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comments7.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codeName="ThisWorkbook" hidePivotFieldList="1" autoCompressPictures="0" defaultThemeVersion="124226"/>
  <mc:AlternateContent xmlns:mc="http://schemas.openxmlformats.org/markup-compatibility/2006">
    <mc:Choice Requires="x15">
      <x15ac:absPath xmlns:x15ac="http://schemas.microsoft.com/office/spreadsheetml/2010/11/ac" url="I:\DataExchange\DE2017-18\Summary Data\"/>
    </mc:Choice>
  </mc:AlternateContent>
  <xr:revisionPtr revIDLastSave="0" documentId="13_ncr:1_{38091468-C926-4B19-BF34-800201E97FD0}" xr6:coauthVersionLast="40" xr6:coauthVersionMax="40" xr10:uidLastSave="{00000000-0000-0000-0000-000000000000}"/>
  <bookViews>
    <workbookView xWindow="-120" yWindow="-120" windowWidth="29040" windowHeight="15840" firstSheet="3" activeTab="7" xr2:uid="{00000000-000D-0000-FFFF-FFFF00000000}"/>
  </bookViews>
  <sheets>
    <sheet name="Distribution Tables 44-55" sheetId="24" r:id="rId1"/>
    <sheet name="OLD Tables 44-55" sheetId="23" r:id="rId2"/>
    <sheet name="TTD Tables 56-67" sheetId="22" r:id="rId3"/>
    <sheet name="OLD Tables 56-67" sheetId="21" r:id="rId4"/>
    <sheet name="Table 67b" sheetId="20" r:id="rId5"/>
    <sheet name="Old 67b" sheetId="19" r:id="rId6"/>
    <sheet name="CTD Tables 68-79" sheetId="18" r:id="rId7"/>
    <sheet name="OLD Tables 68-79" sheetId="17" r:id="rId8"/>
    <sheet name="Distribution Pivot Table" sheetId="16" r:id="rId9"/>
    <sheet name="TTA Pivot Table" sheetId="15" r:id="rId10"/>
    <sheet name="CTA Pivot Table" sheetId="14" r:id="rId11"/>
    <sheet name="03TimeToDegree" sheetId="9" r:id="rId12"/>
    <sheet name="Format for Dist pivot" sheetId="11" r:id="rId13"/>
    <sheet name="Format for TTA pivot" sheetId="12" r:id="rId14"/>
    <sheet name="Format for CTA pivot" sheetId="13" r:id="rId15"/>
  </sheets>
  <externalReferences>
    <externalReference r:id="rId16"/>
    <externalReference r:id="rId17"/>
    <externalReference r:id="rId18"/>
  </externalReferences>
  <definedNames>
    <definedName name="\a">#N/A</definedName>
    <definedName name="\c">#N/A</definedName>
    <definedName name="\s">#N/A</definedName>
    <definedName name="\x">#N/A</definedName>
    <definedName name="\z">#N/A</definedName>
    <definedName name="__123Graph_D" localSheetId="10" hidden="1">'[1]Surveys In'!$AA$10:$AC$10</definedName>
    <definedName name="__123Graph_D" localSheetId="6" hidden="1">'[1]Surveys In'!$AA$10:$AC$10</definedName>
    <definedName name="__123Graph_D" localSheetId="8" hidden="1">'[1]Surveys In'!$AA$10:$AC$10</definedName>
    <definedName name="__123Graph_D" localSheetId="0" hidden="1">'[1]Surveys In'!$AA$10:$AC$10</definedName>
    <definedName name="__123Graph_D" localSheetId="14" hidden="1">'[1]Surveys In'!$AA$10:$AC$10</definedName>
    <definedName name="__123Graph_D" localSheetId="12" hidden="1">'[1]Surveys In'!$AA$10:$AC$10</definedName>
    <definedName name="__123Graph_D" localSheetId="13" hidden="1">'[1]Surveys In'!$AA$10:$AC$10</definedName>
    <definedName name="__123Graph_D" localSheetId="5" hidden="1">'[1]Surveys In'!$AA$10:$AC$10</definedName>
    <definedName name="__123Graph_D" localSheetId="1" hidden="1">'[1]Surveys In'!$AA$10:$AC$10</definedName>
    <definedName name="__123Graph_D" localSheetId="3" hidden="1">'[1]Surveys In'!$AA$10:$AC$10</definedName>
    <definedName name="__123Graph_D" localSheetId="7" hidden="1">'[1]Surveys In'!$AA$10:$AC$10</definedName>
    <definedName name="__123Graph_D" localSheetId="4" hidden="1">'[1]Surveys In'!$AA$10:$AC$10</definedName>
    <definedName name="__123Graph_D" localSheetId="9" hidden="1">'[1]Surveys In'!$AA$10:$AC$10</definedName>
    <definedName name="__123Graph_D" localSheetId="2" hidden="1">'[1]Surveys In'!$AA$10:$AC$10</definedName>
    <definedName name="__123Graph_D" hidden="1">'[2]Surveys In'!$AA$10:$AC$10</definedName>
    <definedName name="__123Graph_LBL_D" localSheetId="10" hidden="1">'[1]Surveys In'!$AA$10:$AC$10</definedName>
    <definedName name="__123Graph_LBL_D" localSheetId="6" hidden="1">'[1]Surveys In'!$AA$10:$AC$10</definedName>
    <definedName name="__123Graph_LBL_D" localSheetId="8" hidden="1">'[1]Surveys In'!$AA$10:$AC$10</definedName>
    <definedName name="__123Graph_LBL_D" localSheetId="0" hidden="1">'[1]Surveys In'!$AA$10:$AC$10</definedName>
    <definedName name="__123Graph_LBL_D" localSheetId="14" hidden="1">'[1]Surveys In'!$AA$10:$AC$10</definedName>
    <definedName name="__123Graph_LBL_D" localSheetId="12" hidden="1">'[1]Surveys In'!$AA$10:$AC$10</definedName>
    <definedName name="__123Graph_LBL_D" localSheetId="13" hidden="1">'[1]Surveys In'!$AA$10:$AC$10</definedName>
    <definedName name="__123Graph_LBL_D" localSheetId="5" hidden="1">'[1]Surveys In'!$AA$10:$AC$10</definedName>
    <definedName name="__123Graph_LBL_D" localSheetId="1" hidden="1">'[1]Surveys In'!$AA$10:$AC$10</definedName>
    <definedName name="__123Graph_LBL_D" localSheetId="3" hidden="1">'[1]Surveys In'!$AA$10:$AC$10</definedName>
    <definedName name="__123Graph_LBL_D" localSheetId="7" hidden="1">'[1]Surveys In'!$AA$10:$AC$10</definedName>
    <definedName name="__123Graph_LBL_D" localSheetId="4" hidden="1">'[1]Surveys In'!$AA$10:$AC$10</definedName>
    <definedName name="__123Graph_LBL_D" localSheetId="9" hidden="1">'[1]Surveys In'!$AA$10:$AC$10</definedName>
    <definedName name="__123Graph_LBL_D" localSheetId="2" hidden="1">'[1]Surveys In'!$AA$10:$AC$10</definedName>
    <definedName name="__123Graph_LBL_D" hidden="1">'[2]Surveys In'!$AA$10:$AC$10</definedName>
    <definedName name="__123Graph_X" localSheetId="10" hidden="1">'[1]Surveys In'!$AA$8:$AC$8</definedName>
    <definedName name="__123Graph_X" localSheetId="6" hidden="1">'[1]Surveys In'!$AA$8:$AC$8</definedName>
    <definedName name="__123Graph_X" localSheetId="8" hidden="1">'[1]Surveys In'!$AA$8:$AC$8</definedName>
    <definedName name="__123Graph_X" localSheetId="0" hidden="1">'[1]Surveys In'!$AA$8:$AC$8</definedName>
    <definedName name="__123Graph_X" localSheetId="14" hidden="1">'[1]Surveys In'!$AA$8:$AC$8</definedName>
    <definedName name="__123Graph_X" localSheetId="12" hidden="1">'[1]Surveys In'!$AA$8:$AC$8</definedName>
    <definedName name="__123Graph_X" localSheetId="13" hidden="1">'[1]Surveys In'!$AA$8:$AC$8</definedName>
    <definedName name="__123Graph_X" localSheetId="5" hidden="1">'[1]Surveys In'!$AA$8:$AC$8</definedName>
    <definedName name="__123Graph_X" localSheetId="1" hidden="1">'[1]Surveys In'!$AA$8:$AC$8</definedName>
    <definedName name="__123Graph_X" localSheetId="3" hidden="1">'[1]Surveys In'!$AA$8:$AC$8</definedName>
    <definedName name="__123Graph_X" localSheetId="7" hidden="1">'[1]Surveys In'!$AA$8:$AC$8</definedName>
    <definedName name="__123Graph_X" localSheetId="4" hidden="1">'[1]Surveys In'!$AA$8:$AC$8</definedName>
    <definedName name="__123Graph_X" localSheetId="9" hidden="1">'[1]Surveys In'!$AA$8:$AC$8</definedName>
    <definedName name="__123Graph_X" localSheetId="2" hidden="1">'[1]Surveys In'!$AA$8:$AC$8</definedName>
    <definedName name="__123Graph_X" hidden="1">'[2]Surveys In'!$AA$8:$AC$8</definedName>
    <definedName name="_Order1">255</definedName>
    <definedName name="APPHEAD" localSheetId="6">#REF!</definedName>
    <definedName name="APPHEAD" localSheetId="0">#REF!</definedName>
    <definedName name="APPHEAD" localSheetId="2">#REF!</definedName>
    <definedName name="APPHEAD">#REF!</definedName>
    <definedName name="APPHEAD2" localSheetId="6">#REF!</definedName>
    <definedName name="APPHEAD2" localSheetId="0">#REF!</definedName>
    <definedName name="APPHEAD2" localSheetId="2">#REF!</definedName>
    <definedName name="APPHEAD2">#REF!</definedName>
    <definedName name="CHART" localSheetId="10">'[1]Surveys In'!$A$1:$U$38</definedName>
    <definedName name="CHART" localSheetId="6">'[1]Surveys In'!$A$1:$U$38</definedName>
    <definedName name="CHART" localSheetId="8">'[1]Surveys In'!$A$1:$U$38</definedName>
    <definedName name="CHART" localSheetId="0">'[1]Surveys In'!$A$1:$U$38</definedName>
    <definedName name="CHART" localSheetId="14">'[1]Surveys In'!$A$1:$U$38</definedName>
    <definedName name="CHART" localSheetId="12">'[1]Surveys In'!$A$1:$U$38</definedName>
    <definedName name="CHART" localSheetId="13">'[1]Surveys In'!$A$1:$U$38</definedName>
    <definedName name="CHART" localSheetId="5">'[1]Surveys In'!$A$1:$U$38</definedName>
    <definedName name="CHART" localSheetId="1">'[1]Surveys In'!$A$1:$U$38</definedName>
    <definedName name="CHART" localSheetId="3">'[1]Surveys In'!$A$1:$U$38</definedName>
    <definedName name="CHART" localSheetId="7">'[1]Surveys In'!$A$1:$U$38</definedName>
    <definedName name="CHART" localSheetId="4">'[1]Surveys In'!$A$1:$U$38</definedName>
    <definedName name="CHART" localSheetId="9">'[1]Surveys In'!$A$1:$U$38</definedName>
    <definedName name="CHART" localSheetId="2">'[1]Surveys In'!$A$1:$U$38</definedName>
    <definedName name="CHART">'[2]Surveys In'!$A$1:$U$38</definedName>
    <definedName name="CHHEAD" localSheetId="6">#REF!</definedName>
    <definedName name="CHHEAD" localSheetId="0">#REF!</definedName>
    <definedName name="CHHEAD" localSheetId="2">#REF!</definedName>
    <definedName name="CHHEAD">#REF!</definedName>
    <definedName name="CHHEAD2" localSheetId="6">#REF!</definedName>
    <definedName name="CHHEAD2" localSheetId="0">#REF!</definedName>
    <definedName name="CHHEAD2" localSheetId="2">#REF!</definedName>
    <definedName name="CHHEAD2">#REF!</definedName>
    <definedName name="d" localSheetId="6">#REF!</definedName>
    <definedName name="d">#REF!</definedName>
    <definedName name="de">#REF!</definedName>
    <definedName name="MEMO" localSheetId="10">'[1]Surveys In'!$A$1:$U$41</definedName>
    <definedName name="MEMO" localSheetId="6">'[1]Surveys In'!$A$1:$U$41</definedName>
    <definedName name="MEMO" localSheetId="8">'[1]Surveys In'!$A$1:$U$41</definedName>
    <definedName name="MEMO" localSheetId="0">'[1]Surveys In'!$A$1:$U$41</definedName>
    <definedName name="MEMO" localSheetId="14">'[1]Surveys In'!$A$1:$U$41</definedName>
    <definedName name="MEMO" localSheetId="12">'[1]Surveys In'!$A$1:$U$41</definedName>
    <definedName name="MEMO" localSheetId="13">'[1]Surveys In'!$A$1:$U$41</definedName>
    <definedName name="MEMO" localSheetId="5">'[1]Surveys In'!$A$1:$U$41</definedName>
    <definedName name="MEMO" localSheetId="1">'[1]Surveys In'!$A$1:$U$41</definedName>
    <definedName name="MEMO" localSheetId="3">'[1]Surveys In'!$A$1:$U$41</definedName>
    <definedName name="MEMO" localSheetId="7">'[1]Surveys In'!$A$1:$U$41</definedName>
    <definedName name="MEMO" localSheetId="4">'[1]Surveys In'!$A$1:$U$41</definedName>
    <definedName name="MEMO" localSheetId="9">'[1]Surveys In'!$A$1:$U$41</definedName>
    <definedName name="MEMO" localSheetId="2">'[1]Surveys In'!$A$1:$U$41</definedName>
    <definedName name="MEMO">'[2]Surveys In'!$A$1:$U$41</definedName>
    <definedName name="N" localSheetId="10">'[1]Surveys In'!$I$38</definedName>
    <definedName name="N" localSheetId="6">'[1]Surveys In'!$I$38</definedName>
    <definedName name="N" localSheetId="8">'[1]Surveys In'!$I$38</definedName>
    <definedName name="N" localSheetId="0">'[1]Surveys In'!$I$38</definedName>
    <definedName name="N" localSheetId="14">'[1]Surveys In'!$I$38</definedName>
    <definedName name="N" localSheetId="12">'[1]Surveys In'!$I$38</definedName>
    <definedName name="N" localSheetId="13">'[1]Surveys In'!$I$38</definedName>
    <definedName name="N" localSheetId="5">'[1]Surveys In'!$I$38</definedName>
    <definedName name="N" localSheetId="1">'[1]Surveys In'!$I$38</definedName>
    <definedName name="N" localSheetId="3">'[1]Surveys In'!$I$38</definedName>
    <definedName name="N" localSheetId="7">'[1]Surveys In'!$I$38</definedName>
    <definedName name="N" localSheetId="4">'[1]Surveys In'!$I$38</definedName>
    <definedName name="N" localSheetId="9">'[1]Surveys In'!$I$38</definedName>
    <definedName name="N" localSheetId="2">'[1]Surveys In'!$I$38</definedName>
    <definedName name="N">'[2]Surveys In'!$I$38</definedName>
    <definedName name="NEWYEAR" localSheetId="6">#REF!</definedName>
    <definedName name="NEWYEAR" localSheetId="0">#REF!</definedName>
    <definedName name="NEWYEAR" localSheetId="2">#REF!</definedName>
    <definedName name="NEWYEAR">#REF!</definedName>
    <definedName name="PAGE_17" localSheetId="6">#REF!</definedName>
    <definedName name="PAGE_17" localSheetId="0">#REF!</definedName>
    <definedName name="PAGE_17" localSheetId="2">#REF!</definedName>
    <definedName name="PAGE_17">#REF!</definedName>
    <definedName name="PAGE_17_2" localSheetId="6">#REF!</definedName>
    <definedName name="PAGE_17_2" localSheetId="0">#REF!</definedName>
    <definedName name="PAGE_17_2" localSheetId="2">#REF!</definedName>
    <definedName name="PAGE_17_2">#REF!</definedName>
    <definedName name="PAGE1" localSheetId="6">#REF!</definedName>
    <definedName name="PAGE1" localSheetId="0">#REF!</definedName>
    <definedName name="PAGE1" localSheetId="2">#REF!</definedName>
    <definedName name="PAGE1">#REF!</definedName>
    <definedName name="PAGE1_2" localSheetId="6">#REF!</definedName>
    <definedName name="PAGE1_2" localSheetId="0">#REF!</definedName>
    <definedName name="PAGE1_2" localSheetId="2">#REF!</definedName>
    <definedName name="PAGE1_2">#REF!</definedName>
    <definedName name="PAGE10" localSheetId="6">#REF!</definedName>
    <definedName name="PAGE10" localSheetId="0">#REF!</definedName>
    <definedName name="PAGE10" localSheetId="2">#REF!</definedName>
    <definedName name="PAGE10">#REF!</definedName>
    <definedName name="PAGE10_2" localSheetId="6">#REF!</definedName>
    <definedName name="PAGE10_2" localSheetId="0">#REF!</definedName>
    <definedName name="PAGE10_2" localSheetId="2">#REF!</definedName>
    <definedName name="PAGE10_2">#REF!</definedName>
    <definedName name="PAGE11" localSheetId="6">#REF!</definedName>
    <definedName name="PAGE11" localSheetId="0">#REF!</definedName>
    <definedName name="PAGE11" localSheetId="2">#REF!</definedName>
    <definedName name="PAGE11">#REF!</definedName>
    <definedName name="PAGE11_2" localSheetId="6">#REF!</definedName>
    <definedName name="PAGE11_2" localSheetId="0">#REF!</definedName>
    <definedName name="PAGE11_2" localSheetId="2">#REF!</definedName>
    <definedName name="PAGE11_2">#REF!</definedName>
    <definedName name="PAGE12" localSheetId="6">#REF!</definedName>
    <definedName name="PAGE12" localSheetId="0">#REF!</definedName>
    <definedName name="PAGE12" localSheetId="2">#REF!</definedName>
    <definedName name="PAGE12">#REF!</definedName>
    <definedName name="PAGE12_2" localSheetId="6">#REF!</definedName>
    <definedName name="PAGE12_2" localSheetId="0">#REF!</definedName>
    <definedName name="PAGE12_2" localSheetId="2">#REF!</definedName>
    <definedName name="PAGE12_2">#REF!</definedName>
    <definedName name="PAGE13" localSheetId="6">#REF!</definedName>
    <definedName name="PAGE13" localSheetId="0">#REF!</definedName>
    <definedName name="PAGE13" localSheetId="2">#REF!</definedName>
    <definedName name="PAGE13">#REF!</definedName>
    <definedName name="PAGE13_2" localSheetId="6">#REF!</definedName>
    <definedName name="PAGE13_2" localSheetId="0">#REF!</definedName>
    <definedName name="PAGE13_2" localSheetId="2">#REF!</definedName>
    <definedName name="PAGE13_2">#REF!</definedName>
    <definedName name="PAGE14" localSheetId="6">#REF!</definedName>
    <definedName name="PAGE14" localSheetId="0">#REF!</definedName>
    <definedName name="PAGE14" localSheetId="2">#REF!</definedName>
    <definedName name="PAGE14">#REF!</definedName>
    <definedName name="PAGE14_2" localSheetId="6">#REF!</definedName>
    <definedName name="PAGE14_2" localSheetId="0">#REF!</definedName>
    <definedName name="PAGE14_2" localSheetId="2">#REF!</definedName>
    <definedName name="PAGE14_2">#REF!</definedName>
    <definedName name="PAGE15" localSheetId="6">#REF!</definedName>
    <definedName name="PAGE15" localSheetId="0">#REF!</definedName>
    <definedName name="PAGE15" localSheetId="2">#REF!</definedName>
    <definedName name="PAGE15">#REF!</definedName>
    <definedName name="PAGE15_2" localSheetId="6">#REF!</definedName>
    <definedName name="PAGE15_2" localSheetId="0">#REF!</definedName>
    <definedName name="PAGE15_2" localSheetId="2">#REF!</definedName>
    <definedName name="PAGE15_2">#REF!</definedName>
    <definedName name="PAGE16" localSheetId="6">#REF!</definedName>
    <definedName name="PAGE16" localSheetId="0">#REF!</definedName>
    <definedName name="PAGE16" localSheetId="2">#REF!</definedName>
    <definedName name="PAGE16">#REF!</definedName>
    <definedName name="PAGE16_2" localSheetId="6">#REF!</definedName>
    <definedName name="PAGE16_2" localSheetId="0">#REF!</definedName>
    <definedName name="PAGE16_2" localSheetId="2">#REF!</definedName>
    <definedName name="PAGE16_2">#REF!</definedName>
    <definedName name="PAGE17" localSheetId="6">#REF!</definedName>
    <definedName name="PAGE17" localSheetId="0">#REF!</definedName>
    <definedName name="PAGE17" localSheetId="2">#REF!</definedName>
    <definedName name="PAGE17">#REF!</definedName>
    <definedName name="PAGE17_2" localSheetId="6">#REF!</definedName>
    <definedName name="PAGE17_2" localSheetId="0">#REF!</definedName>
    <definedName name="PAGE17_2" localSheetId="2">#REF!</definedName>
    <definedName name="PAGE17_2">#REF!</definedName>
    <definedName name="PAGE18" localSheetId="6">#REF!</definedName>
    <definedName name="PAGE18" localSheetId="0">#REF!</definedName>
    <definedName name="PAGE18" localSheetId="2">#REF!</definedName>
    <definedName name="PAGE18">#REF!</definedName>
    <definedName name="PAGE18_2" localSheetId="6">#REF!</definedName>
    <definedName name="PAGE18_2" localSheetId="0">#REF!</definedName>
    <definedName name="PAGE18_2" localSheetId="2">#REF!</definedName>
    <definedName name="PAGE18_2">#REF!</definedName>
    <definedName name="PAGE19" localSheetId="6">#REF!</definedName>
    <definedName name="PAGE19" localSheetId="0">#REF!</definedName>
    <definedName name="PAGE19" localSheetId="2">#REF!</definedName>
    <definedName name="PAGE19">#REF!</definedName>
    <definedName name="PAGE19_2" localSheetId="6">#REF!</definedName>
    <definedName name="PAGE19_2" localSheetId="0">#REF!</definedName>
    <definedName name="PAGE19_2" localSheetId="2">#REF!</definedName>
    <definedName name="PAGE19_2">#REF!</definedName>
    <definedName name="PAGE2" localSheetId="6">'[3]1 Degree data'!#REF!</definedName>
    <definedName name="PAGE2" localSheetId="0">'[3]1 Degree data'!#REF!</definedName>
    <definedName name="PAGE2" localSheetId="2">'[3]1 Degree data'!#REF!</definedName>
    <definedName name="PAGE2">'[3]1 Degree data'!#REF!</definedName>
    <definedName name="PAGE2_2" localSheetId="6">#REF!</definedName>
    <definedName name="PAGE2_2" localSheetId="0">#REF!</definedName>
    <definedName name="PAGE2_2" localSheetId="2">#REF!</definedName>
    <definedName name="PAGE2_2">#REF!</definedName>
    <definedName name="PAGE20" localSheetId="6">#REF!</definedName>
    <definedName name="PAGE20" localSheetId="0">#REF!</definedName>
    <definedName name="PAGE20" localSheetId="2">#REF!</definedName>
    <definedName name="PAGE20">#REF!</definedName>
    <definedName name="PAGE20_2" localSheetId="6">#REF!</definedName>
    <definedName name="PAGE20_2" localSheetId="0">#REF!</definedName>
    <definedName name="PAGE20_2" localSheetId="2">#REF!</definedName>
    <definedName name="PAGE20_2">#REF!</definedName>
    <definedName name="PAGE3" localSheetId="6">'[3]1 Degree data'!#REF!</definedName>
    <definedName name="PAGE3" localSheetId="0">'[3]1 Degree data'!#REF!</definedName>
    <definedName name="PAGE3" localSheetId="2">'[3]1 Degree data'!#REF!</definedName>
    <definedName name="PAGE3">'[3]1 Degree data'!#REF!</definedName>
    <definedName name="PAGE3_2" localSheetId="6">#REF!</definedName>
    <definedName name="PAGE3_2" localSheetId="0">#REF!</definedName>
    <definedName name="PAGE3_2" localSheetId="2">#REF!</definedName>
    <definedName name="PAGE3_2">#REF!</definedName>
    <definedName name="PAGE4" localSheetId="6">'[3]1 Degree data'!#REF!</definedName>
    <definedName name="PAGE4" localSheetId="0">'[3]1 Degree data'!#REF!</definedName>
    <definedName name="PAGE4" localSheetId="2">'[3]1 Degree data'!#REF!</definedName>
    <definedName name="PAGE4">'[3]1 Degree data'!#REF!</definedName>
    <definedName name="PAGE4_2" localSheetId="6">#REF!</definedName>
    <definedName name="PAGE4_2" localSheetId="0">#REF!</definedName>
    <definedName name="PAGE4_2" localSheetId="2">#REF!</definedName>
    <definedName name="PAGE4_2">#REF!</definedName>
    <definedName name="PAGE5" localSheetId="6">'[3]1 Degree data'!#REF!</definedName>
    <definedName name="PAGE5" localSheetId="0">'[3]1 Degree data'!#REF!</definedName>
    <definedName name="PAGE5" localSheetId="2">'[3]1 Degree data'!#REF!</definedName>
    <definedName name="PAGE5">'[3]1 Degree data'!#REF!</definedName>
    <definedName name="PAGE5_2" localSheetId="6">#REF!</definedName>
    <definedName name="PAGE5_2" localSheetId="0">#REF!</definedName>
    <definedName name="PAGE5_2" localSheetId="2">#REF!</definedName>
    <definedName name="PAGE5_2">#REF!</definedName>
    <definedName name="PAGE6" localSheetId="6">#REF!</definedName>
    <definedName name="PAGE6" localSheetId="0">#REF!</definedName>
    <definedName name="PAGE6" localSheetId="2">#REF!</definedName>
    <definedName name="PAGE6">#REF!</definedName>
    <definedName name="PAGE6_2" localSheetId="6">#REF!</definedName>
    <definedName name="PAGE6_2" localSheetId="0">#REF!</definedName>
    <definedName name="PAGE6_2" localSheetId="2">#REF!</definedName>
    <definedName name="PAGE6_2">#REF!</definedName>
    <definedName name="PAGE7" localSheetId="6">#REF!</definedName>
    <definedName name="PAGE7" localSheetId="0">#REF!</definedName>
    <definedName name="PAGE7" localSheetId="2">#REF!</definedName>
    <definedName name="PAGE7">#REF!</definedName>
    <definedName name="PAGE7_2" localSheetId="6">#REF!</definedName>
    <definedName name="PAGE7_2" localSheetId="0">#REF!</definedName>
    <definedName name="PAGE7_2" localSheetId="2">#REF!</definedName>
    <definedName name="PAGE7_2">#REF!</definedName>
    <definedName name="PAGE8" localSheetId="6">#REF!</definedName>
    <definedName name="PAGE8" localSheetId="0">#REF!</definedName>
    <definedName name="PAGE8" localSheetId="2">#REF!</definedName>
    <definedName name="PAGE8">#REF!</definedName>
    <definedName name="PAGE8_2" localSheetId="6">#REF!</definedName>
    <definedName name="PAGE8_2" localSheetId="0">#REF!</definedName>
    <definedName name="PAGE8_2" localSheetId="2">#REF!</definedName>
    <definedName name="PAGE8_2">#REF!</definedName>
    <definedName name="PAGE9" localSheetId="6">#REF!</definedName>
    <definedName name="PAGE9" localSheetId="0">#REF!</definedName>
    <definedName name="PAGE9" localSheetId="2">#REF!</definedName>
    <definedName name="PAGE9">#REF!</definedName>
    <definedName name="PAGE9_2" localSheetId="6">#REF!</definedName>
    <definedName name="PAGE9_2" localSheetId="0">#REF!</definedName>
    <definedName name="PAGE9_2" localSheetId="2">#REF!</definedName>
    <definedName name="PAGE9_2">#REF!</definedName>
    <definedName name="PART1" localSheetId="6">'[3]1 Degree data'!#REF!</definedName>
    <definedName name="PART1" localSheetId="0">'[3]1 Degree data'!#REF!</definedName>
    <definedName name="PART1" localSheetId="2">'[3]1 Degree data'!#REF!</definedName>
    <definedName name="PART1">'[3]1 Degree data'!#REF!</definedName>
    <definedName name="PART1_2" localSheetId="6">#REF!</definedName>
    <definedName name="PART1_2" localSheetId="0">#REF!</definedName>
    <definedName name="PART1_2" localSheetId="2">#REF!</definedName>
    <definedName name="PART1_2">#REF!</definedName>
    <definedName name="PART2" localSheetId="6">#REF!</definedName>
    <definedName name="PART2" localSheetId="0">#REF!</definedName>
    <definedName name="PART2" localSheetId="2">#REF!</definedName>
    <definedName name="PART2">#REF!</definedName>
    <definedName name="PART2_2" localSheetId="6">#REF!</definedName>
    <definedName name="PART2_2" localSheetId="0">#REF!</definedName>
    <definedName name="PART2_2" localSheetId="2">#REF!</definedName>
    <definedName name="PART2_2">#REF!</definedName>
    <definedName name="PART3" localSheetId="6">#REF!</definedName>
    <definedName name="PART3" localSheetId="0">#REF!</definedName>
    <definedName name="PART3" localSheetId="2">#REF!</definedName>
    <definedName name="PART3">#REF!</definedName>
    <definedName name="PART3_2" localSheetId="6">#REF!</definedName>
    <definedName name="PART3_2" localSheetId="0">#REF!</definedName>
    <definedName name="PART3_2" localSheetId="2">#REF!</definedName>
    <definedName name="PART3_2">#REF!</definedName>
    <definedName name="PART4A" localSheetId="6">#REF!</definedName>
    <definedName name="PART4A" localSheetId="0">#REF!</definedName>
    <definedName name="PART4A" localSheetId="2">#REF!</definedName>
    <definedName name="PART4A">#REF!</definedName>
    <definedName name="PART4A_2" localSheetId="6">#REF!</definedName>
    <definedName name="PART4A_2" localSheetId="0">#REF!</definedName>
    <definedName name="PART4A_2" localSheetId="2">#REF!</definedName>
    <definedName name="PART4A_2">#REF!</definedName>
    <definedName name="PART4B" localSheetId="6">#REF!</definedName>
    <definedName name="PART4B" localSheetId="0">#REF!</definedName>
    <definedName name="PART4B" localSheetId="2">#REF!</definedName>
    <definedName name="PART4B">#REF!</definedName>
    <definedName name="PART4B_2" localSheetId="6">#REF!</definedName>
    <definedName name="PART4B_2" localSheetId="0">#REF!</definedName>
    <definedName name="PART4B_2" localSheetId="2">#REF!</definedName>
    <definedName name="PART4B_2">#REF!</definedName>
    <definedName name="PART5" localSheetId="6">#REF!</definedName>
    <definedName name="PART5" localSheetId="0">#REF!</definedName>
    <definedName name="PART5" localSheetId="2">#REF!</definedName>
    <definedName name="PART5">#REF!</definedName>
    <definedName name="PART5_2" localSheetId="6">#REF!</definedName>
    <definedName name="PART5_2" localSheetId="0">#REF!</definedName>
    <definedName name="PART5_2" localSheetId="2">#REF!</definedName>
    <definedName name="PART5_2">#REF!</definedName>
    <definedName name="PART6A" localSheetId="6">#REF!</definedName>
    <definedName name="PART6A" localSheetId="0">#REF!</definedName>
    <definedName name="PART6A" localSheetId="2">#REF!</definedName>
    <definedName name="PART6A">#REF!</definedName>
    <definedName name="PART6A_2" localSheetId="6">#REF!</definedName>
    <definedName name="PART6A_2" localSheetId="0">#REF!</definedName>
    <definedName name="PART6A_2" localSheetId="2">#REF!</definedName>
    <definedName name="PART6A_2">#REF!</definedName>
    <definedName name="PART6B" localSheetId="6">#REF!</definedName>
    <definedName name="PART6B" localSheetId="0">#REF!</definedName>
    <definedName name="PART6B" localSheetId="2">#REF!</definedName>
    <definedName name="PART6B">#REF!</definedName>
    <definedName name="PART6B_2" localSheetId="6">#REF!</definedName>
    <definedName name="PART6B_2" localSheetId="0">#REF!</definedName>
    <definedName name="PART6B_2" localSheetId="2">#REF!</definedName>
    <definedName name="PART6B_2">#REF!</definedName>
    <definedName name="PART6C" localSheetId="6">#REF!</definedName>
    <definedName name="PART6C" localSheetId="0">#REF!</definedName>
    <definedName name="PART6C" localSheetId="2">#REF!</definedName>
    <definedName name="PART6C">#REF!</definedName>
    <definedName name="PART6C_2" localSheetId="6">#REF!</definedName>
    <definedName name="PART6C_2" localSheetId="0">#REF!</definedName>
    <definedName name="PART6C_2" localSheetId="2">#REF!</definedName>
    <definedName name="PART6C_2">#REF!</definedName>
    <definedName name="PART7B" localSheetId="6">#REF!</definedName>
    <definedName name="PART7B" localSheetId="0">#REF!</definedName>
    <definedName name="PART7B" localSheetId="2">#REF!</definedName>
    <definedName name="PART7B">#REF!</definedName>
    <definedName name="PART7B_2" localSheetId="6">#REF!</definedName>
    <definedName name="PART7B_2" localSheetId="0">#REF!</definedName>
    <definedName name="PART7B_2" localSheetId="2">#REF!</definedName>
    <definedName name="PART7B_2">#REF!</definedName>
    <definedName name="PART7C" localSheetId="6">#REF!</definedName>
    <definedName name="PART7C" localSheetId="0">#REF!</definedName>
    <definedName name="PART7C" localSheetId="2">#REF!</definedName>
    <definedName name="PART7C">#REF!</definedName>
    <definedName name="PART7C_2" localSheetId="6">#REF!</definedName>
    <definedName name="PART7C_2" localSheetId="0">#REF!</definedName>
    <definedName name="PART7C_2" localSheetId="2">#REF!</definedName>
    <definedName name="PART7C_2">#REF!</definedName>
    <definedName name="PART8" localSheetId="6">#REF!</definedName>
    <definedName name="PART8" localSheetId="0">#REF!</definedName>
    <definedName name="PART8" localSheetId="2">#REF!</definedName>
    <definedName name="PART8">#REF!</definedName>
    <definedName name="PART8_2" localSheetId="6">#REF!</definedName>
    <definedName name="PART8_2" localSheetId="0">#REF!</definedName>
    <definedName name="PART8_2" localSheetId="2">#REF!</definedName>
    <definedName name="PART8_2">#REF!</definedName>
    <definedName name="print" localSheetId="6">#REF!</definedName>
    <definedName name="print" localSheetId="2">#REF!</definedName>
    <definedName name="print">#REF!</definedName>
    <definedName name="_xlnm.Print_Area" localSheetId="10">'CTA Pivot Table'!$C$6:$U$229</definedName>
    <definedName name="_xlnm.Print_Area" localSheetId="6">'CTD Tables 68-79'!$A$1:$N$373</definedName>
    <definedName name="_xlnm.Print_Area" localSheetId="8">'Distribution Pivot Table'!$T$6:$AE$133</definedName>
    <definedName name="_xlnm.Print_Area" localSheetId="0">'Distribution Tables 44-55'!$A$1:$Q$394</definedName>
    <definedName name="_xlnm.Print_Area" localSheetId="5">'Old 67b'!$A$1:$C$28</definedName>
    <definedName name="_xlnm.Print_Area" localSheetId="1">'OLD Tables 44-55'!$A$1:$Q$394</definedName>
    <definedName name="_xlnm.Print_Area" localSheetId="3">'OLD Tables 56-67'!$A$1:$N$384</definedName>
    <definedName name="_xlnm.Print_Area" localSheetId="7">'OLD Tables 68-79'!$A$1:$N$373</definedName>
    <definedName name="_xlnm.Print_Area" localSheetId="4">'Table 67b'!$A$1:$C$28</definedName>
    <definedName name="_xlnm.Print_Area" localSheetId="9">'TTA Pivot Table'!$C$6:$W$229</definedName>
    <definedName name="_xlnm.Print_Area" localSheetId="2">'TTD Tables 56-67'!$A$1:$N$384</definedName>
    <definedName name="_xlnm.Print_Area">#REF!</definedName>
    <definedName name="Print_Area_2" localSheetId="6">#REF!</definedName>
    <definedName name="Print_Area_2" localSheetId="0">#REF!</definedName>
    <definedName name="Print_Area_2" localSheetId="2">#REF!</definedName>
    <definedName name="Print_Area_2">#REF!</definedName>
    <definedName name="Print_Area_3" localSheetId="6">#REF!</definedName>
    <definedName name="Print_Area_3" localSheetId="0">#REF!</definedName>
    <definedName name="Print_Area_3" localSheetId="2">#REF!</definedName>
    <definedName name="Print_Area_3">#REF!</definedName>
    <definedName name="_xlnm.Print_Titles" localSheetId="10">'CTA Pivot Table'!$A:$B,'CTA Pivot Table'!$2:$5</definedName>
    <definedName name="_xlnm.Print_Titles" localSheetId="8">'Distribution Pivot Table'!$A:$B,'Distribution Pivot Table'!$1:$5</definedName>
    <definedName name="_xlnm.Print_Titles" localSheetId="9">'TTA Pivot Table'!$A:$B,'TTA Pivot Table'!$2:$5</definedName>
    <definedName name="R_" localSheetId="10">'[1]Surveys In'!$D$38</definedName>
    <definedName name="R_" localSheetId="6">'[1]Surveys In'!$D$38</definedName>
    <definedName name="R_" localSheetId="8">'[1]Surveys In'!$D$38</definedName>
    <definedName name="R_" localSheetId="0">'[1]Surveys In'!$D$38</definedName>
    <definedName name="R_" localSheetId="14">'[1]Surveys In'!$D$38</definedName>
    <definedName name="R_" localSheetId="12">'[1]Surveys In'!$D$38</definedName>
    <definedName name="R_" localSheetId="13">'[1]Surveys In'!$D$38</definedName>
    <definedName name="R_" localSheetId="5">'[1]Surveys In'!$D$38</definedName>
    <definedName name="R_" localSheetId="1">'[1]Surveys In'!$D$38</definedName>
    <definedName name="R_" localSheetId="3">'[1]Surveys In'!$D$38</definedName>
    <definedName name="R_" localSheetId="7">'[1]Surveys In'!$D$38</definedName>
    <definedName name="R_" localSheetId="4">'[1]Surveys In'!$D$38</definedName>
    <definedName name="R_" localSheetId="9">'[1]Surveys In'!$D$38</definedName>
    <definedName name="R_" localSheetId="2">'[1]Surveys In'!$D$38</definedName>
    <definedName name="R_">'[2]Surveys In'!$D$38</definedName>
    <definedName name="RATIONALE" localSheetId="6">#REF!</definedName>
    <definedName name="RATIONALE" localSheetId="0">#REF!</definedName>
    <definedName name="RATIONALE" localSheetId="2">#REF!</definedName>
    <definedName name="RATIONALE">#REF!</definedName>
    <definedName name="RATIONALE_2" localSheetId="6">#REF!</definedName>
    <definedName name="RATIONALE_2" localSheetId="0">#REF!</definedName>
    <definedName name="RATIONALE_2" localSheetId="2">#REF!</definedName>
    <definedName name="RATIONALE_2">#REF!</definedName>
    <definedName name="RATIONALE2" localSheetId="6">#REF!</definedName>
    <definedName name="RATIONALE2" localSheetId="0">#REF!</definedName>
    <definedName name="RATIONALE2" localSheetId="2">#REF!</definedName>
    <definedName name="RATIONALE2">#REF!</definedName>
    <definedName name="RATIONALE2_2" localSheetId="6">#REF!</definedName>
    <definedName name="RATIONALE2_2" localSheetId="0">#REF!</definedName>
    <definedName name="RATIONALE2_2" localSheetId="2">#REF!</definedName>
    <definedName name="RATIONALE2_2">#REF!</definedName>
    <definedName name="RNG_DATA_A" localSheetId="10">'[1]Surveys In'!$AA$10:$AC$10</definedName>
    <definedName name="RNG_DATA_A" localSheetId="6">'[1]Surveys In'!$AA$10:$AC$10</definedName>
    <definedName name="RNG_DATA_A" localSheetId="8">'[1]Surveys In'!$AA$10:$AC$10</definedName>
    <definedName name="RNG_DATA_A" localSheetId="0">'[1]Surveys In'!$AA$10:$AC$10</definedName>
    <definedName name="RNG_DATA_A" localSheetId="14">'[1]Surveys In'!$AA$10:$AC$10</definedName>
    <definedName name="RNG_DATA_A" localSheetId="12">'[1]Surveys In'!$AA$10:$AC$10</definedName>
    <definedName name="RNG_DATA_A" localSheetId="13">'[1]Surveys In'!$AA$10:$AC$10</definedName>
    <definedName name="RNG_DATA_A" localSheetId="5">'[1]Surveys In'!$AA$10:$AC$10</definedName>
    <definedName name="RNG_DATA_A" localSheetId="1">'[1]Surveys In'!$AA$10:$AC$10</definedName>
    <definedName name="RNG_DATA_A" localSheetId="3">'[1]Surveys In'!$AA$10:$AC$10</definedName>
    <definedName name="RNG_DATA_A" localSheetId="7">'[1]Surveys In'!$AA$10:$AC$10</definedName>
    <definedName name="RNG_DATA_A" localSheetId="4">'[1]Surveys In'!$AA$10:$AC$10</definedName>
    <definedName name="RNG_DATA_A" localSheetId="9">'[1]Surveys In'!$AA$10:$AC$10</definedName>
    <definedName name="RNG_DATA_A" localSheetId="2">'[1]Surveys In'!$AA$10:$AC$10</definedName>
    <definedName name="RNG_DATA_A">'[2]Surveys In'!$AA$10:$AC$10</definedName>
    <definedName name="RNG_LABEL_Y" localSheetId="10">'[1]Surveys In'!$V$9</definedName>
    <definedName name="RNG_LABEL_Y" localSheetId="6">'[1]Surveys In'!$V$9</definedName>
    <definedName name="RNG_LABEL_Y" localSheetId="8">'[1]Surveys In'!$V$9</definedName>
    <definedName name="RNG_LABEL_Y" localSheetId="0">'[1]Surveys In'!$V$9</definedName>
    <definedName name="RNG_LABEL_Y" localSheetId="14">'[1]Surveys In'!$V$9</definedName>
    <definedName name="RNG_LABEL_Y" localSheetId="12">'[1]Surveys In'!$V$9</definedName>
    <definedName name="RNG_LABEL_Y" localSheetId="13">'[1]Surveys In'!$V$9</definedName>
    <definedName name="RNG_LABEL_Y" localSheetId="5">'[1]Surveys In'!$V$9</definedName>
    <definedName name="RNG_LABEL_Y" localSheetId="1">'[1]Surveys In'!$V$9</definedName>
    <definedName name="RNG_LABEL_Y" localSheetId="3">'[1]Surveys In'!$V$9</definedName>
    <definedName name="RNG_LABEL_Y" localSheetId="7">'[1]Surveys In'!$V$9</definedName>
    <definedName name="RNG_LABEL_Y" localSheetId="4">'[1]Surveys In'!$V$9</definedName>
    <definedName name="RNG_LABEL_Y" localSheetId="9">'[1]Surveys In'!$V$9</definedName>
    <definedName name="RNG_LABEL_Y" localSheetId="2">'[1]Surveys In'!$V$9</definedName>
    <definedName name="RNG_LABEL_Y">'[2]Surveys In'!$V$9</definedName>
    <definedName name="SALHEAD" localSheetId="6">#REF!</definedName>
    <definedName name="SALHEAD" localSheetId="0">#REF!</definedName>
    <definedName name="SALHEAD" localSheetId="2">#REF!</definedName>
    <definedName name="SALHEAD">#REF!</definedName>
    <definedName name="SALHEAD_2" localSheetId="6">#REF!</definedName>
    <definedName name="SALHEAD_2" localSheetId="0">#REF!</definedName>
    <definedName name="SALHEAD_2" localSheetId="2">#REF!</definedName>
    <definedName name="SALHEAD_2">#REF!</definedName>
  </definedNames>
  <calcPr calcId="191029"/>
  <pivotCaches>
    <pivotCache cacheId="46" r:id="rId19"/>
  </pivotCaches>
  <extLst>
    <ext xmlns:xcalcf="http://schemas.microsoft.com/office/spreadsheetml/2018/calcfeatures" uri="{B58B0392-4F1F-4190-BB64-5DF3571DCE5F}">
      <xcalcf:calcFeatures>
        <xcalcf:feature name="microsoft.com:RD"/>
        <xcalcf:feature name="microsoft.com:FV"/>
      </xcalcf:calcFeatures>
    </ext>
    <x:ext xmlns:x="http://schemas.openxmlformats.org/spreadsheetml/2006/main" xmlns:mx="http://schemas.microsoft.com/office/mac/excel/2008/main" uri="{7523E5D3-25F3-A5E0-1632-64F254C22452}">
      <mx:ArchID Flags="2"/>
    </x:ext>
  </extLst>
</workbook>
</file>

<file path=xl/calcChain.xml><?xml version="1.0" encoding="utf-8"?>
<calcChain xmlns="http://schemas.openxmlformats.org/spreadsheetml/2006/main">
  <c r="N390" i="24" l="1"/>
  <c r="L390" i="24"/>
  <c r="K390" i="24"/>
  <c r="J390" i="24"/>
  <c r="H390" i="24"/>
  <c r="G390" i="24"/>
  <c r="F390" i="24"/>
  <c r="D390" i="24"/>
  <c r="C390" i="24"/>
  <c r="B390" i="24"/>
  <c r="N389" i="24"/>
  <c r="L389" i="24"/>
  <c r="K389" i="24"/>
  <c r="J389" i="24"/>
  <c r="H389" i="24"/>
  <c r="G389" i="24"/>
  <c r="I389" i="24" s="1"/>
  <c r="F389" i="24"/>
  <c r="D389" i="24"/>
  <c r="C389" i="24"/>
  <c r="B389" i="24"/>
  <c r="N388" i="24"/>
  <c r="L388" i="24"/>
  <c r="K388" i="24"/>
  <c r="P388" i="24" s="1"/>
  <c r="J388" i="24"/>
  <c r="M388" i="24" s="1"/>
  <c r="H388" i="24"/>
  <c r="G388" i="24"/>
  <c r="F388" i="24"/>
  <c r="D388" i="24"/>
  <c r="C388" i="24"/>
  <c r="B388" i="24"/>
  <c r="N387" i="24"/>
  <c r="L387" i="24"/>
  <c r="M387" i="24" s="1"/>
  <c r="K387" i="24"/>
  <c r="J387" i="24"/>
  <c r="H387" i="24"/>
  <c r="G387" i="24"/>
  <c r="F387" i="24"/>
  <c r="D387" i="24"/>
  <c r="C387" i="24"/>
  <c r="B387" i="24"/>
  <c r="N385" i="24"/>
  <c r="L385" i="24"/>
  <c r="K385" i="24"/>
  <c r="M385" i="24" s="1"/>
  <c r="J385" i="24"/>
  <c r="H385" i="24"/>
  <c r="G385" i="24"/>
  <c r="F385" i="24"/>
  <c r="O385" i="24" s="1"/>
  <c r="D385" i="24"/>
  <c r="C385" i="24"/>
  <c r="B385" i="24"/>
  <c r="N384" i="24"/>
  <c r="L384" i="24"/>
  <c r="K384" i="24"/>
  <c r="J384" i="24"/>
  <c r="H384" i="24"/>
  <c r="G384" i="24"/>
  <c r="F384" i="24"/>
  <c r="D384" i="24"/>
  <c r="C384" i="24"/>
  <c r="E384" i="24" s="1"/>
  <c r="B384" i="24"/>
  <c r="N383" i="24"/>
  <c r="L383" i="24"/>
  <c r="Q383" i="24" s="1"/>
  <c r="K383" i="24"/>
  <c r="J383" i="24"/>
  <c r="M383" i="24" s="1"/>
  <c r="H383" i="24"/>
  <c r="G383" i="24"/>
  <c r="F383" i="24"/>
  <c r="I383" i="24" s="1"/>
  <c r="D383" i="24"/>
  <c r="C383" i="24"/>
  <c r="B383" i="24"/>
  <c r="N382" i="24"/>
  <c r="L382" i="24"/>
  <c r="M382" i="24" s="1"/>
  <c r="K382" i="24"/>
  <c r="J382" i="24"/>
  <c r="H382" i="24"/>
  <c r="G382" i="24"/>
  <c r="F382" i="24"/>
  <c r="D382" i="24"/>
  <c r="C382" i="24"/>
  <c r="B382" i="24"/>
  <c r="R382" i="24" s="1"/>
  <c r="N380" i="24"/>
  <c r="L380" i="24"/>
  <c r="K380" i="24"/>
  <c r="M380" i="24" s="1"/>
  <c r="J380" i="24"/>
  <c r="H380" i="24"/>
  <c r="G380" i="24"/>
  <c r="F380" i="24"/>
  <c r="D380" i="24"/>
  <c r="C380" i="24"/>
  <c r="B380" i="24"/>
  <c r="N379" i="24"/>
  <c r="Q379" i="24" s="1"/>
  <c r="L379" i="24"/>
  <c r="K379" i="24"/>
  <c r="J379" i="24"/>
  <c r="H379" i="24"/>
  <c r="G379" i="24"/>
  <c r="F379" i="24"/>
  <c r="D379" i="24"/>
  <c r="C379" i="24"/>
  <c r="B379" i="24"/>
  <c r="N378" i="24"/>
  <c r="L378" i="24"/>
  <c r="K378" i="24"/>
  <c r="P378" i="24" s="1"/>
  <c r="J378" i="24"/>
  <c r="M378" i="24" s="1"/>
  <c r="H378" i="24"/>
  <c r="G378" i="24"/>
  <c r="F378" i="24"/>
  <c r="D378" i="24"/>
  <c r="C378" i="24"/>
  <c r="B378" i="24"/>
  <c r="N377" i="24"/>
  <c r="L377" i="24"/>
  <c r="M377" i="24" s="1"/>
  <c r="K377" i="24"/>
  <c r="J377" i="24"/>
  <c r="H377" i="24"/>
  <c r="I377" i="24" s="1"/>
  <c r="G377" i="24"/>
  <c r="F377" i="24"/>
  <c r="D377" i="24"/>
  <c r="C377" i="24"/>
  <c r="B377" i="24"/>
  <c r="N375" i="24"/>
  <c r="L375" i="24"/>
  <c r="K375" i="24"/>
  <c r="P375" i="24" s="1"/>
  <c r="J375" i="24"/>
  <c r="H375" i="24"/>
  <c r="G375" i="24"/>
  <c r="F375" i="24"/>
  <c r="D375" i="24"/>
  <c r="C375" i="24"/>
  <c r="B375" i="24"/>
  <c r="N374" i="24"/>
  <c r="L374" i="24"/>
  <c r="K374" i="24"/>
  <c r="J374" i="24"/>
  <c r="H374" i="24"/>
  <c r="G374" i="24"/>
  <c r="I374" i="24" s="1"/>
  <c r="F374" i="24"/>
  <c r="D374" i="24"/>
  <c r="C374" i="24"/>
  <c r="B374" i="24"/>
  <c r="N373" i="24"/>
  <c r="L373" i="24"/>
  <c r="K373" i="24"/>
  <c r="J373" i="24"/>
  <c r="M373" i="24" s="1"/>
  <c r="H373" i="24"/>
  <c r="G373" i="24"/>
  <c r="F373" i="24"/>
  <c r="I373" i="24" s="1"/>
  <c r="D373" i="24"/>
  <c r="C373" i="24"/>
  <c r="B373" i="24"/>
  <c r="N372" i="24"/>
  <c r="L372" i="24"/>
  <c r="M372" i="24" s="1"/>
  <c r="K372" i="24"/>
  <c r="J372" i="24"/>
  <c r="H372" i="24"/>
  <c r="G372" i="24"/>
  <c r="F372" i="24"/>
  <c r="D372" i="24"/>
  <c r="C372" i="24"/>
  <c r="B372" i="24"/>
  <c r="N357" i="24"/>
  <c r="L357" i="24"/>
  <c r="K357" i="24"/>
  <c r="J357" i="24"/>
  <c r="H357" i="24"/>
  <c r="G357" i="24"/>
  <c r="F357" i="24"/>
  <c r="D357" i="24"/>
  <c r="Q357" i="24" s="1"/>
  <c r="C357" i="24"/>
  <c r="B357" i="24"/>
  <c r="N356" i="24"/>
  <c r="L356" i="24"/>
  <c r="K356" i="24"/>
  <c r="J356" i="24"/>
  <c r="H356" i="24"/>
  <c r="G356" i="24"/>
  <c r="I356" i="24" s="1"/>
  <c r="F356" i="24"/>
  <c r="D356" i="24"/>
  <c r="C356" i="24"/>
  <c r="B356" i="24"/>
  <c r="N355" i="24"/>
  <c r="L355" i="24"/>
  <c r="K355" i="24"/>
  <c r="J355" i="24"/>
  <c r="M355" i="24" s="1"/>
  <c r="H355" i="24"/>
  <c r="G355" i="24"/>
  <c r="F355" i="24"/>
  <c r="D355" i="24"/>
  <c r="C355" i="24"/>
  <c r="B355" i="24"/>
  <c r="N354" i="24"/>
  <c r="L354" i="24"/>
  <c r="M354" i="24" s="1"/>
  <c r="K354" i="24"/>
  <c r="J354" i="24"/>
  <c r="H354" i="24"/>
  <c r="G354" i="24"/>
  <c r="F354" i="24"/>
  <c r="D354" i="24"/>
  <c r="C354" i="24"/>
  <c r="P354" i="24" s="1"/>
  <c r="B354" i="24"/>
  <c r="E354" i="24" s="1"/>
  <c r="N352" i="24"/>
  <c r="L352" i="24"/>
  <c r="K352" i="24"/>
  <c r="J352" i="24"/>
  <c r="H352" i="24"/>
  <c r="G352" i="24"/>
  <c r="F352" i="24"/>
  <c r="D352" i="24"/>
  <c r="E352" i="24" s="1"/>
  <c r="C352" i="24"/>
  <c r="B352" i="24"/>
  <c r="N351" i="24"/>
  <c r="Q351" i="24" s="1"/>
  <c r="L351" i="24"/>
  <c r="K351" i="24"/>
  <c r="J351" i="24"/>
  <c r="M351" i="24" s="1"/>
  <c r="H351" i="24"/>
  <c r="G351" i="24"/>
  <c r="I351" i="24" s="1"/>
  <c r="F351" i="24"/>
  <c r="D351" i="24"/>
  <c r="C351" i="24"/>
  <c r="B351" i="24"/>
  <c r="N350" i="24"/>
  <c r="L350" i="24"/>
  <c r="Q350" i="24" s="1"/>
  <c r="K350" i="24"/>
  <c r="J350" i="24"/>
  <c r="M350" i="24" s="1"/>
  <c r="H350" i="24"/>
  <c r="G350" i="24"/>
  <c r="F350" i="24"/>
  <c r="D350" i="24"/>
  <c r="C350" i="24"/>
  <c r="B350" i="24"/>
  <c r="N349" i="24"/>
  <c r="L349" i="24"/>
  <c r="M349" i="24" s="1"/>
  <c r="K349" i="24"/>
  <c r="J349" i="24"/>
  <c r="H349" i="24"/>
  <c r="I349" i="24" s="1"/>
  <c r="G349" i="24"/>
  <c r="F349" i="24"/>
  <c r="D349" i="24"/>
  <c r="C349" i="24"/>
  <c r="B349" i="24"/>
  <c r="N347" i="24"/>
  <c r="L347" i="24"/>
  <c r="K347" i="24"/>
  <c r="P347" i="24" s="1"/>
  <c r="J347" i="24"/>
  <c r="H347" i="24"/>
  <c r="G347" i="24"/>
  <c r="F347" i="24"/>
  <c r="I347" i="24" s="1"/>
  <c r="D347" i="24"/>
  <c r="Q347" i="24" s="1"/>
  <c r="S347" i="24" s="1"/>
  <c r="C347" i="24"/>
  <c r="B347" i="24"/>
  <c r="N346" i="24"/>
  <c r="L346" i="24"/>
  <c r="K346" i="24"/>
  <c r="J346" i="24"/>
  <c r="H346" i="24"/>
  <c r="G346" i="24"/>
  <c r="I346" i="24" s="1"/>
  <c r="F346" i="24"/>
  <c r="D346" i="24"/>
  <c r="C346" i="24"/>
  <c r="B346" i="24"/>
  <c r="N345" i="24"/>
  <c r="L345" i="24"/>
  <c r="K345" i="24"/>
  <c r="J345" i="24"/>
  <c r="H345" i="24"/>
  <c r="G345" i="24"/>
  <c r="F345" i="24"/>
  <c r="I345" i="24" s="1"/>
  <c r="D345" i="24"/>
  <c r="C345" i="24"/>
  <c r="B345" i="24"/>
  <c r="N344" i="24"/>
  <c r="L344" i="24"/>
  <c r="M344" i="24" s="1"/>
  <c r="K344" i="24"/>
  <c r="J344" i="24"/>
  <c r="H344" i="24"/>
  <c r="I344" i="24" s="1"/>
  <c r="G344" i="24"/>
  <c r="F344" i="24"/>
  <c r="D344" i="24"/>
  <c r="C344" i="24"/>
  <c r="B344" i="24"/>
  <c r="N342" i="24"/>
  <c r="L342" i="24"/>
  <c r="K342" i="24"/>
  <c r="M342" i="24" s="1"/>
  <c r="J342" i="24"/>
  <c r="H342" i="24"/>
  <c r="G342" i="24"/>
  <c r="F342" i="24"/>
  <c r="O342" i="24" s="1"/>
  <c r="D342" i="24"/>
  <c r="E342" i="24" s="1"/>
  <c r="C342" i="24"/>
  <c r="B342" i="24"/>
  <c r="N341" i="24"/>
  <c r="L341" i="24"/>
  <c r="K341" i="24"/>
  <c r="J341" i="24"/>
  <c r="H341" i="24"/>
  <c r="G341" i="24"/>
  <c r="F341" i="24"/>
  <c r="D341" i="24"/>
  <c r="C341" i="24"/>
  <c r="B341" i="24"/>
  <c r="N340" i="24"/>
  <c r="L340" i="24"/>
  <c r="K340" i="24"/>
  <c r="J340" i="24"/>
  <c r="M340" i="24" s="1"/>
  <c r="H340" i="24"/>
  <c r="G340" i="24"/>
  <c r="F340" i="24"/>
  <c r="I340" i="24" s="1"/>
  <c r="D340" i="24"/>
  <c r="C340" i="24"/>
  <c r="B340" i="24"/>
  <c r="E340" i="24" s="1"/>
  <c r="N339" i="24"/>
  <c r="L339" i="24"/>
  <c r="M339" i="24" s="1"/>
  <c r="K339" i="24"/>
  <c r="J339" i="24"/>
  <c r="H339" i="24"/>
  <c r="I339" i="24" s="1"/>
  <c r="G339" i="24"/>
  <c r="F339" i="24"/>
  <c r="D339" i="24"/>
  <c r="C339" i="24"/>
  <c r="B339" i="24"/>
  <c r="N324" i="24"/>
  <c r="L324" i="24"/>
  <c r="K324" i="24"/>
  <c r="M324" i="24" s="1"/>
  <c r="J324" i="24"/>
  <c r="H324" i="24"/>
  <c r="G324" i="24"/>
  <c r="F324" i="24"/>
  <c r="D324" i="24"/>
  <c r="C324" i="24"/>
  <c r="B324" i="24"/>
  <c r="N323" i="24"/>
  <c r="L323" i="24"/>
  <c r="K323" i="24"/>
  <c r="J323" i="24"/>
  <c r="H323" i="24"/>
  <c r="G323" i="24"/>
  <c r="R323" i="24" s="1"/>
  <c r="F323" i="24"/>
  <c r="D323" i="24"/>
  <c r="C323" i="24"/>
  <c r="E323" i="24" s="1"/>
  <c r="B323" i="24"/>
  <c r="N322" i="24"/>
  <c r="L322" i="24"/>
  <c r="K322" i="24"/>
  <c r="J322" i="24"/>
  <c r="M322" i="24" s="1"/>
  <c r="H322" i="24"/>
  <c r="G322" i="24"/>
  <c r="F322" i="24"/>
  <c r="D322" i="24"/>
  <c r="C322" i="24"/>
  <c r="B322" i="24"/>
  <c r="N321" i="24"/>
  <c r="L321" i="24"/>
  <c r="M321" i="24" s="1"/>
  <c r="K321" i="24"/>
  <c r="J321" i="24"/>
  <c r="H321" i="24"/>
  <c r="G321" i="24"/>
  <c r="F321" i="24"/>
  <c r="D321" i="24"/>
  <c r="C321" i="24"/>
  <c r="B321" i="24"/>
  <c r="O321" i="24" s="1"/>
  <c r="N319" i="24"/>
  <c r="L319" i="24"/>
  <c r="K319" i="24"/>
  <c r="M319" i="24" s="1"/>
  <c r="J319" i="24"/>
  <c r="H319" i="24"/>
  <c r="G319" i="24"/>
  <c r="F319" i="24"/>
  <c r="I319" i="24" s="1"/>
  <c r="D319" i="24"/>
  <c r="C319" i="24"/>
  <c r="B319" i="24"/>
  <c r="N318" i="24"/>
  <c r="L318" i="24"/>
  <c r="K318" i="24"/>
  <c r="J318" i="24"/>
  <c r="M318" i="24" s="1"/>
  <c r="H318" i="24"/>
  <c r="G318" i="24"/>
  <c r="I318" i="24" s="1"/>
  <c r="F318" i="24"/>
  <c r="D318" i="24"/>
  <c r="C318" i="24"/>
  <c r="B318" i="24"/>
  <c r="N317" i="24"/>
  <c r="L317" i="24"/>
  <c r="K317" i="24"/>
  <c r="J317" i="24"/>
  <c r="M317" i="24" s="1"/>
  <c r="H317" i="24"/>
  <c r="G317" i="24"/>
  <c r="F317" i="24"/>
  <c r="D317" i="24"/>
  <c r="C317" i="24"/>
  <c r="B317" i="24"/>
  <c r="E317" i="24" s="1"/>
  <c r="N316" i="24"/>
  <c r="L316" i="24"/>
  <c r="K316" i="24"/>
  <c r="J316" i="24"/>
  <c r="H316" i="24"/>
  <c r="I316" i="24" s="1"/>
  <c r="G316" i="24"/>
  <c r="F316" i="24"/>
  <c r="D316" i="24"/>
  <c r="C316" i="24"/>
  <c r="P316" i="24" s="1"/>
  <c r="B316" i="24"/>
  <c r="O316" i="24" s="1"/>
  <c r="N314" i="24"/>
  <c r="L314" i="24"/>
  <c r="K314" i="24"/>
  <c r="J314" i="24"/>
  <c r="H314" i="24"/>
  <c r="G314" i="24"/>
  <c r="F314" i="24"/>
  <c r="I314" i="24" s="1"/>
  <c r="D314" i="24"/>
  <c r="C314" i="24"/>
  <c r="B314" i="24"/>
  <c r="N313" i="24"/>
  <c r="L313" i="24"/>
  <c r="K313" i="24"/>
  <c r="J313" i="24"/>
  <c r="M313" i="24" s="1"/>
  <c r="H313" i="24"/>
  <c r="G313" i="24"/>
  <c r="I313" i="24" s="1"/>
  <c r="F313" i="24"/>
  <c r="D313" i="24"/>
  <c r="C313" i="24"/>
  <c r="B313" i="24"/>
  <c r="N312" i="24"/>
  <c r="L312" i="24"/>
  <c r="K312" i="24"/>
  <c r="P312" i="24" s="1"/>
  <c r="J312" i="24"/>
  <c r="M312" i="24" s="1"/>
  <c r="H312" i="24"/>
  <c r="G312" i="24"/>
  <c r="F312" i="24"/>
  <c r="I312" i="24" s="1"/>
  <c r="D312" i="24"/>
  <c r="C312" i="24"/>
  <c r="B312" i="24"/>
  <c r="N311" i="24"/>
  <c r="L311" i="24"/>
  <c r="M311" i="24" s="1"/>
  <c r="K311" i="24"/>
  <c r="J311" i="24"/>
  <c r="H311" i="24"/>
  <c r="I311" i="24" s="1"/>
  <c r="G311" i="24"/>
  <c r="F311" i="24"/>
  <c r="D311" i="24"/>
  <c r="C311" i="24"/>
  <c r="B311" i="24"/>
  <c r="N309" i="24"/>
  <c r="L309" i="24"/>
  <c r="K309" i="24"/>
  <c r="J309" i="24"/>
  <c r="H309" i="24"/>
  <c r="G309" i="24"/>
  <c r="F309" i="24"/>
  <c r="D309" i="24"/>
  <c r="C309" i="24"/>
  <c r="B309" i="24"/>
  <c r="N308" i="24"/>
  <c r="L308" i="24"/>
  <c r="K308" i="24"/>
  <c r="J308" i="24"/>
  <c r="H308" i="24"/>
  <c r="G308" i="24"/>
  <c r="F308" i="24"/>
  <c r="D308" i="24"/>
  <c r="C308" i="24"/>
  <c r="B308" i="24"/>
  <c r="N307" i="24"/>
  <c r="L307" i="24"/>
  <c r="K307" i="24"/>
  <c r="J307" i="24"/>
  <c r="M307" i="24" s="1"/>
  <c r="H307" i="24"/>
  <c r="G307" i="24"/>
  <c r="F307" i="24"/>
  <c r="I307" i="24" s="1"/>
  <c r="D307" i="24"/>
  <c r="C307" i="24"/>
  <c r="B307" i="24"/>
  <c r="N306" i="24"/>
  <c r="L306" i="24"/>
  <c r="M306" i="24" s="1"/>
  <c r="K306" i="24"/>
  <c r="J306" i="24"/>
  <c r="H306" i="24"/>
  <c r="G306" i="24"/>
  <c r="F306" i="24"/>
  <c r="D306" i="24"/>
  <c r="C306" i="24"/>
  <c r="B306" i="24"/>
  <c r="N291" i="24"/>
  <c r="L291" i="24"/>
  <c r="K291" i="24"/>
  <c r="J291" i="24"/>
  <c r="H291" i="24"/>
  <c r="G291" i="24"/>
  <c r="F291" i="24"/>
  <c r="D291" i="24"/>
  <c r="C291" i="24"/>
  <c r="B291" i="24"/>
  <c r="N290" i="24"/>
  <c r="L290" i="24"/>
  <c r="K290" i="24"/>
  <c r="J290" i="24"/>
  <c r="M290" i="24" s="1"/>
  <c r="H290" i="24"/>
  <c r="G290" i="24"/>
  <c r="I290" i="24" s="1"/>
  <c r="F290" i="24"/>
  <c r="D290" i="24"/>
  <c r="C290" i="24"/>
  <c r="E290" i="24" s="1"/>
  <c r="B290" i="24"/>
  <c r="N289" i="24"/>
  <c r="L289" i="24"/>
  <c r="Q289" i="24" s="1"/>
  <c r="K289" i="24"/>
  <c r="P289" i="24" s="1"/>
  <c r="J289" i="24"/>
  <c r="M289" i="24" s="1"/>
  <c r="H289" i="24"/>
  <c r="G289" i="24"/>
  <c r="F289" i="24"/>
  <c r="D289" i="24"/>
  <c r="C289" i="24"/>
  <c r="B289" i="24"/>
  <c r="N288" i="24"/>
  <c r="L288" i="24"/>
  <c r="M288" i="24" s="1"/>
  <c r="K288" i="24"/>
  <c r="J288" i="24"/>
  <c r="H288" i="24"/>
  <c r="I288" i="24" s="1"/>
  <c r="G288" i="24"/>
  <c r="F288" i="24"/>
  <c r="D288" i="24"/>
  <c r="C288" i="24"/>
  <c r="P288" i="24" s="1"/>
  <c r="B288" i="24"/>
  <c r="N286" i="24"/>
  <c r="L286" i="24"/>
  <c r="K286" i="24"/>
  <c r="J286" i="24"/>
  <c r="H286" i="24"/>
  <c r="G286" i="24"/>
  <c r="F286" i="24"/>
  <c r="O286" i="24" s="1"/>
  <c r="D286" i="24"/>
  <c r="E286" i="24" s="1"/>
  <c r="C286" i="24"/>
  <c r="B286" i="24"/>
  <c r="N285" i="24"/>
  <c r="L285" i="24"/>
  <c r="K285" i="24"/>
  <c r="J285" i="24"/>
  <c r="M285" i="24" s="1"/>
  <c r="H285" i="24"/>
  <c r="Q285" i="24" s="1"/>
  <c r="G285" i="24"/>
  <c r="I285" i="24" s="1"/>
  <c r="F285" i="24"/>
  <c r="D285" i="24"/>
  <c r="C285" i="24"/>
  <c r="E285" i="24" s="1"/>
  <c r="B285" i="24"/>
  <c r="N284" i="24"/>
  <c r="L284" i="24"/>
  <c r="K284" i="24"/>
  <c r="J284" i="24"/>
  <c r="M284" i="24" s="1"/>
  <c r="H284" i="24"/>
  <c r="G284" i="24"/>
  <c r="F284" i="24"/>
  <c r="D284" i="24"/>
  <c r="C284" i="24"/>
  <c r="B284" i="24"/>
  <c r="N283" i="24"/>
  <c r="L283" i="24"/>
  <c r="M283" i="24" s="1"/>
  <c r="K283" i="24"/>
  <c r="J283" i="24"/>
  <c r="H283" i="24"/>
  <c r="I283" i="24" s="1"/>
  <c r="G283" i="24"/>
  <c r="F283" i="24"/>
  <c r="D283" i="24"/>
  <c r="C283" i="24"/>
  <c r="B283" i="24"/>
  <c r="E283" i="24" s="1"/>
  <c r="N281" i="24"/>
  <c r="L281" i="24"/>
  <c r="K281" i="24"/>
  <c r="J281" i="24"/>
  <c r="H281" i="24"/>
  <c r="G281" i="24"/>
  <c r="F281" i="24"/>
  <c r="D281" i="24"/>
  <c r="C281" i="24"/>
  <c r="B281" i="24"/>
  <c r="N280" i="24"/>
  <c r="L280" i="24"/>
  <c r="K280" i="24"/>
  <c r="J280" i="24"/>
  <c r="M280" i="24" s="1"/>
  <c r="H280" i="24"/>
  <c r="Q280" i="24" s="1"/>
  <c r="G280" i="24"/>
  <c r="I280" i="24" s="1"/>
  <c r="F280" i="24"/>
  <c r="D280" i="24"/>
  <c r="C280" i="24"/>
  <c r="B280" i="24"/>
  <c r="N279" i="24"/>
  <c r="L279" i="24"/>
  <c r="K279" i="24"/>
  <c r="P279" i="24" s="1"/>
  <c r="J279" i="24"/>
  <c r="M279" i="24" s="1"/>
  <c r="H279" i="24"/>
  <c r="G279" i="24"/>
  <c r="F279" i="24"/>
  <c r="D279" i="24"/>
  <c r="C279" i="24"/>
  <c r="B279" i="24"/>
  <c r="N278" i="24"/>
  <c r="L278" i="24"/>
  <c r="K278" i="24"/>
  <c r="J278" i="24"/>
  <c r="H278" i="24"/>
  <c r="G278" i="24"/>
  <c r="F278" i="24"/>
  <c r="D278" i="24"/>
  <c r="C278" i="24"/>
  <c r="B278" i="24"/>
  <c r="N276" i="24"/>
  <c r="L276" i="24"/>
  <c r="K276" i="24"/>
  <c r="M276" i="24" s="1"/>
  <c r="J276" i="24"/>
  <c r="H276" i="24"/>
  <c r="G276" i="24"/>
  <c r="F276" i="24"/>
  <c r="D276" i="24"/>
  <c r="C276" i="24"/>
  <c r="B276" i="24"/>
  <c r="N275" i="24"/>
  <c r="L275" i="24"/>
  <c r="K275" i="24"/>
  <c r="J275" i="24"/>
  <c r="M275" i="24" s="1"/>
  <c r="H275" i="24"/>
  <c r="Q275" i="24" s="1"/>
  <c r="G275" i="24"/>
  <c r="F275" i="24"/>
  <c r="D275" i="24"/>
  <c r="C275" i="24"/>
  <c r="B275" i="24"/>
  <c r="N274" i="24"/>
  <c r="L274" i="24"/>
  <c r="K274" i="24"/>
  <c r="P274" i="24" s="1"/>
  <c r="J274" i="24"/>
  <c r="H274" i="24"/>
  <c r="G274" i="24"/>
  <c r="F274" i="24"/>
  <c r="I274" i="24" s="1"/>
  <c r="D274" i="24"/>
  <c r="C274" i="24"/>
  <c r="B274" i="24"/>
  <c r="N273" i="24"/>
  <c r="L273" i="24"/>
  <c r="M273" i="24" s="1"/>
  <c r="K273" i="24"/>
  <c r="J273" i="24"/>
  <c r="H273" i="24"/>
  <c r="G273" i="24"/>
  <c r="F273" i="24"/>
  <c r="D273" i="24"/>
  <c r="C273" i="24"/>
  <c r="B273" i="24"/>
  <c r="N258" i="24"/>
  <c r="L258" i="24"/>
  <c r="K258" i="24"/>
  <c r="J258" i="24"/>
  <c r="O258" i="24" s="1"/>
  <c r="H258" i="24"/>
  <c r="I258" i="24" s="1"/>
  <c r="G258" i="24"/>
  <c r="F258" i="24"/>
  <c r="D258" i="24"/>
  <c r="C258" i="24"/>
  <c r="B258" i="24"/>
  <c r="Y257" i="24"/>
  <c r="N257" i="24"/>
  <c r="L257" i="24"/>
  <c r="K257" i="24"/>
  <c r="J257" i="24"/>
  <c r="H257" i="24"/>
  <c r="G257" i="24"/>
  <c r="P257" i="24" s="1"/>
  <c r="F257" i="24"/>
  <c r="O257" i="24" s="1"/>
  <c r="D257" i="24"/>
  <c r="E257" i="24" s="1"/>
  <c r="C257" i="24"/>
  <c r="B257" i="24"/>
  <c r="N256" i="24"/>
  <c r="L256" i="24"/>
  <c r="K256" i="24"/>
  <c r="J256" i="24"/>
  <c r="H256" i="24"/>
  <c r="G256" i="24"/>
  <c r="F256" i="24"/>
  <c r="D256" i="24"/>
  <c r="C256" i="24"/>
  <c r="B256" i="24"/>
  <c r="O256" i="24" s="1"/>
  <c r="N255" i="24"/>
  <c r="V255" i="24" s="1"/>
  <c r="Z255" i="24" s="1"/>
  <c r="L255" i="24"/>
  <c r="K255" i="24"/>
  <c r="J255" i="24"/>
  <c r="H255" i="24"/>
  <c r="G255" i="24"/>
  <c r="F255" i="24"/>
  <c r="D255" i="24"/>
  <c r="C255" i="24"/>
  <c r="P255" i="24" s="1"/>
  <c r="B255" i="24"/>
  <c r="N253" i="24"/>
  <c r="L253" i="24"/>
  <c r="K253" i="24"/>
  <c r="J253" i="24"/>
  <c r="H253" i="24"/>
  <c r="G253" i="24"/>
  <c r="F253" i="24"/>
  <c r="I253" i="24" s="1"/>
  <c r="D253" i="24"/>
  <c r="C253" i="24"/>
  <c r="B253" i="24"/>
  <c r="N252" i="24"/>
  <c r="L252" i="24"/>
  <c r="K252" i="24"/>
  <c r="J252" i="24"/>
  <c r="H252" i="24"/>
  <c r="G252" i="24"/>
  <c r="F252" i="24"/>
  <c r="D252" i="24"/>
  <c r="C252" i="24"/>
  <c r="B252" i="24"/>
  <c r="N251" i="24"/>
  <c r="L251" i="24"/>
  <c r="K251" i="24"/>
  <c r="J251" i="24"/>
  <c r="H251" i="24"/>
  <c r="Q251" i="24" s="1"/>
  <c r="G251" i="24"/>
  <c r="F251" i="24"/>
  <c r="D251" i="24"/>
  <c r="C251" i="24"/>
  <c r="B251" i="24"/>
  <c r="N250" i="24"/>
  <c r="L250" i="24"/>
  <c r="M250" i="24" s="1"/>
  <c r="U250" i="24" s="1"/>
  <c r="Y250" i="24" s="1"/>
  <c r="K250" i="24"/>
  <c r="J250" i="24"/>
  <c r="H250" i="24"/>
  <c r="G250" i="24"/>
  <c r="F250" i="24"/>
  <c r="D250" i="24"/>
  <c r="C250" i="24"/>
  <c r="B250" i="24"/>
  <c r="N248" i="24"/>
  <c r="L248" i="24"/>
  <c r="K248" i="24"/>
  <c r="M248" i="24" s="1"/>
  <c r="U248" i="24" s="1"/>
  <c r="Y248" i="24" s="1"/>
  <c r="J248" i="24"/>
  <c r="H248" i="24"/>
  <c r="G248" i="24"/>
  <c r="F248" i="24"/>
  <c r="D248" i="24"/>
  <c r="C248" i="24"/>
  <c r="B248" i="24"/>
  <c r="Z247" i="24"/>
  <c r="N247" i="24"/>
  <c r="L247" i="24"/>
  <c r="K247" i="24"/>
  <c r="J247" i="24"/>
  <c r="H247" i="24"/>
  <c r="G247" i="24"/>
  <c r="P247" i="24" s="1"/>
  <c r="F247" i="24"/>
  <c r="D247" i="24"/>
  <c r="Q247" i="24" s="1"/>
  <c r="C247" i="24"/>
  <c r="B247" i="24"/>
  <c r="Z246" i="24"/>
  <c r="N246" i="24"/>
  <c r="L246" i="24"/>
  <c r="K246" i="24"/>
  <c r="J246" i="24"/>
  <c r="H246" i="24"/>
  <c r="G246" i="24"/>
  <c r="F246" i="24"/>
  <c r="D246" i="24"/>
  <c r="C246" i="24"/>
  <c r="B246" i="24"/>
  <c r="N245" i="24"/>
  <c r="V245" i="24" s="1"/>
  <c r="Z245" i="24" s="1"/>
  <c r="L245" i="24"/>
  <c r="K245" i="24"/>
  <c r="J245" i="24"/>
  <c r="H245" i="24"/>
  <c r="G245" i="24"/>
  <c r="F245" i="24"/>
  <c r="D245" i="24"/>
  <c r="C245" i="24"/>
  <c r="B245" i="24"/>
  <c r="N243" i="24"/>
  <c r="V243" i="24" s="1"/>
  <c r="Z243" i="24" s="1"/>
  <c r="L243" i="24"/>
  <c r="K243" i="24"/>
  <c r="J243" i="24"/>
  <c r="H243" i="24"/>
  <c r="G243" i="24"/>
  <c r="F243" i="24"/>
  <c r="D243" i="24"/>
  <c r="R243" i="24" s="1"/>
  <c r="C243" i="24"/>
  <c r="B243" i="24"/>
  <c r="Y242" i="24"/>
  <c r="N242" i="24"/>
  <c r="L242" i="24"/>
  <c r="K242" i="24"/>
  <c r="M242" i="24" s="1"/>
  <c r="U242" i="24" s="1"/>
  <c r="J242" i="24"/>
  <c r="H242" i="24"/>
  <c r="G242" i="24"/>
  <c r="F242" i="24"/>
  <c r="I242" i="24" s="1"/>
  <c r="D242" i="24"/>
  <c r="C242" i="24"/>
  <c r="B242" i="24"/>
  <c r="Z241" i="24"/>
  <c r="N241" i="24"/>
  <c r="L241" i="24"/>
  <c r="K241" i="24"/>
  <c r="J241" i="24"/>
  <c r="H241" i="24"/>
  <c r="G241" i="24"/>
  <c r="F241" i="24"/>
  <c r="D241" i="24"/>
  <c r="C241" i="24"/>
  <c r="B241" i="24"/>
  <c r="N240" i="24"/>
  <c r="V240" i="24" s="1"/>
  <c r="Z240" i="24" s="1"/>
  <c r="L240" i="24"/>
  <c r="M240" i="24" s="1"/>
  <c r="K240" i="24"/>
  <c r="J240" i="24"/>
  <c r="H240" i="24"/>
  <c r="G240" i="24"/>
  <c r="F240" i="24"/>
  <c r="D240" i="24"/>
  <c r="C240" i="24"/>
  <c r="B240" i="24"/>
  <c r="N225" i="24"/>
  <c r="L225" i="24"/>
  <c r="K225" i="24"/>
  <c r="J225" i="24"/>
  <c r="H225" i="24"/>
  <c r="G225" i="24"/>
  <c r="F225" i="24"/>
  <c r="D225" i="24"/>
  <c r="C225" i="24"/>
  <c r="B225" i="24"/>
  <c r="N224" i="24"/>
  <c r="L224" i="24"/>
  <c r="K224" i="24"/>
  <c r="J224" i="24"/>
  <c r="M224" i="24" s="1"/>
  <c r="H224" i="24"/>
  <c r="G224" i="24"/>
  <c r="F224" i="24"/>
  <c r="D224" i="24"/>
  <c r="C224" i="24"/>
  <c r="B224" i="24"/>
  <c r="N223" i="24"/>
  <c r="L223" i="24"/>
  <c r="K223" i="24"/>
  <c r="J223" i="24"/>
  <c r="H223" i="24"/>
  <c r="G223" i="24"/>
  <c r="F223" i="24"/>
  <c r="I223" i="24" s="1"/>
  <c r="D223" i="24"/>
  <c r="C223" i="24"/>
  <c r="B223" i="24"/>
  <c r="N222" i="24"/>
  <c r="L222" i="24"/>
  <c r="K222" i="24"/>
  <c r="J222" i="24"/>
  <c r="H222" i="24"/>
  <c r="G222" i="24"/>
  <c r="F222" i="24"/>
  <c r="D222" i="24"/>
  <c r="C222" i="24"/>
  <c r="P222" i="24" s="1"/>
  <c r="B222" i="24"/>
  <c r="N220" i="24"/>
  <c r="L220" i="24"/>
  <c r="K220" i="24"/>
  <c r="J220" i="24"/>
  <c r="H220" i="24"/>
  <c r="G220" i="24"/>
  <c r="F220" i="24"/>
  <c r="D220" i="24"/>
  <c r="C220" i="24"/>
  <c r="B220" i="24"/>
  <c r="N219" i="24"/>
  <c r="L219" i="24"/>
  <c r="K219" i="24"/>
  <c r="J219" i="24"/>
  <c r="M219" i="24" s="1"/>
  <c r="H219" i="24"/>
  <c r="G219" i="24"/>
  <c r="P219" i="24" s="1"/>
  <c r="F219" i="24"/>
  <c r="D219" i="24"/>
  <c r="C219" i="24"/>
  <c r="B219" i="24"/>
  <c r="N218" i="24"/>
  <c r="L218" i="24"/>
  <c r="K218" i="24"/>
  <c r="J218" i="24"/>
  <c r="H218" i="24"/>
  <c r="G218" i="24"/>
  <c r="F218" i="24"/>
  <c r="I218" i="24" s="1"/>
  <c r="D218" i="24"/>
  <c r="C218" i="24"/>
  <c r="B218" i="24"/>
  <c r="N217" i="24"/>
  <c r="L217" i="24"/>
  <c r="K217" i="24"/>
  <c r="J217" i="24"/>
  <c r="H217" i="24"/>
  <c r="G217" i="24"/>
  <c r="F217" i="24"/>
  <c r="D217" i="24"/>
  <c r="C217" i="24"/>
  <c r="B217" i="24"/>
  <c r="O217" i="24" s="1"/>
  <c r="N215" i="24"/>
  <c r="L215" i="24"/>
  <c r="K215" i="24"/>
  <c r="J215" i="24"/>
  <c r="H215" i="24"/>
  <c r="G215" i="24"/>
  <c r="F215" i="24"/>
  <c r="O215" i="24" s="1"/>
  <c r="D215" i="24"/>
  <c r="Q215" i="24" s="1"/>
  <c r="C215" i="24"/>
  <c r="B215" i="24"/>
  <c r="N214" i="24"/>
  <c r="L214" i="24"/>
  <c r="K214" i="24"/>
  <c r="J214" i="24"/>
  <c r="H214" i="24"/>
  <c r="Q214" i="24" s="1"/>
  <c r="G214" i="24"/>
  <c r="F214" i="24"/>
  <c r="D214" i="24"/>
  <c r="C214" i="24"/>
  <c r="B214" i="24"/>
  <c r="N213" i="24"/>
  <c r="L213" i="24"/>
  <c r="K213" i="24"/>
  <c r="J213" i="24"/>
  <c r="H213" i="24"/>
  <c r="G213" i="24"/>
  <c r="F213" i="24"/>
  <c r="D213" i="24"/>
  <c r="C213" i="24"/>
  <c r="B213" i="24"/>
  <c r="N212" i="24"/>
  <c r="Q212" i="24" s="1"/>
  <c r="L212" i="24"/>
  <c r="K212" i="24"/>
  <c r="J212" i="24"/>
  <c r="H212" i="24"/>
  <c r="G212" i="24"/>
  <c r="F212" i="24"/>
  <c r="D212" i="24"/>
  <c r="C212" i="24"/>
  <c r="B212" i="24"/>
  <c r="N210" i="24"/>
  <c r="L210" i="24"/>
  <c r="K210" i="24"/>
  <c r="J210" i="24"/>
  <c r="H210" i="24"/>
  <c r="G210" i="24"/>
  <c r="P210" i="24" s="1"/>
  <c r="F210" i="24"/>
  <c r="D210" i="24"/>
  <c r="C210" i="24"/>
  <c r="B210" i="24"/>
  <c r="N209" i="24"/>
  <c r="L209" i="24"/>
  <c r="K209" i="24"/>
  <c r="J209" i="24"/>
  <c r="H209" i="24"/>
  <c r="G209" i="24"/>
  <c r="F209" i="24"/>
  <c r="D209" i="24"/>
  <c r="C209" i="24"/>
  <c r="B209" i="24"/>
  <c r="N208" i="24"/>
  <c r="L208" i="24"/>
  <c r="K208" i="24"/>
  <c r="J208" i="24"/>
  <c r="H208" i="24"/>
  <c r="G208" i="24"/>
  <c r="F208" i="24"/>
  <c r="D208" i="24"/>
  <c r="C208" i="24"/>
  <c r="B208" i="24"/>
  <c r="N207" i="24"/>
  <c r="Q207" i="24" s="1"/>
  <c r="L207" i="24"/>
  <c r="K207" i="24"/>
  <c r="J207" i="24"/>
  <c r="H207" i="24"/>
  <c r="G207" i="24"/>
  <c r="F207" i="24"/>
  <c r="D207" i="24"/>
  <c r="C207" i="24"/>
  <c r="B207" i="24"/>
  <c r="O207" i="24" s="1"/>
  <c r="N192" i="24"/>
  <c r="L192" i="24"/>
  <c r="K192" i="24"/>
  <c r="J192" i="24"/>
  <c r="H192" i="24"/>
  <c r="G192" i="24"/>
  <c r="F192" i="24"/>
  <c r="I192" i="24" s="1"/>
  <c r="D192" i="24"/>
  <c r="Q192" i="24" s="1"/>
  <c r="C192" i="24"/>
  <c r="B192" i="24"/>
  <c r="N191" i="24"/>
  <c r="L191" i="24"/>
  <c r="K191" i="24"/>
  <c r="J191" i="24"/>
  <c r="M191" i="24" s="1"/>
  <c r="H191" i="24"/>
  <c r="Q191" i="24" s="1"/>
  <c r="G191" i="24"/>
  <c r="F191" i="24"/>
  <c r="D191" i="24"/>
  <c r="C191" i="24"/>
  <c r="B191" i="24"/>
  <c r="N190" i="24"/>
  <c r="L190" i="24"/>
  <c r="K190" i="24"/>
  <c r="J190" i="24"/>
  <c r="H190" i="24"/>
  <c r="G190" i="24"/>
  <c r="F190" i="24"/>
  <c r="D190" i="24"/>
  <c r="C190" i="24"/>
  <c r="B190" i="24"/>
  <c r="N189" i="24"/>
  <c r="L189" i="24"/>
  <c r="K189" i="24"/>
  <c r="J189" i="24"/>
  <c r="H189" i="24"/>
  <c r="G189" i="24"/>
  <c r="F189" i="24"/>
  <c r="D189" i="24"/>
  <c r="C189" i="24"/>
  <c r="B189" i="24"/>
  <c r="N187" i="24"/>
  <c r="L187" i="24"/>
  <c r="K187" i="24"/>
  <c r="J187" i="24"/>
  <c r="H187" i="24"/>
  <c r="G187" i="24"/>
  <c r="F187" i="24"/>
  <c r="I187" i="24" s="1"/>
  <c r="D187" i="24"/>
  <c r="C187" i="24"/>
  <c r="B187" i="24"/>
  <c r="N186" i="24"/>
  <c r="L186" i="24"/>
  <c r="K186" i="24"/>
  <c r="J186" i="24"/>
  <c r="H186" i="24"/>
  <c r="G186" i="24"/>
  <c r="F186" i="24"/>
  <c r="D186" i="24"/>
  <c r="C186" i="24"/>
  <c r="B186" i="24"/>
  <c r="N185" i="24"/>
  <c r="L185" i="24"/>
  <c r="K185" i="24"/>
  <c r="M185" i="24" s="1"/>
  <c r="J185" i="24"/>
  <c r="H185" i="24"/>
  <c r="G185" i="24"/>
  <c r="F185" i="24"/>
  <c r="I185" i="24" s="1"/>
  <c r="D185" i="24"/>
  <c r="C185" i="24"/>
  <c r="B185" i="24"/>
  <c r="N184" i="24"/>
  <c r="L184" i="24"/>
  <c r="K184" i="24"/>
  <c r="J184" i="24"/>
  <c r="H184" i="24"/>
  <c r="G184" i="24"/>
  <c r="F184" i="24"/>
  <c r="D184" i="24"/>
  <c r="C184" i="24"/>
  <c r="P184" i="24" s="1"/>
  <c r="B184" i="24"/>
  <c r="N182" i="24"/>
  <c r="L182" i="24"/>
  <c r="K182" i="24"/>
  <c r="J182" i="24"/>
  <c r="H182" i="24"/>
  <c r="G182" i="24"/>
  <c r="F182" i="24"/>
  <c r="D182" i="24"/>
  <c r="C182" i="24"/>
  <c r="B182" i="24"/>
  <c r="N181" i="24"/>
  <c r="L181" i="24"/>
  <c r="K181" i="24"/>
  <c r="J181" i="24"/>
  <c r="H181" i="24"/>
  <c r="Q181" i="24" s="1"/>
  <c r="G181" i="24"/>
  <c r="F181" i="24"/>
  <c r="D181" i="24"/>
  <c r="C181" i="24"/>
  <c r="B181" i="24"/>
  <c r="N180" i="24"/>
  <c r="L180" i="24"/>
  <c r="K180" i="24"/>
  <c r="P180" i="24" s="1"/>
  <c r="J180" i="24"/>
  <c r="H180" i="24"/>
  <c r="G180" i="24"/>
  <c r="F180" i="24"/>
  <c r="D180" i="24"/>
  <c r="C180" i="24"/>
  <c r="B180" i="24"/>
  <c r="N179" i="24"/>
  <c r="L179" i="24"/>
  <c r="M179" i="24" s="1"/>
  <c r="K179" i="24"/>
  <c r="J179" i="24"/>
  <c r="H179" i="24"/>
  <c r="G179" i="24"/>
  <c r="F179" i="24"/>
  <c r="D179" i="24"/>
  <c r="C179" i="24"/>
  <c r="P179" i="24" s="1"/>
  <c r="B179" i="24"/>
  <c r="N177" i="24"/>
  <c r="L177" i="24"/>
  <c r="K177" i="24"/>
  <c r="J177" i="24"/>
  <c r="H177" i="24"/>
  <c r="G177" i="24"/>
  <c r="F177" i="24"/>
  <c r="D177" i="24"/>
  <c r="Q177" i="24" s="1"/>
  <c r="C177" i="24"/>
  <c r="B177" i="24"/>
  <c r="N176" i="24"/>
  <c r="L176" i="24"/>
  <c r="K176" i="24"/>
  <c r="J176" i="24"/>
  <c r="H176" i="24"/>
  <c r="G176" i="24"/>
  <c r="F176" i="24"/>
  <c r="D176" i="24"/>
  <c r="C176" i="24"/>
  <c r="B176" i="24"/>
  <c r="N175" i="24"/>
  <c r="L175" i="24"/>
  <c r="K175" i="24"/>
  <c r="P175" i="24" s="1"/>
  <c r="J175" i="24"/>
  <c r="H175" i="24"/>
  <c r="G175" i="24"/>
  <c r="F175" i="24"/>
  <c r="D175" i="24"/>
  <c r="C175" i="24"/>
  <c r="B175" i="24"/>
  <c r="N174" i="24"/>
  <c r="L174" i="24"/>
  <c r="K174" i="24"/>
  <c r="J174" i="24"/>
  <c r="H174" i="24"/>
  <c r="G174" i="24"/>
  <c r="F174" i="24"/>
  <c r="D174" i="24"/>
  <c r="C174" i="24"/>
  <c r="B174" i="24"/>
  <c r="O174" i="24" s="1"/>
  <c r="N159" i="24"/>
  <c r="L159" i="24"/>
  <c r="K159" i="24"/>
  <c r="J159" i="24"/>
  <c r="H159" i="24"/>
  <c r="G159" i="24"/>
  <c r="F159" i="24"/>
  <c r="D159" i="24"/>
  <c r="E159" i="24" s="1"/>
  <c r="C159" i="24"/>
  <c r="B159" i="24"/>
  <c r="N158" i="24"/>
  <c r="L158" i="24"/>
  <c r="K158" i="24"/>
  <c r="J158" i="24"/>
  <c r="H158" i="24"/>
  <c r="I158" i="24" s="1"/>
  <c r="G158" i="24"/>
  <c r="F158" i="24"/>
  <c r="D158" i="24"/>
  <c r="C158" i="24"/>
  <c r="B158" i="24"/>
  <c r="N157" i="24"/>
  <c r="L157" i="24"/>
  <c r="K157" i="24"/>
  <c r="P157" i="24" s="1"/>
  <c r="S157" i="24" s="1"/>
  <c r="J157" i="24"/>
  <c r="H157" i="24"/>
  <c r="G157" i="24"/>
  <c r="F157" i="24"/>
  <c r="I157" i="24" s="1"/>
  <c r="D157" i="24"/>
  <c r="C157" i="24"/>
  <c r="B157" i="24"/>
  <c r="N156" i="24"/>
  <c r="L156" i="24"/>
  <c r="M156" i="24" s="1"/>
  <c r="K156" i="24"/>
  <c r="J156" i="24"/>
  <c r="H156" i="24"/>
  <c r="G156" i="24"/>
  <c r="F156" i="24"/>
  <c r="D156" i="24"/>
  <c r="C156" i="24"/>
  <c r="B156" i="24"/>
  <c r="N154" i="24"/>
  <c r="L154" i="24"/>
  <c r="K154" i="24"/>
  <c r="J154" i="24"/>
  <c r="H154" i="24"/>
  <c r="G154" i="24"/>
  <c r="F154" i="24"/>
  <c r="D154" i="24"/>
  <c r="C154" i="24"/>
  <c r="B154" i="24"/>
  <c r="N153" i="24"/>
  <c r="L153" i="24"/>
  <c r="K153" i="24"/>
  <c r="J153" i="24"/>
  <c r="H153" i="24"/>
  <c r="I153" i="24" s="1"/>
  <c r="G153" i="24"/>
  <c r="F153" i="24"/>
  <c r="D153" i="24"/>
  <c r="C153" i="24"/>
  <c r="B153" i="24"/>
  <c r="N152" i="24"/>
  <c r="L152" i="24"/>
  <c r="K152" i="24"/>
  <c r="J152" i="24"/>
  <c r="H152" i="24"/>
  <c r="G152" i="24"/>
  <c r="F152" i="24"/>
  <c r="D152" i="24"/>
  <c r="C152" i="24"/>
  <c r="B152" i="24"/>
  <c r="N151" i="24"/>
  <c r="L151" i="24"/>
  <c r="K151" i="24"/>
  <c r="J151" i="24"/>
  <c r="H151" i="24"/>
  <c r="G151" i="24"/>
  <c r="F151" i="24"/>
  <c r="D151" i="24"/>
  <c r="C151" i="24"/>
  <c r="B151" i="24"/>
  <c r="N149" i="24"/>
  <c r="L149" i="24"/>
  <c r="K149" i="24"/>
  <c r="J149" i="24"/>
  <c r="H149" i="24"/>
  <c r="G149" i="24"/>
  <c r="P149" i="24" s="1"/>
  <c r="F149" i="24"/>
  <c r="O149" i="24" s="1"/>
  <c r="D149" i="24"/>
  <c r="C149" i="24"/>
  <c r="B149" i="24"/>
  <c r="N148" i="24"/>
  <c r="L148" i="24"/>
  <c r="K148" i="24"/>
  <c r="J148" i="24"/>
  <c r="M148" i="24" s="1"/>
  <c r="H148" i="24"/>
  <c r="Q148" i="24" s="1"/>
  <c r="G148" i="24"/>
  <c r="F148" i="24"/>
  <c r="D148" i="24"/>
  <c r="C148" i="24"/>
  <c r="B148" i="24"/>
  <c r="N147" i="24"/>
  <c r="L147" i="24"/>
  <c r="K147" i="24"/>
  <c r="M147" i="24" s="1"/>
  <c r="J147" i="24"/>
  <c r="O147" i="24" s="1"/>
  <c r="H147" i="24"/>
  <c r="G147" i="24"/>
  <c r="F147" i="24"/>
  <c r="I147" i="24" s="1"/>
  <c r="D147" i="24"/>
  <c r="C147" i="24"/>
  <c r="B147" i="24"/>
  <c r="N146" i="24"/>
  <c r="Q146" i="24" s="1"/>
  <c r="L146" i="24"/>
  <c r="K146" i="24"/>
  <c r="J146" i="24"/>
  <c r="H146" i="24"/>
  <c r="G146" i="24"/>
  <c r="F146" i="24"/>
  <c r="D146" i="24"/>
  <c r="C146" i="24"/>
  <c r="B146" i="24"/>
  <c r="N144" i="24"/>
  <c r="L144" i="24"/>
  <c r="K144" i="24"/>
  <c r="J144" i="24"/>
  <c r="H144" i="24"/>
  <c r="G144" i="24"/>
  <c r="F144" i="24"/>
  <c r="O144" i="24" s="1"/>
  <c r="D144" i="24"/>
  <c r="E144" i="24" s="1"/>
  <c r="C144" i="24"/>
  <c r="B144" i="24"/>
  <c r="N143" i="24"/>
  <c r="L143" i="24"/>
  <c r="K143" i="24"/>
  <c r="J143" i="24"/>
  <c r="H143" i="24"/>
  <c r="Q143" i="24" s="1"/>
  <c r="G143" i="24"/>
  <c r="F143" i="24"/>
  <c r="D143" i="24"/>
  <c r="C143" i="24"/>
  <c r="B143" i="24"/>
  <c r="N142" i="24"/>
  <c r="L142" i="24"/>
  <c r="K142" i="24"/>
  <c r="M142" i="24" s="1"/>
  <c r="J142" i="24"/>
  <c r="H142" i="24"/>
  <c r="G142" i="24"/>
  <c r="F142" i="24"/>
  <c r="D142" i="24"/>
  <c r="C142" i="24"/>
  <c r="B142" i="24"/>
  <c r="N141" i="24"/>
  <c r="L141" i="24"/>
  <c r="K141" i="24"/>
  <c r="J141" i="24"/>
  <c r="H141" i="24"/>
  <c r="G141" i="24"/>
  <c r="F141" i="24"/>
  <c r="D141" i="24"/>
  <c r="C141" i="24"/>
  <c r="E141" i="24" s="1"/>
  <c r="B141" i="24"/>
  <c r="N126" i="24"/>
  <c r="L126" i="24"/>
  <c r="K126" i="24"/>
  <c r="J126" i="24"/>
  <c r="H126" i="24"/>
  <c r="G126" i="24"/>
  <c r="F126" i="24"/>
  <c r="O126" i="24" s="1"/>
  <c r="D126" i="24"/>
  <c r="E126" i="24" s="1"/>
  <c r="C126" i="24"/>
  <c r="B126" i="24"/>
  <c r="N125" i="24"/>
  <c r="L125" i="24"/>
  <c r="K125" i="24"/>
  <c r="J125" i="24"/>
  <c r="H125" i="24"/>
  <c r="G125" i="24"/>
  <c r="P125" i="24" s="1"/>
  <c r="F125" i="24"/>
  <c r="D125" i="24"/>
  <c r="C125" i="24"/>
  <c r="B125" i="24"/>
  <c r="N124" i="24"/>
  <c r="L124" i="24"/>
  <c r="K124" i="24"/>
  <c r="R124" i="24" s="1"/>
  <c r="J124" i="24"/>
  <c r="H124" i="24"/>
  <c r="G124" i="24"/>
  <c r="F124" i="24"/>
  <c r="D124" i="24"/>
  <c r="C124" i="24"/>
  <c r="B124" i="24"/>
  <c r="N123" i="24"/>
  <c r="L123" i="24"/>
  <c r="K123" i="24"/>
  <c r="J123" i="24"/>
  <c r="H123" i="24"/>
  <c r="G123" i="24"/>
  <c r="F123" i="24"/>
  <c r="D123" i="24"/>
  <c r="C123" i="24"/>
  <c r="B123" i="24"/>
  <c r="O123" i="24" s="1"/>
  <c r="N121" i="24"/>
  <c r="L121" i="24"/>
  <c r="K121" i="24"/>
  <c r="J121" i="24"/>
  <c r="H121" i="24"/>
  <c r="G121" i="24"/>
  <c r="F121" i="24"/>
  <c r="D121" i="24"/>
  <c r="Q121" i="24" s="1"/>
  <c r="C121" i="24"/>
  <c r="B121" i="24"/>
  <c r="N120" i="24"/>
  <c r="L120" i="24"/>
  <c r="K120" i="24"/>
  <c r="J120" i="24"/>
  <c r="H120" i="24"/>
  <c r="G120" i="24"/>
  <c r="F120" i="24"/>
  <c r="D120" i="24"/>
  <c r="C120" i="24"/>
  <c r="B120" i="24"/>
  <c r="N119" i="24"/>
  <c r="L119" i="24"/>
  <c r="K119" i="24"/>
  <c r="J119" i="24"/>
  <c r="H119" i="24"/>
  <c r="G119" i="24"/>
  <c r="F119" i="24"/>
  <c r="D119" i="24"/>
  <c r="C119" i="24"/>
  <c r="B119" i="24"/>
  <c r="N118" i="24"/>
  <c r="L118" i="24"/>
  <c r="M118" i="24" s="1"/>
  <c r="K118" i="24"/>
  <c r="J118" i="24"/>
  <c r="H118" i="24"/>
  <c r="G118" i="24"/>
  <c r="F118" i="24"/>
  <c r="D118" i="24"/>
  <c r="C118" i="24"/>
  <c r="R118" i="24" s="1"/>
  <c r="B118" i="24"/>
  <c r="N116" i="24"/>
  <c r="L116" i="24"/>
  <c r="K116" i="24"/>
  <c r="J116" i="24"/>
  <c r="H116" i="24"/>
  <c r="G116" i="24"/>
  <c r="F116" i="24"/>
  <c r="D116" i="24"/>
  <c r="C116" i="24"/>
  <c r="B116" i="24"/>
  <c r="N115" i="24"/>
  <c r="L115" i="24"/>
  <c r="K115" i="24"/>
  <c r="J115" i="24"/>
  <c r="H115" i="24"/>
  <c r="I115" i="24" s="1"/>
  <c r="G115" i="24"/>
  <c r="F115" i="24"/>
  <c r="D115" i="24"/>
  <c r="C115" i="24"/>
  <c r="B115" i="24"/>
  <c r="N114" i="24"/>
  <c r="L114" i="24"/>
  <c r="K114" i="24"/>
  <c r="J114" i="24"/>
  <c r="H114" i="24"/>
  <c r="G114" i="24"/>
  <c r="F114" i="24"/>
  <c r="D114" i="24"/>
  <c r="C114" i="24"/>
  <c r="B114" i="24"/>
  <c r="N113" i="24"/>
  <c r="L113" i="24"/>
  <c r="K113" i="24"/>
  <c r="J113" i="24"/>
  <c r="H113" i="24"/>
  <c r="G113" i="24"/>
  <c r="F113" i="24"/>
  <c r="D113" i="24"/>
  <c r="C113" i="24"/>
  <c r="B113" i="24"/>
  <c r="N111" i="24"/>
  <c r="L111" i="24"/>
  <c r="K111" i="24"/>
  <c r="J111" i="24"/>
  <c r="H111" i="24"/>
  <c r="G111" i="24"/>
  <c r="F111" i="24"/>
  <c r="D111" i="24"/>
  <c r="E111" i="24" s="1"/>
  <c r="C111" i="24"/>
  <c r="B111" i="24"/>
  <c r="N110" i="24"/>
  <c r="L110" i="24"/>
  <c r="K110" i="24"/>
  <c r="J110" i="24"/>
  <c r="H110" i="24"/>
  <c r="G110" i="24"/>
  <c r="F110" i="24"/>
  <c r="D110" i="24"/>
  <c r="C110" i="24"/>
  <c r="B110" i="24"/>
  <c r="N109" i="24"/>
  <c r="L109" i="24"/>
  <c r="K109" i="24"/>
  <c r="J109" i="24"/>
  <c r="H109" i="24"/>
  <c r="G109" i="24"/>
  <c r="F109" i="24"/>
  <c r="D109" i="24"/>
  <c r="C109" i="24"/>
  <c r="B109" i="24"/>
  <c r="N108" i="24"/>
  <c r="L108" i="24"/>
  <c r="K108" i="24"/>
  <c r="J108" i="24"/>
  <c r="H108" i="24"/>
  <c r="G108" i="24"/>
  <c r="F108" i="24"/>
  <c r="D108" i="24"/>
  <c r="C108" i="24"/>
  <c r="P108" i="24" s="1"/>
  <c r="B108" i="24"/>
  <c r="N93" i="24"/>
  <c r="L93" i="24"/>
  <c r="K93" i="24"/>
  <c r="J93" i="24"/>
  <c r="H93" i="24"/>
  <c r="G93" i="24"/>
  <c r="P93" i="24" s="1"/>
  <c r="F93" i="24"/>
  <c r="D93" i="24"/>
  <c r="C93" i="24"/>
  <c r="B93" i="24"/>
  <c r="N92" i="24"/>
  <c r="L92" i="24"/>
  <c r="K92" i="24"/>
  <c r="J92" i="24"/>
  <c r="H92" i="24"/>
  <c r="Q92" i="24" s="1"/>
  <c r="G92" i="24"/>
  <c r="F92" i="24"/>
  <c r="D92" i="24"/>
  <c r="C92" i="24"/>
  <c r="B92" i="24"/>
  <c r="N91" i="24"/>
  <c r="L91" i="24"/>
  <c r="K91" i="24"/>
  <c r="J91" i="24"/>
  <c r="H91" i="24"/>
  <c r="G91" i="24"/>
  <c r="F91" i="24"/>
  <c r="D91" i="24"/>
  <c r="C91" i="24"/>
  <c r="B91" i="24"/>
  <c r="N90" i="24"/>
  <c r="L90" i="24"/>
  <c r="M90" i="24" s="1"/>
  <c r="K90" i="24"/>
  <c r="J90" i="24"/>
  <c r="H90" i="24"/>
  <c r="G90" i="24"/>
  <c r="F90" i="24"/>
  <c r="D90" i="24"/>
  <c r="C90" i="24"/>
  <c r="E90" i="24" s="1"/>
  <c r="B90" i="24"/>
  <c r="N88" i="24"/>
  <c r="L88" i="24"/>
  <c r="K88" i="24"/>
  <c r="J88" i="24"/>
  <c r="H88" i="24"/>
  <c r="G88" i="24"/>
  <c r="F88" i="24"/>
  <c r="O88" i="24" s="1"/>
  <c r="D88" i="24"/>
  <c r="Q88" i="24" s="1"/>
  <c r="C88" i="24"/>
  <c r="B88" i="24"/>
  <c r="N87" i="24"/>
  <c r="L87" i="24"/>
  <c r="K87" i="24"/>
  <c r="J87" i="24"/>
  <c r="H87" i="24"/>
  <c r="Q87" i="24" s="1"/>
  <c r="G87" i="24"/>
  <c r="F87" i="24"/>
  <c r="D87" i="24"/>
  <c r="C87" i="24"/>
  <c r="B87" i="24"/>
  <c r="N86" i="24"/>
  <c r="L86" i="24"/>
  <c r="K86" i="24"/>
  <c r="J86" i="24"/>
  <c r="H86" i="24"/>
  <c r="G86" i="24"/>
  <c r="F86" i="24"/>
  <c r="I86" i="24" s="1"/>
  <c r="D86" i="24"/>
  <c r="C86" i="24"/>
  <c r="B86" i="24"/>
  <c r="N85" i="24"/>
  <c r="L85" i="24"/>
  <c r="K85" i="24"/>
  <c r="J85" i="24"/>
  <c r="H85" i="24"/>
  <c r="G85" i="24"/>
  <c r="F85" i="24"/>
  <c r="D85" i="24"/>
  <c r="C85" i="24"/>
  <c r="E85" i="24" s="1"/>
  <c r="B85" i="24"/>
  <c r="O85" i="24" s="1"/>
  <c r="N83" i="24"/>
  <c r="L83" i="24"/>
  <c r="K83" i="24"/>
  <c r="J83" i="24"/>
  <c r="H83" i="24"/>
  <c r="G83" i="24"/>
  <c r="F83" i="24"/>
  <c r="D83" i="24"/>
  <c r="C83" i="24"/>
  <c r="B83" i="24"/>
  <c r="N82" i="24"/>
  <c r="L82" i="24"/>
  <c r="K82" i="24"/>
  <c r="J82" i="24"/>
  <c r="H82" i="24"/>
  <c r="I82" i="24" s="1"/>
  <c r="G82" i="24"/>
  <c r="F82" i="24"/>
  <c r="D82" i="24"/>
  <c r="C82" i="24"/>
  <c r="B82" i="24"/>
  <c r="N81" i="24"/>
  <c r="L81" i="24"/>
  <c r="K81" i="24"/>
  <c r="J81" i="24"/>
  <c r="H81" i="24"/>
  <c r="G81" i="24"/>
  <c r="F81" i="24"/>
  <c r="D81" i="24"/>
  <c r="C81" i="24"/>
  <c r="B81" i="24"/>
  <c r="N80" i="24"/>
  <c r="L80" i="24"/>
  <c r="K80" i="24"/>
  <c r="J80" i="24"/>
  <c r="H80" i="24"/>
  <c r="G80" i="24"/>
  <c r="F80" i="24"/>
  <c r="D80" i="24"/>
  <c r="C80" i="24"/>
  <c r="E80" i="24" s="1"/>
  <c r="B80" i="24"/>
  <c r="N78" i="24"/>
  <c r="L78" i="24"/>
  <c r="K78" i="24"/>
  <c r="J78" i="24"/>
  <c r="H78" i="24"/>
  <c r="G78" i="24"/>
  <c r="F78" i="24"/>
  <c r="D78" i="24"/>
  <c r="C78" i="24"/>
  <c r="B78" i="24"/>
  <c r="N77" i="24"/>
  <c r="L77" i="24"/>
  <c r="K77" i="24"/>
  <c r="J77" i="24"/>
  <c r="H77" i="24"/>
  <c r="G77" i="24"/>
  <c r="F77" i="24"/>
  <c r="D77" i="24"/>
  <c r="C77" i="24"/>
  <c r="B77" i="24"/>
  <c r="N76" i="24"/>
  <c r="L76" i="24"/>
  <c r="K76" i="24"/>
  <c r="J76" i="24"/>
  <c r="H76" i="24"/>
  <c r="G76" i="24"/>
  <c r="F76" i="24"/>
  <c r="D76" i="24"/>
  <c r="C76" i="24"/>
  <c r="B76" i="24"/>
  <c r="N75" i="24"/>
  <c r="L75" i="24"/>
  <c r="K75" i="24"/>
  <c r="J75" i="24"/>
  <c r="H75" i="24"/>
  <c r="G75" i="24"/>
  <c r="F75" i="24"/>
  <c r="D75" i="24"/>
  <c r="C75" i="24"/>
  <c r="B75" i="24"/>
  <c r="N61" i="24"/>
  <c r="L61" i="24"/>
  <c r="K61" i="24"/>
  <c r="J61" i="24"/>
  <c r="H61" i="24"/>
  <c r="G61" i="24"/>
  <c r="F61" i="24"/>
  <c r="I61" i="24" s="1"/>
  <c r="D61" i="24"/>
  <c r="C61" i="24"/>
  <c r="B61" i="24"/>
  <c r="N60" i="24"/>
  <c r="L60" i="24"/>
  <c r="K60" i="24"/>
  <c r="J60" i="24"/>
  <c r="H60" i="24"/>
  <c r="R60" i="24" s="1"/>
  <c r="G60" i="24"/>
  <c r="F60" i="24"/>
  <c r="D60" i="24"/>
  <c r="C60" i="24"/>
  <c r="B60" i="24"/>
  <c r="N59" i="24"/>
  <c r="L59" i="24"/>
  <c r="K59" i="24"/>
  <c r="M59" i="24" s="1"/>
  <c r="J59" i="24"/>
  <c r="H59" i="24"/>
  <c r="G59" i="24"/>
  <c r="F59" i="24"/>
  <c r="D59" i="24"/>
  <c r="C59" i="24"/>
  <c r="B59" i="24"/>
  <c r="N58" i="24"/>
  <c r="Q58" i="24" s="1"/>
  <c r="S58" i="24" s="1"/>
  <c r="L58" i="24"/>
  <c r="M58" i="24" s="1"/>
  <c r="K58" i="24"/>
  <c r="J58" i="24"/>
  <c r="H58" i="24"/>
  <c r="G58" i="24"/>
  <c r="F58" i="24"/>
  <c r="D58" i="24"/>
  <c r="C58" i="24"/>
  <c r="P58" i="24" s="1"/>
  <c r="B58" i="24"/>
  <c r="O58" i="24" s="1"/>
  <c r="N56" i="24"/>
  <c r="L56" i="24"/>
  <c r="K56" i="24"/>
  <c r="J56" i="24"/>
  <c r="H56" i="24"/>
  <c r="G56" i="24"/>
  <c r="F56" i="24"/>
  <c r="D56" i="24"/>
  <c r="C56" i="24"/>
  <c r="B56" i="24"/>
  <c r="N55" i="24"/>
  <c r="L55" i="24"/>
  <c r="K55" i="24"/>
  <c r="J55" i="24"/>
  <c r="H55" i="24"/>
  <c r="G55" i="24"/>
  <c r="F55" i="24"/>
  <c r="D55" i="24"/>
  <c r="C55" i="24"/>
  <c r="B55" i="24"/>
  <c r="N54" i="24"/>
  <c r="L54" i="24"/>
  <c r="K54" i="24"/>
  <c r="M54" i="24" s="1"/>
  <c r="J54" i="24"/>
  <c r="H54" i="24"/>
  <c r="G54" i="24"/>
  <c r="F54" i="24"/>
  <c r="D54" i="24"/>
  <c r="C54" i="24"/>
  <c r="B54" i="24"/>
  <c r="N53" i="24"/>
  <c r="L53" i="24"/>
  <c r="K53" i="24"/>
  <c r="J53" i="24"/>
  <c r="H53" i="24"/>
  <c r="G53" i="24"/>
  <c r="F53" i="24"/>
  <c r="D53" i="24"/>
  <c r="C53" i="24"/>
  <c r="P53" i="24" s="1"/>
  <c r="B53" i="24"/>
  <c r="N51" i="24"/>
  <c r="L51" i="24"/>
  <c r="K51" i="24"/>
  <c r="J51" i="24"/>
  <c r="H51" i="24"/>
  <c r="G51" i="24"/>
  <c r="F51" i="24"/>
  <c r="I51" i="24" s="1"/>
  <c r="D51" i="24"/>
  <c r="Q51" i="24" s="1"/>
  <c r="C51" i="24"/>
  <c r="B51" i="24"/>
  <c r="N50" i="24"/>
  <c r="L50" i="24"/>
  <c r="K50" i="24"/>
  <c r="J50" i="24"/>
  <c r="H50" i="24"/>
  <c r="G50" i="24"/>
  <c r="F50" i="24"/>
  <c r="D50" i="24"/>
  <c r="C50" i="24"/>
  <c r="B50" i="24"/>
  <c r="N49" i="24"/>
  <c r="L49" i="24"/>
  <c r="K49" i="24"/>
  <c r="M49" i="24" s="1"/>
  <c r="J49" i="24"/>
  <c r="H49" i="24"/>
  <c r="G49" i="24"/>
  <c r="F49" i="24"/>
  <c r="D49" i="24"/>
  <c r="C49" i="24"/>
  <c r="B49" i="24"/>
  <c r="N48" i="24"/>
  <c r="L48" i="24"/>
  <c r="M48" i="24" s="1"/>
  <c r="K48" i="24"/>
  <c r="J48" i="24"/>
  <c r="H48" i="24"/>
  <c r="G48" i="24"/>
  <c r="F48" i="24"/>
  <c r="D48" i="24"/>
  <c r="C48" i="24"/>
  <c r="E48" i="24" s="1"/>
  <c r="B48" i="24"/>
  <c r="N46" i="24"/>
  <c r="L46" i="24"/>
  <c r="K46" i="24"/>
  <c r="J46" i="24"/>
  <c r="H46" i="24"/>
  <c r="G46" i="24"/>
  <c r="F46" i="24"/>
  <c r="D46" i="24"/>
  <c r="Q46" i="24" s="1"/>
  <c r="C46" i="24"/>
  <c r="B46" i="24"/>
  <c r="N45" i="24"/>
  <c r="L45" i="24"/>
  <c r="K45" i="24"/>
  <c r="J45" i="24"/>
  <c r="H45" i="24"/>
  <c r="I45" i="24" s="1"/>
  <c r="G45" i="24"/>
  <c r="F45" i="24"/>
  <c r="D45" i="24"/>
  <c r="C45" i="24"/>
  <c r="B45" i="24"/>
  <c r="N44" i="24"/>
  <c r="L44" i="24"/>
  <c r="K44" i="24"/>
  <c r="M44" i="24" s="1"/>
  <c r="J44" i="24"/>
  <c r="H44" i="24"/>
  <c r="G44" i="24"/>
  <c r="F44" i="24"/>
  <c r="D44" i="24"/>
  <c r="C44" i="24"/>
  <c r="B44" i="24"/>
  <c r="N43" i="24"/>
  <c r="L43" i="24"/>
  <c r="K43" i="24"/>
  <c r="J43" i="24"/>
  <c r="H43" i="24"/>
  <c r="G43" i="24"/>
  <c r="F43" i="24"/>
  <c r="D43" i="24"/>
  <c r="C43" i="24"/>
  <c r="P43" i="24" s="1"/>
  <c r="B43" i="24"/>
  <c r="N29" i="24"/>
  <c r="V29" i="24" s="1"/>
  <c r="Z29" i="24" s="1"/>
  <c r="L29" i="24"/>
  <c r="K29" i="24"/>
  <c r="J29" i="24"/>
  <c r="H29" i="24"/>
  <c r="G29" i="24"/>
  <c r="F29" i="24"/>
  <c r="D29" i="24"/>
  <c r="C29" i="24"/>
  <c r="B29" i="24"/>
  <c r="N28" i="24"/>
  <c r="L28" i="24"/>
  <c r="K28" i="24"/>
  <c r="J28" i="24"/>
  <c r="H28" i="24"/>
  <c r="G28" i="24"/>
  <c r="F28" i="24"/>
  <c r="D28" i="24"/>
  <c r="C28" i="24"/>
  <c r="B28" i="24"/>
  <c r="Z27" i="24"/>
  <c r="Y27" i="24"/>
  <c r="N27" i="24"/>
  <c r="L27" i="24"/>
  <c r="K27" i="24"/>
  <c r="M27" i="24" s="1"/>
  <c r="U27" i="24" s="1"/>
  <c r="J27" i="24"/>
  <c r="H27" i="24"/>
  <c r="G27" i="24"/>
  <c r="F27" i="24"/>
  <c r="O27" i="24" s="1"/>
  <c r="D27" i="24"/>
  <c r="C27" i="24"/>
  <c r="B27" i="24"/>
  <c r="N26" i="24"/>
  <c r="L26" i="24"/>
  <c r="K26" i="24"/>
  <c r="J26" i="24"/>
  <c r="M26" i="24" s="1"/>
  <c r="U26" i="24" s="1"/>
  <c r="Y26" i="24" s="1"/>
  <c r="H26" i="24"/>
  <c r="G26" i="24"/>
  <c r="F26" i="24"/>
  <c r="D26" i="24"/>
  <c r="C26" i="24"/>
  <c r="B26" i="24"/>
  <c r="N24" i="24"/>
  <c r="V24" i="24" s="1"/>
  <c r="Z24" i="24" s="1"/>
  <c r="L24" i="24"/>
  <c r="K24" i="24"/>
  <c r="J24" i="24"/>
  <c r="H24" i="24"/>
  <c r="G24" i="24"/>
  <c r="F24" i="24"/>
  <c r="O24" i="24" s="1"/>
  <c r="D24" i="24"/>
  <c r="Q24" i="24" s="1"/>
  <c r="C24" i="24"/>
  <c r="B24" i="24"/>
  <c r="N23" i="24"/>
  <c r="L23" i="24"/>
  <c r="K23" i="24"/>
  <c r="J23" i="24"/>
  <c r="H23" i="24"/>
  <c r="G23" i="24"/>
  <c r="F23" i="24"/>
  <c r="D23" i="24"/>
  <c r="Q23" i="24" s="1"/>
  <c r="C23" i="24"/>
  <c r="B23" i="24"/>
  <c r="O23" i="24" s="1"/>
  <c r="Y22" i="24"/>
  <c r="N22" i="24"/>
  <c r="L22" i="24"/>
  <c r="K22" i="24"/>
  <c r="J22" i="24"/>
  <c r="H22" i="24"/>
  <c r="G22" i="24"/>
  <c r="F22" i="24"/>
  <c r="D22" i="24"/>
  <c r="C22" i="24"/>
  <c r="B22" i="24"/>
  <c r="N21" i="24"/>
  <c r="L21" i="24"/>
  <c r="K21" i="24"/>
  <c r="J21" i="24"/>
  <c r="H21" i="24"/>
  <c r="I21" i="24" s="1"/>
  <c r="G21" i="24"/>
  <c r="F21" i="24"/>
  <c r="D21" i="24"/>
  <c r="Q21" i="24" s="1"/>
  <c r="C21" i="24"/>
  <c r="B21" i="24"/>
  <c r="N19" i="24"/>
  <c r="L19" i="24"/>
  <c r="K19" i="24"/>
  <c r="J19" i="24"/>
  <c r="H19" i="24"/>
  <c r="G19" i="24"/>
  <c r="F19" i="24"/>
  <c r="D19" i="24"/>
  <c r="C19" i="24"/>
  <c r="B19" i="24"/>
  <c r="N18" i="24"/>
  <c r="L18" i="24"/>
  <c r="K18" i="24"/>
  <c r="J18" i="24"/>
  <c r="H18" i="24"/>
  <c r="G18" i="24"/>
  <c r="F18" i="24"/>
  <c r="D18" i="24"/>
  <c r="C18" i="24"/>
  <c r="B18" i="24"/>
  <c r="N17" i="24"/>
  <c r="Q17" i="24" s="1"/>
  <c r="L17" i="24"/>
  <c r="K17" i="24"/>
  <c r="J17" i="24"/>
  <c r="H17" i="24"/>
  <c r="G17" i="24"/>
  <c r="F17" i="24"/>
  <c r="I17" i="24" s="1"/>
  <c r="D17" i="24"/>
  <c r="C17" i="24"/>
  <c r="P17" i="24" s="1"/>
  <c r="B17" i="24"/>
  <c r="N16" i="24"/>
  <c r="L16" i="24"/>
  <c r="K16" i="24"/>
  <c r="J16" i="24"/>
  <c r="O16" i="24" s="1"/>
  <c r="H16" i="24"/>
  <c r="G16" i="24"/>
  <c r="F16" i="24"/>
  <c r="D16" i="24"/>
  <c r="C16" i="24"/>
  <c r="B16" i="24"/>
  <c r="N14" i="24"/>
  <c r="V14" i="24" s="1"/>
  <c r="Z14" i="24" s="1"/>
  <c r="L14" i="24"/>
  <c r="K14" i="24"/>
  <c r="J14" i="24"/>
  <c r="H14" i="24"/>
  <c r="G14" i="24"/>
  <c r="F14" i="24"/>
  <c r="C14" i="24"/>
  <c r="B14" i="24"/>
  <c r="N13" i="24"/>
  <c r="L13" i="24"/>
  <c r="K13" i="24"/>
  <c r="P13" i="24" s="1"/>
  <c r="J13" i="24"/>
  <c r="H13" i="24"/>
  <c r="G13" i="24"/>
  <c r="F13" i="24"/>
  <c r="D13" i="24"/>
  <c r="C13" i="24"/>
  <c r="B13" i="24"/>
  <c r="N12" i="24"/>
  <c r="L12" i="24"/>
  <c r="K12" i="24"/>
  <c r="M12" i="24" s="1"/>
  <c r="U12" i="24" s="1"/>
  <c r="Y12" i="24" s="1"/>
  <c r="J12" i="24"/>
  <c r="H12" i="24"/>
  <c r="G12" i="24"/>
  <c r="F12" i="24"/>
  <c r="D12" i="24"/>
  <c r="C12" i="24"/>
  <c r="B12" i="24"/>
  <c r="N11" i="24"/>
  <c r="L11" i="24"/>
  <c r="K11" i="24"/>
  <c r="J11" i="24"/>
  <c r="H11" i="24"/>
  <c r="G11" i="24"/>
  <c r="F11" i="24"/>
  <c r="I11" i="24" s="1"/>
  <c r="D11" i="24"/>
  <c r="C11" i="24"/>
  <c r="B11" i="24"/>
  <c r="M389" i="24"/>
  <c r="O389" i="24"/>
  <c r="O384" i="24"/>
  <c r="I380" i="24"/>
  <c r="Q378" i="24"/>
  <c r="Q374" i="24"/>
  <c r="S370" i="24"/>
  <c r="R370" i="24"/>
  <c r="O357" i="24"/>
  <c r="M356" i="24"/>
  <c r="O356" i="24"/>
  <c r="P349" i="24"/>
  <c r="O347" i="24"/>
  <c r="M346" i="24"/>
  <c r="M341" i="24"/>
  <c r="Q340" i="24"/>
  <c r="S337" i="24"/>
  <c r="R337" i="24"/>
  <c r="E322" i="24"/>
  <c r="P321" i="24"/>
  <c r="O318" i="24"/>
  <c r="O314" i="24"/>
  <c r="O313" i="24"/>
  <c r="Q312" i="24"/>
  <c r="M309" i="24"/>
  <c r="M308" i="24"/>
  <c r="Q307" i="24"/>
  <c r="E307" i="24"/>
  <c r="P306" i="24"/>
  <c r="S304" i="24"/>
  <c r="R304" i="24"/>
  <c r="Q290" i="24"/>
  <c r="O290" i="24"/>
  <c r="E289" i="24"/>
  <c r="P283" i="24"/>
  <c r="I279" i="24"/>
  <c r="Q274" i="24"/>
  <c r="S271" i="24"/>
  <c r="R271" i="24"/>
  <c r="V258" i="24"/>
  <c r="Z258" i="24" s="1"/>
  <c r="P258" i="24"/>
  <c r="M258" i="24"/>
  <c r="U258" i="24" s="1"/>
  <c r="Y258" i="24" s="1"/>
  <c r="M257" i="24"/>
  <c r="U257" i="24" s="1"/>
  <c r="I257" i="24"/>
  <c r="I256" i="24"/>
  <c r="I255" i="24"/>
  <c r="Q253" i="24"/>
  <c r="V253" i="24"/>
  <c r="Z253" i="24" s="1"/>
  <c r="V252" i="24"/>
  <c r="Z252" i="24" s="1"/>
  <c r="I252" i="24"/>
  <c r="V251" i="24"/>
  <c r="Z251" i="24" s="1"/>
  <c r="O250" i="24"/>
  <c r="E250" i="24"/>
  <c r="V248" i="24"/>
  <c r="Z248" i="24" s="1"/>
  <c r="V247" i="24"/>
  <c r="M247" i="24"/>
  <c r="U247" i="24" s="1"/>
  <c r="Y247" i="24" s="1"/>
  <c r="V246" i="24"/>
  <c r="Q246" i="24"/>
  <c r="I246" i="24"/>
  <c r="I245" i="24"/>
  <c r="P245" i="24"/>
  <c r="V242" i="24"/>
  <c r="Z242" i="24" s="1"/>
  <c r="V241" i="24"/>
  <c r="U240" i="24"/>
  <c r="Y240" i="24" s="1"/>
  <c r="S238" i="24"/>
  <c r="R238" i="24"/>
  <c r="P225" i="24"/>
  <c r="P224" i="24"/>
  <c r="O223" i="24"/>
  <c r="O222" i="24"/>
  <c r="I222" i="24"/>
  <c r="M220" i="24"/>
  <c r="Q220" i="24"/>
  <c r="P220" i="24"/>
  <c r="E219" i="24"/>
  <c r="M218" i="24"/>
  <c r="M217" i="24"/>
  <c r="I217" i="24"/>
  <c r="P217" i="24"/>
  <c r="P215" i="24"/>
  <c r="E215" i="24"/>
  <c r="M214" i="24"/>
  <c r="E214" i="24"/>
  <c r="O214" i="24"/>
  <c r="I213" i="24"/>
  <c r="I212" i="24"/>
  <c r="M210" i="24"/>
  <c r="M209" i="24"/>
  <c r="E209" i="24"/>
  <c r="Q208" i="24"/>
  <c r="I207" i="24"/>
  <c r="S205" i="24"/>
  <c r="R205" i="24"/>
  <c r="O191" i="24"/>
  <c r="Q190" i="24"/>
  <c r="O189" i="24"/>
  <c r="O186" i="24"/>
  <c r="M186" i="24"/>
  <c r="O185" i="24"/>
  <c r="E185" i="24"/>
  <c r="O184" i="24"/>
  <c r="I184" i="24"/>
  <c r="M182" i="24"/>
  <c r="E182" i="24"/>
  <c r="O181" i="24"/>
  <c r="M181" i="24"/>
  <c r="I180" i="24"/>
  <c r="O179" i="24"/>
  <c r="I179" i="24"/>
  <c r="E179" i="24"/>
  <c r="O176" i="24"/>
  <c r="M176" i="24"/>
  <c r="Q175" i="24"/>
  <c r="I175" i="24"/>
  <c r="I174" i="24"/>
  <c r="S172" i="24"/>
  <c r="R172" i="24"/>
  <c r="Q159" i="24"/>
  <c r="M159" i="24"/>
  <c r="Q157" i="24"/>
  <c r="O157" i="24"/>
  <c r="E157" i="24"/>
  <c r="I156" i="24"/>
  <c r="Q154" i="24"/>
  <c r="P154" i="24"/>
  <c r="E154" i="24"/>
  <c r="M153" i="24"/>
  <c r="O153" i="24"/>
  <c r="I152" i="24"/>
  <c r="O152" i="24"/>
  <c r="M151" i="24"/>
  <c r="M149" i="24"/>
  <c r="R148" i="24"/>
  <c r="I146" i="24"/>
  <c r="Q144" i="24"/>
  <c r="M144" i="24"/>
  <c r="O143" i="24"/>
  <c r="M143" i="24"/>
  <c r="E143" i="24"/>
  <c r="Q142" i="24"/>
  <c r="P142" i="24"/>
  <c r="M141" i="24"/>
  <c r="S139" i="24"/>
  <c r="R139" i="24"/>
  <c r="Q126" i="24"/>
  <c r="M126" i="24"/>
  <c r="M125" i="24"/>
  <c r="Q125" i="24"/>
  <c r="Q124" i="24"/>
  <c r="E124" i="24"/>
  <c r="O124" i="24"/>
  <c r="M120" i="24"/>
  <c r="Q120" i="24"/>
  <c r="E120" i="24"/>
  <c r="I119" i="24"/>
  <c r="O118" i="24"/>
  <c r="E116" i="24"/>
  <c r="P116" i="24"/>
  <c r="M115" i="24"/>
  <c r="O115" i="24"/>
  <c r="I114" i="24"/>
  <c r="E114" i="24"/>
  <c r="I113" i="24"/>
  <c r="Q111" i="24"/>
  <c r="M110" i="24"/>
  <c r="I109" i="24"/>
  <c r="E109" i="24"/>
  <c r="R108" i="24"/>
  <c r="M108" i="24"/>
  <c r="S106" i="24"/>
  <c r="R106" i="24"/>
  <c r="M93" i="24"/>
  <c r="O92" i="24"/>
  <c r="I91" i="24"/>
  <c r="I90" i="24"/>
  <c r="E87" i="24"/>
  <c r="O86" i="24"/>
  <c r="Q86" i="24"/>
  <c r="M85" i="24"/>
  <c r="I85" i="24"/>
  <c r="M83" i="24"/>
  <c r="E83" i="24"/>
  <c r="O82" i="24"/>
  <c r="M82" i="24"/>
  <c r="E82" i="24"/>
  <c r="Q81" i="24"/>
  <c r="O81" i="24"/>
  <c r="I81" i="24"/>
  <c r="E81" i="24"/>
  <c r="M80" i="24"/>
  <c r="I80" i="24"/>
  <c r="O80" i="24"/>
  <c r="P78" i="24"/>
  <c r="M78" i="24"/>
  <c r="Q78" i="24"/>
  <c r="M77" i="24"/>
  <c r="O77" i="24"/>
  <c r="P77" i="24"/>
  <c r="O76" i="24"/>
  <c r="I76" i="24"/>
  <c r="Q76" i="24"/>
  <c r="M75" i="24"/>
  <c r="S73" i="24"/>
  <c r="R73" i="24"/>
  <c r="M61" i="24"/>
  <c r="E61" i="24"/>
  <c r="Q60" i="24"/>
  <c r="O60" i="24"/>
  <c r="M60" i="24"/>
  <c r="E60" i="24"/>
  <c r="P60" i="24"/>
  <c r="I59" i="24"/>
  <c r="E59" i="24"/>
  <c r="I58" i="24"/>
  <c r="E58" i="24"/>
  <c r="M56" i="24"/>
  <c r="P56" i="24"/>
  <c r="P55" i="24"/>
  <c r="O55" i="24"/>
  <c r="M55" i="24"/>
  <c r="E55" i="24"/>
  <c r="Q54" i="24"/>
  <c r="O53" i="24"/>
  <c r="M53" i="24"/>
  <c r="I53" i="24"/>
  <c r="P50" i="24"/>
  <c r="O50" i="24"/>
  <c r="E50" i="24"/>
  <c r="Q49" i="24"/>
  <c r="O48" i="24"/>
  <c r="M46" i="24"/>
  <c r="O45" i="24"/>
  <c r="M45" i="24"/>
  <c r="Q44" i="24"/>
  <c r="I44" i="24"/>
  <c r="O43" i="24"/>
  <c r="M43" i="24"/>
  <c r="I43" i="24"/>
  <c r="R43" i="24"/>
  <c r="S41" i="24"/>
  <c r="R41" i="24"/>
  <c r="I29" i="24"/>
  <c r="V28" i="24"/>
  <c r="Z28" i="24" s="1"/>
  <c r="M28" i="24"/>
  <c r="U28" i="24" s="1"/>
  <c r="Y28" i="24" s="1"/>
  <c r="Q28" i="24"/>
  <c r="V27" i="24"/>
  <c r="Q27" i="24"/>
  <c r="P27" i="24"/>
  <c r="V26" i="24"/>
  <c r="Z26" i="24" s="1"/>
  <c r="Q26" i="24"/>
  <c r="P26" i="24"/>
  <c r="M24" i="24"/>
  <c r="U24" i="24" s="1"/>
  <c r="Y24" i="24" s="1"/>
  <c r="I24" i="24"/>
  <c r="P24" i="24"/>
  <c r="P23" i="24"/>
  <c r="V23" i="24"/>
  <c r="Z23" i="24" s="1"/>
  <c r="P22" i="24"/>
  <c r="M22" i="24"/>
  <c r="U22" i="24" s="1"/>
  <c r="Q22" i="24"/>
  <c r="I22" i="24"/>
  <c r="V21" i="24"/>
  <c r="Z21" i="24" s="1"/>
  <c r="M21" i="24"/>
  <c r="U21" i="24" s="1"/>
  <c r="Y21" i="24" s="1"/>
  <c r="O21" i="24"/>
  <c r="E21" i="24"/>
  <c r="V19" i="24"/>
  <c r="Z19" i="24" s="1"/>
  <c r="P19" i="24"/>
  <c r="P18" i="24"/>
  <c r="O18" i="24"/>
  <c r="V18" i="24"/>
  <c r="Z18" i="24" s="1"/>
  <c r="I18" i="24"/>
  <c r="V17" i="24"/>
  <c r="Z17" i="24" s="1"/>
  <c r="M17" i="24"/>
  <c r="U17" i="24" s="1"/>
  <c r="Y17" i="24" s="1"/>
  <c r="E16" i="24"/>
  <c r="P14" i="24"/>
  <c r="M14" i="24"/>
  <c r="U14" i="24" s="1"/>
  <c r="Y14" i="24" s="1"/>
  <c r="V13" i="24"/>
  <c r="Z13" i="24" s="1"/>
  <c r="M13" i="24"/>
  <c r="U13" i="24" s="1"/>
  <c r="Y13" i="24" s="1"/>
  <c r="E13" i="24"/>
  <c r="O12" i="24"/>
  <c r="V12" i="24"/>
  <c r="Z12" i="24" s="1"/>
  <c r="I12" i="24"/>
  <c r="V11" i="24"/>
  <c r="Z11" i="24" s="1"/>
  <c r="P11" i="24"/>
  <c r="M11" i="24"/>
  <c r="U11" i="24" s="1"/>
  <c r="Y11" i="24" s="1"/>
  <c r="Q11" i="24"/>
  <c r="S9" i="24"/>
  <c r="R9" i="24"/>
  <c r="N390" i="23"/>
  <c r="L390" i="23"/>
  <c r="K390" i="23"/>
  <c r="M390" i="23" s="1"/>
  <c r="J390" i="23"/>
  <c r="H390" i="23"/>
  <c r="G390" i="23"/>
  <c r="P390" i="23" s="1"/>
  <c r="F390" i="23"/>
  <c r="D390" i="23"/>
  <c r="C390" i="23"/>
  <c r="B390" i="23"/>
  <c r="N389" i="23"/>
  <c r="L389" i="23"/>
  <c r="K389" i="23"/>
  <c r="J389" i="23"/>
  <c r="H389" i="23"/>
  <c r="Q389" i="23" s="1"/>
  <c r="G389" i="23"/>
  <c r="F389" i="23"/>
  <c r="D389" i="23"/>
  <c r="C389" i="23"/>
  <c r="E389" i="23" s="1"/>
  <c r="B389" i="23"/>
  <c r="N388" i="23"/>
  <c r="L388" i="23"/>
  <c r="Q388" i="23" s="1"/>
  <c r="K388" i="23"/>
  <c r="J388" i="23"/>
  <c r="H388" i="23"/>
  <c r="G388" i="23"/>
  <c r="F388" i="23"/>
  <c r="D388" i="23"/>
  <c r="C388" i="23"/>
  <c r="B388" i="23"/>
  <c r="N387" i="23"/>
  <c r="L387" i="23"/>
  <c r="K387" i="23"/>
  <c r="J387" i="23"/>
  <c r="H387" i="23"/>
  <c r="G387" i="23"/>
  <c r="F387" i="23"/>
  <c r="D387" i="23"/>
  <c r="C387" i="23"/>
  <c r="P387" i="23" s="1"/>
  <c r="B387" i="23"/>
  <c r="N385" i="23"/>
  <c r="L385" i="23"/>
  <c r="K385" i="23"/>
  <c r="M385" i="23" s="1"/>
  <c r="J385" i="23"/>
  <c r="H385" i="23"/>
  <c r="G385" i="23"/>
  <c r="P385" i="23" s="1"/>
  <c r="F385" i="23"/>
  <c r="D385" i="23"/>
  <c r="C385" i="23"/>
  <c r="B385" i="23"/>
  <c r="N384" i="23"/>
  <c r="L384" i="23"/>
  <c r="K384" i="23"/>
  <c r="J384" i="23"/>
  <c r="O384" i="23" s="1"/>
  <c r="H384" i="23"/>
  <c r="G384" i="23"/>
  <c r="I384" i="23" s="1"/>
  <c r="F384" i="23"/>
  <c r="D384" i="23"/>
  <c r="C384" i="23"/>
  <c r="B384" i="23"/>
  <c r="N383" i="23"/>
  <c r="L383" i="23"/>
  <c r="Q383" i="23" s="1"/>
  <c r="K383" i="23"/>
  <c r="P383" i="23" s="1"/>
  <c r="J383" i="23"/>
  <c r="M383" i="23" s="1"/>
  <c r="H383" i="23"/>
  <c r="G383" i="23"/>
  <c r="F383" i="23"/>
  <c r="D383" i="23"/>
  <c r="C383" i="23"/>
  <c r="B383" i="23"/>
  <c r="N382" i="23"/>
  <c r="L382" i="23"/>
  <c r="K382" i="23"/>
  <c r="J382" i="23"/>
  <c r="H382" i="23"/>
  <c r="G382" i="23"/>
  <c r="F382" i="23"/>
  <c r="D382" i="23"/>
  <c r="C382" i="23"/>
  <c r="B382" i="23"/>
  <c r="O382" i="23" s="1"/>
  <c r="N380" i="23"/>
  <c r="L380" i="23"/>
  <c r="K380" i="23"/>
  <c r="M380" i="23" s="1"/>
  <c r="J380" i="23"/>
  <c r="H380" i="23"/>
  <c r="G380" i="23"/>
  <c r="P380" i="23" s="1"/>
  <c r="F380" i="23"/>
  <c r="D380" i="23"/>
  <c r="C380" i="23"/>
  <c r="B380" i="23"/>
  <c r="N379" i="23"/>
  <c r="L379" i="23"/>
  <c r="K379" i="23"/>
  <c r="J379" i="23"/>
  <c r="M379" i="23" s="1"/>
  <c r="H379" i="23"/>
  <c r="Q379" i="23" s="1"/>
  <c r="G379" i="23"/>
  <c r="F379" i="23"/>
  <c r="D379" i="23"/>
  <c r="C379" i="23"/>
  <c r="B379" i="23"/>
  <c r="N378" i="23"/>
  <c r="L378" i="23"/>
  <c r="Q378" i="23" s="1"/>
  <c r="K378" i="23"/>
  <c r="M378" i="23" s="1"/>
  <c r="J378" i="23"/>
  <c r="H378" i="23"/>
  <c r="G378" i="23"/>
  <c r="F378" i="23"/>
  <c r="D378" i="23"/>
  <c r="C378" i="23"/>
  <c r="B378" i="23"/>
  <c r="E378" i="23" s="1"/>
  <c r="N377" i="23"/>
  <c r="L377" i="23"/>
  <c r="M377" i="23" s="1"/>
  <c r="K377" i="23"/>
  <c r="J377" i="23"/>
  <c r="H377" i="23"/>
  <c r="G377" i="23"/>
  <c r="F377" i="23"/>
  <c r="D377" i="23"/>
  <c r="C377" i="23"/>
  <c r="B377" i="23"/>
  <c r="N375" i="23"/>
  <c r="L375" i="23"/>
  <c r="K375" i="23"/>
  <c r="J375" i="23"/>
  <c r="H375" i="23"/>
  <c r="G375" i="23"/>
  <c r="P375" i="23" s="1"/>
  <c r="F375" i="23"/>
  <c r="D375" i="23"/>
  <c r="C375" i="23"/>
  <c r="B375" i="23"/>
  <c r="N374" i="23"/>
  <c r="L374" i="23"/>
  <c r="K374" i="23"/>
  <c r="J374" i="23"/>
  <c r="H374" i="23"/>
  <c r="G374" i="23"/>
  <c r="P374" i="23" s="1"/>
  <c r="F374" i="23"/>
  <c r="D374" i="23"/>
  <c r="C374" i="23"/>
  <c r="B374" i="23"/>
  <c r="N373" i="23"/>
  <c r="L373" i="23"/>
  <c r="K373" i="23"/>
  <c r="J373" i="23"/>
  <c r="M373" i="23" s="1"/>
  <c r="H373" i="23"/>
  <c r="G373" i="23"/>
  <c r="F373" i="23"/>
  <c r="D373" i="23"/>
  <c r="C373" i="23"/>
  <c r="B373" i="23"/>
  <c r="O373" i="23" s="1"/>
  <c r="N372" i="23"/>
  <c r="L372" i="23"/>
  <c r="K372" i="23"/>
  <c r="J372" i="23"/>
  <c r="H372" i="23"/>
  <c r="G372" i="23"/>
  <c r="F372" i="23"/>
  <c r="D372" i="23"/>
  <c r="C372" i="23"/>
  <c r="E372" i="23" s="1"/>
  <c r="B372" i="23"/>
  <c r="O372" i="23" s="1"/>
  <c r="N357" i="23"/>
  <c r="L357" i="23"/>
  <c r="K357" i="23"/>
  <c r="J357" i="23"/>
  <c r="H357" i="23"/>
  <c r="G357" i="23"/>
  <c r="P357" i="23" s="1"/>
  <c r="F357" i="23"/>
  <c r="D357" i="23"/>
  <c r="Q357" i="23" s="1"/>
  <c r="C357" i="23"/>
  <c r="B357" i="23"/>
  <c r="N356" i="23"/>
  <c r="L356" i="23"/>
  <c r="K356" i="23"/>
  <c r="J356" i="23"/>
  <c r="H356" i="23"/>
  <c r="Q356" i="23" s="1"/>
  <c r="G356" i="23"/>
  <c r="F356" i="23"/>
  <c r="D356" i="23"/>
  <c r="C356" i="23"/>
  <c r="B356" i="23"/>
  <c r="N355" i="23"/>
  <c r="L355" i="23"/>
  <c r="K355" i="23"/>
  <c r="J355" i="23"/>
  <c r="M355" i="23" s="1"/>
  <c r="H355" i="23"/>
  <c r="G355" i="23"/>
  <c r="F355" i="23"/>
  <c r="D355" i="23"/>
  <c r="C355" i="23"/>
  <c r="B355" i="23"/>
  <c r="N354" i="23"/>
  <c r="L354" i="23"/>
  <c r="K354" i="23"/>
  <c r="J354" i="23"/>
  <c r="H354" i="23"/>
  <c r="G354" i="23"/>
  <c r="F354" i="23"/>
  <c r="D354" i="23"/>
  <c r="C354" i="23"/>
  <c r="B354" i="23"/>
  <c r="O354" i="23" s="1"/>
  <c r="N352" i="23"/>
  <c r="L352" i="23"/>
  <c r="K352" i="23"/>
  <c r="J352" i="23"/>
  <c r="H352" i="23"/>
  <c r="G352" i="23"/>
  <c r="P352" i="23" s="1"/>
  <c r="F352" i="23"/>
  <c r="I352" i="23" s="1"/>
  <c r="D352" i="23"/>
  <c r="C352" i="23"/>
  <c r="B352" i="23"/>
  <c r="N351" i="23"/>
  <c r="L351" i="23"/>
  <c r="K351" i="23"/>
  <c r="J351" i="23"/>
  <c r="H351" i="23"/>
  <c r="Q351" i="23" s="1"/>
  <c r="G351" i="23"/>
  <c r="F351" i="23"/>
  <c r="D351" i="23"/>
  <c r="C351" i="23"/>
  <c r="B351" i="23"/>
  <c r="N350" i="23"/>
  <c r="L350" i="23"/>
  <c r="K350" i="23"/>
  <c r="J350" i="23"/>
  <c r="H350" i="23"/>
  <c r="G350" i="23"/>
  <c r="F350" i="23"/>
  <c r="D350" i="23"/>
  <c r="C350" i="23"/>
  <c r="B350" i="23"/>
  <c r="N349" i="23"/>
  <c r="Q349" i="23" s="1"/>
  <c r="L349" i="23"/>
  <c r="K349" i="23"/>
  <c r="J349" i="23"/>
  <c r="H349" i="23"/>
  <c r="G349" i="23"/>
  <c r="F349" i="23"/>
  <c r="D349" i="23"/>
  <c r="C349" i="23"/>
  <c r="P349" i="23" s="1"/>
  <c r="B349" i="23"/>
  <c r="N347" i="23"/>
  <c r="L347" i="23"/>
  <c r="K347" i="23"/>
  <c r="J347" i="23"/>
  <c r="H347" i="23"/>
  <c r="G347" i="23"/>
  <c r="P347" i="23" s="1"/>
  <c r="F347" i="23"/>
  <c r="D347" i="23"/>
  <c r="C347" i="23"/>
  <c r="B347" i="23"/>
  <c r="N346" i="23"/>
  <c r="L346" i="23"/>
  <c r="K346" i="23"/>
  <c r="J346" i="23"/>
  <c r="H346" i="23"/>
  <c r="Q346" i="23" s="1"/>
  <c r="G346" i="23"/>
  <c r="F346" i="23"/>
  <c r="D346" i="23"/>
  <c r="C346" i="23"/>
  <c r="B346" i="23"/>
  <c r="N345" i="23"/>
  <c r="L345" i="23"/>
  <c r="Q345" i="23" s="1"/>
  <c r="K345" i="23"/>
  <c r="J345" i="23"/>
  <c r="H345" i="23"/>
  <c r="G345" i="23"/>
  <c r="F345" i="23"/>
  <c r="D345" i="23"/>
  <c r="C345" i="23"/>
  <c r="B345" i="23"/>
  <c r="N344" i="23"/>
  <c r="L344" i="23"/>
  <c r="K344" i="23"/>
  <c r="J344" i="23"/>
  <c r="H344" i="23"/>
  <c r="G344" i="23"/>
  <c r="F344" i="23"/>
  <c r="D344" i="23"/>
  <c r="C344" i="23"/>
  <c r="P344" i="23" s="1"/>
  <c r="B344" i="23"/>
  <c r="E344" i="23" s="1"/>
  <c r="N342" i="23"/>
  <c r="L342" i="23"/>
  <c r="K342" i="23"/>
  <c r="J342" i="23"/>
  <c r="H342" i="23"/>
  <c r="G342" i="23"/>
  <c r="P342" i="23" s="1"/>
  <c r="F342" i="23"/>
  <c r="O342" i="23" s="1"/>
  <c r="D342" i="23"/>
  <c r="Q342" i="23" s="1"/>
  <c r="C342" i="23"/>
  <c r="B342" i="23"/>
  <c r="N341" i="23"/>
  <c r="L341" i="23"/>
  <c r="K341" i="23"/>
  <c r="J341" i="23"/>
  <c r="H341" i="23"/>
  <c r="G341" i="23"/>
  <c r="F341" i="23"/>
  <c r="D341" i="23"/>
  <c r="C341" i="23"/>
  <c r="B341" i="23"/>
  <c r="N340" i="23"/>
  <c r="L340" i="23"/>
  <c r="K340" i="23"/>
  <c r="R340" i="23" s="1"/>
  <c r="J340" i="23"/>
  <c r="M340" i="23" s="1"/>
  <c r="H340" i="23"/>
  <c r="G340" i="23"/>
  <c r="F340" i="23"/>
  <c r="D340" i="23"/>
  <c r="C340" i="23"/>
  <c r="B340" i="23"/>
  <c r="N339" i="23"/>
  <c r="L339" i="23"/>
  <c r="K339" i="23"/>
  <c r="J339" i="23"/>
  <c r="H339" i="23"/>
  <c r="G339" i="23"/>
  <c r="F339" i="23"/>
  <c r="D339" i="23"/>
  <c r="C339" i="23"/>
  <c r="B339" i="23"/>
  <c r="N324" i="23"/>
  <c r="L324" i="23"/>
  <c r="K324" i="23"/>
  <c r="M324" i="23" s="1"/>
  <c r="J324" i="23"/>
  <c r="H324" i="23"/>
  <c r="G324" i="23"/>
  <c r="P324" i="23" s="1"/>
  <c r="F324" i="23"/>
  <c r="D324" i="23"/>
  <c r="C324" i="23"/>
  <c r="B324" i="23"/>
  <c r="N323" i="23"/>
  <c r="L323" i="23"/>
  <c r="K323" i="23"/>
  <c r="J323" i="23"/>
  <c r="M323" i="23" s="1"/>
  <c r="H323" i="23"/>
  <c r="G323" i="23"/>
  <c r="R323" i="23" s="1"/>
  <c r="F323" i="23"/>
  <c r="D323" i="23"/>
  <c r="C323" i="23"/>
  <c r="B323" i="23"/>
  <c r="N322" i="23"/>
  <c r="L322" i="23"/>
  <c r="K322" i="23"/>
  <c r="P322" i="23" s="1"/>
  <c r="J322" i="23"/>
  <c r="H322" i="23"/>
  <c r="G322" i="23"/>
  <c r="F322" i="23"/>
  <c r="D322" i="23"/>
  <c r="C322" i="23"/>
  <c r="B322" i="23"/>
  <c r="E322" i="23" s="1"/>
  <c r="N321" i="23"/>
  <c r="L321" i="23"/>
  <c r="M321" i="23" s="1"/>
  <c r="K321" i="23"/>
  <c r="J321" i="23"/>
  <c r="H321" i="23"/>
  <c r="G321" i="23"/>
  <c r="F321" i="23"/>
  <c r="D321" i="23"/>
  <c r="C321" i="23"/>
  <c r="P321" i="23" s="1"/>
  <c r="B321" i="23"/>
  <c r="O321" i="23" s="1"/>
  <c r="N319" i="23"/>
  <c r="L319" i="23"/>
  <c r="K319" i="23"/>
  <c r="J319" i="23"/>
  <c r="H319" i="23"/>
  <c r="G319" i="23"/>
  <c r="P319" i="23" s="1"/>
  <c r="F319" i="23"/>
  <c r="I319" i="23" s="1"/>
  <c r="D319" i="23"/>
  <c r="Q319" i="23" s="1"/>
  <c r="C319" i="23"/>
  <c r="B319" i="23"/>
  <c r="N318" i="23"/>
  <c r="L318" i="23"/>
  <c r="K318" i="23"/>
  <c r="J318" i="23"/>
  <c r="H318" i="23"/>
  <c r="G318" i="23"/>
  <c r="I318" i="23" s="1"/>
  <c r="F318" i="23"/>
  <c r="D318" i="23"/>
  <c r="C318" i="23"/>
  <c r="B318" i="23"/>
  <c r="N317" i="23"/>
  <c r="L317" i="23"/>
  <c r="K317" i="23"/>
  <c r="J317" i="23"/>
  <c r="H317" i="23"/>
  <c r="G317" i="23"/>
  <c r="F317" i="23"/>
  <c r="D317" i="23"/>
  <c r="C317" i="23"/>
  <c r="B317" i="23"/>
  <c r="N316" i="23"/>
  <c r="L316" i="23"/>
  <c r="K316" i="23"/>
  <c r="J316" i="23"/>
  <c r="H316" i="23"/>
  <c r="G316" i="23"/>
  <c r="F316" i="23"/>
  <c r="D316" i="23"/>
  <c r="C316" i="23"/>
  <c r="B316" i="23"/>
  <c r="N314" i="23"/>
  <c r="L314" i="23"/>
  <c r="K314" i="23"/>
  <c r="M314" i="23" s="1"/>
  <c r="J314" i="23"/>
  <c r="H314" i="23"/>
  <c r="G314" i="23"/>
  <c r="F314" i="23"/>
  <c r="I314" i="23" s="1"/>
  <c r="D314" i="23"/>
  <c r="Q314" i="23" s="1"/>
  <c r="C314" i="23"/>
  <c r="B314" i="23"/>
  <c r="N313" i="23"/>
  <c r="L313" i="23"/>
  <c r="K313" i="23"/>
  <c r="J313" i="23"/>
  <c r="M313" i="23" s="1"/>
  <c r="H313" i="23"/>
  <c r="Q313" i="23" s="1"/>
  <c r="G313" i="23"/>
  <c r="F313" i="23"/>
  <c r="D313" i="23"/>
  <c r="C313" i="23"/>
  <c r="B313" i="23"/>
  <c r="N312" i="23"/>
  <c r="L312" i="23"/>
  <c r="K312" i="23"/>
  <c r="J312" i="23"/>
  <c r="M312" i="23" s="1"/>
  <c r="H312" i="23"/>
  <c r="G312" i="23"/>
  <c r="F312" i="23"/>
  <c r="D312" i="23"/>
  <c r="C312" i="23"/>
  <c r="B312" i="23"/>
  <c r="N311" i="23"/>
  <c r="Q311" i="23" s="1"/>
  <c r="L311" i="23"/>
  <c r="K311" i="23"/>
  <c r="J311" i="23"/>
  <c r="H311" i="23"/>
  <c r="G311" i="23"/>
  <c r="F311" i="23"/>
  <c r="D311" i="23"/>
  <c r="C311" i="23"/>
  <c r="B311" i="23"/>
  <c r="N309" i="23"/>
  <c r="L309" i="23"/>
  <c r="K309" i="23"/>
  <c r="M309" i="23" s="1"/>
  <c r="J309" i="23"/>
  <c r="H309" i="23"/>
  <c r="G309" i="23"/>
  <c r="P309" i="23" s="1"/>
  <c r="F309" i="23"/>
  <c r="I309" i="23" s="1"/>
  <c r="D309" i="23"/>
  <c r="C309" i="23"/>
  <c r="B309" i="23"/>
  <c r="N308" i="23"/>
  <c r="L308" i="23"/>
  <c r="K308" i="23"/>
  <c r="J308" i="23"/>
  <c r="M308" i="23" s="1"/>
  <c r="H308" i="23"/>
  <c r="I308" i="23" s="1"/>
  <c r="G308" i="23"/>
  <c r="F308" i="23"/>
  <c r="D308" i="23"/>
  <c r="C308" i="23"/>
  <c r="B308" i="23"/>
  <c r="N307" i="23"/>
  <c r="L307" i="23"/>
  <c r="Q307" i="23" s="1"/>
  <c r="K307" i="23"/>
  <c r="J307" i="23"/>
  <c r="M307" i="23" s="1"/>
  <c r="H307" i="23"/>
  <c r="G307" i="23"/>
  <c r="F307" i="23"/>
  <c r="D307" i="23"/>
  <c r="C307" i="23"/>
  <c r="B307" i="23"/>
  <c r="E307" i="23" s="1"/>
  <c r="N306" i="23"/>
  <c r="L306" i="23"/>
  <c r="M306" i="23" s="1"/>
  <c r="K306" i="23"/>
  <c r="J306" i="23"/>
  <c r="H306" i="23"/>
  <c r="G306" i="23"/>
  <c r="F306" i="23"/>
  <c r="D306" i="23"/>
  <c r="C306" i="23"/>
  <c r="B306" i="23"/>
  <c r="O306" i="23" s="1"/>
  <c r="N291" i="23"/>
  <c r="L291" i="23"/>
  <c r="K291" i="23"/>
  <c r="J291" i="23"/>
  <c r="H291" i="23"/>
  <c r="G291" i="23"/>
  <c r="F291" i="23"/>
  <c r="I291" i="23" s="1"/>
  <c r="D291" i="23"/>
  <c r="Q291" i="23" s="1"/>
  <c r="C291" i="23"/>
  <c r="B291" i="23"/>
  <c r="N290" i="23"/>
  <c r="L290" i="23"/>
  <c r="K290" i="23"/>
  <c r="J290" i="23"/>
  <c r="M290" i="23" s="1"/>
  <c r="H290" i="23"/>
  <c r="G290" i="23"/>
  <c r="F290" i="23"/>
  <c r="D290" i="23"/>
  <c r="C290" i="23"/>
  <c r="B290" i="23"/>
  <c r="N289" i="23"/>
  <c r="L289" i="23"/>
  <c r="Q289" i="23" s="1"/>
  <c r="K289" i="23"/>
  <c r="J289" i="23"/>
  <c r="M289" i="23" s="1"/>
  <c r="H289" i="23"/>
  <c r="G289" i="23"/>
  <c r="F289" i="23"/>
  <c r="I289" i="23" s="1"/>
  <c r="D289" i="23"/>
  <c r="C289" i="23"/>
  <c r="B289" i="23"/>
  <c r="E289" i="23" s="1"/>
  <c r="N288" i="23"/>
  <c r="L288" i="23"/>
  <c r="K288" i="23"/>
  <c r="J288" i="23"/>
  <c r="H288" i="23"/>
  <c r="G288" i="23"/>
  <c r="F288" i="23"/>
  <c r="D288" i="23"/>
  <c r="C288" i="23"/>
  <c r="B288" i="23"/>
  <c r="O288" i="23" s="1"/>
  <c r="N286" i="23"/>
  <c r="L286" i="23"/>
  <c r="K286" i="23"/>
  <c r="J286" i="23"/>
  <c r="H286" i="23"/>
  <c r="G286" i="23"/>
  <c r="F286" i="23"/>
  <c r="D286" i="23"/>
  <c r="Q286" i="23" s="1"/>
  <c r="C286" i="23"/>
  <c r="B286" i="23"/>
  <c r="N285" i="23"/>
  <c r="L285" i="23"/>
  <c r="K285" i="23"/>
  <c r="J285" i="23"/>
  <c r="M285" i="23" s="1"/>
  <c r="H285" i="23"/>
  <c r="G285" i="23"/>
  <c r="F285" i="23"/>
  <c r="D285" i="23"/>
  <c r="C285" i="23"/>
  <c r="B285" i="23"/>
  <c r="N284" i="23"/>
  <c r="L284" i="23"/>
  <c r="Q284" i="23" s="1"/>
  <c r="K284" i="23"/>
  <c r="J284" i="23"/>
  <c r="H284" i="23"/>
  <c r="G284" i="23"/>
  <c r="F284" i="23"/>
  <c r="I284" i="23" s="1"/>
  <c r="D284" i="23"/>
  <c r="C284" i="23"/>
  <c r="B284" i="23"/>
  <c r="O284" i="23" s="1"/>
  <c r="N283" i="23"/>
  <c r="L283" i="23"/>
  <c r="M283" i="23" s="1"/>
  <c r="K283" i="23"/>
  <c r="J283" i="23"/>
  <c r="H283" i="23"/>
  <c r="G283" i="23"/>
  <c r="F283" i="23"/>
  <c r="D283" i="23"/>
  <c r="C283" i="23"/>
  <c r="P283" i="23" s="1"/>
  <c r="B283" i="23"/>
  <c r="N281" i="23"/>
  <c r="L281" i="23"/>
  <c r="K281" i="23"/>
  <c r="J281" i="23"/>
  <c r="H281" i="23"/>
  <c r="G281" i="23"/>
  <c r="F281" i="23"/>
  <c r="D281" i="23"/>
  <c r="C281" i="23"/>
  <c r="B281" i="23"/>
  <c r="N280" i="23"/>
  <c r="L280" i="23"/>
  <c r="K280" i="23"/>
  <c r="J280" i="23"/>
  <c r="M280" i="23" s="1"/>
  <c r="H280" i="23"/>
  <c r="Q280" i="23" s="1"/>
  <c r="G280" i="23"/>
  <c r="F280" i="23"/>
  <c r="D280" i="23"/>
  <c r="C280" i="23"/>
  <c r="B280" i="23"/>
  <c r="N279" i="23"/>
  <c r="L279" i="23"/>
  <c r="Q279" i="23" s="1"/>
  <c r="K279" i="23"/>
  <c r="J279" i="23"/>
  <c r="M279" i="23" s="1"/>
  <c r="H279" i="23"/>
  <c r="G279" i="23"/>
  <c r="F279" i="23"/>
  <c r="D279" i="23"/>
  <c r="C279" i="23"/>
  <c r="B279" i="23"/>
  <c r="O279" i="23" s="1"/>
  <c r="N278" i="23"/>
  <c r="Q278" i="23" s="1"/>
  <c r="L278" i="23"/>
  <c r="K278" i="23"/>
  <c r="J278" i="23"/>
  <c r="H278" i="23"/>
  <c r="G278" i="23"/>
  <c r="F278" i="23"/>
  <c r="I278" i="23" s="1"/>
  <c r="D278" i="23"/>
  <c r="C278" i="23"/>
  <c r="B278" i="23"/>
  <c r="N276" i="23"/>
  <c r="L276" i="23"/>
  <c r="K276" i="23"/>
  <c r="M276" i="23" s="1"/>
  <c r="J276" i="23"/>
  <c r="H276" i="23"/>
  <c r="G276" i="23"/>
  <c r="F276" i="23"/>
  <c r="D276" i="23"/>
  <c r="C276" i="23"/>
  <c r="B276" i="23"/>
  <c r="N275" i="23"/>
  <c r="L275" i="23"/>
  <c r="K275" i="23"/>
  <c r="J275" i="23"/>
  <c r="H275" i="23"/>
  <c r="G275" i="23"/>
  <c r="F275" i="23"/>
  <c r="D275" i="23"/>
  <c r="C275" i="23"/>
  <c r="B275" i="23"/>
  <c r="N274" i="23"/>
  <c r="L274" i="23"/>
  <c r="Q274" i="23" s="1"/>
  <c r="K274" i="23"/>
  <c r="P274" i="23" s="1"/>
  <c r="J274" i="23"/>
  <c r="M274" i="23" s="1"/>
  <c r="H274" i="23"/>
  <c r="G274" i="23"/>
  <c r="F274" i="23"/>
  <c r="I274" i="23" s="1"/>
  <c r="D274" i="23"/>
  <c r="C274" i="23"/>
  <c r="B274" i="23"/>
  <c r="N273" i="23"/>
  <c r="L273" i="23"/>
  <c r="K273" i="23"/>
  <c r="J273" i="23"/>
  <c r="H273" i="23"/>
  <c r="G273" i="23"/>
  <c r="F273" i="23"/>
  <c r="D273" i="23"/>
  <c r="C273" i="23"/>
  <c r="P273" i="23" s="1"/>
  <c r="B273" i="23"/>
  <c r="O273" i="23" s="1"/>
  <c r="N258" i="23"/>
  <c r="L258" i="23"/>
  <c r="K258" i="23"/>
  <c r="J258" i="23"/>
  <c r="H258" i="23"/>
  <c r="G258" i="23"/>
  <c r="F258" i="23"/>
  <c r="I258" i="23" s="1"/>
  <c r="D258" i="23"/>
  <c r="Q258" i="23" s="1"/>
  <c r="C258" i="23"/>
  <c r="B258" i="23"/>
  <c r="N257" i="23"/>
  <c r="V257" i="23" s="1"/>
  <c r="L257" i="23"/>
  <c r="K257" i="23"/>
  <c r="J257" i="23"/>
  <c r="H257" i="23"/>
  <c r="Q257" i="23" s="1"/>
  <c r="G257" i="23"/>
  <c r="I257" i="23" s="1"/>
  <c r="F257" i="23"/>
  <c r="D257" i="23"/>
  <c r="C257" i="23"/>
  <c r="B257" i="23"/>
  <c r="N256" i="23"/>
  <c r="L256" i="23"/>
  <c r="Q256" i="23" s="1"/>
  <c r="K256" i="23"/>
  <c r="J256" i="23"/>
  <c r="H256" i="23"/>
  <c r="G256" i="23"/>
  <c r="F256" i="23"/>
  <c r="D256" i="23"/>
  <c r="C256" i="23"/>
  <c r="B256" i="23"/>
  <c r="N255" i="23"/>
  <c r="L255" i="23"/>
  <c r="M255" i="23" s="1"/>
  <c r="U255" i="23" s="1"/>
  <c r="K255" i="23"/>
  <c r="J255" i="23"/>
  <c r="H255" i="23"/>
  <c r="G255" i="23"/>
  <c r="F255" i="23"/>
  <c r="D255" i="23"/>
  <c r="C255" i="23"/>
  <c r="B255" i="23"/>
  <c r="N253" i="23"/>
  <c r="L253" i="23"/>
  <c r="K253" i="23"/>
  <c r="J253" i="23"/>
  <c r="H253" i="23"/>
  <c r="G253" i="23"/>
  <c r="F253" i="23"/>
  <c r="I253" i="23" s="1"/>
  <c r="D253" i="23"/>
  <c r="Q253" i="23" s="1"/>
  <c r="C253" i="23"/>
  <c r="B253" i="23"/>
  <c r="N252" i="23"/>
  <c r="L252" i="23"/>
  <c r="K252" i="23"/>
  <c r="J252" i="23"/>
  <c r="M252" i="23" s="1"/>
  <c r="U252" i="23" s="1"/>
  <c r="H252" i="23"/>
  <c r="R252" i="23" s="1"/>
  <c r="G252" i="23"/>
  <c r="F252" i="23"/>
  <c r="D252" i="23"/>
  <c r="C252" i="23"/>
  <c r="B252" i="23"/>
  <c r="N251" i="23"/>
  <c r="L251" i="23"/>
  <c r="Q251" i="23" s="1"/>
  <c r="K251" i="23"/>
  <c r="J251" i="23"/>
  <c r="H251" i="23"/>
  <c r="G251" i="23"/>
  <c r="F251" i="23"/>
  <c r="D251" i="23"/>
  <c r="C251" i="23"/>
  <c r="B251" i="23"/>
  <c r="N250" i="23"/>
  <c r="L250" i="23"/>
  <c r="K250" i="23"/>
  <c r="J250" i="23"/>
  <c r="H250" i="23"/>
  <c r="G250" i="23"/>
  <c r="F250" i="23"/>
  <c r="D250" i="23"/>
  <c r="C250" i="23"/>
  <c r="B250" i="23"/>
  <c r="N248" i="23"/>
  <c r="L248" i="23"/>
  <c r="K248" i="23"/>
  <c r="J248" i="23"/>
  <c r="H248" i="23"/>
  <c r="G248" i="23"/>
  <c r="F248" i="23"/>
  <c r="I248" i="23" s="1"/>
  <c r="D248" i="23"/>
  <c r="C248" i="23"/>
  <c r="B248" i="23"/>
  <c r="N247" i="23"/>
  <c r="L247" i="23"/>
  <c r="K247" i="23"/>
  <c r="J247" i="23"/>
  <c r="H247" i="23"/>
  <c r="Q247" i="23" s="1"/>
  <c r="G247" i="23"/>
  <c r="F247" i="23"/>
  <c r="D247" i="23"/>
  <c r="C247" i="23"/>
  <c r="B247" i="23"/>
  <c r="N246" i="23"/>
  <c r="L246" i="23"/>
  <c r="K246" i="23"/>
  <c r="J246" i="23"/>
  <c r="H246" i="23"/>
  <c r="G246" i="23"/>
  <c r="F246" i="23"/>
  <c r="D246" i="23"/>
  <c r="C246" i="23"/>
  <c r="B246" i="23"/>
  <c r="O246" i="23" s="1"/>
  <c r="N245" i="23"/>
  <c r="L245" i="23"/>
  <c r="M245" i="23" s="1"/>
  <c r="U245" i="23" s="1"/>
  <c r="K245" i="23"/>
  <c r="J245" i="23"/>
  <c r="H245" i="23"/>
  <c r="G245" i="23"/>
  <c r="F245" i="23"/>
  <c r="D245" i="23"/>
  <c r="C245" i="23"/>
  <c r="B245" i="23"/>
  <c r="N243" i="23"/>
  <c r="L243" i="23"/>
  <c r="K243" i="23"/>
  <c r="J243" i="23"/>
  <c r="H243" i="23"/>
  <c r="G243" i="23"/>
  <c r="F243" i="23"/>
  <c r="I243" i="23" s="1"/>
  <c r="D243" i="23"/>
  <c r="Q243" i="23" s="1"/>
  <c r="C243" i="23"/>
  <c r="B243" i="23"/>
  <c r="N242" i="23"/>
  <c r="L242" i="23"/>
  <c r="K242" i="23"/>
  <c r="J242" i="23"/>
  <c r="H242" i="23"/>
  <c r="R242" i="23" s="1"/>
  <c r="G242" i="23"/>
  <c r="F242" i="23"/>
  <c r="D242" i="23"/>
  <c r="C242" i="23"/>
  <c r="B242" i="23"/>
  <c r="N241" i="23"/>
  <c r="L241" i="23"/>
  <c r="Q241" i="23" s="1"/>
  <c r="K241" i="23"/>
  <c r="J241" i="23"/>
  <c r="H241" i="23"/>
  <c r="G241" i="23"/>
  <c r="F241" i="23"/>
  <c r="D241" i="23"/>
  <c r="C241" i="23"/>
  <c r="B241" i="23"/>
  <c r="O241" i="23" s="1"/>
  <c r="N240" i="23"/>
  <c r="L240" i="23"/>
  <c r="M240" i="23" s="1"/>
  <c r="U240" i="23" s="1"/>
  <c r="K240" i="23"/>
  <c r="J240" i="23"/>
  <c r="H240" i="23"/>
  <c r="G240" i="23"/>
  <c r="F240" i="23"/>
  <c r="D240" i="23"/>
  <c r="C240" i="23"/>
  <c r="B240" i="23"/>
  <c r="N225" i="23"/>
  <c r="L225" i="23"/>
  <c r="K225" i="23"/>
  <c r="M225" i="23" s="1"/>
  <c r="J225" i="23"/>
  <c r="H225" i="23"/>
  <c r="G225" i="23"/>
  <c r="P225" i="23" s="1"/>
  <c r="F225" i="23"/>
  <c r="D225" i="23"/>
  <c r="Q225" i="23" s="1"/>
  <c r="C225" i="23"/>
  <c r="B225" i="23"/>
  <c r="N224" i="23"/>
  <c r="L224" i="23"/>
  <c r="K224" i="23"/>
  <c r="J224" i="23"/>
  <c r="M224" i="23" s="1"/>
  <c r="H224" i="23"/>
  <c r="Q224" i="23" s="1"/>
  <c r="G224" i="23"/>
  <c r="F224" i="23"/>
  <c r="D224" i="23"/>
  <c r="C224" i="23"/>
  <c r="B224" i="23"/>
  <c r="N223" i="23"/>
  <c r="L223" i="23"/>
  <c r="K223" i="23"/>
  <c r="J223" i="23"/>
  <c r="H223" i="23"/>
  <c r="G223" i="23"/>
  <c r="F223" i="23"/>
  <c r="D223" i="23"/>
  <c r="C223" i="23"/>
  <c r="B223" i="23"/>
  <c r="N222" i="23"/>
  <c r="L222" i="23"/>
  <c r="M222" i="23" s="1"/>
  <c r="K222" i="23"/>
  <c r="J222" i="23"/>
  <c r="H222" i="23"/>
  <c r="G222" i="23"/>
  <c r="F222" i="23"/>
  <c r="D222" i="23"/>
  <c r="C222" i="23"/>
  <c r="P222" i="23" s="1"/>
  <c r="B222" i="23"/>
  <c r="N220" i="23"/>
  <c r="L220" i="23"/>
  <c r="K220" i="23"/>
  <c r="M220" i="23" s="1"/>
  <c r="J220" i="23"/>
  <c r="H220" i="23"/>
  <c r="G220" i="23"/>
  <c r="F220" i="23"/>
  <c r="I220" i="23" s="1"/>
  <c r="D220" i="23"/>
  <c r="Q220" i="23" s="1"/>
  <c r="C220" i="23"/>
  <c r="B220" i="23"/>
  <c r="N219" i="23"/>
  <c r="L219" i="23"/>
  <c r="K219" i="23"/>
  <c r="J219" i="23"/>
  <c r="M219" i="23" s="1"/>
  <c r="H219" i="23"/>
  <c r="I219" i="23" s="1"/>
  <c r="G219" i="23"/>
  <c r="F219" i="23"/>
  <c r="D219" i="23"/>
  <c r="C219" i="23"/>
  <c r="B219" i="23"/>
  <c r="N218" i="23"/>
  <c r="L218" i="23"/>
  <c r="K218" i="23"/>
  <c r="M218" i="23" s="1"/>
  <c r="J218" i="23"/>
  <c r="H218" i="23"/>
  <c r="G218" i="23"/>
  <c r="F218" i="23"/>
  <c r="I218" i="23" s="1"/>
  <c r="D218" i="23"/>
  <c r="C218" i="23"/>
  <c r="B218" i="23"/>
  <c r="N217" i="23"/>
  <c r="L217" i="23"/>
  <c r="M217" i="23" s="1"/>
  <c r="K217" i="23"/>
  <c r="J217" i="23"/>
  <c r="H217" i="23"/>
  <c r="G217" i="23"/>
  <c r="F217" i="23"/>
  <c r="D217" i="23"/>
  <c r="C217" i="23"/>
  <c r="B217" i="23"/>
  <c r="N215" i="23"/>
  <c r="L215" i="23"/>
  <c r="K215" i="23"/>
  <c r="M215" i="23" s="1"/>
  <c r="J215" i="23"/>
  <c r="H215" i="23"/>
  <c r="G215" i="23"/>
  <c r="P215" i="23" s="1"/>
  <c r="F215" i="23"/>
  <c r="D215" i="23"/>
  <c r="C215" i="23"/>
  <c r="B215" i="23"/>
  <c r="N214" i="23"/>
  <c r="L214" i="23"/>
  <c r="K214" i="23"/>
  <c r="J214" i="23"/>
  <c r="O214" i="23" s="1"/>
  <c r="H214" i="23"/>
  <c r="G214" i="23"/>
  <c r="F214" i="23"/>
  <c r="D214" i="23"/>
  <c r="C214" i="23"/>
  <c r="B214" i="23"/>
  <c r="N213" i="23"/>
  <c r="L213" i="23"/>
  <c r="Q213" i="23" s="1"/>
  <c r="K213" i="23"/>
  <c r="J213" i="23"/>
  <c r="H213" i="23"/>
  <c r="G213" i="23"/>
  <c r="F213" i="23"/>
  <c r="I213" i="23" s="1"/>
  <c r="D213" i="23"/>
  <c r="C213" i="23"/>
  <c r="B213" i="23"/>
  <c r="N212" i="23"/>
  <c r="L212" i="23"/>
  <c r="K212" i="23"/>
  <c r="J212" i="23"/>
  <c r="H212" i="23"/>
  <c r="G212" i="23"/>
  <c r="F212" i="23"/>
  <c r="D212" i="23"/>
  <c r="C212" i="23"/>
  <c r="B212" i="23"/>
  <c r="N210" i="23"/>
  <c r="L210" i="23"/>
  <c r="K210" i="23"/>
  <c r="M210" i="23" s="1"/>
  <c r="J210" i="23"/>
  <c r="H210" i="23"/>
  <c r="G210" i="23"/>
  <c r="F210" i="23"/>
  <c r="D210" i="23"/>
  <c r="C210" i="23"/>
  <c r="B210" i="23"/>
  <c r="N209" i="23"/>
  <c r="L209" i="23"/>
  <c r="K209" i="23"/>
  <c r="J209" i="23"/>
  <c r="H209" i="23"/>
  <c r="G209" i="23"/>
  <c r="F209" i="23"/>
  <c r="D209" i="23"/>
  <c r="C209" i="23"/>
  <c r="B209" i="23"/>
  <c r="N208" i="23"/>
  <c r="L208" i="23"/>
  <c r="Q208" i="23" s="1"/>
  <c r="K208" i="23"/>
  <c r="J208" i="23"/>
  <c r="H208" i="23"/>
  <c r="G208" i="23"/>
  <c r="F208" i="23"/>
  <c r="D208" i="23"/>
  <c r="C208" i="23"/>
  <c r="B208" i="23"/>
  <c r="N207" i="23"/>
  <c r="L207" i="23"/>
  <c r="K207" i="23"/>
  <c r="J207" i="23"/>
  <c r="H207" i="23"/>
  <c r="G207" i="23"/>
  <c r="F207" i="23"/>
  <c r="D207" i="23"/>
  <c r="C207" i="23"/>
  <c r="B207" i="23"/>
  <c r="O207" i="23" s="1"/>
  <c r="N192" i="23"/>
  <c r="L192" i="23"/>
  <c r="K192" i="23"/>
  <c r="J192" i="23"/>
  <c r="H192" i="23"/>
  <c r="G192" i="23"/>
  <c r="F192" i="23"/>
  <c r="D192" i="23"/>
  <c r="Q192" i="23" s="1"/>
  <c r="C192" i="23"/>
  <c r="B192" i="23"/>
  <c r="N191" i="23"/>
  <c r="L191" i="23"/>
  <c r="K191" i="23"/>
  <c r="J191" i="23"/>
  <c r="H191" i="23"/>
  <c r="G191" i="23"/>
  <c r="F191" i="23"/>
  <c r="D191" i="23"/>
  <c r="C191" i="23"/>
  <c r="B191" i="23"/>
  <c r="N190" i="23"/>
  <c r="L190" i="23"/>
  <c r="K190" i="23"/>
  <c r="P190" i="23" s="1"/>
  <c r="J190" i="23"/>
  <c r="M190" i="23" s="1"/>
  <c r="H190" i="23"/>
  <c r="G190" i="23"/>
  <c r="F190" i="23"/>
  <c r="D190" i="23"/>
  <c r="C190" i="23"/>
  <c r="B190" i="23"/>
  <c r="E190" i="23" s="1"/>
  <c r="N189" i="23"/>
  <c r="L189" i="23"/>
  <c r="M189" i="23" s="1"/>
  <c r="K189" i="23"/>
  <c r="J189" i="23"/>
  <c r="H189" i="23"/>
  <c r="G189" i="23"/>
  <c r="F189" i="23"/>
  <c r="D189" i="23"/>
  <c r="C189" i="23"/>
  <c r="P189" i="23" s="1"/>
  <c r="B189" i="23"/>
  <c r="N187" i="23"/>
  <c r="L187" i="23"/>
  <c r="K187" i="23"/>
  <c r="J187" i="23"/>
  <c r="H187" i="23"/>
  <c r="G187" i="23"/>
  <c r="F187" i="23"/>
  <c r="I187" i="23" s="1"/>
  <c r="D187" i="23"/>
  <c r="C187" i="23"/>
  <c r="B187" i="23"/>
  <c r="N186" i="23"/>
  <c r="L186" i="23"/>
  <c r="K186" i="23"/>
  <c r="J186" i="23"/>
  <c r="O186" i="23" s="1"/>
  <c r="H186" i="23"/>
  <c r="G186" i="23"/>
  <c r="F186" i="23"/>
  <c r="D186" i="23"/>
  <c r="C186" i="23"/>
  <c r="B186" i="23"/>
  <c r="N185" i="23"/>
  <c r="L185" i="23"/>
  <c r="K185" i="23"/>
  <c r="J185" i="23"/>
  <c r="H185" i="23"/>
  <c r="G185" i="23"/>
  <c r="F185" i="23"/>
  <c r="I185" i="23" s="1"/>
  <c r="D185" i="23"/>
  <c r="C185" i="23"/>
  <c r="B185" i="23"/>
  <c r="O185" i="23" s="1"/>
  <c r="N184" i="23"/>
  <c r="L184" i="23"/>
  <c r="M184" i="23" s="1"/>
  <c r="K184" i="23"/>
  <c r="J184" i="23"/>
  <c r="H184" i="23"/>
  <c r="G184" i="23"/>
  <c r="F184" i="23"/>
  <c r="D184" i="23"/>
  <c r="C184" i="23"/>
  <c r="P184" i="23" s="1"/>
  <c r="B184" i="23"/>
  <c r="N182" i="23"/>
  <c r="L182" i="23"/>
  <c r="K182" i="23"/>
  <c r="M182" i="23" s="1"/>
  <c r="J182" i="23"/>
  <c r="H182" i="23"/>
  <c r="G182" i="23"/>
  <c r="P182" i="23" s="1"/>
  <c r="F182" i="23"/>
  <c r="I182" i="23" s="1"/>
  <c r="D182" i="23"/>
  <c r="R182" i="23" s="1"/>
  <c r="C182" i="23"/>
  <c r="B182" i="23"/>
  <c r="N181" i="23"/>
  <c r="L181" i="23"/>
  <c r="K181" i="23"/>
  <c r="J181" i="23"/>
  <c r="M181" i="23" s="1"/>
  <c r="H181" i="23"/>
  <c r="G181" i="23"/>
  <c r="F181" i="23"/>
  <c r="D181" i="23"/>
  <c r="C181" i="23"/>
  <c r="E181" i="23" s="1"/>
  <c r="B181" i="23"/>
  <c r="N180" i="23"/>
  <c r="L180" i="23"/>
  <c r="Q180" i="23" s="1"/>
  <c r="K180" i="23"/>
  <c r="P180" i="23" s="1"/>
  <c r="J180" i="23"/>
  <c r="H180" i="23"/>
  <c r="G180" i="23"/>
  <c r="F180" i="23"/>
  <c r="I180" i="23" s="1"/>
  <c r="D180" i="23"/>
  <c r="C180" i="23"/>
  <c r="B180" i="23"/>
  <c r="N179" i="23"/>
  <c r="Q179" i="23" s="1"/>
  <c r="L179" i="23"/>
  <c r="K179" i="23"/>
  <c r="J179" i="23"/>
  <c r="H179" i="23"/>
  <c r="G179" i="23"/>
  <c r="F179" i="23"/>
  <c r="D179" i="23"/>
  <c r="C179" i="23"/>
  <c r="B179" i="23"/>
  <c r="N177" i="23"/>
  <c r="L177" i="23"/>
  <c r="K177" i="23"/>
  <c r="J177" i="23"/>
  <c r="H177" i="23"/>
  <c r="G177" i="23"/>
  <c r="F177" i="23"/>
  <c r="O177" i="23" s="1"/>
  <c r="D177" i="23"/>
  <c r="C177" i="23"/>
  <c r="B177" i="23"/>
  <c r="N176" i="23"/>
  <c r="L176" i="23"/>
  <c r="K176" i="23"/>
  <c r="J176" i="23"/>
  <c r="H176" i="23"/>
  <c r="Q176" i="23" s="1"/>
  <c r="G176" i="23"/>
  <c r="F176" i="23"/>
  <c r="D176" i="23"/>
  <c r="C176" i="23"/>
  <c r="B176" i="23"/>
  <c r="N175" i="23"/>
  <c r="L175" i="23"/>
  <c r="K175" i="23"/>
  <c r="J175" i="23"/>
  <c r="H175" i="23"/>
  <c r="G175" i="23"/>
  <c r="F175" i="23"/>
  <c r="D175" i="23"/>
  <c r="C175" i="23"/>
  <c r="B175" i="23"/>
  <c r="N174" i="23"/>
  <c r="L174" i="23"/>
  <c r="M174" i="23" s="1"/>
  <c r="K174" i="23"/>
  <c r="J174" i="23"/>
  <c r="H174" i="23"/>
  <c r="G174" i="23"/>
  <c r="F174" i="23"/>
  <c r="D174" i="23"/>
  <c r="C174" i="23"/>
  <c r="B174" i="23"/>
  <c r="E174" i="23" s="1"/>
  <c r="N159" i="23"/>
  <c r="L159" i="23"/>
  <c r="K159" i="23"/>
  <c r="M159" i="23" s="1"/>
  <c r="J159" i="23"/>
  <c r="H159" i="23"/>
  <c r="G159" i="23"/>
  <c r="P159" i="23" s="1"/>
  <c r="F159" i="23"/>
  <c r="I159" i="23" s="1"/>
  <c r="D159" i="23"/>
  <c r="Q159" i="23" s="1"/>
  <c r="C159" i="23"/>
  <c r="B159" i="23"/>
  <c r="N158" i="23"/>
  <c r="L158" i="23"/>
  <c r="K158" i="23"/>
  <c r="J158" i="23"/>
  <c r="M158" i="23" s="1"/>
  <c r="H158" i="23"/>
  <c r="I158" i="23" s="1"/>
  <c r="G158" i="23"/>
  <c r="F158" i="23"/>
  <c r="D158" i="23"/>
  <c r="C158" i="23"/>
  <c r="B158" i="23"/>
  <c r="N157" i="23"/>
  <c r="L157" i="23"/>
  <c r="K157" i="23"/>
  <c r="J157" i="23"/>
  <c r="H157" i="23"/>
  <c r="G157" i="23"/>
  <c r="F157" i="23"/>
  <c r="I157" i="23" s="1"/>
  <c r="D157" i="23"/>
  <c r="C157" i="23"/>
  <c r="B157" i="23"/>
  <c r="N156" i="23"/>
  <c r="L156" i="23"/>
  <c r="K156" i="23"/>
  <c r="J156" i="23"/>
  <c r="H156" i="23"/>
  <c r="G156" i="23"/>
  <c r="F156" i="23"/>
  <c r="D156" i="23"/>
  <c r="C156" i="23"/>
  <c r="P156" i="23" s="1"/>
  <c r="B156" i="23"/>
  <c r="N154" i="23"/>
  <c r="L154" i="23"/>
  <c r="K154" i="23"/>
  <c r="J154" i="23"/>
  <c r="H154" i="23"/>
  <c r="G154" i="23"/>
  <c r="P154" i="23" s="1"/>
  <c r="F154" i="23"/>
  <c r="O154" i="23" s="1"/>
  <c r="D154" i="23"/>
  <c r="Q154" i="23" s="1"/>
  <c r="C154" i="23"/>
  <c r="B154" i="23"/>
  <c r="N153" i="23"/>
  <c r="L153" i="23"/>
  <c r="K153" i="23"/>
  <c r="J153" i="23"/>
  <c r="H153" i="23"/>
  <c r="Q153" i="23" s="1"/>
  <c r="G153" i="23"/>
  <c r="F153" i="23"/>
  <c r="D153" i="23"/>
  <c r="C153" i="23"/>
  <c r="E153" i="23" s="1"/>
  <c r="B153" i="23"/>
  <c r="N152" i="23"/>
  <c r="L152" i="23"/>
  <c r="K152" i="23"/>
  <c r="J152" i="23"/>
  <c r="H152" i="23"/>
  <c r="G152" i="23"/>
  <c r="F152" i="23"/>
  <c r="D152" i="23"/>
  <c r="C152" i="23"/>
  <c r="B152" i="23"/>
  <c r="E152" i="23" s="1"/>
  <c r="N151" i="23"/>
  <c r="L151" i="23"/>
  <c r="K151" i="23"/>
  <c r="J151" i="23"/>
  <c r="H151" i="23"/>
  <c r="G151" i="23"/>
  <c r="F151" i="23"/>
  <c r="D151" i="23"/>
  <c r="C151" i="23"/>
  <c r="B151" i="23"/>
  <c r="N149" i="23"/>
  <c r="L149" i="23"/>
  <c r="K149" i="23"/>
  <c r="M149" i="23" s="1"/>
  <c r="J149" i="23"/>
  <c r="H149" i="23"/>
  <c r="G149" i="23"/>
  <c r="P149" i="23" s="1"/>
  <c r="F149" i="23"/>
  <c r="D149" i="23"/>
  <c r="C149" i="23"/>
  <c r="B149" i="23"/>
  <c r="N148" i="23"/>
  <c r="L148" i="23"/>
  <c r="K148" i="23"/>
  <c r="J148" i="23"/>
  <c r="O148" i="23" s="1"/>
  <c r="H148" i="23"/>
  <c r="Q148" i="23" s="1"/>
  <c r="G148" i="23"/>
  <c r="F148" i="23"/>
  <c r="D148" i="23"/>
  <c r="C148" i="23"/>
  <c r="E148" i="23" s="1"/>
  <c r="B148" i="23"/>
  <c r="N147" i="23"/>
  <c r="L147" i="23"/>
  <c r="K147" i="23"/>
  <c r="P147" i="23" s="1"/>
  <c r="J147" i="23"/>
  <c r="H147" i="23"/>
  <c r="G147" i="23"/>
  <c r="F147" i="23"/>
  <c r="I147" i="23" s="1"/>
  <c r="D147" i="23"/>
  <c r="C147" i="23"/>
  <c r="B147" i="23"/>
  <c r="O147" i="23" s="1"/>
  <c r="N146" i="23"/>
  <c r="L146" i="23"/>
  <c r="M146" i="23" s="1"/>
  <c r="K146" i="23"/>
  <c r="J146" i="23"/>
  <c r="H146" i="23"/>
  <c r="G146" i="23"/>
  <c r="F146" i="23"/>
  <c r="D146" i="23"/>
  <c r="C146" i="23"/>
  <c r="B146" i="23"/>
  <c r="O146" i="23" s="1"/>
  <c r="N144" i="23"/>
  <c r="L144" i="23"/>
  <c r="K144" i="23"/>
  <c r="J144" i="23"/>
  <c r="H144" i="23"/>
  <c r="G144" i="23"/>
  <c r="F144" i="23"/>
  <c r="I144" i="23" s="1"/>
  <c r="D144" i="23"/>
  <c r="C144" i="23"/>
  <c r="B144" i="23"/>
  <c r="N143" i="23"/>
  <c r="L143" i="23"/>
  <c r="K143" i="23"/>
  <c r="J143" i="23"/>
  <c r="M143" i="23" s="1"/>
  <c r="H143" i="23"/>
  <c r="G143" i="23"/>
  <c r="F143" i="23"/>
  <c r="D143" i="23"/>
  <c r="C143" i="23"/>
  <c r="B143" i="23"/>
  <c r="N142" i="23"/>
  <c r="L142" i="23"/>
  <c r="Q142" i="23" s="1"/>
  <c r="K142" i="23"/>
  <c r="J142" i="23"/>
  <c r="H142" i="23"/>
  <c r="G142" i="23"/>
  <c r="F142" i="23"/>
  <c r="D142" i="23"/>
  <c r="C142" i="23"/>
  <c r="B142" i="23"/>
  <c r="N141" i="23"/>
  <c r="L141" i="23"/>
  <c r="M141" i="23" s="1"/>
  <c r="K141" i="23"/>
  <c r="J141" i="23"/>
  <c r="H141" i="23"/>
  <c r="G141" i="23"/>
  <c r="F141" i="23"/>
  <c r="D141" i="23"/>
  <c r="C141" i="23"/>
  <c r="P141" i="23" s="1"/>
  <c r="B141" i="23"/>
  <c r="O141" i="23" s="1"/>
  <c r="N126" i="23"/>
  <c r="L126" i="23"/>
  <c r="K126" i="23"/>
  <c r="J126" i="23"/>
  <c r="H126" i="23"/>
  <c r="G126" i="23"/>
  <c r="F126" i="23"/>
  <c r="I126" i="23" s="1"/>
  <c r="D126" i="23"/>
  <c r="C126" i="23"/>
  <c r="B126" i="23"/>
  <c r="N125" i="23"/>
  <c r="L125" i="23"/>
  <c r="K125" i="23"/>
  <c r="J125" i="23"/>
  <c r="H125" i="23"/>
  <c r="Q125" i="23" s="1"/>
  <c r="G125" i="23"/>
  <c r="F125" i="23"/>
  <c r="D125" i="23"/>
  <c r="C125" i="23"/>
  <c r="B125" i="23"/>
  <c r="N124" i="23"/>
  <c r="L124" i="23"/>
  <c r="Q124" i="23" s="1"/>
  <c r="K124" i="23"/>
  <c r="P124" i="23" s="1"/>
  <c r="J124" i="23"/>
  <c r="H124" i="23"/>
  <c r="G124" i="23"/>
  <c r="F124" i="23"/>
  <c r="D124" i="23"/>
  <c r="C124" i="23"/>
  <c r="B124" i="23"/>
  <c r="E124" i="23" s="1"/>
  <c r="N123" i="23"/>
  <c r="L123" i="23"/>
  <c r="M123" i="23" s="1"/>
  <c r="K123" i="23"/>
  <c r="J123" i="23"/>
  <c r="H123" i="23"/>
  <c r="G123" i="23"/>
  <c r="F123" i="23"/>
  <c r="D123" i="23"/>
  <c r="C123" i="23"/>
  <c r="P123" i="23" s="1"/>
  <c r="B123" i="23"/>
  <c r="N121" i="23"/>
  <c r="L121" i="23"/>
  <c r="K121" i="23"/>
  <c r="M121" i="23" s="1"/>
  <c r="J121" i="23"/>
  <c r="H121" i="23"/>
  <c r="G121" i="23"/>
  <c r="F121" i="23"/>
  <c r="D121" i="23"/>
  <c r="C121" i="23"/>
  <c r="B121" i="23"/>
  <c r="N120" i="23"/>
  <c r="L120" i="23"/>
  <c r="K120" i="23"/>
  <c r="J120" i="23"/>
  <c r="M120" i="23" s="1"/>
  <c r="H120" i="23"/>
  <c r="G120" i="23"/>
  <c r="F120" i="23"/>
  <c r="D120" i="23"/>
  <c r="C120" i="23"/>
  <c r="E120" i="23" s="1"/>
  <c r="B120" i="23"/>
  <c r="N119" i="23"/>
  <c r="L119" i="23"/>
  <c r="Q119" i="23" s="1"/>
  <c r="K119" i="23"/>
  <c r="M119" i="23" s="1"/>
  <c r="J119" i="23"/>
  <c r="H119" i="23"/>
  <c r="G119" i="23"/>
  <c r="F119" i="23"/>
  <c r="D119" i="23"/>
  <c r="C119" i="23"/>
  <c r="B119" i="23"/>
  <c r="N118" i="23"/>
  <c r="L118" i="23"/>
  <c r="M118" i="23" s="1"/>
  <c r="K118" i="23"/>
  <c r="J118" i="23"/>
  <c r="H118" i="23"/>
  <c r="G118" i="23"/>
  <c r="F118" i="23"/>
  <c r="D118" i="23"/>
  <c r="C118" i="23"/>
  <c r="P118" i="23" s="1"/>
  <c r="B118" i="23"/>
  <c r="N116" i="23"/>
  <c r="L116" i="23"/>
  <c r="K116" i="23"/>
  <c r="J116" i="23"/>
  <c r="H116" i="23"/>
  <c r="G116" i="23"/>
  <c r="F116" i="23"/>
  <c r="I116" i="23" s="1"/>
  <c r="D116" i="23"/>
  <c r="C116" i="23"/>
  <c r="B116" i="23"/>
  <c r="N115" i="23"/>
  <c r="L115" i="23"/>
  <c r="K115" i="23"/>
  <c r="J115" i="23"/>
  <c r="M115" i="23" s="1"/>
  <c r="H115" i="23"/>
  <c r="Q115" i="23" s="1"/>
  <c r="G115" i="23"/>
  <c r="I115" i="23" s="1"/>
  <c r="F115" i="23"/>
  <c r="D115" i="23"/>
  <c r="C115" i="23"/>
  <c r="E115" i="23" s="1"/>
  <c r="B115" i="23"/>
  <c r="N114" i="23"/>
  <c r="L114" i="23"/>
  <c r="Q114" i="23" s="1"/>
  <c r="K114" i="23"/>
  <c r="J114" i="23"/>
  <c r="H114" i="23"/>
  <c r="G114" i="23"/>
  <c r="F114" i="23"/>
  <c r="I114" i="23" s="1"/>
  <c r="D114" i="23"/>
  <c r="C114" i="23"/>
  <c r="B114" i="23"/>
  <c r="N113" i="23"/>
  <c r="L113" i="23"/>
  <c r="M113" i="23" s="1"/>
  <c r="K113" i="23"/>
  <c r="J113" i="23"/>
  <c r="H113" i="23"/>
  <c r="G113" i="23"/>
  <c r="F113" i="23"/>
  <c r="D113" i="23"/>
  <c r="C113" i="23"/>
  <c r="P113" i="23" s="1"/>
  <c r="B113" i="23"/>
  <c r="N111" i="23"/>
  <c r="L111" i="23"/>
  <c r="K111" i="23"/>
  <c r="M111" i="23" s="1"/>
  <c r="J111" i="23"/>
  <c r="H111" i="23"/>
  <c r="G111" i="23"/>
  <c r="F111" i="23"/>
  <c r="I111" i="23" s="1"/>
  <c r="D111" i="23"/>
  <c r="C111" i="23"/>
  <c r="B111" i="23"/>
  <c r="N110" i="23"/>
  <c r="L110" i="23"/>
  <c r="K110" i="23"/>
  <c r="J110" i="23"/>
  <c r="O110" i="23" s="1"/>
  <c r="H110" i="23"/>
  <c r="G110" i="23"/>
  <c r="I110" i="23" s="1"/>
  <c r="F110" i="23"/>
  <c r="D110" i="23"/>
  <c r="C110" i="23"/>
  <c r="B110" i="23"/>
  <c r="N109" i="23"/>
  <c r="L109" i="23"/>
  <c r="Q109" i="23" s="1"/>
  <c r="K109" i="23"/>
  <c r="J109" i="23"/>
  <c r="H109" i="23"/>
  <c r="G109" i="23"/>
  <c r="F109" i="23"/>
  <c r="I109" i="23" s="1"/>
  <c r="D109" i="23"/>
  <c r="C109" i="23"/>
  <c r="B109" i="23"/>
  <c r="N108" i="23"/>
  <c r="L108" i="23"/>
  <c r="K108" i="23"/>
  <c r="J108" i="23"/>
  <c r="H108" i="23"/>
  <c r="G108" i="23"/>
  <c r="F108" i="23"/>
  <c r="D108" i="23"/>
  <c r="C108" i="23"/>
  <c r="P108" i="23" s="1"/>
  <c r="B108" i="23"/>
  <c r="N93" i="23"/>
  <c r="L93" i="23"/>
  <c r="K93" i="23"/>
  <c r="M93" i="23" s="1"/>
  <c r="J93" i="23"/>
  <c r="H93" i="23"/>
  <c r="G93" i="23"/>
  <c r="P93" i="23" s="1"/>
  <c r="F93" i="23"/>
  <c r="D93" i="23"/>
  <c r="C93" i="23"/>
  <c r="B93" i="23"/>
  <c r="N92" i="23"/>
  <c r="L92" i="23"/>
  <c r="K92" i="23"/>
  <c r="J92" i="23"/>
  <c r="H92" i="23"/>
  <c r="I92" i="23" s="1"/>
  <c r="G92" i="23"/>
  <c r="F92" i="23"/>
  <c r="D92" i="23"/>
  <c r="C92" i="23"/>
  <c r="B92" i="23"/>
  <c r="N91" i="23"/>
  <c r="L91" i="23"/>
  <c r="Q91" i="23" s="1"/>
  <c r="K91" i="23"/>
  <c r="J91" i="23"/>
  <c r="H91" i="23"/>
  <c r="G91" i="23"/>
  <c r="F91" i="23"/>
  <c r="I91" i="23" s="1"/>
  <c r="D91" i="23"/>
  <c r="C91" i="23"/>
  <c r="B91" i="23"/>
  <c r="N90" i="23"/>
  <c r="L90" i="23"/>
  <c r="M90" i="23" s="1"/>
  <c r="K90" i="23"/>
  <c r="J90" i="23"/>
  <c r="H90" i="23"/>
  <c r="G90" i="23"/>
  <c r="F90" i="23"/>
  <c r="I90" i="23" s="1"/>
  <c r="D90" i="23"/>
  <c r="C90" i="23"/>
  <c r="B90" i="23"/>
  <c r="N88" i="23"/>
  <c r="L88" i="23"/>
  <c r="K88" i="23"/>
  <c r="M88" i="23" s="1"/>
  <c r="J88" i="23"/>
  <c r="H88" i="23"/>
  <c r="G88" i="23"/>
  <c r="P88" i="23" s="1"/>
  <c r="F88" i="23"/>
  <c r="D88" i="23"/>
  <c r="C88" i="23"/>
  <c r="B88" i="23"/>
  <c r="N87" i="23"/>
  <c r="L87" i="23"/>
  <c r="K87" i="23"/>
  <c r="J87" i="23"/>
  <c r="H87" i="23"/>
  <c r="G87" i="23"/>
  <c r="F87" i="23"/>
  <c r="D87" i="23"/>
  <c r="C87" i="23"/>
  <c r="E87" i="23" s="1"/>
  <c r="B87" i="23"/>
  <c r="N86" i="23"/>
  <c r="L86" i="23"/>
  <c r="Q86" i="23" s="1"/>
  <c r="K86" i="23"/>
  <c r="P86" i="23" s="1"/>
  <c r="J86" i="23"/>
  <c r="H86" i="23"/>
  <c r="G86" i="23"/>
  <c r="F86" i="23"/>
  <c r="D86" i="23"/>
  <c r="C86" i="23"/>
  <c r="B86" i="23"/>
  <c r="N85" i="23"/>
  <c r="L85" i="23"/>
  <c r="K85" i="23"/>
  <c r="J85" i="23"/>
  <c r="H85" i="23"/>
  <c r="G85" i="23"/>
  <c r="F85" i="23"/>
  <c r="I85" i="23" s="1"/>
  <c r="D85" i="23"/>
  <c r="C85" i="23"/>
  <c r="B85" i="23"/>
  <c r="N83" i="23"/>
  <c r="L83" i="23"/>
  <c r="K83" i="23"/>
  <c r="J83" i="23"/>
  <c r="H83" i="23"/>
  <c r="G83" i="23"/>
  <c r="F83" i="23"/>
  <c r="I83" i="23" s="1"/>
  <c r="D83" i="23"/>
  <c r="E83" i="23" s="1"/>
  <c r="C83" i="23"/>
  <c r="B83" i="23"/>
  <c r="N82" i="23"/>
  <c r="L82" i="23"/>
  <c r="K82" i="23"/>
  <c r="J82" i="23"/>
  <c r="M82" i="23" s="1"/>
  <c r="H82" i="23"/>
  <c r="Q82" i="23" s="1"/>
  <c r="G82" i="23"/>
  <c r="P82" i="23" s="1"/>
  <c r="F82" i="23"/>
  <c r="D82" i="23"/>
  <c r="C82" i="23"/>
  <c r="E82" i="23" s="1"/>
  <c r="B82" i="23"/>
  <c r="N81" i="23"/>
  <c r="L81" i="23"/>
  <c r="Q81" i="23" s="1"/>
  <c r="K81" i="23"/>
  <c r="J81" i="23"/>
  <c r="H81" i="23"/>
  <c r="G81" i="23"/>
  <c r="F81" i="23"/>
  <c r="D81" i="23"/>
  <c r="C81" i="23"/>
  <c r="B81" i="23"/>
  <c r="N80" i="23"/>
  <c r="L80" i="23"/>
  <c r="K80" i="23"/>
  <c r="J80" i="23"/>
  <c r="H80" i="23"/>
  <c r="G80" i="23"/>
  <c r="F80" i="23"/>
  <c r="D80" i="23"/>
  <c r="C80" i="23"/>
  <c r="E80" i="23" s="1"/>
  <c r="B80" i="23"/>
  <c r="N78" i="23"/>
  <c r="L78" i="23"/>
  <c r="K78" i="23"/>
  <c r="J78" i="23"/>
  <c r="H78" i="23"/>
  <c r="G78" i="23"/>
  <c r="F78" i="23"/>
  <c r="D78" i="23"/>
  <c r="C78" i="23"/>
  <c r="B78" i="23"/>
  <c r="N77" i="23"/>
  <c r="L77" i="23"/>
  <c r="K77" i="23"/>
  <c r="J77" i="23"/>
  <c r="M77" i="23" s="1"/>
  <c r="H77" i="23"/>
  <c r="G77" i="23"/>
  <c r="F77" i="23"/>
  <c r="D77" i="23"/>
  <c r="C77" i="23"/>
  <c r="B77" i="23"/>
  <c r="N76" i="23"/>
  <c r="L76" i="23"/>
  <c r="Q76" i="23" s="1"/>
  <c r="K76" i="23"/>
  <c r="P76" i="23" s="1"/>
  <c r="J76" i="23"/>
  <c r="H76" i="23"/>
  <c r="G76" i="23"/>
  <c r="F76" i="23"/>
  <c r="D76" i="23"/>
  <c r="C76" i="23"/>
  <c r="B76" i="23"/>
  <c r="N75" i="23"/>
  <c r="Q75" i="23" s="1"/>
  <c r="L75" i="23"/>
  <c r="K75" i="23"/>
  <c r="J75" i="23"/>
  <c r="H75" i="23"/>
  <c r="G75" i="23"/>
  <c r="F75" i="23"/>
  <c r="D75" i="23"/>
  <c r="C75" i="23"/>
  <c r="B75" i="23"/>
  <c r="N61" i="23"/>
  <c r="L61" i="23"/>
  <c r="K61" i="23"/>
  <c r="J61" i="23"/>
  <c r="H61" i="23"/>
  <c r="G61" i="23"/>
  <c r="P61" i="23" s="1"/>
  <c r="F61" i="23"/>
  <c r="I61" i="23" s="1"/>
  <c r="D61" i="23"/>
  <c r="C61" i="23"/>
  <c r="B61" i="23"/>
  <c r="N60" i="23"/>
  <c r="L60" i="23"/>
  <c r="K60" i="23"/>
  <c r="J60" i="23"/>
  <c r="M60" i="23" s="1"/>
  <c r="H60" i="23"/>
  <c r="I60" i="23" s="1"/>
  <c r="G60" i="23"/>
  <c r="F60" i="23"/>
  <c r="D60" i="23"/>
  <c r="C60" i="23"/>
  <c r="B60" i="23"/>
  <c r="N59" i="23"/>
  <c r="L59" i="23"/>
  <c r="K59" i="23"/>
  <c r="M59" i="23" s="1"/>
  <c r="J59" i="23"/>
  <c r="H59" i="23"/>
  <c r="G59" i="23"/>
  <c r="F59" i="23"/>
  <c r="I59" i="23" s="1"/>
  <c r="D59" i="23"/>
  <c r="C59" i="23"/>
  <c r="B59" i="23"/>
  <c r="N58" i="23"/>
  <c r="L58" i="23"/>
  <c r="K58" i="23"/>
  <c r="J58" i="23"/>
  <c r="H58" i="23"/>
  <c r="G58" i="23"/>
  <c r="F58" i="23"/>
  <c r="D58" i="23"/>
  <c r="C58" i="23"/>
  <c r="P58" i="23" s="1"/>
  <c r="B58" i="23"/>
  <c r="N56" i="23"/>
  <c r="L56" i="23"/>
  <c r="K56" i="23"/>
  <c r="J56" i="23"/>
  <c r="H56" i="23"/>
  <c r="G56" i="23"/>
  <c r="F56" i="23"/>
  <c r="I56" i="23" s="1"/>
  <c r="D56" i="23"/>
  <c r="C56" i="23"/>
  <c r="B56" i="23"/>
  <c r="N55" i="23"/>
  <c r="L55" i="23"/>
  <c r="K55" i="23"/>
  <c r="J55" i="23"/>
  <c r="H55" i="23"/>
  <c r="G55" i="23"/>
  <c r="P55" i="23" s="1"/>
  <c r="F55" i="23"/>
  <c r="D55" i="23"/>
  <c r="C55" i="23"/>
  <c r="B55" i="23"/>
  <c r="N54" i="23"/>
  <c r="L54" i="23"/>
  <c r="K54" i="23"/>
  <c r="J54" i="23"/>
  <c r="H54" i="23"/>
  <c r="G54" i="23"/>
  <c r="F54" i="23"/>
  <c r="I54" i="23" s="1"/>
  <c r="D54" i="23"/>
  <c r="C54" i="23"/>
  <c r="B54" i="23"/>
  <c r="N53" i="23"/>
  <c r="L53" i="23"/>
  <c r="M53" i="23" s="1"/>
  <c r="K53" i="23"/>
  <c r="J53" i="23"/>
  <c r="H53" i="23"/>
  <c r="G53" i="23"/>
  <c r="F53" i="23"/>
  <c r="D53" i="23"/>
  <c r="C53" i="23"/>
  <c r="P53" i="23" s="1"/>
  <c r="B53" i="23"/>
  <c r="O53" i="23" s="1"/>
  <c r="N51" i="23"/>
  <c r="L51" i="23"/>
  <c r="K51" i="23"/>
  <c r="M51" i="23" s="1"/>
  <c r="J51" i="23"/>
  <c r="H51" i="23"/>
  <c r="G51" i="23"/>
  <c r="F51" i="23"/>
  <c r="I51" i="23" s="1"/>
  <c r="D51" i="23"/>
  <c r="Q51" i="23" s="1"/>
  <c r="C51" i="23"/>
  <c r="B51" i="23"/>
  <c r="N50" i="23"/>
  <c r="L50" i="23"/>
  <c r="K50" i="23"/>
  <c r="J50" i="23"/>
  <c r="H50" i="23"/>
  <c r="Q50" i="23" s="1"/>
  <c r="G50" i="23"/>
  <c r="I50" i="23" s="1"/>
  <c r="F50" i="23"/>
  <c r="D50" i="23"/>
  <c r="C50" i="23"/>
  <c r="B50" i="23"/>
  <c r="N49" i="23"/>
  <c r="L49" i="23"/>
  <c r="K49" i="23"/>
  <c r="J49" i="23"/>
  <c r="H49" i="23"/>
  <c r="G49" i="23"/>
  <c r="F49" i="23"/>
  <c r="I49" i="23" s="1"/>
  <c r="D49" i="23"/>
  <c r="C49" i="23"/>
  <c r="B49" i="23"/>
  <c r="N48" i="23"/>
  <c r="L48" i="23"/>
  <c r="M48" i="23" s="1"/>
  <c r="K48" i="23"/>
  <c r="J48" i="23"/>
  <c r="H48" i="23"/>
  <c r="G48" i="23"/>
  <c r="F48" i="23"/>
  <c r="D48" i="23"/>
  <c r="C48" i="23"/>
  <c r="B48" i="23"/>
  <c r="N46" i="23"/>
  <c r="L46" i="23"/>
  <c r="K46" i="23"/>
  <c r="M46" i="23" s="1"/>
  <c r="J46" i="23"/>
  <c r="H46" i="23"/>
  <c r="G46" i="23"/>
  <c r="P46" i="23" s="1"/>
  <c r="F46" i="23"/>
  <c r="I46" i="23" s="1"/>
  <c r="D46" i="23"/>
  <c r="Q46" i="23" s="1"/>
  <c r="C46" i="23"/>
  <c r="B46" i="23"/>
  <c r="N45" i="23"/>
  <c r="L45" i="23"/>
  <c r="K45" i="23"/>
  <c r="J45" i="23"/>
  <c r="M45" i="23" s="1"/>
  <c r="H45" i="23"/>
  <c r="G45" i="23"/>
  <c r="F45" i="23"/>
  <c r="D45" i="23"/>
  <c r="C45" i="23"/>
  <c r="B45" i="23"/>
  <c r="N44" i="23"/>
  <c r="L44" i="23"/>
  <c r="K44" i="23"/>
  <c r="J44" i="23"/>
  <c r="H44" i="23"/>
  <c r="G44" i="23"/>
  <c r="F44" i="23"/>
  <c r="I44" i="23" s="1"/>
  <c r="D44" i="23"/>
  <c r="C44" i="23"/>
  <c r="B44" i="23"/>
  <c r="N43" i="23"/>
  <c r="L43" i="23"/>
  <c r="M43" i="23" s="1"/>
  <c r="K43" i="23"/>
  <c r="J43" i="23"/>
  <c r="H43" i="23"/>
  <c r="G43" i="23"/>
  <c r="F43" i="23"/>
  <c r="D43" i="23"/>
  <c r="C43" i="23"/>
  <c r="B43" i="23"/>
  <c r="N29" i="23"/>
  <c r="L29" i="23"/>
  <c r="K29" i="23"/>
  <c r="M29" i="23" s="1"/>
  <c r="U29" i="23" s="1"/>
  <c r="J29" i="23"/>
  <c r="H29" i="23"/>
  <c r="G29" i="23"/>
  <c r="P29" i="23" s="1"/>
  <c r="F29" i="23"/>
  <c r="I29" i="23" s="1"/>
  <c r="D29" i="23"/>
  <c r="E29" i="23" s="1"/>
  <c r="C29" i="23"/>
  <c r="B29" i="23"/>
  <c r="N28" i="23"/>
  <c r="L28" i="23"/>
  <c r="K28" i="23"/>
  <c r="J28" i="23"/>
  <c r="H28" i="23"/>
  <c r="Q28" i="23" s="1"/>
  <c r="G28" i="23"/>
  <c r="F28" i="23"/>
  <c r="D28" i="23"/>
  <c r="C28" i="23"/>
  <c r="B28" i="23"/>
  <c r="N27" i="23"/>
  <c r="L27" i="23"/>
  <c r="K27" i="23"/>
  <c r="P27" i="23" s="1"/>
  <c r="J27" i="23"/>
  <c r="H27" i="23"/>
  <c r="G27" i="23"/>
  <c r="F27" i="23"/>
  <c r="D27" i="23"/>
  <c r="C27" i="23"/>
  <c r="B27" i="23"/>
  <c r="O27" i="23" s="1"/>
  <c r="N26" i="23"/>
  <c r="V26" i="23" s="1"/>
  <c r="L26" i="23"/>
  <c r="M26" i="23" s="1"/>
  <c r="U26" i="23" s="1"/>
  <c r="K26" i="23"/>
  <c r="J26" i="23"/>
  <c r="H26" i="23"/>
  <c r="G26" i="23"/>
  <c r="F26" i="23"/>
  <c r="D26" i="23"/>
  <c r="C26" i="23"/>
  <c r="B26" i="23"/>
  <c r="N24" i="23"/>
  <c r="L24" i="23"/>
  <c r="K24" i="23"/>
  <c r="J24" i="23"/>
  <c r="H24" i="23"/>
  <c r="G24" i="23"/>
  <c r="F24" i="23"/>
  <c r="I24" i="23" s="1"/>
  <c r="D24" i="23"/>
  <c r="C24" i="23"/>
  <c r="B24" i="23"/>
  <c r="N23" i="23"/>
  <c r="V23" i="23" s="1"/>
  <c r="L23" i="23"/>
  <c r="K23" i="23"/>
  <c r="J23" i="23"/>
  <c r="M23" i="23" s="1"/>
  <c r="U23" i="23" s="1"/>
  <c r="H23" i="23"/>
  <c r="G23" i="23"/>
  <c r="I23" i="23" s="1"/>
  <c r="F23" i="23"/>
  <c r="D23" i="23"/>
  <c r="C23" i="23"/>
  <c r="B23" i="23"/>
  <c r="N22" i="23"/>
  <c r="L22" i="23"/>
  <c r="Q22" i="23" s="1"/>
  <c r="K22" i="23"/>
  <c r="P22" i="23" s="1"/>
  <c r="J22" i="23"/>
  <c r="H22" i="23"/>
  <c r="G22" i="23"/>
  <c r="F22" i="23"/>
  <c r="D22" i="23"/>
  <c r="C22" i="23"/>
  <c r="B22" i="23"/>
  <c r="N21" i="23"/>
  <c r="V21" i="23" s="1"/>
  <c r="L21" i="23"/>
  <c r="M21" i="23" s="1"/>
  <c r="U21" i="23" s="1"/>
  <c r="K21" i="23"/>
  <c r="J21" i="23"/>
  <c r="H21" i="23"/>
  <c r="G21" i="23"/>
  <c r="F21" i="23"/>
  <c r="D21" i="23"/>
  <c r="Q21" i="23" s="1"/>
  <c r="S21" i="23" s="1"/>
  <c r="C21" i="23"/>
  <c r="P21" i="23" s="1"/>
  <c r="B21" i="23"/>
  <c r="O21" i="23" s="1"/>
  <c r="N19" i="23"/>
  <c r="L19" i="23"/>
  <c r="K19" i="23"/>
  <c r="J19" i="23"/>
  <c r="H19" i="23"/>
  <c r="G19" i="23"/>
  <c r="P19" i="23" s="1"/>
  <c r="F19" i="23"/>
  <c r="D19" i="23"/>
  <c r="Q19" i="23" s="1"/>
  <c r="C19" i="23"/>
  <c r="B19" i="23"/>
  <c r="N18" i="23"/>
  <c r="L18" i="23"/>
  <c r="K18" i="23"/>
  <c r="J18" i="23"/>
  <c r="O18" i="23" s="1"/>
  <c r="H18" i="23"/>
  <c r="Q18" i="23" s="1"/>
  <c r="G18" i="23"/>
  <c r="F18" i="23"/>
  <c r="D18" i="23"/>
  <c r="C18" i="23"/>
  <c r="B18" i="23"/>
  <c r="N17" i="23"/>
  <c r="L17" i="23"/>
  <c r="K17" i="23"/>
  <c r="J17" i="23"/>
  <c r="H17" i="23"/>
  <c r="G17" i="23"/>
  <c r="F17" i="23"/>
  <c r="D17" i="23"/>
  <c r="C17" i="23"/>
  <c r="B17" i="23"/>
  <c r="N16" i="23"/>
  <c r="V16" i="23" s="1"/>
  <c r="L16" i="23"/>
  <c r="K16" i="23"/>
  <c r="J16" i="23"/>
  <c r="H16" i="23"/>
  <c r="G16" i="23"/>
  <c r="F16" i="23"/>
  <c r="D16" i="23"/>
  <c r="Q16" i="23" s="1"/>
  <c r="C16" i="23"/>
  <c r="E16" i="23" s="1"/>
  <c r="B16" i="23"/>
  <c r="O16" i="23" s="1"/>
  <c r="N14" i="23"/>
  <c r="L14" i="23"/>
  <c r="M14" i="23" s="1"/>
  <c r="U14" i="23" s="1"/>
  <c r="K14" i="23"/>
  <c r="J14" i="23"/>
  <c r="H14" i="23"/>
  <c r="G14" i="23"/>
  <c r="F14" i="23"/>
  <c r="D14" i="23"/>
  <c r="Q14" i="23" s="1"/>
  <c r="C14" i="23"/>
  <c r="B14" i="23"/>
  <c r="N13" i="23"/>
  <c r="L13" i="23"/>
  <c r="K13" i="23"/>
  <c r="J13" i="23"/>
  <c r="H13" i="23"/>
  <c r="Q13" i="23" s="1"/>
  <c r="G13" i="23"/>
  <c r="R13" i="23" s="1"/>
  <c r="F13" i="23"/>
  <c r="D13" i="23"/>
  <c r="C13" i="23"/>
  <c r="B13" i="23"/>
  <c r="N12" i="23"/>
  <c r="L12" i="23"/>
  <c r="K12" i="23"/>
  <c r="J12" i="23"/>
  <c r="H12" i="23"/>
  <c r="G12" i="23"/>
  <c r="F12" i="23"/>
  <c r="D12" i="23"/>
  <c r="C12" i="23"/>
  <c r="B12" i="23"/>
  <c r="E12" i="23" s="1"/>
  <c r="N11" i="23"/>
  <c r="V11" i="23" s="1"/>
  <c r="L11" i="23"/>
  <c r="K11" i="23"/>
  <c r="J11" i="23"/>
  <c r="H11" i="23"/>
  <c r="G11" i="23"/>
  <c r="F11" i="23"/>
  <c r="D11" i="23"/>
  <c r="C11" i="23"/>
  <c r="P11" i="23" s="1"/>
  <c r="B11" i="23"/>
  <c r="I388" i="23"/>
  <c r="I382" i="23"/>
  <c r="I378" i="23"/>
  <c r="M375" i="23"/>
  <c r="S370" i="23"/>
  <c r="R370" i="23"/>
  <c r="I355" i="23"/>
  <c r="I350" i="23"/>
  <c r="I349" i="23"/>
  <c r="Q340" i="23"/>
  <c r="M339" i="23"/>
  <c r="S337" i="23"/>
  <c r="R337" i="23"/>
  <c r="M319" i="23"/>
  <c r="E318" i="23"/>
  <c r="M311" i="23"/>
  <c r="I307" i="23"/>
  <c r="I306" i="23"/>
  <c r="S304" i="23"/>
  <c r="R304" i="23"/>
  <c r="M291" i="23"/>
  <c r="I288" i="23"/>
  <c r="M286" i="23"/>
  <c r="O285" i="23"/>
  <c r="Q285" i="23"/>
  <c r="I283" i="23"/>
  <c r="M281" i="23"/>
  <c r="E280" i="23"/>
  <c r="I279" i="23"/>
  <c r="M278" i="23"/>
  <c r="I273" i="23"/>
  <c r="S271" i="23"/>
  <c r="R271" i="23"/>
  <c r="V258" i="23"/>
  <c r="M258" i="23"/>
  <c r="U258" i="23" s="1"/>
  <c r="V253" i="23"/>
  <c r="M253" i="23"/>
  <c r="U253" i="23" s="1"/>
  <c r="V252" i="23"/>
  <c r="V248" i="23"/>
  <c r="M248" i="23"/>
  <c r="U248" i="23" s="1"/>
  <c r="V247" i="23"/>
  <c r="V243" i="23"/>
  <c r="M243" i="23"/>
  <c r="U243" i="23" s="1"/>
  <c r="V242" i="23"/>
  <c r="I240" i="23"/>
  <c r="S238" i="23"/>
  <c r="R238" i="23"/>
  <c r="I223" i="23"/>
  <c r="I222" i="23"/>
  <c r="E218" i="23"/>
  <c r="I217" i="23"/>
  <c r="M212" i="23"/>
  <c r="P212" i="23"/>
  <c r="Q210" i="23"/>
  <c r="I207" i="23"/>
  <c r="S205" i="23"/>
  <c r="R205" i="23"/>
  <c r="M192" i="23"/>
  <c r="E191" i="23"/>
  <c r="M187" i="23"/>
  <c r="M186" i="23"/>
  <c r="E186" i="23"/>
  <c r="I184" i="23"/>
  <c r="I179" i="23"/>
  <c r="M177" i="23"/>
  <c r="I175" i="23"/>
  <c r="I174" i="23"/>
  <c r="S172" i="23"/>
  <c r="R172" i="23"/>
  <c r="M154" i="23"/>
  <c r="I146" i="23"/>
  <c r="Q144" i="23"/>
  <c r="I142" i="23"/>
  <c r="I141" i="23"/>
  <c r="S139" i="23"/>
  <c r="R139" i="23"/>
  <c r="E125" i="23"/>
  <c r="I124" i="23"/>
  <c r="I123" i="23"/>
  <c r="I120" i="23"/>
  <c r="R119" i="23"/>
  <c r="M116" i="23"/>
  <c r="I113" i="23"/>
  <c r="O113" i="23"/>
  <c r="M110" i="23"/>
  <c r="I108" i="23"/>
  <c r="S106" i="23"/>
  <c r="R106" i="23"/>
  <c r="I86" i="23"/>
  <c r="M83" i="23"/>
  <c r="P81" i="23"/>
  <c r="I80" i="23"/>
  <c r="M78" i="23"/>
  <c r="I76" i="23"/>
  <c r="I75" i="23"/>
  <c r="P75" i="23"/>
  <c r="S73" i="23"/>
  <c r="R73" i="23"/>
  <c r="M61" i="23"/>
  <c r="I58" i="23"/>
  <c r="M56" i="23"/>
  <c r="P54" i="23"/>
  <c r="I53" i="23"/>
  <c r="I48" i="23"/>
  <c r="I43" i="23"/>
  <c r="S41" i="23"/>
  <c r="R41" i="23"/>
  <c r="V29" i="23"/>
  <c r="V28" i="23"/>
  <c r="E28" i="23"/>
  <c r="V27" i="23"/>
  <c r="I27" i="23"/>
  <c r="E27" i="23"/>
  <c r="I26" i="23"/>
  <c r="V24" i="23"/>
  <c r="M24" i="23"/>
  <c r="U24" i="23" s="1"/>
  <c r="P24" i="23"/>
  <c r="O23" i="23"/>
  <c r="V22" i="23"/>
  <c r="I22" i="23"/>
  <c r="I21" i="23"/>
  <c r="V19" i="23"/>
  <c r="U19" i="23"/>
  <c r="M19" i="23"/>
  <c r="V18" i="23"/>
  <c r="V17" i="23"/>
  <c r="I16" i="23"/>
  <c r="V14" i="23"/>
  <c r="V13" i="23"/>
  <c r="M11" i="23"/>
  <c r="U11" i="23" s="1"/>
  <c r="I11" i="23"/>
  <c r="S9" i="23"/>
  <c r="R9" i="23"/>
  <c r="N381" i="22"/>
  <c r="M381" i="22"/>
  <c r="L381" i="22"/>
  <c r="K381" i="22"/>
  <c r="J381" i="22"/>
  <c r="I381" i="22"/>
  <c r="H381" i="22"/>
  <c r="G381" i="22"/>
  <c r="F381" i="22"/>
  <c r="E381" i="22"/>
  <c r="D381" i="22"/>
  <c r="C381" i="22"/>
  <c r="B381" i="22"/>
  <c r="N380" i="22"/>
  <c r="M380" i="22"/>
  <c r="P380" i="22" s="1"/>
  <c r="L380" i="22"/>
  <c r="K380" i="22"/>
  <c r="J380" i="22"/>
  <c r="I380" i="22"/>
  <c r="H380" i="22"/>
  <c r="G380" i="22"/>
  <c r="F380" i="22"/>
  <c r="E380" i="22"/>
  <c r="D380" i="22"/>
  <c r="C380" i="22"/>
  <c r="B380" i="22"/>
  <c r="N379" i="22"/>
  <c r="M379" i="22"/>
  <c r="P379" i="22" s="1"/>
  <c r="L379" i="22"/>
  <c r="K379" i="22"/>
  <c r="J379" i="22"/>
  <c r="I379" i="22"/>
  <c r="H379" i="22"/>
  <c r="G379" i="22"/>
  <c r="F379" i="22"/>
  <c r="E379" i="22"/>
  <c r="D379" i="22"/>
  <c r="C379" i="22"/>
  <c r="B379" i="22"/>
  <c r="N378" i="22"/>
  <c r="M378" i="22"/>
  <c r="L378" i="22"/>
  <c r="K378" i="22"/>
  <c r="J378" i="22"/>
  <c r="I378" i="22"/>
  <c r="P378" i="22" s="1"/>
  <c r="H378" i="22"/>
  <c r="G378" i="22"/>
  <c r="F378" i="22"/>
  <c r="E378" i="22"/>
  <c r="D378" i="22"/>
  <c r="C378" i="22"/>
  <c r="B378" i="22"/>
  <c r="N376" i="22"/>
  <c r="M376" i="22"/>
  <c r="L376" i="22"/>
  <c r="K376" i="22"/>
  <c r="J376" i="22"/>
  <c r="I376" i="22"/>
  <c r="H376" i="22"/>
  <c r="G376" i="22"/>
  <c r="F376" i="22"/>
  <c r="E376" i="22"/>
  <c r="D376" i="22"/>
  <c r="C376" i="22"/>
  <c r="B376" i="22"/>
  <c r="N375" i="22"/>
  <c r="M375" i="22"/>
  <c r="L375" i="22"/>
  <c r="K375" i="22"/>
  <c r="J375" i="22"/>
  <c r="I375" i="22"/>
  <c r="H375" i="22"/>
  <c r="G375" i="22"/>
  <c r="F375" i="22"/>
  <c r="E375" i="22"/>
  <c r="D375" i="22"/>
  <c r="C375" i="22"/>
  <c r="B375" i="22"/>
  <c r="N374" i="22"/>
  <c r="M374" i="22"/>
  <c r="P374" i="22" s="1"/>
  <c r="L374" i="22"/>
  <c r="K374" i="22"/>
  <c r="J374" i="22"/>
  <c r="I374" i="22"/>
  <c r="H374" i="22"/>
  <c r="G374" i="22"/>
  <c r="F374" i="22"/>
  <c r="E374" i="22"/>
  <c r="D374" i="22"/>
  <c r="C374" i="22"/>
  <c r="B374" i="22"/>
  <c r="N373" i="22"/>
  <c r="M373" i="22"/>
  <c r="P373" i="22" s="1"/>
  <c r="L373" i="22"/>
  <c r="K373" i="22"/>
  <c r="J373" i="22"/>
  <c r="I373" i="22"/>
  <c r="H373" i="22"/>
  <c r="G373" i="22"/>
  <c r="F373" i="22"/>
  <c r="E373" i="22"/>
  <c r="D373" i="22"/>
  <c r="C373" i="22"/>
  <c r="B373" i="22"/>
  <c r="N371" i="22"/>
  <c r="M371" i="22"/>
  <c r="L371" i="22"/>
  <c r="K371" i="22"/>
  <c r="J371" i="22"/>
  <c r="I371" i="22"/>
  <c r="H371" i="22"/>
  <c r="G371" i="22"/>
  <c r="F371" i="22"/>
  <c r="E371" i="22"/>
  <c r="D371" i="22"/>
  <c r="C371" i="22"/>
  <c r="B371" i="22"/>
  <c r="N370" i="22"/>
  <c r="M370" i="22"/>
  <c r="P370" i="22" s="1"/>
  <c r="L370" i="22"/>
  <c r="K370" i="22"/>
  <c r="J370" i="22"/>
  <c r="I370" i="22"/>
  <c r="H370" i="22"/>
  <c r="G370" i="22"/>
  <c r="F370" i="22"/>
  <c r="E370" i="22"/>
  <c r="D370" i="22"/>
  <c r="C370" i="22"/>
  <c r="B370" i="22"/>
  <c r="N369" i="22"/>
  <c r="M369" i="22"/>
  <c r="P369" i="22" s="1"/>
  <c r="L369" i="22"/>
  <c r="K369" i="22"/>
  <c r="J369" i="22"/>
  <c r="I369" i="22"/>
  <c r="H369" i="22"/>
  <c r="G369" i="22"/>
  <c r="F369" i="22"/>
  <c r="E369" i="22"/>
  <c r="D369" i="22"/>
  <c r="C369" i="22"/>
  <c r="B369" i="22"/>
  <c r="N368" i="22"/>
  <c r="M368" i="22"/>
  <c r="L368" i="22"/>
  <c r="K368" i="22"/>
  <c r="J368" i="22"/>
  <c r="I368" i="22"/>
  <c r="P368" i="22" s="1"/>
  <c r="H368" i="22"/>
  <c r="G368" i="22"/>
  <c r="F368" i="22"/>
  <c r="E368" i="22"/>
  <c r="D368" i="22"/>
  <c r="C368" i="22"/>
  <c r="B368" i="22"/>
  <c r="N366" i="22"/>
  <c r="M366" i="22"/>
  <c r="L366" i="22"/>
  <c r="K366" i="22"/>
  <c r="J366" i="22"/>
  <c r="I366" i="22"/>
  <c r="H366" i="22"/>
  <c r="G366" i="22"/>
  <c r="F366" i="22"/>
  <c r="E366" i="22"/>
  <c r="D366" i="22"/>
  <c r="C366" i="22"/>
  <c r="B366" i="22"/>
  <c r="N365" i="22"/>
  <c r="M365" i="22"/>
  <c r="L365" i="22"/>
  <c r="K365" i="22"/>
  <c r="J365" i="22"/>
  <c r="I365" i="22"/>
  <c r="H365" i="22"/>
  <c r="G365" i="22"/>
  <c r="F365" i="22"/>
  <c r="E365" i="22"/>
  <c r="D365" i="22"/>
  <c r="C365" i="22"/>
  <c r="B365" i="22"/>
  <c r="N364" i="22"/>
  <c r="M364" i="22"/>
  <c r="P364" i="22" s="1"/>
  <c r="L364" i="22"/>
  <c r="K364" i="22"/>
  <c r="J364" i="22"/>
  <c r="I364" i="22"/>
  <c r="H364" i="22"/>
  <c r="G364" i="22"/>
  <c r="F364" i="22"/>
  <c r="E364" i="22"/>
  <c r="D364" i="22"/>
  <c r="C364" i="22"/>
  <c r="B364" i="22"/>
  <c r="N363" i="22"/>
  <c r="M363" i="22"/>
  <c r="P363" i="22" s="1"/>
  <c r="L363" i="22"/>
  <c r="K363" i="22"/>
  <c r="J363" i="22"/>
  <c r="I363" i="22"/>
  <c r="H363" i="22"/>
  <c r="G363" i="22"/>
  <c r="F363" i="22"/>
  <c r="E363" i="22"/>
  <c r="D363" i="22"/>
  <c r="C363" i="22"/>
  <c r="B363" i="22"/>
  <c r="N361" i="22"/>
  <c r="M361" i="22"/>
  <c r="L361" i="22"/>
  <c r="K361" i="22"/>
  <c r="J361" i="22"/>
  <c r="I361" i="22"/>
  <c r="H361" i="22"/>
  <c r="G361" i="22"/>
  <c r="F361" i="22"/>
  <c r="N349" i="22"/>
  <c r="M349" i="22"/>
  <c r="P349" i="22" s="1"/>
  <c r="L349" i="22"/>
  <c r="K349" i="22"/>
  <c r="J349" i="22"/>
  <c r="I349" i="22"/>
  <c r="H349" i="22"/>
  <c r="G349" i="22"/>
  <c r="F349" i="22"/>
  <c r="E349" i="22"/>
  <c r="D349" i="22"/>
  <c r="C349" i="22"/>
  <c r="B349" i="22"/>
  <c r="N348" i="22"/>
  <c r="M348" i="22"/>
  <c r="P348" i="22" s="1"/>
  <c r="L348" i="22"/>
  <c r="K348" i="22"/>
  <c r="J348" i="22"/>
  <c r="I348" i="22"/>
  <c r="H348" i="22"/>
  <c r="G348" i="22"/>
  <c r="F348" i="22"/>
  <c r="E348" i="22"/>
  <c r="D348" i="22"/>
  <c r="C348" i="22"/>
  <c r="B348" i="22"/>
  <c r="N347" i="22"/>
  <c r="M347" i="22"/>
  <c r="P347" i="22" s="1"/>
  <c r="L347" i="22"/>
  <c r="K347" i="22"/>
  <c r="J347" i="22"/>
  <c r="I347" i="22"/>
  <c r="H347" i="22"/>
  <c r="G347" i="22"/>
  <c r="F347" i="22"/>
  <c r="E347" i="22"/>
  <c r="D347" i="22"/>
  <c r="C347" i="22"/>
  <c r="B347" i="22"/>
  <c r="N346" i="22"/>
  <c r="M346" i="22"/>
  <c r="L346" i="22"/>
  <c r="K346" i="22"/>
  <c r="J346" i="22"/>
  <c r="I346" i="22"/>
  <c r="H346" i="22"/>
  <c r="G346" i="22"/>
  <c r="F346" i="22"/>
  <c r="E346" i="22"/>
  <c r="D346" i="22"/>
  <c r="C346" i="22"/>
  <c r="B346" i="22"/>
  <c r="N344" i="22"/>
  <c r="M344" i="22"/>
  <c r="P344" i="22" s="1"/>
  <c r="L344" i="22"/>
  <c r="K344" i="22"/>
  <c r="J344" i="22"/>
  <c r="I344" i="22"/>
  <c r="H344" i="22"/>
  <c r="G344" i="22"/>
  <c r="F344" i="22"/>
  <c r="E344" i="22"/>
  <c r="D344" i="22"/>
  <c r="C344" i="22"/>
  <c r="B344" i="22"/>
  <c r="N343" i="22"/>
  <c r="M343" i="22"/>
  <c r="P343" i="22" s="1"/>
  <c r="L343" i="22"/>
  <c r="K343" i="22"/>
  <c r="J343" i="22"/>
  <c r="I343" i="22"/>
  <c r="H343" i="22"/>
  <c r="G343" i="22"/>
  <c r="F343" i="22"/>
  <c r="E343" i="22"/>
  <c r="D343" i="22"/>
  <c r="C343" i="22"/>
  <c r="B343" i="22"/>
  <c r="N342" i="22"/>
  <c r="M342" i="22"/>
  <c r="L342" i="22"/>
  <c r="K342" i="22"/>
  <c r="J342" i="22"/>
  <c r="I342" i="22"/>
  <c r="P342" i="22" s="1"/>
  <c r="H342" i="22"/>
  <c r="G342" i="22"/>
  <c r="F342" i="22"/>
  <c r="E342" i="22"/>
  <c r="D342" i="22"/>
  <c r="C342" i="22"/>
  <c r="B342" i="22"/>
  <c r="N341" i="22"/>
  <c r="M341" i="22"/>
  <c r="L341" i="22"/>
  <c r="K341" i="22"/>
  <c r="J341" i="22"/>
  <c r="I341" i="22"/>
  <c r="H341" i="22"/>
  <c r="G341" i="22"/>
  <c r="F341" i="22"/>
  <c r="E341" i="22"/>
  <c r="D341" i="22"/>
  <c r="C341" i="22"/>
  <c r="B341" i="22"/>
  <c r="N339" i="22"/>
  <c r="M339" i="22"/>
  <c r="P339" i="22" s="1"/>
  <c r="L339" i="22"/>
  <c r="K339" i="22"/>
  <c r="J339" i="22"/>
  <c r="I339" i="22"/>
  <c r="H339" i="22"/>
  <c r="G339" i="22"/>
  <c r="F339" i="22"/>
  <c r="E339" i="22"/>
  <c r="D339" i="22"/>
  <c r="C339" i="22"/>
  <c r="B339" i="22"/>
  <c r="N338" i="22"/>
  <c r="M338" i="22"/>
  <c r="P338" i="22" s="1"/>
  <c r="L338" i="22"/>
  <c r="K338" i="22"/>
  <c r="J338" i="22"/>
  <c r="I338" i="22"/>
  <c r="H338" i="22"/>
  <c r="G338" i="22"/>
  <c r="F338" i="22"/>
  <c r="E338" i="22"/>
  <c r="D338" i="22"/>
  <c r="C338" i="22"/>
  <c r="B338" i="22"/>
  <c r="N337" i="22"/>
  <c r="M337" i="22"/>
  <c r="P337" i="22" s="1"/>
  <c r="L337" i="22"/>
  <c r="K337" i="22"/>
  <c r="J337" i="22"/>
  <c r="I337" i="22"/>
  <c r="H337" i="22"/>
  <c r="G337" i="22"/>
  <c r="F337" i="22"/>
  <c r="E337" i="22"/>
  <c r="D337" i="22"/>
  <c r="C337" i="22"/>
  <c r="B337" i="22"/>
  <c r="N336" i="22"/>
  <c r="M336" i="22"/>
  <c r="L336" i="22"/>
  <c r="K336" i="22"/>
  <c r="J336" i="22"/>
  <c r="I336" i="22"/>
  <c r="H336" i="22"/>
  <c r="G336" i="22"/>
  <c r="F336" i="22"/>
  <c r="E336" i="22"/>
  <c r="D336" i="22"/>
  <c r="C336" i="22"/>
  <c r="B336" i="22"/>
  <c r="N334" i="22"/>
  <c r="M334" i="22"/>
  <c r="P334" i="22" s="1"/>
  <c r="L334" i="22"/>
  <c r="K334" i="22"/>
  <c r="J334" i="22"/>
  <c r="I334" i="22"/>
  <c r="H334" i="22"/>
  <c r="G334" i="22"/>
  <c r="F334" i="22"/>
  <c r="E334" i="22"/>
  <c r="D334" i="22"/>
  <c r="C334" i="22"/>
  <c r="B334" i="22"/>
  <c r="N333" i="22"/>
  <c r="M333" i="22"/>
  <c r="P333" i="22" s="1"/>
  <c r="L333" i="22"/>
  <c r="K333" i="22"/>
  <c r="J333" i="22"/>
  <c r="I333" i="22"/>
  <c r="H333" i="22"/>
  <c r="G333" i="22"/>
  <c r="F333" i="22"/>
  <c r="E333" i="22"/>
  <c r="D333" i="22"/>
  <c r="C333" i="22"/>
  <c r="B333" i="22"/>
  <c r="N332" i="22"/>
  <c r="M332" i="22"/>
  <c r="L332" i="22"/>
  <c r="K332" i="22"/>
  <c r="J332" i="22"/>
  <c r="I332" i="22"/>
  <c r="P332" i="22" s="1"/>
  <c r="H332" i="22"/>
  <c r="G332" i="22"/>
  <c r="F332" i="22"/>
  <c r="E332" i="22"/>
  <c r="D332" i="22"/>
  <c r="C332" i="22"/>
  <c r="B332" i="22"/>
  <c r="N331" i="22"/>
  <c r="M331" i="22"/>
  <c r="L331" i="22"/>
  <c r="K331" i="22"/>
  <c r="J331" i="22"/>
  <c r="I331" i="22"/>
  <c r="H331" i="22"/>
  <c r="G331" i="22"/>
  <c r="F331" i="22"/>
  <c r="E331" i="22"/>
  <c r="D331" i="22"/>
  <c r="C331" i="22"/>
  <c r="B331" i="22"/>
  <c r="N329" i="22"/>
  <c r="M329" i="22"/>
  <c r="L329" i="22"/>
  <c r="K329" i="22"/>
  <c r="J329" i="22"/>
  <c r="I329" i="22"/>
  <c r="H329" i="22"/>
  <c r="G329" i="22"/>
  <c r="F329" i="22"/>
  <c r="N317" i="22"/>
  <c r="M317" i="22"/>
  <c r="L317" i="22"/>
  <c r="K317" i="22"/>
  <c r="J317" i="22"/>
  <c r="I317" i="22"/>
  <c r="P317" i="22" s="1"/>
  <c r="H317" i="22"/>
  <c r="G317" i="22"/>
  <c r="F317" i="22"/>
  <c r="E317" i="22"/>
  <c r="D317" i="22"/>
  <c r="C317" i="22"/>
  <c r="B317" i="22"/>
  <c r="N316" i="22"/>
  <c r="M316" i="22"/>
  <c r="L316" i="22"/>
  <c r="K316" i="22"/>
  <c r="J316" i="22"/>
  <c r="I316" i="22"/>
  <c r="H316" i="22"/>
  <c r="G316" i="22"/>
  <c r="F316" i="22"/>
  <c r="E316" i="22"/>
  <c r="D316" i="22"/>
  <c r="C316" i="22"/>
  <c r="B316" i="22"/>
  <c r="N315" i="22"/>
  <c r="M315" i="22"/>
  <c r="L315" i="22"/>
  <c r="K315" i="22"/>
  <c r="J315" i="22"/>
  <c r="I315" i="22"/>
  <c r="H315" i="22"/>
  <c r="G315" i="22"/>
  <c r="F315" i="22"/>
  <c r="E315" i="22"/>
  <c r="D315" i="22"/>
  <c r="C315" i="22"/>
  <c r="B315" i="22"/>
  <c r="N314" i="22"/>
  <c r="M314" i="22"/>
  <c r="L314" i="22"/>
  <c r="K314" i="22"/>
  <c r="J314" i="22"/>
  <c r="I314" i="22"/>
  <c r="H314" i="22"/>
  <c r="G314" i="22"/>
  <c r="F314" i="22"/>
  <c r="E314" i="22"/>
  <c r="D314" i="22"/>
  <c r="C314" i="22"/>
  <c r="B314" i="22"/>
  <c r="N312" i="22"/>
  <c r="M312" i="22"/>
  <c r="L312" i="22"/>
  <c r="K312" i="22"/>
  <c r="J312" i="22"/>
  <c r="I312" i="22"/>
  <c r="H312" i="22"/>
  <c r="G312" i="22"/>
  <c r="F312" i="22"/>
  <c r="E312" i="22"/>
  <c r="D312" i="22"/>
  <c r="C312" i="22"/>
  <c r="B312" i="22"/>
  <c r="N311" i="22"/>
  <c r="M311" i="22"/>
  <c r="L311" i="22"/>
  <c r="K311" i="22"/>
  <c r="J311" i="22"/>
  <c r="I311" i="22"/>
  <c r="H311" i="22"/>
  <c r="G311" i="22"/>
  <c r="F311" i="22"/>
  <c r="E311" i="22"/>
  <c r="D311" i="22"/>
  <c r="C311" i="22"/>
  <c r="B311" i="22"/>
  <c r="N310" i="22"/>
  <c r="M310" i="22"/>
  <c r="L310" i="22"/>
  <c r="K310" i="22"/>
  <c r="J310" i="22"/>
  <c r="I310" i="22"/>
  <c r="H310" i="22"/>
  <c r="G310" i="22"/>
  <c r="F310" i="22"/>
  <c r="E310" i="22"/>
  <c r="D310" i="22"/>
  <c r="C310" i="22"/>
  <c r="B310" i="22"/>
  <c r="N309" i="22"/>
  <c r="M309" i="22"/>
  <c r="P309" i="22" s="1"/>
  <c r="L309" i="22"/>
  <c r="K309" i="22"/>
  <c r="J309" i="22"/>
  <c r="I309" i="22"/>
  <c r="H309" i="22"/>
  <c r="G309" i="22"/>
  <c r="F309" i="22"/>
  <c r="E309" i="22"/>
  <c r="D309" i="22"/>
  <c r="C309" i="22"/>
  <c r="B309" i="22"/>
  <c r="N307" i="22"/>
  <c r="M307" i="22"/>
  <c r="P307" i="22" s="1"/>
  <c r="L307" i="22"/>
  <c r="K307" i="22"/>
  <c r="J307" i="22"/>
  <c r="I307" i="22"/>
  <c r="H307" i="22"/>
  <c r="G307" i="22"/>
  <c r="F307" i="22"/>
  <c r="E307" i="22"/>
  <c r="D307" i="22"/>
  <c r="C307" i="22"/>
  <c r="B307" i="22"/>
  <c r="N306" i="22"/>
  <c r="M306" i="22"/>
  <c r="L306" i="22"/>
  <c r="K306" i="22"/>
  <c r="J306" i="22"/>
  <c r="I306" i="22"/>
  <c r="P306" i="22" s="1"/>
  <c r="H306" i="22"/>
  <c r="G306" i="22"/>
  <c r="F306" i="22"/>
  <c r="E306" i="22"/>
  <c r="D306" i="22"/>
  <c r="C306" i="22"/>
  <c r="B306" i="22"/>
  <c r="N305" i="22"/>
  <c r="M305" i="22"/>
  <c r="L305" i="22"/>
  <c r="K305" i="22"/>
  <c r="J305" i="22"/>
  <c r="I305" i="22"/>
  <c r="H305" i="22"/>
  <c r="G305" i="22"/>
  <c r="F305" i="22"/>
  <c r="E305" i="22"/>
  <c r="D305" i="22"/>
  <c r="C305" i="22"/>
  <c r="B305" i="22"/>
  <c r="N304" i="22"/>
  <c r="M304" i="22"/>
  <c r="P304" i="22" s="1"/>
  <c r="L304" i="22"/>
  <c r="K304" i="22"/>
  <c r="J304" i="22"/>
  <c r="I304" i="22"/>
  <c r="H304" i="22"/>
  <c r="G304" i="22"/>
  <c r="F304" i="22"/>
  <c r="E304" i="22"/>
  <c r="D304" i="22"/>
  <c r="C304" i="22"/>
  <c r="B304" i="22"/>
  <c r="N302" i="22"/>
  <c r="M302" i="22"/>
  <c r="P302" i="22" s="1"/>
  <c r="L302" i="22"/>
  <c r="K302" i="22"/>
  <c r="J302" i="22"/>
  <c r="I302" i="22"/>
  <c r="H302" i="22"/>
  <c r="G302" i="22"/>
  <c r="F302" i="22"/>
  <c r="E302" i="22"/>
  <c r="D302" i="22"/>
  <c r="C302" i="22"/>
  <c r="B302" i="22"/>
  <c r="N301" i="22"/>
  <c r="M301" i="22"/>
  <c r="P301" i="22" s="1"/>
  <c r="L301" i="22"/>
  <c r="K301" i="22"/>
  <c r="J301" i="22"/>
  <c r="I301" i="22"/>
  <c r="H301" i="22"/>
  <c r="G301" i="22"/>
  <c r="F301" i="22"/>
  <c r="E301" i="22"/>
  <c r="D301" i="22"/>
  <c r="C301" i="22"/>
  <c r="B301" i="22"/>
  <c r="N300" i="22"/>
  <c r="M300" i="22"/>
  <c r="L300" i="22"/>
  <c r="K300" i="22"/>
  <c r="J300" i="22"/>
  <c r="I300" i="22"/>
  <c r="H300" i="22"/>
  <c r="G300" i="22"/>
  <c r="F300" i="22"/>
  <c r="E300" i="22"/>
  <c r="D300" i="22"/>
  <c r="C300" i="22"/>
  <c r="B300" i="22"/>
  <c r="N299" i="22"/>
  <c r="M299" i="22"/>
  <c r="P299" i="22" s="1"/>
  <c r="L299" i="22"/>
  <c r="K299" i="22"/>
  <c r="J299" i="22"/>
  <c r="I299" i="22"/>
  <c r="H299" i="22"/>
  <c r="G299" i="22"/>
  <c r="F299" i="22"/>
  <c r="E299" i="22"/>
  <c r="D299" i="22"/>
  <c r="C299" i="22"/>
  <c r="B299" i="22"/>
  <c r="N297" i="22"/>
  <c r="M297" i="22"/>
  <c r="L297" i="22"/>
  <c r="K297" i="22"/>
  <c r="J297" i="22"/>
  <c r="I297" i="22"/>
  <c r="P297" i="22" s="1"/>
  <c r="H297" i="22"/>
  <c r="G297" i="22"/>
  <c r="F297" i="22"/>
  <c r="N285" i="22"/>
  <c r="M285" i="22"/>
  <c r="L285" i="22"/>
  <c r="K285" i="22"/>
  <c r="J285" i="22"/>
  <c r="I285" i="22"/>
  <c r="H285" i="22"/>
  <c r="G285" i="22"/>
  <c r="F285" i="22"/>
  <c r="E285" i="22"/>
  <c r="D285" i="22"/>
  <c r="C285" i="22"/>
  <c r="B285" i="22"/>
  <c r="N284" i="22"/>
  <c r="M284" i="22"/>
  <c r="L284" i="22"/>
  <c r="K284" i="22"/>
  <c r="J284" i="22"/>
  <c r="I284" i="22"/>
  <c r="H284" i="22"/>
  <c r="G284" i="22"/>
  <c r="F284" i="22"/>
  <c r="E284" i="22"/>
  <c r="D284" i="22"/>
  <c r="C284" i="22"/>
  <c r="B284" i="22"/>
  <c r="N283" i="22"/>
  <c r="M283" i="22"/>
  <c r="L283" i="22"/>
  <c r="K283" i="22"/>
  <c r="J283" i="22"/>
  <c r="I283" i="22"/>
  <c r="H283" i="22"/>
  <c r="G283" i="22"/>
  <c r="F283" i="22"/>
  <c r="E283" i="22"/>
  <c r="D283" i="22"/>
  <c r="C283" i="22"/>
  <c r="B283" i="22"/>
  <c r="N282" i="22"/>
  <c r="M282" i="22"/>
  <c r="L282" i="22"/>
  <c r="K282" i="22"/>
  <c r="J282" i="22"/>
  <c r="I282" i="22"/>
  <c r="H282" i="22"/>
  <c r="G282" i="22"/>
  <c r="F282" i="22"/>
  <c r="E282" i="22"/>
  <c r="D282" i="22"/>
  <c r="C282" i="22"/>
  <c r="B282" i="22"/>
  <c r="N280" i="22"/>
  <c r="M280" i="22"/>
  <c r="L280" i="22"/>
  <c r="K280" i="22"/>
  <c r="J280" i="22"/>
  <c r="I280" i="22"/>
  <c r="P280" i="22" s="1"/>
  <c r="H280" i="22"/>
  <c r="G280" i="22"/>
  <c r="F280" i="22"/>
  <c r="E280" i="22"/>
  <c r="D280" i="22"/>
  <c r="C280" i="22"/>
  <c r="B280" i="22"/>
  <c r="N279" i="22"/>
  <c r="M279" i="22"/>
  <c r="L279" i="22"/>
  <c r="K279" i="22"/>
  <c r="J279" i="22"/>
  <c r="I279" i="22"/>
  <c r="H279" i="22"/>
  <c r="G279" i="22"/>
  <c r="F279" i="22"/>
  <c r="E279" i="22"/>
  <c r="D279" i="22"/>
  <c r="C279" i="22"/>
  <c r="B279" i="22"/>
  <c r="N278" i="22"/>
  <c r="M278" i="22"/>
  <c r="L278" i="22"/>
  <c r="K278" i="22"/>
  <c r="J278" i="22"/>
  <c r="I278" i="22"/>
  <c r="H278" i="22"/>
  <c r="G278" i="22"/>
  <c r="F278" i="22"/>
  <c r="E278" i="22"/>
  <c r="D278" i="22"/>
  <c r="C278" i="22"/>
  <c r="B278" i="22"/>
  <c r="N277" i="22"/>
  <c r="M277" i="22"/>
  <c r="P277" i="22" s="1"/>
  <c r="L277" i="22"/>
  <c r="K277" i="22"/>
  <c r="J277" i="22"/>
  <c r="I277" i="22"/>
  <c r="H277" i="22"/>
  <c r="G277" i="22"/>
  <c r="F277" i="22"/>
  <c r="E277" i="22"/>
  <c r="D277" i="22"/>
  <c r="C277" i="22"/>
  <c r="B277" i="22"/>
  <c r="N275" i="22"/>
  <c r="M275" i="22"/>
  <c r="L275" i="22"/>
  <c r="K275" i="22"/>
  <c r="J275" i="22"/>
  <c r="I275" i="22"/>
  <c r="H275" i="22"/>
  <c r="G275" i="22"/>
  <c r="F275" i="22"/>
  <c r="E275" i="22"/>
  <c r="D275" i="22"/>
  <c r="C275" i="22"/>
  <c r="B275" i="22"/>
  <c r="N274" i="22"/>
  <c r="M274" i="22"/>
  <c r="L274" i="22"/>
  <c r="K274" i="22"/>
  <c r="J274" i="22"/>
  <c r="I274" i="22"/>
  <c r="H274" i="22"/>
  <c r="G274" i="22"/>
  <c r="F274" i="22"/>
  <c r="E274" i="22"/>
  <c r="D274" i="22"/>
  <c r="C274" i="22"/>
  <c r="B274" i="22"/>
  <c r="N273" i="22"/>
  <c r="M273" i="22"/>
  <c r="L273" i="22"/>
  <c r="K273" i="22"/>
  <c r="J273" i="22"/>
  <c r="I273" i="22"/>
  <c r="H273" i="22"/>
  <c r="G273" i="22"/>
  <c r="F273" i="22"/>
  <c r="E273" i="22"/>
  <c r="D273" i="22"/>
  <c r="C273" i="22"/>
  <c r="B273" i="22"/>
  <c r="N272" i="22"/>
  <c r="M272" i="22"/>
  <c r="L272" i="22"/>
  <c r="K272" i="22"/>
  <c r="J272" i="22"/>
  <c r="I272" i="22"/>
  <c r="H272" i="22"/>
  <c r="G272" i="22"/>
  <c r="F272" i="22"/>
  <c r="E272" i="22"/>
  <c r="D272" i="22"/>
  <c r="C272" i="22"/>
  <c r="B272" i="22"/>
  <c r="N270" i="22"/>
  <c r="M270" i="22"/>
  <c r="L270" i="22"/>
  <c r="K270" i="22"/>
  <c r="J270" i="22"/>
  <c r="I270" i="22"/>
  <c r="P270" i="22" s="1"/>
  <c r="H270" i="22"/>
  <c r="G270" i="22"/>
  <c r="F270" i="22"/>
  <c r="E270" i="22"/>
  <c r="D270" i="22"/>
  <c r="C270" i="22"/>
  <c r="B270" i="22"/>
  <c r="N269" i="22"/>
  <c r="M269" i="22"/>
  <c r="L269" i="22"/>
  <c r="K269" i="22"/>
  <c r="J269" i="22"/>
  <c r="I269" i="22"/>
  <c r="H269" i="22"/>
  <c r="G269" i="22"/>
  <c r="F269" i="22"/>
  <c r="E269" i="22"/>
  <c r="D269" i="22"/>
  <c r="C269" i="22"/>
  <c r="B269" i="22"/>
  <c r="N268" i="22"/>
  <c r="M268" i="22"/>
  <c r="L268" i="22"/>
  <c r="K268" i="22"/>
  <c r="J268" i="22"/>
  <c r="I268" i="22"/>
  <c r="H268" i="22"/>
  <c r="G268" i="22"/>
  <c r="F268" i="22"/>
  <c r="E268" i="22"/>
  <c r="D268" i="22"/>
  <c r="C268" i="22"/>
  <c r="B268" i="22"/>
  <c r="N267" i="22"/>
  <c r="M267" i="22"/>
  <c r="P267" i="22" s="1"/>
  <c r="L267" i="22"/>
  <c r="K267" i="22"/>
  <c r="J267" i="22"/>
  <c r="I267" i="22"/>
  <c r="H267" i="22"/>
  <c r="G267" i="22"/>
  <c r="F267" i="22"/>
  <c r="E267" i="22"/>
  <c r="D267" i="22"/>
  <c r="C267" i="22"/>
  <c r="B267" i="22"/>
  <c r="N265" i="22"/>
  <c r="M265" i="22"/>
  <c r="P265" i="22" s="1"/>
  <c r="L265" i="22"/>
  <c r="K265" i="22"/>
  <c r="J265" i="22"/>
  <c r="I265" i="22"/>
  <c r="H265" i="22"/>
  <c r="G265" i="22"/>
  <c r="F265" i="22"/>
  <c r="N253" i="22"/>
  <c r="M253" i="22"/>
  <c r="L253" i="22"/>
  <c r="K253" i="22"/>
  <c r="J253" i="22"/>
  <c r="I253" i="22"/>
  <c r="H253" i="22"/>
  <c r="G253" i="22"/>
  <c r="F253" i="22"/>
  <c r="E253" i="22"/>
  <c r="D253" i="22"/>
  <c r="C253" i="22"/>
  <c r="B253" i="22"/>
  <c r="N252" i="22"/>
  <c r="M252" i="22"/>
  <c r="L252" i="22"/>
  <c r="K252" i="22"/>
  <c r="J252" i="22"/>
  <c r="I252" i="22"/>
  <c r="H252" i="22"/>
  <c r="G252" i="22"/>
  <c r="F252" i="22"/>
  <c r="E252" i="22"/>
  <c r="D252" i="22"/>
  <c r="C252" i="22"/>
  <c r="B252" i="22"/>
  <c r="N251" i="22"/>
  <c r="M251" i="22"/>
  <c r="P251" i="22" s="1"/>
  <c r="L251" i="22"/>
  <c r="K251" i="22"/>
  <c r="J251" i="22"/>
  <c r="I251" i="22"/>
  <c r="H251" i="22"/>
  <c r="G251" i="22"/>
  <c r="F251" i="22"/>
  <c r="E251" i="22"/>
  <c r="D251" i="22"/>
  <c r="C251" i="22"/>
  <c r="B251" i="22"/>
  <c r="N250" i="22"/>
  <c r="M250" i="22"/>
  <c r="P250" i="22" s="1"/>
  <c r="L250" i="22"/>
  <c r="K250" i="22"/>
  <c r="J250" i="22"/>
  <c r="I250" i="22"/>
  <c r="H250" i="22"/>
  <c r="G250" i="22"/>
  <c r="F250" i="22"/>
  <c r="E250" i="22"/>
  <c r="D250" i="22"/>
  <c r="C250" i="22"/>
  <c r="B250" i="22"/>
  <c r="N248" i="22"/>
  <c r="M248" i="22"/>
  <c r="L248" i="22"/>
  <c r="K248" i="22"/>
  <c r="J248" i="22"/>
  <c r="I248" i="22"/>
  <c r="H248" i="22"/>
  <c r="G248" i="22"/>
  <c r="F248" i="22"/>
  <c r="E248" i="22"/>
  <c r="D248" i="22"/>
  <c r="C248" i="22"/>
  <c r="B248" i="22"/>
  <c r="N247" i="22"/>
  <c r="M247" i="22"/>
  <c r="L247" i="22"/>
  <c r="K247" i="22"/>
  <c r="J247" i="22"/>
  <c r="I247" i="22"/>
  <c r="H247" i="22"/>
  <c r="G247" i="22"/>
  <c r="F247" i="22"/>
  <c r="E247" i="22"/>
  <c r="D247" i="22"/>
  <c r="C247" i="22"/>
  <c r="B247" i="22"/>
  <c r="N246" i="22"/>
  <c r="M246" i="22"/>
  <c r="L246" i="22"/>
  <c r="K246" i="22"/>
  <c r="J246" i="22"/>
  <c r="I246" i="22"/>
  <c r="H246" i="22"/>
  <c r="G246" i="22"/>
  <c r="F246" i="22"/>
  <c r="E246" i="22"/>
  <c r="D246" i="22"/>
  <c r="C246" i="22"/>
  <c r="B246" i="22"/>
  <c r="N245" i="22"/>
  <c r="M245" i="22"/>
  <c r="L245" i="22"/>
  <c r="K245" i="22"/>
  <c r="J245" i="22"/>
  <c r="I245" i="22"/>
  <c r="P245" i="22" s="1"/>
  <c r="H245" i="22"/>
  <c r="G245" i="22"/>
  <c r="F245" i="22"/>
  <c r="E245" i="22"/>
  <c r="D245" i="22"/>
  <c r="C245" i="22"/>
  <c r="B245" i="22"/>
  <c r="N243" i="22"/>
  <c r="M243" i="22"/>
  <c r="L243" i="22"/>
  <c r="K243" i="22"/>
  <c r="J243" i="22"/>
  <c r="I243" i="22"/>
  <c r="H243" i="22"/>
  <c r="G243" i="22"/>
  <c r="F243" i="22"/>
  <c r="E243" i="22"/>
  <c r="D243" i="22"/>
  <c r="C243" i="22"/>
  <c r="B243" i="22"/>
  <c r="N242" i="22"/>
  <c r="M242" i="22"/>
  <c r="L242" i="22"/>
  <c r="K242" i="22"/>
  <c r="J242" i="22"/>
  <c r="I242" i="22"/>
  <c r="H242" i="22"/>
  <c r="G242" i="22"/>
  <c r="F242" i="22"/>
  <c r="E242" i="22"/>
  <c r="D242" i="22"/>
  <c r="C242" i="22"/>
  <c r="B242" i="22"/>
  <c r="N241" i="22"/>
  <c r="M241" i="22"/>
  <c r="P241" i="22" s="1"/>
  <c r="L241" i="22"/>
  <c r="K241" i="22"/>
  <c r="J241" i="22"/>
  <c r="I241" i="22"/>
  <c r="H241" i="22"/>
  <c r="G241" i="22"/>
  <c r="F241" i="22"/>
  <c r="E241" i="22"/>
  <c r="D241" i="22"/>
  <c r="C241" i="22"/>
  <c r="B241" i="22"/>
  <c r="N240" i="22"/>
  <c r="M240" i="22"/>
  <c r="P240" i="22" s="1"/>
  <c r="L240" i="22"/>
  <c r="K240" i="22"/>
  <c r="J240" i="22"/>
  <c r="I240" i="22"/>
  <c r="H240" i="22"/>
  <c r="G240" i="22"/>
  <c r="F240" i="22"/>
  <c r="E240" i="22"/>
  <c r="D240" i="22"/>
  <c r="C240" i="22"/>
  <c r="B240" i="22"/>
  <c r="N238" i="22"/>
  <c r="M238" i="22"/>
  <c r="L238" i="22"/>
  <c r="K238" i="22"/>
  <c r="J238" i="22"/>
  <c r="I238" i="22"/>
  <c r="H238" i="22"/>
  <c r="G238" i="22"/>
  <c r="F238" i="22"/>
  <c r="E238" i="22"/>
  <c r="D238" i="22"/>
  <c r="C238" i="22"/>
  <c r="B238" i="22"/>
  <c r="N237" i="22"/>
  <c r="M237" i="22"/>
  <c r="L237" i="22"/>
  <c r="K237" i="22"/>
  <c r="J237" i="22"/>
  <c r="I237" i="22"/>
  <c r="H237" i="22"/>
  <c r="G237" i="22"/>
  <c r="F237" i="22"/>
  <c r="E237" i="22"/>
  <c r="D237" i="22"/>
  <c r="C237" i="22"/>
  <c r="B237" i="22"/>
  <c r="N236" i="22"/>
  <c r="M236" i="22"/>
  <c r="L236" i="22"/>
  <c r="K236" i="22"/>
  <c r="J236" i="22"/>
  <c r="I236" i="22"/>
  <c r="H236" i="22"/>
  <c r="G236" i="22"/>
  <c r="F236" i="22"/>
  <c r="E236" i="22"/>
  <c r="D236" i="22"/>
  <c r="C236" i="22"/>
  <c r="B236" i="22"/>
  <c r="N235" i="22"/>
  <c r="M235" i="22"/>
  <c r="L235" i="22"/>
  <c r="K235" i="22"/>
  <c r="J235" i="22"/>
  <c r="I235" i="22"/>
  <c r="P235" i="22" s="1"/>
  <c r="H235" i="22"/>
  <c r="G235" i="22"/>
  <c r="F235" i="22"/>
  <c r="E235" i="22"/>
  <c r="D235" i="22"/>
  <c r="C235" i="22"/>
  <c r="B235" i="22"/>
  <c r="N221" i="22"/>
  <c r="M221" i="22"/>
  <c r="L221" i="22"/>
  <c r="K221" i="22"/>
  <c r="J221" i="22"/>
  <c r="I221" i="22"/>
  <c r="H221" i="22"/>
  <c r="G221" i="22"/>
  <c r="F221" i="22"/>
  <c r="E221" i="22"/>
  <c r="D221" i="22"/>
  <c r="C221" i="22"/>
  <c r="B221" i="22"/>
  <c r="N220" i="22"/>
  <c r="M220" i="22"/>
  <c r="P220" i="22" s="1"/>
  <c r="L220" i="22"/>
  <c r="K220" i="22"/>
  <c r="J220" i="22"/>
  <c r="I220" i="22"/>
  <c r="H220" i="22"/>
  <c r="G220" i="22"/>
  <c r="F220" i="22"/>
  <c r="E220" i="22"/>
  <c r="D220" i="22"/>
  <c r="C220" i="22"/>
  <c r="B220" i="22"/>
  <c r="N219" i="22"/>
  <c r="M219" i="22"/>
  <c r="P219" i="22" s="1"/>
  <c r="L219" i="22"/>
  <c r="K219" i="22"/>
  <c r="J219" i="22"/>
  <c r="I219" i="22"/>
  <c r="H219" i="22"/>
  <c r="G219" i="22"/>
  <c r="F219" i="22"/>
  <c r="E219" i="22"/>
  <c r="D219" i="22"/>
  <c r="C219" i="22"/>
  <c r="B219" i="22"/>
  <c r="N218" i="22"/>
  <c r="M218" i="22"/>
  <c r="L218" i="22"/>
  <c r="K218" i="22"/>
  <c r="J218" i="22"/>
  <c r="I218" i="22"/>
  <c r="H218" i="22"/>
  <c r="G218" i="22"/>
  <c r="F218" i="22"/>
  <c r="E218" i="22"/>
  <c r="D218" i="22"/>
  <c r="C218" i="22"/>
  <c r="B218" i="22"/>
  <c r="N216" i="22"/>
  <c r="M216" i="22"/>
  <c r="L216" i="22"/>
  <c r="K216" i="22"/>
  <c r="J216" i="22"/>
  <c r="I216" i="22"/>
  <c r="H216" i="22"/>
  <c r="G216" i="22"/>
  <c r="F216" i="22"/>
  <c r="E216" i="22"/>
  <c r="D216" i="22"/>
  <c r="C216" i="22"/>
  <c r="B216" i="22"/>
  <c r="N215" i="22"/>
  <c r="M215" i="22"/>
  <c r="L215" i="22"/>
  <c r="K215" i="22"/>
  <c r="J215" i="22"/>
  <c r="I215" i="22"/>
  <c r="H215" i="22"/>
  <c r="G215" i="22"/>
  <c r="F215" i="22"/>
  <c r="E215" i="22"/>
  <c r="D215" i="22"/>
  <c r="C215" i="22"/>
  <c r="B215" i="22"/>
  <c r="N214" i="22"/>
  <c r="M214" i="22"/>
  <c r="L214" i="22"/>
  <c r="K214" i="22"/>
  <c r="J214" i="22"/>
  <c r="I214" i="22"/>
  <c r="P214" i="22" s="1"/>
  <c r="H214" i="22"/>
  <c r="G214" i="22"/>
  <c r="F214" i="22"/>
  <c r="E214" i="22"/>
  <c r="D214" i="22"/>
  <c r="C214" i="22"/>
  <c r="B214" i="22"/>
  <c r="N213" i="22"/>
  <c r="M213" i="22"/>
  <c r="L213" i="22"/>
  <c r="K213" i="22"/>
  <c r="J213" i="22"/>
  <c r="I213" i="22"/>
  <c r="H213" i="22"/>
  <c r="G213" i="22"/>
  <c r="F213" i="22"/>
  <c r="E213" i="22"/>
  <c r="D213" i="22"/>
  <c r="C213" i="22"/>
  <c r="B213" i="22"/>
  <c r="N211" i="22"/>
  <c r="M211" i="22"/>
  <c r="L211" i="22"/>
  <c r="K211" i="22"/>
  <c r="J211" i="22"/>
  <c r="I211" i="22"/>
  <c r="H211" i="22"/>
  <c r="G211" i="22"/>
  <c r="F211" i="22"/>
  <c r="E211" i="22"/>
  <c r="D211" i="22"/>
  <c r="C211" i="22"/>
  <c r="B211" i="22"/>
  <c r="N210" i="22"/>
  <c r="M210" i="22"/>
  <c r="P210" i="22" s="1"/>
  <c r="L210" i="22"/>
  <c r="K210" i="22"/>
  <c r="J210" i="22"/>
  <c r="I210" i="22"/>
  <c r="H210" i="22"/>
  <c r="G210" i="22"/>
  <c r="F210" i="22"/>
  <c r="E210" i="22"/>
  <c r="D210" i="22"/>
  <c r="C210" i="22"/>
  <c r="B210" i="22"/>
  <c r="N209" i="22"/>
  <c r="M209" i="22"/>
  <c r="P209" i="22" s="1"/>
  <c r="L209" i="22"/>
  <c r="K209" i="22"/>
  <c r="J209" i="22"/>
  <c r="I209" i="22"/>
  <c r="H209" i="22"/>
  <c r="G209" i="22"/>
  <c r="F209" i="22"/>
  <c r="E209" i="22"/>
  <c r="D209" i="22"/>
  <c r="C209" i="22"/>
  <c r="B209" i="22"/>
  <c r="N208" i="22"/>
  <c r="M208" i="22"/>
  <c r="L208" i="22"/>
  <c r="K208" i="22"/>
  <c r="J208" i="22"/>
  <c r="I208" i="22"/>
  <c r="H208" i="22"/>
  <c r="G208" i="22"/>
  <c r="F208" i="22"/>
  <c r="E208" i="22"/>
  <c r="D208" i="22"/>
  <c r="C208" i="22"/>
  <c r="B208" i="22"/>
  <c r="N206" i="22"/>
  <c r="M206" i="22"/>
  <c r="L206" i="22"/>
  <c r="K206" i="22"/>
  <c r="J206" i="22"/>
  <c r="I206" i="22"/>
  <c r="H206" i="22"/>
  <c r="G206" i="22"/>
  <c r="F206" i="22"/>
  <c r="E206" i="22"/>
  <c r="D206" i="22"/>
  <c r="C206" i="22"/>
  <c r="B206" i="22"/>
  <c r="N205" i="22"/>
  <c r="M205" i="22"/>
  <c r="L205" i="22"/>
  <c r="K205" i="22"/>
  <c r="J205" i="22"/>
  <c r="I205" i="22"/>
  <c r="H205" i="22"/>
  <c r="G205" i="22"/>
  <c r="F205" i="22"/>
  <c r="E205" i="22"/>
  <c r="D205" i="22"/>
  <c r="C205" i="22"/>
  <c r="B205" i="22"/>
  <c r="N204" i="22"/>
  <c r="M204" i="22"/>
  <c r="L204" i="22"/>
  <c r="K204" i="22"/>
  <c r="J204" i="22"/>
  <c r="I204" i="22"/>
  <c r="P204" i="22" s="1"/>
  <c r="H204" i="22"/>
  <c r="G204" i="22"/>
  <c r="F204" i="22"/>
  <c r="E204" i="22"/>
  <c r="D204" i="22"/>
  <c r="C204" i="22"/>
  <c r="B204" i="22"/>
  <c r="N203" i="22"/>
  <c r="M203" i="22"/>
  <c r="L203" i="22"/>
  <c r="K203" i="22"/>
  <c r="J203" i="22"/>
  <c r="I203" i="22"/>
  <c r="H203" i="22"/>
  <c r="G203" i="22"/>
  <c r="F203" i="22"/>
  <c r="E203" i="22"/>
  <c r="D203" i="22"/>
  <c r="C203" i="22"/>
  <c r="B203" i="22"/>
  <c r="N201" i="22"/>
  <c r="M201" i="22"/>
  <c r="P201" i="22" s="1"/>
  <c r="L201" i="22"/>
  <c r="K201" i="22"/>
  <c r="J201" i="22"/>
  <c r="I201" i="22"/>
  <c r="H201" i="22"/>
  <c r="G201" i="22"/>
  <c r="F201" i="22"/>
  <c r="N189" i="22"/>
  <c r="M189" i="22"/>
  <c r="P189" i="22" s="1"/>
  <c r="L189" i="22"/>
  <c r="K189" i="22"/>
  <c r="J189" i="22"/>
  <c r="I189" i="22"/>
  <c r="H189" i="22"/>
  <c r="G189" i="22"/>
  <c r="F189" i="22"/>
  <c r="E189" i="22"/>
  <c r="D189" i="22"/>
  <c r="C189" i="22"/>
  <c r="B189" i="22"/>
  <c r="N188" i="22"/>
  <c r="M188" i="22"/>
  <c r="L188" i="22"/>
  <c r="K188" i="22"/>
  <c r="J188" i="22"/>
  <c r="I188" i="22"/>
  <c r="P188" i="22" s="1"/>
  <c r="H188" i="22"/>
  <c r="G188" i="22"/>
  <c r="F188" i="22"/>
  <c r="E188" i="22"/>
  <c r="D188" i="22"/>
  <c r="C188" i="22"/>
  <c r="B188" i="22"/>
  <c r="N187" i="22"/>
  <c r="M187" i="22"/>
  <c r="L187" i="22"/>
  <c r="K187" i="22"/>
  <c r="J187" i="22"/>
  <c r="I187" i="22"/>
  <c r="H187" i="22"/>
  <c r="G187" i="22"/>
  <c r="F187" i="22"/>
  <c r="E187" i="22"/>
  <c r="D187" i="22"/>
  <c r="C187" i="22"/>
  <c r="B187" i="22"/>
  <c r="N186" i="22"/>
  <c r="M186" i="22"/>
  <c r="L186" i="22"/>
  <c r="K186" i="22"/>
  <c r="J186" i="22"/>
  <c r="I186" i="22"/>
  <c r="H186" i="22"/>
  <c r="G186" i="22"/>
  <c r="F186" i="22"/>
  <c r="E186" i="22"/>
  <c r="D186" i="22"/>
  <c r="C186" i="22"/>
  <c r="B186" i="22"/>
  <c r="N184" i="22"/>
  <c r="M184" i="22"/>
  <c r="P184" i="22" s="1"/>
  <c r="L184" i="22"/>
  <c r="K184" i="22"/>
  <c r="J184" i="22"/>
  <c r="I184" i="22"/>
  <c r="H184" i="22"/>
  <c r="G184" i="22"/>
  <c r="F184" i="22"/>
  <c r="E184" i="22"/>
  <c r="D184" i="22"/>
  <c r="C184" i="22"/>
  <c r="B184" i="22"/>
  <c r="N183" i="22"/>
  <c r="M183" i="22"/>
  <c r="P183" i="22" s="1"/>
  <c r="L183" i="22"/>
  <c r="K183" i="22"/>
  <c r="J183" i="22"/>
  <c r="I183" i="22"/>
  <c r="H183" i="22"/>
  <c r="G183" i="22"/>
  <c r="F183" i="22"/>
  <c r="E183" i="22"/>
  <c r="D183" i="22"/>
  <c r="C183" i="22"/>
  <c r="B183" i="22"/>
  <c r="N182" i="22"/>
  <c r="M182" i="22"/>
  <c r="L182" i="22"/>
  <c r="K182" i="22"/>
  <c r="J182" i="22"/>
  <c r="I182" i="22"/>
  <c r="H182" i="22"/>
  <c r="G182" i="22"/>
  <c r="F182" i="22"/>
  <c r="E182" i="22"/>
  <c r="D182" i="22"/>
  <c r="C182" i="22"/>
  <c r="B182" i="22"/>
  <c r="N181" i="22"/>
  <c r="M181" i="22"/>
  <c r="P181" i="22" s="1"/>
  <c r="L181" i="22"/>
  <c r="K181" i="22"/>
  <c r="J181" i="22"/>
  <c r="I181" i="22"/>
  <c r="H181" i="22"/>
  <c r="G181" i="22"/>
  <c r="F181" i="22"/>
  <c r="E181" i="22"/>
  <c r="D181" i="22"/>
  <c r="C181" i="22"/>
  <c r="B181" i="22"/>
  <c r="N179" i="22"/>
  <c r="M179" i="22"/>
  <c r="P179" i="22" s="1"/>
  <c r="L179" i="22"/>
  <c r="K179" i="22"/>
  <c r="J179" i="22"/>
  <c r="I179" i="22"/>
  <c r="H179" i="22"/>
  <c r="G179" i="22"/>
  <c r="F179" i="22"/>
  <c r="E179" i="22"/>
  <c r="D179" i="22"/>
  <c r="C179" i="22"/>
  <c r="B179" i="22"/>
  <c r="N178" i="22"/>
  <c r="M178" i="22"/>
  <c r="L178" i="22"/>
  <c r="K178" i="22"/>
  <c r="J178" i="22"/>
  <c r="I178" i="22"/>
  <c r="P178" i="22" s="1"/>
  <c r="H178" i="22"/>
  <c r="G178" i="22"/>
  <c r="F178" i="22"/>
  <c r="E178" i="22"/>
  <c r="D178" i="22"/>
  <c r="C178" i="22"/>
  <c r="B178" i="22"/>
  <c r="N177" i="22"/>
  <c r="M177" i="22"/>
  <c r="L177" i="22"/>
  <c r="K177" i="22"/>
  <c r="J177" i="22"/>
  <c r="I177" i="22"/>
  <c r="H177" i="22"/>
  <c r="G177" i="22"/>
  <c r="F177" i="22"/>
  <c r="E177" i="22"/>
  <c r="D177" i="22"/>
  <c r="C177" i="22"/>
  <c r="B177" i="22"/>
  <c r="N176" i="22"/>
  <c r="M176" i="22"/>
  <c r="L176" i="22"/>
  <c r="K176" i="22"/>
  <c r="J176" i="22"/>
  <c r="I176" i="22"/>
  <c r="H176" i="22"/>
  <c r="G176" i="22"/>
  <c r="F176" i="22"/>
  <c r="E176" i="22"/>
  <c r="D176" i="22"/>
  <c r="C176" i="22"/>
  <c r="B176" i="22"/>
  <c r="N174" i="22"/>
  <c r="M174" i="22"/>
  <c r="P174" i="22" s="1"/>
  <c r="L174" i="22"/>
  <c r="K174" i="22"/>
  <c r="J174" i="22"/>
  <c r="I174" i="22"/>
  <c r="H174" i="22"/>
  <c r="G174" i="22"/>
  <c r="F174" i="22"/>
  <c r="E174" i="22"/>
  <c r="D174" i="22"/>
  <c r="C174" i="22"/>
  <c r="B174" i="22"/>
  <c r="N173" i="22"/>
  <c r="M173" i="22"/>
  <c r="P173" i="22" s="1"/>
  <c r="L173" i="22"/>
  <c r="K173" i="22"/>
  <c r="J173" i="22"/>
  <c r="I173" i="22"/>
  <c r="H173" i="22"/>
  <c r="G173" i="22"/>
  <c r="F173" i="22"/>
  <c r="E173" i="22"/>
  <c r="D173" i="22"/>
  <c r="C173" i="22"/>
  <c r="B173" i="22"/>
  <c r="N172" i="22"/>
  <c r="M172" i="22"/>
  <c r="L172" i="22"/>
  <c r="K172" i="22"/>
  <c r="J172" i="22"/>
  <c r="I172" i="22"/>
  <c r="H172" i="22"/>
  <c r="G172" i="22"/>
  <c r="F172" i="22"/>
  <c r="E172" i="22"/>
  <c r="D172" i="22"/>
  <c r="C172" i="22"/>
  <c r="B172" i="22"/>
  <c r="N171" i="22"/>
  <c r="M171" i="22"/>
  <c r="P171" i="22" s="1"/>
  <c r="L171" i="22"/>
  <c r="K171" i="22"/>
  <c r="J171" i="22"/>
  <c r="I171" i="22"/>
  <c r="H171" i="22"/>
  <c r="G171" i="22"/>
  <c r="F171" i="22"/>
  <c r="E171" i="22"/>
  <c r="D171" i="22"/>
  <c r="C171" i="22"/>
  <c r="B171" i="22"/>
  <c r="N169" i="22"/>
  <c r="M169" i="22"/>
  <c r="P169" i="22" s="1"/>
  <c r="L169" i="22"/>
  <c r="K169" i="22"/>
  <c r="J169" i="22"/>
  <c r="I169" i="22"/>
  <c r="H169" i="22"/>
  <c r="G169" i="22"/>
  <c r="F169" i="22"/>
  <c r="N157" i="22"/>
  <c r="M157" i="22"/>
  <c r="P157" i="22" s="1"/>
  <c r="L157" i="22"/>
  <c r="K157" i="22"/>
  <c r="J157" i="22"/>
  <c r="I157" i="22"/>
  <c r="H157" i="22"/>
  <c r="G157" i="22"/>
  <c r="F157" i="22"/>
  <c r="E157" i="22"/>
  <c r="D157" i="22"/>
  <c r="C157" i="22"/>
  <c r="B157" i="22"/>
  <c r="N156" i="22"/>
  <c r="M156" i="22"/>
  <c r="L156" i="22"/>
  <c r="K156" i="22"/>
  <c r="J156" i="22"/>
  <c r="I156" i="22"/>
  <c r="H156" i="22"/>
  <c r="G156" i="22"/>
  <c r="F156" i="22"/>
  <c r="E156" i="22"/>
  <c r="D156" i="22"/>
  <c r="C156" i="22"/>
  <c r="B156" i="22"/>
  <c r="N155" i="22"/>
  <c r="M155" i="22"/>
  <c r="P155" i="22" s="1"/>
  <c r="L155" i="22"/>
  <c r="K155" i="22"/>
  <c r="J155" i="22"/>
  <c r="I155" i="22"/>
  <c r="H155" i="22"/>
  <c r="G155" i="22"/>
  <c r="F155" i="22"/>
  <c r="E155" i="22"/>
  <c r="D155" i="22"/>
  <c r="C155" i="22"/>
  <c r="B155" i="22"/>
  <c r="N154" i="22"/>
  <c r="M154" i="22"/>
  <c r="P154" i="22" s="1"/>
  <c r="L154" i="22"/>
  <c r="K154" i="22"/>
  <c r="J154" i="22"/>
  <c r="I154" i="22"/>
  <c r="H154" i="22"/>
  <c r="G154" i="22"/>
  <c r="F154" i="22"/>
  <c r="E154" i="22"/>
  <c r="D154" i="22"/>
  <c r="C154" i="22"/>
  <c r="B154" i="22"/>
  <c r="N152" i="22"/>
  <c r="M152" i="22"/>
  <c r="L152" i="22"/>
  <c r="K152" i="22"/>
  <c r="J152" i="22"/>
  <c r="I152" i="22"/>
  <c r="P152" i="22" s="1"/>
  <c r="H152" i="22"/>
  <c r="G152" i="22"/>
  <c r="F152" i="22"/>
  <c r="E152" i="22"/>
  <c r="D152" i="22"/>
  <c r="C152" i="22"/>
  <c r="B152" i="22"/>
  <c r="N151" i="22"/>
  <c r="M151" i="22"/>
  <c r="L151" i="22"/>
  <c r="K151" i="22"/>
  <c r="J151" i="22"/>
  <c r="I151" i="22"/>
  <c r="H151" i="22"/>
  <c r="G151" i="22"/>
  <c r="F151" i="22"/>
  <c r="E151" i="22"/>
  <c r="D151" i="22"/>
  <c r="C151" i="22"/>
  <c r="B151" i="22"/>
  <c r="N150" i="22"/>
  <c r="M150" i="22"/>
  <c r="P150" i="22" s="1"/>
  <c r="L150" i="22"/>
  <c r="K150" i="22"/>
  <c r="J150" i="22"/>
  <c r="I150" i="22"/>
  <c r="H150" i="22"/>
  <c r="G150" i="22"/>
  <c r="F150" i="22"/>
  <c r="E150" i="22"/>
  <c r="D150" i="22"/>
  <c r="C150" i="22"/>
  <c r="B150" i="22"/>
  <c r="N149" i="22"/>
  <c r="M149" i="22"/>
  <c r="P149" i="22" s="1"/>
  <c r="L149" i="22"/>
  <c r="K149" i="22"/>
  <c r="J149" i="22"/>
  <c r="I149" i="22"/>
  <c r="H149" i="22"/>
  <c r="G149" i="22"/>
  <c r="F149" i="22"/>
  <c r="E149" i="22"/>
  <c r="D149" i="22"/>
  <c r="C149" i="22"/>
  <c r="B149" i="22"/>
  <c r="N147" i="22"/>
  <c r="M147" i="22"/>
  <c r="P147" i="22" s="1"/>
  <c r="L147" i="22"/>
  <c r="K147" i="22"/>
  <c r="J147" i="22"/>
  <c r="I147" i="22"/>
  <c r="H147" i="22"/>
  <c r="G147" i="22"/>
  <c r="F147" i="22"/>
  <c r="E147" i="22"/>
  <c r="D147" i="22"/>
  <c r="C147" i="22"/>
  <c r="B147" i="22"/>
  <c r="N146" i="22"/>
  <c r="M146" i="22"/>
  <c r="L146" i="22"/>
  <c r="K146" i="22"/>
  <c r="J146" i="22"/>
  <c r="I146" i="22"/>
  <c r="H146" i="22"/>
  <c r="G146" i="22"/>
  <c r="F146" i="22"/>
  <c r="E146" i="22"/>
  <c r="D146" i="22"/>
  <c r="C146" i="22"/>
  <c r="B146" i="22"/>
  <c r="N145" i="22"/>
  <c r="M145" i="22"/>
  <c r="P145" i="22" s="1"/>
  <c r="L145" i="22"/>
  <c r="K145" i="22"/>
  <c r="J145" i="22"/>
  <c r="I145" i="22"/>
  <c r="H145" i="22"/>
  <c r="G145" i="22"/>
  <c r="F145" i="22"/>
  <c r="E145" i="22"/>
  <c r="D145" i="22"/>
  <c r="C145" i="22"/>
  <c r="B145" i="22"/>
  <c r="N144" i="22"/>
  <c r="M144" i="22"/>
  <c r="P144" i="22" s="1"/>
  <c r="L144" i="22"/>
  <c r="K144" i="22"/>
  <c r="J144" i="22"/>
  <c r="I144" i="22"/>
  <c r="H144" i="22"/>
  <c r="G144" i="22"/>
  <c r="F144" i="22"/>
  <c r="E144" i="22"/>
  <c r="D144" i="22"/>
  <c r="C144" i="22"/>
  <c r="B144" i="22"/>
  <c r="N142" i="22"/>
  <c r="M142" i="22"/>
  <c r="L142" i="22"/>
  <c r="K142" i="22"/>
  <c r="J142" i="22"/>
  <c r="I142" i="22"/>
  <c r="P142" i="22" s="1"/>
  <c r="H142" i="22"/>
  <c r="G142" i="22"/>
  <c r="F142" i="22"/>
  <c r="E142" i="22"/>
  <c r="D142" i="22"/>
  <c r="C142" i="22"/>
  <c r="B142" i="22"/>
  <c r="N141" i="22"/>
  <c r="M141" i="22"/>
  <c r="L141" i="22"/>
  <c r="K141" i="22"/>
  <c r="J141" i="22"/>
  <c r="I141" i="22"/>
  <c r="H141" i="22"/>
  <c r="G141" i="22"/>
  <c r="F141" i="22"/>
  <c r="E141" i="22"/>
  <c r="D141" i="22"/>
  <c r="C141" i="22"/>
  <c r="B141" i="22"/>
  <c r="N140" i="22"/>
  <c r="M140" i="22"/>
  <c r="P140" i="22" s="1"/>
  <c r="L140" i="22"/>
  <c r="K140" i="22"/>
  <c r="J140" i="22"/>
  <c r="I140" i="22"/>
  <c r="H140" i="22"/>
  <c r="G140" i="22"/>
  <c r="F140" i="22"/>
  <c r="E140" i="22"/>
  <c r="D140" i="22"/>
  <c r="C140" i="22"/>
  <c r="B140" i="22"/>
  <c r="N139" i="22"/>
  <c r="M139" i="22"/>
  <c r="P139" i="22" s="1"/>
  <c r="L139" i="22"/>
  <c r="K139" i="22"/>
  <c r="J139" i="22"/>
  <c r="I139" i="22"/>
  <c r="H139" i="22"/>
  <c r="G139" i="22"/>
  <c r="F139" i="22"/>
  <c r="E139" i="22"/>
  <c r="D139" i="22"/>
  <c r="C139" i="22"/>
  <c r="B139" i="22"/>
  <c r="N137" i="22"/>
  <c r="M137" i="22"/>
  <c r="L137" i="22"/>
  <c r="K137" i="22"/>
  <c r="J137" i="22"/>
  <c r="I137" i="22"/>
  <c r="H137" i="22"/>
  <c r="G137" i="22"/>
  <c r="F137" i="22"/>
  <c r="N125" i="22"/>
  <c r="M125" i="22"/>
  <c r="L125" i="22"/>
  <c r="K125" i="22"/>
  <c r="J125" i="22"/>
  <c r="I125" i="22"/>
  <c r="H125" i="22"/>
  <c r="G125" i="22"/>
  <c r="F125" i="22"/>
  <c r="E125" i="22"/>
  <c r="D125" i="22"/>
  <c r="C125" i="22"/>
  <c r="B125" i="22"/>
  <c r="N124" i="22"/>
  <c r="M124" i="22"/>
  <c r="L124" i="22"/>
  <c r="K124" i="22"/>
  <c r="J124" i="22"/>
  <c r="I124" i="22"/>
  <c r="H124" i="22"/>
  <c r="G124" i="22"/>
  <c r="F124" i="22"/>
  <c r="E124" i="22"/>
  <c r="D124" i="22"/>
  <c r="C124" i="22"/>
  <c r="B124" i="22"/>
  <c r="N123" i="22"/>
  <c r="M123" i="22"/>
  <c r="L123" i="22"/>
  <c r="K123" i="22"/>
  <c r="J123" i="22"/>
  <c r="I123" i="22"/>
  <c r="H123" i="22"/>
  <c r="G123" i="22"/>
  <c r="F123" i="22"/>
  <c r="E123" i="22"/>
  <c r="D123" i="22"/>
  <c r="C123" i="22"/>
  <c r="B123" i="22"/>
  <c r="N122" i="22"/>
  <c r="M122" i="22"/>
  <c r="P122" i="22" s="1"/>
  <c r="L122" i="22"/>
  <c r="K122" i="22"/>
  <c r="J122" i="22"/>
  <c r="I122" i="22"/>
  <c r="H122" i="22"/>
  <c r="G122" i="22"/>
  <c r="F122" i="22"/>
  <c r="E122" i="22"/>
  <c r="D122" i="22"/>
  <c r="C122" i="22"/>
  <c r="B122" i="22"/>
  <c r="N120" i="22"/>
  <c r="M120" i="22"/>
  <c r="L120" i="22"/>
  <c r="K120" i="22"/>
  <c r="J120" i="22"/>
  <c r="I120" i="22"/>
  <c r="H120" i="22"/>
  <c r="G120" i="22"/>
  <c r="F120" i="22"/>
  <c r="E120" i="22"/>
  <c r="D120" i="22"/>
  <c r="C120" i="22"/>
  <c r="B120" i="22"/>
  <c r="N119" i="22"/>
  <c r="M119" i="22"/>
  <c r="L119" i="22"/>
  <c r="K119" i="22"/>
  <c r="J119" i="22"/>
  <c r="I119" i="22"/>
  <c r="H119" i="22"/>
  <c r="G119" i="22"/>
  <c r="F119" i="22"/>
  <c r="E119" i="22"/>
  <c r="D119" i="22"/>
  <c r="C119" i="22"/>
  <c r="B119" i="22"/>
  <c r="N118" i="22"/>
  <c r="M118" i="22"/>
  <c r="L118" i="22"/>
  <c r="K118" i="22"/>
  <c r="J118" i="22"/>
  <c r="I118" i="22"/>
  <c r="P118" i="22" s="1"/>
  <c r="H118" i="22"/>
  <c r="G118" i="22"/>
  <c r="F118" i="22"/>
  <c r="E118" i="22"/>
  <c r="D118" i="22"/>
  <c r="C118" i="22"/>
  <c r="B118" i="22"/>
  <c r="N117" i="22"/>
  <c r="M117" i="22"/>
  <c r="L117" i="22"/>
  <c r="K117" i="22"/>
  <c r="J117" i="22"/>
  <c r="I117" i="22"/>
  <c r="H117" i="22"/>
  <c r="G117" i="22"/>
  <c r="F117" i="22"/>
  <c r="E117" i="22"/>
  <c r="D117" i="22"/>
  <c r="C117" i="22"/>
  <c r="B117" i="22"/>
  <c r="N115" i="22"/>
  <c r="M115" i="22"/>
  <c r="L115" i="22"/>
  <c r="K115" i="22"/>
  <c r="J115" i="22"/>
  <c r="I115" i="22"/>
  <c r="H115" i="22"/>
  <c r="G115" i="22"/>
  <c r="F115" i="22"/>
  <c r="E115" i="22"/>
  <c r="D115" i="22"/>
  <c r="C115" i="22"/>
  <c r="B115" i="22"/>
  <c r="N114" i="22"/>
  <c r="M114" i="22"/>
  <c r="L114" i="22"/>
  <c r="K114" i="22"/>
  <c r="J114" i="22"/>
  <c r="I114" i="22"/>
  <c r="H114" i="22"/>
  <c r="G114" i="22"/>
  <c r="F114" i="22"/>
  <c r="E114" i="22"/>
  <c r="D114" i="22"/>
  <c r="C114" i="22"/>
  <c r="B114" i="22"/>
  <c r="N113" i="22"/>
  <c r="M113" i="22"/>
  <c r="L113" i="22"/>
  <c r="K113" i="22"/>
  <c r="J113" i="22"/>
  <c r="I113" i="22"/>
  <c r="H113" i="22"/>
  <c r="G113" i="22"/>
  <c r="F113" i="22"/>
  <c r="E113" i="22"/>
  <c r="D113" i="22"/>
  <c r="C113" i="22"/>
  <c r="B113" i="22"/>
  <c r="N112" i="22"/>
  <c r="M112" i="22"/>
  <c r="P112" i="22" s="1"/>
  <c r="L112" i="22"/>
  <c r="K112" i="22"/>
  <c r="J112" i="22"/>
  <c r="I112" i="22"/>
  <c r="H112" i="22"/>
  <c r="G112" i="22"/>
  <c r="F112" i="22"/>
  <c r="E112" i="22"/>
  <c r="D112" i="22"/>
  <c r="C112" i="22"/>
  <c r="B112" i="22"/>
  <c r="N110" i="22"/>
  <c r="M110" i="22"/>
  <c r="L110" i="22"/>
  <c r="K110" i="22"/>
  <c r="J110" i="22"/>
  <c r="I110" i="22"/>
  <c r="H110" i="22"/>
  <c r="G110" i="22"/>
  <c r="F110" i="22"/>
  <c r="E110" i="22"/>
  <c r="D110" i="22"/>
  <c r="C110" i="22"/>
  <c r="B110" i="22"/>
  <c r="N109" i="22"/>
  <c r="M109" i="22"/>
  <c r="P109" i="22" s="1"/>
  <c r="L109" i="22"/>
  <c r="K109" i="22"/>
  <c r="J109" i="22"/>
  <c r="I109" i="22"/>
  <c r="H109" i="22"/>
  <c r="G109" i="22"/>
  <c r="F109" i="22"/>
  <c r="E109" i="22"/>
  <c r="D109" i="22"/>
  <c r="C109" i="22"/>
  <c r="B109" i="22"/>
  <c r="N108" i="22"/>
  <c r="M108" i="22"/>
  <c r="L108" i="22"/>
  <c r="K108" i="22"/>
  <c r="J108" i="22"/>
  <c r="I108" i="22"/>
  <c r="P108" i="22" s="1"/>
  <c r="H108" i="22"/>
  <c r="G108" i="22"/>
  <c r="F108" i="22"/>
  <c r="E108" i="22"/>
  <c r="D108" i="22"/>
  <c r="C108" i="22"/>
  <c r="B108" i="22"/>
  <c r="N107" i="22"/>
  <c r="M107" i="22"/>
  <c r="L107" i="22"/>
  <c r="K107" i="22"/>
  <c r="J107" i="22"/>
  <c r="I107" i="22"/>
  <c r="H107" i="22"/>
  <c r="G107" i="22"/>
  <c r="F107" i="22"/>
  <c r="E107" i="22"/>
  <c r="D107" i="22"/>
  <c r="C107" i="22"/>
  <c r="B107" i="22"/>
  <c r="N105" i="22"/>
  <c r="M105" i="22"/>
  <c r="L105" i="22"/>
  <c r="K105" i="22"/>
  <c r="J105" i="22"/>
  <c r="I105" i="22"/>
  <c r="H105" i="22"/>
  <c r="G105" i="22"/>
  <c r="F105" i="22"/>
  <c r="N93" i="22"/>
  <c r="M93" i="22"/>
  <c r="L93" i="22"/>
  <c r="K93" i="22"/>
  <c r="J93" i="22"/>
  <c r="I93" i="22"/>
  <c r="H93" i="22"/>
  <c r="G93" i="22"/>
  <c r="F93" i="22"/>
  <c r="E93" i="22"/>
  <c r="D93" i="22"/>
  <c r="C93" i="22"/>
  <c r="B93" i="22"/>
  <c r="N92" i="22"/>
  <c r="M92" i="22"/>
  <c r="P92" i="22" s="1"/>
  <c r="L92" i="22"/>
  <c r="K92" i="22"/>
  <c r="J92" i="22"/>
  <c r="I92" i="22"/>
  <c r="H92" i="22"/>
  <c r="G92" i="22"/>
  <c r="F92" i="22"/>
  <c r="E92" i="22"/>
  <c r="D92" i="22"/>
  <c r="C92" i="22"/>
  <c r="B92" i="22"/>
  <c r="N91" i="22"/>
  <c r="M91" i="22"/>
  <c r="L91" i="22"/>
  <c r="K91" i="22"/>
  <c r="J91" i="22"/>
  <c r="I91" i="22"/>
  <c r="P91" i="22" s="1"/>
  <c r="H91" i="22"/>
  <c r="G91" i="22"/>
  <c r="F91" i="22"/>
  <c r="E91" i="22"/>
  <c r="D91" i="22"/>
  <c r="C91" i="22"/>
  <c r="B91" i="22"/>
  <c r="N90" i="22"/>
  <c r="M90" i="22"/>
  <c r="L90" i="22"/>
  <c r="K90" i="22"/>
  <c r="J90" i="22"/>
  <c r="I90" i="22"/>
  <c r="H90" i="22"/>
  <c r="G90" i="22"/>
  <c r="F90" i="22"/>
  <c r="E90" i="22"/>
  <c r="D90" i="22"/>
  <c r="C90" i="22"/>
  <c r="B90" i="22"/>
  <c r="N88" i="22"/>
  <c r="M88" i="22"/>
  <c r="L88" i="22"/>
  <c r="K88" i="22"/>
  <c r="J88" i="22"/>
  <c r="I88" i="22"/>
  <c r="H88" i="22"/>
  <c r="G88" i="22"/>
  <c r="F88" i="22"/>
  <c r="E88" i="22"/>
  <c r="D88" i="22"/>
  <c r="C88" i="22"/>
  <c r="B88" i="22"/>
  <c r="N87" i="22"/>
  <c r="M87" i="22"/>
  <c r="L87" i="22"/>
  <c r="K87" i="22"/>
  <c r="J87" i="22"/>
  <c r="I87" i="22"/>
  <c r="H87" i="22"/>
  <c r="G87" i="22"/>
  <c r="F87" i="22"/>
  <c r="E87" i="22"/>
  <c r="D87" i="22"/>
  <c r="C87" i="22"/>
  <c r="B87" i="22"/>
  <c r="N86" i="22"/>
  <c r="M86" i="22"/>
  <c r="P86" i="22" s="1"/>
  <c r="L86" i="22"/>
  <c r="K86" i="22"/>
  <c r="J86" i="22"/>
  <c r="I86" i="22"/>
  <c r="H86" i="22"/>
  <c r="G86" i="22"/>
  <c r="F86" i="22"/>
  <c r="E86" i="22"/>
  <c r="D86" i="22"/>
  <c r="C86" i="22"/>
  <c r="B86" i="22"/>
  <c r="N85" i="22"/>
  <c r="M85" i="22"/>
  <c r="L85" i="22"/>
  <c r="K85" i="22"/>
  <c r="J85" i="22"/>
  <c r="I85" i="22"/>
  <c r="H85" i="22"/>
  <c r="G85" i="22"/>
  <c r="F85" i="22"/>
  <c r="E85" i="22"/>
  <c r="D85" i="22"/>
  <c r="C85" i="22"/>
  <c r="B85" i="22"/>
  <c r="N83" i="22"/>
  <c r="M83" i="22"/>
  <c r="L83" i="22"/>
  <c r="K83" i="22"/>
  <c r="J83" i="22"/>
  <c r="I83" i="22"/>
  <c r="H83" i="22"/>
  <c r="G83" i="22"/>
  <c r="F83" i="22"/>
  <c r="E83" i="22"/>
  <c r="D83" i="22"/>
  <c r="C83" i="22"/>
  <c r="B83" i="22"/>
  <c r="N82" i="22"/>
  <c r="M82" i="22"/>
  <c r="P82" i="22" s="1"/>
  <c r="L82" i="22"/>
  <c r="K82" i="22"/>
  <c r="J82" i="22"/>
  <c r="I82" i="22"/>
  <c r="H82" i="22"/>
  <c r="G82" i="22"/>
  <c r="F82" i="22"/>
  <c r="E82" i="22"/>
  <c r="D82" i="22"/>
  <c r="C82" i="22"/>
  <c r="B82" i="22"/>
  <c r="N81" i="22"/>
  <c r="M81" i="22"/>
  <c r="L81" i="22"/>
  <c r="K81" i="22"/>
  <c r="J81" i="22"/>
  <c r="I81" i="22"/>
  <c r="P81" i="22" s="1"/>
  <c r="H81" i="22"/>
  <c r="G81" i="22"/>
  <c r="F81" i="22"/>
  <c r="E81" i="22"/>
  <c r="D81" i="22"/>
  <c r="C81" i="22"/>
  <c r="B81" i="22"/>
  <c r="N80" i="22"/>
  <c r="M80" i="22"/>
  <c r="L80" i="22"/>
  <c r="K80" i="22"/>
  <c r="J80" i="22"/>
  <c r="I80" i="22"/>
  <c r="H80" i="22"/>
  <c r="G80" i="22"/>
  <c r="F80" i="22"/>
  <c r="E80" i="22"/>
  <c r="D80" i="22"/>
  <c r="C80" i="22"/>
  <c r="B80" i="22"/>
  <c r="N78" i="22"/>
  <c r="M78" i="22"/>
  <c r="L78" i="22"/>
  <c r="K78" i="22"/>
  <c r="J78" i="22"/>
  <c r="I78" i="22"/>
  <c r="H78" i="22"/>
  <c r="G78" i="22"/>
  <c r="F78" i="22"/>
  <c r="E78" i="22"/>
  <c r="D78" i="22"/>
  <c r="C78" i="22"/>
  <c r="B78" i="22"/>
  <c r="N77" i="22"/>
  <c r="M77" i="22"/>
  <c r="L77" i="22"/>
  <c r="K77" i="22"/>
  <c r="J77" i="22"/>
  <c r="I77" i="22"/>
  <c r="H77" i="22"/>
  <c r="G77" i="22"/>
  <c r="F77" i="22"/>
  <c r="E77" i="22"/>
  <c r="D77" i="22"/>
  <c r="C77" i="22"/>
  <c r="B77" i="22"/>
  <c r="N76" i="22"/>
  <c r="M76" i="22"/>
  <c r="P76" i="22" s="1"/>
  <c r="L76" i="22"/>
  <c r="K76" i="22"/>
  <c r="J76" i="22"/>
  <c r="I76" i="22"/>
  <c r="H76" i="22"/>
  <c r="G76" i="22"/>
  <c r="F76" i="22"/>
  <c r="E76" i="22"/>
  <c r="D76" i="22"/>
  <c r="C76" i="22"/>
  <c r="B76" i="22"/>
  <c r="N75" i="22"/>
  <c r="M75" i="22"/>
  <c r="L75" i="22"/>
  <c r="K75" i="22"/>
  <c r="J75" i="22"/>
  <c r="I75" i="22"/>
  <c r="H75" i="22"/>
  <c r="G75" i="22"/>
  <c r="F75" i="22"/>
  <c r="E75" i="22"/>
  <c r="D75" i="22"/>
  <c r="C75" i="22"/>
  <c r="B75" i="22"/>
  <c r="N73" i="22"/>
  <c r="M73" i="22"/>
  <c r="P73" i="22" s="1"/>
  <c r="L73" i="22"/>
  <c r="K73" i="22"/>
  <c r="J73" i="22"/>
  <c r="I73" i="22"/>
  <c r="H73" i="22"/>
  <c r="G73" i="22"/>
  <c r="F73" i="22"/>
  <c r="N61" i="22"/>
  <c r="M61" i="22"/>
  <c r="P61" i="22" s="1"/>
  <c r="L61" i="22"/>
  <c r="K61" i="22"/>
  <c r="J61" i="22"/>
  <c r="I61" i="22"/>
  <c r="H61" i="22"/>
  <c r="G61" i="22"/>
  <c r="F61" i="22"/>
  <c r="E61" i="22"/>
  <c r="D61" i="22"/>
  <c r="C61" i="22"/>
  <c r="B61" i="22"/>
  <c r="N60" i="22"/>
  <c r="M60" i="22"/>
  <c r="P60" i="22" s="1"/>
  <c r="L60" i="22"/>
  <c r="K60" i="22"/>
  <c r="J60" i="22"/>
  <c r="I60" i="22"/>
  <c r="H60" i="22"/>
  <c r="G60" i="22"/>
  <c r="F60" i="22"/>
  <c r="E60" i="22"/>
  <c r="D60" i="22"/>
  <c r="C60" i="22"/>
  <c r="B60" i="22"/>
  <c r="N59" i="22"/>
  <c r="M59" i="22"/>
  <c r="L59" i="22"/>
  <c r="K59" i="22"/>
  <c r="J59" i="22"/>
  <c r="I59" i="22"/>
  <c r="H59" i="22"/>
  <c r="G59" i="22"/>
  <c r="F59" i="22"/>
  <c r="E59" i="22"/>
  <c r="D59" i="22"/>
  <c r="C59" i="22"/>
  <c r="B59" i="22"/>
  <c r="N58" i="22"/>
  <c r="M58" i="22"/>
  <c r="L58" i="22"/>
  <c r="K58" i="22"/>
  <c r="J58" i="22"/>
  <c r="I58" i="22"/>
  <c r="H58" i="22"/>
  <c r="G58" i="22"/>
  <c r="F58" i="22"/>
  <c r="E58" i="22"/>
  <c r="D58" i="22"/>
  <c r="C58" i="22"/>
  <c r="B58" i="22"/>
  <c r="N56" i="22"/>
  <c r="M56" i="22"/>
  <c r="P56" i="22" s="1"/>
  <c r="L56" i="22"/>
  <c r="K56" i="22"/>
  <c r="J56" i="22"/>
  <c r="I56" i="22"/>
  <c r="H56" i="22"/>
  <c r="G56" i="22"/>
  <c r="F56" i="22"/>
  <c r="E56" i="22"/>
  <c r="D56" i="22"/>
  <c r="C56" i="22"/>
  <c r="B56" i="22"/>
  <c r="N55" i="22"/>
  <c r="M55" i="22"/>
  <c r="L55" i="22"/>
  <c r="K55" i="22"/>
  <c r="J55" i="22"/>
  <c r="I55" i="22"/>
  <c r="P55" i="22" s="1"/>
  <c r="H55" i="22"/>
  <c r="G55" i="22"/>
  <c r="F55" i="22"/>
  <c r="E55" i="22"/>
  <c r="D55" i="22"/>
  <c r="C55" i="22"/>
  <c r="B55" i="22"/>
  <c r="N54" i="22"/>
  <c r="M54" i="22"/>
  <c r="L54" i="22"/>
  <c r="K54" i="22"/>
  <c r="J54" i="22"/>
  <c r="I54" i="22"/>
  <c r="H54" i="22"/>
  <c r="G54" i="22"/>
  <c r="F54" i="22"/>
  <c r="E54" i="22"/>
  <c r="D54" i="22"/>
  <c r="C54" i="22"/>
  <c r="B54" i="22"/>
  <c r="N53" i="22"/>
  <c r="M53" i="22"/>
  <c r="P53" i="22" s="1"/>
  <c r="L53" i="22"/>
  <c r="K53" i="22"/>
  <c r="J53" i="22"/>
  <c r="I53" i="22"/>
  <c r="H53" i="22"/>
  <c r="G53" i="22"/>
  <c r="F53" i="22"/>
  <c r="E53" i="22"/>
  <c r="D53" i="22"/>
  <c r="C53" i="22"/>
  <c r="B53" i="22"/>
  <c r="N51" i="22"/>
  <c r="M51" i="22"/>
  <c r="P51" i="22" s="1"/>
  <c r="L51" i="22"/>
  <c r="K51" i="22"/>
  <c r="J51" i="22"/>
  <c r="I51" i="22"/>
  <c r="H51" i="22"/>
  <c r="G51" i="22"/>
  <c r="F51" i="22"/>
  <c r="E51" i="22"/>
  <c r="D51" i="22"/>
  <c r="C51" i="22"/>
  <c r="B51" i="22"/>
  <c r="N50" i="22"/>
  <c r="M50" i="22"/>
  <c r="P50" i="22" s="1"/>
  <c r="L50" i="22"/>
  <c r="K50" i="22"/>
  <c r="J50" i="22"/>
  <c r="I50" i="22"/>
  <c r="H50" i="22"/>
  <c r="G50" i="22"/>
  <c r="F50" i="22"/>
  <c r="E50" i="22"/>
  <c r="D50" i="22"/>
  <c r="C50" i="22"/>
  <c r="B50" i="22"/>
  <c r="N49" i="22"/>
  <c r="M49" i="22"/>
  <c r="L49" i="22"/>
  <c r="K49" i="22"/>
  <c r="J49" i="22"/>
  <c r="I49" i="22"/>
  <c r="H49" i="22"/>
  <c r="G49" i="22"/>
  <c r="F49" i="22"/>
  <c r="E49" i="22"/>
  <c r="D49" i="22"/>
  <c r="C49" i="22"/>
  <c r="B49" i="22"/>
  <c r="N48" i="22"/>
  <c r="M48" i="22"/>
  <c r="L48" i="22"/>
  <c r="K48" i="22"/>
  <c r="J48" i="22"/>
  <c r="I48" i="22"/>
  <c r="H48" i="22"/>
  <c r="G48" i="22"/>
  <c r="F48" i="22"/>
  <c r="E48" i="22"/>
  <c r="D48" i="22"/>
  <c r="C48" i="22"/>
  <c r="B48" i="22"/>
  <c r="N46" i="22"/>
  <c r="M46" i="22"/>
  <c r="P46" i="22" s="1"/>
  <c r="L46" i="22"/>
  <c r="K46" i="22"/>
  <c r="J46" i="22"/>
  <c r="I46" i="22"/>
  <c r="H46" i="22"/>
  <c r="G46" i="22"/>
  <c r="F46" i="22"/>
  <c r="E46" i="22"/>
  <c r="D46" i="22"/>
  <c r="C46" i="22"/>
  <c r="B46" i="22"/>
  <c r="N45" i="22"/>
  <c r="M45" i="22"/>
  <c r="L45" i="22"/>
  <c r="K45" i="22"/>
  <c r="J45" i="22"/>
  <c r="I45" i="22"/>
  <c r="P45" i="22" s="1"/>
  <c r="H45" i="22"/>
  <c r="G45" i="22"/>
  <c r="F45" i="22"/>
  <c r="E45" i="22"/>
  <c r="D45" i="22"/>
  <c r="C45" i="22"/>
  <c r="B45" i="22"/>
  <c r="N44" i="22"/>
  <c r="M44" i="22"/>
  <c r="L44" i="22"/>
  <c r="K44" i="22"/>
  <c r="J44" i="22"/>
  <c r="I44" i="22"/>
  <c r="H44" i="22"/>
  <c r="G44" i="22"/>
  <c r="F44" i="22"/>
  <c r="E44" i="22"/>
  <c r="D44" i="22"/>
  <c r="C44" i="22"/>
  <c r="B44" i="22"/>
  <c r="N43" i="22"/>
  <c r="M43" i="22"/>
  <c r="P43" i="22" s="1"/>
  <c r="L43" i="22"/>
  <c r="K43" i="22"/>
  <c r="J43" i="22"/>
  <c r="I43" i="22"/>
  <c r="H43" i="22"/>
  <c r="G43" i="22"/>
  <c r="F43" i="22"/>
  <c r="E43" i="22"/>
  <c r="D43" i="22"/>
  <c r="C43" i="22"/>
  <c r="B43" i="22"/>
  <c r="N41" i="22"/>
  <c r="M41" i="22"/>
  <c r="P41" i="22" s="1"/>
  <c r="L41" i="22"/>
  <c r="K41" i="22"/>
  <c r="J41" i="22"/>
  <c r="I41" i="22"/>
  <c r="H41" i="22"/>
  <c r="G41" i="22"/>
  <c r="F41" i="22"/>
  <c r="N29" i="22"/>
  <c r="M29" i="22"/>
  <c r="L29" i="22"/>
  <c r="K29" i="22"/>
  <c r="J29" i="22"/>
  <c r="I29" i="22"/>
  <c r="P29" i="22" s="1"/>
  <c r="H29" i="22"/>
  <c r="G29" i="22"/>
  <c r="F29" i="22"/>
  <c r="E29" i="22"/>
  <c r="D29" i="22"/>
  <c r="C29" i="22"/>
  <c r="B29" i="22"/>
  <c r="N28" i="22"/>
  <c r="M28" i="22"/>
  <c r="L28" i="22"/>
  <c r="K28" i="22"/>
  <c r="J28" i="22"/>
  <c r="I28" i="22"/>
  <c r="H28" i="22"/>
  <c r="G28" i="22"/>
  <c r="F28" i="22"/>
  <c r="E28" i="22"/>
  <c r="D28" i="22"/>
  <c r="C28" i="22"/>
  <c r="B28" i="22"/>
  <c r="N27" i="22"/>
  <c r="M27" i="22"/>
  <c r="P27" i="22" s="1"/>
  <c r="L27" i="22"/>
  <c r="K27" i="22"/>
  <c r="J27" i="22"/>
  <c r="I27" i="22"/>
  <c r="H27" i="22"/>
  <c r="G27" i="22"/>
  <c r="F27" i="22"/>
  <c r="E27" i="22"/>
  <c r="D27" i="22"/>
  <c r="C27" i="22"/>
  <c r="B27" i="22"/>
  <c r="N26" i="22"/>
  <c r="M26" i="22"/>
  <c r="P26" i="22" s="1"/>
  <c r="L26" i="22"/>
  <c r="K26" i="22"/>
  <c r="J26" i="22"/>
  <c r="I26" i="22"/>
  <c r="H26" i="22"/>
  <c r="G26" i="22"/>
  <c r="F26" i="22"/>
  <c r="E26" i="22"/>
  <c r="D26" i="22"/>
  <c r="C26" i="22"/>
  <c r="B26" i="22"/>
  <c r="N24" i="22"/>
  <c r="M24" i="22"/>
  <c r="P24" i="22" s="1"/>
  <c r="L24" i="22"/>
  <c r="K24" i="22"/>
  <c r="J24" i="22"/>
  <c r="I24" i="22"/>
  <c r="H24" i="22"/>
  <c r="G24" i="22"/>
  <c r="F24" i="22"/>
  <c r="E24" i="22"/>
  <c r="D24" i="22"/>
  <c r="C24" i="22"/>
  <c r="B24" i="22"/>
  <c r="N23" i="22"/>
  <c r="M23" i="22"/>
  <c r="L23" i="22"/>
  <c r="K23" i="22"/>
  <c r="J23" i="22"/>
  <c r="I23" i="22"/>
  <c r="H23" i="22"/>
  <c r="G23" i="22"/>
  <c r="F23" i="22"/>
  <c r="E23" i="22"/>
  <c r="D23" i="22"/>
  <c r="C23" i="22"/>
  <c r="B23" i="22"/>
  <c r="N22" i="22"/>
  <c r="M22" i="22"/>
  <c r="P22" i="22" s="1"/>
  <c r="L22" i="22"/>
  <c r="K22" i="22"/>
  <c r="J22" i="22"/>
  <c r="I22" i="22"/>
  <c r="H22" i="22"/>
  <c r="G22" i="22"/>
  <c r="F22" i="22"/>
  <c r="E22" i="22"/>
  <c r="D22" i="22"/>
  <c r="C22" i="22"/>
  <c r="B22" i="22"/>
  <c r="N21" i="22"/>
  <c r="M21" i="22"/>
  <c r="P21" i="22" s="1"/>
  <c r="L21" i="22"/>
  <c r="K21" i="22"/>
  <c r="J21" i="22"/>
  <c r="I21" i="22"/>
  <c r="H21" i="22"/>
  <c r="G21" i="22"/>
  <c r="F21" i="22"/>
  <c r="E21" i="22"/>
  <c r="D21" i="22"/>
  <c r="C21" i="22"/>
  <c r="B21" i="22"/>
  <c r="N19" i="22"/>
  <c r="M19" i="22"/>
  <c r="L19" i="22"/>
  <c r="K19" i="22"/>
  <c r="J19" i="22"/>
  <c r="I19" i="22"/>
  <c r="P19" i="22" s="1"/>
  <c r="H19" i="22"/>
  <c r="G19" i="22"/>
  <c r="F19" i="22"/>
  <c r="E19" i="22"/>
  <c r="D19" i="22"/>
  <c r="C19" i="22"/>
  <c r="B19" i="22"/>
  <c r="N18" i="22"/>
  <c r="M18" i="22"/>
  <c r="L18" i="22"/>
  <c r="K18" i="22"/>
  <c r="J18" i="22"/>
  <c r="I18" i="22"/>
  <c r="H18" i="22"/>
  <c r="G18" i="22"/>
  <c r="F18" i="22"/>
  <c r="E18" i="22"/>
  <c r="D18" i="22"/>
  <c r="C18" i="22"/>
  <c r="B18" i="22"/>
  <c r="N17" i="22"/>
  <c r="M17" i="22"/>
  <c r="P17" i="22" s="1"/>
  <c r="L17" i="22"/>
  <c r="K17" i="22"/>
  <c r="J17" i="22"/>
  <c r="I17" i="22"/>
  <c r="H17" i="22"/>
  <c r="G17" i="22"/>
  <c r="F17" i="22"/>
  <c r="E17" i="22"/>
  <c r="D17" i="22"/>
  <c r="C17" i="22"/>
  <c r="B17" i="22"/>
  <c r="N16" i="22"/>
  <c r="M16" i="22"/>
  <c r="P16" i="22" s="1"/>
  <c r="L16" i="22"/>
  <c r="K16" i="22"/>
  <c r="J16" i="22"/>
  <c r="I16" i="22"/>
  <c r="H16" i="22"/>
  <c r="G16" i="22"/>
  <c r="F16" i="22"/>
  <c r="E16" i="22"/>
  <c r="D16" i="22"/>
  <c r="C16" i="22"/>
  <c r="B16" i="22"/>
  <c r="N14" i="22"/>
  <c r="M14" i="22"/>
  <c r="P14" i="22" s="1"/>
  <c r="L14" i="22"/>
  <c r="K14" i="22"/>
  <c r="J14" i="22"/>
  <c r="I14" i="22"/>
  <c r="H14" i="22"/>
  <c r="G14" i="22"/>
  <c r="F14" i="22"/>
  <c r="E14" i="22"/>
  <c r="D14" i="22"/>
  <c r="C14" i="22"/>
  <c r="B14" i="22"/>
  <c r="N13" i="22"/>
  <c r="M13" i="22"/>
  <c r="L13" i="22"/>
  <c r="K13" i="22"/>
  <c r="J13" i="22"/>
  <c r="I13" i="22"/>
  <c r="H13" i="22"/>
  <c r="G13" i="22"/>
  <c r="F13" i="22"/>
  <c r="E13" i="22"/>
  <c r="D13" i="22"/>
  <c r="C13" i="22"/>
  <c r="B13" i="22"/>
  <c r="N12" i="22"/>
  <c r="M12" i="22"/>
  <c r="P12" i="22" s="1"/>
  <c r="L12" i="22"/>
  <c r="K12" i="22"/>
  <c r="J12" i="22"/>
  <c r="I12" i="22"/>
  <c r="H12" i="22"/>
  <c r="G12" i="22"/>
  <c r="F12" i="22"/>
  <c r="E12" i="22"/>
  <c r="D12" i="22"/>
  <c r="C12" i="22"/>
  <c r="B12" i="22"/>
  <c r="N11" i="22"/>
  <c r="M11" i="22"/>
  <c r="P11" i="22" s="1"/>
  <c r="L11" i="22"/>
  <c r="K11" i="22"/>
  <c r="J11" i="22"/>
  <c r="I11" i="22"/>
  <c r="H11" i="22"/>
  <c r="G11" i="22"/>
  <c r="F11" i="22"/>
  <c r="E11" i="22"/>
  <c r="D11" i="22"/>
  <c r="C11" i="22"/>
  <c r="B11" i="22"/>
  <c r="P381" i="22"/>
  <c r="P376" i="22"/>
  <c r="P375" i="22"/>
  <c r="P371" i="22"/>
  <c r="P366" i="22"/>
  <c r="P365" i="22"/>
  <c r="P362" i="22"/>
  <c r="P361" i="22"/>
  <c r="P346" i="22"/>
  <c r="P341" i="22"/>
  <c r="P336" i="22"/>
  <c r="P331" i="22"/>
  <c r="P330" i="22"/>
  <c r="P329" i="22"/>
  <c r="P316" i="22"/>
  <c r="P315" i="22"/>
  <c r="P314" i="22"/>
  <c r="P312" i="22"/>
  <c r="P310" i="22"/>
  <c r="P305" i="22"/>
  <c r="P300" i="22"/>
  <c r="P298" i="22"/>
  <c r="P285" i="22"/>
  <c r="P284" i="22"/>
  <c r="P283" i="22"/>
  <c r="P282" i="22"/>
  <c r="P279" i="22"/>
  <c r="P278" i="22"/>
  <c r="P275" i="22"/>
  <c r="P274" i="22"/>
  <c r="P273" i="22"/>
  <c r="P272" i="22"/>
  <c r="P269" i="22"/>
  <c r="P268" i="22"/>
  <c r="P266" i="22"/>
  <c r="P253" i="22"/>
  <c r="P252" i="22"/>
  <c r="P248" i="22"/>
  <c r="P247" i="22"/>
  <c r="P246" i="22"/>
  <c r="P243" i="22"/>
  <c r="P242" i="22"/>
  <c r="P238" i="22"/>
  <c r="P237" i="22"/>
  <c r="P236" i="22"/>
  <c r="P234" i="22"/>
  <c r="P221" i="22"/>
  <c r="P218" i="22"/>
  <c r="P216" i="22"/>
  <c r="P215" i="22"/>
  <c r="P213" i="22"/>
  <c r="P211" i="22"/>
  <c r="P208" i="22"/>
  <c r="P206" i="22"/>
  <c r="P205" i="22"/>
  <c r="P203" i="22"/>
  <c r="P202" i="22"/>
  <c r="P187" i="22"/>
  <c r="P186" i="22"/>
  <c r="P182" i="22"/>
  <c r="P177" i="22"/>
  <c r="P176" i="22"/>
  <c r="P172" i="22"/>
  <c r="P170" i="22"/>
  <c r="P156" i="22"/>
  <c r="P151" i="22"/>
  <c r="P146" i="22"/>
  <c r="P141" i="22"/>
  <c r="P138" i="22"/>
  <c r="P137" i="22"/>
  <c r="P125" i="22"/>
  <c r="P124" i="22"/>
  <c r="P123" i="22"/>
  <c r="P120" i="22"/>
  <c r="P119" i="22"/>
  <c r="P117" i="22"/>
  <c r="P115" i="22"/>
  <c r="P114" i="22"/>
  <c r="P113" i="22"/>
  <c r="P110" i="22"/>
  <c r="P107" i="22"/>
  <c r="P106" i="22"/>
  <c r="P105" i="22"/>
  <c r="P93" i="22"/>
  <c r="P90" i="22"/>
  <c r="P88" i="22"/>
  <c r="P87" i="22"/>
  <c r="P85" i="22"/>
  <c r="P83" i="22"/>
  <c r="P80" i="22"/>
  <c r="P78" i="22"/>
  <c r="P77" i="22"/>
  <c r="P75" i="22"/>
  <c r="P74" i="22"/>
  <c r="P59" i="22"/>
  <c r="P58" i="22"/>
  <c r="P54" i="22"/>
  <c r="P49" i="22"/>
  <c r="P48" i="22"/>
  <c r="P44" i="22"/>
  <c r="P42" i="22"/>
  <c r="P28" i="22"/>
  <c r="P23" i="22"/>
  <c r="P18" i="22"/>
  <c r="P13" i="22"/>
  <c r="P9" i="22"/>
  <c r="N381" i="21"/>
  <c r="M381" i="21"/>
  <c r="L381" i="21"/>
  <c r="K381" i="21"/>
  <c r="J381" i="21"/>
  <c r="I381" i="21"/>
  <c r="H381" i="21"/>
  <c r="G381" i="21"/>
  <c r="F381" i="21"/>
  <c r="E381" i="21"/>
  <c r="D381" i="21"/>
  <c r="C381" i="21"/>
  <c r="B381" i="21"/>
  <c r="N380" i="21"/>
  <c r="M380" i="21"/>
  <c r="P380" i="21" s="1"/>
  <c r="L380" i="21"/>
  <c r="K380" i="21"/>
  <c r="J380" i="21"/>
  <c r="I380" i="21"/>
  <c r="H380" i="21"/>
  <c r="G380" i="21"/>
  <c r="F380" i="21"/>
  <c r="E380" i="21"/>
  <c r="D380" i="21"/>
  <c r="C380" i="21"/>
  <c r="B380" i="21"/>
  <c r="N379" i="21"/>
  <c r="M379" i="21"/>
  <c r="L379" i="21"/>
  <c r="K379" i="21"/>
  <c r="J379" i="21"/>
  <c r="I379" i="21"/>
  <c r="P379" i="21" s="1"/>
  <c r="H379" i="21"/>
  <c r="G379" i="21"/>
  <c r="F379" i="21"/>
  <c r="E379" i="21"/>
  <c r="D379" i="21"/>
  <c r="C379" i="21"/>
  <c r="B379" i="21"/>
  <c r="N378" i="21"/>
  <c r="M378" i="21"/>
  <c r="L378" i="21"/>
  <c r="K378" i="21"/>
  <c r="J378" i="21"/>
  <c r="I378" i="21"/>
  <c r="H378" i="21"/>
  <c r="G378" i="21"/>
  <c r="F378" i="21"/>
  <c r="E378" i="21"/>
  <c r="D378" i="21"/>
  <c r="C378" i="21"/>
  <c r="B378" i="21"/>
  <c r="N376" i="21"/>
  <c r="M376" i="21"/>
  <c r="P376" i="21" s="1"/>
  <c r="L376" i="21"/>
  <c r="K376" i="21"/>
  <c r="J376" i="21"/>
  <c r="I376" i="21"/>
  <c r="H376" i="21"/>
  <c r="G376" i="21"/>
  <c r="F376" i="21"/>
  <c r="E376" i="21"/>
  <c r="D376" i="21"/>
  <c r="C376" i="21"/>
  <c r="B376" i="21"/>
  <c r="N375" i="21"/>
  <c r="M375" i="21"/>
  <c r="L375" i="21"/>
  <c r="K375" i="21"/>
  <c r="J375" i="21"/>
  <c r="I375" i="21"/>
  <c r="P375" i="21" s="1"/>
  <c r="H375" i="21"/>
  <c r="G375" i="21"/>
  <c r="F375" i="21"/>
  <c r="E375" i="21"/>
  <c r="D375" i="21"/>
  <c r="C375" i="21"/>
  <c r="B375" i="21"/>
  <c r="N374" i="21"/>
  <c r="M374" i="21"/>
  <c r="P374" i="21" s="1"/>
  <c r="L374" i="21"/>
  <c r="K374" i="21"/>
  <c r="J374" i="21"/>
  <c r="I374" i="21"/>
  <c r="H374" i="21"/>
  <c r="G374" i="21"/>
  <c r="F374" i="21"/>
  <c r="E374" i="21"/>
  <c r="D374" i="21"/>
  <c r="C374" i="21"/>
  <c r="B374" i="21"/>
  <c r="N373" i="21"/>
  <c r="M373" i="21"/>
  <c r="L373" i="21"/>
  <c r="K373" i="21"/>
  <c r="J373" i="21"/>
  <c r="I373" i="21"/>
  <c r="H373" i="21"/>
  <c r="G373" i="21"/>
  <c r="F373" i="21"/>
  <c r="E373" i="21"/>
  <c r="D373" i="21"/>
  <c r="C373" i="21"/>
  <c r="B373" i="21"/>
  <c r="N371" i="21"/>
  <c r="M371" i="21"/>
  <c r="L371" i="21"/>
  <c r="K371" i="21"/>
  <c r="J371" i="21"/>
  <c r="I371" i="21"/>
  <c r="H371" i="21"/>
  <c r="G371" i="21"/>
  <c r="F371" i="21"/>
  <c r="E371" i="21"/>
  <c r="D371" i="21"/>
  <c r="C371" i="21"/>
  <c r="B371" i="21"/>
  <c r="N370" i="21"/>
  <c r="M370" i="21"/>
  <c r="P370" i="21" s="1"/>
  <c r="L370" i="21"/>
  <c r="K370" i="21"/>
  <c r="J370" i="21"/>
  <c r="I370" i="21"/>
  <c r="H370" i="21"/>
  <c r="G370" i="21"/>
  <c r="F370" i="21"/>
  <c r="E370" i="21"/>
  <c r="D370" i="21"/>
  <c r="C370" i="21"/>
  <c r="B370" i="21"/>
  <c r="N369" i="21"/>
  <c r="M369" i="21"/>
  <c r="L369" i="21"/>
  <c r="K369" i="21"/>
  <c r="J369" i="21"/>
  <c r="I369" i="21"/>
  <c r="P369" i="21" s="1"/>
  <c r="H369" i="21"/>
  <c r="G369" i="21"/>
  <c r="F369" i="21"/>
  <c r="E369" i="21"/>
  <c r="D369" i="21"/>
  <c r="C369" i="21"/>
  <c r="B369" i="21"/>
  <c r="N368" i="21"/>
  <c r="M368" i="21"/>
  <c r="L368" i="21"/>
  <c r="K368" i="21"/>
  <c r="J368" i="21"/>
  <c r="I368" i="21"/>
  <c r="H368" i="21"/>
  <c r="G368" i="21"/>
  <c r="F368" i="21"/>
  <c r="E368" i="21"/>
  <c r="D368" i="21"/>
  <c r="C368" i="21"/>
  <c r="B368" i="21"/>
  <c r="N366" i="21"/>
  <c r="M366" i="21"/>
  <c r="P366" i="21" s="1"/>
  <c r="L366" i="21"/>
  <c r="K366" i="21"/>
  <c r="J366" i="21"/>
  <c r="I366" i="21"/>
  <c r="H366" i="21"/>
  <c r="G366" i="21"/>
  <c r="F366" i="21"/>
  <c r="E366" i="21"/>
  <c r="D366" i="21"/>
  <c r="C366" i="21"/>
  <c r="B366" i="21"/>
  <c r="N365" i="21"/>
  <c r="M365" i="21"/>
  <c r="L365" i="21"/>
  <c r="K365" i="21"/>
  <c r="J365" i="21"/>
  <c r="I365" i="21"/>
  <c r="P365" i="21" s="1"/>
  <c r="H365" i="21"/>
  <c r="G365" i="21"/>
  <c r="F365" i="21"/>
  <c r="E365" i="21"/>
  <c r="D365" i="21"/>
  <c r="C365" i="21"/>
  <c r="B365" i="21"/>
  <c r="N364" i="21"/>
  <c r="M364" i="21"/>
  <c r="P364" i="21" s="1"/>
  <c r="L364" i="21"/>
  <c r="K364" i="21"/>
  <c r="J364" i="21"/>
  <c r="I364" i="21"/>
  <c r="H364" i="21"/>
  <c r="G364" i="21"/>
  <c r="F364" i="21"/>
  <c r="E364" i="21"/>
  <c r="D364" i="21"/>
  <c r="C364" i="21"/>
  <c r="B364" i="21"/>
  <c r="N363" i="21"/>
  <c r="M363" i="21"/>
  <c r="L363" i="21"/>
  <c r="K363" i="21"/>
  <c r="J363" i="21"/>
  <c r="I363" i="21"/>
  <c r="H363" i="21"/>
  <c r="G363" i="21"/>
  <c r="F363" i="21"/>
  <c r="E363" i="21"/>
  <c r="D363" i="21"/>
  <c r="C363" i="21"/>
  <c r="B363" i="21"/>
  <c r="N361" i="21"/>
  <c r="M361" i="21"/>
  <c r="L361" i="21"/>
  <c r="K361" i="21"/>
  <c r="J361" i="21"/>
  <c r="I361" i="21"/>
  <c r="P361" i="21" s="1"/>
  <c r="H361" i="21"/>
  <c r="G361" i="21"/>
  <c r="F361" i="21"/>
  <c r="N349" i="21"/>
  <c r="M349" i="21"/>
  <c r="P349" i="21" s="1"/>
  <c r="L349" i="21"/>
  <c r="K349" i="21"/>
  <c r="J349" i="21"/>
  <c r="I349" i="21"/>
  <c r="H349" i="21"/>
  <c r="G349" i="21"/>
  <c r="F349" i="21"/>
  <c r="E349" i="21"/>
  <c r="D349" i="21"/>
  <c r="C349" i="21"/>
  <c r="B349" i="21"/>
  <c r="N348" i="21"/>
  <c r="M348" i="21"/>
  <c r="P348" i="21" s="1"/>
  <c r="L348" i="21"/>
  <c r="K348" i="21"/>
  <c r="J348" i="21"/>
  <c r="I348" i="21"/>
  <c r="H348" i="21"/>
  <c r="G348" i="21"/>
  <c r="F348" i="21"/>
  <c r="E348" i="21"/>
  <c r="D348" i="21"/>
  <c r="C348" i="21"/>
  <c r="B348" i="21"/>
  <c r="N347" i="21"/>
  <c r="M347" i="21"/>
  <c r="P347" i="21" s="1"/>
  <c r="L347" i="21"/>
  <c r="K347" i="21"/>
  <c r="J347" i="21"/>
  <c r="I347" i="21"/>
  <c r="H347" i="21"/>
  <c r="G347" i="21"/>
  <c r="F347" i="21"/>
  <c r="E347" i="21"/>
  <c r="D347" i="21"/>
  <c r="C347" i="21"/>
  <c r="B347" i="21"/>
  <c r="N346" i="21"/>
  <c r="M346" i="21"/>
  <c r="L346" i="21"/>
  <c r="K346" i="21"/>
  <c r="J346" i="21"/>
  <c r="I346" i="21"/>
  <c r="P346" i="21" s="1"/>
  <c r="H346" i="21"/>
  <c r="G346" i="21"/>
  <c r="F346" i="21"/>
  <c r="E346" i="21"/>
  <c r="D346" i="21"/>
  <c r="C346" i="21"/>
  <c r="B346" i="21"/>
  <c r="N344" i="21"/>
  <c r="M344" i="21"/>
  <c r="P344" i="21" s="1"/>
  <c r="L344" i="21"/>
  <c r="K344" i="21"/>
  <c r="J344" i="21"/>
  <c r="I344" i="21"/>
  <c r="H344" i="21"/>
  <c r="G344" i="21"/>
  <c r="F344" i="21"/>
  <c r="E344" i="21"/>
  <c r="D344" i="21"/>
  <c r="C344" i="21"/>
  <c r="B344" i="21"/>
  <c r="N343" i="21"/>
  <c r="M343" i="21"/>
  <c r="L343" i="21"/>
  <c r="K343" i="21"/>
  <c r="J343" i="21"/>
  <c r="I343" i="21"/>
  <c r="P343" i="21" s="1"/>
  <c r="H343" i="21"/>
  <c r="G343" i="21"/>
  <c r="F343" i="21"/>
  <c r="E343" i="21"/>
  <c r="D343" i="21"/>
  <c r="C343" i="21"/>
  <c r="B343" i="21"/>
  <c r="N342" i="21"/>
  <c r="M342" i="21"/>
  <c r="L342" i="21"/>
  <c r="K342" i="21"/>
  <c r="J342" i="21"/>
  <c r="I342" i="21"/>
  <c r="H342" i="21"/>
  <c r="G342" i="21"/>
  <c r="F342" i="21"/>
  <c r="E342" i="21"/>
  <c r="D342" i="21"/>
  <c r="C342" i="21"/>
  <c r="B342" i="21"/>
  <c r="N341" i="21"/>
  <c r="M341" i="21"/>
  <c r="P341" i="21" s="1"/>
  <c r="L341" i="21"/>
  <c r="K341" i="21"/>
  <c r="J341" i="21"/>
  <c r="I341" i="21"/>
  <c r="H341" i="21"/>
  <c r="G341" i="21"/>
  <c r="F341" i="21"/>
  <c r="E341" i="21"/>
  <c r="D341" i="21"/>
  <c r="C341" i="21"/>
  <c r="B341" i="21"/>
  <c r="N339" i="21"/>
  <c r="M339" i="21"/>
  <c r="P339" i="21" s="1"/>
  <c r="L339" i="21"/>
  <c r="K339" i="21"/>
  <c r="J339" i="21"/>
  <c r="I339" i="21"/>
  <c r="H339" i="21"/>
  <c r="G339" i="21"/>
  <c r="F339" i="21"/>
  <c r="E339" i="21"/>
  <c r="D339" i="21"/>
  <c r="C339" i="21"/>
  <c r="B339" i="21"/>
  <c r="N338" i="21"/>
  <c r="M338" i="21"/>
  <c r="P338" i="21" s="1"/>
  <c r="L338" i="21"/>
  <c r="K338" i="21"/>
  <c r="J338" i="21"/>
  <c r="I338" i="21"/>
  <c r="H338" i="21"/>
  <c r="G338" i="21"/>
  <c r="F338" i="21"/>
  <c r="E338" i="21"/>
  <c r="D338" i="21"/>
  <c r="C338" i="21"/>
  <c r="B338" i="21"/>
  <c r="N337" i="21"/>
  <c r="M337" i="21"/>
  <c r="P337" i="21" s="1"/>
  <c r="L337" i="21"/>
  <c r="K337" i="21"/>
  <c r="J337" i="21"/>
  <c r="I337" i="21"/>
  <c r="H337" i="21"/>
  <c r="G337" i="21"/>
  <c r="F337" i="21"/>
  <c r="E337" i="21"/>
  <c r="D337" i="21"/>
  <c r="C337" i="21"/>
  <c r="B337" i="21"/>
  <c r="N336" i="21"/>
  <c r="M336" i="21"/>
  <c r="L336" i="21"/>
  <c r="K336" i="21"/>
  <c r="J336" i="21"/>
  <c r="I336" i="21"/>
  <c r="P336" i="21" s="1"/>
  <c r="H336" i="21"/>
  <c r="G336" i="21"/>
  <c r="F336" i="21"/>
  <c r="E336" i="21"/>
  <c r="D336" i="21"/>
  <c r="C336" i="21"/>
  <c r="B336" i="21"/>
  <c r="N334" i="21"/>
  <c r="M334" i="21"/>
  <c r="P334" i="21" s="1"/>
  <c r="L334" i="21"/>
  <c r="K334" i="21"/>
  <c r="J334" i="21"/>
  <c r="I334" i="21"/>
  <c r="H334" i="21"/>
  <c r="G334" i="21"/>
  <c r="F334" i="21"/>
  <c r="E334" i="21"/>
  <c r="D334" i="21"/>
  <c r="C334" i="21"/>
  <c r="B334" i="21"/>
  <c r="N333" i="21"/>
  <c r="M333" i="21"/>
  <c r="L333" i="21"/>
  <c r="K333" i="21"/>
  <c r="J333" i="21"/>
  <c r="I333" i="21"/>
  <c r="P333" i="21" s="1"/>
  <c r="H333" i="21"/>
  <c r="G333" i="21"/>
  <c r="F333" i="21"/>
  <c r="E333" i="21"/>
  <c r="D333" i="21"/>
  <c r="C333" i="21"/>
  <c r="B333" i="21"/>
  <c r="N332" i="21"/>
  <c r="M332" i="21"/>
  <c r="L332" i="21"/>
  <c r="K332" i="21"/>
  <c r="J332" i="21"/>
  <c r="I332" i="21"/>
  <c r="H332" i="21"/>
  <c r="G332" i="21"/>
  <c r="F332" i="21"/>
  <c r="E332" i="21"/>
  <c r="D332" i="21"/>
  <c r="C332" i="21"/>
  <c r="B332" i="21"/>
  <c r="N331" i="21"/>
  <c r="M331" i="21"/>
  <c r="P331" i="21" s="1"/>
  <c r="L331" i="21"/>
  <c r="K331" i="21"/>
  <c r="J331" i="21"/>
  <c r="I331" i="21"/>
  <c r="H331" i="21"/>
  <c r="G331" i="21"/>
  <c r="F331" i="21"/>
  <c r="E331" i="21"/>
  <c r="D331" i="21"/>
  <c r="C331" i="21"/>
  <c r="B331" i="21"/>
  <c r="N329" i="21"/>
  <c r="M329" i="21"/>
  <c r="L329" i="21"/>
  <c r="K329" i="21"/>
  <c r="J329" i="21"/>
  <c r="I329" i="21"/>
  <c r="P329" i="21" s="1"/>
  <c r="H329" i="21"/>
  <c r="G329" i="21"/>
  <c r="F329" i="21"/>
  <c r="N317" i="21"/>
  <c r="M317" i="21"/>
  <c r="L317" i="21"/>
  <c r="K317" i="21"/>
  <c r="J317" i="21"/>
  <c r="I317" i="21"/>
  <c r="P317" i="21" s="1"/>
  <c r="H317" i="21"/>
  <c r="G317" i="21"/>
  <c r="F317" i="21"/>
  <c r="E317" i="21"/>
  <c r="D317" i="21"/>
  <c r="C317" i="21"/>
  <c r="B317" i="21"/>
  <c r="N316" i="21"/>
  <c r="M316" i="21"/>
  <c r="L316" i="21"/>
  <c r="K316" i="21"/>
  <c r="J316" i="21"/>
  <c r="I316" i="21"/>
  <c r="H316" i="21"/>
  <c r="G316" i="21"/>
  <c r="F316" i="21"/>
  <c r="E316" i="21"/>
  <c r="D316" i="21"/>
  <c r="C316" i="21"/>
  <c r="B316" i="21"/>
  <c r="N315" i="21"/>
  <c r="M315" i="21"/>
  <c r="L315" i="21"/>
  <c r="K315" i="21"/>
  <c r="J315" i="21"/>
  <c r="I315" i="21"/>
  <c r="H315" i="21"/>
  <c r="G315" i="21"/>
  <c r="F315" i="21"/>
  <c r="E315" i="21"/>
  <c r="D315" i="21"/>
  <c r="C315" i="21"/>
  <c r="B315" i="21"/>
  <c r="N314" i="21"/>
  <c r="M314" i="21"/>
  <c r="L314" i="21"/>
  <c r="K314" i="21"/>
  <c r="J314" i="21"/>
  <c r="I314" i="21"/>
  <c r="H314" i="21"/>
  <c r="G314" i="21"/>
  <c r="F314" i="21"/>
  <c r="E314" i="21"/>
  <c r="D314" i="21"/>
  <c r="C314" i="21"/>
  <c r="B314" i="21"/>
  <c r="N312" i="21"/>
  <c r="M312" i="21"/>
  <c r="L312" i="21"/>
  <c r="K312" i="21"/>
  <c r="J312" i="21"/>
  <c r="I312" i="21"/>
  <c r="H312" i="21"/>
  <c r="G312" i="21"/>
  <c r="F312" i="21"/>
  <c r="E312" i="21"/>
  <c r="D312" i="21"/>
  <c r="C312" i="21"/>
  <c r="B312" i="21"/>
  <c r="N311" i="21"/>
  <c r="M311" i="21"/>
  <c r="P311" i="21" s="1"/>
  <c r="L311" i="21"/>
  <c r="K311" i="21"/>
  <c r="J311" i="21"/>
  <c r="I311" i="21"/>
  <c r="H311" i="21"/>
  <c r="G311" i="21"/>
  <c r="F311" i="21"/>
  <c r="E311" i="21"/>
  <c r="D311" i="21"/>
  <c r="C311" i="21"/>
  <c r="B311" i="21"/>
  <c r="N310" i="21"/>
  <c r="M310" i="21"/>
  <c r="L310" i="21"/>
  <c r="K310" i="21"/>
  <c r="J310" i="21"/>
  <c r="I310" i="21"/>
  <c r="P310" i="21" s="1"/>
  <c r="H310" i="21"/>
  <c r="G310" i="21"/>
  <c r="F310" i="21"/>
  <c r="E310" i="21"/>
  <c r="D310" i="21"/>
  <c r="C310" i="21"/>
  <c r="B310" i="21"/>
  <c r="N309" i="21"/>
  <c r="M309" i="21"/>
  <c r="P309" i="21" s="1"/>
  <c r="L309" i="21"/>
  <c r="K309" i="21"/>
  <c r="J309" i="21"/>
  <c r="I309" i="21"/>
  <c r="H309" i="21"/>
  <c r="G309" i="21"/>
  <c r="F309" i="21"/>
  <c r="E309" i="21"/>
  <c r="D309" i="21"/>
  <c r="C309" i="21"/>
  <c r="B309" i="21"/>
  <c r="N307" i="21"/>
  <c r="M307" i="21"/>
  <c r="L307" i="21"/>
  <c r="K307" i="21"/>
  <c r="J307" i="21"/>
  <c r="I307" i="21"/>
  <c r="P307" i="21" s="1"/>
  <c r="H307" i="21"/>
  <c r="G307" i="21"/>
  <c r="F307" i="21"/>
  <c r="E307" i="21"/>
  <c r="D307" i="21"/>
  <c r="C307" i="21"/>
  <c r="B307" i="21"/>
  <c r="N306" i="21"/>
  <c r="M306" i="21"/>
  <c r="L306" i="21"/>
  <c r="K306" i="21"/>
  <c r="J306" i="21"/>
  <c r="I306" i="21"/>
  <c r="H306" i="21"/>
  <c r="G306" i="21"/>
  <c r="F306" i="21"/>
  <c r="E306" i="21"/>
  <c r="D306" i="21"/>
  <c r="C306" i="21"/>
  <c r="B306" i="21"/>
  <c r="N305" i="21"/>
  <c r="M305" i="21"/>
  <c r="L305" i="21"/>
  <c r="K305" i="21"/>
  <c r="J305" i="21"/>
  <c r="I305" i="21"/>
  <c r="H305" i="21"/>
  <c r="G305" i="21"/>
  <c r="F305" i="21"/>
  <c r="E305" i="21"/>
  <c r="D305" i="21"/>
  <c r="C305" i="21"/>
  <c r="B305" i="21"/>
  <c r="N304" i="21"/>
  <c r="M304" i="21"/>
  <c r="L304" i="21"/>
  <c r="K304" i="21"/>
  <c r="J304" i="21"/>
  <c r="I304" i="21"/>
  <c r="H304" i="21"/>
  <c r="G304" i="21"/>
  <c r="F304" i="21"/>
  <c r="E304" i="21"/>
  <c r="D304" i="21"/>
  <c r="C304" i="21"/>
  <c r="B304" i="21"/>
  <c r="N302" i="21"/>
  <c r="M302" i="21"/>
  <c r="L302" i="21"/>
  <c r="K302" i="21"/>
  <c r="J302" i="21"/>
  <c r="I302" i="21"/>
  <c r="H302" i="21"/>
  <c r="G302" i="21"/>
  <c r="F302" i="21"/>
  <c r="E302" i="21"/>
  <c r="D302" i="21"/>
  <c r="C302" i="21"/>
  <c r="B302" i="21"/>
  <c r="N301" i="21"/>
  <c r="M301" i="21"/>
  <c r="P301" i="21" s="1"/>
  <c r="L301" i="21"/>
  <c r="K301" i="21"/>
  <c r="J301" i="21"/>
  <c r="I301" i="21"/>
  <c r="H301" i="21"/>
  <c r="G301" i="21"/>
  <c r="F301" i="21"/>
  <c r="E301" i="21"/>
  <c r="D301" i="21"/>
  <c r="C301" i="21"/>
  <c r="B301" i="21"/>
  <c r="N300" i="21"/>
  <c r="M300" i="21"/>
  <c r="L300" i="21"/>
  <c r="K300" i="21"/>
  <c r="J300" i="21"/>
  <c r="I300" i="21"/>
  <c r="P300" i="21" s="1"/>
  <c r="H300" i="21"/>
  <c r="G300" i="21"/>
  <c r="F300" i="21"/>
  <c r="E300" i="21"/>
  <c r="D300" i="21"/>
  <c r="C300" i="21"/>
  <c r="B300" i="21"/>
  <c r="N299" i="21"/>
  <c r="M299" i="21"/>
  <c r="P299" i="21" s="1"/>
  <c r="L299" i="21"/>
  <c r="K299" i="21"/>
  <c r="J299" i="21"/>
  <c r="I299" i="21"/>
  <c r="H299" i="21"/>
  <c r="G299" i="21"/>
  <c r="F299" i="21"/>
  <c r="E299" i="21"/>
  <c r="D299" i="21"/>
  <c r="C299" i="21"/>
  <c r="B299" i="21"/>
  <c r="N297" i="21"/>
  <c r="M297" i="21"/>
  <c r="L297" i="21"/>
  <c r="K297" i="21"/>
  <c r="J297" i="21"/>
  <c r="I297" i="21"/>
  <c r="P297" i="21" s="1"/>
  <c r="H297" i="21"/>
  <c r="G297" i="21"/>
  <c r="F297" i="21"/>
  <c r="N285" i="21"/>
  <c r="M285" i="21"/>
  <c r="L285" i="21"/>
  <c r="K285" i="21"/>
  <c r="J285" i="21"/>
  <c r="I285" i="21"/>
  <c r="H285" i="21"/>
  <c r="G285" i="21"/>
  <c r="F285" i="21"/>
  <c r="E285" i="21"/>
  <c r="D285" i="21"/>
  <c r="C285" i="21"/>
  <c r="B285" i="21"/>
  <c r="N284" i="21"/>
  <c r="M284" i="21"/>
  <c r="L284" i="21"/>
  <c r="K284" i="21"/>
  <c r="J284" i="21"/>
  <c r="I284" i="21"/>
  <c r="H284" i="21"/>
  <c r="G284" i="21"/>
  <c r="F284" i="21"/>
  <c r="E284" i="21"/>
  <c r="D284" i="21"/>
  <c r="C284" i="21"/>
  <c r="B284" i="21"/>
  <c r="N283" i="21"/>
  <c r="M283" i="21"/>
  <c r="L283" i="21"/>
  <c r="K283" i="21"/>
  <c r="J283" i="21"/>
  <c r="I283" i="21"/>
  <c r="H283" i="21"/>
  <c r="G283" i="21"/>
  <c r="F283" i="21"/>
  <c r="E283" i="21"/>
  <c r="D283" i="21"/>
  <c r="C283" i="21"/>
  <c r="B283" i="21"/>
  <c r="N282" i="21"/>
  <c r="M282" i="21"/>
  <c r="L282" i="21"/>
  <c r="K282" i="21"/>
  <c r="J282" i="21"/>
  <c r="I282" i="21"/>
  <c r="P282" i="21" s="1"/>
  <c r="H282" i="21"/>
  <c r="G282" i="21"/>
  <c r="F282" i="21"/>
  <c r="E282" i="21"/>
  <c r="D282" i="21"/>
  <c r="C282" i="21"/>
  <c r="B282" i="21"/>
  <c r="N280" i="21"/>
  <c r="M280" i="21"/>
  <c r="L280" i="21"/>
  <c r="K280" i="21"/>
  <c r="J280" i="21"/>
  <c r="I280" i="21"/>
  <c r="P280" i="21" s="1"/>
  <c r="H280" i="21"/>
  <c r="G280" i="21"/>
  <c r="F280" i="21"/>
  <c r="E280" i="21"/>
  <c r="D280" i="21"/>
  <c r="C280" i="21"/>
  <c r="B280" i="21"/>
  <c r="N279" i="21"/>
  <c r="M279" i="21"/>
  <c r="P279" i="21" s="1"/>
  <c r="L279" i="21"/>
  <c r="K279" i="21"/>
  <c r="J279" i="21"/>
  <c r="I279" i="21"/>
  <c r="H279" i="21"/>
  <c r="G279" i="21"/>
  <c r="F279" i="21"/>
  <c r="E279" i="21"/>
  <c r="D279" i="21"/>
  <c r="C279" i="21"/>
  <c r="B279" i="21"/>
  <c r="N278" i="21"/>
  <c r="M278" i="21"/>
  <c r="P278" i="21" s="1"/>
  <c r="L278" i="21"/>
  <c r="K278" i="21"/>
  <c r="J278" i="21"/>
  <c r="I278" i="21"/>
  <c r="H278" i="21"/>
  <c r="G278" i="21"/>
  <c r="F278" i="21"/>
  <c r="E278" i="21"/>
  <c r="D278" i="21"/>
  <c r="C278" i="21"/>
  <c r="B278" i="21"/>
  <c r="N277" i="21"/>
  <c r="M277" i="21"/>
  <c r="P277" i="21" s="1"/>
  <c r="L277" i="21"/>
  <c r="K277" i="21"/>
  <c r="J277" i="21"/>
  <c r="I277" i="21"/>
  <c r="H277" i="21"/>
  <c r="G277" i="21"/>
  <c r="F277" i="21"/>
  <c r="E277" i="21"/>
  <c r="D277" i="21"/>
  <c r="C277" i="21"/>
  <c r="B277" i="21"/>
  <c r="N275" i="21"/>
  <c r="M275" i="21"/>
  <c r="L275" i="21"/>
  <c r="K275" i="21"/>
  <c r="J275" i="21"/>
  <c r="I275" i="21"/>
  <c r="H275" i="21"/>
  <c r="G275" i="21"/>
  <c r="F275" i="21"/>
  <c r="E275" i="21"/>
  <c r="D275" i="21"/>
  <c r="C275" i="21"/>
  <c r="B275" i="21"/>
  <c r="N274" i="21"/>
  <c r="M274" i="21"/>
  <c r="L274" i="21"/>
  <c r="K274" i="21"/>
  <c r="J274" i="21"/>
  <c r="I274" i="21"/>
  <c r="H274" i="21"/>
  <c r="G274" i="21"/>
  <c r="F274" i="21"/>
  <c r="E274" i="21"/>
  <c r="D274" i="21"/>
  <c r="C274" i="21"/>
  <c r="B274" i="21"/>
  <c r="N273" i="21"/>
  <c r="M273" i="21"/>
  <c r="L273" i="21"/>
  <c r="K273" i="21"/>
  <c r="J273" i="21"/>
  <c r="I273" i="21"/>
  <c r="H273" i="21"/>
  <c r="G273" i="21"/>
  <c r="F273" i="21"/>
  <c r="E273" i="21"/>
  <c r="D273" i="21"/>
  <c r="C273" i="21"/>
  <c r="B273" i="21"/>
  <c r="N272" i="21"/>
  <c r="M272" i="21"/>
  <c r="L272" i="21"/>
  <c r="K272" i="21"/>
  <c r="J272" i="21"/>
  <c r="I272" i="21"/>
  <c r="P272" i="21" s="1"/>
  <c r="H272" i="21"/>
  <c r="G272" i="21"/>
  <c r="F272" i="21"/>
  <c r="E272" i="21"/>
  <c r="D272" i="21"/>
  <c r="C272" i="21"/>
  <c r="B272" i="21"/>
  <c r="N270" i="21"/>
  <c r="M270" i="21"/>
  <c r="L270" i="21"/>
  <c r="K270" i="21"/>
  <c r="J270" i="21"/>
  <c r="I270" i="21"/>
  <c r="P270" i="21" s="1"/>
  <c r="H270" i="21"/>
  <c r="G270" i="21"/>
  <c r="F270" i="21"/>
  <c r="E270" i="21"/>
  <c r="D270" i="21"/>
  <c r="C270" i="21"/>
  <c r="B270" i="21"/>
  <c r="N269" i="21"/>
  <c r="M269" i="21"/>
  <c r="P269" i="21" s="1"/>
  <c r="L269" i="21"/>
  <c r="K269" i="21"/>
  <c r="J269" i="21"/>
  <c r="I269" i="21"/>
  <c r="H269" i="21"/>
  <c r="G269" i="21"/>
  <c r="F269" i="21"/>
  <c r="E269" i="21"/>
  <c r="D269" i="21"/>
  <c r="C269" i="21"/>
  <c r="B269" i="21"/>
  <c r="N268" i="21"/>
  <c r="M268" i="21"/>
  <c r="P268" i="21" s="1"/>
  <c r="L268" i="21"/>
  <c r="K268" i="21"/>
  <c r="J268" i="21"/>
  <c r="I268" i="21"/>
  <c r="H268" i="21"/>
  <c r="G268" i="21"/>
  <c r="F268" i="21"/>
  <c r="E268" i="21"/>
  <c r="D268" i="21"/>
  <c r="C268" i="21"/>
  <c r="B268" i="21"/>
  <c r="N267" i="21"/>
  <c r="M267" i="21"/>
  <c r="P267" i="21" s="1"/>
  <c r="L267" i="21"/>
  <c r="K267" i="21"/>
  <c r="J267" i="21"/>
  <c r="I267" i="21"/>
  <c r="H267" i="21"/>
  <c r="G267" i="21"/>
  <c r="F267" i="21"/>
  <c r="E267" i="21"/>
  <c r="D267" i="21"/>
  <c r="C267" i="21"/>
  <c r="B267" i="21"/>
  <c r="N265" i="21"/>
  <c r="M265" i="21"/>
  <c r="L265" i="21"/>
  <c r="K265" i="21"/>
  <c r="J265" i="21"/>
  <c r="I265" i="21"/>
  <c r="H265" i="21"/>
  <c r="G265" i="21"/>
  <c r="F265" i="21"/>
  <c r="N253" i="21"/>
  <c r="M253" i="21"/>
  <c r="L253" i="21"/>
  <c r="K253" i="21"/>
  <c r="J253" i="21"/>
  <c r="I253" i="21"/>
  <c r="H253" i="21"/>
  <c r="G253" i="21"/>
  <c r="F253" i="21"/>
  <c r="E253" i="21"/>
  <c r="D253" i="21"/>
  <c r="C253" i="21"/>
  <c r="B253" i="21"/>
  <c r="N252" i="21"/>
  <c r="M252" i="21"/>
  <c r="P252" i="21" s="1"/>
  <c r="L252" i="21"/>
  <c r="K252" i="21"/>
  <c r="J252" i="21"/>
  <c r="I252" i="21"/>
  <c r="H252" i="21"/>
  <c r="G252" i="21"/>
  <c r="F252" i="21"/>
  <c r="E252" i="21"/>
  <c r="D252" i="21"/>
  <c r="C252" i="21"/>
  <c r="B252" i="21"/>
  <c r="N251" i="21"/>
  <c r="M251" i="21"/>
  <c r="P251" i="21" s="1"/>
  <c r="L251" i="21"/>
  <c r="K251" i="21"/>
  <c r="J251" i="21"/>
  <c r="I251" i="21"/>
  <c r="H251" i="21"/>
  <c r="G251" i="21"/>
  <c r="F251" i="21"/>
  <c r="E251" i="21"/>
  <c r="D251" i="21"/>
  <c r="C251" i="21"/>
  <c r="B251" i="21"/>
  <c r="N250" i="21"/>
  <c r="M250" i="21"/>
  <c r="L250" i="21"/>
  <c r="K250" i="21"/>
  <c r="J250" i="21"/>
  <c r="I250" i="21"/>
  <c r="H250" i="21"/>
  <c r="G250" i="21"/>
  <c r="F250" i="21"/>
  <c r="E250" i="21"/>
  <c r="D250" i="21"/>
  <c r="C250" i="21"/>
  <c r="B250" i="21"/>
  <c r="N248" i="21"/>
  <c r="M248" i="21"/>
  <c r="L248" i="21"/>
  <c r="K248" i="21"/>
  <c r="J248" i="21"/>
  <c r="I248" i="21"/>
  <c r="P248" i="21" s="1"/>
  <c r="H248" i="21"/>
  <c r="G248" i="21"/>
  <c r="F248" i="21"/>
  <c r="E248" i="21"/>
  <c r="D248" i="21"/>
  <c r="C248" i="21"/>
  <c r="B248" i="21"/>
  <c r="N247" i="21"/>
  <c r="M247" i="21"/>
  <c r="P247" i="21" s="1"/>
  <c r="L247" i="21"/>
  <c r="K247" i="21"/>
  <c r="J247" i="21"/>
  <c r="I247" i="21"/>
  <c r="H247" i="21"/>
  <c r="G247" i="21"/>
  <c r="F247" i="21"/>
  <c r="E247" i="21"/>
  <c r="D247" i="21"/>
  <c r="C247" i="21"/>
  <c r="B247" i="21"/>
  <c r="N246" i="21"/>
  <c r="M246" i="21"/>
  <c r="L246" i="21"/>
  <c r="K246" i="21"/>
  <c r="J246" i="21"/>
  <c r="I246" i="21"/>
  <c r="P246" i="21" s="1"/>
  <c r="H246" i="21"/>
  <c r="G246" i="21"/>
  <c r="F246" i="21"/>
  <c r="E246" i="21"/>
  <c r="D246" i="21"/>
  <c r="C246" i="21"/>
  <c r="B246" i="21"/>
  <c r="N245" i="21"/>
  <c r="M245" i="21"/>
  <c r="L245" i="21"/>
  <c r="K245" i="21"/>
  <c r="J245" i="21"/>
  <c r="I245" i="21"/>
  <c r="H245" i="21"/>
  <c r="G245" i="21"/>
  <c r="F245" i="21"/>
  <c r="E245" i="21"/>
  <c r="D245" i="21"/>
  <c r="C245" i="21"/>
  <c r="B245" i="21"/>
  <c r="N243" i="21"/>
  <c r="M243" i="21"/>
  <c r="L243" i="21"/>
  <c r="K243" i="21"/>
  <c r="J243" i="21"/>
  <c r="I243" i="21"/>
  <c r="H243" i="21"/>
  <c r="G243" i="21"/>
  <c r="F243" i="21"/>
  <c r="E243" i="21"/>
  <c r="D243" i="21"/>
  <c r="C243" i="21"/>
  <c r="B243" i="21"/>
  <c r="N242" i="21"/>
  <c r="M242" i="21"/>
  <c r="P242" i="21" s="1"/>
  <c r="L242" i="21"/>
  <c r="K242" i="21"/>
  <c r="J242" i="21"/>
  <c r="I242" i="21"/>
  <c r="H242" i="21"/>
  <c r="G242" i="21"/>
  <c r="F242" i="21"/>
  <c r="E242" i="21"/>
  <c r="D242" i="21"/>
  <c r="C242" i="21"/>
  <c r="B242" i="21"/>
  <c r="N241" i="21"/>
  <c r="M241" i="21"/>
  <c r="P241" i="21" s="1"/>
  <c r="L241" i="21"/>
  <c r="K241" i="21"/>
  <c r="J241" i="21"/>
  <c r="I241" i="21"/>
  <c r="H241" i="21"/>
  <c r="G241" i="21"/>
  <c r="F241" i="21"/>
  <c r="E241" i="21"/>
  <c r="D241" i="21"/>
  <c r="C241" i="21"/>
  <c r="B241" i="21"/>
  <c r="N240" i="21"/>
  <c r="M240" i="21"/>
  <c r="L240" i="21"/>
  <c r="K240" i="21"/>
  <c r="J240" i="21"/>
  <c r="I240" i="21"/>
  <c r="H240" i="21"/>
  <c r="G240" i="21"/>
  <c r="F240" i="21"/>
  <c r="E240" i="21"/>
  <c r="D240" i="21"/>
  <c r="C240" i="21"/>
  <c r="B240" i="21"/>
  <c r="N238" i="21"/>
  <c r="M238" i="21"/>
  <c r="L238" i="21"/>
  <c r="K238" i="21"/>
  <c r="J238" i="21"/>
  <c r="I238" i="21"/>
  <c r="P238" i="21" s="1"/>
  <c r="H238" i="21"/>
  <c r="G238" i="21"/>
  <c r="F238" i="21"/>
  <c r="E238" i="21"/>
  <c r="D238" i="21"/>
  <c r="C238" i="21"/>
  <c r="B238" i="21"/>
  <c r="N237" i="21"/>
  <c r="M237" i="21"/>
  <c r="P237" i="21" s="1"/>
  <c r="L237" i="21"/>
  <c r="K237" i="21"/>
  <c r="J237" i="21"/>
  <c r="I237" i="21"/>
  <c r="H237" i="21"/>
  <c r="G237" i="21"/>
  <c r="F237" i="21"/>
  <c r="E237" i="21"/>
  <c r="D237" i="21"/>
  <c r="C237" i="21"/>
  <c r="B237" i="21"/>
  <c r="N236" i="21"/>
  <c r="M236" i="21"/>
  <c r="L236" i="21"/>
  <c r="K236" i="21"/>
  <c r="J236" i="21"/>
  <c r="I236" i="21"/>
  <c r="P236" i="21" s="1"/>
  <c r="H236" i="21"/>
  <c r="G236" i="21"/>
  <c r="F236" i="21"/>
  <c r="E236" i="21"/>
  <c r="D236" i="21"/>
  <c r="C236" i="21"/>
  <c r="B236" i="21"/>
  <c r="N235" i="21"/>
  <c r="M235" i="21"/>
  <c r="L235" i="21"/>
  <c r="K235" i="21"/>
  <c r="J235" i="21"/>
  <c r="I235" i="21"/>
  <c r="H235" i="21"/>
  <c r="G235" i="21"/>
  <c r="F235" i="21"/>
  <c r="E235" i="21"/>
  <c r="D235" i="21"/>
  <c r="C235" i="21"/>
  <c r="B235" i="21"/>
  <c r="N221" i="21"/>
  <c r="M221" i="21"/>
  <c r="P221" i="21" s="1"/>
  <c r="L221" i="21"/>
  <c r="K221" i="21"/>
  <c r="J221" i="21"/>
  <c r="I221" i="21"/>
  <c r="H221" i="21"/>
  <c r="G221" i="21"/>
  <c r="F221" i="21"/>
  <c r="E221" i="21"/>
  <c r="D221" i="21"/>
  <c r="C221" i="21"/>
  <c r="B221" i="21"/>
  <c r="N220" i="21"/>
  <c r="M220" i="21"/>
  <c r="P220" i="21" s="1"/>
  <c r="L220" i="21"/>
  <c r="K220" i="21"/>
  <c r="J220" i="21"/>
  <c r="I220" i="21"/>
  <c r="H220" i="21"/>
  <c r="G220" i="21"/>
  <c r="F220" i="21"/>
  <c r="E220" i="21"/>
  <c r="D220" i="21"/>
  <c r="C220" i="21"/>
  <c r="B220" i="21"/>
  <c r="N219" i="21"/>
  <c r="M219" i="21"/>
  <c r="L219" i="21"/>
  <c r="K219" i="21"/>
  <c r="J219" i="21"/>
  <c r="I219" i="21"/>
  <c r="H219" i="21"/>
  <c r="G219" i="21"/>
  <c r="F219" i="21"/>
  <c r="E219" i="21"/>
  <c r="D219" i="21"/>
  <c r="C219" i="21"/>
  <c r="B219" i="21"/>
  <c r="N218" i="21"/>
  <c r="M218" i="21"/>
  <c r="L218" i="21"/>
  <c r="K218" i="21"/>
  <c r="J218" i="21"/>
  <c r="I218" i="21"/>
  <c r="P218" i="21" s="1"/>
  <c r="H218" i="21"/>
  <c r="G218" i="21"/>
  <c r="F218" i="21"/>
  <c r="E218" i="21"/>
  <c r="D218" i="21"/>
  <c r="C218" i="21"/>
  <c r="B218" i="21"/>
  <c r="N216" i="21"/>
  <c r="M216" i="21"/>
  <c r="P216" i="21" s="1"/>
  <c r="L216" i="21"/>
  <c r="K216" i="21"/>
  <c r="J216" i="21"/>
  <c r="I216" i="21"/>
  <c r="H216" i="21"/>
  <c r="G216" i="21"/>
  <c r="F216" i="21"/>
  <c r="E216" i="21"/>
  <c r="D216" i="21"/>
  <c r="C216" i="21"/>
  <c r="B216" i="21"/>
  <c r="N215" i="21"/>
  <c r="M215" i="21"/>
  <c r="L215" i="21"/>
  <c r="K215" i="21"/>
  <c r="J215" i="21"/>
  <c r="I215" i="21"/>
  <c r="P215" i="21" s="1"/>
  <c r="H215" i="21"/>
  <c r="G215" i="21"/>
  <c r="F215" i="21"/>
  <c r="E215" i="21"/>
  <c r="D215" i="21"/>
  <c r="C215" i="21"/>
  <c r="B215" i="21"/>
  <c r="N214" i="21"/>
  <c r="M214" i="21"/>
  <c r="L214" i="21"/>
  <c r="K214" i="21"/>
  <c r="J214" i="21"/>
  <c r="I214" i="21"/>
  <c r="H214" i="21"/>
  <c r="G214" i="21"/>
  <c r="F214" i="21"/>
  <c r="E214" i="21"/>
  <c r="D214" i="21"/>
  <c r="C214" i="21"/>
  <c r="B214" i="21"/>
  <c r="N213" i="21"/>
  <c r="M213" i="21"/>
  <c r="L213" i="21"/>
  <c r="K213" i="21"/>
  <c r="J213" i="21"/>
  <c r="I213" i="21"/>
  <c r="H213" i="21"/>
  <c r="G213" i="21"/>
  <c r="F213" i="21"/>
  <c r="E213" i="21"/>
  <c r="D213" i="21"/>
  <c r="C213" i="21"/>
  <c r="B213" i="21"/>
  <c r="N211" i="21"/>
  <c r="M211" i="21"/>
  <c r="P211" i="21" s="1"/>
  <c r="L211" i="21"/>
  <c r="K211" i="21"/>
  <c r="J211" i="21"/>
  <c r="I211" i="21"/>
  <c r="H211" i="21"/>
  <c r="G211" i="21"/>
  <c r="F211" i="21"/>
  <c r="E211" i="21"/>
  <c r="D211" i="21"/>
  <c r="C211" i="21"/>
  <c r="B211" i="21"/>
  <c r="N210" i="21"/>
  <c r="M210" i="21"/>
  <c r="P210" i="21" s="1"/>
  <c r="L210" i="21"/>
  <c r="K210" i="21"/>
  <c r="J210" i="21"/>
  <c r="I210" i="21"/>
  <c r="H210" i="21"/>
  <c r="G210" i="21"/>
  <c r="F210" i="21"/>
  <c r="E210" i="21"/>
  <c r="D210" i="21"/>
  <c r="C210" i="21"/>
  <c r="B210" i="21"/>
  <c r="N209" i="21"/>
  <c r="M209" i="21"/>
  <c r="L209" i="21"/>
  <c r="K209" i="21"/>
  <c r="J209" i="21"/>
  <c r="I209" i="21"/>
  <c r="H209" i="21"/>
  <c r="G209" i="21"/>
  <c r="F209" i="21"/>
  <c r="E209" i="21"/>
  <c r="D209" i="21"/>
  <c r="C209" i="21"/>
  <c r="B209" i="21"/>
  <c r="N208" i="21"/>
  <c r="M208" i="21"/>
  <c r="L208" i="21"/>
  <c r="K208" i="21"/>
  <c r="J208" i="21"/>
  <c r="I208" i="21"/>
  <c r="P208" i="21" s="1"/>
  <c r="H208" i="21"/>
  <c r="G208" i="21"/>
  <c r="F208" i="21"/>
  <c r="E208" i="21"/>
  <c r="D208" i="21"/>
  <c r="C208" i="21"/>
  <c r="B208" i="21"/>
  <c r="N206" i="21"/>
  <c r="M206" i="21"/>
  <c r="P206" i="21" s="1"/>
  <c r="L206" i="21"/>
  <c r="K206" i="21"/>
  <c r="J206" i="21"/>
  <c r="I206" i="21"/>
  <c r="H206" i="21"/>
  <c r="G206" i="21"/>
  <c r="F206" i="21"/>
  <c r="E206" i="21"/>
  <c r="D206" i="21"/>
  <c r="C206" i="21"/>
  <c r="B206" i="21"/>
  <c r="N205" i="21"/>
  <c r="M205" i="21"/>
  <c r="L205" i="21"/>
  <c r="K205" i="21"/>
  <c r="J205" i="21"/>
  <c r="I205" i="21"/>
  <c r="P205" i="21" s="1"/>
  <c r="H205" i="21"/>
  <c r="G205" i="21"/>
  <c r="F205" i="21"/>
  <c r="E205" i="21"/>
  <c r="D205" i="21"/>
  <c r="C205" i="21"/>
  <c r="B205" i="21"/>
  <c r="N204" i="21"/>
  <c r="M204" i="21"/>
  <c r="L204" i="21"/>
  <c r="K204" i="21"/>
  <c r="J204" i="21"/>
  <c r="I204" i="21"/>
  <c r="H204" i="21"/>
  <c r="G204" i="21"/>
  <c r="F204" i="21"/>
  <c r="E204" i="21"/>
  <c r="D204" i="21"/>
  <c r="C204" i="21"/>
  <c r="B204" i="21"/>
  <c r="N203" i="21"/>
  <c r="M203" i="21"/>
  <c r="L203" i="21"/>
  <c r="K203" i="21"/>
  <c r="J203" i="21"/>
  <c r="I203" i="21"/>
  <c r="H203" i="21"/>
  <c r="G203" i="21"/>
  <c r="F203" i="21"/>
  <c r="E203" i="21"/>
  <c r="D203" i="21"/>
  <c r="C203" i="21"/>
  <c r="B203" i="21"/>
  <c r="N201" i="21"/>
  <c r="M201" i="21"/>
  <c r="P201" i="21" s="1"/>
  <c r="L201" i="21"/>
  <c r="K201" i="21"/>
  <c r="J201" i="21"/>
  <c r="I201" i="21"/>
  <c r="H201" i="21"/>
  <c r="G201" i="21"/>
  <c r="F201" i="21"/>
  <c r="N189" i="21"/>
  <c r="M189" i="21"/>
  <c r="L189" i="21"/>
  <c r="K189" i="21"/>
  <c r="J189" i="21"/>
  <c r="I189" i="21"/>
  <c r="P189" i="21" s="1"/>
  <c r="H189" i="21"/>
  <c r="G189" i="21"/>
  <c r="F189" i="21"/>
  <c r="E189" i="21"/>
  <c r="D189" i="21"/>
  <c r="C189" i="21"/>
  <c r="B189" i="21"/>
  <c r="N188" i="21"/>
  <c r="M188" i="21"/>
  <c r="L188" i="21"/>
  <c r="K188" i="21"/>
  <c r="J188" i="21"/>
  <c r="I188" i="21"/>
  <c r="P188" i="21" s="1"/>
  <c r="H188" i="21"/>
  <c r="G188" i="21"/>
  <c r="F188" i="21"/>
  <c r="E188" i="21"/>
  <c r="D188" i="21"/>
  <c r="C188" i="21"/>
  <c r="B188" i="21"/>
  <c r="N187" i="21"/>
  <c r="M187" i="21"/>
  <c r="P187" i="21" s="1"/>
  <c r="L187" i="21"/>
  <c r="K187" i="21"/>
  <c r="J187" i="21"/>
  <c r="I187" i="21"/>
  <c r="H187" i="21"/>
  <c r="G187" i="21"/>
  <c r="F187" i="21"/>
  <c r="E187" i="21"/>
  <c r="D187" i="21"/>
  <c r="C187" i="21"/>
  <c r="B187" i="21"/>
  <c r="N186" i="21"/>
  <c r="M186" i="21"/>
  <c r="L186" i="21"/>
  <c r="K186" i="21"/>
  <c r="J186" i="21"/>
  <c r="I186" i="21"/>
  <c r="P186" i="21" s="1"/>
  <c r="H186" i="21"/>
  <c r="G186" i="21"/>
  <c r="F186" i="21"/>
  <c r="E186" i="21"/>
  <c r="D186" i="21"/>
  <c r="C186" i="21"/>
  <c r="B186" i="21"/>
  <c r="N184" i="21"/>
  <c r="M184" i="21"/>
  <c r="P184" i="21" s="1"/>
  <c r="L184" i="21"/>
  <c r="K184" i="21"/>
  <c r="J184" i="21"/>
  <c r="I184" i="21"/>
  <c r="H184" i="21"/>
  <c r="G184" i="21"/>
  <c r="F184" i="21"/>
  <c r="E184" i="21"/>
  <c r="D184" i="21"/>
  <c r="C184" i="21"/>
  <c r="B184" i="21"/>
  <c r="N183" i="21"/>
  <c r="M183" i="21"/>
  <c r="L183" i="21"/>
  <c r="K183" i="21"/>
  <c r="J183" i="21"/>
  <c r="I183" i="21"/>
  <c r="H183" i="21"/>
  <c r="G183" i="21"/>
  <c r="F183" i="21"/>
  <c r="E183" i="21"/>
  <c r="D183" i="21"/>
  <c r="C183" i="21"/>
  <c r="B183" i="21"/>
  <c r="N182" i="21"/>
  <c r="M182" i="21"/>
  <c r="L182" i="21"/>
  <c r="K182" i="21"/>
  <c r="J182" i="21"/>
  <c r="I182" i="21"/>
  <c r="P182" i="21" s="1"/>
  <c r="H182" i="21"/>
  <c r="G182" i="21"/>
  <c r="F182" i="21"/>
  <c r="E182" i="21"/>
  <c r="D182" i="21"/>
  <c r="C182" i="21"/>
  <c r="B182" i="21"/>
  <c r="N181" i="21"/>
  <c r="M181" i="21"/>
  <c r="P181" i="21" s="1"/>
  <c r="L181" i="21"/>
  <c r="K181" i="21"/>
  <c r="J181" i="21"/>
  <c r="I181" i="21"/>
  <c r="H181" i="21"/>
  <c r="G181" i="21"/>
  <c r="F181" i="21"/>
  <c r="E181" i="21"/>
  <c r="D181" i="21"/>
  <c r="C181" i="21"/>
  <c r="B181" i="21"/>
  <c r="N179" i="21"/>
  <c r="M179" i="21"/>
  <c r="L179" i="21"/>
  <c r="K179" i="21"/>
  <c r="J179" i="21"/>
  <c r="I179" i="21"/>
  <c r="P179" i="21" s="1"/>
  <c r="H179" i="21"/>
  <c r="G179" i="21"/>
  <c r="F179" i="21"/>
  <c r="E179" i="21"/>
  <c r="D179" i="21"/>
  <c r="C179" i="21"/>
  <c r="B179" i="21"/>
  <c r="N178" i="21"/>
  <c r="M178" i="21"/>
  <c r="L178" i="21"/>
  <c r="K178" i="21"/>
  <c r="J178" i="21"/>
  <c r="I178" i="21"/>
  <c r="P178" i="21" s="1"/>
  <c r="H178" i="21"/>
  <c r="G178" i="21"/>
  <c r="F178" i="21"/>
  <c r="E178" i="21"/>
  <c r="D178" i="21"/>
  <c r="C178" i="21"/>
  <c r="B178" i="21"/>
  <c r="N177" i="21"/>
  <c r="M177" i="21"/>
  <c r="P177" i="21" s="1"/>
  <c r="L177" i="21"/>
  <c r="K177" i="21"/>
  <c r="J177" i="21"/>
  <c r="I177" i="21"/>
  <c r="H177" i="21"/>
  <c r="G177" i="21"/>
  <c r="F177" i="21"/>
  <c r="E177" i="21"/>
  <c r="D177" i="21"/>
  <c r="C177" i="21"/>
  <c r="B177" i="21"/>
  <c r="N176" i="21"/>
  <c r="M176" i="21"/>
  <c r="L176" i="21"/>
  <c r="K176" i="21"/>
  <c r="J176" i="21"/>
  <c r="I176" i="21"/>
  <c r="P176" i="21" s="1"/>
  <c r="H176" i="21"/>
  <c r="G176" i="21"/>
  <c r="F176" i="21"/>
  <c r="E176" i="21"/>
  <c r="D176" i="21"/>
  <c r="C176" i="21"/>
  <c r="B176" i="21"/>
  <c r="N174" i="21"/>
  <c r="M174" i="21"/>
  <c r="P174" i="21" s="1"/>
  <c r="L174" i="21"/>
  <c r="K174" i="21"/>
  <c r="J174" i="21"/>
  <c r="I174" i="21"/>
  <c r="H174" i="21"/>
  <c r="G174" i="21"/>
  <c r="F174" i="21"/>
  <c r="E174" i="21"/>
  <c r="D174" i="21"/>
  <c r="C174" i="21"/>
  <c r="B174" i="21"/>
  <c r="N173" i="21"/>
  <c r="M173" i="21"/>
  <c r="L173" i="21"/>
  <c r="K173" i="21"/>
  <c r="J173" i="21"/>
  <c r="I173" i="21"/>
  <c r="H173" i="21"/>
  <c r="G173" i="21"/>
  <c r="F173" i="21"/>
  <c r="E173" i="21"/>
  <c r="D173" i="21"/>
  <c r="C173" i="21"/>
  <c r="B173" i="21"/>
  <c r="N172" i="21"/>
  <c r="M172" i="21"/>
  <c r="L172" i="21"/>
  <c r="K172" i="21"/>
  <c r="J172" i="21"/>
  <c r="I172" i="21"/>
  <c r="P172" i="21" s="1"/>
  <c r="H172" i="21"/>
  <c r="G172" i="21"/>
  <c r="F172" i="21"/>
  <c r="E172" i="21"/>
  <c r="D172" i="21"/>
  <c r="C172" i="21"/>
  <c r="B172" i="21"/>
  <c r="N171" i="21"/>
  <c r="M171" i="21"/>
  <c r="P171" i="21" s="1"/>
  <c r="L171" i="21"/>
  <c r="K171" i="21"/>
  <c r="J171" i="21"/>
  <c r="I171" i="21"/>
  <c r="H171" i="21"/>
  <c r="G171" i="21"/>
  <c r="F171" i="21"/>
  <c r="E171" i="21"/>
  <c r="D171" i="21"/>
  <c r="C171" i="21"/>
  <c r="B171" i="21"/>
  <c r="N169" i="21"/>
  <c r="M169" i="21"/>
  <c r="L169" i="21"/>
  <c r="K169" i="21"/>
  <c r="J169" i="21"/>
  <c r="I169" i="21"/>
  <c r="P169" i="21" s="1"/>
  <c r="H169" i="21"/>
  <c r="G169" i="21"/>
  <c r="F169" i="21"/>
  <c r="N157" i="21"/>
  <c r="M157" i="21"/>
  <c r="L157" i="21"/>
  <c r="K157" i="21"/>
  <c r="J157" i="21"/>
  <c r="I157" i="21"/>
  <c r="H157" i="21"/>
  <c r="G157" i="21"/>
  <c r="F157" i="21"/>
  <c r="E157" i="21"/>
  <c r="D157" i="21"/>
  <c r="C157" i="21"/>
  <c r="B157" i="21"/>
  <c r="N156" i="21"/>
  <c r="M156" i="21"/>
  <c r="L156" i="21"/>
  <c r="K156" i="21"/>
  <c r="J156" i="21"/>
  <c r="I156" i="21"/>
  <c r="H156" i="21"/>
  <c r="G156" i="21"/>
  <c r="F156" i="21"/>
  <c r="E156" i="21"/>
  <c r="D156" i="21"/>
  <c r="C156" i="21"/>
  <c r="B156" i="21"/>
  <c r="N155" i="21"/>
  <c r="M155" i="21"/>
  <c r="L155" i="21"/>
  <c r="K155" i="21"/>
  <c r="J155" i="21"/>
  <c r="I155" i="21"/>
  <c r="H155" i="21"/>
  <c r="G155" i="21"/>
  <c r="F155" i="21"/>
  <c r="E155" i="21"/>
  <c r="D155" i="21"/>
  <c r="C155" i="21"/>
  <c r="B155" i="21"/>
  <c r="N154" i="21"/>
  <c r="M154" i="21"/>
  <c r="L154" i="21"/>
  <c r="K154" i="21"/>
  <c r="J154" i="21"/>
  <c r="I154" i="21"/>
  <c r="H154" i="21"/>
  <c r="G154" i="21"/>
  <c r="F154" i="21"/>
  <c r="E154" i="21"/>
  <c r="D154" i="21"/>
  <c r="C154" i="21"/>
  <c r="B154" i="21"/>
  <c r="N152" i="21"/>
  <c r="M152" i="21"/>
  <c r="L152" i="21"/>
  <c r="K152" i="21"/>
  <c r="J152" i="21"/>
  <c r="I152" i="21"/>
  <c r="P152" i="21" s="1"/>
  <c r="H152" i="21"/>
  <c r="G152" i="21"/>
  <c r="F152" i="21"/>
  <c r="E152" i="21"/>
  <c r="D152" i="21"/>
  <c r="C152" i="21"/>
  <c r="B152" i="21"/>
  <c r="N151" i="21"/>
  <c r="M151" i="21"/>
  <c r="P151" i="21" s="1"/>
  <c r="L151" i="21"/>
  <c r="K151" i="21"/>
  <c r="J151" i="21"/>
  <c r="I151" i="21"/>
  <c r="H151" i="21"/>
  <c r="G151" i="21"/>
  <c r="F151" i="21"/>
  <c r="E151" i="21"/>
  <c r="D151" i="21"/>
  <c r="C151" i="21"/>
  <c r="B151" i="21"/>
  <c r="N150" i="21"/>
  <c r="M150" i="21"/>
  <c r="L150" i="21"/>
  <c r="K150" i="21"/>
  <c r="J150" i="21"/>
  <c r="I150" i="21"/>
  <c r="P150" i="21" s="1"/>
  <c r="H150" i="21"/>
  <c r="G150" i="21"/>
  <c r="F150" i="21"/>
  <c r="E150" i="21"/>
  <c r="D150" i="21"/>
  <c r="C150" i="21"/>
  <c r="B150" i="21"/>
  <c r="N149" i="21"/>
  <c r="M149" i="21"/>
  <c r="P149" i="21" s="1"/>
  <c r="L149" i="21"/>
  <c r="K149" i="21"/>
  <c r="J149" i="21"/>
  <c r="I149" i="21"/>
  <c r="H149" i="21"/>
  <c r="G149" i="21"/>
  <c r="F149" i="21"/>
  <c r="E149" i="21"/>
  <c r="D149" i="21"/>
  <c r="C149" i="21"/>
  <c r="B149" i="21"/>
  <c r="N147" i="21"/>
  <c r="M147" i="21"/>
  <c r="L147" i="21"/>
  <c r="K147" i="21"/>
  <c r="J147" i="21"/>
  <c r="I147" i="21"/>
  <c r="H147" i="21"/>
  <c r="G147" i="21"/>
  <c r="F147" i="21"/>
  <c r="E147" i="21"/>
  <c r="D147" i="21"/>
  <c r="C147" i="21"/>
  <c r="B147" i="21"/>
  <c r="N146" i="21"/>
  <c r="M146" i="21"/>
  <c r="L146" i="21"/>
  <c r="K146" i="21"/>
  <c r="J146" i="21"/>
  <c r="I146" i="21"/>
  <c r="H146" i="21"/>
  <c r="G146" i="21"/>
  <c r="F146" i="21"/>
  <c r="E146" i="21"/>
  <c r="D146" i="21"/>
  <c r="C146" i="21"/>
  <c r="B146" i="21"/>
  <c r="N145" i="21"/>
  <c r="M145" i="21"/>
  <c r="L145" i="21"/>
  <c r="K145" i="21"/>
  <c r="J145" i="21"/>
  <c r="I145" i="21"/>
  <c r="H145" i="21"/>
  <c r="G145" i="21"/>
  <c r="F145" i="21"/>
  <c r="E145" i="21"/>
  <c r="D145" i="21"/>
  <c r="C145" i="21"/>
  <c r="B145" i="21"/>
  <c r="N144" i="21"/>
  <c r="M144" i="21"/>
  <c r="L144" i="21"/>
  <c r="K144" i="21"/>
  <c r="J144" i="21"/>
  <c r="I144" i="21"/>
  <c r="H144" i="21"/>
  <c r="G144" i="21"/>
  <c r="F144" i="21"/>
  <c r="E144" i="21"/>
  <c r="D144" i="21"/>
  <c r="C144" i="21"/>
  <c r="B144" i="21"/>
  <c r="N142" i="21"/>
  <c r="M142" i="21"/>
  <c r="L142" i="21"/>
  <c r="K142" i="21"/>
  <c r="J142" i="21"/>
  <c r="I142" i="21"/>
  <c r="P142" i="21" s="1"/>
  <c r="H142" i="21"/>
  <c r="G142" i="21"/>
  <c r="F142" i="21"/>
  <c r="E142" i="21"/>
  <c r="D142" i="21"/>
  <c r="C142" i="21"/>
  <c r="B142" i="21"/>
  <c r="N141" i="21"/>
  <c r="M141" i="21"/>
  <c r="P141" i="21" s="1"/>
  <c r="L141" i="21"/>
  <c r="K141" i="21"/>
  <c r="J141" i="21"/>
  <c r="I141" i="21"/>
  <c r="H141" i="21"/>
  <c r="G141" i="21"/>
  <c r="F141" i="21"/>
  <c r="E141" i="21"/>
  <c r="D141" i="21"/>
  <c r="C141" i="21"/>
  <c r="B141" i="21"/>
  <c r="N140" i="21"/>
  <c r="M140" i="21"/>
  <c r="L140" i="21"/>
  <c r="K140" i="21"/>
  <c r="J140" i="21"/>
  <c r="I140" i="21"/>
  <c r="P140" i="21" s="1"/>
  <c r="H140" i="21"/>
  <c r="G140" i="21"/>
  <c r="F140" i="21"/>
  <c r="E140" i="21"/>
  <c r="D140" i="21"/>
  <c r="C140" i="21"/>
  <c r="B140" i="21"/>
  <c r="N139" i="21"/>
  <c r="M139" i="21"/>
  <c r="P139" i="21" s="1"/>
  <c r="L139" i="21"/>
  <c r="K139" i="21"/>
  <c r="J139" i="21"/>
  <c r="I139" i="21"/>
  <c r="H139" i="21"/>
  <c r="G139" i="21"/>
  <c r="F139" i="21"/>
  <c r="E139" i="21"/>
  <c r="D139" i="21"/>
  <c r="C139" i="21"/>
  <c r="B139" i="21"/>
  <c r="N137" i="21"/>
  <c r="M137" i="21"/>
  <c r="L137" i="21"/>
  <c r="K137" i="21"/>
  <c r="J137" i="21"/>
  <c r="I137" i="21"/>
  <c r="H137" i="21"/>
  <c r="G137" i="21"/>
  <c r="F137" i="21"/>
  <c r="N125" i="21"/>
  <c r="M125" i="21"/>
  <c r="L125" i="21"/>
  <c r="K125" i="21"/>
  <c r="J125" i="21"/>
  <c r="I125" i="21"/>
  <c r="H125" i="21"/>
  <c r="G125" i="21"/>
  <c r="F125" i="21"/>
  <c r="E125" i="21"/>
  <c r="D125" i="21"/>
  <c r="C125" i="21"/>
  <c r="B125" i="21"/>
  <c r="N124" i="21"/>
  <c r="M124" i="21"/>
  <c r="L124" i="21"/>
  <c r="K124" i="21"/>
  <c r="J124" i="21"/>
  <c r="I124" i="21"/>
  <c r="H124" i="21"/>
  <c r="G124" i="21"/>
  <c r="F124" i="21"/>
  <c r="E124" i="21"/>
  <c r="D124" i="21"/>
  <c r="C124" i="21"/>
  <c r="B124" i="21"/>
  <c r="N123" i="21"/>
  <c r="M123" i="21"/>
  <c r="P123" i="21" s="1"/>
  <c r="L123" i="21"/>
  <c r="K123" i="21"/>
  <c r="J123" i="21"/>
  <c r="I123" i="21"/>
  <c r="H123" i="21"/>
  <c r="G123" i="21"/>
  <c r="F123" i="21"/>
  <c r="E123" i="21"/>
  <c r="D123" i="21"/>
  <c r="C123" i="21"/>
  <c r="B123" i="21"/>
  <c r="N122" i="21"/>
  <c r="M122" i="21"/>
  <c r="P122" i="21" s="1"/>
  <c r="L122" i="21"/>
  <c r="K122" i="21"/>
  <c r="J122" i="21"/>
  <c r="I122" i="21"/>
  <c r="H122" i="21"/>
  <c r="G122" i="21"/>
  <c r="F122" i="21"/>
  <c r="E122" i="21"/>
  <c r="D122" i="21"/>
  <c r="C122" i="21"/>
  <c r="B122" i="21"/>
  <c r="N120" i="21"/>
  <c r="M120" i="21"/>
  <c r="L120" i="21"/>
  <c r="K120" i="21"/>
  <c r="J120" i="21"/>
  <c r="I120" i="21"/>
  <c r="P120" i="21" s="1"/>
  <c r="H120" i="21"/>
  <c r="G120" i="21"/>
  <c r="F120" i="21"/>
  <c r="E120" i="21"/>
  <c r="D120" i="21"/>
  <c r="C120" i="21"/>
  <c r="B120" i="21"/>
  <c r="N119" i="21"/>
  <c r="M119" i="21"/>
  <c r="P119" i="21" s="1"/>
  <c r="L119" i="21"/>
  <c r="K119" i="21"/>
  <c r="J119" i="21"/>
  <c r="I119" i="21"/>
  <c r="H119" i="21"/>
  <c r="G119" i="21"/>
  <c r="F119" i="21"/>
  <c r="E119" i="21"/>
  <c r="D119" i="21"/>
  <c r="C119" i="21"/>
  <c r="B119" i="21"/>
  <c r="N118" i="21"/>
  <c r="M118" i="21"/>
  <c r="L118" i="21"/>
  <c r="K118" i="21"/>
  <c r="J118" i="21"/>
  <c r="I118" i="21"/>
  <c r="P118" i="21" s="1"/>
  <c r="H118" i="21"/>
  <c r="G118" i="21"/>
  <c r="F118" i="21"/>
  <c r="E118" i="21"/>
  <c r="D118" i="21"/>
  <c r="C118" i="21"/>
  <c r="B118" i="21"/>
  <c r="N117" i="21"/>
  <c r="M117" i="21"/>
  <c r="L117" i="21"/>
  <c r="K117" i="21"/>
  <c r="J117" i="21"/>
  <c r="I117" i="21"/>
  <c r="H117" i="21"/>
  <c r="G117" i="21"/>
  <c r="F117" i="21"/>
  <c r="E117" i="21"/>
  <c r="D117" i="21"/>
  <c r="C117" i="21"/>
  <c r="B117" i="21"/>
  <c r="N115" i="21"/>
  <c r="M115" i="21"/>
  <c r="L115" i="21"/>
  <c r="K115" i="21"/>
  <c r="J115" i="21"/>
  <c r="I115" i="21"/>
  <c r="H115" i="21"/>
  <c r="G115" i="21"/>
  <c r="F115" i="21"/>
  <c r="E115" i="21"/>
  <c r="D115" i="21"/>
  <c r="C115" i="21"/>
  <c r="B115" i="21"/>
  <c r="N114" i="21"/>
  <c r="M114" i="21"/>
  <c r="L114" i="21"/>
  <c r="K114" i="21"/>
  <c r="J114" i="21"/>
  <c r="I114" i="21"/>
  <c r="H114" i="21"/>
  <c r="G114" i="21"/>
  <c r="F114" i="21"/>
  <c r="E114" i="21"/>
  <c r="D114" i="21"/>
  <c r="C114" i="21"/>
  <c r="B114" i="21"/>
  <c r="N113" i="21"/>
  <c r="M113" i="21"/>
  <c r="P113" i="21" s="1"/>
  <c r="L113" i="21"/>
  <c r="K113" i="21"/>
  <c r="J113" i="21"/>
  <c r="I113" i="21"/>
  <c r="H113" i="21"/>
  <c r="G113" i="21"/>
  <c r="F113" i="21"/>
  <c r="E113" i="21"/>
  <c r="D113" i="21"/>
  <c r="C113" i="21"/>
  <c r="B113" i="21"/>
  <c r="N112" i="21"/>
  <c r="M112" i="21"/>
  <c r="P112" i="21" s="1"/>
  <c r="L112" i="21"/>
  <c r="K112" i="21"/>
  <c r="J112" i="21"/>
  <c r="I112" i="21"/>
  <c r="H112" i="21"/>
  <c r="G112" i="21"/>
  <c r="F112" i="21"/>
  <c r="E112" i="21"/>
  <c r="D112" i="21"/>
  <c r="C112" i="21"/>
  <c r="B112" i="21"/>
  <c r="N110" i="21"/>
  <c r="M110" i="21"/>
  <c r="L110" i="21"/>
  <c r="K110" i="21"/>
  <c r="J110" i="21"/>
  <c r="I110" i="21"/>
  <c r="P110" i="21" s="1"/>
  <c r="H110" i="21"/>
  <c r="G110" i="21"/>
  <c r="F110" i="21"/>
  <c r="E110" i="21"/>
  <c r="D110" i="21"/>
  <c r="C110" i="21"/>
  <c r="B110" i="21"/>
  <c r="N109" i="21"/>
  <c r="M109" i="21"/>
  <c r="P109" i="21" s="1"/>
  <c r="L109" i="21"/>
  <c r="K109" i="21"/>
  <c r="J109" i="21"/>
  <c r="I109" i="21"/>
  <c r="H109" i="21"/>
  <c r="G109" i="21"/>
  <c r="F109" i="21"/>
  <c r="E109" i="21"/>
  <c r="D109" i="21"/>
  <c r="C109" i="21"/>
  <c r="B109" i="21"/>
  <c r="N108" i="21"/>
  <c r="M108" i="21"/>
  <c r="L108" i="21"/>
  <c r="K108" i="21"/>
  <c r="J108" i="21"/>
  <c r="I108" i="21"/>
  <c r="P108" i="21" s="1"/>
  <c r="H108" i="21"/>
  <c r="G108" i="21"/>
  <c r="F108" i="21"/>
  <c r="E108" i="21"/>
  <c r="D108" i="21"/>
  <c r="C108" i="21"/>
  <c r="B108" i="21"/>
  <c r="N107" i="21"/>
  <c r="M107" i="21"/>
  <c r="L107" i="21"/>
  <c r="K107" i="21"/>
  <c r="J107" i="21"/>
  <c r="I107" i="21"/>
  <c r="H107" i="21"/>
  <c r="G107" i="21"/>
  <c r="F107" i="21"/>
  <c r="E107" i="21"/>
  <c r="D107" i="21"/>
  <c r="C107" i="21"/>
  <c r="B107" i="21"/>
  <c r="N105" i="21"/>
  <c r="M105" i="21"/>
  <c r="L105" i="21"/>
  <c r="K105" i="21"/>
  <c r="J105" i="21"/>
  <c r="I105" i="21"/>
  <c r="H105" i="21"/>
  <c r="G105" i="21"/>
  <c r="F105" i="21"/>
  <c r="N93" i="21"/>
  <c r="M93" i="21"/>
  <c r="P93" i="21" s="1"/>
  <c r="L93" i="21"/>
  <c r="K93" i="21"/>
  <c r="J93" i="21"/>
  <c r="I93" i="21"/>
  <c r="H93" i="21"/>
  <c r="G93" i="21"/>
  <c r="F93" i="21"/>
  <c r="E93" i="21"/>
  <c r="D93" i="21"/>
  <c r="C93" i="21"/>
  <c r="B93" i="21"/>
  <c r="N92" i="21"/>
  <c r="M92" i="21"/>
  <c r="L92" i="21"/>
  <c r="K92" i="21"/>
  <c r="J92" i="21"/>
  <c r="I92" i="21"/>
  <c r="P92" i="21" s="1"/>
  <c r="H92" i="21"/>
  <c r="G92" i="21"/>
  <c r="F92" i="21"/>
  <c r="E92" i="21"/>
  <c r="D92" i="21"/>
  <c r="C92" i="21"/>
  <c r="B92" i="21"/>
  <c r="N91" i="21"/>
  <c r="M91" i="21"/>
  <c r="L91" i="21"/>
  <c r="K91" i="21"/>
  <c r="J91" i="21"/>
  <c r="I91" i="21"/>
  <c r="P91" i="21" s="1"/>
  <c r="H91" i="21"/>
  <c r="G91" i="21"/>
  <c r="F91" i="21"/>
  <c r="E91" i="21"/>
  <c r="D91" i="21"/>
  <c r="C91" i="21"/>
  <c r="B91" i="21"/>
  <c r="N90" i="21"/>
  <c r="M90" i="21"/>
  <c r="P90" i="21" s="1"/>
  <c r="L90" i="21"/>
  <c r="K90" i="21"/>
  <c r="J90" i="21"/>
  <c r="I90" i="21"/>
  <c r="H90" i="21"/>
  <c r="G90" i="21"/>
  <c r="F90" i="21"/>
  <c r="E90" i="21"/>
  <c r="D90" i="21"/>
  <c r="C90" i="21"/>
  <c r="B90" i="21"/>
  <c r="N88" i="21"/>
  <c r="M88" i="21"/>
  <c r="L88" i="21"/>
  <c r="K88" i="21"/>
  <c r="J88" i="21"/>
  <c r="I88" i="21"/>
  <c r="P88" i="21" s="1"/>
  <c r="H88" i="21"/>
  <c r="G88" i="21"/>
  <c r="F88" i="21"/>
  <c r="E88" i="21"/>
  <c r="D88" i="21"/>
  <c r="C88" i="21"/>
  <c r="B88" i="21"/>
  <c r="N87" i="21"/>
  <c r="M87" i="21"/>
  <c r="P87" i="21" s="1"/>
  <c r="L87" i="21"/>
  <c r="K87" i="21"/>
  <c r="J87" i="21"/>
  <c r="I87" i="21"/>
  <c r="H87" i="21"/>
  <c r="G87" i="21"/>
  <c r="F87" i="21"/>
  <c r="E87" i="21"/>
  <c r="D87" i="21"/>
  <c r="C87" i="21"/>
  <c r="B87" i="21"/>
  <c r="N86" i="21"/>
  <c r="M86" i="21"/>
  <c r="L86" i="21"/>
  <c r="K86" i="21"/>
  <c r="J86" i="21"/>
  <c r="I86" i="21"/>
  <c r="H86" i="21"/>
  <c r="G86" i="21"/>
  <c r="F86" i="21"/>
  <c r="E86" i="21"/>
  <c r="D86" i="21"/>
  <c r="C86" i="21"/>
  <c r="B86" i="21"/>
  <c r="N85" i="21"/>
  <c r="M85" i="21"/>
  <c r="L85" i="21"/>
  <c r="K85" i="21"/>
  <c r="J85" i="21"/>
  <c r="I85" i="21"/>
  <c r="H85" i="21"/>
  <c r="G85" i="21"/>
  <c r="F85" i="21"/>
  <c r="E85" i="21"/>
  <c r="D85" i="21"/>
  <c r="C85" i="21"/>
  <c r="B85" i="21"/>
  <c r="N83" i="21"/>
  <c r="M83" i="21"/>
  <c r="P83" i="21" s="1"/>
  <c r="L83" i="21"/>
  <c r="K83" i="21"/>
  <c r="J83" i="21"/>
  <c r="I83" i="21"/>
  <c r="H83" i="21"/>
  <c r="G83" i="21"/>
  <c r="F83" i="21"/>
  <c r="E83" i="21"/>
  <c r="D83" i="21"/>
  <c r="C83" i="21"/>
  <c r="B83" i="21"/>
  <c r="N82" i="21"/>
  <c r="M82" i="21"/>
  <c r="L82" i="21"/>
  <c r="K82" i="21"/>
  <c r="J82" i="21"/>
  <c r="I82" i="21"/>
  <c r="P82" i="21" s="1"/>
  <c r="H82" i="21"/>
  <c r="G82" i="21"/>
  <c r="F82" i="21"/>
  <c r="E82" i="21"/>
  <c r="D82" i="21"/>
  <c r="C82" i="21"/>
  <c r="B82" i="21"/>
  <c r="N81" i="21"/>
  <c r="M81" i="21"/>
  <c r="L81" i="21"/>
  <c r="K81" i="21"/>
  <c r="J81" i="21"/>
  <c r="I81" i="21"/>
  <c r="P81" i="21" s="1"/>
  <c r="H81" i="21"/>
  <c r="G81" i="21"/>
  <c r="F81" i="21"/>
  <c r="E81" i="21"/>
  <c r="D81" i="21"/>
  <c r="C81" i="21"/>
  <c r="B81" i="21"/>
  <c r="N80" i="21"/>
  <c r="M80" i="21"/>
  <c r="P80" i="21" s="1"/>
  <c r="L80" i="21"/>
  <c r="K80" i="21"/>
  <c r="J80" i="21"/>
  <c r="I80" i="21"/>
  <c r="H80" i="21"/>
  <c r="G80" i="21"/>
  <c r="F80" i="21"/>
  <c r="E80" i="21"/>
  <c r="D80" i="21"/>
  <c r="C80" i="21"/>
  <c r="B80" i="21"/>
  <c r="N78" i="21"/>
  <c r="M78" i="21"/>
  <c r="L78" i="21"/>
  <c r="K78" i="21"/>
  <c r="J78" i="21"/>
  <c r="I78" i="21"/>
  <c r="P78" i="21" s="1"/>
  <c r="H78" i="21"/>
  <c r="G78" i="21"/>
  <c r="F78" i="21"/>
  <c r="E78" i="21"/>
  <c r="D78" i="21"/>
  <c r="C78" i="21"/>
  <c r="B78" i="21"/>
  <c r="N77" i="21"/>
  <c r="M77" i="21"/>
  <c r="P77" i="21" s="1"/>
  <c r="L77" i="21"/>
  <c r="K77" i="21"/>
  <c r="J77" i="21"/>
  <c r="I77" i="21"/>
  <c r="H77" i="21"/>
  <c r="G77" i="21"/>
  <c r="F77" i="21"/>
  <c r="E77" i="21"/>
  <c r="D77" i="21"/>
  <c r="C77" i="21"/>
  <c r="B77" i="21"/>
  <c r="N76" i="21"/>
  <c r="M76" i="21"/>
  <c r="L76" i="21"/>
  <c r="K76" i="21"/>
  <c r="J76" i="21"/>
  <c r="I76" i="21"/>
  <c r="H76" i="21"/>
  <c r="G76" i="21"/>
  <c r="F76" i="21"/>
  <c r="E76" i="21"/>
  <c r="D76" i="21"/>
  <c r="C76" i="21"/>
  <c r="B76" i="21"/>
  <c r="N75" i="21"/>
  <c r="M75" i="21"/>
  <c r="L75" i="21"/>
  <c r="K75" i="21"/>
  <c r="J75" i="21"/>
  <c r="I75" i="21"/>
  <c r="H75" i="21"/>
  <c r="G75" i="21"/>
  <c r="F75" i="21"/>
  <c r="E75" i="21"/>
  <c r="D75" i="21"/>
  <c r="C75" i="21"/>
  <c r="B75" i="21"/>
  <c r="N73" i="21"/>
  <c r="M73" i="21"/>
  <c r="P73" i="21" s="1"/>
  <c r="L73" i="21"/>
  <c r="K73" i="21"/>
  <c r="J73" i="21"/>
  <c r="I73" i="21"/>
  <c r="H73" i="21"/>
  <c r="G73" i="21"/>
  <c r="F73" i="21"/>
  <c r="N61" i="21"/>
  <c r="M61" i="21"/>
  <c r="P61" i="21" s="1"/>
  <c r="L61" i="21"/>
  <c r="K61" i="21"/>
  <c r="J61" i="21"/>
  <c r="I61" i="21"/>
  <c r="H61" i="21"/>
  <c r="G61" i="21"/>
  <c r="F61" i="21"/>
  <c r="E61" i="21"/>
  <c r="D61" i="21"/>
  <c r="C61" i="21"/>
  <c r="B61" i="21"/>
  <c r="N60" i="21"/>
  <c r="M60" i="21"/>
  <c r="P60" i="21" s="1"/>
  <c r="L60" i="21"/>
  <c r="K60" i="21"/>
  <c r="J60" i="21"/>
  <c r="I60" i="21"/>
  <c r="H60" i="21"/>
  <c r="G60" i="21"/>
  <c r="F60" i="21"/>
  <c r="E60" i="21"/>
  <c r="D60" i="21"/>
  <c r="C60" i="21"/>
  <c r="B60" i="21"/>
  <c r="N59" i="21"/>
  <c r="M59" i="21"/>
  <c r="L59" i="21"/>
  <c r="K59" i="21"/>
  <c r="J59" i="21"/>
  <c r="I59" i="21"/>
  <c r="P59" i="21" s="1"/>
  <c r="H59" i="21"/>
  <c r="G59" i="21"/>
  <c r="F59" i="21"/>
  <c r="E59" i="21"/>
  <c r="D59" i="21"/>
  <c r="C59" i="21"/>
  <c r="B59" i="21"/>
  <c r="N58" i="21"/>
  <c r="M58" i="21"/>
  <c r="P58" i="21" s="1"/>
  <c r="L58" i="21"/>
  <c r="K58" i="21"/>
  <c r="J58" i="21"/>
  <c r="I58" i="21"/>
  <c r="H58" i="21"/>
  <c r="G58" i="21"/>
  <c r="F58" i="21"/>
  <c r="E58" i="21"/>
  <c r="D58" i="21"/>
  <c r="C58" i="21"/>
  <c r="B58" i="21"/>
  <c r="N56" i="21"/>
  <c r="M56" i="21"/>
  <c r="L56" i="21"/>
  <c r="K56" i="21"/>
  <c r="J56" i="21"/>
  <c r="I56" i="21"/>
  <c r="P56" i="21" s="1"/>
  <c r="H56" i="21"/>
  <c r="G56" i="21"/>
  <c r="F56" i="21"/>
  <c r="E56" i="21"/>
  <c r="D56" i="21"/>
  <c r="C56" i="21"/>
  <c r="B56" i="21"/>
  <c r="N55" i="21"/>
  <c r="M55" i="21"/>
  <c r="L55" i="21"/>
  <c r="K55" i="21"/>
  <c r="J55" i="21"/>
  <c r="I55" i="21"/>
  <c r="H55" i="21"/>
  <c r="G55" i="21"/>
  <c r="F55" i="21"/>
  <c r="E55" i="21"/>
  <c r="D55" i="21"/>
  <c r="C55" i="21"/>
  <c r="B55" i="21"/>
  <c r="N54" i="21"/>
  <c r="M54" i="21"/>
  <c r="P54" i="21" s="1"/>
  <c r="L54" i="21"/>
  <c r="K54" i="21"/>
  <c r="J54" i="21"/>
  <c r="I54" i="21"/>
  <c r="H54" i="21"/>
  <c r="G54" i="21"/>
  <c r="F54" i="21"/>
  <c r="E54" i="21"/>
  <c r="D54" i="21"/>
  <c r="C54" i="21"/>
  <c r="B54" i="21"/>
  <c r="N53" i="21"/>
  <c r="M53" i="21"/>
  <c r="P53" i="21" s="1"/>
  <c r="L53" i="21"/>
  <c r="K53" i="21"/>
  <c r="J53" i="21"/>
  <c r="I53" i="21"/>
  <c r="H53" i="21"/>
  <c r="G53" i="21"/>
  <c r="F53" i="21"/>
  <c r="E53" i="21"/>
  <c r="D53" i="21"/>
  <c r="C53" i="21"/>
  <c r="B53" i="21"/>
  <c r="N51" i="21"/>
  <c r="M51" i="21"/>
  <c r="P51" i="21" s="1"/>
  <c r="L51" i="21"/>
  <c r="K51" i="21"/>
  <c r="J51" i="21"/>
  <c r="I51" i="21"/>
  <c r="H51" i="21"/>
  <c r="G51" i="21"/>
  <c r="F51" i="21"/>
  <c r="E51" i="21"/>
  <c r="D51" i="21"/>
  <c r="C51" i="21"/>
  <c r="B51" i="21"/>
  <c r="N50" i="21"/>
  <c r="M50" i="21"/>
  <c r="P50" i="21" s="1"/>
  <c r="L50" i="21"/>
  <c r="K50" i="21"/>
  <c r="J50" i="21"/>
  <c r="I50" i="21"/>
  <c r="H50" i="21"/>
  <c r="G50" i="21"/>
  <c r="F50" i="21"/>
  <c r="E50" i="21"/>
  <c r="D50" i="21"/>
  <c r="C50" i="21"/>
  <c r="B50" i="21"/>
  <c r="N49" i="21"/>
  <c r="M49" i="21"/>
  <c r="L49" i="21"/>
  <c r="K49" i="21"/>
  <c r="J49" i="21"/>
  <c r="I49" i="21"/>
  <c r="P49" i="21" s="1"/>
  <c r="H49" i="21"/>
  <c r="G49" i="21"/>
  <c r="F49" i="21"/>
  <c r="E49" i="21"/>
  <c r="D49" i="21"/>
  <c r="C49" i="21"/>
  <c r="B49" i="21"/>
  <c r="N48" i="21"/>
  <c r="M48" i="21"/>
  <c r="P48" i="21" s="1"/>
  <c r="L48" i="21"/>
  <c r="K48" i="21"/>
  <c r="J48" i="21"/>
  <c r="I48" i="21"/>
  <c r="H48" i="21"/>
  <c r="G48" i="21"/>
  <c r="F48" i="21"/>
  <c r="E48" i="21"/>
  <c r="D48" i="21"/>
  <c r="C48" i="21"/>
  <c r="B48" i="21"/>
  <c r="N46" i="21"/>
  <c r="M46" i="21"/>
  <c r="L46" i="21"/>
  <c r="K46" i="21"/>
  <c r="J46" i="21"/>
  <c r="I46" i="21"/>
  <c r="P46" i="21" s="1"/>
  <c r="H46" i="21"/>
  <c r="G46" i="21"/>
  <c r="F46" i="21"/>
  <c r="E46" i="21"/>
  <c r="D46" i="21"/>
  <c r="C46" i="21"/>
  <c r="B46" i="21"/>
  <c r="N45" i="21"/>
  <c r="M45" i="21"/>
  <c r="L45" i="21"/>
  <c r="K45" i="21"/>
  <c r="J45" i="21"/>
  <c r="I45" i="21"/>
  <c r="H45" i="21"/>
  <c r="G45" i="21"/>
  <c r="F45" i="21"/>
  <c r="E45" i="21"/>
  <c r="D45" i="21"/>
  <c r="C45" i="21"/>
  <c r="B45" i="21"/>
  <c r="N44" i="21"/>
  <c r="M44" i="21"/>
  <c r="P44" i="21" s="1"/>
  <c r="L44" i="21"/>
  <c r="K44" i="21"/>
  <c r="J44" i="21"/>
  <c r="I44" i="21"/>
  <c r="H44" i="21"/>
  <c r="G44" i="21"/>
  <c r="F44" i="21"/>
  <c r="E44" i="21"/>
  <c r="D44" i="21"/>
  <c r="C44" i="21"/>
  <c r="B44" i="21"/>
  <c r="N43" i="21"/>
  <c r="M43" i="21"/>
  <c r="P43" i="21" s="1"/>
  <c r="L43" i="21"/>
  <c r="K43" i="21"/>
  <c r="J43" i="21"/>
  <c r="I43" i="21"/>
  <c r="H43" i="21"/>
  <c r="G43" i="21"/>
  <c r="F43" i="21"/>
  <c r="E43" i="21"/>
  <c r="D43" i="21"/>
  <c r="C43" i="21"/>
  <c r="B43" i="21"/>
  <c r="N41" i="21"/>
  <c r="M41" i="21"/>
  <c r="P41" i="21" s="1"/>
  <c r="L41" i="21"/>
  <c r="K41" i="21"/>
  <c r="J41" i="21"/>
  <c r="I41" i="21"/>
  <c r="H41" i="21"/>
  <c r="G41" i="21"/>
  <c r="F41" i="21"/>
  <c r="N29" i="21"/>
  <c r="M29" i="21"/>
  <c r="L29" i="21"/>
  <c r="K29" i="21"/>
  <c r="J29" i="21"/>
  <c r="I29" i="21"/>
  <c r="H29" i="21"/>
  <c r="G29" i="21"/>
  <c r="F29" i="21"/>
  <c r="E29" i="21"/>
  <c r="D29" i="21"/>
  <c r="C29" i="21"/>
  <c r="B29" i="21"/>
  <c r="N28" i="21"/>
  <c r="M28" i="21"/>
  <c r="L28" i="21"/>
  <c r="K28" i="21"/>
  <c r="J28" i="21"/>
  <c r="I28" i="21"/>
  <c r="H28" i="21"/>
  <c r="G28" i="21"/>
  <c r="F28" i="21"/>
  <c r="E28" i="21"/>
  <c r="D28" i="21"/>
  <c r="C28" i="21"/>
  <c r="B28" i="21"/>
  <c r="N27" i="21"/>
  <c r="M27" i="21"/>
  <c r="L27" i="21"/>
  <c r="K27" i="21"/>
  <c r="J27" i="21"/>
  <c r="I27" i="21"/>
  <c r="H27" i="21"/>
  <c r="G27" i="21"/>
  <c r="F27" i="21"/>
  <c r="E27" i="21"/>
  <c r="D27" i="21"/>
  <c r="C27" i="21"/>
  <c r="B27" i="21"/>
  <c r="N26" i="21"/>
  <c r="M26" i="21"/>
  <c r="L26" i="21"/>
  <c r="K26" i="21"/>
  <c r="J26" i="21"/>
  <c r="I26" i="21"/>
  <c r="H26" i="21"/>
  <c r="G26" i="21"/>
  <c r="F26" i="21"/>
  <c r="E26" i="21"/>
  <c r="D26" i="21"/>
  <c r="C26" i="21"/>
  <c r="B26" i="21"/>
  <c r="N24" i="21"/>
  <c r="M24" i="21"/>
  <c r="P24" i="21" s="1"/>
  <c r="L24" i="21"/>
  <c r="K24" i="21"/>
  <c r="J24" i="21"/>
  <c r="I24" i="21"/>
  <c r="H24" i="21"/>
  <c r="G24" i="21"/>
  <c r="F24" i="21"/>
  <c r="E24" i="21"/>
  <c r="D24" i="21"/>
  <c r="C24" i="21"/>
  <c r="B24" i="21"/>
  <c r="N23" i="21"/>
  <c r="M23" i="21"/>
  <c r="L23" i="21"/>
  <c r="K23" i="21"/>
  <c r="J23" i="21"/>
  <c r="I23" i="21"/>
  <c r="P23" i="21" s="1"/>
  <c r="H23" i="21"/>
  <c r="G23" i="21"/>
  <c r="F23" i="21"/>
  <c r="E23" i="21"/>
  <c r="D23" i="21"/>
  <c r="C23" i="21"/>
  <c r="B23" i="21"/>
  <c r="N22" i="21"/>
  <c r="M22" i="21"/>
  <c r="P22" i="21" s="1"/>
  <c r="L22" i="21"/>
  <c r="K22" i="21"/>
  <c r="J22" i="21"/>
  <c r="I22" i="21"/>
  <c r="H22" i="21"/>
  <c r="G22" i="21"/>
  <c r="F22" i="21"/>
  <c r="E22" i="21"/>
  <c r="D22" i="21"/>
  <c r="C22" i="21"/>
  <c r="B22" i="21"/>
  <c r="N21" i="21"/>
  <c r="M21" i="21"/>
  <c r="L21" i="21"/>
  <c r="K21" i="21"/>
  <c r="J21" i="21"/>
  <c r="I21" i="21"/>
  <c r="P21" i="21" s="1"/>
  <c r="H21" i="21"/>
  <c r="G21" i="21"/>
  <c r="F21" i="21"/>
  <c r="E21" i="21"/>
  <c r="D21" i="21"/>
  <c r="C21" i="21"/>
  <c r="B21" i="21"/>
  <c r="N19" i="21"/>
  <c r="M19" i="21"/>
  <c r="L19" i="21"/>
  <c r="K19" i="21"/>
  <c r="J19" i="21"/>
  <c r="I19" i="21"/>
  <c r="H19" i="21"/>
  <c r="G19" i="21"/>
  <c r="F19" i="21"/>
  <c r="E19" i="21"/>
  <c r="D19" i="21"/>
  <c r="C19" i="21"/>
  <c r="B19" i="21"/>
  <c r="N18" i="21"/>
  <c r="M18" i="21"/>
  <c r="L18" i="21"/>
  <c r="K18" i="21"/>
  <c r="J18" i="21"/>
  <c r="I18" i="21"/>
  <c r="H18" i="21"/>
  <c r="G18" i="21"/>
  <c r="F18" i="21"/>
  <c r="E18" i="21"/>
  <c r="D18" i="21"/>
  <c r="C18" i="21"/>
  <c r="B18" i="21"/>
  <c r="N17" i="21"/>
  <c r="M17" i="21"/>
  <c r="L17" i="21"/>
  <c r="K17" i="21"/>
  <c r="J17" i="21"/>
  <c r="I17" i="21"/>
  <c r="H17" i="21"/>
  <c r="G17" i="21"/>
  <c r="F17" i="21"/>
  <c r="E17" i="21"/>
  <c r="D17" i="21"/>
  <c r="C17" i="21"/>
  <c r="B17" i="21"/>
  <c r="N16" i="21"/>
  <c r="M16" i="21"/>
  <c r="L16" i="21"/>
  <c r="K16" i="21"/>
  <c r="J16" i="21"/>
  <c r="I16" i="21"/>
  <c r="H16" i="21"/>
  <c r="G16" i="21"/>
  <c r="F16" i="21"/>
  <c r="E16" i="21"/>
  <c r="D16" i="21"/>
  <c r="C16" i="21"/>
  <c r="B16" i="21"/>
  <c r="N14" i="21"/>
  <c r="M14" i="21"/>
  <c r="P14" i="21" s="1"/>
  <c r="L14" i="21"/>
  <c r="K14" i="21"/>
  <c r="J14" i="21"/>
  <c r="I14" i="21"/>
  <c r="H14" i="21"/>
  <c r="G14" i="21"/>
  <c r="F14" i="21"/>
  <c r="E14" i="21"/>
  <c r="D14" i="21"/>
  <c r="C14" i="21"/>
  <c r="B14" i="21"/>
  <c r="N13" i="21"/>
  <c r="M13" i="21"/>
  <c r="L13" i="21"/>
  <c r="K13" i="21"/>
  <c r="J13" i="21"/>
  <c r="I13" i="21"/>
  <c r="P13" i="21" s="1"/>
  <c r="H13" i="21"/>
  <c r="G13" i="21"/>
  <c r="F13" i="21"/>
  <c r="E13" i="21"/>
  <c r="D13" i="21"/>
  <c r="C13" i="21"/>
  <c r="B13" i="21"/>
  <c r="N12" i="21"/>
  <c r="M12" i="21"/>
  <c r="P12" i="21" s="1"/>
  <c r="L12" i="21"/>
  <c r="K12" i="21"/>
  <c r="J12" i="21"/>
  <c r="I12" i="21"/>
  <c r="H12" i="21"/>
  <c r="G12" i="21"/>
  <c r="F12" i="21"/>
  <c r="E12" i="21"/>
  <c r="D12" i="21"/>
  <c r="C12" i="21"/>
  <c r="B12" i="21"/>
  <c r="N11" i="21"/>
  <c r="M11" i="21"/>
  <c r="L11" i="21"/>
  <c r="K11" i="21"/>
  <c r="J11" i="21"/>
  <c r="I11" i="21"/>
  <c r="P11" i="21" s="1"/>
  <c r="H11" i="21"/>
  <c r="G11" i="21"/>
  <c r="F11" i="21"/>
  <c r="E11" i="21"/>
  <c r="D11" i="21"/>
  <c r="C11" i="21"/>
  <c r="B11" i="21"/>
  <c r="P381" i="21"/>
  <c r="P378" i="21"/>
  <c r="P373" i="21"/>
  <c r="P371" i="21"/>
  <c r="P368" i="21"/>
  <c r="P363" i="21"/>
  <c r="P362" i="21"/>
  <c r="P342" i="21"/>
  <c r="P332" i="21"/>
  <c r="P330" i="21"/>
  <c r="P316" i="21"/>
  <c r="P315" i="21"/>
  <c r="P314" i="21"/>
  <c r="P312" i="21"/>
  <c r="P306" i="21"/>
  <c r="P305" i="21"/>
  <c r="P304" i="21"/>
  <c r="P302" i="21"/>
  <c r="P298" i="21"/>
  <c r="P285" i="21"/>
  <c r="P284" i="21"/>
  <c r="P283" i="21"/>
  <c r="P275" i="21"/>
  <c r="P274" i="21"/>
  <c r="P273" i="21"/>
  <c r="P266" i="21"/>
  <c r="P265" i="21"/>
  <c r="P253" i="21"/>
  <c r="P250" i="21"/>
  <c r="P245" i="21"/>
  <c r="P243" i="21"/>
  <c r="P240" i="21"/>
  <c r="P235" i="21"/>
  <c r="P234" i="21"/>
  <c r="P219" i="21"/>
  <c r="P214" i="21"/>
  <c r="P213" i="21"/>
  <c r="P209" i="21"/>
  <c r="P204" i="21"/>
  <c r="P203" i="21"/>
  <c r="P202" i="21"/>
  <c r="P183" i="21"/>
  <c r="P173" i="21"/>
  <c r="P170" i="21"/>
  <c r="P157" i="21"/>
  <c r="P156" i="21"/>
  <c r="P155" i="21"/>
  <c r="P154" i="21"/>
  <c r="P147" i="21"/>
  <c r="P146" i="21"/>
  <c r="P145" i="21"/>
  <c r="P144" i="21"/>
  <c r="P138" i="21"/>
  <c r="P137" i="21"/>
  <c r="P125" i="21"/>
  <c r="P124" i="21"/>
  <c r="P117" i="21"/>
  <c r="P115" i="21"/>
  <c r="P114" i="21"/>
  <c r="P107" i="21"/>
  <c r="P106" i="21"/>
  <c r="P105" i="21"/>
  <c r="P86" i="21"/>
  <c r="P85" i="21"/>
  <c r="P76" i="21"/>
  <c r="P75" i="21"/>
  <c r="P74" i="21"/>
  <c r="P55" i="21"/>
  <c r="P45" i="21"/>
  <c r="P42" i="21"/>
  <c r="P29" i="21"/>
  <c r="P28" i="21"/>
  <c r="P27" i="21"/>
  <c r="P26" i="21"/>
  <c r="P19" i="21"/>
  <c r="P18" i="21"/>
  <c r="P17" i="21"/>
  <c r="P16" i="21"/>
  <c r="P9" i="21"/>
  <c r="N371" i="18"/>
  <c r="M371" i="18"/>
  <c r="L371" i="18"/>
  <c r="K371" i="18"/>
  <c r="J371" i="18"/>
  <c r="I371" i="18"/>
  <c r="H371" i="18"/>
  <c r="G371" i="18"/>
  <c r="F371" i="18"/>
  <c r="E371" i="18"/>
  <c r="D371" i="18"/>
  <c r="C371" i="18"/>
  <c r="B371" i="18"/>
  <c r="N370" i="18"/>
  <c r="M370" i="18"/>
  <c r="L370" i="18"/>
  <c r="K370" i="18"/>
  <c r="J370" i="18"/>
  <c r="I370" i="18"/>
  <c r="H370" i="18"/>
  <c r="G370" i="18"/>
  <c r="F370" i="18"/>
  <c r="E370" i="18"/>
  <c r="D370" i="18"/>
  <c r="C370" i="18"/>
  <c r="B370" i="18"/>
  <c r="N369" i="18"/>
  <c r="M369" i="18"/>
  <c r="L369" i="18"/>
  <c r="K369" i="18"/>
  <c r="J369" i="18"/>
  <c r="I369" i="18"/>
  <c r="H369" i="18"/>
  <c r="G369" i="18"/>
  <c r="F369" i="18"/>
  <c r="E369" i="18"/>
  <c r="D369" i="18"/>
  <c r="C369" i="18"/>
  <c r="B369" i="18"/>
  <c r="N368" i="18"/>
  <c r="M368" i="18"/>
  <c r="L368" i="18"/>
  <c r="K368" i="18"/>
  <c r="J368" i="18"/>
  <c r="I368" i="18"/>
  <c r="H368" i="18"/>
  <c r="G368" i="18"/>
  <c r="F368" i="18"/>
  <c r="E368" i="18"/>
  <c r="D368" i="18"/>
  <c r="C368" i="18"/>
  <c r="B368" i="18"/>
  <c r="N366" i="18"/>
  <c r="M366" i="18"/>
  <c r="L366" i="18"/>
  <c r="K366" i="18"/>
  <c r="J366" i="18"/>
  <c r="I366" i="18"/>
  <c r="H366" i="18"/>
  <c r="G366" i="18"/>
  <c r="F366" i="18"/>
  <c r="E366" i="18"/>
  <c r="D366" i="18"/>
  <c r="C366" i="18"/>
  <c r="B366" i="18"/>
  <c r="N365" i="18"/>
  <c r="M365" i="18"/>
  <c r="L365" i="18"/>
  <c r="K365" i="18"/>
  <c r="J365" i="18"/>
  <c r="I365" i="18"/>
  <c r="H365" i="18"/>
  <c r="G365" i="18"/>
  <c r="F365" i="18"/>
  <c r="E365" i="18"/>
  <c r="D365" i="18"/>
  <c r="C365" i="18"/>
  <c r="B365" i="18"/>
  <c r="N364" i="18"/>
  <c r="M364" i="18"/>
  <c r="L364" i="18"/>
  <c r="K364" i="18"/>
  <c r="J364" i="18"/>
  <c r="I364" i="18"/>
  <c r="H364" i="18"/>
  <c r="G364" i="18"/>
  <c r="F364" i="18"/>
  <c r="E364" i="18"/>
  <c r="D364" i="18"/>
  <c r="C364" i="18"/>
  <c r="B364" i="18"/>
  <c r="N363" i="18"/>
  <c r="M363" i="18"/>
  <c r="L363" i="18"/>
  <c r="K363" i="18"/>
  <c r="J363" i="18"/>
  <c r="I363" i="18"/>
  <c r="H363" i="18"/>
  <c r="G363" i="18"/>
  <c r="F363" i="18"/>
  <c r="E363" i="18"/>
  <c r="D363" i="18"/>
  <c r="C363" i="18"/>
  <c r="B363" i="18"/>
  <c r="N361" i="18"/>
  <c r="M361" i="18"/>
  <c r="L361" i="18"/>
  <c r="K361" i="18"/>
  <c r="J361" i="18"/>
  <c r="I361" i="18"/>
  <c r="H361" i="18"/>
  <c r="G361" i="18"/>
  <c r="F361" i="18"/>
  <c r="E361" i="18"/>
  <c r="D361" i="18"/>
  <c r="C361" i="18"/>
  <c r="B361" i="18"/>
  <c r="N360" i="18"/>
  <c r="M360" i="18"/>
  <c r="L360" i="18"/>
  <c r="K360" i="18"/>
  <c r="J360" i="18"/>
  <c r="I360" i="18"/>
  <c r="H360" i="18"/>
  <c r="G360" i="18"/>
  <c r="F360" i="18"/>
  <c r="E360" i="18"/>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6" i="18"/>
  <c r="M356" i="18"/>
  <c r="L356" i="18"/>
  <c r="K356" i="18"/>
  <c r="J356" i="18"/>
  <c r="I356" i="18"/>
  <c r="H356" i="18"/>
  <c r="G356" i="18"/>
  <c r="F356" i="18"/>
  <c r="E356" i="18"/>
  <c r="D356" i="18"/>
  <c r="C356" i="18"/>
  <c r="B356" i="18"/>
  <c r="N355" i="18"/>
  <c r="M355" i="18"/>
  <c r="L355" i="18"/>
  <c r="K355" i="18"/>
  <c r="J355" i="18"/>
  <c r="I355" i="18"/>
  <c r="H355" i="18"/>
  <c r="G355" i="18"/>
  <c r="F355" i="18"/>
  <c r="E355" i="18"/>
  <c r="D355" i="18"/>
  <c r="C355" i="18"/>
  <c r="B355" i="18"/>
  <c r="N354" i="18"/>
  <c r="M354" i="18"/>
  <c r="L354" i="18"/>
  <c r="K354" i="18"/>
  <c r="J354" i="18"/>
  <c r="I354" i="18"/>
  <c r="H354" i="18"/>
  <c r="G354" i="18"/>
  <c r="F354" i="18"/>
  <c r="E354" i="18"/>
  <c r="D354" i="18"/>
  <c r="C354" i="18"/>
  <c r="B354" i="18"/>
  <c r="N353" i="18"/>
  <c r="M353" i="18"/>
  <c r="L353" i="18"/>
  <c r="K353" i="18"/>
  <c r="J353" i="18"/>
  <c r="I353" i="18"/>
  <c r="H353" i="18"/>
  <c r="G353" i="18"/>
  <c r="F353" i="18"/>
  <c r="E353" i="18"/>
  <c r="D353" i="18"/>
  <c r="C353" i="18"/>
  <c r="B353" i="18"/>
  <c r="N351" i="18"/>
  <c r="M351" i="18"/>
  <c r="L351" i="18"/>
  <c r="K351" i="18"/>
  <c r="J351" i="18"/>
  <c r="E351" i="18"/>
  <c r="D351" i="18"/>
  <c r="C351" i="18"/>
  <c r="B351" i="18"/>
  <c r="N340" i="18"/>
  <c r="M340" i="18"/>
  <c r="L340" i="18"/>
  <c r="K340" i="18"/>
  <c r="J340" i="18"/>
  <c r="I340" i="18"/>
  <c r="H340" i="18"/>
  <c r="G340" i="18"/>
  <c r="F340" i="18"/>
  <c r="E340" i="18"/>
  <c r="D340" i="18"/>
  <c r="C340" i="18"/>
  <c r="B340" i="18"/>
  <c r="N339" i="18"/>
  <c r="M339" i="18"/>
  <c r="L339" i="18"/>
  <c r="K339" i="18"/>
  <c r="J339" i="18"/>
  <c r="I339" i="18"/>
  <c r="H339" i="18"/>
  <c r="G339" i="18"/>
  <c r="F339" i="18"/>
  <c r="E339" i="18"/>
  <c r="D339" i="18"/>
  <c r="C339" i="18"/>
  <c r="B339" i="18"/>
  <c r="N338" i="18"/>
  <c r="M338" i="18"/>
  <c r="L338" i="18"/>
  <c r="K338" i="18"/>
  <c r="J338" i="18"/>
  <c r="I338" i="18"/>
  <c r="H338" i="18"/>
  <c r="G338" i="18"/>
  <c r="F338" i="18"/>
  <c r="E338" i="18"/>
  <c r="D338" i="18"/>
  <c r="C338" i="18"/>
  <c r="B338" i="18"/>
  <c r="N337" i="18"/>
  <c r="M337" i="18"/>
  <c r="L337" i="18"/>
  <c r="K337" i="18"/>
  <c r="J337" i="18"/>
  <c r="I337" i="18"/>
  <c r="H337" i="18"/>
  <c r="G337" i="18"/>
  <c r="F337" i="18"/>
  <c r="E337" i="18"/>
  <c r="D337" i="18"/>
  <c r="C337" i="18"/>
  <c r="B337" i="18"/>
  <c r="N335" i="18"/>
  <c r="M335" i="18"/>
  <c r="L335" i="18"/>
  <c r="K335" i="18"/>
  <c r="J335" i="18"/>
  <c r="I335" i="18"/>
  <c r="H335" i="18"/>
  <c r="G335" i="18"/>
  <c r="F335" i="18"/>
  <c r="E335" i="18"/>
  <c r="D335" i="18"/>
  <c r="C335" i="18"/>
  <c r="B335" i="18"/>
  <c r="N334" i="18"/>
  <c r="M334" i="18"/>
  <c r="L334" i="18"/>
  <c r="K334" i="18"/>
  <c r="J334" i="18"/>
  <c r="I334" i="18"/>
  <c r="H334" i="18"/>
  <c r="G334" i="18"/>
  <c r="F334" i="18"/>
  <c r="E334" i="18"/>
  <c r="D334" i="18"/>
  <c r="C334" i="18"/>
  <c r="B334" i="18"/>
  <c r="N333" i="18"/>
  <c r="M333" i="18"/>
  <c r="L333" i="18"/>
  <c r="K333" i="18"/>
  <c r="J333" i="18"/>
  <c r="I333" i="18"/>
  <c r="H333" i="18"/>
  <c r="G333" i="18"/>
  <c r="F333" i="18"/>
  <c r="E333" i="18"/>
  <c r="D333" i="18"/>
  <c r="C333" i="18"/>
  <c r="B333" i="18"/>
  <c r="N332" i="18"/>
  <c r="M332" i="18"/>
  <c r="L332" i="18"/>
  <c r="K332" i="18"/>
  <c r="J332" i="18"/>
  <c r="I332" i="18"/>
  <c r="H332" i="18"/>
  <c r="G332" i="18"/>
  <c r="F332" i="18"/>
  <c r="E332" i="18"/>
  <c r="D332" i="18"/>
  <c r="C332" i="18"/>
  <c r="B332" i="18"/>
  <c r="N330" i="18"/>
  <c r="M330" i="18"/>
  <c r="L330" i="18"/>
  <c r="K330" i="18"/>
  <c r="J330" i="18"/>
  <c r="I330" i="18"/>
  <c r="H330" i="18"/>
  <c r="G330" i="18"/>
  <c r="F330" i="18"/>
  <c r="E330" i="18"/>
  <c r="D330" i="18"/>
  <c r="C330" i="18"/>
  <c r="B330" i="18"/>
  <c r="N329" i="18"/>
  <c r="M329" i="18"/>
  <c r="L329" i="18"/>
  <c r="K329" i="18"/>
  <c r="J329" i="18"/>
  <c r="I329" i="18"/>
  <c r="H329" i="18"/>
  <c r="G329" i="18"/>
  <c r="F329" i="18"/>
  <c r="E329" i="18"/>
  <c r="D329" i="18"/>
  <c r="C329" i="18"/>
  <c r="B329" i="18"/>
  <c r="N328" i="18"/>
  <c r="M328" i="18"/>
  <c r="L328" i="18"/>
  <c r="K328" i="18"/>
  <c r="J328" i="18"/>
  <c r="I328" i="18"/>
  <c r="H328" i="18"/>
  <c r="G328" i="18"/>
  <c r="F328" i="18"/>
  <c r="E328" i="18"/>
  <c r="D328" i="18"/>
  <c r="C328" i="18"/>
  <c r="B328" i="18"/>
  <c r="N327" i="18"/>
  <c r="M327" i="18"/>
  <c r="L327" i="18"/>
  <c r="K327" i="18"/>
  <c r="J327" i="18"/>
  <c r="I327" i="18"/>
  <c r="H327" i="18"/>
  <c r="G327" i="18"/>
  <c r="F327" i="18"/>
  <c r="E327" i="18"/>
  <c r="D327" i="18"/>
  <c r="C327" i="18"/>
  <c r="B327" i="18"/>
  <c r="N325" i="18"/>
  <c r="M325" i="18"/>
  <c r="L325" i="18"/>
  <c r="K325" i="18"/>
  <c r="J325" i="18"/>
  <c r="I325" i="18"/>
  <c r="H325" i="18"/>
  <c r="G325" i="18"/>
  <c r="F325" i="18"/>
  <c r="E325" i="18"/>
  <c r="D325" i="18"/>
  <c r="C325" i="18"/>
  <c r="B325" i="18"/>
  <c r="N324" i="18"/>
  <c r="M324" i="18"/>
  <c r="L324" i="18"/>
  <c r="K324" i="18"/>
  <c r="J324" i="18"/>
  <c r="I324" i="18"/>
  <c r="H324" i="18"/>
  <c r="G324" i="18"/>
  <c r="F324" i="18"/>
  <c r="E324" i="18"/>
  <c r="D324" i="18"/>
  <c r="C324" i="18"/>
  <c r="B324" i="18"/>
  <c r="N323" i="18"/>
  <c r="M323" i="18"/>
  <c r="L323" i="18"/>
  <c r="K323" i="18"/>
  <c r="J323" i="18"/>
  <c r="I323" i="18"/>
  <c r="H323" i="18"/>
  <c r="G323" i="18"/>
  <c r="F323" i="18"/>
  <c r="E323" i="18"/>
  <c r="D323" i="18"/>
  <c r="C323" i="18"/>
  <c r="B323" i="18"/>
  <c r="N322" i="18"/>
  <c r="M322" i="18"/>
  <c r="L322" i="18"/>
  <c r="K322" i="18"/>
  <c r="J322" i="18"/>
  <c r="I322" i="18"/>
  <c r="H322" i="18"/>
  <c r="G322" i="18"/>
  <c r="F322" i="18"/>
  <c r="E322" i="18"/>
  <c r="D322" i="18"/>
  <c r="C322" i="18"/>
  <c r="B322" i="18"/>
  <c r="N320" i="18"/>
  <c r="M320" i="18"/>
  <c r="L320" i="18"/>
  <c r="K320" i="18"/>
  <c r="J320" i="18"/>
  <c r="E320" i="18"/>
  <c r="D320" i="18"/>
  <c r="C320" i="18"/>
  <c r="B320" i="18"/>
  <c r="N309" i="18"/>
  <c r="M309" i="18"/>
  <c r="L309" i="18"/>
  <c r="K309" i="18"/>
  <c r="J309" i="18"/>
  <c r="I309" i="18"/>
  <c r="H309" i="18"/>
  <c r="G309" i="18"/>
  <c r="F309" i="18"/>
  <c r="E309" i="18"/>
  <c r="D309" i="18"/>
  <c r="C309" i="18"/>
  <c r="B309" i="18"/>
  <c r="N308" i="18"/>
  <c r="M308" i="18"/>
  <c r="L308" i="18"/>
  <c r="K308" i="18"/>
  <c r="J308" i="18"/>
  <c r="I308" i="18"/>
  <c r="H308" i="18"/>
  <c r="G308" i="18"/>
  <c r="F308" i="18"/>
  <c r="E308" i="18"/>
  <c r="D308" i="18"/>
  <c r="C308" i="18"/>
  <c r="B308" i="18"/>
  <c r="N307" i="18"/>
  <c r="M307" i="18"/>
  <c r="L307" i="18"/>
  <c r="K307" i="18"/>
  <c r="J307" i="18"/>
  <c r="I307" i="18"/>
  <c r="H307" i="18"/>
  <c r="G307" i="18"/>
  <c r="F307" i="18"/>
  <c r="E307" i="18"/>
  <c r="D307" i="18"/>
  <c r="C307" i="18"/>
  <c r="B307" i="18"/>
  <c r="N306" i="18"/>
  <c r="M306" i="18"/>
  <c r="L306" i="18"/>
  <c r="K306" i="18"/>
  <c r="J306" i="18"/>
  <c r="I306" i="18"/>
  <c r="H306" i="18"/>
  <c r="G306" i="18"/>
  <c r="F306" i="18"/>
  <c r="E306" i="18"/>
  <c r="D306" i="18"/>
  <c r="C306" i="18"/>
  <c r="B306" i="18"/>
  <c r="N304" i="18"/>
  <c r="M304" i="18"/>
  <c r="L304" i="18"/>
  <c r="K304" i="18"/>
  <c r="J304" i="18"/>
  <c r="I304" i="18"/>
  <c r="H304" i="18"/>
  <c r="G304" i="18"/>
  <c r="F304" i="18"/>
  <c r="E304" i="18"/>
  <c r="D304" i="18"/>
  <c r="C304" i="18"/>
  <c r="B304" i="18"/>
  <c r="N303" i="18"/>
  <c r="M303" i="18"/>
  <c r="L303" i="18"/>
  <c r="K303" i="18"/>
  <c r="J303" i="18"/>
  <c r="I303" i="18"/>
  <c r="H303" i="18"/>
  <c r="G303" i="18"/>
  <c r="F303" i="18"/>
  <c r="E303" i="18"/>
  <c r="D303" i="18"/>
  <c r="C303" i="18"/>
  <c r="B303" i="18"/>
  <c r="N302" i="18"/>
  <c r="M302" i="18"/>
  <c r="L302" i="18"/>
  <c r="K302" i="18"/>
  <c r="J302" i="18"/>
  <c r="I302" i="18"/>
  <c r="H302" i="18"/>
  <c r="G302" i="18"/>
  <c r="F302" i="18"/>
  <c r="E302" i="18"/>
  <c r="D302" i="18"/>
  <c r="C302" i="18"/>
  <c r="B302" i="18"/>
  <c r="N301" i="18"/>
  <c r="M301" i="18"/>
  <c r="L301" i="18"/>
  <c r="K301" i="18"/>
  <c r="J301" i="18"/>
  <c r="I301" i="18"/>
  <c r="H301" i="18"/>
  <c r="G301" i="18"/>
  <c r="F301" i="18"/>
  <c r="E301" i="18"/>
  <c r="D301" i="18"/>
  <c r="C301" i="18"/>
  <c r="B301" i="18"/>
  <c r="N299" i="18"/>
  <c r="M299" i="18"/>
  <c r="L299" i="18"/>
  <c r="K299" i="18"/>
  <c r="J299" i="18"/>
  <c r="I299" i="18"/>
  <c r="H299" i="18"/>
  <c r="G299" i="18"/>
  <c r="F299" i="18"/>
  <c r="E299" i="18"/>
  <c r="D299" i="18"/>
  <c r="C299" i="18"/>
  <c r="B299" i="18"/>
  <c r="N298" i="18"/>
  <c r="M298" i="18"/>
  <c r="L298" i="18"/>
  <c r="K298" i="18"/>
  <c r="J298" i="18"/>
  <c r="I298" i="18"/>
  <c r="H298" i="18"/>
  <c r="G298" i="18"/>
  <c r="F298" i="18"/>
  <c r="E298" i="18"/>
  <c r="D298" i="18"/>
  <c r="C298" i="18"/>
  <c r="B298" i="18"/>
  <c r="N297" i="18"/>
  <c r="M297" i="18"/>
  <c r="L297" i="18"/>
  <c r="K297" i="18"/>
  <c r="J297" i="18"/>
  <c r="I297" i="18"/>
  <c r="H297" i="18"/>
  <c r="G297" i="18"/>
  <c r="F297" i="18"/>
  <c r="E297" i="18"/>
  <c r="D297" i="18"/>
  <c r="C297" i="18"/>
  <c r="B297" i="18"/>
  <c r="N296" i="18"/>
  <c r="M296" i="18"/>
  <c r="L296" i="18"/>
  <c r="K296" i="18"/>
  <c r="J296" i="18"/>
  <c r="I296" i="18"/>
  <c r="H296" i="18"/>
  <c r="G296" i="18"/>
  <c r="F296" i="18"/>
  <c r="E296" i="18"/>
  <c r="D296" i="18"/>
  <c r="C296" i="18"/>
  <c r="B296" i="18"/>
  <c r="N294" i="18"/>
  <c r="M294" i="18"/>
  <c r="L294" i="18"/>
  <c r="K294" i="18"/>
  <c r="J294" i="18"/>
  <c r="I294" i="18"/>
  <c r="H294" i="18"/>
  <c r="G294" i="18"/>
  <c r="F294" i="18"/>
  <c r="E294" i="18"/>
  <c r="D294" i="18"/>
  <c r="C294" i="18"/>
  <c r="B294" i="18"/>
  <c r="N293" i="18"/>
  <c r="M293" i="18"/>
  <c r="L293" i="18"/>
  <c r="K293" i="18"/>
  <c r="J293" i="18"/>
  <c r="I293" i="18"/>
  <c r="H293" i="18"/>
  <c r="G293" i="18"/>
  <c r="F293" i="18"/>
  <c r="E293" i="18"/>
  <c r="D293" i="18"/>
  <c r="C293" i="18"/>
  <c r="B293" i="18"/>
  <c r="N292" i="18"/>
  <c r="M292" i="18"/>
  <c r="L292" i="18"/>
  <c r="K292" i="18"/>
  <c r="J292" i="18"/>
  <c r="I292" i="18"/>
  <c r="H292" i="18"/>
  <c r="G292" i="18"/>
  <c r="F292" i="18"/>
  <c r="E292" i="18"/>
  <c r="D292" i="18"/>
  <c r="C292" i="18"/>
  <c r="B292" i="18"/>
  <c r="N291" i="18"/>
  <c r="M291" i="18"/>
  <c r="L291" i="18"/>
  <c r="K291" i="18"/>
  <c r="J291" i="18"/>
  <c r="I291" i="18"/>
  <c r="H291" i="18"/>
  <c r="G291" i="18"/>
  <c r="F291" i="18"/>
  <c r="E291" i="18"/>
  <c r="D291" i="18"/>
  <c r="C291" i="18"/>
  <c r="B291" i="18"/>
  <c r="N289" i="18"/>
  <c r="M289" i="18"/>
  <c r="L289" i="18"/>
  <c r="K289" i="18"/>
  <c r="J289" i="18"/>
  <c r="E289" i="18"/>
  <c r="D289" i="18"/>
  <c r="C289" i="18"/>
  <c r="B289" i="18"/>
  <c r="N278" i="18"/>
  <c r="M278" i="18"/>
  <c r="L278" i="18"/>
  <c r="K278" i="18"/>
  <c r="J278" i="18"/>
  <c r="I278" i="18"/>
  <c r="H278" i="18"/>
  <c r="G278" i="18"/>
  <c r="F278" i="18"/>
  <c r="E278" i="18"/>
  <c r="D278" i="18"/>
  <c r="C278" i="18"/>
  <c r="B278" i="18"/>
  <c r="N277" i="18"/>
  <c r="M277" i="18"/>
  <c r="L277" i="18"/>
  <c r="K277" i="18"/>
  <c r="J277" i="18"/>
  <c r="I277" i="18"/>
  <c r="H277" i="18"/>
  <c r="G277" i="18"/>
  <c r="F277" i="18"/>
  <c r="E277" i="18"/>
  <c r="D277" i="18"/>
  <c r="C277" i="18"/>
  <c r="B277" i="18"/>
  <c r="N276" i="18"/>
  <c r="M276" i="18"/>
  <c r="L276" i="18"/>
  <c r="K276" i="18"/>
  <c r="J276" i="18"/>
  <c r="I276" i="18"/>
  <c r="H276" i="18"/>
  <c r="G276" i="18"/>
  <c r="F276" i="18"/>
  <c r="E276" i="18"/>
  <c r="D276" i="18"/>
  <c r="C276" i="18"/>
  <c r="B276" i="18"/>
  <c r="N275" i="18"/>
  <c r="M275" i="18"/>
  <c r="L275" i="18"/>
  <c r="K275" i="18"/>
  <c r="J275" i="18"/>
  <c r="I275" i="18"/>
  <c r="H275" i="18"/>
  <c r="G275" i="18"/>
  <c r="F275" i="18"/>
  <c r="E275" i="18"/>
  <c r="D275" i="18"/>
  <c r="C275" i="18"/>
  <c r="B275" i="18"/>
  <c r="N273" i="18"/>
  <c r="M273" i="18"/>
  <c r="L273" i="18"/>
  <c r="K273" i="18"/>
  <c r="J273" i="18"/>
  <c r="I273" i="18"/>
  <c r="H273" i="18"/>
  <c r="G273" i="18"/>
  <c r="F273" i="18"/>
  <c r="E273" i="18"/>
  <c r="D273" i="18"/>
  <c r="C273" i="18"/>
  <c r="B273" i="18"/>
  <c r="N272" i="18"/>
  <c r="M272" i="18"/>
  <c r="L272" i="18"/>
  <c r="K272" i="18"/>
  <c r="J272" i="18"/>
  <c r="I272" i="18"/>
  <c r="H272" i="18"/>
  <c r="G272" i="18"/>
  <c r="F272" i="18"/>
  <c r="E272" i="18"/>
  <c r="D272" i="18"/>
  <c r="C272" i="18"/>
  <c r="B272" i="18"/>
  <c r="N271" i="18"/>
  <c r="M271" i="18"/>
  <c r="L271" i="18"/>
  <c r="K271" i="18"/>
  <c r="J271" i="18"/>
  <c r="I271" i="18"/>
  <c r="H271" i="18"/>
  <c r="G271" i="18"/>
  <c r="F271" i="18"/>
  <c r="E271" i="18"/>
  <c r="D271" i="18"/>
  <c r="C271" i="18"/>
  <c r="B271" i="18"/>
  <c r="N270" i="18"/>
  <c r="M270" i="18"/>
  <c r="L270" i="18"/>
  <c r="K270" i="18"/>
  <c r="J270" i="18"/>
  <c r="I270" i="18"/>
  <c r="H270" i="18"/>
  <c r="G270" i="18"/>
  <c r="F270" i="18"/>
  <c r="E270" i="18"/>
  <c r="D270" i="18"/>
  <c r="C270" i="18"/>
  <c r="B270" i="18"/>
  <c r="N268" i="18"/>
  <c r="M268" i="18"/>
  <c r="L268" i="18"/>
  <c r="K268" i="18"/>
  <c r="J268" i="18"/>
  <c r="I268" i="18"/>
  <c r="H268" i="18"/>
  <c r="G268" i="18"/>
  <c r="F268" i="18"/>
  <c r="E268" i="18"/>
  <c r="D268" i="18"/>
  <c r="C268" i="18"/>
  <c r="B268" i="18"/>
  <c r="N267" i="18"/>
  <c r="M267" i="18"/>
  <c r="L267" i="18"/>
  <c r="K267" i="18"/>
  <c r="J267" i="18"/>
  <c r="I267" i="18"/>
  <c r="H267" i="18"/>
  <c r="G267" i="18"/>
  <c r="F267" i="18"/>
  <c r="E267" i="18"/>
  <c r="D267" i="18"/>
  <c r="C267" i="18"/>
  <c r="B267" i="18"/>
  <c r="N266" i="18"/>
  <c r="M266" i="18"/>
  <c r="L266" i="18"/>
  <c r="K266" i="18"/>
  <c r="J266" i="18"/>
  <c r="I266" i="18"/>
  <c r="H266" i="18"/>
  <c r="G266" i="18"/>
  <c r="F266" i="18"/>
  <c r="E266" i="18"/>
  <c r="D266" i="18"/>
  <c r="C266" i="18"/>
  <c r="B266" i="18"/>
  <c r="N265" i="18"/>
  <c r="M265" i="18"/>
  <c r="L265" i="18"/>
  <c r="K265" i="18"/>
  <c r="J265" i="18"/>
  <c r="I265" i="18"/>
  <c r="H265" i="18"/>
  <c r="G265" i="18"/>
  <c r="F265" i="18"/>
  <c r="E265" i="18"/>
  <c r="D265" i="18"/>
  <c r="C265" i="18"/>
  <c r="B265" i="18"/>
  <c r="N263" i="18"/>
  <c r="M263" i="18"/>
  <c r="L263" i="18"/>
  <c r="K263" i="18"/>
  <c r="J263" i="18"/>
  <c r="I263" i="18"/>
  <c r="H263" i="18"/>
  <c r="G263" i="18"/>
  <c r="F263" i="18"/>
  <c r="E263" i="18"/>
  <c r="D263" i="18"/>
  <c r="C263" i="18"/>
  <c r="B263" i="18"/>
  <c r="N262" i="18"/>
  <c r="M262" i="18"/>
  <c r="L262" i="18"/>
  <c r="K262" i="18"/>
  <c r="J262" i="18"/>
  <c r="I262" i="18"/>
  <c r="H262" i="18"/>
  <c r="G262" i="18"/>
  <c r="F262" i="18"/>
  <c r="E262" i="18"/>
  <c r="D262" i="18"/>
  <c r="C262" i="18"/>
  <c r="B262" i="18"/>
  <c r="N261" i="18"/>
  <c r="M261" i="18"/>
  <c r="L261" i="18"/>
  <c r="K261" i="18"/>
  <c r="J261" i="18"/>
  <c r="I261" i="18"/>
  <c r="H261" i="18"/>
  <c r="G261" i="18"/>
  <c r="F261" i="18"/>
  <c r="E261" i="18"/>
  <c r="D261" i="18"/>
  <c r="C261" i="18"/>
  <c r="B261" i="18"/>
  <c r="N260" i="18"/>
  <c r="M260" i="18"/>
  <c r="L260" i="18"/>
  <c r="K260" i="18"/>
  <c r="J260" i="18"/>
  <c r="I260" i="18"/>
  <c r="H260" i="18"/>
  <c r="G260" i="18"/>
  <c r="F260" i="18"/>
  <c r="E260" i="18"/>
  <c r="D260" i="18"/>
  <c r="C260" i="18"/>
  <c r="B260" i="18"/>
  <c r="N258" i="18"/>
  <c r="M258" i="18"/>
  <c r="L258" i="18"/>
  <c r="K258" i="18"/>
  <c r="J258" i="18"/>
  <c r="E258" i="18"/>
  <c r="D258" i="18"/>
  <c r="C258" i="18"/>
  <c r="B258" i="18"/>
  <c r="N247" i="18"/>
  <c r="M247" i="18"/>
  <c r="L247" i="18"/>
  <c r="K247" i="18"/>
  <c r="J247" i="18"/>
  <c r="I247" i="18"/>
  <c r="H247" i="18"/>
  <c r="G247" i="18"/>
  <c r="F247" i="18"/>
  <c r="E247" i="18"/>
  <c r="D247" i="18"/>
  <c r="C247" i="18"/>
  <c r="B247" i="18"/>
  <c r="N246" i="18"/>
  <c r="M246" i="18"/>
  <c r="L246" i="18"/>
  <c r="K246" i="18"/>
  <c r="J246" i="18"/>
  <c r="I246" i="18"/>
  <c r="H246" i="18"/>
  <c r="G246" i="18"/>
  <c r="F246" i="18"/>
  <c r="E246" i="18"/>
  <c r="D246" i="18"/>
  <c r="C246" i="18"/>
  <c r="B246" i="18"/>
  <c r="N245" i="18"/>
  <c r="M245" i="18"/>
  <c r="L245" i="18"/>
  <c r="K245" i="18"/>
  <c r="J245" i="18"/>
  <c r="I245" i="18"/>
  <c r="H245" i="18"/>
  <c r="G245" i="18"/>
  <c r="F245" i="18"/>
  <c r="E245" i="18"/>
  <c r="D245" i="18"/>
  <c r="C245" i="18"/>
  <c r="B245" i="18"/>
  <c r="N244" i="18"/>
  <c r="M244" i="18"/>
  <c r="L244" i="18"/>
  <c r="K244" i="18"/>
  <c r="J244" i="18"/>
  <c r="I244" i="18"/>
  <c r="H244" i="18"/>
  <c r="G244" i="18"/>
  <c r="F244" i="18"/>
  <c r="E244" i="18"/>
  <c r="D244" i="18"/>
  <c r="C244" i="18"/>
  <c r="B244" i="18"/>
  <c r="N242" i="18"/>
  <c r="M242" i="18"/>
  <c r="L242" i="18"/>
  <c r="K242" i="18"/>
  <c r="J242" i="18"/>
  <c r="I242" i="18"/>
  <c r="H242" i="18"/>
  <c r="G242" i="18"/>
  <c r="F242" i="18"/>
  <c r="E242" i="18"/>
  <c r="D242" i="18"/>
  <c r="C242" i="18"/>
  <c r="B242" i="18"/>
  <c r="N241" i="18"/>
  <c r="M241" i="18"/>
  <c r="L241" i="18"/>
  <c r="K241" i="18"/>
  <c r="J241" i="18"/>
  <c r="I241" i="18"/>
  <c r="H241" i="18"/>
  <c r="G241" i="18"/>
  <c r="F241" i="18"/>
  <c r="E241" i="18"/>
  <c r="D241" i="18"/>
  <c r="C241" i="18"/>
  <c r="B241" i="18"/>
  <c r="N240" i="18"/>
  <c r="M240" i="18"/>
  <c r="L240" i="18"/>
  <c r="K240" i="18"/>
  <c r="J240" i="18"/>
  <c r="I240" i="18"/>
  <c r="H240" i="18"/>
  <c r="G240" i="18"/>
  <c r="F240" i="18"/>
  <c r="E240" i="18"/>
  <c r="D240" i="18"/>
  <c r="C240" i="18"/>
  <c r="B240" i="18"/>
  <c r="N239" i="18"/>
  <c r="M239" i="18"/>
  <c r="L239" i="18"/>
  <c r="K239" i="18"/>
  <c r="J239" i="18"/>
  <c r="I239" i="18"/>
  <c r="H239" i="18"/>
  <c r="G239" i="18"/>
  <c r="F239" i="18"/>
  <c r="E239" i="18"/>
  <c r="D239" i="18"/>
  <c r="C239" i="18"/>
  <c r="B239" i="18"/>
  <c r="N237" i="18"/>
  <c r="M237" i="18"/>
  <c r="L237" i="18"/>
  <c r="K237" i="18"/>
  <c r="J237" i="18"/>
  <c r="I237" i="18"/>
  <c r="H237" i="18"/>
  <c r="G237" i="18"/>
  <c r="F237" i="18"/>
  <c r="E237" i="18"/>
  <c r="D237" i="18"/>
  <c r="C237" i="18"/>
  <c r="B237" i="18"/>
  <c r="N236" i="18"/>
  <c r="M236" i="18"/>
  <c r="L236" i="18"/>
  <c r="K236" i="18"/>
  <c r="J236" i="18"/>
  <c r="I236" i="18"/>
  <c r="H236" i="18"/>
  <c r="G236" i="18"/>
  <c r="F236" i="18"/>
  <c r="E236" i="18"/>
  <c r="D236" i="18"/>
  <c r="C236" i="18"/>
  <c r="B236" i="18"/>
  <c r="N235" i="18"/>
  <c r="M235" i="18"/>
  <c r="L235" i="18"/>
  <c r="K235" i="18"/>
  <c r="J235" i="18"/>
  <c r="I235" i="18"/>
  <c r="H235" i="18"/>
  <c r="G235" i="18"/>
  <c r="F235" i="18"/>
  <c r="E235" i="18"/>
  <c r="D235" i="18"/>
  <c r="C235" i="18"/>
  <c r="B235" i="18"/>
  <c r="N234" i="18"/>
  <c r="M234" i="18"/>
  <c r="L234" i="18"/>
  <c r="K234" i="18"/>
  <c r="J234" i="18"/>
  <c r="I234" i="18"/>
  <c r="H234" i="18"/>
  <c r="G234" i="18"/>
  <c r="F234" i="18"/>
  <c r="E234" i="18"/>
  <c r="D234" i="18"/>
  <c r="C234" i="18"/>
  <c r="B234" i="18"/>
  <c r="N232" i="18"/>
  <c r="M232" i="18"/>
  <c r="L232" i="18"/>
  <c r="K232" i="18"/>
  <c r="J232" i="18"/>
  <c r="I232" i="18"/>
  <c r="H232" i="18"/>
  <c r="G232" i="18"/>
  <c r="F232" i="18"/>
  <c r="E232" i="18"/>
  <c r="D232" i="18"/>
  <c r="C232" i="18"/>
  <c r="B232" i="18"/>
  <c r="N231" i="18"/>
  <c r="M231" i="18"/>
  <c r="L231" i="18"/>
  <c r="K231" i="18"/>
  <c r="J231" i="18"/>
  <c r="I231" i="18"/>
  <c r="H231" i="18"/>
  <c r="G231" i="18"/>
  <c r="F231" i="18"/>
  <c r="E231" i="18"/>
  <c r="D231" i="18"/>
  <c r="C231" i="18"/>
  <c r="B231" i="18"/>
  <c r="N230" i="18"/>
  <c r="M230" i="18"/>
  <c r="L230" i="18"/>
  <c r="K230" i="18"/>
  <c r="J230" i="18"/>
  <c r="I230" i="18"/>
  <c r="H230" i="18"/>
  <c r="G230" i="18"/>
  <c r="F230" i="18"/>
  <c r="E230" i="18"/>
  <c r="D230" i="18"/>
  <c r="C230" i="18"/>
  <c r="B230" i="18"/>
  <c r="N229" i="18"/>
  <c r="M229" i="18"/>
  <c r="L229" i="18"/>
  <c r="K229" i="18"/>
  <c r="J229" i="18"/>
  <c r="I229" i="18"/>
  <c r="H229" i="18"/>
  <c r="G229" i="18"/>
  <c r="F229" i="18"/>
  <c r="E229" i="18"/>
  <c r="D229" i="18"/>
  <c r="C229" i="18"/>
  <c r="B229" i="18"/>
  <c r="N227" i="18"/>
  <c r="M227" i="18"/>
  <c r="L227" i="18"/>
  <c r="K227" i="18"/>
  <c r="J227" i="18"/>
  <c r="I227" i="18"/>
  <c r="H227" i="18"/>
  <c r="G227" i="18"/>
  <c r="F227" i="18"/>
  <c r="E227" i="18"/>
  <c r="D227" i="18"/>
  <c r="C227" i="18"/>
  <c r="B227" i="18"/>
  <c r="N216" i="18"/>
  <c r="M216" i="18"/>
  <c r="L216" i="18"/>
  <c r="K216" i="18"/>
  <c r="J216" i="18"/>
  <c r="I216" i="18"/>
  <c r="H216" i="18"/>
  <c r="G216" i="18"/>
  <c r="F216" i="18"/>
  <c r="E216" i="18"/>
  <c r="D216" i="18"/>
  <c r="C216" i="18"/>
  <c r="B216" i="18"/>
  <c r="N215" i="18"/>
  <c r="M215" i="18"/>
  <c r="L215" i="18"/>
  <c r="K215" i="18"/>
  <c r="J215" i="18"/>
  <c r="I215" i="18"/>
  <c r="H215" i="18"/>
  <c r="G215" i="18"/>
  <c r="F215" i="18"/>
  <c r="E215" i="18"/>
  <c r="D215" i="18"/>
  <c r="C215" i="18"/>
  <c r="B215" i="18"/>
  <c r="N214" i="18"/>
  <c r="M214" i="18"/>
  <c r="L214" i="18"/>
  <c r="K214" i="18"/>
  <c r="J214" i="18"/>
  <c r="I214" i="18"/>
  <c r="H214" i="18"/>
  <c r="G214" i="18"/>
  <c r="F214" i="18"/>
  <c r="E214" i="18"/>
  <c r="D214" i="18"/>
  <c r="C214" i="18"/>
  <c r="B214" i="18"/>
  <c r="N213" i="18"/>
  <c r="M213" i="18"/>
  <c r="L213" i="18"/>
  <c r="K213" i="18"/>
  <c r="J213" i="18"/>
  <c r="I213" i="18"/>
  <c r="H213" i="18"/>
  <c r="G213" i="18"/>
  <c r="F213" i="18"/>
  <c r="E213" i="18"/>
  <c r="D213" i="18"/>
  <c r="C213" i="18"/>
  <c r="B213" i="18"/>
  <c r="N211" i="18"/>
  <c r="M211" i="18"/>
  <c r="L211" i="18"/>
  <c r="K211" i="18"/>
  <c r="J211" i="18"/>
  <c r="I211" i="18"/>
  <c r="H211" i="18"/>
  <c r="G211" i="18"/>
  <c r="F211" i="18"/>
  <c r="E211" i="18"/>
  <c r="D211" i="18"/>
  <c r="C211" i="18"/>
  <c r="B211" i="18"/>
  <c r="N210" i="18"/>
  <c r="M210" i="18"/>
  <c r="L210" i="18"/>
  <c r="K210" i="18"/>
  <c r="J210" i="18"/>
  <c r="I210" i="18"/>
  <c r="H210" i="18"/>
  <c r="G210" i="18"/>
  <c r="F210" i="18"/>
  <c r="E210" i="18"/>
  <c r="D210" i="18"/>
  <c r="C210" i="18"/>
  <c r="B210" i="18"/>
  <c r="N209" i="18"/>
  <c r="M209" i="18"/>
  <c r="L209" i="18"/>
  <c r="K209" i="18"/>
  <c r="J209" i="18"/>
  <c r="I209" i="18"/>
  <c r="H209" i="18"/>
  <c r="G209" i="18"/>
  <c r="F209" i="18"/>
  <c r="E209" i="18"/>
  <c r="D209" i="18"/>
  <c r="C209" i="18"/>
  <c r="B209" i="18"/>
  <c r="N208" i="18"/>
  <c r="M208" i="18"/>
  <c r="L208" i="18"/>
  <c r="K208" i="18"/>
  <c r="J208" i="18"/>
  <c r="I208" i="18"/>
  <c r="H208" i="18"/>
  <c r="G208" i="18"/>
  <c r="F208" i="18"/>
  <c r="E208" i="18"/>
  <c r="D208" i="18"/>
  <c r="C208" i="18"/>
  <c r="B208" i="18"/>
  <c r="N206" i="18"/>
  <c r="M206" i="18"/>
  <c r="L206" i="18"/>
  <c r="K206" i="18"/>
  <c r="J206" i="18"/>
  <c r="I206" i="18"/>
  <c r="H206" i="18"/>
  <c r="G206" i="18"/>
  <c r="F206" i="18"/>
  <c r="E206" i="18"/>
  <c r="D206" i="18"/>
  <c r="C206" i="18"/>
  <c r="B206" i="18"/>
  <c r="N205" i="18"/>
  <c r="M205" i="18"/>
  <c r="L205" i="18"/>
  <c r="K205" i="18"/>
  <c r="J205" i="18"/>
  <c r="I205" i="18"/>
  <c r="H205" i="18"/>
  <c r="G205" i="18"/>
  <c r="F205" i="18"/>
  <c r="E205" i="18"/>
  <c r="D205" i="18"/>
  <c r="C205" i="18"/>
  <c r="B205" i="18"/>
  <c r="N204" i="18"/>
  <c r="M204" i="18"/>
  <c r="L204" i="18"/>
  <c r="K204" i="18"/>
  <c r="J204" i="18"/>
  <c r="I204" i="18"/>
  <c r="H204" i="18"/>
  <c r="G204" i="18"/>
  <c r="F204" i="18"/>
  <c r="E204" i="18"/>
  <c r="D204" i="18"/>
  <c r="C204" i="18"/>
  <c r="B204" i="18"/>
  <c r="N203" i="18"/>
  <c r="M203" i="18"/>
  <c r="L203" i="18"/>
  <c r="K203" i="18"/>
  <c r="J203" i="18"/>
  <c r="I203" i="18"/>
  <c r="H203" i="18"/>
  <c r="G203" i="18"/>
  <c r="F203" i="18"/>
  <c r="E203" i="18"/>
  <c r="D203" i="18"/>
  <c r="C203" i="18"/>
  <c r="B203" i="18"/>
  <c r="N201" i="18"/>
  <c r="M201" i="18"/>
  <c r="L201" i="18"/>
  <c r="K201" i="18"/>
  <c r="J201" i="18"/>
  <c r="I201" i="18"/>
  <c r="H201" i="18"/>
  <c r="G201" i="18"/>
  <c r="F201" i="18"/>
  <c r="E201" i="18"/>
  <c r="D201" i="18"/>
  <c r="C201" i="18"/>
  <c r="B201" i="18"/>
  <c r="N200" i="18"/>
  <c r="M200" i="18"/>
  <c r="L200" i="18"/>
  <c r="K200" i="18"/>
  <c r="J200" i="18"/>
  <c r="I200" i="18"/>
  <c r="H200" i="18"/>
  <c r="G200" i="18"/>
  <c r="F200" i="18"/>
  <c r="E200" i="18"/>
  <c r="D200" i="18"/>
  <c r="C200" i="18"/>
  <c r="B200" i="18"/>
  <c r="N199" i="18"/>
  <c r="M199" i="18"/>
  <c r="L199" i="18"/>
  <c r="K199" i="18"/>
  <c r="J199" i="18"/>
  <c r="I199" i="18"/>
  <c r="H199" i="18"/>
  <c r="G199" i="18"/>
  <c r="F199" i="18"/>
  <c r="E199" i="18"/>
  <c r="D199" i="18"/>
  <c r="C199" i="18"/>
  <c r="B199" i="18"/>
  <c r="N198" i="18"/>
  <c r="M198" i="18"/>
  <c r="L198" i="18"/>
  <c r="K198" i="18"/>
  <c r="J198" i="18"/>
  <c r="I198" i="18"/>
  <c r="H198" i="18"/>
  <c r="G198" i="18"/>
  <c r="F198" i="18"/>
  <c r="E198" i="18"/>
  <c r="D198" i="18"/>
  <c r="C198" i="18"/>
  <c r="B198" i="18"/>
  <c r="N196" i="18"/>
  <c r="M196" i="18"/>
  <c r="L196" i="18"/>
  <c r="K196" i="18"/>
  <c r="J196" i="18"/>
  <c r="E196" i="18"/>
  <c r="D196" i="18"/>
  <c r="C196" i="18"/>
  <c r="B196" i="18"/>
  <c r="N185" i="18"/>
  <c r="M185" i="18"/>
  <c r="L185" i="18"/>
  <c r="K185" i="18"/>
  <c r="J185" i="18"/>
  <c r="I185" i="18"/>
  <c r="H185" i="18"/>
  <c r="G185" i="18"/>
  <c r="F185" i="18"/>
  <c r="E185" i="18"/>
  <c r="D185" i="18"/>
  <c r="C185" i="18"/>
  <c r="B185" i="18"/>
  <c r="N184" i="18"/>
  <c r="M184" i="18"/>
  <c r="L184" i="18"/>
  <c r="K184" i="18"/>
  <c r="J184" i="18"/>
  <c r="I184" i="18"/>
  <c r="H184" i="18"/>
  <c r="G184" i="18"/>
  <c r="F184" i="18"/>
  <c r="E184" i="18"/>
  <c r="D184" i="18"/>
  <c r="C184" i="18"/>
  <c r="B184" i="18"/>
  <c r="N183" i="18"/>
  <c r="M183" i="18"/>
  <c r="L183" i="18"/>
  <c r="K183" i="18"/>
  <c r="J183" i="18"/>
  <c r="I183" i="18"/>
  <c r="H183" i="18"/>
  <c r="G183" i="18"/>
  <c r="F183" i="18"/>
  <c r="E183" i="18"/>
  <c r="D183" i="18"/>
  <c r="C183" i="18"/>
  <c r="B183" i="18"/>
  <c r="N182" i="18"/>
  <c r="M182" i="18"/>
  <c r="L182" i="18"/>
  <c r="K182" i="18"/>
  <c r="J182" i="18"/>
  <c r="I182" i="18"/>
  <c r="H182" i="18"/>
  <c r="G182" i="18"/>
  <c r="F182" i="18"/>
  <c r="E182" i="18"/>
  <c r="D182" i="18"/>
  <c r="C182" i="18"/>
  <c r="B182" i="18"/>
  <c r="N180" i="18"/>
  <c r="M180" i="18"/>
  <c r="L180" i="18"/>
  <c r="K180" i="18"/>
  <c r="J180" i="18"/>
  <c r="I180" i="18"/>
  <c r="H180" i="18"/>
  <c r="G180" i="18"/>
  <c r="F180" i="18"/>
  <c r="E180" i="18"/>
  <c r="D180" i="18"/>
  <c r="C180" i="18"/>
  <c r="B180" i="18"/>
  <c r="N179" i="18"/>
  <c r="M179" i="18"/>
  <c r="L179" i="18"/>
  <c r="K179" i="18"/>
  <c r="J179" i="18"/>
  <c r="I179" i="18"/>
  <c r="H179" i="18"/>
  <c r="G179" i="18"/>
  <c r="F179" i="18"/>
  <c r="E179" i="18"/>
  <c r="D179" i="18"/>
  <c r="C179" i="18"/>
  <c r="B179" i="18"/>
  <c r="N178" i="18"/>
  <c r="M178" i="18"/>
  <c r="L178" i="18"/>
  <c r="K178" i="18"/>
  <c r="J178" i="18"/>
  <c r="I178" i="18"/>
  <c r="H178" i="18"/>
  <c r="G178" i="18"/>
  <c r="F178" i="18"/>
  <c r="E178" i="18"/>
  <c r="D178" i="18"/>
  <c r="C178" i="18"/>
  <c r="B178" i="18"/>
  <c r="N177" i="18"/>
  <c r="M177" i="18"/>
  <c r="L177" i="18"/>
  <c r="K177" i="18"/>
  <c r="J177" i="18"/>
  <c r="I177" i="18"/>
  <c r="H177" i="18"/>
  <c r="G177" i="18"/>
  <c r="F177" i="18"/>
  <c r="E177" i="18"/>
  <c r="D177" i="18"/>
  <c r="C177" i="18"/>
  <c r="B177" i="18"/>
  <c r="N175" i="18"/>
  <c r="M175" i="18"/>
  <c r="L175" i="18"/>
  <c r="K175" i="18"/>
  <c r="J175" i="18"/>
  <c r="I175" i="18"/>
  <c r="H175" i="18"/>
  <c r="G175" i="18"/>
  <c r="F175" i="18"/>
  <c r="E175" i="18"/>
  <c r="D175" i="18"/>
  <c r="C175" i="18"/>
  <c r="B175" i="18"/>
  <c r="N174" i="18"/>
  <c r="M174" i="18"/>
  <c r="L174" i="18"/>
  <c r="K174" i="18"/>
  <c r="J174" i="18"/>
  <c r="I174" i="18"/>
  <c r="H174" i="18"/>
  <c r="G174" i="18"/>
  <c r="F174" i="18"/>
  <c r="E174" i="18"/>
  <c r="D174" i="18"/>
  <c r="C174" i="18"/>
  <c r="B174" i="18"/>
  <c r="N173" i="18"/>
  <c r="M173" i="18"/>
  <c r="L173" i="18"/>
  <c r="K173" i="18"/>
  <c r="J173" i="18"/>
  <c r="I173" i="18"/>
  <c r="H173" i="18"/>
  <c r="G173" i="18"/>
  <c r="F173" i="18"/>
  <c r="E173" i="18"/>
  <c r="D173" i="18"/>
  <c r="C173" i="18"/>
  <c r="B173" i="18"/>
  <c r="N172" i="18"/>
  <c r="M172" i="18"/>
  <c r="L172" i="18"/>
  <c r="K172" i="18"/>
  <c r="J172" i="18"/>
  <c r="I172" i="18"/>
  <c r="H172" i="18"/>
  <c r="G172" i="18"/>
  <c r="F172" i="18"/>
  <c r="E172" i="18"/>
  <c r="D172" i="18"/>
  <c r="C172" i="18"/>
  <c r="B172" i="18"/>
  <c r="N170" i="18"/>
  <c r="M170" i="18"/>
  <c r="L170" i="18"/>
  <c r="K170" i="18"/>
  <c r="J170" i="18"/>
  <c r="I170" i="18"/>
  <c r="H170" i="18"/>
  <c r="G170" i="18"/>
  <c r="F170" i="18"/>
  <c r="E170" i="18"/>
  <c r="D170" i="18"/>
  <c r="C170" i="18"/>
  <c r="B170" i="18"/>
  <c r="N169" i="18"/>
  <c r="M169" i="18"/>
  <c r="L169" i="18"/>
  <c r="K169" i="18"/>
  <c r="J169" i="18"/>
  <c r="I169" i="18"/>
  <c r="H169" i="18"/>
  <c r="G169" i="18"/>
  <c r="F169" i="18"/>
  <c r="E169" i="18"/>
  <c r="D169" i="18"/>
  <c r="C169" i="18"/>
  <c r="B169" i="18"/>
  <c r="N168" i="18"/>
  <c r="M168" i="18"/>
  <c r="L168" i="18"/>
  <c r="K168" i="18"/>
  <c r="J168" i="18"/>
  <c r="I168" i="18"/>
  <c r="H168" i="18"/>
  <c r="G168" i="18"/>
  <c r="F168" i="18"/>
  <c r="E168" i="18"/>
  <c r="D168" i="18"/>
  <c r="C168" i="18"/>
  <c r="B168" i="18"/>
  <c r="N167" i="18"/>
  <c r="M167" i="18"/>
  <c r="L167" i="18"/>
  <c r="K167" i="18"/>
  <c r="J167" i="18"/>
  <c r="I167" i="18"/>
  <c r="H167" i="18"/>
  <c r="G167" i="18"/>
  <c r="F167" i="18"/>
  <c r="E167" i="18"/>
  <c r="D167" i="18"/>
  <c r="C167" i="18"/>
  <c r="B167" i="18"/>
  <c r="N165" i="18"/>
  <c r="M165" i="18"/>
  <c r="L165" i="18"/>
  <c r="K165" i="18"/>
  <c r="J165" i="18"/>
  <c r="E165" i="18"/>
  <c r="D165" i="18"/>
  <c r="C165" i="18"/>
  <c r="B165" i="18"/>
  <c r="N154" i="18"/>
  <c r="M154" i="18"/>
  <c r="L154" i="18"/>
  <c r="K154" i="18"/>
  <c r="J154" i="18"/>
  <c r="I154" i="18"/>
  <c r="H154" i="18"/>
  <c r="G154" i="18"/>
  <c r="F154" i="18"/>
  <c r="E154" i="18"/>
  <c r="D154" i="18"/>
  <c r="C154" i="18"/>
  <c r="B154" i="18"/>
  <c r="N153" i="18"/>
  <c r="M153" i="18"/>
  <c r="L153" i="18"/>
  <c r="K153" i="18"/>
  <c r="J153" i="18"/>
  <c r="I153" i="18"/>
  <c r="H153" i="18"/>
  <c r="G153" i="18"/>
  <c r="F153" i="18"/>
  <c r="E153" i="18"/>
  <c r="D153" i="18"/>
  <c r="C153" i="18"/>
  <c r="B153" i="18"/>
  <c r="N152" i="18"/>
  <c r="M152" i="18"/>
  <c r="L152" i="18"/>
  <c r="K152" i="18"/>
  <c r="J152" i="18"/>
  <c r="I152" i="18"/>
  <c r="H152" i="18"/>
  <c r="G152" i="18"/>
  <c r="F152" i="18"/>
  <c r="E152" i="18"/>
  <c r="D152" i="18"/>
  <c r="C152" i="18"/>
  <c r="B152" i="18"/>
  <c r="N151" i="18"/>
  <c r="M151" i="18"/>
  <c r="L151" i="18"/>
  <c r="K151" i="18"/>
  <c r="J151" i="18"/>
  <c r="I151" i="18"/>
  <c r="H151" i="18"/>
  <c r="G151" i="18"/>
  <c r="F151" i="18"/>
  <c r="E151" i="18"/>
  <c r="D151" i="18"/>
  <c r="C151" i="18"/>
  <c r="B151" i="18"/>
  <c r="N149" i="18"/>
  <c r="M149" i="18"/>
  <c r="L149" i="18"/>
  <c r="K149" i="18"/>
  <c r="J149" i="18"/>
  <c r="I149" i="18"/>
  <c r="H149" i="18"/>
  <c r="G149" i="18"/>
  <c r="F149" i="18"/>
  <c r="E149" i="18"/>
  <c r="D149" i="18"/>
  <c r="C149" i="18"/>
  <c r="B149" i="18"/>
  <c r="N148" i="18"/>
  <c r="M148" i="18"/>
  <c r="L148" i="18"/>
  <c r="K148" i="18"/>
  <c r="J148" i="18"/>
  <c r="I148" i="18"/>
  <c r="H148" i="18"/>
  <c r="G148" i="18"/>
  <c r="F148" i="18"/>
  <c r="E148" i="18"/>
  <c r="D148" i="18"/>
  <c r="C148" i="18"/>
  <c r="B148" i="18"/>
  <c r="N147" i="18"/>
  <c r="M147" i="18"/>
  <c r="L147" i="18"/>
  <c r="K147" i="18"/>
  <c r="J147" i="18"/>
  <c r="I147" i="18"/>
  <c r="H147" i="18"/>
  <c r="G147" i="18"/>
  <c r="F147" i="18"/>
  <c r="E147" i="18"/>
  <c r="D147" i="18"/>
  <c r="C147" i="18"/>
  <c r="B147" i="18"/>
  <c r="N146" i="18"/>
  <c r="M146" i="18"/>
  <c r="L146" i="18"/>
  <c r="K146" i="18"/>
  <c r="J146" i="18"/>
  <c r="I146" i="18"/>
  <c r="H146" i="18"/>
  <c r="G146" i="18"/>
  <c r="F146" i="18"/>
  <c r="E146" i="18"/>
  <c r="D146" i="18"/>
  <c r="C146" i="18"/>
  <c r="B146" i="18"/>
  <c r="N144" i="18"/>
  <c r="M144" i="18"/>
  <c r="L144" i="18"/>
  <c r="K144" i="18"/>
  <c r="J144" i="18"/>
  <c r="I144" i="18"/>
  <c r="H144" i="18"/>
  <c r="G144" i="18"/>
  <c r="F144" i="18"/>
  <c r="E144" i="18"/>
  <c r="D144" i="18"/>
  <c r="C144" i="18"/>
  <c r="B144" i="18"/>
  <c r="N143" i="18"/>
  <c r="M143" i="18"/>
  <c r="L143" i="18"/>
  <c r="K143" i="18"/>
  <c r="J143" i="18"/>
  <c r="I143" i="18"/>
  <c r="H143" i="18"/>
  <c r="G143" i="18"/>
  <c r="F143" i="18"/>
  <c r="E143" i="18"/>
  <c r="D143" i="18"/>
  <c r="C143" i="18"/>
  <c r="B143" i="18"/>
  <c r="N142" i="18"/>
  <c r="M142" i="18"/>
  <c r="L142" i="18"/>
  <c r="K142" i="18"/>
  <c r="J142" i="18"/>
  <c r="I142" i="18"/>
  <c r="H142" i="18"/>
  <c r="G142" i="18"/>
  <c r="F142" i="18"/>
  <c r="E142" i="18"/>
  <c r="D142" i="18"/>
  <c r="C142" i="18"/>
  <c r="B142" i="18"/>
  <c r="N141" i="18"/>
  <c r="M141" i="18"/>
  <c r="L141" i="18"/>
  <c r="K141" i="18"/>
  <c r="J141" i="18"/>
  <c r="I141" i="18"/>
  <c r="H141" i="18"/>
  <c r="G141" i="18"/>
  <c r="F141" i="18"/>
  <c r="E141" i="18"/>
  <c r="D141" i="18"/>
  <c r="C141" i="18"/>
  <c r="B141" i="18"/>
  <c r="N139" i="18"/>
  <c r="M139" i="18"/>
  <c r="L139" i="18"/>
  <c r="K139" i="18"/>
  <c r="J139" i="18"/>
  <c r="I139" i="18"/>
  <c r="H139" i="18"/>
  <c r="G139" i="18"/>
  <c r="F139" i="18"/>
  <c r="E139" i="18"/>
  <c r="D139" i="18"/>
  <c r="C139" i="18"/>
  <c r="B139" i="18"/>
  <c r="N138" i="18"/>
  <c r="M138" i="18"/>
  <c r="L138" i="18"/>
  <c r="K138" i="18"/>
  <c r="J138" i="18"/>
  <c r="I138" i="18"/>
  <c r="H138" i="18"/>
  <c r="G138" i="18"/>
  <c r="F138" i="18"/>
  <c r="E138" i="18"/>
  <c r="D138" i="18"/>
  <c r="C138" i="18"/>
  <c r="B138" i="18"/>
  <c r="N137" i="18"/>
  <c r="M137" i="18"/>
  <c r="L137" i="18"/>
  <c r="K137" i="18"/>
  <c r="J137" i="18"/>
  <c r="I137" i="18"/>
  <c r="H137" i="18"/>
  <c r="G137" i="18"/>
  <c r="F137" i="18"/>
  <c r="E137" i="18"/>
  <c r="D137" i="18"/>
  <c r="C137" i="18"/>
  <c r="B137" i="18"/>
  <c r="N136" i="18"/>
  <c r="M136" i="18"/>
  <c r="L136" i="18"/>
  <c r="K136" i="18"/>
  <c r="J136" i="18"/>
  <c r="I136" i="18"/>
  <c r="H136" i="18"/>
  <c r="G136" i="18"/>
  <c r="F136" i="18"/>
  <c r="E136" i="18"/>
  <c r="D136" i="18"/>
  <c r="C136" i="18"/>
  <c r="B136" i="18"/>
  <c r="N134" i="18"/>
  <c r="M134" i="18"/>
  <c r="L134" i="18"/>
  <c r="K134" i="18"/>
  <c r="J134" i="18"/>
  <c r="E134" i="18"/>
  <c r="D134" i="18"/>
  <c r="C134" i="18"/>
  <c r="B134" i="18"/>
  <c r="N123" i="18"/>
  <c r="M123" i="18"/>
  <c r="L123" i="18"/>
  <c r="K123" i="18"/>
  <c r="J123" i="18"/>
  <c r="I123" i="18"/>
  <c r="H123" i="18"/>
  <c r="G123" i="18"/>
  <c r="F123" i="18"/>
  <c r="E123" i="18"/>
  <c r="D123" i="18"/>
  <c r="C123" i="18"/>
  <c r="B123" i="18"/>
  <c r="N122" i="18"/>
  <c r="M122" i="18"/>
  <c r="L122" i="18"/>
  <c r="K122" i="18"/>
  <c r="J122" i="18"/>
  <c r="I122" i="18"/>
  <c r="H122" i="18"/>
  <c r="G122" i="18"/>
  <c r="F122" i="18"/>
  <c r="E122" i="18"/>
  <c r="D122" i="18"/>
  <c r="C122" i="18"/>
  <c r="B122" i="18"/>
  <c r="N121" i="18"/>
  <c r="M121" i="18"/>
  <c r="L121" i="18"/>
  <c r="K121" i="18"/>
  <c r="J121" i="18"/>
  <c r="I121" i="18"/>
  <c r="H121" i="18"/>
  <c r="G121" i="18"/>
  <c r="F121" i="18"/>
  <c r="E121" i="18"/>
  <c r="D121" i="18"/>
  <c r="C121" i="18"/>
  <c r="B121" i="18"/>
  <c r="N120" i="18"/>
  <c r="M120" i="18"/>
  <c r="L120" i="18"/>
  <c r="K120" i="18"/>
  <c r="J120" i="18"/>
  <c r="I120" i="18"/>
  <c r="H120" i="18"/>
  <c r="G120" i="18"/>
  <c r="F120" i="18"/>
  <c r="E120" i="18"/>
  <c r="D120" i="18"/>
  <c r="C120" i="18"/>
  <c r="B120" i="18"/>
  <c r="N118" i="18"/>
  <c r="M118" i="18"/>
  <c r="L118" i="18"/>
  <c r="K118" i="18"/>
  <c r="J118" i="18"/>
  <c r="I118" i="18"/>
  <c r="H118" i="18"/>
  <c r="G118" i="18"/>
  <c r="F118" i="18"/>
  <c r="E118" i="18"/>
  <c r="D118" i="18"/>
  <c r="C118" i="18"/>
  <c r="B118" i="18"/>
  <c r="N117" i="18"/>
  <c r="M117" i="18"/>
  <c r="L117" i="18"/>
  <c r="K117" i="18"/>
  <c r="J117" i="18"/>
  <c r="I117" i="18"/>
  <c r="H117" i="18"/>
  <c r="G117" i="18"/>
  <c r="F117" i="18"/>
  <c r="E117" i="18"/>
  <c r="D117" i="18"/>
  <c r="C117" i="18"/>
  <c r="B117" i="18"/>
  <c r="N116" i="18"/>
  <c r="M116" i="18"/>
  <c r="L116" i="18"/>
  <c r="K116" i="18"/>
  <c r="J116" i="18"/>
  <c r="I116" i="18"/>
  <c r="H116" i="18"/>
  <c r="G116" i="18"/>
  <c r="F116" i="18"/>
  <c r="E116" i="18"/>
  <c r="D116" i="18"/>
  <c r="C116" i="18"/>
  <c r="B116" i="18"/>
  <c r="N115" i="18"/>
  <c r="M115" i="18"/>
  <c r="L115" i="18"/>
  <c r="K115" i="18"/>
  <c r="J115" i="18"/>
  <c r="I115" i="18"/>
  <c r="H115" i="18"/>
  <c r="G115" i="18"/>
  <c r="F115" i="18"/>
  <c r="E115" i="18"/>
  <c r="D115" i="18"/>
  <c r="C115" i="18"/>
  <c r="B115" i="18"/>
  <c r="N113" i="18"/>
  <c r="M113" i="18"/>
  <c r="L113" i="18"/>
  <c r="K113" i="18"/>
  <c r="J113" i="18"/>
  <c r="I113" i="18"/>
  <c r="H113" i="18"/>
  <c r="G113" i="18"/>
  <c r="F113" i="18"/>
  <c r="E113" i="18"/>
  <c r="D113" i="18"/>
  <c r="C113" i="18"/>
  <c r="B113" i="18"/>
  <c r="N112" i="18"/>
  <c r="M112" i="18"/>
  <c r="L112" i="18"/>
  <c r="K112" i="18"/>
  <c r="J112" i="18"/>
  <c r="I112" i="18"/>
  <c r="H112" i="18"/>
  <c r="G112" i="18"/>
  <c r="F112" i="18"/>
  <c r="E112" i="18"/>
  <c r="D112" i="18"/>
  <c r="C112" i="18"/>
  <c r="B112" i="18"/>
  <c r="N111" i="18"/>
  <c r="M111" i="18"/>
  <c r="L111" i="18"/>
  <c r="K111" i="18"/>
  <c r="J111" i="18"/>
  <c r="I111" i="18"/>
  <c r="H111" i="18"/>
  <c r="G111" i="18"/>
  <c r="F111" i="18"/>
  <c r="E111" i="18"/>
  <c r="D111" i="18"/>
  <c r="C111" i="18"/>
  <c r="B111" i="18"/>
  <c r="N110" i="18"/>
  <c r="M110" i="18"/>
  <c r="L110" i="18"/>
  <c r="K110" i="18"/>
  <c r="J110" i="18"/>
  <c r="I110" i="18"/>
  <c r="H110" i="18"/>
  <c r="G110" i="18"/>
  <c r="F110" i="18"/>
  <c r="E110" i="18"/>
  <c r="D110" i="18"/>
  <c r="C110" i="18"/>
  <c r="B110" i="18"/>
  <c r="N108" i="18"/>
  <c r="M108" i="18"/>
  <c r="L108" i="18"/>
  <c r="K108" i="18"/>
  <c r="J108" i="18"/>
  <c r="I108" i="18"/>
  <c r="H108" i="18"/>
  <c r="G108" i="18"/>
  <c r="F108" i="18"/>
  <c r="E108" i="18"/>
  <c r="D108" i="18"/>
  <c r="C108" i="18"/>
  <c r="B108" i="18"/>
  <c r="N107" i="18"/>
  <c r="M107" i="18"/>
  <c r="L107" i="18"/>
  <c r="K107" i="18"/>
  <c r="J107" i="18"/>
  <c r="I107" i="18"/>
  <c r="H107" i="18"/>
  <c r="G107" i="18"/>
  <c r="F107" i="18"/>
  <c r="E107" i="18"/>
  <c r="D107" i="18"/>
  <c r="C107" i="18"/>
  <c r="B107" i="18"/>
  <c r="N106" i="18"/>
  <c r="M106" i="18"/>
  <c r="L106" i="18"/>
  <c r="K106" i="18"/>
  <c r="J106" i="18"/>
  <c r="I106" i="18"/>
  <c r="H106" i="18"/>
  <c r="G106" i="18"/>
  <c r="F106" i="18"/>
  <c r="E106" i="18"/>
  <c r="D106" i="18"/>
  <c r="C106" i="18"/>
  <c r="B106" i="18"/>
  <c r="N105" i="18"/>
  <c r="M105" i="18"/>
  <c r="L105" i="18"/>
  <c r="K105" i="18"/>
  <c r="J105" i="18"/>
  <c r="I105" i="18"/>
  <c r="H105" i="18"/>
  <c r="G105" i="18"/>
  <c r="F105" i="18"/>
  <c r="E105" i="18"/>
  <c r="D105" i="18"/>
  <c r="C105" i="18"/>
  <c r="B105" i="18"/>
  <c r="N103" i="18"/>
  <c r="M103" i="18"/>
  <c r="L103" i="18"/>
  <c r="K103" i="18"/>
  <c r="J103" i="18"/>
  <c r="E103" i="18"/>
  <c r="D103" i="18"/>
  <c r="C103" i="18"/>
  <c r="B103" i="18"/>
  <c r="N92" i="18"/>
  <c r="M92" i="18"/>
  <c r="L92" i="18"/>
  <c r="K92" i="18"/>
  <c r="J92" i="18"/>
  <c r="I92" i="18"/>
  <c r="H92" i="18"/>
  <c r="G92" i="18"/>
  <c r="F92" i="18"/>
  <c r="E92" i="18"/>
  <c r="D92" i="18"/>
  <c r="C92" i="18"/>
  <c r="B92" i="18"/>
  <c r="N91" i="18"/>
  <c r="M91" i="18"/>
  <c r="L91" i="18"/>
  <c r="K91" i="18"/>
  <c r="J91" i="18"/>
  <c r="I91" i="18"/>
  <c r="H91" i="18"/>
  <c r="G91" i="18"/>
  <c r="F91" i="18"/>
  <c r="E91" i="18"/>
  <c r="D91" i="18"/>
  <c r="C91" i="18"/>
  <c r="B91" i="18"/>
  <c r="N90" i="18"/>
  <c r="M90" i="18"/>
  <c r="L90" i="18"/>
  <c r="K90" i="18"/>
  <c r="J90" i="18"/>
  <c r="I90" i="18"/>
  <c r="H90" i="18"/>
  <c r="G90" i="18"/>
  <c r="F90" i="18"/>
  <c r="E90" i="18"/>
  <c r="D90" i="18"/>
  <c r="C90" i="18"/>
  <c r="B90" i="18"/>
  <c r="N89" i="18"/>
  <c r="M89" i="18"/>
  <c r="L89" i="18"/>
  <c r="K89" i="18"/>
  <c r="J89" i="18"/>
  <c r="I89" i="18"/>
  <c r="H89" i="18"/>
  <c r="G89" i="18"/>
  <c r="F89" i="18"/>
  <c r="E89" i="18"/>
  <c r="D89" i="18"/>
  <c r="C89" i="18"/>
  <c r="B89" i="18"/>
  <c r="N87" i="18"/>
  <c r="M87" i="18"/>
  <c r="L87" i="18"/>
  <c r="K87" i="18"/>
  <c r="J87" i="18"/>
  <c r="I87" i="18"/>
  <c r="H87" i="18"/>
  <c r="G87" i="18"/>
  <c r="F87" i="18"/>
  <c r="E87" i="18"/>
  <c r="D87" i="18"/>
  <c r="C87" i="18"/>
  <c r="B87" i="18"/>
  <c r="N86" i="18"/>
  <c r="M86" i="18"/>
  <c r="L86" i="18"/>
  <c r="K86" i="18"/>
  <c r="J86" i="18"/>
  <c r="I86" i="18"/>
  <c r="H86" i="18"/>
  <c r="G86" i="18"/>
  <c r="F86" i="18"/>
  <c r="E86" i="18"/>
  <c r="D86" i="18"/>
  <c r="C86" i="18"/>
  <c r="B86" i="18"/>
  <c r="N85" i="18"/>
  <c r="M85" i="18"/>
  <c r="L85" i="18"/>
  <c r="K85" i="18"/>
  <c r="J85" i="18"/>
  <c r="I85" i="18"/>
  <c r="H85" i="18"/>
  <c r="G85" i="18"/>
  <c r="F85" i="18"/>
  <c r="E85" i="18"/>
  <c r="D85" i="18"/>
  <c r="C85" i="18"/>
  <c r="B85" i="18"/>
  <c r="N84" i="18"/>
  <c r="M84" i="18"/>
  <c r="L84" i="18"/>
  <c r="K84" i="18"/>
  <c r="J84" i="18"/>
  <c r="I84" i="18"/>
  <c r="H84" i="18"/>
  <c r="G84" i="18"/>
  <c r="F84" i="18"/>
  <c r="E84" i="18"/>
  <c r="D84" i="18"/>
  <c r="C84" i="18"/>
  <c r="B84" i="18"/>
  <c r="N82" i="18"/>
  <c r="M82" i="18"/>
  <c r="L82" i="18"/>
  <c r="K82" i="18"/>
  <c r="J82" i="18"/>
  <c r="I82" i="18"/>
  <c r="H82" i="18"/>
  <c r="G82" i="18"/>
  <c r="F82" i="18"/>
  <c r="E82" i="18"/>
  <c r="D82" i="18"/>
  <c r="C82" i="18"/>
  <c r="B82" i="18"/>
  <c r="N81" i="18"/>
  <c r="M81" i="18"/>
  <c r="L81" i="18"/>
  <c r="K81" i="18"/>
  <c r="J81" i="18"/>
  <c r="I81" i="18"/>
  <c r="H81" i="18"/>
  <c r="G81" i="18"/>
  <c r="F81" i="18"/>
  <c r="E81" i="18"/>
  <c r="D81" i="18"/>
  <c r="C81" i="18"/>
  <c r="B81" i="18"/>
  <c r="N80" i="18"/>
  <c r="M80" i="18"/>
  <c r="L80" i="18"/>
  <c r="K80" i="18"/>
  <c r="J80" i="18"/>
  <c r="I80" i="18"/>
  <c r="H80" i="18"/>
  <c r="G80" i="18"/>
  <c r="F80" i="18"/>
  <c r="E80" i="18"/>
  <c r="D80" i="18"/>
  <c r="C80" i="18"/>
  <c r="B80" i="18"/>
  <c r="N79" i="18"/>
  <c r="M79" i="18"/>
  <c r="L79" i="18"/>
  <c r="K79" i="18"/>
  <c r="J79" i="18"/>
  <c r="I79" i="18"/>
  <c r="H79" i="18"/>
  <c r="G79" i="18"/>
  <c r="F79" i="18"/>
  <c r="E79" i="18"/>
  <c r="D79" i="18"/>
  <c r="C79" i="18"/>
  <c r="B79" i="18"/>
  <c r="N77" i="18"/>
  <c r="M77" i="18"/>
  <c r="L77" i="18"/>
  <c r="K77" i="18"/>
  <c r="J77" i="18"/>
  <c r="I77" i="18"/>
  <c r="H77" i="18"/>
  <c r="G77" i="18"/>
  <c r="F77" i="18"/>
  <c r="E77" i="18"/>
  <c r="D77" i="18"/>
  <c r="C77" i="18"/>
  <c r="B77" i="18"/>
  <c r="N76" i="18"/>
  <c r="M76" i="18"/>
  <c r="L76" i="18"/>
  <c r="K76" i="18"/>
  <c r="J76" i="18"/>
  <c r="I76" i="18"/>
  <c r="H76" i="18"/>
  <c r="G76" i="18"/>
  <c r="F76" i="18"/>
  <c r="E76" i="18"/>
  <c r="D76" i="18"/>
  <c r="C76" i="18"/>
  <c r="B76" i="18"/>
  <c r="N75" i="18"/>
  <c r="M75" i="18"/>
  <c r="L75" i="18"/>
  <c r="K75" i="18"/>
  <c r="J75" i="18"/>
  <c r="I75" i="18"/>
  <c r="H75" i="18"/>
  <c r="G75" i="18"/>
  <c r="F75" i="18"/>
  <c r="E75" i="18"/>
  <c r="D75" i="18"/>
  <c r="C75" i="18"/>
  <c r="B75" i="18"/>
  <c r="N74" i="18"/>
  <c r="M74" i="18"/>
  <c r="L74" i="18"/>
  <c r="K74" i="18"/>
  <c r="J74" i="18"/>
  <c r="I74" i="18"/>
  <c r="H74" i="18"/>
  <c r="G74" i="18"/>
  <c r="F74" i="18"/>
  <c r="E74" i="18"/>
  <c r="D74" i="18"/>
  <c r="C74" i="18"/>
  <c r="B74" i="18"/>
  <c r="N72" i="18"/>
  <c r="M72" i="18"/>
  <c r="L72" i="18"/>
  <c r="K72" i="18"/>
  <c r="J72" i="18"/>
  <c r="E72" i="18"/>
  <c r="D72" i="18"/>
  <c r="C72" i="18"/>
  <c r="B72" i="18"/>
  <c r="N60" i="18"/>
  <c r="M60" i="18"/>
  <c r="L60" i="18"/>
  <c r="K60" i="18"/>
  <c r="J60" i="18"/>
  <c r="I60" i="18"/>
  <c r="H60" i="18"/>
  <c r="G60" i="18"/>
  <c r="F60" i="18"/>
  <c r="E60" i="18"/>
  <c r="D60" i="18"/>
  <c r="C60" i="18"/>
  <c r="B60" i="18"/>
  <c r="N59" i="18"/>
  <c r="M59" i="18"/>
  <c r="L59" i="18"/>
  <c r="K59" i="18"/>
  <c r="J59" i="18"/>
  <c r="I59" i="18"/>
  <c r="H59" i="18"/>
  <c r="G59" i="18"/>
  <c r="F59" i="18"/>
  <c r="E59" i="18"/>
  <c r="D59" i="18"/>
  <c r="C59" i="18"/>
  <c r="B59" i="18"/>
  <c r="N58" i="18"/>
  <c r="M58" i="18"/>
  <c r="L58" i="18"/>
  <c r="K58" i="18"/>
  <c r="J58" i="18"/>
  <c r="I58" i="18"/>
  <c r="H58" i="18"/>
  <c r="G58" i="18"/>
  <c r="F58" i="18"/>
  <c r="E58" i="18"/>
  <c r="D58" i="18"/>
  <c r="C58" i="18"/>
  <c r="B58" i="18"/>
  <c r="N57" i="18"/>
  <c r="M57" i="18"/>
  <c r="L57" i="18"/>
  <c r="K57" i="18"/>
  <c r="J57" i="18"/>
  <c r="I57" i="18"/>
  <c r="H57" i="18"/>
  <c r="G57" i="18"/>
  <c r="F57" i="18"/>
  <c r="E57" i="18"/>
  <c r="D57" i="18"/>
  <c r="C57" i="18"/>
  <c r="B57" i="18"/>
  <c r="N55" i="18"/>
  <c r="M55" i="18"/>
  <c r="L55" i="18"/>
  <c r="K55" i="18"/>
  <c r="J55" i="18"/>
  <c r="I55" i="18"/>
  <c r="H55" i="18"/>
  <c r="G55" i="18"/>
  <c r="F55" i="18"/>
  <c r="E55" i="18"/>
  <c r="D55" i="18"/>
  <c r="C55" i="18"/>
  <c r="B55" i="18"/>
  <c r="N54" i="18"/>
  <c r="M54" i="18"/>
  <c r="L54" i="18"/>
  <c r="K54" i="18"/>
  <c r="J54" i="18"/>
  <c r="I54" i="18"/>
  <c r="H54" i="18"/>
  <c r="G54" i="18"/>
  <c r="F54" i="18"/>
  <c r="E54" i="18"/>
  <c r="D54" i="18"/>
  <c r="C54" i="18"/>
  <c r="B54" i="18"/>
  <c r="N53" i="18"/>
  <c r="M53" i="18"/>
  <c r="L53" i="18"/>
  <c r="K53" i="18"/>
  <c r="J53" i="18"/>
  <c r="I53" i="18"/>
  <c r="H53" i="18"/>
  <c r="G53" i="18"/>
  <c r="F53" i="18"/>
  <c r="E53" i="18"/>
  <c r="D53" i="18"/>
  <c r="C53" i="18"/>
  <c r="B53" i="18"/>
  <c r="N52" i="18"/>
  <c r="M52" i="18"/>
  <c r="L52" i="18"/>
  <c r="K52" i="18"/>
  <c r="J52" i="18"/>
  <c r="I52" i="18"/>
  <c r="H52" i="18"/>
  <c r="G52" i="18"/>
  <c r="F52" i="18"/>
  <c r="E52" i="18"/>
  <c r="D52" i="18"/>
  <c r="C52" i="18"/>
  <c r="B52" i="18"/>
  <c r="N50" i="18"/>
  <c r="M50" i="18"/>
  <c r="L50" i="18"/>
  <c r="K50" i="18"/>
  <c r="J50" i="18"/>
  <c r="I50" i="18"/>
  <c r="H50" i="18"/>
  <c r="G50" i="18"/>
  <c r="F50" i="18"/>
  <c r="E50" i="18"/>
  <c r="D50" i="18"/>
  <c r="C50" i="18"/>
  <c r="B50" i="18"/>
  <c r="N49" i="18"/>
  <c r="M49" i="18"/>
  <c r="L49" i="18"/>
  <c r="K49" i="18"/>
  <c r="J49" i="18"/>
  <c r="I49" i="18"/>
  <c r="H49" i="18"/>
  <c r="G49" i="18"/>
  <c r="F49" i="18"/>
  <c r="E49" i="18"/>
  <c r="D49" i="18"/>
  <c r="C49" i="18"/>
  <c r="B49" i="18"/>
  <c r="N48" i="18"/>
  <c r="M48" i="18"/>
  <c r="L48" i="18"/>
  <c r="K48" i="18"/>
  <c r="J48" i="18"/>
  <c r="I48" i="18"/>
  <c r="H48" i="18"/>
  <c r="G48" i="18"/>
  <c r="F48" i="18"/>
  <c r="E48" i="18"/>
  <c r="D48" i="18"/>
  <c r="C48" i="18"/>
  <c r="B48" i="18"/>
  <c r="N47" i="18"/>
  <c r="M47" i="18"/>
  <c r="L47" i="18"/>
  <c r="K47" i="18"/>
  <c r="J47" i="18"/>
  <c r="I47" i="18"/>
  <c r="H47" i="18"/>
  <c r="G47" i="18"/>
  <c r="F47" i="18"/>
  <c r="E47" i="18"/>
  <c r="D47" i="18"/>
  <c r="C47" i="18"/>
  <c r="B47" i="18"/>
  <c r="N45" i="18"/>
  <c r="M45" i="18"/>
  <c r="L45" i="18"/>
  <c r="K45" i="18"/>
  <c r="J45" i="18"/>
  <c r="I45" i="18"/>
  <c r="H45" i="18"/>
  <c r="G45" i="18"/>
  <c r="F45" i="18"/>
  <c r="E45" i="18"/>
  <c r="D45" i="18"/>
  <c r="C45" i="18"/>
  <c r="B45" i="18"/>
  <c r="N44" i="18"/>
  <c r="M44" i="18"/>
  <c r="L44" i="18"/>
  <c r="K44" i="18"/>
  <c r="J44" i="18"/>
  <c r="I44" i="18"/>
  <c r="H44" i="18"/>
  <c r="G44" i="18"/>
  <c r="F44" i="18"/>
  <c r="E44" i="18"/>
  <c r="D44" i="18"/>
  <c r="C44" i="18"/>
  <c r="B44" i="18"/>
  <c r="N43" i="18"/>
  <c r="M43" i="18"/>
  <c r="L43" i="18"/>
  <c r="K43" i="18"/>
  <c r="J43" i="18"/>
  <c r="I43" i="18"/>
  <c r="H43" i="18"/>
  <c r="G43" i="18"/>
  <c r="F43" i="18"/>
  <c r="E43" i="18"/>
  <c r="D43" i="18"/>
  <c r="C43" i="18"/>
  <c r="B43" i="18"/>
  <c r="N42" i="18"/>
  <c r="M42" i="18"/>
  <c r="L42" i="18"/>
  <c r="K42" i="18"/>
  <c r="J42" i="18"/>
  <c r="I42" i="18"/>
  <c r="H42" i="18"/>
  <c r="G42" i="18"/>
  <c r="F42" i="18"/>
  <c r="E42" i="18"/>
  <c r="D42" i="18"/>
  <c r="C42" i="18"/>
  <c r="B42" i="18"/>
  <c r="N29" i="18"/>
  <c r="M29" i="18"/>
  <c r="L29" i="18"/>
  <c r="K29" i="18"/>
  <c r="J29" i="18"/>
  <c r="I29" i="18"/>
  <c r="H29" i="18"/>
  <c r="G29" i="18"/>
  <c r="F29" i="18"/>
  <c r="E29" i="18"/>
  <c r="D29" i="18"/>
  <c r="C29" i="18"/>
  <c r="B29" i="18"/>
  <c r="N28" i="18"/>
  <c r="M28" i="18"/>
  <c r="L28" i="18"/>
  <c r="K28" i="18"/>
  <c r="J28" i="18"/>
  <c r="I28" i="18"/>
  <c r="H28" i="18"/>
  <c r="G28" i="18"/>
  <c r="F28" i="18"/>
  <c r="E28" i="18"/>
  <c r="D28" i="18"/>
  <c r="C28" i="18"/>
  <c r="B28" i="18"/>
  <c r="N27" i="18"/>
  <c r="M27" i="18"/>
  <c r="L27" i="18"/>
  <c r="K27" i="18"/>
  <c r="J27" i="18"/>
  <c r="I27" i="18"/>
  <c r="H27" i="18"/>
  <c r="G27" i="18"/>
  <c r="F27" i="18"/>
  <c r="E27" i="18"/>
  <c r="D27" i="18"/>
  <c r="C27" i="18"/>
  <c r="B27" i="18"/>
  <c r="N26" i="18"/>
  <c r="M26" i="18"/>
  <c r="L26" i="18"/>
  <c r="K26" i="18"/>
  <c r="J26" i="18"/>
  <c r="I26" i="18"/>
  <c r="H26" i="18"/>
  <c r="G26" i="18"/>
  <c r="F26" i="18"/>
  <c r="E26" i="18"/>
  <c r="D26" i="18"/>
  <c r="C26" i="18"/>
  <c r="B26" i="18"/>
  <c r="N24" i="18"/>
  <c r="M24" i="18"/>
  <c r="L24" i="18"/>
  <c r="K24" i="18"/>
  <c r="J24" i="18"/>
  <c r="I24" i="18"/>
  <c r="H24" i="18"/>
  <c r="G24" i="18"/>
  <c r="F24" i="18"/>
  <c r="E24" i="18"/>
  <c r="D24" i="18"/>
  <c r="C24" i="18"/>
  <c r="B24" i="18"/>
  <c r="N23" i="18"/>
  <c r="M23" i="18"/>
  <c r="L23" i="18"/>
  <c r="K23" i="18"/>
  <c r="J23" i="18"/>
  <c r="I23" i="18"/>
  <c r="H23" i="18"/>
  <c r="G23" i="18"/>
  <c r="F23" i="18"/>
  <c r="E23" i="18"/>
  <c r="D23" i="18"/>
  <c r="C23" i="18"/>
  <c r="B23" i="18"/>
  <c r="N22" i="18"/>
  <c r="M22" i="18"/>
  <c r="L22" i="18"/>
  <c r="K22" i="18"/>
  <c r="J22" i="18"/>
  <c r="I22" i="18"/>
  <c r="H22" i="18"/>
  <c r="G22" i="18"/>
  <c r="F22" i="18"/>
  <c r="E22" i="18"/>
  <c r="D22" i="18"/>
  <c r="C22" i="18"/>
  <c r="B22" i="18"/>
  <c r="N21" i="18"/>
  <c r="M21" i="18"/>
  <c r="L21" i="18"/>
  <c r="K21" i="18"/>
  <c r="J21" i="18"/>
  <c r="I21" i="18"/>
  <c r="H21" i="18"/>
  <c r="G21" i="18"/>
  <c r="F21" i="18"/>
  <c r="E21" i="18"/>
  <c r="D21" i="18"/>
  <c r="C21" i="18"/>
  <c r="B21" i="18"/>
  <c r="N19" i="18"/>
  <c r="M19" i="18"/>
  <c r="L19" i="18"/>
  <c r="K19" i="18"/>
  <c r="J19" i="18"/>
  <c r="I19" i="18"/>
  <c r="H19" i="18"/>
  <c r="G19" i="18"/>
  <c r="F19" i="18"/>
  <c r="E19" i="18"/>
  <c r="D19" i="18"/>
  <c r="C19" i="18"/>
  <c r="B19" i="18"/>
  <c r="N18" i="18"/>
  <c r="M18" i="18"/>
  <c r="L18" i="18"/>
  <c r="K18" i="18"/>
  <c r="J18" i="18"/>
  <c r="I18" i="18"/>
  <c r="H18" i="18"/>
  <c r="G18" i="18"/>
  <c r="F18" i="18"/>
  <c r="E18" i="18"/>
  <c r="D18" i="18"/>
  <c r="C18" i="18"/>
  <c r="B18" i="18"/>
  <c r="N17" i="18"/>
  <c r="M17" i="18"/>
  <c r="L17" i="18"/>
  <c r="K17" i="18"/>
  <c r="J17" i="18"/>
  <c r="I17" i="18"/>
  <c r="H17" i="18"/>
  <c r="G17" i="18"/>
  <c r="F17" i="18"/>
  <c r="E17" i="18"/>
  <c r="D17" i="18"/>
  <c r="C17" i="18"/>
  <c r="B17" i="18"/>
  <c r="N16" i="18"/>
  <c r="M16" i="18"/>
  <c r="L16" i="18"/>
  <c r="K16" i="18"/>
  <c r="J16" i="18"/>
  <c r="I16" i="18"/>
  <c r="H16" i="18"/>
  <c r="G16" i="18"/>
  <c r="F16" i="18"/>
  <c r="E16" i="18"/>
  <c r="D16" i="18"/>
  <c r="C16" i="18"/>
  <c r="B16" i="18"/>
  <c r="N14" i="18"/>
  <c r="M14" i="18"/>
  <c r="L14" i="18"/>
  <c r="K14" i="18"/>
  <c r="J14" i="18"/>
  <c r="I14" i="18"/>
  <c r="H14" i="18"/>
  <c r="G14" i="18"/>
  <c r="F14" i="18"/>
  <c r="E14" i="18"/>
  <c r="D14" i="18"/>
  <c r="C14" i="18"/>
  <c r="B14" i="18"/>
  <c r="N13" i="18"/>
  <c r="M13" i="18"/>
  <c r="L13" i="18"/>
  <c r="K13" i="18"/>
  <c r="J13" i="18"/>
  <c r="I13" i="18"/>
  <c r="H13" i="18"/>
  <c r="G13" i="18"/>
  <c r="F13" i="18"/>
  <c r="E13" i="18"/>
  <c r="D13" i="18"/>
  <c r="C13" i="18"/>
  <c r="B13" i="18"/>
  <c r="N12" i="18"/>
  <c r="M12" i="18"/>
  <c r="L12" i="18"/>
  <c r="K12" i="18"/>
  <c r="J12" i="18"/>
  <c r="I12" i="18"/>
  <c r="H12" i="18"/>
  <c r="G12" i="18"/>
  <c r="F12" i="18"/>
  <c r="E12" i="18"/>
  <c r="D12" i="18"/>
  <c r="C12" i="18"/>
  <c r="B12" i="18"/>
  <c r="N11" i="18"/>
  <c r="M11" i="18"/>
  <c r="L11" i="18"/>
  <c r="K11" i="18"/>
  <c r="J11" i="18"/>
  <c r="I11" i="18"/>
  <c r="H11" i="18"/>
  <c r="G11" i="18"/>
  <c r="F11" i="18"/>
  <c r="E11" i="18"/>
  <c r="D11" i="18"/>
  <c r="C11" i="18"/>
  <c r="B11" i="18"/>
  <c r="N371" i="17"/>
  <c r="M371" i="17"/>
  <c r="L371" i="17"/>
  <c r="K371" i="17"/>
  <c r="J371" i="17"/>
  <c r="I371" i="17"/>
  <c r="H371" i="17"/>
  <c r="G371" i="17"/>
  <c r="F371" i="17"/>
  <c r="E371" i="17"/>
  <c r="D371" i="17"/>
  <c r="C371" i="17"/>
  <c r="B371" i="17"/>
  <c r="N370" i="17"/>
  <c r="M370" i="17"/>
  <c r="L370" i="17"/>
  <c r="K370" i="17"/>
  <c r="J370" i="17"/>
  <c r="I370" i="17"/>
  <c r="H370" i="17"/>
  <c r="G370" i="17"/>
  <c r="F370" i="17"/>
  <c r="E370" i="17"/>
  <c r="D370" i="17"/>
  <c r="C370" i="17"/>
  <c r="B370" i="17"/>
  <c r="N369" i="17"/>
  <c r="M369" i="17"/>
  <c r="L369" i="17"/>
  <c r="K369" i="17"/>
  <c r="J369" i="17"/>
  <c r="I369" i="17"/>
  <c r="H369" i="17"/>
  <c r="G369" i="17"/>
  <c r="F369" i="17"/>
  <c r="E369" i="17"/>
  <c r="D369" i="17"/>
  <c r="C369" i="17"/>
  <c r="B369" i="17"/>
  <c r="N368" i="17"/>
  <c r="M368" i="17"/>
  <c r="L368" i="17"/>
  <c r="K368" i="17"/>
  <c r="J368" i="17"/>
  <c r="I368" i="17"/>
  <c r="H368" i="17"/>
  <c r="G368" i="17"/>
  <c r="F368" i="17"/>
  <c r="E368" i="17"/>
  <c r="D368" i="17"/>
  <c r="C368" i="17"/>
  <c r="B368" i="17"/>
  <c r="N366" i="17"/>
  <c r="M366" i="17"/>
  <c r="L366" i="17"/>
  <c r="K366" i="17"/>
  <c r="J366" i="17"/>
  <c r="I366" i="17"/>
  <c r="H366" i="17"/>
  <c r="G366" i="17"/>
  <c r="F366" i="17"/>
  <c r="E366" i="17"/>
  <c r="D366" i="17"/>
  <c r="C366" i="17"/>
  <c r="B366" i="17"/>
  <c r="N365" i="17"/>
  <c r="M365" i="17"/>
  <c r="L365" i="17"/>
  <c r="K365" i="17"/>
  <c r="J365" i="17"/>
  <c r="I365" i="17"/>
  <c r="H365" i="17"/>
  <c r="G365" i="17"/>
  <c r="F365" i="17"/>
  <c r="E365" i="17"/>
  <c r="D365" i="17"/>
  <c r="C365" i="17"/>
  <c r="B365" i="17"/>
  <c r="N364" i="17"/>
  <c r="M364" i="17"/>
  <c r="L364" i="17"/>
  <c r="K364" i="17"/>
  <c r="J364" i="17"/>
  <c r="I364" i="17"/>
  <c r="H364" i="17"/>
  <c r="G364" i="17"/>
  <c r="F364" i="17"/>
  <c r="E364" i="17"/>
  <c r="D364" i="17"/>
  <c r="C364" i="17"/>
  <c r="B364" i="17"/>
  <c r="N363" i="17"/>
  <c r="M363" i="17"/>
  <c r="L363" i="17"/>
  <c r="K363" i="17"/>
  <c r="J363" i="17"/>
  <c r="I363" i="17"/>
  <c r="H363" i="17"/>
  <c r="G363" i="17"/>
  <c r="F363" i="17"/>
  <c r="E363" i="17"/>
  <c r="D363" i="17"/>
  <c r="C363" i="17"/>
  <c r="B363" i="17"/>
  <c r="N361" i="17"/>
  <c r="M361" i="17"/>
  <c r="L361" i="17"/>
  <c r="K361" i="17"/>
  <c r="J361" i="17"/>
  <c r="I361" i="17"/>
  <c r="H361" i="17"/>
  <c r="G361" i="17"/>
  <c r="F361" i="17"/>
  <c r="E361" i="17"/>
  <c r="D361" i="17"/>
  <c r="C361" i="17"/>
  <c r="B361" i="17"/>
  <c r="N360" i="17"/>
  <c r="M360" i="17"/>
  <c r="L360" i="17"/>
  <c r="K360" i="17"/>
  <c r="J360" i="17"/>
  <c r="I360" i="17"/>
  <c r="H360" i="17"/>
  <c r="G360" i="17"/>
  <c r="F360" i="17"/>
  <c r="E360" i="17"/>
  <c r="D360" i="17"/>
  <c r="C360" i="17"/>
  <c r="B360" i="17"/>
  <c r="N359" i="17"/>
  <c r="M359" i="17"/>
  <c r="L359" i="17"/>
  <c r="K359" i="17"/>
  <c r="J359" i="17"/>
  <c r="I359" i="17"/>
  <c r="H359" i="17"/>
  <c r="G359" i="17"/>
  <c r="F359" i="17"/>
  <c r="E359" i="17"/>
  <c r="D359" i="17"/>
  <c r="C359" i="17"/>
  <c r="B359" i="17"/>
  <c r="N358" i="17"/>
  <c r="M358" i="17"/>
  <c r="L358" i="17"/>
  <c r="K358" i="17"/>
  <c r="J358" i="17"/>
  <c r="I358" i="17"/>
  <c r="H358" i="17"/>
  <c r="G358" i="17"/>
  <c r="F358" i="17"/>
  <c r="E358" i="17"/>
  <c r="D358" i="17"/>
  <c r="C358" i="17"/>
  <c r="B358" i="17"/>
  <c r="N356" i="17"/>
  <c r="M356" i="17"/>
  <c r="L356" i="17"/>
  <c r="K356" i="17"/>
  <c r="J356" i="17"/>
  <c r="I356" i="17"/>
  <c r="H356" i="17"/>
  <c r="G356" i="17"/>
  <c r="F356" i="17"/>
  <c r="E356" i="17"/>
  <c r="D356" i="17"/>
  <c r="C356" i="17"/>
  <c r="B356" i="17"/>
  <c r="N355" i="17"/>
  <c r="M355" i="17"/>
  <c r="L355" i="17"/>
  <c r="K355" i="17"/>
  <c r="J355" i="17"/>
  <c r="I355" i="17"/>
  <c r="H355" i="17"/>
  <c r="G355" i="17"/>
  <c r="F355" i="17"/>
  <c r="E355" i="17"/>
  <c r="D355" i="17"/>
  <c r="C355" i="17"/>
  <c r="B355" i="17"/>
  <c r="N354" i="17"/>
  <c r="M354" i="17"/>
  <c r="L354" i="17"/>
  <c r="K354" i="17"/>
  <c r="J354" i="17"/>
  <c r="I354" i="17"/>
  <c r="H354" i="17"/>
  <c r="G354" i="17"/>
  <c r="F354" i="17"/>
  <c r="E354" i="17"/>
  <c r="D354" i="17"/>
  <c r="C354" i="17"/>
  <c r="B354" i="17"/>
  <c r="N353" i="17"/>
  <c r="M353" i="17"/>
  <c r="L353" i="17"/>
  <c r="K353" i="17"/>
  <c r="J353" i="17"/>
  <c r="I353" i="17"/>
  <c r="H353" i="17"/>
  <c r="G353" i="17"/>
  <c r="F353" i="17"/>
  <c r="E353" i="17"/>
  <c r="D353" i="17"/>
  <c r="C353" i="17"/>
  <c r="B353" i="17"/>
  <c r="N351" i="17"/>
  <c r="M351" i="17"/>
  <c r="L351" i="17"/>
  <c r="K351" i="17"/>
  <c r="J351" i="17"/>
  <c r="E351" i="17"/>
  <c r="D351" i="17"/>
  <c r="C351" i="17"/>
  <c r="B351" i="17"/>
  <c r="N340" i="17"/>
  <c r="M340" i="17"/>
  <c r="L340" i="17"/>
  <c r="K340" i="17"/>
  <c r="J340" i="17"/>
  <c r="I340" i="17"/>
  <c r="H340" i="17"/>
  <c r="G340" i="17"/>
  <c r="F340" i="17"/>
  <c r="E340" i="17"/>
  <c r="D340" i="17"/>
  <c r="C340" i="17"/>
  <c r="B340" i="17"/>
  <c r="N339" i="17"/>
  <c r="M339" i="17"/>
  <c r="L339" i="17"/>
  <c r="K339" i="17"/>
  <c r="J339" i="17"/>
  <c r="I339" i="17"/>
  <c r="H339" i="17"/>
  <c r="G339" i="17"/>
  <c r="F339" i="17"/>
  <c r="E339" i="17"/>
  <c r="D339" i="17"/>
  <c r="C339" i="17"/>
  <c r="B339" i="17"/>
  <c r="N338" i="17"/>
  <c r="M338" i="17"/>
  <c r="L338" i="17"/>
  <c r="K338" i="17"/>
  <c r="J338" i="17"/>
  <c r="I338" i="17"/>
  <c r="H338" i="17"/>
  <c r="G338" i="17"/>
  <c r="F338" i="17"/>
  <c r="E338" i="17"/>
  <c r="D338" i="17"/>
  <c r="C338" i="17"/>
  <c r="B338" i="17"/>
  <c r="N337" i="17"/>
  <c r="M337" i="17"/>
  <c r="L337" i="17"/>
  <c r="K337" i="17"/>
  <c r="J337" i="17"/>
  <c r="I337" i="17"/>
  <c r="H337" i="17"/>
  <c r="G337" i="17"/>
  <c r="F337" i="17"/>
  <c r="E337" i="17"/>
  <c r="D337" i="17"/>
  <c r="C337" i="17"/>
  <c r="B337" i="17"/>
  <c r="N335" i="17"/>
  <c r="M335" i="17"/>
  <c r="L335" i="17"/>
  <c r="K335" i="17"/>
  <c r="J335" i="17"/>
  <c r="I335" i="17"/>
  <c r="H335" i="17"/>
  <c r="G335" i="17"/>
  <c r="F335" i="17"/>
  <c r="E335" i="17"/>
  <c r="D335" i="17"/>
  <c r="C335" i="17"/>
  <c r="B335" i="17"/>
  <c r="N334" i="17"/>
  <c r="M334" i="17"/>
  <c r="L334" i="17"/>
  <c r="K334" i="17"/>
  <c r="J334" i="17"/>
  <c r="I334" i="17"/>
  <c r="H334" i="17"/>
  <c r="G334" i="17"/>
  <c r="F334" i="17"/>
  <c r="E334" i="17"/>
  <c r="D334" i="17"/>
  <c r="C334" i="17"/>
  <c r="B334" i="17"/>
  <c r="N333" i="17"/>
  <c r="M333" i="17"/>
  <c r="L333" i="17"/>
  <c r="K333" i="17"/>
  <c r="J333" i="17"/>
  <c r="I333" i="17"/>
  <c r="H333" i="17"/>
  <c r="G333" i="17"/>
  <c r="F333" i="17"/>
  <c r="E333" i="17"/>
  <c r="D333" i="17"/>
  <c r="C333" i="17"/>
  <c r="B333" i="17"/>
  <c r="N332" i="17"/>
  <c r="M332" i="17"/>
  <c r="L332" i="17"/>
  <c r="K332" i="17"/>
  <c r="J332" i="17"/>
  <c r="I332" i="17"/>
  <c r="H332" i="17"/>
  <c r="G332" i="17"/>
  <c r="F332" i="17"/>
  <c r="E332" i="17"/>
  <c r="D332" i="17"/>
  <c r="C332" i="17"/>
  <c r="B332" i="17"/>
  <c r="N330" i="17"/>
  <c r="M330" i="17"/>
  <c r="L330" i="17"/>
  <c r="K330" i="17"/>
  <c r="J330" i="17"/>
  <c r="I330" i="17"/>
  <c r="H330" i="17"/>
  <c r="G330" i="17"/>
  <c r="F330" i="17"/>
  <c r="E330" i="17"/>
  <c r="D330" i="17"/>
  <c r="C330" i="17"/>
  <c r="B330" i="17"/>
  <c r="N329" i="17"/>
  <c r="M329" i="17"/>
  <c r="L329" i="17"/>
  <c r="K329" i="17"/>
  <c r="J329" i="17"/>
  <c r="I329" i="17"/>
  <c r="H329" i="17"/>
  <c r="G329" i="17"/>
  <c r="F329" i="17"/>
  <c r="E329" i="17"/>
  <c r="D329" i="17"/>
  <c r="C329" i="17"/>
  <c r="B329" i="17"/>
  <c r="N328" i="17"/>
  <c r="M328" i="17"/>
  <c r="L328" i="17"/>
  <c r="K328" i="17"/>
  <c r="J328" i="17"/>
  <c r="I328" i="17"/>
  <c r="H328" i="17"/>
  <c r="G328" i="17"/>
  <c r="F328" i="17"/>
  <c r="E328" i="17"/>
  <c r="D328" i="17"/>
  <c r="C328" i="17"/>
  <c r="B328" i="17"/>
  <c r="N327" i="17"/>
  <c r="M327" i="17"/>
  <c r="L327" i="17"/>
  <c r="K327" i="17"/>
  <c r="J327" i="17"/>
  <c r="I327" i="17"/>
  <c r="H327" i="17"/>
  <c r="G327" i="17"/>
  <c r="F327" i="17"/>
  <c r="E327" i="17"/>
  <c r="D327" i="17"/>
  <c r="C327" i="17"/>
  <c r="B327" i="17"/>
  <c r="N325" i="17"/>
  <c r="M325" i="17"/>
  <c r="L325" i="17"/>
  <c r="K325" i="17"/>
  <c r="J325" i="17"/>
  <c r="I325" i="17"/>
  <c r="H325" i="17"/>
  <c r="G325" i="17"/>
  <c r="F325" i="17"/>
  <c r="E325" i="17"/>
  <c r="D325" i="17"/>
  <c r="C325" i="17"/>
  <c r="B325" i="17"/>
  <c r="N324" i="17"/>
  <c r="M324" i="17"/>
  <c r="L324" i="17"/>
  <c r="K324" i="17"/>
  <c r="J324" i="17"/>
  <c r="I324" i="17"/>
  <c r="H324" i="17"/>
  <c r="G324" i="17"/>
  <c r="F324" i="17"/>
  <c r="E324" i="17"/>
  <c r="D324" i="17"/>
  <c r="C324" i="17"/>
  <c r="B324" i="17"/>
  <c r="N323" i="17"/>
  <c r="M323" i="17"/>
  <c r="L323" i="17"/>
  <c r="K323" i="17"/>
  <c r="J323" i="17"/>
  <c r="I323" i="17"/>
  <c r="H323" i="17"/>
  <c r="G323" i="17"/>
  <c r="F323" i="17"/>
  <c r="E323" i="17"/>
  <c r="D323" i="17"/>
  <c r="C323" i="17"/>
  <c r="B323" i="17"/>
  <c r="N322" i="17"/>
  <c r="M322" i="17"/>
  <c r="L322" i="17"/>
  <c r="K322" i="17"/>
  <c r="J322" i="17"/>
  <c r="I322" i="17"/>
  <c r="H322" i="17"/>
  <c r="G322" i="17"/>
  <c r="F322" i="17"/>
  <c r="E322" i="17"/>
  <c r="D322" i="17"/>
  <c r="C322" i="17"/>
  <c r="B322" i="17"/>
  <c r="N320" i="17"/>
  <c r="M320" i="17"/>
  <c r="L320" i="17"/>
  <c r="K320" i="17"/>
  <c r="J320" i="17"/>
  <c r="E320" i="17"/>
  <c r="D320" i="17"/>
  <c r="C320" i="17"/>
  <c r="B320" i="17"/>
  <c r="N309" i="17"/>
  <c r="M309" i="17"/>
  <c r="L309" i="17"/>
  <c r="K309" i="17"/>
  <c r="J309" i="17"/>
  <c r="I309" i="17"/>
  <c r="H309" i="17"/>
  <c r="G309" i="17"/>
  <c r="F309" i="17"/>
  <c r="E309" i="17"/>
  <c r="D309" i="17"/>
  <c r="C309" i="17"/>
  <c r="B309" i="17"/>
  <c r="N308" i="17"/>
  <c r="M308" i="17"/>
  <c r="L308" i="17"/>
  <c r="K308" i="17"/>
  <c r="J308" i="17"/>
  <c r="I308" i="17"/>
  <c r="H308" i="17"/>
  <c r="G308" i="17"/>
  <c r="F308" i="17"/>
  <c r="E308" i="17"/>
  <c r="D308" i="17"/>
  <c r="C308" i="17"/>
  <c r="B308" i="17"/>
  <c r="N307" i="17"/>
  <c r="M307" i="17"/>
  <c r="L307" i="17"/>
  <c r="K307" i="17"/>
  <c r="J307" i="17"/>
  <c r="I307" i="17"/>
  <c r="H307" i="17"/>
  <c r="G307" i="17"/>
  <c r="F307" i="17"/>
  <c r="E307" i="17"/>
  <c r="D307" i="17"/>
  <c r="C307" i="17"/>
  <c r="B307" i="17"/>
  <c r="N306" i="17"/>
  <c r="M306" i="17"/>
  <c r="L306" i="17"/>
  <c r="K306" i="17"/>
  <c r="J306" i="17"/>
  <c r="I306" i="17"/>
  <c r="H306" i="17"/>
  <c r="G306" i="17"/>
  <c r="F306" i="17"/>
  <c r="E306" i="17"/>
  <c r="D306" i="17"/>
  <c r="C306" i="17"/>
  <c r="B306" i="17"/>
  <c r="N304" i="17"/>
  <c r="M304" i="17"/>
  <c r="L304" i="17"/>
  <c r="K304" i="17"/>
  <c r="J304" i="17"/>
  <c r="I304" i="17"/>
  <c r="H304" i="17"/>
  <c r="G304" i="17"/>
  <c r="F304" i="17"/>
  <c r="E304" i="17"/>
  <c r="D304" i="17"/>
  <c r="C304" i="17"/>
  <c r="B304" i="17"/>
  <c r="N303" i="17"/>
  <c r="M303" i="17"/>
  <c r="L303" i="17"/>
  <c r="K303" i="17"/>
  <c r="J303" i="17"/>
  <c r="I303" i="17"/>
  <c r="H303" i="17"/>
  <c r="G303" i="17"/>
  <c r="F303" i="17"/>
  <c r="E303" i="17"/>
  <c r="D303" i="17"/>
  <c r="C303" i="17"/>
  <c r="B303" i="17"/>
  <c r="N302" i="17"/>
  <c r="M302" i="17"/>
  <c r="L302" i="17"/>
  <c r="K302" i="17"/>
  <c r="J302" i="17"/>
  <c r="I302" i="17"/>
  <c r="H302" i="17"/>
  <c r="G302" i="17"/>
  <c r="F302" i="17"/>
  <c r="E302" i="17"/>
  <c r="D302" i="17"/>
  <c r="C302" i="17"/>
  <c r="B302" i="17"/>
  <c r="N301" i="17"/>
  <c r="M301" i="17"/>
  <c r="L301" i="17"/>
  <c r="K301" i="17"/>
  <c r="J301" i="17"/>
  <c r="I301" i="17"/>
  <c r="H301" i="17"/>
  <c r="G301" i="17"/>
  <c r="F301" i="17"/>
  <c r="E301" i="17"/>
  <c r="D301" i="17"/>
  <c r="C301" i="17"/>
  <c r="B301" i="17"/>
  <c r="N299" i="17"/>
  <c r="M299" i="17"/>
  <c r="L299" i="17"/>
  <c r="K299" i="17"/>
  <c r="J299" i="17"/>
  <c r="I299" i="17"/>
  <c r="H299" i="17"/>
  <c r="G299" i="17"/>
  <c r="F299" i="17"/>
  <c r="E299" i="17"/>
  <c r="D299" i="17"/>
  <c r="C299" i="17"/>
  <c r="B299" i="17"/>
  <c r="N298" i="17"/>
  <c r="M298" i="17"/>
  <c r="L298" i="17"/>
  <c r="K298" i="17"/>
  <c r="J298" i="17"/>
  <c r="I298" i="17"/>
  <c r="H298" i="17"/>
  <c r="G298" i="17"/>
  <c r="F298" i="17"/>
  <c r="E298" i="17"/>
  <c r="D298" i="17"/>
  <c r="C298" i="17"/>
  <c r="B298" i="17"/>
  <c r="N297" i="17"/>
  <c r="M297" i="17"/>
  <c r="L297" i="17"/>
  <c r="K297" i="17"/>
  <c r="J297" i="17"/>
  <c r="I297" i="17"/>
  <c r="H297" i="17"/>
  <c r="G297" i="17"/>
  <c r="F297" i="17"/>
  <c r="E297" i="17"/>
  <c r="D297" i="17"/>
  <c r="C297" i="17"/>
  <c r="B297" i="17"/>
  <c r="N296" i="17"/>
  <c r="M296" i="17"/>
  <c r="L296" i="17"/>
  <c r="K296" i="17"/>
  <c r="J296" i="17"/>
  <c r="I296" i="17"/>
  <c r="H296" i="17"/>
  <c r="G296" i="17"/>
  <c r="F296" i="17"/>
  <c r="E296" i="17"/>
  <c r="D296" i="17"/>
  <c r="C296" i="17"/>
  <c r="B296" i="17"/>
  <c r="N294" i="17"/>
  <c r="M294" i="17"/>
  <c r="L294" i="17"/>
  <c r="K294" i="17"/>
  <c r="J294" i="17"/>
  <c r="I294" i="17"/>
  <c r="H294" i="17"/>
  <c r="G294" i="17"/>
  <c r="F294" i="17"/>
  <c r="E294" i="17"/>
  <c r="D294" i="17"/>
  <c r="C294" i="17"/>
  <c r="B294" i="17"/>
  <c r="N293" i="17"/>
  <c r="M293" i="17"/>
  <c r="L293" i="17"/>
  <c r="K293" i="17"/>
  <c r="J293" i="17"/>
  <c r="I293" i="17"/>
  <c r="H293" i="17"/>
  <c r="G293" i="17"/>
  <c r="F293" i="17"/>
  <c r="E293" i="17"/>
  <c r="D293" i="17"/>
  <c r="C293" i="17"/>
  <c r="B293" i="17"/>
  <c r="N292" i="17"/>
  <c r="M292" i="17"/>
  <c r="L292" i="17"/>
  <c r="K292" i="17"/>
  <c r="J292" i="17"/>
  <c r="I292" i="17"/>
  <c r="H292" i="17"/>
  <c r="G292" i="17"/>
  <c r="F292" i="17"/>
  <c r="E292" i="17"/>
  <c r="D292" i="17"/>
  <c r="C292" i="17"/>
  <c r="B292" i="17"/>
  <c r="N291" i="17"/>
  <c r="M291" i="17"/>
  <c r="L291" i="17"/>
  <c r="K291" i="17"/>
  <c r="J291" i="17"/>
  <c r="I291" i="17"/>
  <c r="H291" i="17"/>
  <c r="G291" i="17"/>
  <c r="F291" i="17"/>
  <c r="E291" i="17"/>
  <c r="D291" i="17"/>
  <c r="C291" i="17"/>
  <c r="B291" i="17"/>
  <c r="N289" i="17"/>
  <c r="M289" i="17"/>
  <c r="L289" i="17"/>
  <c r="K289" i="17"/>
  <c r="J289" i="17"/>
  <c r="E289" i="17"/>
  <c r="D289" i="17"/>
  <c r="C289" i="17"/>
  <c r="B289" i="17"/>
  <c r="N278" i="17"/>
  <c r="M278" i="17"/>
  <c r="L278" i="17"/>
  <c r="K278" i="17"/>
  <c r="J278" i="17"/>
  <c r="I278" i="17"/>
  <c r="H278" i="17"/>
  <c r="G278" i="17"/>
  <c r="F278" i="17"/>
  <c r="E278" i="17"/>
  <c r="D278" i="17"/>
  <c r="C278" i="17"/>
  <c r="B278" i="17"/>
  <c r="N277" i="17"/>
  <c r="M277" i="17"/>
  <c r="L277" i="17"/>
  <c r="K277" i="17"/>
  <c r="J277" i="17"/>
  <c r="I277" i="17"/>
  <c r="H277" i="17"/>
  <c r="G277" i="17"/>
  <c r="F277" i="17"/>
  <c r="E277" i="17"/>
  <c r="D277" i="17"/>
  <c r="C277" i="17"/>
  <c r="B277" i="17"/>
  <c r="N276" i="17"/>
  <c r="M276" i="17"/>
  <c r="L276" i="17"/>
  <c r="K276" i="17"/>
  <c r="J276" i="17"/>
  <c r="I276" i="17"/>
  <c r="H276" i="17"/>
  <c r="G276" i="17"/>
  <c r="F276" i="17"/>
  <c r="E276" i="17"/>
  <c r="D276" i="17"/>
  <c r="C276" i="17"/>
  <c r="B276" i="17"/>
  <c r="N275" i="17"/>
  <c r="M275" i="17"/>
  <c r="L275" i="17"/>
  <c r="K275" i="17"/>
  <c r="J275" i="17"/>
  <c r="I275" i="17"/>
  <c r="H275" i="17"/>
  <c r="G275" i="17"/>
  <c r="F275" i="17"/>
  <c r="E275" i="17"/>
  <c r="D275" i="17"/>
  <c r="C275" i="17"/>
  <c r="B275" i="17"/>
  <c r="N273" i="17"/>
  <c r="M273" i="17"/>
  <c r="L273" i="17"/>
  <c r="K273" i="17"/>
  <c r="J273" i="17"/>
  <c r="I273" i="17"/>
  <c r="H273" i="17"/>
  <c r="G273" i="17"/>
  <c r="F273" i="17"/>
  <c r="E273" i="17"/>
  <c r="D273" i="17"/>
  <c r="C273" i="17"/>
  <c r="B273" i="17"/>
  <c r="N272" i="17"/>
  <c r="M272" i="17"/>
  <c r="L272" i="17"/>
  <c r="K272" i="17"/>
  <c r="J272" i="17"/>
  <c r="I272" i="17"/>
  <c r="H272" i="17"/>
  <c r="G272" i="17"/>
  <c r="F272" i="17"/>
  <c r="E272" i="17"/>
  <c r="D272" i="17"/>
  <c r="C272" i="17"/>
  <c r="B272" i="17"/>
  <c r="N271" i="17"/>
  <c r="M271" i="17"/>
  <c r="L271" i="17"/>
  <c r="K271" i="17"/>
  <c r="J271" i="17"/>
  <c r="I271" i="17"/>
  <c r="H271" i="17"/>
  <c r="G271" i="17"/>
  <c r="F271" i="17"/>
  <c r="E271" i="17"/>
  <c r="D271" i="17"/>
  <c r="C271" i="17"/>
  <c r="B271" i="17"/>
  <c r="N270" i="17"/>
  <c r="M270" i="17"/>
  <c r="L270" i="17"/>
  <c r="K270" i="17"/>
  <c r="J270" i="17"/>
  <c r="I270" i="17"/>
  <c r="H270" i="17"/>
  <c r="G270" i="17"/>
  <c r="F270" i="17"/>
  <c r="E270" i="17"/>
  <c r="D270" i="17"/>
  <c r="C270" i="17"/>
  <c r="B270" i="17"/>
  <c r="N268" i="17"/>
  <c r="M268" i="17"/>
  <c r="L268" i="17"/>
  <c r="K268" i="17"/>
  <c r="J268" i="17"/>
  <c r="I268" i="17"/>
  <c r="H268" i="17"/>
  <c r="G268" i="17"/>
  <c r="F268" i="17"/>
  <c r="E268" i="17"/>
  <c r="D268" i="17"/>
  <c r="C268" i="17"/>
  <c r="B268" i="17"/>
  <c r="N267" i="17"/>
  <c r="M267" i="17"/>
  <c r="L267" i="17"/>
  <c r="K267" i="17"/>
  <c r="J267" i="17"/>
  <c r="I267" i="17"/>
  <c r="H267" i="17"/>
  <c r="G267" i="17"/>
  <c r="F267" i="17"/>
  <c r="E267" i="17"/>
  <c r="D267" i="17"/>
  <c r="C267" i="17"/>
  <c r="B267" i="17"/>
  <c r="N266" i="17"/>
  <c r="M266" i="17"/>
  <c r="L266" i="17"/>
  <c r="K266" i="17"/>
  <c r="J266" i="17"/>
  <c r="I266" i="17"/>
  <c r="H266" i="17"/>
  <c r="G266" i="17"/>
  <c r="F266" i="17"/>
  <c r="E266" i="17"/>
  <c r="D266" i="17"/>
  <c r="C266" i="17"/>
  <c r="B266" i="17"/>
  <c r="N265" i="17"/>
  <c r="M265" i="17"/>
  <c r="L265" i="17"/>
  <c r="K265" i="17"/>
  <c r="J265" i="17"/>
  <c r="I265" i="17"/>
  <c r="H265" i="17"/>
  <c r="G265" i="17"/>
  <c r="F265" i="17"/>
  <c r="E265" i="17"/>
  <c r="D265" i="17"/>
  <c r="C265" i="17"/>
  <c r="B265" i="17"/>
  <c r="N263" i="17"/>
  <c r="M263" i="17"/>
  <c r="L263" i="17"/>
  <c r="K263" i="17"/>
  <c r="J263" i="17"/>
  <c r="I263" i="17"/>
  <c r="H263" i="17"/>
  <c r="G263" i="17"/>
  <c r="F263" i="17"/>
  <c r="E263" i="17"/>
  <c r="D263" i="17"/>
  <c r="C263" i="17"/>
  <c r="B263" i="17"/>
  <c r="N262" i="17"/>
  <c r="M262" i="17"/>
  <c r="L262" i="17"/>
  <c r="K262" i="17"/>
  <c r="J262" i="17"/>
  <c r="I262" i="17"/>
  <c r="H262" i="17"/>
  <c r="G262" i="17"/>
  <c r="F262" i="17"/>
  <c r="E262" i="17"/>
  <c r="D262" i="17"/>
  <c r="C262" i="17"/>
  <c r="B262" i="17"/>
  <c r="N261" i="17"/>
  <c r="M261" i="17"/>
  <c r="L261" i="17"/>
  <c r="K261" i="17"/>
  <c r="J261" i="17"/>
  <c r="I261" i="17"/>
  <c r="H261" i="17"/>
  <c r="G261" i="17"/>
  <c r="F261" i="17"/>
  <c r="E261" i="17"/>
  <c r="D261" i="17"/>
  <c r="C261" i="17"/>
  <c r="B261" i="17"/>
  <c r="N260" i="17"/>
  <c r="M260" i="17"/>
  <c r="L260" i="17"/>
  <c r="K260" i="17"/>
  <c r="J260" i="17"/>
  <c r="I260" i="17"/>
  <c r="H260" i="17"/>
  <c r="G260" i="17"/>
  <c r="F260" i="17"/>
  <c r="E260" i="17"/>
  <c r="D260" i="17"/>
  <c r="C260" i="17"/>
  <c r="B260" i="17"/>
  <c r="N258" i="17"/>
  <c r="M258" i="17"/>
  <c r="L258" i="17"/>
  <c r="K258" i="17"/>
  <c r="J258" i="17"/>
  <c r="E258" i="17"/>
  <c r="D258" i="17"/>
  <c r="C258" i="17"/>
  <c r="B258" i="17"/>
  <c r="N247" i="17"/>
  <c r="M247" i="17"/>
  <c r="L247" i="17"/>
  <c r="K247" i="17"/>
  <c r="J247" i="17"/>
  <c r="I247" i="17"/>
  <c r="H247" i="17"/>
  <c r="G247" i="17"/>
  <c r="F247" i="17"/>
  <c r="E247" i="17"/>
  <c r="D247" i="17"/>
  <c r="C247" i="17"/>
  <c r="B247" i="17"/>
  <c r="N246" i="17"/>
  <c r="M246" i="17"/>
  <c r="L246" i="17"/>
  <c r="K246" i="17"/>
  <c r="J246" i="17"/>
  <c r="I246" i="17"/>
  <c r="H246" i="17"/>
  <c r="G246" i="17"/>
  <c r="F246" i="17"/>
  <c r="E246" i="17"/>
  <c r="D246" i="17"/>
  <c r="C246" i="17"/>
  <c r="B246" i="17"/>
  <c r="N245" i="17"/>
  <c r="M245" i="17"/>
  <c r="L245" i="17"/>
  <c r="K245" i="17"/>
  <c r="J245" i="17"/>
  <c r="I245" i="17"/>
  <c r="H245" i="17"/>
  <c r="G245" i="17"/>
  <c r="F245" i="17"/>
  <c r="E245" i="17"/>
  <c r="D245" i="17"/>
  <c r="C245" i="17"/>
  <c r="B245" i="17"/>
  <c r="N244" i="17"/>
  <c r="M244" i="17"/>
  <c r="L244" i="17"/>
  <c r="K244" i="17"/>
  <c r="J244" i="17"/>
  <c r="I244" i="17"/>
  <c r="H244" i="17"/>
  <c r="G244" i="17"/>
  <c r="F244" i="17"/>
  <c r="E244" i="17"/>
  <c r="D244" i="17"/>
  <c r="C244" i="17"/>
  <c r="B244" i="17"/>
  <c r="N242" i="17"/>
  <c r="M242" i="17"/>
  <c r="L242" i="17"/>
  <c r="K242" i="17"/>
  <c r="J242" i="17"/>
  <c r="I242" i="17"/>
  <c r="H242" i="17"/>
  <c r="G242" i="17"/>
  <c r="F242" i="17"/>
  <c r="E242" i="17"/>
  <c r="D242" i="17"/>
  <c r="C242" i="17"/>
  <c r="B242" i="17"/>
  <c r="N241" i="17"/>
  <c r="M241" i="17"/>
  <c r="L241" i="17"/>
  <c r="K241" i="17"/>
  <c r="J241" i="17"/>
  <c r="I241" i="17"/>
  <c r="H241" i="17"/>
  <c r="G241" i="17"/>
  <c r="F241" i="17"/>
  <c r="E241" i="17"/>
  <c r="D241" i="17"/>
  <c r="C241" i="17"/>
  <c r="B241" i="17"/>
  <c r="N240" i="17"/>
  <c r="M240" i="17"/>
  <c r="L240" i="17"/>
  <c r="K240" i="17"/>
  <c r="J240" i="17"/>
  <c r="I240" i="17"/>
  <c r="H240" i="17"/>
  <c r="G240" i="17"/>
  <c r="F240" i="17"/>
  <c r="E240" i="17"/>
  <c r="D240" i="17"/>
  <c r="C240" i="17"/>
  <c r="B240" i="17"/>
  <c r="N239" i="17"/>
  <c r="M239" i="17"/>
  <c r="L239" i="17"/>
  <c r="K239" i="17"/>
  <c r="J239" i="17"/>
  <c r="I239" i="17"/>
  <c r="H239" i="17"/>
  <c r="G239" i="17"/>
  <c r="F239" i="17"/>
  <c r="E239" i="17"/>
  <c r="D239" i="17"/>
  <c r="C239" i="17"/>
  <c r="B239" i="17"/>
  <c r="N237" i="17"/>
  <c r="M237" i="17"/>
  <c r="L237" i="17"/>
  <c r="K237" i="17"/>
  <c r="J237" i="17"/>
  <c r="I237" i="17"/>
  <c r="H237" i="17"/>
  <c r="G237" i="17"/>
  <c r="F237" i="17"/>
  <c r="E237" i="17"/>
  <c r="D237" i="17"/>
  <c r="C237" i="17"/>
  <c r="B237" i="17"/>
  <c r="N236" i="17"/>
  <c r="M236" i="17"/>
  <c r="L236" i="17"/>
  <c r="K236" i="17"/>
  <c r="J236" i="17"/>
  <c r="I236" i="17"/>
  <c r="H236" i="17"/>
  <c r="G236" i="17"/>
  <c r="F236" i="17"/>
  <c r="E236" i="17"/>
  <c r="D236" i="17"/>
  <c r="C236" i="17"/>
  <c r="B236" i="17"/>
  <c r="N235" i="17"/>
  <c r="M235" i="17"/>
  <c r="L235" i="17"/>
  <c r="K235" i="17"/>
  <c r="J235" i="17"/>
  <c r="I235" i="17"/>
  <c r="H235" i="17"/>
  <c r="G235" i="17"/>
  <c r="F235" i="17"/>
  <c r="E235" i="17"/>
  <c r="D235" i="17"/>
  <c r="C235" i="17"/>
  <c r="B235" i="17"/>
  <c r="N234" i="17"/>
  <c r="M234" i="17"/>
  <c r="L234" i="17"/>
  <c r="K234" i="17"/>
  <c r="J234" i="17"/>
  <c r="I234" i="17"/>
  <c r="H234" i="17"/>
  <c r="G234" i="17"/>
  <c r="F234" i="17"/>
  <c r="E234" i="17"/>
  <c r="D234" i="17"/>
  <c r="C234" i="17"/>
  <c r="B234" i="17"/>
  <c r="N232" i="17"/>
  <c r="M232" i="17"/>
  <c r="L232" i="17"/>
  <c r="K232" i="17"/>
  <c r="J232" i="17"/>
  <c r="I232" i="17"/>
  <c r="H232" i="17"/>
  <c r="G232" i="17"/>
  <c r="F232" i="17"/>
  <c r="E232" i="17"/>
  <c r="D232" i="17"/>
  <c r="C232" i="17"/>
  <c r="B232" i="17"/>
  <c r="N231" i="17"/>
  <c r="M231" i="17"/>
  <c r="L231" i="17"/>
  <c r="K231" i="17"/>
  <c r="J231" i="17"/>
  <c r="I231" i="17"/>
  <c r="H231" i="17"/>
  <c r="G231" i="17"/>
  <c r="F231" i="17"/>
  <c r="E231" i="17"/>
  <c r="D231" i="17"/>
  <c r="C231" i="17"/>
  <c r="B231" i="17"/>
  <c r="N230" i="17"/>
  <c r="M230" i="17"/>
  <c r="L230" i="17"/>
  <c r="K230" i="17"/>
  <c r="J230" i="17"/>
  <c r="I230" i="17"/>
  <c r="H230" i="17"/>
  <c r="G230" i="17"/>
  <c r="F230" i="17"/>
  <c r="E230" i="17"/>
  <c r="D230" i="17"/>
  <c r="C230" i="17"/>
  <c r="B230" i="17"/>
  <c r="N229" i="17"/>
  <c r="M229" i="17"/>
  <c r="L229" i="17"/>
  <c r="K229" i="17"/>
  <c r="J229" i="17"/>
  <c r="I229" i="17"/>
  <c r="H229" i="17"/>
  <c r="G229" i="17"/>
  <c r="F229" i="17"/>
  <c r="E229" i="17"/>
  <c r="D229" i="17"/>
  <c r="C229" i="17"/>
  <c r="B229" i="17"/>
  <c r="N227" i="17"/>
  <c r="M227" i="17"/>
  <c r="L227" i="17"/>
  <c r="K227" i="17"/>
  <c r="J227" i="17"/>
  <c r="I227" i="17"/>
  <c r="H227" i="17"/>
  <c r="G227" i="17"/>
  <c r="F227" i="17"/>
  <c r="E227" i="17"/>
  <c r="D227" i="17"/>
  <c r="C227" i="17"/>
  <c r="B227" i="17"/>
  <c r="N216" i="17"/>
  <c r="M216" i="17"/>
  <c r="L216" i="17"/>
  <c r="K216" i="17"/>
  <c r="J216" i="17"/>
  <c r="I216" i="17"/>
  <c r="H216" i="17"/>
  <c r="G216" i="17"/>
  <c r="F216" i="17"/>
  <c r="E216" i="17"/>
  <c r="D216" i="17"/>
  <c r="C216" i="17"/>
  <c r="B216" i="17"/>
  <c r="N215" i="17"/>
  <c r="M215" i="17"/>
  <c r="L215" i="17"/>
  <c r="K215" i="17"/>
  <c r="J215" i="17"/>
  <c r="I215" i="17"/>
  <c r="H215" i="17"/>
  <c r="G215" i="17"/>
  <c r="F215" i="17"/>
  <c r="E215" i="17"/>
  <c r="D215" i="17"/>
  <c r="C215" i="17"/>
  <c r="B215" i="17"/>
  <c r="N214" i="17"/>
  <c r="M214" i="17"/>
  <c r="L214" i="17"/>
  <c r="K214" i="17"/>
  <c r="J214" i="17"/>
  <c r="I214" i="17"/>
  <c r="H214" i="17"/>
  <c r="G214" i="17"/>
  <c r="F214" i="17"/>
  <c r="E214" i="17"/>
  <c r="D214" i="17"/>
  <c r="C214" i="17"/>
  <c r="B214" i="17"/>
  <c r="N213" i="17"/>
  <c r="M213" i="17"/>
  <c r="L213" i="17"/>
  <c r="K213" i="17"/>
  <c r="J213" i="17"/>
  <c r="I213" i="17"/>
  <c r="H213" i="17"/>
  <c r="G213" i="17"/>
  <c r="F213" i="17"/>
  <c r="E213" i="17"/>
  <c r="D213" i="17"/>
  <c r="C213" i="17"/>
  <c r="B213" i="17"/>
  <c r="N211" i="17"/>
  <c r="M211" i="17"/>
  <c r="L211" i="17"/>
  <c r="K211" i="17"/>
  <c r="J211" i="17"/>
  <c r="I211" i="17"/>
  <c r="H211" i="17"/>
  <c r="G211" i="17"/>
  <c r="F211" i="17"/>
  <c r="E211" i="17"/>
  <c r="D211" i="17"/>
  <c r="C211" i="17"/>
  <c r="B211" i="17"/>
  <c r="N210" i="17"/>
  <c r="M210" i="17"/>
  <c r="L210" i="17"/>
  <c r="K210" i="17"/>
  <c r="J210" i="17"/>
  <c r="I210" i="17"/>
  <c r="H210" i="17"/>
  <c r="G210" i="17"/>
  <c r="F210" i="17"/>
  <c r="E210" i="17"/>
  <c r="D210" i="17"/>
  <c r="C210" i="17"/>
  <c r="B210" i="17"/>
  <c r="N209" i="17"/>
  <c r="M209" i="17"/>
  <c r="L209" i="17"/>
  <c r="K209" i="17"/>
  <c r="J209" i="17"/>
  <c r="I209" i="17"/>
  <c r="H209" i="17"/>
  <c r="G209" i="17"/>
  <c r="F209" i="17"/>
  <c r="E209" i="17"/>
  <c r="D209" i="17"/>
  <c r="C209" i="17"/>
  <c r="B209" i="17"/>
  <c r="N208" i="17"/>
  <c r="M208" i="17"/>
  <c r="L208" i="17"/>
  <c r="K208" i="17"/>
  <c r="J208" i="17"/>
  <c r="I208" i="17"/>
  <c r="H208" i="17"/>
  <c r="G208" i="17"/>
  <c r="F208" i="17"/>
  <c r="E208" i="17"/>
  <c r="D208" i="17"/>
  <c r="C208" i="17"/>
  <c r="B208" i="17"/>
  <c r="N206" i="17"/>
  <c r="M206" i="17"/>
  <c r="L206" i="17"/>
  <c r="K206" i="17"/>
  <c r="J206" i="17"/>
  <c r="I206" i="17"/>
  <c r="H206" i="17"/>
  <c r="G206" i="17"/>
  <c r="F206" i="17"/>
  <c r="E206" i="17"/>
  <c r="D206" i="17"/>
  <c r="C206" i="17"/>
  <c r="B206" i="17"/>
  <c r="N205" i="17"/>
  <c r="M205" i="17"/>
  <c r="L205" i="17"/>
  <c r="K205" i="17"/>
  <c r="J205" i="17"/>
  <c r="I205" i="17"/>
  <c r="H205" i="17"/>
  <c r="G205" i="17"/>
  <c r="F205" i="17"/>
  <c r="E205" i="17"/>
  <c r="D205" i="17"/>
  <c r="C205" i="17"/>
  <c r="B205" i="17"/>
  <c r="N204" i="17"/>
  <c r="M204" i="17"/>
  <c r="L204" i="17"/>
  <c r="K204" i="17"/>
  <c r="J204" i="17"/>
  <c r="I204" i="17"/>
  <c r="H204" i="17"/>
  <c r="G204" i="17"/>
  <c r="F204" i="17"/>
  <c r="E204" i="17"/>
  <c r="D204" i="17"/>
  <c r="C204" i="17"/>
  <c r="B204" i="17"/>
  <c r="N203" i="17"/>
  <c r="M203" i="17"/>
  <c r="L203" i="17"/>
  <c r="K203" i="17"/>
  <c r="J203" i="17"/>
  <c r="I203" i="17"/>
  <c r="H203" i="17"/>
  <c r="G203" i="17"/>
  <c r="F203" i="17"/>
  <c r="E203" i="17"/>
  <c r="D203" i="17"/>
  <c r="C203" i="17"/>
  <c r="B203" i="17"/>
  <c r="N201" i="17"/>
  <c r="M201" i="17"/>
  <c r="L201" i="17"/>
  <c r="K201" i="17"/>
  <c r="J201" i="17"/>
  <c r="I201" i="17"/>
  <c r="H201" i="17"/>
  <c r="G201" i="17"/>
  <c r="F201" i="17"/>
  <c r="E201" i="17"/>
  <c r="D201" i="17"/>
  <c r="C201" i="17"/>
  <c r="B201" i="17"/>
  <c r="N200" i="17"/>
  <c r="M200" i="17"/>
  <c r="L200" i="17"/>
  <c r="K200" i="17"/>
  <c r="J200" i="17"/>
  <c r="I200" i="17"/>
  <c r="H200" i="17"/>
  <c r="G200" i="17"/>
  <c r="F200" i="17"/>
  <c r="E200" i="17"/>
  <c r="D200" i="17"/>
  <c r="C200" i="17"/>
  <c r="B200" i="17"/>
  <c r="N199" i="17"/>
  <c r="M199" i="17"/>
  <c r="L199" i="17"/>
  <c r="K199" i="17"/>
  <c r="J199" i="17"/>
  <c r="I199" i="17"/>
  <c r="H199" i="17"/>
  <c r="G199" i="17"/>
  <c r="F199" i="17"/>
  <c r="E199" i="17"/>
  <c r="D199" i="17"/>
  <c r="C199" i="17"/>
  <c r="B199" i="17"/>
  <c r="N198" i="17"/>
  <c r="M198" i="17"/>
  <c r="L198" i="17"/>
  <c r="K198" i="17"/>
  <c r="J198" i="17"/>
  <c r="I198" i="17"/>
  <c r="H198" i="17"/>
  <c r="G198" i="17"/>
  <c r="F198" i="17"/>
  <c r="E198" i="17"/>
  <c r="D198" i="17"/>
  <c r="C198" i="17"/>
  <c r="B198" i="17"/>
  <c r="N196" i="17"/>
  <c r="M196" i="17"/>
  <c r="L196" i="17"/>
  <c r="K196" i="17"/>
  <c r="J196" i="17"/>
  <c r="E196" i="17"/>
  <c r="D196" i="17"/>
  <c r="C196" i="17"/>
  <c r="B196" i="17"/>
  <c r="N185" i="17"/>
  <c r="M185" i="17"/>
  <c r="L185" i="17"/>
  <c r="K185" i="17"/>
  <c r="J185" i="17"/>
  <c r="I185" i="17"/>
  <c r="H185" i="17"/>
  <c r="G185" i="17"/>
  <c r="F185" i="17"/>
  <c r="E185" i="17"/>
  <c r="D185" i="17"/>
  <c r="C185" i="17"/>
  <c r="B185" i="17"/>
  <c r="N184" i="17"/>
  <c r="M184" i="17"/>
  <c r="L184" i="17"/>
  <c r="K184" i="17"/>
  <c r="J184" i="17"/>
  <c r="I184" i="17"/>
  <c r="H184" i="17"/>
  <c r="G184" i="17"/>
  <c r="F184" i="17"/>
  <c r="E184" i="17"/>
  <c r="D184" i="17"/>
  <c r="C184" i="17"/>
  <c r="B184" i="17"/>
  <c r="N183" i="17"/>
  <c r="M183" i="17"/>
  <c r="L183" i="17"/>
  <c r="K183" i="17"/>
  <c r="J183" i="17"/>
  <c r="I183" i="17"/>
  <c r="H183" i="17"/>
  <c r="G183" i="17"/>
  <c r="F183" i="17"/>
  <c r="E183" i="17"/>
  <c r="D183" i="17"/>
  <c r="C183" i="17"/>
  <c r="B183" i="17"/>
  <c r="N182" i="17"/>
  <c r="M182" i="17"/>
  <c r="L182" i="17"/>
  <c r="K182" i="17"/>
  <c r="J182" i="17"/>
  <c r="I182" i="17"/>
  <c r="H182" i="17"/>
  <c r="G182" i="17"/>
  <c r="F182" i="17"/>
  <c r="E182" i="17"/>
  <c r="D182" i="17"/>
  <c r="C182" i="17"/>
  <c r="B182" i="17"/>
  <c r="N180" i="17"/>
  <c r="M180" i="17"/>
  <c r="L180" i="17"/>
  <c r="K180" i="17"/>
  <c r="J180" i="17"/>
  <c r="I180" i="17"/>
  <c r="H180" i="17"/>
  <c r="G180" i="17"/>
  <c r="F180" i="17"/>
  <c r="E180" i="17"/>
  <c r="D180" i="17"/>
  <c r="C180" i="17"/>
  <c r="B180" i="17"/>
  <c r="N179" i="17"/>
  <c r="M179" i="17"/>
  <c r="L179" i="17"/>
  <c r="K179" i="17"/>
  <c r="J179" i="17"/>
  <c r="I179" i="17"/>
  <c r="H179" i="17"/>
  <c r="G179" i="17"/>
  <c r="F179" i="17"/>
  <c r="E179" i="17"/>
  <c r="D179" i="17"/>
  <c r="C179" i="17"/>
  <c r="B179" i="17"/>
  <c r="N178" i="17"/>
  <c r="M178" i="17"/>
  <c r="L178" i="17"/>
  <c r="K178" i="17"/>
  <c r="J178" i="17"/>
  <c r="I178" i="17"/>
  <c r="H178" i="17"/>
  <c r="G178" i="17"/>
  <c r="F178" i="17"/>
  <c r="E178" i="17"/>
  <c r="D178" i="17"/>
  <c r="C178" i="17"/>
  <c r="B178" i="17"/>
  <c r="N177" i="17"/>
  <c r="M177" i="17"/>
  <c r="L177" i="17"/>
  <c r="K177" i="17"/>
  <c r="J177" i="17"/>
  <c r="I177" i="17"/>
  <c r="H177" i="17"/>
  <c r="G177" i="17"/>
  <c r="F177" i="17"/>
  <c r="E177" i="17"/>
  <c r="D177" i="17"/>
  <c r="C177" i="17"/>
  <c r="B177" i="17"/>
  <c r="N175" i="17"/>
  <c r="M175" i="17"/>
  <c r="L175" i="17"/>
  <c r="K175" i="17"/>
  <c r="J175" i="17"/>
  <c r="I175" i="17"/>
  <c r="H175" i="17"/>
  <c r="G175" i="17"/>
  <c r="F175" i="17"/>
  <c r="E175" i="17"/>
  <c r="D175" i="17"/>
  <c r="C175" i="17"/>
  <c r="B175" i="17"/>
  <c r="N174" i="17"/>
  <c r="M174" i="17"/>
  <c r="L174" i="17"/>
  <c r="K174" i="17"/>
  <c r="J174" i="17"/>
  <c r="I174" i="17"/>
  <c r="H174" i="17"/>
  <c r="G174" i="17"/>
  <c r="F174" i="17"/>
  <c r="E174" i="17"/>
  <c r="D174" i="17"/>
  <c r="C174" i="17"/>
  <c r="B174" i="17"/>
  <c r="N173" i="17"/>
  <c r="M173" i="17"/>
  <c r="L173" i="17"/>
  <c r="K173" i="17"/>
  <c r="J173" i="17"/>
  <c r="I173" i="17"/>
  <c r="H173" i="17"/>
  <c r="G173" i="17"/>
  <c r="F173" i="17"/>
  <c r="E173" i="17"/>
  <c r="D173" i="17"/>
  <c r="C173" i="17"/>
  <c r="B173" i="17"/>
  <c r="N172" i="17"/>
  <c r="M172" i="17"/>
  <c r="L172" i="17"/>
  <c r="K172" i="17"/>
  <c r="J172" i="17"/>
  <c r="I172" i="17"/>
  <c r="H172" i="17"/>
  <c r="G172" i="17"/>
  <c r="F172" i="17"/>
  <c r="E172" i="17"/>
  <c r="D172" i="17"/>
  <c r="C172" i="17"/>
  <c r="B172" i="17"/>
  <c r="N170" i="17"/>
  <c r="M170" i="17"/>
  <c r="L170" i="17"/>
  <c r="K170" i="17"/>
  <c r="J170" i="17"/>
  <c r="I170" i="17"/>
  <c r="H170" i="17"/>
  <c r="G170" i="17"/>
  <c r="F170" i="17"/>
  <c r="E170" i="17"/>
  <c r="D170" i="17"/>
  <c r="C170" i="17"/>
  <c r="B170" i="17"/>
  <c r="N169" i="17"/>
  <c r="M169" i="17"/>
  <c r="L169" i="17"/>
  <c r="K169" i="17"/>
  <c r="J169" i="17"/>
  <c r="I169" i="17"/>
  <c r="H169" i="17"/>
  <c r="G169" i="17"/>
  <c r="F169" i="17"/>
  <c r="E169" i="17"/>
  <c r="D169" i="17"/>
  <c r="C169" i="17"/>
  <c r="B169" i="17"/>
  <c r="N168" i="17"/>
  <c r="M168" i="17"/>
  <c r="L168" i="17"/>
  <c r="K168" i="17"/>
  <c r="J168" i="17"/>
  <c r="I168" i="17"/>
  <c r="H168" i="17"/>
  <c r="G168" i="17"/>
  <c r="F168" i="17"/>
  <c r="E168" i="17"/>
  <c r="D168" i="17"/>
  <c r="C168" i="17"/>
  <c r="B168" i="17"/>
  <c r="N167" i="17"/>
  <c r="M167" i="17"/>
  <c r="L167" i="17"/>
  <c r="K167" i="17"/>
  <c r="J167" i="17"/>
  <c r="I167" i="17"/>
  <c r="H167" i="17"/>
  <c r="G167" i="17"/>
  <c r="F167" i="17"/>
  <c r="E167" i="17"/>
  <c r="D167" i="17"/>
  <c r="C167" i="17"/>
  <c r="B167" i="17"/>
  <c r="N165" i="17"/>
  <c r="M165" i="17"/>
  <c r="L165" i="17"/>
  <c r="K165" i="17"/>
  <c r="J165" i="17"/>
  <c r="E165" i="17"/>
  <c r="D165" i="17"/>
  <c r="C165" i="17"/>
  <c r="B165" i="17"/>
  <c r="N154" i="17"/>
  <c r="M154" i="17"/>
  <c r="L154" i="17"/>
  <c r="K154" i="17"/>
  <c r="J154" i="17"/>
  <c r="I154" i="17"/>
  <c r="H154" i="17"/>
  <c r="G154" i="17"/>
  <c r="F154" i="17"/>
  <c r="E154" i="17"/>
  <c r="D154" i="17"/>
  <c r="C154" i="17"/>
  <c r="B154" i="17"/>
  <c r="N153" i="17"/>
  <c r="M153" i="17"/>
  <c r="L153" i="17"/>
  <c r="K153" i="17"/>
  <c r="J153" i="17"/>
  <c r="I153" i="17"/>
  <c r="H153" i="17"/>
  <c r="G153" i="17"/>
  <c r="F153" i="17"/>
  <c r="E153" i="17"/>
  <c r="D153" i="17"/>
  <c r="C153" i="17"/>
  <c r="B153" i="17"/>
  <c r="N152" i="17"/>
  <c r="M152" i="17"/>
  <c r="L152" i="17"/>
  <c r="K152" i="17"/>
  <c r="J152" i="17"/>
  <c r="I152" i="17"/>
  <c r="H152" i="17"/>
  <c r="G152" i="17"/>
  <c r="F152" i="17"/>
  <c r="E152" i="17"/>
  <c r="D152" i="17"/>
  <c r="C152" i="17"/>
  <c r="B152" i="17"/>
  <c r="N151" i="17"/>
  <c r="M151" i="17"/>
  <c r="L151" i="17"/>
  <c r="K151" i="17"/>
  <c r="J151" i="17"/>
  <c r="I151" i="17"/>
  <c r="H151" i="17"/>
  <c r="G151" i="17"/>
  <c r="F151" i="17"/>
  <c r="E151" i="17"/>
  <c r="D151" i="17"/>
  <c r="C151" i="17"/>
  <c r="B151" i="17"/>
  <c r="N149" i="17"/>
  <c r="M149" i="17"/>
  <c r="L149" i="17"/>
  <c r="K149" i="17"/>
  <c r="J149" i="17"/>
  <c r="I149" i="17"/>
  <c r="H149" i="17"/>
  <c r="G149" i="17"/>
  <c r="F149" i="17"/>
  <c r="E149" i="17"/>
  <c r="D149" i="17"/>
  <c r="C149" i="17"/>
  <c r="B149" i="17"/>
  <c r="N148" i="17"/>
  <c r="M148" i="17"/>
  <c r="L148" i="17"/>
  <c r="K148" i="17"/>
  <c r="J148" i="17"/>
  <c r="I148" i="17"/>
  <c r="H148" i="17"/>
  <c r="G148" i="17"/>
  <c r="F148" i="17"/>
  <c r="E148" i="17"/>
  <c r="D148" i="17"/>
  <c r="C148" i="17"/>
  <c r="B148" i="17"/>
  <c r="N147" i="17"/>
  <c r="M147" i="17"/>
  <c r="L147" i="17"/>
  <c r="K147" i="17"/>
  <c r="J147" i="17"/>
  <c r="I147" i="17"/>
  <c r="H147" i="17"/>
  <c r="G147" i="17"/>
  <c r="F147" i="17"/>
  <c r="E147" i="17"/>
  <c r="D147" i="17"/>
  <c r="C147" i="17"/>
  <c r="B147" i="17"/>
  <c r="N146" i="17"/>
  <c r="M146" i="17"/>
  <c r="L146" i="17"/>
  <c r="K146" i="17"/>
  <c r="J146" i="17"/>
  <c r="I146" i="17"/>
  <c r="H146" i="17"/>
  <c r="G146" i="17"/>
  <c r="F146" i="17"/>
  <c r="E146" i="17"/>
  <c r="D146" i="17"/>
  <c r="C146" i="17"/>
  <c r="B146" i="17"/>
  <c r="N144" i="17"/>
  <c r="M144" i="17"/>
  <c r="L144" i="17"/>
  <c r="K144" i="17"/>
  <c r="J144" i="17"/>
  <c r="I144" i="17"/>
  <c r="H144" i="17"/>
  <c r="G144" i="17"/>
  <c r="F144" i="17"/>
  <c r="E144" i="17"/>
  <c r="D144" i="17"/>
  <c r="C144" i="17"/>
  <c r="B144" i="17"/>
  <c r="N143" i="17"/>
  <c r="M143" i="17"/>
  <c r="L143" i="17"/>
  <c r="K143" i="17"/>
  <c r="J143" i="17"/>
  <c r="I143" i="17"/>
  <c r="H143" i="17"/>
  <c r="G143" i="17"/>
  <c r="F143" i="17"/>
  <c r="E143" i="17"/>
  <c r="D143" i="17"/>
  <c r="C143" i="17"/>
  <c r="B143" i="17"/>
  <c r="N142" i="17"/>
  <c r="M142" i="17"/>
  <c r="L142" i="17"/>
  <c r="K142" i="17"/>
  <c r="J142" i="17"/>
  <c r="I142" i="17"/>
  <c r="H142" i="17"/>
  <c r="G142" i="17"/>
  <c r="F142" i="17"/>
  <c r="E142" i="17"/>
  <c r="D142" i="17"/>
  <c r="C142" i="17"/>
  <c r="B142" i="17"/>
  <c r="N141" i="17"/>
  <c r="M141" i="17"/>
  <c r="L141" i="17"/>
  <c r="K141" i="17"/>
  <c r="J141" i="17"/>
  <c r="I141" i="17"/>
  <c r="H141" i="17"/>
  <c r="G141" i="17"/>
  <c r="F141" i="17"/>
  <c r="E141" i="17"/>
  <c r="D141" i="17"/>
  <c r="C141" i="17"/>
  <c r="B141" i="17"/>
  <c r="N139" i="17"/>
  <c r="M139" i="17"/>
  <c r="L139" i="17"/>
  <c r="K139" i="17"/>
  <c r="J139" i="17"/>
  <c r="I139" i="17"/>
  <c r="H139" i="17"/>
  <c r="G139" i="17"/>
  <c r="F139" i="17"/>
  <c r="E139" i="17"/>
  <c r="D139" i="17"/>
  <c r="C139" i="17"/>
  <c r="B139" i="17"/>
  <c r="N138" i="17"/>
  <c r="M138" i="17"/>
  <c r="L138" i="17"/>
  <c r="K138" i="17"/>
  <c r="J138" i="17"/>
  <c r="I138" i="17"/>
  <c r="H138" i="17"/>
  <c r="G138" i="17"/>
  <c r="F138" i="17"/>
  <c r="E138" i="17"/>
  <c r="D138" i="17"/>
  <c r="C138" i="17"/>
  <c r="B138" i="17"/>
  <c r="N137" i="17"/>
  <c r="M137" i="17"/>
  <c r="L137" i="17"/>
  <c r="K137" i="17"/>
  <c r="J137" i="17"/>
  <c r="I137" i="17"/>
  <c r="H137" i="17"/>
  <c r="G137" i="17"/>
  <c r="F137" i="17"/>
  <c r="E137" i="17"/>
  <c r="D137" i="17"/>
  <c r="C137" i="17"/>
  <c r="B137" i="17"/>
  <c r="N136" i="17"/>
  <c r="M136" i="17"/>
  <c r="L136" i="17"/>
  <c r="K136" i="17"/>
  <c r="J136" i="17"/>
  <c r="I136" i="17"/>
  <c r="H136" i="17"/>
  <c r="G136" i="17"/>
  <c r="F136" i="17"/>
  <c r="E136" i="17"/>
  <c r="D136" i="17"/>
  <c r="C136" i="17"/>
  <c r="B136" i="17"/>
  <c r="N134" i="17"/>
  <c r="M134" i="17"/>
  <c r="L134" i="17"/>
  <c r="K134" i="17"/>
  <c r="J134" i="17"/>
  <c r="E134" i="17"/>
  <c r="D134" i="17"/>
  <c r="C134" i="17"/>
  <c r="B134" i="17"/>
  <c r="N123" i="17"/>
  <c r="M123" i="17"/>
  <c r="L123" i="17"/>
  <c r="K123" i="17"/>
  <c r="J123" i="17"/>
  <c r="I123" i="17"/>
  <c r="H123" i="17"/>
  <c r="G123" i="17"/>
  <c r="F123" i="17"/>
  <c r="E123" i="17"/>
  <c r="D123" i="17"/>
  <c r="C123" i="17"/>
  <c r="B123" i="17"/>
  <c r="N122" i="17"/>
  <c r="M122" i="17"/>
  <c r="L122" i="17"/>
  <c r="K122" i="17"/>
  <c r="J122" i="17"/>
  <c r="I122" i="17"/>
  <c r="H122" i="17"/>
  <c r="G122" i="17"/>
  <c r="F122" i="17"/>
  <c r="E122" i="17"/>
  <c r="D122" i="17"/>
  <c r="C122" i="17"/>
  <c r="B122" i="17"/>
  <c r="N121" i="17"/>
  <c r="M121" i="17"/>
  <c r="L121" i="17"/>
  <c r="K121" i="17"/>
  <c r="J121" i="17"/>
  <c r="I121" i="17"/>
  <c r="H121" i="17"/>
  <c r="G121" i="17"/>
  <c r="F121" i="17"/>
  <c r="E121" i="17"/>
  <c r="D121" i="17"/>
  <c r="C121" i="17"/>
  <c r="B121" i="17"/>
  <c r="N120" i="17"/>
  <c r="M120" i="17"/>
  <c r="L120" i="17"/>
  <c r="K120" i="17"/>
  <c r="J120" i="17"/>
  <c r="I120" i="17"/>
  <c r="H120" i="17"/>
  <c r="G120" i="17"/>
  <c r="F120" i="17"/>
  <c r="E120" i="17"/>
  <c r="D120" i="17"/>
  <c r="C120" i="17"/>
  <c r="B120" i="17"/>
  <c r="N118" i="17"/>
  <c r="M118" i="17"/>
  <c r="L118" i="17"/>
  <c r="K118" i="17"/>
  <c r="J118" i="17"/>
  <c r="I118" i="17"/>
  <c r="H118" i="17"/>
  <c r="G118" i="17"/>
  <c r="F118" i="17"/>
  <c r="E118" i="17"/>
  <c r="D118" i="17"/>
  <c r="C118" i="17"/>
  <c r="B118" i="17"/>
  <c r="N117" i="17"/>
  <c r="M117" i="17"/>
  <c r="L117" i="17"/>
  <c r="K117" i="17"/>
  <c r="J117" i="17"/>
  <c r="I117" i="17"/>
  <c r="H117" i="17"/>
  <c r="G117" i="17"/>
  <c r="F117" i="17"/>
  <c r="E117" i="17"/>
  <c r="D117" i="17"/>
  <c r="C117" i="17"/>
  <c r="B117" i="17"/>
  <c r="N116" i="17"/>
  <c r="M116" i="17"/>
  <c r="L116" i="17"/>
  <c r="K116" i="17"/>
  <c r="J116" i="17"/>
  <c r="I116" i="17"/>
  <c r="H116" i="17"/>
  <c r="G116" i="17"/>
  <c r="F116" i="17"/>
  <c r="E116" i="17"/>
  <c r="D116" i="17"/>
  <c r="C116" i="17"/>
  <c r="B116" i="17"/>
  <c r="N115" i="17"/>
  <c r="M115" i="17"/>
  <c r="L115" i="17"/>
  <c r="K115" i="17"/>
  <c r="J115" i="17"/>
  <c r="I115" i="17"/>
  <c r="H115" i="17"/>
  <c r="G115" i="17"/>
  <c r="F115" i="17"/>
  <c r="E115" i="17"/>
  <c r="D115" i="17"/>
  <c r="C115" i="17"/>
  <c r="B115" i="17"/>
  <c r="N113" i="17"/>
  <c r="M113" i="17"/>
  <c r="L113" i="17"/>
  <c r="K113" i="17"/>
  <c r="J113" i="17"/>
  <c r="I113" i="17"/>
  <c r="H113" i="17"/>
  <c r="G113" i="17"/>
  <c r="F113" i="17"/>
  <c r="E113" i="17"/>
  <c r="D113" i="17"/>
  <c r="C113" i="17"/>
  <c r="B113" i="17"/>
  <c r="N112" i="17"/>
  <c r="M112" i="17"/>
  <c r="L112" i="17"/>
  <c r="K112" i="17"/>
  <c r="J112" i="17"/>
  <c r="I112" i="17"/>
  <c r="H112" i="17"/>
  <c r="G112" i="17"/>
  <c r="F112" i="17"/>
  <c r="E112" i="17"/>
  <c r="D112" i="17"/>
  <c r="C112" i="17"/>
  <c r="B112" i="17"/>
  <c r="N111" i="17"/>
  <c r="M111" i="17"/>
  <c r="L111" i="17"/>
  <c r="K111" i="17"/>
  <c r="J111" i="17"/>
  <c r="I111" i="17"/>
  <c r="H111" i="17"/>
  <c r="G111" i="17"/>
  <c r="F111" i="17"/>
  <c r="E111" i="17"/>
  <c r="D111" i="17"/>
  <c r="C111" i="17"/>
  <c r="B111" i="17"/>
  <c r="N110" i="17"/>
  <c r="M110" i="17"/>
  <c r="L110" i="17"/>
  <c r="K110" i="17"/>
  <c r="J110" i="17"/>
  <c r="I110" i="17"/>
  <c r="H110" i="17"/>
  <c r="G110" i="17"/>
  <c r="F110" i="17"/>
  <c r="E110" i="17"/>
  <c r="D110" i="17"/>
  <c r="C110" i="17"/>
  <c r="B110" i="17"/>
  <c r="N108" i="17"/>
  <c r="M108" i="17"/>
  <c r="L108" i="17"/>
  <c r="K108" i="17"/>
  <c r="J108" i="17"/>
  <c r="I108" i="17"/>
  <c r="H108" i="17"/>
  <c r="G108" i="17"/>
  <c r="F108" i="17"/>
  <c r="E108" i="17"/>
  <c r="D108" i="17"/>
  <c r="C108" i="17"/>
  <c r="B108" i="17"/>
  <c r="N107" i="17"/>
  <c r="M107" i="17"/>
  <c r="L107" i="17"/>
  <c r="K107" i="17"/>
  <c r="J107" i="17"/>
  <c r="I107" i="17"/>
  <c r="H107" i="17"/>
  <c r="G107" i="17"/>
  <c r="F107" i="17"/>
  <c r="E107" i="17"/>
  <c r="D107" i="17"/>
  <c r="C107" i="17"/>
  <c r="B107" i="17"/>
  <c r="N106" i="17"/>
  <c r="M106" i="17"/>
  <c r="L106" i="17"/>
  <c r="K106" i="17"/>
  <c r="J106" i="17"/>
  <c r="I106" i="17"/>
  <c r="H106" i="17"/>
  <c r="G106" i="17"/>
  <c r="F106" i="17"/>
  <c r="E106" i="17"/>
  <c r="D106" i="17"/>
  <c r="C106" i="17"/>
  <c r="B106" i="17"/>
  <c r="N105" i="17"/>
  <c r="M105" i="17"/>
  <c r="L105" i="17"/>
  <c r="K105" i="17"/>
  <c r="J105" i="17"/>
  <c r="I105" i="17"/>
  <c r="H105" i="17"/>
  <c r="G105" i="17"/>
  <c r="F105" i="17"/>
  <c r="E105" i="17"/>
  <c r="D105" i="17"/>
  <c r="C105" i="17"/>
  <c r="B105" i="17"/>
  <c r="N103" i="17"/>
  <c r="M103" i="17"/>
  <c r="L103" i="17"/>
  <c r="K103" i="17"/>
  <c r="J103" i="17"/>
  <c r="E103" i="17"/>
  <c r="D103" i="17"/>
  <c r="C103" i="17"/>
  <c r="B103" i="17"/>
  <c r="N92" i="17"/>
  <c r="M92" i="17"/>
  <c r="L92" i="17"/>
  <c r="K92" i="17"/>
  <c r="J92" i="17"/>
  <c r="I92" i="17"/>
  <c r="H92" i="17"/>
  <c r="G92" i="17"/>
  <c r="F92" i="17"/>
  <c r="E92" i="17"/>
  <c r="D92" i="17"/>
  <c r="C92" i="17"/>
  <c r="B92" i="17"/>
  <c r="N91" i="17"/>
  <c r="M91" i="17"/>
  <c r="L91" i="17"/>
  <c r="K91" i="17"/>
  <c r="J91" i="17"/>
  <c r="I91" i="17"/>
  <c r="H91" i="17"/>
  <c r="G91" i="17"/>
  <c r="F91" i="17"/>
  <c r="E91" i="17"/>
  <c r="D91" i="17"/>
  <c r="C91" i="17"/>
  <c r="B91" i="17"/>
  <c r="N90" i="17"/>
  <c r="M90" i="17"/>
  <c r="L90" i="17"/>
  <c r="K90" i="17"/>
  <c r="J90" i="17"/>
  <c r="I90" i="17"/>
  <c r="H90" i="17"/>
  <c r="G90" i="17"/>
  <c r="F90" i="17"/>
  <c r="E90" i="17"/>
  <c r="D90" i="17"/>
  <c r="C90" i="17"/>
  <c r="B90" i="17"/>
  <c r="N89" i="17"/>
  <c r="M89" i="17"/>
  <c r="L89" i="17"/>
  <c r="K89" i="17"/>
  <c r="J89" i="17"/>
  <c r="I89" i="17"/>
  <c r="H89" i="17"/>
  <c r="G89" i="17"/>
  <c r="F89" i="17"/>
  <c r="E89" i="17"/>
  <c r="D89" i="17"/>
  <c r="C89" i="17"/>
  <c r="B89" i="17"/>
  <c r="N87" i="17"/>
  <c r="M87" i="17"/>
  <c r="L87" i="17"/>
  <c r="K87" i="17"/>
  <c r="J87" i="17"/>
  <c r="I87" i="17"/>
  <c r="H87" i="17"/>
  <c r="G87" i="17"/>
  <c r="F87" i="17"/>
  <c r="E87" i="17"/>
  <c r="D87" i="17"/>
  <c r="C87" i="17"/>
  <c r="B87" i="17"/>
  <c r="N86" i="17"/>
  <c r="M86" i="17"/>
  <c r="L86" i="17"/>
  <c r="K86" i="17"/>
  <c r="J86" i="17"/>
  <c r="I86" i="17"/>
  <c r="H86" i="17"/>
  <c r="G86" i="17"/>
  <c r="F86" i="17"/>
  <c r="E86" i="17"/>
  <c r="D86" i="17"/>
  <c r="C86" i="17"/>
  <c r="B86" i="17"/>
  <c r="N85" i="17"/>
  <c r="M85" i="17"/>
  <c r="L85" i="17"/>
  <c r="K85" i="17"/>
  <c r="J85" i="17"/>
  <c r="I85" i="17"/>
  <c r="H85" i="17"/>
  <c r="G85" i="17"/>
  <c r="F85" i="17"/>
  <c r="E85" i="17"/>
  <c r="D85" i="17"/>
  <c r="C85" i="17"/>
  <c r="B85" i="17"/>
  <c r="N84" i="17"/>
  <c r="M84" i="17"/>
  <c r="L84" i="17"/>
  <c r="K84" i="17"/>
  <c r="J84" i="17"/>
  <c r="I84" i="17"/>
  <c r="H84" i="17"/>
  <c r="G84" i="17"/>
  <c r="F84" i="17"/>
  <c r="E84" i="17"/>
  <c r="D84" i="17"/>
  <c r="C84" i="17"/>
  <c r="B84" i="17"/>
  <c r="N82" i="17"/>
  <c r="M82" i="17"/>
  <c r="L82" i="17"/>
  <c r="K82" i="17"/>
  <c r="J82" i="17"/>
  <c r="I82" i="17"/>
  <c r="H82" i="17"/>
  <c r="G82" i="17"/>
  <c r="F82" i="17"/>
  <c r="E82" i="17"/>
  <c r="D82" i="17"/>
  <c r="C82" i="17"/>
  <c r="B82" i="17"/>
  <c r="N81" i="17"/>
  <c r="M81" i="17"/>
  <c r="L81" i="17"/>
  <c r="K81" i="17"/>
  <c r="J81" i="17"/>
  <c r="I81" i="17"/>
  <c r="H81" i="17"/>
  <c r="G81" i="17"/>
  <c r="F81" i="17"/>
  <c r="E81" i="17"/>
  <c r="D81" i="17"/>
  <c r="C81" i="17"/>
  <c r="B81" i="17"/>
  <c r="N80" i="17"/>
  <c r="M80" i="17"/>
  <c r="L80" i="17"/>
  <c r="K80" i="17"/>
  <c r="J80" i="17"/>
  <c r="I80" i="17"/>
  <c r="H80" i="17"/>
  <c r="G80" i="17"/>
  <c r="F80" i="17"/>
  <c r="E80" i="17"/>
  <c r="D80" i="17"/>
  <c r="C80" i="17"/>
  <c r="B80" i="17"/>
  <c r="N79" i="17"/>
  <c r="M79" i="17"/>
  <c r="L79" i="17"/>
  <c r="K79" i="17"/>
  <c r="J79" i="17"/>
  <c r="I79" i="17"/>
  <c r="H79" i="17"/>
  <c r="G79" i="17"/>
  <c r="F79" i="17"/>
  <c r="E79" i="17"/>
  <c r="D79" i="17"/>
  <c r="C79" i="17"/>
  <c r="B79" i="17"/>
  <c r="N77" i="17"/>
  <c r="M77" i="17"/>
  <c r="L77" i="17"/>
  <c r="K77" i="17"/>
  <c r="J77" i="17"/>
  <c r="I77" i="17"/>
  <c r="H77" i="17"/>
  <c r="G77" i="17"/>
  <c r="F77" i="17"/>
  <c r="E77" i="17"/>
  <c r="D77" i="17"/>
  <c r="C77" i="17"/>
  <c r="B77" i="17"/>
  <c r="N76" i="17"/>
  <c r="M76" i="17"/>
  <c r="L76" i="17"/>
  <c r="K76" i="17"/>
  <c r="J76" i="17"/>
  <c r="I76" i="17"/>
  <c r="H76" i="17"/>
  <c r="G76" i="17"/>
  <c r="F76" i="17"/>
  <c r="E76" i="17"/>
  <c r="D76" i="17"/>
  <c r="C76" i="17"/>
  <c r="B76" i="17"/>
  <c r="N75" i="17"/>
  <c r="M75" i="17"/>
  <c r="L75" i="17"/>
  <c r="K75" i="17"/>
  <c r="J75" i="17"/>
  <c r="I75" i="17"/>
  <c r="H75" i="17"/>
  <c r="G75" i="17"/>
  <c r="F75" i="17"/>
  <c r="E75" i="17"/>
  <c r="D75" i="17"/>
  <c r="C75" i="17"/>
  <c r="B75" i="17"/>
  <c r="N74" i="17"/>
  <c r="M74" i="17"/>
  <c r="L74" i="17"/>
  <c r="K74" i="17"/>
  <c r="J74" i="17"/>
  <c r="I74" i="17"/>
  <c r="H74" i="17"/>
  <c r="G74" i="17"/>
  <c r="F74" i="17"/>
  <c r="E74" i="17"/>
  <c r="D74" i="17"/>
  <c r="C74" i="17"/>
  <c r="B74" i="17"/>
  <c r="N72" i="17"/>
  <c r="M72" i="17"/>
  <c r="L72" i="17"/>
  <c r="K72" i="17"/>
  <c r="J72" i="17"/>
  <c r="E72" i="17"/>
  <c r="D72" i="17"/>
  <c r="C72" i="17"/>
  <c r="B72" i="17"/>
  <c r="N60" i="17"/>
  <c r="M60" i="17"/>
  <c r="L60" i="17"/>
  <c r="K60" i="17"/>
  <c r="J60" i="17"/>
  <c r="I60" i="17"/>
  <c r="H60" i="17"/>
  <c r="G60" i="17"/>
  <c r="F60" i="17"/>
  <c r="E60" i="17"/>
  <c r="D60" i="17"/>
  <c r="C60" i="17"/>
  <c r="B60" i="17"/>
  <c r="N59" i="17"/>
  <c r="M59" i="17"/>
  <c r="L59" i="17"/>
  <c r="K59" i="17"/>
  <c r="J59" i="17"/>
  <c r="I59" i="17"/>
  <c r="H59" i="17"/>
  <c r="G59" i="17"/>
  <c r="F59" i="17"/>
  <c r="E59" i="17"/>
  <c r="D59" i="17"/>
  <c r="C59" i="17"/>
  <c r="B59" i="17"/>
  <c r="N58" i="17"/>
  <c r="M58" i="17"/>
  <c r="L58" i="17"/>
  <c r="K58" i="17"/>
  <c r="J58" i="17"/>
  <c r="I58" i="17"/>
  <c r="H58" i="17"/>
  <c r="G58" i="17"/>
  <c r="F58" i="17"/>
  <c r="E58" i="17"/>
  <c r="D58" i="17"/>
  <c r="C58" i="17"/>
  <c r="B58" i="17"/>
  <c r="N57" i="17"/>
  <c r="M57" i="17"/>
  <c r="L57" i="17"/>
  <c r="K57" i="17"/>
  <c r="J57" i="17"/>
  <c r="I57" i="17"/>
  <c r="H57" i="17"/>
  <c r="G57" i="17"/>
  <c r="F57" i="17"/>
  <c r="E57" i="17"/>
  <c r="D57" i="17"/>
  <c r="C57" i="17"/>
  <c r="B57" i="17"/>
  <c r="N55" i="17"/>
  <c r="M55" i="17"/>
  <c r="L55" i="17"/>
  <c r="K55" i="17"/>
  <c r="J55" i="17"/>
  <c r="I55" i="17"/>
  <c r="H55" i="17"/>
  <c r="G55" i="17"/>
  <c r="F55" i="17"/>
  <c r="E55" i="17"/>
  <c r="D55" i="17"/>
  <c r="C55" i="17"/>
  <c r="B55" i="17"/>
  <c r="N54" i="17"/>
  <c r="M54" i="17"/>
  <c r="L54" i="17"/>
  <c r="K54" i="17"/>
  <c r="J54" i="17"/>
  <c r="I54" i="17"/>
  <c r="H54" i="17"/>
  <c r="G54" i="17"/>
  <c r="F54" i="17"/>
  <c r="E54" i="17"/>
  <c r="D54" i="17"/>
  <c r="C54" i="17"/>
  <c r="B54" i="17"/>
  <c r="N53" i="17"/>
  <c r="M53" i="17"/>
  <c r="L53" i="17"/>
  <c r="K53" i="17"/>
  <c r="J53" i="17"/>
  <c r="I53" i="17"/>
  <c r="H53" i="17"/>
  <c r="G53" i="17"/>
  <c r="F53" i="17"/>
  <c r="E53" i="17"/>
  <c r="D53" i="17"/>
  <c r="C53" i="17"/>
  <c r="B53" i="17"/>
  <c r="N52" i="17"/>
  <c r="M52" i="17"/>
  <c r="L52" i="17"/>
  <c r="K52" i="17"/>
  <c r="J52" i="17"/>
  <c r="I52" i="17"/>
  <c r="H52" i="17"/>
  <c r="G52" i="17"/>
  <c r="F52" i="17"/>
  <c r="E52" i="17"/>
  <c r="D52" i="17"/>
  <c r="C52" i="17"/>
  <c r="B52" i="17"/>
  <c r="N50" i="17"/>
  <c r="M50" i="17"/>
  <c r="L50" i="17"/>
  <c r="K50" i="17"/>
  <c r="J50" i="17"/>
  <c r="I50" i="17"/>
  <c r="H50" i="17"/>
  <c r="G50" i="17"/>
  <c r="F50" i="17"/>
  <c r="E50" i="17"/>
  <c r="D50" i="17"/>
  <c r="C50" i="17"/>
  <c r="B50" i="17"/>
  <c r="N49" i="17"/>
  <c r="M49" i="17"/>
  <c r="L49" i="17"/>
  <c r="K49" i="17"/>
  <c r="J49" i="17"/>
  <c r="I49" i="17"/>
  <c r="H49" i="17"/>
  <c r="G49" i="17"/>
  <c r="F49" i="17"/>
  <c r="E49" i="17"/>
  <c r="D49" i="17"/>
  <c r="C49" i="17"/>
  <c r="B49" i="17"/>
  <c r="N48" i="17"/>
  <c r="M48" i="17"/>
  <c r="L48" i="17"/>
  <c r="K48" i="17"/>
  <c r="J48" i="17"/>
  <c r="I48" i="17"/>
  <c r="H48" i="17"/>
  <c r="G48" i="17"/>
  <c r="F48" i="17"/>
  <c r="E48" i="17"/>
  <c r="D48" i="17"/>
  <c r="C48" i="17"/>
  <c r="B48" i="17"/>
  <c r="N47" i="17"/>
  <c r="M47" i="17"/>
  <c r="L47" i="17"/>
  <c r="K47" i="17"/>
  <c r="J47" i="17"/>
  <c r="I47" i="17"/>
  <c r="H47" i="17"/>
  <c r="G47" i="17"/>
  <c r="F47" i="17"/>
  <c r="E47" i="17"/>
  <c r="D47" i="17"/>
  <c r="C47" i="17"/>
  <c r="B47" i="17"/>
  <c r="N45" i="17"/>
  <c r="M45" i="17"/>
  <c r="L45" i="17"/>
  <c r="K45" i="17"/>
  <c r="J45" i="17"/>
  <c r="I45" i="17"/>
  <c r="H45" i="17"/>
  <c r="G45" i="17"/>
  <c r="F45" i="17"/>
  <c r="E45" i="17"/>
  <c r="D45" i="17"/>
  <c r="C45" i="17"/>
  <c r="B45" i="17"/>
  <c r="N44" i="17"/>
  <c r="M44" i="17"/>
  <c r="L44" i="17"/>
  <c r="K44" i="17"/>
  <c r="J44" i="17"/>
  <c r="I44" i="17"/>
  <c r="H44" i="17"/>
  <c r="G44" i="17"/>
  <c r="F44" i="17"/>
  <c r="E44" i="17"/>
  <c r="D44" i="17"/>
  <c r="C44" i="17"/>
  <c r="B44" i="17"/>
  <c r="N43" i="17"/>
  <c r="M43" i="17"/>
  <c r="L43" i="17"/>
  <c r="K43" i="17"/>
  <c r="J43" i="17"/>
  <c r="I43" i="17"/>
  <c r="H43" i="17"/>
  <c r="G43" i="17"/>
  <c r="F43" i="17"/>
  <c r="E43" i="17"/>
  <c r="D43" i="17"/>
  <c r="C43" i="17"/>
  <c r="B43" i="17"/>
  <c r="N42" i="17"/>
  <c r="M42" i="17"/>
  <c r="L42" i="17"/>
  <c r="K42" i="17"/>
  <c r="J42" i="17"/>
  <c r="I42" i="17"/>
  <c r="H42" i="17"/>
  <c r="G42" i="17"/>
  <c r="F42" i="17"/>
  <c r="E42" i="17"/>
  <c r="D42" i="17"/>
  <c r="C42" i="17"/>
  <c r="B42" i="17"/>
  <c r="N29" i="17"/>
  <c r="M29" i="17"/>
  <c r="L29" i="17"/>
  <c r="K29" i="17"/>
  <c r="J29" i="17"/>
  <c r="I29" i="17"/>
  <c r="H29" i="17"/>
  <c r="G29" i="17"/>
  <c r="F29" i="17"/>
  <c r="E29" i="17"/>
  <c r="D29" i="17"/>
  <c r="C29" i="17"/>
  <c r="B29" i="17"/>
  <c r="N28" i="17"/>
  <c r="M28" i="17"/>
  <c r="L28" i="17"/>
  <c r="K28" i="17"/>
  <c r="J28" i="17"/>
  <c r="I28" i="17"/>
  <c r="H28" i="17"/>
  <c r="G28" i="17"/>
  <c r="F28" i="17"/>
  <c r="E28" i="17"/>
  <c r="D28" i="17"/>
  <c r="C28" i="17"/>
  <c r="B28" i="17"/>
  <c r="N27" i="17"/>
  <c r="M27" i="17"/>
  <c r="L27" i="17"/>
  <c r="K27" i="17"/>
  <c r="J27" i="17"/>
  <c r="I27" i="17"/>
  <c r="H27" i="17"/>
  <c r="G27" i="17"/>
  <c r="F27" i="17"/>
  <c r="E27" i="17"/>
  <c r="D27" i="17"/>
  <c r="C27" i="17"/>
  <c r="B27" i="17"/>
  <c r="N26" i="17"/>
  <c r="M26" i="17"/>
  <c r="L26" i="17"/>
  <c r="K26" i="17"/>
  <c r="J26" i="17"/>
  <c r="I26" i="17"/>
  <c r="H26" i="17"/>
  <c r="G26" i="17"/>
  <c r="F26" i="17"/>
  <c r="E26" i="17"/>
  <c r="D26" i="17"/>
  <c r="C26" i="17"/>
  <c r="B26" i="17"/>
  <c r="N24" i="17"/>
  <c r="M24" i="17"/>
  <c r="L24" i="17"/>
  <c r="K24" i="17"/>
  <c r="J24" i="17"/>
  <c r="I24" i="17"/>
  <c r="H24" i="17"/>
  <c r="G24" i="17"/>
  <c r="F24" i="17"/>
  <c r="E24" i="17"/>
  <c r="D24" i="17"/>
  <c r="C24" i="17"/>
  <c r="B24" i="17"/>
  <c r="N23" i="17"/>
  <c r="M23" i="17"/>
  <c r="L23" i="17"/>
  <c r="K23" i="17"/>
  <c r="J23" i="17"/>
  <c r="I23" i="17"/>
  <c r="H23" i="17"/>
  <c r="G23" i="17"/>
  <c r="F23" i="17"/>
  <c r="E23" i="17"/>
  <c r="D23" i="17"/>
  <c r="C23" i="17"/>
  <c r="B23" i="17"/>
  <c r="N22" i="17"/>
  <c r="M22" i="17"/>
  <c r="L22" i="17"/>
  <c r="K22" i="17"/>
  <c r="J22" i="17"/>
  <c r="I22" i="17"/>
  <c r="H22" i="17"/>
  <c r="G22" i="17"/>
  <c r="F22" i="17"/>
  <c r="E22" i="17"/>
  <c r="D22" i="17"/>
  <c r="C22" i="17"/>
  <c r="B22" i="17"/>
  <c r="N21" i="17"/>
  <c r="M21" i="17"/>
  <c r="L21" i="17"/>
  <c r="K21" i="17"/>
  <c r="J21" i="17"/>
  <c r="I21" i="17"/>
  <c r="H21" i="17"/>
  <c r="G21" i="17"/>
  <c r="F21" i="17"/>
  <c r="E21" i="17"/>
  <c r="D21" i="17"/>
  <c r="C21" i="17"/>
  <c r="B21" i="17"/>
  <c r="N19" i="17"/>
  <c r="M19" i="17"/>
  <c r="L19" i="17"/>
  <c r="K19" i="17"/>
  <c r="J19" i="17"/>
  <c r="I19" i="17"/>
  <c r="H19" i="17"/>
  <c r="G19" i="17"/>
  <c r="F19" i="17"/>
  <c r="E19" i="17"/>
  <c r="D19" i="17"/>
  <c r="C19" i="17"/>
  <c r="B19" i="17"/>
  <c r="N18" i="17"/>
  <c r="M18" i="17"/>
  <c r="L18" i="17"/>
  <c r="K18" i="17"/>
  <c r="J18" i="17"/>
  <c r="I18" i="17"/>
  <c r="H18" i="17"/>
  <c r="G18" i="17"/>
  <c r="F18" i="17"/>
  <c r="E18" i="17"/>
  <c r="D18" i="17"/>
  <c r="C18" i="17"/>
  <c r="B18" i="17"/>
  <c r="N17" i="17"/>
  <c r="M17" i="17"/>
  <c r="L17" i="17"/>
  <c r="K17" i="17"/>
  <c r="J17" i="17"/>
  <c r="I17" i="17"/>
  <c r="H17" i="17"/>
  <c r="G17" i="17"/>
  <c r="F17" i="17"/>
  <c r="E17" i="17"/>
  <c r="D17" i="17"/>
  <c r="C17" i="17"/>
  <c r="B17" i="17"/>
  <c r="N16" i="17"/>
  <c r="M16" i="17"/>
  <c r="L16" i="17"/>
  <c r="K16" i="17"/>
  <c r="J16" i="17"/>
  <c r="I16" i="17"/>
  <c r="H16" i="17"/>
  <c r="G16" i="17"/>
  <c r="F16" i="17"/>
  <c r="E16" i="17"/>
  <c r="D16" i="17"/>
  <c r="C16" i="17"/>
  <c r="B16" i="17"/>
  <c r="N14" i="17"/>
  <c r="M14" i="17"/>
  <c r="L14" i="17"/>
  <c r="K14" i="17"/>
  <c r="J14" i="17"/>
  <c r="I14" i="17"/>
  <c r="H14" i="17"/>
  <c r="G14" i="17"/>
  <c r="F14" i="17"/>
  <c r="E14" i="17"/>
  <c r="D14" i="17"/>
  <c r="C14" i="17"/>
  <c r="B14" i="17"/>
  <c r="N13" i="17"/>
  <c r="M13" i="17"/>
  <c r="L13" i="17"/>
  <c r="K13" i="17"/>
  <c r="J13" i="17"/>
  <c r="I13" i="17"/>
  <c r="H13" i="17"/>
  <c r="G13" i="17"/>
  <c r="F13" i="17"/>
  <c r="E13" i="17"/>
  <c r="D13" i="17"/>
  <c r="C13" i="17"/>
  <c r="B13" i="17"/>
  <c r="N12" i="17"/>
  <c r="M12" i="17"/>
  <c r="L12" i="17"/>
  <c r="K12" i="17"/>
  <c r="J12" i="17"/>
  <c r="I12" i="17"/>
  <c r="H12" i="17"/>
  <c r="G12" i="17"/>
  <c r="F12" i="17"/>
  <c r="E12" i="17"/>
  <c r="D12" i="17"/>
  <c r="C12" i="17"/>
  <c r="B12" i="17"/>
  <c r="N11" i="17"/>
  <c r="M11" i="17"/>
  <c r="L11" i="17"/>
  <c r="K11" i="17"/>
  <c r="J11" i="17"/>
  <c r="I11" i="17"/>
  <c r="H11" i="17"/>
  <c r="G11" i="17"/>
  <c r="F11" i="17"/>
  <c r="E11" i="17"/>
  <c r="D11" i="17"/>
  <c r="C11" i="17"/>
  <c r="B11" i="17"/>
  <c r="AE379" i="16"/>
  <c r="AD379" i="16"/>
  <c r="AC379" i="16"/>
  <c r="AB379" i="16"/>
  <c r="AO379" i="16" s="1"/>
  <c r="AA379" i="16"/>
  <c r="Z379" i="16"/>
  <c r="AM379" i="16" s="1"/>
  <c r="Y379" i="16"/>
  <c r="AL379" i="16" s="1"/>
  <c r="X379" i="16"/>
  <c r="AK379" i="16" s="1"/>
  <c r="W379" i="16"/>
  <c r="V379" i="16"/>
  <c r="U379" i="16"/>
  <c r="T379" i="16"/>
  <c r="AE378" i="16"/>
  <c r="AD378" i="16"/>
  <c r="AC378" i="16"/>
  <c r="AB378" i="16"/>
  <c r="AA378" i="16"/>
  <c r="Z378" i="16"/>
  <c r="Y378" i="16"/>
  <c r="X378" i="16"/>
  <c r="W378" i="16"/>
  <c r="V378" i="16"/>
  <c r="U378" i="16"/>
  <c r="T378" i="16"/>
  <c r="AE377" i="16"/>
  <c r="AD377" i="16"/>
  <c r="AC377" i="16"/>
  <c r="AB377" i="16"/>
  <c r="AA377" i="16"/>
  <c r="Z377" i="16"/>
  <c r="AM377" i="16" s="1"/>
  <c r="Y377" i="16"/>
  <c r="X377" i="16"/>
  <c r="W377" i="16"/>
  <c r="V377" i="16"/>
  <c r="U377" i="16"/>
  <c r="T377" i="16"/>
  <c r="AE376" i="16"/>
  <c r="AD376" i="16"/>
  <c r="AC376" i="16"/>
  <c r="AB376" i="16"/>
  <c r="AA376" i="16"/>
  <c r="Z376" i="16"/>
  <c r="Y376" i="16"/>
  <c r="X376" i="16"/>
  <c r="W376" i="16"/>
  <c r="V376" i="16"/>
  <c r="U376" i="16"/>
  <c r="T376" i="16"/>
  <c r="AE375" i="16"/>
  <c r="AD375" i="16"/>
  <c r="AC375" i="16"/>
  <c r="AP375" i="16" s="1"/>
  <c r="AB375" i="16"/>
  <c r="AO375" i="16" s="1"/>
  <c r="AA375" i="16"/>
  <c r="Z375" i="16"/>
  <c r="Y375" i="16"/>
  <c r="X375" i="16"/>
  <c r="AK375" i="16" s="1"/>
  <c r="W375" i="16"/>
  <c r="V375" i="16"/>
  <c r="U375" i="16"/>
  <c r="AH375" i="16" s="1"/>
  <c r="T375" i="16"/>
  <c r="AE374" i="16"/>
  <c r="AD374" i="16"/>
  <c r="AC374" i="16"/>
  <c r="AB374" i="16"/>
  <c r="AA374" i="16"/>
  <c r="Z374" i="16"/>
  <c r="Y374" i="16"/>
  <c r="X374" i="16"/>
  <c r="W374" i="16"/>
  <c r="V374" i="16"/>
  <c r="U374" i="16"/>
  <c r="T374" i="16"/>
  <c r="AE373" i="16"/>
  <c r="AD373" i="16"/>
  <c r="AC373" i="16"/>
  <c r="AB373" i="16"/>
  <c r="AO373" i="16" s="1"/>
  <c r="AA373" i="16"/>
  <c r="Z373" i="16"/>
  <c r="Y373" i="16"/>
  <c r="X373" i="16"/>
  <c r="AK373" i="16" s="1"/>
  <c r="W373" i="16"/>
  <c r="V373" i="16"/>
  <c r="U373" i="16"/>
  <c r="T373" i="16"/>
  <c r="AE372" i="16"/>
  <c r="AD372" i="16"/>
  <c r="AC372" i="16"/>
  <c r="AB372" i="16"/>
  <c r="AA372" i="16"/>
  <c r="Z372" i="16"/>
  <c r="Y372" i="16"/>
  <c r="X372" i="16"/>
  <c r="W372" i="16"/>
  <c r="V372" i="16"/>
  <c r="U372" i="16"/>
  <c r="T372" i="16"/>
  <c r="AE371" i="16"/>
  <c r="AD371" i="16"/>
  <c r="AC371" i="16"/>
  <c r="AB371" i="16"/>
  <c r="AA371" i="16"/>
  <c r="Z371" i="16"/>
  <c r="Y371" i="16"/>
  <c r="X371" i="16"/>
  <c r="W371" i="16"/>
  <c r="V371" i="16"/>
  <c r="U371" i="16"/>
  <c r="T371" i="16"/>
  <c r="AE370" i="16"/>
  <c r="AD370" i="16"/>
  <c r="AC370" i="16"/>
  <c r="AB370" i="16"/>
  <c r="AO371" i="16" s="1"/>
  <c r="AA370" i="16"/>
  <c r="Z370" i="16"/>
  <c r="Y370" i="16"/>
  <c r="X370" i="16"/>
  <c r="W370" i="16"/>
  <c r="V370" i="16"/>
  <c r="U370" i="16"/>
  <c r="T370" i="16"/>
  <c r="AE369" i="16"/>
  <c r="AR369" i="16" s="1"/>
  <c r="AD369" i="16"/>
  <c r="AC369" i="16"/>
  <c r="AP369" i="16" s="1"/>
  <c r="AB369" i="16"/>
  <c r="AA369" i="16"/>
  <c r="Z369" i="16"/>
  <c r="Y369" i="16"/>
  <c r="X369" i="16"/>
  <c r="W369" i="16"/>
  <c r="AJ369" i="16" s="1"/>
  <c r="V369" i="16"/>
  <c r="U369" i="16"/>
  <c r="T369" i="16"/>
  <c r="AE368" i="16"/>
  <c r="AD368" i="16"/>
  <c r="AC368" i="16"/>
  <c r="AB368" i="16"/>
  <c r="AA368" i="16"/>
  <c r="Z368" i="16"/>
  <c r="Y368" i="16"/>
  <c r="X368" i="16"/>
  <c r="W368" i="16"/>
  <c r="V368" i="16"/>
  <c r="U368" i="16"/>
  <c r="T368" i="16"/>
  <c r="AN367" i="16"/>
  <c r="AE367" i="16"/>
  <c r="AD367" i="16"/>
  <c r="AQ367" i="16" s="1"/>
  <c r="AC367" i="16"/>
  <c r="AB367" i="16"/>
  <c r="AA367" i="16"/>
  <c r="Z367" i="16"/>
  <c r="Y367" i="16"/>
  <c r="X367" i="16"/>
  <c r="AK367" i="16" s="1"/>
  <c r="W367" i="16"/>
  <c r="AJ367" i="16" s="1"/>
  <c r="V367" i="16"/>
  <c r="AI367" i="16" s="1"/>
  <c r="U367" i="16"/>
  <c r="T367" i="16"/>
  <c r="AE366" i="16"/>
  <c r="AD366" i="16"/>
  <c r="AC366" i="16"/>
  <c r="AB366" i="16"/>
  <c r="AO367" i="16" s="1"/>
  <c r="AA366" i="16"/>
  <c r="Z366" i="16"/>
  <c r="Y366" i="16"/>
  <c r="X366" i="16"/>
  <c r="W366" i="16"/>
  <c r="V366" i="16"/>
  <c r="U366" i="16"/>
  <c r="T366" i="16"/>
  <c r="AE365" i="16"/>
  <c r="AR365" i="16" s="1"/>
  <c r="AD365" i="16"/>
  <c r="AC365" i="16"/>
  <c r="AB365" i="16"/>
  <c r="AA365" i="16"/>
  <c r="Z365" i="16"/>
  <c r="Y365" i="16"/>
  <c r="X365" i="16"/>
  <c r="W365" i="16"/>
  <c r="V365" i="16"/>
  <c r="AI365" i="16" s="1"/>
  <c r="U365" i="16"/>
  <c r="T365" i="16"/>
  <c r="AE364" i="16"/>
  <c r="AD364" i="16"/>
  <c r="AC364" i="16"/>
  <c r="AB364" i="16"/>
  <c r="AA364" i="16"/>
  <c r="Z364" i="16"/>
  <c r="Y364" i="16"/>
  <c r="X364" i="16"/>
  <c r="W364" i="16"/>
  <c r="V364" i="16"/>
  <c r="U364" i="16"/>
  <c r="T364" i="16"/>
  <c r="AE363" i="16"/>
  <c r="AD363" i="16"/>
  <c r="AC363" i="16"/>
  <c r="AB363" i="16"/>
  <c r="AA363" i="16"/>
  <c r="Z363" i="16"/>
  <c r="Y363" i="16"/>
  <c r="AL363" i="16" s="1"/>
  <c r="X363" i="16"/>
  <c r="W363" i="16"/>
  <c r="V363" i="16"/>
  <c r="U363" i="16"/>
  <c r="T363" i="16"/>
  <c r="AE362" i="16"/>
  <c r="AD362" i="16"/>
  <c r="AC362" i="16"/>
  <c r="AP363" i="16" s="1"/>
  <c r="AB362" i="16"/>
  <c r="AA362" i="16"/>
  <c r="AN363" i="16" s="1"/>
  <c r="Z362" i="16"/>
  <c r="Y362" i="16"/>
  <c r="X362" i="16"/>
  <c r="W362" i="16"/>
  <c r="V362" i="16"/>
  <c r="U362" i="16"/>
  <c r="T362" i="16"/>
  <c r="AE361" i="16"/>
  <c r="AD361" i="16"/>
  <c r="AC361" i="16"/>
  <c r="AB361" i="16"/>
  <c r="AA361" i="16"/>
  <c r="Z361" i="16"/>
  <c r="Y361" i="16"/>
  <c r="AL361" i="16" s="1"/>
  <c r="X361" i="16"/>
  <c r="W361" i="16"/>
  <c r="V361" i="16"/>
  <c r="U361" i="16"/>
  <c r="T361" i="16"/>
  <c r="AE360" i="16"/>
  <c r="AD360" i="16"/>
  <c r="AC360" i="16"/>
  <c r="AB360" i="16"/>
  <c r="AA360" i="16"/>
  <c r="Z360" i="16"/>
  <c r="Y360" i="16"/>
  <c r="X360" i="16"/>
  <c r="W360" i="16"/>
  <c r="V360" i="16"/>
  <c r="U360" i="16"/>
  <c r="T360" i="16"/>
  <c r="AE359" i="16"/>
  <c r="AD359" i="16"/>
  <c r="AC359" i="16"/>
  <c r="AB359" i="16"/>
  <c r="AA359" i="16"/>
  <c r="Z359" i="16"/>
  <c r="Y359" i="16"/>
  <c r="X359" i="16"/>
  <c r="W359" i="16"/>
  <c r="V359" i="16"/>
  <c r="U359" i="16"/>
  <c r="T359" i="16"/>
  <c r="AE358" i="16"/>
  <c r="AD358" i="16"/>
  <c r="AC358" i="16"/>
  <c r="AB358" i="16"/>
  <c r="AA358" i="16"/>
  <c r="Z358" i="16"/>
  <c r="Y358" i="16"/>
  <c r="X358" i="16"/>
  <c r="W358" i="16"/>
  <c r="V358" i="16"/>
  <c r="U358" i="16"/>
  <c r="T358" i="16"/>
  <c r="AE357" i="16"/>
  <c r="AR357" i="16" s="1"/>
  <c r="AD357" i="16"/>
  <c r="AC357" i="16"/>
  <c r="AB357" i="16"/>
  <c r="AA357" i="16"/>
  <c r="Z357" i="16"/>
  <c r="Y357" i="16"/>
  <c r="X357" i="16"/>
  <c r="AK357" i="16" s="1"/>
  <c r="W357" i="16"/>
  <c r="AJ357" i="16" s="1"/>
  <c r="V357" i="16"/>
  <c r="U357" i="16"/>
  <c r="T357" i="16"/>
  <c r="AE356" i="16"/>
  <c r="AD356" i="16"/>
  <c r="AC356" i="16"/>
  <c r="AB356" i="16"/>
  <c r="AA356" i="16"/>
  <c r="AN357" i="16" s="1"/>
  <c r="Z356" i="16"/>
  <c r="Y356" i="16"/>
  <c r="X356" i="16"/>
  <c r="W356" i="16"/>
  <c r="V356" i="16"/>
  <c r="U356" i="16"/>
  <c r="T356" i="16"/>
  <c r="AG357" i="16" s="1"/>
  <c r="AE355" i="16"/>
  <c r="AD355" i="16"/>
  <c r="AC355" i="16"/>
  <c r="AB355" i="16"/>
  <c r="AA355" i="16"/>
  <c r="AN355" i="16" s="1"/>
  <c r="Z355" i="16"/>
  <c r="Y355" i="16"/>
  <c r="AL355" i="16" s="1"/>
  <c r="X355" i="16"/>
  <c r="AK355" i="16" s="1"/>
  <c r="W355" i="16"/>
  <c r="V355" i="16"/>
  <c r="U355" i="16"/>
  <c r="T355" i="16"/>
  <c r="AE354" i="16"/>
  <c r="AR355" i="16" s="1"/>
  <c r="AD354" i="16"/>
  <c r="AC354" i="16"/>
  <c r="AP355" i="16" s="1"/>
  <c r="AB354" i="16"/>
  <c r="AA354" i="16"/>
  <c r="Z354" i="16"/>
  <c r="Y354" i="16"/>
  <c r="X354" i="16"/>
  <c r="W354" i="16"/>
  <c r="AJ355" i="16" s="1"/>
  <c r="V354" i="16"/>
  <c r="U354" i="16"/>
  <c r="AH355" i="16" s="1"/>
  <c r="T354" i="16"/>
  <c r="AG355" i="16" s="1"/>
  <c r="AE353" i="16"/>
  <c r="AD353" i="16"/>
  <c r="AC353" i="16"/>
  <c r="AB353" i="16"/>
  <c r="AA353" i="16"/>
  <c r="AN353" i="16" s="1"/>
  <c r="Z353" i="16"/>
  <c r="AM353" i="16" s="1"/>
  <c r="Y353" i="16"/>
  <c r="X353" i="16"/>
  <c r="W353" i="16"/>
  <c r="V353" i="16"/>
  <c r="U353" i="16"/>
  <c r="T353" i="16"/>
  <c r="AE352" i="16"/>
  <c r="AD352" i="16"/>
  <c r="AC352" i="16"/>
  <c r="AB352" i="16"/>
  <c r="AA352" i="16"/>
  <c r="Z352" i="16"/>
  <c r="Y352" i="16"/>
  <c r="X352" i="16"/>
  <c r="W352" i="16"/>
  <c r="V352" i="16"/>
  <c r="U352" i="16"/>
  <c r="T352" i="16"/>
  <c r="AE351" i="16"/>
  <c r="AR351" i="16" s="1"/>
  <c r="AD351" i="16"/>
  <c r="AC351" i="16"/>
  <c r="AP351" i="16" s="1"/>
  <c r="AB351" i="16"/>
  <c r="AO351" i="16" s="1"/>
  <c r="AA351" i="16"/>
  <c r="Z351" i="16"/>
  <c r="Y351" i="16"/>
  <c r="X351" i="16"/>
  <c r="W351" i="16"/>
  <c r="V351" i="16"/>
  <c r="U351" i="16"/>
  <c r="AH351" i="16" s="1"/>
  <c r="T351" i="16"/>
  <c r="AE350" i="16"/>
  <c r="AD350" i="16"/>
  <c r="AC350" i="16"/>
  <c r="AB350" i="16"/>
  <c r="AA350" i="16"/>
  <c r="Z350" i="16"/>
  <c r="Y350" i="16"/>
  <c r="X350" i="16"/>
  <c r="W350" i="16"/>
  <c r="V350" i="16"/>
  <c r="U350" i="16"/>
  <c r="T350" i="16"/>
  <c r="AE349" i="16"/>
  <c r="AD349" i="16"/>
  <c r="AC349" i="16"/>
  <c r="AB349" i="16"/>
  <c r="AA349" i="16"/>
  <c r="Z349" i="16"/>
  <c r="Y349" i="16"/>
  <c r="X349" i="16"/>
  <c r="W349" i="16"/>
  <c r="V349" i="16"/>
  <c r="U349" i="16"/>
  <c r="T349" i="16"/>
  <c r="AE348" i="16"/>
  <c r="AD348" i="16"/>
  <c r="AC348" i="16"/>
  <c r="AB348" i="16"/>
  <c r="AA348" i="16"/>
  <c r="Z348" i="16"/>
  <c r="Y348" i="16"/>
  <c r="X348" i="16"/>
  <c r="W348" i="16"/>
  <c r="V348" i="16"/>
  <c r="U348" i="16"/>
  <c r="T348" i="16"/>
  <c r="AE347" i="16"/>
  <c r="AD347" i="16"/>
  <c r="AC347" i="16"/>
  <c r="AB347" i="16"/>
  <c r="AA347" i="16"/>
  <c r="AN347" i="16" s="1"/>
  <c r="Z347" i="16"/>
  <c r="Y347" i="16"/>
  <c r="X347" i="16"/>
  <c r="W347" i="16"/>
  <c r="V347" i="16"/>
  <c r="U347" i="16"/>
  <c r="T347" i="16"/>
  <c r="AE346" i="16"/>
  <c r="AD346" i="16"/>
  <c r="AC346" i="16"/>
  <c r="AB346" i="16"/>
  <c r="AA346" i="16"/>
  <c r="Z346" i="16"/>
  <c r="Y346" i="16"/>
  <c r="X346" i="16"/>
  <c r="W346" i="16"/>
  <c r="AJ347" i="16" s="1"/>
  <c r="V346" i="16"/>
  <c r="U346" i="16"/>
  <c r="T346" i="16"/>
  <c r="AE345" i="16"/>
  <c r="AD345" i="16"/>
  <c r="AQ345" i="16" s="1"/>
  <c r="AC345" i="16"/>
  <c r="AP345" i="16" s="1"/>
  <c r="AB345" i="16"/>
  <c r="AA345" i="16"/>
  <c r="Z345" i="16"/>
  <c r="Y345" i="16"/>
  <c r="X345" i="16"/>
  <c r="W345" i="16"/>
  <c r="V345" i="16"/>
  <c r="AI345" i="16" s="1"/>
  <c r="U345" i="16"/>
  <c r="AH345" i="16" s="1"/>
  <c r="T345" i="16"/>
  <c r="AE344" i="16"/>
  <c r="AD344" i="16"/>
  <c r="AC344" i="16"/>
  <c r="AB344" i="16"/>
  <c r="AA344" i="16"/>
  <c r="Z344" i="16"/>
  <c r="Y344" i="16"/>
  <c r="X344" i="16"/>
  <c r="W344" i="16"/>
  <c r="V344" i="16"/>
  <c r="U344" i="16"/>
  <c r="T344" i="16"/>
  <c r="AE343" i="16"/>
  <c r="AD343" i="16"/>
  <c r="AQ343" i="16" s="1"/>
  <c r="AC343" i="16"/>
  <c r="AB343" i="16"/>
  <c r="AA343" i="16"/>
  <c r="Z343" i="16"/>
  <c r="Y343" i="16"/>
  <c r="X343" i="16"/>
  <c r="W343" i="16"/>
  <c r="V343" i="16"/>
  <c r="AI343" i="16" s="1"/>
  <c r="U343" i="16"/>
  <c r="T343" i="16"/>
  <c r="AE342" i="16"/>
  <c r="AD342" i="16"/>
  <c r="AC342" i="16"/>
  <c r="AB342" i="16"/>
  <c r="AA342" i="16"/>
  <c r="Z342" i="16"/>
  <c r="Y342" i="16"/>
  <c r="X342" i="16"/>
  <c r="W342" i="16"/>
  <c r="V342" i="16"/>
  <c r="U342" i="16"/>
  <c r="T342" i="16"/>
  <c r="AE341" i="16"/>
  <c r="AD341" i="16"/>
  <c r="AC341" i="16"/>
  <c r="AB341" i="16"/>
  <c r="AA341" i="16"/>
  <c r="Z341" i="16"/>
  <c r="Y341" i="16"/>
  <c r="X341" i="16"/>
  <c r="AK341" i="16" s="1"/>
  <c r="W341" i="16"/>
  <c r="V341" i="16"/>
  <c r="U341" i="16"/>
  <c r="T341" i="16"/>
  <c r="AE340" i="16"/>
  <c r="AD340" i="16"/>
  <c r="AC340" i="16"/>
  <c r="AB340" i="16"/>
  <c r="AO341" i="16" s="1"/>
  <c r="AA340" i="16"/>
  <c r="Z340" i="16"/>
  <c r="Y340" i="16"/>
  <c r="X340" i="16"/>
  <c r="W340" i="16"/>
  <c r="V340" i="16"/>
  <c r="U340" i="16"/>
  <c r="T340" i="16"/>
  <c r="AP339" i="16"/>
  <c r="AE339" i="16"/>
  <c r="AD339" i="16"/>
  <c r="AC339" i="16"/>
  <c r="AB339" i="16"/>
  <c r="AA339" i="16"/>
  <c r="Z339" i="16"/>
  <c r="Y339" i="16"/>
  <c r="X339" i="16"/>
  <c r="W339" i="16"/>
  <c r="V339" i="16"/>
  <c r="U339" i="16"/>
  <c r="T339" i="16"/>
  <c r="AE338" i="16"/>
  <c r="AD338" i="16"/>
  <c r="AC338" i="16"/>
  <c r="AB338" i="16"/>
  <c r="AA338" i="16"/>
  <c r="Z338" i="16"/>
  <c r="Y338" i="16"/>
  <c r="X338" i="16"/>
  <c r="W338" i="16"/>
  <c r="V338" i="16"/>
  <c r="U338" i="16"/>
  <c r="T338" i="16"/>
  <c r="AE337" i="16"/>
  <c r="AD337" i="16"/>
  <c r="AC337" i="16"/>
  <c r="AB337" i="16"/>
  <c r="AA337" i="16"/>
  <c r="Z337" i="16"/>
  <c r="Y337" i="16"/>
  <c r="X337" i="16"/>
  <c r="W337" i="16"/>
  <c r="V337" i="16"/>
  <c r="U337" i="16"/>
  <c r="T337" i="16"/>
  <c r="AE336" i="16"/>
  <c r="AD336" i="16"/>
  <c r="AC336" i="16"/>
  <c r="AB336" i="16"/>
  <c r="AA336" i="16"/>
  <c r="Z336" i="16"/>
  <c r="Y336" i="16"/>
  <c r="X336" i="16"/>
  <c r="W336" i="16"/>
  <c r="V336" i="16"/>
  <c r="U336" i="16"/>
  <c r="T336" i="16"/>
  <c r="AN335" i="16"/>
  <c r="AE335" i="16"/>
  <c r="AD335" i="16"/>
  <c r="AC335" i="16"/>
  <c r="AB335" i="16"/>
  <c r="AA335" i="16"/>
  <c r="Z335" i="16"/>
  <c r="Y335" i="16"/>
  <c r="AL335" i="16" s="1"/>
  <c r="X335" i="16"/>
  <c r="AK335" i="16" s="1"/>
  <c r="W335" i="16"/>
  <c r="AJ335" i="16" s="1"/>
  <c r="V335" i="16"/>
  <c r="U335" i="16"/>
  <c r="T335" i="16"/>
  <c r="AE334" i="16"/>
  <c r="AD334" i="16"/>
  <c r="AC334" i="16"/>
  <c r="AB334" i="16"/>
  <c r="AA334" i="16"/>
  <c r="Z334" i="16"/>
  <c r="Y334" i="16"/>
  <c r="X334" i="16"/>
  <c r="W334" i="16"/>
  <c r="V334" i="16"/>
  <c r="U334" i="16"/>
  <c r="AH335" i="16" s="1"/>
  <c r="T334" i="16"/>
  <c r="AG335" i="16" s="1"/>
  <c r="AE333" i="16"/>
  <c r="AD333" i="16"/>
  <c r="AC333" i="16"/>
  <c r="AB333" i="16"/>
  <c r="AA333" i="16"/>
  <c r="Z333" i="16"/>
  <c r="AM333" i="16" s="1"/>
  <c r="Y333" i="16"/>
  <c r="X333" i="16"/>
  <c r="AK333" i="16" s="1"/>
  <c r="W333" i="16"/>
  <c r="AJ333" i="16" s="1"/>
  <c r="V333" i="16"/>
  <c r="U333" i="16"/>
  <c r="T333" i="16"/>
  <c r="AE332" i="16"/>
  <c r="AD332" i="16"/>
  <c r="AC332" i="16"/>
  <c r="AB332" i="16"/>
  <c r="AO333" i="16" s="1"/>
  <c r="AA332" i="16"/>
  <c r="Z332" i="16"/>
  <c r="Y332" i="16"/>
  <c r="X332" i="16"/>
  <c r="W332" i="16"/>
  <c r="V332" i="16"/>
  <c r="U332" i="16"/>
  <c r="T332" i="16"/>
  <c r="AG333" i="16" s="1"/>
  <c r="AE331" i="16"/>
  <c r="AD331" i="16"/>
  <c r="AC331" i="16"/>
  <c r="AB331" i="16"/>
  <c r="AA331" i="16"/>
  <c r="Z331" i="16"/>
  <c r="Y331" i="16"/>
  <c r="X331" i="16"/>
  <c r="W331" i="16"/>
  <c r="V331" i="16"/>
  <c r="U331" i="16"/>
  <c r="T331" i="16"/>
  <c r="AE330" i="16"/>
  <c r="AD330" i="16"/>
  <c r="AC330" i="16"/>
  <c r="AB330" i="16"/>
  <c r="AA330" i="16"/>
  <c r="Z330" i="16"/>
  <c r="Y330" i="16"/>
  <c r="X330" i="16"/>
  <c r="W330" i="16"/>
  <c r="V330" i="16"/>
  <c r="U330" i="16"/>
  <c r="T330" i="16"/>
  <c r="AE329" i="16"/>
  <c r="AD329" i="16"/>
  <c r="AC329" i="16"/>
  <c r="AB329" i="16"/>
  <c r="AA329" i="16"/>
  <c r="Z329" i="16"/>
  <c r="Y329" i="16"/>
  <c r="X329" i="16"/>
  <c r="W329" i="16"/>
  <c r="V329" i="16"/>
  <c r="U329" i="16"/>
  <c r="T329" i="16"/>
  <c r="AE328" i="16"/>
  <c r="AD328" i="16"/>
  <c r="AC328" i="16"/>
  <c r="AB328" i="16"/>
  <c r="AA328" i="16"/>
  <c r="Z328" i="16"/>
  <c r="Y328" i="16"/>
  <c r="X328" i="16"/>
  <c r="W328" i="16"/>
  <c r="V328" i="16"/>
  <c r="U328" i="16"/>
  <c r="T328" i="16"/>
  <c r="AG329" i="16" s="1"/>
  <c r="AL327" i="16"/>
  <c r="AE327" i="16"/>
  <c r="AD327" i="16"/>
  <c r="AC327" i="16"/>
  <c r="AB327" i="16"/>
  <c r="AA327" i="16"/>
  <c r="AN327" i="16" s="1"/>
  <c r="Z327" i="16"/>
  <c r="Y327" i="16"/>
  <c r="X327" i="16"/>
  <c r="W327" i="16"/>
  <c r="V327" i="16"/>
  <c r="U327" i="16"/>
  <c r="T327" i="16"/>
  <c r="AE326" i="16"/>
  <c r="AD326" i="16"/>
  <c r="AC326" i="16"/>
  <c r="AB326" i="16"/>
  <c r="AA326" i="16"/>
  <c r="Z326" i="16"/>
  <c r="Y326" i="16"/>
  <c r="X326" i="16"/>
  <c r="W326" i="16"/>
  <c r="V326" i="16"/>
  <c r="U326" i="16"/>
  <c r="T326" i="16"/>
  <c r="AE325" i="16"/>
  <c r="AD325" i="16"/>
  <c r="AC325" i="16"/>
  <c r="AB325" i="16"/>
  <c r="AA325" i="16"/>
  <c r="AN325" i="16" s="1"/>
  <c r="Z325" i="16"/>
  <c r="Y325" i="16"/>
  <c r="AL325" i="16" s="1"/>
  <c r="X325" i="16"/>
  <c r="W325" i="16"/>
  <c r="V325" i="16"/>
  <c r="U325" i="16"/>
  <c r="T325" i="16"/>
  <c r="AE324" i="16"/>
  <c r="AD324" i="16"/>
  <c r="AC324" i="16"/>
  <c r="AP325" i="16" s="1"/>
  <c r="AB324" i="16"/>
  <c r="AA324" i="16"/>
  <c r="Z324" i="16"/>
  <c r="Y324" i="16"/>
  <c r="X324" i="16"/>
  <c r="W324" i="16"/>
  <c r="AJ325" i="16" s="1"/>
  <c r="V324" i="16"/>
  <c r="U324" i="16"/>
  <c r="T324" i="16"/>
  <c r="AE323" i="16"/>
  <c r="AD323" i="16"/>
  <c r="AC323" i="16"/>
  <c r="AP323" i="16" s="1"/>
  <c r="AB323" i="16"/>
  <c r="AO323" i="16" s="1"/>
  <c r="AA323" i="16"/>
  <c r="Z323" i="16"/>
  <c r="Y323" i="16"/>
  <c r="X323" i="16"/>
  <c r="W323" i="16"/>
  <c r="V323" i="16"/>
  <c r="U323" i="16"/>
  <c r="T323" i="16"/>
  <c r="AG323" i="16" s="1"/>
  <c r="AE322" i="16"/>
  <c r="AD322" i="16"/>
  <c r="AC322" i="16"/>
  <c r="AB322" i="16"/>
  <c r="AA322" i="16"/>
  <c r="Z322" i="16"/>
  <c r="Y322" i="16"/>
  <c r="AL323" i="16" s="1"/>
  <c r="X322" i="16"/>
  <c r="W322" i="16"/>
  <c r="V322" i="16"/>
  <c r="AI314" i="16" s="1"/>
  <c r="U322" i="16"/>
  <c r="T322" i="16"/>
  <c r="AE321" i="16"/>
  <c r="AD321" i="16"/>
  <c r="AQ321" i="16" s="1"/>
  <c r="AC321" i="16"/>
  <c r="AP321" i="16" s="1"/>
  <c r="AB321" i="16"/>
  <c r="AO321" i="16" s="1"/>
  <c r="AA321" i="16"/>
  <c r="Z321" i="16"/>
  <c r="Y321" i="16"/>
  <c r="X321" i="16"/>
  <c r="W321" i="16"/>
  <c r="V321" i="16"/>
  <c r="AI321" i="16" s="1"/>
  <c r="U321" i="16"/>
  <c r="AH321" i="16" s="1"/>
  <c r="T321" i="16"/>
  <c r="AE320" i="16"/>
  <c r="AD320" i="16"/>
  <c r="AC320" i="16"/>
  <c r="AB320" i="16"/>
  <c r="AA320" i="16"/>
  <c r="Z320" i="16"/>
  <c r="Y320" i="16"/>
  <c r="X320" i="16"/>
  <c r="W320" i="16"/>
  <c r="V320" i="16"/>
  <c r="U320" i="16"/>
  <c r="T320" i="16"/>
  <c r="AN319" i="16"/>
  <c r="AH319" i="16"/>
  <c r="AE319" i="16"/>
  <c r="AD319" i="16"/>
  <c r="AC319" i="16"/>
  <c r="AB319" i="16"/>
  <c r="AA319" i="16"/>
  <c r="Z319" i="16"/>
  <c r="Y319" i="16"/>
  <c r="X319" i="16"/>
  <c r="W319" i="16"/>
  <c r="V319" i="16"/>
  <c r="U319" i="16"/>
  <c r="T319" i="16"/>
  <c r="AE318" i="16"/>
  <c r="AD318" i="16"/>
  <c r="AC318" i="16"/>
  <c r="AB318" i="16"/>
  <c r="AA318" i="16"/>
  <c r="Z318" i="16"/>
  <c r="Y318" i="16"/>
  <c r="X318" i="16"/>
  <c r="W318" i="16"/>
  <c r="V318" i="16"/>
  <c r="U318" i="16"/>
  <c r="T318" i="16"/>
  <c r="AE317" i="16"/>
  <c r="AD317" i="16"/>
  <c r="AQ317" i="16" s="1"/>
  <c r="AC317" i="16"/>
  <c r="AB317" i="16"/>
  <c r="AA317" i="16"/>
  <c r="Z317" i="16"/>
  <c r="Y317" i="16"/>
  <c r="X317" i="16"/>
  <c r="W317" i="16"/>
  <c r="AJ317" i="16" s="1"/>
  <c r="V317" i="16"/>
  <c r="U317" i="16"/>
  <c r="T317" i="16"/>
  <c r="AE316" i="16"/>
  <c r="AD316" i="16"/>
  <c r="AC316" i="16"/>
  <c r="AB316" i="16"/>
  <c r="AA316" i="16"/>
  <c r="Z316" i="16"/>
  <c r="Y316" i="16"/>
  <c r="X316" i="16"/>
  <c r="W316" i="16"/>
  <c r="V316" i="16"/>
  <c r="U316" i="16"/>
  <c r="T316" i="16"/>
  <c r="AE315" i="16"/>
  <c r="AD315" i="16"/>
  <c r="AC315" i="16"/>
  <c r="AB315" i="16"/>
  <c r="AA315" i="16"/>
  <c r="Z315" i="16"/>
  <c r="Y315" i="16"/>
  <c r="X315" i="16"/>
  <c r="W315" i="16"/>
  <c r="V315" i="16"/>
  <c r="U315" i="16"/>
  <c r="T315" i="16"/>
  <c r="AE314" i="16"/>
  <c r="AD314" i="16"/>
  <c r="AC314" i="16"/>
  <c r="AB314" i="16"/>
  <c r="AA314" i="16"/>
  <c r="Z314" i="16"/>
  <c r="Y314" i="16"/>
  <c r="X314" i="16"/>
  <c r="W314" i="16"/>
  <c r="V314" i="16"/>
  <c r="U314" i="16"/>
  <c r="T314" i="16"/>
  <c r="AE313" i="16"/>
  <c r="AD313" i="16"/>
  <c r="AC313" i="16"/>
  <c r="AB313" i="16"/>
  <c r="AA313" i="16"/>
  <c r="Z313" i="16"/>
  <c r="Y313" i="16"/>
  <c r="AL313" i="16" s="1"/>
  <c r="X313" i="16"/>
  <c r="W313" i="16"/>
  <c r="V313" i="16"/>
  <c r="U313" i="16"/>
  <c r="T313" i="16"/>
  <c r="AE312" i="16"/>
  <c r="AD312" i="16"/>
  <c r="AC312" i="16"/>
  <c r="AB312" i="16"/>
  <c r="AA312" i="16"/>
  <c r="Z312" i="16"/>
  <c r="Y312" i="16"/>
  <c r="X312" i="16"/>
  <c r="W312" i="16"/>
  <c r="V312" i="16"/>
  <c r="U312" i="16"/>
  <c r="AH313" i="16" s="1"/>
  <c r="T312" i="16"/>
  <c r="AE311" i="16"/>
  <c r="AD311" i="16"/>
  <c r="AC311" i="16"/>
  <c r="AB311" i="16"/>
  <c r="AA311" i="16"/>
  <c r="Z311" i="16"/>
  <c r="Y311" i="16"/>
  <c r="X311" i="16"/>
  <c r="W311" i="16"/>
  <c r="V311" i="16"/>
  <c r="U311" i="16"/>
  <c r="T311" i="16"/>
  <c r="AE310" i="16"/>
  <c r="AD310" i="16"/>
  <c r="AC310" i="16"/>
  <c r="AB310" i="16"/>
  <c r="AA310" i="16"/>
  <c r="Z310" i="16"/>
  <c r="Y310" i="16"/>
  <c r="X310" i="16"/>
  <c r="W310" i="16"/>
  <c r="V310" i="16"/>
  <c r="U310" i="16"/>
  <c r="T310" i="16"/>
  <c r="AE309" i="16"/>
  <c r="AR309" i="16" s="1"/>
  <c r="AD309" i="16"/>
  <c r="AQ309" i="16" s="1"/>
  <c r="AC309" i="16"/>
  <c r="AB309" i="16"/>
  <c r="AA309" i="16"/>
  <c r="Z309" i="16"/>
  <c r="Y309" i="16"/>
  <c r="X309" i="16"/>
  <c r="W309" i="16"/>
  <c r="AJ309" i="16" s="1"/>
  <c r="V309" i="16"/>
  <c r="AI309" i="16" s="1"/>
  <c r="U309" i="16"/>
  <c r="T309" i="16"/>
  <c r="AE308" i="16"/>
  <c r="AD308" i="16"/>
  <c r="AC308" i="16"/>
  <c r="AB308" i="16"/>
  <c r="AA308" i="16"/>
  <c r="AN309" i="16" s="1"/>
  <c r="Z308" i="16"/>
  <c r="Y308" i="16"/>
  <c r="X308" i="16"/>
  <c r="W308" i="16"/>
  <c r="V308" i="16"/>
  <c r="U308" i="16"/>
  <c r="T308" i="16"/>
  <c r="AG309" i="16" s="1"/>
  <c r="AE307" i="16"/>
  <c r="AD307" i="16"/>
  <c r="AC307" i="16"/>
  <c r="AB307" i="16"/>
  <c r="AA307" i="16"/>
  <c r="Z307" i="16"/>
  <c r="Y307" i="16"/>
  <c r="AL307" i="16" s="1"/>
  <c r="X307" i="16"/>
  <c r="AK307" i="16" s="1"/>
  <c r="W307" i="16"/>
  <c r="V307" i="16"/>
  <c r="U307" i="16"/>
  <c r="T307" i="16"/>
  <c r="AE306" i="16"/>
  <c r="AD306" i="16"/>
  <c r="AC306" i="16"/>
  <c r="AP307" i="16" s="1"/>
  <c r="AB306" i="16"/>
  <c r="AA306" i="16"/>
  <c r="Z306" i="16"/>
  <c r="Y306" i="16"/>
  <c r="X306" i="16"/>
  <c r="W306" i="16"/>
  <c r="V306" i="16"/>
  <c r="U306" i="16"/>
  <c r="T306" i="16"/>
  <c r="AG307" i="16" s="1"/>
  <c r="AE305" i="16"/>
  <c r="AR305" i="16" s="1"/>
  <c r="AD305" i="16"/>
  <c r="AC305" i="16"/>
  <c r="AB305" i="16"/>
  <c r="AA305" i="16"/>
  <c r="Z305" i="16"/>
  <c r="Y305" i="16"/>
  <c r="AL305" i="16" s="1"/>
  <c r="X305" i="16"/>
  <c r="AK305" i="16" s="1"/>
  <c r="W305" i="16"/>
  <c r="AJ305" i="16" s="1"/>
  <c r="V305" i="16"/>
  <c r="U305" i="16"/>
  <c r="T305" i="16"/>
  <c r="AE304" i="16"/>
  <c r="AD304" i="16"/>
  <c r="AC304" i="16"/>
  <c r="AP305" i="16" s="1"/>
  <c r="AB304" i="16"/>
  <c r="AA304" i="16"/>
  <c r="AN305" i="16" s="1"/>
  <c r="Z304" i="16"/>
  <c r="Y304" i="16"/>
  <c r="X304" i="16"/>
  <c r="W304" i="16"/>
  <c r="V304" i="16"/>
  <c r="U304" i="16"/>
  <c r="T304" i="16"/>
  <c r="AE303" i="16"/>
  <c r="AD303" i="16"/>
  <c r="AC303" i="16"/>
  <c r="AB303" i="16"/>
  <c r="AO303" i="16" s="1"/>
  <c r="AA303" i="16"/>
  <c r="AN303" i="16" s="1"/>
  <c r="Z303" i="16"/>
  <c r="AM303" i="16" s="1"/>
  <c r="Y303" i="16"/>
  <c r="X303" i="16"/>
  <c r="W303" i="16"/>
  <c r="V303" i="16"/>
  <c r="U303" i="16"/>
  <c r="T303" i="16"/>
  <c r="AG303" i="16" s="1"/>
  <c r="AE302" i="16"/>
  <c r="AR303" i="16" s="1"/>
  <c r="AD302" i="16"/>
  <c r="AC302" i="16"/>
  <c r="AB302" i="16"/>
  <c r="AA302" i="16"/>
  <c r="Z302" i="16"/>
  <c r="Y302" i="16"/>
  <c r="X302" i="16"/>
  <c r="AK303" i="16" s="1"/>
  <c r="W302" i="16"/>
  <c r="V302" i="16"/>
  <c r="U302" i="16"/>
  <c r="T302" i="16"/>
  <c r="AE301" i="16"/>
  <c r="AD301" i="16"/>
  <c r="AC301" i="16"/>
  <c r="AB301" i="16"/>
  <c r="AO301" i="16" s="1"/>
  <c r="AA301" i="16"/>
  <c r="Z301" i="16"/>
  <c r="Y301" i="16"/>
  <c r="X301" i="16"/>
  <c r="W301" i="16"/>
  <c r="V301" i="16"/>
  <c r="U301" i="16"/>
  <c r="T301" i="16"/>
  <c r="AG301" i="16" s="1"/>
  <c r="AE300" i="16"/>
  <c r="AD300" i="16"/>
  <c r="AC300" i="16"/>
  <c r="AB300" i="16"/>
  <c r="AA300" i="16"/>
  <c r="Z300" i="16"/>
  <c r="Y300" i="16"/>
  <c r="X300" i="16"/>
  <c r="AK301" i="16" s="1"/>
  <c r="W300" i="16"/>
  <c r="V300" i="16"/>
  <c r="U300" i="16"/>
  <c r="T300" i="16"/>
  <c r="AE299" i="16"/>
  <c r="AD299" i="16"/>
  <c r="AQ299" i="16" s="1"/>
  <c r="AC299" i="16"/>
  <c r="AB299" i="16"/>
  <c r="AO299" i="16" s="1"/>
  <c r="AA299" i="16"/>
  <c r="Z299" i="16"/>
  <c r="Y299" i="16"/>
  <c r="X299" i="16"/>
  <c r="W299" i="16"/>
  <c r="V299" i="16"/>
  <c r="AI299" i="16" s="1"/>
  <c r="U299" i="16"/>
  <c r="T299" i="16"/>
  <c r="AE298" i="16"/>
  <c r="AR299" i="16" s="1"/>
  <c r="AD298" i="16"/>
  <c r="AC298" i="16"/>
  <c r="AB298" i="16"/>
  <c r="AA298" i="16"/>
  <c r="Z298" i="16"/>
  <c r="Y298" i="16"/>
  <c r="X298" i="16"/>
  <c r="W298" i="16"/>
  <c r="V298" i="16"/>
  <c r="U298" i="16"/>
  <c r="T298" i="16"/>
  <c r="AL297" i="16"/>
  <c r="AE297" i="16"/>
  <c r="AD297" i="16"/>
  <c r="AC297" i="16"/>
  <c r="AB297" i="16"/>
  <c r="AA297" i="16"/>
  <c r="Z297" i="16"/>
  <c r="Y297" i="16"/>
  <c r="X297" i="16"/>
  <c r="W297" i="16"/>
  <c r="V297" i="16"/>
  <c r="U297" i="16"/>
  <c r="T297" i="16"/>
  <c r="AE296" i="16"/>
  <c r="AD296" i="16"/>
  <c r="AC296" i="16"/>
  <c r="AB296" i="16"/>
  <c r="AA296" i="16"/>
  <c r="Z296" i="16"/>
  <c r="Y296" i="16"/>
  <c r="X296" i="16"/>
  <c r="W296" i="16"/>
  <c r="V296" i="16"/>
  <c r="U296" i="16"/>
  <c r="T296" i="16"/>
  <c r="AE295" i="16"/>
  <c r="AD295" i="16"/>
  <c r="AC295" i="16"/>
  <c r="AB295" i="16"/>
  <c r="AA295" i="16"/>
  <c r="Z295" i="16"/>
  <c r="Y295" i="16"/>
  <c r="X295" i="16"/>
  <c r="W295" i="16"/>
  <c r="V295" i="16"/>
  <c r="U295" i="16"/>
  <c r="T295" i="16"/>
  <c r="AE294" i="16"/>
  <c r="AD294" i="16"/>
  <c r="AC294" i="16"/>
  <c r="AB294" i="16"/>
  <c r="AA294" i="16"/>
  <c r="Z294" i="16"/>
  <c r="Y294" i="16"/>
  <c r="X294" i="16"/>
  <c r="W294" i="16"/>
  <c r="V294" i="16"/>
  <c r="U294" i="16"/>
  <c r="T294" i="16"/>
  <c r="AE293" i="16"/>
  <c r="AD293" i="16"/>
  <c r="AC293" i="16"/>
  <c r="AB293" i="16"/>
  <c r="AA293" i="16"/>
  <c r="Z293" i="16"/>
  <c r="Y293" i="16"/>
  <c r="X293" i="16"/>
  <c r="W293" i="16"/>
  <c r="V293" i="16"/>
  <c r="U293" i="16"/>
  <c r="T293" i="16"/>
  <c r="AE292" i="16"/>
  <c r="AD292" i="16"/>
  <c r="AC292" i="16"/>
  <c r="AB292" i="16"/>
  <c r="AA292" i="16"/>
  <c r="Z292" i="16"/>
  <c r="Y292" i="16"/>
  <c r="X292" i="16"/>
  <c r="W292" i="16"/>
  <c r="V292" i="16"/>
  <c r="U292" i="16"/>
  <c r="T292" i="16"/>
  <c r="AL291" i="16"/>
  <c r="AE291" i="16"/>
  <c r="AR291" i="16" s="1"/>
  <c r="AD291" i="16"/>
  <c r="AC291" i="16"/>
  <c r="AB291" i="16"/>
  <c r="AA291" i="16"/>
  <c r="Z291" i="16"/>
  <c r="Y291" i="16"/>
  <c r="X291" i="16"/>
  <c r="W291" i="16"/>
  <c r="AJ291" i="16" s="1"/>
  <c r="V291" i="16"/>
  <c r="U291" i="16"/>
  <c r="T291" i="16"/>
  <c r="AE290" i="16"/>
  <c r="AD290" i="16"/>
  <c r="AC290" i="16"/>
  <c r="AB290" i="16"/>
  <c r="AA290" i="16"/>
  <c r="AN291" i="16" s="1"/>
  <c r="Z290" i="16"/>
  <c r="Y290" i="16"/>
  <c r="X290" i="16"/>
  <c r="W290" i="16"/>
  <c r="V290" i="16"/>
  <c r="U290" i="16"/>
  <c r="T290" i="16"/>
  <c r="AE289" i="16"/>
  <c r="AD289" i="16"/>
  <c r="AC289" i="16"/>
  <c r="AB289" i="16"/>
  <c r="AA289" i="16"/>
  <c r="Z289" i="16"/>
  <c r="Y289" i="16"/>
  <c r="AL289" i="16" s="1"/>
  <c r="X289" i="16"/>
  <c r="W289" i="16"/>
  <c r="V289" i="16"/>
  <c r="U289" i="16"/>
  <c r="T289" i="16"/>
  <c r="AE288" i="16"/>
  <c r="AD288" i="16"/>
  <c r="AC288" i="16"/>
  <c r="AP289" i="16" s="1"/>
  <c r="AB288" i="16"/>
  <c r="AA288" i="16"/>
  <c r="Z288" i="16"/>
  <c r="Y288" i="16"/>
  <c r="X288" i="16"/>
  <c r="W288" i="16"/>
  <c r="V288" i="16"/>
  <c r="U288" i="16"/>
  <c r="T288" i="16"/>
  <c r="AE287" i="16"/>
  <c r="AD287" i="16"/>
  <c r="AC287" i="16"/>
  <c r="AB287" i="16"/>
  <c r="AA287" i="16"/>
  <c r="Z287" i="16"/>
  <c r="Y287" i="16"/>
  <c r="X287" i="16"/>
  <c r="AK287" i="16" s="1"/>
  <c r="W287" i="16"/>
  <c r="V287" i="16"/>
  <c r="U287" i="16"/>
  <c r="T287" i="16"/>
  <c r="AE286" i="16"/>
  <c r="AD286" i="16"/>
  <c r="AC286" i="16"/>
  <c r="AB286" i="16"/>
  <c r="AO287" i="16" s="1"/>
  <c r="AA286" i="16"/>
  <c r="Z286" i="16"/>
  <c r="Y286" i="16"/>
  <c r="X286" i="16"/>
  <c r="W286" i="16"/>
  <c r="V286" i="16"/>
  <c r="U286" i="16"/>
  <c r="T286" i="16"/>
  <c r="AE285" i="16"/>
  <c r="AD285" i="16"/>
  <c r="AC285" i="16"/>
  <c r="AB285" i="16"/>
  <c r="AA285" i="16"/>
  <c r="Z285" i="16"/>
  <c r="AM285" i="16" s="1"/>
  <c r="Y285" i="16"/>
  <c r="X285" i="16"/>
  <c r="AK285" i="16" s="1"/>
  <c r="W285" i="16"/>
  <c r="V285" i="16"/>
  <c r="U285" i="16"/>
  <c r="T285" i="16"/>
  <c r="AE284" i="16"/>
  <c r="AR285" i="16" s="1"/>
  <c r="AD284" i="16"/>
  <c r="AC284" i="16"/>
  <c r="AB284" i="16"/>
  <c r="AO285" i="16" s="1"/>
  <c r="AA284" i="16"/>
  <c r="Z284" i="16"/>
  <c r="Y284" i="16"/>
  <c r="X284" i="16"/>
  <c r="W284" i="16"/>
  <c r="AJ285" i="16" s="1"/>
  <c r="V284" i="16"/>
  <c r="U284" i="16"/>
  <c r="T284" i="16"/>
  <c r="AN283" i="16"/>
  <c r="AE283" i="16"/>
  <c r="AD283" i="16"/>
  <c r="AC283" i="16"/>
  <c r="AB283" i="16"/>
  <c r="AO283" i="16" s="1"/>
  <c r="AA283" i="16"/>
  <c r="Z283" i="16"/>
  <c r="AM283" i="16" s="1"/>
  <c r="Y283" i="16"/>
  <c r="X283" i="16"/>
  <c r="W283" i="16"/>
  <c r="V283" i="16"/>
  <c r="U283" i="16"/>
  <c r="T283" i="16"/>
  <c r="AG283" i="16" s="1"/>
  <c r="AE282" i="16"/>
  <c r="AD282" i="16"/>
  <c r="AC282" i="16"/>
  <c r="AB282" i="16"/>
  <c r="AA282" i="16"/>
  <c r="Z282" i="16"/>
  <c r="Y282" i="16"/>
  <c r="X282" i="16"/>
  <c r="W282" i="16"/>
  <c r="V282" i="16"/>
  <c r="U282" i="16"/>
  <c r="T282" i="16"/>
  <c r="AE281" i="16"/>
  <c r="AD281" i="16"/>
  <c r="AC281" i="16"/>
  <c r="AB281" i="16"/>
  <c r="AO281" i="16" s="1"/>
  <c r="AA281" i="16"/>
  <c r="AN281" i="16" s="1"/>
  <c r="Z281" i="16"/>
  <c r="Y281" i="16"/>
  <c r="X281" i="16"/>
  <c r="W281" i="16"/>
  <c r="V281" i="16"/>
  <c r="U281" i="16"/>
  <c r="T281" i="16"/>
  <c r="AG281" i="16" s="1"/>
  <c r="AE280" i="16"/>
  <c r="AD280" i="16"/>
  <c r="AC280" i="16"/>
  <c r="AB280" i="16"/>
  <c r="AA280" i="16"/>
  <c r="Z280" i="16"/>
  <c r="Y280" i="16"/>
  <c r="X280" i="16"/>
  <c r="W280" i="16"/>
  <c r="V280" i="16"/>
  <c r="U280" i="16"/>
  <c r="T280" i="16"/>
  <c r="AE279" i="16"/>
  <c r="AD279" i="16"/>
  <c r="AC279" i="16"/>
  <c r="AB279" i="16"/>
  <c r="AO279" i="16" s="1"/>
  <c r="AA279" i="16"/>
  <c r="Z279" i="16"/>
  <c r="Y279" i="16"/>
  <c r="X279" i="16"/>
  <c r="W279" i="16"/>
  <c r="V279" i="16"/>
  <c r="U279" i="16"/>
  <c r="T279" i="16"/>
  <c r="AE278" i="16"/>
  <c r="AD278" i="16"/>
  <c r="AC278" i="16"/>
  <c r="AB278" i="16"/>
  <c r="AA278" i="16"/>
  <c r="Z278" i="16"/>
  <c r="Y278" i="16"/>
  <c r="X278" i="16"/>
  <c r="W278" i="16"/>
  <c r="V278" i="16"/>
  <c r="AI279" i="16" s="1"/>
  <c r="U278" i="16"/>
  <c r="T278" i="16"/>
  <c r="AE277" i="16"/>
  <c r="AD277" i="16"/>
  <c r="AC277" i="16"/>
  <c r="AP277" i="16" s="1"/>
  <c r="AB277" i="16"/>
  <c r="AA277" i="16"/>
  <c r="Z277" i="16"/>
  <c r="Y277" i="16"/>
  <c r="X277" i="16"/>
  <c r="W277" i="16"/>
  <c r="V277" i="16"/>
  <c r="U277" i="16"/>
  <c r="AH277" i="16" s="1"/>
  <c r="T277" i="16"/>
  <c r="AE276" i="16"/>
  <c r="AD276" i="16"/>
  <c r="AC276" i="16"/>
  <c r="AB276" i="16"/>
  <c r="AA276" i="16"/>
  <c r="Z276" i="16"/>
  <c r="Y276" i="16"/>
  <c r="X276" i="16"/>
  <c r="AK277" i="16" s="1"/>
  <c r="W276" i="16"/>
  <c r="V276" i="16"/>
  <c r="U276" i="16"/>
  <c r="T276" i="16"/>
  <c r="AE275" i="16"/>
  <c r="AD275" i="16"/>
  <c r="AC275" i="16"/>
  <c r="AB275" i="16"/>
  <c r="AA275" i="16"/>
  <c r="Z275" i="16"/>
  <c r="Y275" i="16"/>
  <c r="X275" i="16"/>
  <c r="W275" i="16"/>
  <c r="V275" i="16"/>
  <c r="U275" i="16"/>
  <c r="T275" i="16"/>
  <c r="AE274" i="16"/>
  <c r="AD274" i="16"/>
  <c r="AC274" i="16"/>
  <c r="AB274" i="16"/>
  <c r="AA274" i="16"/>
  <c r="Z274" i="16"/>
  <c r="Y274" i="16"/>
  <c r="X274" i="16"/>
  <c r="W274" i="16"/>
  <c r="V274" i="16"/>
  <c r="U274" i="16"/>
  <c r="T274" i="16"/>
  <c r="AE273" i="16"/>
  <c r="AD273" i="16"/>
  <c r="AC273" i="16"/>
  <c r="AB273" i="16"/>
  <c r="AA273" i="16"/>
  <c r="Z273" i="16"/>
  <c r="AM273" i="16" s="1"/>
  <c r="Y273" i="16"/>
  <c r="X273" i="16"/>
  <c r="W273" i="16"/>
  <c r="V273" i="16"/>
  <c r="U273" i="16"/>
  <c r="T273" i="16"/>
  <c r="AE272" i="16"/>
  <c r="AD272" i="16"/>
  <c r="AC272" i="16"/>
  <c r="AB272" i="16"/>
  <c r="AA272" i="16"/>
  <c r="Z272" i="16"/>
  <c r="Y272" i="16"/>
  <c r="X272" i="16"/>
  <c r="W272" i="16"/>
  <c r="V272" i="16"/>
  <c r="AI273" i="16" s="1"/>
  <c r="U272" i="16"/>
  <c r="T272" i="16"/>
  <c r="AE271" i="16"/>
  <c r="AD271" i="16"/>
  <c r="AC271" i="16"/>
  <c r="AB271" i="16"/>
  <c r="AA271" i="16"/>
  <c r="Z271" i="16"/>
  <c r="Y271" i="16"/>
  <c r="X271" i="16"/>
  <c r="W271" i="16"/>
  <c r="V271" i="16"/>
  <c r="U271" i="16"/>
  <c r="T271" i="16"/>
  <c r="AE270" i="16"/>
  <c r="AD270" i="16"/>
  <c r="AC270" i="16"/>
  <c r="AB270" i="16"/>
  <c r="AA270" i="16"/>
  <c r="Z270" i="16"/>
  <c r="Y270" i="16"/>
  <c r="X270" i="16"/>
  <c r="W270" i="16"/>
  <c r="V270" i="16"/>
  <c r="U270" i="16"/>
  <c r="T270" i="16"/>
  <c r="AE269" i="16"/>
  <c r="AD269" i="16"/>
  <c r="AQ269" i="16" s="1"/>
  <c r="AC269" i="16"/>
  <c r="AB269" i="16"/>
  <c r="AA269" i="16"/>
  <c r="Z269" i="16"/>
  <c r="AM269" i="16" s="1"/>
  <c r="Y269" i="16"/>
  <c r="X269" i="16"/>
  <c r="W269" i="16"/>
  <c r="V269" i="16"/>
  <c r="U269" i="16"/>
  <c r="T269" i="16"/>
  <c r="AE268" i="16"/>
  <c r="AD268" i="16"/>
  <c r="AC268" i="16"/>
  <c r="AB268" i="16"/>
  <c r="AA268" i="16"/>
  <c r="Z268" i="16"/>
  <c r="Y268" i="16"/>
  <c r="X268" i="16"/>
  <c r="W268" i="16"/>
  <c r="V268" i="16"/>
  <c r="U268" i="16"/>
  <c r="T268" i="16"/>
  <c r="AE267" i="16"/>
  <c r="AD267" i="16"/>
  <c r="AC267" i="16"/>
  <c r="AB267" i="16"/>
  <c r="AO267" i="16" s="1"/>
  <c r="AA267" i="16"/>
  <c r="Z267" i="16"/>
  <c r="Y267" i="16"/>
  <c r="X267" i="16"/>
  <c r="W267" i="16"/>
  <c r="V267" i="16"/>
  <c r="U267" i="16"/>
  <c r="T267" i="16"/>
  <c r="AG267" i="16" s="1"/>
  <c r="AE266" i="16"/>
  <c r="AD266" i="16"/>
  <c r="AC266" i="16"/>
  <c r="AB266" i="16"/>
  <c r="AA266" i="16"/>
  <c r="Z266" i="16"/>
  <c r="Y266" i="16"/>
  <c r="X266" i="16"/>
  <c r="AK267" i="16" s="1"/>
  <c r="W266" i="16"/>
  <c r="V266" i="16"/>
  <c r="U266" i="16"/>
  <c r="T266" i="16"/>
  <c r="AE265" i="16"/>
  <c r="AD265" i="16"/>
  <c r="AC265" i="16"/>
  <c r="AB265" i="16"/>
  <c r="AA265" i="16"/>
  <c r="Z265" i="16"/>
  <c r="Y265" i="16"/>
  <c r="X265" i="16"/>
  <c r="W265" i="16"/>
  <c r="V265" i="16"/>
  <c r="U265" i="16"/>
  <c r="T265" i="16"/>
  <c r="AE264" i="16"/>
  <c r="AD264" i="16"/>
  <c r="AC264" i="16"/>
  <c r="AB264" i="16"/>
  <c r="AA264" i="16"/>
  <c r="Z264" i="16"/>
  <c r="Y264" i="16"/>
  <c r="X264" i="16"/>
  <c r="W264" i="16"/>
  <c r="V264" i="16"/>
  <c r="U264" i="16"/>
  <c r="T264" i="16"/>
  <c r="AE263" i="16"/>
  <c r="AD263" i="16"/>
  <c r="AQ263" i="16" s="1"/>
  <c r="AC263" i="16"/>
  <c r="AB263" i="16"/>
  <c r="AA263" i="16"/>
  <c r="Z263" i="16"/>
  <c r="Y263" i="16"/>
  <c r="X263" i="16"/>
  <c r="W263" i="16"/>
  <c r="V263" i="16"/>
  <c r="AI263" i="16" s="1"/>
  <c r="U263" i="16"/>
  <c r="T263" i="16"/>
  <c r="AE262" i="16"/>
  <c r="AR263" i="16" s="1"/>
  <c r="AD262" i="16"/>
  <c r="AC262" i="16"/>
  <c r="AB262" i="16"/>
  <c r="AA262" i="16"/>
  <c r="Z262" i="16"/>
  <c r="Y262" i="16"/>
  <c r="X262" i="16"/>
  <c r="W262" i="16"/>
  <c r="AJ263" i="16" s="1"/>
  <c r="V262" i="16"/>
  <c r="U262" i="16"/>
  <c r="T262" i="16"/>
  <c r="AE261" i="16"/>
  <c r="AD261" i="16"/>
  <c r="AC261" i="16"/>
  <c r="AB261" i="16"/>
  <c r="AA261" i="16"/>
  <c r="Z261" i="16"/>
  <c r="Y261" i="16"/>
  <c r="X261" i="16"/>
  <c r="W261" i="16"/>
  <c r="V261" i="16"/>
  <c r="U261" i="16"/>
  <c r="T261" i="16"/>
  <c r="AE260" i="16"/>
  <c r="AD260" i="16"/>
  <c r="AC260" i="16"/>
  <c r="AB260" i="16"/>
  <c r="AA260" i="16"/>
  <c r="Z260" i="16"/>
  <c r="Y260" i="16"/>
  <c r="X260" i="16"/>
  <c r="W260" i="16"/>
  <c r="V260" i="16"/>
  <c r="U260" i="16"/>
  <c r="T260" i="16"/>
  <c r="AE259" i="16"/>
  <c r="AD259" i="16"/>
  <c r="AQ259" i="16" s="1"/>
  <c r="AC259" i="16"/>
  <c r="AB259" i="16"/>
  <c r="AA259" i="16"/>
  <c r="Z259" i="16"/>
  <c r="Y259" i="16"/>
  <c r="X259" i="16"/>
  <c r="W259" i="16"/>
  <c r="V259" i="16"/>
  <c r="U259" i="16"/>
  <c r="T259" i="16"/>
  <c r="AE258" i="16"/>
  <c r="AD258" i="16"/>
  <c r="AC258" i="16"/>
  <c r="AB258" i="16"/>
  <c r="AA258" i="16"/>
  <c r="Z258" i="16"/>
  <c r="Y258" i="16"/>
  <c r="X258" i="16"/>
  <c r="W258" i="16"/>
  <c r="V258" i="16"/>
  <c r="U258" i="16"/>
  <c r="T258" i="16"/>
  <c r="AE257" i="16"/>
  <c r="AR257" i="16" s="1"/>
  <c r="AD257" i="16"/>
  <c r="AQ257" i="16" s="1"/>
  <c r="AC257" i="16"/>
  <c r="AB257" i="16"/>
  <c r="AO257" i="16" s="1"/>
  <c r="AA257" i="16"/>
  <c r="Z257" i="16"/>
  <c r="Y257" i="16"/>
  <c r="X257" i="16"/>
  <c r="W257" i="16"/>
  <c r="AJ257" i="16" s="1"/>
  <c r="V257" i="16"/>
  <c r="AI257" i="16" s="1"/>
  <c r="U257" i="16"/>
  <c r="AH257" i="16" s="1"/>
  <c r="T257" i="16"/>
  <c r="AG257" i="16" s="1"/>
  <c r="AE256" i="16"/>
  <c r="AD256" i="16"/>
  <c r="AC256" i="16"/>
  <c r="AB256" i="16"/>
  <c r="AA256" i="16"/>
  <c r="AN257" i="16" s="1"/>
  <c r="Z256" i="16"/>
  <c r="AM257" i="16" s="1"/>
  <c r="Y256" i="16"/>
  <c r="X256" i="16"/>
  <c r="W256" i="16"/>
  <c r="V256" i="16"/>
  <c r="U256" i="16"/>
  <c r="T256" i="16"/>
  <c r="AE255" i="16"/>
  <c r="AR255" i="16" s="1"/>
  <c r="AD255" i="16"/>
  <c r="AC255" i="16"/>
  <c r="AB255" i="16"/>
  <c r="AA255" i="16"/>
  <c r="Z255" i="16"/>
  <c r="Y255" i="16"/>
  <c r="X255" i="16"/>
  <c r="AK255" i="16" s="1"/>
  <c r="W255" i="16"/>
  <c r="V255" i="16"/>
  <c r="U255" i="16"/>
  <c r="T255" i="16"/>
  <c r="AE254" i="16"/>
  <c r="AD254" i="16"/>
  <c r="AC254" i="16"/>
  <c r="AB254" i="16"/>
  <c r="AO255" i="16" s="1"/>
  <c r="AA254" i="16"/>
  <c r="Z254" i="16"/>
  <c r="Y254" i="16"/>
  <c r="X254" i="16"/>
  <c r="W254" i="16"/>
  <c r="V254" i="16"/>
  <c r="U254" i="16"/>
  <c r="T254" i="16"/>
  <c r="AG255" i="16" s="1"/>
  <c r="AO253" i="16"/>
  <c r="AE253" i="16"/>
  <c r="AD253" i="16"/>
  <c r="AC253" i="16"/>
  <c r="AB253" i="16"/>
  <c r="AA253" i="16"/>
  <c r="Z253" i="16"/>
  <c r="Y253" i="16"/>
  <c r="AL253" i="16" s="1"/>
  <c r="X253" i="16"/>
  <c r="W253" i="16"/>
  <c r="V253" i="16"/>
  <c r="U253" i="16"/>
  <c r="T253" i="16"/>
  <c r="AG253" i="16" s="1"/>
  <c r="AE252" i="16"/>
  <c r="AD252" i="16"/>
  <c r="AC252" i="16"/>
  <c r="AB252" i="16"/>
  <c r="AA252" i="16"/>
  <c r="Z252" i="16"/>
  <c r="Y252" i="16"/>
  <c r="X252" i="16"/>
  <c r="AK253" i="16" s="1"/>
  <c r="W252" i="16"/>
  <c r="V252" i="16"/>
  <c r="U252" i="16"/>
  <c r="T252" i="16"/>
  <c r="AE251" i="16"/>
  <c r="AD251" i="16"/>
  <c r="AC251" i="16"/>
  <c r="AB251" i="16"/>
  <c r="AA251" i="16"/>
  <c r="Z251" i="16"/>
  <c r="Y251" i="16"/>
  <c r="X251" i="16"/>
  <c r="W251" i="16"/>
  <c r="V251" i="16"/>
  <c r="U251" i="16"/>
  <c r="T251" i="16"/>
  <c r="AG251" i="16" s="1"/>
  <c r="AE250" i="16"/>
  <c r="AD250" i="16"/>
  <c r="AC250" i="16"/>
  <c r="AB250" i="16"/>
  <c r="AA250" i="16"/>
  <c r="Z250" i="16"/>
  <c r="Y250" i="16"/>
  <c r="X250" i="16"/>
  <c r="AK251" i="16" s="1"/>
  <c r="W250" i="16"/>
  <c r="V250" i="16"/>
  <c r="U250" i="16"/>
  <c r="T250" i="16"/>
  <c r="AE249" i="16"/>
  <c r="AD249" i="16"/>
  <c r="AC249" i="16"/>
  <c r="AB249" i="16"/>
  <c r="AA249" i="16"/>
  <c r="Z249" i="16"/>
  <c r="Y249" i="16"/>
  <c r="X249" i="16"/>
  <c r="W249" i="16"/>
  <c r="V249" i="16"/>
  <c r="U249" i="16"/>
  <c r="T249" i="16"/>
  <c r="AE248" i="16"/>
  <c r="AD248" i="16"/>
  <c r="AC248" i="16"/>
  <c r="AB248" i="16"/>
  <c r="AA248" i="16"/>
  <c r="Z248" i="16"/>
  <c r="Y248" i="16"/>
  <c r="X248" i="16"/>
  <c r="W248" i="16"/>
  <c r="V248" i="16"/>
  <c r="U248" i="16"/>
  <c r="T248" i="16"/>
  <c r="AE247" i="16"/>
  <c r="AD247" i="16"/>
  <c r="AC247" i="16"/>
  <c r="AP247" i="16" s="1"/>
  <c r="AB247" i="16"/>
  <c r="AA247" i="16"/>
  <c r="Z247" i="16"/>
  <c r="AM247" i="16" s="1"/>
  <c r="Y247" i="16"/>
  <c r="X247" i="16"/>
  <c r="W247" i="16"/>
  <c r="V247" i="16"/>
  <c r="U247" i="16"/>
  <c r="AH247" i="16" s="1"/>
  <c r="T247" i="16"/>
  <c r="AE246" i="16"/>
  <c r="AD246" i="16"/>
  <c r="AQ247" i="16" s="1"/>
  <c r="AC246" i="16"/>
  <c r="AB246" i="16"/>
  <c r="AA246" i="16"/>
  <c r="Z246" i="16"/>
  <c r="Y246" i="16"/>
  <c r="X246" i="16"/>
  <c r="W246" i="16"/>
  <c r="V246" i="16"/>
  <c r="AI247" i="16" s="1"/>
  <c r="U246" i="16"/>
  <c r="T246" i="16"/>
  <c r="AE245" i="16"/>
  <c r="AD245" i="16"/>
  <c r="AC245" i="16"/>
  <c r="AB245" i="16"/>
  <c r="AO245" i="16" s="1"/>
  <c r="AA245" i="16"/>
  <c r="Z245" i="16"/>
  <c r="Y245" i="16"/>
  <c r="X245" i="16"/>
  <c r="W245" i="16"/>
  <c r="V245" i="16"/>
  <c r="U245" i="16"/>
  <c r="T245" i="16"/>
  <c r="AE244" i="16"/>
  <c r="AD244" i="16"/>
  <c r="AC244" i="16"/>
  <c r="AB244" i="16"/>
  <c r="AA244" i="16"/>
  <c r="Z244" i="16"/>
  <c r="Y244" i="16"/>
  <c r="X244" i="16"/>
  <c r="W244" i="16"/>
  <c r="V244" i="16"/>
  <c r="U244" i="16"/>
  <c r="T244" i="16"/>
  <c r="AE243" i="16"/>
  <c r="AR243" i="16" s="1"/>
  <c r="AD243" i="16"/>
  <c r="AC243" i="16"/>
  <c r="AB243" i="16"/>
  <c r="AA243" i="16"/>
  <c r="Z243" i="16"/>
  <c r="Y243" i="16"/>
  <c r="AL243" i="16" s="1"/>
  <c r="X243" i="16"/>
  <c r="AK243" i="16" s="1"/>
  <c r="W243" i="16"/>
  <c r="AJ243" i="16" s="1"/>
  <c r="V243" i="16"/>
  <c r="U243" i="16"/>
  <c r="T243" i="16"/>
  <c r="AE242" i="16"/>
  <c r="AD242" i="16"/>
  <c r="AC242" i="16"/>
  <c r="AP243" i="16" s="1"/>
  <c r="AB242" i="16"/>
  <c r="AO243" i="16" s="1"/>
  <c r="AA242" i="16"/>
  <c r="Z242" i="16"/>
  <c r="Y242" i="16"/>
  <c r="X242" i="16"/>
  <c r="W242" i="16"/>
  <c r="V242" i="16"/>
  <c r="U242" i="16"/>
  <c r="AH243" i="16" s="1"/>
  <c r="T242" i="16"/>
  <c r="AG243" i="16" s="1"/>
  <c r="AE241" i="16"/>
  <c r="AD241" i="16"/>
  <c r="AC241" i="16"/>
  <c r="AB241" i="16"/>
  <c r="AA241" i="16"/>
  <c r="Z241" i="16"/>
  <c r="Y241" i="16"/>
  <c r="X241" i="16"/>
  <c r="W241" i="16"/>
  <c r="V241" i="16"/>
  <c r="U241" i="16"/>
  <c r="T241" i="16"/>
  <c r="AE240" i="16"/>
  <c r="AD240" i="16"/>
  <c r="AC240" i="16"/>
  <c r="AB240" i="16"/>
  <c r="AA240" i="16"/>
  <c r="Z240" i="16"/>
  <c r="Y240" i="16"/>
  <c r="X240" i="16"/>
  <c r="W240" i="16"/>
  <c r="V240" i="16"/>
  <c r="U240" i="16"/>
  <c r="T240" i="16"/>
  <c r="AE239" i="16"/>
  <c r="AD239" i="16"/>
  <c r="AC239" i="16"/>
  <c r="AB239" i="16"/>
  <c r="AA239" i="16"/>
  <c r="Z239" i="16"/>
  <c r="Y239" i="16"/>
  <c r="X239" i="16"/>
  <c r="W239" i="16"/>
  <c r="V239" i="16"/>
  <c r="AI239" i="16" s="1"/>
  <c r="U239" i="16"/>
  <c r="T239" i="16"/>
  <c r="AE238" i="16"/>
  <c r="AD238" i="16"/>
  <c r="AC238" i="16"/>
  <c r="AB238" i="16"/>
  <c r="AA238" i="16"/>
  <c r="Z238" i="16"/>
  <c r="Y238" i="16"/>
  <c r="X238" i="16"/>
  <c r="W238" i="16"/>
  <c r="V238" i="16"/>
  <c r="U238" i="16"/>
  <c r="T238" i="16"/>
  <c r="AJ237" i="16"/>
  <c r="AE237" i="16"/>
  <c r="AD237" i="16"/>
  <c r="AC237" i="16"/>
  <c r="AB237" i="16"/>
  <c r="AA237" i="16"/>
  <c r="Z237" i="16"/>
  <c r="AM237" i="16" s="1"/>
  <c r="Y237" i="16"/>
  <c r="AL237" i="16" s="1"/>
  <c r="X237" i="16"/>
  <c r="W237" i="16"/>
  <c r="V237" i="16"/>
  <c r="U237" i="16"/>
  <c r="T237" i="16"/>
  <c r="AE236" i="16"/>
  <c r="AD236" i="16"/>
  <c r="AQ237" i="16" s="1"/>
  <c r="AC236" i="16"/>
  <c r="AB236" i="16"/>
  <c r="AA236" i="16"/>
  <c r="Z236" i="16"/>
  <c r="Y236" i="16"/>
  <c r="X236" i="16"/>
  <c r="W236" i="16"/>
  <c r="V236" i="16"/>
  <c r="AI237" i="16" s="1"/>
  <c r="U236" i="16"/>
  <c r="T236" i="16"/>
  <c r="AE235" i="16"/>
  <c r="AD235" i="16"/>
  <c r="AC235" i="16"/>
  <c r="AB235" i="16"/>
  <c r="AA235" i="16"/>
  <c r="Z235" i="16"/>
  <c r="Y235" i="16"/>
  <c r="AL235" i="16" s="1"/>
  <c r="X235" i="16"/>
  <c r="AK235" i="16" s="1"/>
  <c r="W235" i="16"/>
  <c r="V235" i="16"/>
  <c r="U235" i="16"/>
  <c r="T235" i="16"/>
  <c r="AE234" i="16"/>
  <c r="AD234" i="16"/>
  <c r="AC234" i="16"/>
  <c r="AB234" i="16"/>
  <c r="AO235" i="16" s="1"/>
  <c r="AA234" i="16"/>
  <c r="Z234" i="16"/>
  <c r="Y234" i="16"/>
  <c r="X234" i="16"/>
  <c r="W234" i="16"/>
  <c r="V234" i="16"/>
  <c r="U234" i="16"/>
  <c r="AH235" i="16" s="1"/>
  <c r="T234" i="16"/>
  <c r="AE233" i="16"/>
  <c r="AD233" i="16"/>
  <c r="AC233" i="16"/>
  <c r="AB233" i="16"/>
  <c r="AO233" i="16" s="1"/>
  <c r="AA233" i="16"/>
  <c r="Z233" i="16"/>
  <c r="Y233" i="16"/>
  <c r="X233" i="16"/>
  <c r="W233" i="16"/>
  <c r="V233" i="16"/>
  <c r="U233" i="16"/>
  <c r="T233" i="16"/>
  <c r="AG233" i="16" s="1"/>
  <c r="AE232" i="16"/>
  <c r="AR233" i="16" s="1"/>
  <c r="AD232" i="16"/>
  <c r="AC232" i="16"/>
  <c r="AB232" i="16"/>
  <c r="AA232" i="16"/>
  <c r="Z232" i="16"/>
  <c r="Y232" i="16"/>
  <c r="X232" i="16"/>
  <c r="W232" i="16"/>
  <c r="AJ233" i="16" s="1"/>
  <c r="V232" i="16"/>
  <c r="U232" i="16"/>
  <c r="T232" i="16"/>
  <c r="AE231" i="16"/>
  <c r="AD231" i="16"/>
  <c r="AC231" i="16"/>
  <c r="AP231" i="16" s="1"/>
  <c r="AB231" i="16"/>
  <c r="AA231" i="16"/>
  <c r="AN231" i="16" s="1"/>
  <c r="Z231" i="16"/>
  <c r="AM231" i="16" s="1"/>
  <c r="Y231" i="16"/>
  <c r="X231" i="16"/>
  <c r="W231" i="16"/>
  <c r="V231" i="16"/>
  <c r="U231" i="16"/>
  <c r="T231" i="16"/>
  <c r="AE230" i="16"/>
  <c r="AD230" i="16"/>
  <c r="AC230" i="16"/>
  <c r="AB230" i="16"/>
  <c r="AA230" i="16"/>
  <c r="Z230" i="16"/>
  <c r="Y230" i="16"/>
  <c r="X230" i="16"/>
  <c r="W230" i="16"/>
  <c r="V230" i="16"/>
  <c r="AI231" i="16" s="1"/>
  <c r="U230" i="16"/>
  <c r="T230" i="16"/>
  <c r="AE229" i="16"/>
  <c r="AD229" i="16"/>
  <c r="AC229" i="16"/>
  <c r="AP229" i="16" s="1"/>
  <c r="AB229" i="16"/>
  <c r="AO229" i="16" s="1"/>
  <c r="AA229" i="16"/>
  <c r="Z229" i="16"/>
  <c r="Y229" i="16"/>
  <c r="X229" i="16"/>
  <c r="W229" i="16"/>
  <c r="V229" i="16"/>
  <c r="U229" i="16"/>
  <c r="T229" i="16"/>
  <c r="AE228" i="16"/>
  <c r="AR226" i="16" s="1"/>
  <c r="AD228" i="16"/>
  <c r="AC228" i="16"/>
  <c r="AB228" i="16"/>
  <c r="AA228" i="16"/>
  <c r="Z228" i="16"/>
  <c r="Y228" i="16"/>
  <c r="AL229" i="16" s="1"/>
  <c r="X228" i="16"/>
  <c r="AK229" i="16" s="1"/>
  <c r="W228" i="16"/>
  <c r="AJ226" i="16" s="1"/>
  <c r="V228" i="16"/>
  <c r="U228" i="16"/>
  <c r="T228" i="16"/>
  <c r="AE227" i="16"/>
  <c r="AD227" i="16"/>
  <c r="AC227" i="16"/>
  <c r="AB227" i="16"/>
  <c r="AA227" i="16"/>
  <c r="Z227" i="16"/>
  <c r="Y227" i="16"/>
  <c r="X227" i="16"/>
  <c r="W227" i="16"/>
  <c r="V227" i="16"/>
  <c r="U227" i="16"/>
  <c r="T227" i="16"/>
  <c r="AE226" i="16"/>
  <c r="AD226" i="16"/>
  <c r="AC226" i="16"/>
  <c r="AB226" i="16"/>
  <c r="AA226" i="16"/>
  <c r="Z226" i="16"/>
  <c r="Y226" i="16"/>
  <c r="X226" i="16"/>
  <c r="W226" i="16"/>
  <c r="V226" i="16"/>
  <c r="U226" i="16"/>
  <c r="T226" i="16"/>
  <c r="AE225" i="16"/>
  <c r="AD225" i="16"/>
  <c r="AQ225" i="16" s="1"/>
  <c r="AC225" i="16"/>
  <c r="AP225" i="16" s="1"/>
  <c r="AB225" i="16"/>
  <c r="AO225" i="16" s="1"/>
  <c r="AA225" i="16"/>
  <c r="Z225" i="16"/>
  <c r="Y225" i="16"/>
  <c r="X225" i="16"/>
  <c r="W225" i="16"/>
  <c r="V225" i="16"/>
  <c r="U225" i="16"/>
  <c r="T225" i="16"/>
  <c r="AE224" i="16"/>
  <c r="AD224" i="16"/>
  <c r="AC224" i="16"/>
  <c r="AB224" i="16"/>
  <c r="AA224" i="16"/>
  <c r="Z224" i="16"/>
  <c r="Y224" i="16"/>
  <c r="X224" i="16"/>
  <c r="W224" i="16"/>
  <c r="V224" i="16"/>
  <c r="U224" i="16"/>
  <c r="T224" i="16"/>
  <c r="AK223" i="16"/>
  <c r="AE223" i="16"/>
  <c r="AR223" i="16" s="1"/>
  <c r="AD223" i="16"/>
  <c r="AC223" i="16"/>
  <c r="AB223" i="16"/>
  <c r="AA223" i="16"/>
  <c r="Z223" i="16"/>
  <c r="Y223" i="16"/>
  <c r="X223" i="16"/>
  <c r="W223" i="16"/>
  <c r="AJ223" i="16" s="1"/>
  <c r="V223" i="16"/>
  <c r="U223" i="16"/>
  <c r="T223" i="16"/>
  <c r="AE222" i="16"/>
  <c r="AD222" i="16"/>
  <c r="AC222" i="16"/>
  <c r="AB222" i="16"/>
  <c r="AA222" i="16"/>
  <c r="AN223" i="16" s="1"/>
  <c r="Z222" i="16"/>
  <c r="Y222" i="16"/>
  <c r="X222" i="16"/>
  <c r="W222" i="16"/>
  <c r="V222" i="16"/>
  <c r="U222" i="16"/>
  <c r="T222" i="16"/>
  <c r="AR221" i="16"/>
  <c r="AD221" i="16"/>
  <c r="AQ221" i="16" s="1"/>
  <c r="AC221" i="16"/>
  <c r="AP221" i="16" s="1"/>
  <c r="AB221" i="16"/>
  <c r="AA221" i="16"/>
  <c r="Z221" i="16"/>
  <c r="Y221" i="16"/>
  <c r="X221" i="16"/>
  <c r="AK221" i="16" s="1"/>
  <c r="W221" i="16"/>
  <c r="AJ221" i="16" s="1"/>
  <c r="V221" i="16"/>
  <c r="AI221" i="16" s="1"/>
  <c r="U221" i="16"/>
  <c r="AH221" i="16" s="1"/>
  <c r="T221" i="16"/>
  <c r="AE220" i="16"/>
  <c r="AD220" i="16"/>
  <c r="AC220" i="16"/>
  <c r="AB220" i="16"/>
  <c r="AO221" i="16" s="1"/>
  <c r="AA220" i="16"/>
  <c r="Z220" i="16"/>
  <c r="AM221" i="16" s="1"/>
  <c r="Y220" i="16"/>
  <c r="X220" i="16"/>
  <c r="W220" i="16"/>
  <c r="V220" i="16"/>
  <c r="U220" i="16"/>
  <c r="T220" i="16"/>
  <c r="AG221" i="16" s="1"/>
  <c r="AR219" i="16"/>
  <c r="AN219" i="16"/>
  <c r="AD219" i="16"/>
  <c r="AC219" i="16"/>
  <c r="AB219" i="16"/>
  <c r="AA219" i="16"/>
  <c r="Z219" i="16"/>
  <c r="AM219" i="16" s="1"/>
  <c r="Y219" i="16"/>
  <c r="AL219" i="16" s="1"/>
  <c r="X219" i="16"/>
  <c r="AK219" i="16" s="1"/>
  <c r="W219" i="16"/>
  <c r="AJ219" i="16" s="1"/>
  <c r="V219" i="16"/>
  <c r="U219" i="16"/>
  <c r="T219" i="16"/>
  <c r="AE218" i="16"/>
  <c r="AD218" i="16"/>
  <c r="AC218" i="16"/>
  <c r="AB218" i="16"/>
  <c r="AA218" i="16"/>
  <c r="Z218" i="16"/>
  <c r="Y218" i="16"/>
  <c r="X218" i="16"/>
  <c r="W218" i="16"/>
  <c r="V218" i="16"/>
  <c r="U218" i="16"/>
  <c r="T218" i="16"/>
  <c r="AE217" i="16"/>
  <c r="AD217" i="16"/>
  <c r="AC217" i="16"/>
  <c r="AB217" i="16"/>
  <c r="AA217" i="16"/>
  <c r="Z217" i="16"/>
  <c r="Y217" i="16"/>
  <c r="X217" i="16"/>
  <c r="W217" i="16"/>
  <c r="AJ217" i="16" s="1"/>
  <c r="V217" i="16"/>
  <c r="U217" i="16"/>
  <c r="T217" i="16"/>
  <c r="AE216" i="16"/>
  <c r="AD216" i="16"/>
  <c r="AC216" i="16"/>
  <c r="AB216" i="16"/>
  <c r="AA216" i="16"/>
  <c r="Z216" i="16"/>
  <c r="Y216" i="16"/>
  <c r="X216" i="16"/>
  <c r="W216" i="16"/>
  <c r="V216" i="16"/>
  <c r="U216" i="16"/>
  <c r="T216" i="16"/>
  <c r="AD215" i="16"/>
  <c r="AC215" i="16"/>
  <c r="AB215" i="16"/>
  <c r="AA215" i="16"/>
  <c r="Z215" i="16"/>
  <c r="AM215" i="16" s="1"/>
  <c r="Y215" i="16"/>
  <c r="X215" i="16"/>
  <c r="W215" i="16"/>
  <c r="V215" i="16"/>
  <c r="U215" i="16"/>
  <c r="T215" i="16"/>
  <c r="AE214" i="16"/>
  <c r="AR215" i="16" s="1"/>
  <c r="AD214" i="16"/>
  <c r="AC214" i="16"/>
  <c r="AP215" i="16" s="1"/>
  <c r="AB214" i="16"/>
  <c r="AA214" i="16"/>
  <c r="Z214" i="16"/>
  <c r="Y214" i="16"/>
  <c r="X214" i="16"/>
  <c r="W214" i="16"/>
  <c r="V214" i="16"/>
  <c r="U214" i="16"/>
  <c r="T214" i="16"/>
  <c r="AG213" i="16"/>
  <c r="AD213" i="16"/>
  <c r="AC213" i="16"/>
  <c r="AB213" i="16"/>
  <c r="AA213" i="16"/>
  <c r="Z213" i="16"/>
  <c r="Y213" i="16"/>
  <c r="X213" i="16"/>
  <c r="AK213" i="16" s="1"/>
  <c r="W213" i="16"/>
  <c r="V213" i="16"/>
  <c r="U213" i="16"/>
  <c r="T213" i="16"/>
  <c r="AE212" i="16"/>
  <c r="AD212" i="16"/>
  <c r="AC212" i="16"/>
  <c r="AB212" i="16"/>
  <c r="AA212" i="16"/>
  <c r="Z212" i="16"/>
  <c r="Y212" i="16"/>
  <c r="X212" i="16"/>
  <c r="W212" i="16"/>
  <c r="V212" i="16"/>
  <c r="U212" i="16"/>
  <c r="T212" i="16"/>
  <c r="AE211" i="16"/>
  <c r="AD211" i="16"/>
  <c r="AC211" i="16"/>
  <c r="AB211" i="16"/>
  <c r="AA211" i="16"/>
  <c r="AN211" i="16" s="1"/>
  <c r="Z211" i="16"/>
  <c r="Y211" i="16"/>
  <c r="X211" i="16"/>
  <c r="W211" i="16"/>
  <c r="V211" i="16"/>
  <c r="U211" i="16"/>
  <c r="T211" i="16"/>
  <c r="AE210" i="16"/>
  <c r="AD210" i="16"/>
  <c r="AC210" i="16"/>
  <c r="AB210" i="16"/>
  <c r="AA210" i="16"/>
  <c r="Z210" i="16"/>
  <c r="Y210" i="16"/>
  <c r="X210" i="16"/>
  <c r="W210" i="16"/>
  <c r="V210" i="16"/>
  <c r="AI211" i="16" s="1"/>
  <c r="U210" i="16"/>
  <c r="T210" i="16"/>
  <c r="AD209" i="16"/>
  <c r="AC209" i="16"/>
  <c r="AB209" i="16"/>
  <c r="AA209" i="16"/>
  <c r="AN209" i="16" s="1"/>
  <c r="Z209" i="16"/>
  <c r="Y209" i="16"/>
  <c r="X209" i="16"/>
  <c r="W209" i="16"/>
  <c r="V209" i="16"/>
  <c r="U209" i="16"/>
  <c r="T209" i="16"/>
  <c r="AE208" i="16"/>
  <c r="AR209" i="16" s="1"/>
  <c r="AD208" i="16"/>
  <c r="AC208" i="16"/>
  <c r="AB208" i="16"/>
  <c r="AA208" i="16"/>
  <c r="Z208" i="16"/>
  <c r="Y208" i="16"/>
  <c r="X208" i="16"/>
  <c r="W208" i="16"/>
  <c r="V208" i="16"/>
  <c r="AI209" i="16" s="1"/>
  <c r="U208" i="16"/>
  <c r="T208" i="16"/>
  <c r="AD207" i="16"/>
  <c r="AC207" i="16"/>
  <c r="AB207" i="16"/>
  <c r="AA207" i="16"/>
  <c r="Z207" i="16"/>
  <c r="AM207" i="16" s="1"/>
  <c r="Y207" i="16"/>
  <c r="X207" i="16"/>
  <c r="W207" i="16"/>
  <c r="V207" i="16"/>
  <c r="U207" i="16"/>
  <c r="T207" i="16"/>
  <c r="AE206" i="16"/>
  <c r="AR207" i="16" s="1"/>
  <c r="AD206" i="16"/>
  <c r="AC206" i="16"/>
  <c r="AP207" i="16" s="1"/>
  <c r="AB206" i="16"/>
  <c r="AA206" i="16"/>
  <c r="Z206" i="16"/>
  <c r="Y206" i="16"/>
  <c r="X206" i="16"/>
  <c r="W206" i="16"/>
  <c r="V206" i="16"/>
  <c r="AI207" i="16" s="1"/>
  <c r="U206" i="16"/>
  <c r="T206" i="16"/>
  <c r="AE205" i="16"/>
  <c r="AD205" i="16"/>
  <c r="AC205" i="16"/>
  <c r="AB205" i="16"/>
  <c r="AA205" i="16"/>
  <c r="Z205" i="16"/>
  <c r="Y205" i="16"/>
  <c r="X205" i="16"/>
  <c r="W205" i="16"/>
  <c r="V205" i="16"/>
  <c r="U205" i="16"/>
  <c r="T205" i="16"/>
  <c r="AE204" i="16"/>
  <c r="AD204" i="16"/>
  <c r="AC204" i="16"/>
  <c r="AB204" i="16"/>
  <c r="AA204" i="16"/>
  <c r="Z204" i="16"/>
  <c r="Y204" i="16"/>
  <c r="X204" i="16"/>
  <c r="W204" i="16"/>
  <c r="V204" i="16"/>
  <c r="U204" i="16"/>
  <c r="T204" i="16"/>
  <c r="AE203" i="16"/>
  <c r="AR203" i="16" s="1"/>
  <c r="AD203" i="16"/>
  <c r="AC203" i="16"/>
  <c r="AB203" i="16"/>
  <c r="AA203" i="16"/>
  <c r="Z203" i="16"/>
  <c r="Y203" i="16"/>
  <c r="X203" i="16"/>
  <c r="W203" i="16"/>
  <c r="AJ203" i="16" s="1"/>
  <c r="V203" i="16"/>
  <c r="U203" i="16"/>
  <c r="T203" i="16"/>
  <c r="AE202" i="16"/>
  <c r="AD202" i="16"/>
  <c r="AC202" i="16"/>
  <c r="AB202" i="16"/>
  <c r="AA202" i="16"/>
  <c r="Z202" i="16"/>
  <c r="Y202" i="16"/>
  <c r="X202" i="16"/>
  <c r="W202" i="16"/>
  <c r="V202" i="16"/>
  <c r="U202" i="16"/>
  <c r="T202" i="16"/>
  <c r="AE201" i="16"/>
  <c r="AD201" i="16"/>
  <c r="AC201" i="16"/>
  <c r="AB201" i="16"/>
  <c r="AA201" i="16"/>
  <c r="Z201" i="16"/>
  <c r="Y201" i="16"/>
  <c r="X201" i="16"/>
  <c r="W201" i="16"/>
  <c r="V201" i="16"/>
  <c r="U201" i="16"/>
  <c r="T201" i="16"/>
  <c r="AE200" i="16"/>
  <c r="AD200" i="16"/>
  <c r="AC200" i="16"/>
  <c r="AB200" i="16"/>
  <c r="AA200" i="16"/>
  <c r="Z200" i="16"/>
  <c r="Y200" i="16"/>
  <c r="X200" i="16"/>
  <c r="W200" i="16"/>
  <c r="V200" i="16"/>
  <c r="U200" i="16"/>
  <c r="T200" i="16"/>
  <c r="AE199" i="16"/>
  <c r="AD199" i="16"/>
  <c r="AC199" i="16"/>
  <c r="AB199" i="16"/>
  <c r="AA199" i="16"/>
  <c r="Z199" i="16"/>
  <c r="Y199" i="16"/>
  <c r="X199" i="16"/>
  <c r="W199" i="16"/>
  <c r="V199" i="16"/>
  <c r="U199" i="16"/>
  <c r="T199" i="16"/>
  <c r="AE198" i="16"/>
  <c r="AD198" i="16"/>
  <c r="AC198" i="16"/>
  <c r="AB198" i="16"/>
  <c r="AA198" i="16"/>
  <c r="Z198" i="16"/>
  <c r="Y198" i="16"/>
  <c r="X198" i="16"/>
  <c r="W198" i="16"/>
  <c r="V198" i="16"/>
  <c r="U198" i="16"/>
  <c r="T198" i="16"/>
  <c r="AE197" i="16"/>
  <c r="AD197" i="16"/>
  <c r="AC197" i="16"/>
  <c r="AP197" i="16" s="1"/>
  <c r="AB197" i="16"/>
  <c r="AO197" i="16" s="1"/>
  <c r="AA197" i="16"/>
  <c r="Z197" i="16"/>
  <c r="Y197" i="16"/>
  <c r="X197" i="16"/>
  <c r="W197" i="16"/>
  <c r="V197" i="16"/>
  <c r="U197" i="16"/>
  <c r="AH197" i="16" s="1"/>
  <c r="T197" i="16"/>
  <c r="AG197" i="16" s="1"/>
  <c r="AE196" i="16"/>
  <c r="AD196" i="16"/>
  <c r="AC196" i="16"/>
  <c r="AB196" i="16"/>
  <c r="AA196" i="16"/>
  <c r="Z196" i="16"/>
  <c r="Y196" i="16"/>
  <c r="X196" i="16"/>
  <c r="W196" i="16"/>
  <c r="V196" i="16"/>
  <c r="U196" i="16"/>
  <c r="T196" i="16"/>
  <c r="AE195" i="16"/>
  <c r="AD195" i="16"/>
  <c r="AQ195" i="16" s="1"/>
  <c r="AC195" i="16"/>
  <c r="AP195" i="16" s="1"/>
  <c r="AB195" i="16"/>
  <c r="AA195" i="16"/>
  <c r="Z195" i="16"/>
  <c r="Y195" i="16"/>
  <c r="X195" i="16"/>
  <c r="W195" i="16"/>
  <c r="V195" i="16"/>
  <c r="AI195" i="16" s="1"/>
  <c r="U195" i="16"/>
  <c r="T195" i="16"/>
  <c r="AE194" i="16"/>
  <c r="AD194" i="16"/>
  <c r="AC194" i="16"/>
  <c r="AB194" i="16"/>
  <c r="AA194" i="16"/>
  <c r="AN195" i="16" s="1"/>
  <c r="Z194" i="16"/>
  <c r="AM195" i="16" s="1"/>
  <c r="Y194" i="16"/>
  <c r="X194" i="16"/>
  <c r="W194" i="16"/>
  <c r="V194" i="16"/>
  <c r="U194" i="16"/>
  <c r="T194" i="16"/>
  <c r="AE193" i="16"/>
  <c r="AD193" i="16"/>
  <c r="AC193" i="16"/>
  <c r="AB193" i="16"/>
  <c r="AA193" i="16"/>
  <c r="Z193" i="16"/>
  <c r="Y193" i="16"/>
  <c r="X193" i="16"/>
  <c r="AK193" i="16" s="1"/>
  <c r="W193" i="16"/>
  <c r="V193" i="16"/>
  <c r="U193" i="16"/>
  <c r="T193" i="16"/>
  <c r="AE192" i="16"/>
  <c r="AD192" i="16"/>
  <c r="AC192" i="16"/>
  <c r="AB192" i="16"/>
  <c r="AO193" i="16" s="1"/>
  <c r="AA192" i="16"/>
  <c r="Z192" i="16"/>
  <c r="Y192" i="16"/>
  <c r="X192" i="16"/>
  <c r="W192" i="16"/>
  <c r="V192" i="16"/>
  <c r="U192" i="16"/>
  <c r="T192" i="16"/>
  <c r="AG193" i="16" s="1"/>
  <c r="AH191" i="16"/>
  <c r="AE191" i="16"/>
  <c r="AR191" i="16" s="1"/>
  <c r="AD191" i="16"/>
  <c r="AC191" i="16"/>
  <c r="AB191" i="16"/>
  <c r="AA191" i="16"/>
  <c r="Z191" i="16"/>
  <c r="Y191" i="16"/>
  <c r="X191" i="16"/>
  <c r="W191" i="16"/>
  <c r="V191" i="16"/>
  <c r="U191" i="16"/>
  <c r="T191" i="16"/>
  <c r="AE190" i="16"/>
  <c r="AD190" i="16"/>
  <c r="AC190" i="16"/>
  <c r="AB190" i="16"/>
  <c r="AA190" i="16"/>
  <c r="Z190" i="16"/>
  <c r="Y190" i="16"/>
  <c r="X190" i="16"/>
  <c r="W190" i="16"/>
  <c r="V190" i="16"/>
  <c r="U190" i="16"/>
  <c r="T190" i="16"/>
  <c r="AJ189" i="16"/>
  <c r="AE189" i="16"/>
  <c r="AD189" i="16"/>
  <c r="AC189" i="16"/>
  <c r="AB189" i="16"/>
  <c r="AA189" i="16"/>
  <c r="AN189" i="16" s="1"/>
  <c r="Z189" i="16"/>
  <c r="AM189" i="16" s="1"/>
  <c r="Y189" i="16"/>
  <c r="X189" i="16"/>
  <c r="W189" i="16"/>
  <c r="V189" i="16"/>
  <c r="U189" i="16"/>
  <c r="T189" i="16"/>
  <c r="AE188" i="16"/>
  <c r="AR189" i="16" s="1"/>
  <c r="AD188" i="16"/>
  <c r="AQ189" i="16" s="1"/>
  <c r="AC188" i="16"/>
  <c r="AB188" i="16"/>
  <c r="AA188" i="16"/>
  <c r="Z188" i="16"/>
  <c r="Y188" i="16"/>
  <c r="X188" i="16"/>
  <c r="W188" i="16"/>
  <c r="V188" i="16"/>
  <c r="AI189" i="16" s="1"/>
  <c r="U188" i="16"/>
  <c r="T188" i="16"/>
  <c r="AE187" i="16"/>
  <c r="AD187" i="16"/>
  <c r="AC187" i="16"/>
  <c r="AB187" i="16"/>
  <c r="AA187" i="16"/>
  <c r="Z187" i="16"/>
  <c r="Y187" i="16"/>
  <c r="X187" i="16"/>
  <c r="AK187" i="16" s="1"/>
  <c r="W187" i="16"/>
  <c r="V187" i="16"/>
  <c r="U187" i="16"/>
  <c r="T187" i="16"/>
  <c r="AE186" i="16"/>
  <c r="AD186" i="16"/>
  <c r="AC186" i="16"/>
  <c r="AB186" i="16"/>
  <c r="AA186" i="16"/>
  <c r="Z186" i="16"/>
  <c r="Y186" i="16"/>
  <c r="X186" i="16"/>
  <c r="W186" i="16"/>
  <c r="V186" i="16"/>
  <c r="U186" i="16"/>
  <c r="T186" i="16"/>
  <c r="AG187" i="16" s="1"/>
  <c r="AE185" i="16"/>
  <c r="AD185" i="16"/>
  <c r="AC185" i="16"/>
  <c r="AB185" i="16"/>
  <c r="AA185" i="16"/>
  <c r="AN185" i="16" s="1"/>
  <c r="Z185" i="16"/>
  <c r="Y185" i="16"/>
  <c r="X185" i="16"/>
  <c r="W185" i="16"/>
  <c r="AJ185" i="16" s="1"/>
  <c r="V185" i="16"/>
  <c r="U185" i="16"/>
  <c r="T185" i="16"/>
  <c r="AE184" i="16"/>
  <c r="AD184" i="16"/>
  <c r="AQ185" i="16" s="1"/>
  <c r="AC184" i="16"/>
  <c r="AB184" i="16"/>
  <c r="AA184" i="16"/>
  <c r="Z184" i="16"/>
  <c r="Y184" i="16"/>
  <c r="X184" i="16"/>
  <c r="W184" i="16"/>
  <c r="V184" i="16"/>
  <c r="AI185" i="16" s="1"/>
  <c r="U184" i="16"/>
  <c r="T184" i="16"/>
  <c r="AE183" i="16"/>
  <c r="AD183" i="16"/>
  <c r="AC183" i="16"/>
  <c r="AB183" i="16"/>
  <c r="AA183" i="16"/>
  <c r="Z183" i="16"/>
  <c r="Y183" i="16"/>
  <c r="X183" i="16"/>
  <c r="W183" i="16"/>
  <c r="V183" i="16"/>
  <c r="U183" i="16"/>
  <c r="T183" i="16"/>
  <c r="AE182" i="16"/>
  <c r="AD182" i="16"/>
  <c r="AC182" i="16"/>
  <c r="AB182" i="16"/>
  <c r="AA182" i="16"/>
  <c r="Z182" i="16"/>
  <c r="Y182" i="16"/>
  <c r="X182" i="16"/>
  <c r="W182" i="16"/>
  <c r="V182" i="16"/>
  <c r="U182" i="16"/>
  <c r="T182" i="16"/>
  <c r="Q182" i="16"/>
  <c r="AI181" i="16"/>
  <c r="AE181" i="16"/>
  <c r="AD181" i="16"/>
  <c r="AQ181" i="16" s="1"/>
  <c r="AC181" i="16"/>
  <c r="AB181" i="16"/>
  <c r="AA181" i="16"/>
  <c r="Z181" i="16"/>
  <c r="Y181" i="16"/>
  <c r="X181" i="16"/>
  <c r="W181" i="16"/>
  <c r="V181" i="16"/>
  <c r="U181" i="16"/>
  <c r="T181" i="16"/>
  <c r="AE180" i="16"/>
  <c r="AD180" i="16"/>
  <c r="AC180" i="16"/>
  <c r="AB180" i="16"/>
  <c r="AA180" i="16"/>
  <c r="Z180" i="16"/>
  <c r="Y180" i="16"/>
  <c r="X180" i="16"/>
  <c r="W180" i="16"/>
  <c r="V180" i="16"/>
  <c r="U180" i="16"/>
  <c r="T180" i="16"/>
  <c r="AH179" i="16"/>
  <c r="AE179" i="16"/>
  <c r="AD179" i="16"/>
  <c r="AQ179" i="16" s="1"/>
  <c r="AC179" i="16"/>
  <c r="AB179" i="16"/>
  <c r="AA179" i="16"/>
  <c r="Z179" i="16"/>
  <c r="Y179" i="16"/>
  <c r="X179" i="16"/>
  <c r="AK179" i="16" s="1"/>
  <c r="W179" i="16"/>
  <c r="V179" i="16"/>
  <c r="AI179" i="16" s="1"/>
  <c r="U179" i="16"/>
  <c r="T179" i="16"/>
  <c r="AE178" i="16"/>
  <c r="AD178" i="16"/>
  <c r="AC178" i="16"/>
  <c r="AB178" i="16"/>
  <c r="AA178" i="16"/>
  <c r="Z178" i="16"/>
  <c r="AM179" i="16" s="1"/>
  <c r="Y178" i="16"/>
  <c r="AL179" i="16" s="1"/>
  <c r="X178" i="16"/>
  <c r="W178" i="16"/>
  <c r="V178" i="16"/>
  <c r="U178" i="16"/>
  <c r="T178" i="16"/>
  <c r="AG179" i="16" s="1"/>
  <c r="AE177" i="16"/>
  <c r="AR177" i="16" s="1"/>
  <c r="AD177" i="16"/>
  <c r="AC177" i="16"/>
  <c r="AB177" i="16"/>
  <c r="AA177" i="16"/>
  <c r="Z177" i="16"/>
  <c r="Y177" i="16"/>
  <c r="X177" i="16"/>
  <c r="AK177" i="16" s="1"/>
  <c r="W177" i="16"/>
  <c r="AJ177" i="16" s="1"/>
  <c r="V177" i="16"/>
  <c r="U177" i="16"/>
  <c r="T177" i="16"/>
  <c r="AE176" i="16"/>
  <c r="AD176" i="16"/>
  <c r="AC176" i="16"/>
  <c r="AB176" i="16"/>
  <c r="AO177" i="16" s="1"/>
  <c r="AA176" i="16"/>
  <c r="AN177" i="16" s="1"/>
  <c r="Z176" i="16"/>
  <c r="Y176" i="16"/>
  <c r="X176" i="16"/>
  <c r="W176" i="16"/>
  <c r="V176" i="16"/>
  <c r="U176" i="16"/>
  <c r="T176" i="16"/>
  <c r="AG177" i="16" s="1"/>
  <c r="AE175" i="16"/>
  <c r="AD175" i="16"/>
  <c r="AC175" i="16"/>
  <c r="AB175" i="16"/>
  <c r="AA175" i="16"/>
  <c r="Z175" i="16"/>
  <c r="Y175" i="16"/>
  <c r="X175" i="16"/>
  <c r="W175" i="16"/>
  <c r="V175" i="16"/>
  <c r="U175" i="16"/>
  <c r="T175" i="16"/>
  <c r="AE174" i="16"/>
  <c r="AD174" i="16"/>
  <c r="AC174" i="16"/>
  <c r="AB174" i="16"/>
  <c r="AA174" i="16"/>
  <c r="Z174" i="16"/>
  <c r="Y174" i="16"/>
  <c r="X174" i="16"/>
  <c r="W174" i="16"/>
  <c r="V174" i="16"/>
  <c r="U174" i="16"/>
  <c r="T174" i="16"/>
  <c r="AE173" i="16"/>
  <c r="AD173" i="16"/>
  <c r="AC173" i="16"/>
  <c r="AB173" i="16"/>
  <c r="AA173" i="16"/>
  <c r="Z173" i="16"/>
  <c r="Y173" i="16"/>
  <c r="X173" i="16"/>
  <c r="W173" i="16"/>
  <c r="V173" i="16"/>
  <c r="U173" i="16"/>
  <c r="T173" i="16"/>
  <c r="AE172" i="16"/>
  <c r="AD172" i="16"/>
  <c r="AQ173" i="16" s="1"/>
  <c r="AC172" i="16"/>
  <c r="AB172" i="16"/>
  <c r="AA172" i="16"/>
  <c r="Z172" i="16"/>
  <c r="Y172" i="16"/>
  <c r="X172" i="16"/>
  <c r="W172" i="16"/>
  <c r="V172" i="16"/>
  <c r="AI173" i="16" s="1"/>
  <c r="U172" i="16"/>
  <c r="T172" i="16"/>
  <c r="AE171" i="16"/>
  <c r="AD171" i="16"/>
  <c r="AC171" i="16"/>
  <c r="AB171" i="16"/>
  <c r="AA171" i="16"/>
  <c r="Z171" i="16"/>
  <c r="AM171" i="16" s="1"/>
  <c r="Y171" i="16"/>
  <c r="X171" i="16"/>
  <c r="W171" i="16"/>
  <c r="V171" i="16"/>
  <c r="U171" i="16"/>
  <c r="T171" i="16"/>
  <c r="AE170" i="16"/>
  <c r="AD170" i="16"/>
  <c r="AC170" i="16"/>
  <c r="AB170" i="16"/>
  <c r="AA170" i="16"/>
  <c r="Z170" i="16"/>
  <c r="Y170" i="16"/>
  <c r="X170" i="16"/>
  <c r="W170" i="16"/>
  <c r="V170" i="16"/>
  <c r="U170" i="16"/>
  <c r="T170" i="16"/>
  <c r="AE169" i="16"/>
  <c r="AD169" i="16"/>
  <c r="AC169" i="16"/>
  <c r="AB169" i="16"/>
  <c r="AA169" i="16"/>
  <c r="Z169" i="16"/>
  <c r="Y169" i="16"/>
  <c r="X169" i="16"/>
  <c r="W169" i="16"/>
  <c r="V169" i="16"/>
  <c r="U169" i="16"/>
  <c r="T169" i="16"/>
  <c r="AE168" i="16"/>
  <c r="AD168" i="16"/>
  <c r="AC168" i="16"/>
  <c r="AB168" i="16"/>
  <c r="AA168" i="16"/>
  <c r="Z168" i="16"/>
  <c r="Y168" i="16"/>
  <c r="X168" i="16"/>
  <c r="W168" i="16"/>
  <c r="V168" i="16"/>
  <c r="U168" i="16"/>
  <c r="T168" i="16"/>
  <c r="AE167" i="16"/>
  <c r="AD167" i="16"/>
  <c r="AC167" i="16"/>
  <c r="AB167" i="16"/>
  <c r="AA167" i="16"/>
  <c r="Z167" i="16"/>
  <c r="Y167" i="16"/>
  <c r="X167" i="16"/>
  <c r="AK167" i="16" s="1"/>
  <c r="W167" i="16"/>
  <c r="V167" i="16"/>
  <c r="U167" i="16"/>
  <c r="T167" i="16"/>
  <c r="AE166" i="16"/>
  <c r="AD166" i="16"/>
  <c r="AC166" i="16"/>
  <c r="AB166" i="16"/>
  <c r="AO167" i="16" s="1"/>
  <c r="AA166" i="16"/>
  <c r="Z166" i="16"/>
  <c r="Y166" i="16"/>
  <c r="X166" i="16"/>
  <c r="W166" i="16"/>
  <c r="V166" i="16"/>
  <c r="U166" i="16"/>
  <c r="T166" i="16"/>
  <c r="AG167" i="16" s="1"/>
  <c r="AE165" i="16"/>
  <c r="AD165" i="16"/>
  <c r="AC165" i="16"/>
  <c r="AB165" i="16"/>
  <c r="AA165" i="16"/>
  <c r="Z165" i="16"/>
  <c r="Y165" i="16"/>
  <c r="X165" i="16"/>
  <c r="AK165" i="16" s="1"/>
  <c r="W165" i="16"/>
  <c r="V165" i="16"/>
  <c r="U165" i="16"/>
  <c r="T165" i="16"/>
  <c r="AE164" i="16"/>
  <c r="AD164" i="16"/>
  <c r="AC164" i="16"/>
  <c r="AB164" i="16"/>
  <c r="AA164" i="16"/>
  <c r="Z164" i="16"/>
  <c r="Y164" i="16"/>
  <c r="X164" i="16"/>
  <c r="W164" i="16"/>
  <c r="V164" i="16"/>
  <c r="U164" i="16"/>
  <c r="T164" i="16"/>
  <c r="AG165" i="16" s="1"/>
  <c r="AE163" i="16"/>
  <c r="AD163" i="16"/>
  <c r="AC163" i="16"/>
  <c r="AP163" i="16" s="1"/>
  <c r="AB163" i="16"/>
  <c r="AA163" i="16"/>
  <c r="Z163" i="16"/>
  <c r="Y163" i="16"/>
  <c r="X163" i="16"/>
  <c r="AK163" i="16" s="1"/>
  <c r="W163" i="16"/>
  <c r="V163" i="16"/>
  <c r="U163" i="16"/>
  <c r="T163" i="16"/>
  <c r="AE162" i="16"/>
  <c r="AD162" i="16"/>
  <c r="AC162" i="16"/>
  <c r="AB162" i="16"/>
  <c r="AA162" i="16"/>
  <c r="Z162" i="16"/>
  <c r="Y162" i="16"/>
  <c r="X162" i="16"/>
  <c r="W162" i="16"/>
  <c r="V162" i="16"/>
  <c r="U162" i="16"/>
  <c r="T162" i="16"/>
  <c r="AE161" i="16"/>
  <c r="AD161" i="16"/>
  <c r="AC161" i="16"/>
  <c r="AB161" i="16"/>
  <c r="AA161" i="16"/>
  <c r="Z161" i="16"/>
  <c r="Y161" i="16"/>
  <c r="X161" i="16"/>
  <c r="W161" i="16"/>
  <c r="V161" i="16"/>
  <c r="U161" i="16"/>
  <c r="T161" i="16"/>
  <c r="AE160" i="16"/>
  <c r="AD160" i="16"/>
  <c r="AC160" i="16"/>
  <c r="AB160" i="16"/>
  <c r="AA160" i="16"/>
  <c r="Z160" i="16"/>
  <c r="Y160" i="16"/>
  <c r="X160" i="16"/>
  <c r="W160" i="16"/>
  <c r="V160" i="16"/>
  <c r="U160" i="16"/>
  <c r="T160" i="16"/>
  <c r="AE159" i="16"/>
  <c r="AD159" i="16"/>
  <c r="AC159" i="16"/>
  <c r="AB159" i="16"/>
  <c r="AA159" i="16"/>
  <c r="Z159" i="16"/>
  <c r="AM159" i="16" s="1"/>
  <c r="Y159" i="16"/>
  <c r="X159" i="16"/>
  <c r="AK159" i="16" s="1"/>
  <c r="W159" i="16"/>
  <c r="V159" i="16"/>
  <c r="U159" i="16"/>
  <c r="T159" i="16"/>
  <c r="AE158" i="16"/>
  <c r="AD158" i="16"/>
  <c r="AQ159" i="16" s="1"/>
  <c r="AC158" i="16"/>
  <c r="AB158" i="16"/>
  <c r="AA158" i="16"/>
  <c r="Z158" i="16"/>
  <c r="Y158" i="16"/>
  <c r="X158" i="16"/>
  <c r="W158" i="16"/>
  <c r="V158" i="16"/>
  <c r="AI159" i="16" s="1"/>
  <c r="U158" i="16"/>
  <c r="T158" i="16"/>
  <c r="AE157" i="16"/>
  <c r="AD157" i="16"/>
  <c r="AC157" i="16"/>
  <c r="AP157" i="16" s="1"/>
  <c r="AB157" i="16"/>
  <c r="AA157" i="16"/>
  <c r="Z157" i="16"/>
  <c r="Y157" i="16"/>
  <c r="X157" i="16"/>
  <c r="W157" i="16"/>
  <c r="V157" i="16"/>
  <c r="U157" i="16"/>
  <c r="AH157" i="16" s="1"/>
  <c r="T157" i="16"/>
  <c r="AE156" i="16"/>
  <c r="AD156" i="16"/>
  <c r="AC156" i="16"/>
  <c r="AB156" i="16"/>
  <c r="AA156" i="16"/>
  <c r="Z156" i="16"/>
  <c r="Y156" i="16"/>
  <c r="X156" i="16"/>
  <c r="W156" i="16"/>
  <c r="V156" i="16"/>
  <c r="U156" i="16"/>
  <c r="T156" i="16"/>
  <c r="AE155" i="16"/>
  <c r="AR155" i="16" s="1"/>
  <c r="AD155" i="16"/>
  <c r="AC155" i="16"/>
  <c r="AP155" i="16" s="1"/>
  <c r="AB155" i="16"/>
  <c r="AA155" i="16"/>
  <c r="Z155" i="16"/>
  <c r="Y155" i="16"/>
  <c r="X155" i="16"/>
  <c r="W155" i="16"/>
  <c r="AJ155" i="16" s="1"/>
  <c r="V155" i="16"/>
  <c r="U155" i="16"/>
  <c r="AH155" i="16" s="1"/>
  <c r="T155" i="16"/>
  <c r="AE154" i="16"/>
  <c r="AD154" i="16"/>
  <c r="AC154" i="16"/>
  <c r="AB154" i="16"/>
  <c r="AA154" i="16"/>
  <c r="AN155" i="16" s="1"/>
  <c r="Z154" i="16"/>
  <c r="Y154" i="16"/>
  <c r="AL155" i="16" s="1"/>
  <c r="X154" i="16"/>
  <c r="W154" i="16"/>
  <c r="V154" i="16"/>
  <c r="U154" i="16"/>
  <c r="T154" i="16"/>
  <c r="AE153" i="16"/>
  <c r="AD153" i="16"/>
  <c r="AC153" i="16"/>
  <c r="AB153" i="16"/>
  <c r="AA153" i="16"/>
  <c r="Z153" i="16"/>
  <c r="Y153" i="16"/>
  <c r="X153" i="16"/>
  <c r="AK153" i="16" s="1"/>
  <c r="W153" i="16"/>
  <c r="V153" i="16"/>
  <c r="U153" i="16"/>
  <c r="T153" i="16"/>
  <c r="AE152" i="16"/>
  <c r="AD152" i="16"/>
  <c r="AC152" i="16"/>
  <c r="AB152" i="16"/>
  <c r="AO153" i="16" s="1"/>
  <c r="AA152" i="16"/>
  <c r="Z152" i="16"/>
  <c r="Y152" i="16"/>
  <c r="X152" i="16"/>
  <c r="W152" i="16"/>
  <c r="V152" i="16"/>
  <c r="U152" i="16"/>
  <c r="T152" i="16"/>
  <c r="AE151" i="16"/>
  <c r="AD151" i="16"/>
  <c r="AC151" i="16"/>
  <c r="AB151" i="16"/>
  <c r="AA151" i="16"/>
  <c r="Z151" i="16"/>
  <c r="AM151" i="16" s="1"/>
  <c r="Y151" i="16"/>
  <c r="X151" i="16"/>
  <c r="W151" i="16"/>
  <c r="V151" i="16"/>
  <c r="U151" i="16"/>
  <c r="T151" i="16"/>
  <c r="AE150" i="16"/>
  <c r="AD150" i="16"/>
  <c r="AQ151" i="16" s="1"/>
  <c r="AC150" i="16"/>
  <c r="AB150" i="16"/>
  <c r="AO151" i="16" s="1"/>
  <c r="AA150" i="16"/>
  <c r="Z150" i="16"/>
  <c r="Y150" i="16"/>
  <c r="X150" i="16"/>
  <c r="W150" i="16"/>
  <c r="V150" i="16"/>
  <c r="AI151" i="16" s="1"/>
  <c r="U150" i="16"/>
  <c r="T150" i="16"/>
  <c r="AE149" i="16"/>
  <c r="AD149" i="16"/>
  <c r="AC149" i="16"/>
  <c r="AB149" i="16"/>
  <c r="AA149" i="16"/>
  <c r="Z149" i="16"/>
  <c r="Y149" i="16"/>
  <c r="X149" i="16"/>
  <c r="W149" i="16"/>
  <c r="V149" i="16"/>
  <c r="U149" i="16"/>
  <c r="T149" i="16"/>
  <c r="AE148" i="16"/>
  <c r="AD148" i="16"/>
  <c r="AC148" i="16"/>
  <c r="AB148" i="16"/>
  <c r="AA148" i="16"/>
  <c r="Z148" i="16"/>
  <c r="Y148" i="16"/>
  <c r="X148" i="16"/>
  <c r="W148" i="16"/>
  <c r="V148" i="16"/>
  <c r="U148" i="16"/>
  <c r="T148" i="16"/>
  <c r="AE147" i="16"/>
  <c r="AD147" i="16"/>
  <c r="AC147" i="16"/>
  <c r="AB147" i="16"/>
  <c r="AA147" i="16"/>
  <c r="Z147" i="16"/>
  <c r="AM147" i="16" s="1"/>
  <c r="Y147" i="16"/>
  <c r="X147" i="16"/>
  <c r="W147" i="16"/>
  <c r="V147" i="16"/>
  <c r="U147" i="16"/>
  <c r="T147" i="16"/>
  <c r="AE146" i="16"/>
  <c r="AD146" i="16"/>
  <c r="AQ147" i="16" s="1"/>
  <c r="AC146" i="16"/>
  <c r="AB146" i="16"/>
  <c r="AA146" i="16"/>
  <c r="Z146" i="16"/>
  <c r="Y146" i="16"/>
  <c r="X146" i="16"/>
  <c r="W146" i="16"/>
  <c r="V146" i="16"/>
  <c r="AI147" i="16" s="1"/>
  <c r="U146" i="16"/>
  <c r="T146" i="16"/>
  <c r="AE145" i="16"/>
  <c r="AD145" i="16"/>
  <c r="AC145" i="16"/>
  <c r="AP145" i="16" s="1"/>
  <c r="AB145" i="16"/>
  <c r="AA145" i="16"/>
  <c r="Z145" i="16"/>
  <c r="AM145" i="16" s="1"/>
  <c r="Y145" i="16"/>
  <c r="X145" i="16"/>
  <c r="W145" i="16"/>
  <c r="V145" i="16"/>
  <c r="U145" i="16"/>
  <c r="AH145" i="16" s="1"/>
  <c r="T145" i="16"/>
  <c r="AE144" i="16"/>
  <c r="AD144" i="16"/>
  <c r="AC144" i="16"/>
  <c r="AB144" i="16"/>
  <c r="AA144" i="16"/>
  <c r="Z144" i="16"/>
  <c r="Y144" i="16"/>
  <c r="X144" i="16"/>
  <c r="W144" i="16"/>
  <c r="V144" i="16"/>
  <c r="U144" i="16"/>
  <c r="T144" i="16"/>
  <c r="AE143" i="16"/>
  <c r="AD143" i="16"/>
  <c r="AQ143" i="16" s="1"/>
  <c r="AC143" i="16"/>
  <c r="AB143" i="16"/>
  <c r="AA143" i="16"/>
  <c r="Z143" i="16"/>
  <c r="Y143" i="16"/>
  <c r="X143" i="16"/>
  <c r="AK143" i="16" s="1"/>
  <c r="W143" i="16"/>
  <c r="V143" i="16"/>
  <c r="U143" i="16"/>
  <c r="T143" i="16"/>
  <c r="AE142" i="16"/>
  <c r="AD142" i="16"/>
  <c r="AC142" i="16"/>
  <c r="AB142" i="16"/>
  <c r="AA142" i="16"/>
  <c r="Z142" i="16"/>
  <c r="Y142" i="16"/>
  <c r="X142" i="16"/>
  <c r="W142" i="16"/>
  <c r="V142" i="16"/>
  <c r="U142" i="16"/>
  <c r="T142" i="16"/>
  <c r="AE141" i="16"/>
  <c r="AD141" i="16"/>
  <c r="AC141" i="16"/>
  <c r="AP141" i="16" s="1"/>
  <c r="AB141" i="16"/>
  <c r="AA141" i="16"/>
  <c r="Z141" i="16"/>
  <c r="Y141" i="16"/>
  <c r="X141" i="16"/>
  <c r="W141" i="16"/>
  <c r="V141" i="16"/>
  <c r="U141" i="16"/>
  <c r="T141" i="16"/>
  <c r="AE140" i="16"/>
  <c r="AR141" i="16" s="1"/>
  <c r="AD140" i="16"/>
  <c r="AC140" i="16"/>
  <c r="AB140" i="16"/>
  <c r="AA140" i="16"/>
  <c r="Z140" i="16"/>
  <c r="Y140" i="16"/>
  <c r="AL141" i="16" s="1"/>
  <c r="X140" i="16"/>
  <c r="W140" i="16"/>
  <c r="AJ141" i="16" s="1"/>
  <c r="V140" i="16"/>
  <c r="U140" i="16"/>
  <c r="T140" i="16"/>
  <c r="AE139" i="16"/>
  <c r="AD139" i="16"/>
  <c r="AC139" i="16"/>
  <c r="AB139" i="16"/>
  <c r="AA139" i="16"/>
  <c r="Z139" i="16"/>
  <c r="Y139" i="16"/>
  <c r="X139" i="16"/>
  <c r="W139" i="16"/>
  <c r="V139" i="16"/>
  <c r="U139" i="16"/>
  <c r="T139" i="16"/>
  <c r="AE138" i="16"/>
  <c r="AD138" i="16"/>
  <c r="AC138" i="16"/>
  <c r="AB138" i="16"/>
  <c r="AA138" i="16"/>
  <c r="Z138" i="16"/>
  <c r="Y138" i="16"/>
  <c r="X138" i="16"/>
  <c r="W138" i="16"/>
  <c r="V138" i="16"/>
  <c r="U138" i="16"/>
  <c r="T138" i="16"/>
  <c r="Q138" i="16"/>
  <c r="AJ137" i="16"/>
  <c r="AE137" i="16"/>
  <c r="AD137" i="16"/>
  <c r="AC137" i="16"/>
  <c r="AB137" i="16"/>
  <c r="AA137" i="16"/>
  <c r="Z137" i="16"/>
  <c r="AM137" i="16" s="1"/>
  <c r="Y137" i="16"/>
  <c r="X137" i="16"/>
  <c r="AK137" i="16" s="1"/>
  <c r="W137" i="16"/>
  <c r="V137" i="16"/>
  <c r="U137" i="16"/>
  <c r="T137" i="16"/>
  <c r="AE136" i="16"/>
  <c r="AD136" i="16"/>
  <c r="AQ137" i="16" s="1"/>
  <c r="AC136" i="16"/>
  <c r="AB136" i="16"/>
  <c r="AO137" i="16" s="1"/>
  <c r="AA136" i="16"/>
  <c r="Z136" i="16"/>
  <c r="Y136" i="16"/>
  <c r="X136" i="16"/>
  <c r="W136" i="16"/>
  <c r="V136" i="16"/>
  <c r="AI137" i="16" s="1"/>
  <c r="U136" i="16"/>
  <c r="T136" i="16"/>
  <c r="AG137" i="16" s="1"/>
  <c r="AE135" i="16"/>
  <c r="AR135" i="16" s="1"/>
  <c r="AD135" i="16"/>
  <c r="AC135" i="16"/>
  <c r="AB135" i="16"/>
  <c r="AA135" i="16"/>
  <c r="Z135" i="16"/>
  <c r="Y135" i="16"/>
  <c r="X135" i="16"/>
  <c r="W135" i="16"/>
  <c r="AJ135" i="16" s="1"/>
  <c r="V135" i="16"/>
  <c r="U135" i="16"/>
  <c r="AH135" i="16" s="1"/>
  <c r="T135" i="16"/>
  <c r="AE134" i="16"/>
  <c r="AD134" i="16"/>
  <c r="AC134" i="16"/>
  <c r="AB134" i="16"/>
  <c r="AA134" i="16"/>
  <c r="Z134" i="16"/>
  <c r="Y134" i="16"/>
  <c r="X134" i="16"/>
  <c r="W134" i="16"/>
  <c r="V134" i="16"/>
  <c r="U134" i="16"/>
  <c r="T134" i="16"/>
  <c r="AE133" i="16"/>
  <c r="AD133" i="16"/>
  <c r="AC133" i="16"/>
  <c r="AB133" i="16"/>
  <c r="AA133" i="16"/>
  <c r="Z133" i="16"/>
  <c r="Y133" i="16"/>
  <c r="X133" i="16"/>
  <c r="AK133" i="16" s="1"/>
  <c r="W133" i="16"/>
  <c r="V133" i="16"/>
  <c r="U133" i="16"/>
  <c r="T133" i="16"/>
  <c r="AE132" i="16"/>
  <c r="AD132" i="16"/>
  <c r="AC132" i="16"/>
  <c r="AB132" i="16"/>
  <c r="AO133" i="16" s="1"/>
  <c r="AA132" i="16"/>
  <c r="Z132" i="16"/>
  <c r="Y132" i="16"/>
  <c r="X132" i="16"/>
  <c r="W132" i="16"/>
  <c r="V132" i="16"/>
  <c r="U132" i="16"/>
  <c r="T132" i="16"/>
  <c r="AG133" i="16" s="1"/>
  <c r="AE131" i="16"/>
  <c r="AD131" i="16"/>
  <c r="AC131" i="16"/>
  <c r="AB131" i="16"/>
  <c r="AA131" i="16"/>
  <c r="Z131" i="16"/>
  <c r="Y131" i="16"/>
  <c r="X131" i="16"/>
  <c r="W131" i="16"/>
  <c r="V131" i="16"/>
  <c r="U131" i="16"/>
  <c r="T131" i="16"/>
  <c r="AE130" i="16"/>
  <c r="AD130" i="16"/>
  <c r="AC130" i="16"/>
  <c r="AB130" i="16"/>
  <c r="AA130" i="16"/>
  <c r="Z130" i="16"/>
  <c r="AM131" i="16" s="1"/>
  <c r="Y130" i="16"/>
  <c r="X130" i="16"/>
  <c r="W130" i="16"/>
  <c r="V130" i="16"/>
  <c r="U130" i="16"/>
  <c r="T130" i="16"/>
  <c r="AE129" i="16"/>
  <c r="AD129" i="16"/>
  <c r="AC129" i="16"/>
  <c r="AB129" i="16"/>
  <c r="AA129" i="16"/>
  <c r="Z129" i="16"/>
  <c r="AM129" i="16" s="1"/>
  <c r="Y129" i="16"/>
  <c r="X129" i="16"/>
  <c r="W129" i="16"/>
  <c r="V129" i="16"/>
  <c r="U129" i="16"/>
  <c r="T129" i="16"/>
  <c r="AE128" i="16"/>
  <c r="AD128" i="16"/>
  <c r="AC128" i="16"/>
  <c r="AB128" i="16"/>
  <c r="AA128" i="16"/>
  <c r="Z128" i="16"/>
  <c r="Y128" i="16"/>
  <c r="X128" i="16"/>
  <c r="W128" i="16"/>
  <c r="V128" i="16"/>
  <c r="AI129" i="16" s="1"/>
  <c r="U128" i="16"/>
  <c r="T128" i="16"/>
  <c r="AM127" i="16"/>
  <c r="AL127" i="16"/>
  <c r="AE127" i="16"/>
  <c r="AD127" i="16"/>
  <c r="AQ127" i="16" s="1"/>
  <c r="AC127" i="16"/>
  <c r="AB127" i="16"/>
  <c r="AA127" i="16"/>
  <c r="Z127" i="16"/>
  <c r="Y127" i="16"/>
  <c r="X127" i="16"/>
  <c r="W127" i="16"/>
  <c r="V127" i="16"/>
  <c r="U127" i="16"/>
  <c r="T127" i="16"/>
  <c r="AE126" i="16"/>
  <c r="AD126" i="16"/>
  <c r="AC126" i="16"/>
  <c r="AB126" i="16"/>
  <c r="AA126" i="16"/>
  <c r="Z126" i="16"/>
  <c r="Y126" i="16"/>
  <c r="X126" i="16"/>
  <c r="W126" i="16"/>
  <c r="V126" i="16"/>
  <c r="U126" i="16"/>
  <c r="AH127" i="16" s="1"/>
  <c r="T126" i="16"/>
  <c r="AE125" i="16"/>
  <c r="AD125" i="16"/>
  <c r="AC125" i="16"/>
  <c r="AB125" i="16"/>
  <c r="AA125" i="16"/>
  <c r="Z125" i="16"/>
  <c r="Y125" i="16"/>
  <c r="AL125" i="16" s="1"/>
  <c r="X125" i="16"/>
  <c r="W125" i="16"/>
  <c r="V125" i="16"/>
  <c r="U125" i="16"/>
  <c r="T125" i="16"/>
  <c r="AE124" i="16"/>
  <c r="AD124" i="16"/>
  <c r="AC124" i="16"/>
  <c r="AB124" i="16"/>
  <c r="AA124" i="16"/>
  <c r="Z124" i="16"/>
  <c r="Y124" i="16"/>
  <c r="X124" i="16"/>
  <c r="W124" i="16"/>
  <c r="V124" i="16"/>
  <c r="U124" i="16"/>
  <c r="AH125" i="16" s="1"/>
  <c r="T124" i="16"/>
  <c r="AP123" i="16"/>
  <c r="AE123" i="16"/>
  <c r="AD123" i="16"/>
  <c r="AC123" i="16"/>
  <c r="AB123" i="16"/>
  <c r="AO123" i="16" s="1"/>
  <c r="AA123" i="16"/>
  <c r="Z123" i="16"/>
  <c r="AM123" i="16" s="1"/>
  <c r="Y123" i="16"/>
  <c r="X123" i="16"/>
  <c r="W123" i="16"/>
  <c r="V123" i="16"/>
  <c r="U123" i="16"/>
  <c r="T123" i="16"/>
  <c r="AG123" i="16" s="1"/>
  <c r="AE122" i="16"/>
  <c r="AD122" i="16"/>
  <c r="AQ123" i="16" s="1"/>
  <c r="AC122" i="16"/>
  <c r="AB122" i="16"/>
  <c r="AA122" i="16"/>
  <c r="Z122" i="16"/>
  <c r="Y122" i="16"/>
  <c r="X122" i="16"/>
  <c r="AK123" i="16" s="1"/>
  <c r="W122" i="16"/>
  <c r="V122" i="16"/>
  <c r="U122" i="16"/>
  <c r="T122" i="16"/>
  <c r="AE121" i="16"/>
  <c r="AD121" i="16"/>
  <c r="AC121" i="16"/>
  <c r="AP121" i="16" s="1"/>
  <c r="AB121" i="16"/>
  <c r="AA121" i="16"/>
  <c r="Z121" i="16"/>
  <c r="AM121" i="16" s="1"/>
  <c r="Y121" i="16"/>
  <c r="X121" i="16"/>
  <c r="W121" i="16"/>
  <c r="V121" i="16"/>
  <c r="U121" i="16"/>
  <c r="AH121" i="16" s="1"/>
  <c r="T121" i="16"/>
  <c r="AE120" i="16"/>
  <c r="AR121" i="16" s="1"/>
  <c r="AD120" i="16"/>
  <c r="AC120" i="16"/>
  <c r="AB120" i="16"/>
  <c r="AA120" i="16"/>
  <c r="Z120" i="16"/>
  <c r="Y120" i="16"/>
  <c r="X120" i="16"/>
  <c r="W120" i="16"/>
  <c r="AJ121" i="16" s="1"/>
  <c r="V120" i="16"/>
  <c r="AI121" i="16" s="1"/>
  <c r="U120" i="16"/>
  <c r="T120" i="16"/>
  <c r="AE119" i="16"/>
  <c r="AD119" i="16"/>
  <c r="AC119" i="16"/>
  <c r="AP119" i="16" s="1"/>
  <c r="AB119" i="16"/>
  <c r="AO119" i="16" s="1"/>
  <c r="AA119" i="16"/>
  <c r="Z119" i="16"/>
  <c r="Y119" i="16"/>
  <c r="X119" i="16"/>
  <c r="W119" i="16"/>
  <c r="V119" i="16"/>
  <c r="U119" i="16"/>
  <c r="AH119" i="16" s="1"/>
  <c r="T119" i="16"/>
  <c r="AG119" i="16" s="1"/>
  <c r="AE118" i="16"/>
  <c r="AD118" i="16"/>
  <c r="AC118" i="16"/>
  <c r="AB118" i="16"/>
  <c r="AA118" i="16"/>
  <c r="Z118" i="16"/>
  <c r="Y118" i="16"/>
  <c r="X118" i="16"/>
  <c r="AK119" i="16" s="1"/>
  <c r="W118" i="16"/>
  <c r="V118" i="16"/>
  <c r="U118" i="16"/>
  <c r="T118" i="16"/>
  <c r="AE117" i="16"/>
  <c r="AD117" i="16"/>
  <c r="AC117" i="16"/>
  <c r="AB117" i="16"/>
  <c r="AA117" i="16"/>
  <c r="Z117" i="16"/>
  <c r="Y117" i="16"/>
  <c r="X117" i="16"/>
  <c r="W117" i="16"/>
  <c r="V117" i="16"/>
  <c r="U117" i="16"/>
  <c r="T117" i="16"/>
  <c r="AE116" i="16"/>
  <c r="AD116" i="16"/>
  <c r="AC116" i="16"/>
  <c r="AB116" i="16"/>
  <c r="AA116" i="16"/>
  <c r="Z116" i="16"/>
  <c r="Y116" i="16"/>
  <c r="X116" i="16"/>
  <c r="W116" i="16"/>
  <c r="V116" i="16"/>
  <c r="U116" i="16"/>
  <c r="T116" i="16"/>
  <c r="Q116" i="16"/>
  <c r="AE115" i="16"/>
  <c r="AD115" i="16"/>
  <c r="AC115" i="16"/>
  <c r="AB115" i="16"/>
  <c r="AA115" i="16"/>
  <c r="AN115" i="16" s="1"/>
  <c r="Z115" i="16"/>
  <c r="Y115" i="16"/>
  <c r="X115" i="16"/>
  <c r="W115" i="16"/>
  <c r="V115" i="16"/>
  <c r="AI115" i="16" s="1"/>
  <c r="U115" i="16"/>
  <c r="T115" i="16"/>
  <c r="AE114" i="16"/>
  <c r="AD114" i="16"/>
  <c r="AC114" i="16"/>
  <c r="AB114" i="16"/>
  <c r="AA114" i="16"/>
  <c r="Z114" i="16"/>
  <c r="AM115" i="16" s="1"/>
  <c r="Y114" i="16"/>
  <c r="X114" i="16"/>
  <c r="AK115" i="16" s="1"/>
  <c r="W114" i="16"/>
  <c r="V114" i="16"/>
  <c r="U114" i="16"/>
  <c r="T114" i="16"/>
  <c r="AE113" i="16"/>
  <c r="AR113" i="16" s="1"/>
  <c r="AD113" i="16"/>
  <c r="AQ113" i="16" s="1"/>
  <c r="AC113" i="16"/>
  <c r="AB113" i="16"/>
  <c r="AA113" i="16"/>
  <c r="Z113" i="16"/>
  <c r="Y113" i="16"/>
  <c r="X113" i="16"/>
  <c r="W113" i="16"/>
  <c r="V113" i="16"/>
  <c r="AI113" i="16" s="1"/>
  <c r="U113" i="16"/>
  <c r="T113" i="16"/>
  <c r="AE112" i="16"/>
  <c r="AD112" i="16"/>
  <c r="AC112" i="16"/>
  <c r="AB112" i="16"/>
  <c r="AA112" i="16"/>
  <c r="AN113" i="16" s="1"/>
  <c r="Z112" i="16"/>
  <c r="AM113" i="16" s="1"/>
  <c r="Y112" i="16"/>
  <c r="X112" i="16"/>
  <c r="W112" i="16"/>
  <c r="V112" i="16"/>
  <c r="U112" i="16"/>
  <c r="T112" i="16"/>
  <c r="AQ111" i="16"/>
  <c r="AE111" i="16"/>
  <c r="AD111" i="16"/>
  <c r="AC111" i="16"/>
  <c r="AB111" i="16"/>
  <c r="AA111" i="16"/>
  <c r="Z111" i="16"/>
  <c r="Y111" i="16"/>
  <c r="X111" i="16"/>
  <c r="W111" i="16"/>
  <c r="V111" i="16"/>
  <c r="U111" i="16"/>
  <c r="T111" i="16"/>
  <c r="AE110" i="16"/>
  <c r="AD110" i="16"/>
  <c r="AC110" i="16"/>
  <c r="AB110" i="16"/>
  <c r="AA110" i="16"/>
  <c r="Z110" i="16"/>
  <c r="Y110" i="16"/>
  <c r="X110" i="16"/>
  <c r="W110" i="16"/>
  <c r="V110" i="16"/>
  <c r="U110" i="16"/>
  <c r="T110" i="16"/>
  <c r="AE109" i="16"/>
  <c r="AD109" i="16"/>
  <c r="AC109" i="16"/>
  <c r="AP109" i="16" s="1"/>
  <c r="AB109" i="16"/>
  <c r="AA109" i="16"/>
  <c r="Z109" i="16"/>
  <c r="Y109" i="16"/>
  <c r="X109" i="16"/>
  <c r="W109" i="16"/>
  <c r="V109" i="16"/>
  <c r="U109" i="16"/>
  <c r="AH109" i="16" s="1"/>
  <c r="T109" i="16"/>
  <c r="AE108" i="16"/>
  <c r="AD108" i="16"/>
  <c r="AC108" i="16"/>
  <c r="AB108" i="16"/>
  <c r="AA108" i="16"/>
  <c r="Z108" i="16"/>
  <c r="AM109" i="16" s="1"/>
  <c r="Y108" i="16"/>
  <c r="AL109" i="16" s="1"/>
  <c r="X108" i="16"/>
  <c r="W108" i="16"/>
  <c r="V108" i="16"/>
  <c r="U108" i="16"/>
  <c r="T108" i="16"/>
  <c r="AE107" i="16"/>
  <c r="AR107" i="16" s="1"/>
  <c r="AD107" i="16"/>
  <c r="AC107" i="16"/>
  <c r="AB107" i="16"/>
  <c r="AA107" i="16"/>
  <c r="Z107" i="16"/>
  <c r="Y107" i="16"/>
  <c r="X107" i="16"/>
  <c r="W107" i="16"/>
  <c r="V107" i="16"/>
  <c r="U107" i="16"/>
  <c r="T107" i="16"/>
  <c r="AE106" i="16"/>
  <c r="AD106" i="16"/>
  <c r="AC106" i="16"/>
  <c r="AB106" i="16"/>
  <c r="AA106" i="16"/>
  <c r="Z106" i="16"/>
  <c r="AM107" i="16" s="1"/>
  <c r="Y106" i="16"/>
  <c r="X106" i="16"/>
  <c r="W106" i="16"/>
  <c r="V106" i="16"/>
  <c r="U106" i="16"/>
  <c r="T106" i="16"/>
  <c r="AE105" i="16"/>
  <c r="AD105" i="16"/>
  <c r="AC105" i="16"/>
  <c r="AB105" i="16"/>
  <c r="AA105" i="16"/>
  <c r="Z105" i="16"/>
  <c r="Y105" i="16"/>
  <c r="X105" i="16"/>
  <c r="AK105" i="16" s="1"/>
  <c r="W105" i="16"/>
  <c r="V105" i="16"/>
  <c r="U105" i="16"/>
  <c r="T105" i="16"/>
  <c r="AE104" i="16"/>
  <c r="AD104" i="16"/>
  <c r="AC104" i="16"/>
  <c r="AB104" i="16"/>
  <c r="AO105" i="16" s="1"/>
  <c r="AA104" i="16"/>
  <c r="AN105" i="16" s="1"/>
  <c r="Z104" i="16"/>
  <c r="AM105" i="16" s="1"/>
  <c r="Y104" i="16"/>
  <c r="X104" i="16"/>
  <c r="W104" i="16"/>
  <c r="V104" i="16"/>
  <c r="U104" i="16"/>
  <c r="T104" i="16"/>
  <c r="AG105" i="16" s="1"/>
  <c r="AJ103" i="16"/>
  <c r="AE103" i="16"/>
  <c r="AD103" i="16"/>
  <c r="AC103" i="16"/>
  <c r="AB103" i="16"/>
  <c r="AA103" i="16"/>
  <c r="AN103" i="16" s="1"/>
  <c r="Z103" i="16"/>
  <c r="Y103" i="16"/>
  <c r="X103" i="16"/>
  <c r="AK103" i="16" s="1"/>
  <c r="W103" i="16"/>
  <c r="V103" i="16"/>
  <c r="U103" i="16"/>
  <c r="T103" i="16"/>
  <c r="AE102" i="16"/>
  <c r="AR103" i="16" s="1"/>
  <c r="AD102" i="16"/>
  <c r="AC102" i="16"/>
  <c r="AP103" i="16" s="1"/>
  <c r="AB102" i="16"/>
  <c r="AA102" i="16"/>
  <c r="Z102" i="16"/>
  <c r="Y102" i="16"/>
  <c r="X102" i="16"/>
  <c r="W102" i="16"/>
  <c r="V102" i="16"/>
  <c r="U102" i="16"/>
  <c r="T102" i="16"/>
  <c r="AE101" i="16"/>
  <c r="AD101" i="16"/>
  <c r="AC101" i="16"/>
  <c r="AB101" i="16"/>
  <c r="AA101" i="16"/>
  <c r="Z101" i="16"/>
  <c r="Y101" i="16"/>
  <c r="X101" i="16"/>
  <c r="W101" i="16"/>
  <c r="V101" i="16"/>
  <c r="U101" i="16"/>
  <c r="T101" i="16"/>
  <c r="AE100" i="16"/>
  <c r="AD100" i="16"/>
  <c r="AC100" i="16"/>
  <c r="AB100" i="16"/>
  <c r="AA100" i="16"/>
  <c r="Z100" i="16"/>
  <c r="Y100" i="16"/>
  <c r="X100" i="16"/>
  <c r="W100" i="16"/>
  <c r="V100" i="16"/>
  <c r="U100" i="16"/>
  <c r="T100" i="16"/>
  <c r="AG101" i="16" s="1"/>
  <c r="AE99" i="16"/>
  <c r="AR99" i="16" s="1"/>
  <c r="AD99" i="16"/>
  <c r="AQ99" i="16" s="1"/>
  <c r="AC99" i="16"/>
  <c r="AB99" i="16"/>
  <c r="AA99" i="16"/>
  <c r="Z99" i="16"/>
  <c r="Y99" i="16"/>
  <c r="AL99" i="16" s="1"/>
  <c r="X99" i="16"/>
  <c r="W99" i="16"/>
  <c r="AJ99" i="16" s="1"/>
  <c r="V99" i="16"/>
  <c r="AI99" i="16" s="1"/>
  <c r="U99" i="16"/>
  <c r="T99" i="16"/>
  <c r="AE98" i="16"/>
  <c r="AD98" i="16"/>
  <c r="AC98" i="16"/>
  <c r="AP99" i="16" s="1"/>
  <c r="AB98" i="16"/>
  <c r="AA98" i="16"/>
  <c r="AN99" i="16" s="1"/>
  <c r="Z98" i="16"/>
  <c r="Y98" i="16"/>
  <c r="X98" i="16"/>
  <c r="W98" i="16"/>
  <c r="V98" i="16"/>
  <c r="U98" i="16"/>
  <c r="AH99" i="16" s="1"/>
  <c r="T98" i="16"/>
  <c r="AN97" i="16"/>
  <c r="AI97" i="16"/>
  <c r="AE97" i="16"/>
  <c r="AD97" i="16"/>
  <c r="AC97" i="16"/>
  <c r="AB97" i="16"/>
  <c r="AA97" i="16"/>
  <c r="Z97" i="16"/>
  <c r="Y97" i="16"/>
  <c r="X97" i="16"/>
  <c r="W97" i="16"/>
  <c r="V97" i="16"/>
  <c r="U97" i="16"/>
  <c r="T97" i="16"/>
  <c r="AE96" i="16"/>
  <c r="AD96" i="16"/>
  <c r="AC96" i="16"/>
  <c r="AB96" i="16"/>
  <c r="AO97" i="16" s="1"/>
  <c r="AA96" i="16"/>
  <c r="Z96" i="16"/>
  <c r="Y96" i="16"/>
  <c r="X96" i="16"/>
  <c r="W96" i="16"/>
  <c r="V96" i="16"/>
  <c r="U96" i="16"/>
  <c r="T96" i="16"/>
  <c r="AE95" i="16"/>
  <c r="AD95" i="16"/>
  <c r="AC95" i="16"/>
  <c r="AB95" i="16"/>
  <c r="AA95" i="16"/>
  <c r="Z95" i="16"/>
  <c r="Y95" i="16"/>
  <c r="X95" i="16"/>
  <c r="W95" i="16"/>
  <c r="V95" i="16"/>
  <c r="U95" i="16"/>
  <c r="T95" i="16"/>
  <c r="AE94" i="16"/>
  <c r="AD94" i="16"/>
  <c r="AC94" i="16"/>
  <c r="AB94" i="16"/>
  <c r="AA94" i="16"/>
  <c r="Z94" i="16"/>
  <c r="Y94" i="16"/>
  <c r="X94" i="16"/>
  <c r="W94" i="16"/>
  <c r="V94" i="16"/>
  <c r="U94" i="16"/>
  <c r="T94" i="16"/>
  <c r="Q94" i="16"/>
  <c r="AE93" i="16"/>
  <c r="AD93" i="16"/>
  <c r="AC93" i="16"/>
  <c r="AB93" i="16"/>
  <c r="AA93" i="16"/>
  <c r="AN93" i="16" s="1"/>
  <c r="Z93" i="16"/>
  <c r="Y93" i="16"/>
  <c r="X93" i="16"/>
  <c r="W93" i="16"/>
  <c r="V93" i="16"/>
  <c r="U93" i="16"/>
  <c r="T93" i="16"/>
  <c r="AE92" i="16"/>
  <c r="AD92" i="16"/>
  <c r="AC92" i="16"/>
  <c r="AB92" i="16"/>
  <c r="AA92" i="16"/>
  <c r="Z92" i="16"/>
  <c r="Y92" i="16"/>
  <c r="X92" i="16"/>
  <c r="W92" i="16"/>
  <c r="V92" i="16"/>
  <c r="U92" i="16"/>
  <c r="T92" i="16"/>
  <c r="AE91" i="16"/>
  <c r="AD91" i="16"/>
  <c r="AC91" i="16"/>
  <c r="AB91" i="16"/>
  <c r="AA91" i="16"/>
  <c r="Z91" i="16"/>
  <c r="AM91" i="16" s="1"/>
  <c r="Y91" i="16"/>
  <c r="X91" i="16"/>
  <c r="W91" i="16"/>
  <c r="V91" i="16"/>
  <c r="U91" i="16"/>
  <c r="T91" i="16"/>
  <c r="AE90" i="16"/>
  <c r="AD90" i="16"/>
  <c r="AC90" i="16"/>
  <c r="AB90" i="16"/>
  <c r="AA90" i="16"/>
  <c r="Z90" i="16"/>
  <c r="Y90" i="16"/>
  <c r="X90" i="16"/>
  <c r="W90" i="16"/>
  <c r="V90" i="16"/>
  <c r="U90" i="16"/>
  <c r="T90" i="16"/>
  <c r="AE89" i="16"/>
  <c r="AD89" i="16"/>
  <c r="AC89" i="16"/>
  <c r="AB89" i="16"/>
  <c r="AA89" i="16"/>
  <c r="Z89" i="16"/>
  <c r="Y89" i="16"/>
  <c r="X89" i="16"/>
  <c r="W89" i="16"/>
  <c r="V89" i="16"/>
  <c r="U89" i="16"/>
  <c r="T89" i="16"/>
  <c r="AE88" i="16"/>
  <c r="AD88" i="16"/>
  <c r="AC88" i="16"/>
  <c r="AB88" i="16"/>
  <c r="AO89" i="16" s="1"/>
  <c r="AA88" i="16"/>
  <c r="Z88" i="16"/>
  <c r="Y88" i="16"/>
  <c r="X88" i="16"/>
  <c r="W88" i="16"/>
  <c r="V88" i="16"/>
  <c r="U88" i="16"/>
  <c r="T88" i="16"/>
  <c r="AE87" i="16"/>
  <c r="AD87" i="16"/>
  <c r="AC87" i="16"/>
  <c r="AB87" i="16"/>
  <c r="AA87" i="16"/>
  <c r="Z87" i="16"/>
  <c r="AM87" i="16" s="1"/>
  <c r="Y87" i="16"/>
  <c r="AL87" i="16" s="1"/>
  <c r="X87" i="16"/>
  <c r="AK87" i="16" s="1"/>
  <c r="W87" i="16"/>
  <c r="V87" i="16"/>
  <c r="U87" i="16"/>
  <c r="T87" i="16"/>
  <c r="AE86" i="16"/>
  <c r="AD86" i="16"/>
  <c r="AC86" i="16"/>
  <c r="AP87" i="16" s="1"/>
  <c r="AB86" i="16"/>
  <c r="AO87" i="16" s="1"/>
  <c r="AA86" i="16"/>
  <c r="Z86" i="16"/>
  <c r="Y86" i="16"/>
  <c r="X86" i="16"/>
  <c r="W86" i="16"/>
  <c r="V86" i="16"/>
  <c r="U86" i="16"/>
  <c r="AH87" i="16" s="1"/>
  <c r="T86" i="16"/>
  <c r="AE85" i="16"/>
  <c r="AD85" i="16"/>
  <c r="AC85" i="16"/>
  <c r="AB85" i="16"/>
  <c r="AA85" i="16"/>
  <c r="AN85" i="16" s="1"/>
  <c r="Z85" i="16"/>
  <c r="AM85" i="16" s="1"/>
  <c r="Y85" i="16"/>
  <c r="X85" i="16"/>
  <c r="W85" i="16"/>
  <c r="V85" i="16"/>
  <c r="U85" i="16"/>
  <c r="T85" i="16"/>
  <c r="AE84" i="16"/>
  <c r="AD84" i="16"/>
  <c r="AC84" i="16"/>
  <c r="AB84" i="16"/>
  <c r="AA84" i="16"/>
  <c r="Z84" i="16"/>
  <c r="Y84" i="16"/>
  <c r="X84" i="16"/>
  <c r="AK85" i="16" s="1"/>
  <c r="W84" i="16"/>
  <c r="V84" i="16"/>
  <c r="U84" i="16"/>
  <c r="T84" i="16"/>
  <c r="AE83" i="16"/>
  <c r="AD83" i="16"/>
  <c r="AC83" i="16"/>
  <c r="AB83" i="16"/>
  <c r="AO83" i="16" s="1"/>
  <c r="AA83" i="16"/>
  <c r="Z83" i="16"/>
  <c r="Y83" i="16"/>
  <c r="X83" i="16"/>
  <c r="W83" i="16"/>
  <c r="V83" i="16"/>
  <c r="U83" i="16"/>
  <c r="T83" i="16"/>
  <c r="AG83" i="16" s="1"/>
  <c r="AE82" i="16"/>
  <c r="AD82" i="16"/>
  <c r="AC82" i="16"/>
  <c r="AB82" i="16"/>
  <c r="AA82" i="16"/>
  <c r="Z82" i="16"/>
  <c r="Y82" i="16"/>
  <c r="X82" i="16"/>
  <c r="AK83" i="16" s="1"/>
  <c r="W82" i="16"/>
  <c r="V82" i="16"/>
  <c r="U82" i="16"/>
  <c r="T82" i="16"/>
  <c r="AM81" i="16"/>
  <c r="AE81" i="16"/>
  <c r="AD81" i="16"/>
  <c r="AC81" i="16"/>
  <c r="AB81" i="16"/>
  <c r="AA81" i="16"/>
  <c r="Z81" i="16"/>
  <c r="Y81" i="16"/>
  <c r="X81" i="16"/>
  <c r="W81" i="16"/>
  <c r="V81" i="16"/>
  <c r="U81" i="16"/>
  <c r="T81" i="16"/>
  <c r="AE80" i="16"/>
  <c r="AD80" i="16"/>
  <c r="AQ81" i="16" s="1"/>
  <c r="AC80" i="16"/>
  <c r="AB80" i="16"/>
  <c r="AA80" i="16"/>
  <c r="Z80" i="16"/>
  <c r="Y80" i="16"/>
  <c r="X80" i="16"/>
  <c r="W80" i="16"/>
  <c r="V80" i="16"/>
  <c r="AI81" i="16" s="1"/>
  <c r="U80" i="16"/>
  <c r="T80" i="16"/>
  <c r="AN79" i="16"/>
  <c r="AE79" i="16"/>
  <c r="AD79" i="16"/>
  <c r="AC79" i="16"/>
  <c r="AP79" i="16" s="1"/>
  <c r="AB79" i="16"/>
  <c r="AO79" i="16" s="1"/>
  <c r="AA79" i="16"/>
  <c r="Z79" i="16"/>
  <c r="Y79" i="16"/>
  <c r="X79" i="16"/>
  <c r="W79" i="16"/>
  <c r="V79" i="16"/>
  <c r="U79" i="16"/>
  <c r="AH79" i="16" s="1"/>
  <c r="T79" i="16"/>
  <c r="AG79" i="16" s="1"/>
  <c r="AE78" i="16"/>
  <c r="AD78" i="16"/>
  <c r="AC78" i="16"/>
  <c r="AB78" i="16"/>
  <c r="AA78" i="16"/>
  <c r="Z78" i="16"/>
  <c r="Y78" i="16"/>
  <c r="X78" i="16"/>
  <c r="AK79" i="16" s="1"/>
  <c r="W78" i="16"/>
  <c r="V78" i="16"/>
  <c r="U78" i="16"/>
  <c r="T78" i="16"/>
  <c r="AH77" i="16"/>
  <c r="AE77" i="16"/>
  <c r="AD77" i="16"/>
  <c r="AC77" i="16"/>
  <c r="AB77" i="16"/>
  <c r="AA77" i="16"/>
  <c r="Z77" i="16"/>
  <c r="Y77" i="16"/>
  <c r="X77" i="16"/>
  <c r="AK77" i="16" s="1"/>
  <c r="W77" i="16"/>
  <c r="AJ77" i="16" s="1"/>
  <c r="V77" i="16"/>
  <c r="AI77" i="16" s="1"/>
  <c r="U77" i="16"/>
  <c r="T77" i="16"/>
  <c r="AE76" i="16"/>
  <c r="AD76" i="16"/>
  <c r="AC76" i="16"/>
  <c r="AP77" i="16" s="1"/>
  <c r="AB76" i="16"/>
  <c r="AO77" i="16" s="1"/>
  <c r="AA76" i="16"/>
  <c r="Z76" i="16"/>
  <c r="Y76" i="16"/>
  <c r="X76" i="16"/>
  <c r="W76" i="16"/>
  <c r="V76" i="16"/>
  <c r="U76" i="16"/>
  <c r="T76" i="16"/>
  <c r="AG77" i="16" s="1"/>
  <c r="AE75" i="16"/>
  <c r="AD75" i="16"/>
  <c r="AC75" i="16"/>
  <c r="AB75" i="16"/>
  <c r="AA75" i="16"/>
  <c r="AN75" i="16" s="1"/>
  <c r="Z75" i="16"/>
  <c r="Y75" i="16"/>
  <c r="X75" i="16"/>
  <c r="W75" i="16"/>
  <c r="V75" i="16"/>
  <c r="U75" i="16"/>
  <c r="T75" i="16"/>
  <c r="AE74" i="16"/>
  <c r="AD74" i="16"/>
  <c r="AC74" i="16"/>
  <c r="AB74" i="16"/>
  <c r="AA74" i="16"/>
  <c r="Z74" i="16"/>
  <c r="Y74" i="16"/>
  <c r="X74" i="16"/>
  <c r="W74" i="16"/>
  <c r="V74" i="16"/>
  <c r="U74" i="16"/>
  <c r="T74" i="16"/>
  <c r="AE73" i="16"/>
  <c r="AD73" i="16"/>
  <c r="AC73" i="16"/>
  <c r="AB73" i="16"/>
  <c r="AA73" i="16"/>
  <c r="Z73" i="16"/>
  <c r="Y73" i="16"/>
  <c r="X73" i="16"/>
  <c r="W73" i="16"/>
  <c r="V73" i="16"/>
  <c r="U73" i="16"/>
  <c r="T73" i="16"/>
  <c r="AE72" i="16"/>
  <c r="AD72" i="16"/>
  <c r="AC72" i="16"/>
  <c r="AB72" i="16"/>
  <c r="AA72" i="16"/>
  <c r="Z72" i="16"/>
  <c r="Y72" i="16"/>
  <c r="X72" i="16"/>
  <c r="W72" i="16"/>
  <c r="V72" i="16"/>
  <c r="U72" i="16"/>
  <c r="T72" i="16"/>
  <c r="Q72" i="16"/>
  <c r="AE71" i="16"/>
  <c r="AD71" i="16"/>
  <c r="AC71" i="16"/>
  <c r="AB71" i="16"/>
  <c r="AA71" i="16"/>
  <c r="AN71" i="16" s="1"/>
  <c r="Z71" i="16"/>
  <c r="Y71" i="16"/>
  <c r="AL71" i="16" s="1"/>
  <c r="X71" i="16"/>
  <c r="W71" i="16"/>
  <c r="V71" i="16"/>
  <c r="U71" i="16"/>
  <c r="T71" i="16"/>
  <c r="AE70" i="16"/>
  <c r="AD70" i="16"/>
  <c r="AC70" i="16"/>
  <c r="AP71" i="16" s="1"/>
  <c r="AB70" i="16"/>
  <c r="AA70" i="16"/>
  <c r="Z70" i="16"/>
  <c r="Y70" i="16"/>
  <c r="X70" i="16"/>
  <c r="AK71" i="16" s="1"/>
  <c r="W70" i="16"/>
  <c r="V70" i="16"/>
  <c r="U70" i="16"/>
  <c r="AH71" i="16" s="1"/>
  <c r="T70" i="16"/>
  <c r="AE69" i="16"/>
  <c r="AD69" i="16"/>
  <c r="AC69" i="16"/>
  <c r="AB69" i="16"/>
  <c r="AA69" i="16"/>
  <c r="Z69" i="16"/>
  <c r="Y69" i="16"/>
  <c r="X69" i="16"/>
  <c r="W69" i="16"/>
  <c r="V69" i="16"/>
  <c r="AI69" i="16" s="1"/>
  <c r="U69" i="16"/>
  <c r="T69" i="16"/>
  <c r="AE68" i="16"/>
  <c r="AD68" i="16"/>
  <c r="AC68" i="16"/>
  <c r="AB68" i="16"/>
  <c r="AO69" i="16" s="1"/>
  <c r="AA68" i="16"/>
  <c r="Z68" i="16"/>
  <c r="Y68" i="16"/>
  <c r="X68" i="16"/>
  <c r="W68" i="16"/>
  <c r="V68" i="16"/>
  <c r="U68" i="16"/>
  <c r="T68" i="16"/>
  <c r="AG69" i="16" s="1"/>
  <c r="AE67" i="16"/>
  <c r="AD67" i="16"/>
  <c r="AQ67" i="16" s="1"/>
  <c r="AC67" i="16"/>
  <c r="AB67" i="16"/>
  <c r="AA67" i="16"/>
  <c r="Z67" i="16"/>
  <c r="Y67" i="16"/>
  <c r="X67" i="16"/>
  <c r="W67" i="16"/>
  <c r="V67" i="16"/>
  <c r="AI67" i="16" s="1"/>
  <c r="U67" i="16"/>
  <c r="T67" i="16"/>
  <c r="AE66" i="16"/>
  <c r="AD66" i="16"/>
  <c r="AC66" i="16"/>
  <c r="AB66" i="16"/>
  <c r="AA66" i="16"/>
  <c r="Z66" i="16"/>
  <c r="AM67" i="16" s="1"/>
  <c r="Y66" i="16"/>
  <c r="X66" i="16"/>
  <c r="W66" i="16"/>
  <c r="V66" i="16"/>
  <c r="U66" i="16"/>
  <c r="T66" i="16"/>
  <c r="AQ65" i="16"/>
  <c r="AE65" i="16"/>
  <c r="AD65" i="16"/>
  <c r="AC65" i="16"/>
  <c r="AB65" i="16"/>
  <c r="AA65" i="16"/>
  <c r="AN65" i="16" s="1"/>
  <c r="Z65" i="16"/>
  <c r="Y65" i="16"/>
  <c r="X65" i="16"/>
  <c r="AK65" i="16" s="1"/>
  <c r="W65" i="16"/>
  <c r="V65" i="16"/>
  <c r="AI65" i="16" s="1"/>
  <c r="U65" i="16"/>
  <c r="T65" i="16"/>
  <c r="AE64" i="16"/>
  <c r="AR65" i="16" s="1"/>
  <c r="AD64" i="16"/>
  <c r="AC64" i="16"/>
  <c r="AB64" i="16"/>
  <c r="AO65" i="16" s="1"/>
  <c r="AA64" i="16"/>
  <c r="Z64" i="16"/>
  <c r="Y64" i="16"/>
  <c r="X64" i="16"/>
  <c r="W64" i="16"/>
  <c r="V64" i="16"/>
  <c r="U64" i="16"/>
  <c r="T64" i="16"/>
  <c r="AG65" i="16" s="1"/>
  <c r="AE63" i="16"/>
  <c r="AD63" i="16"/>
  <c r="AC63" i="16"/>
  <c r="AB63" i="16"/>
  <c r="AA63" i="16"/>
  <c r="Z63" i="16"/>
  <c r="Y63" i="16"/>
  <c r="AL63" i="16" s="1"/>
  <c r="X63" i="16"/>
  <c r="AK63" i="16" s="1"/>
  <c r="W63" i="16"/>
  <c r="V63" i="16"/>
  <c r="U63" i="16"/>
  <c r="T63" i="16"/>
  <c r="AE62" i="16"/>
  <c r="AD62" i="16"/>
  <c r="AC62" i="16"/>
  <c r="AP63" i="16" s="1"/>
  <c r="AB62" i="16"/>
  <c r="AA62" i="16"/>
  <c r="Z62" i="16"/>
  <c r="Y62" i="16"/>
  <c r="X62" i="16"/>
  <c r="W62" i="16"/>
  <c r="V62" i="16"/>
  <c r="U62" i="16"/>
  <c r="AH63" i="16" s="1"/>
  <c r="T62" i="16"/>
  <c r="AE61" i="16"/>
  <c r="AD61" i="16"/>
  <c r="AQ61" i="16" s="1"/>
  <c r="AC61" i="16"/>
  <c r="AB61" i="16"/>
  <c r="AA61" i="16"/>
  <c r="Z61" i="16"/>
  <c r="Y61" i="16"/>
  <c r="X61" i="16"/>
  <c r="W61" i="16"/>
  <c r="V61" i="16"/>
  <c r="AI61" i="16" s="1"/>
  <c r="U61" i="16"/>
  <c r="T61" i="16"/>
  <c r="AE60" i="16"/>
  <c r="AD60" i="16"/>
  <c r="AC60" i="16"/>
  <c r="AB60" i="16"/>
  <c r="AA60" i="16"/>
  <c r="Z60" i="16"/>
  <c r="Y60" i="16"/>
  <c r="X60" i="16"/>
  <c r="W60" i="16"/>
  <c r="V60" i="16"/>
  <c r="U60" i="16"/>
  <c r="T60" i="16"/>
  <c r="AE59" i="16"/>
  <c r="AD59" i="16"/>
  <c r="AC59" i="16"/>
  <c r="AB59" i="16"/>
  <c r="AA59" i="16"/>
  <c r="AN59" i="16" s="1"/>
  <c r="Z59" i="16"/>
  <c r="Y59" i="16"/>
  <c r="X59" i="16"/>
  <c r="W59" i="16"/>
  <c r="AJ59" i="16" s="1"/>
  <c r="V59" i="16"/>
  <c r="U59" i="16"/>
  <c r="T59" i="16"/>
  <c r="AE58" i="16"/>
  <c r="AD58" i="16"/>
  <c r="AC58" i="16"/>
  <c r="AP59" i="16" s="1"/>
  <c r="AB58" i="16"/>
  <c r="AA58" i="16"/>
  <c r="Z58" i="16"/>
  <c r="Y58" i="16"/>
  <c r="X58" i="16"/>
  <c r="W58" i="16"/>
  <c r="V58" i="16"/>
  <c r="U58" i="16"/>
  <c r="AH59" i="16" s="1"/>
  <c r="T58" i="16"/>
  <c r="AE57" i="16"/>
  <c r="AD57" i="16"/>
  <c r="AC57" i="16"/>
  <c r="AB57" i="16"/>
  <c r="AA57" i="16"/>
  <c r="AN57" i="16" s="1"/>
  <c r="Z57" i="16"/>
  <c r="Y57" i="16"/>
  <c r="X57" i="16"/>
  <c r="W57" i="16"/>
  <c r="V57" i="16"/>
  <c r="U57" i="16"/>
  <c r="T57" i="16"/>
  <c r="AE56" i="16"/>
  <c r="AD56" i="16"/>
  <c r="AC56" i="16"/>
  <c r="AB56" i="16"/>
  <c r="AA56" i="16"/>
  <c r="Z56" i="16"/>
  <c r="Y56" i="16"/>
  <c r="X56" i="16"/>
  <c r="W56" i="16"/>
  <c r="V56" i="16"/>
  <c r="U56" i="16"/>
  <c r="T56" i="16"/>
  <c r="AE55" i="16"/>
  <c r="AD55" i="16"/>
  <c r="AC55" i="16"/>
  <c r="AB55" i="16"/>
  <c r="AA55" i="16"/>
  <c r="Z55" i="16"/>
  <c r="Y55" i="16"/>
  <c r="X55" i="16"/>
  <c r="W55" i="16"/>
  <c r="V55" i="16"/>
  <c r="AI55" i="16" s="1"/>
  <c r="U55" i="16"/>
  <c r="T55" i="16"/>
  <c r="AE54" i="16"/>
  <c r="AD54" i="16"/>
  <c r="AC54" i="16"/>
  <c r="AB54" i="16"/>
  <c r="AA54" i="16"/>
  <c r="Z54" i="16"/>
  <c r="Y54" i="16"/>
  <c r="X54" i="16"/>
  <c r="W54" i="16"/>
  <c r="V54" i="16"/>
  <c r="U54" i="16"/>
  <c r="T54" i="16"/>
  <c r="AQ53" i="16"/>
  <c r="AE53" i="16"/>
  <c r="AD53" i="16"/>
  <c r="AC53" i="16"/>
  <c r="AB53" i="16"/>
  <c r="AA53" i="16"/>
  <c r="Z53" i="16"/>
  <c r="Y53" i="16"/>
  <c r="X53" i="16"/>
  <c r="W53" i="16"/>
  <c r="V53" i="16"/>
  <c r="AI53" i="16" s="1"/>
  <c r="U53" i="16"/>
  <c r="T53" i="16"/>
  <c r="AE52" i="16"/>
  <c r="AD52" i="16"/>
  <c r="AC52" i="16"/>
  <c r="AB52" i="16"/>
  <c r="AA52" i="16"/>
  <c r="Z52" i="16"/>
  <c r="Y52" i="16"/>
  <c r="X52" i="16"/>
  <c r="W52" i="16"/>
  <c r="V52" i="16"/>
  <c r="U52" i="16"/>
  <c r="T52" i="16"/>
  <c r="AE51" i="16"/>
  <c r="AD51" i="16"/>
  <c r="AC51" i="16"/>
  <c r="AB51" i="16"/>
  <c r="AA51" i="16"/>
  <c r="Z51" i="16"/>
  <c r="Y51" i="16"/>
  <c r="X51" i="16"/>
  <c r="W51" i="16"/>
  <c r="V51" i="16"/>
  <c r="U51" i="16"/>
  <c r="T51" i="16"/>
  <c r="AE50" i="16"/>
  <c r="AD50" i="16"/>
  <c r="AC50" i="16"/>
  <c r="AB50" i="16"/>
  <c r="AA50" i="16"/>
  <c r="Z50" i="16"/>
  <c r="Y50" i="16"/>
  <c r="X50" i="16"/>
  <c r="W50" i="16"/>
  <c r="V50" i="16"/>
  <c r="U50" i="16"/>
  <c r="T50" i="16"/>
  <c r="AE49" i="16"/>
  <c r="AD49" i="16"/>
  <c r="AC49" i="16"/>
  <c r="AB49" i="16"/>
  <c r="AA49" i="16"/>
  <c r="Z49" i="16"/>
  <c r="Y49" i="16"/>
  <c r="X49" i="16"/>
  <c r="W49" i="16"/>
  <c r="AJ49" i="16" s="1"/>
  <c r="V49" i="16"/>
  <c r="U49" i="16"/>
  <c r="T49" i="16"/>
  <c r="AE48" i="16"/>
  <c r="AD48" i="16"/>
  <c r="AC48" i="16"/>
  <c r="AB48" i="16"/>
  <c r="AA48" i="16"/>
  <c r="Z48" i="16"/>
  <c r="Y48" i="16"/>
  <c r="X48" i="16"/>
  <c r="W48" i="16"/>
  <c r="V48" i="16"/>
  <c r="U48" i="16"/>
  <c r="T48" i="16"/>
  <c r="AE47" i="16"/>
  <c r="AR47" i="16" s="1"/>
  <c r="AD47" i="16"/>
  <c r="AQ47" i="16" s="1"/>
  <c r="AC47" i="16"/>
  <c r="AB47" i="16"/>
  <c r="AA47" i="16"/>
  <c r="Z47" i="16"/>
  <c r="Y47" i="16"/>
  <c r="X47" i="16"/>
  <c r="AK47" i="16" s="1"/>
  <c r="W47" i="16"/>
  <c r="AJ47" i="16" s="1"/>
  <c r="V47" i="16"/>
  <c r="AI47" i="16" s="1"/>
  <c r="U47" i="16"/>
  <c r="T47" i="16"/>
  <c r="AE46" i="16"/>
  <c r="AD46" i="16"/>
  <c r="AC46" i="16"/>
  <c r="AB46" i="16"/>
  <c r="AA46" i="16"/>
  <c r="AN47" i="16" s="1"/>
  <c r="Z46" i="16"/>
  <c r="Y46" i="16"/>
  <c r="X46" i="16"/>
  <c r="W46" i="16"/>
  <c r="V46" i="16"/>
  <c r="U46" i="16"/>
  <c r="T46" i="16"/>
  <c r="AG47" i="16" s="1"/>
  <c r="AE45" i="16"/>
  <c r="AR45" i="16" s="1"/>
  <c r="AD45" i="16"/>
  <c r="AC45" i="16"/>
  <c r="AB45" i="16"/>
  <c r="AA45" i="16"/>
  <c r="Z45" i="16"/>
  <c r="Y45" i="16"/>
  <c r="X45" i="16"/>
  <c r="W45" i="16"/>
  <c r="AJ45" i="16" s="1"/>
  <c r="V45" i="16"/>
  <c r="U45" i="16"/>
  <c r="T45" i="16"/>
  <c r="AE44" i="16"/>
  <c r="AD44" i="16"/>
  <c r="AC44" i="16"/>
  <c r="AB44" i="16"/>
  <c r="AA44" i="16"/>
  <c r="Z44" i="16"/>
  <c r="Y44" i="16"/>
  <c r="X44" i="16"/>
  <c r="W44" i="16"/>
  <c r="V44" i="16"/>
  <c r="U44" i="16"/>
  <c r="T44" i="16"/>
  <c r="AE43" i="16"/>
  <c r="AD43" i="16"/>
  <c r="AQ43" i="16" s="1"/>
  <c r="AC43" i="16"/>
  <c r="AP43" i="16" s="1"/>
  <c r="AB43" i="16"/>
  <c r="AA43" i="16"/>
  <c r="Z43" i="16"/>
  <c r="Y43" i="16"/>
  <c r="X43" i="16"/>
  <c r="W43" i="16"/>
  <c r="V43" i="16"/>
  <c r="AI43" i="16" s="1"/>
  <c r="U43" i="16"/>
  <c r="AH43" i="16" s="1"/>
  <c r="T43" i="16"/>
  <c r="AE42" i="16"/>
  <c r="AD42" i="16"/>
  <c r="AC42" i="16"/>
  <c r="AB42" i="16"/>
  <c r="AA42" i="16"/>
  <c r="Z42" i="16"/>
  <c r="Y42" i="16"/>
  <c r="AL43" i="16" s="1"/>
  <c r="X42" i="16"/>
  <c r="W42" i="16"/>
  <c r="V42" i="16"/>
  <c r="U42" i="16"/>
  <c r="T42" i="16"/>
  <c r="AE41" i="16"/>
  <c r="AR41" i="16" s="1"/>
  <c r="AD41" i="16"/>
  <c r="AQ41" i="16" s="1"/>
  <c r="AC41" i="16"/>
  <c r="AB41" i="16"/>
  <c r="AA41" i="16"/>
  <c r="Z41" i="16"/>
  <c r="Y41" i="16"/>
  <c r="X41" i="16"/>
  <c r="W41" i="16"/>
  <c r="AJ41" i="16" s="1"/>
  <c r="V41" i="16"/>
  <c r="AI41" i="16" s="1"/>
  <c r="U41" i="16"/>
  <c r="T41" i="16"/>
  <c r="AE40" i="16"/>
  <c r="AD40" i="16"/>
  <c r="AC40" i="16"/>
  <c r="AB40" i="16"/>
  <c r="AA40" i="16"/>
  <c r="Z40" i="16"/>
  <c r="Y40" i="16"/>
  <c r="X40" i="16"/>
  <c r="W40" i="16"/>
  <c r="V40" i="16"/>
  <c r="U40" i="16"/>
  <c r="T40" i="16"/>
  <c r="AE39" i="16"/>
  <c r="AR39" i="16" s="1"/>
  <c r="AD39" i="16"/>
  <c r="AQ39" i="16" s="1"/>
  <c r="AC39" i="16"/>
  <c r="AB39" i="16"/>
  <c r="AA39" i="16"/>
  <c r="Z39" i="16"/>
  <c r="Y39" i="16"/>
  <c r="X39" i="16"/>
  <c r="W39" i="16"/>
  <c r="AJ39" i="16" s="1"/>
  <c r="V39" i="16"/>
  <c r="AI39" i="16" s="1"/>
  <c r="U39" i="16"/>
  <c r="T39" i="16"/>
  <c r="AE38" i="16"/>
  <c r="AD38" i="16"/>
  <c r="AC38" i="16"/>
  <c r="AB38" i="16"/>
  <c r="AO39" i="16" s="1"/>
  <c r="AA38" i="16"/>
  <c r="Z38" i="16"/>
  <c r="Y38" i="16"/>
  <c r="X38" i="16"/>
  <c r="W38" i="16"/>
  <c r="V38" i="16"/>
  <c r="U38" i="16"/>
  <c r="T38" i="16"/>
  <c r="AG39" i="16" s="1"/>
  <c r="AR37" i="16"/>
  <c r="AQ37" i="16"/>
  <c r="AE37" i="16"/>
  <c r="AD37" i="16"/>
  <c r="AC37" i="16"/>
  <c r="AB37" i="16"/>
  <c r="AA37" i="16"/>
  <c r="Z37" i="16"/>
  <c r="Y37" i="16"/>
  <c r="AL37" i="16" s="1"/>
  <c r="X37" i="16"/>
  <c r="W37" i="16"/>
  <c r="V37" i="16"/>
  <c r="U37" i="16"/>
  <c r="T37" i="16"/>
  <c r="AE36" i="16"/>
  <c r="AD36" i="16"/>
  <c r="AC36" i="16"/>
  <c r="AP37" i="16" s="1"/>
  <c r="AB36" i="16"/>
  <c r="AA36" i="16"/>
  <c r="Z36" i="16"/>
  <c r="Y36" i="16"/>
  <c r="X36" i="16"/>
  <c r="W36" i="16"/>
  <c r="V36" i="16"/>
  <c r="U36" i="16"/>
  <c r="AH37" i="16" s="1"/>
  <c r="T36" i="16"/>
  <c r="AE35" i="16"/>
  <c r="AR35" i="16" s="1"/>
  <c r="AD35" i="16"/>
  <c r="AQ35" i="16" s="1"/>
  <c r="AC35" i="16"/>
  <c r="AB35" i="16"/>
  <c r="AA35" i="16"/>
  <c r="Z35" i="16"/>
  <c r="Y35" i="16"/>
  <c r="X35" i="16"/>
  <c r="W35" i="16"/>
  <c r="AJ35" i="16" s="1"/>
  <c r="V35" i="16"/>
  <c r="AI35" i="16" s="1"/>
  <c r="U35" i="16"/>
  <c r="T35" i="16"/>
  <c r="AE34" i="16"/>
  <c r="AD34" i="16"/>
  <c r="AC34" i="16"/>
  <c r="AB34" i="16"/>
  <c r="AA34" i="16"/>
  <c r="Z34" i="16"/>
  <c r="Y34" i="16"/>
  <c r="X34" i="16"/>
  <c r="W34" i="16"/>
  <c r="V34" i="16"/>
  <c r="U34" i="16"/>
  <c r="T34" i="16"/>
  <c r="AE33" i="16"/>
  <c r="AR33" i="16" s="1"/>
  <c r="AD33" i="16"/>
  <c r="AQ33" i="16" s="1"/>
  <c r="AC33" i="16"/>
  <c r="AB33" i="16"/>
  <c r="AA33" i="16"/>
  <c r="Z33" i="16"/>
  <c r="Y33" i="16"/>
  <c r="AL33" i="16" s="1"/>
  <c r="X33" i="16"/>
  <c r="AK33" i="16" s="1"/>
  <c r="W33" i="16"/>
  <c r="V33" i="16"/>
  <c r="U33" i="16"/>
  <c r="T33" i="16"/>
  <c r="AE32" i="16"/>
  <c r="AD32" i="16"/>
  <c r="AC32" i="16"/>
  <c r="AP33" i="16" s="1"/>
  <c r="AB32" i="16"/>
  <c r="AA32" i="16"/>
  <c r="Z32" i="16"/>
  <c r="Y32" i="16"/>
  <c r="X32" i="16"/>
  <c r="W32" i="16"/>
  <c r="V32" i="16"/>
  <c r="U32" i="16"/>
  <c r="AH33" i="16" s="1"/>
  <c r="T32" i="16"/>
  <c r="AE31" i="16"/>
  <c r="AD31" i="16"/>
  <c r="AC31" i="16"/>
  <c r="AB31" i="16"/>
  <c r="AA31" i="16"/>
  <c r="Z31" i="16"/>
  <c r="Y31" i="16"/>
  <c r="X31" i="16"/>
  <c r="W31" i="16"/>
  <c r="V31" i="16"/>
  <c r="U31" i="16"/>
  <c r="T31" i="16"/>
  <c r="AE30" i="16"/>
  <c r="AD30" i="16"/>
  <c r="AQ31" i="16" s="1"/>
  <c r="AC30" i="16"/>
  <c r="AP28" i="16" s="1"/>
  <c r="AB30" i="16"/>
  <c r="AO31" i="16" s="1"/>
  <c r="AA30" i="16"/>
  <c r="Z30" i="16"/>
  <c r="Y30" i="16"/>
  <c r="X30" i="16"/>
  <c r="W30" i="16"/>
  <c r="AJ31" i="16" s="1"/>
  <c r="V30" i="16"/>
  <c r="AI31" i="16" s="1"/>
  <c r="U30" i="16"/>
  <c r="AH28" i="16" s="1"/>
  <c r="T30" i="16"/>
  <c r="AE29" i="16"/>
  <c r="AD29" i="16"/>
  <c r="AC29" i="16"/>
  <c r="AB29" i="16"/>
  <c r="AA29" i="16"/>
  <c r="Z29" i="16"/>
  <c r="Y29" i="16"/>
  <c r="X29" i="16"/>
  <c r="W29" i="16"/>
  <c r="V29" i="16"/>
  <c r="U29" i="16"/>
  <c r="T29" i="16"/>
  <c r="AE28" i="16"/>
  <c r="AD28" i="16"/>
  <c r="AC28" i="16"/>
  <c r="AB28" i="16"/>
  <c r="AA28" i="16"/>
  <c r="Z28" i="16"/>
  <c r="Y28" i="16"/>
  <c r="X28" i="16"/>
  <c r="W28" i="16"/>
  <c r="V28" i="16"/>
  <c r="U28" i="16"/>
  <c r="T28" i="16"/>
  <c r="Q28" i="16"/>
  <c r="AE27" i="16"/>
  <c r="AD27" i="16"/>
  <c r="AC27" i="16"/>
  <c r="AB27" i="16"/>
  <c r="AA27" i="16"/>
  <c r="AN27" i="16" s="1"/>
  <c r="Z27" i="16"/>
  <c r="AM27" i="16" s="1"/>
  <c r="Y27" i="16"/>
  <c r="X27" i="16"/>
  <c r="AK27" i="16" s="1"/>
  <c r="W27" i="16"/>
  <c r="V27" i="16"/>
  <c r="U27" i="16"/>
  <c r="T27" i="16"/>
  <c r="AE26" i="16"/>
  <c r="AR27" i="16" s="1"/>
  <c r="AD26" i="16"/>
  <c r="AQ27" i="16" s="1"/>
  <c r="AC26" i="16"/>
  <c r="AB26" i="16"/>
  <c r="AO27" i="16" s="1"/>
  <c r="AA26" i="16"/>
  <c r="Z26" i="16"/>
  <c r="Y26" i="16"/>
  <c r="X26" i="16"/>
  <c r="W26" i="16"/>
  <c r="V26" i="16"/>
  <c r="AI27" i="16" s="1"/>
  <c r="U26" i="16"/>
  <c r="T26" i="16"/>
  <c r="AG27" i="16" s="1"/>
  <c r="AE25" i="16"/>
  <c r="AD25" i="16"/>
  <c r="AC25" i="16"/>
  <c r="AB25" i="16"/>
  <c r="AA25" i="16"/>
  <c r="AN25" i="16" s="1"/>
  <c r="Z25" i="16"/>
  <c r="Y25" i="16"/>
  <c r="AL25" i="16" s="1"/>
  <c r="X25" i="16"/>
  <c r="W25" i="16"/>
  <c r="V25" i="16"/>
  <c r="U25" i="16"/>
  <c r="T25" i="16"/>
  <c r="AE24" i="16"/>
  <c r="AD24" i="16"/>
  <c r="AC24" i="16"/>
  <c r="AB24" i="16"/>
  <c r="AA24" i="16"/>
  <c r="Z24" i="16"/>
  <c r="Y24" i="16"/>
  <c r="X24" i="16"/>
  <c r="W24" i="16"/>
  <c r="V24" i="16"/>
  <c r="U24" i="16"/>
  <c r="AH25" i="16" s="1"/>
  <c r="T24" i="16"/>
  <c r="AE23" i="16"/>
  <c r="AD23" i="16"/>
  <c r="AC23" i="16"/>
  <c r="AB23" i="16"/>
  <c r="AA23" i="16"/>
  <c r="AN23" i="16" s="1"/>
  <c r="Z23" i="16"/>
  <c r="Y23" i="16"/>
  <c r="X23" i="16"/>
  <c r="W23" i="16"/>
  <c r="V23" i="16"/>
  <c r="U23" i="16"/>
  <c r="T23" i="16"/>
  <c r="AE22" i="16"/>
  <c r="AD22" i="16"/>
  <c r="AC22" i="16"/>
  <c r="AB22" i="16"/>
  <c r="AA22" i="16"/>
  <c r="Z22" i="16"/>
  <c r="Y22" i="16"/>
  <c r="X22" i="16"/>
  <c r="W22" i="16"/>
  <c r="V22" i="16"/>
  <c r="U22" i="16"/>
  <c r="T22" i="16"/>
  <c r="AE21" i="16"/>
  <c r="AD21" i="16"/>
  <c r="AC21" i="16"/>
  <c r="AB21" i="16"/>
  <c r="AA21" i="16"/>
  <c r="Z21" i="16"/>
  <c r="Y21" i="16"/>
  <c r="AL21" i="16" s="1"/>
  <c r="X21" i="16"/>
  <c r="W21" i="16"/>
  <c r="V21" i="16"/>
  <c r="U21" i="16"/>
  <c r="T21" i="16"/>
  <c r="AE20" i="16"/>
  <c r="AD20" i="16"/>
  <c r="AC20" i="16"/>
  <c r="AP21" i="16" s="1"/>
  <c r="AB20" i="16"/>
  <c r="AA20" i="16"/>
  <c r="Z20" i="16"/>
  <c r="Y20" i="16"/>
  <c r="X20" i="16"/>
  <c r="W20" i="16"/>
  <c r="V20" i="16"/>
  <c r="U20" i="16"/>
  <c r="AH21" i="16" s="1"/>
  <c r="T20" i="16"/>
  <c r="AL19" i="16"/>
  <c r="AE19" i="16"/>
  <c r="AD19" i="16"/>
  <c r="AC19" i="16"/>
  <c r="AB19" i="16"/>
  <c r="AA19" i="16"/>
  <c r="AN19" i="16" s="1"/>
  <c r="Z19" i="16"/>
  <c r="AM19" i="16" s="1"/>
  <c r="Y19" i="16"/>
  <c r="X19" i="16"/>
  <c r="W19" i="16"/>
  <c r="V19" i="16"/>
  <c r="U19" i="16"/>
  <c r="T19" i="16"/>
  <c r="AE18" i="16"/>
  <c r="AD18" i="16"/>
  <c r="AQ19" i="16" s="1"/>
  <c r="AC18" i="16"/>
  <c r="AB18" i="16"/>
  <c r="AA18" i="16"/>
  <c r="Z18" i="16"/>
  <c r="Y18" i="16"/>
  <c r="X18" i="16"/>
  <c r="W18" i="16"/>
  <c r="V18" i="16"/>
  <c r="AI19" i="16" s="1"/>
  <c r="U18" i="16"/>
  <c r="T18" i="16"/>
  <c r="AE17" i="16"/>
  <c r="AD17" i="16"/>
  <c r="AC17" i="16"/>
  <c r="AB17" i="16"/>
  <c r="AO17" i="16" s="1"/>
  <c r="AA17" i="16"/>
  <c r="AN17" i="16" s="1"/>
  <c r="Z17" i="16"/>
  <c r="Y17" i="16"/>
  <c r="X17" i="16"/>
  <c r="W17" i="16"/>
  <c r="V17" i="16"/>
  <c r="U17" i="16"/>
  <c r="T17" i="16"/>
  <c r="AG17" i="16" s="1"/>
  <c r="AE16" i="16"/>
  <c r="AD16" i="16"/>
  <c r="AC16" i="16"/>
  <c r="AB16" i="16"/>
  <c r="AA16" i="16"/>
  <c r="Z16" i="16"/>
  <c r="Y16" i="16"/>
  <c r="X16" i="16"/>
  <c r="W16" i="16"/>
  <c r="V16" i="16"/>
  <c r="U16" i="16"/>
  <c r="T16" i="16"/>
  <c r="AE15" i="16"/>
  <c r="AD15" i="16"/>
  <c r="AC15" i="16"/>
  <c r="AP15" i="16" s="1"/>
  <c r="AB15" i="16"/>
  <c r="AO15" i="16" s="1"/>
  <c r="AA15" i="16"/>
  <c r="Z15" i="16"/>
  <c r="Y15" i="16"/>
  <c r="X15" i="16"/>
  <c r="W15" i="16"/>
  <c r="V15" i="16"/>
  <c r="U15" i="16"/>
  <c r="AH15" i="16" s="1"/>
  <c r="T15" i="16"/>
  <c r="AG15" i="16" s="1"/>
  <c r="AE14" i="16"/>
  <c r="AD14" i="16"/>
  <c r="AC14" i="16"/>
  <c r="AB14" i="16"/>
  <c r="AA14" i="16"/>
  <c r="Z14" i="16"/>
  <c r="Y14" i="16"/>
  <c r="X14" i="16"/>
  <c r="W14" i="16"/>
  <c r="V14" i="16"/>
  <c r="U14" i="16"/>
  <c r="T14" i="16"/>
  <c r="AP13" i="16"/>
  <c r="AE13" i="16"/>
  <c r="AD13" i="16"/>
  <c r="AC13" i="16"/>
  <c r="AB13" i="16"/>
  <c r="AA13" i="16"/>
  <c r="Z13" i="16"/>
  <c r="Y13" i="16"/>
  <c r="X13" i="16"/>
  <c r="W13" i="16"/>
  <c r="V13" i="16"/>
  <c r="U13" i="16"/>
  <c r="T13" i="16"/>
  <c r="AE12" i="16"/>
  <c r="AD12" i="16"/>
  <c r="AC12" i="16"/>
  <c r="AB12" i="16"/>
  <c r="AA12" i="16"/>
  <c r="Z12" i="16"/>
  <c r="Y12" i="16"/>
  <c r="X12" i="16"/>
  <c r="W12" i="16"/>
  <c r="V12" i="16"/>
  <c r="U12" i="16"/>
  <c r="T12" i="16"/>
  <c r="AE11" i="16"/>
  <c r="AD11" i="16"/>
  <c r="AC11" i="16"/>
  <c r="AB11" i="16"/>
  <c r="AO11" i="16" s="1"/>
  <c r="AA11" i="16"/>
  <c r="AN11" i="16" s="1"/>
  <c r="Z11" i="16"/>
  <c r="Y11" i="16"/>
  <c r="X11" i="16"/>
  <c r="W11" i="16"/>
  <c r="V11" i="16"/>
  <c r="AI11" i="16" s="1"/>
  <c r="U11" i="16"/>
  <c r="T11" i="16"/>
  <c r="AG11" i="16" s="1"/>
  <c r="AE10" i="16"/>
  <c r="AD10" i="16"/>
  <c r="AC10" i="16"/>
  <c r="AB10" i="16"/>
  <c r="AA10" i="16"/>
  <c r="Z10" i="16"/>
  <c r="Y10" i="16"/>
  <c r="AL11" i="16" s="1"/>
  <c r="X10" i="16"/>
  <c r="AK6" i="16" s="1"/>
  <c r="W10" i="16"/>
  <c r="V10" i="16"/>
  <c r="U10" i="16"/>
  <c r="T10" i="16"/>
  <c r="AE9" i="16"/>
  <c r="AD9" i="16"/>
  <c r="AC9" i="16"/>
  <c r="AB9" i="16"/>
  <c r="AA9" i="16"/>
  <c r="Z9" i="16"/>
  <c r="Y9" i="16"/>
  <c r="X9" i="16"/>
  <c r="W9" i="16"/>
  <c r="AJ9" i="16" s="1"/>
  <c r="V9" i="16"/>
  <c r="U9" i="16"/>
  <c r="T9" i="16"/>
  <c r="AE8" i="16"/>
  <c r="AD8" i="16"/>
  <c r="AC8" i="16"/>
  <c r="AB8" i="16"/>
  <c r="AA8" i="16"/>
  <c r="Z8" i="16"/>
  <c r="Y8" i="16"/>
  <c r="X8" i="16"/>
  <c r="W8" i="16"/>
  <c r="V8" i="16"/>
  <c r="U8" i="16"/>
  <c r="T8" i="16"/>
  <c r="AE7" i="16"/>
  <c r="AD7" i="16"/>
  <c r="AC7" i="16"/>
  <c r="AB7" i="16"/>
  <c r="AA7" i="16"/>
  <c r="Z7" i="16"/>
  <c r="Y7" i="16"/>
  <c r="X7" i="16"/>
  <c r="W7" i="16"/>
  <c r="V7" i="16"/>
  <c r="U7" i="16"/>
  <c r="T7" i="16"/>
  <c r="AE6" i="16"/>
  <c r="AD6" i="16"/>
  <c r="AC6" i="16"/>
  <c r="AB6" i="16"/>
  <c r="AA6" i="16"/>
  <c r="Z6" i="16"/>
  <c r="Y6" i="16"/>
  <c r="X6" i="16"/>
  <c r="W6" i="16"/>
  <c r="V6" i="16"/>
  <c r="U6" i="16"/>
  <c r="T6" i="16"/>
  <c r="AE549" i="15"/>
  <c r="AD549" i="15"/>
  <c r="AC549" i="15"/>
  <c r="AB549" i="15"/>
  <c r="AA549" i="15"/>
  <c r="Z549" i="15"/>
  <c r="Y549" i="15"/>
  <c r="X549" i="15"/>
  <c r="W549" i="15"/>
  <c r="V549" i="15"/>
  <c r="U549" i="15"/>
  <c r="T549" i="15"/>
  <c r="AE547" i="15"/>
  <c r="AD547" i="15"/>
  <c r="AC547" i="15"/>
  <c r="AB547" i="15"/>
  <c r="AA547" i="15"/>
  <c r="Z547" i="15"/>
  <c r="Y547" i="15"/>
  <c r="X547" i="15"/>
  <c r="W547" i="15"/>
  <c r="V547" i="15"/>
  <c r="U547" i="15"/>
  <c r="T547" i="15"/>
  <c r="AE545" i="15"/>
  <c r="AD545" i="15"/>
  <c r="AC545" i="15"/>
  <c r="AB545" i="15"/>
  <c r="AA545" i="15"/>
  <c r="Z545" i="15"/>
  <c r="Y545" i="15"/>
  <c r="X545" i="15"/>
  <c r="W545" i="15"/>
  <c r="V545" i="15"/>
  <c r="U545" i="15"/>
  <c r="T545" i="15"/>
  <c r="AE543" i="15"/>
  <c r="AD543" i="15"/>
  <c r="AC543" i="15"/>
  <c r="AB543" i="15"/>
  <c r="AA543" i="15"/>
  <c r="Z543" i="15"/>
  <c r="Y543" i="15"/>
  <c r="X543" i="15"/>
  <c r="W543" i="15"/>
  <c r="V543" i="15"/>
  <c r="U543" i="15"/>
  <c r="T543" i="15"/>
  <c r="AE541" i="15"/>
  <c r="AD541" i="15"/>
  <c r="AC541" i="15"/>
  <c r="AB541" i="15"/>
  <c r="AA541" i="15"/>
  <c r="Z541" i="15"/>
  <c r="Y541" i="15"/>
  <c r="X541" i="15"/>
  <c r="W541" i="15"/>
  <c r="V541" i="15"/>
  <c r="U541" i="15"/>
  <c r="T541" i="15"/>
  <c r="AE539" i="15"/>
  <c r="AD539" i="15"/>
  <c r="AC539" i="15"/>
  <c r="AB539" i="15"/>
  <c r="AA539" i="15"/>
  <c r="Z539" i="15"/>
  <c r="Y539" i="15"/>
  <c r="X539" i="15"/>
  <c r="W539" i="15"/>
  <c r="V539" i="15"/>
  <c r="U539" i="15"/>
  <c r="T539" i="15"/>
  <c r="AE537" i="15"/>
  <c r="AD537" i="15"/>
  <c r="AC537" i="15"/>
  <c r="AB537" i="15"/>
  <c r="AA537" i="15"/>
  <c r="Z537" i="15"/>
  <c r="Y537" i="15"/>
  <c r="X537" i="15"/>
  <c r="W537" i="15"/>
  <c r="V537" i="15"/>
  <c r="U537" i="15"/>
  <c r="T537" i="15"/>
  <c r="AE535" i="15"/>
  <c r="AD535" i="15"/>
  <c r="AC535" i="15"/>
  <c r="AB535" i="15"/>
  <c r="AA535" i="15"/>
  <c r="Z535" i="15"/>
  <c r="Y535" i="15"/>
  <c r="X535" i="15"/>
  <c r="W535" i="15"/>
  <c r="V535" i="15"/>
  <c r="U535" i="15"/>
  <c r="T535" i="15"/>
  <c r="AE533" i="15"/>
  <c r="AD533" i="15"/>
  <c r="AC533" i="15"/>
  <c r="AB533" i="15"/>
  <c r="AA533" i="15"/>
  <c r="Z533" i="15"/>
  <c r="Y533" i="15"/>
  <c r="X533" i="15"/>
  <c r="W533" i="15"/>
  <c r="V533" i="15"/>
  <c r="U533" i="15"/>
  <c r="T533" i="15"/>
  <c r="AE531" i="15"/>
  <c r="AD531" i="15"/>
  <c r="AC531" i="15"/>
  <c r="AB531" i="15"/>
  <c r="AA531" i="15"/>
  <c r="Z531" i="15"/>
  <c r="Y531" i="15"/>
  <c r="X531" i="15"/>
  <c r="W531" i="15"/>
  <c r="V531" i="15"/>
  <c r="U531" i="15"/>
  <c r="T531" i="15"/>
  <c r="AE529" i="15"/>
  <c r="AD529" i="15"/>
  <c r="AC529" i="15"/>
  <c r="AB529" i="15"/>
  <c r="AA529" i="15"/>
  <c r="Z529" i="15"/>
  <c r="Y529" i="15"/>
  <c r="X529" i="15"/>
  <c r="W529" i="15"/>
  <c r="V529" i="15"/>
  <c r="U529" i="15"/>
  <c r="T529" i="15"/>
  <c r="AE527" i="15"/>
  <c r="AD527" i="15"/>
  <c r="AC527" i="15"/>
  <c r="AB527" i="15"/>
  <c r="AA527" i="15"/>
  <c r="Z527" i="15"/>
  <c r="Y527" i="15"/>
  <c r="X527" i="15"/>
  <c r="W527" i="15"/>
  <c r="V527" i="15"/>
  <c r="U527" i="15"/>
  <c r="T527" i="15"/>
  <c r="AE525" i="15"/>
  <c r="AD525" i="15"/>
  <c r="AC525" i="15"/>
  <c r="AB525" i="15"/>
  <c r="AA525" i="15"/>
  <c r="Z525" i="15"/>
  <c r="Y525" i="15"/>
  <c r="X525" i="15"/>
  <c r="W525" i="15"/>
  <c r="V525" i="15"/>
  <c r="U525" i="15"/>
  <c r="T525" i="15"/>
  <c r="AE523" i="15"/>
  <c r="AD523" i="15"/>
  <c r="AC523" i="15"/>
  <c r="AB523" i="15"/>
  <c r="AA523" i="15"/>
  <c r="Z523" i="15"/>
  <c r="Y523" i="15"/>
  <c r="X523" i="15"/>
  <c r="W523" i="15"/>
  <c r="V523" i="15"/>
  <c r="U523" i="15"/>
  <c r="T523" i="15"/>
  <c r="AE521" i="15"/>
  <c r="AD521" i="15"/>
  <c r="AC521" i="15"/>
  <c r="AB521" i="15"/>
  <c r="AA521" i="15"/>
  <c r="Z521" i="15"/>
  <c r="Y521" i="15"/>
  <c r="X521" i="15"/>
  <c r="W521" i="15"/>
  <c r="V521" i="15"/>
  <c r="U521" i="15"/>
  <c r="T521" i="15"/>
  <c r="AE519" i="15"/>
  <c r="AD519" i="15"/>
  <c r="AC519" i="15"/>
  <c r="AB519" i="15"/>
  <c r="AA519" i="15"/>
  <c r="Z519" i="15"/>
  <c r="Y519" i="15"/>
  <c r="X519" i="15"/>
  <c r="W519" i="15"/>
  <c r="V519" i="15"/>
  <c r="U519" i="15"/>
  <c r="T519" i="15"/>
  <c r="AE517" i="15"/>
  <c r="AD517" i="15"/>
  <c r="AC517" i="15"/>
  <c r="AB517" i="15"/>
  <c r="AA517" i="15"/>
  <c r="Z517" i="15"/>
  <c r="Y517" i="15"/>
  <c r="X517" i="15"/>
  <c r="W517" i="15"/>
  <c r="V517" i="15"/>
  <c r="U517" i="15"/>
  <c r="T517" i="15"/>
  <c r="AE515" i="15"/>
  <c r="AD515" i="15"/>
  <c r="AC515" i="15"/>
  <c r="AB515" i="15"/>
  <c r="AA515" i="15"/>
  <c r="Z515" i="15"/>
  <c r="Y515" i="15"/>
  <c r="X515" i="15"/>
  <c r="W515" i="15"/>
  <c r="V515" i="15"/>
  <c r="U515" i="15"/>
  <c r="T515" i="15"/>
  <c r="AE513" i="15"/>
  <c r="AD513" i="15"/>
  <c r="AC513" i="15"/>
  <c r="AB513" i="15"/>
  <c r="AA513" i="15"/>
  <c r="Z513" i="15"/>
  <c r="Y513" i="15"/>
  <c r="X513" i="15"/>
  <c r="W513" i="15"/>
  <c r="V513" i="15"/>
  <c r="U513" i="15"/>
  <c r="T513" i="15"/>
  <c r="AE511" i="15"/>
  <c r="AD511" i="15"/>
  <c r="AC511" i="15"/>
  <c r="AB511" i="15"/>
  <c r="AA511" i="15"/>
  <c r="Z511" i="15"/>
  <c r="Y511" i="15"/>
  <c r="X511" i="15"/>
  <c r="W511" i="15"/>
  <c r="V511" i="15"/>
  <c r="U511" i="15"/>
  <c r="T511" i="15"/>
  <c r="AE509" i="15"/>
  <c r="AD509" i="15"/>
  <c r="AC509" i="15"/>
  <c r="AB509" i="15"/>
  <c r="AA509" i="15"/>
  <c r="Z509" i="15"/>
  <c r="Y509" i="15"/>
  <c r="X509" i="15"/>
  <c r="W509" i="15"/>
  <c r="V509" i="15"/>
  <c r="U509" i="15"/>
  <c r="T509" i="15"/>
  <c r="AE507" i="15"/>
  <c r="AD507" i="15"/>
  <c r="AC507" i="15"/>
  <c r="AB507" i="15"/>
  <c r="AA507" i="15"/>
  <c r="Z507" i="15"/>
  <c r="Y507" i="15"/>
  <c r="X507" i="15"/>
  <c r="W507" i="15"/>
  <c r="V507" i="15"/>
  <c r="U507" i="15"/>
  <c r="T507" i="15"/>
  <c r="AE505" i="15"/>
  <c r="AD505" i="15"/>
  <c r="AC505" i="15"/>
  <c r="AB505" i="15"/>
  <c r="AA505" i="15"/>
  <c r="Z505" i="15"/>
  <c r="Y505" i="15"/>
  <c r="X505" i="15"/>
  <c r="W505" i="15"/>
  <c r="V505" i="15"/>
  <c r="U505" i="15"/>
  <c r="T505" i="15"/>
  <c r="AE503" i="15"/>
  <c r="AD503" i="15"/>
  <c r="AC503" i="15"/>
  <c r="AB503" i="15"/>
  <c r="AA503" i="15"/>
  <c r="Z503" i="15"/>
  <c r="Y503" i="15"/>
  <c r="X503" i="15"/>
  <c r="W503" i="15"/>
  <c r="V503" i="15"/>
  <c r="U503" i="15"/>
  <c r="T503" i="15"/>
  <c r="AE501" i="15"/>
  <c r="AD501" i="15"/>
  <c r="AC501" i="15"/>
  <c r="AB501" i="15"/>
  <c r="AA501" i="15"/>
  <c r="Z501" i="15"/>
  <c r="Y501" i="15"/>
  <c r="X501" i="15"/>
  <c r="W501" i="15"/>
  <c r="V501" i="15"/>
  <c r="U501" i="15"/>
  <c r="T501" i="15"/>
  <c r="AE499" i="15"/>
  <c r="AD499" i="15"/>
  <c r="AC499" i="15"/>
  <c r="AB499" i="15"/>
  <c r="AA499" i="15"/>
  <c r="Z499" i="15"/>
  <c r="Y499" i="15"/>
  <c r="X499" i="15"/>
  <c r="W499" i="15"/>
  <c r="V499" i="15"/>
  <c r="U499" i="15"/>
  <c r="T499" i="15"/>
  <c r="AE497" i="15"/>
  <c r="AD497" i="15"/>
  <c r="AC497" i="15"/>
  <c r="AB497" i="15"/>
  <c r="AA497" i="15"/>
  <c r="Z497" i="15"/>
  <c r="Y497" i="15"/>
  <c r="X497" i="15"/>
  <c r="W497" i="15"/>
  <c r="V497" i="15"/>
  <c r="U497" i="15"/>
  <c r="T497" i="15"/>
  <c r="AE495" i="15"/>
  <c r="AD495" i="15"/>
  <c r="AC495" i="15"/>
  <c r="AB495" i="15"/>
  <c r="AA495" i="15"/>
  <c r="Z495" i="15"/>
  <c r="Y495" i="15"/>
  <c r="X495" i="15"/>
  <c r="W495" i="15"/>
  <c r="V495" i="15"/>
  <c r="U495" i="15"/>
  <c r="T495" i="15"/>
  <c r="AE493" i="15"/>
  <c r="AD493" i="15"/>
  <c r="AC493" i="15"/>
  <c r="AB493" i="15"/>
  <c r="AA493" i="15"/>
  <c r="Z493" i="15"/>
  <c r="Y493" i="15"/>
  <c r="X493" i="15"/>
  <c r="W493" i="15"/>
  <c r="V493" i="15"/>
  <c r="U493" i="15"/>
  <c r="T493" i="15"/>
  <c r="AE491" i="15"/>
  <c r="AD491" i="15"/>
  <c r="AC491" i="15"/>
  <c r="AB491" i="15"/>
  <c r="AA491" i="15"/>
  <c r="Z491" i="15"/>
  <c r="Y491" i="15"/>
  <c r="X491" i="15"/>
  <c r="W491" i="15"/>
  <c r="V491" i="15"/>
  <c r="U491" i="15"/>
  <c r="T491" i="15"/>
  <c r="AE489" i="15"/>
  <c r="AD489" i="15"/>
  <c r="AC489" i="15"/>
  <c r="AB489" i="15"/>
  <c r="AA489" i="15"/>
  <c r="Z489" i="15"/>
  <c r="Y489" i="15"/>
  <c r="X489" i="15"/>
  <c r="W489" i="15"/>
  <c r="V489" i="15"/>
  <c r="U489" i="15"/>
  <c r="T489" i="15"/>
  <c r="AE487" i="15"/>
  <c r="AD487" i="15"/>
  <c r="AC487" i="15"/>
  <c r="AB487" i="15"/>
  <c r="AA487" i="15"/>
  <c r="Z487" i="15"/>
  <c r="Y487" i="15"/>
  <c r="X487" i="15"/>
  <c r="W487" i="15"/>
  <c r="V487" i="15"/>
  <c r="U487" i="15"/>
  <c r="T487" i="15"/>
  <c r="AE485" i="15"/>
  <c r="AD485" i="15"/>
  <c r="AC485" i="15"/>
  <c r="AB485" i="15"/>
  <c r="AA485" i="15"/>
  <c r="Z485" i="15"/>
  <c r="Y485" i="15"/>
  <c r="X485" i="15"/>
  <c r="W485" i="15"/>
  <c r="V485" i="15"/>
  <c r="U485" i="15"/>
  <c r="T485" i="15"/>
  <c r="AE483" i="15"/>
  <c r="AD483" i="15"/>
  <c r="AC483" i="15"/>
  <c r="AB483" i="15"/>
  <c r="AA483" i="15"/>
  <c r="Z483" i="15"/>
  <c r="Y483" i="15"/>
  <c r="X483" i="15"/>
  <c r="W483" i="15"/>
  <c r="V483" i="15"/>
  <c r="U483" i="15"/>
  <c r="T483" i="15"/>
  <c r="AE481" i="15"/>
  <c r="AD481" i="15"/>
  <c r="AC481" i="15"/>
  <c r="AB481" i="15"/>
  <c r="AA481" i="15"/>
  <c r="Z481" i="15"/>
  <c r="Y481" i="15"/>
  <c r="X481" i="15"/>
  <c r="W481" i="15"/>
  <c r="V481" i="15"/>
  <c r="U481" i="15"/>
  <c r="T481" i="15"/>
  <c r="AE479" i="15"/>
  <c r="AD479" i="15"/>
  <c r="AC479" i="15"/>
  <c r="AB479" i="15"/>
  <c r="AA479" i="15"/>
  <c r="Z479" i="15"/>
  <c r="Y479" i="15"/>
  <c r="X479" i="15"/>
  <c r="W479" i="15"/>
  <c r="V479" i="15"/>
  <c r="U479" i="15"/>
  <c r="T479" i="15"/>
  <c r="AE477" i="15"/>
  <c r="AD477" i="15"/>
  <c r="AC477" i="15"/>
  <c r="AB477" i="15"/>
  <c r="AA477" i="15"/>
  <c r="Z477" i="15"/>
  <c r="Y477" i="15"/>
  <c r="X477" i="15"/>
  <c r="W477" i="15"/>
  <c r="V477" i="15"/>
  <c r="U477" i="15"/>
  <c r="T477" i="15"/>
  <c r="AE475" i="15"/>
  <c r="AD475" i="15"/>
  <c r="AC475" i="15"/>
  <c r="AB475" i="15"/>
  <c r="AA475" i="15"/>
  <c r="Z475" i="15"/>
  <c r="Y475" i="15"/>
  <c r="X475" i="15"/>
  <c r="W475" i="15"/>
  <c r="V475" i="15"/>
  <c r="U475" i="15"/>
  <c r="T475" i="15"/>
  <c r="AE473" i="15"/>
  <c r="AD473" i="15"/>
  <c r="AC473" i="15"/>
  <c r="AB473" i="15"/>
  <c r="AA473" i="15"/>
  <c r="Z473" i="15"/>
  <c r="Y473" i="15"/>
  <c r="X473" i="15"/>
  <c r="W473" i="15"/>
  <c r="V473" i="15"/>
  <c r="U473" i="15"/>
  <c r="T473" i="15"/>
  <c r="AE471" i="15"/>
  <c r="AD471" i="15"/>
  <c r="AC471" i="15"/>
  <c r="AB471" i="15"/>
  <c r="AA471" i="15"/>
  <c r="Z471" i="15"/>
  <c r="Y471" i="15"/>
  <c r="X471" i="15"/>
  <c r="W471" i="15"/>
  <c r="V471" i="15"/>
  <c r="U471" i="15"/>
  <c r="T471" i="15"/>
  <c r="AE469" i="15"/>
  <c r="AD469" i="15"/>
  <c r="AC469" i="15"/>
  <c r="AB469" i="15"/>
  <c r="AA469" i="15"/>
  <c r="Z469" i="15"/>
  <c r="Y469" i="15"/>
  <c r="X469" i="15"/>
  <c r="W469" i="15"/>
  <c r="V469" i="15"/>
  <c r="U469" i="15"/>
  <c r="T469" i="15"/>
  <c r="AE467" i="15"/>
  <c r="AD467" i="15"/>
  <c r="AC467" i="15"/>
  <c r="AB467" i="15"/>
  <c r="AA467" i="15"/>
  <c r="Z467" i="15"/>
  <c r="Y467" i="15"/>
  <c r="X467" i="15"/>
  <c r="W467" i="15"/>
  <c r="V467" i="15"/>
  <c r="U467" i="15"/>
  <c r="T467" i="15"/>
  <c r="AE465" i="15"/>
  <c r="AD465" i="15"/>
  <c r="AC465" i="15"/>
  <c r="AB465" i="15"/>
  <c r="AA465" i="15"/>
  <c r="Z465" i="15"/>
  <c r="Y465" i="15"/>
  <c r="X465" i="15"/>
  <c r="W465" i="15"/>
  <c r="V465" i="15"/>
  <c r="U465" i="15"/>
  <c r="T465" i="15"/>
  <c r="AE463" i="15"/>
  <c r="AD463" i="15"/>
  <c r="AC463" i="15"/>
  <c r="AB463" i="15"/>
  <c r="AA463" i="15"/>
  <c r="Z463" i="15"/>
  <c r="Y463" i="15"/>
  <c r="X463" i="15"/>
  <c r="W463" i="15"/>
  <c r="V463" i="15"/>
  <c r="U463" i="15"/>
  <c r="T463" i="15"/>
  <c r="AE461" i="15"/>
  <c r="AD461" i="15"/>
  <c r="AC461" i="15"/>
  <c r="AB461" i="15"/>
  <c r="AA461" i="15"/>
  <c r="Z461" i="15"/>
  <c r="Y461" i="15"/>
  <c r="X461" i="15"/>
  <c r="W461" i="15"/>
  <c r="V461" i="15"/>
  <c r="U461" i="15"/>
  <c r="T461" i="15"/>
  <c r="AE459" i="15"/>
  <c r="AD459" i="15"/>
  <c r="AC459" i="15"/>
  <c r="AB459" i="15"/>
  <c r="AA459" i="15"/>
  <c r="Z459" i="15"/>
  <c r="Y459" i="15"/>
  <c r="X459" i="15"/>
  <c r="W459" i="15"/>
  <c r="V459" i="15"/>
  <c r="U459" i="15"/>
  <c r="T459" i="15"/>
  <c r="AE457" i="15"/>
  <c r="AD457" i="15"/>
  <c r="AC457" i="15"/>
  <c r="AB457" i="15"/>
  <c r="AA457" i="15"/>
  <c r="Z457" i="15"/>
  <c r="Y457" i="15"/>
  <c r="X457" i="15"/>
  <c r="W457" i="15"/>
  <c r="V457" i="15"/>
  <c r="U457" i="15"/>
  <c r="T457" i="15"/>
  <c r="AE455" i="15"/>
  <c r="AD455" i="15"/>
  <c r="AC455" i="15"/>
  <c r="AB455" i="15"/>
  <c r="AA455" i="15"/>
  <c r="Z455" i="15"/>
  <c r="Y455" i="15"/>
  <c r="X455" i="15"/>
  <c r="W455" i="15"/>
  <c r="V455" i="15"/>
  <c r="U455" i="15"/>
  <c r="T455" i="15"/>
  <c r="AE453" i="15"/>
  <c r="AD453" i="15"/>
  <c r="AC453" i="15"/>
  <c r="AB453" i="15"/>
  <c r="AA453" i="15"/>
  <c r="Z453" i="15"/>
  <c r="Y453" i="15"/>
  <c r="X453" i="15"/>
  <c r="W453" i="15"/>
  <c r="V453" i="15"/>
  <c r="U453" i="15"/>
  <c r="T453" i="15"/>
  <c r="AE451" i="15"/>
  <c r="AD451" i="15"/>
  <c r="AC451" i="15"/>
  <c r="AB451" i="15"/>
  <c r="AA451" i="15"/>
  <c r="Z451" i="15"/>
  <c r="Y451" i="15"/>
  <c r="X451" i="15"/>
  <c r="W451" i="15"/>
  <c r="V451" i="15"/>
  <c r="U451" i="15"/>
  <c r="T451" i="15"/>
  <c r="AE449" i="15"/>
  <c r="AD449" i="15"/>
  <c r="AC449" i="15"/>
  <c r="AB449" i="15"/>
  <c r="AA449" i="15"/>
  <c r="Z449" i="15"/>
  <c r="Y449" i="15"/>
  <c r="X449" i="15"/>
  <c r="W449" i="15"/>
  <c r="V449" i="15"/>
  <c r="U449" i="15"/>
  <c r="T449" i="15"/>
  <c r="AE447" i="15"/>
  <c r="AD447" i="15"/>
  <c r="AC447" i="15"/>
  <c r="AB447" i="15"/>
  <c r="AA447" i="15"/>
  <c r="Z447" i="15"/>
  <c r="Y447" i="15"/>
  <c r="X447" i="15"/>
  <c r="W447" i="15"/>
  <c r="V447" i="15"/>
  <c r="U447" i="15"/>
  <c r="T447" i="15"/>
  <c r="AE445" i="15"/>
  <c r="AD445" i="15"/>
  <c r="AC445" i="15"/>
  <c r="AB445" i="15"/>
  <c r="AA445" i="15"/>
  <c r="Z445" i="15"/>
  <c r="Y445" i="15"/>
  <c r="X445" i="15"/>
  <c r="W445" i="15"/>
  <c r="V445" i="15"/>
  <c r="U445" i="15"/>
  <c r="T445" i="15"/>
  <c r="AE443" i="15"/>
  <c r="AD443" i="15"/>
  <c r="AC443" i="15"/>
  <c r="AB443" i="15"/>
  <c r="AA443" i="15"/>
  <c r="Z443" i="15"/>
  <c r="Y443" i="15"/>
  <c r="X443" i="15"/>
  <c r="W443" i="15"/>
  <c r="V443" i="15"/>
  <c r="U443" i="15"/>
  <c r="T443" i="15"/>
  <c r="AE441" i="15"/>
  <c r="AD441" i="15"/>
  <c r="AC441" i="15"/>
  <c r="AB441" i="15"/>
  <c r="AA441" i="15"/>
  <c r="Z441" i="15"/>
  <c r="Y441" i="15"/>
  <c r="X441" i="15"/>
  <c r="W441" i="15"/>
  <c r="V441" i="15"/>
  <c r="U441" i="15"/>
  <c r="T441" i="15"/>
  <c r="AE439" i="15"/>
  <c r="AD439" i="15"/>
  <c r="AC439" i="15"/>
  <c r="AB439" i="15"/>
  <c r="AA439" i="15"/>
  <c r="Z439" i="15"/>
  <c r="Y439" i="15"/>
  <c r="X439" i="15"/>
  <c r="W439" i="15"/>
  <c r="V439" i="15"/>
  <c r="U439" i="15"/>
  <c r="T439" i="15"/>
  <c r="AE437" i="15"/>
  <c r="AD437" i="15"/>
  <c r="AC437" i="15"/>
  <c r="AB437" i="15"/>
  <c r="AA437" i="15"/>
  <c r="Z437" i="15"/>
  <c r="Y437" i="15"/>
  <c r="X437" i="15"/>
  <c r="W437" i="15"/>
  <c r="V437" i="15"/>
  <c r="U437" i="15"/>
  <c r="T437" i="15"/>
  <c r="AE435" i="15"/>
  <c r="AD435" i="15"/>
  <c r="AC435" i="15"/>
  <c r="AB435" i="15"/>
  <c r="AA435" i="15"/>
  <c r="Z435" i="15"/>
  <c r="Y435" i="15"/>
  <c r="X435" i="15"/>
  <c r="W435" i="15"/>
  <c r="V435" i="15"/>
  <c r="U435" i="15"/>
  <c r="T435" i="15"/>
  <c r="AE433" i="15"/>
  <c r="AD433" i="15"/>
  <c r="AC433" i="15"/>
  <c r="AB433" i="15"/>
  <c r="AA433" i="15"/>
  <c r="Z433" i="15"/>
  <c r="Y433" i="15"/>
  <c r="X433" i="15"/>
  <c r="W433" i="15"/>
  <c r="V433" i="15"/>
  <c r="U433" i="15"/>
  <c r="T433" i="15"/>
  <c r="AE431" i="15"/>
  <c r="AD431" i="15"/>
  <c r="AC431" i="15"/>
  <c r="AB431" i="15"/>
  <c r="AA431" i="15"/>
  <c r="Z431" i="15"/>
  <c r="Y431" i="15"/>
  <c r="X431" i="15"/>
  <c r="W431" i="15"/>
  <c r="V431" i="15"/>
  <c r="U431" i="15"/>
  <c r="T431" i="15"/>
  <c r="AE429" i="15"/>
  <c r="AD429" i="15"/>
  <c r="AC429" i="15"/>
  <c r="AB429" i="15"/>
  <c r="AA429" i="15"/>
  <c r="Z429" i="15"/>
  <c r="Y429" i="15"/>
  <c r="X429" i="15"/>
  <c r="W429" i="15"/>
  <c r="V429" i="15"/>
  <c r="U429" i="15"/>
  <c r="T429" i="15"/>
  <c r="AE427" i="15"/>
  <c r="AD427" i="15"/>
  <c r="AC427" i="15"/>
  <c r="AB427" i="15"/>
  <c r="AA427" i="15"/>
  <c r="Z427" i="15"/>
  <c r="Y427" i="15"/>
  <c r="X427" i="15"/>
  <c r="W427" i="15"/>
  <c r="V427" i="15"/>
  <c r="U427" i="15"/>
  <c r="T427" i="15"/>
  <c r="AE425" i="15"/>
  <c r="AD425" i="15"/>
  <c r="AC425" i="15"/>
  <c r="AB425" i="15"/>
  <c r="AA425" i="15"/>
  <c r="Z425" i="15"/>
  <c r="Y425" i="15"/>
  <c r="X425" i="15"/>
  <c r="W425" i="15"/>
  <c r="V425" i="15"/>
  <c r="U425" i="15"/>
  <c r="T425" i="15"/>
  <c r="AE423" i="15"/>
  <c r="AD423" i="15"/>
  <c r="AC423" i="15"/>
  <c r="AB423" i="15"/>
  <c r="AA423" i="15"/>
  <c r="Z423" i="15"/>
  <c r="Y423" i="15"/>
  <c r="X423" i="15"/>
  <c r="W423" i="15"/>
  <c r="V423" i="15"/>
  <c r="U423" i="15"/>
  <c r="T423" i="15"/>
  <c r="AE421" i="15"/>
  <c r="AD421" i="15"/>
  <c r="AC421" i="15"/>
  <c r="AB421" i="15"/>
  <c r="AA421" i="15"/>
  <c r="Z421" i="15"/>
  <c r="Y421" i="15"/>
  <c r="X421" i="15"/>
  <c r="W421" i="15"/>
  <c r="V421" i="15"/>
  <c r="U421" i="15"/>
  <c r="T421" i="15"/>
  <c r="AE419" i="15"/>
  <c r="AD419" i="15"/>
  <c r="AC419" i="15"/>
  <c r="AB419" i="15"/>
  <c r="AA419" i="15"/>
  <c r="Z419" i="15"/>
  <c r="Y419" i="15"/>
  <c r="X419" i="15"/>
  <c r="W419" i="15"/>
  <c r="V419" i="15"/>
  <c r="U419" i="15"/>
  <c r="T419" i="15"/>
  <c r="AE417" i="15"/>
  <c r="AD417" i="15"/>
  <c r="AC417" i="15"/>
  <c r="AB417" i="15"/>
  <c r="AA417" i="15"/>
  <c r="Z417" i="15"/>
  <c r="Y417" i="15"/>
  <c r="X417" i="15"/>
  <c r="W417" i="15"/>
  <c r="V417" i="15"/>
  <c r="U417" i="15"/>
  <c r="T417" i="15"/>
  <c r="AE415" i="15"/>
  <c r="AD415" i="15"/>
  <c r="AC415" i="15"/>
  <c r="AB415" i="15"/>
  <c r="AA415" i="15"/>
  <c r="Z415" i="15"/>
  <c r="Y415" i="15"/>
  <c r="X415" i="15"/>
  <c r="W415" i="15"/>
  <c r="V415" i="15"/>
  <c r="U415" i="15"/>
  <c r="T415" i="15"/>
  <c r="AE413" i="15"/>
  <c r="AD413" i="15"/>
  <c r="AC413" i="15"/>
  <c r="AB413" i="15"/>
  <c r="AA413" i="15"/>
  <c r="Z413" i="15"/>
  <c r="Y413" i="15"/>
  <c r="X413" i="15"/>
  <c r="W413" i="15"/>
  <c r="V413" i="15"/>
  <c r="U413" i="15"/>
  <c r="T413" i="15"/>
  <c r="AE411" i="15"/>
  <c r="AD411" i="15"/>
  <c r="AC411" i="15"/>
  <c r="AB411" i="15"/>
  <c r="AA411" i="15"/>
  <c r="Z411" i="15"/>
  <c r="Y411" i="15"/>
  <c r="X411" i="15"/>
  <c r="W411" i="15"/>
  <c r="V411" i="15"/>
  <c r="U411" i="15"/>
  <c r="T411" i="15"/>
  <c r="AE409" i="15"/>
  <c r="AD409" i="15"/>
  <c r="AC409" i="15"/>
  <c r="AB409" i="15"/>
  <c r="AA409" i="15"/>
  <c r="Z409" i="15"/>
  <c r="Y409" i="15"/>
  <c r="X409" i="15"/>
  <c r="W409" i="15"/>
  <c r="V409" i="15"/>
  <c r="U409" i="15"/>
  <c r="T409" i="15"/>
  <c r="AE407" i="15"/>
  <c r="AD407" i="15"/>
  <c r="AC407" i="15"/>
  <c r="AB407" i="15"/>
  <c r="AA407" i="15"/>
  <c r="Z407" i="15"/>
  <c r="Y407" i="15"/>
  <c r="X407" i="15"/>
  <c r="W407" i="15"/>
  <c r="V407" i="15"/>
  <c r="U407" i="15"/>
  <c r="T407" i="15"/>
  <c r="AE405" i="15"/>
  <c r="AD405" i="15"/>
  <c r="AC405" i="15"/>
  <c r="AB405" i="15"/>
  <c r="AA405" i="15"/>
  <c r="Z405" i="15"/>
  <c r="Y405" i="15"/>
  <c r="X405" i="15"/>
  <c r="W405" i="15"/>
  <c r="V405" i="15"/>
  <c r="U405" i="15"/>
  <c r="T405" i="15"/>
  <c r="AE403" i="15"/>
  <c r="AD403" i="15"/>
  <c r="AC403" i="15"/>
  <c r="AB403" i="15"/>
  <c r="AA403" i="15"/>
  <c r="Z403" i="15"/>
  <c r="Y403" i="15"/>
  <c r="X403" i="15"/>
  <c r="W403" i="15"/>
  <c r="V403" i="15"/>
  <c r="U403" i="15"/>
  <c r="T403" i="15"/>
  <c r="AE401" i="15"/>
  <c r="AD401" i="15"/>
  <c r="AC401" i="15"/>
  <c r="AB401" i="15"/>
  <c r="AA401" i="15"/>
  <c r="Z401" i="15"/>
  <c r="Y401" i="15"/>
  <c r="X401" i="15"/>
  <c r="W401" i="15"/>
  <c r="V401" i="15"/>
  <c r="U401" i="15"/>
  <c r="T401" i="15"/>
  <c r="AE399" i="15"/>
  <c r="AD399" i="15"/>
  <c r="AC399" i="15"/>
  <c r="AB399" i="15"/>
  <c r="AA399" i="15"/>
  <c r="Z399" i="15"/>
  <c r="Y399" i="15"/>
  <c r="X399" i="15"/>
  <c r="W399" i="15"/>
  <c r="V399" i="15"/>
  <c r="U399" i="15"/>
  <c r="T399" i="15"/>
  <c r="AE397" i="15"/>
  <c r="AD397" i="15"/>
  <c r="AC397" i="15"/>
  <c r="AB397" i="15"/>
  <c r="AA397" i="15"/>
  <c r="Z397" i="15"/>
  <c r="Y397" i="15"/>
  <c r="X397" i="15"/>
  <c r="W397" i="15"/>
  <c r="V397" i="15"/>
  <c r="U397" i="15"/>
  <c r="T397" i="15"/>
  <c r="AE395" i="15"/>
  <c r="AD395" i="15"/>
  <c r="AC395" i="15"/>
  <c r="AB395" i="15"/>
  <c r="AA395" i="15"/>
  <c r="Z395" i="15"/>
  <c r="Y395" i="15"/>
  <c r="X395" i="15"/>
  <c r="W395" i="15"/>
  <c r="V395" i="15"/>
  <c r="U395" i="15"/>
  <c r="T395" i="15"/>
  <c r="AE393" i="15"/>
  <c r="AD393" i="15"/>
  <c r="AC393" i="15"/>
  <c r="AB393" i="15"/>
  <c r="AA393" i="15"/>
  <c r="Z393" i="15"/>
  <c r="Y393" i="15"/>
  <c r="X393" i="15"/>
  <c r="W393" i="15"/>
  <c r="V393" i="15"/>
  <c r="U393" i="15"/>
  <c r="T393" i="15"/>
  <c r="AE391" i="15"/>
  <c r="AD391" i="15"/>
  <c r="AC391" i="15"/>
  <c r="AB391" i="15"/>
  <c r="AA391" i="15"/>
  <c r="Z391" i="15"/>
  <c r="Y391" i="15"/>
  <c r="X391" i="15"/>
  <c r="W391" i="15"/>
  <c r="V391" i="15"/>
  <c r="U391" i="15"/>
  <c r="T391" i="15"/>
  <c r="AE389" i="15"/>
  <c r="AD389" i="15"/>
  <c r="AC389" i="15"/>
  <c r="AB389" i="15"/>
  <c r="AA389" i="15"/>
  <c r="Z389" i="15"/>
  <c r="Y389" i="15"/>
  <c r="X389" i="15"/>
  <c r="W389" i="15"/>
  <c r="V389" i="15"/>
  <c r="U389" i="15"/>
  <c r="T389" i="15"/>
  <c r="AE387" i="15"/>
  <c r="AD387" i="15"/>
  <c r="AC387" i="15"/>
  <c r="AB387" i="15"/>
  <c r="AA387" i="15"/>
  <c r="Z387" i="15"/>
  <c r="Y387" i="15"/>
  <c r="X387" i="15"/>
  <c r="W387" i="15"/>
  <c r="V387" i="15"/>
  <c r="U387" i="15"/>
  <c r="T387" i="15"/>
  <c r="AE385" i="15"/>
  <c r="AD385" i="15"/>
  <c r="AC385" i="15"/>
  <c r="AB385" i="15"/>
  <c r="AA385" i="15"/>
  <c r="Z385" i="15"/>
  <c r="Y385" i="15"/>
  <c r="X385" i="15"/>
  <c r="W385" i="15"/>
  <c r="V385" i="15"/>
  <c r="U385" i="15"/>
  <c r="T385" i="15"/>
  <c r="AE383" i="15"/>
  <c r="AD383" i="15"/>
  <c r="AC383" i="15"/>
  <c r="AB383" i="15"/>
  <c r="AA383" i="15"/>
  <c r="Z383" i="15"/>
  <c r="Y383" i="15"/>
  <c r="X383" i="15"/>
  <c r="W383" i="15"/>
  <c r="V383" i="15"/>
  <c r="U383" i="15"/>
  <c r="T383" i="15"/>
  <c r="AE381" i="15"/>
  <c r="AD381" i="15"/>
  <c r="AC381" i="15"/>
  <c r="AB381" i="15"/>
  <c r="AA381" i="15"/>
  <c r="Z381" i="15"/>
  <c r="Y381" i="15"/>
  <c r="X381" i="15"/>
  <c r="W381" i="15"/>
  <c r="V381" i="15"/>
  <c r="U381" i="15"/>
  <c r="T381" i="15"/>
  <c r="AE379" i="15"/>
  <c r="AD379" i="15"/>
  <c r="AC379" i="15"/>
  <c r="AB379" i="15"/>
  <c r="AA379" i="15"/>
  <c r="Z379" i="15"/>
  <c r="Y379" i="15"/>
  <c r="X379" i="15"/>
  <c r="W379" i="15"/>
  <c r="V379" i="15"/>
  <c r="U379" i="15"/>
  <c r="T379" i="15"/>
  <c r="AE377" i="15"/>
  <c r="AD377" i="15"/>
  <c r="AC377" i="15"/>
  <c r="AB377" i="15"/>
  <c r="AA377" i="15"/>
  <c r="Z377" i="15"/>
  <c r="Y377" i="15"/>
  <c r="X377" i="15"/>
  <c r="W377" i="15"/>
  <c r="V377" i="15"/>
  <c r="U377" i="15"/>
  <c r="T377" i="15"/>
  <c r="AE375" i="15"/>
  <c r="AD375" i="15"/>
  <c r="AC375" i="15"/>
  <c r="AB375" i="15"/>
  <c r="AA375" i="15"/>
  <c r="Z375" i="15"/>
  <c r="Y375" i="15"/>
  <c r="X375" i="15"/>
  <c r="W375" i="15"/>
  <c r="V375" i="15"/>
  <c r="U375" i="15"/>
  <c r="T375" i="15"/>
  <c r="AE373" i="15"/>
  <c r="AD373" i="15"/>
  <c r="AC373" i="15"/>
  <c r="AB373" i="15"/>
  <c r="AA373" i="15"/>
  <c r="Z373" i="15"/>
  <c r="Y373" i="15"/>
  <c r="X373" i="15"/>
  <c r="W373" i="15"/>
  <c r="V373" i="15"/>
  <c r="U373" i="15"/>
  <c r="T373" i="15"/>
  <c r="AE371" i="15"/>
  <c r="AD371" i="15"/>
  <c r="AC371" i="15"/>
  <c r="AB371" i="15"/>
  <c r="AA371" i="15"/>
  <c r="Z371" i="15"/>
  <c r="Y371" i="15"/>
  <c r="X371" i="15"/>
  <c r="W371" i="15"/>
  <c r="V371" i="15"/>
  <c r="U371" i="15"/>
  <c r="T371" i="15"/>
  <c r="AE369" i="15"/>
  <c r="AD369" i="15"/>
  <c r="AC369" i="15"/>
  <c r="AB369" i="15"/>
  <c r="AA369" i="15"/>
  <c r="Z369" i="15"/>
  <c r="Y369" i="15"/>
  <c r="X369" i="15"/>
  <c r="W369" i="15"/>
  <c r="V369" i="15"/>
  <c r="U369" i="15"/>
  <c r="T369" i="15"/>
  <c r="AE367" i="15"/>
  <c r="AD367" i="15"/>
  <c r="AC367" i="15"/>
  <c r="AB367" i="15"/>
  <c r="AA367" i="15"/>
  <c r="Z367" i="15"/>
  <c r="Y367" i="15"/>
  <c r="X367" i="15"/>
  <c r="W367" i="15"/>
  <c r="V367" i="15"/>
  <c r="U367" i="15"/>
  <c r="T367" i="15"/>
  <c r="AE365" i="15"/>
  <c r="AD365" i="15"/>
  <c r="AC365" i="15"/>
  <c r="AB365" i="15"/>
  <c r="AA365" i="15"/>
  <c r="Z365" i="15"/>
  <c r="Y365" i="15"/>
  <c r="X365" i="15"/>
  <c r="W365" i="15"/>
  <c r="V365" i="15"/>
  <c r="U365" i="15"/>
  <c r="T365" i="15"/>
  <c r="AE363" i="15"/>
  <c r="AD363" i="15"/>
  <c r="AC363" i="15"/>
  <c r="AB363" i="15"/>
  <c r="AA363" i="15"/>
  <c r="Z363" i="15"/>
  <c r="Y363" i="15"/>
  <c r="X363" i="15"/>
  <c r="W363" i="15"/>
  <c r="V363" i="15"/>
  <c r="U363" i="15"/>
  <c r="T363" i="15"/>
  <c r="AE361" i="15"/>
  <c r="AD361" i="15"/>
  <c r="AC361" i="15"/>
  <c r="AB361" i="15"/>
  <c r="AA361" i="15"/>
  <c r="Z361" i="15"/>
  <c r="Y361" i="15"/>
  <c r="X361" i="15"/>
  <c r="W361" i="15"/>
  <c r="V361" i="15"/>
  <c r="U361" i="15"/>
  <c r="T361" i="15"/>
  <c r="AE359" i="15"/>
  <c r="AD359" i="15"/>
  <c r="AC359" i="15"/>
  <c r="AB359" i="15"/>
  <c r="AA359" i="15"/>
  <c r="Z359" i="15"/>
  <c r="Y359" i="15"/>
  <c r="X359" i="15"/>
  <c r="W359" i="15"/>
  <c r="V359" i="15"/>
  <c r="U359" i="15"/>
  <c r="T359" i="15"/>
  <c r="AE357" i="15"/>
  <c r="AD357" i="15"/>
  <c r="AC357" i="15"/>
  <c r="AB357" i="15"/>
  <c r="AA357" i="15"/>
  <c r="Z357" i="15"/>
  <c r="Y357" i="15"/>
  <c r="X357" i="15"/>
  <c r="W357" i="15"/>
  <c r="V357" i="15"/>
  <c r="U357" i="15"/>
  <c r="T357" i="15"/>
  <c r="AE355" i="15"/>
  <c r="AD355" i="15"/>
  <c r="AC355" i="15"/>
  <c r="AB355" i="15"/>
  <c r="AA355" i="15"/>
  <c r="Z355" i="15"/>
  <c r="Y355" i="15"/>
  <c r="X355" i="15"/>
  <c r="W355" i="15"/>
  <c r="V355" i="15"/>
  <c r="U355" i="15"/>
  <c r="T355" i="15"/>
  <c r="AE353" i="15"/>
  <c r="AD353" i="15"/>
  <c r="AC353" i="15"/>
  <c r="AB353" i="15"/>
  <c r="AA353" i="15"/>
  <c r="Z353" i="15"/>
  <c r="Y353" i="15"/>
  <c r="X353" i="15"/>
  <c r="W353" i="15"/>
  <c r="V353" i="15"/>
  <c r="U353" i="15"/>
  <c r="T353" i="15"/>
  <c r="AE351" i="15"/>
  <c r="AD351" i="15"/>
  <c r="AC351" i="15"/>
  <c r="AB351" i="15"/>
  <c r="AA351" i="15"/>
  <c r="Z351" i="15"/>
  <c r="Y351" i="15"/>
  <c r="X351" i="15"/>
  <c r="W351" i="15"/>
  <c r="V351" i="15"/>
  <c r="U351" i="15"/>
  <c r="T351" i="15"/>
  <c r="AE349" i="15"/>
  <c r="AD349" i="15"/>
  <c r="AC349" i="15"/>
  <c r="AB349" i="15"/>
  <c r="AA349" i="15"/>
  <c r="Z349" i="15"/>
  <c r="Y349" i="15"/>
  <c r="X349" i="15"/>
  <c r="W349" i="15"/>
  <c r="V349" i="15"/>
  <c r="U349" i="15"/>
  <c r="T349" i="15"/>
  <c r="AE347" i="15"/>
  <c r="AD347" i="15"/>
  <c r="AC347" i="15"/>
  <c r="AB347" i="15"/>
  <c r="AA347" i="15"/>
  <c r="Z347" i="15"/>
  <c r="Y347" i="15"/>
  <c r="X347" i="15"/>
  <c r="W347" i="15"/>
  <c r="V347" i="15"/>
  <c r="U347" i="15"/>
  <c r="T347" i="15"/>
  <c r="AE345" i="15"/>
  <c r="AD345" i="15"/>
  <c r="AC345" i="15"/>
  <c r="AB345" i="15"/>
  <c r="AA345" i="15"/>
  <c r="Z345" i="15"/>
  <c r="Y345" i="15"/>
  <c r="X345" i="15"/>
  <c r="W345" i="15"/>
  <c r="V345" i="15"/>
  <c r="U345" i="15"/>
  <c r="T345" i="15"/>
  <c r="AE343" i="15"/>
  <c r="AD343" i="15"/>
  <c r="AC343" i="15"/>
  <c r="AB343" i="15"/>
  <c r="AA343" i="15"/>
  <c r="Z343" i="15"/>
  <c r="Y343" i="15"/>
  <c r="X343" i="15"/>
  <c r="W343" i="15"/>
  <c r="V343" i="15"/>
  <c r="U343" i="15"/>
  <c r="T343" i="15"/>
  <c r="AE341" i="15"/>
  <c r="AD341" i="15"/>
  <c r="AC341" i="15"/>
  <c r="AB341" i="15"/>
  <c r="AA341" i="15"/>
  <c r="Z341" i="15"/>
  <c r="Y341" i="15"/>
  <c r="X341" i="15"/>
  <c r="W341" i="15"/>
  <c r="V341" i="15"/>
  <c r="U341" i="15"/>
  <c r="T341" i="15"/>
  <c r="AE339" i="15"/>
  <c r="AD339" i="15"/>
  <c r="AC339" i="15"/>
  <c r="AB339" i="15"/>
  <c r="AA339" i="15"/>
  <c r="Z339" i="15"/>
  <c r="Y339" i="15"/>
  <c r="X339" i="15"/>
  <c r="W339" i="15"/>
  <c r="V339" i="15"/>
  <c r="U339" i="15"/>
  <c r="T339" i="15"/>
  <c r="AE337" i="15"/>
  <c r="AD337" i="15"/>
  <c r="AC337" i="15"/>
  <c r="AB337" i="15"/>
  <c r="AA337" i="15"/>
  <c r="Z337" i="15"/>
  <c r="Y337" i="15"/>
  <c r="X337" i="15"/>
  <c r="W337" i="15"/>
  <c r="V337" i="15"/>
  <c r="U337" i="15"/>
  <c r="T337" i="15"/>
  <c r="AE335" i="15"/>
  <c r="AD335" i="15"/>
  <c r="AC335" i="15"/>
  <c r="AB335" i="15"/>
  <c r="AA335" i="15"/>
  <c r="Z335" i="15"/>
  <c r="Y335" i="15"/>
  <c r="X335" i="15"/>
  <c r="W335" i="15"/>
  <c r="V335" i="15"/>
  <c r="U335" i="15"/>
  <c r="T335" i="15"/>
  <c r="AE333" i="15"/>
  <c r="AD333" i="15"/>
  <c r="AC333" i="15"/>
  <c r="AB333" i="15"/>
  <c r="AA333" i="15"/>
  <c r="Z333" i="15"/>
  <c r="Y333" i="15"/>
  <c r="X333" i="15"/>
  <c r="W333" i="15"/>
  <c r="V333" i="15"/>
  <c r="U333" i="15"/>
  <c r="T333" i="15"/>
  <c r="AE331" i="15"/>
  <c r="AD331" i="15"/>
  <c r="AC331" i="15"/>
  <c r="AB331" i="15"/>
  <c r="AA331" i="15"/>
  <c r="Z331" i="15"/>
  <c r="Y331" i="15"/>
  <c r="X331" i="15"/>
  <c r="W331" i="15"/>
  <c r="V331" i="15"/>
  <c r="U331" i="15"/>
  <c r="T331" i="15"/>
  <c r="AE329" i="15"/>
  <c r="AD329" i="15"/>
  <c r="AC329" i="15"/>
  <c r="AB329" i="15"/>
  <c r="AA329" i="15"/>
  <c r="Z329" i="15"/>
  <c r="Y329" i="15"/>
  <c r="X329" i="15"/>
  <c r="W329" i="15"/>
  <c r="V329" i="15"/>
  <c r="U329" i="15"/>
  <c r="T329" i="15"/>
  <c r="AE327" i="15"/>
  <c r="AD327" i="15"/>
  <c r="AC327" i="15"/>
  <c r="AB327" i="15"/>
  <c r="AA327" i="15"/>
  <c r="Z327" i="15"/>
  <c r="Y327" i="15"/>
  <c r="X327" i="15"/>
  <c r="W327" i="15"/>
  <c r="V327" i="15"/>
  <c r="U327" i="15"/>
  <c r="T327" i="15"/>
  <c r="AE325" i="15"/>
  <c r="AD325" i="15"/>
  <c r="AC325" i="15"/>
  <c r="AB325" i="15"/>
  <c r="AA325" i="15"/>
  <c r="Z325" i="15"/>
  <c r="Y325" i="15"/>
  <c r="X325" i="15"/>
  <c r="W325" i="15"/>
  <c r="V325" i="15"/>
  <c r="U325" i="15"/>
  <c r="T325" i="15"/>
  <c r="AE323" i="15"/>
  <c r="AD323" i="15"/>
  <c r="AC323" i="15"/>
  <c r="AB323" i="15"/>
  <c r="AA323" i="15"/>
  <c r="Z323" i="15"/>
  <c r="Y323" i="15"/>
  <c r="X323" i="15"/>
  <c r="W323" i="15"/>
  <c r="V323" i="15"/>
  <c r="U323" i="15"/>
  <c r="T323" i="15"/>
  <c r="AE321" i="15"/>
  <c r="AD321" i="15"/>
  <c r="AC321" i="15"/>
  <c r="AB321" i="15"/>
  <c r="AA321" i="15"/>
  <c r="Z321" i="15"/>
  <c r="Y321" i="15"/>
  <c r="X321" i="15"/>
  <c r="W321" i="15"/>
  <c r="V321" i="15"/>
  <c r="U321" i="15"/>
  <c r="T321" i="15"/>
  <c r="AE319" i="15"/>
  <c r="AD319" i="15"/>
  <c r="AC319" i="15"/>
  <c r="AB319" i="15"/>
  <c r="AA319" i="15"/>
  <c r="Z319" i="15"/>
  <c r="Y319" i="15"/>
  <c r="X319" i="15"/>
  <c r="W319" i="15"/>
  <c r="V319" i="15"/>
  <c r="U319" i="15"/>
  <c r="T319" i="15"/>
  <c r="AE317" i="15"/>
  <c r="AD317" i="15"/>
  <c r="AC317" i="15"/>
  <c r="AB317" i="15"/>
  <c r="AA317" i="15"/>
  <c r="Z317" i="15"/>
  <c r="Y317" i="15"/>
  <c r="X317" i="15"/>
  <c r="W317" i="15"/>
  <c r="V317" i="15"/>
  <c r="U317" i="15"/>
  <c r="T317" i="15"/>
  <c r="AE315" i="15"/>
  <c r="AD315" i="15"/>
  <c r="AC315" i="15"/>
  <c r="AB315" i="15"/>
  <c r="AA315" i="15"/>
  <c r="Z315" i="15"/>
  <c r="Y315" i="15"/>
  <c r="X315" i="15"/>
  <c r="W315" i="15"/>
  <c r="V315" i="15"/>
  <c r="U315" i="15"/>
  <c r="T315" i="15"/>
  <c r="AE313" i="15"/>
  <c r="AD313" i="15"/>
  <c r="AC313" i="15"/>
  <c r="AB313" i="15"/>
  <c r="AA313" i="15"/>
  <c r="Z313" i="15"/>
  <c r="Y313" i="15"/>
  <c r="X313" i="15"/>
  <c r="W313" i="15"/>
  <c r="V313" i="15"/>
  <c r="U313" i="15"/>
  <c r="T313" i="15"/>
  <c r="AE311" i="15"/>
  <c r="AD311" i="15"/>
  <c r="AC311" i="15"/>
  <c r="AB311" i="15"/>
  <c r="AA311" i="15"/>
  <c r="Z311" i="15"/>
  <c r="Y311" i="15"/>
  <c r="X311" i="15"/>
  <c r="W311" i="15"/>
  <c r="V311" i="15"/>
  <c r="U311" i="15"/>
  <c r="T311" i="15"/>
  <c r="AE309" i="15"/>
  <c r="AD309" i="15"/>
  <c r="AC309" i="15"/>
  <c r="AB309" i="15"/>
  <c r="AA309" i="15"/>
  <c r="Z309" i="15"/>
  <c r="Y309" i="15"/>
  <c r="X309" i="15"/>
  <c r="W309" i="15"/>
  <c r="V309" i="15"/>
  <c r="U309" i="15"/>
  <c r="T309" i="15"/>
  <c r="AE307" i="15"/>
  <c r="AD307" i="15"/>
  <c r="AC307" i="15"/>
  <c r="AB307" i="15"/>
  <c r="AA307" i="15"/>
  <c r="Z307" i="15"/>
  <c r="Y307" i="15"/>
  <c r="X307" i="15"/>
  <c r="W307" i="15"/>
  <c r="V307" i="15"/>
  <c r="U307" i="15"/>
  <c r="T307" i="15"/>
  <c r="AE305" i="15"/>
  <c r="AD305" i="15"/>
  <c r="AC305" i="15"/>
  <c r="AB305" i="15"/>
  <c r="AA305" i="15"/>
  <c r="Z305" i="15"/>
  <c r="Y305" i="15"/>
  <c r="X305" i="15"/>
  <c r="W305" i="15"/>
  <c r="V305" i="15"/>
  <c r="U305" i="15"/>
  <c r="T305" i="15"/>
  <c r="AE303" i="15"/>
  <c r="AD303" i="15"/>
  <c r="AC303" i="15"/>
  <c r="AB303" i="15"/>
  <c r="AA303" i="15"/>
  <c r="Z303" i="15"/>
  <c r="Y303" i="15"/>
  <c r="X303" i="15"/>
  <c r="W303" i="15"/>
  <c r="V303" i="15"/>
  <c r="U303" i="15"/>
  <c r="T303" i="15"/>
  <c r="AE301" i="15"/>
  <c r="AD301" i="15"/>
  <c r="AC301" i="15"/>
  <c r="AB301" i="15"/>
  <c r="AA301" i="15"/>
  <c r="Z301" i="15"/>
  <c r="Y301" i="15"/>
  <c r="X301" i="15"/>
  <c r="W301" i="15"/>
  <c r="V301" i="15"/>
  <c r="U301" i="15"/>
  <c r="T301" i="15"/>
  <c r="AE299" i="15"/>
  <c r="AD299" i="15"/>
  <c r="AC299" i="15"/>
  <c r="AB299" i="15"/>
  <c r="AA299" i="15"/>
  <c r="Z299" i="15"/>
  <c r="Y299" i="15"/>
  <c r="X299" i="15"/>
  <c r="W299" i="15"/>
  <c r="V299" i="15"/>
  <c r="U299" i="15"/>
  <c r="T299" i="15"/>
  <c r="AE297" i="15"/>
  <c r="AD297" i="15"/>
  <c r="AC297" i="15"/>
  <c r="AB297" i="15"/>
  <c r="AA297" i="15"/>
  <c r="Z297" i="15"/>
  <c r="Y297" i="15"/>
  <c r="X297" i="15"/>
  <c r="W297" i="15"/>
  <c r="V297" i="15"/>
  <c r="U297" i="15"/>
  <c r="T297" i="15"/>
  <c r="AE295" i="15"/>
  <c r="AD295" i="15"/>
  <c r="AC295" i="15"/>
  <c r="AB295" i="15"/>
  <c r="AA295" i="15"/>
  <c r="Z295" i="15"/>
  <c r="Y295" i="15"/>
  <c r="X295" i="15"/>
  <c r="W295" i="15"/>
  <c r="V295" i="15"/>
  <c r="U295" i="15"/>
  <c r="T295" i="15"/>
  <c r="AE293" i="15"/>
  <c r="AD293" i="15"/>
  <c r="AC293" i="15"/>
  <c r="AB293" i="15"/>
  <c r="AA293" i="15"/>
  <c r="Z293" i="15"/>
  <c r="Y293" i="15"/>
  <c r="X293" i="15"/>
  <c r="W293" i="15"/>
  <c r="V293" i="15"/>
  <c r="U293" i="15"/>
  <c r="T293" i="15"/>
  <c r="AE291" i="15"/>
  <c r="AD291" i="15"/>
  <c r="AC291" i="15"/>
  <c r="AB291" i="15"/>
  <c r="AA291" i="15"/>
  <c r="Z291" i="15"/>
  <c r="Y291" i="15"/>
  <c r="X291" i="15"/>
  <c r="W291" i="15"/>
  <c r="V291" i="15"/>
  <c r="U291" i="15"/>
  <c r="T291" i="15"/>
  <c r="AE289" i="15"/>
  <c r="AD289" i="15"/>
  <c r="AC289" i="15"/>
  <c r="AB289" i="15"/>
  <c r="AA289" i="15"/>
  <c r="Z289" i="15"/>
  <c r="Y289" i="15"/>
  <c r="X289" i="15"/>
  <c r="W289" i="15"/>
  <c r="V289" i="15"/>
  <c r="U289" i="15"/>
  <c r="T289" i="15"/>
  <c r="AE287" i="15"/>
  <c r="AD287" i="15"/>
  <c r="AC287" i="15"/>
  <c r="AB287" i="15"/>
  <c r="AA287" i="15"/>
  <c r="Z287" i="15"/>
  <c r="Y287" i="15"/>
  <c r="X287" i="15"/>
  <c r="W287" i="15"/>
  <c r="V287" i="15"/>
  <c r="U287" i="15"/>
  <c r="T287" i="15"/>
  <c r="AE285" i="15"/>
  <c r="AD285" i="15"/>
  <c r="AC285" i="15"/>
  <c r="AB285" i="15"/>
  <c r="AA285" i="15"/>
  <c r="Z285" i="15"/>
  <c r="Y285" i="15"/>
  <c r="X285" i="15"/>
  <c r="W285" i="15"/>
  <c r="V285" i="15"/>
  <c r="U285" i="15"/>
  <c r="T285" i="15"/>
  <c r="AE283" i="15"/>
  <c r="AD283" i="15"/>
  <c r="AC283" i="15"/>
  <c r="AB283" i="15"/>
  <c r="AA283" i="15"/>
  <c r="Z283" i="15"/>
  <c r="Y283" i="15"/>
  <c r="X283" i="15"/>
  <c r="W283" i="15"/>
  <c r="V283" i="15"/>
  <c r="U283" i="15"/>
  <c r="T283" i="15"/>
  <c r="AE281" i="15"/>
  <c r="AD281" i="15"/>
  <c r="AC281" i="15"/>
  <c r="AB281" i="15"/>
  <c r="AA281" i="15"/>
  <c r="Z281" i="15"/>
  <c r="Y281" i="15"/>
  <c r="X281" i="15"/>
  <c r="W281" i="15"/>
  <c r="V281" i="15"/>
  <c r="U281" i="15"/>
  <c r="T281" i="15"/>
  <c r="AE279" i="15"/>
  <c r="AD279" i="15"/>
  <c r="AC279" i="15"/>
  <c r="AB279" i="15"/>
  <c r="AA279" i="15"/>
  <c r="Z279" i="15"/>
  <c r="Y279" i="15"/>
  <c r="X279" i="15"/>
  <c r="W279" i="15"/>
  <c r="V279" i="15"/>
  <c r="U279" i="15"/>
  <c r="T279" i="15"/>
  <c r="AE277" i="15"/>
  <c r="AD277" i="15"/>
  <c r="AC277" i="15"/>
  <c r="AB277" i="15"/>
  <c r="AA277" i="15"/>
  <c r="Z277" i="15"/>
  <c r="Y277" i="15"/>
  <c r="X277" i="15"/>
  <c r="W277" i="15"/>
  <c r="V277" i="15"/>
  <c r="U277" i="15"/>
  <c r="T277" i="15"/>
  <c r="AE275" i="15"/>
  <c r="AD275" i="15"/>
  <c r="AC275" i="15"/>
  <c r="AB275" i="15"/>
  <c r="AA275" i="15"/>
  <c r="Z275" i="15"/>
  <c r="Y275" i="15"/>
  <c r="X275" i="15"/>
  <c r="W275" i="15"/>
  <c r="V275" i="15"/>
  <c r="U275" i="15"/>
  <c r="T275" i="15"/>
  <c r="AE273" i="15"/>
  <c r="AD273" i="15"/>
  <c r="AC273" i="15"/>
  <c r="AB273" i="15"/>
  <c r="AA273" i="15"/>
  <c r="Z273" i="15"/>
  <c r="Y273" i="15"/>
  <c r="X273" i="15"/>
  <c r="W273" i="15"/>
  <c r="V273" i="15"/>
  <c r="U273" i="15"/>
  <c r="T273" i="15"/>
  <c r="AE271" i="15"/>
  <c r="AD271" i="15"/>
  <c r="AC271" i="15"/>
  <c r="AB271" i="15"/>
  <c r="AA271" i="15"/>
  <c r="Z271" i="15"/>
  <c r="Y271" i="15"/>
  <c r="X271" i="15"/>
  <c r="W271" i="15"/>
  <c r="V271" i="15"/>
  <c r="U271" i="15"/>
  <c r="T271" i="15"/>
  <c r="AE269" i="15"/>
  <c r="AD269" i="15"/>
  <c r="AC269" i="15"/>
  <c r="AB269" i="15"/>
  <c r="AA269" i="15"/>
  <c r="Z269" i="15"/>
  <c r="Y269" i="15"/>
  <c r="X269" i="15"/>
  <c r="W269" i="15"/>
  <c r="V269" i="15"/>
  <c r="U269" i="15"/>
  <c r="T269" i="15"/>
  <c r="AE267" i="15"/>
  <c r="AD267" i="15"/>
  <c r="AC267" i="15"/>
  <c r="AB267" i="15"/>
  <c r="AA267" i="15"/>
  <c r="Z267" i="15"/>
  <c r="Y267" i="15"/>
  <c r="X267" i="15"/>
  <c r="W267" i="15"/>
  <c r="V267" i="15"/>
  <c r="U267" i="15"/>
  <c r="T267" i="15"/>
  <c r="AE265" i="15"/>
  <c r="AD265" i="15"/>
  <c r="AC265" i="15"/>
  <c r="AB265" i="15"/>
  <c r="AA265" i="15"/>
  <c r="Z265" i="15"/>
  <c r="Y265" i="15"/>
  <c r="X265" i="15"/>
  <c r="W265" i="15"/>
  <c r="V265" i="15"/>
  <c r="U265" i="15"/>
  <c r="T265" i="15"/>
  <c r="AE263" i="15"/>
  <c r="AD263" i="15"/>
  <c r="AC263" i="15"/>
  <c r="AB263" i="15"/>
  <c r="AA263" i="15"/>
  <c r="Z263" i="15"/>
  <c r="Y263" i="15"/>
  <c r="X263" i="15"/>
  <c r="W263" i="15"/>
  <c r="V263" i="15"/>
  <c r="U263" i="15"/>
  <c r="T263" i="15"/>
  <c r="AE261" i="15"/>
  <c r="AD261" i="15"/>
  <c r="AC261" i="15"/>
  <c r="AB261" i="15"/>
  <c r="AA261" i="15"/>
  <c r="Z261" i="15"/>
  <c r="Y261" i="15"/>
  <c r="X261" i="15"/>
  <c r="W261" i="15"/>
  <c r="V261" i="15"/>
  <c r="U261" i="15"/>
  <c r="T261" i="15"/>
  <c r="AE259" i="15"/>
  <c r="AD259" i="15"/>
  <c r="AC259" i="15"/>
  <c r="AB259" i="15"/>
  <c r="AA259" i="15"/>
  <c r="Z259" i="15"/>
  <c r="Y259" i="15"/>
  <c r="X259" i="15"/>
  <c r="W259" i="15"/>
  <c r="V259" i="15"/>
  <c r="U259" i="15"/>
  <c r="T259" i="15"/>
  <c r="AE257" i="15"/>
  <c r="AD257" i="15"/>
  <c r="AC257" i="15"/>
  <c r="AB257" i="15"/>
  <c r="AA257" i="15"/>
  <c r="Z257" i="15"/>
  <c r="Y257" i="15"/>
  <c r="X257" i="15"/>
  <c r="W257" i="15"/>
  <c r="V257" i="15"/>
  <c r="U257" i="15"/>
  <c r="T257" i="15"/>
  <c r="AE255" i="15"/>
  <c r="AD255" i="15"/>
  <c r="AC255" i="15"/>
  <c r="AB255" i="15"/>
  <c r="AA255" i="15"/>
  <c r="Z255" i="15"/>
  <c r="Y255" i="15"/>
  <c r="X255" i="15"/>
  <c r="W255" i="15"/>
  <c r="V255" i="15"/>
  <c r="U255" i="15"/>
  <c r="T255" i="15"/>
  <c r="AE253" i="15"/>
  <c r="AD253" i="15"/>
  <c r="AC253" i="15"/>
  <c r="AB253" i="15"/>
  <c r="AA253" i="15"/>
  <c r="Z253" i="15"/>
  <c r="Y253" i="15"/>
  <c r="X253" i="15"/>
  <c r="W253" i="15"/>
  <c r="V253" i="15"/>
  <c r="U253" i="15"/>
  <c r="T253" i="15"/>
  <c r="AE251" i="15"/>
  <c r="AD251" i="15"/>
  <c r="AC251" i="15"/>
  <c r="AB251" i="15"/>
  <c r="AA251" i="15"/>
  <c r="Z251" i="15"/>
  <c r="Y251" i="15"/>
  <c r="X251" i="15"/>
  <c r="W251" i="15"/>
  <c r="V251" i="15"/>
  <c r="U251" i="15"/>
  <c r="T251" i="15"/>
  <c r="AE249" i="15"/>
  <c r="AD249" i="15"/>
  <c r="AC249" i="15"/>
  <c r="AB249" i="15"/>
  <c r="AA249" i="15"/>
  <c r="Z249" i="15"/>
  <c r="Y249" i="15"/>
  <c r="X249" i="15"/>
  <c r="W249" i="15"/>
  <c r="V249" i="15"/>
  <c r="U249" i="15"/>
  <c r="T249" i="15"/>
  <c r="AE247" i="15"/>
  <c r="AD247" i="15"/>
  <c r="AC247" i="15"/>
  <c r="AB247" i="15"/>
  <c r="AA247" i="15"/>
  <c r="Z247" i="15"/>
  <c r="Y247" i="15"/>
  <c r="X247" i="15"/>
  <c r="W247" i="15"/>
  <c r="V247" i="15"/>
  <c r="U247" i="15"/>
  <c r="T247" i="15"/>
  <c r="AE245" i="15"/>
  <c r="AD245" i="15"/>
  <c r="AC245" i="15"/>
  <c r="AB245" i="15"/>
  <c r="AA245" i="15"/>
  <c r="Z245" i="15"/>
  <c r="Y245" i="15"/>
  <c r="X245" i="15"/>
  <c r="W245" i="15"/>
  <c r="V245" i="15"/>
  <c r="U245" i="15"/>
  <c r="T245" i="15"/>
  <c r="AE243" i="15"/>
  <c r="AD243" i="15"/>
  <c r="AC243" i="15"/>
  <c r="AB243" i="15"/>
  <c r="AA243" i="15"/>
  <c r="Z243" i="15"/>
  <c r="Y243" i="15"/>
  <c r="X243" i="15"/>
  <c r="W243" i="15"/>
  <c r="V243" i="15"/>
  <c r="U243" i="15"/>
  <c r="T243" i="15"/>
  <c r="AE241" i="15"/>
  <c r="AD241" i="15"/>
  <c r="AC241" i="15"/>
  <c r="AB241" i="15"/>
  <c r="AA241" i="15"/>
  <c r="Z241" i="15"/>
  <c r="Y241" i="15"/>
  <c r="X241" i="15"/>
  <c r="W241" i="15"/>
  <c r="V241" i="15"/>
  <c r="U241" i="15"/>
  <c r="T241" i="15"/>
  <c r="AE239" i="15"/>
  <c r="AD239" i="15"/>
  <c r="AC239" i="15"/>
  <c r="AB239" i="15"/>
  <c r="AA239" i="15"/>
  <c r="Z239" i="15"/>
  <c r="Y239" i="15"/>
  <c r="X239" i="15"/>
  <c r="W239" i="15"/>
  <c r="V239" i="15"/>
  <c r="U239" i="15"/>
  <c r="T239" i="15"/>
  <c r="AE237" i="15"/>
  <c r="AD237" i="15"/>
  <c r="AC237" i="15"/>
  <c r="AB237" i="15"/>
  <c r="AA237" i="15"/>
  <c r="Z237" i="15"/>
  <c r="Y237" i="15"/>
  <c r="X237" i="15"/>
  <c r="W237" i="15"/>
  <c r="V237" i="15"/>
  <c r="U237" i="15"/>
  <c r="T237" i="15"/>
  <c r="AE235" i="15"/>
  <c r="AD235" i="15"/>
  <c r="AC235" i="15"/>
  <c r="AB235" i="15"/>
  <c r="AA235" i="15"/>
  <c r="Z235" i="15"/>
  <c r="Y235" i="15"/>
  <c r="X235" i="15"/>
  <c r="W235" i="15"/>
  <c r="V235" i="15"/>
  <c r="U235" i="15"/>
  <c r="T235" i="15"/>
  <c r="AE233" i="15"/>
  <c r="AD233" i="15"/>
  <c r="AC233" i="15"/>
  <c r="AB233" i="15"/>
  <c r="AA233" i="15"/>
  <c r="Z233" i="15"/>
  <c r="Y233" i="15"/>
  <c r="X233" i="15"/>
  <c r="W233" i="15"/>
  <c r="V233" i="15"/>
  <c r="U233" i="15"/>
  <c r="T233" i="15"/>
  <c r="AE231" i="15"/>
  <c r="AD231" i="15"/>
  <c r="AC231" i="15"/>
  <c r="AB231" i="15"/>
  <c r="AA231" i="15"/>
  <c r="Z231" i="15"/>
  <c r="Y231" i="15"/>
  <c r="X231" i="15"/>
  <c r="W231" i="15"/>
  <c r="V231" i="15"/>
  <c r="U231" i="15"/>
  <c r="T231" i="15"/>
  <c r="AE229" i="15"/>
  <c r="AD229" i="15"/>
  <c r="AC229" i="15"/>
  <c r="AB229" i="15"/>
  <c r="AA229" i="15"/>
  <c r="Z229" i="15"/>
  <c r="Y229" i="15"/>
  <c r="X229" i="15"/>
  <c r="W229" i="15"/>
  <c r="V229" i="15"/>
  <c r="U229" i="15"/>
  <c r="T229" i="15"/>
  <c r="AE227" i="15"/>
  <c r="AD227" i="15"/>
  <c r="AC227" i="15"/>
  <c r="AB227" i="15"/>
  <c r="AA227" i="15"/>
  <c r="Z227" i="15"/>
  <c r="Y227" i="15"/>
  <c r="X227" i="15"/>
  <c r="W227" i="15"/>
  <c r="V227" i="15"/>
  <c r="U227" i="15"/>
  <c r="T227" i="15"/>
  <c r="AE225" i="15"/>
  <c r="AD225" i="15"/>
  <c r="AC225" i="15"/>
  <c r="AB225" i="15"/>
  <c r="AA225" i="15"/>
  <c r="Z225" i="15"/>
  <c r="Y225" i="15"/>
  <c r="X225" i="15"/>
  <c r="W225" i="15"/>
  <c r="V225" i="15"/>
  <c r="U225" i="15"/>
  <c r="T225" i="15"/>
  <c r="AE223" i="15"/>
  <c r="AD223" i="15"/>
  <c r="AC223" i="15"/>
  <c r="AB223" i="15"/>
  <c r="AA223" i="15"/>
  <c r="Z223" i="15"/>
  <c r="Y223" i="15"/>
  <c r="X223" i="15"/>
  <c r="W223" i="15"/>
  <c r="V223" i="15"/>
  <c r="U223" i="15"/>
  <c r="T223" i="15"/>
  <c r="AE221" i="15"/>
  <c r="AD221" i="15"/>
  <c r="AC221" i="15"/>
  <c r="AB221" i="15"/>
  <c r="AA221" i="15"/>
  <c r="Z221" i="15"/>
  <c r="Y221" i="15"/>
  <c r="X221" i="15"/>
  <c r="W221" i="15"/>
  <c r="V221" i="15"/>
  <c r="U221" i="15"/>
  <c r="T221" i="15"/>
  <c r="AE219" i="15"/>
  <c r="AD219" i="15"/>
  <c r="AC219" i="15"/>
  <c r="AB219" i="15"/>
  <c r="AA219" i="15"/>
  <c r="Z219" i="15"/>
  <c r="Y219" i="15"/>
  <c r="X219" i="15"/>
  <c r="W219" i="15"/>
  <c r="V219" i="15"/>
  <c r="U219" i="15"/>
  <c r="T219" i="15"/>
  <c r="AE217" i="15"/>
  <c r="AD217" i="15"/>
  <c r="AC217" i="15"/>
  <c r="AB217" i="15"/>
  <c r="AA217" i="15"/>
  <c r="Z217" i="15"/>
  <c r="Y217" i="15"/>
  <c r="X217" i="15"/>
  <c r="W217" i="15"/>
  <c r="V217" i="15"/>
  <c r="U217" i="15"/>
  <c r="T217" i="15"/>
  <c r="AE215" i="15"/>
  <c r="AD215" i="15"/>
  <c r="AC215" i="15"/>
  <c r="AB215" i="15"/>
  <c r="AA215" i="15"/>
  <c r="Z215" i="15"/>
  <c r="Y215" i="15"/>
  <c r="X215" i="15"/>
  <c r="W215" i="15"/>
  <c r="V215" i="15"/>
  <c r="U215" i="15"/>
  <c r="T215" i="15"/>
  <c r="AE213" i="15"/>
  <c r="AD213" i="15"/>
  <c r="AC213" i="15"/>
  <c r="AB213" i="15"/>
  <c r="AA213" i="15"/>
  <c r="Z213" i="15"/>
  <c r="Y213" i="15"/>
  <c r="X213" i="15"/>
  <c r="W213" i="15"/>
  <c r="V213" i="15"/>
  <c r="U213" i="15"/>
  <c r="T213" i="15"/>
  <c r="AE211" i="15"/>
  <c r="AD211" i="15"/>
  <c r="AC211" i="15"/>
  <c r="AB211" i="15"/>
  <c r="AA211" i="15"/>
  <c r="Z211" i="15"/>
  <c r="Y211" i="15"/>
  <c r="X211" i="15"/>
  <c r="W211" i="15"/>
  <c r="V211" i="15"/>
  <c r="U211" i="15"/>
  <c r="T211" i="15"/>
  <c r="AE209" i="15"/>
  <c r="AD209" i="15"/>
  <c r="AC209" i="15"/>
  <c r="AB209" i="15"/>
  <c r="AA209" i="15"/>
  <c r="Z209" i="15"/>
  <c r="Y209" i="15"/>
  <c r="X209" i="15"/>
  <c r="W209" i="15"/>
  <c r="V209" i="15"/>
  <c r="U209" i="15"/>
  <c r="T209" i="15"/>
  <c r="AE207" i="15"/>
  <c r="AD207" i="15"/>
  <c r="AC207" i="15"/>
  <c r="AB207" i="15"/>
  <c r="AA207" i="15"/>
  <c r="Z207" i="15"/>
  <c r="Y207" i="15"/>
  <c r="X207" i="15"/>
  <c r="W207" i="15"/>
  <c r="V207" i="15"/>
  <c r="U207" i="15"/>
  <c r="T207" i="15"/>
  <c r="AE205" i="15"/>
  <c r="AD205" i="15"/>
  <c r="AC205" i="15"/>
  <c r="AB205" i="15"/>
  <c r="AA205" i="15"/>
  <c r="Z205" i="15"/>
  <c r="Y205" i="15"/>
  <c r="X205" i="15"/>
  <c r="W205" i="15"/>
  <c r="V205" i="15"/>
  <c r="U205" i="15"/>
  <c r="T205" i="15"/>
  <c r="AE203" i="15"/>
  <c r="AD203" i="15"/>
  <c r="AC203" i="15"/>
  <c r="AB203" i="15"/>
  <c r="AA203" i="15"/>
  <c r="Z203" i="15"/>
  <c r="Y203" i="15"/>
  <c r="X203" i="15"/>
  <c r="W203" i="15"/>
  <c r="V203" i="15"/>
  <c r="U203" i="15"/>
  <c r="T203" i="15"/>
  <c r="AE201" i="15"/>
  <c r="AD201" i="15"/>
  <c r="AC201" i="15"/>
  <c r="AB201" i="15"/>
  <c r="AA201" i="15"/>
  <c r="Z201" i="15"/>
  <c r="Y201" i="15"/>
  <c r="X201" i="15"/>
  <c r="W201" i="15"/>
  <c r="V201" i="15"/>
  <c r="U201" i="15"/>
  <c r="T201" i="15"/>
  <c r="AE199" i="15"/>
  <c r="AD199" i="15"/>
  <c r="AC199" i="15"/>
  <c r="AB199" i="15"/>
  <c r="AA199" i="15"/>
  <c r="Z199" i="15"/>
  <c r="Y199" i="15"/>
  <c r="X199" i="15"/>
  <c r="W199" i="15"/>
  <c r="V199" i="15"/>
  <c r="U199" i="15"/>
  <c r="T199" i="15"/>
  <c r="AE197" i="15"/>
  <c r="AD197" i="15"/>
  <c r="AC197" i="15"/>
  <c r="AB197" i="15"/>
  <c r="AA197" i="15"/>
  <c r="Z197" i="15"/>
  <c r="Y197" i="15"/>
  <c r="X197" i="15"/>
  <c r="W197" i="15"/>
  <c r="V197" i="15"/>
  <c r="U197" i="15"/>
  <c r="T197" i="15"/>
  <c r="AE195" i="15"/>
  <c r="AD195" i="15"/>
  <c r="AC195" i="15"/>
  <c r="AB195" i="15"/>
  <c r="AA195" i="15"/>
  <c r="Z195" i="15"/>
  <c r="Y195" i="15"/>
  <c r="X195" i="15"/>
  <c r="W195" i="15"/>
  <c r="V195" i="15"/>
  <c r="U195" i="15"/>
  <c r="T195" i="15"/>
  <c r="AE193" i="15"/>
  <c r="AD193" i="15"/>
  <c r="AC193" i="15"/>
  <c r="AB193" i="15"/>
  <c r="AA193" i="15"/>
  <c r="Z193" i="15"/>
  <c r="Y193" i="15"/>
  <c r="X193" i="15"/>
  <c r="W193" i="15"/>
  <c r="V193" i="15"/>
  <c r="U193" i="15"/>
  <c r="T193" i="15"/>
  <c r="AE191" i="15"/>
  <c r="AD191" i="15"/>
  <c r="AC191" i="15"/>
  <c r="AB191" i="15"/>
  <c r="AA191" i="15"/>
  <c r="Z191" i="15"/>
  <c r="Y191" i="15"/>
  <c r="X191" i="15"/>
  <c r="W191" i="15"/>
  <c r="V191" i="15"/>
  <c r="U191" i="15"/>
  <c r="T191" i="15"/>
  <c r="AE189" i="15"/>
  <c r="AD189" i="15"/>
  <c r="AC189" i="15"/>
  <c r="AB189" i="15"/>
  <c r="AA189" i="15"/>
  <c r="Z189" i="15"/>
  <c r="Y189" i="15"/>
  <c r="X189" i="15"/>
  <c r="W189" i="15"/>
  <c r="V189" i="15"/>
  <c r="U189" i="15"/>
  <c r="T189" i="15"/>
  <c r="AE187" i="15"/>
  <c r="AD187" i="15"/>
  <c r="AC187" i="15"/>
  <c r="AB187" i="15"/>
  <c r="AA187" i="15"/>
  <c r="Z187" i="15"/>
  <c r="Y187" i="15"/>
  <c r="X187" i="15"/>
  <c r="W187" i="15"/>
  <c r="V187" i="15"/>
  <c r="U187" i="15"/>
  <c r="T187" i="15"/>
  <c r="AE185" i="15"/>
  <c r="AD185" i="15"/>
  <c r="AC185" i="15"/>
  <c r="AB185" i="15"/>
  <c r="AA185" i="15"/>
  <c r="Z185" i="15"/>
  <c r="Y185" i="15"/>
  <c r="X185" i="15"/>
  <c r="W185" i="15"/>
  <c r="V185" i="15"/>
  <c r="U185" i="15"/>
  <c r="T185" i="15"/>
  <c r="AE183" i="15"/>
  <c r="AD183" i="15"/>
  <c r="AC183" i="15"/>
  <c r="AB183" i="15"/>
  <c r="AA183" i="15"/>
  <c r="Z183" i="15"/>
  <c r="Y183" i="15"/>
  <c r="X183" i="15"/>
  <c r="W183" i="15"/>
  <c r="V183" i="15"/>
  <c r="U183" i="15"/>
  <c r="T183" i="15"/>
  <c r="AE181" i="15"/>
  <c r="AD181" i="15"/>
  <c r="AC181" i="15"/>
  <c r="AB181" i="15"/>
  <c r="AA181" i="15"/>
  <c r="Z181" i="15"/>
  <c r="Y181" i="15"/>
  <c r="X181" i="15"/>
  <c r="W181" i="15"/>
  <c r="V181" i="15"/>
  <c r="U181" i="15"/>
  <c r="T181" i="15"/>
  <c r="AE179" i="15"/>
  <c r="AD179" i="15"/>
  <c r="AC179" i="15"/>
  <c r="AB179" i="15"/>
  <c r="AA179" i="15"/>
  <c r="Z179" i="15"/>
  <c r="Y179" i="15"/>
  <c r="X179" i="15"/>
  <c r="W179" i="15"/>
  <c r="V179" i="15"/>
  <c r="U179" i="15"/>
  <c r="T179" i="15"/>
  <c r="AE177" i="15"/>
  <c r="AD177" i="15"/>
  <c r="AC177" i="15"/>
  <c r="AB177" i="15"/>
  <c r="AA177" i="15"/>
  <c r="Z177" i="15"/>
  <c r="Y177" i="15"/>
  <c r="X177" i="15"/>
  <c r="W177" i="15"/>
  <c r="V177" i="15"/>
  <c r="U177" i="15"/>
  <c r="T177" i="15"/>
  <c r="AE175" i="15"/>
  <c r="AD175" i="15"/>
  <c r="AC175" i="15"/>
  <c r="AB175" i="15"/>
  <c r="AA175" i="15"/>
  <c r="Z175" i="15"/>
  <c r="Y175" i="15"/>
  <c r="X175" i="15"/>
  <c r="W175" i="15"/>
  <c r="V175" i="15"/>
  <c r="U175" i="15"/>
  <c r="T175" i="15"/>
  <c r="AE173" i="15"/>
  <c r="AD173" i="15"/>
  <c r="AC173" i="15"/>
  <c r="AB173" i="15"/>
  <c r="AA173" i="15"/>
  <c r="Z173" i="15"/>
  <c r="Y173" i="15"/>
  <c r="X173" i="15"/>
  <c r="W173" i="15"/>
  <c r="V173" i="15"/>
  <c r="U173" i="15"/>
  <c r="T173" i="15"/>
  <c r="AE171" i="15"/>
  <c r="AD171" i="15"/>
  <c r="AC171" i="15"/>
  <c r="AB171" i="15"/>
  <c r="AA171" i="15"/>
  <c r="Z171" i="15"/>
  <c r="Y171" i="15"/>
  <c r="X171" i="15"/>
  <c r="W171" i="15"/>
  <c r="V171" i="15"/>
  <c r="U171" i="15"/>
  <c r="T171" i="15"/>
  <c r="AE169" i="15"/>
  <c r="AD169" i="15"/>
  <c r="AC169" i="15"/>
  <c r="AB169" i="15"/>
  <c r="AA169" i="15"/>
  <c r="Z169" i="15"/>
  <c r="Y169" i="15"/>
  <c r="X169" i="15"/>
  <c r="W169" i="15"/>
  <c r="V169" i="15"/>
  <c r="U169" i="15"/>
  <c r="T169" i="15"/>
  <c r="AE167" i="15"/>
  <c r="AD167" i="15"/>
  <c r="AC167" i="15"/>
  <c r="AB167" i="15"/>
  <c r="AA167" i="15"/>
  <c r="Z167" i="15"/>
  <c r="Y167" i="15"/>
  <c r="X167" i="15"/>
  <c r="W167" i="15"/>
  <c r="V167" i="15"/>
  <c r="U167" i="15"/>
  <c r="T167" i="15"/>
  <c r="AE165" i="15"/>
  <c r="AD165" i="15"/>
  <c r="AC165" i="15"/>
  <c r="AB165" i="15"/>
  <c r="AA165" i="15"/>
  <c r="Z165" i="15"/>
  <c r="Y165" i="15"/>
  <c r="X165" i="15"/>
  <c r="W165" i="15"/>
  <c r="V165" i="15"/>
  <c r="U165" i="15"/>
  <c r="T165" i="15"/>
  <c r="AE163" i="15"/>
  <c r="AD163" i="15"/>
  <c r="AC163" i="15"/>
  <c r="AB163" i="15"/>
  <c r="AA163" i="15"/>
  <c r="Z163" i="15"/>
  <c r="Y163" i="15"/>
  <c r="X163" i="15"/>
  <c r="W163" i="15"/>
  <c r="V163" i="15"/>
  <c r="U163" i="15"/>
  <c r="T163" i="15"/>
  <c r="AE161" i="15"/>
  <c r="AD161" i="15"/>
  <c r="AC161" i="15"/>
  <c r="AB161" i="15"/>
  <c r="AA161" i="15"/>
  <c r="Z161" i="15"/>
  <c r="Y161" i="15"/>
  <c r="X161" i="15"/>
  <c r="W161" i="15"/>
  <c r="V161" i="15"/>
  <c r="U161" i="15"/>
  <c r="T161" i="15"/>
  <c r="AE159" i="15"/>
  <c r="AD159" i="15"/>
  <c r="AC159" i="15"/>
  <c r="AB159" i="15"/>
  <c r="AA159" i="15"/>
  <c r="Z159" i="15"/>
  <c r="Y159" i="15"/>
  <c r="X159" i="15"/>
  <c r="W159" i="15"/>
  <c r="V159" i="15"/>
  <c r="U159" i="15"/>
  <c r="T159" i="15"/>
  <c r="AE157" i="15"/>
  <c r="AD157" i="15"/>
  <c r="AC157" i="15"/>
  <c r="AB157" i="15"/>
  <c r="AA157" i="15"/>
  <c r="Z157" i="15"/>
  <c r="Y157" i="15"/>
  <c r="X157" i="15"/>
  <c r="W157" i="15"/>
  <c r="V157" i="15"/>
  <c r="U157" i="15"/>
  <c r="T157" i="15"/>
  <c r="AE155" i="15"/>
  <c r="AD155" i="15"/>
  <c r="AC155" i="15"/>
  <c r="AB155" i="15"/>
  <c r="AA155" i="15"/>
  <c r="Z155" i="15"/>
  <c r="Y155" i="15"/>
  <c r="X155" i="15"/>
  <c r="W155" i="15"/>
  <c r="V155" i="15"/>
  <c r="U155" i="15"/>
  <c r="T155" i="15"/>
  <c r="AE153" i="15"/>
  <c r="AD153" i="15"/>
  <c r="AC153" i="15"/>
  <c r="AB153" i="15"/>
  <c r="AA153" i="15"/>
  <c r="Z153" i="15"/>
  <c r="Y153" i="15"/>
  <c r="X153" i="15"/>
  <c r="W153" i="15"/>
  <c r="V153" i="15"/>
  <c r="U153" i="15"/>
  <c r="T153" i="15"/>
  <c r="AE151" i="15"/>
  <c r="AD151" i="15"/>
  <c r="AC151" i="15"/>
  <c r="AB151" i="15"/>
  <c r="AA151" i="15"/>
  <c r="Z151" i="15"/>
  <c r="Y151" i="15"/>
  <c r="X151" i="15"/>
  <c r="W151" i="15"/>
  <c r="V151" i="15"/>
  <c r="U151" i="15"/>
  <c r="T151" i="15"/>
  <c r="AE149" i="15"/>
  <c r="AD149" i="15"/>
  <c r="AC149" i="15"/>
  <c r="AB149" i="15"/>
  <c r="AA149" i="15"/>
  <c r="Z149" i="15"/>
  <c r="Y149" i="15"/>
  <c r="X149" i="15"/>
  <c r="W149" i="15"/>
  <c r="V149" i="15"/>
  <c r="U149" i="15"/>
  <c r="T149" i="15"/>
  <c r="AE147" i="15"/>
  <c r="AD147" i="15"/>
  <c r="AC147" i="15"/>
  <c r="AB147" i="15"/>
  <c r="AA147" i="15"/>
  <c r="Z147" i="15"/>
  <c r="Y147" i="15"/>
  <c r="X147" i="15"/>
  <c r="W147" i="15"/>
  <c r="V147" i="15"/>
  <c r="U147" i="15"/>
  <c r="T147" i="15"/>
  <c r="AE145" i="15"/>
  <c r="AD145" i="15"/>
  <c r="AC145" i="15"/>
  <c r="AB145" i="15"/>
  <c r="AA145" i="15"/>
  <c r="Z145" i="15"/>
  <c r="Y145" i="15"/>
  <c r="X145" i="15"/>
  <c r="W145" i="15"/>
  <c r="V145" i="15"/>
  <c r="U145" i="15"/>
  <c r="T145" i="15"/>
  <c r="AE143" i="15"/>
  <c r="AD143" i="15"/>
  <c r="AC143" i="15"/>
  <c r="AB143" i="15"/>
  <c r="AA143" i="15"/>
  <c r="Z143" i="15"/>
  <c r="Y143" i="15"/>
  <c r="X143" i="15"/>
  <c r="W143" i="15"/>
  <c r="V143" i="15"/>
  <c r="U143" i="15"/>
  <c r="T143" i="15"/>
  <c r="AE141" i="15"/>
  <c r="AD141" i="15"/>
  <c r="AC141" i="15"/>
  <c r="AB141" i="15"/>
  <c r="AA141" i="15"/>
  <c r="Z141" i="15"/>
  <c r="Y141" i="15"/>
  <c r="X141" i="15"/>
  <c r="W141" i="15"/>
  <c r="V141" i="15"/>
  <c r="U141" i="15"/>
  <c r="T141" i="15"/>
  <c r="AE139" i="15"/>
  <c r="AD139" i="15"/>
  <c r="AC139" i="15"/>
  <c r="AB139" i="15"/>
  <c r="AA139" i="15"/>
  <c r="Z139" i="15"/>
  <c r="Y139" i="15"/>
  <c r="X139" i="15"/>
  <c r="W139" i="15"/>
  <c r="V139" i="15"/>
  <c r="U139" i="15"/>
  <c r="T139" i="15"/>
  <c r="AE137" i="15"/>
  <c r="AD137" i="15"/>
  <c r="AC137" i="15"/>
  <c r="AB137" i="15"/>
  <c r="AA137" i="15"/>
  <c r="Z137" i="15"/>
  <c r="Y137" i="15"/>
  <c r="X137" i="15"/>
  <c r="W137" i="15"/>
  <c r="V137" i="15"/>
  <c r="U137" i="15"/>
  <c r="T137" i="15"/>
  <c r="AE135" i="15"/>
  <c r="AD135" i="15"/>
  <c r="AC135" i="15"/>
  <c r="AB135" i="15"/>
  <c r="AA135" i="15"/>
  <c r="Z135" i="15"/>
  <c r="Y135" i="15"/>
  <c r="X135" i="15"/>
  <c r="W135" i="15"/>
  <c r="V135" i="15"/>
  <c r="U135" i="15"/>
  <c r="T135" i="15"/>
  <c r="AE133" i="15"/>
  <c r="AD133" i="15"/>
  <c r="AC133" i="15"/>
  <c r="AB133" i="15"/>
  <c r="AA133" i="15"/>
  <c r="Z133" i="15"/>
  <c r="Y133" i="15"/>
  <c r="X133" i="15"/>
  <c r="W133" i="15"/>
  <c r="V133" i="15"/>
  <c r="U133" i="15"/>
  <c r="T133" i="15"/>
  <c r="AE131" i="15"/>
  <c r="AD131" i="15"/>
  <c r="AC131" i="15"/>
  <c r="AB131" i="15"/>
  <c r="AA131" i="15"/>
  <c r="Z131" i="15"/>
  <c r="Y131" i="15"/>
  <c r="X131" i="15"/>
  <c r="W131" i="15"/>
  <c r="V131" i="15"/>
  <c r="U131" i="15"/>
  <c r="T131" i="15"/>
  <c r="AE129" i="15"/>
  <c r="AD129" i="15"/>
  <c r="AC129" i="15"/>
  <c r="AB129" i="15"/>
  <c r="AA129" i="15"/>
  <c r="Z129" i="15"/>
  <c r="Y129" i="15"/>
  <c r="X129" i="15"/>
  <c r="W129" i="15"/>
  <c r="V129" i="15"/>
  <c r="U129" i="15"/>
  <c r="T129" i="15"/>
  <c r="AE127" i="15"/>
  <c r="AD127" i="15"/>
  <c r="AC127" i="15"/>
  <c r="AB127" i="15"/>
  <c r="AA127" i="15"/>
  <c r="Z127" i="15"/>
  <c r="Y127" i="15"/>
  <c r="X127" i="15"/>
  <c r="W127" i="15"/>
  <c r="V127" i="15"/>
  <c r="U127" i="15"/>
  <c r="T127" i="15"/>
  <c r="AE125" i="15"/>
  <c r="AD125" i="15"/>
  <c r="AC125" i="15"/>
  <c r="AB125" i="15"/>
  <c r="AA125" i="15"/>
  <c r="Z125" i="15"/>
  <c r="Y125" i="15"/>
  <c r="X125" i="15"/>
  <c r="W125" i="15"/>
  <c r="V125" i="15"/>
  <c r="U125" i="15"/>
  <c r="T125" i="15"/>
  <c r="AE123" i="15"/>
  <c r="AD123" i="15"/>
  <c r="AC123" i="15"/>
  <c r="AB123" i="15"/>
  <c r="AA123" i="15"/>
  <c r="Z123" i="15"/>
  <c r="Y123" i="15"/>
  <c r="X123" i="15"/>
  <c r="W123" i="15"/>
  <c r="V123" i="15"/>
  <c r="U123" i="15"/>
  <c r="T123" i="15"/>
  <c r="AE121" i="15"/>
  <c r="AD121" i="15"/>
  <c r="AC121" i="15"/>
  <c r="AB121" i="15"/>
  <c r="AA121" i="15"/>
  <c r="Z121" i="15"/>
  <c r="Y121" i="15"/>
  <c r="X121" i="15"/>
  <c r="W121" i="15"/>
  <c r="V121" i="15"/>
  <c r="U121" i="15"/>
  <c r="T121" i="15"/>
  <c r="AE119" i="15"/>
  <c r="AD119" i="15"/>
  <c r="AC119" i="15"/>
  <c r="AB119" i="15"/>
  <c r="AA119" i="15"/>
  <c r="Z119" i="15"/>
  <c r="Y119" i="15"/>
  <c r="X119" i="15"/>
  <c r="W119" i="15"/>
  <c r="V119" i="15"/>
  <c r="U119" i="15"/>
  <c r="T119" i="15"/>
  <c r="AE117" i="15"/>
  <c r="AD117" i="15"/>
  <c r="AC117" i="15"/>
  <c r="AB117" i="15"/>
  <c r="AA117" i="15"/>
  <c r="Z117" i="15"/>
  <c r="Y117" i="15"/>
  <c r="X117" i="15"/>
  <c r="W117" i="15"/>
  <c r="V117" i="15"/>
  <c r="U117" i="15"/>
  <c r="T117" i="15"/>
  <c r="AE115" i="15"/>
  <c r="AD115" i="15"/>
  <c r="AC115" i="15"/>
  <c r="AB115" i="15"/>
  <c r="AA115" i="15"/>
  <c r="Z115" i="15"/>
  <c r="Y115" i="15"/>
  <c r="X115" i="15"/>
  <c r="W115" i="15"/>
  <c r="V115" i="15"/>
  <c r="U115" i="15"/>
  <c r="T115" i="15"/>
  <c r="AE113" i="15"/>
  <c r="AD113" i="15"/>
  <c r="AC113" i="15"/>
  <c r="AB113" i="15"/>
  <c r="AA113" i="15"/>
  <c r="Z113" i="15"/>
  <c r="Y113" i="15"/>
  <c r="X113" i="15"/>
  <c r="W113" i="15"/>
  <c r="V113" i="15"/>
  <c r="U113" i="15"/>
  <c r="T113" i="15"/>
  <c r="AE111" i="15"/>
  <c r="AD111" i="15"/>
  <c r="AC111" i="15"/>
  <c r="AB111" i="15"/>
  <c r="AA111" i="15"/>
  <c r="Z111" i="15"/>
  <c r="Y111" i="15"/>
  <c r="X111" i="15"/>
  <c r="W111" i="15"/>
  <c r="V111" i="15"/>
  <c r="U111" i="15"/>
  <c r="T111" i="15"/>
  <c r="AE109" i="15"/>
  <c r="AD109" i="15"/>
  <c r="AC109" i="15"/>
  <c r="AB109" i="15"/>
  <c r="AA109" i="15"/>
  <c r="Z109" i="15"/>
  <c r="Y109" i="15"/>
  <c r="X109" i="15"/>
  <c r="W109" i="15"/>
  <c r="V109" i="15"/>
  <c r="U109" i="15"/>
  <c r="T109" i="15"/>
  <c r="AE107" i="15"/>
  <c r="AD107" i="15"/>
  <c r="AC107" i="15"/>
  <c r="AB107" i="15"/>
  <c r="AA107" i="15"/>
  <c r="Z107" i="15"/>
  <c r="Y107" i="15"/>
  <c r="X107" i="15"/>
  <c r="W107" i="15"/>
  <c r="V107" i="15"/>
  <c r="U107" i="15"/>
  <c r="T107" i="15"/>
  <c r="AE105" i="15"/>
  <c r="AD105" i="15"/>
  <c r="AC105" i="15"/>
  <c r="AB105" i="15"/>
  <c r="AA105" i="15"/>
  <c r="Z105" i="15"/>
  <c r="Y105" i="15"/>
  <c r="X105" i="15"/>
  <c r="W105" i="15"/>
  <c r="V105" i="15"/>
  <c r="U105" i="15"/>
  <c r="T105" i="15"/>
  <c r="AE103" i="15"/>
  <c r="AD103" i="15"/>
  <c r="AC103" i="15"/>
  <c r="AB103" i="15"/>
  <c r="AA103" i="15"/>
  <c r="Z103" i="15"/>
  <c r="Y103" i="15"/>
  <c r="X103" i="15"/>
  <c r="W103" i="15"/>
  <c r="V103" i="15"/>
  <c r="U103" i="15"/>
  <c r="T103" i="15"/>
  <c r="AE101" i="15"/>
  <c r="AD101" i="15"/>
  <c r="AC101" i="15"/>
  <c r="AB101" i="15"/>
  <c r="AA101" i="15"/>
  <c r="Z101" i="15"/>
  <c r="Y101" i="15"/>
  <c r="X101" i="15"/>
  <c r="W101" i="15"/>
  <c r="V101" i="15"/>
  <c r="U101" i="15"/>
  <c r="T101" i="15"/>
  <c r="AE99" i="15"/>
  <c r="AD99" i="15"/>
  <c r="AC99" i="15"/>
  <c r="AB99" i="15"/>
  <c r="AA99" i="15"/>
  <c r="Z99" i="15"/>
  <c r="Y99" i="15"/>
  <c r="X99" i="15"/>
  <c r="W99" i="15"/>
  <c r="V99" i="15"/>
  <c r="U99" i="15"/>
  <c r="T99" i="15"/>
  <c r="AE97" i="15"/>
  <c r="AD97" i="15"/>
  <c r="AC97" i="15"/>
  <c r="AB97" i="15"/>
  <c r="AA97" i="15"/>
  <c r="Z97" i="15"/>
  <c r="Y97" i="15"/>
  <c r="X97" i="15"/>
  <c r="W97" i="15"/>
  <c r="V97" i="15"/>
  <c r="U97" i="15"/>
  <c r="T97" i="15"/>
  <c r="AE95" i="15"/>
  <c r="AD95" i="15"/>
  <c r="AC95" i="15"/>
  <c r="AB95" i="15"/>
  <c r="AA95" i="15"/>
  <c r="Z95" i="15"/>
  <c r="Y95" i="15"/>
  <c r="X95" i="15"/>
  <c r="W95" i="15"/>
  <c r="V95" i="15"/>
  <c r="U95" i="15"/>
  <c r="T95" i="15"/>
  <c r="AE93" i="15"/>
  <c r="AD93" i="15"/>
  <c r="AC93" i="15"/>
  <c r="AB93" i="15"/>
  <c r="AA93" i="15"/>
  <c r="Z93" i="15"/>
  <c r="Y93" i="15"/>
  <c r="X93" i="15"/>
  <c r="W93" i="15"/>
  <c r="V93" i="15"/>
  <c r="U93" i="15"/>
  <c r="T93" i="15"/>
  <c r="AE91" i="15"/>
  <c r="AD91" i="15"/>
  <c r="AC91" i="15"/>
  <c r="AB91" i="15"/>
  <c r="AA91" i="15"/>
  <c r="Z91" i="15"/>
  <c r="Y91" i="15"/>
  <c r="X91" i="15"/>
  <c r="W91" i="15"/>
  <c r="V91" i="15"/>
  <c r="U91" i="15"/>
  <c r="T91" i="15"/>
  <c r="AE89" i="15"/>
  <c r="AD89" i="15"/>
  <c r="AC89" i="15"/>
  <c r="AB89" i="15"/>
  <c r="AA89" i="15"/>
  <c r="Z89" i="15"/>
  <c r="Y89" i="15"/>
  <c r="X89" i="15"/>
  <c r="W89" i="15"/>
  <c r="V89" i="15"/>
  <c r="U89" i="15"/>
  <c r="T89" i="15"/>
  <c r="AE87" i="15"/>
  <c r="AD87" i="15"/>
  <c r="AC87" i="15"/>
  <c r="AB87" i="15"/>
  <c r="AA87" i="15"/>
  <c r="Z87" i="15"/>
  <c r="Y87" i="15"/>
  <c r="X87" i="15"/>
  <c r="W87" i="15"/>
  <c r="V87" i="15"/>
  <c r="U87" i="15"/>
  <c r="T87" i="15"/>
  <c r="AE85" i="15"/>
  <c r="AD85" i="15"/>
  <c r="AC85" i="15"/>
  <c r="AB85" i="15"/>
  <c r="AA85" i="15"/>
  <c r="Z85" i="15"/>
  <c r="Y85" i="15"/>
  <c r="X85" i="15"/>
  <c r="W85" i="15"/>
  <c r="V85" i="15"/>
  <c r="U85" i="15"/>
  <c r="T85" i="15"/>
  <c r="AE83" i="15"/>
  <c r="AD83" i="15"/>
  <c r="AC83" i="15"/>
  <c r="AB83" i="15"/>
  <c r="AA83" i="15"/>
  <c r="Z83" i="15"/>
  <c r="Y83" i="15"/>
  <c r="X83" i="15"/>
  <c r="W83" i="15"/>
  <c r="V83" i="15"/>
  <c r="U83" i="15"/>
  <c r="T83" i="15"/>
  <c r="AE81" i="15"/>
  <c r="AD81" i="15"/>
  <c r="AC81" i="15"/>
  <c r="AB81" i="15"/>
  <c r="AA81" i="15"/>
  <c r="Z81" i="15"/>
  <c r="Y81" i="15"/>
  <c r="X81" i="15"/>
  <c r="W81" i="15"/>
  <c r="V81" i="15"/>
  <c r="U81" i="15"/>
  <c r="T81" i="15"/>
  <c r="AE79" i="15"/>
  <c r="AD79" i="15"/>
  <c r="AC79" i="15"/>
  <c r="AB79" i="15"/>
  <c r="AA79" i="15"/>
  <c r="Z79" i="15"/>
  <c r="Y79" i="15"/>
  <c r="X79" i="15"/>
  <c r="W79" i="15"/>
  <c r="V79" i="15"/>
  <c r="U79" i="15"/>
  <c r="T79" i="15"/>
  <c r="AE77" i="15"/>
  <c r="AD77" i="15"/>
  <c r="AC77" i="15"/>
  <c r="AB77" i="15"/>
  <c r="AA77" i="15"/>
  <c r="Z77" i="15"/>
  <c r="Y77" i="15"/>
  <c r="X77" i="15"/>
  <c r="W77" i="15"/>
  <c r="V77" i="15"/>
  <c r="U77" i="15"/>
  <c r="T77" i="15"/>
  <c r="AE75" i="15"/>
  <c r="AD75" i="15"/>
  <c r="AC75" i="15"/>
  <c r="AB75" i="15"/>
  <c r="AA75" i="15"/>
  <c r="Z75" i="15"/>
  <c r="Y75" i="15"/>
  <c r="X75" i="15"/>
  <c r="W75" i="15"/>
  <c r="V75" i="15"/>
  <c r="U75" i="15"/>
  <c r="T75" i="15"/>
  <c r="AE73" i="15"/>
  <c r="AD73" i="15"/>
  <c r="AC73" i="15"/>
  <c r="AB73" i="15"/>
  <c r="AA73" i="15"/>
  <c r="Z73" i="15"/>
  <c r="Y73" i="15"/>
  <c r="X73" i="15"/>
  <c r="W73" i="15"/>
  <c r="V73" i="15"/>
  <c r="U73" i="15"/>
  <c r="T73" i="15"/>
  <c r="AE71" i="15"/>
  <c r="AD71" i="15"/>
  <c r="AC71" i="15"/>
  <c r="AB71" i="15"/>
  <c r="AA71" i="15"/>
  <c r="Z71" i="15"/>
  <c r="Y71" i="15"/>
  <c r="X71" i="15"/>
  <c r="W71" i="15"/>
  <c r="V71" i="15"/>
  <c r="U71" i="15"/>
  <c r="T71" i="15"/>
  <c r="AE69" i="15"/>
  <c r="AD69" i="15"/>
  <c r="AC69" i="15"/>
  <c r="AB69" i="15"/>
  <c r="AA69" i="15"/>
  <c r="Z69" i="15"/>
  <c r="Y69" i="15"/>
  <c r="X69" i="15"/>
  <c r="W69" i="15"/>
  <c r="V69" i="15"/>
  <c r="U69" i="15"/>
  <c r="T69" i="15"/>
  <c r="AE67" i="15"/>
  <c r="AD67" i="15"/>
  <c r="AC67" i="15"/>
  <c r="AB67" i="15"/>
  <c r="AA67" i="15"/>
  <c r="Z67" i="15"/>
  <c r="Y67" i="15"/>
  <c r="X67" i="15"/>
  <c r="W67" i="15"/>
  <c r="V67" i="15"/>
  <c r="U67" i="15"/>
  <c r="T67" i="15"/>
  <c r="AE65" i="15"/>
  <c r="AD65" i="15"/>
  <c r="AC65" i="15"/>
  <c r="AB65" i="15"/>
  <c r="AA65" i="15"/>
  <c r="Z65" i="15"/>
  <c r="Y65" i="15"/>
  <c r="X65" i="15"/>
  <c r="W65" i="15"/>
  <c r="V65" i="15"/>
  <c r="U65" i="15"/>
  <c r="T65" i="15"/>
  <c r="AE63" i="15"/>
  <c r="AD63" i="15"/>
  <c r="AC63" i="15"/>
  <c r="AB63" i="15"/>
  <c r="AA63" i="15"/>
  <c r="Z63" i="15"/>
  <c r="Y63" i="15"/>
  <c r="X63" i="15"/>
  <c r="W63" i="15"/>
  <c r="V63" i="15"/>
  <c r="U63" i="15"/>
  <c r="T63" i="15"/>
  <c r="AE61" i="15"/>
  <c r="AD61" i="15"/>
  <c r="AC61" i="15"/>
  <c r="AB61" i="15"/>
  <c r="AA61" i="15"/>
  <c r="Z61" i="15"/>
  <c r="Y61" i="15"/>
  <c r="X61" i="15"/>
  <c r="W61" i="15"/>
  <c r="V61" i="15"/>
  <c r="U61" i="15"/>
  <c r="T61" i="15"/>
  <c r="AE59" i="15"/>
  <c r="AD59" i="15"/>
  <c r="AC59" i="15"/>
  <c r="AB59" i="15"/>
  <c r="AA59" i="15"/>
  <c r="Z59" i="15"/>
  <c r="Y59" i="15"/>
  <c r="X59" i="15"/>
  <c r="W59" i="15"/>
  <c r="V59" i="15"/>
  <c r="U59" i="15"/>
  <c r="T59" i="15"/>
  <c r="AE57" i="15"/>
  <c r="AD57" i="15"/>
  <c r="AC57" i="15"/>
  <c r="AB57" i="15"/>
  <c r="AA57" i="15"/>
  <c r="Z57" i="15"/>
  <c r="Y57" i="15"/>
  <c r="X57" i="15"/>
  <c r="W57" i="15"/>
  <c r="V57" i="15"/>
  <c r="U57" i="15"/>
  <c r="T57" i="15"/>
  <c r="AE55" i="15"/>
  <c r="AD55" i="15"/>
  <c r="AC55" i="15"/>
  <c r="AB55" i="15"/>
  <c r="AA55" i="15"/>
  <c r="Z55" i="15"/>
  <c r="Y55" i="15"/>
  <c r="X55" i="15"/>
  <c r="W55" i="15"/>
  <c r="V55" i="15"/>
  <c r="U55" i="15"/>
  <c r="T55" i="15"/>
  <c r="AE53" i="15"/>
  <c r="AD53" i="15"/>
  <c r="AC53" i="15"/>
  <c r="AB53" i="15"/>
  <c r="AA53" i="15"/>
  <c r="Z53" i="15"/>
  <c r="Y53" i="15"/>
  <c r="X53" i="15"/>
  <c r="W53" i="15"/>
  <c r="V53" i="15"/>
  <c r="U53" i="15"/>
  <c r="T53" i="15"/>
  <c r="AE51" i="15"/>
  <c r="AD51" i="15"/>
  <c r="AC51" i="15"/>
  <c r="AB51" i="15"/>
  <c r="AA51" i="15"/>
  <c r="Z51" i="15"/>
  <c r="Y51" i="15"/>
  <c r="X51" i="15"/>
  <c r="W51" i="15"/>
  <c r="V51" i="15"/>
  <c r="U51" i="15"/>
  <c r="T51" i="15"/>
  <c r="AE49" i="15"/>
  <c r="AD49" i="15"/>
  <c r="AC49" i="15"/>
  <c r="AB49" i="15"/>
  <c r="AA49" i="15"/>
  <c r="Z49" i="15"/>
  <c r="Y49" i="15"/>
  <c r="X49" i="15"/>
  <c r="W49" i="15"/>
  <c r="V49" i="15"/>
  <c r="U49" i="15"/>
  <c r="T49" i="15"/>
  <c r="AE47" i="15"/>
  <c r="AD47" i="15"/>
  <c r="AC47" i="15"/>
  <c r="AB47" i="15"/>
  <c r="AA47" i="15"/>
  <c r="Z47" i="15"/>
  <c r="Y47" i="15"/>
  <c r="X47" i="15"/>
  <c r="W47" i="15"/>
  <c r="V47" i="15"/>
  <c r="U47" i="15"/>
  <c r="T47" i="15"/>
  <c r="AE45" i="15"/>
  <c r="AD45" i="15"/>
  <c r="AC45" i="15"/>
  <c r="AB45" i="15"/>
  <c r="AA45" i="15"/>
  <c r="Z45" i="15"/>
  <c r="Y45" i="15"/>
  <c r="X45" i="15"/>
  <c r="W45" i="15"/>
  <c r="V45" i="15"/>
  <c r="U45" i="15"/>
  <c r="T45" i="15"/>
  <c r="AE43" i="15"/>
  <c r="AD43" i="15"/>
  <c r="AC43" i="15"/>
  <c r="AB43" i="15"/>
  <c r="AA43" i="15"/>
  <c r="Z43" i="15"/>
  <c r="Y43" i="15"/>
  <c r="X43" i="15"/>
  <c r="W43" i="15"/>
  <c r="V43" i="15"/>
  <c r="U43" i="15"/>
  <c r="T43" i="15"/>
  <c r="AE41" i="15"/>
  <c r="AD41" i="15"/>
  <c r="AC41" i="15"/>
  <c r="AB41" i="15"/>
  <c r="AA41" i="15"/>
  <c r="Z41" i="15"/>
  <c r="Y41" i="15"/>
  <c r="X41" i="15"/>
  <c r="W41" i="15"/>
  <c r="V41" i="15"/>
  <c r="U41" i="15"/>
  <c r="T41" i="15"/>
  <c r="AE39" i="15"/>
  <c r="AD39" i="15"/>
  <c r="AC39" i="15"/>
  <c r="AB39" i="15"/>
  <c r="AA39" i="15"/>
  <c r="Z39" i="15"/>
  <c r="Y39" i="15"/>
  <c r="X39" i="15"/>
  <c r="W39" i="15"/>
  <c r="V39" i="15"/>
  <c r="U39" i="15"/>
  <c r="T39" i="15"/>
  <c r="AE37" i="15"/>
  <c r="AD37" i="15"/>
  <c r="AC37" i="15"/>
  <c r="AB37" i="15"/>
  <c r="AA37" i="15"/>
  <c r="Z37" i="15"/>
  <c r="Y37" i="15"/>
  <c r="X37" i="15"/>
  <c r="W37" i="15"/>
  <c r="V37" i="15"/>
  <c r="U37" i="15"/>
  <c r="T37" i="15"/>
  <c r="AE35" i="15"/>
  <c r="AD35" i="15"/>
  <c r="AC35" i="15"/>
  <c r="AB35" i="15"/>
  <c r="AA35" i="15"/>
  <c r="Z35" i="15"/>
  <c r="Y35" i="15"/>
  <c r="X35" i="15"/>
  <c r="W35" i="15"/>
  <c r="V35" i="15"/>
  <c r="U35" i="15"/>
  <c r="T35" i="15"/>
  <c r="AE33" i="15"/>
  <c r="AD33" i="15"/>
  <c r="AC33" i="15"/>
  <c r="AB33" i="15"/>
  <c r="AA33" i="15"/>
  <c r="Z33" i="15"/>
  <c r="Y33" i="15"/>
  <c r="X33" i="15"/>
  <c r="W33" i="15"/>
  <c r="V33" i="15"/>
  <c r="U33" i="15"/>
  <c r="T33" i="15"/>
  <c r="AE31" i="15"/>
  <c r="AD31" i="15"/>
  <c r="AC31" i="15"/>
  <c r="AB31" i="15"/>
  <c r="AA31" i="15"/>
  <c r="Z31" i="15"/>
  <c r="Y31" i="15"/>
  <c r="X31" i="15"/>
  <c r="W31" i="15"/>
  <c r="V31" i="15"/>
  <c r="U31" i="15"/>
  <c r="T31" i="15"/>
  <c r="AE29" i="15"/>
  <c r="AD29" i="15"/>
  <c r="AC29" i="15"/>
  <c r="AB29" i="15"/>
  <c r="AA29" i="15"/>
  <c r="Z29" i="15"/>
  <c r="Y29" i="15"/>
  <c r="X29" i="15"/>
  <c r="W29" i="15"/>
  <c r="V29" i="15"/>
  <c r="U29" i="15"/>
  <c r="T29" i="15"/>
  <c r="AE27" i="15"/>
  <c r="AD27" i="15"/>
  <c r="AC27" i="15"/>
  <c r="AB27" i="15"/>
  <c r="AA27" i="15"/>
  <c r="Z27" i="15"/>
  <c r="Y27" i="15"/>
  <c r="X27" i="15"/>
  <c r="W27" i="15"/>
  <c r="V27" i="15"/>
  <c r="U27" i="15"/>
  <c r="T27" i="15"/>
  <c r="AE25" i="15"/>
  <c r="AD25" i="15"/>
  <c r="AC25" i="15"/>
  <c r="AB25" i="15"/>
  <c r="AA25" i="15"/>
  <c r="Z25" i="15"/>
  <c r="Y25" i="15"/>
  <c r="X25" i="15"/>
  <c r="W25" i="15"/>
  <c r="V25" i="15"/>
  <c r="U25" i="15"/>
  <c r="T25" i="15"/>
  <c r="AE23" i="15"/>
  <c r="AD23" i="15"/>
  <c r="AC23" i="15"/>
  <c r="AB23" i="15"/>
  <c r="AA23" i="15"/>
  <c r="Z23" i="15"/>
  <c r="Y23" i="15"/>
  <c r="X23" i="15"/>
  <c r="W23" i="15"/>
  <c r="V23" i="15"/>
  <c r="U23" i="15"/>
  <c r="T23" i="15"/>
  <c r="AE21" i="15"/>
  <c r="AD21" i="15"/>
  <c r="AC21" i="15"/>
  <c r="AB21" i="15"/>
  <c r="AA21" i="15"/>
  <c r="Z21" i="15"/>
  <c r="Y21" i="15"/>
  <c r="X21" i="15"/>
  <c r="W21" i="15"/>
  <c r="V21" i="15"/>
  <c r="U21" i="15"/>
  <c r="T21" i="15"/>
  <c r="AE19" i="15"/>
  <c r="AD19" i="15"/>
  <c r="AC19" i="15"/>
  <c r="AB19" i="15"/>
  <c r="AA19" i="15"/>
  <c r="Z19" i="15"/>
  <c r="Y19" i="15"/>
  <c r="X19" i="15"/>
  <c r="W19" i="15"/>
  <c r="V19" i="15"/>
  <c r="U19" i="15"/>
  <c r="T19" i="15"/>
  <c r="AE17" i="15"/>
  <c r="AD17" i="15"/>
  <c r="AC17" i="15"/>
  <c r="AB17" i="15"/>
  <c r="AA17" i="15"/>
  <c r="Z17" i="15"/>
  <c r="Y17" i="15"/>
  <c r="X17" i="15"/>
  <c r="W17" i="15"/>
  <c r="V17" i="15"/>
  <c r="U17" i="15"/>
  <c r="T17" i="15"/>
  <c r="AE15" i="15"/>
  <c r="AD15" i="15"/>
  <c r="AC15" i="15"/>
  <c r="AB15" i="15"/>
  <c r="AA15" i="15"/>
  <c r="Z15" i="15"/>
  <c r="Y15" i="15"/>
  <c r="X15" i="15"/>
  <c r="W15" i="15"/>
  <c r="V15" i="15"/>
  <c r="U15" i="15"/>
  <c r="T15" i="15"/>
  <c r="AE13" i="15"/>
  <c r="AD13" i="15"/>
  <c r="AC13" i="15"/>
  <c r="AB13" i="15"/>
  <c r="AA13" i="15"/>
  <c r="Z13" i="15"/>
  <c r="Y13" i="15"/>
  <c r="X13" i="15"/>
  <c r="W13" i="15"/>
  <c r="V13" i="15"/>
  <c r="U13" i="15"/>
  <c r="T13" i="15"/>
  <c r="AE11" i="15"/>
  <c r="AD11" i="15"/>
  <c r="AC11" i="15"/>
  <c r="AB11" i="15"/>
  <c r="AA11" i="15"/>
  <c r="Z11" i="15"/>
  <c r="Y11" i="15"/>
  <c r="X11" i="15"/>
  <c r="W11" i="15"/>
  <c r="V11" i="15"/>
  <c r="U11" i="15"/>
  <c r="T11" i="15"/>
  <c r="AE9" i="15"/>
  <c r="AD9" i="15"/>
  <c r="AC9" i="15"/>
  <c r="AB9" i="15"/>
  <c r="AA9" i="15"/>
  <c r="Z9" i="15"/>
  <c r="Y9" i="15"/>
  <c r="X9" i="15"/>
  <c r="W9" i="15"/>
  <c r="V9" i="15"/>
  <c r="U9" i="15"/>
  <c r="T9" i="15"/>
  <c r="AE7" i="15"/>
  <c r="AD7" i="15"/>
  <c r="AC7" i="15"/>
  <c r="AB7" i="15"/>
  <c r="AA7" i="15"/>
  <c r="Z7" i="15"/>
  <c r="Y7" i="15"/>
  <c r="X7" i="15"/>
  <c r="W7" i="15"/>
  <c r="V7" i="15"/>
  <c r="U7" i="15"/>
  <c r="T7" i="15"/>
  <c r="AD549" i="14"/>
  <c r="AC549" i="14"/>
  <c r="AB549" i="14"/>
  <c r="AA549" i="14"/>
  <c r="Z549" i="14"/>
  <c r="Y549" i="14"/>
  <c r="X549" i="14"/>
  <c r="W549" i="14"/>
  <c r="V549" i="14"/>
  <c r="U549" i="14"/>
  <c r="T549" i="14"/>
  <c r="S549" i="14"/>
  <c r="AD547" i="14"/>
  <c r="AC547" i="14"/>
  <c r="AB547" i="14"/>
  <c r="AA547" i="14"/>
  <c r="Z547" i="14"/>
  <c r="Y547" i="14"/>
  <c r="X547" i="14"/>
  <c r="W547" i="14"/>
  <c r="V547" i="14"/>
  <c r="U547" i="14"/>
  <c r="T547" i="14"/>
  <c r="S547" i="14"/>
  <c r="AD545" i="14"/>
  <c r="AC545" i="14"/>
  <c r="AB545" i="14"/>
  <c r="AA545" i="14"/>
  <c r="Z545" i="14"/>
  <c r="Y545" i="14"/>
  <c r="X545" i="14"/>
  <c r="W545" i="14"/>
  <c r="V545" i="14"/>
  <c r="U545" i="14"/>
  <c r="T545" i="14"/>
  <c r="S545" i="14"/>
  <c r="AD543" i="14"/>
  <c r="AC543" i="14"/>
  <c r="AB543" i="14"/>
  <c r="AA543" i="14"/>
  <c r="Z543" i="14"/>
  <c r="Y543" i="14"/>
  <c r="X543" i="14"/>
  <c r="W543" i="14"/>
  <c r="V543" i="14"/>
  <c r="U543" i="14"/>
  <c r="T543" i="14"/>
  <c r="S543" i="14"/>
  <c r="AD541" i="14"/>
  <c r="AC541" i="14"/>
  <c r="AB541" i="14"/>
  <c r="AA541" i="14"/>
  <c r="Z541" i="14"/>
  <c r="Y541" i="14"/>
  <c r="X541" i="14"/>
  <c r="W541" i="14"/>
  <c r="V541" i="14"/>
  <c r="U541" i="14"/>
  <c r="T541" i="14"/>
  <c r="S541" i="14"/>
  <c r="AD539" i="14"/>
  <c r="AC539" i="14"/>
  <c r="AB539" i="14"/>
  <c r="AA539" i="14"/>
  <c r="Z539" i="14"/>
  <c r="Y539" i="14"/>
  <c r="X539" i="14"/>
  <c r="W539" i="14"/>
  <c r="V539" i="14"/>
  <c r="U539" i="14"/>
  <c r="T539" i="14"/>
  <c r="S539" i="14"/>
  <c r="AD537" i="14"/>
  <c r="AC537" i="14"/>
  <c r="AB537" i="14"/>
  <c r="AA537" i="14"/>
  <c r="Z537" i="14"/>
  <c r="Y537" i="14"/>
  <c r="X537" i="14"/>
  <c r="W537" i="14"/>
  <c r="V537" i="14"/>
  <c r="U537" i="14"/>
  <c r="T537" i="14"/>
  <c r="S537" i="14"/>
  <c r="AD535" i="14"/>
  <c r="AC535" i="14"/>
  <c r="AB535" i="14"/>
  <c r="AA535" i="14"/>
  <c r="Z535" i="14"/>
  <c r="Y535" i="14"/>
  <c r="X535" i="14"/>
  <c r="W535" i="14"/>
  <c r="V535" i="14"/>
  <c r="U535" i="14"/>
  <c r="T535" i="14"/>
  <c r="S535" i="14"/>
  <c r="AD533" i="14"/>
  <c r="AC533" i="14"/>
  <c r="AB533" i="14"/>
  <c r="AA533" i="14"/>
  <c r="Z533" i="14"/>
  <c r="Y533" i="14"/>
  <c r="X533" i="14"/>
  <c r="W533" i="14"/>
  <c r="V533" i="14"/>
  <c r="U533" i="14"/>
  <c r="T533" i="14"/>
  <c r="S533" i="14"/>
  <c r="AD531" i="14"/>
  <c r="AC531" i="14"/>
  <c r="AB531" i="14"/>
  <c r="AA531" i="14"/>
  <c r="Z531" i="14"/>
  <c r="Y531" i="14"/>
  <c r="X531" i="14"/>
  <c r="W531" i="14"/>
  <c r="V531" i="14"/>
  <c r="U531" i="14"/>
  <c r="T531" i="14"/>
  <c r="S531" i="14"/>
  <c r="AD529" i="14"/>
  <c r="AC529" i="14"/>
  <c r="AB529" i="14"/>
  <c r="AA529" i="14"/>
  <c r="Z529" i="14"/>
  <c r="Y529" i="14"/>
  <c r="X529" i="14"/>
  <c r="W529" i="14"/>
  <c r="V529" i="14"/>
  <c r="U529" i="14"/>
  <c r="T529" i="14"/>
  <c r="S529" i="14"/>
  <c r="AD527" i="14"/>
  <c r="AC527" i="14"/>
  <c r="AB527" i="14"/>
  <c r="AA527" i="14"/>
  <c r="Z527" i="14"/>
  <c r="Y527" i="14"/>
  <c r="X527" i="14"/>
  <c r="W527" i="14"/>
  <c r="V527" i="14"/>
  <c r="U527" i="14"/>
  <c r="T527" i="14"/>
  <c r="S527" i="14"/>
  <c r="AD525" i="14"/>
  <c r="AC525" i="14"/>
  <c r="AB525" i="14"/>
  <c r="AA525" i="14"/>
  <c r="Z525" i="14"/>
  <c r="Y525" i="14"/>
  <c r="X525" i="14"/>
  <c r="W525" i="14"/>
  <c r="V525" i="14"/>
  <c r="U525" i="14"/>
  <c r="T525" i="14"/>
  <c r="S525" i="14"/>
  <c r="AD523" i="14"/>
  <c r="AC523" i="14"/>
  <c r="AB523" i="14"/>
  <c r="AA523" i="14"/>
  <c r="Z523" i="14"/>
  <c r="Y523" i="14"/>
  <c r="X523" i="14"/>
  <c r="W523" i="14"/>
  <c r="V523" i="14"/>
  <c r="U523" i="14"/>
  <c r="T523" i="14"/>
  <c r="S523" i="14"/>
  <c r="AD521" i="14"/>
  <c r="AC521" i="14"/>
  <c r="AB521" i="14"/>
  <c r="AA521" i="14"/>
  <c r="Z521" i="14"/>
  <c r="Y521" i="14"/>
  <c r="X521" i="14"/>
  <c r="W521" i="14"/>
  <c r="V521" i="14"/>
  <c r="U521" i="14"/>
  <c r="T521" i="14"/>
  <c r="S521" i="14"/>
  <c r="AD519" i="14"/>
  <c r="AC519" i="14"/>
  <c r="AB519" i="14"/>
  <c r="AA519" i="14"/>
  <c r="Z519" i="14"/>
  <c r="Y519" i="14"/>
  <c r="X519" i="14"/>
  <c r="W519" i="14"/>
  <c r="V519" i="14"/>
  <c r="U519" i="14"/>
  <c r="T519" i="14"/>
  <c r="S519" i="14"/>
  <c r="AD517" i="14"/>
  <c r="AC517" i="14"/>
  <c r="AB517" i="14"/>
  <c r="AA517" i="14"/>
  <c r="Z517" i="14"/>
  <c r="Y517" i="14"/>
  <c r="X517" i="14"/>
  <c r="W517" i="14"/>
  <c r="V517" i="14"/>
  <c r="U517" i="14"/>
  <c r="T517" i="14"/>
  <c r="S517" i="14"/>
  <c r="AD515" i="14"/>
  <c r="AC515" i="14"/>
  <c r="AB515" i="14"/>
  <c r="AA515" i="14"/>
  <c r="Z515" i="14"/>
  <c r="Y515" i="14"/>
  <c r="X515" i="14"/>
  <c r="W515" i="14"/>
  <c r="V515" i="14"/>
  <c r="U515" i="14"/>
  <c r="T515" i="14"/>
  <c r="S515" i="14"/>
  <c r="AD513" i="14"/>
  <c r="AC513" i="14"/>
  <c r="AB513" i="14"/>
  <c r="AA513" i="14"/>
  <c r="Z513" i="14"/>
  <c r="Y513" i="14"/>
  <c r="X513" i="14"/>
  <c r="W513" i="14"/>
  <c r="V513" i="14"/>
  <c r="U513" i="14"/>
  <c r="T513" i="14"/>
  <c r="S513" i="14"/>
  <c r="AD511" i="14"/>
  <c r="AC511" i="14"/>
  <c r="AB511" i="14"/>
  <c r="AA511" i="14"/>
  <c r="Z511" i="14"/>
  <c r="Y511" i="14"/>
  <c r="X511" i="14"/>
  <c r="W511" i="14"/>
  <c r="V511" i="14"/>
  <c r="U511" i="14"/>
  <c r="T511" i="14"/>
  <c r="S511" i="14"/>
  <c r="AD509" i="14"/>
  <c r="AC509" i="14"/>
  <c r="AB509" i="14"/>
  <c r="AA509" i="14"/>
  <c r="Z509" i="14"/>
  <c r="Y509" i="14"/>
  <c r="X509" i="14"/>
  <c r="W509" i="14"/>
  <c r="V509" i="14"/>
  <c r="U509" i="14"/>
  <c r="T509" i="14"/>
  <c r="S509" i="14"/>
  <c r="AD507" i="14"/>
  <c r="AC507" i="14"/>
  <c r="AB507" i="14"/>
  <c r="AA507" i="14"/>
  <c r="Z507" i="14"/>
  <c r="Y507" i="14"/>
  <c r="X507" i="14"/>
  <c r="W507" i="14"/>
  <c r="V507" i="14"/>
  <c r="U507" i="14"/>
  <c r="T507" i="14"/>
  <c r="S507" i="14"/>
  <c r="AD505" i="14"/>
  <c r="AC505" i="14"/>
  <c r="AB505" i="14"/>
  <c r="AA505" i="14"/>
  <c r="Z505" i="14"/>
  <c r="Y505" i="14"/>
  <c r="X505" i="14"/>
  <c r="W505" i="14"/>
  <c r="V505" i="14"/>
  <c r="U505" i="14"/>
  <c r="T505" i="14"/>
  <c r="S505" i="14"/>
  <c r="AD503" i="14"/>
  <c r="AC503" i="14"/>
  <c r="AB503" i="14"/>
  <c r="AA503" i="14"/>
  <c r="Z503" i="14"/>
  <c r="Y503" i="14"/>
  <c r="X503" i="14"/>
  <c r="W503" i="14"/>
  <c r="V503" i="14"/>
  <c r="U503" i="14"/>
  <c r="T503" i="14"/>
  <c r="S503" i="14"/>
  <c r="AD501" i="14"/>
  <c r="AC501" i="14"/>
  <c r="AB501" i="14"/>
  <c r="AA501" i="14"/>
  <c r="Z501" i="14"/>
  <c r="Y501" i="14"/>
  <c r="X501" i="14"/>
  <c r="W501" i="14"/>
  <c r="V501" i="14"/>
  <c r="U501" i="14"/>
  <c r="T501" i="14"/>
  <c r="S501" i="14"/>
  <c r="AD499" i="14"/>
  <c r="AC499" i="14"/>
  <c r="AB499" i="14"/>
  <c r="AA499" i="14"/>
  <c r="Z499" i="14"/>
  <c r="Y499" i="14"/>
  <c r="X499" i="14"/>
  <c r="W499" i="14"/>
  <c r="V499" i="14"/>
  <c r="U499" i="14"/>
  <c r="T499" i="14"/>
  <c r="S499" i="14"/>
  <c r="AD497" i="14"/>
  <c r="AC497" i="14"/>
  <c r="AB497" i="14"/>
  <c r="AA497" i="14"/>
  <c r="Z497" i="14"/>
  <c r="Y497" i="14"/>
  <c r="X497" i="14"/>
  <c r="W497" i="14"/>
  <c r="V497" i="14"/>
  <c r="U497" i="14"/>
  <c r="T497" i="14"/>
  <c r="S497" i="14"/>
  <c r="AD495" i="14"/>
  <c r="AC495" i="14"/>
  <c r="AB495" i="14"/>
  <c r="AA495" i="14"/>
  <c r="Z495" i="14"/>
  <c r="Y495" i="14"/>
  <c r="X495" i="14"/>
  <c r="W495" i="14"/>
  <c r="V495" i="14"/>
  <c r="U495" i="14"/>
  <c r="T495" i="14"/>
  <c r="S495" i="14"/>
  <c r="AD493" i="14"/>
  <c r="AC493" i="14"/>
  <c r="AB493" i="14"/>
  <c r="AA493" i="14"/>
  <c r="Z493" i="14"/>
  <c r="Y493" i="14"/>
  <c r="X493" i="14"/>
  <c r="W493" i="14"/>
  <c r="V493" i="14"/>
  <c r="U493" i="14"/>
  <c r="T493" i="14"/>
  <c r="S493" i="14"/>
  <c r="AD491" i="14"/>
  <c r="AC491" i="14"/>
  <c r="AB491" i="14"/>
  <c r="AA491" i="14"/>
  <c r="Z491" i="14"/>
  <c r="Y491" i="14"/>
  <c r="X491" i="14"/>
  <c r="W491" i="14"/>
  <c r="V491" i="14"/>
  <c r="U491" i="14"/>
  <c r="T491" i="14"/>
  <c r="S491" i="14"/>
  <c r="AD489" i="14"/>
  <c r="AC489" i="14"/>
  <c r="AB489" i="14"/>
  <c r="AA489" i="14"/>
  <c r="Z489" i="14"/>
  <c r="Y489" i="14"/>
  <c r="X489" i="14"/>
  <c r="W489" i="14"/>
  <c r="V489" i="14"/>
  <c r="U489" i="14"/>
  <c r="T489" i="14"/>
  <c r="S489" i="14"/>
  <c r="AD487" i="14"/>
  <c r="AC487" i="14"/>
  <c r="AB487" i="14"/>
  <c r="AA487" i="14"/>
  <c r="Z487" i="14"/>
  <c r="Y487" i="14"/>
  <c r="X487" i="14"/>
  <c r="W487" i="14"/>
  <c r="V487" i="14"/>
  <c r="U487" i="14"/>
  <c r="T487" i="14"/>
  <c r="S487" i="14"/>
  <c r="AD485" i="14"/>
  <c r="AC485" i="14"/>
  <c r="AB485" i="14"/>
  <c r="AA485" i="14"/>
  <c r="Z485" i="14"/>
  <c r="Y485" i="14"/>
  <c r="X485" i="14"/>
  <c r="W485" i="14"/>
  <c r="V485" i="14"/>
  <c r="U485" i="14"/>
  <c r="T485" i="14"/>
  <c r="S485" i="14"/>
  <c r="AD483" i="14"/>
  <c r="AC483" i="14"/>
  <c r="AB483" i="14"/>
  <c r="AA483" i="14"/>
  <c r="Z483" i="14"/>
  <c r="Y483" i="14"/>
  <c r="X483" i="14"/>
  <c r="W483" i="14"/>
  <c r="V483" i="14"/>
  <c r="U483" i="14"/>
  <c r="T483" i="14"/>
  <c r="S483" i="14"/>
  <c r="AD481" i="14"/>
  <c r="AC481" i="14"/>
  <c r="AB481" i="14"/>
  <c r="AA481" i="14"/>
  <c r="Z481" i="14"/>
  <c r="Y481" i="14"/>
  <c r="X481" i="14"/>
  <c r="W481" i="14"/>
  <c r="V481" i="14"/>
  <c r="U481" i="14"/>
  <c r="T481" i="14"/>
  <c r="S481" i="14"/>
  <c r="AD479" i="14"/>
  <c r="AC479" i="14"/>
  <c r="AB479" i="14"/>
  <c r="AA479" i="14"/>
  <c r="Z479" i="14"/>
  <c r="Y479" i="14"/>
  <c r="X479" i="14"/>
  <c r="W479" i="14"/>
  <c r="V479" i="14"/>
  <c r="U479" i="14"/>
  <c r="T479" i="14"/>
  <c r="S479" i="14"/>
  <c r="AD477" i="14"/>
  <c r="AC477" i="14"/>
  <c r="AB477" i="14"/>
  <c r="AA477" i="14"/>
  <c r="Z477" i="14"/>
  <c r="Y477" i="14"/>
  <c r="X477" i="14"/>
  <c r="W477" i="14"/>
  <c r="V477" i="14"/>
  <c r="U477" i="14"/>
  <c r="T477" i="14"/>
  <c r="S477" i="14"/>
  <c r="AD475" i="14"/>
  <c r="AC475" i="14"/>
  <c r="AB475" i="14"/>
  <c r="AA475" i="14"/>
  <c r="Z475" i="14"/>
  <c r="Y475" i="14"/>
  <c r="X475" i="14"/>
  <c r="W475" i="14"/>
  <c r="V475" i="14"/>
  <c r="U475" i="14"/>
  <c r="T475" i="14"/>
  <c r="S475" i="14"/>
  <c r="AD473" i="14"/>
  <c r="AC473" i="14"/>
  <c r="AB473" i="14"/>
  <c r="AA473" i="14"/>
  <c r="Z473" i="14"/>
  <c r="Y473" i="14"/>
  <c r="X473" i="14"/>
  <c r="W473" i="14"/>
  <c r="V473" i="14"/>
  <c r="U473" i="14"/>
  <c r="T473" i="14"/>
  <c r="S473" i="14"/>
  <c r="AD471" i="14"/>
  <c r="AC471" i="14"/>
  <c r="AB471" i="14"/>
  <c r="AA471" i="14"/>
  <c r="Z471" i="14"/>
  <c r="Y471" i="14"/>
  <c r="X471" i="14"/>
  <c r="W471" i="14"/>
  <c r="V471" i="14"/>
  <c r="U471" i="14"/>
  <c r="T471" i="14"/>
  <c r="S471" i="14"/>
  <c r="AD469" i="14"/>
  <c r="AC469" i="14"/>
  <c r="AB469" i="14"/>
  <c r="AA469" i="14"/>
  <c r="Z469" i="14"/>
  <c r="Y469" i="14"/>
  <c r="X469" i="14"/>
  <c r="W469" i="14"/>
  <c r="V469" i="14"/>
  <c r="U469" i="14"/>
  <c r="T469" i="14"/>
  <c r="S469" i="14"/>
  <c r="AD467" i="14"/>
  <c r="AC467" i="14"/>
  <c r="AB467" i="14"/>
  <c r="AA467" i="14"/>
  <c r="Z467" i="14"/>
  <c r="Y467" i="14"/>
  <c r="X467" i="14"/>
  <c r="W467" i="14"/>
  <c r="V467" i="14"/>
  <c r="U467" i="14"/>
  <c r="T467" i="14"/>
  <c r="S467" i="14"/>
  <c r="AD465" i="14"/>
  <c r="AC465" i="14"/>
  <c r="AB465" i="14"/>
  <c r="AA465" i="14"/>
  <c r="Z465" i="14"/>
  <c r="Y465" i="14"/>
  <c r="X465" i="14"/>
  <c r="W465" i="14"/>
  <c r="V465" i="14"/>
  <c r="U465" i="14"/>
  <c r="T465" i="14"/>
  <c r="S465" i="14"/>
  <c r="AD463" i="14"/>
  <c r="AC463" i="14"/>
  <c r="AB463" i="14"/>
  <c r="AA463" i="14"/>
  <c r="Z463" i="14"/>
  <c r="Y463" i="14"/>
  <c r="X463" i="14"/>
  <c r="W463" i="14"/>
  <c r="V463" i="14"/>
  <c r="U463" i="14"/>
  <c r="T463" i="14"/>
  <c r="S463" i="14"/>
  <c r="AD461" i="14"/>
  <c r="AC461" i="14"/>
  <c r="AB461" i="14"/>
  <c r="AA461" i="14"/>
  <c r="Z461" i="14"/>
  <c r="Y461" i="14"/>
  <c r="X461" i="14"/>
  <c r="W461" i="14"/>
  <c r="V461" i="14"/>
  <c r="U461" i="14"/>
  <c r="T461" i="14"/>
  <c r="S461" i="14"/>
  <c r="AD459" i="14"/>
  <c r="AC459" i="14"/>
  <c r="AB459" i="14"/>
  <c r="AA459" i="14"/>
  <c r="Z459" i="14"/>
  <c r="Y459" i="14"/>
  <c r="X459" i="14"/>
  <c r="W459" i="14"/>
  <c r="V459" i="14"/>
  <c r="U459" i="14"/>
  <c r="T459" i="14"/>
  <c r="S459" i="14"/>
  <c r="AD457" i="14"/>
  <c r="AC457" i="14"/>
  <c r="AB457" i="14"/>
  <c r="AA457" i="14"/>
  <c r="Z457" i="14"/>
  <c r="Y457" i="14"/>
  <c r="X457" i="14"/>
  <c r="W457" i="14"/>
  <c r="V457" i="14"/>
  <c r="U457" i="14"/>
  <c r="T457" i="14"/>
  <c r="S457" i="14"/>
  <c r="AD455" i="14"/>
  <c r="AC455" i="14"/>
  <c r="AB455" i="14"/>
  <c r="AA455" i="14"/>
  <c r="Z455" i="14"/>
  <c r="Y455" i="14"/>
  <c r="X455" i="14"/>
  <c r="W455" i="14"/>
  <c r="V455" i="14"/>
  <c r="U455" i="14"/>
  <c r="T455" i="14"/>
  <c r="S455" i="14"/>
  <c r="AD453" i="14"/>
  <c r="AC453" i="14"/>
  <c r="AB453" i="14"/>
  <c r="AA453" i="14"/>
  <c r="Z453" i="14"/>
  <c r="Y453" i="14"/>
  <c r="X453" i="14"/>
  <c r="W453" i="14"/>
  <c r="V453" i="14"/>
  <c r="U453" i="14"/>
  <c r="T453" i="14"/>
  <c r="S453" i="14"/>
  <c r="AD451" i="14"/>
  <c r="AC451" i="14"/>
  <c r="AB451" i="14"/>
  <c r="AA451" i="14"/>
  <c r="Z451" i="14"/>
  <c r="Y451" i="14"/>
  <c r="X451" i="14"/>
  <c r="W451" i="14"/>
  <c r="V451" i="14"/>
  <c r="U451" i="14"/>
  <c r="T451" i="14"/>
  <c r="S451" i="14"/>
  <c r="AD449" i="14"/>
  <c r="AC449" i="14"/>
  <c r="AB449" i="14"/>
  <c r="AA449" i="14"/>
  <c r="Z449" i="14"/>
  <c r="Y449" i="14"/>
  <c r="X449" i="14"/>
  <c r="W449" i="14"/>
  <c r="V449" i="14"/>
  <c r="U449" i="14"/>
  <c r="T449" i="14"/>
  <c r="S449" i="14"/>
  <c r="AD447" i="14"/>
  <c r="AC447" i="14"/>
  <c r="AB447" i="14"/>
  <c r="AA447" i="14"/>
  <c r="Z447" i="14"/>
  <c r="Y447" i="14"/>
  <c r="X447" i="14"/>
  <c r="W447" i="14"/>
  <c r="V447" i="14"/>
  <c r="U447" i="14"/>
  <c r="T447" i="14"/>
  <c r="S447" i="14"/>
  <c r="AD445" i="14"/>
  <c r="AC445" i="14"/>
  <c r="AB445" i="14"/>
  <c r="AA445" i="14"/>
  <c r="Z445" i="14"/>
  <c r="Y445" i="14"/>
  <c r="X445" i="14"/>
  <c r="W445" i="14"/>
  <c r="V445" i="14"/>
  <c r="U445" i="14"/>
  <c r="T445" i="14"/>
  <c r="S445" i="14"/>
  <c r="AD443" i="14"/>
  <c r="AC443" i="14"/>
  <c r="AB443" i="14"/>
  <c r="AA443" i="14"/>
  <c r="Z443" i="14"/>
  <c r="Y443" i="14"/>
  <c r="X443" i="14"/>
  <c r="W443" i="14"/>
  <c r="V443" i="14"/>
  <c r="U443" i="14"/>
  <c r="T443" i="14"/>
  <c r="S443" i="14"/>
  <c r="AD441" i="14"/>
  <c r="AC441" i="14"/>
  <c r="AB441" i="14"/>
  <c r="AA441" i="14"/>
  <c r="Z441" i="14"/>
  <c r="Y441" i="14"/>
  <c r="X441" i="14"/>
  <c r="W441" i="14"/>
  <c r="V441" i="14"/>
  <c r="U441" i="14"/>
  <c r="T441" i="14"/>
  <c r="S441" i="14"/>
  <c r="AD439" i="14"/>
  <c r="AC439" i="14"/>
  <c r="AB439" i="14"/>
  <c r="AA439" i="14"/>
  <c r="Z439" i="14"/>
  <c r="Y439" i="14"/>
  <c r="X439" i="14"/>
  <c r="W439" i="14"/>
  <c r="V439" i="14"/>
  <c r="U439" i="14"/>
  <c r="T439" i="14"/>
  <c r="S439" i="14"/>
  <c r="AD437" i="14"/>
  <c r="AC437" i="14"/>
  <c r="AB437" i="14"/>
  <c r="AA437" i="14"/>
  <c r="Z437" i="14"/>
  <c r="Y437" i="14"/>
  <c r="X437" i="14"/>
  <c r="W437" i="14"/>
  <c r="V437" i="14"/>
  <c r="U437" i="14"/>
  <c r="T437" i="14"/>
  <c r="S437" i="14"/>
  <c r="AD435" i="14"/>
  <c r="AC435" i="14"/>
  <c r="AB435" i="14"/>
  <c r="AA435" i="14"/>
  <c r="Z435" i="14"/>
  <c r="Y435" i="14"/>
  <c r="X435" i="14"/>
  <c r="W435" i="14"/>
  <c r="V435" i="14"/>
  <c r="U435" i="14"/>
  <c r="T435" i="14"/>
  <c r="S435" i="14"/>
  <c r="AD433" i="14"/>
  <c r="AC433" i="14"/>
  <c r="AB433" i="14"/>
  <c r="AA433" i="14"/>
  <c r="Z433" i="14"/>
  <c r="Y433" i="14"/>
  <c r="X433" i="14"/>
  <c r="W433" i="14"/>
  <c r="V433" i="14"/>
  <c r="U433" i="14"/>
  <c r="T433" i="14"/>
  <c r="S433" i="14"/>
  <c r="AD431" i="14"/>
  <c r="AC431" i="14"/>
  <c r="AB431" i="14"/>
  <c r="AA431" i="14"/>
  <c r="Z431" i="14"/>
  <c r="Y431" i="14"/>
  <c r="X431" i="14"/>
  <c r="W431" i="14"/>
  <c r="V431" i="14"/>
  <c r="U431" i="14"/>
  <c r="T431" i="14"/>
  <c r="S431" i="14"/>
  <c r="AD429" i="14"/>
  <c r="AC429" i="14"/>
  <c r="AB429" i="14"/>
  <c r="AA429" i="14"/>
  <c r="Z429" i="14"/>
  <c r="Y429" i="14"/>
  <c r="X429" i="14"/>
  <c r="W429" i="14"/>
  <c r="V429" i="14"/>
  <c r="U429" i="14"/>
  <c r="T429" i="14"/>
  <c r="S429" i="14"/>
  <c r="AD427" i="14"/>
  <c r="AC427" i="14"/>
  <c r="AB427" i="14"/>
  <c r="AA427" i="14"/>
  <c r="Z427" i="14"/>
  <c r="Y427" i="14"/>
  <c r="X427" i="14"/>
  <c r="W427" i="14"/>
  <c r="V427" i="14"/>
  <c r="U427" i="14"/>
  <c r="T427" i="14"/>
  <c r="S427" i="14"/>
  <c r="AD425" i="14"/>
  <c r="AC425" i="14"/>
  <c r="AB425" i="14"/>
  <c r="AA425" i="14"/>
  <c r="Z425" i="14"/>
  <c r="Y425" i="14"/>
  <c r="X425" i="14"/>
  <c r="W425" i="14"/>
  <c r="V425" i="14"/>
  <c r="U425" i="14"/>
  <c r="T425" i="14"/>
  <c r="S425" i="14"/>
  <c r="AD423" i="14"/>
  <c r="AC423" i="14"/>
  <c r="AB423" i="14"/>
  <c r="AA423" i="14"/>
  <c r="Z423" i="14"/>
  <c r="Y423" i="14"/>
  <c r="X423" i="14"/>
  <c r="W423" i="14"/>
  <c r="V423" i="14"/>
  <c r="U423" i="14"/>
  <c r="T423" i="14"/>
  <c r="S423" i="14"/>
  <c r="AD421" i="14"/>
  <c r="AC421" i="14"/>
  <c r="AB421" i="14"/>
  <c r="AA421" i="14"/>
  <c r="Z421" i="14"/>
  <c r="Y421" i="14"/>
  <c r="X421" i="14"/>
  <c r="W421" i="14"/>
  <c r="V421" i="14"/>
  <c r="U421" i="14"/>
  <c r="T421" i="14"/>
  <c r="S421" i="14"/>
  <c r="AD419" i="14"/>
  <c r="AC419" i="14"/>
  <c r="AB419" i="14"/>
  <c r="AA419" i="14"/>
  <c r="Z419" i="14"/>
  <c r="Y419" i="14"/>
  <c r="X419" i="14"/>
  <c r="W419" i="14"/>
  <c r="V419" i="14"/>
  <c r="U419" i="14"/>
  <c r="T419" i="14"/>
  <c r="S419" i="14"/>
  <c r="AD417" i="14"/>
  <c r="AC417" i="14"/>
  <c r="AB417" i="14"/>
  <c r="AA417" i="14"/>
  <c r="Z417" i="14"/>
  <c r="Y417" i="14"/>
  <c r="X417" i="14"/>
  <c r="W417" i="14"/>
  <c r="V417" i="14"/>
  <c r="U417" i="14"/>
  <c r="T417" i="14"/>
  <c r="S417" i="14"/>
  <c r="AD415" i="14"/>
  <c r="AC415" i="14"/>
  <c r="AB415" i="14"/>
  <c r="AA415" i="14"/>
  <c r="Z415" i="14"/>
  <c r="Y415" i="14"/>
  <c r="X415" i="14"/>
  <c r="W415" i="14"/>
  <c r="V415" i="14"/>
  <c r="U415" i="14"/>
  <c r="T415" i="14"/>
  <c r="S415" i="14"/>
  <c r="AD413" i="14"/>
  <c r="AC413" i="14"/>
  <c r="AB413" i="14"/>
  <c r="AA413" i="14"/>
  <c r="Z413" i="14"/>
  <c r="Y413" i="14"/>
  <c r="X413" i="14"/>
  <c r="W413" i="14"/>
  <c r="V413" i="14"/>
  <c r="U413" i="14"/>
  <c r="T413" i="14"/>
  <c r="S413" i="14"/>
  <c r="AD411" i="14"/>
  <c r="AC411" i="14"/>
  <c r="AB411" i="14"/>
  <c r="AA411" i="14"/>
  <c r="Z411" i="14"/>
  <c r="Y411" i="14"/>
  <c r="X411" i="14"/>
  <c r="W411" i="14"/>
  <c r="V411" i="14"/>
  <c r="U411" i="14"/>
  <c r="T411" i="14"/>
  <c r="S411" i="14"/>
  <c r="AD409" i="14"/>
  <c r="AC409" i="14"/>
  <c r="AB409" i="14"/>
  <c r="AA409" i="14"/>
  <c r="Z409" i="14"/>
  <c r="Y409" i="14"/>
  <c r="X409" i="14"/>
  <c r="W409" i="14"/>
  <c r="V409" i="14"/>
  <c r="U409" i="14"/>
  <c r="T409" i="14"/>
  <c r="S409" i="14"/>
  <c r="AD407" i="14"/>
  <c r="AC407" i="14"/>
  <c r="AB407" i="14"/>
  <c r="AA407" i="14"/>
  <c r="Z407" i="14"/>
  <c r="Y407" i="14"/>
  <c r="X407" i="14"/>
  <c r="W407" i="14"/>
  <c r="V407" i="14"/>
  <c r="U407" i="14"/>
  <c r="T407" i="14"/>
  <c r="S407" i="14"/>
  <c r="AD405" i="14"/>
  <c r="AC405" i="14"/>
  <c r="AB405" i="14"/>
  <c r="AA405" i="14"/>
  <c r="Z405" i="14"/>
  <c r="Y405" i="14"/>
  <c r="X405" i="14"/>
  <c r="W405" i="14"/>
  <c r="V405" i="14"/>
  <c r="U405" i="14"/>
  <c r="T405" i="14"/>
  <c r="S405" i="14"/>
  <c r="AD403" i="14"/>
  <c r="AC403" i="14"/>
  <c r="AB403" i="14"/>
  <c r="AA403" i="14"/>
  <c r="Z403" i="14"/>
  <c r="Y403" i="14"/>
  <c r="X403" i="14"/>
  <c r="W403" i="14"/>
  <c r="V403" i="14"/>
  <c r="U403" i="14"/>
  <c r="T403" i="14"/>
  <c r="S403" i="14"/>
  <c r="AD401" i="14"/>
  <c r="AC401" i="14"/>
  <c r="AB401" i="14"/>
  <c r="AA401" i="14"/>
  <c r="Z401" i="14"/>
  <c r="Y401" i="14"/>
  <c r="X401" i="14"/>
  <c r="W401" i="14"/>
  <c r="V401" i="14"/>
  <c r="U401" i="14"/>
  <c r="T401" i="14"/>
  <c r="S401" i="14"/>
  <c r="AD399" i="14"/>
  <c r="AC399" i="14"/>
  <c r="AB399" i="14"/>
  <c r="AA399" i="14"/>
  <c r="Z399" i="14"/>
  <c r="Y399" i="14"/>
  <c r="X399" i="14"/>
  <c r="W399" i="14"/>
  <c r="V399" i="14"/>
  <c r="U399" i="14"/>
  <c r="T399" i="14"/>
  <c r="S399" i="14"/>
  <c r="AD397" i="14"/>
  <c r="AC397" i="14"/>
  <c r="AB397" i="14"/>
  <c r="AA397" i="14"/>
  <c r="Z397" i="14"/>
  <c r="Y397" i="14"/>
  <c r="X397" i="14"/>
  <c r="W397" i="14"/>
  <c r="V397" i="14"/>
  <c r="U397" i="14"/>
  <c r="T397" i="14"/>
  <c r="S397" i="14"/>
  <c r="AD395" i="14"/>
  <c r="AC395" i="14"/>
  <c r="AB395" i="14"/>
  <c r="AA395" i="14"/>
  <c r="Z395" i="14"/>
  <c r="Y395" i="14"/>
  <c r="X395" i="14"/>
  <c r="W395" i="14"/>
  <c r="V395" i="14"/>
  <c r="U395" i="14"/>
  <c r="T395" i="14"/>
  <c r="S395" i="14"/>
  <c r="AD393" i="14"/>
  <c r="AC393" i="14"/>
  <c r="AB393" i="14"/>
  <c r="AA393" i="14"/>
  <c r="Z393" i="14"/>
  <c r="Y393" i="14"/>
  <c r="X393" i="14"/>
  <c r="W393" i="14"/>
  <c r="V393" i="14"/>
  <c r="U393" i="14"/>
  <c r="T393" i="14"/>
  <c r="S393" i="14"/>
  <c r="AD391" i="14"/>
  <c r="AC391" i="14"/>
  <c r="AB391" i="14"/>
  <c r="AA391" i="14"/>
  <c r="Z391" i="14"/>
  <c r="Y391" i="14"/>
  <c r="X391" i="14"/>
  <c r="W391" i="14"/>
  <c r="V391" i="14"/>
  <c r="U391" i="14"/>
  <c r="T391" i="14"/>
  <c r="S391" i="14"/>
  <c r="AD389" i="14"/>
  <c r="AC389" i="14"/>
  <c r="AB389" i="14"/>
  <c r="AA389" i="14"/>
  <c r="Z389" i="14"/>
  <c r="Y389" i="14"/>
  <c r="X389" i="14"/>
  <c r="W389" i="14"/>
  <c r="V389" i="14"/>
  <c r="U389" i="14"/>
  <c r="T389" i="14"/>
  <c r="S389" i="14"/>
  <c r="AD387" i="14"/>
  <c r="AC387" i="14"/>
  <c r="AB387" i="14"/>
  <c r="AA387" i="14"/>
  <c r="Z387" i="14"/>
  <c r="Y387" i="14"/>
  <c r="X387" i="14"/>
  <c r="W387" i="14"/>
  <c r="V387" i="14"/>
  <c r="U387" i="14"/>
  <c r="T387" i="14"/>
  <c r="S387" i="14"/>
  <c r="AD385" i="14"/>
  <c r="AC385" i="14"/>
  <c r="AB385" i="14"/>
  <c r="AA385" i="14"/>
  <c r="Z385" i="14"/>
  <c r="Y385" i="14"/>
  <c r="X385" i="14"/>
  <c r="W385" i="14"/>
  <c r="V385" i="14"/>
  <c r="U385" i="14"/>
  <c r="T385" i="14"/>
  <c r="S385" i="14"/>
  <c r="AD383" i="14"/>
  <c r="AC383" i="14"/>
  <c r="AB383" i="14"/>
  <c r="AA383" i="14"/>
  <c r="Z383" i="14"/>
  <c r="Y383" i="14"/>
  <c r="X383" i="14"/>
  <c r="W383" i="14"/>
  <c r="V383" i="14"/>
  <c r="U383" i="14"/>
  <c r="T383" i="14"/>
  <c r="S383" i="14"/>
  <c r="AD381" i="14"/>
  <c r="AC381" i="14"/>
  <c r="AB381" i="14"/>
  <c r="AA381" i="14"/>
  <c r="Z381" i="14"/>
  <c r="Y381" i="14"/>
  <c r="X381" i="14"/>
  <c r="W381" i="14"/>
  <c r="V381" i="14"/>
  <c r="U381" i="14"/>
  <c r="T381" i="14"/>
  <c r="S381" i="14"/>
  <c r="AD379" i="14"/>
  <c r="AC379" i="14"/>
  <c r="AB379" i="14"/>
  <c r="AA379" i="14"/>
  <c r="Z379" i="14"/>
  <c r="Y379" i="14"/>
  <c r="X379" i="14"/>
  <c r="W379" i="14"/>
  <c r="V379" i="14"/>
  <c r="U379" i="14"/>
  <c r="T379" i="14"/>
  <c r="S379" i="14"/>
  <c r="AD377" i="14"/>
  <c r="AC377" i="14"/>
  <c r="AB377" i="14"/>
  <c r="AA377" i="14"/>
  <c r="Z377" i="14"/>
  <c r="Y377" i="14"/>
  <c r="X377" i="14"/>
  <c r="W377" i="14"/>
  <c r="V377" i="14"/>
  <c r="U377" i="14"/>
  <c r="T377" i="14"/>
  <c r="S377" i="14"/>
  <c r="AD375" i="14"/>
  <c r="AC375" i="14"/>
  <c r="AB375" i="14"/>
  <c r="AA375" i="14"/>
  <c r="Z375" i="14"/>
  <c r="Y375" i="14"/>
  <c r="X375" i="14"/>
  <c r="W375" i="14"/>
  <c r="V375" i="14"/>
  <c r="U375" i="14"/>
  <c r="T375" i="14"/>
  <c r="S375" i="14"/>
  <c r="AD373" i="14"/>
  <c r="AC373" i="14"/>
  <c r="AB373" i="14"/>
  <c r="AA373" i="14"/>
  <c r="Z373" i="14"/>
  <c r="Y373" i="14"/>
  <c r="X373" i="14"/>
  <c r="W373" i="14"/>
  <c r="V373" i="14"/>
  <c r="U373" i="14"/>
  <c r="T373" i="14"/>
  <c r="S373" i="14"/>
  <c r="AD371" i="14"/>
  <c r="AC371" i="14"/>
  <c r="AB371" i="14"/>
  <c r="AA371" i="14"/>
  <c r="Z371" i="14"/>
  <c r="Y371" i="14"/>
  <c r="X371" i="14"/>
  <c r="W371" i="14"/>
  <c r="V371" i="14"/>
  <c r="U371" i="14"/>
  <c r="T371" i="14"/>
  <c r="S371" i="14"/>
  <c r="AD369" i="14"/>
  <c r="AC369" i="14"/>
  <c r="AB369" i="14"/>
  <c r="AA369" i="14"/>
  <c r="Z369" i="14"/>
  <c r="Y369" i="14"/>
  <c r="X369" i="14"/>
  <c r="W369" i="14"/>
  <c r="V369" i="14"/>
  <c r="U369" i="14"/>
  <c r="T369" i="14"/>
  <c r="S369" i="14"/>
  <c r="AD367" i="14"/>
  <c r="AC367" i="14"/>
  <c r="AB367" i="14"/>
  <c r="AA367" i="14"/>
  <c r="Z367" i="14"/>
  <c r="Y367" i="14"/>
  <c r="X367" i="14"/>
  <c r="W367" i="14"/>
  <c r="V367" i="14"/>
  <c r="U367" i="14"/>
  <c r="T367" i="14"/>
  <c r="S367" i="14"/>
  <c r="AD365" i="14"/>
  <c r="AC365" i="14"/>
  <c r="AB365" i="14"/>
  <c r="AA365" i="14"/>
  <c r="Z365" i="14"/>
  <c r="Y365" i="14"/>
  <c r="X365" i="14"/>
  <c r="W365" i="14"/>
  <c r="V365" i="14"/>
  <c r="U365" i="14"/>
  <c r="T365" i="14"/>
  <c r="S365" i="14"/>
  <c r="AD363" i="14"/>
  <c r="AC363" i="14"/>
  <c r="AB363" i="14"/>
  <c r="AA363" i="14"/>
  <c r="Z363" i="14"/>
  <c r="Y363" i="14"/>
  <c r="X363" i="14"/>
  <c r="W363" i="14"/>
  <c r="V363" i="14"/>
  <c r="U363" i="14"/>
  <c r="T363" i="14"/>
  <c r="S363" i="14"/>
  <c r="AD361" i="14"/>
  <c r="AC361" i="14"/>
  <c r="AB361" i="14"/>
  <c r="AA361" i="14"/>
  <c r="Z361" i="14"/>
  <c r="Y361" i="14"/>
  <c r="X361" i="14"/>
  <c r="W361" i="14"/>
  <c r="V361" i="14"/>
  <c r="U361" i="14"/>
  <c r="T361" i="14"/>
  <c r="S361" i="14"/>
  <c r="AD359" i="14"/>
  <c r="AC359" i="14"/>
  <c r="AB359" i="14"/>
  <c r="AA359" i="14"/>
  <c r="Z359" i="14"/>
  <c r="Y359" i="14"/>
  <c r="X359" i="14"/>
  <c r="W359" i="14"/>
  <c r="V359" i="14"/>
  <c r="U359" i="14"/>
  <c r="T359" i="14"/>
  <c r="S359" i="14"/>
  <c r="AD357" i="14"/>
  <c r="AC357" i="14"/>
  <c r="AB357" i="14"/>
  <c r="AA357" i="14"/>
  <c r="Z357" i="14"/>
  <c r="Y357" i="14"/>
  <c r="X357" i="14"/>
  <c r="W357" i="14"/>
  <c r="V357" i="14"/>
  <c r="U357" i="14"/>
  <c r="T357" i="14"/>
  <c r="S357" i="14"/>
  <c r="AD355" i="14"/>
  <c r="AC355" i="14"/>
  <c r="AB355" i="14"/>
  <c r="AA355" i="14"/>
  <c r="Z355" i="14"/>
  <c r="Y355" i="14"/>
  <c r="X355" i="14"/>
  <c r="W355" i="14"/>
  <c r="V355" i="14"/>
  <c r="U355" i="14"/>
  <c r="T355" i="14"/>
  <c r="S355" i="14"/>
  <c r="AD353" i="14"/>
  <c r="AC353" i="14"/>
  <c r="AB353" i="14"/>
  <c r="AA353" i="14"/>
  <c r="Z353" i="14"/>
  <c r="Y353" i="14"/>
  <c r="X353" i="14"/>
  <c r="W353" i="14"/>
  <c r="V353" i="14"/>
  <c r="U353" i="14"/>
  <c r="T353" i="14"/>
  <c r="S353" i="14"/>
  <c r="AD351" i="14"/>
  <c r="AC351" i="14"/>
  <c r="AB351" i="14"/>
  <c r="AA351" i="14"/>
  <c r="Z351" i="14"/>
  <c r="Y351" i="14"/>
  <c r="X351" i="14"/>
  <c r="W351" i="14"/>
  <c r="V351" i="14"/>
  <c r="U351" i="14"/>
  <c r="T351" i="14"/>
  <c r="S351" i="14"/>
  <c r="AD349" i="14"/>
  <c r="AC349" i="14"/>
  <c r="AB349" i="14"/>
  <c r="AA349" i="14"/>
  <c r="Z349" i="14"/>
  <c r="Y349" i="14"/>
  <c r="X349" i="14"/>
  <c r="W349" i="14"/>
  <c r="V349" i="14"/>
  <c r="U349" i="14"/>
  <c r="T349" i="14"/>
  <c r="S349" i="14"/>
  <c r="AD347" i="14"/>
  <c r="AC347" i="14"/>
  <c r="AB347" i="14"/>
  <c r="AA347" i="14"/>
  <c r="Z347" i="14"/>
  <c r="Y347" i="14"/>
  <c r="X347" i="14"/>
  <c r="W347" i="14"/>
  <c r="V347" i="14"/>
  <c r="U347" i="14"/>
  <c r="T347" i="14"/>
  <c r="S347" i="14"/>
  <c r="AD345" i="14"/>
  <c r="AC345" i="14"/>
  <c r="AB345" i="14"/>
  <c r="AA345" i="14"/>
  <c r="Z345" i="14"/>
  <c r="Y345" i="14"/>
  <c r="X345" i="14"/>
  <c r="W345" i="14"/>
  <c r="V345" i="14"/>
  <c r="U345" i="14"/>
  <c r="T345" i="14"/>
  <c r="S345" i="14"/>
  <c r="AD343" i="14"/>
  <c r="AC343" i="14"/>
  <c r="AB343" i="14"/>
  <c r="AA343" i="14"/>
  <c r="Z343" i="14"/>
  <c r="Y343" i="14"/>
  <c r="X343" i="14"/>
  <c r="W343" i="14"/>
  <c r="V343" i="14"/>
  <c r="U343" i="14"/>
  <c r="T343" i="14"/>
  <c r="S343" i="14"/>
  <c r="AD341" i="14"/>
  <c r="AC341" i="14"/>
  <c r="AB341" i="14"/>
  <c r="AA341" i="14"/>
  <c r="Z341" i="14"/>
  <c r="Y341" i="14"/>
  <c r="X341" i="14"/>
  <c r="W341" i="14"/>
  <c r="V341" i="14"/>
  <c r="U341" i="14"/>
  <c r="T341" i="14"/>
  <c r="S341" i="14"/>
  <c r="AD339" i="14"/>
  <c r="AC339" i="14"/>
  <c r="AB339" i="14"/>
  <c r="AA339" i="14"/>
  <c r="Z339" i="14"/>
  <c r="Y339" i="14"/>
  <c r="X339" i="14"/>
  <c r="W339" i="14"/>
  <c r="V339" i="14"/>
  <c r="U339" i="14"/>
  <c r="T339" i="14"/>
  <c r="S339" i="14"/>
  <c r="AD337" i="14"/>
  <c r="AC337" i="14"/>
  <c r="AB337" i="14"/>
  <c r="AA337" i="14"/>
  <c r="Z337" i="14"/>
  <c r="Y337" i="14"/>
  <c r="X337" i="14"/>
  <c r="W337" i="14"/>
  <c r="V337" i="14"/>
  <c r="U337" i="14"/>
  <c r="T337" i="14"/>
  <c r="S337" i="14"/>
  <c r="AD335" i="14"/>
  <c r="AC335" i="14"/>
  <c r="AB335" i="14"/>
  <c r="AA335" i="14"/>
  <c r="Z335" i="14"/>
  <c r="Y335" i="14"/>
  <c r="X335" i="14"/>
  <c r="W335" i="14"/>
  <c r="V335" i="14"/>
  <c r="U335" i="14"/>
  <c r="T335" i="14"/>
  <c r="S335" i="14"/>
  <c r="AD333" i="14"/>
  <c r="AC333" i="14"/>
  <c r="AB333" i="14"/>
  <c r="AA333" i="14"/>
  <c r="Z333" i="14"/>
  <c r="Y333" i="14"/>
  <c r="X333" i="14"/>
  <c r="W333" i="14"/>
  <c r="V333" i="14"/>
  <c r="U333" i="14"/>
  <c r="T333" i="14"/>
  <c r="S333" i="14"/>
  <c r="AD331" i="14"/>
  <c r="AC331" i="14"/>
  <c r="AB331" i="14"/>
  <c r="AA331" i="14"/>
  <c r="Z331" i="14"/>
  <c r="Y331" i="14"/>
  <c r="X331" i="14"/>
  <c r="W331" i="14"/>
  <c r="V331" i="14"/>
  <c r="U331" i="14"/>
  <c r="T331" i="14"/>
  <c r="S331" i="14"/>
  <c r="AD329" i="14"/>
  <c r="AC329" i="14"/>
  <c r="AB329" i="14"/>
  <c r="AA329" i="14"/>
  <c r="Z329" i="14"/>
  <c r="Y329" i="14"/>
  <c r="X329" i="14"/>
  <c r="W329" i="14"/>
  <c r="V329" i="14"/>
  <c r="U329" i="14"/>
  <c r="T329" i="14"/>
  <c r="S329" i="14"/>
  <c r="AD327" i="14"/>
  <c r="AC327" i="14"/>
  <c r="AB327" i="14"/>
  <c r="AA327" i="14"/>
  <c r="Z327" i="14"/>
  <c r="Y327" i="14"/>
  <c r="X327" i="14"/>
  <c r="W327" i="14"/>
  <c r="V327" i="14"/>
  <c r="U327" i="14"/>
  <c r="T327" i="14"/>
  <c r="S327" i="14"/>
  <c r="AD325" i="14"/>
  <c r="AC325" i="14"/>
  <c r="AB325" i="14"/>
  <c r="AA325" i="14"/>
  <c r="Z325" i="14"/>
  <c r="Y325" i="14"/>
  <c r="X325" i="14"/>
  <c r="W325" i="14"/>
  <c r="V325" i="14"/>
  <c r="U325" i="14"/>
  <c r="T325" i="14"/>
  <c r="S325" i="14"/>
  <c r="AD323" i="14"/>
  <c r="AC323" i="14"/>
  <c r="AB323" i="14"/>
  <c r="AA323" i="14"/>
  <c r="Z323" i="14"/>
  <c r="Y323" i="14"/>
  <c r="X323" i="14"/>
  <c r="W323" i="14"/>
  <c r="V323" i="14"/>
  <c r="U323" i="14"/>
  <c r="T323" i="14"/>
  <c r="S323" i="14"/>
  <c r="AD321" i="14"/>
  <c r="AC321" i="14"/>
  <c r="AB321" i="14"/>
  <c r="AA321" i="14"/>
  <c r="Z321" i="14"/>
  <c r="Y321" i="14"/>
  <c r="X321" i="14"/>
  <c r="W321" i="14"/>
  <c r="V321" i="14"/>
  <c r="U321" i="14"/>
  <c r="T321" i="14"/>
  <c r="S321" i="14"/>
  <c r="AD319" i="14"/>
  <c r="AC319" i="14"/>
  <c r="AB319" i="14"/>
  <c r="AA319" i="14"/>
  <c r="Z319" i="14"/>
  <c r="Y319" i="14"/>
  <c r="X319" i="14"/>
  <c r="W319" i="14"/>
  <c r="V319" i="14"/>
  <c r="U319" i="14"/>
  <c r="T319" i="14"/>
  <c r="S319" i="14"/>
  <c r="AD317" i="14"/>
  <c r="AC317" i="14"/>
  <c r="AB317" i="14"/>
  <c r="AA317" i="14"/>
  <c r="Z317" i="14"/>
  <c r="Y317" i="14"/>
  <c r="X317" i="14"/>
  <c r="W317" i="14"/>
  <c r="V317" i="14"/>
  <c r="U317" i="14"/>
  <c r="T317" i="14"/>
  <c r="S317" i="14"/>
  <c r="AD315" i="14"/>
  <c r="AC315" i="14"/>
  <c r="AB315" i="14"/>
  <c r="AA315" i="14"/>
  <c r="Z315" i="14"/>
  <c r="Y315" i="14"/>
  <c r="X315" i="14"/>
  <c r="W315" i="14"/>
  <c r="V315" i="14"/>
  <c r="U315" i="14"/>
  <c r="T315" i="14"/>
  <c r="S315" i="14"/>
  <c r="AD313" i="14"/>
  <c r="AC313" i="14"/>
  <c r="AB313" i="14"/>
  <c r="AA313" i="14"/>
  <c r="Z313" i="14"/>
  <c r="Y313" i="14"/>
  <c r="X313" i="14"/>
  <c r="W313" i="14"/>
  <c r="V313" i="14"/>
  <c r="U313" i="14"/>
  <c r="T313" i="14"/>
  <c r="S313" i="14"/>
  <c r="AD311" i="14"/>
  <c r="AC311" i="14"/>
  <c r="AB311" i="14"/>
  <c r="AA311" i="14"/>
  <c r="Z311" i="14"/>
  <c r="Y311" i="14"/>
  <c r="X311" i="14"/>
  <c r="W311" i="14"/>
  <c r="V311" i="14"/>
  <c r="U311" i="14"/>
  <c r="T311" i="14"/>
  <c r="S311" i="14"/>
  <c r="AD309" i="14"/>
  <c r="AC309" i="14"/>
  <c r="AB309" i="14"/>
  <c r="AA309" i="14"/>
  <c r="Z309" i="14"/>
  <c r="Y309" i="14"/>
  <c r="X309" i="14"/>
  <c r="W309" i="14"/>
  <c r="V309" i="14"/>
  <c r="U309" i="14"/>
  <c r="T309" i="14"/>
  <c r="S309" i="14"/>
  <c r="AD307" i="14"/>
  <c r="AC307" i="14"/>
  <c r="AB307" i="14"/>
  <c r="AA307" i="14"/>
  <c r="Z307" i="14"/>
  <c r="Y307" i="14"/>
  <c r="X307" i="14"/>
  <c r="W307" i="14"/>
  <c r="V307" i="14"/>
  <c r="U307" i="14"/>
  <c r="T307" i="14"/>
  <c r="S307" i="14"/>
  <c r="AD305" i="14"/>
  <c r="AC305" i="14"/>
  <c r="AB305" i="14"/>
  <c r="AA305" i="14"/>
  <c r="Z305" i="14"/>
  <c r="Y305" i="14"/>
  <c r="X305" i="14"/>
  <c r="W305" i="14"/>
  <c r="V305" i="14"/>
  <c r="U305" i="14"/>
  <c r="T305" i="14"/>
  <c r="S305" i="14"/>
  <c r="AD303" i="14"/>
  <c r="AC303" i="14"/>
  <c r="AB303" i="14"/>
  <c r="AA303" i="14"/>
  <c r="Z303" i="14"/>
  <c r="Y303" i="14"/>
  <c r="X303" i="14"/>
  <c r="W303" i="14"/>
  <c r="V303" i="14"/>
  <c r="U303" i="14"/>
  <c r="T303" i="14"/>
  <c r="S303" i="14"/>
  <c r="AD301" i="14"/>
  <c r="AC301" i="14"/>
  <c r="AB301" i="14"/>
  <c r="AA301" i="14"/>
  <c r="Z301" i="14"/>
  <c r="Y301" i="14"/>
  <c r="X301" i="14"/>
  <c r="W301" i="14"/>
  <c r="V301" i="14"/>
  <c r="U301" i="14"/>
  <c r="T301" i="14"/>
  <c r="S301" i="14"/>
  <c r="AD299" i="14"/>
  <c r="AC299" i="14"/>
  <c r="AB299" i="14"/>
  <c r="AA299" i="14"/>
  <c r="Z299" i="14"/>
  <c r="Y299" i="14"/>
  <c r="X299" i="14"/>
  <c r="W299" i="14"/>
  <c r="V299" i="14"/>
  <c r="U299" i="14"/>
  <c r="T299" i="14"/>
  <c r="S299" i="14"/>
  <c r="AD297" i="14"/>
  <c r="AC297" i="14"/>
  <c r="AB297" i="14"/>
  <c r="AA297" i="14"/>
  <c r="Z297" i="14"/>
  <c r="Y297" i="14"/>
  <c r="X297" i="14"/>
  <c r="W297" i="14"/>
  <c r="V297" i="14"/>
  <c r="U297" i="14"/>
  <c r="T297" i="14"/>
  <c r="S297" i="14"/>
  <c r="AD295" i="14"/>
  <c r="AC295" i="14"/>
  <c r="AB295" i="14"/>
  <c r="AA295" i="14"/>
  <c r="Z295" i="14"/>
  <c r="Y295" i="14"/>
  <c r="X295" i="14"/>
  <c r="W295" i="14"/>
  <c r="V295" i="14"/>
  <c r="U295" i="14"/>
  <c r="T295" i="14"/>
  <c r="S295" i="14"/>
  <c r="AD293" i="14"/>
  <c r="AC293" i="14"/>
  <c r="AB293" i="14"/>
  <c r="AA293" i="14"/>
  <c r="Z293" i="14"/>
  <c r="Y293" i="14"/>
  <c r="X293" i="14"/>
  <c r="W293" i="14"/>
  <c r="V293" i="14"/>
  <c r="U293" i="14"/>
  <c r="T293" i="14"/>
  <c r="S293" i="14"/>
  <c r="AD291" i="14"/>
  <c r="AC291" i="14"/>
  <c r="AB291" i="14"/>
  <c r="AA291" i="14"/>
  <c r="Z291" i="14"/>
  <c r="Y291" i="14"/>
  <c r="X291" i="14"/>
  <c r="W291" i="14"/>
  <c r="V291" i="14"/>
  <c r="U291" i="14"/>
  <c r="T291" i="14"/>
  <c r="S291" i="14"/>
  <c r="AD289" i="14"/>
  <c r="AC289" i="14"/>
  <c r="AB289" i="14"/>
  <c r="AA289" i="14"/>
  <c r="Z289" i="14"/>
  <c r="Y289" i="14"/>
  <c r="X289" i="14"/>
  <c r="W289" i="14"/>
  <c r="V289" i="14"/>
  <c r="U289" i="14"/>
  <c r="T289" i="14"/>
  <c r="S289" i="14"/>
  <c r="AD287" i="14"/>
  <c r="AC287" i="14"/>
  <c r="AB287" i="14"/>
  <c r="AA287" i="14"/>
  <c r="Z287" i="14"/>
  <c r="Y287" i="14"/>
  <c r="X287" i="14"/>
  <c r="W287" i="14"/>
  <c r="V287" i="14"/>
  <c r="U287" i="14"/>
  <c r="T287" i="14"/>
  <c r="S287" i="14"/>
  <c r="AD285" i="14"/>
  <c r="AC285" i="14"/>
  <c r="AB285" i="14"/>
  <c r="AA285" i="14"/>
  <c r="Z285" i="14"/>
  <c r="Y285" i="14"/>
  <c r="X285" i="14"/>
  <c r="W285" i="14"/>
  <c r="V285" i="14"/>
  <c r="U285" i="14"/>
  <c r="T285" i="14"/>
  <c r="S285" i="14"/>
  <c r="AD283" i="14"/>
  <c r="AC283" i="14"/>
  <c r="AB283" i="14"/>
  <c r="AA283" i="14"/>
  <c r="Z283" i="14"/>
  <c r="Y283" i="14"/>
  <c r="X283" i="14"/>
  <c r="W283" i="14"/>
  <c r="V283" i="14"/>
  <c r="U283" i="14"/>
  <c r="T283" i="14"/>
  <c r="S283" i="14"/>
  <c r="AD281" i="14"/>
  <c r="AC281" i="14"/>
  <c r="AB281" i="14"/>
  <c r="AA281" i="14"/>
  <c r="Z281" i="14"/>
  <c r="Y281" i="14"/>
  <c r="X281" i="14"/>
  <c r="W281" i="14"/>
  <c r="V281" i="14"/>
  <c r="U281" i="14"/>
  <c r="T281" i="14"/>
  <c r="S281" i="14"/>
  <c r="AD279" i="14"/>
  <c r="AC279" i="14"/>
  <c r="AB279" i="14"/>
  <c r="AA279" i="14"/>
  <c r="Z279" i="14"/>
  <c r="Y279" i="14"/>
  <c r="X279" i="14"/>
  <c r="W279" i="14"/>
  <c r="V279" i="14"/>
  <c r="U279" i="14"/>
  <c r="T279" i="14"/>
  <c r="S279" i="14"/>
  <c r="AD277" i="14"/>
  <c r="AC277" i="14"/>
  <c r="AB277" i="14"/>
  <c r="AA277" i="14"/>
  <c r="Z277" i="14"/>
  <c r="Y277" i="14"/>
  <c r="X277" i="14"/>
  <c r="W277" i="14"/>
  <c r="V277" i="14"/>
  <c r="U277" i="14"/>
  <c r="T277" i="14"/>
  <c r="S277" i="14"/>
  <c r="AD275" i="14"/>
  <c r="AC275" i="14"/>
  <c r="AB275" i="14"/>
  <c r="AA275" i="14"/>
  <c r="Z275" i="14"/>
  <c r="Y275" i="14"/>
  <c r="X275" i="14"/>
  <c r="W275" i="14"/>
  <c r="V275" i="14"/>
  <c r="U275" i="14"/>
  <c r="T275" i="14"/>
  <c r="S275" i="14"/>
  <c r="AD273" i="14"/>
  <c r="AC273" i="14"/>
  <c r="AB273" i="14"/>
  <c r="AA273" i="14"/>
  <c r="Z273" i="14"/>
  <c r="Y273" i="14"/>
  <c r="X273" i="14"/>
  <c r="W273" i="14"/>
  <c r="V273" i="14"/>
  <c r="U273" i="14"/>
  <c r="T273" i="14"/>
  <c r="S273" i="14"/>
  <c r="AD271" i="14"/>
  <c r="AC271" i="14"/>
  <c r="AB271" i="14"/>
  <c r="AA271" i="14"/>
  <c r="Z271" i="14"/>
  <c r="Y271" i="14"/>
  <c r="X271" i="14"/>
  <c r="W271" i="14"/>
  <c r="V271" i="14"/>
  <c r="U271" i="14"/>
  <c r="T271" i="14"/>
  <c r="S271" i="14"/>
  <c r="AD269" i="14"/>
  <c r="AC269" i="14"/>
  <c r="AB269" i="14"/>
  <c r="AA269" i="14"/>
  <c r="Z269" i="14"/>
  <c r="Y269" i="14"/>
  <c r="X269" i="14"/>
  <c r="W269" i="14"/>
  <c r="V269" i="14"/>
  <c r="U269" i="14"/>
  <c r="T269" i="14"/>
  <c r="S269" i="14"/>
  <c r="AD267" i="14"/>
  <c r="AC267" i="14"/>
  <c r="AB267" i="14"/>
  <c r="AA267" i="14"/>
  <c r="Z267" i="14"/>
  <c r="Y267" i="14"/>
  <c r="X267" i="14"/>
  <c r="W267" i="14"/>
  <c r="V267" i="14"/>
  <c r="U267" i="14"/>
  <c r="T267" i="14"/>
  <c r="S267" i="14"/>
  <c r="AD265" i="14"/>
  <c r="AC265" i="14"/>
  <c r="AB265" i="14"/>
  <c r="AA265" i="14"/>
  <c r="Z265" i="14"/>
  <c r="Y265" i="14"/>
  <c r="X265" i="14"/>
  <c r="W265" i="14"/>
  <c r="V265" i="14"/>
  <c r="U265" i="14"/>
  <c r="T265" i="14"/>
  <c r="S265" i="14"/>
  <c r="AD263" i="14"/>
  <c r="AC263" i="14"/>
  <c r="AB263" i="14"/>
  <c r="AA263" i="14"/>
  <c r="Z263" i="14"/>
  <c r="Y263" i="14"/>
  <c r="X263" i="14"/>
  <c r="W263" i="14"/>
  <c r="V263" i="14"/>
  <c r="U263" i="14"/>
  <c r="T263" i="14"/>
  <c r="S263" i="14"/>
  <c r="AD261" i="14"/>
  <c r="AC261" i="14"/>
  <c r="AB261" i="14"/>
  <c r="AA261" i="14"/>
  <c r="Z261" i="14"/>
  <c r="Y261" i="14"/>
  <c r="X261" i="14"/>
  <c r="W261" i="14"/>
  <c r="V261" i="14"/>
  <c r="U261" i="14"/>
  <c r="T261" i="14"/>
  <c r="S261" i="14"/>
  <c r="AD259" i="14"/>
  <c r="AC259" i="14"/>
  <c r="AB259" i="14"/>
  <c r="AA259" i="14"/>
  <c r="Z259" i="14"/>
  <c r="Y259" i="14"/>
  <c r="X259" i="14"/>
  <c r="W259" i="14"/>
  <c r="V259" i="14"/>
  <c r="U259" i="14"/>
  <c r="T259" i="14"/>
  <c r="S259" i="14"/>
  <c r="AD257" i="14"/>
  <c r="AC257" i="14"/>
  <c r="AB257" i="14"/>
  <c r="AA257" i="14"/>
  <c r="Z257" i="14"/>
  <c r="Y257" i="14"/>
  <c r="X257" i="14"/>
  <c r="W257" i="14"/>
  <c r="V257" i="14"/>
  <c r="U257" i="14"/>
  <c r="T257" i="14"/>
  <c r="S257" i="14"/>
  <c r="AD255" i="14"/>
  <c r="AC255" i="14"/>
  <c r="AB255" i="14"/>
  <c r="AA255" i="14"/>
  <c r="Z255" i="14"/>
  <c r="Y255" i="14"/>
  <c r="X255" i="14"/>
  <c r="W255" i="14"/>
  <c r="V255" i="14"/>
  <c r="U255" i="14"/>
  <c r="T255" i="14"/>
  <c r="S255" i="14"/>
  <c r="AD253" i="14"/>
  <c r="AC253" i="14"/>
  <c r="AB253" i="14"/>
  <c r="AA253" i="14"/>
  <c r="Z253" i="14"/>
  <c r="Y253" i="14"/>
  <c r="X253" i="14"/>
  <c r="W253" i="14"/>
  <c r="V253" i="14"/>
  <c r="U253" i="14"/>
  <c r="T253" i="14"/>
  <c r="S253" i="14"/>
  <c r="AD251" i="14"/>
  <c r="AC251" i="14"/>
  <c r="AB251" i="14"/>
  <c r="AA251" i="14"/>
  <c r="Z251" i="14"/>
  <c r="Y251" i="14"/>
  <c r="X251" i="14"/>
  <c r="W251" i="14"/>
  <c r="V251" i="14"/>
  <c r="U251" i="14"/>
  <c r="T251" i="14"/>
  <c r="S251" i="14"/>
  <c r="AD249" i="14"/>
  <c r="AC249" i="14"/>
  <c r="AB249" i="14"/>
  <c r="AA249" i="14"/>
  <c r="Z249" i="14"/>
  <c r="Y249" i="14"/>
  <c r="X249" i="14"/>
  <c r="W249" i="14"/>
  <c r="V249" i="14"/>
  <c r="U249" i="14"/>
  <c r="T249" i="14"/>
  <c r="S249" i="14"/>
  <c r="AD247" i="14"/>
  <c r="AC247" i="14"/>
  <c r="AB247" i="14"/>
  <c r="AA247" i="14"/>
  <c r="Z247" i="14"/>
  <c r="Y247" i="14"/>
  <c r="X247" i="14"/>
  <c r="W247" i="14"/>
  <c r="V247" i="14"/>
  <c r="U247" i="14"/>
  <c r="T247" i="14"/>
  <c r="S247" i="14"/>
  <c r="AD245" i="14"/>
  <c r="AC245" i="14"/>
  <c r="AB245" i="14"/>
  <c r="AA245" i="14"/>
  <c r="Z245" i="14"/>
  <c r="Y245" i="14"/>
  <c r="X245" i="14"/>
  <c r="W245" i="14"/>
  <c r="V245" i="14"/>
  <c r="U245" i="14"/>
  <c r="T245" i="14"/>
  <c r="S245" i="14"/>
  <c r="AD243" i="14"/>
  <c r="AC243" i="14"/>
  <c r="AB243" i="14"/>
  <c r="AA243" i="14"/>
  <c r="Z243" i="14"/>
  <c r="Y243" i="14"/>
  <c r="X243" i="14"/>
  <c r="W243" i="14"/>
  <c r="V243" i="14"/>
  <c r="U243" i="14"/>
  <c r="T243" i="14"/>
  <c r="S243" i="14"/>
  <c r="AD241" i="14"/>
  <c r="AC241" i="14"/>
  <c r="AB241" i="14"/>
  <c r="AA241" i="14"/>
  <c r="Z241" i="14"/>
  <c r="Y241" i="14"/>
  <c r="X241" i="14"/>
  <c r="W241" i="14"/>
  <c r="V241" i="14"/>
  <c r="U241" i="14"/>
  <c r="T241" i="14"/>
  <c r="S241" i="14"/>
  <c r="AD239" i="14"/>
  <c r="AC239" i="14"/>
  <c r="AB239" i="14"/>
  <c r="AA239" i="14"/>
  <c r="Z239" i="14"/>
  <c r="Y239" i="14"/>
  <c r="X239" i="14"/>
  <c r="W239" i="14"/>
  <c r="V239" i="14"/>
  <c r="U239" i="14"/>
  <c r="T239" i="14"/>
  <c r="S239" i="14"/>
  <c r="AD237" i="14"/>
  <c r="AC237" i="14"/>
  <c r="AB237" i="14"/>
  <c r="AA237" i="14"/>
  <c r="Z237" i="14"/>
  <c r="Y237" i="14"/>
  <c r="X237" i="14"/>
  <c r="W237" i="14"/>
  <c r="V237" i="14"/>
  <c r="U237" i="14"/>
  <c r="T237" i="14"/>
  <c r="S237" i="14"/>
  <c r="AD235" i="14"/>
  <c r="AC235" i="14"/>
  <c r="AB235" i="14"/>
  <c r="AA235" i="14"/>
  <c r="Z235" i="14"/>
  <c r="Y235" i="14"/>
  <c r="X235" i="14"/>
  <c r="W235" i="14"/>
  <c r="V235" i="14"/>
  <c r="U235" i="14"/>
  <c r="T235" i="14"/>
  <c r="S235" i="14"/>
  <c r="AD233" i="14"/>
  <c r="AC233" i="14"/>
  <c r="AB233" i="14"/>
  <c r="AA233" i="14"/>
  <c r="Z233" i="14"/>
  <c r="Y233" i="14"/>
  <c r="X233" i="14"/>
  <c r="W233" i="14"/>
  <c r="V233" i="14"/>
  <c r="U233" i="14"/>
  <c r="T233" i="14"/>
  <c r="S233" i="14"/>
  <c r="AD231" i="14"/>
  <c r="AC231" i="14"/>
  <c r="AB231" i="14"/>
  <c r="AA231" i="14"/>
  <c r="Z231" i="14"/>
  <c r="Y231" i="14"/>
  <c r="X231" i="14"/>
  <c r="W231" i="14"/>
  <c r="V231" i="14"/>
  <c r="U231" i="14"/>
  <c r="T231" i="14"/>
  <c r="S231" i="14"/>
  <c r="AD229" i="14"/>
  <c r="AC229" i="14"/>
  <c r="AB229" i="14"/>
  <c r="AA229" i="14"/>
  <c r="Z229" i="14"/>
  <c r="Y229" i="14"/>
  <c r="X229" i="14"/>
  <c r="W229" i="14"/>
  <c r="V229" i="14"/>
  <c r="U229" i="14"/>
  <c r="T229" i="14"/>
  <c r="S229" i="14"/>
  <c r="AD227" i="14"/>
  <c r="AC227" i="14"/>
  <c r="AB227" i="14"/>
  <c r="AA227" i="14"/>
  <c r="Z227" i="14"/>
  <c r="Y227" i="14"/>
  <c r="X227" i="14"/>
  <c r="W227" i="14"/>
  <c r="V227" i="14"/>
  <c r="U227" i="14"/>
  <c r="T227" i="14"/>
  <c r="S227" i="14"/>
  <c r="AD225" i="14"/>
  <c r="AC225" i="14"/>
  <c r="AB225" i="14"/>
  <c r="AA225" i="14"/>
  <c r="Z225" i="14"/>
  <c r="Y225" i="14"/>
  <c r="X225" i="14"/>
  <c r="W225" i="14"/>
  <c r="V225" i="14"/>
  <c r="U225" i="14"/>
  <c r="T225" i="14"/>
  <c r="S225" i="14"/>
  <c r="AD223" i="14"/>
  <c r="AC223" i="14"/>
  <c r="AB223" i="14"/>
  <c r="AA223" i="14"/>
  <c r="Z223" i="14"/>
  <c r="Y223" i="14"/>
  <c r="X223" i="14"/>
  <c r="W223" i="14"/>
  <c r="V223" i="14"/>
  <c r="U223" i="14"/>
  <c r="T223" i="14"/>
  <c r="S223" i="14"/>
  <c r="AD221" i="14"/>
  <c r="AC221" i="14"/>
  <c r="AB221" i="14"/>
  <c r="AA221" i="14"/>
  <c r="Z221" i="14"/>
  <c r="Y221" i="14"/>
  <c r="X221" i="14"/>
  <c r="W221" i="14"/>
  <c r="V221" i="14"/>
  <c r="U221" i="14"/>
  <c r="T221" i="14"/>
  <c r="S221" i="14"/>
  <c r="AD219" i="14"/>
  <c r="AC219" i="14"/>
  <c r="AB219" i="14"/>
  <c r="AA219" i="14"/>
  <c r="Z219" i="14"/>
  <c r="Y219" i="14"/>
  <c r="X219" i="14"/>
  <c r="W219" i="14"/>
  <c r="V219" i="14"/>
  <c r="U219" i="14"/>
  <c r="T219" i="14"/>
  <c r="S219" i="14"/>
  <c r="AD217" i="14"/>
  <c r="AC217" i="14"/>
  <c r="AB217" i="14"/>
  <c r="AA217" i="14"/>
  <c r="Z217" i="14"/>
  <c r="Y217" i="14"/>
  <c r="X217" i="14"/>
  <c r="W217" i="14"/>
  <c r="V217" i="14"/>
  <c r="U217" i="14"/>
  <c r="T217" i="14"/>
  <c r="S217" i="14"/>
  <c r="AD215" i="14"/>
  <c r="AC215" i="14"/>
  <c r="AB215" i="14"/>
  <c r="AA215" i="14"/>
  <c r="Z215" i="14"/>
  <c r="Y215" i="14"/>
  <c r="X215" i="14"/>
  <c r="W215" i="14"/>
  <c r="V215" i="14"/>
  <c r="U215" i="14"/>
  <c r="T215" i="14"/>
  <c r="S215" i="14"/>
  <c r="AD213" i="14"/>
  <c r="AC213" i="14"/>
  <c r="AB213" i="14"/>
  <c r="AA213" i="14"/>
  <c r="Z213" i="14"/>
  <c r="Y213" i="14"/>
  <c r="X213" i="14"/>
  <c r="W213" i="14"/>
  <c r="V213" i="14"/>
  <c r="U213" i="14"/>
  <c r="T213" i="14"/>
  <c r="S213" i="14"/>
  <c r="AD211" i="14"/>
  <c r="AC211" i="14"/>
  <c r="AB211" i="14"/>
  <c r="AA211" i="14"/>
  <c r="Z211" i="14"/>
  <c r="Y211" i="14"/>
  <c r="X211" i="14"/>
  <c r="W211" i="14"/>
  <c r="V211" i="14"/>
  <c r="U211" i="14"/>
  <c r="T211" i="14"/>
  <c r="S211" i="14"/>
  <c r="AD209" i="14"/>
  <c r="AC209" i="14"/>
  <c r="AB209" i="14"/>
  <c r="AA209" i="14"/>
  <c r="Z209" i="14"/>
  <c r="Y209" i="14"/>
  <c r="X209" i="14"/>
  <c r="W209" i="14"/>
  <c r="V209" i="14"/>
  <c r="U209" i="14"/>
  <c r="T209" i="14"/>
  <c r="S209" i="14"/>
  <c r="AD207" i="14"/>
  <c r="AC207" i="14"/>
  <c r="AB207" i="14"/>
  <c r="AA207" i="14"/>
  <c r="Z207" i="14"/>
  <c r="Y207" i="14"/>
  <c r="X207" i="14"/>
  <c r="W207" i="14"/>
  <c r="V207" i="14"/>
  <c r="U207" i="14"/>
  <c r="T207" i="14"/>
  <c r="S207" i="14"/>
  <c r="AD205" i="14"/>
  <c r="AC205" i="14"/>
  <c r="AB205" i="14"/>
  <c r="AA205" i="14"/>
  <c r="Z205" i="14"/>
  <c r="Y205" i="14"/>
  <c r="X205" i="14"/>
  <c r="W205" i="14"/>
  <c r="V205" i="14"/>
  <c r="U205" i="14"/>
  <c r="T205" i="14"/>
  <c r="S205" i="14"/>
  <c r="AD203" i="14"/>
  <c r="AC203" i="14"/>
  <c r="AB203" i="14"/>
  <c r="AA203" i="14"/>
  <c r="Z203" i="14"/>
  <c r="Y203" i="14"/>
  <c r="X203" i="14"/>
  <c r="W203" i="14"/>
  <c r="V203" i="14"/>
  <c r="U203" i="14"/>
  <c r="T203" i="14"/>
  <c r="S203" i="14"/>
  <c r="AD201" i="14"/>
  <c r="AC201" i="14"/>
  <c r="AB201" i="14"/>
  <c r="AA201" i="14"/>
  <c r="Z201" i="14"/>
  <c r="Y201" i="14"/>
  <c r="X201" i="14"/>
  <c r="W201" i="14"/>
  <c r="V201" i="14"/>
  <c r="U201" i="14"/>
  <c r="T201" i="14"/>
  <c r="S201" i="14"/>
  <c r="AD199" i="14"/>
  <c r="AC199" i="14"/>
  <c r="AB199" i="14"/>
  <c r="AA199" i="14"/>
  <c r="Z199" i="14"/>
  <c r="Y199" i="14"/>
  <c r="X199" i="14"/>
  <c r="W199" i="14"/>
  <c r="V199" i="14"/>
  <c r="U199" i="14"/>
  <c r="T199" i="14"/>
  <c r="S199" i="14"/>
  <c r="AD197" i="14"/>
  <c r="AC197" i="14"/>
  <c r="AB197" i="14"/>
  <c r="AA197" i="14"/>
  <c r="Z197" i="14"/>
  <c r="Y197" i="14"/>
  <c r="X197" i="14"/>
  <c r="W197" i="14"/>
  <c r="V197" i="14"/>
  <c r="U197" i="14"/>
  <c r="T197" i="14"/>
  <c r="S197" i="14"/>
  <c r="AD195" i="14"/>
  <c r="AC195" i="14"/>
  <c r="AB195" i="14"/>
  <c r="AA195" i="14"/>
  <c r="Z195" i="14"/>
  <c r="Y195" i="14"/>
  <c r="X195" i="14"/>
  <c r="W195" i="14"/>
  <c r="V195" i="14"/>
  <c r="U195" i="14"/>
  <c r="T195" i="14"/>
  <c r="S195" i="14"/>
  <c r="AD193" i="14"/>
  <c r="AC193" i="14"/>
  <c r="AB193" i="14"/>
  <c r="AA193" i="14"/>
  <c r="Z193" i="14"/>
  <c r="Y193" i="14"/>
  <c r="X193" i="14"/>
  <c r="W193" i="14"/>
  <c r="V193" i="14"/>
  <c r="U193" i="14"/>
  <c r="T193" i="14"/>
  <c r="S193" i="14"/>
  <c r="AD191" i="14"/>
  <c r="AC191" i="14"/>
  <c r="AB191" i="14"/>
  <c r="AA191" i="14"/>
  <c r="Z191" i="14"/>
  <c r="Y191" i="14"/>
  <c r="X191" i="14"/>
  <c r="W191" i="14"/>
  <c r="V191" i="14"/>
  <c r="U191" i="14"/>
  <c r="T191" i="14"/>
  <c r="S191" i="14"/>
  <c r="AD189" i="14"/>
  <c r="AC189" i="14"/>
  <c r="AB189" i="14"/>
  <c r="AA189" i="14"/>
  <c r="Z189" i="14"/>
  <c r="Y189" i="14"/>
  <c r="X189" i="14"/>
  <c r="W189" i="14"/>
  <c r="V189" i="14"/>
  <c r="U189" i="14"/>
  <c r="T189" i="14"/>
  <c r="S189" i="14"/>
  <c r="AD187" i="14"/>
  <c r="AC187" i="14"/>
  <c r="AB187" i="14"/>
  <c r="AA187" i="14"/>
  <c r="Z187" i="14"/>
  <c r="Y187" i="14"/>
  <c r="X187" i="14"/>
  <c r="W187" i="14"/>
  <c r="V187" i="14"/>
  <c r="U187" i="14"/>
  <c r="T187" i="14"/>
  <c r="S187" i="14"/>
  <c r="AD185" i="14"/>
  <c r="AC185" i="14"/>
  <c r="AB185" i="14"/>
  <c r="AA185" i="14"/>
  <c r="Z185" i="14"/>
  <c r="Y185" i="14"/>
  <c r="X185" i="14"/>
  <c r="W185" i="14"/>
  <c r="V185" i="14"/>
  <c r="U185" i="14"/>
  <c r="T185" i="14"/>
  <c r="S185" i="14"/>
  <c r="AD183" i="14"/>
  <c r="AC183" i="14"/>
  <c r="AB183" i="14"/>
  <c r="AA183" i="14"/>
  <c r="Z183" i="14"/>
  <c r="Y183" i="14"/>
  <c r="X183" i="14"/>
  <c r="W183" i="14"/>
  <c r="V183" i="14"/>
  <c r="U183" i="14"/>
  <c r="T183" i="14"/>
  <c r="S183" i="14"/>
  <c r="AD181" i="14"/>
  <c r="AC181" i="14"/>
  <c r="AB181" i="14"/>
  <c r="AA181" i="14"/>
  <c r="Z181" i="14"/>
  <c r="Y181" i="14"/>
  <c r="X181" i="14"/>
  <c r="W181" i="14"/>
  <c r="V181" i="14"/>
  <c r="U181" i="14"/>
  <c r="T181" i="14"/>
  <c r="S181" i="14"/>
  <c r="AD179" i="14"/>
  <c r="AC179" i="14"/>
  <c r="AB179" i="14"/>
  <c r="AA179" i="14"/>
  <c r="Z179" i="14"/>
  <c r="Y179" i="14"/>
  <c r="X179" i="14"/>
  <c r="W179" i="14"/>
  <c r="V179" i="14"/>
  <c r="U179" i="14"/>
  <c r="T179" i="14"/>
  <c r="S179" i="14"/>
  <c r="AD177" i="14"/>
  <c r="AC177" i="14"/>
  <c r="AB177" i="14"/>
  <c r="AA177" i="14"/>
  <c r="Z177" i="14"/>
  <c r="Y177" i="14"/>
  <c r="X177" i="14"/>
  <c r="W177" i="14"/>
  <c r="V177" i="14"/>
  <c r="U177" i="14"/>
  <c r="T177" i="14"/>
  <c r="S177" i="14"/>
  <c r="AD175" i="14"/>
  <c r="AC175" i="14"/>
  <c r="AB175" i="14"/>
  <c r="AA175" i="14"/>
  <c r="Z175" i="14"/>
  <c r="Y175" i="14"/>
  <c r="X175" i="14"/>
  <c r="W175" i="14"/>
  <c r="V175" i="14"/>
  <c r="U175" i="14"/>
  <c r="T175" i="14"/>
  <c r="S175" i="14"/>
  <c r="AD173" i="14"/>
  <c r="AC173" i="14"/>
  <c r="AB173" i="14"/>
  <c r="AA173" i="14"/>
  <c r="Z173" i="14"/>
  <c r="Y173" i="14"/>
  <c r="X173" i="14"/>
  <c r="W173" i="14"/>
  <c r="V173" i="14"/>
  <c r="U173" i="14"/>
  <c r="T173" i="14"/>
  <c r="S173" i="14"/>
  <c r="AD171" i="14"/>
  <c r="AC171" i="14"/>
  <c r="AB171" i="14"/>
  <c r="AA171" i="14"/>
  <c r="Z171" i="14"/>
  <c r="Y171" i="14"/>
  <c r="X171" i="14"/>
  <c r="W171" i="14"/>
  <c r="V171" i="14"/>
  <c r="U171" i="14"/>
  <c r="T171" i="14"/>
  <c r="S171" i="14"/>
  <c r="AD169" i="14"/>
  <c r="AC169" i="14"/>
  <c r="AB169" i="14"/>
  <c r="AA169" i="14"/>
  <c r="Z169" i="14"/>
  <c r="Y169" i="14"/>
  <c r="X169" i="14"/>
  <c r="W169" i="14"/>
  <c r="V169" i="14"/>
  <c r="U169" i="14"/>
  <c r="T169" i="14"/>
  <c r="S169" i="14"/>
  <c r="AD167" i="14"/>
  <c r="AC167" i="14"/>
  <c r="AB167" i="14"/>
  <c r="AA167" i="14"/>
  <c r="Z167" i="14"/>
  <c r="Y167" i="14"/>
  <c r="X167" i="14"/>
  <c r="W167" i="14"/>
  <c r="V167" i="14"/>
  <c r="U167" i="14"/>
  <c r="T167" i="14"/>
  <c r="S167" i="14"/>
  <c r="AD165" i="14"/>
  <c r="AC165" i="14"/>
  <c r="AB165" i="14"/>
  <c r="AA165" i="14"/>
  <c r="Z165" i="14"/>
  <c r="Y165" i="14"/>
  <c r="X165" i="14"/>
  <c r="W165" i="14"/>
  <c r="V165" i="14"/>
  <c r="U165" i="14"/>
  <c r="T165" i="14"/>
  <c r="S165" i="14"/>
  <c r="AD163" i="14"/>
  <c r="AC163" i="14"/>
  <c r="AB163" i="14"/>
  <c r="AA163" i="14"/>
  <c r="Z163" i="14"/>
  <c r="Y163" i="14"/>
  <c r="X163" i="14"/>
  <c r="W163" i="14"/>
  <c r="V163" i="14"/>
  <c r="U163" i="14"/>
  <c r="T163" i="14"/>
  <c r="S163" i="14"/>
  <c r="AD161" i="14"/>
  <c r="AC161" i="14"/>
  <c r="AB161" i="14"/>
  <c r="AA161" i="14"/>
  <c r="Z161" i="14"/>
  <c r="Y161" i="14"/>
  <c r="X161" i="14"/>
  <c r="W161" i="14"/>
  <c r="V161" i="14"/>
  <c r="U161" i="14"/>
  <c r="T161" i="14"/>
  <c r="S161" i="14"/>
  <c r="AD159" i="14"/>
  <c r="AC159" i="14"/>
  <c r="AB159" i="14"/>
  <c r="AA159" i="14"/>
  <c r="Z159" i="14"/>
  <c r="Y159" i="14"/>
  <c r="X159" i="14"/>
  <c r="W159" i="14"/>
  <c r="V159" i="14"/>
  <c r="U159" i="14"/>
  <c r="T159" i="14"/>
  <c r="S159" i="14"/>
  <c r="AD157" i="14"/>
  <c r="AC157" i="14"/>
  <c r="AB157" i="14"/>
  <c r="AA157" i="14"/>
  <c r="Z157" i="14"/>
  <c r="Y157" i="14"/>
  <c r="X157" i="14"/>
  <c r="W157" i="14"/>
  <c r="V157" i="14"/>
  <c r="U157" i="14"/>
  <c r="T157" i="14"/>
  <c r="S157" i="14"/>
  <c r="AD155" i="14"/>
  <c r="AC155" i="14"/>
  <c r="AB155" i="14"/>
  <c r="AA155" i="14"/>
  <c r="Z155" i="14"/>
  <c r="Y155" i="14"/>
  <c r="X155" i="14"/>
  <c r="W155" i="14"/>
  <c r="V155" i="14"/>
  <c r="U155" i="14"/>
  <c r="T155" i="14"/>
  <c r="S155" i="14"/>
  <c r="AD153" i="14"/>
  <c r="AC153" i="14"/>
  <c r="AB153" i="14"/>
  <c r="AA153" i="14"/>
  <c r="Z153" i="14"/>
  <c r="Y153" i="14"/>
  <c r="X153" i="14"/>
  <c r="W153" i="14"/>
  <c r="V153" i="14"/>
  <c r="U153" i="14"/>
  <c r="T153" i="14"/>
  <c r="S153" i="14"/>
  <c r="AD151" i="14"/>
  <c r="AC151" i="14"/>
  <c r="AB151" i="14"/>
  <c r="AA151" i="14"/>
  <c r="Z151" i="14"/>
  <c r="Y151" i="14"/>
  <c r="X151" i="14"/>
  <c r="W151" i="14"/>
  <c r="V151" i="14"/>
  <c r="U151" i="14"/>
  <c r="T151" i="14"/>
  <c r="S151" i="14"/>
  <c r="AD149" i="14"/>
  <c r="AC149" i="14"/>
  <c r="AB149" i="14"/>
  <c r="AA149" i="14"/>
  <c r="Z149" i="14"/>
  <c r="Y149" i="14"/>
  <c r="X149" i="14"/>
  <c r="W149" i="14"/>
  <c r="V149" i="14"/>
  <c r="U149" i="14"/>
  <c r="T149" i="14"/>
  <c r="S149" i="14"/>
  <c r="AD147" i="14"/>
  <c r="AC147" i="14"/>
  <c r="AB147" i="14"/>
  <c r="AA147" i="14"/>
  <c r="Z147" i="14"/>
  <c r="Y147" i="14"/>
  <c r="X147" i="14"/>
  <c r="W147" i="14"/>
  <c r="V147" i="14"/>
  <c r="U147" i="14"/>
  <c r="T147" i="14"/>
  <c r="S147" i="14"/>
  <c r="AD145" i="14"/>
  <c r="AC145" i="14"/>
  <c r="AB145" i="14"/>
  <c r="AA145" i="14"/>
  <c r="Z145" i="14"/>
  <c r="Y145" i="14"/>
  <c r="X145" i="14"/>
  <c r="W145" i="14"/>
  <c r="V145" i="14"/>
  <c r="U145" i="14"/>
  <c r="T145" i="14"/>
  <c r="S145" i="14"/>
  <c r="AD143" i="14"/>
  <c r="AC143" i="14"/>
  <c r="AB143" i="14"/>
  <c r="AA143" i="14"/>
  <c r="Z143" i="14"/>
  <c r="Y143" i="14"/>
  <c r="X143" i="14"/>
  <c r="W143" i="14"/>
  <c r="V143" i="14"/>
  <c r="U143" i="14"/>
  <c r="T143" i="14"/>
  <c r="S143" i="14"/>
  <c r="AD141" i="14"/>
  <c r="AC141" i="14"/>
  <c r="AB141" i="14"/>
  <c r="AA141" i="14"/>
  <c r="Z141" i="14"/>
  <c r="Y141" i="14"/>
  <c r="X141" i="14"/>
  <c r="W141" i="14"/>
  <c r="V141" i="14"/>
  <c r="U141" i="14"/>
  <c r="T141" i="14"/>
  <c r="S141" i="14"/>
  <c r="AD139" i="14"/>
  <c r="AC139" i="14"/>
  <c r="AB139" i="14"/>
  <c r="AA139" i="14"/>
  <c r="Z139" i="14"/>
  <c r="Y139" i="14"/>
  <c r="X139" i="14"/>
  <c r="W139" i="14"/>
  <c r="V139" i="14"/>
  <c r="U139" i="14"/>
  <c r="T139" i="14"/>
  <c r="S139" i="14"/>
  <c r="AD137" i="14"/>
  <c r="AC137" i="14"/>
  <c r="AB137" i="14"/>
  <c r="AA137" i="14"/>
  <c r="Z137" i="14"/>
  <c r="Y137" i="14"/>
  <c r="X137" i="14"/>
  <c r="W137" i="14"/>
  <c r="V137" i="14"/>
  <c r="U137" i="14"/>
  <c r="T137" i="14"/>
  <c r="S137" i="14"/>
  <c r="AD135" i="14"/>
  <c r="AC135" i="14"/>
  <c r="AB135" i="14"/>
  <c r="AA135" i="14"/>
  <c r="Z135" i="14"/>
  <c r="Y135" i="14"/>
  <c r="X135" i="14"/>
  <c r="W135" i="14"/>
  <c r="V135" i="14"/>
  <c r="U135" i="14"/>
  <c r="T135" i="14"/>
  <c r="S135" i="14"/>
  <c r="AD133" i="14"/>
  <c r="AC133" i="14"/>
  <c r="AB133" i="14"/>
  <c r="AA133" i="14"/>
  <c r="Z133" i="14"/>
  <c r="Y133" i="14"/>
  <c r="X133" i="14"/>
  <c r="W133" i="14"/>
  <c r="V133" i="14"/>
  <c r="U133" i="14"/>
  <c r="T133" i="14"/>
  <c r="S133" i="14"/>
  <c r="AD131" i="14"/>
  <c r="AC131" i="14"/>
  <c r="AB131" i="14"/>
  <c r="AA131" i="14"/>
  <c r="Z131" i="14"/>
  <c r="Y131" i="14"/>
  <c r="X131" i="14"/>
  <c r="W131" i="14"/>
  <c r="V131" i="14"/>
  <c r="U131" i="14"/>
  <c r="T131" i="14"/>
  <c r="S131" i="14"/>
  <c r="AD129" i="14"/>
  <c r="AC129" i="14"/>
  <c r="AB129" i="14"/>
  <c r="AA129" i="14"/>
  <c r="Z129" i="14"/>
  <c r="Y129" i="14"/>
  <c r="X129" i="14"/>
  <c r="W129" i="14"/>
  <c r="V129" i="14"/>
  <c r="U129" i="14"/>
  <c r="T129" i="14"/>
  <c r="S129" i="14"/>
  <c r="AD127" i="14"/>
  <c r="AC127" i="14"/>
  <c r="AB127" i="14"/>
  <c r="AA127" i="14"/>
  <c r="Z127" i="14"/>
  <c r="Y127" i="14"/>
  <c r="X127" i="14"/>
  <c r="W127" i="14"/>
  <c r="V127" i="14"/>
  <c r="U127" i="14"/>
  <c r="T127" i="14"/>
  <c r="S127" i="14"/>
  <c r="AD125" i="14"/>
  <c r="AC125" i="14"/>
  <c r="AB125" i="14"/>
  <c r="AA125" i="14"/>
  <c r="Z125" i="14"/>
  <c r="Y125" i="14"/>
  <c r="X125" i="14"/>
  <c r="W125" i="14"/>
  <c r="V125" i="14"/>
  <c r="U125" i="14"/>
  <c r="T125" i="14"/>
  <c r="S125" i="14"/>
  <c r="AD123" i="14"/>
  <c r="AC123" i="14"/>
  <c r="AB123" i="14"/>
  <c r="AA123" i="14"/>
  <c r="Z123" i="14"/>
  <c r="Y123" i="14"/>
  <c r="X123" i="14"/>
  <c r="W123" i="14"/>
  <c r="V123" i="14"/>
  <c r="U123" i="14"/>
  <c r="T123" i="14"/>
  <c r="S123" i="14"/>
  <c r="AD121" i="14"/>
  <c r="AC121" i="14"/>
  <c r="AB121" i="14"/>
  <c r="AA121" i="14"/>
  <c r="Z121" i="14"/>
  <c r="Y121" i="14"/>
  <c r="X121" i="14"/>
  <c r="W121" i="14"/>
  <c r="V121" i="14"/>
  <c r="U121" i="14"/>
  <c r="T121" i="14"/>
  <c r="S121" i="14"/>
  <c r="AD119" i="14"/>
  <c r="AC119" i="14"/>
  <c r="AB119" i="14"/>
  <c r="AA119" i="14"/>
  <c r="Z119" i="14"/>
  <c r="Y119" i="14"/>
  <c r="X119" i="14"/>
  <c r="W119" i="14"/>
  <c r="V119" i="14"/>
  <c r="U119" i="14"/>
  <c r="T119" i="14"/>
  <c r="S119" i="14"/>
  <c r="AD117" i="14"/>
  <c r="AC117" i="14"/>
  <c r="AB117" i="14"/>
  <c r="AA117" i="14"/>
  <c r="Z117" i="14"/>
  <c r="Y117" i="14"/>
  <c r="X117" i="14"/>
  <c r="W117" i="14"/>
  <c r="V117" i="14"/>
  <c r="U117" i="14"/>
  <c r="T117" i="14"/>
  <c r="S117" i="14"/>
  <c r="AD115" i="14"/>
  <c r="AC115" i="14"/>
  <c r="AB115" i="14"/>
  <c r="AA115" i="14"/>
  <c r="Z115" i="14"/>
  <c r="Y115" i="14"/>
  <c r="X115" i="14"/>
  <c r="W115" i="14"/>
  <c r="V115" i="14"/>
  <c r="U115" i="14"/>
  <c r="T115" i="14"/>
  <c r="S115" i="14"/>
  <c r="AD113" i="14"/>
  <c r="AC113" i="14"/>
  <c r="AB113" i="14"/>
  <c r="AA113" i="14"/>
  <c r="Z113" i="14"/>
  <c r="Y113" i="14"/>
  <c r="X113" i="14"/>
  <c r="W113" i="14"/>
  <c r="V113" i="14"/>
  <c r="U113" i="14"/>
  <c r="T113" i="14"/>
  <c r="S113" i="14"/>
  <c r="AD111" i="14"/>
  <c r="AC111" i="14"/>
  <c r="AB111" i="14"/>
  <c r="AA111" i="14"/>
  <c r="Z111" i="14"/>
  <c r="Y111" i="14"/>
  <c r="X111" i="14"/>
  <c r="W111" i="14"/>
  <c r="V111" i="14"/>
  <c r="U111" i="14"/>
  <c r="T111" i="14"/>
  <c r="S111" i="14"/>
  <c r="AD109" i="14"/>
  <c r="AC109" i="14"/>
  <c r="AB109" i="14"/>
  <c r="AA109" i="14"/>
  <c r="Z109" i="14"/>
  <c r="Y109" i="14"/>
  <c r="X109" i="14"/>
  <c r="W109" i="14"/>
  <c r="V109" i="14"/>
  <c r="U109" i="14"/>
  <c r="T109" i="14"/>
  <c r="S109" i="14"/>
  <c r="AD107" i="14"/>
  <c r="AC107" i="14"/>
  <c r="AB107" i="14"/>
  <c r="AA107" i="14"/>
  <c r="Z107" i="14"/>
  <c r="Y107" i="14"/>
  <c r="X107" i="14"/>
  <c r="W107" i="14"/>
  <c r="V107" i="14"/>
  <c r="U107" i="14"/>
  <c r="T107" i="14"/>
  <c r="S107" i="14"/>
  <c r="AD105" i="14"/>
  <c r="AC105" i="14"/>
  <c r="AB105" i="14"/>
  <c r="AA105" i="14"/>
  <c r="Z105" i="14"/>
  <c r="Y105" i="14"/>
  <c r="X105" i="14"/>
  <c r="W105" i="14"/>
  <c r="V105" i="14"/>
  <c r="U105" i="14"/>
  <c r="T105" i="14"/>
  <c r="S105" i="14"/>
  <c r="AD103" i="14"/>
  <c r="AC103" i="14"/>
  <c r="AB103" i="14"/>
  <c r="AA103" i="14"/>
  <c r="Z103" i="14"/>
  <c r="Y103" i="14"/>
  <c r="X103" i="14"/>
  <c r="W103" i="14"/>
  <c r="V103" i="14"/>
  <c r="U103" i="14"/>
  <c r="T103" i="14"/>
  <c r="S103" i="14"/>
  <c r="AD101" i="14"/>
  <c r="AC101" i="14"/>
  <c r="AB101" i="14"/>
  <c r="AA101" i="14"/>
  <c r="Z101" i="14"/>
  <c r="Y101" i="14"/>
  <c r="X101" i="14"/>
  <c r="W101" i="14"/>
  <c r="V101" i="14"/>
  <c r="U101" i="14"/>
  <c r="T101" i="14"/>
  <c r="S101" i="14"/>
  <c r="AD99" i="14"/>
  <c r="AC99" i="14"/>
  <c r="AB99" i="14"/>
  <c r="AA99" i="14"/>
  <c r="Z99" i="14"/>
  <c r="Y99" i="14"/>
  <c r="X99" i="14"/>
  <c r="W99" i="14"/>
  <c r="V99" i="14"/>
  <c r="U99" i="14"/>
  <c r="T99" i="14"/>
  <c r="S99" i="14"/>
  <c r="AD97" i="14"/>
  <c r="AC97" i="14"/>
  <c r="AB97" i="14"/>
  <c r="AA97" i="14"/>
  <c r="Z97" i="14"/>
  <c r="Y97" i="14"/>
  <c r="X97" i="14"/>
  <c r="W97" i="14"/>
  <c r="V97" i="14"/>
  <c r="U97" i="14"/>
  <c r="T97" i="14"/>
  <c r="S97" i="14"/>
  <c r="AD95" i="14"/>
  <c r="AC95" i="14"/>
  <c r="AB95" i="14"/>
  <c r="AA95" i="14"/>
  <c r="Z95" i="14"/>
  <c r="Y95" i="14"/>
  <c r="X95" i="14"/>
  <c r="W95" i="14"/>
  <c r="V95" i="14"/>
  <c r="U95" i="14"/>
  <c r="T95" i="14"/>
  <c r="S95" i="14"/>
  <c r="AD93" i="14"/>
  <c r="AC93" i="14"/>
  <c r="AB93" i="14"/>
  <c r="AA93" i="14"/>
  <c r="Z93" i="14"/>
  <c r="Y93" i="14"/>
  <c r="X93" i="14"/>
  <c r="W93" i="14"/>
  <c r="V93" i="14"/>
  <c r="U93" i="14"/>
  <c r="T93" i="14"/>
  <c r="S93" i="14"/>
  <c r="AD91" i="14"/>
  <c r="AC91" i="14"/>
  <c r="AB91" i="14"/>
  <c r="AA91" i="14"/>
  <c r="Z91" i="14"/>
  <c r="Y91" i="14"/>
  <c r="X91" i="14"/>
  <c r="W91" i="14"/>
  <c r="V91" i="14"/>
  <c r="U91" i="14"/>
  <c r="T91" i="14"/>
  <c r="S91" i="14"/>
  <c r="AD89" i="14"/>
  <c r="AC89" i="14"/>
  <c r="AB89" i="14"/>
  <c r="AA89" i="14"/>
  <c r="Z89" i="14"/>
  <c r="Y89" i="14"/>
  <c r="X89" i="14"/>
  <c r="W89" i="14"/>
  <c r="V89" i="14"/>
  <c r="U89" i="14"/>
  <c r="T89" i="14"/>
  <c r="S89" i="14"/>
  <c r="AD87" i="14"/>
  <c r="AC87" i="14"/>
  <c r="AB87" i="14"/>
  <c r="AA87" i="14"/>
  <c r="Z87" i="14"/>
  <c r="Y87" i="14"/>
  <c r="X87" i="14"/>
  <c r="W87" i="14"/>
  <c r="V87" i="14"/>
  <c r="U87" i="14"/>
  <c r="T87" i="14"/>
  <c r="S87" i="14"/>
  <c r="AD85" i="14"/>
  <c r="AC85" i="14"/>
  <c r="AB85" i="14"/>
  <c r="AA85" i="14"/>
  <c r="Z85" i="14"/>
  <c r="Y85" i="14"/>
  <c r="X85" i="14"/>
  <c r="W85" i="14"/>
  <c r="V85" i="14"/>
  <c r="U85" i="14"/>
  <c r="T85" i="14"/>
  <c r="S85" i="14"/>
  <c r="AD83" i="14"/>
  <c r="AC83" i="14"/>
  <c r="AB83" i="14"/>
  <c r="AA83" i="14"/>
  <c r="Z83" i="14"/>
  <c r="Y83" i="14"/>
  <c r="X83" i="14"/>
  <c r="W83" i="14"/>
  <c r="V83" i="14"/>
  <c r="U83" i="14"/>
  <c r="T83" i="14"/>
  <c r="S83" i="14"/>
  <c r="AD81" i="14"/>
  <c r="AC81" i="14"/>
  <c r="AB81" i="14"/>
  <c r="AA81" i="14"/>
  <c r="Z81" i="14"/>
  <c r="Y81" i="14"/>
  <c r="X81" i="14"/>
  <c r="W81" i="14"/>
  <c r="V81" i="14"/>
  <c r="U81" i="14"/>
  <c r="T81" i="14"/>
  <c r="S81" i="14"/>
  <c r="AD79" i="14"/>
  <c r="AC79" i="14"/>
  <c r="AB79" i="14"/>
  <c r="AA79" i="14"/>
  <c r="Z79" i="14"/>
  <c r="Y79" i="14"/>
  <c r="X79" i="14"/>
  <c r="W79" i="14"/>
  <c r="V79" i="14"/>
  <c r="U79" i="14"/>
  <c r="T79" i="14"/>
  <c r="S79" i="14"/>
  <c r="AD77" i="14"/>
  <c r="AC77" i="14"/>
  <c r="AB77" i="14"/>
  <c r="AA77" i="14"/>
  <c r="Z77" i="14"/>
  <c r="Y77" i="14"/>
  <c r="X77" i="14"/>
  <c r="W77" i="14"/>
  <c r="V77" i="14"/>
  <c r="U77" i="14"/>
  <c r="T77" i="14"/>
  <c r="S77" i="14"/>
  <c r="AD75" i="14"/>
  <c r="AC75" i="14"/>
  <c r="AB75" i="14"/>
  <c r="AA75" i="14"/>
  <c r="Z75" i="14"/>
  <c r="Y75" i="14"/>
  <c r="X75" i="14"/>
  <c r="W75" i="14"/>
  <c r="V75" i="14"/>
  <c r="U75" i="14"/>
  <c r="T75" i="14"/>
  <c r="S75" i="14"/>
  <c r="AD73" i="14"/>
  <c r="AC73" i="14"/>
  <c r="AB73" i="14"/>
  <c r="AA73" i="14"/>
  <c r="Z73" i="14"/>
  <c r="Y73" i="14"/>
  <c r="X73" i="14"/>
  <c r="W73" i="14"/>
  <c r="V73" i="14"/>
  <c r="U73" i="14"/>
  <c r="T73" i="14"/>
  <c r="S73" i="14"/>
  <c r="AD71" i="14"/>
  <c r="AC71" i="14"/>
  <c r="AB71" i="14"/>
  <c r="AA71" i="14"/>
  <c r="Z71" i="14"/>
  <c r="Y71" i="14"/>
  <c r="X71" i="14"/>
  <c r="W71" i="14"/>
  <c r="V71" i="14"/>
  <c r="U71" i="14"/>
  <c r="T71" i="14"/>
  <c r="S71" i="14"/>
  <c r="AD69" i="14"/>
  <c r="AC69" i="14"/>
  <c r="AB69" i="14"/>
  <c r="AA69" i="14"/>
  <c r="Z69" i="14"/>
  <c r="Y69" i="14"/>
  <c r="X69" i="14"/>
  <c r="W69" i="14"/>
  <c r="V69" i="14"/>
  <c r="U69" i="14"/>
  <c r="T69" i="14"/>
  <c r="S69" i="14"/>
  <c r="AD67" i="14"/>
  <c r="AC67" i="14"/>
  <c r="AB67" i="14"/>
  <c r="AA67" i="14"/>
  <c r="Z67" i="14"/>
  <c r="Y67" i="14"/>
  <c r="X67" i="14"/>
  <c r="W67" i="14"/>
  <c r="V67" i="14"/>
  <c r="U67" i="14"/>
  <c r="T67" i="14"/>
  <c r="S67" i="14"/>
  <c r="AD65" i="14"/>
  <c r="AC65" i="14"/>
  <c r="AB65" i="14"/>
  <c r="AA65" i="14"/>
  <c r="Z65" i="14"/>
  <c r="Y65" i="14"/>
  <c r="X65" i="14"/>
  <c r="W65" i="14"/>
  <c r="V65" i="14"/>
  <c r="U65" i="14"/>
  <c r="T65" i="14"/>
  <c r="S65" i="14"/>
  <c r="AD63" i="14"/>
  <c r="AC63" i="14"/>
  <c r="AB63" i="14"/>
  <c r="AA63" i="14"/>
  <c r="Z63" i="14"/>
  <c r="Y63" i="14"/>
  <c r="X63" i="14"/>
  <c r="W63" i="14"/>
  <c r="V63" i="14"/>
  <c r="U63" i="14"/>
  <c r="T63" i="14"/>
  <c r="S63" i="14"/>
  <c r="AD61" i="14"/>
  <c r="AC61" i="14"/>
  <c r="AB61" i="14"/>
  <c r="AA61" i="14"/>
  <c r="Z61" i="14"/>
  <c r="Y61" i="14"/>
  <c r="X61" i="14"/>
  <c r="W61" i="14"/>
  <c r="V61" i="14"/>
  <c r="U61" i="14"/>
  <c r="T61" i="14"/>
  <c r="S61" i="14"/>
  <c r="AD59" i="14"/>
  <c r="AC59" i="14"/>
  <c r="AB59" i="14"/>
  <c r="AA59" i="14"/>
  <c r="Z59" i="14"/>
  <c r="Y59" i="14"/>
  <c r="X59" i="14"/>
  <c r="W59" i="14"/>
  <c r="V59" i="14"/>
  <c r="U59" i="14"/>
  <c r="T59" i="14"/>
  <c r="S59" i="14"/>
  <c r="AD57" i="14"/>
  <c r="AC57" i="14"/>
  <c r="AB57" i="14"/>
  <c r="AA57" i="14"/>
  <c r="Z57" i="14"/>
  <c r="Y57" i="14"/>
  <c r="X57" i="14"/>
  <c r="W57" i="14"/>
  <c r="V57" i="14"/>
  <c r="U57" i="14"/>
  <c r="T57" i="14"/>
  <c r="S57" i="14"/>
  <c r="AD55" i="14"/>
  <c r="AC55" i="14"/>
  <c r="AB55" i="14"/>
  <c r="AA55" i="14"/>
  <c r="Z55" i="14"/>
  <c r="Y55" i="14"/>
  <c r="X55" i="14"/>
  <c r="W55" i="14"/>
  <c r="V55" i="14"/>
  <c r="U55" i="14"/>
  <c r="T55" i="14"/>
  <c r="S55" i="14"/>
  <c r="AD53" i="14"/>
  <c r="AC53" i="14"/>
  <c r="AB53" i="14"/>
  <c r="AA53" i="14"/>
  <c r="Z53" i="14"/>
  <c r="Y53" i="14"/>
  <c r="X53" i="14"/>
  <c r="W53" i="14"/>
  <c r="V53" i="14"/>
  <c r="U53" i="14"/>
  <c r="T53" i="14"/>
  <c r="S53" i="14"/>
  <c r="AD51" i="14"/>
  <c r="AC51" i="14"/>
  <c r="AB51" i="14"/>
  <c r="AA51" i="14"/>
  <c r="Z51" i="14"/>
  <c r="Y51" i="14"/>
  <c r="X51" i="14"/>
  <c r="W51" i="14"/>
  <c r="V51" i="14"/>
  <c r="U51" i="14"/>
  <c r="T51" i="14"/>
  <c r="S51" i="14"/>
  <c r="AD49" i="14"/>
  <c r="AC49" i="14"/>
  <c r="AB49" i="14"/>
  <c r="AA49" i="14"/>
  <c r="Z49" i="14"/>
  <c r="Y49" i="14"/>
  <c r="X49" i="14"/>
  <c r="W49" i="14"/>
  <c r="V49" i="14"/>
  <c r="U49" i="14"/>
  <c r="T49" i="14"/>
  <c r="S49" i="14"/>
  <c r="AD47" i="14"/>
  <c r="AC47" i="14"/>
  <c r="AB47" i="14"/>
  <c r="AA47" i="14"/>
  <c r="Z47" i="14"/>
  <c r="Y47" i="14"/>
  <c r="X47" i="14"/>
  <c r="W47" i="14"/>
  <c r="V47" i="14"/>
  <c r="U47" i="14"/>
  <c r="T47" i="14"/>
  <c r="S47" i="14"/>
  <c r="AD45" i="14"/>
  <c r="AC45" i="14"/>
  <c r="AB45" i="14"/>
  <c r="AA45" i="14"/>
  <c r="Z45" i="14"/>
  <c r="Y45" i="14"/>
  <c r="X45" i="14"/>
  <c r="W45" i="14"/>
  <c r="V45" i="14"/>
  <c r="U45" i="14"/>
  <c r="T45" i="14"/>
  <c r="S45" i="14"/>
  <c r="AD43" i="14"/>
  <c r="AC43" i="14"/>
  <c r="AB43" i="14"/>
  <c r="AA43" i="14"/>
  <c r="Z43" i="14"/>
  <c r="Y43" i="14"/>
  <c r="X43" i="14"/>
  <c r="W43" i="14"/>
  <c r="V43" i="14"/>
  <c r="U43" i="14"/>
  <c r="T43" i="14"/>
  <c r="S43" i="14"/>
  <c r="AD41" i="14"/>
  <c r="AC41" i="14"/>
  <c r="AB41" i="14"/>
  <c r="AA41" i="14"/>
  <c r="Z41" i="14"/>
  <c r="Y41" i="14"/>
  <c r="X41" i="14"/>
  <c r="W41" i="14"/>
  <c r="V41" i="14"/>
  <c r="U41" i="14"/>
  <c r="T41" i="14"/>
  <c r="S41" i="14"/>
  <c r="AD39" i="14"/>
  <c r="AC39" i="14"/>
  <c r="AB39" i="14"/>
  <c r="AA39" i="14"/>
  <c r="Z39" i="14"/>
  <c r="Y39" i="14"/>
  <c r="X39" i="14"/>
  <c r="W39" i="14"/>
  <c r="V39" i="14"/>
  <c r="U39" i="14"/>
  <c r="T39" i="14"/>
  <c r="S39" i="14"/>
  <c r="AD37" i="14"/>
  <c r="AC37" i="14"/>
  <c r="AB37" i="14"/>
  <c r="AA37" i="14"/>
  <c r="Z37" i="14"/>
  <c r="Y37" i="14"/>
  <c r="X37" i="14"/>
  <c r="W37" i="14"/>
  <c r="V37" i="14"/>
  <c r="U37" i="14"/>
  <c r="T37" i="14"/>
  <c r="S37" i="14"/>
  <c r="AD35" i="14"/>
  <c r="AC35" i="14"/>
  <c r="AB35" i="14"/>
  <c r="AA35" i="14"/>
  <c r="Z35" i="14"/>
  <c r="Y35" i="14"/>
  <c r="X35" i="14"/>
  <c r="W35" i="14"/>
  <c r="V35" i="14"/>
  <c r="U35" i="14"/>
  <c r="T35" i="14"/>
  <c r="S35" i="14"/>
  <c r="AD33" i="14"/>
  <c r="AC33" i="14"/>
  <c r="AB33" i="14"/>
  <c r="AA33" i="14"/>
  <c r="Z33" i="14"/>
  <c r="Y33" i="14"/>
  <c r="X33" i="14"/>
  <c r="W33" i="14"/>
  <c r="V33" i="14"/>
  <c r="U33" i="14"/>
  <c r="T33" i="14"/>
  <c r="S33" i="14"/>
  <c r="AD31" i="14"/>
  <c r="AC31" i="14"/>
  <c r="AB31" i="14"/>
  <c r="AA31" i="14"/>
  <c r="Z31" i="14"/>
  <c r="Y31" i="14"/>
  <c r="X31" i="14"/>
  <c r="W31" i="14"/>
  <c r="V31" i="14"/>
  <c r="U31" i="14"/>
  <c r="T31" i="14"/>
  <c r="S31" i="14"/>
  <c r="AD29" i="14"/>
  <c r="AC29" i="14"/>
  <c r="AB29" i="14"/>
  <c r="AA29" i="14"/>
  <c r="Z29" i="14"/>
  <c r="Y29" i="14"/>
  <c r="X29" i="14"/>
  <c r="W29" i="14"/>
  <c r="V29" i="14"/>
  <c r="U29" i="14"/>
  <c r="T29" i="14"/>
  <c r="S29" i="14"/>
  <c r="AD27" i="14"/>
  <c r="AC27" i="14"/>
  <c r="AB27" i="14"/>
  <c r="AA27" i="14"/>
  <c r="Z27" i="14"/>
  <c r="Y27" i="14"/>
  <c r="X27" i="14"/>
  <c r="W27" i="14"/>
  <c r="V27" i="14"/>
  <c r="U27" i="14"/>
  <c r="T27" i="14"/>
  <c r="S27" i="14"/>
  <c r="AD25" i="14"/>
  <c r="AC25" i="14"/>
  <c r="AB25" i="14"/>
  <c r="AA25" i="14"/>
  <c r="Z25" i="14"/>
  <c r="Y25" i="14"/>
  <c r="X25" i="14"/>
  <c r="W25" i="14"/>
  <c r="V25" i="14"/>
  <c r="U25" i="14"/>
  <c r="T25" i="14"/>
  <c r="S25" i="14"/>
  <c r="AD23" i="14"/>
  <c r="AC23" i="14"/>
  <c r="AB23" i="14"/>
  <c r="AA23" i="14"/>
  <c r="Z23" i="14"/>
  <c r="Y23" i="14"/>
  <c r="X23" i="14"/>
  <c r="W23" i="14"/>
  <c r="V23" i="14"/>
  <c r="U23" i="14"/>
  <c r="T23" i="14"/>
  <c r="S23" i="14"/>
  <c r="AD21" i="14"/>
  <c r="AC21" i="14"/>
  <c r="AB21" i="14"/>
  <c r="AA21" i="14"/>
  <c r="Z21" i="14"/>
  <c r="Y21" i="14"/>
  <c r="X21" i="14"/>
  <c r="W21" i="14"/>
  <c r="V21" i="14"/>
  <c r="U21" i="14"/>
  <c r="T21" i="14"/>
  <c r="S21" i="14"/>
  <c r="AD19" i="14"/>
  <c r="AC19" i="14"/>
  <c r="AB19" i="14"/>
  <c r="AA19" i="14"/>
  <c r="Z19" i="14"/>
  <c r="Y19" i="14"/>
  <c r="X19" i="14"/>
  <c r="W19" i="14"/>
  <c r="V19" i="14"/>
  <c r="U19" i="14"/>
  <c r="T19" i="14"/>
  <c r="S19" i="14"/>
  <c r="AD17" i="14"/>
  <c r="AC17" i="14"/>
  <c r="AB17" i="14"/>
  <c r="AA17" i="14"/>
  <c r="Z17" i="14"/>
  <c r="Y17" i="14"/>
  <c r="X17" i="14"/>
  <c r="W17" i="14"/>
  <c r="V17" i="14"/>
  <c r="U17" i="14"/>
  <c r="T17" i="14"/>
  <c r="S17" i="14"/>
  <c r="AD15" i="14"/>
  <c r="AC15" i="14"/>
  <c r="AB15" i="14"/>
  <c r="AA15" i="14"/>
  <c r="Z15" i="14"/>
  <c r="Y15" i="14"/>
  <c r="X15" i="14"/>
  <c r="W15" i="14"/>
  <c r="V15" i="14"/>
  <c r="U15" i="14"/>
  <c r="T15" i="14"/>
  <c r="S15" i="14"/>
  <c r="AD13" i="14"/>
  <c r="AC13" i="14"/>
  <c r="AB13" i="14"/>
  <c r="AA13" i="14"/>
  <c r="Z13" i="14"/>
  <c r="Y13" i="14"/>
  <c r="X13" i="14"/>
  <c r="W13" i="14"/>
  <c r="V13" i="14"/>
  <c r="U13" i="14"/>
  <c r="T13" i="14"/>
  <c r="S13" i="14"/>
  <c r="AD11" i="14"/>
  <c r="AC11" i="14"/>
  <c r="AB11" i="14"/>
  <c r="AA11" i="14"/>
  <c r="Z11" i="14"/>
  <c r="Y11" i="14"/>
  <c r="X11" i="14"/>
  <c r="W11" i="14"/>
  <c r="V11" i="14"/>
  <c r="U11" i="14"/>
  <c r="T11" i="14"/>
  <c r="S11" i="14"/>
  <c r="AD9" i="14"/>
  <c r="AC9" i="14"/>
  <c r="AB9" i="14"/>
  <c r="AA9" i="14"/>
  <c r="Z9" i="14"/>
  <c r="Y9" i="14"/>
  <c r="X9" i="14"/>
  <c r="W9" i="14"/>
  <c r="V9" i="14"/>
  <c r="U9" i="14"/>
  <c r="T9" i="14"/>
  <c r="S9" i="14"/>
  <c r="AD7" i="14"/>
  <c r="AC7" i="14"/>
  <c r="AB7" i="14"/>
  <c r="AA7" i="14"/>
  <c r="Z7" i="14"/>
  <c r="Y7" i="14"/>
  <c r="X7" i="14"/>
  <c r="W7" i="14"/>
  <c r="V7" i="14"/>
  <c r="U7" i="14"/>
  <c r="T7" i="14"/>
  <c r="S7" i="14"/>
  <c r="J233" i="22"/>
  <c r="B233" i="22"/>
  <c r="H233" i="22"/>
  <c r="I233" i="22"/>
  <c r="G233" i="22"/>
  <c r="N233" i="22"/>
  <c r="F233" i="22"/>
  <c r="M233" i="22"/>
  <c r="E233" i="22"/>
  <c r="L233" i="22"/>
  <c r="D233" i="22"/>
  <c r="K233" i="22"/>
  <c r="C233" i="22"/>
  <c r="J233" i="21"/>
  <c r="B233" i="21"/>
  <c r="H233" i="21"/>
  <c r="M233" i="21"/>
  <c r="D233" i="21"/>
  <c r="K233" i="21"/>
  <c r="I233" i="21"/>
  <c r="L233" i="21"/>
  <c r="C233" i="21"/>
  <c r="G233" i="21"/>
  <c r="N233" i="21"/>
  <c r="F233" i="21"/>
  <c r="E233" i="21"/>
  <c r="Q55" i="24" l="1"/>
  <c r="S55" i="24" s="1"/>
  <c r="I55" i="24"/>
  <c r="P76" i="24"/>
  <c r="M76" i="24"/>
  <c r="O78" i="24"/>
  <c r="S78" i="24" s="1"/>
  <c r="I78" i="24"/>
  <c r="R81" i="24"/>
  <c r="P81" i="24"/>
  <c r="S81" i="24" s="1"/>
  <c r="O83" i="24"/>
  <c r="I83" i="24"/>
  <c r="I93" i="24"/>
  <c r="O93" i="24"/>
  <c r="Q110" i="24"/>
  <c r="S110" i="24" s="1"/>
  <c r="I110" i="24"/>
  <c r="I116" i="24"/>
  <c r="R116" i="24"/>
  <c r="P119" i="24"/>
  <c r="R119" i="24"/>
  <c r="O182" i="24"/>
  <c r="I182" i="24"/>
  <c r="Q186" i="24"/>
  <c r="I186" i="24"/>
  <c r="O210" i="24"/>
  <c r="I210" i="24"/>
  <c r="P213" i="24"/>
  <c r="M213" i="24"/>
  <c r="I220" i="24"/>
  <c r="O220" i="24"/>
  <c r="P223" i="24"/>
  <c r="M223" i="24"/>
  <c r="M180" i="24"/>
  <c r="O283" i="24"/>
  <c r="S23" i="24"/>
  <c r="Q281" i="24"/>
  <c r="E281" i="24"/>
  <c r="Q309" i="24"/>
  <c r="E309" i="24"/>
  <c r="R309" i="24"/>
  <c r="Q311" i="24"/>
  <c r="Q372" i="24"/>
  <c r="P351" i="24"/>
  <c r="I56" i="24"/>
  <c r="O56" i="24"/>
  <c r="R86" i="24"/>
  <c r="P86" i="24"/>
  <c r="P91" i="24"/>
  <c r="M91" i="24"/>
  <c r="O121" i="24"/>
  <c r="I121" i="24"/>
  <c r="O154" i="24"/>
  <c r="S154" i="24" s="1"/>
  <c r="I154" i="24"/>
  <c r="I159" i="24"/>
  <c r="O159" i="24"/>
  <c r="R159" i="24"/>
  <c r="S184" i="24"/>
  <c r="Q209" i="24"/>
  <c r="I209" i="24"/>
  <c r="R121" i="24"/>
  <c r="P275" i="24"/>
  <c r="S275" i="24" s="1"/>
  <c r="E275" i="24"/>
  <c r="P280" i="24"/>
  <c r="P313" i="24"/>
  <c r="O317" i="24"/>
  <c r="I321" i="24"/>
  <c r="Q321" i="24"/>
  <c r="S321" i="24" s="1"/>
  <c r="P341" i="24"/>
  <c r="R356" i="24"/>
  <c r="P374" i="24"/>
  <c r="S374" i="24" s="1"/>
  <c r="P379" i="24"/>
  <c r="I388" i="24"/>
  <c r="R388" i="24"/>
  <c r="R16" i="24"/>
  <c r="Q16" i="24"/>
  <c r="Q319" i="24"/>
  <c r="S319" i="24" s="1"/>
  <c r="E319" i="24"/>
  <c r="R319" i="24"/>
  <c r="O339" i="24"/>
  <c r="E339" i="24"/>
  <c r="E344" i="24"/>
  <c r="O344" i="24"/>
  <c r="O349" i="24"/>
  <c r="E349" i="24"/>
  <c r="S357" i="24"/>
  <c r="E385" i="24"/>
  <c r="Q385" i="24"/>
  <c r="R29" i="24"/>
  <c r="P29" i="24"/>
  <c r="M390" i="24"/>
  <c r="P390" i="24"/>
  <c r="I27" i="24"/>
  <c r="I92" i="24"/>
  <c r="Q286" i="24"/>
  <c r="P356" i="24"/>
  <c r="M18" i="24"/>
  <c r="U18" i="24" s="1"/>
  <c r="Y18" i="24" s="1"/>
  <c r="Q248" i="24"/>
  <c r="E248" i="24"/>
  <c r="O306" i="24"/>
  <c r="E306" i="24"/>
  <c r="O311" i="24"/>
  <c r="E311" i="24"/>
  <c r="Q324" i="24"/>
  <c r="R324" i="24"/>
  <c r="O372" i="24"/>
  <c r="E372" i="24"/>
  <c r="R372" i="24"/>
  <c r="O377" i="24"/>
  <c r="E377" i="24"/>
  <c r="Q380" i="24"/>
  <c r="E380" i="24"/>
  <c r="S125" i="24"/>
  <c r="Q45" i="24"/>
  <c r="S60" i="24"/>
  <c r="E118" i="24"/>
  <c r="P342" i="24"/>
  <c r="Q12" i="24"/>
  <c r="E12" i="24"/>
  <c r="T12" i="24" s="1"/>
  <c r="X12" i="24" s="1"/>
  <c r="R12" i="24"/>
  <c r="S24" i="24"/>
  <c r="M16" i="24"/>
  <c r="U16" i="24" s="1"/>
  <c r="Y16" i="24" s="1"/>
  <c r="E23" i="24"/>
  <c r="Q243" i="24"/>
  <c r="M23" i="24"/>
  <c r="U23" i="24" s="1"/>
  <c r="Y23" i="24" s="1"/>
  <c r="V256" i="24"/>
  <c r="Z256" i="24" s="1"/>
  <c r="Q256" i="24"/>
  <c r="O281" i="24"/>
  <c r="I281" i="24"/>
  <c r="Q308" i="24"/>
  <c r="I309" i="24"/>
  <c r="O309" i="24"/>
  <c r="Q346" i="24"/>
  <c r="O352" i="24"/>
  <c r="I352" i="24"/>
  <c r="Q356" i="24"/>
  <c r="Q384" i="24"/>
  <c r="I390" i="24"/>
  <c r="O390" i="24"/>
  <c r="S27" i="24"/>
  <c r="O319" i="24"/>
  <c r="P250" i="24"/>
  <c r="P276" i="24"/>
  <c r="O284" i="24"/>
  <c r="Q288" i="24"/>
  <c r="O289" i="24"/>
  <c r="O307" i="24"/>
  <c r="P309" i="24"/>
  <c r="O312" i="24"/>
  <c r="S312" i="24" s="1"/>
  <c r="E312" i="24"/>
  <c r="P319" i="24"/>
  <c r="Q339" i="24"/>
  <c r="Q344" i="24"/>
  <c r="O355" i="24"/>
  <c r="P357" i="24"/>
  <c r="O373" i="24"/>
  <c r="Q377" i="24"/>
  <c r="S377" i="24" s="1"/>
  <c r="E378" i="24"/>
  <c r="O378" i="24"/>
  <c r="S378" i="24" s="1"/>
  <c r="S76" i="24"/>
  <c r="I385" i="24"/>
  <c r="O28" i="24"/>
  <c r="I28" i="24"/>
  <c r="O243" i="24"/>
  <c r="I243" i="24"/>
  <c r="E43" i="24"/>
  <c r="Q43" i="24"/>
  <c r="I50" i="24"/>
  <c r="I60" i="24"/>
  <c r="Q75" i="24"/>
  <c r="M81" i="24"/>
  <c r="Q83" i="24"/>
  <c r="S83" i="24" s="1"/>
  <c r="R83" i="24"/>
  <c r="M86" i="24"/>
  <c r="O108" i="24"/>
  <c r="E108" i="24"/>
  <c r="M109" i="24"/>
  <c r="M119" i="24"/>
  <c r="I120" i="24"/>
  <c r="M123" i="24"/>
  <c r="Q123" i="24"/>
  <c r="M124" i="24"/>
  <c r="R141" i="24"/>
  <c r="O141" i="24"/>
  <c r="I143" i="24"/>
  <c r="E146" i="24"/>
  <c r="E149" i="24"/>
  <c r="R149" i="24"/>
  <c r="M152" i="24"/>
  <c r="R154" i="24"/>
  <c r="M157" i="24"/>
  <c r="R157" i="24"/>
  <c r="I176" i="24"/>
  <c r="I181" i="24"/>
  <c r="R184" i="24"/>
  <c r="E184" i="24"/>
  <c r="M184" i="24"/>
  <c r="Q184" i="24"/>
  <c r="M189" i="24"/>
  <c r="Q189" i="24"/>
  <c r="M208" i="24"/>
  <c r="R212" i="24"/>
  <c r="O212" i="24"/>
  <c r="R214" i="24"/>
  <c r="S215" i="24"/>
  <c r="M222" i="24"/>
  <c r="Q222" i="24"/>
  <c r="S222" i="24" s="1"/>
  <c r="O246" i="24"/>
  <c r="S86" i="24"/>
  <c r="Q90" i="24"/>
  <c r="O91" i="24"/>
  <c r="Q108" i="24"/>
  <c r="S108" i="24" s="1"/>
  <c r="Q113" i="24"/>
  <c r="O114" i="24"/>
  <c r="E119" i="24"/>
  <c r="O119" i="24"/>
  <c r="Q141" i="24"/>
  <c r="O142" i="24"/>
  <c r="S142" i="24" s="1"/>
  <c r="E142" i="24"/>
  <c r="Q151" i="24"/>
  <c r="R175" i="24"/>
  <c r="O180" i="24"/>
  <c r="O208" i="24"/>
  <c r="O213" i="24"/>
  <c r="Q217" i="24"/>
  <c r="S217" i="24" s="1"/>
  <c r="Q242" i="24"/>
  <c r="S242" i="24" s="1"/>
  <c r="I247" i="24"/>
  <c r="M251" i="24"/>
  <c r="U251" i="24" s="1"/>
  <c r="Y251" i="24" s="1"/>
  <c r="I273" i="24"/>
  <c r="O275" i="24"/>
  <c r="I278" i="24"/>
  <c r="M281" i="24"/>
  <c r="Q284" i="24"/>
  <c r="M286" i="24"/>
  <c r="M314" i="24"/>
  <c r="Q322" i="24"/>
  <c r="O323" i="24"/>
  <c r="E351" i="24"/>
  <c r="E356" i="24"/>
  <c r="I372" i="24"/>
  <c r="O374" i="24"/>
  <c r="M375" i="24"/>
  <c r="Q388" i="24"/>
  <c r="O87" i="24"/>
  <c r="M88" i="24"/>
  <c r="I108" i="24"/>
  <c r="O110" i="24"/>
  <c r="E110" i="24"/>
  <c r="E115" i="24"/>
  <c r="R115" i="24"/>
  <c r="M116" i="24"/>
  <c r="I118" i="24"/>
  <c r="O120" i="24"/>
  <c r="O125" i="24"/>
  <c r="E125" i="24"/>
  <c r="Q147" i="24"/>
  <c r="M154" i="24"/>
  <c r="E158" i="24"/>
  <c r="M177" i="24"/>
  <c r="E186" i="24"/>
  <c r="R186" i="24"/>
  <c r="I189" i="24"/>
  <c r="M192" i="24"/>
  <c r="M215" i="24"/>
  <c r="E258" i="24"/>
  <c r="T258" i="24" s="1"/>
  <c r="X258" i="24" s="1"/>
  <c r="P153" i="24"/>
  <c r="P176" i="24"/>
  <c r="P181" i="24"/>
  <c r="S181" i="24" s="1"/>
  <c r="P248" i="24"/>
  <c r="Q258" i="24"/>
  <c r="S258" i="24" s="1"/>
  <c r="W12" i="24"/>
  <c r="E45" i="24"/>
  <c r="P45" i="24"/>
  <c r="S45" i="24" s="1"/>
  <c r="E51" i="24"/>
  <c r="O51" i="24"/>
  <c r="S51" i="24" s="1"/>
  <c r="O11" i="24"/>
  <c r="E11" i="24"/>
  <c r="T11" i="24" s="1"/>
  <c r="X11" i="24" s="1"/>
  <c r="O22" i="24"/>
  <c r="O49" i="24"/>
  <c r="E49" i="24"/>
  <c r="P51" i="24"/>
  <c r="P54" i="24"/>
  <c r="S54" i="24" s="1"/>
  <c r="E54" i="24"/>
  <c r="E78" i="24"/>
  <c r="R82" i="24"/>
  <c r="Q82" i="24"/>
  <c r="Q224" i="24"/>
  <c r="E225" i="24"/>
  <c r="R225" i="24"/>
  <c r="O225" i="24"/>
  <c r="P251" i="24"/>
  <c r="S251" i="24" s="1"/>
  <c r="E251" i="24"/>
  <c r="R11" i="24"/>
  <c r="I13" i="24"/>
  <c r="O13" i="24"/>
  <c r="E17" i="24"/>
  <c r="T17" i="24" s="1"/>
  <c r="X17" i="24" s="1"/>
  <c r="Q18" i="24"/>
  <c r="S18" i="24" s="1"/>
  <c r="E18" i="24"/>
  <c r="T18" i="24" s="1"/>
  <c r="X18" i="24" s="1"/>
  <c r="E28" i="24"/>
  <c r="P28" i="24"/>
  <c r="I48" i="24"/>
  <c r="P48" i="24"/>
  <c r="P49" i="24"/>
  <c r="P75" i="24"/>
  <c r="E75" i="24"/>
  <c r="O90" i="24"/>
  <c r="R109" i="24"/>
  <c r="Q109" i="24"/>
  <c r="M146" i="24"/>
  <c r="O146" i="24"/>
  <c r="P152" i="24"/>
  <c r="E152" i="24"/>
  <c r="O209" i="24"/>
  <c r="I379" i="24"/>
  <c r="O379" i="24"/>
  <c r="S379" i="24" s="1"/>
  <c r="R383" i="24"/>
  <c r="P383" i="24"/>
  <c r="E389" i="24"/>
  <c r="P389" i="24"/>
  <c r="R24" i="24"/>
  <c r="S43" i="24"/>
  <c r="E46" i="24"/>
  <c r="O46" i="24"/>
  <c r="R46" i="24"/>
  <c r="R49" i="24"/>
  <c r="M50" i="24"/>
  <c r="R51" i="24"/>
  <c r="Q59" i="24"/>
  <c r="R59" i="24"/>
  <c r="Q85" i="24"/>
  <c r="R85" i="24"/>
  <c r="I87" i="24"/>
  <c r="R90" i="24"/>
  <c r="R92" i="24"/>
  <c r="O109" i="24"/>
  <c r="M113" i="24"/>
  <c r="R143" i="24"/>
  <c r="P144" i="24"/>
  <c r="S144" i="24" s="1"/>
  <c r="I144" i="24"/>
  <c r="Q152" i="24"/>
  <c r="E174" i="24"/>
  <c r="P174" i="24"/>
  <c r="R209" i="24"/>
  <c r="S247" i="24"/>
  <c r="P373" i="24"/>
  <c r="E373" i="24"/>
  <c r="R387" i="24"/>
  <c r="O387" i="24"/>
  <c r="E387" i="24"/>
  <c r="R389" i="24"/>
  <c r="T13" i="24"/>
  <c r="X13" i="24" s="1"/>
  <c r="S22" i="24"/>
  <c r="S26" i="24"/>
  <c r="E147" i="24"/>
  <c r="P147" i="24"/>
  <c r="O156" i="24"/>
  <c r="E156" i="24"/>
  <c r="Q306" i="24"/>
  <c r="I306" i="24"/>
  <c r="I23" i="24"/>
  <c r="T23" i="24" s="1"/>
  <c r="X23" i="24" s="1"/>
  <c r="R26" i="24"/>
  <c r="E76" i="24"/>
  <c r="Q80" i="24"/>
  <c r="R80" i="24"/>
  <c r="I88" i="24"/>
  <c r="P88" i="24"/>
  <c r="M114" i="24"/>
  <c r="P114" i="24"/>
  <c r="S147" i="24"/>
  <c r="Q185" i="24"/>
  <c r="R185" i="24"/>
  <c r="O187" i="24"/>
  <c r="E187" i="24"/>
  <c r="R224" i="24"/>
  <c r="R21" i="24"/>
  <c r="E22" i="24"/>
  <c r="T22" i="24" s="1"/>
  <c r="X22" i="24" s="1"/>
  <c r="R22" i="24"/>
  <c r="V22" i="24"/>
  <c r="Z22" i="24" s="1"/>
  <c r="E44" i="24"/>
  <c r="R44" i="24"/>
  <c r="P191" i="24"/>
  <c r="S191" i="24" s="1"/>
  <c r="I191" i="24"/>
  <c r="P192" i="24"/>
  <c r="R192" i="24"/>
  <c r="V257" i="24"/>
  <c r="Z257" i="24" s="1"/>
  <c r="R257" i="24"/>
  <c r="Q257" i="24"/>
  <c r="S257" i="24" s="1"/>
  <c r="R17" i="24"/>
  <c r="E19" i="24"/>
  <c r="R19" i="24"/>
  <c r="O19" i="24"/>
  <c r="R27" i="24"/>
  <c r="E27" i="24"/>
  <c r="Q61" i="24"/>
  <c r="R61" i="24"/>
  <c r="R77" i="24"/>
  <c r="Q77" i="24"/>
  <c r="S77" i="24" s="1"/>
  <c r="I111" i="24"/>
  <c r="O111" i="24"/>
  <c r="E113" i="24"/>
  <c r="R113" i="24"/>
  <c r="O113" i="24"/>
  <c r="R120" i="24"/>
  <c r="S123" i="24"/>
  <c r="I125" i="24"/>
  <c r="E190" i="24"/>
  <c r="R190" i="24"/>
  <c r="O190" i="24"/>
  <c r="P314" i="24"/>
  <c r="E314" i="24"/>
  <c r="S11" i="24"/>
  <c r="I14" i="24"/>
  <c r="O14" i="24"/>
  <c r="O26" i="24"/>
  <c r="E26" i="24"/>
  <c r="T26" i="24" s="1"/>
  <c r="X26" i="24" s="1"/>
  <c r="E29" i="24"/>
  <c r="T29" i="24" s="1"/>
  <c r="X29" i="24" s="1"/>
  <c r="O29" i="24"/>
  <c r="O44" i="24"/>
  <c r="I46" i="24"/>
  <c r="R48" i="24"/>
  <c r="Q50" i="24"/>
  <c r="S50" i="24" s="1"/>
  <c r="E53" i="24"/>
  <c r="Q53" i="24"/>
  <c r="S53" i="24" s="1"/>
  <c r="R56" i="24"/>
  <c r="Q56" i="24"/>
  <c r="O61" i="24"/>
  <c r="S88" i="24"/>
  <c r="Q91" i="24"/>
  <c r="Q93" i="24"/>
  <c r="S93" i="24" s="1"/>
  <c r="P120" i="24"/>
  <c r="S120" i="24" s="1"/>
  <c r="E123" i="24"/>
  <c r="M187" i="24"/>
  <c r="O218" i="24"/>
  <c r="E218" i="24"/>
  <c r="R218" i="24"/>
  <c r="Q219" i="24"/>
  <c r="I219" i="24"/>
  <c r="R219" i="24"/>
  <c r="S220" i="24"/>
  <c r="O253" i="24"/>
  <c r="E253" i="24"/>
  <c r="T253" i="24" s="1"/>
  <c r="X253" i="24" s="1"/>
  <c r="R253" i="24"/>
  <c r="I77" i="24"/>
  <c r="P90" i="24"/>
  <c r="P92" i="24"/>
  <c r="S92" i="24" s="1"/>
  <c r="P151" i="24"/>
  <c r="P177" i="24"/>
  <c r="S177" i="24" s="1"/>
  <c r="E177" i="24"/>
  <c r="R250" i="24"/>
  <c r="V250" i="24"/>
  <c r="Z250" i="24" s="1"/>
  <c r="E280" i="24"/>
  <c r="O280" i="24"/>
  <c r="S280" i="24" s="1"/>
  <c r="Q318" i="24"/>
  <c r="R318" i="24"/>
  <c r="E318" i="24"/>
  <c r="I354" i="24"/>
  <c r="O354" i="24"/>
  <c r="O17" i="24"/>
  <c r="S17" i="24" s="1"/>
  <c r="M19" i="24"/>
  <c r="U19" i="24" s="1"/>
  <c r="Y19" i="24" s="1"/>
  <c r="R58" i="24"/>
  <c r="R78" i="24"/>
  <c r="P85" i="24"/>
  <c r="P87" i="24"/>
  <c r="S87" i="24" s="1"/>
  <c r="E91" i="24"/>
  <c r="E93" i="24"/>
  <c r="P111" i="24"/>
  <c r="R111" i="24"/>
  <c r="Q114" i="24"/>
  <c r="O116" i="24"/>
  <c r="R125" i="24"/>
  <c r="I142" i="24"/>
  <c r="R146" i="24"/>
  <c r="R151" i="24"/>
  <c r="R158" i="24"/>
  <c r="Q158" i="24"/>
  <c r="P189" i="24"/>
  <c r="E189" i="24"/>
  <c r="R189" i="24"/>
  <c r="E207" i="24"/>
  <c r="R207" i="24"/>
  <c r="I208" i="24"/>
  <c r="P208" i="24"/>
  <c r="P209" i="24"/>
  <c r="Q223" i="24"/>
  <c r="R223" i="24"/>
  <c r="Q225" i="24"/>
  <c r="P240" i="24"/>
  <c r="E240" i="24"/>
  <c r="P242" i="24"/>
  <c r="R242" i="24"/>
  <c r="O247" i="24"/>
  <c r="E247" i="24"/>
  <c r="Q313" i="24"/>
  <c r="S313" i="24" s="1"/>
  <c r="E313" i="24"/>
  <c r="Q14" i="24"/>
  <c r="S14" i="24" s="1"/>
  <c r="I16" i="24"/>
  <c r="T16" i="24" s="1"/>
  <c r="X16" i="24" s="1"/>
  <c r="E24" i="24"/>
  <c r="T24" i="24" s="1"/>
  <c r="X24" i="24" s="1"/>
  <c r="Q29" i="24"/>
  <c r="Q48" i="24"/>
  <c r="S48" i="24" s="1"/>
  <c r="M51" i="24"/>
  <c r="R53" i="24"/>
  <c r="E56" i="24"/>
  <c r="P59" i="24"/>
  <c r="P61" i="24"/>
  <c r="E77" i="24"/>
  <c r="P80" i="24"/>
  <c r="P82" i="24"/>
  <c r="E86" i="24"/>
  <c r="E88" i="24"/>
  <c r="R91" i="24"/>
  <c r="P109" i="24"/>
  <c r="Q118" i="24"/>
  <c r="I126" i="24"/>
  <c r="I148" i="24"/>
  <c r="R153" i="24"/>
  <c r="Q153" i="24"/>
  <c r="O158" i="24"/>
  <c r="M174" i="24"/>
  <c r="Q179" i="24"/>
  <c r="S179" i="24" s="1"/>
  <c r="E181" i="24"/>
  <c r="Q182" i="24"/>
  <c r="R182" i="24"/>
  <c r="S189" i="24"/>
  <c r="E192" i="24"/>
  <c r="P212" i="24"/>
  <c r="R217" i="24"/>
  <c r="E222" i="24"/>
  <c r="Q240" i="24"/>
  <c r="R240" i="24"/>
  <c r="Q245" i="24"/>
  <c r="S245" i="24" s="1"/>
  <c r="R245" i="24"/>
  <c r="I248" i="24"/>
  <c r="O248" i="24"/>
  <c r="S248" i="24" s="1"/>
  <c r="O278" i="24"/>
  <c r="E278" i="24"/>
  <c r="R278" i="24"/>
  <c r="S289" i="24"/>
  <c r="Q342" i="24"/>
  <c r="I342" i="24"/>
  <c r="R87" i="24"/>
  <c r="P113" i="24"/>
  <c r="S113" i="24" s="1"/>
  <c r="P118" i="24"/>
  <c r="Q174" i="24"/>
  <c r="S174" i="24" s="1"/>
  <c r="E176" i="24"/>
  <c r="Q176" i="24"/>
  <c r="R180" i="24"/>
  <c r="Q180" i="24"/>
  <c r="S180" i="24" s="1"/>
  <c r="O192" i="24"/>
  <c r="R220" i="24"/>
  <c r="O241" i="24"/>
  <c r="E241" i="24"/>
  <c r="P246" i="24"/>
  <c r="P12" i="24"/>
  <c r="S12" i="24" s="1"/>
  <c r="R13" i="24"/>
  <c r="E14" i="24"/>
  <c r="T14" i="24" s="1"/>
  <c r="X14" i="24" s="1"/>
  <c r="R14" i="24"/>
  <c r="V16" i="24"/>
  <c r="Z16" i="24" s="1"/>
  <c r="I19" i="24"/>
  <c r="P21" i="24"/>
  <c r="S21" i="24" s="1"/>
  <c r="M29" i="24"/>
  <c r="U29" i="24" s="1"/>
  <c r="Y29" i="24" s="1"/>
  <c r="R50" i="24"/>
  <c r="I54" i="24"/>
  <c r="O54" i="24"/>
  <c r="I75" i="24"/>
  <c r="O75" i="24"/>
  <c r="P83" i="24"/>
  <c r="M92" i="24"/>
  <c r="R93" i="24"/>
  <c r="P110" i="24"/>
  <c r="M111" i="24"/>
  <c r="R114" i="24"/>
  <c r="Q116" i="24"/>
  <c r="S116" i="24" s="1"/>
  <c r="P121" i="24"/>
  <c r="S121" i="24" s="1"/>
  <c r="I123" i="24"/>
  <c r="P123" i="24"/>
  <c r="R126" i="24"/>
  <c r="R142" i="24"/>
  <c r="M158" i="24"/>
  <c r="Q187" i="24"/>
  <c r="R187" i="24"/>
  <c r="I190" i="24"/>
  <c r="I215" i="24"/>
  <c r="P241" i="24"/>
  <c r="R241" i="24"/>
  <c r="M252" i="24"/>
  <c r="U252" i="24" s="1"/>
  <c r="Y252" i="24" s="1"/>
  <c r="P256" i="24"/>
  <c r="S256" i="24" s="1"/>
  <c r="R256" i="24"/>
  <c r="R273" i="24"/>
  <c r="Q19" i="24"/>
  <c r="T21" i="24"/>
  <c r="X21" i="24" s="1"/>
  <c r="R23" i="24"/>
  <c r="P44" i="24"/>
  <c r="P46" i="24"/>
  <c r="S46" i="24" s="1"/>
  <c r="R55" i="24"/>
  <c r="O59" i="24"/>
  <c r="R76" i="24"/>
  <c r="Q13" i="24"/>
  <c r="P16" i="24"/>
  <c r="I26" i="24"/>
  <c r="R45" i="24"/>
  <c r="I49" i="24"/>
  <c r="R54" i="24"/>
  <c r="R75" i="24"/>
  <c r="M87" i="24"/>
  <c r="R88" i="24"/>
  <c r="E92" i="24"/>
  <c r="Q115" i="24"/>
  <c r="R144" i="24"/>
  <c r="E148" i="24"/>
  <c r="O148" i="24"/>
  <c r="I149" i="24"/>
  <c r="O151" i="24"/>
  <c r="E151" i="24"/>
  <c r="Q156" i="24"/>
  <c r="S156" i="24" s="1"/>
  <c r="R156" i="24"/>
  <c r="E175" i="24"/>
  <c r="O175" i="24"/>
  <c r="S175" i="24" s="1"/>
  <c r="S208" i="24"/>
  <c r="Q210" i="24"/>
  <c r="S210" i="24" s="1"/>
  <c r="E210" i="24"/>
  <c r="Q213" i="24"/>
  <c r="E213" i="24"/>
  <c r="R246" i="24"/>
  <c r="I341" i="24"/>
  <c r="Q341" i="24"/>
  <c r="M352" i="24"/>
  <c r="R354" i="24"/>
  <c r="R181" i="24"/>
  <c r="P187" i="24"/>
  <c r="P190" i="24"/>
  <c r="S190" i="24" s="1"/>
  <c r="P207" i="24"/>
  <c r="S207" i="24" s="1"/>
  <c r="R215" i="24"/>
  <c r="R222" i="24"/>
  <c r="E223" i="24"/>
  <c r="R247" i="24"/>
  <c r="O274" i="24"/>
  <c r="S274" i="24" s="1"/>
  <c r="E274" i="24"/>
  <c r="R274" i="24"/>
  <c r="R275" i="24"/>
  <c r="I275" i="24"/>
  <c r="R280" i="24"/>
  <c r="O346" i="24"/>
  <c r="E346" i="24"/>
  <c r="Q375" i="24"/>
  <c r="S375" i="24" s="1"/>
  <c r="E375" i="24"/>
  <c r="I384" i="24"/>
  <c r="P384" i="24"/>
  <c r="P385" i="24"/>
  <c r="S385" i="24" s="1"/>
  <c r="R18" i="24"/>
  <c r="R28" i="24"/>
  <c r="R110" i="24"/>
  <c r="P115" i="24"/>
  <c r="I124" i="24"/>
  <c r="I141" i="24"/>
  <c r="Q149" i="24"/>
  <c r="S149" i="24" s="1"/>
  <c r="E153" i="24"/>
  <c r="P156" i="24"/>
  <c r="P158" i="24"/>
  <c r="M175" i="24"/>
  <c r="R176" i="24"/>
  <c r="E180" i="24"/>
  <c r="P182" i="24"/>
  <c r="P185" i="24"/>
  <c r="E191" i="24"/>
  <c r="E208" i="24"/>
  <c r="R210" i="24"/>
  <c r="I214" i="24"/>
  <c r="O219" i="24"/>
  <c r="I224" i="24"/>
  <c r="M241" i="24"/>
  <c r="U241" i="24" s="1"/>
  <c r="Y241" i="24" s="1"/>
  <c r="O242" i="24"/>
  <c r="E242" i="24"/>
  <c r="T242" i="24" s="1"/>
  <c r="X242" i="24" s="1"/>
  <c r="P243" i="24"/>
  <c r="M253" i="24"/>
  <c r="U253" i="24" s="1"/>
  <c r="Y253" i="24" s="1"/>
  <c r="E256" i="24"/>
  <c r="T256" i="24" s="1"/>
  <c r="X256" i="24" s="1"/>
  <c r="P346" i="24"/>
  <c r="P146" i="24"/>
  <c r="S146" i="24" s="1"/>
  <c r="P218" i="24"/>
  <c r="Q255" i="24"/>
  <c r="I286" i="24"/>
  <c r="R286" i="24"/>
  <c r="O288" i="24"/>
  <c r="S288" i="24" s="1"/>
  <c r="E288" i="24"/>
  <c r="R288" i="24"/>
  <c r="R346" i="24"/>
  <c r="P355" i="24"/>
  <c r="R355" i="24"/>
  <c r="E355" i="24"/>
  <c r="R378" i="24"/>
  <c r="I378" i="24"/>
  <c r="O380" i="24"/>
  <c r="Q119" i="24"/>
  <c r="M121" i="24"/>
  <c r="R123" i="24"/>
  <c r="P126" i="24"/>
  <c r="S126" i="24" s="1"/>
  <c r="P143" i="24"/>
  <c r="S143" i="24" s="1"/>
  <c r="R152" i="24"/>
  <c r="P159" i="24"/>
  <c r="S159" i="24" s="1"/>
  <c r="R174" i="24"/>
  <c r="I177" i="24"/>
  <c r="O177" i="24"/>
  <c r="P186" i="24"/>
  <c r="M212" i="24"/>
  <c r="R213" i="24"/>
  <c r="E217" i="24"/>
  <c r="I225" i="24"/>
  <c r="P252" i="24"/>
  <c r="O273" i="24"/>
  <c r="E273" i="24"/>
  <c r="I276" i="24"/>
  <c r="O276" i="24"/>
  <c r="M278" i="24"/>
  <c r="Q279" i="24"/>
  <c r="S279" i="24" s="1"/>
  <c r="Q283" i="24"/>
  <c r="S283" i="24" s="1"/>
  <c r="R285" i="24"/>
  <c r="I289" i="24"/>
  <c r="O291" i="24"/>
  <c r="E291" i="24"/>
  <c r="R291" i="24"/>
  <c r="I323" i="24"/>
  <c r="I324" i="24"/>
  <c r="O340" i="24"/>
  <c r="O345" i="24"/>
  <c r="E345" i="24"/>
  <c r="R345" i="24"/>
  <c r="R350" i="24"/>
  <c r="O350" i="24"/>
  <c r="E350" i="24"/>
  <c r="R379" i="24"/>
  <c r="O388" i="24"/>
  <c r="E388" i="24"/>
  <c r="P148" i="24"/>
  <c r="S148" i="24" s="1"/>
  <c r="R179" i="24"/>
  <c r="O252" i="24"/>
  <c r="E252" i="24"/>
  <c r="T252" i="24" s="1"/>
  <c r="X252" i="24" s="1"/>
  <c r="Q276" i="24"/>
  <c r="S276" i="24" s="1"/>
  <c r="E276" i="24"/>
  <c r="E121" i="24"/>
  <c r="P124" i="24"/>
  <c r="S124" i="24" s="1"/>
  <c r="P141" i="24"/>
  <c r="S141" i="24" s="1"/>
  <c r="R147" i="24"/>
  <c r="I151" i="24"/>
  <c r="R177" i="24"/>
  <c r="S186" i="24"/>
  <c r="M190" i="24"/>
  <c r="R191" i="24"/>
  <c r="M207" i="24"/>
  <c r="R208" i="24"/>
  <c r="E212" i="24"/>
  <c r="P214" i="24"/>
  <c r="S214" i="24" s="1"/>
  <c r="E224" i="24"/>
  <c r="I241" i="24"/>
  <c r="M243" i="24"/>
  <c r="U243" i="24" s="1"/>
  <c r="Y243" i="24" s="1"/>
  <c r="E245" i="24"/>
  <c r="T245" i="24" s="1"/>
  <c r="X245" i="24" s="1"/>
  <c r="O245" i="24"/>
  <c r="R252" i="24"/>
  <c r="R255" i="24"/>
  <c r="P273" i="24"/>
  <c r="O285" i="24"/>
  <c r="R316" i="24"/>
  <c r="R341" i="24"/>
  <c r="P350" i="24"/>
  <c r="S384" i="24"/>
  <c r="Q241" i="24"/>
  <c r="S241" i="24" s="1"/>
  <c r="E243" i="24"/>
  <c r="T243" i="24" s="1"/>
  <c r="X243" i="24" s="1"/>
  <c r="T248" i="24"/>
  <c r="X248" i="24" s="1"/>
  <c r="R248" i="24"/>
  <c r="R276" i="24"/>
  <c r="O279" i="24"/>
  <c r="E279" i="24"/>
  <c r="R279" i="24"/>
  <c r="R281" i="24"/>
  <c r="E284" i="24"/>
  <c r="P284" i="24"/>
  <c r="S284" i="24" s="1"/>
  <c r="R284" i="24"/>
  <c r="E316" i="24"/>
  <c r="I317" i="24"/>
  <c r="Q349" i="24"/>
  <c r="Q352" i="24"/>
  <c r="Q354" i="24"/>
  <c r="I357" i="24"/>
  <c r="R377" i="24"/>
  <c r="I382" i="24"/>
  <c r="P387" i="24"/>
  <c r="E220" i="24"/>
  <c r="I240" i="24"/>
  <c r="O240" i="24"/>
  <c r="M246" i="24"/>
  <c r="U246" i="24" s="1"/>
  <c r="Y246" i="24" s="1"/>
  <c r="I250" i="24"/>
  <c r="T250" i="24" s="1"/>
  <c r="X250" i="24" s="1"/>
  <c r="R251" i="24"/>
  <c r="Q252" i="24"/>
  <c r="P253" i="24"/>
  <c r="O255" i="24"/>
  <c r="E255" i="24"/>
  <c r="T255" i="24" s="1"/>
  <c r="X255" i="24" s="1"/>
  <c r="Q273" i="24"/>
  <c r="P278" i="24"/>
  <c r="P291" i="24"/>
  <c r="R308" i="24"/>
  <c r="O308" i="24"/>
  <c r="S308" i="24" s="1"/>
  <c r="E308" i="24"/>
  <c r="R322" i="24"/>
  <c r="O324" i="24"/>
  <c r="E324" i="24"/>
  <c r="O341" i="24"/>
  <c r="E341" i="24"/>
  <c r="R344" i="24"/>
  <c r="P352" i="24"/>
  <c r="R352" i="24"/>
  <c r="Q355" i="24"/>
  <c r="S355" i="24" s="1"/>
  <c r="S356" i="24"/>
  <c r="M384" i="24"/>
  <c r="Q218" i="24"/>
  <c r="S218" i="24" s="1"/>
  <c r="O224" i="24"/>
  <c r="M225" i="24"/>
  <c r="E246" i="24"/>
  <c r="T246" i="24" s="1"/>
  <c r="X246" i="24" s="1"/>
  <c r="I251" i="24"/>
  <c r="O251" i="24"/>
  <c r="M256" i="24"/>
  <c r="U256" i="24" s="1"/>
  <c r="Y256" i="24" s="1"/>
  <c r="Q278" i="24"/>
  <c r="P308" i="24"/>
  <c r="Q316" i="24"/>
  <c r="S316" i="24" s="1"/>
  <c r="P317" i="24"/>
  <c r="R321" i="24"/>
  <c r="I322" i="24"/>
  <c r="O322" i="24"/>
  <c r="M323" i="24"/>
  <c r="P324" i="24"/>
  <c r="S324" i="24" s="1"/>
  <c r="M345" i="24"/>
  <c r="S346" i="24"/>
  <c r="O351" i="24"/>
  <c r="S351" i="24" s="1"/>
  <c r="R351" i="24"/>
  <c r="R374" i="24"/>
  <c r="E382" i="24"/>
  <c r="O382" i="24"/>
  <c r="Q389" i="24"/>
  <c r="Q390" i="24"/>
  <c r="S390" i="24" s="1"/>
  <c r="E390" i="24"/>
  <c r="R380" i="24"/>
  <c r="O383" i="24"/>
  <c r="E383" i="24"/>
  <c r="M245" i="24"/>
  <c r="U245" i="24" s="1"/>
  <c r="Y245" i="24" s="1"/>
  <c r="Q250" i="24"/>
  <c r="S250" i="24" s="1"/>
  <c r="M255" i="24"/>
  <c r="U255" i="24" s="1"/>
  <c r="Y255" i="24" s="1"/>
  <c r="T257" i="24"/>
  <c r="X257" i="24" s="1"/>
  <c r="R258" i="24"/>
  <c r="M274" i="24"/>
  <c r="R283" i="24"/>
  <c r="I284" i="24"/>
  <c r="R290" i="24"/>
  <c r="P307" i="24"/>
  <c r="S307" i="24" s="1"/>
  <c r="P311" i="24"/>
  <c r="S311" i="24" s="1"/>
  <c r="R313" i="24"/>
  <c r="Q317" i="24"/>
  <c r="R340" i="24"/>
  <c r="P345" i="24"/>
  <c r="M347" i="24"/>
  <c r="I355" i="24"/>
  <c r="P372" i="24"/>
  <c r="S372" i="24" s="1"/>
  <c r="R375" i="24"/>
  <c r="Q387" i="24"/>
  <c r="S387" i="24" s="1"/>
  <c r="M291" i="24"/>
  <c r="R311" i="24"/>
  <c r="R317" i="24"/>
  <c r="R339" i="24"/>
  <c r="E347" i="24"/>
  <c r="R357" i="24"/>
  <c r="E374" i="24"/>
  <c r="I375" i="24"/>
  <c r="O375" i="24"/>
  <c r="P290" i="24"/>
  <c r="S290" i="24" s="1"/>
  <c r="Q291" i="24"/>
  <c r="R312" i="24"/>
  <c r="Q314" i="24"/>
  <c r="P323" i="24"/>
  <c r="P344" i="24"/>
  <c r="S344" i="24" s="1"/>
  <c r="Q345" i="24"/>
  <c r="R347" i="24"/>
  <c r="I350" i="24"/>
  <c r="Q373" i="24"/>
  <c r="M379" i="24"/>
  <c r="P382" i="24"/>
  <c r="R390" i="24"/>
  <c r="P286" i="24"/>
  <c r="S286" i="24" s="1"/>
  <c r="R306" i="24"/>
  <c r="I308" i="24"/>
  <c r="R314" i="24"/>
  <c r="E321" i="24"/>
  <c r="P322" i="24"/>
  <c r="Q323" i="24"/>
  <c r="P340" i="24"/>
  <c r="R349" i="24"/>
  <c r="M357" i="24"/>
  <c r="R373" i="24"/>
  <c r="E379" i="24"/>
  <c r="P380" i="24"/>
  <c r="S380" i="24" s="1"/>
  <c r="Q382" i="24"/>
  <c r="R384" i="24"/>
  <c r="I387" i="24"/>
  <c r="P281" i="24"/>
  <c r="S281" i="24" s="1"/>
  <c r="P285" i="24"/>
  <c r="S285" i="24" s="1"/>
  <c r="R289" i="24"/>
  <c r="I291" i="24"/>
  <c r="R307" i="24"/>
  <c r="M316" i="24"/>
  <c r="P318" i="24"/>
  <c r="P339" i="24"/>
  <c r="S339" i="24" s="1"/>
  <c r="R342" i="24"/>
  <c r="E357" i="24"/>
  <c r="M374" i="24"/>
  <c r="P377" i="24"/>
  <c r="R385" i="24"/>
  <c r="I19" i="23"/>
  <c r="O19" i="23"/>
  <c r="O93" i="23"/>
  <c r="I93" i="23"/>
  <c r="O121" i="23"/>
  <c r="I121" i="23"/>
  <c r="O46" i="23"/>
  <c r="S22" i="23"/>
  <c r="O28" i="23"/>
  <c r="M28" i="23"/>
  <c r="U28" i="23" s="1"/>
  <c r="E59" i="23"/>
  <c r="O59" i="23"/>
  <c r="O81" i="23"/>
  <c r="E81" i="23"/>
  <c r="M92" i="23"/>
  <c r="O92" i="23"/>
  <c r="O109" i="23"/>
  <c r="S109" i="23" s="1"/>
  <c r="E109" i="23"/>
  <c r="Q123" i="23"/>
  <c r="S123" i="23" s="1"/>
  <c r="M86" i="23"/>
  <c r="O60" i="23"/>
  <c r="I14" i="23"/>
  <c r="O14" i="23"/>
  <c r="I88" i="23"/>
  <c r="O88" i="23"/>
  <c r="I215" i="23"/>
  <c r="O215" i="23"/>
  <c r="S215" i="23" s="1"/>
  <c r="I281" i="23"/>
  <c r="O281" i="23"/>
  <c r="Q11" i="23"/>
  <c r="O13" i="23"/>
  <c r="M13" i="23"/>
  <c r="U13" i="23" s="1"/>
  <c r="O22" i="23"/>
  <c r="R22" i="23"/>
  <c r="E22" i="23"/>
  <c r="T22" i="23" s="1"/>
  <c r="W22" i="23" s="1"/>
  <c r="Q26" i="23"/>
  <c r="Q53" i="23"/>
  <c r="S53" i="23" s="1"/>
  <c r="M55" i="23"/>
  <c r="O55" i="23"/>
  <c r="Q80" i="23"/>
  <c r="Q85" i="23"/>
  <c r="I153" i="23"/>
  <c r="P378" i="23"/>
  <c r="I18" i="23"/>
  <c r="Q92" i="23"/>
  <c r="R153" i="23"/>
  <c r="I149" i="23"/>
  <c r="O149" i="23"/>
  <c r="O192" i="23"/>
  <c r="I192" i="23"/>
  <c r="I225" i="23"/>
  <c r="R225" i="23"/>
  <c r="Q252" i="23"/>
  <c r="I252" i="23"/>
  <c r="I347" i="23"/>
  <c r="O347" i="23"/>
  <c r="O385" i="23"/>
  <c r="I385" i="23"/>
  <c r="R17" i="23"/>
  <c r="E17" i="23"/>
  <c r="O17" i="23"/>
  <c r="Q48" i="23"/>
  <c r="E76" i="23"/>
  <c r="R76" i="23"/>
  <c r="O76" i="23"/>
  <c r="S76" i="23" s="1"/>
  <c r="S81" i="23"/>
  <c r="O87" i="23"/>
  <c r="M87" i="23"/>
  <c r="Q108" i="23"/>
  <c r="R157" i="23"/>
  <c r="E157" i="23"/>
  <c r="Q344" i="23"/>
  <c r="R345" i="23"/>
  <c r="M18" i="23"/>
  <c r="U18" i="23" s="1"/>
  <c r="R11" i="23"/>
  <c r="M12" i="23"/>
  <c r="U12" i="23" s="1"/>
  <c r="M17" i="23"/>
  <c r="U17" i="23" s="1"/>
  <c r="S19" i="23"/>
  <c r="M22" i="23"/>
  <c r="U22" i="23" s="1"/>
  <c r="O26" i="23"/>
  <c r="E26" i="23"/>
  <c r="M27" i="23"/>
  <c r="U27" i="23" s="1"/>
  <c r="I28" i="23"/>
  <c r="T28" i="23" s="1"/>
  <c r="W28" i="23" s="1"/>
  <c r="R43" i="23"/>
  <c r="M44" i="23"/>
  <c r="I45" i="23"/>
  <c r="S46" i="23"/>
  <c r="E48" i="23"/>
  <c r="O48" i="23"/>
  <c r="M54" i="23"/>
  <c r="E58" i="23"/>
  <c r="R61" i="23"/>
  <c r="E75" i="23"/>
  <c r="M76" i="23"/>
  <c r="I77" i="23"/>
  <c r="R80" i="23"/>
  <c r="O80" i="23"/>
  <c r="M81" i="23"/>
  <c r="I87" i="23"/>
  <c r="Q88" i="23"/>
  <c r="E88" i="23"/>
  <c r="M109" i="23"/>
  <c r="E113" i="23"/>
  <c r="M114" i="23"/>
  <c r="O118" i="23"/>
  <c r="E118" i="23"/>
  <c r="R123" i="23"/>
  <c r="O123" i="23"/>
  <c r="M124" i="23"/>
  <c r="I125" i="23"/>
  <c r="M142" i="23"/>
  <c r="I143" i="23"/>
  <c r="M147" i="23"/>
  <c r="I148" i="23"/>
  <c r="P148" i="23"/>
  <c r="S148" i="23" s="1"/>
  <c r="R149" i="23"/>
  <c r="M152" i="23"/>
  <c r="S154" i="23"/>
  <c r="E156" i="23"/>
  <c r="M157" i="23"/>
  <c r="M175" i="23"/>
  <c r="I176" i="23"/>
  <c r="E179" i="23"/>
  <c r="I181" i="23"/>
  <c r="E184" i="23"/>
  <c r="I186" i="23"/>
  <c r="Q187" i="23"/>
  <c r="R187" i="23"/>
  <c r="E189" i="23"/>
  <c r="R189" i="23"/>
  <c r="I191" i="23"/>
  <c r="M208" i="23"/>
  <c r="I209" i="23"/>
  <c r="E212" i="23"/>
  <c r="R212" i="23"/>
  <c r="M213" i="23"/>
  <c r="I214" i="23"/>
  <c r="R215" i="23"/>
  <c r="E217" i="23"/>
  <c r="O217" i="23"/>
  <c r="O222" i="23"/>
  <c r="S222" i="23" s="1"/>
  <c r="E222" i="23"/>
  <c r="M223" i="23"/>
  <c r="I224" i="23"/>
  <c r="E240" i="23"/>
  <c r="T240" i="23" s="1"/>
  <c r="M241" i="23"/>
  <c r="U241" i="23" s="1"/>
  <c r="I242" i="23"/>
  <c r="E245" i="23"/>
  <c r="M246" i="23"/>
  <c r="U246" i="23" s="1"/>
  <c r="I247" i="23"/>
  <c r="Q248" i="23"/>
  <c r="R248" i="23"/>
  <c r="E250" i="23"/>
  <c r="T250" i="23" s="1"/>
  <c r="M251" i="23"/>
  <c r="U251" i="23" s="1"/>
  <c r="E255" i="23"/>
  <c r="T255" i="23" s="1"/>
  <c r="M256" i="23"/>
  <c r="U256" i="23" s="1"/>
  <c r="I275" i="23"/>
  <c r="I280" i="23"/>
  <c r="P280" i="23"/>
  <c r="Q281" i="23"/>
  <c r="E281" i="23"/>
  <c r="R283" i="23"/>
  <c r="E283" i="23"/>
  <c r="M284" i="23"/>
  <c r="I285" i="23"/>
  <c r="R309" i="23"/>
  <c r="Q309" i="23"/>
  <c r="E311" i="23"/>
  <c r="O311" i="23"/>
  <c r="E316" i="23"/>
  <c r="M317" i="23"/>
  <c r="M322" i="23"/>
  <c r="O339" i="23"/>
  <c r="E339" i="23"/>
  <c r="M345" i="23"/>
  <c r="I346" i="23"/>
  <c r="O349" i="23"/>
  <c r="S349" i="23" s="1"/>
  <c r="E349" i="23"/>
  <c r="M350" i="23"/>
  <c r="I351" i="23"/>
  <c r="I356" i="23"/>
  <c r="R356" i="23"/>
  <c r="O377" i="23"/>
  <c r="R377" i="23"/>
  <c r="E377" i="23"/>
  <c r="O119" i="23"/>
  <c r="E119" i="23"/>
  <c r="M125" i="23"/>
  <c r="O125" i="23"/>
  <c r="Q141" i="23"/>
  <c r="S141" i="23" s="1"/>
  <c r="O142" i="23"/>
  <c r="E142" i="23"/>
  <c r="S142" i="23"/>
  <c r="Q146" i="23"/>
  <c r="O153" i="23"/>
  <c r="M153" i="23"/>
  <c r="Q156" i="23"/>
  <c r="O175" i="23"/>
  <c r="R175" i="23"/>
  <c r="O176" i="23"/>
  <c r="M176" i="23"/>
  <c r="Q189" i="23"/>
  <c r="S189" i="23" s="1"/>
  <c r="O191" i="23"/>
  <c r="M191" i="23"/>
  <c r="Q207" i="23"/>
  <c r="S207" i="23" s="1"/>
  <c r="O209" i="23"/>
  <c r="M209" i="23"/>
  <c r="O213" i="23"/>
  <c r="E213" i="23"/>
  <c r="R218" i="23"/>
  <c r="Q222" i="23"/>
  <c r="E223" i="23"/>
  <c r="O223" i="23"/>
  <c r="Q240" i="23"/>
  <c r="Q250" i="23"/>
  <c r="R274" i="23"/>
  <c r="O275" i="23"/>
  <c r="M275" i="23"/>
  <c r="Q283" i="23"/>
  <c r="Q306" i="23"/>
  <c r="Q316" i="23"/>
  <c r="S316" i="23" s="1"/>
  <c r="M318" i="23"/>
  <c r="O318" i="23"/>
  <c r="Q321" i="23"/>
  <c r="O340" i="23"/>
  <c r="E340" i="23"/>
  <c r="M341" i="23"/>
  <c r="O341" i="23"/>
  <c r="R355" i="23"/>
  <c r="O356" i="23"/>
  <c r="M356" i="23"/>
  <c r="Q372" i="23"/>
  <c r="S372" i="23" s="1"/>
  <c r="Q377" i="23"/>
  <c r="O75" i="23"/>
  <c r="S75" i="23" s="1"/>
  <c r="I82" i="23"/>
  <c r="P87" i="23"/>
  <c r="M214" i="23"/>
  <c r="R322" i="23"/>
  <c r="P351" i="23"/>
  <c r="R372" i="23"/>
  <c r="P17" i="23"/>
  <c r="P119" i="23"/>
  <c r="S119" i="23" s="1"/>
  <c r="P142" i="23"/>
  <c r="P312" i="23"/>
  <c r="P317" i="23"/>
  <c r="E43" i="23"/>
  <c r="E61" i="23"/>
  <c r="E141" i="23"/>
  <c r="M148" i="23"/>
  <c r="P181" i="23"/>
  <c r="R181" i="23"/>
  <c r="E207" i="23"/>
  <c r="E215" i="23"/>
  <c r="O274" i="23"/>
  <c r="O323" i="23"/>
  <c r="M384" i="23"/>
  <c r="P110" i="23"/>
  <c r="S110" i="23" s="1"/>
  <c r="E51" i="23"/>
  <c r="O124" i="23"/>
  <c r="S124" i="23" s="1"/>
  <c r="E149" i="23"/>
  <c r="Q215" i="23"/>
  <c r="P242" i="23"/>
  <c r="E274" i="23"/>
  <c r="O355" i="23"/>
  <c r="E21" i="23"/>
  <c r="T21" i="23" s="1"/>
  <c r="W21" i="23" s="1"/>
  <c r="E46" i="23"/>
  <c r="Q149" i="23"/>
  <c r="S149" i="23" s="1"/>
  <c r="P176" i="23"/>
  <c r="S176" i="23" s="1"/>
  <c r="R209" i="23"/>
  <c r="O283" i="23"/>
  <c r="S283" i="23" s="1"/>
  <c r="O307" i="23"/>
  <c r="E319" i="23"/>
  <c r="I12" i="23"/>
  <c r="T12" i="23" s="1"/>
  <c r="I17" i="23"/>
  <c r="P45" i="23"/>
  <c r="R50" i="23"/>
  <c r="P60" i="23"/>
  <c r="E60" i="23"/>
  <c r="P214" i="23"/>
  <c r="R224" i="23"/>
  <c r="W240" i="23"/>
  <c r="P252" i="23"/>
  <c r="P290" i="23"/>
  <c r="E290" i="23"/>
  <c r="P356" i="23"/>
  <c r="E356" i="23"/>
  <c r="P379" i="23"/>
  <c r="P384" i="23"/>
  <c r="M16" i="23"/>
  <c r="U16" i="23" s="1"/>
  <c r="E19" i="23"/>
  <c r="Q23" i="23"/>
  <c r="S23" i="23" s="1"/>
  <c r="O24" i="23"/>
  <c r="O29" i="23"/>
  <c r="Q45" i="23"/>
  <c r="O51" i="23"/>
  <c r="M58" i="23"/>
  <c r="Q87" i="23"/>
  <c r="S87" i="23" s="1"/>
  <c r="M151" i="23"/>
  <c r="E154" i="23"/>
  <c r="M156" i="23"/>
  <c r="M179" i="23"/>
  <c r="Q191" i="23"/>
  <c r="O220" i="23"/>
  <c r="M250" i="23"/>
  <c r="U250" i="23" s="1"/>
  <c r="M273" i="23"/>
  <c r="O314" i="23"/>
  <c r="M344" i="23"/>
  <c r="M349" i="23"/>
  <c r="M354" i="23"/>
  <c r="M372" i="23"/>
  <c r="Q384" i="23"/>
  <c r="P115" i="23"/>
  <c r="I118" i="23"/>
  <c r="I151" i="23"/>
  <c r="I156" i="23"/>
  <c r="P185" i="23"/>
  <c r="I255" i="23"/>
  <c r="I311" i="23"/>
  <c r="Q55" i="23"/>
  <c r="S55" i="23" s="1"/>
  <c r="O61" i="23"/>
  <c r="M75" i="23"/>
  <c r="E78" i="23"/>
  <c r="M80" i="23"/>
  <c r="R83" i="23"/>
  <c r="M85" i="23"/>
  <c r="Q110" i="23"/>
  <c r="O116" i="23"/>
  <c r="Q158" i="23"/>
  <c r="R177" i="23"/>
  <c r="E177" i="23"/>
  <c r="E182" i="23"/>
  <c r="O187" i="23"/>
  <c r="E187" i="23"/>
  <c r="M207" i="23"/>
  <c r="Q209" i="23"/>
  <c r="S209" i="23" s="1"/>
  <c r="Q219" i="23"/>
  <c r="O225" i="23"/>
  <c r="S225" i="23" s="1"/>
  <c r="Q242" i="23"/>
  <c r="E276" i="23"/>
  <c r="O286" i="23"/>
  <c r="M288" i="23"/>
  <c r="E342" i="23"/>
  <c r="E347" i="23"/>
  <c r="O352" i="23"/>
  <c r="Q374" i="23"/>
  <c r="E380" i="23"/>
  <c r="E385" i="23"/>
  <c r="E286" i="23"/>
  <c r="S91" i="23"/>
  <c r="W12" i="23"/>
  <c r="O45" i="23"/>
  <c r="E45" i="23"/>
  <c r="E56" i="23"/>
  <c r="P56" i="23"/>
  <c r="I78" i="23"/>
  <c r="O78" i="23"/>
  <c r="S220" i="23"/>
  <c r="R278" i="23"/>
  <c r="O278" i="23"/>
  <c r="E278" i="23"/>
  <c r="E341" i="23"/>
  <c r="P341" i="23"/>
  <c r="R341" i="23"/>
  <c r="O390" i="23"/>
  <c r="I390" i="23"/>
  <c r="E92" i="23"/>
  <c r="P92" i="23"/>
  <c r="R120" i="23"/>
  <c r="Q120" i="23"/>
  <c r="E146" i="23"/>
  <c r="P146" i="23"/>
  <c r="V12" i="23"/>
  <c r="R12" i="23"/>
  <c r="R23" i="23"/>
  <c r="M49" i="23"/>
  <c r="Q59" i="23"/>
  <c r="R59" i="23"/>
  <c r="R78" i="23"/>
  <c r="O108" i="23"/>
  <c r="S108" i="23" s="1"/>
  <c r="E108" i="23"/>
  <c r="M126" i="23"/>
  <c r="R152" i="23"/>
  <c r="R176" i="23"/>
  <c r="E180" i="23"/>
  <c r="R180" i="23"/>
  <c r="O180" i="23"/>
  <c r="S180" i="23" s="1"/>
  <c r="Q182" i="23"/>
  <c r="I208" i="23"/>
  <c r="I276" i="23"/>
  <c r="O276" i="23"/>
  <c r="P373" i="23"/>
  <c r="E373" i="23"/>
  <c r="O43" i="23"/>
  <c r="R49" i="23"/>
  <c r="O49" i="23"/>
  <c r="E49" i="23"/>
  <c r="R126" i="23"/>
  <c r="E126" i="23"/>
  <c r="O126" i="23"/>
  <c r="O182" i="23"/>
  <c r="O240" i="23"/>
  <c r="S241" i="23"/>
  <c r="R255" i="23"/>
  <c r="V255" i="23"/>
  <c r="Q255" i="23"/>
  <c r="E275" i="23"/>
  <c r="P275" i="23"/>
  <c r="R275" i="23"/>
  <c r="S285" i="23"/>
  <c r="I286" i="23"/>
  <c r="R286" i="23"/>
  <c r="R290" i="23"/>
  <c r="Q290" i="23"/>
  <c r="O324" i="23"/>
  <c r="E324" i="23"/>
  <c r="R324" i="23"/>
  <c r="I13" i="23"/>
  <c r="E18" i="23"/>
  <c r="T18" i="23" s="1"/>
  <c r="W18" i="23" s="1"/>
  <c r="Q24" i="23"/>
  <c r="R28" i="23"/>
  <c r="Q43" i="23"/>
  <c r="Q54" i="23"/>
  <c r="E77" i="23"/>
  <c r="P77" i="23"/>
  <c r="R77" i="23"/>
  <c r="R81" i="23"/>
  <c r="I81" i="23"/>
  <c r="O83" i="23"/>
  <c r="R90" i="23"/>
  <c r="O90" i="23"/>
  <c r="E90" i="23"/>
  <c r="R108" i="23"/>
  <c r="Q116" i="23"/>
  <c r="R116" i="23"/>
  <c r="O120" i="23"/>
  <c r="R143" i="23"/>
  <c r="O143" i="23"/>
  <c r="E143" i="23"/>
  <c r="E151" i="23"/>
  <c r="P151" i="23"/>
  <c r="R151" i="23"/>
  <c r="R154" i="23"/>
  <c r="I154" i="23"/>
  <c r="O157" i="23"/>
  <c r="S280" i="23"/>
  <c r="E285" i="23"/>
  <c r="Q312" i="23"/>
  <c r="E312" i="23"/>
  <c r="O313" i="23"/>
  <c r="R313" i="23"/>
  <c r="E313" i="23"/>
  <c r="P14" i="23"/>
  <c r="S14" i="23" s="1"/>
  <c r="E24" i="23"/>
  <c r="T24" i="23" s="1"/>
  <c r="W24" i="23" s="1"/>
  <c r="Q27" i="23"/>
  <c r="S27" i="23" s="1"/>
  <c r="M50" i="23"/>
  <c r="Q58" i="23"/>
  <c r="O77" i="23"/>
  <c r="O82" i="23"/>
  <c r="S82" i="23" s="1"/>
  <c r="Q83" i="23"/>
  <c r="P90" i="23"/>
  <c r="M91" i="23"/>
  <c r="R111" i="23"/>
  <c r="O111" i="23"/>
  <c r="E111" i="23"/>
  <c r="E114" i="23"/>
  <c r="P114" i="23"/>
  <c r="R114" i="23"/>
  <c r="E116" i="23"/>
  <c r="P143" i="23"/>
  <c r="M144" i="23"/>
  <c r="O151" i="23"/>
  <c r="O156" i="23"/>
  <c r="Q157" i="23"/>
  <c r="R174" i="23"/>
  <c r="Q174" i="23"/>
  <c r="Q181" i="23"/>
  <c r="R190" i="23"/>
  <c r="I250" i="23"/>
  <c r="O250" i="23"/>
  <c r="O253" i="23"/>
  <c r="E253" i="23"/>
  <c r="T253" i="23" s="1"/>
  <c r="W253" i="23" s="1"/>
  <c r="R253" i="23"/>
  <c r="O312" i="23"/>
  <c r="I312" i="23"/>
  <c r="I316" i="23"/>
  <c r="O316" i="23"/>
  <c r="S342" i="23"/>
  <c r="O346" i="23"/>
  <c r="R346" i="23"/>
  <c r="E346" i="23"/>
  <c r="P354" i="23"/>
  <c r="I354" i="23"/>
  <c r="O383" i="23"/>
  <c r="S383" i="23" s="1"/>
  <c r="E383" i="23"/>
  <c r="R383" i="23"/>
  <c r="T27" i="23"/>
  <c r="R54" i="23"/>
  <c r="O54" i="23"/>
  <c r="E54" i="23"/>
  <c r="R56" i="23"/>
  <c r="O86" i="23"/>
  <c r="S86" i="23" s="1"/>
  <c r="E86" i="23"/>
  <c r="I152" i="23"/>
  <c r="O152" i="23"/>
  <c r="O159" i="23"/>
  <c r="S159" i="23" s="1"/>
  <c r="E159" i="23"/>
  <c r="E306" i="23"/>
  <c r="P306" i="23"/>
  <c r="S306" i="23" s="1"/>
  <c r="I357" i="23"/>
  <c r="O357" i="23"/>
  <c r="S357" i="23" s="1"/>
  <c r="O12" i="23"/>
  <c r="R18" i="23"/>
  <c r="P26" i="23"/>
  <c r="R27" i="23"/>
  <c r="O50" i="23"/>
  <c r="E50" i="23"/>
  <c r="Q56" i="23"/>
  <c r="Q61" i="23"/>
  <c r="O85" i="23"/>
  <c r="R86" i="23"/>
  <c r="O91" i="23"/>
  <c r="R91" i="23"/>
  <c r="E91" i="23"/>
  <c r="Q93" i="23"/>
  <c r="S93" i="23" s="1"/>
  <c r="E93" i="23"/>
  <c r="P111" i="23"/>
  <c r="O144" i="23"/>
  <c r="R144" i="23"/>
  <c r="E144" i="23"/>
  <c r="Q147" i="23"/>
  <c r="S147" i="23" s="1"/>
  <c r="E147" i="23"/>
  <c r="O158" i="23"/>
  <c r="R159" i="23"/>
  <c r="O174" i="23"/>
  <c r="I190" i="23"/>
  <c r="O190" i="23"/>
  <c r="P192" i="23"/>
  <c r="S192" i="23" s="1"/>
  <c r="E192" i="23"/>
  <c r="R192" i="23"/>
  <c r="E214" i="23"/>
  <c r="E246" i="23"/>
  <c r="P246" i="23"/>
  <c r="R246" i="23"/>
  <c r="V246" i="23"/>
  <c r="O11" i="23"/>
  <c r="S11" i="23" s="1"/>
  <c r="E11" i="23"/>
  <c r="T11" i="23" s="1"/>
  <c r="W11" i="23" s="1"/>
  <c r="P12" i="23"/>
  <c r="E14" i="23"/>
  <c r="Q17" i="23"/>
  <c r="E23" i="23"/>
  <c r="T23" i="23" s="1"/>
  <c r="W23" i="23" s="1"/>
  <c r="Q29" i="23"/>
  <c r="S29" i="23" s="1"/>
  <c r="O44" i="23"/>
  <c r="R45" i="23"/>
  <c r="P50" i="23"/>
  <c r="S50" i="23" s="1"/>
  <c r="R75" i="23"/>
  <c r="P91" i="23"/>
  <c r="S92" i="23"/>
  <c r="Q111" i="23"/>
  <c r="I119" i="23"/>
  <c r="P144" i="23"/>
  <c r="R148" i="23"/>
  <c r="R184" i="23"/>
  <c r="M247" i="23"/>
  <c r="U247" i="23" s="1"/>
  <c r="I256" i="23"/>
  <c r="O256" i="23"/>
  <c r="M257" i="23"/>
  <c r="U257" i="23" s="1"/>
  <c r="Q375" i="23"/>
  <c r="E375" i="23"/>
  <c r="Q12" i="23"/>
  <c r="P16" i="23"/>
  <c r="S16" i="23" s="1"/>
  <c r="T29" i="23"/>
  <c r="W29" i="23" s="1"/>
  <c r="R44" i="23"/>
  <c r="E55" i="23"/>
  <c r="Q77" i="23"/>
  <c r="Q78" i="23"/>
  <c r="R85" i="23"/>
  <c r="M108" i="23"/>
  <c r="R121" i="23"/>
  <c r="Q151" i="23"/>
  <c r="Q152" i="23"/>
  <c r="R158" i="23"/>
  <c r="O208" i="23"/>
  <c r="R210" i="23"/>
  <c r="E210" i="23"/>
  <c r="O210" i="23"/>
  <c r="E220" i="23"/>
  <c r="R220" i="23"/>
  <c r="P220" i="23"/>
  <c r="O247" i="23"/>
  <c r="E247" i="23"/>
  <c r="R247" i="23"/>
  <c r="O257" i="23"/>
  <c r="E257" i="23"/>
  <c r="T257" i="23" s="1"/>
  <c r="R257" i="23"/>
  <c r="R308" i="23"/>
  <c r="O308" i="23"/>
  <c r="E308" i="23"/>
  <c r="P49" i="23"/>
  <c r="O56" i="23"/>
  <c r="R58" i="23"/>
  <c r="Q60" i="23"/>
  <c r="S60" i="23" s="1"/>
  <c r="Q90" i="23"/>
  <c r="R92" i="23"/>
  <c r="O114" i="23"/>
  <c r="R115" i="23"/>
  <c r="Q118" i="23"/>
  <c r="P126" i="23"/>
  <c r="Q143" i="23"/>
  <c r="R146" i="23"/>
  <c r="O181" i="23"/>
  <c r="O218" i="23"/>
  <c r="R245" i="23"/>
  <c r="V245" i="23"/>
  <c r="P247" i="23"/>
  <c r="O255" i="23"/>
  <c r="O280" i="23"/>
  <c r="O290" i="23"/>
  <c r="I290" i="23"/>
  <c r="O291" i="23"/>
  <c r="E291" i="23"/>
  <c r="P308" i="23"/>
  <c r="P355" i="23"/>
  <c r="E355" i="23"/>
  <c r="R14" i="23"/>
  <c r="T16" i="23"/>
  <c r="R19" i="23"/>
  <c r="R24" i="23"/>
  <c r="T26" i="23"/>
  <c r="W26" i="23" s="1"/>
  <c r="R29" i="23"/>
  <c r="P48" i="23"/>
  <c r="S48" i="23" s="1"/>
  <c r="Q49" i="23"/>
  <c r="R51" i="23"/>
  <c r="E53" i="23"/>
  <c r="O58" i="23"/>
  <c r="R60" i="23"/>
  <c r="P85" i="23"/>
  <c r="R93" i="23"/>
  <c r="R109" i="23"/>
  <c r="E110" i="23"/>
  <c r="O115" i="23"/>
  <c r="R118" i="23"/>
  <c r="P125" i="23"/>
  <c r="Q126" i="23"/>
  <c r="R147" i="23"/>
  <c r="P158" i="23"/>
  <c r="Q190" i="23"/>
  <c r="S190" i="23" s="1"/>
  <c r="P207" i="23"/>
  <c r="R217" i="23"/>
  <c r="R219" i="23"/>
  <c r="O219" i="23"/>
  <c r="E219" i="23"/>
  <c r="I245" i="23"/>
  <c r="T245" i="23" s="1"/>
  <c r="W245" i="23" s="1"/>
  <c r="O245" i="23"/>
  <c r="Q246" i="23"/>
  <c r="R273" i="23"/>
  <c r="E284" i="23"/>
  <c r="P284" i="23"/>
  <c r="S284" i="23" s="1"/>
  <c r="E317" i="23"/>
  <c r="Q317" i="23"/>
  <c r="S321" i="23"/>
  <c r="M347" i="23"/>
  <c r="E352" i="23"/>
  <c r="Q355" i="23"/>
  <c r="P389" i="23"/>
  <c r="R16" i="23"/>
  <c r="P44" i="23"/>
  <c r="P83" i="23"/>
  <c r="R87" i="23"/>
  <c r="R110" i="23"/>
  <c r="Q113" i="23"/>
  <c r="S113" i="23" s="1"/>
  <c r="R141" i="23"/>
  <c r="P179" i="23"/>
  <c r="S179" i="23" s="1"/>
  <c r="R223" i="23"/>
  <c r="Q223" i="23"/>
  <c r="R243" i="23"/>
  <c r="Q245" i="23"/>
  <c r="I251" i="23"/>
  <c r="O251" i="23"/>
  <c r="E279" i="23"/>
  <c r="R279" i="23"/>
  <c r="P279" i="23"/>
  <c r="P339" i="23"/>
  <c r="I339" i="23"/>
  <c r="R352" i="23"/>
  <c r="P382" i="23"/>
  <c r="E382" i="23"/>
  <c r="P43" i="23"/>
  <c r="Q44" i="23"/>
  <c r="R46" i="23"/>
  <c r="P51" i="23"/>
  <c r="S51" i="23" s="1"/>
  <c r="I55" i="23"/>
  <c r="R55" i="23"/>
  <c r="P80" i="23"/>
  <c r="E85" i="23"/>
  <c r="R88" i="23"/>
  <c r="P109" i="23"/>
  <c r="R113" i="23"/>
  <c r="P120" i="23"/>
  <c r="Q121" i="23"/>
  <c r="E123" i="23"/>
  <c r="R124" i="23"/>
  <c r="R142" i="23"/>
  <c r="P153" i="23"/>
  <c r="S153" i="23" s="1"/>
  <c r="E158" i="23"/>
  <c r="P174" i="23"/>
  <c r="Q175" i="23"/>
  <c r="E176" i="23"/>
  <c r="Q185" i="23"/>
  <c r="S185" i="23" s="1"/>
  <c r="R185" i="23"/>
  <c r="R186" i="23"/>
  <c r="Q186" i="23"/>
  <c r="I189" i="23"/>
  <c r="P217" i="23"/>
  <c r="E225" i="23"/>
  <c r="O242" i="23"/>
  <c r="S242" i="23" s="1"/>
  <c r="E242" i="23"/>
  <c r="T242" i="23" s="1"/>
  <c r="O252" i="23"/>
  <c r="S252" i="23" s="1"/>
  <c r="E252" i="23"/>
  <c r="O258" i="23"/>
  <c r="E258" i="23"/>
  <c r="T258" i="23" s="1"/>
  <c r="W258" i="23" s="1"/>
  <c r="R258" i="23"/>
  <c r="R288" i="23"/>
  <c r="Q288" i="23"/>
  <c r="S288" i="23" s="1"/>
  <c r="O289" i="23"/>
  <c r="R291" i="23"/>
  <c r="Q318" i="23"/>
  <c r="R318" i="23"/>
  <c r="Q322" i="23"/>
  <c r="I373" i="23"/>
  <c r="Q373" i="23"/>
  <c r="S373" i="23" s="1"/>
  <c r="I374" i="23"/>
  <c r="O374" i="23"/>
  <c r="S374" i="23" s="1"/>
  <c r="I383" i="23"/>
  <c r="I389" i="23"/>
  <c r="O389" i="23"/>
  <c r="P13" i="23"/>
  <c r="S13" i="23" s="1"/>
  <c r="R21" i="23"/>
  <c r="R26" i="23"/>
  <c r="R53" i="23"/>
  <c r="P121" i="23"/>
  <c r="P157" i="23"/>
  <c r="P175" i="23"/>
  <c r="E13" i="23"/>
  <c r="P18" i="23"/>
  <c r="S18" i="23" s="1"/>
  <c r="P23" i="23"/>
  <c r="P28" i="23"/>
  <c r="S28" i="23" s="1"/>
  <c r="E44" i="23"/>
  <c r="R48" i="23"/>
  <c r="P59" i="23"/>
  <c r="P78" i="23"/>
  <c r="R82" i="23"/>
  <c r="P116" i="23"/>
  <c r="E121" i="23"/>
  <c r="R125" i="23"/>
  <c r="P152" i="23"/>
  <c r="R156" i="23"/>
  <c r="E175" i="23"/>
  <c r="I177" i="23"/>
  <c r="P177" i="23"/>
  <c r="R179" i="23"/>
  <c r="Q184" i="23"/>
  <c r="R214" i="23"/>
  <c r="O224" i="23"/>
  <c r="E224" i="23"/>
  <c r="R250" i="23"/>
  <c r="V250" i="23"/>
  <c r="E273" i="23"/>
  <c r="R276" i="23"/>
  <c r="S279" i="23"/>
  <c r="Q324" i="23"/>
  <c r="I324" i="23"/>
  <c r="I342" i="23"/>
  <c r="R347" i="23"/>
  <c r="Q347" i="23"/>
  <c r="S347" i="23" s="1"/>
  <c r="I379" i="23"/>
  <c r="O379" i="23"/>
  <c r="S379" i="23"/>
  <c r="R382" i="23"/>
  <c r="O179" i="23"/>
  <c r="M180" i="23"/>
  <c r="O189" i="23"/>
  <c r="P209" i="23"/>
  <c r="E209" i="23"/>
  <c r="I212" i="23"/>
  <c r="O212" i="23"/>
  <c r="Q214" i="23"/>
  <c r="Q217" i="23"/>
  <c r="E241" i="23"/>
  <c r="P241" i="23"/>
  <c r="R241" i="23"/>
  <c r="V241" i="23"/>
  <c r="P257" i="23"/>
  <c r="S257" i="23" s="1"/>
  <c r="Q273" i="23"/>
  <c r="S273" i="23" s="1"/>
  <c r="Q275" i="23"/>
  <c r="E288" i="23"/>
  <c r="P288" i="23"/>
  <c r="P289" i="23"/>
  <c r="P314" i="23"/>
  <c r="S314" i="23" s="1"/>
  <c r="R339" i="23"/>
  <c r="M346" i="23"/>
  <c r="R350" i="23"/>
  <c r="E350" i="23"/>
  <c r="Q177" i="23"/>
  <c r="S177" i="23" s="1"/>
  <c r="O184" i="23"/>
  <c r="M185" i="23"/>
  <c r="P191" i="23"/>
  <c r="S191" i="23" s="1"/>
  <c r="P208" i="23"/>
  <c r="E208" i="23"/>
  <c r="I210" i="23"/>
  <c r="P210" i="23"/>
  <c r="S210" i="23" s="1"/>
  <c r="Q212" i="23"/>
  <c r="P213" i="23"/>
  <c r="I241" i="23"/>
  <c r="O243" i="23"/>
  <c r="E243" i="23"/>
  <c r="T243" i="23" s="1"/>
  <c r="W243" i="23" s="1"/>
  <c r="E251" i="23"/>
  <c r="P251" i="23"/>
  <c r="R251" i="23"/>
  <c r="V251" i="23"/>
  <c r="S274" i="23"/>
  <c r="E314" i="23"/>
  <c r="I317" i="23"/>
  <c r="O317" i="23"/>
  <c r="I323" i="23"/>
  <c r="R344" i="23"/>
  <c r="P346" i="23"/>
  <c r="S346" i="23" s="1"/>
  <c r="O350" i="23"/>
  <c r="M351" i="23"/>
  <c r="R374" i="23"/>
  <c r="S377" i="23"/>
  <c r="R380" i="23"/>
  <c r="Q380" i="23"/>
  <c r="E387" i="23"/>
  <c r="M388" i="23"/>
  <c r="E185" i="23"/>
  <c r="P186" i="23"/>
  <c r="P187" i="23"/>
  <c r="S187" i="23" s="1"/>
  <c r="R208" i="23"/>
  <c r="Q218" i="23"/>
  <c r="S218" i="23" s="1"/>
  <c r="P223" i="23"/>
  <c r="R240" i="23"/>
  <c r="V240" i="23"/>
  <c r="M242" i="23"/>
  <c r="U242" i="23" s="1"/>
  <c r="I246" i="23"/>
  <c r="O248" i="23"/>
  <c r="E248" i="23"/>
  <c r="T248" i="23" s="1"/>
  <c r="W248" i="23" s="1"/>
  <c r="E256" i="23"/>
  <c r="T256" i="23" s="1"/>
  <c r="P256" i="23"/>
  <c r="R256" i="23"/>
  <c r="V256" i="23"/>
  <c r="Q276" i="23"/>
  <c r="R281" i="23"/>
  <c r="R312" i="23"/>
  <c r="I341" i="23"/>
  <c r="Q341" i="23"/>
  <c r="S341" i="23" s="1"/>
  <c r="I344" i="23"/>
  <c r="O344" i="23"/>
  <c r="S344" i="23" s="1"/>
  <c r="O351" i="23"/>
  <c r="S351" i="23" s="1"/>
  <c r="R351" i="23"/>
  <c r="E351" i="23"/>
  <c r="Q352" i="23"/>
  <c r="Q354" i="23"/>
  <c r="E354" i="23"/>
  <c r="O388" i="23"/>
  <c r="E388" i="23"/>
  <c r="R388" i="23"/>
  <c r="R191" i="23"/>
  <c r="R213" i="23"/>
  <c r="P224" i="23"/>
  <c r="P243" i="23"/>
  <c r="P248" i="23"/>
  <c r="P253" i="23"/>
  <c r="S253" i="23" s="1"/>
  <c r="P258" i="23"/>
  <c r="S258" i="23" s="1"/>
  <c r="R284" i="23"/>
  <c r="R285" i="23"/>
  <c r="P311" i="23"/>
  <c r="P313" i="23"/>
  <c r="S313" i="23" s="1"/>
  <c r="R317" i="23"/>
  <c r="O319" i="23"/>
  <c r="S319" i="23" s="1"/>
  <c r="R319" i="23"/>
  <c r="R321" i="23"/>
  <c r="I322" i="23"/>
  <c r="O322" i="23"/>
  <c r="O345" i="23"/>
  <c r="E345" i="23"/>
  <c r="S356" i="23"/>
  <c r="I377" i="23"/>
  <c r="P388" i="23"/>
  <c r="P219" i="23"/>
  <c r="P240" i="23"/>
  <c r="S240" i="23" s="1"/>
  <c r="P245" i="23"/>
  <c r="P250" i="23"/>
  <c r="P255" i="23"/>
  <c r="P278" i="23"/>
  <c r="S278" i="23" s="1"/>
  <c r="O309" i="23"/>
  <c r="S309" i="23" s="1"/>
  <c r="E309" i="23"/>
  <c r="P316" i="23"/>
  <c r="R316" i="23"/>
  <c r="I321" i="23"/>
  <c r="Q339" i="23"/>
  <c r="I340" i="23"/>
  <c r="P350" i="23"/>
  <c r="M352" i="23"/>
  <c r="P372" i="23"/>
  <c r="R375" i="23"/>
  <c r="O378" i="23"/>
  <c r="S378" i="23" s="1"/>
  <c r="R378" i="23"/>
  <c r="R379" i="23"/>
  <c r="I380" i="23"/>
  <c r="O380" i="23"/>
  <c r="M382" i="23"/>
  <c r="Q385" i="23"/>
  <c r="S385" i="23" s="1"/>
  <c r="M387" i="23"/>
  <c r="R207" i="23"/>
  <c r="P218" i="23"/>
  <c r="R222" i="23"/>
  <c r="P276" i="23"/>
  <c r="R280" i="23"/>
  <c r="P323" i="23"/>
  <c r="E323" i="23"/>
  <c r="Q350" i="23"/>
  <c r="R357" i="23"/>
  <c r="E374" i="23"/>
  <c r="I375" i="23"/>
  <c r="O375" i="23"/>
  <c r="R387" i="23"/>
  <c r="O387" i="23"/>
  <c r="M389" i="23"/>
  <c r="Q390" i="23"/>
  <c r="E390" i="23"/>
  <c r="R390" i="23"/>
  <c r="P291" i="23"/>
  <c r="S291" i="23" s="1"/>
  <c r="P307" i="23"/>
  <c r="Q308" i="23"/>
  <c r="R311" i="23"/>
  <c r="I313" i="23"/>
  <c r="M342" i="23"/>
  <c r="P345" i="23"/>
  <c r="R354" i="23"/>
  <c r="I372" i="23"/>
  <c r="E384" i="23"/>
  <c r="Q387" i="23"/>
  <c r="R389" i="23"/>
  <c r="P286" i="23"/>
  <c r="S286" i="23" s="1"/>
  <c r="R306" i="23"/>
  <c r="R314" i="23"/>
  <c r="E321" i="23"/>
  <c r="Q323" i="23"/>
  <c r="P340" i="23"/>
  <c r="R349" i="23"/>
  <c r="M357" i="23"/>
  <c r="R373" i="23"/>
  <c r="E379" i="23"/>
  <c r="Q382" i="23"/>
  <c r="R384" i="23"/>
  <c r="I387" i="23"/>
  <c r="P281" i="23"/>
  <c r="P285" i="23"/>
  <c r="R289" i="23"/>
  <c r="R307" i="23"/>
  <c r="M316" i="23"/>
  <c r="P318" i="23"/>
  <c r="R342" i="23"/>
  <c r="I345" i="23"/>
  <c r="E357" i="23"/>
  <c r="M374" i="23"/>
  <c r="P377" i="23"/>
  <c r="R385" i="23"/>
  <c r="P233" i="22"/>
  <c r="P233" i="21"/>
  <c r="AM29" i="16"/>
  <c r="AQ115" i="16"/>
  <c r="AQ7" i="16"/>
  <c r="AR73" i="16"/>
  <c r="AO9" i="16"/>
  <c r="AK9" i="16"/>
  <c r="AL23" i="16"/>
  <c r="AH23" i="16"/>
  <c r="AP23" i="16"/>
  <c r="AP25" i="16"/>
  <c r="AJ37" i="16"/>
  <c r="AN37" i="16"/>
  <c r="AH45" i="16"/>
  <c r="AP45" i="16"/>
  <c r="AL45" i="16"/>
  <c r="AK49" i="16"/>
  <c r="AO61" i="16"/>
  <c r="AG63" i="16"/>
  <c r="AO63" i="16"/>
  <c r="AI71" i="16"/>
  <c r="AQ71" i="16"/>
  <c r="AM71" i="16"/>
  <c r="AH72" i="16"/>
  <c r="AP72" i="16"/>
  <c r="AL73" i="16"/>
  <c r="AH89" i="16"/>
  <c r="AP89" i="16"/>
  <c r="AI101" i="16"/>
  <c r="AQ101" i="16"/>
  <c r="AM101" i="16"/>
  <c r="AN135" i="16"/>
  <c r="AR137" i="16"/>
  <c r="AN137" i="16"/>
  <c r="AL145" i="16"/>
  <c r="AP149" i="16"/>
  <c r="AL149" i="16"/>
  <c r="AP151" i="16"/>
  <c r="AL151" i="16"/>
  <c r="AL153" i="16"/>
  <c r="AH159" i="16"/>
  <c r="AP159" i="16"/>
  <c r="AL159" i="16"/>
  <c r="AP165" i="16"/>
  <c r="AP167" i="16"/>
  <c r="AL167" i="16"/>
  <c r="AH173" i="16"/>
  <c r="AL173" i="16"/>
  <c r="AG259" i="16"/>
  <c r="AN261" i="16"/>
  <c r="AJ261" i="16"/>
  <c r="AR261" i="16"/>
  <c r="AI289" i="16"/>
  <c r="AQ289" i="16"/>
  <c r="AJ15" i="16"/>
  <c r="AK37" i="16"/>
  <c r="AO37" i="16"/>
  <c r="AM43" i="16"/>
  <c r="AJ55" i="16"/>
  <c r="AI59" i="16"/>
  <c r="AL61" i="16"/>
  <c r="AP61" i="16"/>
  <c r="AQ89" i="16"/>
  <c r="AJ127" i="16"/>
  <c r="AH129" i="16"/>
  <c r="AG135" i="16"/>
  <c r="AM141" i="16"/>
  <c r="AQ231" i="16"/>
  <c r="AN255" i="16"/>
  <c r="AM323" i="16"/>
  <c r="AQ347" i="16"/>
  <c r="AQ349" i="16"/>
  <c r="AI351" i="16"/>
  <c r="AG379" i="16"/>
  <c r="AH13" i="16"/>
  <c r="AK17" i="16"/>
  <c r="AK19" i="16"/>
  <c r="AR21" i="16"/>
  <c r="AP50" i="16"/>
  <c r="AO57" i="16"/>
  <c r="AR59" i="16"/>
  <c r="AK125" i="16"/>
  <c r="AN9" i="16"/>
  <c r="AM13" i="16"/>
  <c r="AL15" i="16"/>
  <c r="AH17" i="16"/>
  <c r="AP17" i="16"/>
  <c r="AR49" i="16"/>
  <c r="AL69" i="16"/>
  <c r="AH69" i="16"/>
  <c r="AP69" i="16"/>
  <c r="AK75" i="16"/>
  <c r="AG75" i="16"/>
  <c r="AO75" i="16"/>
  <c r="AJ97" i="16"/>
  <c r="AR97" i="16"/>
  <c r="AL101" i="16"/>
  <c r="AH101" i="16"/>
  <c r="AP101" i="16"/>
  <c r="AK107" i="16"/>
  <c r="AG107" i="16"/>
  <c r="AO107" i="16"/>
  <c r="AK111" i="16"/>
  <c r="AG111" i="16"/>
  <c r="AO111" i="16"/>
  <c r="AG147" i="16"/>
  <c r="AO147" i="16"/>
  <c r="AO149" i="16"/>
  <c r="AG163" i="16"/>
  <c r="AL185" i="16"/>
  <c r="AP291" i="16"/>
  <c r="AO295" i="16"/>
  <c r="AK295" i="16"/>
  <c r="AG297" i="16"/>
  <c r="AK297" i="16"/>
  <c r="AJ299" i="16"/>
  <c r="AJ303" i="16"/>
  <c r="AN358" i="16"/>
  <c r="AK13" i="16"/>
  <c r="AR15" i="16"/>
  <c r="AO35" i="16"/>
  <c r="AG37" i="16"/>
  <c r="AM45" i="16"/>
  <c r="AR55" i="16"/>
  <c r="AR51" i="16"/>
  <c r="AQ59" i="16"/>
  <c r="AH61" i="16"/>
  <c r="AI83" i="16"/>
  <c r="AI89" i="16"/>
  <c r="AL129" i="16"/>
  <c r="AP129" i="16"/>
  <c r="AK135" i="16"/>
  <c r="AO135" i="16"/>
  <c r="AH207" i="16"/>
  <c r="AJ255" i="16"/>
  <c r="AI347" i="16"/>
  <c r="AI349" i="16"/>
  <c r="AQ351" i="16"/>
  <c r="AQ6" i="16"/>
  <c r="AL13" i="16"/>
  <c r="AK15" i="16"/>
  <c r="AJ21" i="16"/>
  <c r="AG57" i="16"/>
  <c r="AK57" i="16"/>
  <c r="AG81" i="16"/>
  <c r="AO81" i="16"/>
  <c r="AK81" i="16"/>
  <c r="AN83" i="16"/>
  <c r="AJ83" i="16"/>
  <c r="AR83" i="16"/>
  <c r="AR85" i="16"/>
  <c r="AR93" i="16"/>
  <c r="AR109" i="16"/>
  <c r="AN111" i="16"/>
  <c r="AL123" i="16"/>
  <c r="AO125" i="16"/>
  <c r="AP319" i="16"/>
  <c r="AP95" i="16"/>
  <c r="AP6" i="16"/>
  <c r="AL9" i="16"/>
  <c r="AJ11" i="16"/>
  <c r="AR11" i="16"/>
  <c r="AJ13" i="16"/>
  <c r="AR13" i="16"/>
  <c r="AG23" i="16"/>
  <c r="AO23" i="16"/>
  <c r="AO25" i="16"/>
  <c r="AN31" i="16"/>
  <c r="AM37" i="16"/>
  <c r="AK39" i="16"/>
  <c r="AM57" i="16"/>
  <c r="AL59" i="16"/>
  <c r="AG71" i="16"/>
  <c r="AO71" i="16"/>
  <c r="AQ72" i="16"/>
  <c r="AL77" i="16"/>
  <c r="AL85" i="16"/>
  <c r="AP85" i="16"/>
  <c r="AO93" i="16"/>
  <c r="AK101" i="16"/>
  <c r="AI107" i="16"/>
  <c r="AQ107" i="16"/>
  <c r="AQ109" i="16"/>
  <c r="AG115" i="16"/>
  <c r="AO115" i="16"/>
  <c r="AJ131" i="16"/>
  <c r="AR131" i="16"/>
  <c r="AM133" i="16"/>
  <c r="AI133" i="16"/>
  <c r="AQ133" i="16"/>
  <c r="AM135" i="16"/>
  <c r="AI135" i="16"/>
  <c r="AQ135" i="16"/>
  <c r="AJ149" i="16"/>
  <c r="AR149" i="16"/>
  <c r="AN149" i="16"/>
  <c r="AJ157" i="16"/>
  <c r="AR157" i="16"/>
  <c r="AN157" i="16"/>
  <c r="AJ163" i="16"/>
  <c r="AR163" i="16"/>
  <c r="AN163" i="16"/>
  <c r="AJ187" i="16"/>
  <c r="AR187" i="16"/>
  <c r="AM191" i="16"/>
  <c r="AI191" i="16"/>
  <c r="AQ191" i="16"/>
  <c r="AR197" i="16"/>
  <c r="AN197" i="16"/>
  <c r="AN199" i="16"/>
  <c r="AN203" i="16"/>
  <c r="AJ204" i="16"/>
  <c r="AO209" i="16"/>
  <c r="AK233" i="16"/>
  <c r="AP239" i="16"/>
  <c r="AL241" i="16"/>
  <c r="AH241" i="16"/>
  <c r="AP241" i="16"/>
  <c r="AM358" i="16"/>
  <c r="AL17" i="16"/>
  <c r="AL35" i="16"/>
  <c r="AP35" i="16"/>
  <c r="AR43" i="16"/>
  <c r="AN43" i="16"/>
  <c r="AH49" i="16"/>
  <c r="AP49" i="16"/>
  <c r="AL49" i="16"/>
  <c r="AN50" i="16"/>
  <c r="AJ53" i="16"/>
  <c r="AR53" i="16"/>
  <c r="AH51" i="16"/>
  <c r="AP51" i="16"/>
  <c r="AM63" i="16"/>
  <c r="AJ67" i="16"/>
  <c r="AR67" i="16"/>
  <c r="AJ69" i="16"/>
  <c r="AR69" i="16"/>
  <c r="AM79" i="16"/>
  <c r="AL81" i="16"/>
  <c r="AN91" i="16"/>
  <c r="AR91" i="16"/>
  <c r="AJ93" i="16"/>
  <c r="AL97" i="16"/>
  <c r="AH97" i="16"/>
  <c r="AP97" i="16"/>
  <c r="AN101" i="16"/>
  <c r="AM103" i="16"/>
  <c r="AH111" i="16"/>
  <c r="AP111" i="16"/>
  <c r="AL111" i="16"/>
  <c r="AG113" i="16"/>
  <c r="AO113" i="16"/>
  <c r="AK113" i="16"/>
  <c r="AJ115" i="16"/>
  <c r="AJ129" i="16"/>
  <c r="AR129" i="16"/>
  <c r="AN129" i="16"/>
  <c r="AI131" i="16"/>
  <c r="AN143" i="16"/>
  <c r="AJ143" i="16"/>
  <c r="AR143" i="16"/>
  <c r="AI145" i="16"/>
  <c r="AQ145" i="16"/>
  <c r="AM153" i="16"/>
  <c r="AI153" i="16"/>
  <c r="AQ153" i="16"/>
  <c r="AI155" i="16"/>
  <c r="AM167" i="16"/>
  <c r="AI167" i="16"/>
  <c r="AQ167" i="16"/>
  <c r="AQ169" i="16"/>
  <c r="AQ207" i="16"/>
  <c r="AJ213" i="16"/>
  <c r="AI219" i="16"/>
  <c r="AJ225" i="16"/>
  <c r="AN225" i="16"/>
  <c r="AI245" i="16"/>
  <c r="AQ245" i="16"/>
  <c r="AM307" i="16"/>
  <c r="AM311" i="16"/>
  <c r="AM313" i="16"/>
  <c r="AI329" i="16"/>
  <c r="AQ329" i="16"/>
  <c r="AI335" i="16"/>
  <c r="AQ335" i="16"/>
  <c r="AG341" i="16"/>
  <c r="AJ343" i="16"/>
  <c r="AR343" i="16"/>
  <c r="AN345" i="16"/>
  <c r="AI358" i="16"/>
  <c r="AQ358" i="16"/>
  <c r="AI375" i="16"/>
  <c r="AQ375" i="16"/>
  <c r="AN63" i="16"/>
  <c r="AK69" i="16"/>
  <c r="AM111" i="16"/>
  <c r="AJ119" i="16"/>
  <c r="AR119" i="16"/>
  <c r="AH204" i="16"/>
  <c r="AH301" i="16"/>
  <c r="AP301" i="16"/>
  <c r="AH303" i="16"/>
  <c r="AP303" i="16"/>
  <c r="AO353" i="16"/>
  <c r="AN361" i="16"/>
  <c r="AH371" i="16"/>
  <c r="AL371" i="16"/>
  <c r="AM173" i="16"/>
  <c r="AM175" i="16"/>
  <c r="AI177" i="16"/>
  <c r="AQ177" i="16"/>
  <c r="AM177" i="16"/>
  <c r="AH181" i="16"/>
  <c r="AP181" i="16"/>
  <c r="AL181" i="16"/>
  <c r="AO189" i="16"/>
  <c r="AI193" i="16"/>
  <c r="AQ193" i="16"/>
  <c r="AM193" i="16"/>
  <c r="AK195" i="16"/>
  <c r="AG199" i="16"/>
  <c r="AK199" i="16"/>
  <c r="AG203" i="16"/>
  <c r="AK203" i="16"/>
  <c r="AK215" i="16"/>
  <c r="AG215" i="16"/>
  <c r="AO215" i="16"/>
  <c r="AL233" i="16"/>
  <c r="AH233" i="16"/>
  <c r="AR237" i="16"/>
  <c r="AN237" i="16"/>
  <c r="AI241" i="16"/>
  <c r="AQ241" i="16"/>
  <c r="AM241" i="16"/>
  <c r="AI243" i="16"/>
  <c r="AQ243" i="16"/>
  <c r="AM243" i="16"/>
  <c r="AJ245" i="16"/>
  <c r="AR245" i="16"/>
  <c r="AI251" i="16"/>
  <c r="AH259" i="16"/>
  <c r="AL259" i="16"/>
  <c r="AG261" i="16"/>
  <c r="AK261" i="16"/>
  <c r="AK263" i="16"/>
  <c r="AG265" i="16"/>
  <c r="AO265" i="16"/>
  <c r="AK265" i="16"/>
  <c r="AM277" i="16"/>
  <c r="AI277" i="16"/>
  <c r="AQ277" i="16"/>
  <c r="AH279" i="16"/>
  <c r="AP279" i="16"/>
  <c r="AH283" i="16"/>
  <c r="AP283" i="16"/>
  <c r="AJ289" i="16"/>
  <c r="AR289" i="16"/>
  <c r="AN289" i="16"/>
  <c r="AK299" i="16"/>
  <c r="AM292" i="16"/>
  <c r="AI301" i="16"/>
  <c r="AQ301" i="16"/>
  <c r="AJ311" i="16"/>
  <c r="AN311" i="16"/>
  <c r="AN313" i="16"/>
  <c r="AM319" i="16"/>
  <c r="AK321" i="16"/>
  <c r="AJ329" i="16"/>
  <c r="AR329" i="16"/>
  <c r="AN329" i="16"/>
  <c r="AN331" i="16"/>
  <c r="AN333" i="16"/>
  <c r="AI336" i="16"/>
  <c r="AQ336" i="16"/>
  <c r="AK343" i="16"/>
  <c r="AG345" i="16"/>
  <c r="AN349" i="16"/>
  <c r="AJ349" i="16"/>
  <c r="AR349" i="16"/>
  <c r="AJ351" i="16"/>
  <c r="AL373" i="16"/>
  <c r="AP377" i="16"/>
  <c r="AP379" i="16"/>
  <c r="AN161" i="16"/>
  <c r="AJ171" i="16"/>
  <c r="AR171" i="16"/>
  <c r="AN171" i="16"/>
  <c r="AJ175" i="16"/>
  <c r="AR175" i="16"/>
  <c r="AN175" i="16"/>
  <c r="AM181" i="16"/>
  <c r="AL189" i="16"/>
  <c r="AO191" i="16"/>
  <c r="AJ193" i="16"/>
  <c r="AR193" i="16"/>
  <c r="AN193" i="16"/>
  <c r="AH199" i="16"/>
  <c r="AP199" i="16"/>
  <c r="AL199" i="16"/>
  <c r="AH203" i="16"/>
  <c r="AL203" i="16"/>
  <c r="AL215" i="16"/>
  <c r="AH215" i="16"/>
  <c r="AK217" i="16"/>
  <c r="AG217" i="16"/>
  <c r="AO217" i="16"/>
  <c r="AI223" i="16"/>
  <c r="AM223" i="16"/>
  <c r="AK231" i="16"/>
  <c r="AP235" i="16"/>
  <c r="AN241" i="16"/>
  <c r="AK245" i="16"/>
  <c r="AK247" i="16"/>
  <c r="AN253" i="16"/>
  <c r="AI259" i="16"/>
  <c r="AM259" i="16"/>
  <c r="AH261" i="16"/>
  <c r="AP261" i="16"/>
  <c r="AH263" i="16"/>
  <c r="AP263" i="16"/>
  <c r="AL263" i="16"/>
  <c r="AH265" i="16"/>
  <c r="AP265" i="16"/>
  <c r="AL267" i="16"/>
  <c r="AN275" i="16"/>
  <c r="AJ275" i="16"/>
  <c r="AR275" i="16"/>
  <c r="AI292" i="16"/>
  <c r="AQ292" i="16"/>
  <c r="AL299" i="16"/>
  <c r="AJ301" i="16"/>
  <c r="AR301" i="16"/>
  <c r="AH305" i="16"/>
  <c r="AG311" i="16"/>
  <c r="AO311" i="16"/>
  <c r="AG313" i="16"/>
  <c r="AI327" i="16"/>
  <c r="AQ327" i="16"/>
  <c r="AO329" i="16"/>
  <c r="AL343" i="16"/>
  <c r="AG349" i="16"/>
  <c r="AK349" i="16"/>
  <c r="AG351" i="16"/>
  <c r="AP361" i="16"/>
  <c r="AN371" i="16"/>
  <c r="AM373" i="16"/>
  <c r="AG375" i="16"/>
  <c r="AG173" i="16"/>
  <c r="AO173" i="16"/>
  <c r="AG175" i="16"/>
  <c r="AO175" i="16"/>
  <c r="AI187" i="16"/>
  <c r="AQ187" i="16"/>
  <c r="AP191" i="16"/>
  <c r="AI201" i="16"/>
  <c r="AQ201" i="16"/>
  <c r="AM201" i="16"/>
  <c r="AJ211" i="16"/>
  <c r="AR211" i="16"/>
  <c r="AL217" i="16"/>
  <c r="AH217" i="16"/>
  <c r="AP217" i="16"/>
  <c r="AQ235" i="16"/>
  <c r="AP245" i="16"/>
  <c r="AJ259" i="16"/>
  <c r="AR259" i="16"/>
  <c r="AN259" i="16"/>
  <c r="AM267" i="16"/>
  <c r="AI269" i="16"/>
  <c r="AL273" i="16"/>
  <c r="AG275" i="16"/>
  <c r="AN279" i="16"/>
  <c r="AJ279" i="16"/>
  <c r="AR279" i="16"/>
  <c r="AI287" i="16"/>
  <c r="AQ287" i="16"/>
  <c r="AN295" i="16"/>
  <c r="AH309" i="16"/>
  <c r="AP309" i="16"/>
  <c r="AP311" i="16"/>
  <c r="AG317" i="16"/>
  <c r="AO317" i="16"/>
  <c r="AK336" i="16"/>
  <c r="AG339" i="16"/>
  <c r="AO339" i="16"/>
  <c r="AP365" i="16"/>
  <c r="AH367" i="16"/>
  <c r="AP367" i="16"/>
  <c r="AO369" i="16"/>
  <c r="AH35" i="16"/>
  <c r="AH29" i="16"/>
  <c r="AK97" i="16"/>
  <c r="AK95" i="16"/>
  <c r="AQ365" i="16"/>
  <c r="AQ359" i="16"/>
  <c r="AQ51" i="16"/>
  <c r="AQ55" i="16"/>
  <c r="AH138" i="16"/>
  <c r="AN207" i="16"/>
  <c r="AN205" i="16"/>
  <c r="AM361" i="16"/>
  <c r="AM359" i="16"/>
  <c r="AG358" i="16"/>
  <c r="AL6" i="16"/>
  <c r="AG141" i="16"/>
  <c r="AG139" i="16"/>
  <c r="AM297" i="16"/>
  <c r="AM293" i="16"/>
  <c r="AN7" i="16"/>
  <c r="AR23" i="16"/>
  <c r="AG117" i="16"/>
  <c r="AH183" i="16"/>
  <c r="AO7" i="16"/>
  <c r="AN6" i="16"/>
  <c r="AK23" i="16"/>
  <c r="AO47" i="16"/>
  <c r="AM55" i="16"/>
  <c r="AL79" i="16"/>
  <c r="AH103" i="16"/>
  <c r="AH94" i="16"/>
  <c r="AL103" i="16"/>
  <c r="AL95" i="16"/>
  <c r="AO117" i="16"/>
  <c r="AN160" i="16"/>
  <c r="AM187" i="16"/>
  <c r="AM182" i="16"/>
  <c r="AP226" i="16"/>
  <c r="AN227" i="16"/>
  <c r="AN229" i="16"/>
  <c r="AK50" i="16"/>
  <c r="AI50" i="16"/>
  <c r="AQ50" i="16"/>
  <c r="AN69" i="16"/>
  <c r="AR94" i="16"/>
  <c r="AN131" i="16"/>
  <c r="AI160" i="16"/>
  <c r="AQ160" i="16"/>
  <c r="AK175" i="16"/>
  <c r="AN251" i="16"/>
  <c r="AN249" i="16"/>
  <c r="AH9" i="16"/>
  <c r="AH6" i="16"/>
  <c r="AH50" i="16"/>
  <c r="AI75" i="16"/>
  <c r="AI72" i="16"/>
  <c r="AM75" i="16"/>
  <c r="AM73" i="16"/>
  <c r="AP94" i="16"/>
  <c r="AI33" i="16"/>
  <c r="AI29" i="16"/>
  <c r="AQ77" i="16"/>
  <c r="AK94" i="16"/>
  <c r="AG125" i="16"/>
  <c r="AG116" i="16"/>
  <c r="AN138" i="16"/>
  <c r="AO251" i="16"/>
  <c r="AO249" i="16"/>
  <c r="AM185" i="16"/>
  <c r="AM183" i="16"/>
  <c r="AH229" i="16"/>
  <c r="AH227" i="16"/>
  <c r="AQ251" i="16"/>
  <c r="AQ249" i="16"/>
  <c r="AG6" i="16"/>
  <c r="AN13" i="16"/>
  <c r="AO19" i="16"/>
  <c r="AN21" i="16"/>
  <c r="AL31" i="16"/>
  <c r="AP31" i="16"/>
  <c r="AQ28" i="16"/>
  <c r="AG35" i="16"/>
  <c r="AK35" i="16"/>
  <c r="AP41" i="16"/>
  <c r="AN45" i="16"/>
  <c r="AO49" i="16"/>
  <c r="AJ50" i="16"/>
  <c r="AN51" i="16"/>
  <c r="AH55" i="16"/>
  <c r="AP55" i="16"/>
  <c r="AR61" i="16"/>
  <c r="AP67" i="16"/>
  <c r="AP73" i="16"/>
  <c r="AQ79" i="16"/>
  <c r="AN81" i="16"/>
  <c r="AN87" i="16"/>
  <c r="AL89" i="16"/>
  <c r="AK91" i="16"/>
  <c r="AO101" i="16"/>
  <c r="AR115" i="16"/>
  <c r="AJ145" i="16"/>
  <c r="AQ157" i="16"/>
  <c r="AO223" i="16"/>
  <c r="AL245" i="16"/>
  <c r="AK269" i="16"/>
  <c r="AO335" i="16"/>
  <c r="AM339" i="16"/>
  <c r="AM337" i="16"/>
  <c r="AG13" i="16"/>
  <c r="AO13" i="16"/>
  <c r="AM17" i="16"/>
  <c r="AI17" i="16"/>
  <c r="AQ17" i="16"/>
  <c r="AH19" i="16"/>
  <c r="AP19" i="16"/>
  <c r="AK21" i="16"/>
  <c r="AG21" i="16"/>
  <c r="AO21" i="16"/>
  <c r="AM25" i="16"/>
  <c r="AI25" i="16"/>
  <c r="AQ25" i="16"/>
  <c r="AL27" i="16"/>
  <c r="AH27" i="16"/>
  <c r="AP27" i="16"/>
  <c r="AM28" i="16"/>
  <c r="AQ29" i="16"/>
  <c r="AJ33" i="16"/>
  <c r="AR28" i="16"/>
  <c r="AN33" i="16"/>
  <c r="AI37" i="16"/>
  <c r="AN39" i="16"/>
  <c r="AM41" i="16"/>
  <c r="AG43" i="16"/>
  <c r="AO43" i="16"/>
  <c r="AK43" i="16"/>
  <c r="AK45" i="16"/>
  <c r="AG45" i="16"/>
  <c r="AO45" i="16"/>
  <c r="AL57" i="16"/>
  <c r="AH57" i="16"/>
  <c r="AP57" i="16"/>
  <c r="AG61" i="16"/>
  <c r="AK61" i="16"/>
  <c r="AI63" i="16"/>
  <c r="AQ63" i="16"/>
  <c r="AL65" i="16"/>
  <c r="AH65" i="16"/>
  <c r="AP65" i="16"/>
  <c r="AM69" i="16"/>
  <c r="AJ79" i="16"/>
  <c r="AR79" i="16"/>
  <c r="AL83" i="16"/>
  <c r="AM89" i="16"/>
  <c r="AH91" i="16"/>
  <c r="AP91" i="16"/>
  <c r="AL91" i="16"/>
  <c r="AG93" i="16"/>
  <c r="AK93" i="16"/>
  <c r="AH95" i="16"/>
  <c r="AG103" i="16"/>
  <c r="AO103" i="16"/>
  <c r="AI94" i="16"/>
  <c r="AQ94" i="16"/>
  <c r="Z1" i="16"/>
  <c r="AN109" i="16"/>
  <c r="AJ109" i="16"/>
  <c r="AJ113" i="16"/>
  <c r="AI116" i="16"/>
  <c r="AL119" i="16"/>
  <c r="AG121" i="16"/>
  <c r="AO121" i="16"/>
  <c r="AK121" i="16"/>
  <c r="AH141" i="16"/>
  <c r="AK151" i="16"/>
  <c r="AG151" i="16"/>
  <c r="AG155" i="16"/>
  <c r="AO155" i="16"/>
  <c r="AK155" i="16"/>
  <c r="AK160" i="16"/>
  <c r="AO163" i="16"/>
  <c r="AO161" i="16"/>
  <c r="AN169" i="16"/>
  <c r="AJ169" i="16"/>
  <c r="AR169" i="16"/>
  <c r="AK182" i="16"/>
  <c r="AG185" i="16"/>
  <c r="AH182" i="16"/>
  <c r="AP187" i="16"/>
  <c r="AG189" i="16"/>
  <c r="AK189" i="16"/>
  <c r="AI197" i="16"/>
  <c r="AQ197" i="16"/>
  <c r="AM197" i="16"/>
  <c r="AO205" i="16"/>
  <c r="AI235" i="16"/>
  <c r="AM235" i="16"/>
  <c r="AG270" i="16"/>
  <c r="AK11" i="16"/>
  <c r="AR6" i="16"/>
  <c r="AG19" i="16"/>
  <c r="AJ23" i="16"/>
  <c r="AH31" i="16"/>
  <c r="AI28" i="16"/>
  <c r="AM33" i="16"/>
  <c r="AM39" i="16"/>
  <c r="AL41" i="16"/>
  <c r="AG49" i="16"/>
  <c r="AR50" i="16"/>
  <c r="AL55" i="16"/>
  <c r="AJ61" i="16"/>
  <c r="AL67" i="16"/>
  <c r="AH75" i="16"/>
  <c r="AI79" i="16"/>
  <c r="AR81" i="16"/>
  <c r="AG91" i="16"/>
  <c r="AN127" i="16"/>
  <c r="AL143" i="16"/>
  <c r="AN145" i="16"/>
  <c r="AI157" i="16"/>
  <c r="AO204" i="16"/>
  <c r="AG269" i="16"/>
  <c r="AM321" i="16"/>
  <c r="AP358" i="16"/>
  <c r="AM6" i="16"/>
  <c r="AI9" i="16"/>
  <c r="AQ9" i="16"/>
  <c r="AQ11" i="16"/>
  <c r="AI15" i="16"/>
  <c r="AQ15" i="16"/>
  <c r="AM15" i="16"/>
  <c r="AJ17" i="16"/>
  <c r="AR17" i="16"/>
  <c r="AJ7" i="16"/>
  <c r="AR25" i="16"/>
  <c r="AP29" i="16"/>
  <c r="AK28" i="16"/>
  <c r="AM35" i="16"/>
  <c r="AN41" i="16"/>
  <c r="AI49" i="16"/>
  <c r="AQ49" i="16"/>
  <c r="AL53" i="16"/>
  <c r="AH53" i="16"/>
  <c r="AP53" i="16"/>
  <c r="AN55" i="16"/>
  <c r="AM50" i="16"/>
  <c r="AI57" i="16"/>
  <c r="AQ57" i="16"/>
  <c r="AK59" i="16"/>
  <c r="AG59" i="16"/>
  <c r="AO59" i="16"/>
  <c r="AR63" i="16"/>
  <c r="AM65" i="16"/>
  <c r="AN67" i="16"/>
  <c r="AJ71" i="16"/>
  <c r="AR71" i="16"/>
  <c r="AN72" i="16"/>
  <c r="AJ75" i="16"/>
  <c r="AR75" i="16"/>
  <c r="AM83" i="16"/>
  <c r="AN89" i="16"/>
  <c r="AM99" i="16"/>
  <c r="AJ105" i="16"/>
  <c r="AR105" i="16"/>
  <c r="AH107" i="16"/>
  <c r="AP107" i="16"/>
  <c r="AL107" i="16"/>
  <c r="AG109" i="16"/>
  <c r="AO109" i="16"/>
  <c r="AK109" i="16"/>
  <c r="AI111" i="16"/>
  <c r="AH115" i="16"/>
  <c r="AP115" i="16"/>
  <c r="AL115" i="16"/>
  <c r="AH116" i="16"/>
  <c r="AL117" i="16"/>
  <c r="AM116" i="16"/>
  <c r="AI125" i="16"/>
  <c r="AQ125" i="16"/>
  <c r="AP127" i="16"/>
  <c r="AI138" i="16"/>
  <c r="AH147" i="16"/>
  <c r="AP147" i="16"/>
  <c r="AG159" i="16"/>
  <c r="AL160" i="16"/>
  <c r="AH161" i="16"/>
  <c r="AO179" i="16"/>
  <c r="AG191" i="16"/>
  <c r="AK191" i="16"/>
  <c r="AJ209" i="16"/>
  <c r="AO213" i="16"/>
  <c r="AM315" i="16"/>
  <c r="AM314" i="16"/>
  <c r="AI317" i="16"/>
  <c r="AI315" i="16"/>
  <c r="AG9" i="16"/>
  <c r="AO6" i="16"/>
  <c r="AJ6" i="16"/>
  <c r="AH41" i="16"/>
  <c r="AH67" i="16"/>
  <c r="AL72" i="16"/>
  <c r="AM72" i="16"/>
  <c r="AJ81" i="16"/>
  <c r="AQ85" i="16"/>
  <c r="AO91" i="16"/>
  <c r="AO116" i="16"/>
  <c r="AK141" i="16"/>
  <c r="AR145" i="16"/>
  <c r="AM157" i="16"/>
  <c r="AO269" i="16"/>
  <c r="AR9" i="16"/>
  <c r="AI13" i="16"/>
  <c r="AQ13" i="16"/>
  <c r="AN15" i="16"/>
  <c r="AJ19" i="16"/>
  <c r="AR19" i="16"/>
  <c r="AM21" i="16"/>
  <c r="AI21" i="16"/>
  <c r="AQ21" i="16"/>
  <c r="AI23" i="16"/>
  <c r="AQ23" i="16"/>
  <c r="AM23" i="16"/>
  <c r="AG25" i="16"/>
  <c r="AK25" i="16"/>
  <c r="AJ27" i="16"/>
  <c r="AK31" i="16"/>
  <c r="AN29" i="16"/>
  <c r="AL39" i="16"/>
  <c r="AH39" i="16"/>
  <c r="AP39" i="16"/>
  <c r="AK41" i="16"/>
  <c r="AG41" i="16"/>
  <c r="AO41" i="16"/>
  <c r="AI45" i="16"/>
  <c r="AQ45" i="16"/>
  <c r="AL47" i="16"/>
  <c r="AH47" i="16"/>
  <c r="AP47" i="16"/>
  <c r="AN49" i="16"/>
  <c r="AM53" i="16"/>
  <c r="AK55" i="16"/>
  <c r="AJ57" i="16"/>
  <c r="AR57" i="16"/>
  <c r="AM61" i="16"/>
  <c r="AK67" i="16"/>
  <c r="AG67" i="16"/>
  <c r="AO67" i="16"/>
  <c r="AI87" i="16"/>
  <c r="AQ87" i="16"/>
  <c r="AG89" i="16"/>
  <c r="AJ91" i="16"/>
  <c r="AI93" i="16"/>
  <c r="AQ93" i="16"/>
  <c r="AM93" i="16"/>
  <c r="AL94" i="16"/>
  <c r="AQ97" i="16"/>
  <c r="AR101" i="16"/>
  <c r="AI103" i="16"/>
  <c r="AQ103" i="16"/>
  <c r="AJ111" i="16"/>
  <c r="AR111" i="16"/>
  <c r="AN119" i="16"/>
  <c r="AL133" i="16"/>
  <c r="AN141" i="16"/>
  <c r="AN139" i="16"/>
  <c r="AL157" i="16"/>
  <c r="AI163" i="16"/>
  <c r="AQ163" i="16"/>
  <c r="AL169" i="16"/>
  <c r="AH171" i="16"/>
  <c r="AP171" i="16"/>
  <c r="AL171" i="16"/>
  <c r="AK181" i="16"/>
  <c r="AG181" i="16"/>
  <c r="AO181" i="16"/>
  <c r="AH231" i="16"/>
  <c r="AH226" i="16"/>
  <c r="AM251" i="16"/>
  <c r="AI248" i="16"/>
  <c r="AQ248" i="16"/>
  <c r="AP259" i="16"/>
  <c r="AO270" i="16"/>
  <c r="AO275" i="16"/>
  <c r="AQ315" i="16"/>
  <c r="AL345" i="16"/>
  <c r="AR347" i="16"/>
  <c r="AR361" i="16"/>
  <c r="AI91" i="16"/>
  <c r="AQ91" i="16"/>
  <c r="AL93" i="16"/>
  <c r="AH93" i="16"/>
  <c r="AP93" i="16"/>
  <c r="AL105" i="16"/>
  <c r="AH105" i="16"/>
  <c r="AP105" i="16"/>
  <c r="AN107" i="16"/>
  <c r="AI109" i="16"/>
  <c r="AL113" i="16"/>
  <c r="AH113" i="16"/>
  <c r="AP113" i="16"/>
  <c r="AQ121" i="16"/>
  <c r="AH123" i="16"/>
  <c r="AJ125" i="16"/>
  <c r="AR125" i="16"/>
  <c r="AN125" i="16"/>
  <c r="AQ129" i="16"/>
  <c r="AK131" i="16"/>
  <c r="AG131" i="16"/>
  <c r="AO131" i="16"/>
  <c r="AL135" i="16"/>
  <c r="AH137" i="16"/>
  <c r="AP137" i="16"/>
  <c r="AQ141" i="16"/>
  <c r="AI143" i="16"/>
  <c r="AG138" i="16"/>
  <c r="AK145" i="16"/>
  <c r="AM149" i="16"/>
  <c r="AI149" i="16"/>
  <c r="AQ149" i="16"/>
  <c r="AH151" i="16"/>
  <c r="AJ153" i="16"/>
  <c r="AR153" i="16"/>
  <c r="AN153" i="16"/>
  <c r="AL165" i="16"/>
  <c r="AH165" i="16"/>
  <c r="AJ167" i="16"/>
  <c r="AR167" i="16"/>
  <c r="AN167" i="16"/>
  <c r="AG160" i="16"/>
  <c r="AI171" i="16"/>
  <c r="AQ171" i="16"/>
  <c r="AH175" i="16"/>
  <c r="AP175" i="16"/>
  <c r="AH185" i="16"/>
  <c r="AP185" i="16"/>
  <c r="AH195" i="16"/>
  <c r="AL195" i="16"/>
  <c r="AG209" i="16"/>
  <c r="AG205" i="16"/>
  <c r="AL213" i="16"/>
  <c r="AN217" i="16"/>
  <c r="AL221" i="16"/>
  <c r="AI225" i="16"/>
  <c r="AM225" i="16"/>
  <c r="AI229" i="16"/>
  <c r="AQ229" i="16"/>
  <c r="AN239" i="16"/>
  <c r="AJ239" i="16"/>
  <c r="AN248" i="16"/>
  <c r="AR251" i="16"/>
  <c r="AH267" i="16"/>
  <c r="AK283" i="16"/>
  <c r="AQ293" i="16"/>
  <c r="AI297" i="16"/>
  <c r="AI293" i="16"/>
  <c r="AQ297" i="16"/>
  <c r="AH299" i="16"/>
  <c r="AP299" i="16"/>
  <c r="AN301" i="16"/>
  <c r="AM336" i="16"/>
  <c r="AI339" i="16"/>
  <c r="AI337" i="16"/>
  <c r="AQ339" i="16"/>
  <c r="AQ337" i="16"/>
  <c r="AP341" i="16"/>
  <c r="AI119" i="16"/>
  <c r="AL131" i="16"/>
  <c r="AH131" i="16"/>
  <c r="AP131" i="16"/>
  <c r="AJ133" i="16"/>
  <c r="AR133" i="16"/>
  <c r="AN133" i="16"/>
  <c r="AN147" i="16"/>
  <c r="AJ147" i="16"/>
  <c r="AR147" i="16"/>
  <c r="AG153" i="16"/>
  <c r="AQ155" i="16"/>
  <c r="AM155" i="16"/>
  <c r="AG157" i="16"/>
  <c r="AO157" i="16"/>
  <c r="AK157" i="16"/>
  <c r="AH169" i="16"/>
  <c r="AI175" i="16"/>
  <c r="AQ175" i="16"/>
  <c r="AN187" i="16"/>
  <c r="AK197" i="16"/>
  <c r="AN182" i="16"/>
  <c r="AJ199" i="16"/>
  <c r="AR183" i="16"/>
  <c r="AM203" i="16"/>
  <c r="AI203" i="16"/>
  <c r="AQ203" i="16"/>
  <c r="AM233" i="16"/>
  <c r="AH237" i="16"/>
  <c r="AP237" i="16"/>
  <c r="AI255" i="16"/>
  <c r="AQ255" i="16"/>
  <c r="AI265" i="16"/>
  <c r="AQ265" i="16"/>
  <c r="AH289" i="16"/>
  <c r="AG291" i="16"/>
  <c r="AO291" i="16"/>
  <c r="AN369" i="16"/>
  <c r="AI377" i="16"/>
  <c r="AQ377" i="16"/>
  <c r="AN123" i="16"/>
  <c r="AJ123" i="16"/>
  <c r="AR123" i="16"/>
  <c r="AP125" i="16"/>
  <c r="AK127" i="16"/>
  <c r="AG127" i="16"/>
  <c r="AO127" i="16"/>
  <c r="AG129" i="16"/>
  <c r="AO129" i="16"/>
  <c r="AK129" i="16"/>
  <c r="AQ131" i="16"/>
  <c r="AG143" i="16"/>
  <c r="AO143" i="16"/>
  <c r="AK139" i="16"/>
  <c r="AG149" i="16"/>
  <c r="AK149" i="16"/>
  <c r="AN151" i="16"/>
  <c r="AJ151" i="16"/>
  <c r="AR151" i="16"/>
  <c r="AN159" i="16"/>
  <c r="AJ159" i="16"/>
  <c r="AR159" i="16"/>
  <c r="AN165" i="16"/>
  <c r="AJ165" i="16"/>
  <c r="AR165" i="16"/>
  <c r="AH167" i="16"/>
  <c r="AI169" i="16"/>
  <c r="AM169" i="16"/>
  <c r="AG171" i="16"/>
  <c r="AK171" i="16"/>
  <c r="AN173" i="16"/>
  <c r="AJ173" i="16"/>
  <c r="AR173" i="16"/>
  <c r="AH177" i="16"/>
  <c r="AP177" i="16"/>
  <c r="AJ179" i="16"/>
  <c r="AR179" i="16"/>
  <c r="AN179" i="16"/>
  <c r="AN181" i="16"/>
  <c r="AJ181" i="16"/>
  <c r="AR181" i="16"/>
  <c r="AO187" i="16"/>
  <c r="AL197" i="16"/>
  <c r="AO182" i="16"/>
  <c r="AI205" i="16"/>
  <c r="AQ205" i="16"/>
  <c r="AQ209" i="16"/>
  <c r="AJ231" i="16"/>
  <c r="AR231" i="16"/>
  <c r="AG247" i="16"/>
  <c r="AO247" i="16"/>
  <c r="AH253" i="16"/>
  <c r="AH248" i="16"/>
  <c r="AM281" i="16"/>
  <c r="AK323" i="16"/>
  <c r="AR325" i="16"/>
  <c r="AH327" i="16"/>
  <c r="AP327" i="16"/>
  <c r="AM349" i="16"/>
  <c r="AM351" i="16"/>
  <c r="AK353" i="16"/>
  <c r="AO357" i="16"/>
  <c r="AL375" i="16"/>
  <c r="AH189" i="16"/>
  <c r="AP189" i="16"/>
  <c r="AL191" i="16"/>
  <c r="AL193" i="16"/>
  <c r="AH193" i="16"/>
  <c r="AP193" i="16"/>
  <c r="AN201" i="16"/>
  <c r="AO207" i="16"/>
  <c r="AK211" i="16"/>
  <c r="AG211" i="16"/>
  <c r="AO211" i="16"/>
  <c r="AQ213" i="16"/>
  <c r="AM213" i="16"/>
  <c r="AG231" i="16"/>
  <c r="AO231" i="16"/>
  <c r="AN233" i="16"/>
  <c r="AN235" i="16"/>
  <c r="AG239" i="16"/>
  <c r="AO239" i="16"/>
  <c r="AK239" i="16"/>
  <c r="AN243" i="16"/>
  <c r="AG245" i="16"/>
  <c r="AP253" i="16"/>
  <c r="AN265" i="16"/>
  <c r="AJ265" i="16"/>
  <c r="AR265" i="16"/>
  <c r="AG273" i="16"/>
  <c r="AI275" i="16"/>
  <c r="AQ270" i="16"/>
  <c r="AL277" i="16"/>
  <c r="AG279" i="16"/>
  <c r="AK279" i="16"/>
  <c r="AJ281" i="16"/>
  <c r="AR281" i="16"/>
  <c r="AG287" i="16"/>
  <c r="AM289" i="16"/>
  <c r="AN297" i="16"/>
  <c r="AG305" i="16"/>
  <c r="AO305" i="16"/>
  <c r="AI311" i="16"/>
  <c r="AQ311" i="16"/>
  <c r="AI313" i="16"/>
  <c r="AQ313" i="16"/>
  <c r="AQ314" i="16"/>
  <c r="AM317" i="16"/>
  <c r="AK325" i="16"/>
  <c r="AG325" i="16"/>
  <c r="AO325" i="16"/>
  <c r="AJ331" i="16"/>
  <c r="AR331" i="16"/>
  <c r="AI333" i="16"/>
  <c r="AQ333" i="16"/>
  <c r="AP335" i="16"/>
  <c r="AG343" i="16"/>
  <c r="AO343" i="16"/>
  <c r="AM345" i="16"/>
  <c r="AO355" i="16"/>
  <c r="AG369" i="16"/>
  <c r="AK369" i="16"/>
  <c r="AM375" i="16"/>
  <c r="AJ195" i="16"/>
  <c r="AR195" i="16"/>
  <c r="AG201" i="16"/>
  <c r="AO201" i="16"/>
  <c r="AP204" i="16"/>
  <c r="AP211" i="16"/>
  <c r="AR204" i="16"/>
  <c r="AN213" i="16"/>
  <c r="AR213" i="16"/>
  <c r="AN204" i="16"/>
  <c r="AQ219" i="16"/>
  <c r="AG223" i="16"/>
  <c r="AG225" i="16"/>
  <c r="AK225" i="16"/>
  <c r="AG235" i="16"/>
  <c r="AH239" i="16"/>
  <c r="AL239" i="16"/>
  <c r="AI253" i="16"/>
  <c r="AL257" i="16"/>
  <c r="AO263" i="16"/>
  <c r="AI285" i="16"/>
  <c r="AQ285" i="16"/>
  <c r="AL287" i="16"/>
  <c r="AH287" i="16"/>
  <c r="AP287" i="16"/>
  <c r="AL303" i="16"/>
  <c r="AJ307" i="16"/>
  <c r="AR307" i="16"/>
  <c r="AL309" i="16"/>
  <c r="AR311" i="16"/>
  <c r="AN317" i="16"/>
  <c r="AI323" i="16"/>
  <c r="AQ323" i="16"/>
  <c r="AH329" i="16"/>
  <c r="AL329" i="16"/>
  <c r="AG331" i="16"/>
  <c r="AK331" i="16"/>
  <c r="AR333" i="16"/>
  <c r="AK339" i="16"/>
  <c r="AN341" i="16"/>
  <c r="AH343" i="16"/>
  <c r="AP343" i="16"/>
  <c r="AI353" i="16"/>
  <c r="AQ353" i="16"/>
  <c r="AG363" i="16"/>
  <c r="AO363" i="16"/>
  <c r="AM365" i="16"/>
  <c r="AJ371" i="16"/>
  <c r="AR371" i="16"/>
  <c r="AH373" i="16"/>
  <c r="AP373" i="16"/>
  <c r="AN379" i="16"/>
  <c r="AJ379" i="16"/>
  <c r="AR379" i="16"/>
  <c r="AJ191" i="16"/>
  <c r="AN191" i="16"/>
  <c r="AG195" i="16"/>
  <c r="AO195" i="16"/>
  <c r="AM199" i="16"/>
  <c r="AI199" i="16"/>
  <c r="AQ199" i="16"/>
  <c r="AL201" i="16"/>
  <c r="AH201" i="16"/>
  <c r="AP201" i="16"/>
  <c r="AM204" i="16"/>
  <c r="AQ211" i="16"/>
  <c r="AI217" i="16"/>
  <c r="AQ217" i="16"/>
  <c r="AM217" i="16"/>
  <c r="AL223" i="16"/>
  <c r="AH223" i="16"/>
  <c r="AP223" i="16"/>
  <c r="AH225" i="16"/>
  <c r="AL225" i="16"/>
  <c r="AG237" i="16"/>
  <c r="AK237" i="16"/>
  <c r="AM239" i="16"/>
  <c r="AG241" i="16"/>
  <c r="AK241" i="16"/>
  <c r="AN247" i="16"/>
  <c r="AJ247" i="16"/>
  <c r="AR247" i="16"/>
  <c r="AH255" i="16"/>
  <c r="AP255" i="16"/>
  <c r="AI261" i="16"/>
  <c r="AQ261" i="16"/>
  <c r="AN269" i="16"/>
  <c r="AJ269" i="16"/>
  <c r="AR269" i="16"/>
  <c r="AG299" i="16"/>
  <c r="AM301" i="16"/>
  <c r="AM309" i="16"/>
  <c r="AK319" i="16"/>
  <c r="AG319" i="16"/>
  <c r="AO319" i="16"/>
  <c r="AJ323" i="16"/>
  <c r="AR323" i="16"/>
  <c r="AG327" i="16"/>
  <c r="AO327" i="16"/>
  <c r="AM329" i="16"/>
  <c r="AM347" i="16"/>
  <c r="AH349" i="16"/>
  <c r="AL349" i="16"/>
  <c r="AJ353" i="16"/>
  <c r="AR353" i="16"/>
  <c r="AI361" i="16"/>
  <c r="AI359" i="16"/>
  <c r="AQ361" i="16"/>
  <c r="AG371" i="16"/>
  <c r="AK371" i="16"/>
  <c r="AI373" i="16"/>
  <c r="AQ373" i="16"/>
  <c r="AH377" i="16"/>
  <c r="AL377" i="16"/>
  <c r="AL261" i="16"/>
  <c r="AL265" i="16"/>
  <c r="AN273" i="16"/>
  <c r="AL271" i="16"/>
  <c r="AH281" i="16"/>
  <c r="AP281" i="16"/>
  <c r="AJ287" i="16"/>
  <c r="AR287" i="16"/>
  <c r="AG289" i="16"/>
  <c r="AO289" i="16"/>
  <c r="AM291" i="16"/>
  <c r="AM295" i="16"/>
  <c r="AI305" i="16"/>
  <c r="AQ305" i="16"/>
  <c r="AK309" i="16"/>
  <c r="AH311" i="16"/>
  <c r="AO313" i="16"/>
  <c r="AL314" i="16"/>
  <c r="AH323" i="16"/>
  <c r="AM325" i="16"/>
  <c r="AJ327" i="16"/>
  <c r="AR327" i="16"/>
  <c r="AM331" i="16"/>
  <c r="AR335" i="16"/>
  <c r="AH339" i="16"/>
  <c r="AM341" i="16"/>
  <c r="AO336" i="16"/>
  <c r="AK351" i="16"/>
  <c r="AM355" i="16"/>
  <c r="AI357" i="16"/>
  <c r="AQ357" i="16"/>
  <c r="AH361" i="16"/>
  <c r="AM363" i="16"/>
  <c r="AR367" i="16"/>
  <c r="AI369" i="16"/>
  <c r="AQ369" i="16"/>
  <c r="AM371" i="16"/>
  <c r="AG373" i="16"/>
  <c r="AG377" i="16"/>
  <c r="AK377" i="16"/>
  <c r="AI379" i="16"/>
  <c r="AQ379" i="16"/>
  <c r="AH245" i="16"/>
  <c r="AJ267" i="16"/>
  <c r="AR267" i="16"/>
  <c r="AN267" i="16"/>
  <c r="AH269" i="16"/>
  <c r="AL269" i="16"/>
  <c r="AQ273" i="16"/>
  <c r="AJ277" i="16"/>
  <c r="AR277" i="16"/>
  <c r="AN277" i="16"/>
  <c r="AI283" i="16"/>
  <c r="AQ283" i="16"/>
  <c r="AG285" i="16"/>
  <c r="AM287" i="16"/>
  <c r="AH291" i="16"/>
  <c r="AM299" i="16"/>
  <c r="AI303" i="16"/>
  <c r="AQ303" i="16"/>
  <c r="AH307" i="16"/>
  <c r="AJ313" i="16"/>
  <c r="AR313" i="16"/>
  <c r="AI319" i="16"/>
  <c r="AQ319" i="16"/>
  <c r="AJ321" i="16"/>
  <c r="AR321" i="16"/>
  <c r="AH325" i="16"/>
  <c r="AM327" i="16"/>
  <c r="AH331" i="16"/>
  <c r="AP331" i="16"/>
  <c r="AM335" i="16"/>
  <c r="AL341" i="16"/>
  <c r="AH341" i="16"/>
  <c r="AM343" i="16"/>
  <c r="AJ345" i="16"/>
  <c r="AR345" i="16"/>
  <c r="AG347" i="16"/>
  <c r="AO347" i="16"/>
  <c r="AN351" i="16"/>
  <c r="AG353" i="16"/>
  <c r="AH357" i="16"/>
  <c r="AP357" i="16"/>
  <c r="AL357" i="16"/>
  <c r="AH363" i="16"/>
  <c r="AJ365" i="16"/>
  <c r="AN365" i="16"/>
  <c r="AM367" i="16"/>
  <c r="AH369" i="16"/>
  <c r="AL369" i="16"/>
  <c r="AJ373" i="16"/>
  <c r="AR373" i="16"/>
  <c r="AN373" i="16"/>
  <c r="AN375" i="16"/>
  <c r="AJ375" i="16"/>
  <c r="AR375" i="16"/>
  <c r="AJ377" i="16"/>
  <c r="AR377" i="16"/>
  <c r="AH379" i="16"/>
  <c r="AL249" i="16"/>
  <c r="AN263" i="16"/>
  <c r="AL270" i="16"/>
  <c r="AO277" i="16"/>
  <c r="AM279" i="16"/>
  <c r="AL281" i="16"/>
  <c r="AJ283" i="16"/>
  <c r="AR283" i="16"/>
  <c r="AH285" i="16"/>
  <c r="AP285" i="16"/>
  <c r="AK289" i="16"/>
  <c r="AI291" i="16"/>
  <c r="AQ291" i="16"/>
  <c r="AI295" i="16"/>
  <c r="AQ295" i="16"/>
  <c r="AH297" i="16"/>
  <c r="AP297" i="16"/>
  <c r="AN299" i="16"/>
  <c r="AM305" i="16"/>
  <c r="AI307" i="16"/>
  <c r="AQ307" i="16"/>
  <c r="AH292" i="16"/>
  <c r="AP292" i="16"/>
  <c r="AH314" i="16"/>
  <c r="AP314" i="16"/>
  <c r="AL315" i="16"/>
  <c r="AG321" i="16"/>
  <c r="AI325" i="16"/>
  <c r="AQ325" i="16"/>
  <c r="AK329" i="16"/>
  <c r="AI331" i="16"/>
  <c r="AQ331" i="16"/>
  <c r="AH333" i="16"/>
  <c r="AP333" i="16"/>
  <c r="AI341" i="16"/>
  <c r="AQ341" i="16"/>
  <c r="AN343" i="16"/>
  <c r="AK345" i="16"/>
  <c r="AH347" i="16"/>
  <c r="AG337" i="16"/>
  <c r="AI355" i="16"/>
  <c r="AQ355" i="16"/>
  <c r="AM357" i="16"/>
  <c r="AI363" i="16"/>
  <c r="AQ363" i="16"/>
  <c r="AG365" i="16"/>
  <c r="AO365" i="16"/>
  <c r="AM369" i="16"/>
  <c r="AI371" i="16"/>
  <c r="AQ371" i="16"/>
  <c r="AN35" i="16"/>
  <c r="AG73" i="16"/>
  <c r="AG85" i="16"/>
  <c r="AO73" i="16"/>
  <c r="AO85" i="16"/>
  <c r="AG99" i="16"/>
  <c r="AG95" i="16"/>
  <c r="AO99" i="16"/>
  <c r="AO95" i="16"/>
  <c r="AH149" i="16"/>
  <c r="AM165" i="16"/>
  <c r="AM161" i="16"/>
  <c r="AL205" i="16"/>
  <c r="AL209" i="16"/>
  <c r="AL248" i="16"/>
  <c r="AL251" i="16"/>
  <c r="AH249" i="16"/>
  <c r="AH251" i="16"/>
  <c r="AP251" i="16"/>
  <c r="AP249" i="16"/>
  <c r="AL275" i="16"/>
  <c r="AL317" i="16"/>
  <c r="AN321" i="16"/>
  <c r="AN315" i="16"/>
  <c r="AN323" i="16"/>
  <c r="AN314" i="16"/>
  <c r="AH11" i="16"/>
  <c r="AH7" i="16"/>
  <c r="AP11" i="16"/>
  <c r="AP7" i="16"/>
  <c r="AJ29" i="16"/>
  <c r="AG50" i="16"/>
  <c r="AO50" i="16"/>
  <c r="AK53" i="16"/>
  <c r="AK51" i="16"/>
  <c r="AG53" i="16"/>
  <c r="AH73" i="16"/>
  <c r="AL75" i="16"/>
  <c r="AL138" i="16"/>
  <c r="AG145" i="16"/>
  <c r="AP161" i="16"/>
  <c r="AM160" i="16"/>
  <c r="AM163" i="16"/>
  <c r="AQ165" i="16"/>
  <c r="AP203" i="16"/>
  <c r="AP182" i="16"/>
  <c r="AP209" i="16"/>
  <c r="AH205" i="16"/>
  <c r="AH211" i="16"/>
  <c r="AQ226" i="16"/>
  <c r="AM271" i="16"/>
  <c r="AM275" i="16"/>
  <c r="AG7" i="16"/>
  <c r="AR7" i="16"/>
  <c r="AP9" i="16"/>
  <c r="AJ25" i="16"/>
  <c r="AK29" i="16"/>
  <c r="AM31" i="16"/>
  <c r="AG33" i="16"/>
  <c r="AG29" i="16"/>
  <c r="AO33" i="16"/>
  <c r="AO29" i="16"/>
  <c r="AI51" i="16"/>
  <c r="AI73" i="16"/>
  <c r="AQ73" i="16"/>
  <c r="AM94" i="16"/>
  <c r="AQ105" i="16"/>
  <c r="AQ116" i="16"/>
  <c r="AM119" i="16"/>
  <c r="AM117" i="16"/>
  <c r="AQ161" i="16"/>
  <c r="AP205" i="16"/>
  <c r="AJ205" i="16"/>
  <c r="AJ215" i="16"/>
  <c r="AG229" i="16"/>
  <c r="AG227" i="16"/>
  <c r="AO227" i="16"/>
  <c r="AM253" i="16"/>
  <c r="AM249" i="16"/>
  <c r="AH271" i="16"/>
  <c r="AG367" i="16"/>
  <c r="AI7" i="16"/>
  <c r="AJ51" i="16"/>
  <c r="AJ65" i="16"/>
  <c r="AJ73" i="16"/>
  <c r="AP75" i="16"/>
  <c r="AJ85" i="16"/>
  <c r="AI127" i="16"/>
  <c r="AQ138" i="16"/>
  <c r="AH153" i="16"/>
  <c r="AP153" i="16"/>
  <c r="AO159" i="16"/>
  <c r="AH163" i="16"/>
  <c r="AP179" i="16"/>
  <c r="AJ182" i="16"/>
  <c r="AG183" i="16"/>
  <c r="AR182" i="16"/>
  <c r="AG204" i="16"/>
  <c r="AK205" i="16"/>
  <c r="AK207" i="16"/>
  <c r="AI271" i="16"/>
  <c r="AN307" i="16"/>
  <c r="AN293" i="16"/>
  <c r="AK315" i="16"/>
  <c r="AR29" i="16"/>
  <c r="AM51" i="16"/>
  <c r="AO55" i="16"/>
  <c r="AO51" i="16"/>
  <c r="AP83" i="16"/>
  <c r="AH133" i="16"/>
  <c r="AP143" i="16"/>
  <c r="AP139" i="16"/>
  <c r="AK147" i="16"/>
  <c r="AO185" i="16"/>
  <c r="AO183" i="16"/>
  <c r="AH275" i="16"/>
  <c r="AP317" i="16"/>
  <c r="AP315" i="16"/>
  <c r="AI6" i="16"/>
  <c r="AK7" i="16"/>
  <c r="AJ28" i="16"/>
  <c r="AO53" i="16"/>
  <c r="AQ83" i="16"/>
  <c r="AL116" i="16"/>
  <c r="AH117" i="16"/>
  <c r="AL121" i="16"/>
  <c r="AG169" i="16"/>
  <c r="AJ183" i="16"/>
  <c r="AR199" i="16"/>
  <c r="AJ201" i="16"/>
  <c r="AL211" i="16"/>
  <c r="AI233" i="16"/>
  <c r="AM270" i="16"/>
  <c r="AQ271" i="16"/>
  <c r="AL292" i="16"/>
  <c r="AL295" i="16"/>
  <c r="AH293" i="16"/>
  <c r="AH295" i="16"/>
  <c r="AL353" i="16"/>
  <c r="AL337" i="16"/>
  <c r="AL7" i="16"/>
  <c r="AM11" i="16"/>
  <c r="AM7" i="16"/>
  <c r="AR31" i="16"/>
  <c r="AJ43" i="16"/>
  <c r="AM47" i="16"/>
  <c r="AM59" i="16"/>
  <c r="AJ63" i="16"/>
  <c r="AM77" i="16"/>
  <c r="AH81" i="16"/>
  <c r="AP81" i="16"/>
  <c r="AJ87" i="16"/>
  <c r="AR87" i="16"/>
  <c r="AN95" i="16"/>
  <c r="AK99" i="16"/>
  <c r="AQ119" i="16"/>
  <c r="AJ116" i="16"/>
  <c r="AN121" i="16"/>
  <c r="AN117" i="16"/>
  <c r="AP135" i="16"/>
  <c r="AI161" i="16"/>
  <c r="AI165" i="16"/>
  <c r="AP169" i="16"/>
  <c r="AP160" i="16"/>
  <c r="AG161" i="16"/>
  <c r="AO171" i="16"/>
  <c r="AO199" i="16"/>
  <c r="AN215" i="16"/>
  <c r="AK226" i="16"/>
  <c r="AO241" i="16"/>
  <c r="AM255" i="16"/>
  <c r="AP270" i="16"/>
  <c r="AL311" i="16"/>
  <c r="AJ336" i="16"/>
  <c r="AJ339" i="16"/>
  <c r="AR336" i="16"/>
  <c r="AR339" i="16"/>
  <c r="AN339" i="16"/>
  <c r="AN337" i="16"/>
  <c r="AO377" i="16"/>
  <c r="AN28" i="16"/>
  <c r="AN53" i="16"/>
  <c r="AG55" i="16"/>
  <c r="AG51" i="16"/>
  <c r="AN61" i="16"/>
  <c r="AH83" i="16"/>
  <c r="AJ101" i="16"/>
  <c r="AJ94" i="16"/>
  <c r="AM125" i="16"/>
  <c r="AP133" i="16"/>
  <c r="AH143" i="16"/>
  <c r="AH139" i="16"/>
  <c r="AK173" i="16"/>
  <c r="AO203" i="16"/>
  <c r="AP233" i="16"/>
  <c r="AP227" i="16"/>
  <c r="AM245" i="16"/>
  <c r="AP275" i="16"/>
  <c r="AH315" i="16"/>
  <c r="AH317" i="16"/>
  <c r="AP347" i="16"/>
  <c r="AP337" i="16"/>
  <c r="AO349" i="16"/>
  <c r="AM49" i="16"/>
  <c r="AQ69" i="16"/>
  <c r="AQ75" i="16"/>
  <c r="AI117" i="16"/>
  <c r="AO145" i="16"/>
  <c r="AL147" i="16"/>
  <c r="AK161" i="16"/>
  <c r="AR201" i="16"/>
  <c r="AM226" i="16"/>
  <c r="AQ233" i="16"/>
  <c r="AQ227" i="16"/>
  <c r="AO237" i="16"/>
  <c r="AP295" i="16"/>
  <c r="AP293" i="16"/>
  <c r="AO315" i="16"/>
  <c r="AM9" i="16"/>
  <c r="AG28" i="16"/>
  <c r="AO28" i="16"/>
  <c r="AG31" i="16"/>
  <c r="AJ72" i="16"/>
  <c r="AR77" i="16"/>
  <c r="AR72" i="16"/>
  <c r="AN77" i="16"/>
  <c r="AN73" i="16"/>
  <c r="AG72" i="16"/>
  <c r="AO72" i="16"/>
  <c r="AG87" i="16"/>
  <c r="AN94" i="16"/>
  <c r="AR116" i="16"/>
  <c r="AP117" i="16"/>
  <c r="AI123" i="16"/>
  <c r="AK169" i="16"/>
  <c r="AN183" i="16"/>
  <c r="AR239" i="16"/>
  <c r="AR227" i="16"/>
  <c r="AG249" i="16"/>
  <c r="AJ253" i="16"/>
  <c r="AJ249" i="16"/>
  <c r="AR253" i="16"/>
  <c r="AR249" i="16"/>
  <c r="AI85" i="16"/>
  <c r="AG94" i="16"/>
  <c r="AO94" i="16"/>
  <c r="AG97" i="16"/>
  <c r="AI95" i="16"/>
  <c r="AQ95" i="16"/>
  <c r="AJ107" i="16"/>
  <c r="AP116" i="16"/>
  <c r="AL139" i="16"/>
  <c r="AK138" i="16"/>
  <c r="AO141" i="16"/>
  <c r="AO139" i="16"/>
  <c r="AO138" i="16"/>
  <c r="AH160" i="16"/>
  <c r="AL163" i="16"/>
  <c r="AL161" i="16"/>
  <c r="AO169" i="16"/>
  <c r="AL177" i="16"/>
  <c r="AL187" i="16"/>
  <c r="AL183" i="16"/>
  <c r="AH187" i="16"/>
  <c r="AJ197" i="16"/>
  <c r="AH209" i="16"/>
  <c r="AI215" i="16"/>
  <c r="AQ215" i="16"/>
  <c r="AR217" i="16"/>
  <c r="AR205" i="16"/>
  <c r="AG219" i="16"/>
  <c r="AO219" i="16"/>
  <c r="AM227" i="16"/>
  <c r="AG226" i="16"/>
  <c r="AJ363" i="16"/>
  <c r="AJ359" i="16"/>
  <c r="AR363" i="16"/>
  <c r="AR359" i="16"/>
  <c r="AN377" i="16"/>
  <c r="AN359" i="16"/>
  <c r="AJ89" i="16"/>
  <c r="AR89" i="16"/>
  <c r="AM97" i="16"/>
  <c r="AM95" i="16"/>
  <c r="AI105" i="16"/>
  <c r="AQ117" i="16"/>
  <c r="AR127" i="16"/>
  <c r="AR117" i="16"/>
  <c r="AM138" i="16"/>
  <c r="AI141" i="16"/>
  <c r="AI139" i="16"/>
  <c r="AP138" i="16"/>
  <c r="AP173" i="16"/>
  <c r="AR185" i="16"/>
  <c r="AK201" i="16"/>
  <c r="AK204" i="16"/>
  <c r="AG207" i="16"/>
  <c r="AM211" i="16"/>
  <c r="AH213" i="16"/>
  <c r="AP213" i="16"/>
  <c r="AN226" i="16"/>
  <c r="AJ227" i="16"/>
  <c r="AR229" i="16"/>
  <c r="AL255" i="16"/>
  <c r="AK257" i="16"/>
  <c r="AK248" i="16"/>
  <c r="AO248" i="16"/>
  <c r="AK249" i="16"/>
  <c r="AH270" i="16"/>
  <c r="AH273" i="16"/>
  <c r="AQ275" i="16"/>
  <c r="AN292" i="16"/>
  <c r="AH353" i="16"/>
  <c r="AP353" i="16"/>
  <c r="AK358" i="16"/>
  <c r="AK361" i="16"/>
  <c r="AG359" i="16"/>
  <c r="AG361" i="16"/>
  <c r="AO361" i="16"/>
  <c r="AO359" i="16"/>
  <c r="AK89" i="16"/>
  <c r="AJ95" i="16"/>
  <c r="AR95" i="16"/>
  <c r="AJ117" i="16"/>
  <c r="AL137" i="16"/>
  <c r="AQ139" i="16"/>
  <c r="AO165" i="16"/>
  <c r="AO160" i="16"/>
  <c r="AL175" i="16"/>
  <c r="AG182" i="16"/>
  <c r="AK185" i="16"/>
  <c r="AK183" i="16"/>
  <c r="AL204" i="16"/>
  <c r="AL207" i="16"/>
  <c r="AK209" i="16"/>
  <c r="AI213" i="16"/>
  <c r="AN221" i="16"/>
  <c r="AO226" i="16"/>
  <c r="AK227" i="16"/>
  <c r="AJ229" i="16"/>
  <c r="AJ235" i="16"/>
  <c r="AR235" i="16"/>
  <c r="AM248" i="16"/>
  <c r="AQ253" i="16"/>
  <c r="AK259" i="16"/>
  <c r="AO261" i="16"/>
  <c r="AM265" i="16"/>
  <c r="AP269" i="16"/>
  <c r="AG277" i="16"/>
  <c r="AG271" i="16"/>
  <c r="AL279" i="16"/>
  <c r="AN285" i="16"/>
  <c r="AN271" i="16"/>
  <c r="AK365" i="16"/>
  <c r="AL28" i="16"/>
  <c r="AL29" i="16"/>
  <c r="AL50" i="16"/>
  <c r="AL51" i="16"/>
  <c r="AK72" i="16"/>
  <c r="AK73" i="16"/>
  <c r="AH85" i="16"/>
  <c r="AJ207" i="16"/>
  <c r="AQ223" i="16"/>
  <c r="AR225" i="16"/>
  <c r="AI227" i="16"/>
  <c r="AI226" i="16"/>
  <c r="AM229" i="16"/>
  <c r="AQ239" i="16"/>
  <c r="AJ241" i="16"/>
  <c r="AR241" i="16"/>
  <c r="AL247" i="16"/>
  <c r="AL301" i="16"/>
  <c r="AP329" i="16"/>
  <c r="AL331" i="16"/>
  <c r="AO345" i="16"/>
  <c r="AO337" i="16"/>
  <c r="AK347" i="16"/>
  <c r="AP371" i="16"/>
  <c r="AL182" i="16"/>
  <c r="AI204" i="16"/>
  <c r="AQ204" i="16"/>
  <c r="AM205" i="16"/>
  <c r="AH219" i="16"/>
  <c r="AP219" i="16"/>
  <c r="AN245" i="16"/>
  <c r="AJ248" i="16"/>
  <c r="AJ251" i="16"/>
  <c r="AR248" i="16"/>
  <c r="AO259" i="16"/>
  <c r="AI267" i="16"/>
  <c r="AQ267" i="16"/>
  <c r="AJ270" i="16"/>
  <c r="AR270" i="16"/>
  <c r="AQ279" i="16"/>
  <c r="AL283" i="16"/>
  <c r="AJ292" i="16"/>
  <c r="AJ295" i="16"/>
  <c r="AR292" i="16"/>
  <c r="AR295" i="16"/>
  <c r="AO331" i="16"/>
  <c r="AL333" i="16"/>
  <c r="AO358" i="16"/>
  <c r="AK359" i="16"/>
  <c r="AN116" i="16"/>
  <c r="AM143" i="16"/>
  <c r="AM139" i="16"/>
  <c r="AP183" i="16"/>
  <c r="AM209" i="16"/>
  <c r="AL231" i="16"/>
  <c r="AL227" i="16"/>
  <c r="AK270" i="16"/>
  <c r="AK273" i="16"/>
  <c r="AO273" i="16"/>
  <c r="AO271" i="16"/>
  <c r="AK116" i="16"/>
  <c r="AK117" i="16"/>
  <c r="AJ138" i="16"/>
  <c r="AR138" i="16"/>
  <c r="AJ139" i="16"/>
  <c r="AR139" i="16"/>
  <c r="AJ160" i="16"/>
  <c r="AR160" i="16"/>
  <c r="AJ161" i="16"/>
  <c r="AR161" i="16"/>
  <c r="AI182" i="16"/>
  <c r="AQ182" i="16"/>
  <c r="AI183" i="16"/>
  <c r="AQ183" i="16"/>
  <c r="AL226" i="16"/>
  <c r="AI249" i="16"/>
  <c r="AM261" i="16"/>
  <c r="AM263" i="16"/>
  <c r="AP267" i="16"/>
  <c r="AI270" i="16"/>
  <c r="AN287" i="16"/>
  <c r="AN270" i="16"/>
  <c r="AK293" i="16"/>
  <c r="AK292" i="16"/>
  <c r="AG293" i="16"/>
  <c r="AO293" i="16"/>
  <c r="AP313" i="16"/>
  <c r="AL319" i="16"/>
  <c r="AP248" i="16"/>
  <c r="AG248" i="16"/>
  <c r="AP257" i="16"/>
  <c r="AP271" i="16"/>
  <c r="AP273" i="16"/>
  <c r="AI281" i="16"/>
  <c r="AQ281" i="16"/>
  <c r="AO297" i="16"/>
  <c r="AK313" i="16"/>
  <c r="AH336" i="16"/>
  <c r="AL347" i="16"/>
  <c r="AK363" i="16"/>
  <c r="AL358" i="16"/>
  <c r="AH365" i="16"/>
  <c r="AH359" i="16"/>
  <c r="AK275" i="16"/>
  <c r="AK271" i="16"/>
  <c r="AG292" i="16"/>
  <c r="AO292" i="16"/>
  <c r="AG295" i="16"/>
  <c r="AG315" i="16"/>
  <c r="AP359" i="16"/>
  <c r="AG263" i="16"/>
  <c r="AK281" i="16"/>
  <c r="AK291" i="16"/>
  <c r="AO309" i="16"/>
  <c r="AK311" i="16"/>
  <c r="AO314" i="16"/>
  <c r="AK317" i="16"/>
  <c r="AK327" i="16"/>
  <c r="AN336" i="16"/>
  <c r="AH337" i="16"/>
  <c r="AP336" i="16"/>
  <c r="AL339" i="16"/>
  <c r="AG336" i="16"/>
  <c r="AK337" i="16"/>
  <c r="AL367" i="16"/>
  <c r="AL285" i="16"/>
  <c r="AL293" i="16"/>
  <c r="AO307" i="16"/>
  <c r="AL321" i="16"/>
  <c r="AG314" i="16"/>
  <c r="AJ341" i="16"/>
  <c r="AJ337" i="16"/>
  <c r="AR341" i="16"/>
  <c r="AR337" i="16"/>
  <c r="AP349" i="16"/>
  <c r="AL351" i="16"/>
  <c r="AH358" i="16"/>
  <c r="AL359" i="16"/>
  <c r="AK314" i="16"/>
  <c r="AL336" i="16"/>
  <c r="AJ358" i="16"/>
  <c r="AJ361" i="16"/>
  <c r="AR358" i="16"/>
  <c r="AL365" i="16"/>
  <c r="AJ273" i="16"/>
  <c r="AR273" i="16"/>
  <c r="AJ314" i="16"/>
  <c r="AR314" i="16"/>
  <c r="AJ271" i="16"/>
  <c r="AR271" i="16"/>
  <c r="AR317" i="16"/>
  <c r="AJ319" i="16"/>
  <c r="AJ315" i="16"/>
  <c r="AR319" i="16"/>
  <c r="AR315" i="16"/>
  <c r="AJ297" i="16"/>
  <c r="AJ293" i="16"/>
  <c r="AR297" i="16"/>
  <c r="AR293" i="16"/>
  <c r="HC457" i="9"/>
  <c r="HG457" i="9" s="1"/>
  <c r="HB457" i="9"/>
  <c r="HF457" i="9" s="1"/>
  <c r="GT457" i="9"/>
  <c r="GM457" i="9"/>
  <c r="GL457" i="9"/>
  <c r="GH457" i="9"/>
  <c r="GE457" i="9"/>
  <c r="GI457" i="9" s="1"/>
  <c r="GD457" i="9"/>
  <c r="GC457" i="9"/>
  <c r="GB457" i="9"/>
  <c r="FY457" i="9"/>
  <c r="FX457" i="9"/>
  <c r="FU457" i="9"/>
  <c r="FT457" i="9"/>
  <c r="FN457" i="9"/>
  <c r="FE457" i="9"/>
  <c r="EX457" i="9"/>
  <c r="EZ457" i="9" s="1"/>
  <c r="EW457" i="9"/>
  <c r="EV457" i="9"/>
  <c r="ES457" i="9"/>
  <c r="ER457" i="9"/>
  <c r="EO457" i="9"/>
  <c r="EN457" i="9"/>
  <c r="EI457" i="9"/>
  <c r="EY457" i="9" s="1"/>
  <c r="FA457" i="9" s="1"/>
  <c r="EH457" i="9"/>
  <c r="EG457" i="9"/>
  <c r="FM457" i="9" s="1"/>
  <c r="FO457" i="9" s="1"/>
  <c r="EF457" i="9"/>
  <c r="FL457" i="9" s="1"/>
  <c r="EC457" i="9"/>
  <c r="FI457" i="9" s="1"/>
  <c r="EB457" i="9"/>
  <c r="FH457" i="9" s="1"/>
  <c r="DY457" i="9"/>
  <c r="DX457" i="9"/>
  <c r="FD457" i="9" s="1"/>
  <c r="DA457" i="9"/>
  <c r="CW457" i="9"/>
  <c r="CV457" i="9"/>
  <c r="CO457" i="9"/>
  <c r="CN457" i="9"/>
  <c r="CK457" i="9"/>
  <c r="CJ457" i="9"/>
  <c r="CG457" i="9"/>
  <c r="CF457" i="9"/>
  <c r="CA457" i="9"/>
  <c r="BZ457" i="9"/>
  <c r="BY457" i="9"/>
  <c r="DE457" i="9" s="1"/>
  <c r="BX457" i="9"/>
  <c r="DD457" i="9" s="1"/>
  <c r="BU457" i="9"/>
  <c r="BT457" i="9"/>
  <c r="CZ457" i="9" s="1"/>
  <c r="BQ457" i="9"/>
  <c r="BP457" i="9"/>
  <c r="BA457" i="9"/>
  <c r="AZ457" i="9"/>
  <c r="AS457" i="9"/>
  <c r="AR457" i="9"/>
  <c r="AO457" i="9"/>
  <c r="AN457" i="9"/>
  <c r="AK457" i="9"/>
  <c r="AJ457" i="9"/>
  <c r="AE457" i="9"/>
  <c r="AD457" i="9"/>
  <c r="AC457" i="9"/>
  <c r="AB457" i="9"/>
  <c r="Y457" i="9"/>
  <c r="X457" i="9"/>
  <c r="U457" i="9"/>
  <c r="GG457" i="9" s="1"/>
  <c r="GK457" i="9" s="1"/>
  <c r="T457" i="9"/>
  <c r="O457" i="9"/>
  <c r="N457" i="9"/>
  <c r="K457" i="9"/>
  <c r="J457" i="9"/>
  <c r="HG456" i="9"/>
  <c r="HF456" i="9"/>
  <c r="HC456" i="9"/>
  <c r="HB456" i="9"/>
  <c r="GQ456" i="9"/>
  <c r="GP456" i="9"/>
  <c r="GM456" i="9"/>
  <c r="GU456" i="9" s="1"/>
  <c r="GL456" i="9"/>
  <c r="GT456" i="9" s="1"/>
  <c r="GH456" i="9"/>
  <c r="GF456" i="9"/>
  <c r="GJ456" i="9" s="1"/>
  <c r="GE456" i="9"/>
  <c r="GD456" i="9"/>
  <c r="GC456" i="9"/>
  <c r="GB456" i="9"/>
  <c r="FY456" i="9"/>
  <c r="FX456" i="9"/>
  <c r="FU456" i="9"/>
  <c r="FT456" i="9"/>
  <c r="FM456" i="9"/>
  <c r="FL456" i="9"/>
  <c r="FA456" i="9"/>
  <c r="EY456" i="9"/>
  <c r="EW456" i="9"/>
  <c r="EV456" i="9"/>
  <c r="ES456" i="9"/>
  <c r="ER456" i="9"/>
  <c r="EO456" i="9"/>
  <c r="EN456" i="9"/>
  <c r="EK456" i="9"/>
  <c r="EI456" i="9"/>
  <c r="EH456" i="9"/>
  <c r="EG456" i="9"/>
  <c r="EF456" i="9"/>
  <c r="EC456" i="9"/>
  <c r="FI456" i="9" s="1"/>
  <c r="EB456" i="9"/>
  <c r="FH456" i="9" s="1"/>
  <c r="FN456" i="9" s="1"/>
  <c r="EJ456" i="9" s="1"/>
  <c r="DY456" i="9"/>
  <c r="FE456" i="9" s="1"/>
  <c r="FO456" i="9" s="1"/>
  <c r="DX456" i="9"/>
  <c r="FD456" i="9" s="1"/>
  <c r="CW456" i="9"/>
  <c r="DG456" i="9" s="1"/>
  <c r="CC456" i="9" s="1"/>
  <c r="DI456" i="9" s="1"/>
  <c r="CO456" i="9"/>
  <c r="CN456" i="9"/>
  <c r="CK456" i="9"/>
  <c r="CJ456" i="9"/>
  <c r="CG456" i="9"/>
  <c r="GI456" i="9" s="1"/>
  <c r="CF456" i="9"/>
  <c r="CP456" i="9" s="1"/>
  <c r="CR456" i="9" s="1"/>
  <c r="CA456" i="9"/>
  <c r="BZ456" i="9"/>
  <c r="BY456" i="9"/>
  <c r="DE456" i="9" s="1"/>
  <c r="BX456" i="9"/>
  <c r="HD456" i="9" s="1"/>
  <c r="HH456" i="9" s="1"/>
  <c r="BU456" i="9"/>
  <c r="DA456" i="9" s="1"/>
  <c r="BT456" i="9"/>
  <c r="CZ456" i="9" s="1"/>
  <c r="BQ456" i="9"/>
  <c r="BP456" i="9"/>
  <c r="CV456" i="9" s="1"/>
  <c r="BI456" i="9"/>
  <c r="BH456" i="9"/>
  <c r="AU456" i="9"/>
  <c r="AW456" i="9" s="1"/>
  <c r="AS456" i="9"/>
  <c r="AR456" i="9"/>
  <c r="AO456" i="9"/>
  <c r="AN456" i="9"/>
  <c r="AK456" i="9"/>
  <c r="AJ456" i="9"/>
  <c r="AE456" i="9"/>
  <c r="DK456" i="9" s="1"/>
  <c r="AD456" i="9"/>
  <c r="DJ456" i="9" s="1"/>
  <c r="AC456" i="9"/>
  <c r="HE456" i="9" s="1"/>
  <c r="HI456" i="9" s="1"/>
  <c r="AB456" i="9"/>
  <c r="Y456" i="9"/>
  <c r="X456" i="9"/>
  <c r="U456" i="9"/>
  <c r="T456" i="9"/>
  <c r="AZ456" i="9" s="1"/>
  <c r="O456" i="9"/>
  <c r="N456" i="9"/>
  <c r="K456" i="9"/>
  <c r="J456" i="9"/>
  <c r="HG455" i="9"/>
  <c r="HE455" i="9"/>
  <c r="HI455" i="9" s="1"/>
  <c r="HD455" i="9"/>
  <c r="HH455" i="9" s="1"/>
  <c r="HC455" i="9"/>
  <c r="HB455" i="9"/>
  <c r="HF455" i="9" s="1"/>
  <c r="GY455" i="9"/>
  <c r="GT455" i="9"/>
  <c r="GX455" i="9" s="1"/>
  <c r="GQ455" i="9"/>
  <c r="GP455" i="9"/>
  <c r="GN455" i="9"/>
  <c r="GM455" i="9"/>
  <c r="GU455" i="9" s="1"/>
  <c r="GL455" i="9"/>
  <c r="GH455" i="9"/>
  <c r="GG455" i="9"/>
  <c r="GK455" i="9" s="1"/>
  <c r="GE455" i="9"/>
  <c r="GD455" i="9"/>
  <c r="GC455" i="9"/>
  <c r="GB455" i="9"/>
  <c r="FY455" i="9"/>
  <c r="FX455" i="9"/>
  <c r="FU455" i="9"/>
  <c r="FT455" i="9"/>
  <c r="FM455" i="9"/>
  <c r="FI455" i="9"/>
  <c r="FH455" i="9"/>
  <c r="FD455" i="9"/>
  <c r="EY455" i="9"/>
  <c r="EX455" i="9"/>
  <c r="EW455" i="9"/>
  <c r="EV455" i="9"/>
  <c r="ES455" i="9"/>
  <c r="ER455" i="9"/>
  <c r="EO455" i="9"/>
  <c r="EN455" i="9"/>
  <c r="EI455" i="9"/>
  <c r="EH455" i="9"/>
  <c r="EG455" i="9"/>
  <c r="EF455" i="9"/>
  <c r="FL455" i="9" s="1"/>
  <c r="EC455" i="9"/>
  <c r="EB455" i="9"/>
  <c r="DY455" i="9"/>
  <c r="FE455" i="9" s="1"/>
  <c r="FO455" i="9" s="1"/>
  <c r="EK455" i="9" s="1"/>
  <c r="DX455" i="9"/>
  <c r="DJ455" i="9"/>
  <c r="DG455" i="9"/>
  <c r="CC455" i="9" s="1"/>
  <c r="DI455" i="9" s="1"/>
  <c r="DF455" i="9"/>
  <c r="CB455" i="9" s="1"/>
  <c r="DH455" i="9" s="1"/>
  <c r="DE455" i="9"/>
  <c r="DD455" i="9"/>
  <c r="CQ455" i="9"/>
  <c r="CS455" i="9" s="1"/>
  <c r="CP455" i="9"/>
  <c r="CR455" i="9" s="1"/>
  <c r="CO455" i="9"/>
  <c r="CN455" i="9"/>
  <c r="CK455" i="9"/>
  <c r="CJ455" i="9"/>
  <c r="CG455" i="9"/>
  <c r="GI455" i="9" s="1"/>
  <c r="CF455" i="9"/>
  <c r="CA455" i="9"/>
  <c r="BZ455" i="9"/>
  <c r="BY455" i="9"/>
  <c r="BX455" i="9"/>
  <c r="BU455" i="9"/>
  <c r="DA455" i="9" s="1"/>
  <c r="BT455" i="9"/>
  <c r="CZ455" i="9" s="1"/>
  <c r="BQ455" i="9"/>
  <c r="CW455" i="9" s="1"/>
  <c r="BP455" i="9"/>
  <c r="CV455" i="9" s="1"/>
  <c r="BI455" i="9"/>
  <c r="BH455" i="9"/>
  <c r="BE455" i="9"/>
  <c r="BD455" i="9"/>
  <c r="AU455" i="9"/>
  <c r="AT455" i="9"/>
  <c r="AS455" i="9"/>
  <c r="AR455" i="9"/>
  <c r="AO455" i="9"/>
  <c r="AN455" i="9"/>
  <c r="AK455" i="9"/>
  <c r="AJ455" i="9"/>
  <c r="AE455" i="9"/>
  <c r="AD455" i="9"/>
  <c r="AC455" i="9"/>
  <c r="AB455" i="9"/>
  <c r="Y455" i="9"/>
  <c r="X455" i="9"/>
  <c r="U455" i="9"/>
  <c r="T455" i="9"/>
  <c r="O455" i="9"/>
  <c r="N455" i="9"/>
  <c r="K455" i="9"/>
  <c r="J455" i="9"/>
  <c r="HC454" i="9"/>
  <c r="HG454" i="9" s="1"/>
  <c r="HB454" i="9"/>
  <c r="HF454" i="9" s="1"/>
  <c r="GO454" i="9"/>
  <c r="GN454" i="9"/>
  <c r="GM454" i="9"/>
  <c r="GL454" i="9"/>
  <c r="GG454" i="9"/>
  <c r="GK454" i="9" s="1"/>
  <c r="GE454" i="9"/>
  <c r="GI454" i="9" s="1"/>
  <c r="GD454" i="9"/>
  <c r="GC454" i="9"/>
  <c r="GB454" i="9"/>
  <c r="FY454" i="9"/>
  <c r="FX454" i="9"/>
  <c r="FU454" i="9"/>
  <c r="FT454" i="9"/>
  <c r="FI454" i="9"/>
  <c r="FH454" i="9"/>
  <c r="FN454" i="9" s="1"/>
  <c r="FE454" i="9"/>
  <c r="FD454" i="9"/>
  <c r="EW454" i="9"/>
  <c r="EV454" i="9"/>
  <c r="ES454" i="9"/>
  <c r="ER454" i="9"/>
  <c r="EO454" i="9"/>
  <c r="EN454" i="9"/>
  <c r="EI454" i="9"/>
  <c r="EH454" i="9"/>
  <c r="EG454" i="9"/>
  <c r="EF454" i="9"/>
  <c r="FL454" i="9" s="1"/>
  <c r="EC454" i="9"/>
  <c r="EB454" i="9"/>
  <c r="DY454" i="9"/>
  <c r="DX454" i="9"/>
  <c r="DE454" i="9"/>
  <c r="DD454" i="9"/>
  <c r="DA454" i="9"/>
  <c r="CZ454" i="9"/>
  <c r="CV454" i="9"/>
  <c r="CQ454" i="9"/>
  <c r="CO454" i="9"/>
  <c r="CN454" i="9"/>
  <c r="CK454" i="9"/>
  <c r="CJ454" i="9"/>
  <c r="CG454" i="9"/>
  <c r="CF454" i="9"/>
  <c r="CA454" i="9"/>
  <c r="BZ454" i="9"/>
  <c r="BY454" i="9"/>
  <c r="BX454" i="9"/>
  <c r="BU454" i="9"/>
  <c r="BT454" i="9"/>
  <c r="BQ454" i="9"/>
  <c r="CW454" i="9" s="1"/>
  <c r="BP454" i="9"/>
  <c r="GF454" i="9" s="1"/>
  <c r="GJ454" i="9" s="1"/>
  <c r="BE454" i="9"/>
  <c r="BA454" i="9"/>
  <c r="AZ454" i="9"/>
  <c r="AS454" i="9"/>
  <c r="AR454" i="9"/>
  <c r="AO454" i="9"/>
  <c r="AN454" i="9"/>
  <c r="AK454" i="9"/>
  <c r="AJ454" i="9"/>
  <c r="AE454" i="9"/>
  <c r="AD454" i="9"/>
  <c r="AC454" i="9"/>
  <c r="BI454" i="9" s="1"/>
  <c r="AB454" i="9"/>
  <c r="Y454" i="9"/>
  <c r="X454" i="9"/>
  <c r="U454" i="9"/>
  <c r="T454" i="9"/>
  <c r="O454" i="9"/>
  <c r="N454" i="9"/>
  <c r="K454" i="9"/>
  <c r="J454" i="9"/>
  <c r="HC453" i="9"/>
  <c r="HG453" i="9" s="1"/>
  <c r="HB453" i="9"/>
  <c r="HF453" i="9" s="1"/>
  <c r="GP453" i="9"/>
  <c r="GM453" i="9"/>
  <c r="GL453" i="9"/>
  <c r="GE453" i="9"/>
  <c r="GD453" i="9"/>
  <c r="GH453" i="9" s="1"/>
  <c r="GC453" i="9"/>
  <c r="GB453" i="9"/>
  <c r="FY453" i="9"/>
  <c r="FX453" i="9"/>
  <c r="FU453" i="9"/>
  <c r="FT453" i="9"/>
  <c r="FL453" i="9"/>
  <c r="FN453" i="9" s="1"/>
  <c r="FE453" i="9"/>
  <c r="FO453" i="9" s="1"/>
  <c r="FD453" i="9"/>
  <c r="EW453" i="9"/>
  <c r="EV453" i="9"/>
  <c r="ES453" i="9"/>
  <c r="ER453" i="9"/>
  <c r="EX453" i="9" s="1"/>
  <c r="EZ453" i="9" s="1"/>
  <c r="EO453" i="9"/>
  <c r="EN453" i="9"/>
  <c r="EI453" i="9"/>
  <c r="EY453" i="9" s="1"/>
  <c r="FA453" i="9" s="1"/>
  <c r="EH453" i="9"/>
  <c r="EG453" i="9"/>
  <c r="FM453" i="9" s="1"/>
  <c r="EF453" i="9"/>
  <c r="EC453" i="9"/>
  <c r="FI453" i="9" s="1"/>
  <c r="EB453" i="9"/>
  <c r="FH453" i="9" s="1"/>
  <c r="DY453" i="9"/>
  <c r="DX453" i="9"/>
  <c r="DH453" i="9"/>
  <c r="DA453" i="9"/>
  <c r="CW453" i="9"/>
  <c r="CV453" i="9"/>
  <c r="CO453" i="9"/>
  <c r="CN453" i="9"/>
  <c r="CK453" i="9"/>
  <c r="CJ453" i="9"/>
  <c r="CG453" i="9"/>
  <c r="CF453" i="9"/>
  <c r="CA453" i="9"/>
  <c r="BZ453" i="9"/>
  <c r="BY453" i="9"/>
  <c r="DE453" i="9" s="1"/>
  <c r="BX453" i="9"/>
  <c r="DD453" i="9" s="1"/>
  <c r="BU453" i="9"/>
  <c r="BT453" i="9"/>
  <c r="CZ453" i="9" s="1"/>
  <c r="DF453" i="9" s="1"/>
  <c r="CB453" i="9" s="1"/>
  <c r="BQ453" i="9"/>
  <c r="BP453" i="9"/>
  <c r="BA453" i="9"/>
  <c r="AZ453" i="9"/>
  <c r="AS453" i="9"/>
  <c r="AR453" i="9"/>
  <c r="AO453" i="9"/>
  <c r="AN453" i="9"/>
  <c r="AK453" i="9"/>
  <c r="AJ453" i="9"/>
  <c r="AE453" i="9"/>
  <c r="AD453" i="9"/>
  <c r="AC453" i="9"/>
  <c r="AB453" i="9"/>
  <c r="Y453" i="9"/>
  <c r="X453" i="9"/>
  <c r="U453" i="9"/>
  <c r="GG453" i="9" s="1"/>
  <c r="GK453" i="9" s="1"/>
  <c r="T453" i="9"/>
  <c r="O453" i="9"/>
  <c r="N453" i="9"/>
  <c r="K453" i="9"/>
  <c r="J453" i="9"/>
  <c r="HI452" i="9"/>
  <c r="HG452" i="9"/>
  <c r="HF452" i="9"/>
  <c r="HC452" i="9"/>
  <c r="HB452" i="9"/>
  <c r="GQ452" i="9"/>
  <c r="GP452" i="9"/>
  <c r="GM452" i="9"/>
  <c r="GU452" i="9" s="1"/>
  <c r="GL452" i="9"/>
  <c r="GT452" i="9" s="1"/>
  <c r="GE452" i="9"/>
  <c r="GD452" i="9"/>
  <c r="GC452" i="9"/>
  <c r="GB452" i="9"/>
  <c r="FY452" i="9"/>
  <c r="FX452" i="9"/>
  <c r="FU452" i="9"/>
  <c r="FT452" i="9"/>
  <c r="FM452" i="9"/>
  <c r="FL452" i="9"/>
  <c r="EW452" i="9"/>
  <c r="EV452" i="9"/>
  <c r="ES452" i="9"/>
  <c r="ER452" i="9"/>
  <c r="EO452" i="9"/>
  <c r="EY452" i="9" s="1"/>
  <c r="FA452" i="9" s="1"/>
  <c r="EN452" i="9"/>
  <c r="EX452" i="9" s="1"/>
  <c r="EZ452" i="9" s="1"/>
  <c r="EI452" i="9"/>
  <c r="EH452" i="9"/>
  <c r="EG452" i="9"/>
  <c r="EF452" i="9"/>
  <c r="EC452" i="9"/>
  <c r="FI452" i="9" s="1"/>
  <c r="EB452" i="9"/>
  <c r="DY452" i="9"/>
  <c r="FE452" i="9" s="1"/>
  <c r="FO452" i="9" s="1"/>
  <c r="EK452" i="9" s="1"/>
  <c r="DX452" i="9"/>
  <c r="FD452" i="9" s="1"/>
  <c r="DI452" i="9"/>
  <c r="DG452" i="9"/>
  <c r="CC452" i="9" s="1"/>
  <c r="CW452" i="9"/>
  <c r="CR452" i="9"/>
  <c r="CP452" i="9"/>
  <c r="CO452" i="9"/>
  <c r="CN452" i="9"/>
  <c r="CK452" i="9"/>
  <c r="CJ452" i="9"/>
  <c r="CG452" i="9"/>
  <c r="CF452" i="9"/>
  <c r="CA452" i="9"/>
  <c r="CQ452" i="9" s="1"/>
  <c r="CS452" i="9" s="1"/>
  <c r="BZ452" i="9"/>
  <c r="BY452" i="9"/>
  <c r="DE452" i="9" s="1"/>
  <c r="BX452" i="9"/>
  <c r="DD452" i="9" s="1"/>
  <c r="BU452" i="9"/>
  <c r="DA452" i="9" s="1"/>
  <c r="BT452" i="9"/>
  <c r="CZ452" i="9" s="1"/>
  <c r="BQ452" i="9"/>
  <c r="BP452" i="9"/>
  <c r="CV452" i="9" s="1"/>
  <c r="DF452" i="9" s="1"/>
  <c r="CB452" i="9" s="1"/>
  <c r="DH452" i="9" s="1"/>
  <c r="BI452" i="9"/>
  <c r="BH452" i="9"/>
  <c r="AT452" i="9"/>
  <c r="AS452" i="9"/>
  <c r="AR452" i="9"/>
  <c r="AO452" i="9"/>
  <c r="AN452" i="9"/>
  <c r="AK452" i="9"/>
  <c r="AU452" i="9" s="1"/>
  <c r="AW452" i="9" s="1"/>
  <c r="AJ452" i="9"/>
  <c r="AE452" i="9"/>
  <c r="DK452" i="9" s="1"/>
  <c r="AD452" i="9"/>
  <c r="DJ452" i="9" s="1"/>
  <c r="AC452" i="9"/>
  <c r="HE452" i="9" s="1"/>
  <c r="AB452" i="9"/>
  <c r="Y452" i="9"/>
  <c r="X452" i="9"/>
  <c r="BD452" i="9" s="1"/>
  <c r="U452" i="9"/>
  <c r="T452" i="9"/>
  <c r="O452" i="9"/>
  <c r="N452" i="9"/>
  <c r="K452" i="9"/>
  <c r="J452" i="9"/>
  <c r="HG451" i="9"/>
  <c r="HE451" i="9"/>
  <c r="HI451" i="9" s="1"/>
  <c r="HC451" i="9"/>
  <c r="HB451" i="9"/>
  <c r="HF451" i="9" s="1"/>
  <c r="GQ451" i="9"/>
  <c r="GO451" i="9"/>
  <c r="GN451" i="9"/>
  <c r="GM451" i="9"/>
  <c r="GU451" i="9" s="1"/>
  <c r="GL451" i="9"/>
  <c r="GE451" i="9"/>
  <c r="GD451" i="9"/>
  <c r="GH451" i="9" s="1"/>
  <c r="GC451" i="9"/>
  <c r="GB451" i="9"/>
  <c r="FY451" i="9"/>
  <c r="FX451" i="9"/>
  <c r="FU451" i="9"/>
  <c r="FT451" i="9"/>
  <c r="FM451" i="9"/>
  <c r="FL451" i="9"/>
  <c r="FI451" i="9"/>
  <c r="FH451" i="9"/>
  <c r="EW451" i="9"/>
  <c r="EV451" i="9"/>
  <c r="ES451" i="9"/>
  <c r="ER451" i="9"/>
  <c r="EO451" i="9"/>
  <c r="EN451" i="9"/>
  <c r="EI451" i="9"/>
  <c r="EH451" i="9"/>
  <c r="EG451" i="9"/>
  <c r="EF451" i="9"/>
  <c r="EC451" i="9"/>
  <c r="EB451" i="9"/>
  <c r="DY451" i="9"/>
  <c r="FE451" i="9" s="1"/>
  <c r="DX451" i="9"/>
  <c r="DE451" i="9"/>
  <c r="DG451" i="9" s="1"/>
  <c r="CC451" i="9" s="1"/>
  <c r="DI451" i="9" s="1"/>
  <c r="DD451" i="9"/>
  <c r="DF451" i="9" s="1"/>
  <c r="CB451" i="9" s="1"/>
  <c r="DH451" i="9" s="1"/>
  <c r="CZ451" i="9"/>
  <c r="CQ451" i="9"/>
  <c r="CS451" i="9" s="1"/>
  <c r="CO451" i="9"/>
  <c r="CN451" i="9"/>
  <c r="CK451" i="9"/>
  <c r="CJ451" i="9"/>
  <c r="CG451" i="9"/>
  <c r="GI451" i="9" s="1"/>
  <c r="CF451" i="9"/>
  <c r="CA451" i="9"/>
  <c r="BZ451" i="9"/>
  <c r="BY451" i="9"/>
  <c r="BX451" i="9"/>
  <c r="BU451" i="9"/>
  <c r="DA451" i="9" s="1"/>
  <c r="BT451" i="9"/>
  <c r="BQ451" i="9"/>
  <c r="CW451" i="9" s="1"/>
  <c r="BP451" i="9"/>
  <c r="CV451" i="9" s="1"/>
  <c r="BI451" i="9"/>
  <c r="BH451" i="9"/>
  <c r="BE451" i="9"/>
  <c r="BD451" i="9"/>
  <c r="AU451" i="9"/>
  <c r="AS451" i="9"/>
  <c r="AR451" i="9"/>
  <c r="AO451" i="9"/>
  <c r="AN451" i="9"/>
  <c r="AK451" i="9"/>
  <c r="AJ451" i="9"/>
  <c r="AE451" i="9"/>
  <c r="AD451" i="9"/>
  <c r="AC451" i="9"/>
  <c r="AB451" i="9"/>
  <c r="HD451" i="9" s="1"/>
  <c r="HH451" i="9" s="1"/>
  <c r="Y451" i="9"/>
  <c r="X451" i="9"/>
  <c r="U451" i="9"/>
  <c r="Q451" i="9" s="1"/>
  <c r="T451" i="9"/>
  <c r="AZ451" i="9" s="1"/>
  <c r="O451" i="9"/>
  <c r="N451" i="9"/>
  <c r="K451" i="9"/>
  <c r="J451" i="9"/>
  <c r="HC450" i="9"/>
  <c r="HG450" i="9" s="1"/>
  <c r="HB450" i="9"/>
  <c r="HF450" i="9" s="1"/>
  <c r="GM450" i="9"/>
  <c r="GL450" i="9"/>
  <c r="GJ450" i="9"/>
  <c r="GE450" i="9"/>
  <c r="GD450" i="9"/>
  <c r="GC450" i="9"/>
  <c r="GB450" i="9"/>
  <c r="FY450" i="9"/>
  <c r="FX450" i="9"/>
  <c r="FU450" i="9"/>
  <c r="FT450" i="9"/>
  <c r="FE450" i="9"/>
  <c r="FD450" i="9"/>
  <c r="FN450" i="9" s="1"/>
  <c r="EW450" i="9"/>
  <c r="EV450" i="9"/>
  <c r="ES450" i="9"/>
  <c r="ER450" i="9"/>
  <c r="EO450" i="9"/>
  <c r="EN450" i="9"/>
  <c r="EX450" i="9" s="1"/>
  <c r="EZ450" i="9" s="1"/>
  <c r="EI450" i="9"/>
  <c r="EH450" i="9"/>
  <c r="EG450" i="9"/>
  <c r="FM450" i="9" s="1"/>
  <c r="EF450" i="9"/>
  <c r="FL450" i="9" s="1"/>
  <c r="EC450" i="9"/>
  <c r="FI450" i="9" s="1"/>
  <c r="EB450" i="9"/>
  <c r="FH450" i="9" s="1"/>
  <c r="DY450" i="9"/>
  <c r="DX450" i="9"/>
  <c r="DA450" i="9"/>
  <c r="CZ450" i="9"/>
  <c r="CW450" i="9"/>
  <c r="DG450" i="9" s="1"/>
  <c r="CC450" i="9" s="1"/>
  <c r="DI450" i="9" s="1"/>
  <c r="CV450" i="9"/>
  <c r="DF450" i="9" s="1"/>
  <c r="CB450" i="9" s="1"/>
  <c r="DH450" i="9" s="1"/>
  <c r="CS450" i="9"/>
  <c r="CO450" i="9"/>
  <c r="CN450" i="9"/>
  <c r="CK450" i="9"/>
  <c r="CJ450" i="9"/>
  <c r="CG450" i="9"/>
  <c r="CF450" i="9"/>
  <c r="CA450" i="9"/>
  <c r="CQ450" i="9" s="1"/>
  <c r="BZ450" i="9"/>
  <c r="BY450" i="9"/>
  <c r="DE450" i="9" s="1"/>
  <c r="BX450" i="9"/>
  <c r="DD450" i="9" s="1"/>
  <c r="BU450" i="9"/>
  <c r="BT450" i="9"/>
  <c r="BQ450" i="9"/>
  <c r="BP450" i="9"/>
  <c r="BA450" i="9"/>
  <c r="AZ450" i="9"/>
  <c r="AS450" i="9"/>
  <c r="AR450" i="9"/>
  <c r="AO450" i="9"/>
  <c r="AN450" i="9"/>
  <c r="AK450" i="9"/>
  <c r="AJ450" i="9"/>
  <c r="AE450" i="9"/>
  <c r="AD450" i="9"/>
  <c r="AC450" i="9"/>
  <c r="BI450" i="9" s="1"/>
  <c r="AB450" i="9"/>
  <c r="Y450" i="9"/>
  <c r="X450" i="9"/>
  <c r="BD450" i="9" s="1"/>
  <c r="U450" i="9"/>
  <c r="T450" i="9"/>
  <c r="GF450" i="9" s="1"/>
  <c r="O450" i="9"/>
  <c r="N450" i="9"/>
  <c r="K450" i="9"/>
  <c r="J450" i="9"/>
  <c r="HG449" i="9"/>
  <c r="HF449" i="9"/>
  <c r="HC449" i="9"/>
  <c r="HB449" i="9"/>
  <c r="GP449" i="9"/>
  <c r="GO449" i="9"/>
  <c r="GM449" i="9"/>
  <c r="GU449" i="9" s="1"/>
  <c r="GL449" i="9"/>
  <c r="GT449" i="9" s="1"/>
  <c r="GX449" i="9" s="1"/>
  <c r="GE449" i="9"/>
  <c r="GD449" i="9"/>
  <c r="GC449" i="9"/>
  <c r="GB449" i="9"/>
  <c r="FY449" i="9"/>
  <c r="FX449" i="9"/>
  <c r="FU449" i="9"/>
  <c r="FT449" i="9"/>
  <c r="FM449" i="9"/>
  <c r="FL449" i="9"/>
  <c r="EX449" i="9"/>
  <c r="EZ449" i="9" s="1"/>
  <c r="EW449" i="9"/>
  <c r="EV449" i="9"/>
  <c r="ES449" i="9"/>
  <c r="ER449" i="9"/>
  <c r="EO449" i="9"/>
  <c r="EN449" i="9"/>
  <c r="EI449" i="9"/>
  <c r="EH449" i="9"/>
  <c r="FP449" i="9" s="1"/>
  <c r="EG449" i="9"/>
  <c r="EF449" i="9"/>
  <c r="EC449" i="9"/>
  <c r="FI449" i="9" s="1"/>
  <c r="EB449" i="9"/>
  <c r="FH449" i="9" s="1"/>
  <c r="DY449" i="9"/>
  <c r="FE449" i="9" s="1"/>
  <c r="FO449" i="9" s="1"/>
  <c r="EK449" i="9" s="1"/>
  <c r="DX449" i="9"/>
  <c r="FD449" i="9" s="1"/>
  <c r="FN449" i="9" s="1"/>
  <c r="EJ449" i="9" s="1"/>
  <c r="CW449" i="9"/>
  <c r="CV449" i="9"/>
  <c r="CR449" i="9"/>
  <c r="CO449" i="9"/>
  <c r="CN449" i="9"/>
  <c r="CK449" i="9"/>
  <c r="CJ449" i="9"/>
  <c r="CG449" i="9"/>
  <c r="CF449" i="9"/>
  <c r="CA449" i="9"/>
  <c r="BZ449" i="9"/>
  <c r="CP449" i="9" s="1"/>
  <c r="BY449" i="9"/>
  <c r="BX449" i="9"/>
  <c r="DD449" i="9" s="1"/>
  <c r="DF449" i="9" s="1"/>
  <c r="CB449" i="9" s="1"/>
  <c r="DH449" i="9" s="1"/>
  <c r="BU449" i="9"/>
  <c r="DA449" i="9" s="1"/>
  <c r="BT449" i="9"/>
  <c r="CZ449" i="9" s="1"/>
  <c r="BQ449" i="9"/>
  <c r="BP449" i="9"/>
  <c r="BI449" i="9"/>
  <c r="BH449" i="9"/>
  <c r="AU449" i="9"/>
  <c r="AT449" i="9"/>
  <c r="AV449" i="9" s="1"/>
  <c r="AS449" i="9"/>
  <c r="AR449" i="9"/>
  <c r="AO449" i="9"/>
  <c r="AN449" i="9"/>
  <c r="AK449" i="9"/>
  <c r="GI449" i="9" s="1"/>
  <c r="AJ449" i="9"/>
  <c r="GH449" i="9" s="1"/>
  <c r="AE449" i="9"/>
  <c r="AD449" i="9"/>
  <c r="DJ449" i="9" s="1"/>
  <c r="AC449" i="9"/>
  <c r="AB449" i="9"/>
  <c r="Y449" i="9"/>
  <c r="BE449" i="9" s="1"/>
  <c r="X449" i="9"/>
  <c r="U449" i="9"/>
  <c r="Q449" i="9" s="1"/>
  <c r="T449" i="9"/>
  <c r="O449" i="9"/>
  <c r="N449" i="9"/>
  <c r="K449" i="9"/>
  <c r="J449" i="9"/>
  <c r="HG448" i="9"/>
  <c r="HF448" i="9"/>
  <c r="HD448" i="9"/>
  <c r="HH448" i="9" s="1"/>
  <c r="HC448" i="9"/>
  <c r="HB448" i="9"/>
  <c r="GP448" i="9"/>
  <c r="GN448" i="9"/>
  <c r="GR448" i="9" s="1"/>
  <c r="GM448" i="9"/>
  <c r="GL448" i="9"/>
  <c r="GT448" i="9" s="1"/>
  <c r="GI448" i="9"/>
  <c r="GH448" i="9"/>
  <c r="GX448" i="9" s="1"/>
  <c r="GE448" i="9"/>
  <c r="GD448" i="9"/>
  <c r="GC448" i="9"/>
  <c r="GB448" i="9"/>
  <c r="FY448" i="9"/>
  <c r="FX448" i="9"/>
  <c r="FU448" i="9"/>
  <c r="FT448" i="9"/>
  <c r="FM448" i="9"/>
  <c r="FL448" i="9"/>
  <c r="FI448" i="9"/>
  <c r="FH448" i="9"/>
  <c r="FE448" i="9"/>
  <c r="EW448" i="9"/>
  <c r="EV448" i="9"/>
  <c r="ES448" i="9"/>
  <c r="EY448" i="9" s="1"/>
  <c r="ER448" i="9"/>
  <c r="EO448" i="9"/>
  <c r="EN448" i="9"/>
  <c r="EI448" i="9"/>
  <c r="EH448" i="9"/>
  <c r="EG448" i="9"/>
  <c r="EF448" i="9"/>
  <c r="EC448" i="9"/>
  <c r="EB448" i="9"/>
  <c r="DY448" i="9"/>
  <c r="DX448" i="9"/>
  <c r="FD448" i="9" s="1"/>
  <c r="DF448" i="9"/>
  <c r="CB448" i="9" s="1"/>
  <c r="DH448" i="9" s="1"/>
  <c r="DE448" i="9"/>
  <c r="DD448" i="9"/>
  <c r="CO448" i="9"/>
  <c r="CN448" i="9"/>
  <c r="CK448" i="9"/>
  <c r="CJ448" i="9"/>
  <c r="CG448" i="9"/>
  <c r="CF448" i="9"/>
  <c r="CP448" i="9" s="1"/>
  <c r="CR448" i="9" s="1"/>
  <c r="CA448" i="9"/>
  <c r="BZ448" i="9"/>
  <c r="BY448" i="9"/>
  <c r="BX448" i="9"/>
  <c r="BU448" i="9"/>
  <c r="BT448" i="9"/>
  <c r="CZ448" i="9" s="1"/>
  <c r="BQ448" i="9"/>
  <c r="CW448" i="9" s="1"/>
  <c r="BP448" i="9"/>
  <c r="CV448" i="9" s="1"/>
  <c r="BI448" i="9"/>
  <c r="BH448" i="9"/>
  <c r="BE448" i="9"/>
  <c r="BD448" i="9"/>
  <c r="AS448" i="9"/>
  <c r="AR448" i="9"/>
  <c r="AO448" i="9"/>
  <c r="AN448" i="9"/>
  <c r="AK448" i="9"/>
  <c r="AJ448" i="9"/>
  <c r="AE448" i="9"/>
  <c r="AD448" i="9"/>
  <c r="AC448" i="9"/>
  <c r="HE448" i="9" s="1"/>
  <c r="HI448" i="9" s="1"/>
  <c r="AB448" i="9"/>
  <c r="Y448" i="9"/>
  <c r="X448" i="9"/>
  <c r="U448" i="9"/>
  <c r="Q448" i="9" s="1"/>
  <c r="T448" i="9"/>
  <c r="AZ448" i="9" s="1"/>
  <c r="P448" i="9"/>
  <c r="O448" i="9"/>
  <c r="N448" i="9"/>
  <c r="K448" i="9"/>
  <c r="J448" i="9"/>
  <c r="HC447" i="9"/>
  <c r="HG447" i="9" s="1"/>
  <c r="HB447" i="9"/>
  <c r="HF447" i="9" s="1"/>
  <c r="GU447" i="9"/>
  <c r="GM447" i="9"/>
  <c r="GL447" i="9"/>
  <c r="GI447" i="9"/>
  <c r="GE447" i="9"/>
  <c r="GD447" i="9"/>
  <c r="GH447" i="9" s="1"/>
  <c r="GC447" i="9"/>
  <c r="GB447" i="9"/>
  <c r="FY447" i="9"/>
  <c r="FX447" i="9"/>
  <c r="FU447" i="9"/>
  <c r="FT447" i="9"/>
  <c r="FP447" i="9"/>
  <c r="FO447" i="9"/>
  <c r="EK447" i="9" s="1"/>
  <c r="FN447" i="9"/>
  <c r="EJ447" i="9" s="1"/>
  <c r="FM447" i="9"/>
  <c r="FL447" i="9"/>
  <c r="EX447" i="9"/>
  <c r="EZ447" i="9" s="1"/>
  <c r="EW447" i="9"/>
  <c r="EV447" i="9"/>
  <c r="ES447" i="9"/>
  <c r="ER447" i="9"/>
  <c r="EO447" i="9"/>
  <c r="EN447" i="9"/>
  <c r="EI447" i="9"/>
  <c r="EH447" i="9"/>
  <c r="EG447" i="9"/>
  <c r="EF447" i="9"/>
  <c r="EC447" i="9"/>
  <c r="FI447" i="9" s="1"/>
  <c r="EB447" i="9"/>
  <c r="FH447" i="9" s="1"/>
  <c r="DY447" i="9"/>
  <c r="FE447" i="9" s="1"/>
  <c r="DX447" i="9"/>
  <c r="FD447" i="9" s="1"/>
  <c r="DF447" i="9"/>
  <c r="CB447" i="9" s="1"/>
  <c r="DH447" i="9" s="1"/>
  <c r="DE447" i="9"/>
  <c r="DA447" i="9"/>
  <c r="CZ447" i="9"/>
  <c r="CW447" i="9"/>
  <c r="CV447" i="9"/>
  <c r="CO447" i="9"/>
  <c r="CN447" i="9"/>
  <c r="CK447" i="9"/>
  <c r="CJ447" i="9"/>
  <c r="CG447" i="9"/>
  <c r="CF447" i="9"/>
  <c r="CA447" i="9"/>
  <c r="DK447" i="9" s="1"/>
  <c r="BZ447" i="9"/>
  <c r="BY447" i="9"/>
  <c r="BX447" i="9"/>
  <c r="DD447" i="9" s="1"/>
  <c r="BU447" i="9"/>
  <c r="BT447" i="9"/>
  <c r="BQ447" i="9"/>
  <c r="BP447" i="9"/>
  <c r="BA447" i="9"/>
  <c r="AZ447" i="9"/>
  <c r="AS447" i="9"/>
  <c r="AR447" i="9"/>
  <c r="AO447" i="9"/>
  <c r="AU447" i="9" s="1"/>
  <c r="AW447" i="9" s="1"/>
  <c r="AN447" i="9"/>
  <c r="AK447" i="9"/>
  <c r="AJ447" i="9"/>
  <c r="AE447" i="9"/>
  <c r="AD447" i="9"/>
  <c r="AC447" i="9"/>
  <c r="AB447" i="9"/>
  <c r="Y447" i="9"/>
  <c r="X447" i="9"/>
  <c r="U447" i="9"/>
  <c r="T447" i="9"/>
  <c r="O447" i="9"/>
  <c r="N447" i="9"/>
  <c r="K447" i="9"/>
  <c r="J447" i="9"/>
  <c r="HF446" i="9"/>
  <c r="HD446" i="9"/>
  <c r="HH446" i="9" s="1"/>
  <c r="HC446" i="9"/>
  <c r="HG446" i="9" s="1"/>
  <c r="HB446" i="9"/>
  <c r="GO446" i="9"/>
  <c r="GN446" i="9"/>
  <c r="GM446" i="9"/>
  <c r="GL446" i="9"/>
  <c r="GT446" i="9" s="1"/>
  <c r="GE446" i="9"/>
  <c r="GD446" i="9"/>
  <c r="GC446" i="9"/>
  <c r="GB446" i="9"/>
  <c r="FY446" i="9"/>
  <c r="FX446" i="9"/>
  <c r="FU446" i="9"/>
  <c r="FT446" i="9"/>
  <c r="FL446" i="9"/>
  <c r="FH446" i="9"/>
  <c r="FE446" i="9"/>
  <c r="EW446" i="9"/>
  <c r="EV446" i="9"/>
  <c r="ES446" i="9"/>
  <c r="ER446" i="9"/>
  <c r="EO446" i="9"/>
  <c r="EN446" i="9"/>
  <c r="EI446" i="9"/>
  <c r="EH446" i="9"/>
  <c r="EG446" i="9"/>
  <c r="EF446" i="9"/>
  <c r="EC446" i="9"/>
  <c r="FI446" i="9" s="1"/>
  <c r="EB446" i="9"/>
  <c r="DY446" i="9"/>
  <c r="DX446" i="9"/>
  <c r="FD446" i="9" s="1"/>
  <c r="CV446" i="9"/>
  <c r="CO446" i="9"/>
  <c r="CN446" i="9"/>
  <c r="CK446" i="9"/>
  <c r="CJ446" i="9"/>
  <c r="GP446" i="9" s="1"/>
  <c r="CG446" i="9"/>
  <c r="CQ446" i="9" s="1"/>
  <c r="CS446" i="9" s="1"/>
  <c r="CF446" i="9"/>
  <c r="CA446" i="9"/>
  <c r="BZ446" i="9"/>
  <c r="BY446" i="9"/>
  <c r="DE446" i="9" s="1"/>
  <c r="BX446" i="9"/>
  <c r="DD446" i="9" s="1"/>
  <c r="BU446" i="9"/>
  <c r="DA446" i="9" s="1"/>
  <c r="BT446" i="9"/>
  <c r="CZ446" i="9" s="1"/>
  <c r="BQ446" i="9"/>
  <c r="CW446" i="9" s="1"/>
  <c r="DG446" i="9" s="1"/>
  <c r="CC446" i="9" s="1"/>
  <c r="DI446" i="9" s="1"/>
  <c r="BP446" i="9"/>
  <c r="BH446" i="9"/>
  <c r="BE446" i="9"/>
  <c r="BD446" i="9"/>
  <c r="AU446" i="9"/>
  <c r="AT446" i="9"/>
  <c r="AS446" i="9"/>
  <c r="AR446" i="9"/>
  <c r="AO446" i="9"/>
  <c r="AN446" i="9"/>
  <c r="AK446" i="9"/>
  <c r="AJ446" i="9"/>
  <c r="AE446" i="9"/>
  <c r="AD446" i="9"/>
  <c r="AC446" i="9"/>
  <c r="BI446" i="9" s="1"/>
  <c r="AB446" i="9"/>
  <c r="Y446" i="9"/>
  <c r="X446" i="9"/>
  <c r="U446" i="9"/>
  <c r="T446" i="9"/>
  <c r="O446" i="9"/>
  <c r="N446" i="9"/>
  <c r="K446" i="9"/>
  <c r="J446" i="9"/>
  <c r="HD445" i="9"/>
  <c r="HH445" i="9" s="1"/>
  <c r="HC445" i="9"/>
  <c r="HG445" i="9" s="1"/>
  <c r="HB445" i="9"/>
  <c r="HF445" i="9" s="1"/>
  <c r="GU445" i="9"/>
  <c r="GM445" i="9"/>
  <c r="GL445" i="9"/>
  <c r="GE445" i="9"/>
  <c r="GD445" i="9"/>
  <c r="GC445" i="9"/>
  <c r="GB445" i="9"/>
  <c r="FY445" i="9"/>
  <c r="FX445" i="9"/>
  <c r="FU445" i="9"/>
  <c r="FT445" i="9"/>
  <c r="FL445" i="9"/>
  <c r="FI445" i="9"/>
  <c r="FO445" i="9" s="1"/>
  <c r="EK445" i="9" s="1"/>
  <c r="FH445" i="9"/>
  <c r="EW445" i="9"/>
  <c r="EV445" i="9"/>
  <c r="ES445" i="9"/>
  <c r="EY445" i="9" s="1"/>
  <c r="ER445" i="9"/>
  <c r="EO445" i="9"/>
  <c r="EN445" i="9"/>
  <c r="EI445" i="9"/>
  <c r="EH445" i="9"/>
  <c r="EG445" i="9"/>
  <c r="FM445" i="9" s="1"/>
  <c r="EF445" i="9"/>
  <c r="EC445" i="9"/>
  <c r="EB445" i="9"/>
  <c r="DY445" i="9"/>
  <c r="FE445" i="9" s="1"/>
  <c r="DX445" i="9"/>
  <c r="FD445" i="9" s="1"/>
  <c r="DE445" i="9"/>
  <c r="DD445" i="9"/>
  <c r="CO445" i="9"/>
  <c r="CN445" i="9"/>
  <c r="CK445" i="9"/>
  <c r="CJ445" i="9"/>
  <c r="CG445" i="9"/>
  <c r="GI445" i="9" s="1"/>
  <c r="GY445" i="9" s="1"/>
  <c r="CF445" i="9"/>
  <c r="GH445" i="9" s="1"/>
  <c r="CA445" i="9"/>
  <c r="BZ445" i="9"/>
  <c r="BY445" i="9"/>
  <c r="BX445" i="9"/>
  <c r="BU445" i="9"/>
  <c r="DA445" i="9" s="1"/>
  <c r="BT445" i="9"/>
  <c r="BQ445" i="9"/>
  <c r="CW445" i="9" s="1"/>
  <c r="BP445" i="9"/>
  <c r="CV445" i="9" s="1"/>
  <c r="BH445" i="9"/>
  <c r="BE445" i="9"/>
  <c r="BD445" i="9"/>
  <c r="AS445" i="9"/>
  <c r="AR445" i="9"/>
  <c r="AO445" i="9"/>
  <c r="GQ445" i="9" s="1"/>
  <c r="AN445" i="9"/>
  <c r="AK445" i="9"/>
  <c r="AJ445" i="9"/>
  <c r="AE445" i="9"/>
  <c r="AD445" i="9"/>
  <c r="AT445" i="9" s="1"/>
  <c r="AC445" i="9"/>
  <c r="AB445" i="9"/>
  <c r="Y445" i="9"/>
  <c r="X445" i="9"/>
  <c r="U445" i="9"/>
  <c r="BA445" i="9" s="1"/>
  <c r="T445" i="9"/>
  <c r="P445" i="9"/>
  <c r="O445" i="9"/>
  <c r="N445" i="9"/>
  <c r="K445" i="9"/>
  <c r="J445" i="9"/>
  <c r="HE444" i="9"/>
  <c r="HI444" i="9" s="1"/>
  <c r="HC444" i="9"/>
  <c r="HG444" i="9" s="1"/>
  <c r="HB444" i="9"/>
  <c r="HF444" i="9" s="1"/>
  <c r="GT444" i="9"/>
  <c r="GX444" i="9" s="1"/>
  <c r="GN444" i="9"/>
  <c r="GR444" i="9" s="1"/>
  <c r="GM444" i="9"/>
  <c r="GL444" i="9"/>
  <c r="GP444" i="9" s="1"/>
  <c r="GG444" i="9"/>
  <c r="GK444" i="9" s="1"/>
  <c r="GE444" i="9"/>
  <c r="GI444" i="9" s="1"/>
  <c r="GD444" i="9"/>
  <c r="GH444" i="9" s="1"/>
  <c r="GC444" i="9"/>
  <c r="GB444" i="9"/>
  <c r="FY444" i="9"/>
  <c r="FX444" i="9"/>
  <c r="FU444" i="9"/>
  <c r="FT444" i="9"/>
  <c r="FH444" i="9"/>
  <c r="FE444" i="9"/>
  <c r="FD444" i="9"/>
  <c r="FN444" i="9" s="1"/>
  <c r="EJ444" i="9" s="1"/>
  <c r="FA444" i="9"/>
  <c r="EW444" i="9"/>
  <c r="EV444" i="9"/>
  <c r="ES444" i="9"/>
  <c r="ER444" i="9"/>
  <c r="EO444" i="9"/>
  <c r="EN444" i="9"/>
  <c r="EI444" i="9"/>
  <c r="EY444" i="9" s="1"/>
  <c r="EH444" i="9"/>
  <c r="EG444" i="9"/>
  <c r="FM444" i="9" s="1"/>
  <c r="EF444" i="9"/>
  <c r="FL444" i="9" s="1"/>
  <c r="EC444" i="9"/>
  <c r="FI444" i="9" s="1"/>
  <c r="EB444" i="9"/>
  <c r="DY444" i="9"/>
  <c r="DX444" i="9"/>
  <c r="DE444" i="9"/>
  <c r="DD444" i="9"/>
  <c r="DA444" i="9"/>
  <c r="CZ444" i="9"/>
  <c r="CP444" i="9"/>
  <c r="CO444" i="9"/>
  <c r="CN444" i="9"/>
  <c r="CK444" i="9"/>
  <c r="CJ444" i="9"/>
  <c r="CG444" i="9"/>
  <c r="CF444" i="9"/>
  <c r="CA444" i="9"/>
  <c r="BZ444" i="9"/>
  <c r="BY444" i="9"/>
  <c r="BX444" i="9"/>
  <c r="BU444" i="9"/>
  <c r="BT444" i="9"/>
  <c r="BQ444" i="9"/>
  <c r="CW444" i="9" s="1"/>
  <c r="BP444" i="9"/>
  <c r="CV444" i="9" s="1"/>
  <c r="DF444" i="9" s="1"/>
  <c r="CB444" i="9" s="1"/>
  <c r="DH444" i="9" s="1"/>
  <c r="BD444" i="9"/>
  <c r="BA444" i="9"/>
  <c r="AZ444" i="9"/>
  <c r="AS444" i="9"/>
  <c r="AR444" i="9"/>
  <c r="AO444" i="9"/>
  <c r="AN444" i="9"/>
  <c r="AK444" i="9"/>
  <c r="AJ444" i="9"/>
  <c r="AE444" i="9"/>
  <c r="AD444" i="9"/>
  <c r="AC444" i="9"/>
  <c r="AB444" i="9"/>
  <c r="BH444" i="9" s="1"/>
  <c r="Y444" i="9"/>
  <c r="GO444" i="9" s="1"/>
  <c r="X444" i="9"/>
  <c r="U444" i="9"/>
  <c r="T444" i="9"/>
  <c r="P444" i="9"/>
  <c r="O444" i="9"/>
  <c r="N444" i="9"/>
  <c r="K444" i="9"/>
  <c r="J444" i="9"/>
  <c r="HC443" i="9"/>
  <c r="HG443" i="9" s="1"/>
  <c r="HB443" i="9"/>
  <c r="HF443" i="9" s="1"/>
  <c r="GT443" i="9"/>
  <c r="GM443" i="9"/>
  <c r="GL443" i="9"/>
  <c r="GE443" i="9"/>
  <c r="GU443" i="9" s="1"/>
  <c r="GD443" i="9"/>
  <c r="GH443" i="9" s="1"/>
  <c r="GC443" i="9"/>
  <c r="GB443" i="9"/>
  <c r="FY443" i="9"/>
  <c r="FX443" i="9"/>
  <c r="FU443" i="9"/>
  <c r="FT443" i="9"/>
  <c r="FD443" i="9"/>
  <c r="FN443" i="9" s="1"/>
  <c r="EZ443" i="9"/>
  <c r="EY443" i="9"/>
  <c r="FA443" i="9" s="1"/>
  <c r="EW443" i="9"/>
  <c r="EV443" i="9"/>
  <c r="ES443" i="9"/>
  <c r="ER443" i="9"/>
  <c r="EO443" i="9"/>
  <c r="EN443" i="9"/>
  <c r="EX443" i="9" s="1"/>
  <c r="EI443" i="9"/>
  <c r="EH443" i="9"/>
  <c r="EG443" i="9"/>
  <c r="FM443" i="9" s="1"/>
  <c r="EF443" i="9"/>
  <c r="FL443" i="9" s="1"/>
  <c r="EC443" i="9"/>
  <c r="FI443" i="9" s="1"/>
  <c r="EB443" i="9"/>
  <c r="FH443" i="9" s="1"/>
  <c r="DY443" i="9"/>
  <c r="FE443" i="9" s="1"/>
  <c r="DX443" i="9"/>
  <c r="CZ443" i="9"/>
  <c r="CW443" i="9"/>
  <c r="DG443" i="9" s="1"/>
  <c r="CC443" i="9" s="1"/>
  <c r="DI443" i="9" s="1"/>
  <c r="CV443" i="9"/>
  <c r="CO443" i="9"/>
  <c r="CN443" i="9"/>
  <c r="CK443" i="9"/>
  <c r="CJ443" i="9"/>
  <c r="CG443" i="9"/>
  <c r="CF443" i="9"/>
  <c r="CA443" i="9"/>
  <c r="BZ443" i="9"/>
  <c r="BY443" i="9"/>
  <c r="DE443" i="9" s="1"/>
  <c r="BX443" i="9"/>
  <c r="DD443" i="9" s="1"/>
  <c r="BU443" i="9"/>
  <c r="DA443" i="9" s="1"/>
  <c r="BT443" i="9"/>
  <c r="BQ443" i="9"/>
  <c r="BP443" i="9"/>
  <c r="AZ443" i="9"/>
  <c r="AV443" i="9"/>
  <c r="AU443" i="9"/>
  <c r="AW443" i="9" s="1"/>
  <c r="AS443" i="9"/>
  <c r="AR443" i="9"/>
  <c r="AO443" i="9"/>
  <c r="GQ443" i="9" s="1"/>
  <c r="AN443" i="9"/>
  <c r="AK443" i="9"/>
  <c r="AJ443" i="9"/>
  <c r="AT443" i="9" s="1"/>
  <c r="AE443" i="9"/>
  <c r="AD443" i="9"/>
  <c r="AC443" i="9"/>
  <c r="AB443" i="9"/>
  <c r="Y443" i="9"/>
  <c r="X443" i="9"/>
  <c r="U443" i="9"/>
  <c r="T443" i="9"/>
  <c r="GF443" i="9" s="1"/>
  <c r="GJ443" i="9" s="1"/>
  <c r="O443" i="9"/>
  <c r="N443" i="9"/>
  <c r="K443" i="9"/>
  <c r="J443" i="9"/>
  <c r="HH442" i="9"/>
  <c r="HG442" i="9"/>
  <c r="HF442" i="9"/>
  <c r="HC442" i="9"/>
  <c r="HB442" i="9"/>
  <c r="GP442" i="9"/>
  <c r="GM442" i="9"/>
  <c r="GU442" i="9" s="1"/>
  <c r="GL442" i="9"/>
  <c r="GT442" i="9" s="1"/>
  <c r="GE442" i="9"/>
  <c r="GD442" i="9"/>
  <c r="GC442" i="9"/>
  <c r="GB442" i="9"/>
  <c r="FY442" i="9"/>
  <c r="FX442" i="9"/>
  <c r="FU442" i="9"/>
  <c r="FT442" i="9"/>
  <c r="FO442" i="9"/>
  <c r="FQ442" i="9" s="1"/>
  <c r="FM442" i="9"/>
  <c r="FL442" i="9"/>
  <c r="EZ442" i="9"/>
  <c r="EY442" i="9"/>
  <c r="FA442" i="9" s="1"/>
  <c r="EW442" i="9"/>
  <c r="EV442" i="9"/>
  <c r="ES442" i="9"/>
  <c r="ER442" i="9"/>
  <c r="EO442" i="9"/>
  <c r="EN442" i="9"/>
  <c r="EX442" i="9" s="1"/>
  <c r="EI442" i="9"/>
  <c r="EH442" i="9"/>
  <c r="EG442" i="9"/>
  <c r="EF442" i="9"/>
  <c r="EC442" i="9"/>
  <c r="FI442" i="9" s="1"/>
  <c r="EB442" i="9"/>
  <c r="FH442" i="9" s="1"/>
  <c r="FN442" i="9" s="1"/>
  <c r="EJ442" i="9" s="1"/>
  <c r="DY442" i="9"/>
  <c r="FE442" i="9" s="1"/>
  <c r="DX442" i="9"/>
  <c r="FD442" i="9" s="1"/>
  <c r="DE442" i="9"/>
  <c r="DD442" i="9"/>
  <c r="CP442" i="9"/>
  <c r="CR442" i="9" s="1"/>
  <c r="CO442" i="9"/>
  <c r="CN442" i="9"/>
  <c r="CK442" i="9"/>
  <c r="CJ442" i="9"/>
  <c r="CG442" i="9"/>
  <c r="CF442" i="9"/>
  <c r="CA442" i="9"/>
  <c r="BZ442" i="9"/>
  <c r="BY442" i="9"/>
  <c r="BX442" i="9"/>
  <c r="HD442" i="9" s="1"/>
  <c r="BU442" i="9"/>
  <c r="DA442" i="9" s="1"/>
  <c r="BT442" i="9"/>
  <c r="CZ442" i="9" s="1"/>
  <c r="BQ442" i="9"/>
  <c r="CW442" i="9" s="1"/>
  <c r="BP442" i="9"/>
  <c r="BH442" i="9"/>
  <c r="BD442" i="9"/>
  <c r="BJ442" i="9" s="1"/>
  <c r="AF442" i="9" s="1"/>
  <c r="BA442" i="9"/>
  <c r="AS442" i="9"/>
  <c r="AR442" i="9"/>
  <c r="AO442" i="9"/>
  <c r="AN442" i="9"/>
  <c r="AK442" i="9"/>
  <c r="AJ442" i="9"/>
  <c r="GH442" i="9" s="1"/>
  <c r="AE442" i="9"/>
  <c r="AD442" i="9"/>
  <c r="DJ442" i="9" s="1"/>
  <c r="AC442" i="9"/>
  <c r="AB442" i="9"/>
  <c r="Y442" i="9"/>
  <c r="X442" i="9"/>
  <c r="U442" i="9"/>
  <c r="GG442" i="9" s="1"/>
  <c r="GK442" i="9" s="1"/>
  <c r="T442" i="9"/>
  <c r="AZ442" i="9" s="1"/>
  <c r="O442" i="9"/>
  <c r="N442" i="9"/>
  <c r="K442" i="9"/>
  <c r="J442" i="9"/>
  <c r="HG441" i="9"/>
  <c r="HF441" i="9"/>
  <c r="HC441" i="9"/>
  <c r="HB441" i="9"/>
  <c r="GX441" i="9"/>
  <c r="GP441" i="9"/>
  <c r="GO441" i="9"/>
  <c r="GS441" i="9" s="1"/>
  <c r="GN441" i="9"/>
  <c r="GM441" i="9"/>
  <c r="GL441" i="9"/>
  <c r="GT441" i="9" s="1"/>
  <c r="GG441" i="9"/>
  <c r="GK441" i="9" s="1"/>
  <c r="GE441" i="9"/>
  <c r="GI441" i="9" s="1"/>
  <c r="GD441" i="9"/>
  <c r="GC441" i="9"/>
  <c r="GB441" i="9"/>
  <c r="FY441" i="9"/>
  <c r="FX441" i="9"/>
  <c r="FU441" i="9"/>
  <c r="FT441" i="9"/>
  <c r="FL441" i="9"/>
  <c r="FI441" i="9"/>
  <c r="FH441" i="9"/>
  <c r="FE441" i="9"/>
  <c r="EW441" i="9"/>
  <c r="EV441" i="9"/>
  <c r="ES441" i="9"/>
  <c r="ER441" i="9"/>
  <c r="EO441" i="9"/>
  <c r="EN441" i="9"/>
  <c r="EI441" i="9"/>
  <c r="EH441" i="9"/>
  <c r="EG441" i="9"/>
  <c r="FM441" i="9" s="1"/>
  <c r="EF441" i="9"/>
  <c r="EC441" i="9"/>
  <c r="EB441" i="9"/>
  <c r="DY441" i="9"/>
  <c r="DX441" i="9"/>
  <c r="FD441" i="9" s="1"/>
  <c r="DK441" i="9"/>
  <c r="DE441" i="9"/>
  <c r="DD441" i="9"/>
  <c r="DA441" i="9"/>
  <c r="CP441" i="9"/>
  <c r="CR441" i="9" s="1"/>
  <c r="CO441" i="9"/>
  <c r="CN441" i="9"/>
  <c r="CK441" i="9"/>
  <c r="CJ441" i="9"/>
  <c r="CG441" i="9"/>
  <c r="CF441" i="9"/>
  <c r="GH441" i="9" s="1"/>
  <c r="CA441" i="9"/>
  <c r="BZ441" i="9"/>
  <c r="BY441" i="9"/>
  <c r="BX441" i="9"/>
  <c r="BU441" i="9"/>
  <c r="BT441" i="9"/>
  <c r="CZ441" i="9" s="1"/>
  <c r="BQ441" i="9"/>
  <c r="CW441" i="9" s="1"/>
  <c r="BP441" i="9"/>
  <c r="CV441" i="9" s="1"/>
  <c r="DF441" i="9" s="1"/>
  <c r="CB441" i="9" s="1"/>
  <c r="DH441" i="9" s="1"/>
  <c r="BH441" i="9"/>
  <c r="BE441" i="9"/>
  <c r="BD441" i="9"/>
  <c r="BA441" i="9"/>
  <c r="AS441" i="9"/>
  <c r="AR441" i="9"/>
  <c r="AO441" i="9"/>
  <c r="GQ441" i="9" s="1"/>
  <c r="AN441" i="9"/>
  <c r="AK441" i="9"/>
  <c r="AJ441" i="9"/>
  <c r="AE441" i="9"/>
  <c r="AD441" i="9"/>
  <c r="AC441" i="9"/>
  <c r="AB441" i="9"/>
  <c r="HD441" i="9" s="1"/>
  <c r="HH441" i="9" s="1"/>
  <c r="Y441" i="9"/>
  <c r="X441" i="9"/>
  <c r="U441" i="9"/>
  <c r="T441" i="9"/>
  <c r="AZ441" i="9" s="1"/>
  <c r="O441" i="9"/>
  <c r="N441" i="9"/>
  <c r="K441" i="9"/>
  <c r="J441" i="9"/>
  <c r="HD440" i="9"/>
  <c r="HH440" i="9" s="1"/>
  <c r="HC440" i="9"/>
  <c r="HG440" i="9" s="1"/>
  <c r="HB440" i="9"/>
  <c r="HF440" i="9" s="1"/>
  <c r="GV440" i="9"/>
  <c r="GZ440" i="9" s="1"/>
  <c r="GN440" i="9"/>
  <c r="GR440" i="9" s="1"/>
  <c r="GM440" i="9"/>
  <c r="GL440" i="9"/>
  <c r="GF440" i="9"/>
  <c r="GJ440" i="9" s="1"/>
  <c r="GE440" i="9"/>
  <c r="GD440" i="9"/>
  <c r="GH440" i="9" s="1"/>
  <c r="GC440" i="9"/>
  <c r="GB440" i="9"/>
  <c r="FY440" i="9"/>
  <c r="FX440" i="9"/>
  <c r="FU440" i="9"/>
  <c r="FT440" i="9"/>
  <c r="P440" i="9" s="1"/>
  <c r="FH440" i="9"/>
  <c r="FE440" i="9"/>
  <c r="FO440" i="9" s="1"/>
  <c r="FD440" i="9"/>
  <c r="EW440" i="9"/>
  <c r="EV440" i="9"/>
  <c r="ES440" i="9"/>
  <c r="ER440" i="9"/>
  <c r="EO440" i="9"/>
  <c r="EN440" i="9"/>
  <c r="EI440" i="9"/>
  <c r="EH440" i="9"/>
  <c r="EG440" i="9"/>
  <c r="FM440" i="9" s="1"/>
  <c r="EF440" i="9"/>
  <c r="FL440" i="9" s="1"/>
  <c r="EC440" i="9"/>
  <c r="FI440" i="9" s="1"/>
  <c r="EB440" i="9"/>
  <c r="DY440" i="9"/>
  <c r="DX440" i="9"/>
  <c r="DK440" i="9"/>
  <c r="DD440" i="9"/>
  <c r="DA440" i="9"/>
  <c r="CZ440" i="9"/>
  <c r="CW440" i="9"/>
  <c r="CO440" i="9"/>
  <c r="CN440" i="9"/>
  <c r="CK440" i="9"/>
  <c r="CJ440" i="9"/>
  <c r="CG440" i="9"/>
  <c r="CF440" i="9"/>
  <c r="CA440" i="9"/>
  <c r="BZ440" i="9"/>
  <c r="CP440" i="9" s="1"/>
  <c r="BY440" i="9"/>
  <c r="DE440" i="9" s="1"/>
  <c r="BX440" i="9"/>
  <c r="BU440" i="9"/>
  <c r="BT440" i="9"/>
  <c r="BQ440" i="9"/>
  <c r="GG440" i="9" s="1"/>
  <c r="GK440" i="9" s="1"/>
  <c r="BP440" i="9"/>
  <c r="CV440" i="9" s="1"/>
  <c r="BD440" i="9"/>
  <c r="BA440" i="9"/>
  <c r="AZ440" i="9"/>
  <c r="AS440" i="9"/>
  <c r="AR440" i="9"/>
  <c r="AO440" i="9"/>
  <c r="AN440" i="9"/>
  <c r="AK440" i="9"/>
  <c r="AJ440" i="9"/>
  <c r="AE440" i="9"/>
  <c r="AD440" i="9"/>
  <c r="AC440" i="9"/>
  <c r="AB440" i="9"/>
  <c r="BH440" i="9" s="1"/>
  <c r="Y440" i="9"/>
  <c r="X440" i="9"/>
  <c r="U440" i="9"/>
  <c r="T440" i="9"/>
  <c r="O440" i="9"/>
  <c r="N440" i="9"/>
  <c r="K440" i="9"/>
  <c r="J440" i="9"/>
  <c r="HG439" i="9"/>
  <c r="HC439" i="9"/>
  <c r="HB439" i="9"/>
  <c r="HF439" i="9" s="1"/>
  <c r="GT439" i="9"/>
  <c r="GQ439" i="9"/>
  <c r="GM439" i="9"/>
  <c r="GU439" i="9" s="1"/>
  <c r="GL439" i="9"/>
  <c r="GE439" i="9"/>
  <c r="GD439" i="9"/>
  <c r="GC439" i="9"/>
  <c r="GB439" i="9"/>
  <c r="FY439" i="9"/>
  <c r="FX439" i="9"/>
  <c r="FU439" i="9"/>
  <c r="FT439" i="9"/>
  <c r="FO439" i="9"/>
  <c r="FQ439" i="9" s="1"/>
  <c r="FN439" i="9"/>
  <c r="FM439" i="9"/>
  <c r="FD439" i="9"/>
  <c r="EZ439" i="9"/>
  <c r="EY439" i="9"/>
  <c r="FA439" i="9" s="1"/>
  <c r="EW439" i="9"/>
  <c r="EV439" i="9"/>
  <c r="ES439" i="9"/>
  <c r="ER439" i="9"/>
  <c r="EO439" i="9"/>
  <c r="EN439" i="9"/>
  <c r="EX439" i="9" s="1"/>
  <c r="EK439" i="9"/>
  <c r="EI439" i="9"/>
  <c r="EH439" i="9"/>
  <c r="EG439" i="9"/>
  <c r="EF439" i="9"/>
  <c r="FL439" i="9" s="1"/>
  <c r="EC439" i="9"/>
  <c r="FI439" i="9" s="1"/>
  <c r="EB439" i="9"/>
  <c r="FH439" i="9" s="1"/>
  <c r="DY439" i="9"/>
  <c r="FE439" i="9" s="1"/>
  <c r="DX439" i="9"/>
  <c r="DG439" i="9"/>
  <c r="CC439" i="9" s="1"/>
  <c r="DI439" i="9" s="1"/>
  <c r="CZ439" i="9"/>
  <c r="CW439" i="9"/>
  <c r="CV439" i="9"/>
  <c r="CO439" i="9"/>
  <c r="CN439" i="9"/>
  <c r="CK439" i="9"/>
  <c r="CJ439" i="9"/>
  <c r="CG439" i="9"/>
  <c r="GI439" i="9" s="1"/>
  <c r="GY439" i="9" s="1"/>
  <c r="CF439" i="9"/>
  <c r="CA439" i="9"/>
  <c r="BZ439" i="9"/>
  <c r="BY439" i="9"/>
  <c r="DE439" i="9" s="1"/>
  <c r="BX439" i="9"/>
  <c r="DD439" i="9" s="1"/>
  <c r="BU439" i="9"/>
  <c r="DA439" i="9" s="1"/>
  <c r="BT439" i="9"/>
  <c r="BQ439" i="9"/>
  <c r="BP439" i="9"/>
  <c r="BI439" i="9"/>
  <c r="AZ439" i="9"/>
  <c r="AV439" i="9"/>
  <c r="AS439" i="9"/>
  <c r="AR439" i="9"/>
  <c r="AO439" i="9"/>
  <c r="AN439" i="9"/>
  <c r="AK439" i="9"/>
  <c r="AU439" i="9" s="1"/>
  <c r="AW439" i="9" s="1"/>
  <c r="AJ439" i="9"/>
  <c r="AT439" i="9" s="1"/>
  <c r="AE439" i="9"/>
  <c r="AD439" i="9"/>
  <c r="AC439" i="9"/>
  <c r="HE439" i="9" s="1"/>
  <c r="HI439" i="9" s="1"/>
  <c r="AB439" i="9"/>
  <c r="Y439" i="9"/>
  <c r="X439" i="9"/>
  <c r="U439" i="9"/>
  <c r="T439" i="9"/>
  <c r="GF439" i="9" s="1"/>
  <c r="GJ439" i="9" s="1"/>
  <c r="O439" i="9"/>
  <c r="N439" i="9"/>
  <c r="K439" i="9"/>
  <c r="J439" i="9"/>
  <c r="HG438" i="9"/>
  <c r="HF438" i="9"/>
  <c r="HE438" i="9"/>
  <c r="HI438" i="9" s="1"/>
  <c r="HC438" i="9"/>
  <c r="HB438" i="9"/>
  <c r="GQ438" i="9"/>
  <c r="GP438" i="9"/>
  <c r="GO438" i="9"/>
  <c r="GM438" i="9"/>
  <c r="GU438" i="9" s="1"/>
  <c r="GL438" i="9"/>
  <c r="GT438" i="9" s="1"/>
  <c r="GI438" i="9"/>
  <c r="GY438" i="9" s="1"/>
  <c r="GE438" i="9"/>
  <c r="GD438" i="9"/>
  <c r="GC438" i="9"/>
  <c r="GB438" i="9"/>
  <c r="FY438" i="9"/>
  <c r="FX438" i="9"/>
  <c r="FU438" i="9"/>
  <c r="FT438" i="9"/>
  <c r="FM438" i="9"/>
  <c r="FL438" i="9"/>
  <c r="FI438" i="9"/>
  <c r="EY438" i="9"/>
  <c r="EX438" i="9"/>
  <c r="EZ438" i="9" s="1"/>
  <c r="EW438" i="9"/>
  <c r="EV438" i="9"/>
  <c r="ES438" i="9"/>
  <c r="ER438" i="9"/>
  <c r="EO438" i="9"/>
  <c r="EN438" i="9"/>
  <c r="EI438" i="9"/>
  <c r="EH438" i="9"/>
  <c r="EG438" i="9"/>
  <c r="EF438" i="9"/>
  <c r="EC438" i="9"/>
  <c r="EB438" i="9"/>
  <c r="FH438" i="9" s="1"/>
  <c r="DY438" i="9"/>
  <c r="FE438" i="9" s="1"/>
  <c r="DX438" i="9"/>
  <c r="FD438" i="9" s="1"/>
  <c r="FN438" i="9" s="1"/>
  <c r="EJ438" i="9" s="1"/>
  <c r="DE438" i="9"/>
  <c r="CV438" i="9"/>
  <c r="CO438" i="9"/>
  <c r="CN438" i="9"/>
  <c r="CK438" i="9"/>
  <c r="CJ438" i="9"/>
  <c r="CG438" i="9"/>
  <c r="CQ438" i="9" s="1"/>
  <c r="CS438" i="9" s="1"/>
  <c r="CF438" i="9"/>
  <c r="CP438" i="9" s="1"/>
  <c r="CR438" i="9" s="1"/>
  <c r="CA438" i="9"/>
  <c r="BZ438" i="9"/>
  <c r="BY438" i="9"/>
  <c r="BX438" i="9"/>
  <c r="BU438" i="9"/>
  <c r="DA438" i="9" s="1"/>
  <c r="BT438" i="9"/>
  <c r="CZ438" i="9" s="1"/>
  <c r="BQ438" i="9"/>
  <c r="CW438" i="9" s="1"/>
  <c r="DG438" i="9" s="1"/>
  <c r="CC438" i="9" s="1"/>
  <c r="DI438" i="9" s="1"/>
  <c r="BP438" i="9"/>
  <c r="BI438" i="9"/>
  <c r="BH438" i="9"/>
  <c r="BE438" i="9"/>
  <c r="AU438" i="9"/>
  <c r="AT438" i="9"/>
  <c r="AV438" i="9" s="1"/>
  <c r="AS438" i="9"/>
  <c r="AR438" i="9"/>
  <c r="AO438" i="9"/>
  <c r="AN438" i="9"/>
  <c r="AK438" i="9"/>
  <c r="AJ438" i="9"/>
  <c r="AE438" i="9"/>
  <c r="AD438" i="9"/>
  <c r="DJ438" i="9" s="1"/>
  <c r="AC438" i="9"/>
  <c r="AB438" i="9"/>
  <c r="Y438" i="9"/>
  <c r="X438" i="9"/>
  <c r="U438" i="9"/>
  <c r="BA438" i="9" s="1"/>
  <c r="T438" i="9"/>
  <c r="O438" i="9"/>
  <c r="N438" i="9"/>
  <c r="K438" i="9"/>
  <c r="J438" i="9"/>
  <c r="HG437" i="9"/>
  <c r="HC437" i="9"/>
  <c r="HB437" i="9"/>
  <c r="HF437" i="9" s="1"/>
  <c r="GT437" i="9"/>
  <c r="GQ437" i="9"/>
  <c r="GM437" i="9"/>
  <c r="GU437" i="9" s="1"/>
  <c r="GL437" i="9"/>
  <c r="GH437" i="9"/>
  <c r="GE437" i="9"/>
  <c r="GD437" i="9"/>
  <c r="GC437" i="9"/>
  <c r="GB437" i="9"/>
  <c r="FY437" i="9"/>
  <c r="FX437" i="9"/>
  <c r="FU437" i="9"/>
  <c r="FT437" i="9"/>
  <c r="FO437" i="9"/>
  <c r="EK437" i="9" s="1"/>
  <c r="FM437" i="9"/>
  <c r="FD437" i="9"/>
  <c r="EY437" i="9"/>
  <c r="FA437" i="9" s="1"/>
  <c r="EX437" i="9"/>
  <c r="EZ437" i="9" s="1"/>
  <c r="EW437" i="9"/>
  <c r="EV437" i="9"/>
  <c r="ES437" i="9"/>
  <c r="ER437" i="9"/>
  <c r="EO437" i="9"/>
  <c r="EN437" i="9"/>
  <c r="EI437" i="9"/>
  <c r="EH437" i="9"/>
  <c r="EG437" i="9"/>
  <c r="EF437" i="9"/>
  <c r="FL437" i="9" s="1"/>
  <c r="EC437" i="9"/>
  <c r="FI437" i="9" s="1"/>
  <c r="EB437" i="9"/>
  <c r="FH437" i="9" s="1"/>
  <c r="DY437" i="9"/>
  <c r="FE437" i="9" s="1"/>
  <c r="DX437" i="9"/>
  <c r="CZ437" i="9"/>
  <c r="DF437" i="9" s="1"/>
  <c r="CB437" i="9" s="1"/>
  <c r="DH437" i="9" s="1"/>
  <c r="CW437" i="9"/>
  <c r="CV437" i="9"/>
  <c r="CO437" i="9"/>
  <c r="CN437" i="9"/>
  <c r="CK437" i="9"/>
  <c r="CJ437" i="9"/>
  <c r="CG437" i="9"/>
  <c r="CF437" i="9"/>
  <c r="CA437" i="9"/>
  <c r="CQ437" i="9" s="1"/>
  <c r="CS437" i="9" s="1"/>
  <c r="BZ437" i="9"/>
  <c r="DJ437" i="9" s="1"/>
  <c r="BY437" i="9"/>
  <c r="DE437" i="9" s="1"/>
  <c r="BX437" i="9"/>
  <c r="DD437" i="9" s="1"/>
  <c r="BU437" i="9"/>
  <c r="DA437" i="9" s="1"/>
  <c r="BT437" i="9"/>
  <c r="BQ437" i="9"/>
  <c r="BP437" i="9"/>
  <c r="BI437" i="9"/>
  <c r="AT437" i="9"/>
  <c r="AV437" i="9" s="1"/>
  <c r="AS437" i="9"/>
  <c r="AR437" i="9"/>
  <c r="AO437" i="9"/>
  <c r="AN437" i="9"/>
  <c r="GP437" i="9" s="1"/>
  <c r="AK437" i="9"/>
  <c r="AJ437" i="9"/>
  <c r="AE437" i="9"/>
  <c r="DK437" i="9" s="1"/>
  <c r="AD437" i="9"/>
  <c r="AC437" i="9"/>
  <c r="AB437" i="9"/>
  <c r="Y437" i="9"/>
  <c r="X437" i="9"/>
  <c r="U437" i="9"/>
  <c r="T437" i="9"/>
  <c r="O437" i="9"/>
  <c r="N437" i="9"/>
  <c r="K437" i="9"/>
  <c r="J437" i="9"/>
  <c r="HG436" i="9"/>
  <c r="HF436" i="9"/>
  <c r="HE436" i="9"/>
  <c r="HI436" i="9" s="1"/>
  <c r="HC436" i="9"/>
  <c r="HB436" i="9"/>
  <c r="GQ436" i="9"/>
  <c r="GP436" i="9"/>
  <c r="GN436" i="9"/>
  <c r="GM436" i="9"/>
  <c r="GU436" i="9" s="1"/>
  <c r="GL436" i="9"/>
  <c r="GT436" i="9" s="1"/>
  <c r="GH436" i="9"/>
  <c r="GG436" i="9"/>
  <c r="GK436" i="9" s="1"/>
  <c r="GE436" i="9"/>
  <c r="GD436" i="9"/>
  <c r="GC436" i="9"/>
  <c r="GB436" i="9"/>
  <c r="FY436" i="9"/>
  <c r="FX436" i="9"/>
  <c r="FU436" i="9"/>
  <c r="FT436" i="9"/>
  <c r="FM436" i="9"/>
  <c r="FL436" i="9"/>
  <c r="FI436" i="9"/>
  <c r="EW436" i="9"/>
  <c r="EV436" i="9"/>
  <c r="ES436" i="9"/>
  <c r="ER436" i="9"/>
  <c r="EO436" i="9"/>
  <c r="EN436" i="9"/>
  <c r="EI436" i="9"/>
  <c r="EH436" i="9"/>
  <c r="EG436" i="9"/>
  <c r="EF436" i="9"/>
  <c r="EC436" i="9"/>
  <c r="EB436" i="9"/>
  <c r="FH436" i="9" s="1"/>
  <c r="DY436" i="9"/>
  <c r="FE436" i="9" s="1"/>
  <c r="FO436" i="9" s="1"/>
  <c r="EK436" i="9" s="1"/>
  <c r="DX436" i="9"/>
  <c r="FD436" i="9" s="1"/>
  <c r="DE436" i="9"/>
  <c r="DD436" i="9"/>
  <c r="CR436" i="9"/>
  <c r="CP436" i="9"/>
  <c r="CO436" i="9"/>
  <c r="CN436" i="9"/>
  <c r="CK436" i="9"/>
  <c r="CJ436" i="9"/>
  <c r="CG436" i="9"/>
  <c r="CF436" i="9"/>
  <c r="CA436" i="9"/>
  <c r="BZ436" i="9"/>
  <c r="BY436" i="9"/>
  <c r="BX436" i="9"/>
  <c r="HD436" i="9" s="1"/>
  <c r="HH436" i="9" s="1"/>
  <c r="BU436" i="9"/>
  <c r="BT436" i="9"/>
  <c r="CZ436" i="9" s="1"/>
  <c r="BQ436" i="9"/>
  <c r="CW436" i="9" s="1"/>
  <c r="BP436" i="9"/>
  <c r="CV436" i="9" s="1"/>
  <c r="DF436" i="9" s="1"/>
  <c r="CB436" i="9" s="1"/>
  <c r="DH436" i="9" s="1"/>
  <c r="BI436" i="9"/>
  <c r="BH436" i="9"/>
  <c r="BE436" i="9"/>
  <c r="AS436" i="9"/>
  <c r="AR436" i="9"/>
  <c r="AO436" i="9"/>
  <c r="AN436" i="9"/>
  <c r="AK436" i="9"/>
  <c r="AJ436" i="9"/>
  <c r="AE436" i="9"/>
  <c r="AD436" i="9"/>
  <c r="AC436" i="9"/>
  <c r="AB436" i="9"/>
  <c r="Y436" i="9"/>
  <c r="X436" i="9"/>
  <c r="BD436" i="9" s="1"/>
  <c r="U436" i="9"/>
  <c r="BA436" i="9" s="1"/>
  <c r="T436" i="9"/>
  <c r="Q436" i="9"/>
  <c r="O436" i="9"/>
  <c r="N436" i="9"/>
  <c r="K436" i="9"/>
  <c r="J436" i="9"/>
  <c r="HF435" i="9"/>
  <c r="HD435" i="9"/>
  <c r="HH435" i="9" s="1"/>
  <c r="HC435" i="9"/>
  <c r="HG435" i="9" s="1"/>
  <c r="HB435" i="9"/>
  <c r="GP435" i="9"/>
  <c r="GO435" i="9"/>
  <c r="GM435" i="9"/>
  <c r="GL435" i="9"/>
  <c r="GH435" i="9"/>
  <c r="GE435" i="9"/>
  <c r="GI435" i="9" s="1"/>
  <c r="GD435" i="9"/>
  <c r="GC435" i="9"/>
  <c r="GB435" i="9"/>
  <c r="FY435" i="9"/>
  <c r="FX435" i="9"/>
  <c r="FU435" i="9"/>
  <c r="FT435" i="9"/>
  <c r="FI435" i="9"/>
  <c r="FH435" i="9"/>
  <c r="FE435" i="9"/>
  <c r="FO435" i="9" s="1"/>
  <c r="EW435" i="9"/>
  <c r="EV435" i="9"/>
  <c r="ES435" i="9"/>
  <c r="ER435" i="9"/>
  <c r="EO435" i="9"/>
  <c r="EN435" i="9"/>
  <c r="EI435" i="9"/>
  <c r="EH435" i="9"/>
  <c r="EG435" i="9"/>
  <c r="FM435" i="9" s="1"/>
  <c r="EF435" i="9"/>
  <c r="FL435" i="9" s="1"/>
  <c r="EC435" i="9"/>
  <c r="EB435" i="9"/>
  <c r="DY435" i="9"/>
  <c r="DX435" i="9"/>
  <c r="FD435" i="9" s="1"/>
  <c r="DF435" i="9"/>
  <c r="CB435" i="9" s="1"/>
  <c r="DH435" i="9" s="1"/>
  <c r="DE435" i="9"/>
  <c r="DD435" i="9"/>
  <c r="DA435" i="9"/>
  <c r="CZ435" i="9"/>
  <c r="CO435" i="9"/>
  <c r="CN435" i="9"/>
  <c r="CK435" i="9"/>
  <c r="CJ435" i="9"/>
  <c r="CG435" i="9"/>
  <c r="CF435" i="9"/>
  <c r="CA435" i="9"/>
  <c r="BZ435" i="9"/>
  <c r="CP435" i="9" s="1"/>
  <c r="BY435" i="9"/>
  <c r="BX435" i="9"/>
  <c r="BU435" i="9"/>
  <c r="BT435" i="9"/>
  <c r="GN435" i="9" s="1"/>
  <c r="BQ435" i="9"/>
  <c r="CW435" i="9" s="1"/>
  <c r="BP435" i="9"/>
  <c r="CV435" i="9" s="1"/>
  <c r="BE435" i="9"/>
  <c r="BD435" i="9"/>
  <c r="BA435" i="9"/>
  <c r="AS435" i="9"/>
  <c r="AR435" i="9"/>
  <c r="AO435" i="9"/>
  <c r="AN435" i="9"/>
  <c r="AK435" i="9"/>
  <c r="AJ435" i="9"/>
  <c r="AE435" i="9"/>
  <c r="AD435" i="9"/>
  <c r="AC435" i="9"/>
  <c r="AB435" i="9"/>
  <c r="BH435" i="9" s="1"/>
  <c r="Y435" i="9"/>
  <c r="X435" i="9"/>
  <c r="U435" i="9"/>
  <c r="T435" i="9"/>
  <c r="AZ435" i="9" s="1"/>
  <c r="P435" i="9"/>
  <c r="O435" i="9"/>
  <c r="N435" i="9"/>
  <c r="K435" i="9"/>
  <c r="J435" i="9"/>
  <c r="HC434" i="9"/>
  <c r="HG434" i="9" s="1"/>
  <c r="HB434" i="9"/>
  <c r="HF434" i="9" s="1"/>
  <c r="GU434" i="9"/>
  <c r="GN434" i="9"/>
  <c r="GV434" i="9" s="1"/>
  <c r="GM434" i="9"/>
  <c r="GL434" i="9"/>
  <c r="GJ434" i="9"/>
  <c r="GF434" i="9"/>
  <c r="GE434" i="9"/>
  <c r="GD434" i="9"/>
  <c r="GH434" i="9" s="1"/>
  <c r="GC434" i="9"/>
  <c r="GB434" i="9"/>
  <c r="FY434" i="9"/>
  <c r="FX434" i="9"/>
  <c r="FU434" i="9"/>
  <c r="FT434" i="9"/>
  <c r="FE434" i="9"/>
  <c r="FD434" i="9"/>
  <c r="EW434" i="9"/>
  <c r="EV434" i="9"/>
  <c r="ES434" i="9"/>
  <c r="ER434" i="9"/>
  <c r="EO434" i="9"/>
  <c r="EN434" i="9"/>
  <c r="EI434" i="9"/>
  <c r="EH434" i="9"/>
  <c r="EG434" i="9"/>
  <c r="FM434" i="9" s="1"/>
  <c r="FO434" i="9" s="1"/>
  <c r="EF434" i="9"/>
  <c r="FL434" i="9" s="1"/>
  <c r="EC434" i="9"/>
  <c r="FI434" i="9" s="1"/>
  <c r="EB434" i="9"/>
  <c r="FH434" i="9" s="1"/>
  <c r="FN434" i="9" s="1"/>
  <c r="DY434" i="9"/>
  <c r="DX434" i="9"/>
  <c r="DD434" i="9"/>
  <c r="DA434" i="9"/>
  <c r="CZ434" i="9"/>
  <c r="CW434" i="9"/>
  <c r="CO434" i="9"/>
  <c r="CN434" i="9"/>
  <c r="CK434" i="9"/>
  <c r="CJ434" i="9"/>
  <c r="CG434" i="9"/>
  <c r="CF434" i="9"/>
  <c r="CA434" i="9"/>
  <c r="BZ434" i="9"/>
  <c r="BY434" i="9"/>
  <c r="DE434" i="9" s="1"/>
  <c r="BX434" i="9"/>
  <c r="BU434" i="9"/>
  <c r="BT434" i="9"/>
  <c r="BQ434" i="9"/>
  <c r="BP434" i="9"/>
  <c r="CV434" i="9" s="1"/>
  <c r="BA434" i="9"/>
  <c r="AZ434" i="9"/>
  <c r="AS434" i="9"/>
  <c r="AR434" i="9"/>
  <c r="AO434" i="9"/>
  <c r="AN434" i="9"/>
  <c r="AK434" i="9"/>
  <c r="AJ434" i="9"/>
  <c r="AE434" i="9"/>
  <c r="AD434" i="9"/>
  <c r="AC434" i="9"/>
  <c r="AB434" i="9"/>
  <c r="BH434" i="9" s="1"/>
  <c r="Y434" i="9"/>
  <c r="X434" i="9"/>
  <c r="P434" i="9" s="1"/>
  <c r="U434" i="9"/>
  <c r="GG434" i="9" s="1"/>
  <c r="T434" i="9"/>
  <c r="O434" i="9"/>
  <c r="N434" i="9"/>
  <c r="K434" i="9"/>
  <c r="J434" i="9"/>
  <c r="HG433" i="9"/>
  <c r="HF433" i="9"/>
  <c r="HC433" i="9"/>
  <c r="HB433" i="9"/>
  <c r="GM433" i="9"/>
  <c r="GU433" i="9" s="1"/>
  <c r="GL433" i="9"/>
  <c r="GH433" i="9"/>
  <c r="GE433" i="9"/>
  <c r="GD433" i="9"/>
  <c r="GC433" i="9"/>
  <c r="GB433" i="9"/>
  <c r="FY433" i="9"/>
  <c r="FX433" i="9"/>
  <c r="FU433" i="9"/>
  <c r="FT433" i="9"/>
  <c r="FO433" i="9"/>
  <c r="EK433" i="9" s="1"/>
  <c r="FM433" i="9"/>
  <c r="FA433" i="9"/>
  <c r="EZ433" i="9"/>
  <c r="EW433" i="9"/>
  <c r="EV433" i="9"/>
  <c r="ES433" i="9"/>
  <c r="ER433" i="9"/>
  <c r="EO433" i="9"/>
  <c r="EY433" i="9" s="1"/>
  <c r="EN433" i="9"/>
  <c r="EX433" i="9" s="1"/>
  <c r="EI433" i="9"/>
  <c r="EH433" i="9"/>
  <c r="EG433" i="9"/>
  <c r="EF433" i="9"/>
  <c r="FL433" i="9" s="1"/>
  <c r="EC433" i="9"/>
  <c r="FI433" i="9" s="1"/>
  <c r="EB433" i="9"/>
  <c r="FH433" i="9" s="1"/>
  <c r="DY433" i="9"/>
  <c r="FE433" i="9" s="1"/>
  <c r="DX433" i="9"/>
  <c r="FD433" i="9" s="1"/>
  <c r="FN433" i="9" s="1"/>
  <c r="FP433" i="9" s="1"/>
  <c r="DJ433" i="9"/>
  <c r="DF433" i="9"/>
  <c r="CB433" i="9" s="1"/>
  <c r="DH433" i="9" s="1"/>
  <c r="CW433" i="9"/>
  <c r="CV433" i="9"/>
  <c r="CO433" i="9"/>
  <c r="CN433" i="9"/>
  <c r="CK433" i="9"/>
  <c r="GQ433" i="9" s="1"/>
  <c r="CJ433" i="9"/>
  <c r="CG433" i="9"/>
  <c r="CF433" i="9"/>
  <c r="CA433" i="9"/>
  <c r="CQ433" i="9" s="1"/>
  <c r="CS433" i="9" s="1"/>
  <c r="BZ433" i="9"/>
  <c r="BY433" i="9"/>
  <c r="DE433" i="9" s="1"/>
  <c r="BX433" i="9"/>
  <c r="DD433" i="9" s="1"/>
  <c r="BU433" i="9"/>
  <c r="DA433" i="9" s="1"/>
  <c r="BT433" i="9"/>
  <c r="CZ433" i="9" s="1"/>
  <c r="BQ433" i="9"/>
  <c r="BP433" i="9"/>
  <c r="BI433" i="9"/>
  <c r="BH433" i="9"/>
  <c r="AZ433" i="9"/>
  <c r="AU433" i="9"/>
  <c r="AW433" i="9" s="1"/>
  <c r="AS433" i="9"/>
  <c r="AR433" i="9"/>
  <c r="AO433" i="9"/>
  <c r="AN433" i="9"/>
  <c r="AK433" i="9"/>
  <c r="AJ433" i="9"/>
  <c r="AT433" i="9" s="1"/>
  <c r="AV433" i="9" s="1"/>
  <c r="AE433" i="9"/>
  <c r="DK433" i="9" s="1"/>
  <c r="AD433" i="9"/>
  <c r="AC433" i="9"/>
  <c r="HE433" i="9" s="1"/>
  <c r="HI433" i="9" s="1"/>
  <c r="AB433" i="9"/>
  <c r="Y433" i="9"/>
  <c r="X433" i="9"/>
  <c r="U433" i="9"/>
  <c r="T433" i="9"/>
  <c r="O433" i="9"/>
  <c r="N433" i="9"/>
  <c r="K433" i="9"/>
  <c r="J433" i="9"/>
  <c r="HG432" i="9"/>
  <c r="HF432" i="9"/>
  <c r="HE432" i="9"/>
  <c r="HI432" i="9" s="1"/>
  <c r="HC432" i="9"/>
  <c r="HB432" i="9"/>
  <c r="GY432" i="9"/>
  <c r="GQ432" i="9"/>
  <c r="GO432" i="9"/>
  <c r="GN432" i="9"/>
  <c r="GM432" i="9"/>
  <c r="GU432" i="9" s="1"/>
  <c r="GL432" i="9"/>
  <c r="GT432" i="9" s="1"/>
  <c r="GX432" i="9" s="1"/>
  <c r="GI432" i="9"/>
  <c r="GE432" i="9"/>
  <c r="GD432" i="9"/>
  <c r="GC432" i="9"/>
  <c r="GB432" i="9"/>
  <c r="FY432" i="9"/>
  <c r="FX432" i="9"/>
  <c r="FU432" i="9"/>
  <c r="FT432" i="9"/>
  <c r="FM432" i="9"/>
  <c r="FL432" i="9"/>
  <c r="FI432" i="9"/>
  <c r="FH432" i="9"/>
  <c r="GR432" i="9" s="1"/>
  <c r="EX432" i="9"/>
  <c r="EZ432" i="9" s="1"/>
  <c r="EW432" i="9"/>
  <c r="EV432" i="9"/>
  <c r="ES432" i="9"/>
  <c r="ER432" i="9"/>
  <c r="EO432" i="9"/>
  <c r="EN432" i="9"/>
  <c r="EI432" i="9"/>
  <c r="EH432" i="9"/>
  <c r="EG432" i="9"/>
  <c r="EF432" i="9"/>
  <c r="EC432" i="9"/>
  <c r="EB432" i="9"/>
  <c r="DY432" i="9"/>
  <c r="FE432" i="9" s="1"/>
  <c r="DX432" i="9"/>
  <c r="FD432" i="9" s="1"/>
  <c r="FN432" i="9" s="1"/>
  <c r="EJ432" i="9" s="1"/>
  <c r="DE432" i="9"/>
  <c r="CQ432" i="9"/>
  <c r="CS432" i="9" s="1"/>
  <c r="CO432" i="9"/>
  <c r="CN432" i="9"/>
  <c r="CK432" i="9"/>
  <c r="CJ432" i="9"/>
  <c r="GP432" i="9" s="1"/>
  <c r="CG432" i="9"/>
  <c r="CF432" i="9"/>
  <c r="CA432" i="9"/>
  <c r="BZ432" i="9"/>
  <c r="BY432" i="9"/>
  <c r="BX432" i="9"/>
  <c r="HD432" i="9" s="1"/>
  <c r="HH432" i="9" s="1"/>
  <c r="BU432" i="9"/>
  <c r="DA432" i="9" s="1"/>
  <c r="BT432" i="9"/>
  <c r="CZ432" i="9" s="1"/>
  <c r="BQ432" i="9"/>
  <c r="CW432" i="9" s="1"/>
  <c r="DG432" i="9" s="1"/>
  <c r="CC432" i="9" s="1"/>
  <c r="DI432" i="9" s="1"/>
  <c r="BP432" i="9"/>
  <c r="CV432" i="9" s="1"/>
  <c r="BI432" i="9"/>
  <c r="BH432" i="9"/>
  <c r="BE432" i="9"/>
  <c r="AU432" i="9"/>
  <c r="AT432" i="9"/>
  <c r="AS432" i="9"/>
  <c r="AR432" i="9"/>
  <c r="AO432" i="9"/>
  <c r="AN432" i="9"/>
  <c r="AK432" i="9"/>
  <c r="AJ432" i="9"/>
  <c r="GH432" i="9" s="1"/>
  <c r="AE432" i="9"/>
  <c r="AD432" i="9"/>
  <c r="AC432" i="9"/>
  <c r="AB432" i="9"/>
  <c r="Y432" i="9"/>
  <c r="X432" i="9"/>
  <c r="BD432" i="9" s="1"/>
  <c r="U432" i="9"/>
  <c r="T432" i="9"/>
  <c r="O432" i="9"/>
  <c r="N432" i="9"/>
  <c r="K432" i="9"/>
  <c r="J432" i="9"/>
  <c r="HE431" i="9"/>
  <c r="HI431" i="9" s="1"/>
  <c r="HC431" i="9"/>
  <c r="HG431" i="9" s="1"/>
  <c r="HB431" i="9"/>
  <c r="HF431" i="9" s="1"/>
  <c r="GU431" i="9"/>
  <c r="GT431" i="9"/>
  <c r="GO431" i="9"/>
  <c r="GN431" i="9"/>
  <c r="GR431" i="9" s="1"/>
  <c r="GM431" i="9"/>
  <c r="GL431" i="9"/>
  <c r="GH431" i="9"/>
  <c r="GF431" i="9"/>
  <c r="GE431" i="9"/>
  <c r="GI431" i="9" s="1"/>
  <c r="GD431" i="9"/>
  <c r="GC431" i="9"/>
  <c r="GB431" i="9"/>
  <c r="FY431" i="9"/>
  <c r="FX431" i="9"/>
  <c r="FU431" i="9"/>
  <c r="FT431" i="9"/>
  <c r="FI431" i="9"/>
  <c r="FH431" i="9"/>
  <c r="FE431" i="9"/>
  <c r="FO431" i="9" s="1"/>
  <c r="EK431" i="9" s="1"/>
  <c r="EX431" i="9"/>
  <c r="EW431" i="9"/>
  <c r="EV431" i="9"/>
  <c r="ES431" i="9"/>
  <c r="ER431" i="9"/>
  <c r="EO431" i="9"/>
  <c r="EN431" i="9"/>
  <c r="EI431" i="9"/>
  <c r="EH431" i="9"/>
  <c r="EG431" i="9"/>
  <c r="FM431" i="9" s="1"/>
  <c r="EF431" i="9"/>
  <c r="FL431" i="9" s="1"/>
  <c r="EC431" i="9"/>
  <c r="EB431" i="9"/>
  <c r="DY431" i="9"/>
  <c r="DX431" i="9"/>
  <c r="FD431" i="9" s="1"/>
  <c r="FN431" i="9" s="1"/>
  <c r="DK431" i="9"/>
  <c r="DJ431" i="9"/>
  <c r="DE431" i="9"/>
  <c r="DD431" i="9"/>
  <c r="DA431" i="9"/>
  <c r="CQ431" i="9"/>
  <c r="CP431" i="9"/>
  <c r="CR431" i="9" s="1"/>
  <c r="CO431" i="9"/>
  <c r="CN431" i="9"/>
  <c r="CK431" i="9"/>
  <c r="CJ431" i="9"/>
  <c r="CG431" i="9"/>
  <c r="CF431" i="9"/>
  <c r="CA431" i="9"/>
  <c r="BZ431" i="9"/>
  <c r="BY431" i="9"/>
  <c r="BX431" i="9"/>
  <c r="BU431" i="9"/>
  <c r="BT431" i="9"/>
  <c r="CZ431" i="9" s="1"/>
  <c r="BQ431" i="9"/>
  <c r="BP431" i="9"/>
  <c r="CV431" i="9" s="1"/>
  <c r="BE431" i="9"/>
  <c r="BD431" i="9"/>
  <c r="BA431" i="9"/>
  <c r="BK431" i="9" s="1"/>
  <c r="AG431" i="9" s="1"/>
  <c r="AZ431" i="9"/>
  <c r="AS431" i="9"/>
  <c r="AR431" i="9"/>
  <c r="AO431" i="9"/>
  <c r="AN431" i="9"/>
  <c r="AT431" i="9" s="1"/>
  <c r="DN431" i="9" s="1"/>
  <c r="AK431" i="9"/>
  <c r="AJ431" i="9"/>
  <c r="AE431" i="9"/>
  <c r="AD431" i="9"/>
  <c r="AC431" i="9"/>
  <c r="BI431" i="9" s="1"/>
  <c r="AB431" i="9"/>
  <c r="Y431" i="9"/>
  <c r="X431" i="9"/>
  <c r="U431" i="9"/>
  <c r="T431" i="9"/>
  <c r="O431" i="9"/>
  <c r="N431" i="9"/>
  <c r="K431" i="9"/>
  <c r="J431" i="9"/>
  <c r="HC430" i="9"/>
  <c r="HG430" i="9" s="1"/>
  <c r="HB430" i="9"/>
  <c r="HF430" i="9" s="1"/>
  <c r="GM430" i="9"/>
  <c r="GL430" i="9"/>
  <c r="GE430" i="9"/>
  <c r="GD430" i="9"/>
  <c r="GC430" i="9"/>
  <c r="GB430" i="9"/>
  <c r="FY430" i="9"/>
  <c r="FX430" i="9"/>
  <c r="FU430" i="9"/>
  <c r="FT430" i="9"/>
  <c r="FH430" i="9"/>
  <c r="FE430" i="9"/>
  <c r="FO430" i="9" s="1"/>
  <c r="EW430" i="9"/>
  <c r="EV430" i="9"/>
  <c r="ES430" i="9"/>
  <c r="ER430" i="9"/>
  <c r="EO430" i="9"/>
  <c r="EN430" i="9"/>
  <c r="EI430" i="9"/>
  <c r="EH430" i="9"/>
  <c r="EG430" i="9"/>
  <c r="FM430" i="9" s="1"/>
  <c r="EF430" i="9"/>
  <c r="FL430" i="9" s="1"/>
  <c r="EC430" i="9"/>
  <c r="FI430" i="9" s="1"/>
  <c r="EB430" i="9"/>
  <c r="DY430" i="9"/>
  <c r="DX430" i="9"/>
  <c r="FD430" i="9" s="1"/>
  <c r="FN430" i="9" s="1"/>
  <c r="FP430" i="9" s="1"/>
  <c r="DK430" i="9"/>
  <c r="DJ430" i="9"/>
  <c r="DF430" i="9"/>
  <c r="CB430" i="9" s="1"/>
  <c r="DH430" i="9" s="1"/>
  <c r="DA430" i="9"/>
  <c r="CV430" i="9"/>
  <c r="CO430" i="9"/>
  <c r="CN430" i="9"/>
  <c r="CK430" i="9"/>
  <c r="CJ430" i="9"/>
  <c r="CG430" i="9"/>
  <c r="CF430" i="9"/>
  <c r="CA430" i="9"/>
  <c r="BZ430" i="9"/>
  <c r="BY430" i="9"/>
  <c r="DE430" i="9" s="1"/>
  <c r="BX430" i="9"/>
  <c r="DD430" i="9" s="1"/>
  <c r="BU430" i="9"/>
  <c r="BT430" i="9"/>
  <c r="CZ430" i="9" s="1"/>
  <c r="BQ430" i="9"/>
  <c r="CW430" i="9" s="1"/>
  <c r="BP430" i="9"/>
  <c r="BA430" i="9"/>
  <c r="AS430" i="9"/>
  <c r="AR430" i="9"/>
  <c r="AO430" i="9"/>
  <c r="AN430" i="9"/>
  <c r="AT430" i="9" s="1"/>
  <c r="AV430" i="9" s="1"/>
  <c r="AK430" i="9"/>
  <c r="AJ430" i="9"/>
  <c r="AE430" i="9"/>
  <c r="AD430" i="9"/>
  <c r="AC430" i="9"/>
  <c r="AB430" i="9"/>
  <c r="BH430" i="9" s="1"/>
  <c r="Y430" i="9"/>
  <c r="GO430" i="9" s="1"/>
  <c r="X430" i="9"/>
  <c r="U430" i="9"/>
  <c r="T430" i="9"/>
  <c r="O430" i="9"/>
  <c r="N430" i="9"/>
  <c r="K430" i="9"/>
  <c r="J430" i="9"/>
  <c r="HG429" i="9"/>
  <c r="HF429" i="9"/>
  <c r="HD429" i="9"/>
  <c r="HH429" i="9" s="1"/>
  <c r="HC429" i="9"/>
  <c r="HB429" i="9"/>
  <c r="GM429" i="9"/>
  <c r="GL429" i="9"/>
  <c r="GT429" i="9" s="1"/>
  <c r="GE429" i="9"/>
  <c r="GI429" i="9" s="1"/>
  <c r="GD429" i="9"/>
  <c r="GC429" i="9"/>
  <c r="GB429" i="9"/>
  <c r="FY429" i="9"/>
  <c r="FX429" i="9"/>
  <c r="FU429" i="9"/>
  <c r="FT429" i="9"/>
  <c r="FO429" i="9"/>
  <c r="FL429" i="9"/>
  <c r="FH429" i="9"/>
  <c r="FE429" i="9"/>
  <c r="EY429" i="9"/>
  <c r="FA429" i="9" s="1"/>
  <c r="EW429" i="9"/>
  <c r="EV429" i="9"/>
  <c r="ES429" i="9"/>
  <c r="ER429" i="9"/>
  <c r="EO429" i="9"/>
  <c r="EN429" i="9"/>
  <c r="EI429" i="9"/>
  <c r="EH429" i="9"/>
  <c r="EG429" i="9"/>
  <c r="FM429" i="9" s="1"/>
  <c r="EF429" i="9"/>
  <c r="EC429" i="9"/>
  <c r="FI429" i="9" s="1"/>
  <c r="EB429" i="9"/>
  <c r="DY429" i="9"/>
  <c r="DX429" i="9"/>
  <c r="FD429" i="9" s="1"/>
  <c r="DG429" i="9"/>
  <c r="CC429" i="9" s="1"/>
  <c r="DI429" i="9" s="1"/>
  <c r="CW429" i="9"/>
  <c r="CV429" i="9"/>
  <c r="CP429" i="9"/>
  <c r="CR429" i="9" s="1"/>
  <c r="CO429" i="9"/>
  <c r="CN429" i="9"/>
  <c r="CK429" i="9"/>
  <c r="CJ429" i="9"/>
  <c r="CG429" i="9"/>
  <c r="CF429" i="9"/>
  <c r="CA429" i="9"/>
  <c r="BZ429" i="9"/>
  <c r="BY429" i="9"/>
  <c r="DE429" i="9" s="1"/>
  <c r="BX429" i="9"/>
  <c r="DD429" i="9" s="1"/>
  <c r="BU429" i="9"/>
  <c r="DA429" i="9" s="1"/>
  <c r="BT429" i="9"/>
  <c r="CZ429" i="9" s="1"/>
  <c r="BQ429" i="9"/>
  <c r="BP429" i="9"/>
  <c r="GF429" i="9" s="1"/>
  <c r="GJ429" i="9" s="1"/>
  <c r="BA429" i="9"/>
  <c r="AU429" i="9"/>
  <c r="AW429" i="9" s="1"/>
  <c r="AS429" i="9"/>
  <c r="AR429" i="9"/>
  <c r="AO429" i="9"/>
  <c r="AN429" i="9"/>
  <c r="GP429" i="9" s="1"/>
  <c r="AK429" i="9"/>
  <c r="AJ429" i="9"/>
  <c r="GH429" i="9" s="1"/>
  <c r="AE429" i="9"/>
  <c r="AD429" i="9"/>
  <c r="AC429" i="9"/>
  <c r="AB429" i="9"/>
  <c r="BH429" i="9" s="1"/>
  <c r="Y429" i="9"/>
  <c r="X429" i="9"/>
  <c r="GN429" i="9" s="1"/>
  <c r="U429" i="9"/>
  <c r="T429" i="9"/>
  <c r="AZ429" i="9" s="1"/>
  <c r="O429" i="9"/>
  <c r="N429" i="9"/>
  <c r="K429" i="9"/>
  <c r="J429" i="9"/>
  <c r="HG428" i="9"/>
  <c r="HF428" i="9"/>
  <c r="HE428" i="9"/>
  <c r="HI428" i="9" s="1"/>
  <c r="HC428" i="9"/>
  <c r="HB428" i="9"/>
  <c r="GT428" i="9"/>
  <c r="GP428" i="9"/>
  <c r="GM428" i="9"/>
  <c r="GU428" i="9" s="1"/>
  <c r="GL428" i="9"/>
  <c r="GE428" i="9"/>
  <c r="GD428" i="9"/>
  <c r="GH428" i="9" s="1"/>
  <c r="GC428" i="9"/>
  <c r="GB428" i="9"/>
  <c r="FY428" i="9"/>
  <c r="FX428" i="9"/>
  <c r="FU428" i="9"/>
  <c r="FT428" i="9"/>
  <c r="FO428" i="9"/>
  <c r="EK428" i="9" s="1"/>
  <c r="FM428" i="9"/>
  <c r="FI428" i="9"/>
  <c r="EX428" i="9"/>
  <c r="EW428" i="9"/>
  <c r="EV428" i="9"/>
  <c r="ES428" i="9"/>
  <c r="ER428" i="9"/>
  <c r="EO428" i="9"/>
  <c r="GI428" i="9" s="1"/>
  <c r="EN428" i="9"/>
  <c r="EI428" i="9"/>
  <c r="EH428" i="9"/>
  <c r="EG428" i="9"/>
  <c r="EF428" i="9"/>
  <c r="FL428" i="9" s="1"/>
  <c r="EC428" i="9"/>
  <c r="EB428" i="9"/>
  <c r="FH428" i="9" s="1"/>
  <c r="DY428" i="9"/>
  <c r="FE428" i="9" s="1"/>
  <c r="DX428" i="9"/>
  <c r="FD428" i="9" s="1"/>
  <c r="CW428" i="9"/>
  <c r="CQ428" i="9"/>
  <c r="CS428" i="9" s="1"/>
  <c r="CO428" i="9"/>
  <c r="CN428" i="9"/>
  <c r="CK428" i="9"/>
  <c r="GQ428" i="9" s="1"/>
  <c r="CJ428" i="9"/>
  <c r="CG428" i="9"/>
  <c r="CF428" i="9"/>
  <c r="CA428" i="9"/>
  <c r="BZ428" i="9"/>
  <c r="BY428" i="9"/>
  <c r="DE428" i="9" s="1"/>
  <c r="BX428" i="9"/>
  <c r="DD428" i="9" s="1"/>
  <c r="BU428" i="9"/>
  <c r="BT428" i="9"/>
  <c r="CZ428" i="9" s="1"/>
  <c r="BQ428" i="9"/>
  <c r="BP428" i="9"/>
  <c r="CV428" i="9" s="1"/>
  <c r="BK428" i="9"/>
  <c r="AG428" i="9" s="1"/>
  <c r="BI428" i="9"/>
  <c r="BE428" i="9"/>
  <c r="AT428" i="9"/>
  <c r="AS428" i="9"/>
  <c r="AR428" i="9"/>
  <c r="AO428" i="9"/>
  <c r="AN428" i="9"/>
  <c r="AK428" i="9"/>
  <c r="AJ428" i="9"/>
  <c r="AE428" i="9"/>
  <c r="AD428" i="9"/>
  <c r="AC428" i="9"/>
  <c r="AB428" i="9"/>
  <c r="Y428" i="9"/>
  <c r="X428" i="9"/>
  <c r="U428" i="9"/>
  <c r="BA428" i="9" s="1"/>
  <c r="T428" i="9"/>
  <c r="O428" i="9"/>
  <c r="N428" i="9"/>
  <c r="K428" i="9"/>
  <c r="J428" i="9"/>
  <c r="HC427" i="9"/>
  <c r="HG427" i="9" s="1"/>
  <c r="HB427" i="9"/>
  <c r="HF427" i="9" s="1"/>
  <c r="GU427" i="9"/>
  <c r="GY427" i="9" s="1"/>
  <c r="GT427" i="9"/>
  <c r="GM427" i="9"/>
  <c r="GQ427" i="9" s="1"/>
  <c r="GL427" i="9"/>
  <c r="GJ427" i="9"/>
  <c r="GF427" i="9"/>
  <c r="GE427" i="9"/>
  <c r="GD427" i="9"/>
  <c r="GC427" i="9"/>
  <c r="GB427" i="9"/>
  <c r="FY427" i="9"/>
  <c r="FX427" i="9"/>
  <c r="FU427" i="9"/>
  <c r="FT427" i="9"/>
  <c r="FI427" i="9"/>
  <c r="FH427" i="9"/>
  <c r="FE427" i="9"/>
  <c r="FD427" i="9"/>
  <c r="FN427" i="9" s="1"/>
  <c r="EJ427" i="9" s="1"/>
  <c r="EY427" i="9"/>
  <c r="EW427" i="9"/>
  <c r="EV427" i="9"/>
  <c r="ES427" i="9"/>
  <c r="ER427" i="9"/>
  <c r="EO427" i="9"/>
  <c r="EN427" i="9"/>
  <c r="EI427" i="9"/>
  <c r="FA427" i="9" s="1"/>
  <c r="EH427" i="9"/>
  <c r="EG427" i="9"/>
  <c r="FM427" i="9" s="1"/>
  <c r="EF427" i="9"/>
  <c r="FL427" i="9" s="1"/>
  <c r="EC427" i="9"/>
  <c r="EB427" i="9"/>
  <c r="DY427" i="9"/>
  <c r="DX427" i="9"/>
  <c r="DK427" i="9"/>
  <c r="DE427" i="9"/>
  <c r="CZ427" i="9"/>
  <c r="CV427" i="9"/>
  <c r="CO427" i="9"/>
  <c r="CN427" i="9"/>
  <c r="CK427" i="9"/>
  <c r="CJ427" i="9"/>
  <c r="CG427" i="9"/>
  <c r="GI427" i="9" s="1"/>
  <c r="CF427" i="9"/>
  <c r="CA427" i="9"/>
  <c r="BZ427" i="9"/>
  <c r="BY427" i="9"/>
  <c r="BX427" i="9"/>
  <c r="DD427" i="9" s="1"/>
  <c r="BU427" i="9"/>
  <c r="BT427" i="9"/>
  <c r="BQ427" i="9"/>
  <c r="CW427" i="9" s="1"/>
  <c r="BP427" i="9"/>
  <c r="BE427" i="9"/>
  <c r="BD427" i="9"/>
  <c r="BA427" i="9"/>
  <c r="AZ427" i="9"/>
  <c r="AU427" i="9"/>
  <c r="AS427" i="9"/>
  <c r="AR427" i="9"/>
  <c r="AO427" i="9"/>
  <c r="AN427" i="9"/>
  <c r="AK427" i="9"/>
  <c r="AJ427" i="9"/>
  <c r="AE427" i="9"/>
  <c r="AD427" i="9"/>
  <c r="AC427" i="9"/>
  <c r="AB427" i="9"/>
  <c r="Y427" i="9"/>
  <c r="X427" i="9"/>
  <c r="U427" i="9"/>
  <c r="T427" i="9"/>
  <c r="O427" i="9"/>
  <c r="N427" i="9"/>
  <c r="K427" i="9"/>
  <c r="J427" i="9"/>
  <c r="HF426" i="9"/>
  <c r="HC426" i="9"/>
  <c r="HG426" i="9" s="1"/>
  <c r="HB426" i="9"/>
  <c r="GM426" i="9"/>
  <c r="GU426" i="9" s="1"/>
  <c r="GL426" i="9"/>
  <c r="GK426" i="9"/>
  <c r="GG426" i="9"/>
  <c r="GE426" i="9"/>
  <c r="GI426" i="9" s="1"/>
  <c r="GD426" i="9"/>
  <c r="GC426" i="9"/>
  <c r="GB426" i="9"/>
  <c r="FY426" i="9"/>
  <c r="FX426" i="9"/>
  <c r="FU426" i="9"/>
  <c r="FT426" i="9"/>
  <c r="FO426" i="9"/>
  <c r="EK426" i="9" s="1"/>
  <c r="FE426" i="9"/>
  <c r="EZ426" i="9"/>
  <c r="EW426" i="9"/>
  <c r="EV426" i="9"/>
  <c r="ES426" i="9"/>
  <c r="ER426" i="9"/>
  <c r="EX426" i="9" s="1"/>
  <c r="EO426" i="9"/>
  <c r="EN426" i="9"/>
  <c r="EI426" i="9"/>
  <c r="EH426" i="9"/>
  <c r="EG426" i="9"/>
  <c r="FM426" i="9" s="1"/>
  <c r="EF426" i="9"/>
  <c r="FL426" i="9" s="1"/>
  <c r="EC426" i="9"/>
  <c r="FI426" i="9" s="1"/>
  <c r="EB426" i="9"/>
  <c r="FH426" i="9" s="1"/>
  <c r="DY426" i="9"/>
  <c r="DX426" i="9"/>
  <c r="FD426" i="9" s="1"/>
  <c r="FN426" i="9" s="1"/>
  <c r="FP426" i="9" s="1"/>
  <c r="DJ426" i="9"/>
  <c r="DE426" i="9"/>
  <c r="CW426" i="9"/>
  <c r="DG426" i="9" s="1"/>
  <c r="CV426" i="9"/>
  <c r="CR426" i="9"/>
  <c r="CQ426" i="9"/>
  <c r="CO426" i="9"/>
  <c r="CN426" i="9"/>
  <c r="CK426" i="9"/>
  <c r="CJ426" i="9"/>
  <c r="CG426" i="9"/>
  <c r="CF426" i="9"/>
  <c r="CC426" i="9"/>
  <c r="DI426" i="9" s="1"/>
  <c r="CA426" i="9"/>
  <c r="CS426" i="9" s="1"/>
  <c r="BZ426" i="9"/>
  <c r="CP426" i="9" s="1"/>
  <c r="BY426" i="9"/>
  <c r="HE426" i="9" s="1"/>
  <c r="HI426" i="9" s="1"/>
  <c r="BX426" i="9"/>
  <c r="DD426" i="9" s="1"/>
  <c r="BU426" i="9"/>
  <c r="DA426" i="9" s="1"/>
  <c r="BT426" i="9"/>
  <c r="CZ426" i="9" s="1"/>
  <c r="DF426" i="9" s="1"/>
  <c r="CB426" i="9" s="1"/>
  <c r="DH426" i="9" s="1"/>
  <c r="BQ426" i="9"/>
  <c r="BP426" i="9"/>
  <c r="AS426" i="9"/>
  <c r="AR426" i="9"/>
  <c r="AO426" i="9"/>
  <c r="AN426" i="9"/>
  <c r="AK426" i="9"/>
  <c r="AJ426" i="9"/>
  <c r="AE426" i="9"/>
  <c r="AD426" i="9"/>
  <c r="AC426" i="9"/>
  <c r="BI426" i="9" s="1"/>
  <c r="AB426" i="9"/>
  <c r="Y426" i="9"/>
  <c r="X426" i="9"/>
  <c r="U426" i="9"/>
  <c r="BA426" i="9" s="1"/>
  <c r="T426" i="9"/>
  <c r="O426" i="9"/>
  <c r="N426" i="9"/>
  <c r="K426" i="9"/>
  <c r="J426" i="9"/>
  <c r="HG425" i="9"/>
  <c r="HF425" i="9"/>
  <c r="HC425" i="9"/>
  <c r="HB425" i="9"/>
  <c r="GU425" i="9"/>
  <c r="GM425" i="9"/>
  <c r="GL425" i="9"/>
  <c r="GT425" i="9" s="1"/>
  <c r="GE425" i="9"/>
  <c r="GD425" i="9"/>
  <c r="GC425" i="9"/>
  <c r="GB425" i="9"/>
  <c r="FY425" i="9"/>
  <c r="FX425" i="9"/>
  <c r="FU425" i="9"/>
  <c r="FT425" i="9"/>
  <c r="FM425" i="9"/>
  <c r="FI425" i="9"/>
  <c r="FE425" i="9"/>
  <c r="FD425" i="9"/>
  <c r="FN425" i="9" s="1"/>
  <c r="FP425" i="9" s="1"/>
  <c r="EW425" i="9"/>
  <c r="EV425" i="9"/>
  <c r="ES425" i="9"/>
  <c r="EY425" i="9" s="1"/>
  <c r="ER425" i="9"/>
  <c r="EO425" i="9"/>
  <c r="EN425" i="9"/>
  <c r="EI425" i="9"/>
  <c r="FA425" i="9" s="1"/>
  <c r="EH425" i="9"/>
  <c r="EG425" i="9"/>
  <c r="EF425" i="9"/>
  <c r="FL425" i="9" s="1"/>
  <c r="EC425" i="9"/>
  <c r="EB425" i="9"/>
  <c r="FH425" i="9" s="1"/>
  <c r="DY425" i="9"/>
  <c r="DX425" i="9"/>
  <c r="DE425" i="9"/>
  <c r="CZ425" i="9"/>
  <c r="CV425" i="9"/>
  <c r="DF425" i="9" s="1"/>
  <c r="CB425" i="9" s="1"/>
  <c r="DH425" i="9" s="1"/>
  <c r="CO425" i="9"/>
  <c r="CN425" i="9"/>
  <c r="CK425" i="9"/>
  <c r="CJ425" i="9"/>
  <c r="CG425" i="9"/>
  <c r="GI425" i="9" s="1"/>
  <c r="CF425" i="9"/>
  <c r="CA425" i="9"/>
  <c r="BZ425" i="9"/>
  <c r="BY425" i="9"/>
  <c r="BX425" i="9"/>
  <c r="DD425" i="9" s="1"/>
  <c r="BU425" i="9"/>
  <c r="DA425" i="9" s="1"/>
  <c r="BT425" i="9"/>
  <c r="GN425" i="9" s="1"/>
  <c r="BQ425" i="9"/>
  <c r="CW425" i="9" s="1"/>
  <c r="DG425" i="9" s="1"/>
  <c r="CC425" i="9" s="1"/>
  <c r="DI425" i="9" s="1"/>
  <c r="BP425" i="9"/>
  <c r="BE425" i="9"/>
  <c r="BA425" i="9"/>
  <c r="AT425" i="9"/>
  <c r="AV425" i="9" s="1"/>
  <c r="AS425" i="9"/>
  <c r="AR425" i="9"/>
  <c r="AO425" i="9"/>
  <c r="AU425" i="9" s="1"/>
  <c r="AN425" i="9"/>
  <c r="AK425" i="9"/>
  <c r="AJ425" i="9"/>
  <c r="GH425" i="9" s="1"/>
  <c r="AE425" i="9"/>
  <c r="AD425" i="9"/>
  <c r="AC425" i="9"/>
  <c r="AB425" i="9"/>
  <c r="HD425" i="9" s="1"/>
  <c r="HH425" i="9" s="1"/>
  <c r="Y425" i="9"/>
  <c r="X425" i="9"/>
  <c r="BD425" i="9" s="1"/>
  <c r="U425" i="9"/>
  <c r="T425" i="9"/>
  <c r="O425" i="9"/>
  <c r="N425" i="9"/>
  <c r="K425" i="9"/>
  <c r="J425" i="9"/>
  <c r="HH424" i="9"/>
  <c r="HF424" i="9"/>
  <c r="HD424" i="9"/>
  <c r="HC424" i="9"/>
  <c r="HG424" i="9" s="1"/>
  <c r="HB424" i="9"/>
  <c r="GX424" i="9"/>
  <c r="GM424" i="9"/>
  <c r="GU424" i="9" s="1"/>
  <c r="GL424" i="9"/>
  <c r="GT424" i="9" s="1"/>
  <c r="GH424" i="9"/>
  <c r="GE424" i="9"/>
  <c r="GD424" i="9"/>
  <c r="GC424" i="9"/>
  <c r="GB424" i="9"/>
  <c r="FY424" i="9"/>
  <c r="FX424" i="9"/>
  <c r="FU424" i="9"/>
  <c r="FT424" i="9"/>
  <c r="FL424" i="9"/>
  <c r="FI424" i="9"/>
  <c r="FO424" i="9" s="1"/>
  <c r="EK424" i="9" s="1"/>
  <c r="FE424" i="9"/>
  <c r="EW424" i="9"/>
  <c r="EV424" i="9"/>
  <c r="ES424" i="9"/>
  <c r="ER424" i="9"/>
  <c r="EO424" i="9"/>
  <c r="EN424" i="9"/>
  <c r="EI424" i="9"/>
  <c r="EH424" i="9"/>
  <c r="EG424" i="9"/>
  <c r="FM424" i="9" s="1"/>
  <c r="EF424" i="9"/>
  <c r="EC424" i="9"/>
  <c r="GO424" i="9" s="1"/>
  <c r="EB424" i="9"/>
  <c r="DY424" i="9"/>
  <c r="DX424" i="9"/>
  <c r="FD424" i="9" s="1"/>
  <c r="DF424" i="9"/>
  <c r="CB424" i="9" s="1"/>
  <c r="DH424" i="9" s="1"/>
  <c r="DA424" i="9"/>
  <c r="CQ424" i="9"/>
  <c r="CO424" i="9"/>
  <c r="CN424" i="9"/>
  <c r="CK424" i="9"/>
  <c r="CJ424" i="9"/>
  <c r="GP424" i="9" s="1"/>
  <c r="CG424" i="9"/>
  <c r="CF424" i="9"/>
  <c r="CA424" i="9"/>
  <c r="BZ424" i="9"/>
  <c r="BY424" i="9"/>
  <c r="DE424" i="9" s="1"/>
  <c r="BX424" i="9"/>
  <c r="DD424" i="9" s="1"/>
  <c r="BU424" i="9"/>
  <c r="BT424" i="9"/>
  <c r="CZ424" i="9" s="1"/>
  <c r="BQ424" i="9"/>
  <c r="BP424" i="9"/>
  <c r="CV424" i="9" s="1"/>
  <c r="BH424" i="9"/>
  <c r="BE424" i="9"/>
  <c r="BK424" i="9" s="1"/>
  <c r="AG424" i="9" s="1"/>
  <c r="BM424" i="9" s="1"/>
  <c r="BA424" i="9"/>
  <c r="AS424" i="9"/>
  <c r="AR424" i="9"/>
  <c r="AO424" i="9"/>
  <c r="AN424" i="9"/>
  <c r="AK424" i="9"/>
  <c r="AJ424" i="9"/>
  <c r="AE424" i="9"/>
  <c r="AD424" i="9"/>
  <c r="AC424" i="9"/>
  <c r="BI424" i="9" s="1"/>
  <c r="AB424" i="9"/>
  <c r="Y424" i="9"/>
  <c r="X424" i="9"/>
  <c r="BD424" i="9" s="1"/>
  <c r="U424" i="9"/>
  <c r="T424" i="9"/>
  <c r="O424" i="9"/>
  <c r="N424" i="9"/>
  <c r="K424" i="9"/>
  <c r="J424" i="9"/>
  <c r="HG423" i="9"/>
  <c r="HF423" i="9"/>
  <c r="HD423" i="9"/>
  <c r="HH423" i="9" s="1"/>
  <c r="HC423" i="9"/>
  <c r="HB423" i="9"/>
  <c r="GN423" i="9"/>
  <c r="GM423" i="9"/>
  <c r="GL423" i="9"/>
  <c r="GF423" i="9"/>
  <c r="GE423" i="9"/>
  <c r="GI423" i="9" s="1"/>
  <c r="GD423" i="9"/>
  <c r="GC423" i="9"/>
  <c r="GB423" i="9"/>
  <c r="FY423" i="9"/>
  <c r="FX423" i="9"/>
  <c r="FU423" i="9"/>
  <c r="FT423" i="9"/>
  <c r="FH423" i="9"/>
  <c r="EX423" i="9"/>
  <c r="EW423" i="9"/>
  <c r="EV423" i="9"/>
  <c r="ES423" i="9"/>
  <c r="EY423" i="9" s="1"/>
  <c r="FA423" i="9" s="1"/>
  <c r="ER423" i="9"/>
  <c r="EO423" i="9"/>
  <c r="EN423" i="9"/>
  <c r="EI423" i="9"/>
  <c r="EH423" i="9"/>
  <c r="EG423" i="9"/>
  <c r="FM423" i="9" s="1"/>
  <c r="EF423" i="9"/>
  <c r="FL423" i="9" s="1"/>
  <c r="EC423" i="9"/>
  <c r="FI423" i="9" s="1"/>
  <c r="EB423" i="9"/>
  <c r="DY423" i="9"/>
  <c r="FE423" i="9" s="1"/>
  <c r="DX423" i="9"/>
  <c r="FD423" i="9" s="1"/>
  <c r="DJ423" i="9"/>
  <c r="DD423" i="9"/>
  <c r="CO423" i="9"/>
  <c r="CN423" i="9"/>
  <c r="CK423" i="9"/>
  <c r="CJ423" i="9"/>
  <c r="CG423" i="9"/>
  <c r="CF423" i="9"/>
  <c r="CA423" i="9"/>
  <c r="BZ423" i="9"/>
  <c r="BY423" i="9"/>
  <c r="DE423" i="9" s="1"/>
  <c r="BX423" i="9"/>
  <c r="BU423" i="9"/>
  <c r="DA423" i="9" s="1"/>
  <c r="BT423" i="9"/>
  <c r="CZ423" i="9" s="1"/>
  <c r="BQ423" i="9"/>
  <c r="CW423" i="9" s="1"/>
  <c r="DG423" i="9" s="1"/>
  <c r="CC423" i="9" s="1"/>
  <c r="DI423" i="9" s="1"/>
  <c r="BP423" i="9"/>
  <c r="CV423" i="9" s="1"/>
  <c r="DF423" i="9" s="1"/>
  <c r="CB423" i="9" s="1"/>
  <c r="DH423" i="9" s="1"/>
  <c r="BD423" i="9"/>
  <c r="AZ423" i="9"/>
  <c r="BJ423" i="9" s="1"/>
  <c r="AF423" i="9" s="1"/>
  <c r="AS423" i="9"/>
  <c r="AR423" i="9"/>
  <c r="AO423" i="9"/>
  <c r="AN423" i="9"/>
  <c r="AT423" i="9" s="1"/>
  <c r="AK423" i="9"/>
  <c r="AJ423" i="9"/>
  <c r="AE423" i="9"/>
  <c r="AD423" i="9"/>
  <c r="AC423" i="9"/>
  <c r="AB423" i="9"/>
  <c r="BH423" i="9" s="1"/>
  <c r="Y423" i="9"/>
  <c r="X423" i="9"/>
  <c r="U423" i="9"/>
  <c r="T423" i="9"/>
  <c r="O423" i="9"/>
  <c r="N423" i="9"/>
  <c r="K423" i="9"/>
  <c r="J423" i="9"/>
  <c r="HD422" i="9"/>
  <c r="HH422" i="9" s="1"/>
  <c r="HC422" i="9"/>
  <c r="HG422" i="9" s="1"/>
  <c r="HB422" i="9"/>
  <c r="HF422" i="9" s="1"/>
  <c r="GN422" i="9"/>
  <c r="GM422" i="9"/>
  <c r="GQ422" i="9" s="1"/>
  <c r="GL422" i="9"/>
  <c r="GE422" i="9"/>
  <c r="GI422" i="9" s="1"/>
  <c r="GD422" i="9"/>
  <c r="GC422" i="9"/>
  <c r="GB422" i="9"/>
  <c r="FY422" i="9"/>
  <c r="FX422" i="9"/>
  <c r="FU422" i="9"/>
  <c r="FT422" i="9"/>
  <c r="FP422" i="9"/>
  <c r="FO422" i="9"/>
  <c r="EK422" i="9" s="1"/>
  <c r="FH422" i="9"/>
  <c r="FD422" i="9"/>
  <c r="FN422" i="9" s="1"/>
  <c r="EJ422" i="9" s="1"/>
  <c r="EW422" i="9"/>
  <c r="EV422" i="9"/>
  <c r="ES422" i="9"/>
  <c r="ER422" i="9"/>
  <c r="EO422" i="9"/>
  <c r="EN422" i="9"/>
  <c r="EI422" i="9"/>
  <c r="EH422" i="9"/>
  <c r="EG422" i="9"/>
  <c r="FM422" i="9" s="1"/>
  <c r="EF422" i="9"/>
  <c r="FL422" i="9" s="1"/>
  <c r="EC422" i="9"/>
  <c r="FI422" i="9" s="1"/>
  <c r="EB422" i="9"/>
  <c r="DY422" i="9"/>
  <c r="FE422" i="9" s="1"/>
  <c r="DX422" i="9"/>
  <c r="DJ422" i="9"/>
  <c r="DD422" i="9"/>
  <c r="CZ422" i="9"/>
  <c r="CQ422" i="9"/>
  <c r="CO422" i="9"/>
  <c r="CN422" i="9"/>
  <c r="CK422" i="9"/>
  <c r="CJ422" i="9"/>
  <c r="CG422" i="9"/>
  <c r="CF422" i="9"/>
  <c r="CA422" i="9"/>
  <c r="BZ422" i="9"/>
  <c r="BY422" i="9"/>
  <c r="BX422" i="9"/>
  <c r="BU422" i="9"/>
  <c r="DA422" i="9" s="1"/>
  <c r="BT422" i="9"/>
  <c r="BQ422" i="9"/>
  <c r="BP422" i="9"/>
  <c r="BJ422" i="9"/>
  <c r="AF422" i="9" s="1"/>
  <c r="BE422" i="9"/>
  <c r="BK422" i="9" s="1"/>
  <c r="AG422" i="9" s="1"/>
  <c r="AZ422" i="9"/>
  <c r="AS422" i="9"/>
  <c r="AR422" i="9"/>
  <c r="AO422" i="9"/>
  <c r="AN422" i="9"/>
  <c r="AK422" i="9"/>
  <c r="AJ422" i="9"/>
  <c r="AE422" i="9"/>
  <c r="AD422" i="9"/>
  <c r="AC422" i="9"/>
  <c r="BI422" i="9" s="1"/>
  <c r="AB422" i="9"/>
  <c r="BH422" i="9" s="1"/>
  <c r="Y422" i="9"/>
  <c r="X422" i="9"/>
  <c r="BD422" i="9" s="1"/>
  <c r="U422" i="9"/>
  <c r="BA422" i="9" s="1"/>
  <c r="T422" i="9"/>
  <c r="P422" i="9"/>
  <c r="O422" i="9"/>
  <c r="N422" i="9"/>
  <c r="K422" i="9"/>
  <c r="J422" i="9"/>
  <c r="HC421" i="9"/>
  <c r="HG421" i="9" s="1"/>
  <c r="HB421" i="9"/>
  <c r="HF421" i="9" s="1"/>
  <c r="GU421" i="9"/>
  <c r="GT421" i="9"/>
  <c r="GQ421" i="9"/>
  <c r="GP421" i="9"/>
  <c r="GM421" i="9"/>
  <c r="GL421" i="9"/>
  <c r="GG421" i="9"/>
  <c r="GK421" i="9" s="1"/>
  <c r="GE421" i="9"/>
  <c r="GD421" i="9"/>
  <c r="GC421" i="9"/>
  <c r="GB421" i="9"/>
  <c r="FY421" i="9"/>
  <c r="FX421" i="9"/>
  <c r="FU421" i="9"/>
  <c r="FT421" i="9"/>
  <c r="FL421" i="9"/>
  <c r="FI421" i="9"/>
  <c r="FO421" i="9" s="1"/>
  <c r="EK421" i="9" s="1"/>
  <c r="FE421" i="9"/>
  <c r="EW421" i="9"/>
  <c r="EV421" i="9"/>
  <c r="ES421" i="9"/>
  <c r="ER421" i="9"/>
  <c r="EO421" i="9"/>
  <c r="EN421" i="9"/>
  <c r="EI421" i="9"/>
  <c r="EH421" i="9"/>
  <c r="EG421" i="9"/>
  <c r="FM421" i="9" s="1"/>
  <c r="EF421" i="9"/>
  <c r="EC421" i="9"/>
  <c r="EB421" i="9"/>
  <c r="FH421" i="9" s="1"/>
  <c r="FN421" i="9" s="1"/>
  <c r="EJ421" i="9" s="1"/>
  <c r="DY421" i="9"/>
  <c r="DX421" i="9"/>
  <c r="FD421" i="9" s="1"/>
  <c r="DE421" i="9"/>
  <c r="DD421" i="9"/>
  <c r="DA421" i="9"/>
  <c r="CW421" i="9"/>
  <c r="CO421" i="9"/>
  <c r="CN421" i="9"/>
  <c r="CK421" i="9"/>
  <c r="CQ421" i="9" s="1"/>
  <c r="CJ421" i="9"/>
  <c r="CG421" i="9"/>
  <c r="CF421" i="9"/>
  <c r="CA421" i="9"/>
  <c r="CS421" i="9" s="1"/>
  <c r="BZ421" i="9"/>
  <c r="BY421" i="9"/>
  <c r="BX421" i="9"/>
  <c r="BU421" i="9"/>
  <c r="BT421" i="9"/>
  <c r="CZ421" i="9" s="1"/>
  <c r="BQ421" i="9"/>
  <c r="BP421" i="9"/>
  <c r="GF421" i="9" s="1"/>
  <c r="BH421" i="9"/>
  <c r="BA421" i="9"/>
  <c r="AT421" i="9"/>
  <c r="AV421" i="9" s="1"/>
  <c r="AS421" i="9"/>
  <c r="AR421" i="9"/>
  <c r="AO421" i="9"/>
  <c r="AN421" i="9"/>
  <c r="AK421" i="9"/>
  <c r="AJ421" i="9"/>
  <c r="AE421" i="9"/>
  <c r="AD421" i="9"/>
  <c r="DJ421" i="9" s="1"/>
  <c r="AC421" i="9"/>
  <c r="BI421" i="9" s="1"/>
  <c r="AB421" i="9"/>
  <c r="Y421" i="9"/>
  <c r="Q421" i="9" s="1"/>
  <c r="X421" i="9"/>
  <c r="U421" i="9"/>
  <c r="T421" i="9"/>
  <c r="AZ421" i="9" s="1"/>
  <c r="O421" i="9"/>
  <c r="N421" i="9"/>
  <c r="K421" i="9"/>
  <c r="J421" i="9"/>
  <c r="HC420" i="9"/>
  <c r="HG420" i="9" s="1"/>
  <c r="HB420" i="9"/>
  <c r="HF420" i="9" s="1"/>
  <c r="GU420" i="9"/>
  <c r="GN420" i="9"/>
  <c r="GM420" i="9"/>
  <c r="GL420" i="9"/>
  <c r="GH420" i="9"/>
  <c r="GE420" i="9"/>
  <c r="GD420" i="9"/>
  <c r="GC420" i="9"/>
  <c r="GB420" i="9"/>
  <c r="FY420" i="9"/>
  <c r="FX420" i="9"/>
  <c r="FU420" i="9"/>
  <c r="FT420" i="9"/>
  <c r="FM420" i="9"/>
  <c r="FH420" i="9"/>
  <c r="FE420" i="9"/>
  <c r="FO420" i="9" s="1"/>
  <c r="FD420" i="9"/>
  <c r="EY420" i="9"/>
  <c r="FA420" i="9" s="1"/>
  <c r="EW420" i="9"/>
  <c r="EV420" i="9"/>
  <c r="ES420" i="9"/>
  <c r="ER420" i="9"/>
  <c r="EO420" i="9"/>
  <c r="EN420" i="9"/>
  <c r="EI420" i="9"/>
  <c r="EH420" i="9"/>
  <c r="EG420" i="9"/>
  <c r="EF420" i="9"/>
  <c r="EC420" i="9"/>
  <c r="FI420" i="9" s="1"/>
  <c r="EB420" i="9"/>
  <c r="DY420" i="9"/>
  <c r="DX420" i="9"/>
  <c r="DD420" i="9"/>
  <c r="DA420" i="9"/>
  <c r="DG420" i="9" s="1"/>
  <c r="CC420" i="9" s="1"/>
  <c r="DI420" i="9" s="1"/>
  <c r="CZ420" i="9"/>
  <c r="DF420" i="9" s="1"/>
  <c r="CB420" i="9" s="1"/>
  <c r="DH420" i="9" s="1"/>
  <c r="CW420" i="9"/>
  <c r="CO420" i="9"/>
  <c r="CN420" i="9"/>
  <c r="CK420" i="9"/>
  <c r="CJ420" i="9"/>
  <c r="CG420" i="9"/>
  <c r="GI420" i="9" s="1"/>
  <c r="CF420" i="9"/>
  <c r="CA420" i="9"/>
  <c r="BZ420" i="9"/>
  <c r="BY420" i="9"/>
  <c r="DE420" i="9" s="1"/>
  <c r="BX420" i="9"/>
  <c r="BU420" i="9"/>
  <c r="BT420" i="9"/>
  <c r="BQ420" i="9"/>
  <c r="BP420" i="9"/>
  <c r="CV420" i="9" s="1"/>
  <c r="BH420" i="9"/>
  <c r="BD420" i="9"/>
  <c r="BA420" i="9"/>
  <c r="AS420" i="9"/>
  <c r="AR420" i="9"/>
  <c r="AO420" i="9"/>
  <c r="AN420" i="9"/>
  <c r="AT420" i="9" s="1"/>
  <c r="AK420" i="9"/>
  <c r="AJ420" i="9"/>
  <c r="AE420" i="9"/>
  <c r="AD420" i="9"/>
  <c r="AC420" i="9"/>
  <c r="AB420" i="9"/>
  <c r="Y420" i="9"/>
  <c r="GO420" i="9" s="1"/>
  <c r="X420" i="9"/>
  <c r="U420" i="9"/>
  <c r="T420" i="9"/>
  <c r="O420" i="9"/>
  <c r="N420" i="9"/>
  <c r="K420" i="9"/>
  <c r="J420" i="9"/>
  <c r="HG419" i="9"/>
  <c r="HE419" i="9"/>
  <c r="HI419" i="9" s="1"/>
  <c r="HC419" i="9"/>
  <c r="HB419" i="9"/>
  <c r="HF419" i="9" s="1"/>
  <c r="GM419" i="9"/>
  <c r="GQ419" i="9" s="1"/>
  <c r="GL419" i="9"/>
  <c r="GE419" i="9"/>
  <c r="GD419" i="9"/>
  <c r="GC419" i="9"/>
  <c r="GB419" i="9"/>
  <c r="FY419" i="9"/>
  <c r="FX419" i="9"/>
  <c r="FU419" i="9"/>
  <c r="Q419" i="9" s="1"/>
  <c r="FT419" i="9"/>
  <c r="FH419" i="9"/>
  <c r="FD419" i="9"/>
  <c r="FN419" i="9" s="1"/>
  <c r="EW419" i="9"/>
  <c r="EV419" i="9"/>
  <c r="ES419" i="9"/>
  <c r="ER419" i="9"/>
  <c r="EO419" i="9"/>
  <c r="EN419" i="9"/>
  <c r="EI419" i="9"/>
  <c r="EH419" i="9"/>
  <c r="EG419" i="9"/>
  <c r="FM419" i="9" s="1"/>
  <c r="EF419" i="9"/>
  <c r="FL419" i="9" s="1"/>
  <c r="EC419" i="9"/>
  <c r="FI419" i="9" s="1"/>
  <c r="EB419" i="9"/>
  <c r="DY419" i="9"/>
  <c r="FE419" i="9" s="1"/>
  <c r="DX419" i="9"/>
  <c r="CZ419" i="9"/>
  <c r="CV419" i="9"/>
  <c r="CO419" i="9"/>
  <c r="CN419" i="9"/>
  <c r="CK419" i="9"/>
  <c r="CQ419" i="9" s="1"/>
  <c r="CJ419" i="9"/>
  <c r="CP419" i="9" s="1"/>
  <c r="CG419" i="9"/>
  <c r="CF419" i="9"/>
  <c r="CA419" i="9"/>
  <c r="BZ419" i="9"/>
  <c r="BY419" i="9"/>
  <c r="DE419" i="9" s="1"/>
  <c r="BX419" i="9"/>
  <c r="BU419" i="9"/>
  <c r="DA419" i="9" s="1"/>
  <c r="BT419" i="9"/>
  <c r="BQ419" i="9"/>
  <c r="CW419" i="9" s="1"/>
  <c r="BP419" i="9"/>
  <c r="GF419" i="9" s="1"/>
  <c r="AZ419" i="9"/>
  <c r="AS419" i="9"/>
  <c r="AR419" i="9"/>
  <c r="AO419" i="9"/>
  <c r="AN419" i="9"/>
  <c r="AK419" i="9"/>
  <c r="AJ419" i="9"/>
  <c r="AE419" i="9"/>
  <c r="AD419" i="9"/>
  <c r="AC419" i="9"/>
  <c r="BI419" i="9" s="1"/>
  <c r="AB419" i="9"/>
  <c r="BH419" i="9" s="1"/>
  <c r="Y419" i="9"/>
  <c r="X419" i="9"/>
  <c r="U419" i="9"/>
  <c r="BA419" i="9" s="1"/>
  <c r="T419" i="9"/>
  <c r="O419" i="9"/>
  <c r="N419" i="9"/>
  <c r="K419" i="9"/>
  <c r="J419" i="9"/>
  <c r="HG418" i="9"/>
  <c r="HC418" i="9"/>
  <c r="HB418" i="9"/>
  <c r="HF418" i="9" s="1"/>
  <c r="GT418" i="9"/>
  <c r="GP418" i="9"/>
  <c r="GM418" i="9"/>
  <c r="GL418" i="9"/>
  <c r="GH418" i="9"/>
  <c r="GX418" i="9" s="1"/>
  <c r="GE418" i="9"/>
  <c r="GD418" i="9"/>
  <c r="GC418" i="9"/>
  <c r="GB418" i="9"/>
  <c r="FY418" i="9"/>
  <c r="FX418" i="9"/>
  <c r="FU418" i="9"/>
  <c r="FT418" i="9"/>
  <c r="FN418" i="9"/>
  <c r="FM418" i="9"/>
  <c r="FE418" i="9"/>
  <c r="FD418" i="9"/>
  <c r="EZ418" i="9"/>
  <c r="EY418" i="9"/>
  <c r="EW418" i="9"/>
  <c r="EV418" i="9"/>
  <c r="ES418" i="9"/>
  <c r="ER418" i="9"/>
  <c r="EO418" i="9"/>
  <c r="EN418" i="9"/>
  <c r="EX418" i="9" s="1"/>
  <c r="EI418" i="9"/>
  <c r="FA418" i="9" s="1"/>
  <c r="EH418" i="9"/>
  <c r="EG418" i="9"/>
  <c r="EF418" i="9"/>
  <c r="FL418" i="9" s="1"/>
  <c r="EC418" i="9"/>
  <c r="FI418" i="9" s="1"/>
  <c r="EB418" i="9"/>
  <c r="FH418" i="9" s="1"/>
  <c r="DY418" i="9"/>
  <c r="DX418" i="9"/>
  <c r="DK418" i="9"/>
  <c r="CZ418" i="9"/>
  <c r="CV418" i="9"/>
  <c r="CS418" i="9"/>
  <c r="CO418" i="9"/>
  <c r="CN418" i="9"/>
  <c r="CK418" i="9"/>
  <c r="CJ418" i="9"/>
  <c r="CG418" i="9"/>
  <c r="GI418" i="9" s="1"/>
  <c r="CF418" i="9"/>
  <c r="CA418" i="9"/>
  <c r="CQ418" i="9" s="1"/>
  <c r="BZ418" i="9"/>
  <c r="BY418" i="9"/>
  <c r="DE418" i="9" s="1"/>
  <c r="BX418" i="9"/>
  <c r="DD418" i="9" s="1"/>
  <c r="BU418" i="9"/>
  <c r="DA418" i="9" s="1"/>
  <c r="BT418" i="9"/>
  <c r="BQ418" i="9"/>
  <c r="CW418" i="9" s="1"/>
  <c r="DG418" i="9" s="1"/>
  <c r="CC418" i="9" s="1"/>
  <c r="DI418" i="9" s="1"/>
  <c r="BP418" i="9"/>
  <c r="BH418" i="9"/>
  <c r="AZ418" i="9"/>
  <c r="AS418" i="9"/>
  <c r="AR418" i="9"/>
  <c r="AO418" i="9"/>
  <c r="AU418" i="9" s="1"/>
  <c r="AN418" i="9"/>
  <c r="AK418" i="9"/>
  <c r="AJ418" i="9"/>
  <c r="AT418" i="9" s="1"/>
  <c r="AV418" i="9" s="1"/>
  <c r="AE418" i="9"/>
  <c r="AD418" i="9"/>
  <c r="AC418" i="9"/>
  <c r="AB418" i="9"/>
  <c r="Y418" i="9"/>
  <c r="GO418" i="9" s="1"/>
  <c r="X418" i="9"/>
  <c r="U418" i="9"/>
  <c r="T418" i="9"/>
  <c r="O418" i="9"/>
  <c r="N418" i="9"/>
  <c r="K418" i="9"/>
  <c r="J418" i="9"/>
  <c r="HI417" i="9"/>
  <c r="HF417" i="9"/>
  <c r="HE417" i="9"/>
  <c r="HC417" i="9"/>
  <c r="HG417" i="9" s="1"/>
  <c r="HB417" i="9"/>
  <c r="GM417" i="9"/>
  <c r="GU417" i="9" s="1"/>
  <c r="GL417" i="9"/>
  <c r="GT417" i="9" s="1"/>
  <c r="GG417" i="9"/>
  <c r="GK417" i="9" s="1"/>
  <c r="GE417" i="9"/>
  <c r="GD417" i="9"/>
  <c r="GC417" i="9"/>
  <c r="GB417" i="9"/>
  <c r="FY417" i="9"/>
  <c r="FX417" i="9"/>
  <c r="FU417" i="9"/>
  <c r="FT417" i="9"/>
  <c r="FL417" i="9"/>
  <c r="FI417" i="9"/>
  <c r="FO417" i="9" s="1"/>
  <c r="EK417" i="9" s="1"/>
  <c r="EW417" i="9"/>
  <c r="EV417" i="9"/>
  <c r="ES417" i="9"/>
  <c r="ER417" i="9"/>
  <c r="EO417" i="9"/>
  <c r="EN417" i="9"/>
  <c r="EI417" i="9"/>
  <c r="EH417" i="9"/>
  <c r="EG417" i="9"/>
  <c r="FM417" i="9" s="1"/>
  <c r="EF417" i="9"/>
  <c r="EC417" i="9"/>
  <c r="EB417" i="9"/>
  <c r="FH417" i="9" s="1"/>
  <c r="DY417" i="9"/>
  <c r="FE417" i="9" s="1"/>
  <c r="DX417" i="9"/>
  <c r="FD417" i="9" s="1"/>
  <c r="CV417" i="9"/>
  <c r="CQ417" i="9"/>
  <c r="CO417" i="9"/>
  <c r="CN417" i="9"/>
  <c r="CK417" i="9"/>
  <c r="CJ417" i="9"/>
  <c r="CG417" i="9"/>
  <c r="CF417" i="9"/>
  <c r="CA417" i="9"/>
  <c r="BZ417" i="9"/>
  <c r="BY417" i="9"/>
  <c r="DE417" i="9" s="1"/>
  <c r="BX417" i="9"/>
  <c r="BU417" i="9"/>
  <c r="DA417" i="9" s="1"/>
  <c r="BT417" i="9"/>
  <c r="CZ417" i="9" s="1"/>
  <c r="BQ417" i="9"/>
  <c r="CW417" i="9" s="1"/>
  <c r="BP417" i="9"/>
  <c r="BH417" i="9"/>
  <c r="BE417" i="9"/>
  <c r="AS417" i="9"/>
  <c r="AR417" i="9"/>
  <c r="AO417" i="9"/>
  <c r="AN417" i="9"/>
  <c r="AK417" i="9"/>
  <c r="AJ417" i="9"/>
  <c r="GH417" i="9" s="1"/>
  <c r="AE417" i="9"/>
  <c r="AD417" i="9"/>
  <c r="AC417" i="9"/>
  <c r="BI417" i="9" s="1"/>
  <c r="AB417" i="9"/>
  <c r="Y417" i="9"/>
  <c r="GO417" i="9" s="1"/>
  <c r="X417" i="9"/>
  <c r="BD417" i="9" s="1"/>
  <c r="U417" i="9"/>
  <c r="BA417" i="9" s="1"/>
  <c r="T417" i="9"/>
  <c r="AZ417" i="9" s="1"/>
  <c r="Q417" i="9"/>
  <c r="O417" i="9"/>
  <c r="N417" i="9"/>
  <c r="K417" i="9"/>
  <c r="J417" i="9"/>
  <c r="HG416" i="9"/>
  <c r="HC416" i="9"/>
  <c r="HB416" i="9"/>
  <c r="HF416" i="9" s="1"/>
  <c r="GU416" i="9"/>
  <c r="GY416" i="9" s="1"/>
  <c r="GQ416" i="9"/>
  <c r="GN416" i="9"/>
  <c r="GM416" i="9"/>
  <c r="GL416" i="9"/>
  <c r="GE416" i="9"/>
  <c r="GD416" i="9"/>
  <c r="GH416" i="9" s="1"/>
  <c r="GC416" i="9"/>
  <c r="GB416" i="9"/>
  <c r="FY416" i="9"/>
  <c r="FX416" i="9"/>
  <c r="FU416" i="9"/>
  <c r="FT416" i="9"/>
  <c r="FM416" i="9"/>
  <c r="FH416" i="9"/>
  <c r="FE416" i="9"/>
  <c r="FD416" i="9"/>
  <c r="FN416" i="9" s="1"/>
  <c r="EJ416" i="9" s="1"/>
  <c r="EY416" i="9"/>
  <c r="EW416" i="9"/>
  <c r="EV416" i="9"/>
  <c r="ES416" i="9"/>
  <c r="ER416" i="9"/>
  <c r="EO416" i="9"/>
  <c r="EN416" i="9"/>
  <c r="EI416" i="9"/>
  <c r="FA416" i="9" s="1"/>
  <c r="EH416" i="9"/>
  <c r="EG416" i="9"/>
  <c r="EF416" i="9"/>
  <c r="FL416" i="9" s="1"/>
  <c r="EC416" i="9"/>
  <c r="FI416" i="9" s="1"/>
  <c r="EB416" i="9"/>
  <c r="DY416" i="9"/>
  <c r="DX416" i="9"/>
  <c r="DD416" i="9"/>
  <c r="CO416" i="9"/>
  <c r="CN416" i="9"/>
  <c r="CK416" i="9"/>
  <c r="CJ416" i="9"/>
  <c r="CG416" i="9"/>
  <c r="GI416" i="9" s="1"/>
  <c r="CF416" i="9"/>
  <c r="CA416" i="9"/>
  <c r="BZ416" i="9"/>
  <c r="BY416" i="9"/>
  <c r="DE416" i="9" s="1"/>
  <c r="BX416" i="9"/>
  <c r="BU416" i="9"/>
  <c r="DA416" i="9" s="1"/>
  <c r="BT416" i="9"/>
  <c r="CZ416" i="9" s="1"/>
  <c r="DF416" i="9" s="1"/>
  <c r="CB416" i="9" s="1"/>
  <c r="DH416" i="9" s="1"/>
  <c r="BQ416" i="9"/>
  <c r="CW416" i="9" s="1"/>
  <c r="BP416" i="9"/>
  <c r="CV416" i="9" s="1"/>
  <c r="BI416" i="9"/>
  <c r="BD416" i="9"/>
  <c r="BA416" i="9"/>
  <c r="AZ416" i="9"/>
  <c r="AU416" i="9"/>
  <c r="AS416" i="9"/>
  <c r="AR416" i="9"/>
  <c r="AO416" i="9"/>
  <c r="AN416" i="9"/>
  <c r="AK416" i="9"/>
  <c r="AJ416" i="9"/>
  <c r="AE416" i="9"/>
  <c r="AW416" i="9" s="1"/>
  <c r="AD416" i="9"/>
  <c r="AC416" i="9"/>
  <c r="HE416" i="9" s="1"/>
  <c r="HI416" i="9" s="1"/>
  <c r="AB416" i="9"/>
  <c r="Y416" i="9"/>
  <c r="X416" i="9"/>
  <c r="U416" i="9"/>
  <c r="T416" i="9"/>
  <c r="GF416" i="9" s="1"/>
  <c r="GJ416" i="9" s="1"/>
  <c r="O416" i="9"/>
  <c r="N416" i="9"/>
  <c r="K416" i="9"/>
  <c r="J416" i="9"/>
  <c r="HI415" i="9"/>
  <c r="HD415" i="9"/>
  <c r="HH415" i="9" s="1"/>
  <c r="HC415" i="9"/>
  <c r="HG415" i="9" s="1"/>
  <c r="HB415" i="9"/>
  <c r="HF415" i="9" s="1"/>
  <c r="GW415" i="9"/>
  <c r="GO415" i="9"/>
  <c r="GM415" i="9"/>
  <c r="GQ415" i="9" s="1"/>
  <c r="GL415" i="9"/>
  <c r="GK415" i="9"/>
  <c r="GG415" i="9"/>
  <c r="GE415" i="9"/>
  <c r="GD415" i="9"/>
  <c r="GC415" i="9"/>
  <c r="GB415" i="9"/>
  <c r="FY415" i="9"/>
  <c r="FX415" i="9"/>
  <c r="FU415" i="9"/>
  <c r="FT415" i="9"/>
  <c r="FI415" i="9"/>
  <c r="FH415" i="9"/>
  <c r="FN415" i="9" s="1"/>
  <c r="EJ415" i="9" s="1"/>
  <c r="FD415" i="9"/>
  <c r="EW415" i="9"/>
  <c r="EV415" i="9"/>
  <c r="ES415" i="9"/>
  <c r="ER415" i="9"/>
  <c r="EO415" i="9"/>
  <c r="EN415" i="9"/>
  <c r="EI415" i="9"/>
  <c r="EH415" i="9"/>
  <c r="EG415" i="9"/>
  <c r="FM415" i="9" s="1"/>
  <c r="EF415" i="9"/>
  <c r="FL415" i="9" s="1"/>
  <c r="EC415" i="9"/>
  <c r="EB415" i="9"/>
  <c r="DY415" i="9"/>
  <c r="FE415" i="9" s="1"/>
  <c r="FO415" i="9" s="1"/>
  <c r="EK415" i="9" s="1"/>
  <c r="DX415" i="9"/>
  <c r="DE415" i="9"/>
  <c r="CZ415" i="9"/>
  <c r="CW415" i="9"/>
  <c r="CV415" i="9"/>
  <c r="DF415" i="9" s="1"/>
  <c r="CB415" i="9" s="1"/>
  <c r="DH415" i="9" s="1"/>
  <c r="CO415" i="9"/>
  <c r="CN415" i="9"/>
  <c r="CK415" i="9"/>
  <c r="CQ415" i="9" s="1"/>
  <c r="CJ415" i="9"/>
  <c r="CG415" i="9"/>
  <c r="CF415" i="9"/>
  <c r="CA415" i="9"/>
  <c r="BZ415" i="9"/>
  <c r="BY415" i="9"/>
  <c r="HE415" i="9" s="1"/>
  <c r="BX415" i="9"/>
  <c r="DD415" i="9" s="1"/>
  <c r="BU415" i="9"/>
  <c r="DA415" i="9" s="1"/>
  <c r="BT415" i="9"/>
  <c r="BQ415" i="9"/>
  <c r="BP415" i="9"/>
  <c r="GF415" i="9" s="1"/>
  <c r="BE415" i="9"/>
  <c r="BD415" i="9"/>
  <c r="AZ415" i="9"/>
  <c r="AS415" i="9"/>
  <c r="AR415" i="9"/>
  <c r="AO415" i="9"/>
  <c r="AN415" i="9"/>
  <c r="AK415" i="9"/>
  <c r="AJ415" i="9"/>
  <c r="AE415" i="9"/>
  <c r="AD415" i="9"/>
  <c r="AC415" i="9"/>
  <c r="BI415" i="9" s="1"/>
  <c r="AB415" i="9"/>
  <c r="BH415" i="9" s="1"/>
  <c r="Y415" i="9"/>
  <c r="X415" i="9"/>
  <c r="U415" i="9"/>
  <c r="BA415" i="9" s="1"/>
  <c r="BK415" i="9" s="1"/>
  <c r="AG415" i="9" s="1"/>
  <c r="T415" i="9"/>
  <c r="P415" i="9"/>
  <c r="O415" i="9"/>
  <c r="N415" i="9"/>
  <c r="K415" i="9"/>
  <c r="J415" i="9"/>
  <c r="HG414" i="9"/>
  <c r="HF414" i="9"/>
  <c r="HC414" i="9"/>
  <c r="HB414" i="9"/>
  <c r="GQ414" i="9"/>
  <c r="GM414" i="9"/>
  <c r="GU414" i="9" s="1"/>
  <c r="GL414" i="9"/>
  <c r="GH414" i="9"/>
  <c r="GE414" i="9"/>
  <c r="GD414" i="9"/>
  <c r="GT414" i="9" s="1"/>
  <c r="GC414" i="9"/>
  <c r="GB414" i="9"/>
  <c r="FY414" i="9"/>
  <c r="FX414" i="9"/>
  <c r="FU414" i="9"/>
  <c r="FT414" i="9"/>
  <c r="FE414" i="9"/>
  <c r="FO414" i="9" s="1"/>
  <c r="EW414" i="9"/>
  <c r="EV414" i="9"/>
  <c r="ES414" i="9"/>
  <c r="EY414" i="9" s="1"/>
  <c r="ER414" i="9"/>
  <c r="EX414" i="9" s="1"/>
  <c r="EZ414" i="9" s="1"/>
  <c r="EO414" i="9"/>
  <c r="EN414" i="9"/>
  <c r="EI414" i="9"/>
  <c r="EH414" i="9"/>
  <c r="EG414" i="9"/>
  <c r="FM414" i="9" s="1"/>
  <c r="EF414" i="9"/>
  <c r="FL414" i="9" s="1"/>
  <c r="EC414" i="9"/>
  <c r="FI414" i="9" s="1"/>
  <c r="EB414" i="9"/>
  <c r="FH414" i="9" s="1"/>
  <c r="DY414" i="9"/>
  <c r="DX414" i="9"/>
  <c r="FD414" i="9" s="1"/>
  <c r="DJ414" i="9"/>
  <c r="DH414" i="9"/>
  <c r="DA414" i="9"/>
  <c r="CV414" i="9"/>
  <c r="CO414" i="9"/>
  <c r="CN414" i="9"/>
  <c r="CK414" i="9"/>
  <c r="CJ414" i="9"/>
  <c r="CG414" i="9"/>
  <c r="CF414" i="9"/>
  <c r="CA414" i="9"/>
  <c r="BZ414" i="9"/>
  <c r="BY414" i="9"/>
  <c r="DE414" i="9" s="1"/>
  <c r="BX414" i="9"/>
  <c r="DD414" i="9" s="1"/>
  <c r="BU414" i="9"/>
  <c r="BT414" i="9"/>
  <c r="CZ414" i="9" s="1"/>
  <c r="DF414" i="9" s="1"/>
  <c r="CB414" i="9" s="1"/>
  <c r="BQ414" i="9"/>
  <c r="CW414" i="9" s="1"/>
  <c r="BP414" i="9"/>
  <c r="AZ414" i="9"/>
  <c r="AU414" i="9"/>
  <c r="AS414" i="9"/>
  <c r="AR414" i="9"/>
  <c r="AO414" i="9"/>
  <c r="AN414" i="9"/>
  <c r="AT414" i="9" s="1"/>
  <c r="AV414" i="9" s="1"/>
  <c r="AK414" i="9"/>
  <c r="AJ414" i="9"/>
  <c r="AE414" i="9"/>
  <c r="AW414" i="9" s="1"/>
  <c r="AD414" i="9"/>
  <c r="AC414" i="9"/>
  <c r="AB414" i="9"/>
  <c r="Y414" i="9"/>
  <c r="GO414" i="9" s="1"/>
  <c r="X414" i="9"/>
  <c r="U414" i="9"/>
  <c r="T414" i="9"/>
  <c r="O414" i="9"/>
  <c r="N414" i="9"/>
  <c r="K414" i="9"/>
  <c r="J414" i="9"/>
  <c r="HH413" i="9"/>
  <c r="HF413" i="9"/>
  <c r="HD413" i="9"/>
  <c r="HC413" i="9"/>
  <c r="HG413" i="9" s="1"/>
  <c r="HB413" i="9"/>
  <c r="GP413" i="9"/>
  <c r="GM413" i="9"/>
  <c r="GU413" i="9" s="1"/>
  <c r="GL413" i="9"/>
  <c r="GT413" i="9" s="1"/>
  <c r="GE413" i="9"/>
  <c r="GI413" i="9" s="1"/>
  <c r="GD413" i="9"/>
  <c r="GC413" i="9"/>
  <c r="GB413" i="9"/>
  <c r="FY413" i="9"/>
  <c r="FX413" i="9"/>
  <c r="FU413" i="9"/>
  <c r="FT413" i="9"/>
  <c r="FL413" i="9"/>
  <c r="EW413" i="9"/>
  <c r="EV413" i="9"/>
  <c r="ES413" i="9"/>
  <c r="ER413" i="9"/>
  <c r="EO413" i="9"/>
  <c r="EN413" i="9"/>
  <c r="EI413" i="9"/>
  <c r="EH413" i="9"/>
  <c r="EG413" i="9"/>
  <c r="FM413" i="9" s="1"/>
  <c r="EF413" i="9"/>
  <c r="EC413" i="9"/>
  <c r="FI413" i="9" s="1"/>
  <c r="FO413" i="9" s="1"/>
  <c r="EK413" i="9" s="1"/>
  <c r="EB413" i="9"/>
  <c r="FH413" i="9" s="1"/>
  <c r="FN413" i="9" s="1"/>
  <c r="EJ413" i="9" s="1"/>
  <c r="DY413" i="9"/>
  <c r="FE413" i="9" s="1"/>
  <c r="DX413" i="9"/>
  <c r="FD413" i="9" s="1"/>
  <c r="DD413" i="9"/>
  <c r="CV413" i="9"/>
  <c r="CO413" i="9"/>
  <c r="CN413" i="9"/>
  <c r="CK413" i="9"/>
  <c r="CQ413" i="9" s="1"/>
  <c r="CJ413" i="9"/>
  <c r="CG413" i="9"/>
  <c r="CF413" i="9"/>
  <c r="CP413" i="9" s="1"/>
  <c r="CR413" i="9" s="1"/>
  <c r="CA413" i="9"/>
  <c r="BZ413" i="9"/>
  <c r="BY413" i="9"/>
  <c r="BX413" i="9"/>
  <c r="BU413" i="9"/>
  <c r="DA413" i="9" s="1"/>
  <c r="BT413" i="9"/>
  <c r="CZ413" i="9" s="1"/>
  <c r="DF413" i="9" s="1"/>
  <c r="CB413" i="9" s="1"/>
  <c r="DH413" i="9" s="1"/>
  <c r="BQ413" i="9"/>
  <c r="BP413" i="9"/>
  <c r="BH413" i="9"/>
  <c r="AS413" i="9"/>
  <c r="AR413" i="9"/>
  <c r="AO413" i="9"/>
  <c r="AN413" i="9"/>
  <c r="AK413" i="9"/>
  <c r="AJ413" i="9"/>
  <c r="GH413" i="9" s="1"/>
  <c r="GX413" i="9" s="1"/>
  <c r="AE413" i="9"/>
  <c r="AD413" i="9"/>
  <c r="AC413" i="9"/>
  <c r="BI413" i="9" s="1"/>
  <c r="AB413" i="9"/>
  <c r="Y413" i="9"/>
  <c r="BE413" i="9" s="1"/>
  <c r="X413" i="9"/>
  <c r="BD413" i="9" s="1"/>
  <c r="U413" i="9"/>
  <c r="BA413" i="9" s="1"/>
  <c r="BK413" i="9" s="1"/>
  <c r="AG413" i="9" s="1"/>
  <c r="T413" i="9"/>
  <c r="O413" i="9"/>
  <c r="N413" i="9"/>
  <c r="K413" i="9"/>
  <c r="J413" i="9"/>
  <c r="HG412" i="9"/>
  <c r="HF412" i="9"/>
  <c r="HD412" i="9"/>
  <c r="HH412" i="9" s="1"/>
  <c r="HC412" i="9"/>
  <c r="HB412" i="9"/>
  <c r="GU412" i="9"/>
  <c r="GY412" i="9" s="1"/>
  <c r="GT412" i="9"/>
  <c r="GN412" i="9"/>
  <c r="GM412" i="9"/>
  <c r="GQ412" i="9" s="1"/>
  <c r="GL412" i="9"/>
  <c r="GH412" i="9"/>
  <c r="GE412" i="9"/>
  <c r="GI412" i="9" s="1"/>
  <c r="GD412" i="9"/>
  <c r="GC412" i="9"/>
  <c r="GB412" i="9"/>
  <c r="FY412" i="9"/>
  <c r="FX412" i="9"/>
  <c r="FU412" i="9"/>
  <c r="FT412" i="9"/>
  <c r="FL412" i="9"/>
  <c r="FH412" i="9"/>
  <c r="FD412" i="9"/>
  <c r="EY412" i="9"/>
  <c r="EW412" i="9"/>
  <c r="EV412" i="9"/>
  <c r="ES412" i="9"/>
  <c r="ER412" i="9"/>
  <c r="EX412" i="9" s="1"/>
  <c r="EO412" i="9"/>
  <c r="EN412" i="9"/>
  <c r="EI412" i="9"/>
  <c r="EH412" i="9"/>
  <c r="EG412" i="9"/>
  <c r="FM412" i="9" s="1"/>
  <c r="EF412" i="9"/>
  <c r="EC412" i="9"/>
  <c r="FI412" i="9" s="1"/>
  <c r="EB412" i="9"/>
  <c r="DY412" i="9"/>
  <c r="FE412" i="9" s="1"/>
  <c r="DX412" i="9"/>
  <c r="DJ412" i="9"/>
  <c r="DD412" i="9"/>
  <c r="DA412" i="9"/>
  <c r="CP412" i="9"/>
  <c r="CR412" i="9" s="1"/>
  <c r="CO412" i="9"/>
  <c r="CN412" i="9"/>
  <c r="CK412" i="9"/>
  <c r="CJ412" i="9"/>
  <c r="CG412" i="9"/>
  <c r="CF412" i="9"/>
  <c r="CA412" i="9"/>
  <c r="BZ412" i="9"/>
  <c r="BY412" i="9"/>
  <c r="DE412" i="9" s="1"/>
  <c r="BX412" i="9"/>
  <c r="BU412" i="9"/>
  <c r="BT412" i="9"/>
  <c r="CZ412" i="9" s="1"/>
  <c r="BQ412" i="9"/>
  <c r="CW412" i="9" s="1"/>
  <c r="BP412" i="9"/>
  <c r="CV412" i="9" s="1"/>
  <c r="BD412" i="9"/>
  <c r="AU412" i="9"/>
  <c r="AT412" i="9"/>
  <c r="AS412" i="9"/>
  <c r="AR412" i="9"/>
  <c r="AO412" i="9"/>
  <c r="AN412" i="9"/>
  <c r="AK412" i="9"/>
  <c r="AJ412" i="9"/>
  <c r="AE412" i="9"/>
  <c r="AW412" i="9" s="1"/>
  <c r="AD412" i="9"/>
  <c r="AV412" i="9" s="1"/>
  <c r="AC412" i="9"/>
  <c r="AB412" i="9"/>
  <c r="BH412" i="9" s="1"/>
  <c r="Y412" i="9"/>
  <c r="X412" i="9"/>
  <c r="U412" i="9"/>
  <c r="T412" i="9"/>
  <c r="O412" i="9"/>
  <c r="N412" i="9"/>
  <c r="K412" i="9"/>
  <c r="J412" i="9"/>
  <c r="HE411" i="9"/>
  <c r="HI411" i="9" s="1"/>
  <c r="HC411" i="9"/>
  <c r="HG411" i="9" s="1"/>
  <c r="HB411" i="9"/>
  <c r="HF411" i="9" s="1"/>
  <c r="GO411" i="9"/>
  <c r="GN411" i="9"/>
  <c r="GM411" i="9"/>
  <c r="GU411" i="9" s="1"/>
  <c r="GL411" i="9"/>
  <c r="GE411" i="9"/>
  <c r="GD411" i="9"/>
  <c r="GH411" i="9" s="1"/>
  <c r="GC411" i="9"/>
  <c r="GB411" i="9"/>
  <c r="FY411" i="9"/>
  <c r="FX411" i="9"/>
  <c r="FU411" i="9"/>
  <c r="FT411" i="9"/>
  <c r="FP411" i="9"/>
  <c r="FM411" i="9"/>
  <c r="FI411" i="9"/>
  <c r="FD411" i="9"/>
  <c r="EW411" i="9"/>
  <c r="EV411" i="9"/>
  <c r="ES411" i="9"/>
  <c r="ER411" i="9"/>
  <c r="EO411" i="9"/>
  <c r="EN411" i="9"/>
  <c r="EI411" i="9"/>
  <c r="EH411" i="9"/>
  <c r="EG411" i="9"/>
  <c r="EF411" i="9"/>
  <c r="FL411" i="9" s="1"/>
  <c r="EC411" i="9"/>
  <c r="EB411" i="9"/>
  <c r="FH411" i="9" s="1"/>
  <c r="FN411" i="9" s="1"/>
  <c r="EJ411" i="9" s="1"/>
  <c r="DY411" i="9"/>
  <c r="FE411" i="9" s="1"/>
  <c r="DX411" i="9"/>
  <c r="DE411" i="9"/>
  <c r="DD411" i="9"/>
  <c r="CZ411" i="9"/>
  <c r="CW411" i="9"/>
  <c r="CV411" i="9"/>
  <c r="CO411" i="9"/>
  <c r="CN411" i="9"/>
  <c r="CK411" i="9"/>
  <c r="CJ411" i="9"/>
  <c r="CG411" i="9"/>
  <c r="CF411" i="9"/>
  <c r="CA411" i="9"/>
  <c r="BZ411" i="9"/>
  <c r="BY411" i="9"/>
  <c r="Q411" i="9" s="1"/>
  <c r="BX411" i="9"/>
  <c r="BU411" i="9"/>
  <c r="DA411" i="9" s="1"/>
  <c r="BT411" i="9"/>
  <c r="BQ411" i="9"/>
  <c r="GG411" i="9" s="1"/>
  <c r="BP411" i="9"/>
  <c r="GF411" i="9" s="1"/>
  <c r="BI411" i="9"/>
  <c r="BE411" i="9"/>
  <c r="BD411" i="9"/>
  <c r="AZ411" i="9"/>
  <c r="AS411" i="9"/>
  <c r="AR411" i="9"/>
  <c r="AO411" i="9"/>
  <c r="AN411" i="9"/>
  <c r="AK411" i="9"/>
  <c r="GI411" i="9" s="1"/>
  <c r="AJ411" i="9"/>
  <c r="AE411" i="9"/>
  <c r="AD411" i="9"/>
  <c r="AC411" i="9"/>
  <c r="AB411" i="9"/>
  <c r="Y411" i="9"/>
  <c r="X411" i="9"/>
  <c r="U411" i="9"/>
  <c r="BA411" i="9" s="1"/>
  <c r="GK411" i="9" s="1"/>
  <c r="T411" i="9"/>
  <c r="O411" i="9"/>
  <c r="N411" i="9"/>
  <c r="K411" i="9"/>
  <c r="J411" i="9"/>
  <c r="HG410" i="9"/>
  <c r="HF410" i="9"/>
  <c r="HC410" i="9"/>
  <c r="HB410" i="9"/>
  <c r="GM410" i="9"/>
  <c r="GU410" i="9" s="1"/>
  <c r="GL410" i="9"/>
  <c r="GT410" i="9" s="1"/>
  <c r="GE410" i="9"/>
  <c r="GI410" i="9" s="1"/>
  <c r="GD410" i="9"/>
  <c r="GC410" i="9"/>
  <c r="GB410" i="9"/>
  <c r="FY410" i="9"/>
  <c r="FX410" i="9"/>
  <c r="FU410" i="9"/>
  <c r="FT410" i="9"/>
  <c r="FM410" i="9"/>
  <c r="FL410" i="9"/>
  <c r="FI410" i="9"/>
  <c r="FD410" i="9"/>
  <c r="FN410" i="9" s="1"/>
  <c r="EJ410" i="9" s="1"/>
  <c r="EY410" i="9"/>
  <c r="EW410" i="9"/>
  <c r="EV410" i="9"/>
  <c r="ES410" i="9"/>
  <c r="ER410" i="9"/>
  <c r="EO410" i="9"/>
  <c r="EN410" i="9"/>
  <c r="EX410" i="9" s="1"/>
  <c r="EZ410" i="9" s="1"/>
  <c r="EI410" i="9"/>
  <c r="FA410" i="9" s="1"/>
  <c r="EH410" i="9"/>
  <c r="EG410" i="9"/>
  <c r="EF410" i="9"/>
  <c r="EC410" i="9"/>
  <c r="EB410" i="9"/>
  <c r="FH410" i="9" s="1"/>
  <c r="DY410" i="9"/>
  <c r="FE410" i="9" s="1"/>
  <c r="FO410" i="9" s="1"/>
  <c r="DX410" i="9"/>
  <c r="DJ410" i="9"/>
  <c r="DE410" i="9"/>
  <c r="DA410" i="9"/>
  <c r="CZ410" i="9"/>
  <c r="CV410" i="9"/>
  <c r="DF410" i="9" s="1"/>
  <c r="CB410" i="9" s="1"/>
  <c r="DH410" i="9" s="1"/>
  <c r="CO410" i="9"/>
  <c r="CN410" i="9"/>
  <c r="CK410" i="9"/>
  <c r="CJ410" i="9"/>
  <c r="CG410" i="9"/>
  <c r="CF410" i="9"/>
  <c r="CA410" i="9"/>
  <c r="BZ410" i="9"/>
  <c r="BY410" i="9"/>
  <c r="BX410" i="9"/>
  <c r="DD410" i="9" s="1"/>
  <c r="BU410" i="9"/>
  <c r="GO410" i="9" s="1"/>
  <c r="BT410" i="9"/>
  <c r="BQ410" i="9"/>
  <c r="CW410" i="9" s="1"/>
  <c r="BP410" i="9"/>
  <c r="BM410" i="9"/>
  <c r="BI410" i="9"/>
  <c r="BE410" i="9"/>
  <c r="BA410" i="9"/>
  <c r="BK410" i="9" s="1"/>
  <c r="AG410" i="9" s="1"/>
  <c r="AV410" i="9"/>
  <c r="AU410" i="9"/>
  <c r="AT410" i="9"/>
  <c r="AS410" i="9"/>
  <c r="AR410" i="9"/>
  <c r="AO410" i="9"/>
  <c r="AN410" i="9"/>
  <c r="AK410" i="9"/>
  <c r="AJ410" i="9"/>
  <c r="AE410" i="9"/>
  <c r="AW410" i="9" s="1"/>
  <c r="AD410" i="9"/>
  <c r="AC410" i="9"/>
  <c r="HE410" i="9" s="1"/>
  <c r="HI410" i="9" s="1"/>
  <c r="AB410" i="9"/>
  <c r="Y410" i="9"/>
  <c r="X410" i="9"/>
  <c r="U410" i="9"/>
  <c r="T410" i="9"/>
  <c r="O410" i="9"/>
  <c r="N410" i="9"/>
  <c r="K410" i="9"/>
  <c r="J410" i="9"/>
  <c r="HF409" i="9"/>
  <c r="HC409" i="9"/>
  <c r="HG409" i="9" s="1"/>
  <c r="HB409" i="9"/>
  <c r="GO409" i="9"/>
  <c r="GM409" i="9"/>
  <c r="GU409" i="9" s="1"/>
  <c r="GL409" i="9"/>
  <c r="GT409" i="9" s="1"/>
  <c r="GG409" i="9"/>
  <c r="GK409" i="9" s="1"/>
  <c r="GE409" i="9"/>
  <c r="GD409" i="9"/>
  <c r="GC409" i="9"/>
  <c r="GB409" i="9"/>
  <c r="FY409" i="9"/>
  <c r="FX409" i="9"/>
  <c r="FU409" i="9"/>
  <c r="Q409" i="9" s="1"/>
  <c r="FT409" i="9"/>
  <c r="FL409" i="9"/>
  <c r="FE409" i="9"/>
  <c r="EW409" i="9"/>
  <c r="EV409" i="9"/>
  <c r="ES409" i="9"/>
  <c r="ER409" i="9"/>
  <c r="EO409" i="9"/>
  <c r="EN409" i="9"/>
  <c r="EI409" i="9"/>
  <c r="EH409" i="9"/>
  <c r="EG409" i="9"/>
  <c r="FM409" i="9" s="1"/>
  <c r="EF409" i="9"/>
  <c r="EC409" i="9"/>
  <c r="FI409" i="9" s="1"/>
  <c r="EB409" i="9"/>
  <c r="FH409" i="9" s="1"/>
  <c r="DY409" i="9"/>
  <c r="DX409" i="9"/>
  <c r="FD409" i="9" s="1"/>
  <c r="FN409" i="9" s="1"/>
  <c r="EJ409" i="9" s="1"/>
  <c r="DE409" i="9"/>
  <c r="DA409" i="9"/>
  <c r="CW409" i="9"/>
  <c r="CO409" i="9"/>
  <c r="CN409" i="9"/>
  <c r="CK409" i="9"/>
  <c r="CQ409" i="9" s="1"/>
  <c r="CJ409" i="9"/>
  <c r="GP409" i="9" s="1"/>
  <c r="CG409" i="9"/>
  <c r="CF409" i="9"/>
  <c r="GH409" i="9" s="1"/>
  <c r="GX409" i="9" s="1"/>
  <c r="CA409" i="9"/>
  <c r="CS409" i="9" s="1"/>
  <c r="BZ409" i="9"/>
  <c r="BY409" i="9"/>
  <c r="HE409" i="9" s="1"/>
  <c r="HI409" i="9" s="1"/>
  <c r="BX409" i="9"/>
  <c r="BU409" i="9"/>
  <c r="BT409" i="9"/>
  <c r="CZ409" i="9" s="1"/>
  <c r="BQ409" i="9"/>
  <c r="BP409" i="9"/>
  <c r="CV409" i="9" s="1"/>
  <c r="BK409" i="9"/>
  <c r="AG409" i="9" s="1"/>
  <c r="BM409" i="9" s="1"/>
  <c r="BH409" i="9"/>
  <c r="BA409" i="9"/>
  <c r="AV409" i="9"/>
  <c r="AT409" i="9"/>
  <c r="AS409" i="9"/>
  <c r="AR409" i="9"/>
  <c r="AO409" i="9"/>
  <c r="AN409" i="9"/>
  <c r="AK409" i="9"/>
  <c r="AJ409" i="9"/>
  <c r="AE409" i="9"/>
  <c r="AD409" i="9"/>
  <c r="DJ409" i="9" s="1"/>
  <c r="AC409" i="9"/>
  <c r="BI409" i="9" s="1"/>
  <c r="AB409" i="9"/>
  <c r="Y409" i="9"/>
  <c r="BE409" i="9" s="1"/>
  <c r="X409" i="9"/>
  <c r="GN409" i="9" s="1"/>
  <c r="U409" i="9"/>
  <c r="T409" i="9"/>
  <c r="O409" i="9"/>
  <c r="N409" i="9"/>
  <c r="K409" i="9"/>
  <c r="J409" i="9"/>
  <c r="HC408" i="9"/>
  <c r="HG408" i="9" s="1"/>
  <c r="HB408" i="9"/>
  <c r="HF408" i="9" s="1"/>
  <c r="GN408" i="9"/>
  <c r="GM408" i="9"/>
  <c r="GL408" i="9"/>
  <c r="GE408" i="9"/>
  <c r="GI408" i="9" s="1"/>
  <c r="GD408" i="9"/>
  <c r="GH408" i="9" s="1"/>
  <c r="GC408" i="9"/>
  <c r="GB408" i="9"/>
  <c r="FY408" i="9"/>
  <c r="FX408" i="9"/>
  <c r="FU408" i="9"/>
  <c r="FT408" i="9"/>
  <c r="FQ408" i="9"/>
  <c r="FM408" i="9"/>
  <c r="FH408" i="9"/>
  <c r="FE408" i="9"/>
  <c r="FO408" i="9" s="1"/>
  <c r="EK408" i="9" s="1"/>
  <c r="EY408" i="9"/>
  <c r="FA408" i="9" s="1"/>
  <c r="EW408" i="9"/>
  <c r="EV408" i="9"/>
  <c r="ES408" i="9"/>
  <c r="ER408" i="9"/>
  <c r="EO408" i="9"/>
  <c r="EN408" i="9"/>
  <c r="EI408" i="9"/>
  <c r="EH408" i="9"/>
  <c r="EG408" i="9"/>
  <c r="EF408" i="9"/>
  <c r="FL408" i="9" s="1"/>
  <c r="EC408" i="9"/>
  <c r="FI408" i="9" s="1"/>
  <c r="EB408" i="9"/>
  <c r="DY408" i="9"/>
  <c r="DX408" i="9"/>
  <c r="FD408" i="9" s="1"/>
  <c r="DD408" i="9"/>
  <c r="CZ408" i="9"/>
  <c r="DF408" i="9" s="1"/>
  <c r="CB408" i="9" s="1"/>
  <c r="DH408" i="9" s="1"/>
  <c r="CW408" i="9"/>
  <c r="CO408" i="9"/>
  <c r="CN408" i="9"/>
  <c r="CK408" i="9"/>
  <c r="CJ408" i="9"/>
  <c r="CG408" i="9"/>
  <c r="CF408" i="9"/>
  <c r="CA408" i="9"/>
  <c r="BZ408" i="9"/>
  <c r="BY408" i="9"/>
  <c r="DE408" i="9" s="1"/>
  <c r="BX408" i="9"/>
  <c r="BU408" i="9"/>
  <c r="DA408" i="9" s="1"/>
  <c r="DG408" i="9" s="1"/>
  <c r="CC408" i="9" s="1"/>
  <c r="DI408" i="9" s="1"/>
  <c r="BT408" i="9"/>
  <c r="BQ408" i="9"/>
  <c r="BP408" i="9"/>
  <c r="CV408" i="9" s="1"/>
  <c r="BH408" i="9"/>
  <c r="BD408" i="9"/>
  <c r="AU408" i="9"/>
  <c r="AW408" i="9" s="1"/>
  <c r="AT408" i="9"/>
  <c r="AS408" i="9"/>
  <c r="AR408" i="9"/>
  <c r="AO408" i="9"/>
  <c r="GQ408" i="9" s="1"/>
  <c r="AN408" i="9"/>
  <c r="AK408" i="9"/>
  <c r="AJ408" i="9"/>
  <c r="AE408" i="9"/>
  <c r="AD408" i="9"/>
  <c r="AC408" i="9"/>
  <c r="AB408" i="9"/>
  <c r="HD408" i="9" s="1"/>
  <c r="HH408" i="9" s="1"/>
  <c r="Y408" i="9"/>
  <c r="X408" i="9"/>
  <c r="U408" i="9"/>
  <c r="T408" i="9"/>
  <c r="P408" i="9"/>
  <c r="O408" i="9"/>
  <c r="N408" i="9"/>
  <c r="K408" i="9"/>
  <c r="J408" i="9"/>
  <c r="HG407" i="9"/>
  <c r="HC407" i="9"/>
  <c r="HB407" i="9"/>
  <c r="HF407" i="9" s="1"/>
  <c r="GT407" i="9"/>
  <c r="GM407" i="9"/>
  <c r="GU407" i="9" s="1"/>
  <c r="GL407" i="9"/>
  <c r="GP407" i="9" s="1"/>
  <c r="GG407" i="9"/>
  <c r="GE407" i="9"/>
  <c r="GD407" i="9"/>
  <c r="GC407" i="9"/>
  <c r="GB407" i="9"/>
  <c r="FY407" i="9"/>
  <c r="FX407" i="9"/>
  <c r="FU407" i="9"/>
  <c r="Q407" i="9" s="1"/>
  <c r="FT407" i="9"/>
  <c r="FM407" i="9"/>
  <c r="FH407" i="9"/>
  <c r="FD407" i="9"/>
  <c r="EW407" i="9"/>
  <c r="EV407" i="9"/>
  <c r="ES407" i="9"/>
  <c r="ER407" i="9"/>
  <c r="EO407" i="9"/>
  <c r="EN407" i="9"/>
  <c r="EI407" i="9"/>
  <c r="EH407" i="9"/>
  <c r="EG407" i="9"/>
  <c r="EF407" i="9"/>
  <c r="FL407" i="9" s="1"/>
  <c r="EC407" i="9"/>
  <c r="FI407" i="9" s="1"/>
  <c r="EB407" i="9"/>
  <c r="GN407" i="9" s="1"/>
  <c r="DY407" i="9"/>
  <c r="FE407" i="9" s="1"/>
  <c r="FO407" i="9" s="1"/>
  <c r="EK407" i="9" s="1"/>
  <c r="DX407" i="9"/>
  <c r="DJ407" i="9"/>
  <c r="DE407" i="9"/>
  <c r="DD407" i="9"/>
  <c r="CZ407" i="9"/>
  <c r="CW407" i="9"/>
  <c r="CV407" i="9"/>
  <c r="CO407" i="9"/>
  <c r="CN407" i="9"/>
  <c r="CK407" i="9"/>
  <c r="CJ407" i="9"/>
  <c r="CG407" i="9"/>
  <c r="CF407" i="9"/>
  <c r="CA407" i="9"/>
  <c r="BZ407" i="9"/>
  <c r="BY407" i="9"/>
  <c r="HE407" i="9" s="1"/>
  <c r="HI407" i="9" s="1"/>
  <c r="BX407" i="9"/>
  <c r="BU407" i="9"/>
  <c r="DA407" i="9" s="1"/>
  <c r="BT407" i="9"/>
  <c r="BQ407" i="9"/>
  <c r="BP407" i="9"/>
  <c r="BI407" i="9"/>
  <c r="BH407" i="9"/>
  <c r="BE407" i="9"/>
  <c r="AW407" i="9"/>
  <c r="AV407" i="9"/>
  <c r="AT407" i="9"/>
  <c r="AS407" i="9"/>
  <c r="AR407" i="9"/>
  <c r="AO407" i="9"/>
  <c r="AN407" i="9"/>
  <c r="AK407" i="9"/>
  <c r="AJ407" i="9"/>
  <c r="GH407" i="9" s="1"/>
  <c r="AE407" i="9"/>
  <c r="AD407" i="9"/>
  <c r="AC407" i="9"/>
  <c r="AB407" i="9"/>
  <c r="HD407" i="9" s="1"/>
  <c r="HH407" i="9" s="1"/>
  <c r="Y407" i="9"/>
  <c r="X407" i="9"/>
  <c r="BD407" i="9" s="1"/>
  <c r="U407" i="9"/>
  <c r="BA407" i="9" s="1"/>
  <c r="BK407" i="9" s="1"/>
  <c r="AG407" i="9" s="1"/>
  <c r="T407" i="9"/>
  <c r="O407" i="9"/>
  <c r="N407" i="9"/>
  <c r="K407" i="9"/>
  <c r="J407" i="9"/>
  <c r="HG406" i="9"/>
  <c r="HC406" i="9"/>
  <c r="HB406" i="9"/>
  <c r="HF406" i="9" s="1"/>
  <c r="GQ406" i="9"/>
  <c r="GM406" i="9"/>
  <c r="GL406" i="9"/>
  <c r="GE406" i="9"/>
  <c r="GI406" i="9" s="1"/>
  <c r="GD406" i="9"/>
  <c r="GH406" i="9" s="1"/>
  <c r="GC406" i="9"/>
  <c r="GB406" i="9"/>
  <c r="FY406" i="9"/>
  <c r="FX406" i="9"/>
  <c r="FU406" i="9"/>
  <c r="FT406" i="9"/>
  <c r="FM406" i="9"/>
  <c r="FI406" i="9"/>
  <c r="FE406" i="9"/>
  <c r="FO406" i="9" s="1"/>
  <c r="EK406" i="9" s="1"/>
  <c r="EZ406" i="9"/>
  <c r="EX406" i="9"/>
  <c r="EW406" i="9"/>
  <c r="EV406" i="9"/>
  <c r="ES406" i="9"/>
  <c r="EY406" i="9" s="1"/>
  <c r="ER406" i="9"/>
  <c r="EO406" i="9"/>
  <c r="EN406" i="9"/>
  <c r="EI406" i="9"/>
  <c r="FA406" i="9" s="1"/>
  <c r="EH406" i="9"/>
  <c r="EG406" i="9"/>
  <c r="EF406" i="9"/>
  <c r="FL406" i="9" s="1"/>
  <c r="EC406" i="9"/>
  <c r="EB406" i="9"/>
  <c r="FH406" i="9" s="1"/>
  <c r="DY406" i="9"/>
  <c r="DX406" i="9"/>
  <c r="FD406" i="9" s="1"/>
  <c r="FN406" i="9" s="1"/>
  <c r="FP406" i="9" s="1"/>
  <c r="DK406" i="9"/>
  <c r="DJ406" i="9"/>
  <c r="DE406" i="9"/>
  <c r="DD406" i="9"/>
  <c r="CV406" i="9"/>
  <c r="CO406" i="9"/>
  <c r="CN406" i="9"/>
  <c r="CK406" i="9"/>
  <c r="CJ406" i="9"/>
  <c r="CG406" i="9"/>
  <c r="CF406" i="9"/>
  <c r="CA406" i="9"/>
  <c r="BZ406" i="9"/>
  <c r="BY406" i="9"/>
  <c r="BX406" i="9"/>
  <c r="BU406" i="9"/>
  <c r="BT406" i="9"/>
  <c r="CZ406" i="9" s="1"/>
  <c r="BQ406" i="9"/>
  <c r="CW406" i="9" s="1"/>
  <c r="BP406" i="9"/>
  <c r="BI406" i="9"/>
  <c r="BH406" i="9"/>
  <c r="BE406" i="9"/>
  <c r="AZ406" i="9"/>
  <c r="AU406" i="9"/>
  <c r="AS406" i="9"/>
  <c r="AR406" i="9"/>
  <c r="AO406" i="9"/>
  <c r="AN406" i="9"/>
  <c r="AK406" i="9"/>
  <c r="AJ406" i="9"/>
  <c r="AE406" i="9"/>
  <c r="AW406" i="9" s="1"/>
  <c r="AD406" i="9"/>
  <c r="AC406" i="9"/>
  <c r="AB406" i="9"/>
  <c r="HD406" i="9" s="1"/>
  <c r="HH406" i="9" s="1"/>
  <c r="Y406" i="9"/>
  <c r="X406" i="9"/>
  <c r="U406" i="9"/>
  <c r="T406" i="9"/>
  <c r="O406" i="9"/>
  <c r="N406" i="9"/>
  <c r="K406" i="9"/>
  <c r="J406" i="9"/>
  <c r="HC405" i="9"/>
  <c r="HG405" i="9" s="1"/>
  <c r="HB405" i="9"/>
  <c r="HF405" i="9" s="1"/>
  <c r="GT405" i="9"/>
  <c r="GX405" i="9" s="1"/>
  <c r="GO405" i="9"/>
  <c r="GM405" i="9"/>
  <c r="GU405" i="9" s="1"/>
  <c r="GL405" i="9"/>
  <c r="GP405" i="9" s="1"/>
  <c r="GJ405" i="9"/>
  <c r="GF405" i="9"/>
  <c r="GE405" i="9"/>
  <c r="GD405" i="9"/>
  <c r="GC405" i="9"/>
  <c r="GB405" i="9"/>
  <c r="FY405" i="9"/>
  <c r="FX405" i="9"/>
  <c r="FU405" i="9"/>
  <c r="FT405" i="9"/>
  <c r="FL405" i="9"/>
  <c r="FI405" i="9"/>
  <c r="FO405" i="9" s="1"/>
  <c r="EK405" i="9" s="1"/>
  <c r="FE405" i="9"/>
  <c r="FD405" i="9"/>
  <c r="EW405" i="9"/>
  <c r="EV405" i="9"/>
  <c r="ES405" i="9"/>
  <c r="ER405" i="9"/>
  <c r="EO405" i="9"/>
  <c r="EN405" i="9"/>
  <c r="GH405" i="9" s="1"/>
  <c r="EI405" i="9"/>
  <c r="EH405" i="9"/>
  <c r="EG405" i="9"/>
  <c r="FM405" i="9" s="1"/>
  <c r="EF405" i="9"/>
  <c r="HD405" i="9" s="1"/>
  <c r="HH405" i="9" s="1"/>
  <c r="EC405" i="9"/>
  <c r="EB405" i="9"/>
  <c r="FH405" i="9" s="1"/>
  <c r="DY405" i="9"/>
  <c r="DX405" i="9"/>
  <c r="DE405" i="9"/>
  <c r="DD405" i="9"/>
  <c r="DF405" i="9" s="1"/>
  <c r="CB405" i="9" s="1"/>
  <c r="DH405" i="9" s="1"/>
  <c r="DA405" i="9"/>
  <c r="CV405" i="9"/>
  <c r="CQ405" i="9"/>
  <c r="CO405" i="9"/>
  <c r="CN405" i="9"/>
  <c r="CK405" i="9"/>
  <c r="CJ405" i="9"/>
  <c r="CG405" i="9"/>
  <c r="CF405" i="9"/>
  <c r="CA405" i="9"/>
  <c r="BZ405" i="9"/>
  <c r="BY405" i="9"/>
  <c r="BX405" i="9"/>
  <c r="BU405" i="9"/>
  <c r="BT405" i="9"/>
  <c r="CZ405" i="9" s="1"/>
  <c r="BQ405" i="9"/>
  <c r="BP405" i="9"/>
  <c r="BH405" i="9"/>
  <c r="BE405" i="9"/>
  <c r="BD405" i="9"/>
  <c r="BA405" i="9"/>
  <c r="AZ405" i="9"/>
  <c r="AS405" i="9"/>
  <c r="AR405" i="9"/>
  <c r="AO405" i="9"/>
  <c r="AN405" i="9"/>
  <c r="AK405" i="9"/>
  <c r="AJ405" i="9"/>
  <c r="AE405" i="9"/>
  <c r="AD405" i="9"/>
  <c r="AC405" i="9"/>
  <c r="AB405" i="9"/>
  <c r="Y405" i="9"/>
  <c r="X405" i="9"/>
  <c r="U405" i="9"/>
  <c r="T405" i="9"/>
  <c r="O405" i="9"/>
  <c r="N405" i="9"/>
  <c r="K405" i="9"/>
  <c r="J405" i="9"/>
  <c r="HG404" i="9"/>
  <c r="HF404" i="9"/>
  <c r="HC404" i="9"/>
  <c r="HB404" i="9"/>
  <c r="GM404" i="9"/>
  <c r="GL404" i="9"/>
  <c r="GF404" i="9"/>
  <c r="GE404" i="9"/>
  <c r="GD404" i="9"/>
  <c r="GC404" i="9"/>
  <c r="GB404" i="9"/>
  <c r="FY404" i="9"/>
  <c r="FX404" i="9"/>
  <c r="FU404" i="9"/>
  <c r="FT404" i="9"/>
  <c r="FQ404" i="9"/>
  <c r="FE404" i="9"/>
  <c r="FO404" i="9" s="1"/>
  <c r="EK404" i="9" s="1"/>
  <c r="FD404" i="9"/>
  <c r="EW404" i="9"/>
  <c r="EV404" i="9"/>
  <c r="ES404" i="9"/>
  <c r="EY404" i="9" s="1"/>
  <c r="ER404" i="9"/>
  <c r="EO404" i="9"/>
  <c r="EN404" i="9"/>
  <c r="EI404" i="9"/>
  <c r="EH404" i="9"/>
  <c r="EG404" i="9"/>
  <c r="FM404" i="9" s="1"/>
  <c r="EF404" i="9"/>
  <c r="FL404" i="9" s="1"/>
  <c r="EC404" i="9"/>
  <c r="FI404" i="9" s="1"/>
  <c r="EB404" i="9"/>
  <c r="FH404" i="9" s="1"/>
  <c r="FN404" i="9" s="1"/>
  <c r="EJ404" i="9" s="1"/>
  <c r="DY404" i="9"/>
  <c r="DX404" i="9"/>
  <c r="DG404" i="9"/>
  <c r="CC404" i="9" s="1"/>
  <c r="DI404" i="9" s="1"/>
  <c r="DE404" i="9"/>
  <c r="DD404" i="9"/>
  <c r="DA404" i="9"/>
  <c r="CZ404" i="9"/>
  <c r="CO404" i="9"/>
  <c r="CN404" i="9"/>
  <c r="CK404" i="9"/>
  <c r="CJ404" i="9"/>
  <c r="CG404" i="9"/>
  <c r="CF404" i="9"/>
  <c r="CA404" i="9"/>
  <c r="BZ404" i="9"/>
  <c r="BY404" i="9"/>
  <c r="BX404" i="9"/>
  <c r="P404" i="9" s="1"/>
  <c r="BU404" i="9"/>
  <c r="BT404" i="9"/>
  <c r="BQ404" i="9"/>
  <c r="CW404" i="9" s="1"/>
  <c r="BP404" i="9"/>
  <c r="CV404" i="9" s="1"/>
  <c r="DF404" i="9" s="1"/>
  <c r="CB404" i="9" s="1"/>
  <c r="DH404" i="9" s="1"/>
  <c r="BE404" i="9"/>
  <c r="BD404" i="9"/>
  <c r="AZ404" i="9"/>
  <c r="AV404" i="9"/>
  <c r="AU404" i="9"/>
  <c r="AS404" i="9"/>
  <c r="AR404" i="9"/>
  <c r="AO404" i="9"/>
  <c r="GQ404" i="9" s="1"/>
  <c r="AN404" i="9"/>
  <c r="AK404" i="9"/>
  <c r="AJ404" i="9"/>
  <c r="GH404" i="9" s="1"/>
  <c r="AE404" i="9"/>
  <c r="AW404" i="9" s="1"/>
  <c r="AD404" i="9"/>
  <c r="AT404" i="9" s="1"/>
  <c r="AC404" i="9"/>
  <c r="HE404" i="9" s="1"/>
  <c r="HI404" i="9" s="1"/>
  <c r="AB404" i="9"/>
  <c r="BH404" i="9" s="1"/>
  <c r="Y404" i="9"/>
  <c r="X404" i="9"/>
  <c r="U404" i="9"/>
  <c r="T404" i="9"/>
  <c r="O404" i="9"/>
  <c r="N404" i="9"/>
  <c r="K404" i="9"/>
  <c r="J404" i="9"/>
  <c r="HE403" i="9"/>
  <c r="HI403" i="9" s="1"/>
  <c r="HC403" i="9"/>
  <c r="HG403" i="9" s="1"/>
  <c r="HB403" i="9"/>
  <c r="HF403" i="9" s="1"/>
  <c r="GM403" i="9"/>
  <c r="GU403" i="9" s="1"/>
  <c r="GL403" i="9"/>
  <c r="GT403" i="9" s="1"/>
  <c r="GG403" i="9"/>
  <c r="GE403" i="9"/>
  <c r="GI403" i="9" s="1"/>
  <c r="GD403" i="9"/>
  <c r="GC403" i="9"/>
  <c r="GB403" i="9"/>
  <c r="FY403" i="9"/>
  <c r="FX403" i="9"/>
  <c r="FU403" i="9"/>
  <c r="FT403" i="9"/>
  <c r="FI403" i="9"/>
  <c r="FO403" i="9" s="1"/>
  <c r="EK403" i="9" s="1"/>
  <c r="FE403" i="9"/>
  <c r="EW403" i="9"/>
  <c r="EV403" i="9"/>
  <c r="ES403" i="9"/>
  <c r="ER403" i="9"/>
  <c r="EO403" i="9"/>
  <c r="EN403" i="9"/>
  <c r="EX403" i="9" s="1"/>
  <c r="EZ403" i="9" s="1"/>
  <c r="EI403" i="9"/>
  <c r="EH403" i="9"/>
  <c r="EG403" i="9"/>
  <c r="FM403" i="9" s="1"/>
  <c r="EF403" i="9"/>
  <c r="FL403" i="9" s="1"/>
  <c r="EC403" i="9"/>
  <c r="EB403" i="9"/>
  <c r="FH403" i="9" s="1"/>
  <c r="DY403" i="9"/>
  <c r="DX403" i="9"/>
  <c r="FD403" i="9" s="1"/>
  <c r="FN403" i="9" s="1"/>
  <c r="DJ403" i="9"/>
  <c r="DA403" i="9"/>
  <c r="CV403" i="9"/>
  <c r="CO403" i="9"/>
  <c r="CN403" i="9"/>
  <c r="CK403" i="9"/>
  <c r="CQ403" i="9" s="1"/>
  <c r="CJ403" i="9"/>
  <c r="CG403" i="9"/>
  <c r="CF403" i="9"/>
  <c r="CA403" i="9"/>
  <c r="BZ403" i="9"/>
  <c r="BY403" i="9"/>
  <c r="DE403" i="9" s="1"/>
  <c r="BX403" i="9"/>
  <c r="DD403" i="9" s="1"/>
  <c r="BU403" i="9"/>
  <c r="BT403" i="9"/>
  <c r="CZ403" i="9" s="1"/>
  <c r="BQ403" i="9"/>
  <c r="CW403" i="9" s="1"/>
  <c r="DG403" i="9" s="1"/>
  <c r="CC403" i="9" s="1"/>
  <c r="DI403" i="9" s="1"/>
  <c r="BP403" i="9"/>
  <c r="BH403" i="9"/>
  <c r="BA403" i="9"/>
  <c r="AZ403" i="9"/>
  <c r="AS403" i="9"/>
  <c r="AR403" i="9"/>
  <c r="AO403" i="9"/>
  <c r="AN403" i="9"/>
  <c r="GP403" i="9" s="1"/>
  <c r="AK403" i="9"/>
  <c r="AJ403" i="9"/>
  <c r="AE403" i="9"/>
  <c r="AD403" i="9"/>
  <c r="AC403" i="9"/>
  <c r="BI403" i="9" s="1"/>
  <c r="AB403" i="9"/>
  <c r="Y403" i="9"/>
  <c r="X403" i="9"/>
  <c r="U403" i="9"/>
  <c r="T403" i="9"/>
  <c r="O403" i="9"/>
  <c r="N403" i="9"/>
  <c r="K403" i="9"/>
  <c r="J403" i="9"/>
  <c r="HG402" i="9"/>
  <c r="HF402" i="9"/>
  <c r="HC402" i="9"/>
  <c r="HB402" i="9"/>
  <c r="GP402" i="9"/>
  <c r="GM402" i="9"/>
  <c r="GL402" i="9"/>
  <c r="GT402" i="9" s="1"/>
  <c r="GH402" i="9"/>
  <c r="GE402" i="9"/>
  <c r="GD402" i="9"/>
  <c r="GC402" i="9"/>
  <c r="GB402" i="9"/>
  <c r="FY402" i="9"/>
  <c r="FX402" i="9"/>
  <c r="FU402" i="9"/>
  <c r="FT402" i="9"/>
  <c r="FM402" i="9"/>
  <c r="FL402" i="9"/>
  <c r="FE402" i="9"/>
  <c r="EW402" i="9"/>
  <c r="EV402" i="9"/>
  <c r="ES402" i="9"/>
  <c r="ER402" i="9"/>
  <c r="EO402" i="9"/>
  <c r="EY402" i="9" s="1"/>
  <c r="FA402" i="9" s="1"/>
  <c r="EN402" i="9"/>
  <c r="EI402" i="9"/>
  <c r="EH402" i="9"/>
  <c r="EG402" i="9"/>
  <c r="EF402" i="9"/>
  <c r="EC402" i="9"/>
  <c r="FI402" i="9" s="1"/>
  <c r="EB402" i="9"/>
  <c r="FH402" i="9" s="1"/>
  <c r="DY402" i="9"/>
  <c r="DX402" i="9"/>
  <c r="FD402" i="9" s="1"/>
  <c r="FN402" i="9" s="1"/>
  <c r="EJ402" i="9" s="1"/>
  <c r="DK402" i="9"/>
  <c r="DI402" i="9"/>
  <c r="DA402" i="9"/>
  <c r="DG402" i="9" s="1"/>
  <c r="CC402" i="9" s="1"/>
  <c r="CW402" i="9"/>
  <c r="CO402" i="9"/>
  <c r="CN402" i="9"/>
  <c r="CK402" i="9"/>
  <c r="CJ402" i="9"/>
  <c r="CG402" i="9"/>
  <c r="CF402" i="9"/>
  <c r="CP402" i="9" s="1"/>
  <c r="DN402" i="9" s="1"/>
  <c r="DP402" i="9" s="1"/>
  <c r="CA402" i="9"/>
  <c r="BZ402" i="9"/>
  <c r="BY402" i="9"/>
  <c r="DE402" i="9" s="1"/>
  <c r="BX402" i="9"/>
  <c r="DD402" i="9" s="1"/>
  <c r="BU402" i="9"/>
  <c r="BT402" i="9"/>
  <c r="CZ402" i="9" s="1"/>
  <c r="BQ402" i="9"/>
  <c r="BP402" i="9"/>
  <c r="P402" i="9" s="1"/>
  <c r="BH402" i="9"/>
  <c r="BD402" i="9"/>
  <c r="BA402" i="9"/>
  <c r="AV402" i="9"/>
  <c r="AT402" i="9"/>
  <c r="AS402" i="9"/>
  <c r="AR402" i="9"/>
  <c r="AO402" i="9"/>
  <c r="AN402" i="9"/>
  <c r="AK402" i="9"/>
  <c r="AU402" i="9" s="1"/>
  <c r="AW402" i="9" s="1"/>
  <c r="AJ402" i="9"/>
  <c r="AE402" i="9"/>
  <c r="AD402" i="9"/>
  <c r="DJ402" i="9" s="1"/>
  <c r="AC402" i="9"/>
  <c r="HE402" i="9" s="1"/>
  <c r="HI402" i="9" s="1"/>
  <c r="AB402" i="9"/>
  <c r="Y402" i="9"/>
  <c r="X402" i="9"/>
  <c r="U402" i="9"/>
  <c r="T402" i="9"/>
  <c r="AZ402" i="9" s="1"/>
  <c r="O402" i="9"/>
  <c r="N402" i="9"/>
  <c r="K402" i="9"/>
  <c r="J402" i="9"/>
  <c r="HI401" i="9"/>
  <c r="HG401" i="9"/>
  <c r="HF401" i="9"/>
  <c r="HE401" i="9"/>
  <c r="HD401" i="9"/>
  <c r="HH401" i="9" s="1"/>
  <c r="HC401" i="9"/>
  <c r="HB401" i="9"/>
  <c r="GM401" i="9"/>
  <c r="GU401" i="9" s="1"/>
  <c r="GL401" i="9"/>
  <c r="GP401" i="9" s="1"/>
  <c r="GE401" i="9"/>
  <c r="GD401" i="9"/>
  <c r="GH401" i="9" s="1"/>
  <c r="GC401" i="9"/>
  <c r="GB401" i="9"/>
  <c r="FY401" i="9"/>
  <c r="FX401" i="9"/>
  <c r="FU401" i="9"/>
  <c r="FT401" i="9"/>
  <c r="FM401" i="9"/>
  <c r="FL401" i="9"/>
  <c r="FH401" i="9"/>
  <c r="EY401" i="9"/>
  <c r="FA401" i="9" s="1"/>
  <c r="EX401" i="9"/>
  <c r="EW401" i="9"/>
  <c r="EV401" i="9"/>
  <c r="ES401" i="9"/>
  <c r="ER401" i="9"/>
  <c r="EO401" i="9"/>
  <c r="EN401" i="9"/>
  <c r="EI401" i="9"/>
  <c r="EH401" i="9"/>
  <c r="FP401" i="9" s="1"/>
  <c r="EG401" i="9"/>
  <c r="EF401" i="9"/>
  <c r="EC401" i="9"/>
  <c r="FI401" i="9" s="1"/>
  <c r="EB401" i="9"/>
  <c r="DY401" i="9"/>
  <c r="FE401" i="9" s="1"/>
  <c r="FO401" i="9" s="1"/>
  <c r="EK401" i="9" s="1"/>
  <c r="DX401" i="9"/>
  <c r="FD401" i="9" s="1"/>
  <c r="FN401" i="9" s="1"/>
  <c r="EJ401" i="9" s="1"/>
  <c r="DG401" i="9"/>
  <c r="CC401" i="9" s="1"/>
  <c r="DI401" i="9" s="1"/>
  <c r="DE401" i="9"/>
  <c r="DD401" i="9"/>
  <c r="CW401" i="9"/>
  <c r="CO401" i="9"/>
  <c r="CN401" i="9"/>
  <c r="CK401" i="9"/>
  <c r="CJ401" i="9"/>
  <c r="CG401" i="9"/>
  <c r="CQ401" i="9" s="1"/>
  <c r="CS401" i="9" s="1"/>
  <c r="CF401" i="9"/>
  <c r="CA401" i="9"/>
  <c r="BZ401" i="9"/>
  <c r="CP401" i="9" s="1"/>
  <c r="CR401" i="9" s="1"/>
  <c r="BY401" i="9"/>
  <c r="BX401" i="9"/>
  <c r="BU401" i="9"/>
  <c r="DA401" i="9" s="1"/>
  <c r="BT401" i="9"/>
  <c r="CZ401" i="9" s="1"/>
  <c r="BQ401" i="9"/>
  <c r="BP401" i="9"/>
  <c r="CV401" i="9" s="1"/>
  <c r="DF401" i="9" s="1"/>
  <c r="CB401" i="9" s="1"/>
  <c r="DH401" i="9" s="1"/>
  <c r="BI401" i="9"/>
  <c r="BH401" i="9"/>
  <c r="BD401" i="9"/>
  <c r="AT401" i="9"/>
  <c r="AS401" i="9"/>
  <c r="AR401" i="9"/>
  <c r="AO401" i="9"/>
  <c r="AN401" i="9"/>
  <c r="AK401" i="9"/>
  <c r="AJ401" i="9"/>
  <c r="AE401" i="9"/>
  <c r="DK401" i="9" s="1"/>
  <c r="AD401" i="9"/>
  <c r="AV401" i="9" s="1"/>
  <c r="AC401" i="9"/>
  <c r="AB401" i="9"/>
  <c r="Y401" i="9"/>
  <c r="BE401" i="9" s="1"/>
  <c r="X401" i="9"/>
  <c r="GN401" i="9" s="1"/>
  <c r="GR401" i="9" s="1"/>
  <c r="U401" i="9"/>
  <c r="T401" i="9"/>
  <c r="O401" i="9"/>
  <c r="N401" i="9"/>
  <c r="K401" i="9"/>
  <c r="J401" i="9"/>
  <c r="HG400" i="9"/>
  <c r="HC400" i="9"/>
  <c r="HB400" i="9"/>
  <c r="HF400" i="9" s="1"/>
  <c r="GM400" i="9"/>
  <c r="GL400" i="9"/>
  <c r="GT400" i="9" s="1"/>
  <c r="GE400" i="9"/>
  <c r="GI400" i="9" s="1"/>
  <c r="GD400" i="9"/>
  <c r="GC400" i="9"/>
  <c r="GB400" i="9"/>
  <c r="FY400" i="9"/>
  <c r="FX400" i="9"/>
  <c r="FU400" i="9"/>
  <c r="FT400" i="9"/>
  <c r="FI400" i="9"/>
  <c r="FH400" i="9"/>
  <c r="FD400" i="9"/>
  <c r="EW400" i="9"/>
  <c r="EV400" i="9"/>
  <c r="ES400" i="9"/>
  <c r="ER400" i="9"/>
  <c r="EO400" i="9"/>
  <c r="EN400" i="9"/>
  <c r="EI400" i="9"/>
  <c r="EH400" i="9"/>
  <c r="EG400" i="9"/>
  <c r="FM400" i="9" s="1"/>
  <c r="EF400" i="9"/>
  <c r="FL400" i="9" s="1"/>
  <c r="EC400" i="9"/>
  <c r="EB400" i="9"/>
  <c r="DY400" i="9"/>
  <c r="FE400" i="9" s="1"/>
  <c r="DX400" i="9"/>
  <c r="DK400" i="9"/>
  <c r="DE400" i="9"/>
  <c r="DA400" i="9"/>
  <c r="CZ400" i="9"/>
  <c r="CQ400" i="9"/>
  <c r="CS400" i="9" s="1"/>
  <c r="CO400" i="9"/>
  <c r="CN400" i="9"/>
  <c r="CK400" i="9"/>
  <c r="CJ400" i="9"/>
  <c r="CP400" i="9" s="1"/>
  <c r="CG400" i="9"/>
  <c r="CF400" i="9"/>
  <c r="CA400" i="9"/>
  <c r="BZ400" i="9"/>
  <c r="BY400" i="9"/>
  <c r="BX400" i="9"/>
  <c r="HD400" i="9" s="1"/>
  <c r="HH400" i="9" s="1"/>
  <c r="BU400" i="9"/>
  <c r="GO400" i="9" s="1"/>
  <c r="BT400" i="9"/>
  <c r="BQ400" i="9"/>
  <c r="CW400" i="9" s="1"/>
  <c r="DG400" i="9" s="1"/>
  <c r="CC400" i="9" s="1"/>
  <c r="DI400" i="9" s="1"/>
  <c r="BP400" i="9"/>
  <c r="CV400" i="9" s="1"/>
  <c r="BE400" i="9"/>
  <c r="AZ400" i="9"/>
  <c r="AS400" i="9"/>
  <c r="AR400" i="9"/>
  <c r="AO400" i="9"/>
  <c r="GQ400" i="9" s="1"/>
  <c r="AN400" i="9"/>
  <c r="AK400" i="9"/>
  <c r="AJ400" i="9"/>
  <c r="AE400" i="9"/>
  <c r="AD400" i="9"/>
  <c r="AC400" i="9"/>
  <c r="BI400" i="9" s="1"/>
  <c r="AB400" i="9"/>
  <c r="BH400" i="9" s="1"/>
  <c r="Y400" i="9"/>
  <c r="X400" i="9"/>
  <c r="BD400" i="9" s="1"/>
  <c r="BJ400" i="9" s="1"/>
  <c r="AF400" i="9" s="1"/>
  <c r="U400" i="9"/>
  <c r="BA400" i="9" s="1"/>
  <c r="T400" i="9"/>
  <c r="O400" i="9"/>
  <c r="N400" i="9"/>
  <c r="K400" i="9"/>
  <c r="J400" i="9"/>
  <c r="S309" i="24" l="1"/>
  <c r="S212" i="24"/>
  <c r="S323" i="24"/>
  <c r="S213" i="24"/>
  <c r="S342" i="24"/>
  <c r="S153" i="24"/>
  <c r="T247" i="24"/>
  <c r="X247" i="24" s="1"/>
  <c r="S223" i="24"/>
  <c r="S318" i="24"/>
  <c r="S306" i="24"/>
  <c r="S49" i="24"/>
  <c r="S75" i="24"/>
  <c r="S278" i="24"/>
  <c r="S91" i="24"/>
  <c r="S224" i="24"/>
  <c r="S383" i="24"/>
  <c r="S349" i="24"/>
  <c r="S350" i="24"/>
  <c r="S119" i="24"/>
  <c r="S255" i="24"/>
  <c r="S243" i="24"/>
  <c r="S16" i="24"/>
  <c r="S246" i="24"/>
  <c r="S29" i="24"/>
  <c r="S111" i="24"/>
  <c r="S382" i="24"/>
  <c r="S352" i="24"/>
  <c r="S176" i="24"/>
  <c r="S209" i="24"/>
  <c r="S90" i="24"/>
  <c r="S182" i="24"/>
  <c r="S44" i="24"/>
  <c r="S28" i="24"/>
  <c r="W258" i="24"/>
  <c r="S322" i="24"/>
  <c r="S273" i="24"/>
  <c r="S158" i="24"/>
  <c r="S317" i="24"/>
  <c r="S253" i="24"/>
  <c r="S388" i="24"/>
  <c r="S19" i="24"/>
  <c r="S56" i="24"/>
  <c r="T27" i="24"/>
  <c r="X27" i="24" s="1"/>
  <c r="S85" i="24"/>
  <c r="T28" i="24"/>
  <c r="X28" i="24" s="1"/>
  <c r="W250" i="24"/>
  <c r="W23" i="24"/>
  <c r="W253" i="24"/>
  <c r="S291" i="24"/>
  <c r="T19" i="24"/>
  <c r="X19" i="24" s="1"/>
  <c r="W22" i="24"/>
  <c r="S354" i="24"/>
  <c r="W256" i="24"/>
  <c r="W24" i="24"/>
  <c r="S61" i="24"/>
  <c r="W13" i="24"/>
  <c r="W255" i="24"/>
  <c r="W252" i="24"/>
  <c r="S115" i="24"/>
  <c r="S187" i="24"/>
  <c r="W14" i="24"/>
  <c r="S240" i="24"/>
  <c r="S118" i="24"/>
  <c r="S151" i="24"/>
  <c r="W29" i="24"/>
  <c r="S59" i="24"/>
  <c r="S109" i="24"/>
  <c r="W248" i="24"/>
  <c r="S373" i="24"/>
  <c r="S114" i="24"/>
  <c r="W257" i="24"/>
  <c r="W246" i="24"/>
  <c r="W242" i="24"/>
  <c r="T240" i="24"/>
  <c r="X240" i="24" s="1"/>
  <c r="S219" i="24"/>
  <c r="W27" i="24"/>
  <c r="S82" i="24"/>
  <c r="W243" i="24"/>
  <c r="W17" i="24"/>
  <c r="W26" i="24"/>
  <c r="S340" i="24"/>
  <c r="S389" i="24"/>
  <c r="S252" i="24"/>
  <c r="W245" i="24"/>
  <c r="S341" i="24"/>
  <c r="S80" i="24"/>
  <c r="S152" i="24"/>
  <c r="T241" i="24"/>
  <c r="X241" i="24" s="1"/>
  <c r="S345" i="24"/>
  <c r="S314" i="24"/>
  <c r="S13" i="24"/>
  <c r="W21" i="24"/>
  <c r="S225" i="24"/>
  <c r="W16" i="24"/>
  <c r="S192" i="24"/>
  <c r="S185" i="24"/>
  <c r="W18" i="24"/>
  <c r="T251" i="24"/>
  <c r="X251" i="24" s="1"/>
  <c r="W11" i="24"/>
  <c r="S387" i="23"/>
  <c r="S388" i="23"/>
  <c r="S256" i="23"/>
  <c r="S213" i="23"/>
  <c r="S126" i="23"/>
  <c r="S118" i="23"/>
  <c r="S26" i="23"/>
  <c r="S181" i="23"/>
  <c r="W242" i="23"/>
  <c r="S146" i="23"/>
  <c r="S384" i="23"/>
  <c r="S281" i="23"/>
  <c r="S340" i="23"/>
  <c r="S307" i="23"/>
  <c r="S248" i="23"/>
  <c r="W256" i="23"/>
  <c r="S289" i="23"/>
  <c r="S125" i="23"/>
  <c r="T247" i="23"/>
  <c r="W247" i="23" s="1"/>
  <c r="S208" i="23"/>
  <c r="S83" i="23"/>
  <c r="S120" i="23"/>
  <c r="S12" i="23"/>
  <c r="S389" i="23"/>
  <c r="S144" i="23"/>
  <c r="W27" i="23"/>
  <c r="S114" i="23"/>
  <c r="S339" i="23"/>
  <c r="S250" i="23"/>
  <c r="S352" i="23"/>
  <c r="S217" i="23"/>
  <c r="S318" i="23"/>
  <c r="T252" i="23"/>
  <c r="W252" i="23" s="1"/>
  <c r="S251" i="23"/>
  <c r="S355" i="23"/>
  <c r="S115" i="23"/>
  <c r="W16" i="23"/>
  <c r="S17" i="23"/>
  <c r="T246" i="23"/>
  <c r="W246" i="23" s="1"/>
  <c r="S61" i="23"/>
  <c r="S323" i="23"/>
  <c r="S243" i="23"/>
  <c r="S311" i="23"/>
  <c r="S275" i="23"/>
  <c r="S214" i="23"/>
  <c r="S324" i="23"/>
  <c r="S80" i="23"/>
  <c r="T14" i="23"/>
  <c r="W14" i="23" s="1"/>
  <c r="S56" i="23"/>
  <c r="S156" i="23"/>
  <c r="S24" i="23"/>
  <c r="W255" i="23"/>
  <c r="S45" i="23"/>
  <c r="T19" i="23"/>
  <c r="W19" i="23" s="1"/>
  <c r="S88" i="23"/>
  <c r="T17" i="23"/>
  <c r="W17" i="23" s="1"/>
  <c r="S78" i="23"/>
  <c r="S390" i="23"/>
  <c r="S380" i="23"/>
  <c r="S121" i="23"/>
  <c r="S245" i="23"/>
  <c r="S246" i="23"/>
  <c r="S90" i="23"/>
  <c r="S152" i="23"/>
  <c r="S58" i="23"/>
  <c r="S43" i="23"/>
  <c r="S182" i="23"/>
  <c r="S224" i="23"/>
  <c r="S157" i="23"/>
  <c r="S54" i="23"/>
  <c r="S350" i="23"/>
  <c r="S219" i="23"/>
  <c r="S276" i="23"/>
  <c r="T251" i="23"/>
  <c r="W251" i="23" s="1"/>
  <c r="S184" i="23"/>
  <c r="S175" i="23"/>
  <c r="S158" i="23"/>
  <c r="S151" i="23"/>
  <c r="S111" i="23"/>
  <c r="S290" i="23"/>
  <c r="S186" i="23"/>
  <c r="S174" i="23"/>
  <c r="S59" i="23"/>
  <c r="S345" i="23"/>
  <c r="S77" i="23"/>
  <c r="T241" i="23"/>
  <c r="W241" i="23" s="1"/>
  <c r="S223" i="23"/>
  <c r="S317" i="23"/>
  <c r="S85" i="23"/>
  <c r="S247" i="23"/>
  <c r="S143" i="23"/>
  <c r="W257" i="23"/>
  <c r="S312" i="23"/>
  <c r="S354" i="23"/>
  <c r="S375" i="23"/>
  <c r="S382" i="23"/>
  <c r="S212" i="23"/>
  <c r="S49" i="23"/>
  <c r="S308" i="23"/>
  <c r="W250" i="23"/>
  <c r="T13" i="23"/>
  <c r="W13" i="23" s="1"/>
  <c r="S322" i="23"/>
  <c r="S44" i="23"/>
  <c r="S116" i="23"/>
  <c r="S255" i="23"/>
  <c r="GS438" i="9"/>
  <c r="GR441" i="9"/>
  <c r="BJ439" i="9"/>
  <c r="AF439" i="9" s="1"/>
  <c r="AT440" i="9"/>
  <c r="AV440" i="9" s="1"/>
  <c r="DJ440" i="9"/>
  <c r="EK440" i="9"/>
  <c r="FQ440" i="9"/>
  <c r="AT444" i="9"/>
  <c r="AV444" i="9" s="1"/>
  <c r="DJ444" i="9"/>
  <c r="FM446" i="9"/>
  <c r="HE446" i="9"/>
  <c r="HI446" i="9" s="1"/>
  <c r="GF449" i="9"/>
  <c r="GJ449" i="9" s="1"/>
  <c r="P449" i="9"/>
  <c r="AZ449" i="9"/>
  <c r="CP439" i="9"/>
  <c r="CR439" i="9" s="1"/>
  <c r="DJ439" i="9"/>
  <c r="CQ441" i="9"/>
  <c r="CS441" i="9" s="1"/>
  <c r="EJ439" i="9"/>
  <c r="FP439" i="9"/>
  <c r="GQ440" i="9"/>
  <c r="GU440" i="9"/>
  <c r="GY440" i="9" s="1"/>
  <c r="CS444" i="9"/>
  <c r="CQ444" i="9"/>
  <c r="BI447" i="9"/>
  <c r="HE447" i="9"/>
  <c r="HI447" i="9" s="1"/>
  <c r="BL442" i="9"/>
  <c r="DL442" i="9"/>
  <c r="FO446" i="9"/>
  <c r="GR446" i="9"/>
  <c r="GF438" i="9"/>
  <c r="GJ438" i="9" s="1"/>
  <c r="P438" i="9"/>
  <c r="AZ438" i="9"/>
  <c r="BJ438" i="9" s="1"/>
  <c r="AF438" i="9" s="1"/>
  <c r="HD438" i="9"/>
  <c r="HH438" i="9" s="1"/>
  <c r="DD438" i="9"/>
  <c r="DF438" i="9" s="1"/>
  <c r="CB438" i="9" s="1"/>
  <c r="DH438" i="9" s="1"/>
  <c r="FP441" i="9"/>
  <c r="EX441" i="9"/>
  <c r="EZ441" i="9" s="1"/>
  <c r="BI442" i="9"/>
  <c r="HE442" i="9"/>
  <c r="HI442" i="9" s="1"/>
  <c r="HD457" i="9"/>
  <c r="HH457" i="9" s="1"/>
  <c r="BH457" i="9"/>
  <c r="GW444" i="9"/>
  <c r="HA444" i="9" s="1"/>
  <c r="GS444" i="9"/>
  <c r="GH438" i="9"/>
  <c r="GX438" i="9" s="1"/>
  <c r="EJ443" i="9"/>
  <c r="FP443" i="9"/>
  <c r="EX444" i="9"/>
  <c r="EZ444" i="9" s="1"/>
  <c r="FP444" i="9"/>
  <c r="GI446" i="9"/>
  <c r="GU446" i="9"/>
  <c r="CP450" i="9"/>
  <c r="CR450" i="9" s="1"/>
  <c r="DJ450" i="9"/>
  <c r="AZ452" i="9"/>
  <c r="BJ452" i="9" s="1"/>
  <c r="AF452" i="9" s="1"/>
  <c r="GF452" i="9"/>
  <c r="GJ452" i="9" s="1"/>
  <c r="BK438" i="9"/>
  <c r="AG438" i="9" s="1"/>
  <c r="FP438" i="9"/>
  <c r="CQ439" i="9"/>
  <c r="CS439" i="9" s="1"/>
  <c r="DF439" i="9"/>
  <c r="CB439" i="9" s="1"/>
  <c r="DH439" i="9" s="1"/>
  <c r="GH439" i="9"/>
  <c r="GX439" i="9" s="1"/>
  <c r="AU440" i="9"/>
  <c r="AW440" i="9" s="1"/>
  <c r="BJ440" i="9"/>
  <c r="AF440" i="9" s="1"/>
  <c r="EZ440" i="9"/>
  <c r="EX440" i="9"/>
  <c r="EY441" i="9"/>
  <c r="FA441" i="9" s="1"/>
  <c r="CP443" i="9"/>
  <c r="CR443" i="9" s="1"/>
  <c r="DG445" i="9"/>
  <c r="CC445" i="9" s="1"/>
  <c r="DI445" i="9" s="1"/>
  <c r="DF446" i="9"/>
  <c r="CB446" i="9" s="1"/>
  <c r="DH446" i="9" s="1"/>
  <c r="GN438" i="9"/>
  <c r="BD438" i="9"/>
  <c r="FQ438" i="9"/>
  <c r="FA438" i="9"/>
  <c r="GG438" i="9"/>
  <c r="GK438" i="9" s="1"/>
  <c r="EY440" i="9"/>
  <c r="FA440" i="9" s="1"/>
  <c r="FN440" i="9"/>
  <c r="EJ440" i="9" s="1"/>
  <c r="GP440" i="9"/>
  <c r="FN441" i="9"/>
  <c r="EJ441" i="9" s="1"/>
  <c r="FO441" i="9"/>
  <c r="EK441" i="9" s="1"/>
  <c r="GU441" i="9"/>
  <c r="GY441" i="9" s="1"/>
  <c r="DK442" i="9"/>
  <c r="FO443" i="9"/>
  <c r="BI444" i="9"/>
  <c r="Q444" i="9"/>
  <c r="DG444" i="9"/>
  <c r="CC444" i="9" s="1"/>
  <c r="DI444" i="9" s="1"/>
  <c r="FO444" i="9"/>
  <c r="GO445" i="9"/>
  <c r="CP446" i="9"/>
  <c r="CR446" i="9" s="1"/>
  <c r="GH446" i="9"/>
  <c r="GX446" i="9" s="1"/>
  <c r="BH447" i="9"/>
  <c r="HD447" i="9"/>
  <c r="HH447" i="9" s="1"/>
  <c r="DG447" i="9"/>
  <c r="CC447" i="9" s="1"/>
  <c r="DI447" i="9" s="1"/>
  <c r="DK449" i="9"/>
  <c r="AW449" i="9"/>
  <c r="GQ449" i="9"/>
  <c r="GY449" i="9" s="1"/>
  <c r="CQ449" i="9"/>
  <c r="CS449" i="9" s="1"/>
  <c r="FQ449" i="9"/>
  <c r="FA449" i="9"/>
  <c r="EY449" i="9"/>
  <c r="EX451" i="9"/>
  <c r="GP451" i="9"/>
  <c r="BJ453" i="9"/>
  <c r="AF453" i="9" s="1"/>
  <c r="GO457" i="9"/>
  <c r="BE457" i="9"/>
  <c r="BK457" i="9" s="1"/>
  <c r="AG457" i="9" s="1"/>
  <c r="Q457" i="9"/>
  <c r="HE441" i="9"/>
  <c r="HI441" i="9" s="1"/>
  <c r="BI441" i="9"/>
  <c r="HE443" i="9"/>
  <c r="HI443" i="9" s="1"/>
  <c r="BI443" i="9"/>
  <c r="HE445" i="9"/>
  <c r="HI445" i="9" s="1"/>
  <c r="Q445" i="9"/>
  <c r="BI445" i="9"/>
  <c r="BK445" i="9" s="1"/>
  <c r="AG445" i="9" s="1"/>
  <c r="BA449" i="9"/>
  <c r="BK449" i="9" s="1"/>
  <c r="AG449" i="9" s="1"/>
  <c r="GG449" i="9"/>
  <c r="GK449" i="9" s="1"/>
  <c r="CP451" i="9"/>
  <c r="CR451" i="9" s="1"/>
  <c r="BH454" i="9"/>
  <c r="HD454" i="9"/>
  <c r="HH454" i="9" s="1"/>
  <c r="FM454" i="9"/>
  <c r="FO454" i="9" s="1"/>
  <c r="Q454" i="9"/>
  <c r="GV454" i="9"/>
  <c r="GZ454" i="9" s="1"/>
  <c r="GR454" i="9"/>
  <c r="GO440" i="9"/>
  <c r="Q440" i="9"/>
  <c r="BE440" i="9"/>
  <c r="DJ441" i="9"/>
  <c r="AV441" i="9"/>
  <c r="BK444" i="9"/>
  <c r="AG444" i="9" s="1"/>
  <c r="GF444" i="9"/>
  <c r="GO439" i="9"/>
  <c r="BE439" i="9"/>
  <c r="GP439" i="9"/>
  <c r="CQ440" i="9"/>
  <c r="CS440" i="9" s="1"/>
  <c r="FP440" i="9"/>
  <c r="GT440" i="9"/>
  <c r="GX440" i="9" s="1"/>
  <c r="Q441" i="9"/>
  <c r="AW441" i="9"/>
  <c r="AU441" i="9"/>
  <c r="DO441" i="9" s="1"/>
  <c r="DQ441" i="9" s="1"/>
  <c r="AT441" i="9"/>
  <c r="FQ441" i="9"/>
  <c r="Q442" i="9"/>
  <c r="GO442" i="9"/>
  <c r="BE442" i="9"/>
  <c r="BK442" i="9" s="1"/>
  <c r="AG442" i="9" s="1"/>
  <c r="P442" i="9"/>
  <c r="CV442" i="9"/>
  <c r="DF442" i="9" s="1"/>
  <c r="CB442" i="9" s="1"/>
  <c r="DH442" i="9" s="1"/>
  <c r="GF442" i="9"/>
  <c r="GJ442" i="9" s="1"/>
  <c r="GI443" i="9"/>
  <c r="GY443" i="9" s="1"/>
  <c r="BA446" i="9"/>
  <c r="BK446" i="9" s="1"/>
  <c r="AG446" i="9" s="1"/>
  <c r="Q446" i="9"/>
  <c r="GG446" i="9"/>
  <c r="GK446" i="9" s="1"/>
  <c r="FQ447" i="9"/>
  <c r="EY447" i="9"/>
  <c r="FA447" i="9"/>
  <c r="GI452" i="9"/>
  <c r="EJ453" i="9"/>
  <c r="FP453" i="9"/>
  <c r="EK457" i="9"/>
  <c r="FQ457" i="9"/>
  <c r="FO438" i="9"/>
  <c r="EK438" i="9" s="1"/>
  <c r="GG439" i="9"/>
  <c r="GK439" i="9" s="1"/>
  <c r="Q439" i="9"/>
  <c r="BA439" i="9"/>
  <c r="BK439" i="9" s="1"/>
  <c r="AG439" i="9" s="1"/>
  <c r="GI442" i="9"/>
  <c r="GY442" i="9" s="1"/>
  <c r="GU444" i="9"/>
  <c r="GS446" i="9"/>
  <c r="GW446" i="9"/>
  <c r="HA446" i="9" s="1"/>
  <c r="HE449" i="9"/>
  <c r="HI449" i="9" s="1"/>
  <c r="DE449" i="9"/>
  <c r="DG449" i="9" s="1"/>
  <c r="CC449" i="9" s="1"/>
  <c r="DI449" i="9" s="1"/>
  <c r="GN439" i="9"/>
  <c r="BD439" i="9"/>
  <c r="CR440" i="9"/>
  <c r="P441" i="9"/>
  <c r="DG441" i="9"/>
  <c r="CC441" i="9" s="1"/>
  <c r="DI441" i="9" s="1"/>
  <c r="CS442" i="9"/>
  <c r="AZ446" i="9"/>
  <c r="BJ446" i="9" s="1"/>
  <c r="AF446" i="9" s="1"/>
  <c r="P446" i="9"/>
  <c r="GF446" i="9"/>
  <c r="GJ446" i="9" s="1"/>
  <c r="GS454" i="9"/>
  <c r="GW454" i="9"/>
  <c r="HA454" i="9" s="1"/>
  <c r="DF456" i="9"/>
  <c r="CB456" i="9" s="1"/>
  <c r="DH456" i="9" s="1"/>
  <c r="Q438" i="9"/>
  <c r="DK438" i="9"/>
  <c r="AW438" i="9"/>
  <c r="DN438" i="9"/>
  <c r="DP438" i="9" s="1"/>
  <c r="HJ438" i="9" s="1"/>
  <c r="BH439" i="9"/>
  <c r="HD439" i="9"/>
  <c r="HH439" i="9" s="1"/>
  <c r="BI440" i="9"/>
  <c r="HE440" i="9"/>
  <c r="HI440" i="9" s="1"/>
  <c r="DF440" i="9"/>
  <c r="CB440" i="9" s="1"/>
  <c r="DH440" i="9" s="1"/>
  <c r="DG440" i="9"/>
  <c r="CC440" i="9" s="1"/>
  <c r="DI440" i="9" s="1"/>
  <c r="GI440" i="9"/>
  <c r="BJ441" i="9"/>
  <c r="AF441" i="9" s="1"/>
  <c r="BK441" i="9"/>
  <c r="AG441" i="9" s="1"/>
  <c r="GF441" i="9"/>
  <c r="GJ441" i="9" s="1"/>
  <c r="GW441" i="9"/>
  <c r="HA441" i="9" s="1"/>
  <c r="DG442" i="9"/>
  <c r="CC442" i="9" s="1"/>
  <c r="DI442" i="9" s="1"/>
  <c r="CQ442" i="9"/>
  <c r="EK442" i="9"/>
  <c r="GX442" i="9"/>
  <c r="DJ443" i="9"/>
  <c r="CR444" i="9"/>
  <c r="HD444" i="9"/>
  <c r="HH444" i="9" s="1"/>
  <c r="CQ445" i="9"/>
  <c r="CS445" i="9" s="1"/>
  <c r="GT445" i="9"/>
  <c r="GP445" i="9"/>
  <c r="CP447" i="9"/>
  <c r="DJ447" i="9"/>
  <c r="CR447" i="9"/>
  <c r="GY447" i="9"/>
  <c r="BJ450" i="9"/>
  <c r="AF450" i="9" s="1"/>
  <c r="EJ450" i="9"/>
  <c r="FP450" i="9"/>
  <c r="P452" i="9"/>
  <c r="DO452" i="9"/>
  <c r="DQ452" i="9" s="1"/>
  <c r="HK452" i="9" s="1"/>
  <c r="AV452" i="9"/>
  <c r="DN452" i="9"/>
  <c r="DP452" i="9" s="1"/>
  <c r="HJ452" i="9" s="1"/>
  <c r="FH452" i="9"/>
  <c r="FN452" i="9" s="1"/>
  <c r="EJ452" i="9" s="1"/>
  <c r="GN452" i="9"/>
  <c r="DP442" i="9"/>
  <c r="HJ442" i="9" s="1"/>
  <c r="CQ443" i="9"/>
  <c r="CS443" i="9" s="1"/>
  <c r="BJ444" i="9"/>
  <c r="AF444" i="9" s="1"/>
  <c r="FP446" i="9"/>
  <c r="EX446" i="9"/>
  <c r="EZ446" i="9" s="1"/>
  <c r="FO450" i="9"/>
  <c r="BA455" i="9"/>
  <c r="BK455" i="9" s="1"/>
  <c r="AG455" i="9" s="1"/>
  <c r="Q455" i="9"/>
  <c r="EZ445" i="9"/>
  <c r="GR455" i="9"/>
  <c r="GV455" i="9"/>
  <c r="GZ455" i="9" s="1"/>
  <c r="P439" i="9"/>
  <c r="AT442" i="9"/>
  <c r="DN442" i="9" s="1"/>
  <c r="GN443" i="9"/>
  <c r="BD443" i="9"/>
  <c r="BJ443" i="9" s="1"/>
  <c r="AF443" i="9" s="1"/>
  <c r="GP443" i="9"/>
  <c r="GX443" i="9" s="1"/>
  <c r="GQ444" i="9"/>
  <c r="GF445" i="9"/>
  <c r="GJ445" i="9" s="1"/>
  <c r="AZ445" i="9"/>
  <c r="BJ445" i="9" s="1"/>
  <c r="AF445" i="9" s="1"/>
  <c r="CP445" i="9"/>
  <c r="CR445" i="9" s="1"/>
  <c r="FQ445" i="9"/>
  <c r="FA445" i="9"/>
  <c r="GG445" i="9"/>
  <c r="GK445" i="9" s="1"/>
  <c r="FN446" i="9"/>
  <c r="EJ446" i="9" s="1"/>
  <c r="GG447" i="9"/>
  <c r="GK447" i="9" s="1"/>
  <c r="Q447" i="9"/>
  <c r="AT447" i="9"/>
  <c r="AV447" i="9" s="1"/>
  <c r="DK448" i="9"/>
  <c r="AU448" i="9"/>
  <c r="AW448" i="9" s="1"/>
  <c r="GO448" i="9"/>
  <c r="DA448" i="9"/>
  <c r="DG448" i="9" s="1"/>
  <c r="CC448" i="9" s="1"/>
  <c r="DI448" i="9" s="1"/>
  <c r="BE450" i="9"/>
  <c r="BK450" i="9" s="1"/>
  <c r="AG450" i="9" s="1"/>
  <c r="GO450" i="9"/>
  <c r="GP450" i="9"/>
  <c r="GT450" i="9"/>
  <c r="HD453" i="9"/>
  <c r="HH453" i="9" s="1"/>
  <c r="BH453" i="9"/>
  <c r="EK453" i="9"/>
  <c r="FQ453" i="9"/>
  <c r="GX457" i="9"/>
  <c r="DK443" i="9"/>
  <c r="AU444" i="9"/>
  <c r="AW444" i="9" s="1"/>
  <c r="DJ445" i="9"/>
  <c r="AV445" i="9"/>
  <c r="CQ447" i="9"/>
  <c r="DO447" i="9" s="1"/>
  <c r="DQ447" i="9" s="1"/>
  <c r="HK447" i="9" s="1"/>
  <c r="GS449" i="9"/>
  <c r="GI450" i="9"/>
  <c r="AU450" i="9"/>
  <c r="AW450" i="9" s="1"/>
  <c r="GY452" i="9"/>
  <c r="DN455" i="9"/>
  <c r="DP455" i="9" s="1"/>
  <c r="HJ455" i="9" s="1"/>
  <c r="DK439" i="9"/>
  <c r="GN442" i="9"/>
  <c r="GG443" i="9"/>
  <c r="GK443" i="9" s="1"/>
  <c r="Q443" i="9"/>
  <c r="AU442" i="9"/>
  <c r="AW442" i="9" s="1"/>
  <c r="FP442" i="9"/>
  <c r="GO443" i="9"/>
  <c r="BE443" i="9"/>
  <c r="BA443" i="9"/>
  <c r="BK443" i="9" s="1"/>
  <c r="AG443" i="9" s="1"/>
  <c r="BE444" i="9"/>
  <c r="AU445" i="9"/>
  <c r="AW445" i="9" s="1"/>
  <c r="DK445" i="9"/>
  <c r="FN445" i="9"/>
  <c r="EJ445" i="9" s="1"/>
  <c r="EX445" i="9"/>
  <c r="DJ446" i="9"/>
  <c r="AV446" i="9"/>
  <c r="EY446" i="9"/>
  <c r="FA446" i="9" s="1"/>
  <c r="GN447" i="9"/>
  <c r="BD447" i="9"/>
  <c r="GP447" i="9"/>
  <c r="GT447" i="9"/>
  <c r="GX447" i="9" s="1"/>
  <c r="EZ448" i="9"/>
  <c r="EX448" i="9"/>
  <c r="FO448" i="9"/>
  <c r="EK448" i="9" s="1"/>
  <c r="GQ448" i="9"/>
  <c r="GU448" i="9"/>
  <c r="GY448" i="9" s="1"/>
  <c r="GQ450" i="9"/>
  <c r="GU450" i="9"/>
  <c r="GY450" i="9" s="1"/>
  <c r="AT451" i="9"/>
  <c r="AV451" i="9" s="1"/>
  <c r="DJ451" i="9"/>
  <c r="HE453" i="9"/>
  <c r="HI453" i="9" s="1"/>
  <c r="BI453" i="9"/>
  <c r="GP454" i="9"/>
  <c r="GT454" i="9"/>
  <c r="GX454" i="9" s="1"/>
  <c r="GO456" i="9"/>
  <c r="BE456" i="9"/>
  <c r="EJ457" i="9"/>
  <c r="FP457" i="9"/>
  <c r="DF443" i="9"/>
  <c r="CB443" i="9" s="1"/>
  <c r="DH443" i="9" s="1"/>
  <c r="DK444" i="9"/>
  <c r="CS447" i="9"/>
  <c r="FN455" i="9"/>
  <c r="EJ455" i="9" s="1"/>
  <c r="GQ442" i="9"/>
  <c r="BH443" i="9"/>
  <c r="HD443" i="9"/>
  <c r="HH443" i="9" s="1"/>
  <c r="CZ445" i="9"/>
  <c r="DF445" i="9" s="1"/>
  <c r="CB445" i="9" s="1"/>
  <c r="DH445" i="9" s="1"/>
  <c r="GN445" i="9"/>
  <c r="AW446" i="9"/>
  <c r="DK446" i="9"/>
  <c r="GQ446" i="9"/>
  <c r="GO447" i="9"/>
  <c r="BE447" i="9"/>
  <c r="GQ447" i="9"/>
  <c r="GG448" i="9"/>
  <c r="GK448" i="9" s="1"/>
  <c r="BA448" i="9"/>
  <c r="BK448" i="9" s="1"/>
  <c r="AG448" i="9" s="1"/>
  <c r="DK450" i="9"/>
  <c r="GN450" i="9"/>
  <c r="FD451" i="9"/>
  <c r="FN451" i="9" s="1"/>
  <c r="EJ451" i="9" s="1"/>
  <c r="P451" i="9"/>
  <c r="GQ454" i="9"/>
  <c r="GU454" i="9"/>
  <c r="GY454" i="9" s="1"/>
  <c r="GP457" i="9"/>
  <c r="AT457" i="9"/>
  <c r="AV457" i="9" s="1"/>
  <c r="CP457" i="9"/>
  <c r="CR457" i="9" s="1"/>
  <c r="DJ457" i="9"/>
  <c r="P443" i="9"/>
  <c r="CQ448" i="9"/>
  <c r="CS448" i="9" s="1"/>
  <c r="EY450" i="9"/>
  <c r="FA450" i="9" s="1"/>
  <c r="GY451" i="9"/>
  <c r="GH452" i="9"/>
  <c r="GX452" i="9" s="1"/>
  <c r="CP454" i="9"/>
  <c r="CR454" i="9" s="1"/>
  <c r="HE457" i="9"/>
  <c r="HI457" i="9" s="1"/>
  <c r="BI457" i="9"/>
  <c r="FP451" i="9"/>
  <c r="GR451" i="9"/>
  <c r="P454" i="9"/>
  <c r="BD454" i="9"/>
  <c r="BJ454" i="9" s="1"/>
  <c r="AF454" i="9" s="1"/>
  <c r="DF454" i="9"/>
  <c r="CB454" i="9" s="1"/>
  <c r="DH454" i="9" s="1"/>
  <c r="EJ454" i="9"/>
  <c r="FP454" i="9"/>
  <c r="AW455" i="9"/>
  <c r="DK455" i="9"/>
  <c r="DF457" i="9"/>
  <c r="CB457" i="9" s="1"/>
  <c r="DH457" i="9" s="1"/>
  <c r="GF447" i="9"/>
  <c r="GJ447" i="9" s="1"/>
  <c r="P447" i="9"/>
  <c r="DJ448" i="9"/>
  <c r="AV448" i="9"/>
  <c r="AT448" i="9"/>
  <c r="DN449" i="9"/>
  <c r="DP449" i="9"/>
  <c r="HJ449" i="9" s="1"/>
  <c r="GG450" i="9"/>
  <c r="GK450" i="9" s="1"/>
  <c r="Q450" i="9"/>
  <c r="AT450" i="9"/>
  <c r="AV450" i="9" s="1"/>
  <c r="EY451" i="9"/>
  <c r="FA451" i="9" s="1"/>
  <c r="GS451" i="9"/>
  <c r="GW451" i="9"/>
  <c r="HA451" i="9" s="1"/>
  <c r="GO453" i="9"/>
  <c r="BE453" i="9"/>
  <c r="Q453" i="9"/>
  <c r="GQ453" i="9"/>
  <c r="GU453" i="9"/>
  <c r="P455" i="9"/>
  <c r="GF455" i="9"/>
  <c r="GJ455" i="9" s="1"/>
  <c r="AZ455" i="9"/>
  <c r="BJ455" i="9" s="1"/>
  <c r="AF455" i="9" s="1"/>
  <c r="BJ448" i="9"/>
  <c r="AF448" i="9" s="1"/>
  <c r="FA448" i="9"/>
  <c r="GN449" i="9"/>
  <c r="BD449" i="9"/>
  <c r="BH450" i="9"/>
  <c r="HD450" i="9"/>
  <c r="HH450" i="9" s="1"/>
  <c r="AW451" i="9"/>
  <c r="DK451" i="9"/>
  <c r="BA452" i="9"/>
  <c r="GG452" i="9"/>
  <c r="GK452" i="9" s="1"/>
  <c r="Q452" i="9"/>
  <c r="FQ452" i="9"/>
  <c r="AT453" i="9"/>
  <c r="AV453" i="9" s="1"/>
  <c r="BK453" i="9"/>
  <c r="AG453" i="9" s="1"/>
  <c r="BK454" i="9"/>
  <c r="AG454" i="9" s="1"/>
  <c r="GO455" i="9"/>
  <c r="DD456" i="9"/>
  <c r="GX456" i="9"/>
  <c r="FN448" i="9"/>
  <c r="EJ448" i="9" s="1"/>
  <c r="GF448" i="9"/>
  <c r="HE450" i="9"/>
  <c r="HI450" i="9" s="1"/>
  <c r="GH450" i="9"/>
  <c r="BJ451" i="9"/>
  <c r="AF451" i="9" s="1"/>
  <c r="GF451" i="9"/>
  <c r="GJ451" i="9" s="1"/>
  <c r="GH454" i="9"/>
  <c r="EZ455" i="9"/>
  <c r="BA456" i="9"/>
  <c r="BK456" i="9" s="1"/>
  <c r="AG456" i="9" s="1"/>
  <c r="GG456" i="9"/>
  <c r="GK456" i="9" s="1"/>
  <c r="Q456" i="9"/>
  <c r="GY456" i="9"/>
  <c r="AU457" i="9"/>
  <c r="AW457" i="9" s="1"/>
  <c r="GQ457" i="9"/>
  <c r="GU457" i="9"/>
  <c r="GY457" i="9" s="1"/>
  <c r="HD449" i="9"/>
  <c r="HH449" i="9" s="1"/>
  <c r="BA451" i="9"/>
  <c r="BK451" i="9" s="1"/>
  <c r="AG451" i="9" s="1"/>
  <c r="GG451" i="9"/>
  <c r="GK451" i="9" s="1"/>
  <c r="EZ451" i="9"/>
  <c r="GT451" i="9"/>
  <c r="GX451" i="9" s="1"/>
  <c r="GO452" i="9"/>
  <c r="BE452" i="9"/>
  <c r="GN453" i="9"/>
  <c r="BD453" i="9"/>
  <c r="DG453" i="9"/>
  <c r="CC453" i="9" s="1"/>
  <c r="DI453" i="9" s="1"/>
  <c r="GT453" i="9"/>
  <c r="GX453" i="9" s="1"/>
  <c r="FA455" i="9"/>
  <c r="FQ455" i="9"/>
  <c r="GN456" i="9"/>
  <c r="P456" i="9"/>
  <c r="BD456" i="9"/>
  <c r="BJ456" i="9" s="1"/>
  <c r="AF456" i="9" s="1"/>
  <c r="P450" i="9"/>
  <c r="FO451" i="9"/>
  <c r="EK451" i="9" s="1"/>
  <c r="HD452" i="9"/>
  <c r="HH452" i="9" s="1"/>
  <c r="GI453" i="9"/>
  <c r="CS454" i="9"/>
  <c r="EX454" i="9"/>
  <c r="EZ454" i="9" s="1"/>
  <c r="HE454" i="9"/>
  <c r="HI454" i="9" s="1"/>
  <c r="FP456" i="9"/>
  <c r="GF457" i="9"/>
  <c r="GJ457" i="9" s="1"/>
  <c r="P457" i="9"/>
  <c r="CQ457" i="9"/>
  <c r="CS457" i="9"/>
  <c r="DK457" i="9"/>
  <c r="AU453" i="9"/>
  <c r="AW453" i="9" s="1"/>
  <c r="CP453" i="9"/>
  <c r="CR453" i="9"/>
  <c r="DJ453" i="9"/>
  <c r="AT454" i="9"/>
  <c r="AV454" i="9"/>
  <c r="DJ454" i="9"/>
  <c r="EY454" i="9"/>
  <c r="FA454" i="9"/>
  <c r="FQ456" i="9"/>
  <c r="DG457" i="9"/>
  <c r="CC457" i="9" s="1"/>
  <c r="DI457" i="9" s="1"/>
  <c r="GF453" i="9"/>
  <c r="GJ453" i="9" s="1"/>
  <c r="P453" i="9"/>
  <c r="CQ453" i="9"/>
  <c r="CS453" i="9" s="1"/>
  <c r="DK453" i="9"/>
  <c r="AU454" i="9"/>
  <c r="AW454" i="9"/>
  <c r="DG454" i="9"/>
  <c r="CC454" i="9" s="1"/>
  <c r="DI454" i="9" s="1"/>
  <c r="DK454" i="9"/>
  <c r="AV455" i="9"/>
  <c r="AT456" i="9"/>
  <c r="CQ456" i="9"/>
  <c r="EX456" i="9"/>
  <c r="EZ456" i="9" s="1"/>
  <c r="GN457" i="9"/>
  <c r="BD457" i="9"/>
  <c r="BJ457" i="9" s="1"/>
  <c r="AF457" i="9" s="1"/>
  <c r="BK400" i="9"/>
  <c r="AG400" i="9" s="1"/>
  <c r="GS400" i="9"/>
  <c r="GW400" i="9"/>
  <c r="HA400" i="9" s="1"/>
  <c r="FO400" i="9"/>
  <c r="BL400" i="9"/>
  <c r="FP403" i="9"/>
  <c r="EJ403" i="9"/>
  <c r="GK403" i="9"/>
  <c r="DF406" i="9"/>
  <c r="CB406" i="9" s="1"/>
  <c r="DH406" i="9" s="1"/>
  <c r="GK407" i="9"/>
  <c r="GG412" i="9"/>
  <c r="Q412" i="9"/>
  <c r="BA412" i="9"/>
  <c r="BK412" i="9" s="1"/>
  <c r="AG412" i="9" s="1"/>
  <c r="FL420" i="9"/>
  <c r="FN420" i="9" s="1"/>
  <c r="P420" i="9"/>
  <c r="DD400" i="9"/>
  <c r="DF400" i="9" s="1"/>
  <c r="CB400" i="9" s="1"/>
  <c r="EX400" i="9"/>
  <c r="EZ400" i="9" s="1"/>
  <c r="GF400" i="9"/>
  <c r="GJ400" i="9" s="1"/>
  <c r="GU400" i="9"/>
  <c r="GY400" i="9" s="1"/>
  <c r="Q401" i="9"/>
  <c r="CV402" i="9"/>
  <c r="DF402" i="9" s="1"/>
  <c r="CB402" i="9" s="1"/>
  <c r="DH402" i="9" s="1"/>
  <c r="EX402" i="9"/>
  <c r="EZ402" i="9" s="1"/>
  <c r="HJ402" i="9" s="1"/>
  <c r="GX402" i="9"/>
  <c r="DN403" i="9"/>
  <c r="DP403" i="9" s="1"/>
  <c r="HJ403" i="9" s="1"/>
  <c r="GI404" i="9"/>
  <c r="GU404" i="9"/>
  <c r="GY404" i="9" s="1"/>
  <c r="BI405" i="9"/>
  <c r="HE405" i="9"/>
  <c r="HI405" i="9" s="1"/>
  <c r="Q405" i="9"/>
  <c r="GS405" i="9"/>
  <c r="GF408" i="9"/>
  <c r="AZ408" i="9"/>
  <c r="BJ408" i="9" s="1"/>
  <c r="AF408" i="9" s="1"/>
  <c r="FP408" i="9"/>
  <c r="EX408" i="9"/>
  <c r="EZ408" i="9" s="1"/>
  <c r="AZ413" i="9"/>
  <c r="BJ413" i="9" s="1"/>
  <c r="AF413" i="9" s="1"/>
  <c r="GF413" i="9"/>
  <c r="P413" i="9"/>
  <c r="HD419" i="9"/>
  <c r="HH419" i="9" s="1"/>
  <c r="DD419" i="9"/>
  <c r="FN423" i="9"/>
  <c r="EJ423" i="9" s="1"/>
  <c r="GJ423" i="9"/>
  <c r="BM428" i="9"/>
  <c r="DM428" i="9"/>
  <c r="EX429" i="9"/>
  <c r="EZ429" i="9" s="1"/>
  <c r="P400" i="9"/>
  <c r="DJ400" i="9"/>
  <c r="AT400" i="9"/>
  <c r="AV400" i="9" s="1"/>
  <c r="CR400" i="9"/>
  <c r="EY400" i="9"/>
  <c r="FA400" i="9" s="1"/>
  <c r="GG400" i="9"/>
  <c r="GK400" i="9" s="1"/>
  <c r="P401" i="9"/>
  <c r="AZ401" i="9"/>
  <c r="BJ401" i="9" s="1"/>
  <c r="AF401" i="9" s="1"/>
  <c r="GO401" i="9"/>
  <c r="GU402" i="9"/>
  <c r="GQ402" i="9"/>
  <c r="HD402" i="9"/>
  <c r="HH402" i="9" s="1"/>
  <c r="BJ403" i="9"/>
  <c r="AF403" i="9" s="1"/>
  <c r="GH403" i="9"/>
  <c r="GU406" i="9"/>
  <c r="GY406" i="9" s="1"/>
  <c r="EX407" i="9"/>
  <c r="EZ407" i="9" s="1"/>
  <c r="GG408" i="9"/>
  <c r="Q408" i="9"/>
  <c r="BA408" i="9"/>
  <c r="GR408" i="9"/>
  <c r="HD410" i="9"/>
  <c r="HH410" i="9" s="1"/>
  <c r="BH410" i="9"/>
  <c r="CQ410" i="9"/>
  <c r="DK410" i="9"/>
  <c r="CS410" i="9"/>
  <c r="EK410" i="9"/>
  <c r="FQ410" i="9"/>
  <c r="CP411" i="9"/>
  <c r="CR411" i="9" s="1"/>
  <c r="DF411" i="9"/>
  <c r="CB411" i="9" s="1"/>
  <c r="DH411" i="9" s="1"/>
  <c r="GJ411" i="9"/>
  <c r="FO411" i="9"/>
  <c r="EK411" i="9" s="1"/>
  <c r="CQ412" i="9"/>
  <c r="CS412" i="9"/>
  <c r="DK412" i="9"/>
  <c r="HE418" i="9"/>
  <c r="HI418" i="9" s="1"/>
  <c r="BI418" i="9"/>
  <c r="P419" i="9"/>
  <c r="AT419" i="9"/>
  <c r="DJ419" i="9"/>
  <c r="AV419" i="9"/>
  <c r="AU423" i="9"/>
  <c r="GQ423" i="9"/>
  <c r="AT426" i="9"/>
  <c r="AV426" i="9" s="1"/>
  <c r="GP426" i="9"/>
  <c r="Q400" i="9"/>
  <c r="AU400" i="9"/>
  <c r="AW400" i="9" s="1"/>
  <c r="GG401" i="9"/>
  <c r="BA401" i="9"/>
  <c r="BK401" i="9" s="1"/>
  <c r="AG401" i="9" s="1"/>
  <c r="AU401" i="9"/>
  <c r="GT401" i="9"/>
  <c r="GX401" i="9" s="1"/>
  <c r="BJ402" i="9"/>
  <c r="AF402" i="9" s="1"/>
  <c r="GN402" i="9"/>
  <c r="AT403" i="9"/>
  <c r="AV403" i="9" s="1"/>
  <c r="BJ404" i="9"/>
  <c r="AF404" i="9" s="1"/>
  <c r="GT404" i="9"/>
  <c r="GX404" i="9" s="1"/>
  <c r="GP404" i="9"/>
  <c r="HD404" i="9"/>
  <c r="HH404" i="9" s="1"/>
  <c r="DF407" i="9"/>
  <c r="CB407" i="9" s="1"/>
  <c r="DH407" i="9" s="1"/>
  <c r="FN407" i="9"/>
  <c r="EJ407" i="9" s="1"/>
  <c r="GH410" i="9"/>
  <c r="GX410" i="9" s="1"/>
  <c r="P411" i="9"/>
  <c r="BK411" i="9"/>
  <c r="AG411" i="9" s="1"/>
  <c r="CW413" i="9"/>
  <c r="DG413" i="9" s="1"/>
  <c r="CC413" i="9" s="1"/>
  <c r="DI413" i="9" s="1"/>
  <c r="GG413" i="9"/>
  <c r="CQ414" i="9"/>
  <c r="CS414" i="9" s="1"/>
  <c r="DK414" i="9"/>
  <c r="AU419" i="9"/>
  <c r="AW419" i="9" s="1"/>
  <c r="DK419" i="9"/>
  <c r="DK421" i="9"/>
  <c r="AU421" i="9"/>
  <c r="AW421" i="9"/>
  <c r="FP421" i="9"/>
  <c r="EX421" i="9"/>
  <c r="EZ421" i="9"/>
  <c r="GR429" i="9"/>
  <c r="GV429" i="9"/>
  <c r="EJ430" i="9"/>
  <c r="FP431" i="9"/>
  <c r="EJ431" i="9"/>
  <c r="EJ406" i="9"/>
  <c r="GQ407" i="9"/>
  <c r="CQ407" i="9"/>
  <c r="CS407" i="9" s="1"/>
  <c r="GT408" i="9"/>
  <c r="GX408" i="9" s="1"/>
  <c r="GP408" i="9"/>
  <c r="GX417" i="9"/>
  <c r="CW422" i="9"/>
  <c r="GG422" i="9"/>
  <c r="GK422" i="9" s="1"/>
  <c r="Q422" i="9"/>
  <c r="CP428" i="9"/>
  <c r="DJ428" i="9"/>
  <c r="CR428" i="9"/>
  <c r="DQ400" i="9"/>
  <c r="HK400" i="9" s="1"/>
  <c r="GX407" i="9"/>
  <c r="EK420" i="9"/>
  <c r="FQ420" i="9"/>
  <c r="FN400" i="9"/>
  <c r="EJ400" i="9" s="1"/>
  <c r="GI401" i="9"/>
  <c r="GY401" i="9" s="1"/>
  <c r="EX404" i="9"/>
  <c r="EZ404" i="9" s="1"/>
  <c r="FP404" i="9"/>
  <c r="EX405" i="9"/>
  <c r="EZ405" i="9" s="1"/>
  <c r="FP405" i="9"/>
  <c r="GJ419" i="9"/>
  <c r="EK429" i="9"/>
  <c r="FQ429" i="9"/>
  <c r="GN400" i="9"/>
  <c r="FQ401" i="9"/>
  <c r="GF401" i="9"/>
  <c r="GJ401" i="9" s="1"/>
  <c r="GO402" i="9"/>
  <c r="BE402" i="9"/>
  <c r="BK402" i="9" s="1"/>
  <c r="AG402" i="9" s="1"/>
  <c r="GO403" i="9"/>
  <c r="Q403" i="9"/>
  <c r="BE403" i="9"/>
  <c r="BK403" i="9" s="1"/>
  <c r="AG403" i="9" s="1"/>
  <c r="BI404" i="9"/>
  <c r="CP404" i="9"/>
  <c r="CR404" i="9" s="1"/>
  <c r="DJ404" i="9"/>
  <c r="P405" i="9"/>
  <c r="GN405" i="9"/>
  <c r="FN405" i="9"/>
  <c r="EJ405" i="9" s="1"/>
  <c r="GG406" i="9"/>
  <c r="GK406" i="9" s="1"/>
  <c r="Q406" i="9"/>
  <c r="BA406" i="9"/>
  <c r="BK406" i="9" s="1"/>
  <c r="AG406" i="9" s="1"/>
  <c r="BJ406" i="9"/>
  <c r="AF406" i="9" s="1"/>
  <c r="GF406" i="9"/>
  <c r="GJ406" i="9" s="1"/>
  <c r="AU407" i="9"/>
  <c r="DK407" i="9"/>
  <c r="GR407" i="9"/>
  <c r="CP409" i="9"/>
  <c r="CR409" i="9" s="1"/>
  <c r="DG410" i="9"/>
  <c r="CC410" i="9" s="1"/>
  <c r="DI410" i="9" s="1"/>
  <c r="GW414" i="9"/>
  <c r="BD419" i="9"/>
  <c r="BJ419" i="9" s="1"/>
  <c r="AF419" i="9" s="1"/>
  <c r="GN419" i="9"/>
  <c r="EJ419" i="9"/>
  <c r="FP419" i="9"/>
  <c r="GH419" i="9"/>
  <c r="GT419" i="9"/>
  <c r="CV421" i="9"/>
  <c r="DF421" i="9" s="1"/>
  <c r="CB421" i="9" s="1"/>
  <c r="DH421" i="9" s="1"/>
  <c r="HE400" i="9"/>
  <c r="HI400" i="9" s="1"/>
  <c r="FP402" i="9"/>
  <c r="BM407" i="9"/>
  <c r="DM407" i="9"/>
  <c r="BJ411" i="9"/>
  <c r="AF411" i="9" s="1"/>
  <c r="GX403" i="9"/>
  <c r="GW409" i="9"/>
  <c r="HA409" i="9" s="1"/>
  <c r="FP410" i="9"/>
  <c r="BK417" i="9"/>
  <c r="AG417" i="9" s="1"/>
  <c r="GS417" i="9"/>
  <c r="BJ418" i="9"/>
  <c r="AF418" i="9" s="1"/>
  <c r="FP418" i="9"/>
  <c r="EJ418" i="9"/>
  <c r="DF419" i="9"/>
  <c r="CB419" i="9" s="1"/>
  <c r="DH419" i="9" s="1"/>
  <c r="DJ424" i="9"/>
  <c r="AT424" i="9"/>
  <c r="AV424" i="9" s="1"/>
  <c r="GN403" i="9"/>
  <c r="BD403" i="9"/>
  <c r="DF403" i="9"/>
  <c r="CB403" i="9" s="1"/>
  <c r="DH403" i="9" s="1"/>
  <c r="GN404" i="9"/>
  <c r="FQ406" i="9"/>
  <c r="BH411" i="9"/>
  <c r="HD411" i="9"/>
  <c r="HH411" i="9" s="1"/>
  <c r="GR411" i="9"/>
  <c r="HD416" i="9"/>
  <c r="HH416" i="9" s="1"/>
  <c r="BH416" i="9"/>
  <c r="P416" i="9"/>
  <c r="DG416" i="9"/>
  <c r="CC416" i="9" s="1"/>
  <c r="DI416" i="9" s="1"/>
  <c r="BL423" i="9"/>
  <c r="DL423" i="9"/>
  <c r="DO400" i="9"/>
  <c r="GH400" i="9"/>
  <c r="GQ401" i="9"/>
  <c r="BI402" i="9"/>
  <c r="CR402" i="9"/>
  <c r="GI402" i="9"/>
  <c r="CS404" i="9"/>
  <c r="CS405" i="9"/>
  <c r="BD406" i="9"/>
  <c r="P406" i="9"/>
  <c r="GN406" i="9"/>
  <c r="GT406" i="9"/>
  <c r="GP406" i="9"/>
  <c r="AZ407" i="9"/>
  <c r="BJ407" i="9" s="1"/>
  <c r="AF407" i="9" s="1"/>
  <c r="P407" i="9"/>
  <c r="GF407" i="9"/>
  <c r="DF409" i="9"/>
  <c r="CB409" i="9" s="1"/>
  <c r="DH409" i="9" s="1"/>
  <c r="GF409" i="9"/>
  <c r="DM410" i="9"/>
  <c r="GQ410" i="9"/>
  <c r="GY410" i="9" s="1"/>
  <c r="GQ411" i="9"/>
  <c r="GY411" i="9" s="1"/>
  <c r="CQ411" i="9"/>
  <c r="CS411" i="9" s="1"/>
  <c r="GV411" i="9"/>
  <c r="GZ411" i="9" s="1"/>
  <c r="P412" i="9"/>
  <c r="AZ412" i="9"/>
  <c r="BJ412" i="9" s="1"/>
  <c r="AF412" i="9" s="1"/>
  <c r="GF412" i="9"/>
  <c r="HE413" i="9"/>
  <c r="HI413" i="9" s="1"/>
  <c r="DE413" i="9"/>
  <c r="DO418" i="9"/>
  <c r="DQ418" i="9" s="1"/>
  <c r="HK418" i="9" s="1"/>
  <c r="GQ418" i="9"/>
  <c r="GU418" i="9"/>
  <c r="GY418" i="9" s="1"/>
  <c r="EY419" i="9"/>
  <c r="FA419" i="9"/>
  <c r="GO421" i="9"/>
  <c r="BE421" i="9"/>
  <c r="BK421" i="9" s="1"/>
  <c r="AG421" i="9" s="1"/>
  <c r="GH423" i="9"/>
  <c r="CP423" i="9"/>
  <c r="CR423" i="9" s="1"/>
  <c r="AT429" i="9"/>
  <c r="AV429" i="9" s="1"/>
  <c r="DJ429" i="9"/>
  <c r="DK409" i="9"/>
  <c r="AU409" i="9"/>
  <c r="AW409" i="9" s="1"/>
  <c r="DN409" i="9"/>
  <c r="DP409" i="9" s="1"/>
  <c r="FP409" i="9"/>
  <c r="EX409" i="9"/>
  <c r="EZ409" i="9" s="1"/>
  <c r="DP410" i="9"/>
  <c r="HJ410" i="9" s="1"/>
  <c r="GS411" i="9"/>
  <c r="GW411" i="9"/>
  <c r="HA411" i="9" s="1"/>
  <c r="FN412" i="9"/>
  <c r="EJ412" i="9" s="1"/>
  <c r="GV412" i="9"/>
  <c r="BM413" i="9"/>
  <c r="BM415" i="9"/>
  <c r="GJ415" i="9"/>
  <c r="DG415" i="9"/>
  <c r="CC415" i="9" s="1"/>
  <c r="DI415" i="9" s="1"/>
  <c r="GR416" i="9"/>
  <c r="GH421" i="9"/>
  <c r="GX421" i="9" s="1"/>
  <c r="CP421" i="9"/>
  <c r="CR421" i="9" s="1"/>
  <c r="GH422" i="9"/>
  <c r="GT422" i="9"/>
  <c r="CQ423" i="9"/>
  <c r="CS423" i="9" s="1"/>
  <c r="DK423" i="9"/>
  <c r="FH424" i="9"/>
  <c r="FN424" i="9" s="1"/>
  <c r="EJ424" i="9" s="1"/>
  <c r="P424" i="9"/>
  <c r="GP425" i="9"/>
  <c r="GX425" i="9" s="1"/>
  <c r="EX425" i="9"/>
  <c r="EZ425" i="9" s="1"/>
  <c r="BE426" i="9"/>
  <c r="BK426" i="9" s="1"/>
  <c r="AG426" i="9" s="1"/>
  <c r="GO426" i="9"/>
  <c r="GQ429" i="9"/>
  <c r="GU429" i="9"/>
  <c r="GY429" i="9" s="1"/>
  <c r="GJ431" i="9"/>
  <c r="EJ434" i="9"/>
  <c r="FP434" i="9"/>
  <c r="EX435" i="9"/>
  <c r="EZ435" i="9" s="1"/>
  <c r="EK435" i="9"/>
  <c r="FQ435" i="9"/>
  <c r="DK436" i="9"/>
  <c r="AU436" i="9"/>
  <c r="AW436" i="9" s="1"/>
  <c r="GP400" i="9"/>
  <c r="GX400" i="9" s="1"/>
  <c r="EZ401" i="9"/>
  <c r="GF402" i="9"/>
  <c r="HD403" i="9"/>
  <c r="HH403" i="9" s="1"/>
  <c r="CP405" i="9"/>
  <c r="CR405" i="9" s="1"/>
  <c r="GO406" i="9"/>
  <c r="DA406" i="9"/>
  <c r="DG406" i="9" s="1"/>
  <c r="CC406" i="9" s="1"/>
  <c r="DI406" i="9" s="1"/>
  <c r="EY407" i="9"/>
  <c r="FA407" i="9" s="1"/>
  <c r="FQ407" i="9"/>
  <c r="FN408" i="9"/>
  <c r="EJ408" i="9" s="1"/>
  <c r="GU408" i="9"/>
  <c r="GY408" i="9" s="1"/>
  <c r="AZ409" i="9"/>
  <c r="BJ409" i="9" s="1"/>
  <c r="AF409" i="9" s="1"/>
  <c r="P409" i="9"/>
  <c r="DG409" i="9"/>
  <c r="CC409" i="9" s="1"/>
  <c r="GT411" i="9"/>
  <c r="GX411" i="9" s="1"/>
  <c r="FO412" i="9"/>
  <c r="BJ416" i="9"/>
  <c r="AF416" i="9" s="1"/>
  <c r="FO416" i="9"/>
  <c r="GW417" i="9"/>
  <c r="HA417" i="9" s="1"/>
  <c r="DG417" i="9"/>
  <c r="CC417" i="9" s="1"/>
  <c r="DI417" i="9" s="1"/>
  <c r="FO419" i="9"/>
  <c r="EK419" i="9" s="1"/>
  <c r="HE420" i="9"/>
  <c r="HI420" i="9" s="1"/>
  <c r="BI420" i="9"/>
  <c r="P421" i="9"/>
  <c r="AT422" i="9"/>
  <c r="AV422" i="9" s="1"/>
  <c r="GW424" i="9"/>
  <c r="GS424" i="9"/>
  <c r="DG427" i="9"/>
  <c r="CC427" i="9" s="1"/>
  <c r="DI427" i="9" s="1"/>
  <c r="BK430" i="9"/>
  <c r="AG430" i="9" s="1"/>
  <c r="CP434" i="9"/>
  <c r="CR434" i="9" s="1"/>
  <c r="FN437" i="9"/>
  <c r="FO402" i="9"/>
  <c r="GJ404" i="9"/>
  <c r="DJ405" i="9"/>
  <c r="AT405" i="9"/>
  <c r="AV405" i="9" s="1"/>
  <c r="GV409" i="9"/>
  <c r="BD409" i="9"/>
  <c r="EX411" i="9"/>
  <c r="HE412" i="9"/>
  <c r="HI412" i="9" s="1"/>
  <c r="BI412" i="9"/>
  <c r="GY413" i="9"/>
  <c r="GV416" i="9"/>
  <c r="GZ416" i="9" s="1"/>
  <c r="GG418" i="9"/>
  <c r="Q418" i="9"/>
  <c r="BA418" i="9"/>
  <c r="GO419" i="9"/>
  <c r="BE419" i="9"/>
  <c r="BK419" i="9" s="1"/>
  <c r="AG419" i="9" s="1"/>
  <c r="BM422" i="9"/>
  <c r="GV423" i="9"/>
  <c r="GZ423" i="9" s="1"/>
  <c r="EJ426" i="9"/>
  <c r="GH426" i="9"/>
  <c r="GT426" i="9"/>
  <c r="GO427" i="9"/>
  <c r="DA427" i="9"/>
  <c r="BD429" i="9"/>
  <c r="BJ429" i="9" s="1"/>
  <c r="AF429" i="9" s="1"/>
  <c r="P429" i="9"/>
  <c r="EK434" i="9"/>
  <c r="FQ434" i="9"/>
  <c r="FP436" i="9"/>
  <c r="EX436" i="9"/>
  <c r="EZ436" i="9"/>
  <c r="GG402" i="9"/>
  <c r="GK402" i="9" s="1"/>
  <c r="Q402" i="9"/>
  <c r="DK403" i="9"/>
  <c r="AU403" i="9"/>
  <c r="AW403" i="9" s="1"/>
  <c r="CP403" i="9"/>
  <c r="CR403" i="9" s="1"/>
  <c r="GY403" i="9"/>
  <c r="GG404" i="9"/>
  <c r="Q404" i="9"/>
  <c r="BJ405" i="9"/>
  <c r="AF405" i="9" s="1"/>
  <c r="CW405" i="9"/>
  <c r="DG405" i="9" s="1"/>
  <c r="CC405" i="9" s="1"/>
  <c r="DI405" i="9" s="1"/>
  <c r="GG405" i="9"/>
  <c r="GK405" i="9" s="1"/>
  <c r="GI405" i="9"/>
  <c r="GY405" i="9" s="1"/>
  <c r="AT406" i="9"/>
  <c r="AV406" i="9" s="1"/>
  <c r="CP406" i="9"/>
  <c r="CR406" i="9" s="1"/>
  <c r="HE408" i="9"/>
  <c r="HI408" i="9" s="1"/>
  <c r="BI408" i="9"/>
  <c r="CQ408" i="9"/>
  <c r="CS408" i="9" s="1"/>
  <c r="DK408" i="9"/>
  <c r="CP408" i="9"/>
  <c r="CR408" i="9" s="1"/>
  <c r="DJ408" i="9"/>
  <c r="AT411" i="9"/>
  <c r="AV411" i="9" s="1"/>
  <c r="DJ411" i="9"/>
  <c r="GN413" i="9"/>
  <c r="BJ414" i="9"/>
  <c r="AF414" i="9" s="1"/>
  <c r="FQ414" i="9"/>
  <c r="EK414" i="9"/>
  <c r="GX414" i="9"/>
  <c r="GP416" i="9"/>
  <c r="FP416" i="9"/>
  <c r="P417" i="9"/>
  <c r="DJ417" i="9"/>
  <c r="AV417" i="9"/>
  <c r="AT417" i="9"/>
  <c r="DD417" i="9"/>
  <c r="DF417" i="9" s="1"/>
  <c r="CB417" i="9" s="1"/>
  <c r="DH417" i="9" s="1"/>
  <c r="HD417" i="9"/>
  <c r="HH417" i="9" s="1"/>
  <c r="FP417" i="9"/>
  <c r="EX417" i="9"/>
  <c r="EZ417" i="9" s="1"/>
  <c r="GN417" i="9"/>
  <c r="EZ420" i="9"/>
  <c r="EX420" i="9"/>
  <c r="DL422" i="9"/>
  <c r="BL422" i="9"/>
  <c r="GV422" i="9"/>
  <c r="GZ422" i="9" s="1"/>
  <c r="GR422" i="9"/>
  <c r="GG424" i="9"/>
  <c r="CW424" i="9"/>
  <c r="DG424" i="9" s="1"/>
  <c r="CC424" i="9" s="1"/>
  <c r="GN424" i="9"/>
  <c r="GR425" i="9"/>
  <c r="Q426" i="9"/>
  <c r="DK426" i="9"/>
  <c r="AU426" i="9"/>
  <c r="AW426" i="9"/>
  <c r="GF428" i="9"/>
  <c r="GJ428" i="9" s="1"/>
  <c r="P428" i="9"/>
  <c r="AZ428" i="9"/>
  <c r="EJ433" i="9"/>
  <c r="DJ401" i="9"/>
  <c r="CQ404" i="9"/>
  <c r="FA404" i="9"/>
  <c r="DD409" i="9"/>
  <c r="HD409" i="9"/>
  <c r="HH409" i="9" s="1"/>
  <c r="GS409" i="9"/>
  <c r="GF410" i="9"/>
  <c r="P410" i="9"/>
  <c r="DG411" i="9"/>
  <c r="CC411" i="9" s="1"/>
  <c r="DI411" i="9" s="1"/>
  <c r="EZ411" i="9"/>
  <c r="FN414" i="9"/>
  <c r="GP417" i="9"/>
  <c r="CP417" i="9"/>
  <c r="CR417" i="9" s="1"/>
  <c r="GT420" i="9"/>
  <c r="GX420" i="9" s="1"/>
  <c r="GP420" i="9"/>
  <c r="CR422" i="9"/>
  <c r="CP422" i="9"/>
  <c r="CQ402" i="9"/>
  <c r="CS402" i="9" s="1"/>
  <c r="GF403" i="9"/>
  <c r="GJ403" i="9" s="1"/>
  <c r="P403" i="9"/>
  <c r="CS403" i="9"/>
  <c r="FQ403" i="9"/>
  <c r="EY403" i="9"/>
  <c r="FA403" i="9" s="1"/>
  <c r="BA404" i="9"/>
  <c r="BK404" i="9" s="1"/>
  <c r="AG404" i="9" s="1"/>
  <c r="DK404" i="9"/>
  <c r="BK405" i="9"/>
  <c r="AG405" i="9" s="1"/>
  <c r="CQ406" i="9"/>
  <c r="CS406" i="9"/>
  <c r="DO406" i="9"/>
  <c r="DQ406" i="9" s="1"/>
  <c r="HK406" i="9" s="1"/>
  <c r="CP407" i="9"/>
  <c r="DN407" i="9" s="1"/>
  <c r="DP407" i="9" s="1"/>
  <c r="GO407" i="9"/>
  <c r="FO409" i="9"/>
  <c r="EK409" i="9" s="1"/>
  <c r="GR409" i="9"/>
  <c r="GN410" i="9"/>
  <c r="BD410" i="9"/>
  <c r="AZ410" i="9"/>
  <c r="GP410" i="9"/>
  <c r="DJ413" i="9"/>
  <c r="AT413" i="9"/>
  <c r="AV413" i="9" s="1"/>
  <c r="GG414" i="9"/>
  <c r="GK414" i="9" s="1"/>
  <c r="Q414" i="9"/>
  <c r="BA414" i="9"/>
  <c r="BJ415" i="9"/>
  <c r="AF415" i="9" s="1"/>
  <c r="EX415" i="9"/>
  <c r="FP415" i="9"/>
  <c r="EZ415" i="9"/>
  <c r="GS415" i="9"/>
  <c r="HA415" i="9" s="1"/>
  <c r="DK417" i="9"/>
  <c r="AU417" i="9"/>
  <c r="AW417" i="9"/>
  <c r="FQ417" i="9"/>
  <c r="EY417" i="9"/>
  <c r="FA417" i="9" s="1"/>
  <c r="GW418" i="9"/>
  <c r="GS418" i="9"/>
  <c r="DF418" i="9"/>
  <c r="CB418" i="9" s="1"/>
  <c r="DH418" i="9" s="1"/>
  <c r="DJ420" i="9"/>
  <c r="CP420" i="9"/>
  <c r="CR420" i="9" s="1"/>
  <c r="GR420" i="9"/>
  <c r="EJ425" i="9"/>
  <c r="GQ403" i="9"/>
  <c r="GO404" i="9"/>
  <c r="DG407" i="9"/>
  <c r="CC407" i="9" s="1"/>
  <c r="DI407" i="9" s="1"/>
  <c r="AV408" i="9"/>
  <c r="FQ409" i="9"/>
  <c r="EY409" i="9"/>
  <c r="FA409" i="9" s="1"/>
  <c r="GI409" i="9"/>
  <c r="GY409" i="9" s="1"/>
  <c r="GG410" i="9"/>
  <c r="GK410" i="9" s="1"/>
  <c r="Q410" i="9"/>
  <c r="CP410" i="9"/>
  <c r="DN410" i="9" s="1"/>
  <c r="CR410" i="9"/>
  <c r="GP411" i="9"/>
  <c r="DN412" i="9"/>
  <c r="DP412" i="9" s="1"/>
  <c r="HJ412" i="9" s="1"/>
  <c r="GF414" i="9"/>
  <c r="GJ414" i="9" s="1"/>
  <c r="P414" i="9"/>
  <c r="DG414" i="9"/>
  <c r="CC414" i="9" s="1"/>
  <c r="DI414" i="9" s="1"/>
  <c r="GP414" i="9"/>
  <c r="AT415" i="9"/>
  <c r="AV415" i="9" s="1"/>
  <c r="DJ415" i="9"/>
  <c r="EY415" i="9"/>
  <c r="FA415" i="9" s="1"/>
  <c r="FQ415" i="9"/>
  <c r="GP415" i="9"/>
  <c r="GT415" i="9"/>
  <c r="AV416" i="9"/>
  <c r="DJ416" i="9"/>
  <c r="AT416" i="9"/>
  <c r="BJ417" i="9"/>
  <c r="AF417" i="9" s="1"/>
  <c r="FN417" i="9"/>
  <c r="EJ417" i="9" s="1"/>
  <c r="GN418" i="9"/>
  <c r="BD418" i="9"/>
  <c r="DG419" i="9"/>
  <c r="CC419" i="9" s="1"/>
  <c r="DI419" i="9" s="1"/>
  <c r="HD420" i="9"/>
  <c r="HH420" i="9" s="1"/>
  <c r="GQ420" i="9"/>
  <c r="GY420" i="9" s="1"/>
  <c r="AU420" i="9"/>
  <c r="AW420" i="9" s="1"/>
  <c r="CQ420" i="9"/>
  <c r="CS420" i="9" s="1"/>
  <c r="DK420" i="9"/>
  <c r="GO422" i="9"/>
  <c r="GG423" i="9"/>
  <c r="Q423" i="9"/>
  <c r="BA423" i="9"/>
  <c r="BK423" i="9" s="1"/>
  <c r="AG423" i="9" s="1"/>
  <c r="Q424" i="9"/>
  <c r="GF426" i="9"/>
  <c r="GJ426" i="9" s="1"/>
  <c r="P426" i="9"/>
  <c r="AZ426" i="9"/>
  <c r="FQ426" i="9"/>
  <c r="EY426" i="9"/>
  <c r="FA426" i="9"/>
  <c r="BH427" i="9"/>
  <c r="BJ427" i="9" s="1"/>
  <c r="AF427" i="9" s="1"/>
  <c r="HD427" i="9"/>
  <c r="HH427" i="9" s="1"/>
  <c r="EK430" i="9"/>
  <c r="FQ430" i="9"/>
  <c r="CQ434" i="9"/>
  <c r="CS434" i="9" s="1"/>
  <c r="DK434" i="9"/>
  <c r="DJ435" i="9"/>
  <c r="AT435" i="9"/>
  <c r="AV435" i="9" s="1"/>
  <c r="GR436" i="9"/>
  <c r="DK405" i="9"/>
  <c r="AU405" i="9"/>
  <c r="AW405" i="9" s="1"/>
  <c r="FQ405" i="9"/>
  <c r="EY405" i="9"/>
  <c r="FA405" i="9" s="1"/>
  <c r="GI407" i="9"/>
  <c r="GY407" i="9" s="1"/>
  <c r="AU411" i="9"/>
  <c r="DK411" i="9"/>
  <c r="AW411" i="9"/>
  <c r="EY411" i="9"/>
  <c r="FA411" i="9"/>
  <c r="DF412" i="9"/>
  <c r="CB412" i="9" s="1"/>
  <c r="DH412" i="9" s="1"/>
  <c r="CS413" i="9"/>
  <c r="HD414" i="9"/>
  <c r="HH414" i="9" s="1"/>
  <c r="BH414" i="9"/>
  <c r="GN415" i="9"/>
  <c r="GI415" i="9"/>
  <c r="CR416" i="9"/>
  <c r="CP416" i="9"/>
  <c r="CS417" i="9"/>
  <c r="GI417" i="9"/>
  <c r="FO418" i="9"/>
  <c r="GF420" i="9"/>
  <c r="AZ420" i="9"/>
  <c r="BJ420" i="9" s="1"/>
  <c r="AF420" i="9" s="1"/>
  <c r="AU422" i="9"/>
  <c r="DK422" i="9"/>
  <c r="AW422" i="9"/>
  <c r="HE423" i="9"/>
  <c r="HI423" i="9" s="1"/>
  <c r="BI423" i="9"/>
  <c r="GP423" i="9"/>
  <c r="GT423" i="9"/>
  <c r="GX428" i="9"/>
  <c r="GO429" i="9"/>
  <c r="BE429" i="9"/>
  <c r="BK429" i="9" s="1"/>
  <c r="AG429" i="9" s="1"/>
  <c r="GF430" i="9"/>
  <c r="GJ430" i="9" s="1"/>
  <c r="P430" i="9"/>
  <c r="AZ430" i="9"/>
  <c r="DO433" i="9"/>
  <c r="DQ433" i="9"/>
  <c r="HK433" i="9" s="1"/>
  <c r="DQ437" i="9"/>
  <c r="HK437" i="9" s="1"/>
  <c r="DO437" i="9"/>
  <c r="HE406" i="9"/>
  <c r="HI406" i="9" s="1"/>
  <c r="GO408" i="9"/>
  <c r="GS410" i="9"/>
  <c r="DG412" i="9"/>
  <c r="CC412" i="9" s="1"/>
  <c r="DI412" i="9" s="1"/>
  <c r="GP412" i="9"/>
  <c r="GX412" i="9" s="1"/>
  <c r="FP413" i="9"/>
  <c r="EX413" i="9"/>
  <c r="EZ413" i="9" s="1"/>
  <c r="CP414" i="9"/>
  <c r="DN414" i="9" s="1"/>
  <c r="DP414" i="9" s="1"/>
  <c r="HJ414" i="9" s="1"/>
  <c r="CR414" i="9"/>
  <c r="GI414" i="9"/>
  <c r="GY414" i="9" s="1"/>
  <c r="Q415" i="9"/>
  <c r="CS415" i="9"/>
  <c r="CP415" i="9"/>
  <c r="CR415" i="9" s="1"/>
  <c r="GO416" i="9"/>
  <c r="EX416" i="9"/>
  <c r="EZ416" i="9" s="1"/>
  <c r="GT416" i="9"/>
  <c r="GX416" i="9" s="1"/>
  <c r="GF417" i="9"/>
  <c r="GJ417" i="9" s="1"/>
  <c r="GG419" i="9"/>
  <c r="GK419" i="9" s="1"/>
  <c r="GN421" i="9"/>
  <c r="BD421" i="9"/>
  <c r="BJ421" i="9" s="1"/>
  <c r="AF421" i="9" s="1"/>
  <c r="HE422" i="9"/>
  <c r="HI422" i="9" s="1"/>
  <c r="DE422" i="9"/>
  <c r="EY422" i="9"/>
  <c r="FA422" i="9" s="1"/>
  <c r="FQ422" i="9"/>
  <c r="DP423" i="9"/>
  <c r="HJ423" i="9" s="1"/>
  <c r="DN423" i="9"/>
  <c r="EX424" i="9"/>
  <c r="EZ424" i="9" s="1"/>
  <c r="GY424" i="9"/>
  <c r="HE424" i="9"/>
  <c r="HI424" i="9" s="1"/>
  <c r="GF425" i="9"/>
  <c r="GJ425" i="9" s="1"/>
  <c r="P425" i="9"/>
  <c r="AZ425" i="9"/>
  <c r="BJ425" i="9" s="1"/>
  <c r="AF425" i="9" s="1"/>
  <c r="DF428" i="9"/>
  <c r="CB428" i="9" s="1"/>
  <c r="DH428" i="9" s="1"/>
  <c r="FQ428" i="9"/>
  <c r="EY428" i="9"/>
  <c r="FA428" i="9"/>
  <c r="GQ405" i="9"/>
  <c r="BE408" i="9"/>
  <c r="GQ409" i="9"/>
  <c r="GO412" i="9"/>
  <c r="Q413" i="9"/>
  <c r="DK413" i="9"/>
  <c r="AU413" i="9"/>
  <c r="AW413" i="9" s="1"/>
  <c r="FQ413" i="9"/>
  <c r="EY413" i="9"/>
  <c r="FA413" i="9" s="1"/>
  <c r="GO413" i="9"/>
  <c r="GN414" i="9"/>
  <c r="BD414" i="9"/>
  <c r="AU415" i="9"/>
  <c r="AW415" i="9" s="1"/>
  <c r="DK415" i="9"/>
  <c r="HD418" i="9"/>
  <c r="HH418" i="9" s="1"/>
  <c r="GP419" i="9"/>
  <c r="AV420" i="9"/>
  <c r="FQ421" i="9"/>
  <c r="EY421" i="9"/>
  <c r="FA421" i="9" s="1"/>
  <c r="GI421" i="9"/>
  <c r="P423" i="9"/>
  <c r="FO423" i="9"/>
  <c r="CP424" i="9"/>
  <c r="CR424" i="9" s="1"/>
  <c r="GI424" i="9"/>
  <c r="GG425" i="9"/>
  <c r="GK425" i="9" s="1"/>
  <c r="Q425" i="9"/>
  <c r="FO425" i="9"/>
  <c r="DQ427" i="9"/>
  <c r="HK427" i="9"/>
  <c r="FN428" i="9"/>
  <c r="GP430" i="9"/>
  <c r="GT430" i="9"/>
  <c r="GQ431" i="9"/>
  <c r="GY431" i="9" s="1"/>
  <c r="BA432" i="9"/>
  <c r="BK432" i="9" s="1"/>
  <c r="AG432" i="9" s="1"/>
  <c r="GG432" i="9"/>
  <c r="GK432" i="9" s="1"/>
  <c r="Q432" i="9"/>
  <c r="GS435" i="9"/>
  <c r="GW435" i="9"/>
  <c r="HA435" i="9" s="1"/>
  <c r="EZ412" i="9"/>
  <c r="GR412" i="9"/>
  <c r="HE414" i="9"/>
  <c r="HI414" i="9" s="1"/>
  <c r="CQ416" i="9"/>
  <c r="CS416" i="9" s="1"/>
  <c r="AW418" i="9"/>
  <c r="CR419" i="9"/>
  <c r="GI419" i="9"/>
  <c r="GG420" i="9"/>
  <c r="GK420" i="9" s="1"/>
  <c r="Q420" i="9"/>
  <c r="DG421" i="9"/>
  <c r="CC421" i="9" s="1"/>
  <c r="DI421" i="9" s="1"/>
  <c r="AZ424" i="9"/>
  <c r="BJ424" i="9" s="1"/>
  <c r="AF424" i="9" s="1"/>
  <c r="GF424" i="9"/>
  <c r="GJ424" i="9" s="1"/>
  <c r="FQ424" i="9"/>
  <c r="EY424" i="9"/>
  <c r="FA424" i="9"/>
  <c r="BH425" i="9"/>
  <c r="HD428" i="9"/>
  <c r="HH428" i="9" s="1"/>
  <c r="BH428" i="9"/>
  <c r="CQ429" i="9"/>
  <c r="CS429" i="9" s="1"/>
  <c r="DK429" i="9"/>
  <c r="DG430" i="9"/>
  <c r="CC430" i="9" s="1"/>
  <c r="DI430" i="9" s="1"/>
  <c r="AT434" i="9"/>
  <c r="DJ434" i="9"/>
  <c r="AV434" i="9"/>
  <c r="GT434" i="9"/>
  <c r="FN436" i="9"/>
  <c r="EJ436" i="9" s="1"/>
  <c r="GX436" i="9"/>
  <c r="FA412" i="9"/>
  <c r="FP412" i="9"/>
  <c r="BI414" i="9"/>
  <c r="FA414" i="9"/>
  <c r="GH415" i="9"/>
  <c r="GG416" i="9"/>
  <c r="GK416" i="9" s="1"/>
  <c r="Q416" i="9"/>
  <c r="DK416" i="9"/>
  <c r="GF418" i="9"/>
  <c r="GJ418" i="9" s="1"/>
  <c r="P418" i="9"/>
  <c r="CP418" i="9"/>
  <c r="CR418" i="9"/>
  <c r="DJ418" i="9"/>
  <c r="CS419" i="9"/>
  <c r="EX419" i="9"/>
  <c r="EZ419" i="9" s="1"/>
  <c r="GY421" i="9"/>
  <c r="CV422" i="9"/>
  <c r="DF422" i="9" s="1"/>
  <c r="CB422" i="9" s="1"/>
  <c r="DH422" i="9" s="1"/>
  <c r="GF422" i="9"/>
  <c r="GJ422" i="9" s="1"/>
  <c r="GU423" i="9"/>
  <c r="GY423" i="9" s="1"/>
  <c r="HE425" i="9"/>
  <c r="HI425" i="9" s="1"/>
  <c r="BI425" i="9"/>
  <c r="BK425" i="9" s="1"/>
  <c r="AG425" i="9" s="1"/>
  <c r="GQ425" i="9"/>
  <c r="GY425" i="9" s="1"/>
  <c r="CP425" i="9"/>
  <c r="CR425" i="9" s="1"/>
  <c r="DJ425" i="9"/>
  <c r="GN427" i="9"/>
  <c r="P427" i="9"/>
  <c r="FO427" i="9"/>
  <c r="DN433" i="9"/>
  <c r="DP433" i="9" s="1"/>
  <c r="HJ433" i="9" s="1"/>
  <c r="CR435" i="9"/>
  <c r="BE412" i="9"/>
  <c r="GQ413" i="9"/>
  <c r="GU415" i="9"/>
  <c r="BE416" i="9"/>
  <c r="BK416" i="9" s="1"/>
  <c r="AG416" i="9" s="1"/>
  <c r="GQ417" i="9"/>
  <c r="GY417" i="9" s="1"/>
  <c r="GU419" i="9"/>
  <c r="GY419" i="9" s="1"/>
  <c r="BE420" i="9"/>
  <c r="BK420" i="9" s="1"/>
  <c r="AG420" i="9" s="1"/>
  <c r="CS422" i="9"/>
  <c r="EX422" i="9"/>
  <c r="EZ422" i="9" s="1"/>
  <c r="GO423" i="9"/>
  <c r="DK424" i="9"/>
  <c r="AU424" i="9"/>
  <c r="AW424" i="9" s="1"/>
  <c r="CS424" i="9"/>
  <c r="AW425" i="9"/>
  <c r="CP427" i="9"/>
  <c r="CR427" i="9" s="1"/>
  <c r="DF427" i="9"/>
  <c r="CB427" i="9" s="1"/>
  <c r="DH427" i="9" s="1"/>
  <c r="EX427" i="9"/>
  <c r="EZ427" i="9"/>
  <c r="FP427" i="9"/>
  <c r="DD432" i="9"/>
  <c r="DF432" i="9" s="1"/>
  <c r="CB432" i="9" s="1"/>
  <c r="DH432" i="9" s="1"/>
  <c r="P436" i="9"/>
  <c r="DJ436" i="9"/>
  <c r="AT436" i="9"/>
  <c r="AV436" i="9" s="1"/>
  <c r="GF437" i="9"/>
  <c r="GJ437" i="9" s="1"/>
  <c r="P437" i="9"/>
  <c r="AZ437" i="9"/>
  <c r="HD421" i="9"/>
  <c r="HH421" i="9" s="1"/>
  <c r="AV423" i="9"/>
  <c r="EZ423" i="9"/>
  <c r="GR423" i="9"/>
  <c r="CQ425" i="9"/>
  <c r="CS425" i="9"/>
  <c r="AT427" i="9"/>
  <c r="DJ427" i="9"/>
  <c r="AV427" i="9"/>
  <c r="DA428" i="9"/>
  <c r="DG428" i="9" s="1"/>
  <c r="CC428" i="9" s="1"/>
  <c r="DI428" i="9" s="1"/>
  <c r="Q428" i="9"/>
  <c r="GY428" i="9"/>
  <c r="BJ431" i="9"/>
  <c r="AF431" i="9" s="1"/>
  <c r="GT433" i="9"/>
  <c r="GX433" i="9" s="1"/>
  <c r="GP433" i="9"/>
  <c r="GO434" i="9"/>
  <c r="BE434" i="9"/>
  <c r="GO437" i="9"/>
  <c r="BE437" i="9"/>
  <c r="BE414" i="9"/>
  <c r="GS414" i="9" s="1"/>
  <c r="BE418" i="9"/>
  <c r="HE421" i="9"/>
  <c r="HI421" i="9" s="1"/>
  <c r="GP422" i="9"/>
  <c r="AW423" i="9"/>
  <c r="DK425" i="9"/>
  <c r="GN426" i="9"/>
  <c r="BD426" i="9"/>
  <c r="AW427" i="9"/>
  <c r="GN428" i="9"/>
  <c r="GO428" i="9"/>
  <c r="FN429" i="9"/>
  <c r="EJ429" i="9" s="1"/>
  <c r="HE430" i="9"/>
  <c r="HI430" i="9" s="1"/>
  <c r="BI430" i="9"/>
  <c r="GS432" i="9"/>
  <c r="GW432" i="9"/>
  <c r="HA432" i="9" s="1"/>
  <c r="HD437" i="9"/>
  <c r="HH437" i="9" s="1"/>
  <c r="BH437" i="9"/>
  <c r="GU422" i="9"/>
  <c r="GY422" i="9" s="1"/>
  <c r="BE423" i="9"/>
  <c r="GQ424" i="9"/>
  <c r="GO425" i="9"/>
  <c r="HE427" i="9"/>
  <c r="HI427" i="9" s="1"/>
  <c r="BI427" i="9"/>
  <c r="BK427" i="9" s="1"/>
  <c r="AG427" i="9" s="1"/>
  <c r="GP427" i="9"/>
  <c r="P431" i="9"/>
  <c r="BM431" i="9"/>
  <c r="CP432" i="9"/>
  <c r="CR432" i="9" s="1"/>
  <c r="DG433" i="9"/>
  <c r="CC433" i="9" s="1"/>
  <c r="DI433" i="9" s="1"/>
  <c r="FQ433" i="9"/>
  <c r="GQ435" i="9"/>
  <c r="GU435" i="9"/>
  <c r="GX437" i="9"/>
  <c r="HD426" i="9"/>
  <c r="HH426" i="9" s="1"/>
  <c r="BH426" i="9"/>
  <c r="CQ427" i="9"/>
  <c r="DO427" i="9" s="1"/>
  <c r="GH427" i="9"/>
  <c r="GX427" i="9" s="1"/>
  <c r="GN430" i="9"/>
  <c r="CP430" i="9"/>
  <c r="CR430" i="9" s="1"/>
  <c r="DF431" i="9"/>
  <c r="CB431" i="9" s="1"/>
  <c r="DH431" i="9" s="1"/>
  <c r="CS435" i="9"/>
  <c r="DK435" i="9"/>
  <c r="CQ435" i="9"/>
  <c r="GY426" i="9"/>
  <c r="GG427" i="9"/>
  <c r="GK427" i="9" s="1"/>
  <c r="Q427" i="9"/>
  <c r="CS427" i="9"/>
  <c r="DK428" i="9"/>
  <c r="AU428" i="9"/>
  <c r="AW428" i="9" s="1"/>
  <c r="HE429" i="9"/>
  <c r="HI429" i="9" s="1"/>
  <c r="BI429" i="9"/>
  <c r="CW431" i="9"/>
  <c r="DG431" i="9" s="1"/>
  <c r="CC431" i="9" s="1"/>
  <c r="DI431" i="9" s="1"/>
  <c r="GG431" i="9"/>
  <c r="Q431" i="9"/>
  <c r="EY431" i="9"/>
  <c r="FA431" i="9" s="1"/>
  <c r="FQ431" i="9"/>
  <c r="AZ432" i="9"/>
  <c r="BJ432" i="9" s="1"/>
  <c r="AF432" i="9" s="1"/>
  <c r="P432" i="9"/>
  <c r="GF432" i="9"/>
  <c r="GN433" i="9"/>
  <c r="BD433" i="9"/>
  <c r="BJ433" i="9" s="1"/>
  <c r="AF433" i="9" s="1"/>
  <c r="BK434" i="9"/>
  <c r="AG434" i="9" s="1"/>
  <c r="GI437" i="9"/>
  <c r="GY437" i="9" s="1"/>
  <c r="AU437" i="9"/>
  <c r="AW437" i="9" s="1"/>
  <c r="DN437" i="9"/>
  <c r="DP437" i="9" s="1"/>
  <c r="HJ437" i="9" s="1"/>
  <c r="GQ426" i="9"/>
  <c r="GG428" i="9"/>
  <c r="GK428" i="9" s="1"/>
  <c r="GX429" i="9"/>
  <c r="Q430" i="9"/>
  <c r="AU430" i="9"/>
  <c r="AW430" i="9" s="1"/>
  <c r="CQ430" i="9"/>
  <c r="CS430" i="9" s="1"/>
  <c r="EY430" i="9"/>
  <c r="FA430" i="9" s="1"/>
  <c r="GQ430" i="9"/>
  <c r="GU430" i="9"/>
  <c r="HD430" i="9"/>
  <c r="HH430" i="9" s="1"/>
  <c r="AU431" i="9"/>
  <c r="AW431" i="9" s="1"/>
  <c r="GV431" i="9"/>
  <c r="GI433" i="9"/>
  <c r="GY433" i="9" s="1"/>
  <c r="BI434" i="9"/>
  <c r="HE434" i="9"/>
  <c r="HI434" i="9" s="1"/>
  <c r="DF434" i="9"/>
  <c r="CB434" i="9" s="1"/>
  <c r="DH434" i="9" s="1"/>
  <c r="EY434" i="9"/>
  <c r="FA434" i="9" s="1"/>
  <c r="GQ434" i="9"/>
  <c r="BJ435" i="9"/>
  <c r="AF435" i="9" s="1"/>
  <c r="GT435" i="9"/>
  <c r="GX435" i="9" s="1"/>
  <c r="GG437" i="9"/>
  <c r="Q437" i="9"/>
  <c r="BA437" i="9"/>
  <c r="BK437" i="9" s="1"/>
  <c r="AG437" i="9" s="1"/>
  <c r="DG437" i="9"/>
  <c r="CC437" i="9" s="1"/>
  <c r="DI437" i="9" s="1"/>
  <c r="BE430" i="9"/>
  <c r="GS430" i="9" s="1"/>
  <c r="GH430" i="9"/>
  <c r="GP431" i="9"/>
  <c r="GX431" i="9" s="1"/>
  <c r="DP431" i="9"/>
  <c r="HJ431" i="9" s="1"/>
  <c r="DJ432" i="9"/>
  <c r="AV432" i="9"/>
  <c r="GK434" i="9"/>
  <c r="BD434" i="9"/>
  <c r="FN435" i="9"/>
  <c r="EJ435" i="9" s="1"/>
  <c r="AZ436" i="9"/>
  <c r="BJ436" i="9" s="1"/>
  <c r="AF436" i="9" s="1"/>
  <c r="GF436" i="9"/>
  <c r="GJ436" i="9" s="1"/>
  <c r="GI436" i="9"/>
  <c r="GY436" i="9" s="1"/>
  <c r="CQ436" i="9"/>
  <c r="CS436" i="9" s="1"/>
  <c r="FQ436" i="9"/>
  <c r="FA436" i="9"/>
  <c r="EY436" i="9"/>
  <c r="AV428" i="9"/>
  <c r="EZ428" i="9"/>
  <c r="GG429" i="9"/>
  <c r="GK429" i="9" s="1"/>
  <c r="Q429" i="9"/>
  <c r="DF429" i="9"/>
  <c r="CB429" i="9" s="1"/>
  <c r="DH429" i="9" s="1"/>
  <c r="GI430" i="9"/>
  <c r="HD431" i="9"/>
  <c r="HH431" i="9" s="1"/>
  <c r="BH431" i="9"/>
  <c r="DO431" i="9"/>
  <c r="DQ431" i="9" s="1"/>
  <c r="HK431" i="9" s="1"/>
  <c r="GW431" i="9"/>
  <c r="EY432" i="9"/>
  <c r="FA432" i="9" s="1"/>
  <c r="GG433" i="9"/>
  <c r="Q433" i="9"/>
  <c r="BA433" i="9"/>
  <c r="BI435" i="9"/>
  <c r="BK435" i="9" s="1"/>
  <c r="AG435" i="9" s="1"/>
  <c r="HE435" i="9"/>
  <c r="HI435" i="9" s="1"/>
  <c r="Q435" i="9"/>
  <c r="GR435" i="9"/>
  <c r="DA436" i="9"/>
  <c r="DG436" i="9" s="1"/>
  <c r="CC436" i="9" s="1"/>
  <c r="DI436" i="9" s="1"/>
  <c r="GO436" i="9"/>
  <c r="CP437" i="9"/>
  <c r="CR437" i="9"/>
  <c r="BD430" i="9"/>
  <c r="EX430" i="9"/>
  <c r="EZ430" i="9" s="1"/>
  <c r="DK432" i="9"/>
  <c r="AW432" i="9"/>
  <c r="FP432" i="9"/>
  <c r="GF433" i="9"/>
  <c r="GJ433" i="9" s="1"/>
  <c r="P433" i="9"/>
  <c r="CP433" i="9"/>
  <c r="CR433" i="9"/>
  <c r="EX434" i="9"/>
  <c r="EZ434" i="9"/>
  <c r="GI434" i="9"/>
  <c r="GY434" i="9" s="1"/>
  <c r="HD434" i="9"/>
  <c r="HH434" i="9" s="1"/>
  <c r="BK436" i="9"/>
  <c r="AG436" i="9" s="1"/>
  <c r="GN437" i="9"/>
  <c r="BD437" i="9"/>
  <c r="GG430" i="9"/>
  <c r="GK430" i="9" s="1"/>
  <c r="GS431" i="9"/>
  <c r="FO432" i="9"/>
  <c r="EK432" i="9" s="1"/>
  <c r="GO433" i="9"/>
  <c r="BE433" i="9"/>
  <c r="AU434" i="9"/>
  <c r="AW434" i="9" s="1"/>
  <c r="AU435" i="9"/>
  <c r="AW435" i="9" s="1"/>
  <c r="FA435" i="9"/>
  <c r="EY435" i="9"/>
  <c r="GF435" i="9"/>
  <c r="GJ435" i="9" s="1"/>
  <c r="HE437" i="9"/>
  <c r="HI437" i="9" s="1"/>
  <c r="BD428" i="9"/>
  <c r="AV431" i="9"/>
  <c r="CS431" i="9"/>
  <c r="EZ431" i="9"/>
  <c r="HD433" i="9"/>
  <c r="HH433" i="9" s="1"/>
  <c r="DG434" i="9"/>
  <c r="CC434" i="9" s="1"/>
  <c r="DI434" i="9" s="1"/>
  <c r="GP434" i="9"/>
  <c r="DG435" i="9"/>
  <c r="CC435" i="9" s="1"/>
  <c r="DI435" i="9" s="1"/>
  <c r="GG435" i="9"/>
  <c r="GK435" i="9" s="1"/>
  <c r="FQ437" i="9"/>
  <c r="Q434" i="9"/>
  <c r="HI399" i="9"/>
  <c r="HG399" i="9"/>
  <c r="HF399" i="9"/>
  <c r="HC399" i="9"/>
  <c r="HB399" i="9"/>
  <c r="GU399" i="9"/>
  <c r="GY399" i="9" s="1"/>
  <c r="GP399" i="9"/>
  <c r="GM399" i="9"/>
  <c r="GQ399" i="9" s="1"/>
  <c r="GL399" i="9"/>
  <c r="GT399" i="9" s="1"/>
  <c r="GX399" i="9" s="1"/>
  <c r="GH399" i="9"/>
  <c r="GE399" i="9"/>
  <c r="GI399" i="9" s="1"/>
  <c r="GD399" i="9"/>
  <c r="GC399" i="9"/>
  <c r="GB399" i="9"/>
  <c r="FY399" i="9"/>
  <c r="FX399" i="9"/>
  <c r="FU399" i="9"/>
  <c r="FT399" i="9"/>
  <c r="FP399" i="9"/>
  <c r="FM399" i="9"/>
  <c r="FL399" i="9"/>
  <c r="FN399" i="9" s="1"/>
  <c r="EJ399" i="9" s="1"/>
  <c r="FD399" i="9"/>
  <c r="EZ399" i="9"/>
  <c r="EX399" i="9"/>
  <c r="EW399" i="9"/>
  <c r="EV399" i="9"/>
  <c r="ES399" i="9"/>
  <c r="ER399" i="9"/>
  <c r="EO399" i="9"/>
  <c r="EY399" i="9" s="1"/>
  <c r="FA399" i="9" s="1"/>
  <c r="EN399" i="9"/>
  <c r="EI399" i="9"/>
  <c r="EH399" i="9"/>
  <c r="EG399" i="9"/>
  <c r="EF399" i="9"/>
  <c r="EC399" i="9"/>
  <c r="FI399" i="9" s="1"/>
  <c r="EB399" i="9"/>
  <c r="FH399" i="9" s="1"/>
  <c r="DY399" i="9"/>
  <c r="FE399" i="9" s="1"/>
  <c r="DX399" i="9"/>
  <c r="CW399" i="9"/>
  <c r="DG399" i="9" s="1"/>
  <c r="CC399" i="9" s="1"/>
  <c r="DI399" i="9" s="1"/>
  <c r="CV399" i="9"/>
  <c r="CO399" i="9"/>
  <c r="CN399" i="9"/>
  <c r="CK399" i="9"/>
  <c r="CJ399" i="9"/>
  <c r="CG399" i="9"/>
  <c r="CF399" i="9"/>
  <c r="CA399" i="9"/>
  <c r="BZ399" i="9"/>
  <c r="BY399" i="9"/>
  <c r="DE399" i="9" s="1"/>
  <c r="BX399" i="9"/>
  <c r="DD399" i="9" s="1"/>
  <c r="BU399" i="9"/>
  <c r="DA399" i="9" s="1"/>
  <c r="BT399" i="9"/>
  <c r="CZ399" i="9" s="1"/>
  <c r="BQ399" i="9"/>
  <c r="BP399" i="9"/>
  <c r="BI399" i="9"/>
  <c r="BA399" i="9"/>
  <c r="AW399" i="9"/>
  <c r="AV399" i="9"/>
  <c r="AU399" i="9"/>
  <c r="AT399" i="9"/>
  <c r="AS399" i="9"/>
  <c r="AR399" i="9"/>
  <c r="AO399" i="9"/>
  <c r="AN399" i="9"/>
  <c r="AK399" i="9"/>
  <c r="AJ399" i="9"/>
  <c r="AE399" i="9"/>
  <c r="AD399" i="9"/>
  <c r="AC399" i="9"/>
  <c r="HE399" i="9" s="1"/>
  <c r="AB399" i="9"/>
  <c r="Y399" i="9"/>
  <c r="X399" i="9"/>
  <c r="U399" i="9"/>
  <c r="T399" i="9"/>
  <c r="O399" i="9"/>
  <c r="N399" i="9"/>
  <c r="K399" i="9"/>
  <c r="J399" i="9"/>
  <c r="HG398" i="9"/>
  <c r="HF398" i="9"/>
  <c r="HD398" i="9"/>
  <c r="HH398" i="9" s="1"/>
  <c r="HC398" i="9"/>
  <c r="HB398" i="9"/>
  <c r="GP398" i="9"/>
  <c r="GM398" i="9"/>
  <c r="GU398" i="9" s="1"/>
  <c r="GL398" i="9"/>
  <c r="GT398" i="9" s="1"/>
  <c r="GX398" i="9" s="1"/>
  <c r="GH398" i="9"/>
  <c r="GE398" i="9"/>
  <c r="GD398" i="9"/>
  <c r="GC398" i="9"/>
  <c r="GB398" i="9"/>
  <c r="FY398" i="9"/>
  <c r="FX398" i="9"/>
  <c r="FU398" i="9"/>
  <c r="FT398" i="9"/>
  <c r="FN398" i="9"/>
  <c r="EJ398" i="9" s="1"/>
  <c r="FM398" i="9"/>
  <c r="FL398" i="9"/>
  <c r="EX398" i="9"/>
  <c r="EW398" i="9"/>
  <c r="EV398" i="9"/>
  <c r="ES398" i="9"/>
  <c r="ER398" i="9"/>
  <c r="EO398" i="9"/>
  <c r="EN398" i="9"/>
  <c r="EI398" i="9"/>
  <c r="EH398" i="9"/>
  <c r="FP398" i="9" s="1"/>
  <c r="EG398" i="9"/>
  <c r="EF398" i="9"/>
  <c r="EC398" i="9"/>
  <c r="FI398" i="9" s="1"/>
  <c r="FO398" i="9" s="1"/>
  <c r="EK398" i="9" s="1"/>
  <c r="EB398" i="9"/>
  <c r="FH398" i="9" s="1"/>
  <c r="DY398" i="9"/>
  <c r="FE398" i="9" s="1"/>
  <c r="DX398" i="9"/>
  <c r="FD398" i="9" s="1"/>
  <c r="DP398" i="9"/>
  <c r="DN398" i="9"/>
  <c r="CW398" i="9"/>
  <c r="CV398" i="9"/>
  <c r="CS398" i="9"/>
  <c r="CR398" i="9"/>
  <c r="CQ398" i="9"/>
  <c r="CP398" i="9"/>
  <c r="CO398" i="9"/>
  <c r="CN398" i="9"/>
  <c r="CK398" i="9"/>
  <c r="GQ398" i="9" s="1"/>
  <c r="CJ398" i="9"/>
  <c r="CG398" i="9"/>
  <c r="CF398" i="9"/>
  <c r="CA398" i="9"/>
  <c r="BZ398" i="9"/>
  <c r="BY398" i="9"/>
  <c r="BX398" i="9"/>
  <c r="DD398" i="9" s="1"/>
  <c r="DF398" i="9" s="1"/>
  <c r="CB398" i="9" s="1"/>
  <c r="DH398" i="9" s="1"/>
  <c r="BU398" i="9"/>
  <c r="BT398" i="9"/>
  <c r="CZ398" i="9" s="1"/>
  <c r="BQ398" i="9"/>
  <c r="BP398" i="9"/>
  <c r="BI398" i="9"/>
  <c r="BH398" i="9"/>
  <c r="BE398" i="9"/>
  <c r="AV398" i="9"/>
  <c r="AS398" i="9"/>
  <c r="AR398" i="9"/>
  <c r="AO398" i="9"/>
  <c r="AN398" i="9"/>
  <c r="AK398" i="9"/>
  <c r="AJ398" i="9"/>
  <c r="AE398" i="9"/>
  <c r="AD398" i="9"/>
  <c r="DJ398" i="9" s="1"/>
  <c r="AC398" i="9"/>
  <c r="AB398" i="9"/>
  <c r="Y398" i="9"/>
  <c r="X398" i="9"/>
  <c r="U398" i="9"/>
  <c r="T398" i="9"/>
  <c r="O398" i="9"/>
  <c r="N398" i="9"/>
  <c r="K398" i="9"/>
  <c r="J398" i="9"/>
  <c r="HC397" i="9"/>
  <c r="HG397" i="9" s="1"/>
  <c r="HB397" i="9"/>
  <c r="HF397" i="9" s="1"/>
  <c r="GN397" i="9"/>
  <c r="GM397" i="9"/>
  <c r="GL397" i="9"/>
  <c r="GE397" i="9"/>
  <c r="GI397" i="9" s="1"/>
  <c r="GD397" i="9"/>
  <c r="GC397" i="9"/>
  <c r="GB397" i="9"/>
  <c r="FY397" i="9"/>
  <c r="FX397" i="9"/>
  <c r="FU397" i="9"/>
  <c r="FT397" i="9"/>
  <c r="FM397" i="9"/>
  <c r="FI397" i="9"/>
  <c r="FH397" i="9"/>
  <c r="FE397" i="9"/>
  <c r="FO397" i="9" s="1"/>
  <c r="EK397" i="9" s="1"/>
  <c r="EW397" i="9"/>
  <c r="EV397" i="9"/>
  <c r="ES397" i="9"/>
  <c r="ER397" i="9"/>
  <c r="EO397" i="9"/>
  <c r="EN397" i="9"/>
  <c r="EI397" i="9"/>
  <c r="EH397" i="9"/>
  <c r="EG397" i="9"/>
  <c r="EF397" i="9"/>
  <c r="EC397" i="9"/>
  <c r="EB397" i="9"/>
  <c r="DY397" i="9"/>
  <c r="DX397" i="9"/>
  <c r="FD397" i="9" s="1"/>
  <c r="DE397" i="9"/>
  <c r="DD397" i="9"/>
  <c r="DA397" i="9"/>
  <c r="CR397" i="9"/>
  <c r="CO397" i="9"/>
  <c r="CN397" i="9"/>
  <c r="CK397" i="9"/>
  <c r="CJ397" i="9"/>
  <c r="CG397" i="9"/>
  <c r="CF397" i="9"/>
  <c r="CA397" i="9"/>
  <c r="BZ397" i="9"/>
  <c r="CP397" i="9" s="1"/>
  <c r="BY397" i="9"/>
  <c r="BX397" i="9"/>
  <c r="BU397" i="9"/>
  <c r="GO397" i="9" s="1"/>
  <c r="BT397" i="9"/>
  <c r="CZ397" i="9" s="1"/>
  <c r="BQ397" i="9"/>
  <c r="CW397" i="9" s="1"/>
  <c r="BP397" i="9"/>
  <c r="CV397" i="9" s="1"/>
  <c r="BE397" i="9"/>
  <c r="BD397" i="9"/>
  <c r="AS397" i="9"/>
  <c r="AR397" i="9"/>
  <c r="AO397" i="9"/>
  <c r="AN397" i="9"/>
  <c r="GP397" i="9" s="1"/>
  <c r="AK397" i="9"/>
  <c r="AJ397" i="9"/>
  <c r="AE397" i="9"/>
  <c r="AD397" i="9"/>
  <c r="AC397" i="9"/>
  <c r="AB397" i="9"/>
  <c r="Y397" i="9"/>
  <c r="X397" i="9"/>
  <c r="U397" i="9"/>
  <c r="T397" i="9"/>
  <c r="AZ397" i="9" s="1"/>
  <c r="O397" i="9"/>
  <c r="N397" i="9"/>
  <c r="K397" i="9"/>
  <c r="J397" i="9"/>
  <c r="HC396" i="9"/>
  <c r="HG396" i="9" s="1"/>
  <c r="HB396" i="9"/>
  <c r="HF396" i="9" s="1"/>
  <c r="GO396" i="9"/>
  <c r="GM396" i="9"/>
  <c r="GL396" i="9"/>
  <c r="GG396" i="9"/>
  <c r="GE396" i="9"/>
  <c r="GD396" i="9"/>
  <c r="GC396" i="9"/>
  <c r="GB396" i="9"/>
  <c r="FY396" i="9"/>
  <c r="FX396" i="9"/>
  <c r="FU396" i="9"/>
  <c r="FT396" i="9"/>
  <c r="FO396" i="9"/>
  <c r="FH396" i="9"/>
  <c r="FE396" i="9"/>
  <c r="FD396" i="9"/>
  <c r="EW396" i="9"/>
  <c r="EV396" i="9"/>
  <c r="ES396" i="9"/>
  <c r="ER396" i="9"/>
  <c r="EO396" i="9"/>
  <c r="EN396" i="9"/>
  <c r="EI396" i="9"/>
  <c r="EH396" i="9"/>
  <c r="EG396" i="9"/>
  <c r="FM396" i="9" s="1"/>
  <c r="EF396" i="9"/>
  <c r="FL396" i="9" s="1"/>
  <c r="EC396" i="9"/>
  <c r="FI396" i="9" s="1"/>
  <c r="EB396" i="9"/>
  <c r="DY396" i="9"/>
  <c r="DX396" i="9"/>
  <c r="DK396" i="9"/>
  <c r="DA396" i="9"/>
  <c r="CZ396" i="9"/>
  <c r="CW396" i="9"/>
  <c r="CO396" i="9"/>
  <c r="CN396" i="9"/>
  <c r="CK396" i="9"/>
  <c r="CQ396" i="9" s="1"/>
  <c r="CJ396" i="9"/>
  <c r="CG396" i="9"/>
  <c r="CF396" i="9"/>
  <c r="CA396" i="9"/>
  <c r="BZ396" i="9"/>
  <c r="BY396" i="9"/>
  <c r="DE396" i="9" s="1"/>
  <c r="BX396" i="9"/>
  <c r="DD396" i="9" s="1"/>
  <c r="BU396" i="9"/>
  <c r="BT396" i="9"/>
  <c r="BQ396" i="9"/>
  <c r="BP396" i="9"/>
  <c r="GF396" i="9" s="1"/>
  <c r="BE396" i="9"/>
  <c r="BA396" i="9"/>
  <c r="AZ396" i="9"/>
  <c r="AS396" i="9"/>
  <c r="AR396" i="9"/>
  <c r="AO396" i="9"/>
  <c r="AN396" i="9"/>
  <c r="AK396" i="9"/>
  <c r="AJ396" i="9"/>
  <c r="AE396" i="9"/>
  <c r="AD396" i="9"/>
  <c r="AC396" i="9"/>
  <c r="AB396" i="9"/>
  <c r="Y396" i="9"/>
  <c r="X396" i="9"/>
  <c r="U396" i="9"/>
  <c r="T396" i="9"/>
  <c r="O396" i="9"/>
  <c r="N396" i="9"/>
  <c r="K396" i="9"/>
  <c r="J396" i="9"/>
  <c r="HF395" i="9"/>
  <c r="HC395" i="9"/>
  <c r="HG395" i="9" s="1"/>
  <c r="HB395" i="9"/>
  <c r="GQ395" i="9"/>
  <c r="GM395" i="9"/>
  <c r="GL395" i="9"/>
  <c r="GE395" i="9"/>
  <c r="GD395" i="9"/>
  <c r="GH395" i="9" s="1"/>
  <c r="GC395" i="9"/>
  <c r="GB395" i="9"/>
  <c r="FY395" i="9"/>
  <c r="FX395" i="9"/>
  <c r="FU395" i="9"/>
  <c r="FT395" i="9"/>
  <c r="FM395" i="9"/>
  <c r="FE395" i="9"/>
  <c r="FD395" i="9"/>
  <c r="EW395" i="9"/>
  <c r="EV395" i="9"/>
  <c r="ES395" i="9"/>
  <c r="ER395" i="9"/>
  <c r="EO395" i="9"/>
  <c r="EY395" i="9" s="1"/>
  <c r="FA395" i="9" s="1"/>
  <c r="EN395" i="9"/>
  <c r="EX395" i="9" s="1"/>
  <c r="EZ395" i="9" s="1"/>
  <c r="EI395" i="9"/>
  <c r="EH395" i="9"/>
  <c r="EG395" i="9"/>
  <c r="EF395" i="9"/>
  <c r="FL395" i="9" s="1"/>
  <c r="EC395" i="9"/>
  <c r="FI395" i="9" s="1"/>
  <c r="EB395" i="9"/>
  <c r="FH395" i="9" s="1"/>
  <c r="DY395" i="9"/>
  <c r="DX395" i="9"/>
  <c r="DA395" i="9"/>
  <c r="CW395" i="9"/>
  <c r="CV395" i="9"/>
  <c r="CO395" i="9"/>
  <c r="CN395" i="9"/>
  <c r="CK395" i="9"/>
  <c r="CJ395" i="9"/>
  <c r="CG395" i="9"/>
  <c r="CF395" i="9"/>
  <c r="CA395" i="9"/>
  <c r="BZ395" i="9"/>
  <c r="BY395" i="9"/>
  <c r="DE395" i="9" s="1"/>
  <c r="BX395" i="9"/>
  <c r="DD395" i="9" s="1"/>
  <c r="BU395" i="9"/>
  <c r="BT395" i="9"/>
  <c r="CZ395" i="9" s="1"/>
  <c r="BQ395" i="9"/>
  <c r="BP395" i="9"/>
  <c r="BI395" i="9"/>
  <c r="AU395" i="9"/>
  <c r="AW395" i="9" s="1"/>
  <c r="AT395" i="9"/>
  <c r="AV395" i="9" s="1"/>
  <c r="AS395" i="9"/>
  <c r="AR395" i="9"/>
  <c r="AO395" i="9"/>
  <c r="AN395" i="9"/>
  <c r="AK395" i="9"/>
  <c r="AJ395" i="9"/>
  <c r="AE395" i="9"/>
  <c r="AD395" i="9"/>
  <c r="AC395" i="9"/>
  <c r="AB395" i="9"/>
  <c r="Y395" i="9"/>
  <c r="X395" i="9"/>
  <c r="U395" i="9"/>
  <c r="T395" i="9"/>
  <c r="O395" i="9"/>
  <c r="N395" i="9"/>
  <c r="K395" i="9"/>
  <c r="J395" i="9"/>
  <c r="HG394" i="9"/>
  <c r="HF394" i="9"/>
  <c r="HC394" i="9"/>
  <c r="HB394" i="9"/>
  <c r="GQ394" i="9"/>
  <c r="GP394" i="9"/>
  <c r="GM394" i="9"/>
  <c r="GU394" i="9" s="1"/>
  <c r="GL394" i="9"/>
  <c r="GT394" i="9" s="1"/>
  <c r="GE394" i="9"/>
  <c r="GD394" i="9"/>
  <c r="GC394" i="9"/>
  <c r="GB394" i="9"/>
  <c r="FY394" i="9"/>
  <c r="FX394" i="9"/>
  <c r="FU394" i="9"/>
  <c r="FT394" i="9"/>
  <c r="FN394" i="9"/>
  <c r="EJ394" i="9" s="1"/>
  <c r="FM394" i="9"/>
  <c r="FL394" i="9"/>
  <c r="EW394" i="9"/>
  <c r="EV394" i="9"/>
  <c r="ES394" i="9"/>
  <c r="ER394" i="9"/>
  <c r="EO394" i="9"/>
  <c r="EN394" i="9"/>
  <c r="EI394" i="9"/>
  <c r="EH394" i="9"/>
  <c r="EG394" i="9"/>
  <c r="EF394" i="9"/>
  <c r="EC394" i="9"/>
  <c r="FI394" i="9" s="1"/>
  <c r="EB394" i="9"/>
  <c r="FH394" i="9" s="1"/>
  <c r="DY394" i="9"/>
  <c r="FE394" i="9" s="1"/>
  <c r="DX394" i="9"/>
  <c r="FD394" i="9" s="1"/>
  <c r="DE394" i="9"/>
  <c r="CV394" i="9"/>
  <c r="CS394" i="9"/>
  <c r="CQ394" i="9"/>
  <c r="CO394" i="9"/>
  <c r="CN394" i="9"/>
  <c r="CK394" i="9"/>
  <c r="CJ394" i="9"/>
  <c r="CP394" i="9" s="1"/>
  <c r="CR394" i="9" s="1"/>
  <c r="CG394" i="9"/>
  <c r="CF394" i="9"/>
  <c r="CA394" i="9"/>
  <c r="BZ394" i="9"/>
  <c r="BY394" i="9"/>
  <c r="HE394" i="9" s="1"/>
  <c r="HI394" i="9" s="1"/>
  <c r="BX394" i="9"/>
  <c r="BU394" i="9"/>
  <c r="DA394" i="9" s="1"/>
  <c r="BT394" i="9"/>
  <c r="CZ394" i="9" s="1"/>
  <c r="BQ394" i="9"/>
  <c r="BP394" i="9"/>
  <c r="GF394" i="9" s="1"/>
  <c r="GJ394" i="9" s="1"/>
  <c r="BI394" i="9"/>
  <c r="BH394" i="9"/>
  <c r="AS394" i="9"/>
  <c r="AR394" i="9"/>
  <c r="AO394" i="9"/>
  <c r="AN394" i="9"/>
  <c r="AK394" i="9"/>
  <c r="AJ394" i="9"/>
  <c r="GH394" i="9" s="1"/>
  <c r="AE394" i="9"/>
  <c r="DK394" i="9" s="1"/>
  <c r="AD394" i="9"/>
  <c r="AC394" i="9"/>
  <c r="AB394" i="9"/>
  <c r="Y394" i="9"/>
  <c r="X394" i="9"/>
  <c r="U394" i="9"/>
  <c r="T394" i="9"/>
  <c r="AZ394" i="9" s="1"/>
  <c r="O394" i="9"/>
  <c r="N394" i="9"/>
  <c r="K394" i="9"/>
  <c r="J394" i="9"/>
  <c r="HG393" i="9"/>
  <c r="HC393" i="9"/>
  <c r="HB393" i="9"/>
  <c r="HF393" i="9" s="1"/>
  <c r="GU393" i="9"/>
  <c r="GP393" i="9"/>
  <c r="GN393" i="9"/>
  <c r="GM393" i="9"/>
  <c r="GL393" i="9"/>
  <c r="GE393" i="9"/>
  <c r="GD393" i="9"/>
  <c r="GC393" i="9"/>
  <c r="GB393" i="9"/>
  <c r="FY393" i="9"/>
  <c r="FX393" i="9"/>
  <c r="FU393" i="9"/>
  <c r="FT393" i="9"/>
  <c r="FL393" i="9"/>
  <c r="FI393" i="9"/>
  <c r="FH393" i="9"/>
  <c r="FE393" i="9"/>
  <c r="EW393" i="9"/>
  <c r="EV393" i="9"/>
  <c r="ES393" i="9"/>
  <c r="ER393" i="9"/>
  <c r="EO393" i="9"/>
  <c r="EN393" i="9"/>
  <c r="EI393" i="9"/>
  <c r="EH393" i="9"/>
  <c r="EG393" i="9"/>
  <c r="EF393" i="9"/>
  <c r="EC393" i="9"/>
  <c r="EB393" i="9"/>
  <c r="DY393" i="9"/>
  <c r="DX393" i="9"/>
  <c r="FD393" i="9" s="1"/>
  <c r="DE393" i="9"/>
  <c r="DD393" i="9"/>
  <c r="CZ393" i="9"/>
  <c r="CO393" i="9"/>
  <c r="CN393" i="9"/>
  <c r="CK393" i="9"/>
  <c r="CJ393" i="9"/>
  <c r="CG393" i="9"/>
  <c r="GI393" i="9" s="1"/>
  <c r="CF393" i="9"/>
  <c r="CP393" i="9" s="1"/>
  <c r="CA393" i="9"/>
  <c r="BZ393" i="9"/>
  <c r="DJ393" i="9" s="1"/>
  <c r="BY393" i="9"/>
  <c r="BX393" i="9"/>
  <c r="BU393" i="9"/>
  <c r="BT393" i="9"/>
  <c r="BQ393" i="9"/>
  <c r="CW393" i="9" s="1"/>
  <c r="BP393" i="9"/>
  <c r="CV393" i="9" s="1"/>
  <c r="BE393" i="9"/>
  <c r="BD393" i="9"/>
  <c r="AU393" i="9"/>
  <c r="AT393" i="9"/>
  <c r="AS393" i="9"/>
  <c r="AR393" i="9"/>
  <c r="AO393" i="9"/>
  <c r="GQ393" i="9" s="1"/>
  <c r="AN393" i="9"/>
  <c r="AK393" i="9"/>
  <c r="AJ393" i="9"/>
  <c r="AE393" i="9"/>
  <c r="AW393" i="9" s="1"/>
  <c r="AD393" i="9"/>
  <c r="AV393" i="9" s="1"/>
  <c r="AC393" i="9"/>
  <c r="BI393" i="9" s="1"/>
  <c r="AB393" i="9"/>
  <c r="Y393" i="9"/>
  <c r="X393" i="9"/>
  <c r="U393" i="9"/>
  <c r="BA393" i="9" s="1"/>
  <c r="T393" i="9"/>
  <c r="O393" i="9"/>
  <c r="N393" i="9"/>
  <c r="K393" i="9"/>
  <c r="J393" i="9"/>
  <c r="HD392" i="9"/>
  <c r="HH392" i="9" s="1"/>
  <c r="HC392" i="9"/>
  <c r="HG392" i="9" s="1"/>
  <c r="HB392" i="9"/>
  <c r="HF392" i="9" s="1"/>
  <c r="GN392" i="9"/>
  <c r="GM392" i="9"/>
  <c r="GL392" i="9"/>
  <c r="GE392" i="9"/>
  <c r="GD392" i="9"/>
  <c r="GH392" i="9" s="1"/>
  <c r="GC392" i="9"/>
  <c r="GB392" i="9"/>
  <c r="FY392" i="9"/>
  <c r="FX392" i="9"/>
  <c r="FU392" i="9"/>
  <c r="FT392" i="9"/>
  <c r="FI392" i="9"/>
  <c r="FH392" i="9"/>
  <c r="EX392" i="9"/>
  <c r="EZ392" i="9" s="1"/>
  <c r="EW392" i="9"/>
  <c r="EV392" i="9"/>
  <c r="ES392" i="9"/>
  <c r="ER392" i="9"/>
  <c r="EO392" i="9"/>
  <c r="EN392" i="9"/>
  <c r="EI392" i="9"/>
  <c r="EH392" i="9"/>
  <c r="FP392" i="9" s="1"/>
  <c r="EG392" i="9"/>
  <c r="EF392" i="9"/>
  <c r="FL392" i="9" s="1"/>
  <c r="EC392" i="9"/>
  <c r="EB392" i="9"/>
  <c r="DY392" i="9"/>
  <c r="FE392" i="9" s="1"/>
  <c r="DX392" i="9"/>
  <c r="FD392" i="9" s="1"/>
  <c r="FN392" i="9" s="1"/>
  <c r="EJ392" i="9" s="1"/>
  <c r="DK392" i="9"/>
  <c r="DJ392" i="9"/>
  <c r="DD392" i="9"/>
  <c r="CZ392" i="9"/>
  <c r="CO392" i="9"/>
  <c r="CN392" i="9"/>
  <c r="CK392" i="9"/>
  <c r="CJ392" i="9"/>
  <c r="CG392" i="9"/>
  <c r="CF392" i="9"/>
  <c r="CA392" i="9"/>
  <c r="BZ392" i="9"/>
  <c r="CP392" i="9" s="1"/>
  <c r="BY392" i="9"/>
  <c r="DE392" i="9" s="1"/>
  <c r="BX392" i="9"/>
  <c r="BU392" i="9"/>
  <c r="DA392" i="9" s="1"/>
  <c r="BT392" i="9"/>
  <c r="BQ392" i="9"/>
  <c r="BP392" i="9"/>
  <c r="CV392" i="9" s="1"/>
  <c r="BH392" i="9"/>
  <c r="BD392" i="9"/>
  <c r="BA392" i="9"/>
  <c r="AT392" i="9"/>
  <c r="AS392" i="9"/>
  <c r="AR392" i="9"/>
  <c r="AO392" i="9"/>
  <c r="AN392" i="9"/>
  <c r="AK392" i="9"/>
  <c r="AJ392" i="9"/>
  <c r="AE392" i="9"/>
  <c r="AD392" i="9"/>
  <c r="AC392" i="9"/>
  <c r="BI392" i="9" s="1"/>
  <c r="AB392" i="9"/>
  <c r="Y392" i="9"/>
  <c r="X392" i="9"/>
  <c r="U392" i="9"/>
  <c r="T392" i="9"/>
  <c r="O392" i="9"/>
  <c r="N392" i="9"/>
  <c r="K392" i="9"/>
  <c r="J392" i="9"/>
  <c r="HI391" i="9"/>
  <c r="HG391" i="9"/>
  <c r="HC391" i="9"/>
  <c r="HB391" i="9"/>
  <c r="HF391" i="9" s="1"/>
  <c r="GN391" i="9"/>
  <c r="GM391" i="9"/>
  <c r="GL391" i="9"/>
  <c r="GF391" i="9"/>
  <c r="GE391" i="9"/>
  <c r="GU391" i="9" s="1"/>
  <c r="GD391" i="9"/>
  <c r="GC391" i="9"/>
  <c r="GB391" i="9"/>
  <c r="FY391" i="9"/>
  <c r="FX391" i="9"/>
  <c r="FU391" i="9"/>
  <c r="FT391" i="9"/>
  <c r="FM391" i="9"/>
  <c r="FD391" i="9"/>
  <c r="EW391" i="9"/>
  <c r="EV391" i="9"/>
  <c r="ES391" i="9"/>
  <c r="ER391" i="9"/>
  <c r="EO391" i="9"/>
  <c r="EN391" i="9"/>
  <c r="EK391" i="9"/>
  <c r="EI391" i="9"/>
  <c r="EY391" i="9" s="1"/>
  <c r="FA391" i="9" s="1"/>
  <c r="EH391" i="9"/>
  <c r="EG391" i="9"/>
  <c r="EF391" i="9"/>
  <c r="FL391" i="9" s="1"/>
  <c r="EC391" i="9"/>
  <c r="FI391" i="9" s="1"/>
  <c r="EB391" i="9"/>
  <c r="FH391" i="9" s="1"/>
  <c r="DY391" i="9"/>
  <c r="FE391" i="9" s="1"/>
  <c r="FO391" i="9" s="1"/>
  <c r="FQ391" i="9" s="1"/>
  <c r="DX391" i="9"/>
  <c r="DE391" i="9"/>
  <c r="DD391" i="9"/>
  <c r="DA391" i="9"/>
  <c r="CZ391" i="9"/>
  <c r="CV391" i="9"/>
  <c r="DF391" i="9" s="1"/>
  <c r="CB391" i="9" s="1"/>
  <c r="DH391" i="9" s="1"/>
  <c r="CO391" i="9"/>
  <c r="CN391" i="9"/>
  <c r="CK391" i="9"/>
  <c r="CJ391" i="9"/>
  <c r="CG391" i="9"/>
  <c r="CF391" i="9"/>
  <c r="CA391" i="9"/>
  <c r="BZ391" i="9"/>
  <c r="CP391" i="9" s="1"/>
  <c r="BY391" i="9"/>
  <c r="HE391" i="9" s="1"/>
  <c r="BX391" i="9"/>
  <c r="BU391" i="9"/>
  <c r="BT391" i="9"/>
  <c r="BQ391" i="9"/>
  <c r="BP391" i="9"/>
  <c r="BI391" i="9"/>
  <c r="BD391" i="9"/>
  <c r="BA391" i="9"/>
  <c r="BK391" i="9" s="1"/>
  <c r="AG391" i="9" s="1"/>
  <c r="AZ391" i="9"/>
  <c r="AS391" i="9"/>
  <c r="AR391" i="9"/>
  <c r="AO391" i="9"/>
  <c r="AN391" i="9"/>
  <c r="AK391" i="9"/>
  <c r="AJ391" i="9"/>
  <c r="AE391" i="9"/>
  <c r="AD391" i="9"/>
  <c r="AC391" i="9"/>
  <c r="AB391" i="9"/>
  <c r="Y391" i="9"/>
  <c r="BE391" i="9" s="1"/>
  <c r="X391" i="9"/>
  <c r="U391" i="9"/>
  <c r="T391" i="9"/>
  <c r="O391" i="9"/>
  <c r="N391" i="9"/>
  <c r="K391" i="9"/>
  <c r="J391" i="9"/>
  <c r="HG390" i="9"/>
  <c r="HC390" i="9"/>
  <c r="HB390" i="9"/>
  <c r="HF390" i="9" s="1"/>
  <c r="GO390" i="9"/>
  <c r="GM390" i="9"/>
  <c r="GL390" i="9"/>
  <c r="GE390" i="9"/>
  <c r="GD390" i="9"/>
  <c r="GH390" i="9" s="1"/>
  <c r="GC390" i="9"/>
  <c r="GB390" i="9"/>
  <c r="FY390" i="9"/>
  <c r="FX390" i="9"/>
  <c r="FU390" i="9"/>
  <c r="FT390" i="9"/>
  <c r="FI390" i="9"/>
  <c r="FE390" i="9"/>
  <c r="FO390" i="9" s="1"/>
  <c r="FD390" i="9"/>
  <c r="EX390" i="9"/>
  <c r="EZ390" i="9" s="1"/>
  <c r="EW390" i="9"/>
  <c r="EV390" i="9"/>
  <c r="ES390" i="9"/>
  <c r="ER390" i="9"/>
  <c r="EO390" i="9"/>
  <c r="EN390" i="9"/>
  <c r="EI390" i="9"/>
  <c r="EY390" i="9" s="1"/>
  <c r="FA390" i="9" s="1"/>
  <c r="EH390" i="9"/>
  <c r="EG390" i="9"/>
  <c r="FM390" i="9" s="1"/>
  <c r="EF390" i="9"/>
  <c r="FL390" i="9" s="1"/>
  <c r="EC390" i="9"/>
  <c r="EB390" i="9"/>
  <c r="FH390" i="9" s="1"/>
  <c r="DY390" i="9"/>
  <c r="DX390" i="9"/>
  <c r="DJ390" i="9"/>
  <c r="DA390" i="9"/>
  <c r="CW390" i="9"/>
  <c r="CV390" i="9"/>
  <c r="CO390" i="9"/>
  <c r="CN390" i="9"/>
  <c r="CK390" i="9"/>
  <c r="CJ390" i="9"/>
  <c r="CG390" i="9"/>
  <c r="CF390" i="9"/>
  <c r="CA390" i="9"/>
  <c r="BZ390" i="9"/>
  <c r="BY390" i="9"/>
  <c r="DE390" i="9" s="1"/>
  <c r="BX390" i="9"/>
  <c r="DD390" i="9" s="1"/>
  <c r="BU390" i="9"/>
  <c r="BT390" i="9"/>
  <c r="CZ390" i="9" s="1"/>
  <c r="BQ390" i="9"/>
  <c r="GG390" i="9" s="1"/>
  <c r="BP390" i="9"/>
  <c r="BH390" i="9"/>
  <c r="BE390" i="9"/>
  <c r="BA390" i="9"/>
  <c r="AT390" i="9"/>
  <c r="AV390" i="9" s="1"/>
  <c r="AS390" i="9"/>
  <c r="AR390" i="9"/>
  <c r="AO390" i="9"/>
  <c r="AN390" i="9"/>
  <c r="AK390" i="9"/>
  <c r="AJ390" i="9"/>
  <c r="AE390" i="9"/>
  <c r="AD390" i="9"/>
  <c r="AC390" i="9"/>
  <c r="AB390" i="9"/>
  <c r="Y390" i="9"/>
  <c r="X390" i="9"/>
  <c r="U390" i="9"/>
  <c r="T390" i="9"/>
  <c r="O390" i="9"/>
  <c r="N390" i="9"/>
  <c r="K390" i="9"/>
  <c r="J390" i="9"/>
  <c r="HG389" i="9"/>
  <c r="HF389" i="9"/>
  <c r="HD389" i="9"/>
  <c r="HH389" i="9" s="1"/>
  <c r="HC389" i="9"/>
  <c r="HB389" i="9"/>
  <c r="GO389" i="9"/>
  <c r="GM389" i="9"/>
  <c r="GL389" i="9"/>
  <c r="GT389" i="9" s="1"/>
  <c r="GH389" i="9"/>
  <c r="GE389" i="9"/>
  <c r="GI389" i="9" s="1"/>
  <c r="GD389" i="9"/>
  <c r="GC389" i="9"/>
  <c r="GB389" i="9"/>
  <c r="FY389" i="9"/>
  <c r="FX389" i="9"/>
  <c r="FU389" i="9"/>
  <c r="FT389" i="9"/>
  <c r="FN389" i="9"/>
  <c r="EJ389" i="9" s="1"/>
  <c r="FL389" i="9"/>
  <c r="FI389" i="9"/>
  <c r="FH389" i="9"/>
  <c r="EW389" i="9"/>
  <c r="EV389" i="9"/>
  <c r="EX389" i="9" s="1"/>
  <c r="ES389" i="9"/>
  <c r="ER389" i="9"/>
  <c r="EO389" i="9"/>
  <c r="EN389" i="9"/>
  <c r="EI389" i="9"/>
  <c r="EH389" i="9"/>
  <c r="EG389" i="9"/>
  <c r="FM389" i="9" s="1"/>
  <c r="EF389" i="9"/>
  <c r="EC389" i="9"/>
  <c r="EB389" i="9"/>
  <c r="DY389" i="9"/>
  <c r="FE389" i="9" s="1"/>
  <c r="DX389" i="9"/>
  <c r="FD389" i="9" s="1"/>
  <c r="DK389" i="9"/>
  <c r="DG389" i="9"/>
  <c r="CC389" i="9" s="1"/>
  <c r="DI389" i="9" s="1"/>
  <c r="DD389" i="9"/>
  <c r="DA389" i="9"/>
  <c r="CW389" i="9"/>
  <c r="CO389" i="9"/>
  <c r="CN389" i="9"/>
  <c r="CK389" i="9"/>
  <c r="CJ389" i="9"/>
  <c r="CG389" i="9"/>
  <c r="CF389" i="9"/>
  <c r="CA389" i="9"/>
  <c r="BZ389" i="9"/>
  <c r="BY389" i="9"/>
  <c r="DE389" i="9" s="1"/>
  <c r="BX389" i="9"/>
  <c r="BU389" i="9"/>
  <c r="BT389" i="9"/>
  <c r="CZ389" i="9" s="1"/>
  <c r="BQ389" i="9"/>
  <c r="BP389" i="9"/>
  <c r="CV389" i="9" s="1"/>
  <c r="DF389" i="9" s="1"/>
  <c r="CB389" i="9" s="1"/>
  <c r="DH389" i="9" s="1"/>
  <c r="BI389" i="9"/>
  <c r="BH389" i="9"/>
  <c r="BE389" i="9"/>
  <c r="AS389" i="9"/>
  <c r="AR389" i="9"/>
  <c r="AO389" i="9"/>
  <c r="AN389" i="9"/>
  <c r="AK389" i="9"/>
  <c r="AU389" i="9" s="1"/>
  <c r="AW389" i="9" s="1"/>
  <c r="AJ389" i="9"/>
  <c r="AE389" i="9"/>
  <c r="AD389" i="9"/>
  <c r="DJ389" i="9" s="1"/>
  <c r="AC389" i="9"/>
  <c r="AB389" i="9"/>
  <c r="Y389" i="9"/>
  <c r="X389" i="9"/>
  <c r="U389" i="9"/>
  <c r="T389" i="9"/>
  <c r="P389" i="9"/>
  <c r="O389" i="9"/>
  <c r="N389" i="9"/>
  <c r="K389" i="9"/>
  <c r="J389" i="9"/>
  <c r="HF388" i="9"/>
  <c r="HE388" i="9"/>
  <c r="HI388" i="9" s="1"/>
  <c r="HC388" i="9"/>
  <c r="HG388" i="9" s="1"/>
  <c r="HB388" i="9"/>
  <c r="GO388" i="9"/>
  <c r="GN388" i="9"/>
  <c r="GM388" i="9"/>
  <c r="GL388" i="9"/>
  <c r="GH388" i="9"/>
  <c r="GE388" i="9"/>
  <c r="GD388" i="9"/>
  <c r="GC388" i="9"/>
  <c r="GB388" i="9"/>
  <c r="FY388" i="9"/>
  <c r="FX388" i="9"/>
  <c r="FU388" i="9"/>
  <c r="FT388" i="9"/>
  <c r="FM388" i="9"/>
  <c r="FI388" i="9"/>
  <c r="FH388" i="9"/>
  <c r="FA388" i="9"/>
  <c r="EY388" i="9"/>
  <c r="EX388" i="9"/>
  <c r="EW388" i="9"/>
  <c r="EV388" i="9"/>
  <c r="ES388" i="9"/>
  <c r="ER388" i="9"/>
  <c r="EO388" i="9"/>
  <c r="EN388" i="9"/>
  <c r="EI388" i="9"/>
  <c r="EH388" i="9"/>
  <c r="EG388" i="9"/>
  <c r="EF388" i="9"/>
  <c r="FL388" i="9" s="1"/>
  <c r="EC388" i="9"/>
  <c r="EB388" i="9"/>
  <c r="DY388" i="9"/>
  <c r="FE388" i="9" s="1"/>
  <c r="DX388" i="9"/>
  <c r="FD388" i="9" s="1"/>
  <c r="FN388" i="9" s="1"/>
  <c r="EJ388" i="9" s="1"/>
  <c r="DK388" i="9"/>
  <c r="DD388" i="9"/>
  <c r="CP388" i="9"/>
  <c r="CR388" i="9" s="1"/>
  <c r="CO388" i="9"/>
  <c r="CN388" i="9"/>
  <c r="CK388" i="9"/>
  <c r="CJ388" i="9"/>
  <c r="CG388" i="9"/>
  <c r="CF388" i="9"/>
  <c r="CA388" i="9"/>
  <c r="BZ388" i="9"/>
  <c r="BY388" i="9"/>
  <c r="DE388" i="9" s="1"/>
  <c r="BX388" i="9"/>
  <c r="BU388" i="9"/>
  <c r="DA388" i="9" s="1"/>
  <c r="BT388" i="9"/>
  <c r="CZ388" i="9" s="1"/>
  <c r="BQ388" i="9"/>
  <c r="CW388" i="9" s="1"/>
  <c r="DG388" i="9" s="1"/>
  <c r="CC388" i="9" s="1"/>
  <c r="DI388" i="9" s="1"/>
  <c r="BP388" i="9"/>
  <c r="BH388" i="9"/>
  <c r="BD388" i="9"/>
  <c r="AZ388" i="9"/>
  <c r="AS388" i="9"/>
  <c r="AR388" i="9"/>
  <c r="AO388" i="9"/>
  <c r="AN388" i="9"/>
  <c r="AK388" i="9"/>
  <c r="AU388" i="9" s="1"/>
  <c r="AJ388" i="9"/>
  <c r="AE388" i="9"/>
  <c r="AD388" i="9"/>
  <c r="AC388" i="9"/>
  <c r="BI388" i="9" s="1"/>
  <c r="AB388" i="9"/>
  <c r="Y388" i="9"/>
  <c r="BE388" i="9" s="1"/>
  <c r="X388" i="9"/>
  <c r="U388" i="9"/>
  <c r="T388" i="9"/>
  <c r="O388" i="9"/>
  <c r="N388" i="9"/>
  <c r="K388" i="9"/>
  <c r="J388" i="9"/>
  <c r="HG387" i="9"/>
  <c r="HC387" i="9"/>
  <c r="HB387" i="9"/>
  <c r="HF387" i="9" s="1"/>
  <c r="GO387" i="9"/>
  <c r="GM387" i="9"/>
  <c r="GL387" i="9"/>
  <c r="GG387" i="9"/>
  <c r="GK387" i="9" s="1"/>
  <c r="GF387" i="9"/>
  <c r="GJ387" i="9" s="1"/>
  <c r="GE387" i="9"/>
  <c r="GD387" i="9"/>
  <c r="GC387" i="9"/>
  <c r="GB387" i="9"/>
  <c r="FY387" i="9"/>
  <c r="FX387" i="9"/>
  <c r="FU387" i="9"/>
  <c r="FT387" i="9"/>
  <c r="FQ387" i="9"/>
  <c r="FO387" i="9"/>
  <c r="EK387" i="9" s="1"/>
  <c r="FE387" i="9"/>
  <c r="FD387" i="9"/>
  <c r="EW387" i="9"/>
  <c r="EV387" i="9"/>
  <c r="ES387" i="9"/>
  <c r="ER387" i="9"/>
  <c r="EO387" i="9"/>
  <c r="EN387" i="9"/>
  <c r="EI387" i="9"/>
  <c r="EH387" i="9"/>
  <c r="EG387" i="9"/>
  <c r="FM387" i="9" s="1"/>
  <c r="EF387" i="9"/>
  <c r="FL387" i="9" s="1"/>
  <c r="EC387" i="9"/>
  <c r="FI387" i="9" s="1"/>
  <c r="EB387" i="9"/>
  <c r="GN387" i="9" s="1"/>
  <c r="GV387" i="9" s="1"/>
  <c r="DY387" i="9"/>
  <c r="DX387" i="9"/>
  <c r="DD387" i="9"/>
  <c r="CZ387" i="9"/>
  <c r="CW387" i="9"/>
  <c r="CV387" i="9"/>
  <c r="CQ387" i="9"/>
  <c r="CO387" i="9"/>
  <c r="CN387" i="9"/>
  <c r="CK387" i="9"/>
  <c r="CJ387" i="9"/>
  <c r="CG387" i="9"/>
  <c r="CF387" i="9"/>
  <c r="CA387" i="9"/>
  <c r="BZ387" i="9"/>
  <c r="CP387" i="9" s="1"/>
  <c r="BY387" i="9"/>
  <c r="DE387" i="9" s="1"/>
  <c r="BX387" i="9"/>
  <c r="BU387" i="9"/>
  <c r="DA387" i="9" s="1"/>
  <c r="BT387" i="9"/>
  <c r="BQ387" i="9"/>
  <c r="BP387" i="9"/>
  <c r="BE387" i="9"/>
  <c r="AZ387" i="9"/>
  <c r="AS387" i="9"/>
  <c r="AR387" i="9"/>
  <c r="AO387" i="9"/>
  <c r="GQ387" i="9" s="1"/>
  <c r="AN387" i="9"/>
  <c r="AK387" i="9"/>
  <c r="AJ387" i="9"/>
  <c r="AE387" i="9"/>
  <c r="AD387" i="9"/>
  <c r="AC387" i="9"/>
  <c r="AB387" i="9"/>
  <c r="Y387" i="9"/>
  <c r="X387" i="9"/>
  <c r="BD387" i="9" s="1"/>
  <c r="U387" i="9"/>
  <c r="BA387" i="9" s="1"/>
  <c r="T387" i="9"/>
  <c r="O387" i="9"/>
  <c r="N387" i="9"/>
  <c r="K387" i="9"/>
  <c r="J387" i="9"/>
  <c r="HG386" i="9"/>
  <c r="HE386" i="9"/>
  <c r="HI386" i="9" s="1"/>
  <c r="HC386" i="9"/>
  <c r="HB386" i="9"/>
  <c r="HF386" i="9" s="1"/>
  <c r="GY386" i="9"/>
  <c r="GU386" i="9"/>
  <c r="GQ386" i="9"/>
  <c r="GO386" i="9"/>
  <c r="GM386" i="9"/>
  <c r="GL386" i="9"/>
  <c r="GI386" i="9"/>
  <c r="GG386" i="9"/>
  <c r="GE386" i="9"/>
  <c r="GD386" i="9"/>
  <c r="GC386" i="9"/>
  <c r="GB386" i="9"/>
  <c r="FY386" i="9"/>
  <c r="FX386" i="9"/>
  <c r="FU386" i="9"/>
  <c r="FT386" i="9"/>
  <c r="FM386" i="9"/>
  <c r="FI386" i="9"/>
  <c r="FO386" i="9" s="1"/>
  <c r="EK386" i="9" s="1"/>
  <c r="FE386" i="9"/>
  <c r="EZ386" i="9"/>
  <c r="EW386" i="9"/>
  <c r="EV386" i="9"/>
  <c r="ES386" i="9"/>
  <c r="ER386" i="9"/>
  <c r="EO386" i="9"/>
  <c r="EN386" i="9"/>
  <c r="EX386" i="9" s="1"/>
  <c r="EI386" i="9"/>
  <c r="EH386" i="9"/>
  <c r="EG386" i="9"/>
  <c r="EF386" i="9"/>
  <c r="FL386" i="9" s="1"/>
  <c r="EC386" i="9"/>
  <c r="EB386" i="9"/>
  <c r="FH386" i="9" s="1"/>
  <c r="DY386" i="9"/>
  <c r="DX386" i="9"/>
  <c r="FD386" i="9" s="1"/>
  <c r="FN386" i="9" s="1"/>
  <c r="DJ386" i="9"/>
  <c r="DH386" i="9"/>
  <c r="DA386" i="9"/>
  <c r="CV386" i="9"/>
  <c r="CO386" i="9"/>
  <c r="CN386" i="9"/>
  <c r="CK386" i="9"/>
  <c r="CQ386" i="9" s="1"/>
  <c r="CJ386" i="9"/>
  <c r="CG386" i="9"/>
  <c r="CF386" i="9"/>
  <c r="CA386" i="9"/>
  <c r="BZ386" i="9"/>
  <c r="BY386" i="9"/>
  <c r="DE386" i="9" s="1"/>
  <c r="BX386" i="9"/>
  <c r="DD386" i="9" s="1"/>
  <c r="BU386" i="9"/>
  <c r="BT386" i="9"/>
  <c r="CZ386" i="9" s="1"/>
  <c r="DF386" i="9" s="1"/>
  <c r="CB386" i="9" s="1"/>
  <c r="BQ386" i="9"/>
  <c r="CW386" i="9" s="1"/>
  <c r="DG386" i="9" s="1"/>
  <c r="CC386" i="9" s="1"/>
  <c r="DI386" i="9" s="1"/>
  <c r="BP386" i="9"/>
  <c r="BI386" i="9"/>
  <c r="BE386" i="9"/>
  <c r="AS386" i="9"/>
  <c r="AR386" i="9"/>
  <c r="AO386" i="9"/>
  <c r="AN386" i="9"/>
  <c r="AK386" i="9"/>
  <c r="AJ386" i="9"/>
  <c r="AE386" i="9"/>
  <c r="AD386" i="9"/>
  <c r="AC386" i="9"/>
  <c r="AB386" i="9"/>
  <c r="Y386" i="9"/>
  <c r="X386" i="9"/>
  <c r="U386" i="9"/>
  <c r="BA386" i="9" s="1"/>
  <c r="T386" i="9"/>
  <c r="Q386" i="9"/>
  <c r="O386" i="9"/>
  <c r="N386" i="9"/>
  <c r="K386" i="9"/>
  <c r="J386" i="9"/>
  <c r="HH385" i="9"/>
  <c r="HF385" i="9"/>
  <c r="HC385" i="9"/>
  <c r="HG385" i="9" s="1"/>
  <c r="HB385" i="9"/>
  <c r="GM385" i="9"/>
  <c r="GL385" i="9"/>
  <c r="GT385" i="9" s="1"/>
  <c r="GX385" i="9" s="1"/>
  <c r="GE385" i="9"/>
  <c r="GD385" i="9"/>
  <c r="GC385" i="9"/>
  <c r="GB385" i="9"/>
  <c r="FY385" i="9"/>
  <c r="FX385" i="9"/>
  <c r="FU385" i="9"/>
  <c r="FT385" i="9"/>
  <c r="FL385" i="9"/>
  <c r="FH385" i="9"/>
  <c r="EY385" i="9"/>
  <c r="FA385" i="9" s="1"/>
  <c r="EX385" i="9"/>
  <c r="EZ385" i="9" s="1"/>
  <c r="EW385" i="9"/>
  <c r="EV385" i="9"/>
  <c r="ES385" i="9"/>
  <c r="ER385" i="9"/>
  <c r="EO385" i="9"/>
  <c r="GI385" i="9" s="1"/>
  <c r="EN385" i="9"/>
  <c r="EK385" i="9"/>
  <c r="EI385" i="9"/>
  <c r="EH385" i="9"/>
  <c r="EG385" i="9"/>
  <c r="FM385" i="9" s="1"/>
  <c r="EF385" i="9"/>
  <c r="EC385" i="9"/>
  <c r="FI385" i="9" s="1"/>
  <c r="EB385" i="9"/>
  <c r="DY385" i="9"/>
  <c r="FE385" i="9" s="1"/>
  <c r="FO385" i="9" s="1"/>
  <c r="DX385" i="9"/>
  <c r="FD385" i="9" s="1"/>
  <c r="DE385" i="9"/>
  <c r="DG385" i="9" s="1"/>
  <c r="CC385" i="9" s="1"/>
  <c r="DI385" i="9" s="1"/>
  <c r="DD385" i="9"/>
  <c r="DA385" i="9"/>
  <c r="CP385" i="9"/>
  <c r="CR385" i="9" s="1"/>
  <c r="CO385" i="9"/>
  <c r="CN385" i="9"/>
  <c r="CK385" i="9"/>
  <c r="CJ385" i="9"/>
  <c r="GP385" i="9" s="1"/>
  <c r="CG385" i="9"/>
  <c r="CF385" i="9"/>
  <c r="CA385" i="9"/>
  <c r="BZ385" i="9"/>
  <c r="BY385" i="9"/>
  <c r="BX385" i="9"/>
  <c r="HD385" i="9" s="1"/>
  <c r="BU385" i="9"/>
  <c r="BT385" i="9"/>
  <c r="CZ385" i="9" s="1"/>
  <c r="BQ385" i="9"/>
  <c r="CW385" i="9" s="1"/>
  <c r="BP385" i="9"/>
  <c r="CV385" i="9" s="1"/>
  <c r="BH385" i="9"/>
  <c r="BD385" i="9"/>
  <c r="BA385" i="9"/>
  <c r="AS385" i="9"/>
  <c r="AR385" i="9"/>
  <c r="AO385" i="9"/>
  <c r="AN385" i="9"/>
  <c r="AK385" i="9"/>
  <c r="AJ385" i="9"/>
  <c r="GH385" i="9" s="1"/>
  <c r="AE385" i="9"/>
  <c r="AD385" i="9"/>
  <c r="AC385" i="9"/>
  <c r="AB385" i="9"/>
  <c r="Y385" i="9"/>
  <c r="X385" i="9"/>
  <c r="U385" i="9"/>
  <c r="T385" i="9"/>
  <c r="P385" i="9"/>
  <c r="O385" i="9"/>
  <c r="N385" i="9"/>
  <c r="K385" i="9"/>
  <c r="J385" i="9"/>
  <c r="HG384" i="9"/>
  <c r="HF384" i="9"/>
  <c r="HC384" i="9"/>
  <c r="HB384" i="9"/>
  <c r="GN384" i="9"/>
  <c r="GM384" i="9"/>
  <c r="GL384" i="9"/>
  <c r="GE384" i="9"/>
  <c r="GD384" i="9"/>
  <c r="GC384" i="9"/>
  <c r="GB384" i="9"/>
  <c r="FY384" i="9"/>
  <c r="FX384" i="9"/>
  <c r="FU384" i="9"/>
  <c r="FT384" i="9"/>
  <c r="FM384" i="9"/>
  <c r="FH384" i="9"/>
  <c r="FE384" i="9"/>
  <c r="EW384" i="9"/>
  <c r="EV384" i="9"/>
  <c r="ES384" i="9"/>
  <c r="ER384" i="9"/>
  <c r="GP384" i="9" s="1"/>
  <c r="EO384" i="9"/>
  <c r="EN384" i="9"/>
  <c r="EI384" i="9"/>
  <c r="EH384" i="9"/>
  <c r="EG384" i="9"/>
  <c r="EF384" i="9"/>
  <c r="FL384" i="9" s="1"/>
  <c r="EC384" i="9"/>
  <c r="EB384" i="9"/>
  <c r="DY384" i="9"/>
  <c r="DX384" i="9"/>
  <c r="DJ384" i="9"/>
  <c r="DD384" i="9"/>
  <c r="CW384" i="9"/>
  <c r="CO384" i="9"/>
  <c r="CN384" i="9"/>
  <c r="CK384" i="9"/>
  <c r="CJ384" i="9"/>
  <c r="CG384" i="9"/>
  <c r="CF384" i="9"/>
  <c r="CA384" i="9"/>
  <c r="CQ384" i="9" s="1"/>
  <c r="BZ384" i="9"/>
  <c r="CP384" i="9" s="1"/>
  <c r="CR384" i="9" s="1"/>
  <c r="BY384" i="9"/>
  <c r="BX384" i="9"/>
  <c r="BU384" i="9"/>
  <c r="DA384" i="9" s="1"/>
  <c r="BT384" i="9"/>
  <c r="BQ384" i="9"/>
  <c r="BP384" i="9"/>
  <c r="CV384" i="9" s="1"/>
  <c r="BI384" i="9"/>
  <c r="BH384" i="9"/>
  <c r="BE384" i="9"/>
  <c r="BD384" i="9"/>
  <c r="AS384" i="9"/>
  <c r="AR384" i="9"/>
  <c r="AO384" i="9"/>
  <c r="AN384" i="9"/>
  <c r="AK384" i="9"/>
  <c r="AJ384" i="9"/>
  <c r="AE384" i="9"/>
  <c r="AD384" i="9"/>
  <c r="AC384" i="9"/>
  <c r="AB384" i="9"/>
  <c r="Y384" i="9"/>
  <c r="X384" i="9"/>
  <c r="U384" i="9"/>
  <c r="T384" i="9"/>
  <c r="AZ384" i="9" s="1"/>
  <c r="O384" i="9"/>
  <c r="N384" i="9"/>
  <c r="K384" i="9"/>
  <c r="J384" i="9"/>
  <c r="HG383" i="9"/>
  <c r="HC383" i="9"/>
  <c r="HB383" i="9"/>
  <c r="HF383" i="9" s="1"/>
  <c r="GU383" i="9"/>
  <c r="GM383" i="9"/>
  <c r="GL383" i="9"/>
  <c r="GE383" i="9"/>
  <c r="GD383" i="9"/>
  <c r="GC383" i="9"/>
  <c r="GB383" i="9"/>
  <c r="FY383" i="9"/>
  <c r="FX383" i="9"/>
  <c r="FU383" i="9"/>
  <c r="FT383" i="9"/>
  <c r="FM383" i="9"/>
  <c r="FI383" i="9"/>
  <c r="FD383" i="9"/>
  <c r="EW383" i="9"/>
  <c r="EV383" i="9"/>
  <c r="ES383" i="9"/>
  <c r="ER383" i="9"/>
  <c r="EO383" i="9"/>
  <c r="EN383" i="9"/>
  <c r="EI383" i="9"/>
  <c r="EH383" i="9"/>
  <c r="EG383" i="9"/>
  <c r="EF383" i="9"/>
  <c r="FL383" i="9" s="1"/>
  <c r="EC383" i="9"/>
  <c r="EB383" i="9"/>
  <c r="FH383" i="9" s="1"/>
  <c r="DY383" i="9"/>
  <c r="FE383" i="9" s="1"/>
  <c r="DX383" i="9"/>
  <c r="DJ383" i="9"/>
  <c r="DD383" i="9"/>
  <c r="CZ383" i="9"/>
  <c r="CV383" i="9"/>
  <c r="CO383" i="9"/>
  <c r="CN383" i="9"/>
  <c r="CK383" i="9"/>
  <c r="GQ383" i="9" s="1"/>
  <c r="CJ383" i="9"/>
  <c r="CG383" i="9"/>
  <c r="CF383" i="9"/>
  <c r="CA383" i="9"/>
  <c r="BZ383" i="9"/>
  <c r="BY383" i="9"/>
  <c r="BX383" i="9"/>
  <c r="BU383" i="9"/>
  <c r="DA383" i="9" s="1"/>
  <c r="BT383" i="9"/>
  <c r="BQ383" i="9"/>
  <c r="BP383" i="9"/>
  <c r="GF383" i="9" s="1"/>
  <c r="BI383" i="9"/>
  <c r="AZ383" i="9"/>
  <c r="AV383" i="9"/>
  <c r="AS383" i="9"/>
  <c r="AR383" i="9"/>
  <c r="AO383" i="9"/>
  <c r="AN383" i="9"/>
  <c r="AK383" i="9"/>
  <c r="GI383" i="9" s="1"/>
  <c r="AJ383" i="9"/>
  <c r="AE383" i="9"/>
  <c r="AU383" i="9" s="1"/>
  <c r="AD383" i="9"/>
  <c r="AT383" i="9" s="1"/>
  <c r="AC383" i="9"/>
  <c r="AB383" i="9"/>
  <c r="BH383" i="9" s="1"/>
  <c r="Y383" i="9"/>
  <c r="X383" i="9"/>
  <c r="U383" i="9"/>
  <c r="BA383" i="9" s="1"/>
  <c r="T383" i="9"/>
  <c r="P383" i="9"/>
  <c r="O383" i="9"/>
  <c r="N383" i="9"/>
  <c r="K383" i="9"/>
  <c r="J383" i="9"/>
  <c r="HG382" i="9"/>
  <c r="HC382" i="9"/>
  <c r="HB382" i="9"/>
  <c r="HF382" i="9" s="1"/>
  <c r="GT382" i="9"/>
  <c r="GM382" i="9"/>
  <c r="GL382" i="9"/>
  <c r="GI382" i="9"/>
  <c r="GE382" i="9"/>
  <c r="GU382" i="9" s="1"/>
  <c r="GD382" i="9"/>
  <c r="GC382" i="9"/>
  <c r="GB382" i="9"/>
  <c r="FY382" i="9"/>
  <c r="FX382" i="9"/>
  <c r="FU382" i="9"/>
  <c r="FT382" i="9"/>
  <c r="FM382" i="9"/>
  <c r="FI382" i="9"/>
  <c r="FD382" i="9"/>
  <c r="EY382" i="9"/>
  <c r="EW382" i="9"/>
  <c r="EV382" i="9"/>
  <c r="ES382" i="9"/>
  <c r="ER382" i="9"/>
  <c r="EO382" i="9"/>
  <c r="EN382" i="9"/>
  <c r="EX382" i="9" s="1"/>
  <c r="EZ382" i="9" s="1"/>
  <c r="EI382" i="9"/>
  <c r="EH382" i="9"/>
  <c r="EG382" i="9"/>
  <c r="EF382" i="9"/>
  <c r="FL382" i="9" s="1"/>
  <c r="EC382" i="9"/>
  <c r="EB382" i="9"/>
  <c r="FH382" i="9" s="1"/>
  <c r="FN382" i="9" s="1"/>
  <c r="DY382" i="9"/>
  <c r="FE382" i="9" s="1"/>
  <c r="DX382" i="9"/>
  <c r="DH382" i="9"/>
  <c r="DE382" i="9"/>
  <c r="CZ382" i="9"/>
  <c r="CO382" i="9"/>
  <c r="CN382" i="9"/>
  <c r="CK382" i="9"/>
  <c r="GQ382" i="9" s="1"/>
  <c r="CJ382" i="9"/>
  <c r="CG382" i="9"/>
  <c r="CF382" i="9"/>
  <c r="CA382" i="9"/>
  <c r="BZ382" i="9"/>
  <c r="BY382" i="9"/>
  <c r="BX382" i="9"/>
  <c r="DD382" i="9" s="1"/>
  <c r="BU382" i="9"/>
  <c r="DA382" i="9" s="1"/>
  <c r="BT382" i="9"/>
  <c r="BQ382" i="9"/>
  <c r="CW382" i="9" s="1"/>
  <c r="DG382" i="9" s="1"/>
  <c r="CC382" i="9" s="1"/>
  <c r="DI382" i="9" s="1"/>
  <c r="BP382" i="9"/>
  <c r="CV382" i="9" s="1"/>
  <c r="DF382" i="9" s="1"/>
  <c r="CB382" i="9" s="1"/>
  <c r="BE382" i="9"/>
  <c r="AZ382" i="9"/>
  <c r="AU382" i="9"/>
  <c r="AS382" i="9"/>
  <c r="AR382" i="9"/>
  <c r="AO382" i="9"/>
  <c r="AN382" i="9"/>
  <c r="AK382" i="9"/>
  <c r="AJ382" i="9"/>
  <c r="GH382" i="9" s="1"/>
  <c r="AE382" i="9"/>
  <c r="AW382" i="9" s="1"/>
  <c r="AD382" i="9"/>
  <c r="AC382" i="9"/>
  <c r="AB382" i="9"/>
  <c r="Y382" i="9"/>
  <c r="X382" i="9"/>
  <c r="U382" i="9"/>
  <c r="T382" i="9"/>
  <c r="O382" i="9"/>
  <c r="N382" i="9"/>
  <c r="K382" i="9"/>
  <c r="J382" i="9"/>
  <c r="HF381" i="9"/>
  <c r="HE381" i="9"/>
  <c r="HI381" i="9" s="1"/>
  <c r="HC381" i="9"/>
  <c r="HG381" i="9" s="1"/>
  <c r="HB381" i="9"/>
  <c r="GM381" i="9"/>
  <c r="GL381" i="9"/>
  <c r="GT381" i="9" s="1"/>
  <c r="GH381" i="9"/>
  <c r="GE381" i="9"/>
  <c r="GD381" i="9"/>
  <c r="GC381" i="9"/>
  <c r="GB381" i="9"/>
  <c r="FY381" i="9"/>
  <c r="FX381" i="9"/>
  <c r="FU381" i="9"/>
  <c r="FT381" i="9"/>
  <c r="FL381" i="9"/>
  <c r="FI381" i="9"/>
  <c r="FE381" i="9"/>
  <c r="EX381" i="9"/>
  <c r="EZ381" i="9" s="1"/>
  <c r="EW381" i="9"/>
  <c r="EV381" i="9"/>
  <c r="ES381" i="9"/>
  <c r="ER381" i="9"/>
  <c r="EO381" i="9"/>
  <c r="EN381" i="9"/>
  <c r="EI381" i="9"/>
  <c r="EH381" i="9"/>
  <c r="EG381" i="9"/>
  <c r="FM381" i="9" s="1"/>
  <c r="EF381" i="9"/>
  <c r="EC381" i="9"/>
  <c r="EB381" i="9"/>
  <c r="FH381" i="9" s="1"/>
  <c r="DY381" i="9"/>
  <c r="DX381" i="9"/>
  <c r="FD381" i="9" s="1"/>
  <c r="DH381" i="9"/>
  <c r="DA381" i="9"/>
  <c r="CV381" i="9"/>
  <c r="CS381" i="9"/>
  <c r="CO381" i="9"/>
  <c r="CN381" i="9"/>
  <c r="CK381" i="9"/>
  <c r="CJ381" i="9"/>
  <c r="CG381" i="9"/>
  <c r="CF381" i="9"/>
  <c r="CA381" i="9"/>
  <c r="CQ381" i="9" s="1"/>
  <c r="BZ381" i="9"/>
  <c r="BY381" i="9"/>
  <c r="DE381" i="9" s="1"/>
  <c r="BX381" i="9"/>
  <c r="DD381" i="9" s="1"/>
  <c r="DF381" i="9" s="1"/>
  <c r="CB381" i="9" s="1"/>
  <c r="BU381" i="9"/>
  <c r="BT381" i="9"/>
  <c r="CZ381" i="9" s="1"/>
  <c r="BQ381" i="9"/>
  <c r="CW381" i="9" s="1"/>
  <c r="DG381" i="9" s="1"/>
  <c r="CC381" i="9" s="1"/>
  <c r="DI381" i="9" s="1"/>
  <c r="BP381" i="9"/>
  <c r="AZ381" i="9"/>
  <c r="AS381" i="9"/>
  <c r="AR381" i="9"/>
  <c r="AO381" i="9"/>
  <c r="AU381" i="9" s="1"/>
  <c r="AN381" i="9"/>
  <c r="AK381" i="9"/>
  <c r="AJ381" i="9"/>
  <c r="AE381" i="9"/>
  <c r="AD381" i="9"/>
  <c r="AC381" i="9"/>
  <c r="BI381" i="9" s="1"/>
  <c r="AB381" i="9"/>
  <c r="Y381" i="9"/>
  <c r="GO381" i="9" s="1"/>
  <c r="X381" i="9"/>
  <c r="U381" i="9"/>
  <c r="T381" i="9"/>
  <c r="O381" i="9"/>
  <c r="N381" i="9"/>
  <c r="K381" i="9"/>
  <c r="J381" i="9"/>
  <c r="HH380" i="9"/>
  <c r="HF380" i="9"/>
  <c r="HC380" i="9"/>
  <c r="HG380" i="9" s="1"/>
  <c r="HB380" i="9"/>
  <c r="GU380" i="9"/>
  <c r="GN380" i="9"/>
  <c r="GM380" i="9"/>
  <c r="GL380" i="9"/>
  <c r="GT380" i="9" s="1"/>
  <c r="GE380" i="9"/>
  <c r="GD380" i="9"/>
  <c r="GC380" i="9"/>
  <c r="GB380" i="9"/>
  <c r="FY380" i="9"/>
  <c r="FX380" i="9"/>
  <c r="FU380" i="9"/>
  <c r="FT380" i="9"/>
  <c r="FM380" i="9"/>
  <c r="FO380" i="9" s="1"/>
  <c r="EK380" i="9" s="1"/>
  <c r="FL380" i="9"/>
  <c r="FI380" i="9"/>
  <c r="FE380" i="9"/>
  <c r="EW380" i="9"/>
  <c r="EV380" i="9"/>
  <c r="ES380" i="9"/>
  <c r="ER380" i="9"/>
  <c r="EO380" i="9"/>
  <c r="EN380" i="9"/>
  <c r="GH380" i="9" s="1"/>
  <c r="EI380" i="9"/>
  <c r="EH380" i="9"/>
  <c r="EG380" i="9"/>
  <c r="HE380" i="9" s="1"/>
  <c r="HI380" i="9" s="1"/>
  <c r="EF380" i="9"/>
  <c r="EC380" i="9"/>
  <c r="EB380" i="9"/>
  <c r="FH380" i="9" s="1"/>
  <c r="DY380" i="9"/>
  <c r="DX380" i="9"/>
  <c r="FD380" i="9" s="1"/>
  <c r="DF380" i="9"/>
  <c r="CB380" i="9" s="1"/>
  <c r="DH380" i="9" s="1"/>
  <c r="DD380" i="9"/>
  <c r="CW380" i="9"/>
  <c r="CV380" i="9"/>
  <c r="CO380" i="9"/>
  <c r="CN380" i="9"/>
  <c r="CK380" i="9"/>
  <c r="CJ380" i="9"/>
  <c r="CG380" i="9"/>
  <c r="CF380" i="9"/>
  <c r="CA380" i="9"/>
  <c r="BZ380" i="9"/>
  <c r="BY380" i="9"/>
  <c r="DE380" i="9" s="1"/>
  <c r="BX380" i="9"/>
  <c r="HD380" i="9" s="1"/>
  <c r="BU380" i="9"/>
  <c r="BT380" i="9"/>
  <c r="CZ380" i="9" s="1"/>
  <c r="BQ380" i="9"/>
  <c r="BP380" i="9"/>
  <c r="BH380" i="9"/>
  <c r="BD380" i="9"/>
  <c r="AT380" i="9"/>
  <c r="AS380" i="9"/>
  <c r="AR380" i="9"/>
  <c r="AO380" i="9"/>
  <c r="AN380" i="9"/>
  <c r="AK380" i="9"/>
  <c r="AJ380" i="9"/>
  <c r="AE380" i="9"/>
  <c r="AD380" i="9"/>
  <c r="DJ380" i="9" s="1"/>
  <c r="AC380" i="9"/>
  <c r="BI380" i="9" s="1"/>
  <c r="AB380" i="9"/>
  <c r="Y380" i="9"/>
  <c r="BE380" i="9" s="1"/>
  <c r="X380" i="9"/>
  <c r="U380" i="9"/>
  <c r="T380" i="9"/>
  <c r="O380" i="9"/>
  <c r="N380" i="9"/>
  <c r="K380" i="9"/>
  <c r="J380" i="9"/>
  <c r="HI379" i="9"/>
  <c r="HF379" i="9"/>
  <c r="HE379" i="9"/>
  <c r="HC379" i="9"/>
  <c r="HG379" i="9" s="1"/>
  <c r="HB379" i="9"/>
  <c r="GM379" i="9"/>
  <c r="GL379" i="9"/>
  <c r="GG379" i="9"/>
  <c r="GE379" i="9"/>
  <c r="GU379" i="9" s="1"/>
  <c r="GD379" i="9"/>
  <c r="GC379" i="9"/>
  <c r="GB379" i="9"/>
  <c r="FY379" i="9"/>
  <c r="FX379" i="9"/>
  <c r="FU379" i="9"/>
  <c r="FT379" i="9"/>
  <c r="FM379" i="9"/>
  <c r="FL379" i="9"/>
  <c r="FH379" i="9"/>
  <c r="FD379" i="9"/>
  <c r="FN379" i="9" s="1"/>
  <c r="EX379" i="9"/>
  <c r="EW379" i="9"/>
  <c r="EV379" i="9"/>
  <c r="ES379" i="9"/>
  <c r="ER379" i="9"/>
  <c r="EO379" i="9"/>
  <c r="EN379" i="9"/>
  <c r="EI379" i="9"/>
  <c r="EH379" i="9"/>
  <c r="EG379" i="9"/>
  <c r="EF379" i="9"/>
  <c r="EC379" i="9"/>
  <c r="FI379" i="9" s="1"/>
  <c r="EB379" i="9"/>
  <c r="DY379" i="9"/>
  <c r="FE379" i="9" s="1"/>
  <c r="DX379" i="9"/>
  <c r="DE379" i="9"/>
  <c r="DD379" i="9"/>
  <c r="DA379" i="9"/>
  <c r="CW379" i="9"/>
  <c r="DG379" i="9" s="1"/>
  <c r="CC379" i="9" s="1"/>
  <c r="DI379" i="9" s="1"/>
  <c r="CO379" i="9"/>
  <c r="CN379" i="9"/>
  <c r="CK379" i="9"/>
  <c r="CJ379" i="9"/>
  <c r="CG379" i="9"/>
  <c r="CF379" i="9"/>
  <c r="CA379" i="9"/>
  <c r="BZ379" i="9"/>
  <c r="BY379" i="9"/>
  <c r="BX379" i="9"/>
  <c r="BU379" i="9"/>
  <c r="BT379" i="9"/>
  <c r="BQ379" i="9"/>
  <c r="BP379" i="9"/>
  <c r="CV379" i="9" s="1"/>
  <c r="BE379" i="9"/>
  <c r="BD379" i="9"/>
  <c r="BA379" i="9"/>
  <c r="AZ379" i="9"/>
  <c r="AS379" i="9"/>
  <c r="AR379" i="9"/>
  <c r="AO379" i="9"/>
  <c r="AN379" i="9"/>
  <c r="AK379" i="9"/>
  <c r="AJ379" i="9"/>
  <c r="AE379" i="9"/>
  <c r="AD379" i="9"/>
  <c r="AC379" i="9"/>
  <c r="BI379" i="9" s="1"/>
  <c r="AB379" i="9"/>
  <c r="BH379" i="9" s="1"/>
  <c r="Y379" i="9"/>
  <c r="X379" i="9"/>
  <c r="U379" i="9"/>
  <c r="T379" i="9"/>
  <c r="O379" i="9"/>
  <c r="N379" i="9"/>
  <c r="K379" i="9"/>
  <c r="J379" i="9"/>
  <c r="HG378" i="9"/>
  <c r="HC378" i="9"/>
  <c r="HB378" i="9"/>
  <c r="HF378" i="9" s="1"/>
  <c r="GT378" i="9"/>
  <c r="GQ378" i="9"/>
  <c r="GO378" i="9"/>
  <c r="GM378" i="9"/>
  <c r="GL378" i="9"/>
  <c r="GF378" i="9"/>
  <c r="GE378" i="9"/>
  <c r="GI378" i="9" s="1"/>
  <c r="GD378" i="9"/>
  <c r="GC378" i="9"/>
  <c r="GB378" i="9"/>
  <c r="FY378" i="9"/>
  <c r="FX378" i="9"/>
  <c r="FU378" i="9"/>
  <c r="FT378" i="9"/>
  <c r="FI378" i="9"/>
  <c r="FH378" i="9"/>
  <c r="FD378" i="9"/>
  <c r="EW378" i="9"/>
  <c r="EV378" i="9"/>
  <c r="ES378" i="9"/>
  <c r="ER378" i="9"/>
  <c r="EO378" i="9"/>
  <c r="EN378" i="9"/>
  <c r="EI378" i="9"/>
  <c r="EH378" i="9"/>
  <c r="EG378" i="9"/>
  <c r="FM378" i="9" s="1"/>
  <c r="EF378" i="9"/>
  <c r="FL378" i="9" s="1"/>
  <c r="EC378" i="9"/>
  <c r="EB378" i="9"/>
  <c r="GN378" i="9" s="1"/>
  <c r="GV378" i="9" s="1"/>
  <c r="DY378" i="9"/>
  <c r="FE378" i="9" s="1"/>
  <c r="FO378" i="9" s="1"/>
  <c r="EK378" i="9" s="1"/>
  <c r="DX378" i="9"/>
  <c r="DJ378" i="9"/>
  <c r="DE378" i="9"/>
  <c r="CZ378" i="9"/>
  <c r="CV378" i="9"/>
  <c r="CO378" i="9"/>
  <c r="CN378" i="9"/>
  <c r="CK378" i="9"/>
  <c r="CJ378" i="9"/>
  <c r="CG378" i="9"/>
  <c r="CQ378" i="9" s="1"/>
  <c r="CS378" i="9" s="1"/>
  <c r="CF378" i="9"/>
  <c r="CA378" i="9"/>
  <c r="BZ378" i="9"/>
  <c r="BY378" i="9"/>
  <c r="BX378" i="9"/>
  <c r="DD378" i="9" s="1"/>
  <c r="BU378" i="9"/>
  <c r="DA378" i="9" s="1"/>
  <c r="BT378" i="9"/>
  <c r="BQ378" i="9"/>
  <c r="CW378" i="9" s="1"/>
  <c r="BP378" i="9"/>
  <c r="BE378" i="9"/>
  <c r="BD378" i="9"/>
  <c r="BA378" i="9"/>
  <c r="AZ378" i="9"/>
  <c r="AS378" i="9"/>
  <c r="AR378" i="9"/>
  <c r="AO378" i="9"/>
  <c r="AN378" i="9"/>
  <c r="AK378" i="9"/>
  <c r="AJ378" i="9"/>
  <c r="AE378" i="9"/>
  <c r="DK378" i="9" s="1"/>
  <c r="AD378" i="9"/>
  <c r="AC378" i="9"/>
  <c r="AB378" i="9"/>
  <c r="Y378" i="9"/>
  <c r="X378" i="9"/>
  <c r="U378" i="9"/>
  <c r="T378" i="9"/>
  <c r="O378" i="9"/>
  <c r="N378" i="9"/>
  <c r="K378" i="9"/>
  <c r="J378" i="9"/>
  <c r="HF377" i="9"/>
  <c r="HC377" i="9"/>
  <c r="HG377" i="9" s="1"/>
  <c r="HB377" i="9"/>
  <c r="GQ377" i="9"/>
  <c r="GM377" i="9"/>
  <c r="GL377" i="9"/>
  <c r="GE377" i="9"/>
  <c r="GI377" i="9" s="1"/>
  <c r="GD377" i="9"/>
  <c r="GC377" i="9"/>
  <c r="GB377" i="9"/>
  <c r="FY377" i="9"/>
  <c r="FX377" i="9"/>
  <c r="FU377" i="9"/>
  <c r="FT377" i="9"/>
  <c r="FP377" i="9"/>
  <c r="FE377" i="9"/>
  <c r="FD377" i="9"/>
  <c r="FN377" i="9" s="1"/>
  <c r="EJ377" i="9" s="1"/>
  <c r="EW377" i="9"/>
  <c r="EV377" i="9"/>
  <c r="ES377" i="9"/>
  <c r="ER377" i="9"/>
  <c r="EX377" i="9" s="1"/>
  <c r="EZ377" i="9" s="1"/>
  <c r="EO377" i="9"/>
  <c r="EN377" i="9"/>
  <c r="EI377" i="9"/>
  <c r="EH377" i="9"/>
  <c r="EG377" i="9"/>
  <c r="FM377" i="9" s="1"/>
  <c r="EF377" i="9"/>
  <c r="FL377" i="9" s="1"/>
  <c r="EC377" i="9"/>
  <c r="FI377" i="9" s="1"/>
  <c r="EB377" i="9"/>
  <c r="FH377" i="9" s="1"/>
  <c r="DY377" i="9"/>
  <c r="DX377" i="9"/>
  <c r="DE377" i="9"/>
  <c r="CZ377" i="9"/>
  <c r="CV377" i="9"/>
  <c r="DF377" i="9" s="1"/>
  <c r="CB377" i="9" s="1"/>
  <c r="DH377" i="9" s="1"/>
  <c r="CS377" i="9"/>
  <c r="CO377" i="9"/>
  <c r="CN377" i="9"/>
  <c r="CK377" i="9"/>
  <c r="CJ377" i="9"/>
  <c r="CG377" i="9"/>
  <c r="CF377" i="9"/>
  <c r="CA377" i="9"/>
  <c r="CQ377" i="9" s="1"/>
  <c r="BZ377" i="9"/>
  <c r="BY377" i="9"/>
  <c r="BX377" i="9"/>
  <c r="DD377" i="9" s="1"/>
  <c r="BU377" i="9"/>
  <c r="BT377" i="9"/>
  <c r="BQ377" i="9"/>
  <c r="BP377" i="9"/>
  <c r="BI377" i="9"/>
  <c r="BH377" i="9"/>
  <c r="BE377" i="9"/>
  <c r="AT377" i="9"/>
  <c r="AV377" i="9" s="1"/>
  <c r="AS377" i="9"/>
  <c r="AR377" i="9"/>
  <c r="AO377" i="9"/>
  <c r="AN377" i="9"/>
  <c r="AK377" i="9"/>
  <c r="AJ377" i="9"/>
  <c r="AE377" i="9"/>
  <c r="AD377" i="9"/>
  <c r="AC377" i="9"/>
  <c r="AB377" i="9"/>
  <c r="Y377" i="9"/>
  <c r="X377" i="9"/>
  <c r="U377" i="9"/>
  <c r="BA377" i="9" s="1"/>
  <c r="T377" i="9"/>
  <c r="O377" i="9"/>
  <c r="N377" i="9"/>
  <c r="K377" i="9"/>
  <c r="J377" i="9"/>
  <c r="HF376" i="9"/>
  <c r="HC376" i="9"/>
  <c r="HG376" i="9" s="1"/>
  <c r="HB376" i="9"/>
  <c r="GT376" i="9"/>
  <c r="GO376" i="9"/>
  <c r="GM376" i="9"/>
  <c r="GL376" i="9"/>
  <c r="GI376" i="9"/>
  <c r="GE376" i="9"/>
  <c r="GD376" i="9"/>
  <c r="GH376" i="9" s="1"/>
  <c r="GC376" i="9"/>
  <c r="GB376" i="9"/>
  <c r="FY376" i="9"/>
  <c r="FX376" i="9"/>
  <c r="FU376" i="9"/>
  <c r="FT376" i="9"/>
  <c r="FE376" i="9"/>
  <c r="FD376" i="9"/>
  <c r="FN376" i="9" s="1"/>
  <c r="EZ376" i="9"/>
  <c r="EW376" i="9"/>
  <c r="EV376" i="9"/>
  <c r="ES376" i="9"/>
  <c r="ER376" i="9"/>
  <c r="EO376" i="9"/>
  <c r="EN376" i="9"/>
  <c r="EI376" i="9"/>
  <c r="EH376" i="9"/>
  <c r="EX376" i="9" s="1"/>
  <c r="EG376" i="9"/>
  <c r="FM376" i="9" s="1"/>
  <c r="EF376" i="9"/>
  <c r="FL376" i="9" s="1"/>
  <c r="EC376" i="9"/>
  <c r="FI376" i="9" s="1"/>
  <c r="EB376" i="9"/>
  <c r="FH376" i="9" s="1"/>
  <c r="DY376" i="9"/>
  <c r="DX376" i="9"/>
  <c r="DA376" i="9"/>
  <c r="CZ376" i="9"/>
  <c r="CV376" i="9"/>
  <c r="CO376" i="9"/>
  <c r="CN376" i="9"/>
  <c r="CK376" i="9"/>
  <c r="CJ376" i="9"/>
  <c r="CG376" i="9"/>
  <c r="CF376" i="9"/>
  <c r="CA376" i="9"/>
  <c r="BZ376" i="9"/>
  <c r="DJ376" i="9" s="1"/>
  <c r="BY376" i="9"/>
  <c r="DE376" i="9" s="1"/>
  <c r="BX376" i="9"/>
  <c r="DD376" i="9" s="1"/>
  <c r="BU376" i="9"/>
  <c r="BT376" i="9"/>
  <c r="BQ376" i="9"/>
  <c r="BP376" i="9"/>
  <c r="GF376" i="9" s="1"/>
  <c r="BA376" i="9"/>
  <c r="AZ376" i="9"/>
  <c r="AS376" i="9"/>
  <c r="AR376" i="9"/>
  <c r="AO376" i="9"/>
  <c r="GQ376" i="9" s="1"/>
  <c r="AN376" i="9"/>
  <c r="AK376" i="9"/>
  <c r="AJ376" i="9"/>
  <c r="AE376" i="9"/>
  <c r="AD376" i="9"/>
  <c r="AC376" i="9"/>
  <c r="AB376" i="9"/>
  <c r="Y376" i="9"/>
  <c r="BE376" i="9" s="1"/>
  <c r="X376" i="9"/>
  <c r="U376" i="9"/>
  <c r="T376" i="9"/>
  <c r="O376" i="9"/>
  <c r="N376" i="9"/>
  <c r="K376" i="9"/>
  <c r="J376" i="9"/>
  <c r="HF375" i="9"/>
  <c r="HC375" i="9"/>
  <c r="HG375" i="9" s="1"/>
  <c r="HB375" i="9"/>
  <c r="GM375" i="9"/>
  <c r="GL375" i="9"/>
  <c r="GT375" i="9" s="1"/>
  <c r="GE375" i="9"/>
  <c r="GI375" i="9" s="1"/>
  <c r="GD375" i="9"/>
  <c r="GC375" i="9"/>
  <c r="GB375" i="9"/>
  <c r="FY375" i="9"/>
  <c r="FX375" i="9"/>
  <c r="FU375" i="9"/>
  <c r="FT375" i="9"/>
  <c r="FQ375" i="9"/>
  <c r="FL375" i="9"/>
  <c r="EX375" i="9"/>
  <c r="EZ375" i="9" s="1"/>
  <c r="EW375" i="9"/>
  <c r="EV375" i="9"/>
  <c r="ES375" i="9"/>
  <c r="ER375" i="9"/>
  <c r="EO375" i="9"/>
  <c r="EN375" i="9"/>
  <c r="EI375" i="9"/>
  <c r="EH375" i="9"/>
  <c r="EG375" i="9"/>
  <c r="FM375" i="9" s="1"/>
  <c r="EF375" i="9"/>
  <c r="EC375" i="9"/>
  <c r="FI375" i="9" s="1"/>
  <c r="FO375" i="9" s="1"/>
  <c r="EK375" i="9" s="1"/>
  <c r="EB375" i="9"/>
  <c r="FH375" i="9" s="1"/>
  <c r="FN375" i="9" s="1"/>
  <c r="DY375" i="9"/>
  <c r="FE375" i="9" s="1"/>
  <c r="DX375" i="9"/>
  <c r="FD375" i="9" s="1"/>
  <c r="DK375" i="9"/>
  <c r="DE375" i="9"/>
  <c r="CW375" i="9"/>
  <c r="CV375" i="9"/>
  <c r="CO375" i="9"/>
  <c r="CN375" i="9"/>
  <c r="CK375" i="9"/>
  <c r="CJ375" i="9"/>
  <c r="GP375" i="9" s="1"/>
  <c r="CG375" i="9"/>
  <c r="CF375" i="9"/>
  <c r="CA375" i="9"/>
  <c r="BZ375" i="9"/>
  <c r="DJ375" i="9" s="1"/>
  <c r="BY375" i="9"/>
  <c r="BX375" i="9"/>
  <c r="DD375" i="9" s="1"/>
  <c r="BU375" i="9"/>
  <c r="DA375" i="9" s="1"/>
  <c r="BT375" i="9"/>
  <c r="CZ375" i="9" s="1"/>
  <c r="BQ375" i="9"/>
  <c r="GG375" i="9" s="1"/>
  <c r="BP375" i="9"/>
  <c r="BH375" i="9"/>
  <c r="BA375" i="9"/>
  <c r="AT375" i="9"/>
  <c r="AS375" i="9"/>
  <c r="AR375" i="9"/>
  <c r="AO375" i="9"/>
  <c r="AN375" i="9"/>
  <c r="AK375" i="9"/>
  <c r="AJ375" i="9"/>
  <c r="AE375" i="9"/>
  <c r="AD375" i="9"/>
  <c r="AC375" i="9"/>
  <c r="BI375" i="9" s="1"/>
  <c r="AB375" i="9"/>
  <c r="Y375" i="9"/>
  <c r="X375" i="9"/>
  <c r="U375" i="9"/>
  <c r="T375" i="9"/>
  <c r="O375" i="9"/>
  <c r="N375" i="9"/>
  <c r="K375" i="9"/>
  <c r="J375" i="9"/>
  <c r="HG374" i="9"/>
  <c r="HF374" i="9"/>
  <c r="HE374" i="9"/>
  <c r="HI374" i="9" s="1"/>
  <c r="HD374" i="9"/>
  <c r="HH374" i="9" s="1"/>
  <c r="HC374" i="9"/>
  <c r="HB374" i="9"/>
  <c r="GP374" i="9"/>
  <c r="GM374" i="9"/>
  <c r="GL374" i="9"/>
  <c r="GT374" i="9" s="1"/>
  <c r="GG374" i="9"/>
  <c r="GK374" i="9" s="1"/>
  <c r="GE374" i="9"/>
  <c r="GD374" i="9"/>
  <c r="GC374" i="9"/>
  <c r="GB374" i="9"/>
  <c r="FY374" i="9"/>
  <c r="FX374" i="9"/>
  <c r="FU374" i="9"/>
  <c r="FT374" i="9"/>
  <c r="FM374" i="9"/>
  <c r="FL374" i="9"/>
  <c r="FH374" i="9"/>
  <c r="FE374" i="9"/>
  <c r="EY374" i="9"/>
  <c r="FA374" i="9" s="1"/>
  <c r="EX374" i="9"/>
  <c r="EW374" i="9"/>
  <c r="EV374" i="9"/>
  <c r="ES374" i="9"/>
  <c r="ER374" i="9"/>
  <c r="EO374" i="9"/>
  <c r="EN374" i="9"/>
  <c r="EI374" i="9"/>
  <c r="EH374" i="9"/>
  <c r="EG374" i="9"/>
  <c r="EF374" i="9"/>
  <c r="EC374" i="9"/>
  <c r="EB374" i="9"/>
  <c r="DY374" i="9"/>
  <c r="DX374" i="9"/>
  <c r="FD374" i="9" s="1"/>
  <c r="FN374" i="9" s="1"/>
  <c r="EJ374" i="9" s="1"/>
  <c r="DD374" i="9"/>
  <c r="CQ374" i="9"/>
  <c r="CO374" i="9"/>
  <c r="CN374" i="9"/>
  <c r="CK374" i="9"/>
  <c r="CJ374" i="9"/>
  <c r="CG374" i="9"/>
  <c r="CF374" i="9"/>
  <c r="CA374" i="9"/>
  <c r="DK374" i="9" s="1"/>
  <c r="BZ374" i="9"/>
  <c r="BY374" i="9"/>
  <c r="DE374" i="9" s="1"/>
  <c r="BX374" i="9"/>
  <c r="BU374" i="9"/>
  <c r="DA374" i="9" s="1"/>
  <c r="BT374" i="9"/>
  <c r="BQ374" i="9"/>
  <c r="CW374" i="9" s="1"/>
  <c r="BP374" i="9"/>
  <c r="CV374" i="9" s="1"/>
  <c r="BH374" i="9"/>
  <c r="BE374" i="9"/>
  <c r="BD374" i="9"/>
  <c r="BA374" i="9"/>
  <c r="AU374" i="9"/>
  <c r="AT374" i="9"/>
  <c r="AS374" i="9"/>
  <c r="AR374" i="9"/>
  <c r="AO374" i="9"/>
  <c r="AN374" i="9"/>
  <c r="AK374" i="9"/>
  <c r="AJ374" i="9"/>
  <c r="AE374" i="9"/>
  <c r="AD374" i="9"/>
  <c r="AC374" i="9"/>
  <c r="BI374" i="9" s="1"/>
  <c r="AB374" i="9"/>
  <c r="Y374" i="9"/>
  <c r="X374" i="9"/>
  <c r="U374" i="9"/>
  <c r="T374" i="9"/>
  <c r="O374" i="9"/>
  <c r="N374" i="9"/>
  <c r="K374" i="9"/>
  <c r="J374" i="9"/>
  <c r="HI373" i="9"/>
  <c r="HE373" i="9"/>
  <c r="HC373" i="9"/>
  <c r="HG373" i="9" s="1"/>
  <c r="HB373" i="9"/>
  <c r="HF373" i="9" s="1"/>
  <c r="GU373" i="9"/>
  <c r="GN373" i="9"/>
  <c r="GM373" i="9"/>
  <c r="GL373" i="9"/>
  <c r="GE373" i="9"/>
  <c r="GD373" i="9"/>
  <c r="GH373" i="9" s="1"/>
  <c r="GC373" i="9"/>
  <c r="GB373" i="9"/>
  <c r="FY373" i="9"/>
  <c r="FX373" i="9"/>
  <c r="FU373" i="9"/>
  <c r="FT373" i="9"/>
  <c r="FI373" i="9"/>
  <c r="FH373" i="9"/>
  <c r="FE373" i="9"/>
  <c r="FO373" i="9" s="1"/>
  <c r="EK373" i="9" s="1"/>
  <c r="FD373" i="9"/>
  <c r="EW373" i="9"/>
  <c r="EV373" i="9"/>
  <c r="ES373" i="9"/>
  <c r="ER373" i="9"/>
  <c r="EO373" i="9"/>
  <c r="EN373" i="9"/>
  <c r="EI373" i="9"/>
  <c r="EH373" i="9"/>
  <c r="EG373" i="9"/>
  <c r="FM373" i="9" s="1"/>
  <c r="EF373" i="9"/>
  <c r="EC373" i="9"/>
  <c r="EB373" i="9"/>
  <c r="DY373" i="9"/>
  <c r="DX373" i="9"/>
  <c r="DD373" i="9"/>
  <c r="CZ373" i="9"/>
  <c r="CS373" i="9"/>
  <c r="CO373" i="9"/>
  <c r="CN373" i="9"/>
  <c r="CK373" i="9"/>
  <c r="CJ373" i="9"/>
  <c r="CG373" i="9"/>
  <c r="CQ373" i="9" s="1"/>
  <c r="CF373" i="9"/>
  <c r="CA373" i="9"/>
  <c r="BZ373" i="9"/>
  <c r="BY373" i="9"/>
  <c r="DE373" i="9" s="1"/>
  <c r="BX373" i="9"/>
  <c r="BU373" i="9"/>
  <c r="DA373" i="9" s="1"/>
  <c r="BT373" i="9"/>
  <c r="BQ373" i="9"/>
  <c r="CW373" i="9" s="1"/>
  <c r="DG373" i="9" s="1"/>
  <c r="CC373" i="9" s="1"/>
  <c r="DI373" i="9" s="1"/>
  <c r="BP373" i="9"/>
  <c r="CV373" i="9" s="1"/>
  <c r="BI373" i="9"/>
  <c r="BD373" i="9"/>
  <c r="BA373" i="9"/>
  <c r="AZ373" i="9"/>
  <c r="AS373" i="9"/>
  <c r="AR373" i="9"/>
  <c r="AO373" i="9"/>
  <c r="GQ373" i="9" s="1"/>
  <c r="AN373" i="9"/>
  <c r="AK373" i="9"/>
  <c r="AJ373" i="9"/>
  <c r="AE373" i="9"/>
  <c r="AD373" i="9"/>
  <c r="AC373" i="9"/>
  <c r="AB373" i="9"/>
  <c r="Y373" i="9"/>
  <c r="X373" i="9"/>
  <c r="U373" i="9"/>
  <c r="T373" i="9"/>
  <c r="O373" i="9"/>
  <c r="N373" i="9"/>
  <c r="K373" i="9"/>
  <c r="J373" i="9"/>
  <c r="HC372" i="9"/>
  <c r="HG372" i="9" s="1"/>
  <c r="HB372" i="9"/>
  <c r="HF372" i="9" s="1"/>
  <c r="GU372" i="9"/>
  <c r="GO372" i="9"/>
  <c r="GM372" i="9"/>
  <c r="GL372" i="9"/>
  <c r="GE372" i="9"/>
  <c r="GD372" i="9"/>
  <c r="GC372" i="9"/>
  <c r="GB372" i="9"/>
  <c r="FY372" i="9"/>
  <c r="FX372" i="9"/>
  <c r="FU372" i="9"/>
  <c r="FT372" i="9"/>
  <c r="FM372" i="9"/>
  <c r="FE372" i="9"/>
  <c r="FD372" i="9"/>
  <c r="EZ372" i="9"/>
  <c r="EW372" i="9"/>
  <c r="EV372" i="9"/>
  <c r="ES372" i="9"/>
  <c r="ER372" i="9"/>
  <c r="EO372" i="9"/>
  <c r="EN372" i="9"/>
  <c r="EI372" i="9"/>
  <c r="EH372" i="9"/>
  <c r="EX372" i="9" s="1"/>
  <c r="EG372" i="9"/>
  <c r="EF372" i="9"/>
  <c r="FL372" i="9" s="1"/>
  <c r="EC372" i="9"/>
  <c r="FI372" i="9" s="1"/>
  <c r="GS372" i="9" s="1"/>
  <c r="EB372" i="9"/>
  <c r="FH372" i="9" s="1"/>
  <c r="DY372" i="9"/>
  <c r="DX372" i="9"/>
  <c r="DJ372" i="9"/>
  <c r="DE372" i="9"/>
  <c r="DA372" i="9"/>
  <c r="CZ372" i="9"/>
  <c r="CV372" i="9"/>
  <c r="CO372" i="9"/>
  <c r="CN372" i="9"/>
  <c r="CK372" i="9"/>
  <c r="CJ372" i="9"/>
  <c r="CG372" i="9"/>
  <c r="CF372" i="9"/>
  <c r="CA372" i="9"/>
  <c r="BZ372" i="9"/>
  <c r="BY372" i="9"/>
  <c r="HE372" i="9" s="1"/>
  <c r="HI372" i="9" s="1"/>
  <c r="BX372" i="9"/>
  <c r="DD372" i="9" s="1"/>
  <c r="BU372" i="9"/>
  <c r="BT372" i="9"/>
  <c r="BQ372" i="9"/>
  <c r="CW372" i="9" s="1"/>
  <c r="DG372" i="9" s="1"/>
  <c r="CC372" i="9" s="1"/>
  <c r="DI372" i="9" s="1"/>
  <c r="BP372" i="9"/>
  <c r="GF372" i="9" s="1"/>
  <c r="GJ372" i="9" s="1"/>
  <c r="BE372" i="9"/>
  <c r="AZ372" i="9"/>
  <c r="AS372" i="9"/>
  <c r="AU372" i="9" s="1"/>
  <c r="AR372" i="9"/>
  <c r="AO372" i="9"/>
  <c r="AN372" i="9"/>
  <c r="AK372" i="9"/>
  <c r="AJ372" i="9"/>
  <c r="AE372" i="9"/>
  <c r="AD372" i="9"/>
  <c r="AC372" i="9"/>
  <c r="BI372" i="9" s="1"/>
  <c r="AB372" i="9"/>
  <c r="Y372" i="9"/>
  <c r="X372" i="9"/>
  <c r="U372" i="9"/>
  <c r="T372" i="9"/>
  <c r="O372" i="9"/>
  <c r="N372" i="9"/>
  <c r="K372" i="9"/>
  <c r="J372" i="9"/>
  <c r="HI371" i="9"/>
  <c r="HG371" i="9"/>
  <c r="HF371" i="9"/>
  <c r="HC371" i="9"/>
  <c r="HB371" i="9"/>
  <c r="GP371" i="9"/>
  <c r="GO371" i="9"/>
  <c r="GM371" i="9"/>
  <c r="GL371" i="9"/>
  <c r="GT371" i="9" s="1"/>
  <c r="GE371" i="9"/>
  <c r="GD371" i="9"/>
  <c r="GC371" i="9"/>
  <c r="GB371" i="9"/>
  <c r="FY371" i="9"/>
  <c r="FX371" i="9"/>
  <c r="FU371" i="9"/>
  <c r="FT371" i="9"/>
  <c r="FM371" i="9"/>
  <c r="FL371" i="9"/>
  <c r="FI371" i="9"/>
  <c r="EZ371" i="9"/>
  <c r="EW371" i="9"/>
  <c r="EV371" i="9"/>
  <c r="ES371" i="9"/>
  <c r="ER371" i="9"/>
  <c r="EO371" i="9"/>
  <c r="EN371" i="9"/>
  <c r="EX371" i="9" s="1"/>
  <c r="EI371" i="9"/>
  <c r="EH371" i="9"/>
  <c r="EG371" i="9"/>
  <c r="HE371" i="9" s="1"/>
  <c r="EF371" i="9"/>
  <c r="EC371" i="9"/>
  <c r="EB371" i="9"/>
  <c r="FH371" i="9" s="1"/>
  <c r="DY371" i="9"/>
  <c r="FE371" i="9" s="1"/>
  <c r="DX371" i="9"/>
  <c r="FD371" i="9" s="1"/>
  <c r="DE371" i="9"/>
  <c r="DA371" i="9"/>
  <c r="CV371" i="9"/>
  <c r="CO371" i="9"/>
  <c r="CN371" i="9"/>
  <c r="CK371" i="9"/>
  <c r="CJ371" i="9"/>
  <c r="CG371" i="9"/>
  <c r="CF371" i="9"/>
  <c r="GH371" i="9" s="1"/>
  <c r="GX371" i="9" s="1"/>
  <c r="CA371" i="9"/>
  <c r="CQ371" i="9" s="1"/>
  <c r="CS371" i="9" s="1"/>
  <c r="BZ371" i="9"/>
  <c r="DJ371" i="9" s="1"/>
  <c r="BY371" i="9"/>
  <c r="BX371" i="9"/>
  <c r="DD371" i="9" s="1"/>
  <c r="DF371" i="9" s="1"/>
  <c r="CB371" i="9" s="1"/>
  <c r="DH371" i="9" s="1"/>
  <c r="BU371" i="9"/>
  <c r="BT371" i="9"/>
  <c r="CZ371" i="9" s="1"/>
  <c r="BQ371" i="9"/>
  <c r="BP371" i="9"/>
  <c r="BK371" i="9"/>
  <c r="AG371" i="9" s="1"/>
  <c r="BI371" i="9"/>
  <c r="BH371" i="9"/>
  <c r="BA371" i="9"/>
  <c r="AT371" i="9"/>
  <c r="AV371" i="9" s="1"/>
  <c r="AS371" i="9"/>
  <c r="AR371" i="9"/>
  <c r="AO371" i="9"/>
  <c r="AN371" i="9"/>
  <c r="AK371" i="9"/>
  <c r="AU371" i="9" s="1"/>
  <c r="AW371" i="9" s="1"/>
  <c r="AJ371" i="9"/>
  <c r="AE371" i="9"/>
  <c r="AD371" i="9"/>
  <c r="AC371" i="9"/>
  <c r="AB371" i="9"/>
  <c r="HD371" i="9" s="1"/>
  <c r="HH371" i="9" s="1"/>
  <c r="Y371" i="9"/>
  <c r="BE371" i="9" s="1"/>
  <c r="X371" i="9"/>
  <c r="U371" i="9"/>
  <c r="T371" i="9"/>
  <c r="O371" i="9"/>
  <c r="N371" i="9"/>
  <c r="K371" i="9"/>
  <c r="J371" i="9"/>
  <c r="HG370" i="9"/>
  <c r="HF370" i="9"/>
  <c r="HD370" i="9"/>
  <c r="HH370" i="9" s="1"/>
  <c r="HC370" i="9"/>
  <c r="HB370" i="9"/>
  <c r="GQ370" i="9"/>
  <c r="GP370" i="9"/>
  <c r="GN370" i="9"/>
  <c r="GM370" i="9"/>
  <c r="GL370" i="9"/>
  <c r="GT370" i="9" s="1"/>
  <c r="GH370" i="9"/>
  <c r="GX370" i="9" s="1"/>
  <c r="GF370" i="9"/>
  <c r="GJ370" i="9" s="1"/>
  <c r="GE370" i="9"/>
  <c r="GD370" i="9"/>
  <c r="GC370" i="9"/>
  <c r="GB370" i="9"/>
  <c r="FY370" i="9"/>
  <c r="FX370" i="9"/>
  <c r="FU370" i="9"/>
  <c r="FT370" i="9"/>
  <c r="FL370" i="9"/>
  <c r="FI370" i="9"/>
  <c r="FH370" i="9"/>
  <c r="EW370" i="9"/>
  <c r="EV370" i="9"/>
  <c r="ES370" i="9"/>
  <c r="ER370" i="9"/>
  <c r="EO370" i="9"/>
  <c r="EN370" i="9"/>
  <c r="EI370" i="9"/>
  <c r="EH370" i="9"/>
  <c r="EG370" i="9"/>
  <c r="FM370" i="9" s="1"/>
  <c r="EF370" i="9"/>
  <c r="EC370" i="9"/>
  <c r="EB370" i="9"/>
  <c r="DY370" i="9"/>
  <c r="FE370" i="9" s="1"/>
  <c r="DX370" i="9"/>
  <c r="FD370" i="9" s="1"/>
  <c r="DK370" i="9"/>
  <c r="DD370" i="9"/>
  <c r="DA370" i="9"/>
  <c r="CO370" i="9"/>
  <c r="CN370" i="9"/>
  <c r="CK370" i="9"/>
  <c r="CJ370" i="9"/>
  <c r="CG370" i="9"/>
  <c r="CQ370" i="9" s="1"/>
  <c r="CS370" i="9" s="1"/>
  <c r="CF370" i="9"/>
  <c r="CP370" i="9" s="1"/>
  <c r="CR370" i="9" s="1"/>
  <c r="CA370" i="9"/>
  <c r="BZ370" i="9"/>
  <c r="BY370" i="9"/>
  <c r="DE370" i="9" s="1"/>
  <c r="BX370" i="9"/>
  <c r="BU370" i="9"/>
  <c r="BT370" i="9"/>
  <c r="BQ370" i="9"/>
  <c r="CW370" i="9" s="1"/>
  <c r="BP370" i="9"/>
  <c r="CV370" i="9" s="1"/>
  <c r="BH370" i="9"/>
  <c r="BD370" i="9"/>
  <c r="BA370" i="9"/>
  <c r="AS370" i="9"/>
  <c r="AR370" i="9"/>
  <c r="AO370" i="9"/>
  <c r="AN370" i="9"/>
  <c r="AK370" i="9"/>
  <c r="AJ370" i="9"/>
  <c r="AE370" i="9"/>
  <c r="AU370" i="9" s="1"/>
  <c r="DO370" i="9" s="1"/>
  <c r="AD370" i="9"/>
  <c r="AC370" i="9"/>
  <c r="BI370" i="9" s="1"/>
  <c r="AB370" i="9"/>
  <c r="Y370" i="9"/>
  <c r="X370" i="9"/>
  <c r="U370" i="9"/>
  <c r="T370" i="9"/>
  <c r="AZ370" i="9" s="1"/>
  <c r="O370" i="9"/>
  <c r="N370" i="9"/>
  <c r="K370" i="9"/>
  <c r="J370" i="9"/>
  <c r="HD369" i="9"/>
  <c r="HH369" i="9" s="1"/>
  <c r="HC369" i="9"/>
  <c r="HG369" i="9" s="1"/>
  <c r="HB369" i="9"/>
  <c r="HF369" i="9" s="1"/>
  <c r="GT369" i="9"/>
  <c r="GN369" i="9"/>
  <c r="GM369" i="9"/>
  <c r="GU369" i="9" s="1"/>
  <c r="GL369" i="9"/>
  <c r="GE369" i="9"/>
  <c r="GD369" i="9"/>
  <c r="GH369" i="9" s="1"/>
  <c r="GC369" i="9"/>
  <c r="GB369" i="9"/>
  <c r="FY369" i="9"/>
  <c r="FX369" i="9"/>
  <c r="FU369" i="9"/>
  <c r="FT369" i="9"/>
  <c r="FH369" i="9"/>
  <c r="FD369" i="9"/>
  <c r="EW369" i="9"/>
  <c r="EV369" i="9"/>
  <c r="ES369" i="9"/>
  <c r="ER369" i="9"/>
  <c r="EO369" i="9"/>
  <c r="EN369" i="9"/>
  <c r="EI369" i="9"/>
  <c r="EY369" i="9" s="1"/>
  <c r="FA369" i="9" s="1"/>
  <c r="EH369" i="9"/>
  <c r="EG369" i="9"/>
  <c r="FM369" i="9" s="1"/>
  <c r="EF369" i="9"/>
  <c r="FL369" i="9" s="1"/>
  <c r="EC369" i="9"/>
  <c r="FI369" i="9" s="1"/>
  <c r="EB369" i="9"/>
  <c r="DY369" i="9"/>
  <c r="DX369" i="9"/>
  <c r="DK369" i="9"/>
  <c r="DJ369" i="9"/>
  <c r="DD369" i="9"/>
  <c r="CZ369" i="9"/>
  <c r="CW369" i="9"/>
  <c r="CP369" i="9"/>
  <c r="CO369" i="9"/>
  <c r="CN369" i="9"/>
  <c r="CK369" i="9"/>
  <c r="CJ369" i="9"/>
  <c r="CG369" i="9"/>
  <c r="CF369" i="9"/>
  <c r="CA369" i="9"/>
  <c r="BZ369" i="9"/>
  <c r="BY369" i="9"/>
  <c r="DE369" i="9" s="1"/>
  <c r="BX369" i="9"/>
  <c r="BU369" i="9"/>
  <c r="DA369" i="9" s="1"/>
  <c r="BT369" i="9"/>
  <c r="BQ369" i="9"/>
  <c r="BP369" i="9"/>
  <c r="BI369" i="9"/>
  <c r="BE369" i="9"/>
  <c r="BD369" i="9"/>
  <c r="AZ369" i="9"/>
  <c r="AS369" i="9"/>
  <c r="AR369" i="9"/>
  <c r="AO369" i="9"/>
  <c r="AN369" i="9"/>
  <c r="AK369" i="9"/>
  <c r="AJ369" i="9"/>
  <c r="AE369" i="9"/>
  <c r="AU369" i="9" s="1"/>
  <c r="AW369" i="9" s="1"/>
  <c r="AD369" i="9"/>
  <c r="AC369" i="9"/>
  <c r="AB369" i="9"/>
  <c r="BH369" i="9" s="1"/>
  <c r="Y369" i="9"/>
  <c r="GO369" i="9" s="1"/>
  <c r="X369" i="9"/>
  <c r="U369" i="9"/>
  <c r="BA369" i="9" s="1"/>
  <c r="T369" i="9"/>
  <c r="P369" i="9"/>
  <c r="O369" i="9"/>
  <c r="N369" i="9"/>
  <c r="K369" i="9"/>
  <c r="J369" i="9"/>
  <c r="HG368" i="9"/>
  <c r="HC368" i="9"/>
  <c r="HB368" i="9"/>
  <c r="HF368" i="9" s="1"/>
  <c r="GM368" i="9"/>
  <c r="GL368" i="9"/>
  <c r="GE368" i="9"/>
  <c r="GD368" i="9"/>
  <c r="GC368" i="9"/>
  <c r="GB368" i="9"/>
  <c r="FY368" i="9"/>
  <c r="FX368" i="9"/>
  <c r="FU368" i="9"/>
  <c r="FT368" i="9"/>
  <c r="FN368" i="9"/>
  <c r="FI368" i="9"/>
  <c r="FD368" i="9"/>
  <c r="EY368" i="9"/>
  <c r="EW368" i="9"/>
  <c r="EV368" i="9"/>
  <c r="ES368" i="9"/>
  <c r="ER368" i="9"/>
  <c r="EO368" i="9"/>
  <c r="EN368" i="9"/>
  <c r="EI368" i="9"/>
  <c r="EH368" i="9"/>
  <c r="EG368" i="9"/>
  <c r="FM368" i="9" s="1"/>
  <c r="EF368" i="9"/>
  <c r="FL368" i="9" s="1"/>
  <c r="EC368" i="9"/>
  <c r="EB368" i="9"/>
  <c r="FH368" i="9" s="1"/>
  <c r="DY368" i="9"/>
  <c r="FE368" i="9" s="1"/>
  <c r="FO368" i="9" s="1"/>
  <c r="EK368" i="9" s="1"/>
  <c r="DX368" i="9"/>
  <c r="DI368" i="9"/>
  <c r="CZ368" i="9"/>
  <c r="CV368" i="9"/>
  <c r="CO368" i="9"/>
  <c r="CN368" i="9"/>
  <c r="CK368" i="9"/>
  <c r="CJ368" i="9"/>
  <c r="CG368" i="9"/>
  <c r="CF368" i="9"/>
  <c r="CA368" i="9"/>
  <c r="BZ368" i="9"/>
  <c r="BY368" i="9"/>
  <c r="DE368" i="9" s="1"/>
  <c r="BX368" i="9"/>
  <c r="DD368" i="9" s="1"/>
  <c r="BU368" i="9"/>
  <c r="DA368" i="9" s="1"/>
  <c r="DG368" i="9" s="1"/>
  <c r="CC368" i="9" s="1"/>
  <c r="BT368" i="9"/>
  <c r="BQ368" i="9"/>
  <c r="CW368" i="9" s="1"/>
  <c r="BP368" i="9"/>
  <c r="GF368" i="9" s="1"/>
  <c r="AZ368" i="9"/>
  <c r="AS368" i="9"/>
  <c r="AR368" i="9"/>
  <c r="AO368" i="9"/>
  <c r="AN368" i="9"/>
  <c r="AK368" i="9"/>
  <c r="AJ368" i="9"/>
  <c r="AE368" i="9"/>
  <c r="AD368" i="9"/>
  <c r="AC368" i="9"/>
  <c r="AB368" i="9"/>
  <c r="Y368" i="9"/>
  <c r="X368" i="9"/>
  <c r="U368" i="9"/>
  <c r="T368" i="9"/>
  <c r="O368" i="9"/>
  <c r="N368" i="9"/>
  <c r="K368" i="9"/>
  <c r="J368" i="9"/>
  <c r="HF367" i="9"/>
  <c r="HC367" i="9"/>
  <c r="HG367" i="9" s="1"/>
  <c r="HB367" i="9"/>
  <c r="GP367" i="9"/>
  <c r="GM367" i="9"/>
  <c r="GU367" i="9" s="1"/>
  <c r="GL367" i="9"/>
  <c r="GT367" i="9" s="1"/>
  <c r="GI367" i="9"/>
  <c r="GH367" i="9"/>
  <c r="GE367" i="9"/>
  <c r="GD367" i="9"/>
  <c r="GC367" i="9"/>
  <c r="GB367" i="9"/>
  <c r="FY367" i="9"/>
  <c r="FX367" i="9"/>
  <c r="FU367" i="9"/>
  <c r="FT367" i="9"/>
  <c r="FN367" i="9"/>
  <c r="FL367" i="9"/>
  <c r="FE367" i="9"/>
  <c r="EX367" i="9"/>
  <c r="EZ367" i="9" s="1"/>
  <c r="EW367" i="9"/>
  <c r="EV367" i="9"/>
  <c r="ES367" i="9"/>
  <c r="GQ367" i="9" s="1"/>
  <c r="ER367" i="9"/>
  <c r="EO367" i="9"/>
  <c r="EN367" i="9"/>
  <c r="EI367" i="9"/>
  <c r="EH367" i="9"/>
  <c r="EG367" i="9"/>
  <c r="FM367" i="9" s="1"/>
  <c r="EF367" i="9"/>
  <c r="EC367" i="9"/>
  <c r="FI367" i="9" s="1"/>
  <c r="EB367" i="9"/>
  <c r="FH367" i="9" s="1"/>
  <c r="DY367" i="9"/>
  <c r="DX367" i="9"/>
  <c r="FD367" i="9" s="1"/>
  <c r="DE367" i="9"/>
  <c r="DG367" i="9" s="1"/>
  <c r="CC367" i="9" s="1"/>
  <c r="DI367" i="9" s="1"/>
  <c r="CW367" i="9"/>
  <c r="CV367" i="9"/>
  <c r="CO367" i="9"/>
  <c r="CN367" i="9"/>
  <c r="CK367" i="9"/>
  <c r="CJ367" i="9"/>
  <c r="CG367" i="9"/>
  <c r="CF367" i="9"/>
  <c r="CA367" i="9"/>
  <c r="BZ367" i="9"/>
  <c r="DJ367" i="9" s="1"/>
  <c r="BY367" i="9"/>
  <c r="BX367" i="9"/>
  <c r="DD367" i="9" s="1"/>
  <c r="BU367" i="9"/>
  <c r="DA367" i="9" s="1"/>
  <c r="BT367" i="9"/>
  <c r="CZ367" i="9" s="1"/>
  <c r="BQ367" i="9"/>
  <c r="BP367" i="9"/>
  <c r="BH367" i="9"/>
  <c r="AW367" i="9"/>
  <c r="AV367" i="9"/>
  <c r="AU367" i="9"/>
  <c r="AS367" i="9"/>
  <c r="AR367" i="9"/>
  <c r="AO367" i="9"/>
  <c r="AN367" i="9"/>
  <c r="AK367" i="9"/>
  <c r="AJ367" i="9"/>
  <c r="AT367" i="9" s="1"/>
  <c r="AE367" i="9"/>
  <c r="AD367" i="9"/>
  <c r="AC367" i="9"/>
  <c r="AB367" i="9"/>
  <c r="Y367" i="9"/>
  <c r="X367" i="9"/>
  <c r="U367" i="9"/>
  <c r="T367" i="9"/>
  <c r="O367" i="9"/>
  <c r="N367" i="9"/>
  <c r="K367" i="9"/>
  <c r="J367" i="9"/>
  <c r="HF366" i="9"/>
  <c r="HD366" i="9"/>
  <c r="HH366" i="9" s="1"/>
  <c r="HC366" i="9"/>
  <c r="HG366" i="9" s="1"/>
  <c r="HB366" i="9"/>
  <c r="GP366" i="9"/>
  <c r="GM366" i="9"/>
  <c r="GL366" i="9"/>
  <c r="GT366" i="9" s="1"/>
  <c r="GH366" i="9"/>
  <c r="GX366" i="9" s="1"/>
  <c r="GG366" i="9"/>
  <c r="GE366" i="9"/>
  <c r="GD366" i="9"/>
  <c r="GC366" i="9"/>
  <c r="GB366" i="9"/>
  <c r="FY366" i="9"/>
  <c r="FX366" i="9"/>
  <c r="FU366" i="9"/>
  <c r="FT366" i="9"/>
  <c r="FL366" i="9"/>
  <c r="FI366" i="9"/>
  <c r="FH366" i="9"/>
  <c r="FE366" i="9"/>
  <c r="EW366" i="9"/>
  <c r="EV366" i="9"/>
  <c r="ES366" i="9"/>
  <c r="ER366" i="9"/>
  <c r="EO366" i="9"/>
  <c r="EN366" i="9"/>
  <c r="EI366" i="9"/>
  <c r="EH366" i="9"/>
  <c r="EG366" i="9"/>
  <c r="FM366" i="9" s="1"/>
  <c r="EF366" i="9"/>
  <c r="EC366" i="9"/>
  <c r="EB366" i="9"/>
  <c r="DY366" i="9"/>
  <c r="DX366" i="9"/>
  <c r="FD366" i="9" s="1"/>
  <c r="DD366" i="9"/>
  <c r="DA366" i="9"/>
  <c r="CW366" i="9"/>
  <c r="CO366" i="9"/>
  <c r="CN366" i="9"/>
  <c r="CK366" i="9"/>
  <c r="CJ366" i="9"/>
  <c r="CG366" i="9"/>
  <c r="CF366" i="9"/>
  <c r="CP366" i="9" s="1"/>
  <c r="CR366" i="9" s="1"/>
  <c r="CA366" i="9"/>
  <c r="BZ366" i="9"/>
  <c r="BY366" i="9"/>
  <c r="DE366" i="9" s="1"/>
  <c r="DG366" i="9" s="1"/>
  <c r="CC366" i="9" s="1"/>
  <c r="DI366" i="9" s="1"/>
  <c r="BX366" i="9"/>
  <c r="BU366" i="9"/>
  <c r="BT366" i="9"/>
  <c r="BQ366" i="9"/>
  <c r="BP366" i="9"/>
  <c r="BI366" i="9"/>
  <c r="BH366" i="9"/>
  <c r="BD366" i="9"/>
  <c r="AS366" i="9"/>
  <c r="AR366" i="9"/>
  <c r="AO366" i="9"/>
  <c r="AN366" i="9"/>
  <c r="AK366" i="9"/>
  <c r="AJ366" i="9"/>
  <c r="AE366" i="9"/>
  <c r="AD366" i="9"/>
  <c r="AC366" i="9"/>
  <c r="AB366" i="9"/>
  <c r="Y366" i="9"/>
  <c r="X366" i="9"/>
  <c r="U366" i="9"/>
  <c r="BA366" i="9" s="1"/>
  <c r="T366" i="9"/>
  <c r="AZ366" i="9" s="1"/>
  <c r="O366" i="9"/>
  <c r="N366" i="9"/>
  <c r="K366" i="9"/>
  <c r="J366" i="9"/>
  <c r="HG365" i="9"/>
  <c r="HD365" i="9"/>
  <c r="HH365" i="9" s="1"/>
  <c r="HC365" i="9"/>
  <c r="HB365" i="9"/>
  <c r="HF365" i="9" s="1"/>
  <c r="GT365" i="9"/>
  <c r="GX365" i="9" s="1"/>
  <c r="GN365" i="9"/>
  <c r="GM365" i="9"/>
  <c r="GL365" i="9"/>
  <c r="GP365" i="9" s="1"/>
  <c r="GG365" i="9"/>
  <c r="GE365" i="9"/>
  <c r="GD365" i="9"/>
  <c r="GH365" i="9" s="1"/>
  <c r="GC365" i="9"/>
  <c r="GB365" i="9"/>
  <c r="FY365" i="9"/>
  <c r="FX365" i="9"/>
  <c r="FU365" i="9"/>
  <c r="FT365" i="9"/>
  <c r="FH365" i="9"/>
  <c r="FE365" i="9"/>
  <c r="FD365" i="9"/>
  <c r="EW365" i="9"/>
  <c r="EV365" i="9"/>
  <c r="ES365" i="9"/>
  <c r="ER365" i="9"/>
  <c r="EO365" i="9"/>
  <c r="EN365" i="9"/>
  <c r="EI365" i="9"/>
  <c r="EY365" i="9" s="1"/>
  <c r="FA365" i="9" s="1"/>
  <c r="EH365" i="9"/>
  <c r="EG365" i="9"/>
  <c r="FM365" i="9" s="1"/>
  <c r="EF365" i="9"/>
  <c r="FL365" i="9" s="1"/>
  <c r="EC365" i="9"/>
  <c r="FI365" i="9" s="1"/>
  <c r="EB365" i="9"/>
  <c r="DY365" i="9"/>
  <c r="DX365" i="9"/>
  <c r="DK365" i="9"/>
  <c r="DE365" i="9"/>
  <c r="DD365" i="9"/>
  <c r="CZ365" i="9"/>
  <c r="CW365" i="9"/>
  <c r="CO365" i="9"/>
  <c r="CN365" i="9"/>
  <c r="CK365" i="9"/>
  <c r="CJ365" i="9"/>
  <c r="CG365" i="9"/>
  <c r="CF365" i="9"/>
  <c r="CA365" i="9"/>
  <c r="BZ365" i="9"/>
  <c r="BY365" i="9"/>
  <c r="BX365" i="9"/>
  <c r="BU365" i="9"/>
  <c r="DA365" i="9" s="1"/>
  <c r="BT365" i="9"/>
  <c r="BQ365" i="9"/>
  <c r="BP365" i="9"/>
  <c r="BE365" i="9"/>
  <c r="BD365" i="9"/>
  <c r="BA365" i="9"/>
  <c r="AZ365" i="9"/>
  <c r="AU365" i="9"/>
  <c r="AS365" i="9"/>
  <c r="AR365" i="9"/>
  <c r="AO365" i="9"/>
  <c r="GQ365" i="9" s="1"/>
  <c r="AN365" i="9"/>
  <c r="AK365" i="9"/>
  <c r="AJ365" i="9"/>
  <c r="AE365" i="9"/>
  <c r="AD365" i="9"/>
  <c r="DJ365" i="9" s="1"/>
  <c r="AC365" i="9"/>
  <c r="AB365" i="9"/>
  <c r="Y365" i="9"/>
  <c r="X365" i="9"/>
  <c r="U365" i="9"/>
  <c r="T365" i="9"/>
  <c r="O365" i="9"/>
  <c r="N365" i="9"/>
  <c r="K365" i="9"/>
  <c r="J365" i="9"/>
  <c r="HG364" i="9"/>
  <c r="HC364" i="9"/>
  <c r="HB364" i="9"/>
  <c r="HF364" i="9" s="1"/>
  <c r="GM364" i="9"/>
  <c r="GL364" i="9"/>
  <c r="GI364" i="9"/>
  <c r="GG364" i="9"/>
  <c r="GE364" i="9"/>
  <c r="GU364" i="9" s="1"/>
  <c r="GD364" i="9"/>
  <c r="GH364" i="9" s="1"/>
  <c r="GC364" i="9"/>
  <c r="GB364" i="9"/>
  <c r="FY364" i="9"/>
  <c r="FX364" i="9"/>
  <c r="FU364" i="9"/>
  <c r="FT364" i="9"/>
  <c r="FE364" i="9"/>
  <c r="FO364" i="9" s="1"/>
  <c r="FD364" i="9"/>
  <c r="EW364" i="9"/>
  <c r="EV364" i="9"/>
  <c r="ES364" i="9"/>
  <c r="ER364" i="9"/>
  <c r="EO364" i="9"/>
  <c r="EN364" i="9"/>
  <c r="EI364" i="9"/>
  <c r="EH364" i="9"/>
  <c r="EX364" i="9" s="1"/>
  <c r="EZ364" i="9" s="1"/>
  <c r="EG364" i="9"/>
  <c r="FM364" i="9" s="1"/>
  <c r="EF364" i="9"/>
  <c r="FL364" i="9" s="1"/>
  <c r="EC364" i="9"/>
  <c r="FI364" i="9" s="1"/>
  <c r="EB364" i="9"/>
  <c r="FH364" i="9" s="1"/>
  <c r="FN364" i="9" s="1"/>
  <c r="DY364" i="9"/>
  <c r="DX364" i="9"/>
  <c r="DJ364" i="9"/>
  <c r="DA364" i="9"/>
  <c r="GS364" i="9" s="1"/>
  <c r="CZ364" i="9"/>
  <c r="CW364" i="9"/>
  <c r="CV364" i="9"/>
  <c r="CQ364" i="9"/>
  <c r="CO364" i="9"/>
  <c r="CN364" i="9"/>
  <c r="CK364" i="9"/>
  <c r="CJ364" i="9"/>
  <c r="CG364" i="9"/>
  <c r="CF364" i="9"/>
  <c r="CA364" i="9"/>
  <c r="BZ364" i="9"/>
  <c r="BY364" i="9"/>
  <c r="BX364" i="9"/>
  <c r="DD364" i="9" s="1"/>
  <c r="BU364" i="9"/>
  <c r="GO364" i="9" s="1"/>
  <c r="GW364" i="9" s="1"/>
  <c r="BT364" i="9"/>
  <c r="BQ364" i="9"/>
  <c r="BP364" i="9"/>
  <c r="GF364" i="9" s="1"/>
  <c r="BK364" i="9"/>
  <c r="AG364" i="9" s="1"/>
  <c r="BI364" i="9"/>
  <c r="BE364" i="9"/>
  <c r="AZ364" i="9"/>
  <c r="AS364" i="9"/>
  <c r="AR364" i="9"/>
  <c r="AO364" i="9"/>
  <c r="GQ364" i="9" s="1"/>
  <c r="AN364" i="9"/>
  <c r="AK364" i="9"/>
  <c r="AJ364" i="9"/>
  <c r="AE364" i="9"/>
  <c r="AD364" i="9"/>
  <c r="AC364" i="9"/>
  <c r="AB364" i="9"/>
  <c r="Y364" i="9"/>
  <c r="X364" i="9"/>
  <c r="U364" i="9"/>
  <c r="BA364" i="9" s="1"/>
  <c r="T364" i="9"/>
  <c r="O364" i="9"/>
  <c r="N364" i="9"/>
  <c r="K364" i="9"/>
  <c r="J364" i="9"/>
  <c r="HH363" i="9"/>
  <c r="HG363" i="9"/>
  <c r="HF363" i="9"/>
  <c r="HE363" i="9"/>
  <c r="HI363" i="9" s="1"/>
  <c r="HC363" i="9"/>
  <c r="HB363" i="9"/>
  <c r="GM363" i="9"/>
  <c r="GL363" i="9"/>
  <c r="GT363" i="9" s="1"/>
  <c r="GE363" i="9"/>
  <c r="GI363" i="9" s="1"/>
  <c r="GD363" i="9"/>
  <c r="GC363" i="9"/>
  <c r="GB363" i="9"/>
  <c r="FY363" i="9"/>
  <c r="FX363" i="9"/>
  <c r="FU363" i="9"/>
  <c r="FT363" i="9"/>
  <c r="FO363" i="9"/>
  <c r="EK363" i="9" s="1"/>
  <c r="FL363" i="9"/>
  <c r="FI363" i="9"/>
  <c r="EZ363" i="9"/>
  <c r="EY363" i="9"/>
  <c r="EW363" i="9"/>
  <c r="EV363" i="9"/>
  <c r="ES363" i="9"/>
  <c r="GQ363" i="9" s="1"/>
  <c r="ER363" i="9"/>
  <c r="EO363" i="9"/>
  <c r="EN363" i="9"/>
  <c r="EX363" i="9" s="1"/>
  <c r="EI363" i="9"/>
  <c r="EH363" i="9"/>
  <c r="EG363" i="9"/>
  <c r="FM363" i="9" s="1"/>
  <c r="EF363" i="9"/>
  <c r="EC363" i="9"/>
  <c r="EB363" i="9"/>
  <c r="FH363" i="9" s="1"/>
  <c r="DY363" i="9"/>
  <c r="FE363" i="9" s="1"/>
  <c r="DX363" i="9"/>
  <c r="FD363" i="9" s="1"/>
  <c r="DK363" i="9"/>
  <c r="DF363" i="9"/>
  <c r="CB363" i="9" s="1"/>
  <c r="DH363" i="9" s="1"/>
  <c r="CW363" i="9"/>
  <c r="CV363" i="9"/>
  <c r="CO363" i="9"/>
  <c r="CN363" i="9"/>
  <c r="CK363" i="9"/>
  <c r="CJ363" i="9"/>
  <c r="GP363" i="9" s="1"/>
  <c r="CG363" i="9"/>
  <c r="CF363" i="9"/>
  <c r="CA363" i="9"/>
  <c r="CQ363" i="9" s="1"/>
  <c r="CS363" i="9" s="1"/>
  <c r="BZ363" i="9"/>
  <c r="DJ363" i="9" s="1"/>
  <c r="BY363" i="9"/>
  <c r="DE363" i="9" s="1"/>
  <c r="BX363" i="9"/>
  <c r="DD363" i="9" s="1"/>
  <c r="BU363" i="9"/>
  <c r="DA363" i="9" s="1"/>
  <c r="BT363" i="9"/>
  <c r="CZ363" i="9" s="1"/>
  <c r="BQ363" i="9"/>
  <c r="BP363" i="9"/>
  <c r="BI363" i="9"/>
  <c r="BH363" i="9"/>
  <c r="AV363" i="9"/>
  <c r="AS363" i="9"/>
  <c r="AR363" i="9"/>
  <c r="AO363" i="9"/>
  <c r="AN363" i="9"/>
  <c r="AK363" i="9"/>
  <c r="AJ363" i="9"/>
  <c r="AT363" i="9" s="1"/>
  <c r="AE363" i="9"/>
  <c r="AU363" i="9" s="1"/>
  <c r="AW363" i="9" s="1"/>
  <c r="AD363" i="9"/>
  <c r="AC363" i="9"/>
  <c r="AB363" i="9"/>
  <c r="HD363" i="9" s="1"/>
  <c r="Y363" i="9"/>
  <c r="X363" i="9"/>
  <c r="U363" i="9"/>
  <c r="T363" i="9"/>
  <c r="O363" i="9"/>
  <c r="N363" i="9"/>
  <c r="K363" i="9"/>
  <c r="J363" i="9"/>
  <c r="HF362" i="9"/>
  <c r="HD362" i="9"/>
  <c r="HH362" i="9" s="1"/>
  <c r="HC362" i="9"/>
  <c r="HG362" i="9" s="1"/>
  <c r="HB362" i="9"/>
  <c r="GQ362" i="9"/>
  <c r="GP362" i="9"/>
  <c r="GN362" i="9"/>
  <c r="GM362" i="9"/>
  <c r="GL362" i="9"/>
  <c r="GT362" i="9" s="1"/>
  <c r="GF362" i="9"/>
  <c r="GE362" i="9"/>
  <c r="GD362" i="9"/>
  <c r="GC362" i="9"/>
  <c r="GB362" i="9"/>
  <c r="FY362" i="9"/>
  <c r="FX362" i="9"/>
  <c r="FU362" i="9"/>
  <c r="FT362" i="9"/>
  <c r="FM362" i="9"/>
  <c r="FL362" i="9"/>
  <c r="FI362" i="9"/>
  <c r="FH362" i="9"/>
  <c r="EY362" i="9"/>
  <c r="EX362" i="9"/>
  <c r="EW362" i="9"/>
  <c r="EV362" i="9"/>
  <c r="ES362" i="9"/>
  <c r="ER362" i="9"/>
  <c r="EO362" i="9"/>
  <c r="EN362" i="9"/>
  <c r="EI362" i="9"/>
  <c r="FA362" i="9" s="1"/>
  <c r="EH362" i="9"/>
  <c r="EG362" i="9"/>
  <c r="EF362" i="9"/>
  <c r="EC362" i="9"/>
  <c r="EB362" i="9"/>
  <c r="DY362" i="9"/>
  <c r="FE362" i="9" s="1"/>
  <c r="DX362" i="9"/>
  <c r="FD362" i="9" s="1"/>
  <c r="FN362" i="9" s="1"/>
  <c r="EJ362" i="9" s="1"/>
  <c r="DK362" i="9"/>
  <c r="DD362" i="9"/>
  <c r="CW362" i="9"/>
  <c r="DG362" i="9" s="1"/>
  <c r="CC362" i="9" s="1"/>
  <c r="DI362" i="9" s="1"/>
  <c r="CR362" i="9"/>
  <c r="CO362" i="9"/>
  <c r="CN362" i="9"/>
  <c r="CK362" i="9"/>
  <c r="CJ362" i="9"/>
  <c r="CG362" i="9"/>
  <c r="CQ362" i="9" s="1"/>
  <c r="CS362" i="9" s="1"/>
  <c r="CF362" i="9"/>
  <c r="CP362" i="9" s="1"/>
  <c r="CA362" i="9"/>
  <c r="BZ362" i="9"/>
  <c r="BY362" i="9"/>
  <c r="DE362" i="9" s="1"/>
  <c r="BX362" i="9"/>
  <c r="BU362" i="9"/>
  <c r="DA362" i="9" s="1"/>
  <c r="BT362" i="9"/>
  <c r="CZ362" i="9" s="1"/>
  <c r="BQ362" i="9"/>
  <c r="BP362" i="9"/>
  <c r="CV362" i="9" s="1"/>
  <c r="BI362" i="9"/>
  <c r="BH362" i="9"/>
  <c r="BD362" i="9"/>
  <c r="BA362" i="9"/>
  <c r="AS362" i="9"/>
  <c r="AR362" i="9"/>
  <c r="AT362" i="9" s="1"/>
  <c r="AO362" i="9"/>
  <c r="AN362" i="9"/>
  <c r="AK362" i="9"/>
  <c r="AJ362" i="9"/>
  <c r="AE362" i="9"/>
  <c r="AD362" i="9"/>
  <c r="AC362" i="9"/>
  <c r="HE362" i="9" s="1"/>
  <c r="HI362" i="9" s="1"/>
  <c r="AB362" i="9"/>
  <c r="Y362" i="9"/>
  <c r="X362" i="9"/>
  <c r="U362" i="9"/>
  <c r="T362" i="9"/>
  <c r="O362" i="9"/>
  <c r="N362" i="9"/>
  <c r="K362" i="9"/>
  <c r="J362" i="9"/>
  <c r="HG361" i="9"/>
  <c r="HD361" i="9"/>
  <c r="HH361" i="9" s="1"/>
  <c r="HC361" i="9"/>
  <c r="HB361" i="9"/>
  <c r="HF361" i="9" s="1"/>
  <c r="GT361" i="9"/>
  <c r="GO361" i="9"/>
  <c r="GN361" i="9"/>
  <c r="GR361" i="9" s="1"/>
  <c r="GM361" i="9"/>
  <c r="GU361" i="9" s="1"/>
  <c r="GY361" i="9" s="1"/>
  <c r="GL361" i="9"/>
  <c r="GE361" i="9"/>
  <c r="GI361" i="9" s="1"/>
  <c r="GD361" i="9"/>
  <c r="GC361" i="9"/>
  <c r="GB361" i="9"/>
  <c r="FY361" i="9"/>
  <c r="FX361" i="9"/>
  <c r="FU361" i="9"/>
  <c r="FT361" i="9"/>
  <c r="FH361" i="9"/>
  <c r="FD361" i="9"/>
  <c r="EY361" i="9"/>
  <c r="EW361" i="9"/>
  <c r="EV361" i="9"/>
  <c r="ES361" i="9"/>
  <c r="ER361" i="9"/>
  <c r="EO361" i="9"/>
  <c r="EN361" i="9"/>
  <c r="EI361" i="9"/>
  <c r="EH361" i="9"/>
  <c r="EG361" i="9"/>
  <c r="FM361" i="9" s="1"/>
  <c r="EF361" i="9"/>
  <c r="FL361" i="9" s="1"/>
  <c r="EC361" i="9"/>
  <c r="FI361" i="9" s="1"/>
  <c r="EB361" i="9"/>
  <c r="DY361" i="9"/>
  <c r="FE361" i="9" s="1"/>
  <c r="DX361" i="9"/>
  <c r="DK361" i="9"/>
  <c r="DJ361" i="9"/>
  <c r="DD361" i="9"/>
  <c r="DA361" i="9"/>
  <c r="CZ361" i="9"/>
  <c r="CQ361" i="9"/>
  <c r="CS361" i="9" s="1"/>
  <c r="CP361" i="9"/>
  <c r="CO361" i="9"/>
  <c r="CN361" i="9"/>
  <c r="CK361" i="9"/>
  <c r="CJ361" i="9"/>
  <c r="CG361" i="9"/>
  <c r="CF361" i="9"/>
  <c r="CA361" i="9"/>
  <c r="BZ361" i="9"/>
  <c r="BY361" i="9"/>
  <c r="DE361" i="9" s="1"/>
  <c r="BX361" i="9"/>
  <c r="BU361" i="9"/>
  <c r="BT361" i="9"/>
  <c r="BQ361" i="9"/>
  <c r="CW361" i="9" s="1"/>
  <c r="DG361" i="9" s="1"/>
  <c r="CC361" i="9" s="1"/>
  <c r="DI361" i="9" s="1"/>
  <c r="BP361" i="9"/>
  <c r="CV361" i="9" s="1"/>
  <c r="DF361" i="9" s="1"/>
  <c r="CB361" i="9" s="1"/>
  <c r="DH361" i="9" s="1"/>
  <c r="BI361" i="9"/>
  <c r="BD361" i="9"/>
  <c r="BA361" i="9"/>
  <c r="BK361" i="9" s="1"/>
  <c r="AZ361" i="9"/>
  <c r="AS361" i="9"/>
  <c r="AR361" i="9"/>
  <c r="AO361" i="9"/>
  <c r="GQ361" i="9" s="1"/>
  <c r="AN361" i="9"/>
  <c r="AK361" i="9"/>
  <c r="AJ361" i="9"/>
  <c r="AG361" i="9"/>
  <c r="AE361" i="9"/>
  <c r="AD361" i="9"/>
  <c r="AC361" i="9"/>
  <c r="AB361" i="9"/>
  <c r="BH361" i="9" s="1"/>
  <c r="Y361" i="9"/>
  <c r="BE361" i="9" s="1"/>
  <c r="X361" i="9"/>
  <c r="U361" i="9"/>
  <c r="T361" i="9"/>
  <c r="O361" i="9"/>
  <c r="N361" i="9"/>
  <c r="K361" i="9"/>
  <c r="J361" i="9"/>
  <c r="HG360" i="9"/>
  <c r="HC360" i="9"/>
  <c r="HB360" i="9"/>
  <c r="HF360" i="9" s="1"/>
  <c r="GQ360" i="9"/>
  <c r="GM360" i="9"/>
  <c r="GU360" i="9" s="1"/>
  <c r="GL360" i="9"/>
  <c r="GE360" i="9"/>
  <c r="GD360" i="9"/>
  <c r="GC360" i="9"/>
  <c r="GB360" i="9"/>
  <c r="FY360" i="9"/>
  <c r="FX360" i="9"/>
  <c r="FU360" i="9"/>
  <c r="FT360" i="9"/>
  <c r="FM360" i="9"/>
  <c r="FL360" i="9"/>
  <c r="EY360" i="9"/>
  <c r="FA360" i="9" s="1"/>
  <c r="EW360" i="9"/>
  <c r="EV360" i="9"/>
  <c r="ES360" i="9"/>
  <c r="ER360" i="9"/>
  <c r="EO360" i="9"/>
  <c r="EN360" i="9"/>
  <c r="EX360" i="9" s="1"/>
  <c r="EZ360" i="9" s="1"/>
  <c r="EI360" i="9"/>
  <c r="EH360" i="9"/>
  <c r="EG360" i="9"/>
  <c r="EF360" i="9"/>
  <c r="EC360" i="9"/>
  <c r="FI360" i="9" s="1"/>
  <c r="EB360" i="9"/>
  <c r="FH360" i="9" s="1"/>
  <c r="FN360" i="9" s="1"/>
  <c r="DY360" i="9"/>
  <c r="FE360" i="9" s="1"/>
  <c r="FO360" i="9" s="1"/>
  <c r="EK360" i="9" s="1"/>
  <c r="DX360" i="9"/>
  <c r="FD360" i="9" s="1"/>
  <c r="DE360" i="9"/>
  <c r="DG360" i="9" s="1"/>
  <c r="CC360" i="9" s="1"/>
  <c r="DI360" i="9" s="1"/>
  <c r="DD360" i="9"/>
  <c r="CQ360" i="9"/>
  <c r="CS360" i="9" s="1"/>
  <c r="CP360" i="9"/>
  <c r="CR360" i="9" s="1"/>
  <c r="CO360" i="9"/>
  <c r="CN360" i="9"/>
  <c r="CK360" i="9"/>
  <c r="CJ360" i="9"/>
  <c r="CG360" i="9"/>
  <c r="CF360" i="9"/>
  <c r="CA360" i="9"/>
  <c r="BZ360" i="9"/>
  <c r="BY360" i="9"/>
  <c r="HE360" i="9" s="1"/>
  <c r="HI360" i="9" s="1"/>
  <c r="BX360" i="9"/>
  <c r="HD360" i="9" s="1"/>
  <c r="HH360" i="9" s="1"/>
  <c r="BU360" i="9"/>
  <c r="DA360" i="9" s="1"/>
  <c r="BT360" i="9"/>
  <c r="CZ360" i="9" s="1"/>
  <c r="BQ360" i="9"/>
  <c r="CW360" i="9" s="1"/>
  <c r="BP360" i="9"/>
  <c r="BI360" i="9"/>
  <c r="BD360" i="9"/>
  <c r="AZ360" i="9"/>
  <c r="AS360" i="9"/>
  <c r="AR360" i="9"/>
  <c r="AO360" i="9"/>
  <c r="AN360" i="9"/>
  <c r="AK360" i="9"/>
  <c r="AJ360" i="9"/>
  <c r="AE360" i="9"/>
  <c r="DK360" i="9" s="1"/>
  <c r="AD360" i="9"/>
  <c r="AC360" i="9"/>
  <c r="AB360" i="9"/>
  <c r="BH360" i="9" s="1"/>
  <c r="Y360" i="9"/>
  <c r="X360" i="9"/>
  <c r="U360" i="9"/>
  <c r="BA360" i="9" s="1"/>
  <c r="T360" i="9"/>
  <c r="O360" i="9"/>
  <c r="N360" i="9"/>
  <c r="K360" i="9"/>
  <c r="J360" i="9"/>
  <c r="HF359" i="9"/>
  <c r="HC359" i="9"/>
  <c r="HG359" i="9" s="1"/>
  <c r="HB359" i="9"/>
  <c r="GT359" i="9"/>
  <c r="GQ359" i="9"/>
  <c r="GP359" i="9"/>
  <c r="GX359" i="9" s="1"/>
  <c r="GN359" i="9"/>
  <c r="GM359" i="9"/>
  <c r="GU359" i="9" s="1"/>
  <c r="GL359" i="9"/>
  <c r="GH359" i="9"/>
  <c r="GG359" i="9"/>
  <c r="GF359" i="9"/>
  <c r="GJ359" i="9" s="1"/>
  <c r="GE359" i="9"/>
  <c r="GD359" i="9"/>
  <c r="GC359" i="9"/>
  <c r="GB359" i="9"/>
  <c r="FY359" i="9"/>
  <c r="FX359" i="9"/>
  <c r="FU359" i="9"/>
  <c r="FT359" i="9"/>
  <c r="FM359" i="9"/>
  <c r="FI359" i="9"/>
  <c r="FH359" i="9"/>
  <c r="FD359" i="9"/>
  <c r="EW359" i="9"/>
  <c r="EV359" i="9"/>
  <c r="ES359" i="9"/>
  <c r="ER359" i="9"/>
  <c r="EO359" i="9"/>
  <c r="EN359" i="9"/>
  <c r="EI359" i="9"/>
  <c r="EH359" i="9"/>
  <c r="EG359" i="9"/>
  <c r="EF359" i="9"/>
  <c r="FL359" i="9" s="1"/>
  <c r="EC359" i="9"/>
  <c r="EB359" i="9"/>
  <c r="DY359" i="9"/>
  <c r="FE359" i="9" s="1"/>
  <c r="FO359" i="9" s="1"/>
  <c r="EK359" i="9" s="1"/>
  <c r="DX359" i="9"/>
  <c r="DJ359" i="9"/>
  <c r="DG359" i="9"/>
  <c r="CC359" i="9" s="1"/>
  <c r="DI359" i="9" s="1"/>
  <c r="DE359" i="9"/>
  <c r="DD359" i="9"/>
  <c r="DA359" i="9"/>
  <c r="CZ359" i="9"/>
  <c r="CP359" i="9"/>
  <c r="CO359" i="9"/>
  <c r="CN359" i="9"/>
  <c r="CK359" i="9"/>
  <c r="CJ359" i="9"/>
  <c r="CG359" i="9"/>
  <c r="CF359" i="9"/>
  <c r="CA359" i="9"/>
  <c r="BZ359" i="9"/>
  <c r="BY359" i="9"/>
  <c r="BX359" i="9"/>
  <c r="BU359" i="9"/>
  <c r="GO359" i="9" s="1"/>
  <c r="BT359" i="9"/>
  <c r="BQ359" i="9"/>
  <c r="CW359" i="9" s="1"/>
  <c r="BP359" i="9"/>
  <c r="CV359" i="9" s="1"/>
  <c r="DF359" i="9" s="1"/>
  <c r="CB359" i="9" s="1"/>
  <c r="DH359" i="9" s="1"/>
  <c r="BI359" i="9"/>
  <c r="BE359" i="9"/>
  <c r="BD359" i="9"/>
  <c r="AZ359" i="9"/>
  <c r="AS359" i="9"/>
  <c r="AR359" i="9"/>
  <c r="AO359" i="9"/>
  <c r="AN359" i="9"/>
  <c r="AK359" i="9"/>
  <c r="AJ359" i="9"/>
  <c r="AE359" i="9"/>
  <c r="AD359" i="9"/>
  <c r="AC359" i="9"/>
  <c r="HE359" i="9" s="1"/>
  <c r="HI359" i="9" s="1"/>
  <c r="AB359" i="9"/>
  <c r="Y359" i="9"/>
  <c r="X359" i="9"/>
  <c r="U359" i="9"/>
  <c r="BA359" i="9" s="1"/>
  <c r="T359" i="9"/>
  <c r="Q359" i="9"/>
  <c r="O359" i="9"/>
  <c r="N359" i="9"/>
  <c r="K359" i="9"/>
  <c r="J359" i="9"/>
  <c r="HC358" i="9"/>
  <c r="HG358" i="9" s="1"/>
  <c r="HB358" i="9"/>
  <c r="HF358" i="9" s="1"/>
  <c r="GW358" i="9"/>
  <c r="GS358" i="9"/>
  <c r="GO358" i="9"/>
  <c r="GM358" i="9"/>
  <c r="GL358" i="9"/>
  <c r="GK358" i="9"/>
  <c r="GE358" i="9"/>
  <c r="GD358" i="9"/>
  <c r="GH358" i="9" s="1"/>
  <c r="GC358" i="9"/>
  <c r="GB358" i="9"/>
  <c r="FY358" i="9"/>
  <c r="FX358" i="9"/>
  <c r="FU358" i="9"/>
  <c r="FT358" i="9"/>
  <c r="FQ358" i="9"/>
  <c r="FO358" i="9"/>
  <c r="EK358" i="9" s="1"/>
  <c r="FI358" i="9"/>
  <c r="FE358" i="9"/>
  <c r="FD358" i="9"/>
  <c r="FA358" i="9"/>
  <c r="EW358" i="9"/>
  <c r="EV358" i="9"/>
  <c r="ES358" i="9"/>
  <c r="ER358" i="9"/>
  <c r="EO358" i="9"/>
  <c r="EN358" i="9"/>
  <c r="EX358" i="9" s="1"/>
  <c r="EZ358" i="9" s="1"/>
  <c r="EI358" i="9"/>
  <c r="EY358" i="9" s="1"/>
  <c r="EH358" i="9"/>
  <c r="EG358" i="9"/>
  <c r="FM358" i="9" s="1"/>
  <c r="EF358" i="9"/>
  <c r="FL358" i="9" s="1"/>
  <c r="EC358" i="9"/>
  <c r="EB358" i="9"/>
  <c r="FH358" i="9" s="1"/>
  <c r="DY358" i="9"/>
  <c r="DX358" i="9"/>
  <c r="DI358" i="9"/>
  <c r="DA358" i="9"/>
  <c r="CZ358" i="9"/>
  <c r="CW358" i="9"/>
  <c r="DG358" i="9" s="1"/>
  <c r="CC358" i="9" s="1"/>
  <c r="CV358" i="9"/>
  <c r="CO358" i="9"/>
  <c r="CN358" i="9"/>
  <c r="CK358" i="9"/>
  <c r="CJ358" i="9"/>
  <c r="CG358" i="9"/>
  <c r="CF358" i="9"/>
  <c r="CA358" i="9"/>
  <c r="BZ358" i="9"/>
  <c r="BY358" i="9"/>
  <c r="DE358" i="9" s="1"/>
  <c r="BX358" i="9"/>
  <c r="DD358" i="9" s="1"/>
  <c r="BU358" i="9"/>
  <c r="BT358" i="9"/>
  <c r="BQ358" i="9"/>
  <c r="GG358" i="9" s="1"/>
  <c r="BP358" i="9"/>
  <c r="BE358" i="9"/>
  <c r="BA358" i="9"/>
  <c r="AZ358" i="9"/>
  <c r="AS358" i="9"/>
  <c r="AR358" i="9"/>
  <c r="AO358" i="9"/>
  <c r="AN358" i="9"/>
  <c r="AK358" i="9"/>
  <c r="AJ358" i="9"/>
  <c r="AE358" i="9"/>
  <c r="AD358" i="9"/>
  <c r="AC358" i="9"/>
  <c r="AB358" i="9"/>
  <c r="Y358" i="9"/>
  <c r="X358" i="9"/>
  <c r="U358" i="9"/>
  <c r="T358" i="9"/>
  <c r="GF358" i="9" s="1"/>
  <c r="GJ358" i="9" s="1"/>
  <c r="O358" i="9"/>
  <c r="N358" i="9"/>
  <c r="K358" i="9"/>
  <c r="J358" i="9"/>
  <c r="HG357" i="9"/>
  <c r="HF357" i="9"/>
  <c r="HC357" i="9"/>
  <c r="HB357" i="9"/>
  <c r="GU357" i="9"/>
  <c r="GP357" i="9"/>
  <c r="GM357" i="9"/>
  <c r="GQ357" i="9" s="1"/>
  <c r="GL357" i="9"/>
  <c r="GT357" i="9" s="1"/>
  <c r="GE357" i="9"/>
  <c r="GD357" i="9"/>
  <c r="GC357" i="9"/>
  <c r="GB357" i="9"/>
  <c r="FY357" i="9"/>
  <c r="FX357" i="9"/>
  <c r="FU357" i="9"/>
  <c r="FT357" i="9"/>
  <c r="FL357" i="9"/>
  <c r="FE357" i="9"/>
  <c r="EW357" i="9"/>
  <c r="EV357" i="9"/>
  <c r="ES357" i="9"/>
  <c r="ER357" i="9"/>
  <c r="EO357" i="9"/>
  <c r="EY357" i="9" s="1"/>
  <c r="FA357" i="9" s="1"/>
  <c r="EN357" i="9"/>
  <c r="EI357" i="9"/>
  <c r="EH357" i="9"/>
  <c r="EG357" i="9"/>
  <c r="FM357" i="9" s="1"/>
  <c r="EF357" i="9"/>
  <c r="EC357" i="9"/>
  <c r="FI357" i="9" s="1"/>
  <c r="FO357" i="9" s="1"/>
  <c r="EB357" i="9"/>
  <c r="FH357" i="9" s="1"/>
  <c r="FN357" i="9" s="1"/>
  <c r="EJ357" i="9" s="1"/>
  <c r="DY357" i="9"/>
  <c r="DX357" i="9"/>
  <c r="FD357" i="9" s="1"/>
  <c r="DA357" i="9"/>
  <c r="CW357" i="9"/>
  <c r="DG357" i="9" s="1"/>
  <c r="CC357" i="9" s="1"/>
  <c r="DI357" i="9" s="1"/>
  <c r="CV357" i="9"/>
  <c r="CO357" i="9"/>
  <c r="CN357" i="9"/>
  <c r="CK357" i="9"/>
  <c r="CJ357" i="9"/>
  <c r="CG357" i="9"/>
  <c r="CF357" i="9"/>
  <c r="CA357" i="9"/>
  <c r="BZ357" i="9"/>
  <c r="BY357" i="9"/>
  <c r="DE357" i="9" s="1"/>
  <c r="BX357" i="9"/>
  <c r="BU357" i="9"/>
  <c r="BT357" i="9"/>
  <c r="CZ357" i="9" s="1"/>
  <c r="BQ357" i="9"/>
  <c r="BP357" i="9"/>
  <c r="BI357" i="9"/>
  <c r="BH357" i="9"/>
  <c r="BA357" i="9"/>
  <c r="AT357" i="9"/>
  <c r="AV357" i="9" s="1"/>
  <c r="AS357" i="9"/>
  <c r="AR357" i="9"/>
  <c r="AO357" i="9"/>
  <c r="AN357" i="9"/>
  <c r="AK357" i="9"/>
  <c r="GI357" i="9" s="1"/>
  <c r="AJ357" i="9"/>
  <c r="AE357" i="9"/>
  <c r="AD357" i="9"/>
  <c r="DJ357" i="9" s="1"/>
  <c r="AC357" i="9"/>
  <c r="AB357" i="9"/>
  <c r="Y357" i="9"/>
  <c r="X357" i="9"/>
  <c r="U357" i="9"/>
  <c r="T357" i="9"/>
  <c r="O357" i="9"/>
  <c r="N357" i="9"/>
  <c r="K357" i="9"/>
  <c r="J357" i="9"/>
  <c r="HI356" i="9"/>
  <c r="HG356" i="9"/>
  <c r="HF356" i="9"/>
  <c r="HE356" i="9"/>
  <c r="HD356" i="9"/>
  <c r="HH356" i="9" s="1"/>
  <c r="HC356" i="9"/>
  <c r="HB356" i="9"/>
  <c r="GQ356" i="9"/>
  <c r="GP356" i="9"/>
  <c r="GO356" i="9"/>
  <c r="GM356" i="9"/>
  <c r="GU356" i="9" s="1"/>
  <c r="GL356" i="9"/>
  <c r="GT356" i="9" s="1"/>
  <c r="GF356" i="9"/>
  <c r="GJ356" i="9" s="1"/>
  <c r="GE356" i="9"/>
  <c r="GD356" i="9"/>
  <c r="GC356" i="9"/>
  <c r="GB356" i="9"/>
  <c r="FY356" i="9"/>
  <c r="FX356" i="9"/>
  <c r="FU356" i="9"/>
  <c r="FT356" i="9"/>
  <c r="FM356" i="9"/>
  <c r="FL356" i="9"/>
  <c r="FI356" i="9"/>
  <c r="FO356" i="9" s="1"/>
  <c r="EK356" i="9" s="1"/>
  <c r="FH356" i="9"/>
  <c r="EX356" i="9"/>
  <c r="EW356" i="9"/>
  <c r="EV356" i="9"/>
  <c r="ES356" i="9"/>
  <c r="ER356" i="9"/>
  <c r="EO356" i="9"/>
  <c r="EN356" i="9"/>
  <c r="EI356" i="9"/>
  <c r="EH356" i="9"/>
  <c r="EG356" i="9"/>
  <c r="EF356" i="9"/>
  <c r="EC356" i="9"/>
  <c r="EB356" i="9"/>
  <c r="DY356" i="9"/>
  <c r="FE356" i="9" s="1"/>
  <c r="DX356" i="9"/>
  <c r="FD356" i="9" s="1"/>
  <c r="DG356" i="9"/>
  <c r="CC356" i="9" s="1"/>
  <c r="DI356" i="9" s="1"/>
  <c r="DD356" i="9"/>
  <c r="CO356" i="9"/>
  <c r="CN356" i="9"/>
  <c r="CK356" i="9"/>
  <c r="CJ356" i="9"/>
  <c r="CG356" i="9"/>
  <c r="CQ356" i="9" s="1"/>
  <c r="CS356" i="9" s="1"/>
  <c r="CF356" i="9"/>
  <c r="CA356" i="9"/>
  <c r="BZ356" i="9"/>
  <c r="BY356" i="9"/>
  <c r="DE356" i="9" s="1"/>
  <c r="BX356" i="9"/>
  <c r="BU356" i="9"/>
  <c r="DA356" i="9" s="1"/>
  <c r="BT356" i="9"/>
  <c r="BQ356" i="9"/>
  <c r="CW356" i="9" s="1"/>
  <c r="BP356" i="9"/>
  <c r="CV356" i="9" s="1"/>
  <c r="BI356" i="9"/>
  <c r="BH356" i="9"/>
  <c r="BD356" i="9"/>
  <c r="AU356" i="9"/>
  <c r="AW356" i="9" s="1"/>
  <c r="AS356" i="9"/>
  <c r="AR356" i="9"/>
  <c r="AO356" i="9"/>
  <c r="AN356" i="9"/>
  <c r="AK356" i="9"/>
  <c r="AJ356" i="9"/>
  <c r="AE356" i="9"/>
  <c r="DK356" i="9" s="1"/>
  <c r="AD356" i="9"/>
  <c r="AC356" i="9"/>
  <c r="AB356" i="9"/>
  <c r="Y356" i="9"/>
  <c r="BE356" i="9" s="1"/>
  <c r="X356" i="9"/>
  <c r="U356" i="9"/>
  <c r="T356" i="9"/>
  <c r="AZ356" i="9" s="1"/>
  <c r="P356" i="9"/>
  <c r="O356" i="9"/>
  <c r="N356" i="9"/>
  <c r="K356" i="9"/>
  <c r="J356" i="9"/>
  <c r="HC355" i="9"/>
  <c r="HG355" i="9" s="1"/>
  <c r="HB355" i="9"/>
  <c r="HF355" i="9" s="1"/>
  <c r="GN355" i="9"/>
  <c r="GM355" i="9"/>
  <c r="GL355" i="9"/>
  <c r="GE355" i="9"/>
  <c r="GI355" i="9" s="1"/>
  <c r="GD355" i="9"/>
  <c r="GH355" i="9" s="1"/>
  <c r="GC355" i="9"/>
  <c r="GB355" i="9"/>
  <c r="FY355" i="9"/>
  <c r="FX355" i="9"/>
  <c r="FU355" i="9"/>
  <c r="FT355" i="9"/>
  <c r="FI355" i="9"/>
  <c r="FH355" i="9"/>
  <c r="FD355" i="9"/>
  <c r="EW355" i="9"/>
  <c r="EV355" i="9"/>
  <c r="ES355" i="9"/>
  <c r="ER355" i="9"/>
  <c r="EO355" i="9"/>
  <c r="EN355" i="9"/>
  <c r="EI355" i="9"/>
  <c r="EH355" i="9"/>
  <c r="EG355" i="9"/>
  <c r="FM355" i="9" s="1"/>
  <c r="EF355" i="9"/>
  <c r="FL355" i="9" s="1"/>
  <c r="EC355" i="9"/>
  <c r="EB355" i="9"/>
  <c r="DY355" i="9"/>
  <c r="FE355" i="9" s="1"/>
  <c r="DX355" i="9"/>
  <c r="DK355" i="9"/>
  <c r="DG355" i="9"/>
  <c r="CC355" i="9" s="1"/>
  <c r="DI355" i="9" s="1"/>
  <c r="DE355" i="9"/>
  <c r="DD355" i="9"/>
  <c r="DA355" i="9"/>
  <c r="CZ355" i="9"/>
  <c r="CQ355" i="9"/>
  <c r="CO355" i="9"/>
  <c r="CN355" i="9"/>
  <c r="CK355" i="9"/>
  <c r="CJ355" i="9"/>
  <c r="CG355" i="9"/>
  <c r="CF355" i="9"/>
  <c r="CA355" i="9"/>
  <c r="BZ355" i="9"/>
  <c r="BY355" i="9"/>
  <c r="BX355" i="9"/>
  <c r="BU355" i="9"/>
  <c r="GO355" i="9" s="1"/>
  <c r="BT355" i="9"/>
  <c r="BQ355" i="9"/>
  <c r="CW355" i="9" s="1"/>
  <c r="BP355" i="9"/>
  <c r="CV355" i="9" s="1"/>
  <c r="BE355" i="9"/>
  <c r="BD355" i="9"/>
  <c r="BA355" i="9"/>
  <c r="AZ355" i="9"/>
  <c r="AS355" i="9"/>
  <c r="AR355" i="9"/>
  <c r="AO355" i="9"/>
  <c r="AN355" i="9"/>
  <c r="AK355" i="9"/>
  <c r="AJ355" i="9"/>
  <c r="AE355" i="9"/>
  <c r="AD355" i="9"/>
  <c r="AC355" i="9"/>
  <c r="HE355" i="9" s="1"/>
  <c r="HI355" i="9" s="1"/>
  <c r="AB355" i="9"/>
  <c r="Y355" i="9"/>
  <c r="X355" i="9"/>
  <c r="U355" i="9"/>
  <c r="T355" i="9"/>
  <c r="O355" i="9"/>
  <c r="N355" i="9"/>
  <c r="K355" i="9"/>
  <c r="J355" i="9"/>
  <c r="HC354" i="9"/>
  <c r="HG354" i="9" s="1"/>
  <c r="HB354" i="9"/>
  <c r="HF354" i="9" s="1"/>
  <c r="GS354" i="9"/>
  <c r="GM354" i="9"/>
  <c r="GL354" i="9"/>
  <c r="GG354" i="9"/>
  <c r="GE354" i="9"/>
  <c r="GD354" i="9"/>
  <c r="GC354" i="9"/>
  <c r="GB354" i="9"/>
  <c r="FY354" i="9"/>
  <c r="FX354" i="9"/>
  <c r="FU354" i="9"/>
  <c r="FT354" i="9"/>
  <c r="FI354" i="9"/>
  <c r="FE354" i="9"/>
  <c r="FD354" i="9"/>
  <c r="EW354" i="9"/>
  <c r="EV354" i="9"/>
  <c r="ES354" i="9"/>
  <c r="ER354" i="9"/>
  <c r="EO354" i="9"/>
  <c r="EN354" i="9"/>
  <c r="EI354" i="9"/>
  <c r="EH354" i="9"/>
  <c r="EX354" i="9" s="1"/>
  <c r="EZ354" i="9" s="1"/>
  <c r="EG354" i="9"/>
  <c r="FM354" i="9" s="1"/>
  <c r="EF354" i="9"/>
  <c r="FL354" i="9" s="1"/>
  <c r="EC354" i="9"/>
  <c r="GO354" i="9" s="1"/>
  <c r="GW354" i="9" s="1"/>
  <c r="EB354" i="9"/>
  <c r="FH354" i="9" s="1"/>
  <c r="FN354" i="9" s="1"/>
  <c r="DY354" i="9"/>
  <c r="DX354" i="9"/>
  <c r="DE354" i="9"/>
  <c r="DA354" i="9"/>
  <c r="CZ354" i="9"/>
  <c r="CW354" i="9"/>
  <c r="CV354" i="9"/>
  <c r="CO354" i="9"/>
  <c r="CN354" i="9"/>
  <c r="CK354" i="9"/>
  <c r="CJ354" i="9"/>
  <c r="CG354" i="9"/>
  <c r="CF354" i="9"/>
  <c r="CA354" i="9"/>
  <c r="BZ354" i="9"/>
  <c r="BY354" i="9"/>
  <c r="BX354" i="9"/>
  <c r="DD354" i="9" s="1"/>
  <c r="BU354" i="9"/>
  <c r="BT354" i="9"/>
  <c r="BQ354" i="9"/>
  <c r="BP354" i="9"/>
  <c r="BE354" i="9"/>
  <c r="BA354" i="9"/>
  <c r="AZ354" i="9"/>
  <c r="AS354" i="9"/>
  <c r="AR354" i="9"/>
  <c r="AO354" i="9"/>
  <c r="AN354" i="9"/>
  <c r="AK354" i="9"/>
  <c r="AJ354" i="9"/>
  <c r="AE354" i="9"/>
  <c r="AD354" i="9"/>
  <c r="AT354" i="9" s="1"/>
  <c r="AV354" i="9" s="1"/>
  <c r="AC354" i="9"/>
  <c r="AB354" i="9"/>
  <c r="Y354" i="9"/>
  <c r="X354" i="9"/>
  <c r="U354" i="9"/>
  <c r="T354" i="9"/>
  <c r="GF354" i="9" s="1"/>
  <c r="GJ354" i="9" s="1"/>
  <c r="O354" i="9"/>
  <c r="N354" i="9"/>
  <c r="K354" i="9"/>
  <c r="J354" i="9"/>
  <c r="HH353" i="9"/>
  <c r="HF353" i="9"/>
  <c r="HC353" i="9"/>
  <c r="HG353" i="9" s="1"/>
  <c r="HB353" i="9"/>
  <c r="GP353" i="9"/>
  <c r="GM353" i="9"/>
  <c r="GL353" i="9"/>
  <c r="GT353" i="9" s="1"/>
  <c r="GE353" i="9"/>
  <c r="GI353" i="9" s="1"/>
  <c r="GD353" i="9"/>
  <c r="GC353" i="9"/>
  <c r="GB353" i="9"/>
  <c r="FY353" i="9"/>
  <c r="FX353" i="9"/>
  <c r="FU353" i="9"/>
  <c r="FT353" i="9"/>
  <c r="FN353" i="9"/>
  <c r="EJ353" i="9" s="1"/>
  <c r="FL353" i="9"/>
  <c r="EY353" i="9"/>
  <c r="FA353" i="9" s="1"/>
  <c r="EX353" i="9"/>
  <c r="EZ353" i="9" s="1"/>
  <c r="EW353" i="9"/>
  <c r="EV353" i="9"/>
  <c r="ES353" i="9"/>
  <c r="ER353" i="9"/>
  <c r="EO353" i="9"/>
  <c r="EN353" i="9"/>
  <c r="EK353" i="9"/>
  <c r="EI353" i="9"/>
  <c r="EH353" i="9"/>
  <c r="EG353" i="9"/>
  <c r="FM353" i="9" s="1"/>
  <c r="EF353" i="9"/>
  <c r="EC353" i="9"/>
  <c r="FI353" i="9" s="1"/>
  <c r="EB353" i="9"/>
  <c r="FH353" i="9" s="1"/>
  <c r="DY353" i="9"/>
  <c r="FE353" i="9" s="1"/>
  <c r="FO353" i="9" s="1"/>
  <c r="FQ353" i="9" s="1"/>
  <c r="DX353" i="9"/>
  <c r="FD353" i="9" s="1"/>
  <c r="DA353" i="9"/>
  <c r="DG353" i="9" s="1"/>
  <c r="CC353" i="9" s="1"/>
  <c r="DI353" i="9" s="1"/>
  <c r="CW353" i="9"/>
  <c r="CV353" i="9"/>
  <c r="DF353" i="9" s="1"/>
  <c r="CB353" i="9" s="1"/>
  <c r="DH353" i="9" s="1"/>
  <c r="CO353" i="9"/>
  <c r="CN353" i="9"/>
  <c r="CK353" i="9"/>
  <c r="CJ353" i="9"/>
  <c r="CG353" i="9"/>
  <c r="CF353" i="9"/>
  <c r="CA353" i="9"/>
  <c r="BZ353" i="9"/>
  <c r="BY353" i="9"/>
  <c r="DE353" i="9" s="1"/>
  <c r="BX353" i="9"/>
  <c r="DD353" i="9" s="1"/>
  <c r="BU353" i="9"/>
  <c r="BT353" i="9"/>
  <c r="CZ353" i="9" s="1"/>
  <c r="BQ353" i="9"/>
  <c r="BP353" i="9"/>
  <c r="BI353" i="9"/>
  <c r="BH353" i="9"/>
  <c r="BA353" i="9"/>
  <c r="AW353" i="9"/>
  <c r="AV353" i="9"/>
  <c r="AS353" i="9"/>
  <c r="AR353" i="9"/>
  <c r="AO353" i="9"/>
  <c r="AN353" i="9"/>
  <c r="AK353" i="9"/>
  <c r="AU353" i="9" s="1"/>
  <c r="AJ353" i="9"/>
  <c r="AT353" i="9" s="1"/>
  <c r="AE353" i="9"/>
  <c r="AD353" i="9"/>
  <c r="DJ353" i="9" s="1"/>
  <c r="AC353" i="9"/>
  <c r="AB353" i="9"/>
  <c r="HD353" i="9" s="1"/>
  <c r="Y353" i="9"/>
  <c r="X353" i="9"/>
  <c r="U353" i="9"/>
  <c r="T353" i="9"/>
  <c r="O353" i="9"/>
  <c r="N353" i="9"/>
  <c r="K353" i="9"/>
  <c r="J353" i="9"/>
  <c r="HG352" i="9"/>
  <c r="HF352" i="9"/>
  <c r="HE352" i="9"/>
  <c r="HI352" i="9" s="1"/>
  <c r="HD352" i="9"/>
  <c r="HH352" i="9" s="1"/>
  <c r="HC352" i="9"/>
  <c r="HB352" i="9"/>
  <c r="GP352" i="9"/>
  <c r="GM352" i="9"/>
  <c r="GU352" i="9" s="1"/>
  <c r="GL352" i="9"/>
  <c r="GT352" i="9" s="1"/>
  <c r="GH352" i="9"/>
  <c r="GE352" i="9"/>
  <c r="GD352" i="9"/>
  <c r="GC352" i="9"/>
  <c r="GB352" i="9"/>
  <c r="FY352" i="9"/>
  <c r="FX352" i="9"/>
  <c r="FU352" i="9"/>
  <c r="FT352" i="9"/>
  <c r="FM352" i="9"/>
  <c r="FL352" i="9"/>
  <c r="FI352" i="9"/>
  <c r="FH352" i="9"/>
  <c r="FA352" i="9"/>
  <c r="EY352" i="9"/>
  <c r="EX352" i="9"/>
  <c r="EW352" i="9"/>
  <c r="EV352" i="9"/>
  <c r="ES352" i="9"/>
  <c r="ER352" i="9"/>
  <c r="EO352" i="9"/>
  <c r="EN352" i="9"/>
  <c r="EI352" i="9"/>
  <c r="EH352" i="9"/>
  <c r="EG352" i="9"/>
  <c r="EF352" i="9"/>
  <c r="EC352" i="9"/>
  <c r="EB352" i="9"/>
  <c r="DY352" i="9"/>
  <c r="FE352" i="9" s="1"/>
  <c r="FO352" i="9" s="1"/>
  <c r="EK352" i="9" s="1"/>
  <c r="DX352" i="9"/>
  <c r="FD352" i="9" s="1"/>
  <c r="DE352" i="9"/>
  <c r="DD352" i="9"/>
  <c r="CO352" i="9"/>
  <c r="CN352" i="9"/>
  <c r="CK352" i="9"/>
  <c r="GQ352" i="9" s="1"/>
  <c r="CJ352" i="9"/>
  <c r="CG352" i="9"/>
  <c r="CF352" i="9"/>
  <c r="CP352" i="9" s="1"/>
  <c r="CR352" i="9" s="1"/>
  <c r="CA352" i="9"/>
  <c r="BZ352" i="9"/>
  <c r="BY352" i="9"/>
  <c r="BX352" i="9"/>
  <c r="BU352" i="9"/>
  <c r="BT352" i="9"/>
  <c r="BQ352" i="9"/>
  <c r="CW352" i="9" s="1"/>
  <c r="BP352" i="9"/>
  <c r="CV352" i="9" s="1"/>
  <c r="BI352" i="9"/>
  <c r="BH352" i="9"/>
  <c r="BD352" i="9"/>
  <c r="AU352" i="9"/>
  <c r="AS352" i="9"/>
  <c r="AR352" i="9"/>
  <c r="AO352" i="9"/>
  <c r="AN352" i="9"/>
  <c r="AK352" i="9"/>
  <c r="GI352" i="9" s="1"/>
  <c r="AJ352" i="9"/>
  <c r="AE352" i="9"/>
  <c r="DK352" i="9" s="1"/>
  <c r="AD352" i="9"/>
  <c r="AC352" i="9"/>
  <c r="AB352" i="9"/>
  <c r="Y352" i="9"/>
  <c r="BE352" i="9" s="1"/>
  <c r="X352" i="9"/>
  <c r="U352" i="9"/>
  <c r="T352" i="9"/>
  <c r="AZ352" i="9" s="1"/>
  <c r="P352" i="9"/>
  <c r="O352" i="9"/>
  <c r="N352" i="9"/>
  <c r="K352" i="9"/>
  <c r="J352" i="9"/>
  <c r="HC351" i="9"/>
  <c r="HG351" i="9" s="1"/>
  <c r="HB351" i="9"/>
  <c r="HF351" i="9" s="1"/>
  <c r="GO351" i="9"/>
  <c r="GN351" i="9"/>
  <c r="GM351" i="9"/>
  <c r="GL351" i="9"/>
  <c r="GE351" i="9"/>
  <c r="GI351" i="9" s="1"/>
  <c r="GD351" i="9"/>
  <c r="GH351" i="9" s="1"/>
  <c r="GC351" i="9"/>
  <c r="GB351" i="9"/>
  <c r="FY351" i="9"/>
  <c r="FX351" i="9"/>
  <c r="FU351" i="9"/>
  <c r="FT351" i="9"/>
  <c r="FI351" i="9"/>
  <c r="FH351" i="9"/>
  <c r="FE351" i="9"/>
  <c r="FD351" i="9"/>
  <c r="EW351" i="9"/>
  <c r="EV351" i="9"/>
  <c r="ES351" i="9"/>
  <c r="ER351" i="9"/>
  <c r="EO351" i="9"/>
  <c r="EN351" i="9"/>
  <c r="EI351" i="9"/>
  <c r="EH351" i="9"/>
  <c r="EG351" i="9"/>
  <c r="FM351" i="9" s="1"/>
  <c r="EF351" i="9"/>
  <c r="FL351" i="9" s="1"/>
  <c r="EC351" i="9"/>
  <c r="EB351" i="9"/>
  <c r="DY351" i="9"/>
  <c r="DX351" i="9"/>
  <c r="DE351" i="9"/>
  <c r="DG351" i="9" s="1"/>
  <c r="CC351" i="9" s="1"/>
  <c r="DI351" i="9" s="1"/>
  <c r="DD351" i="9"/>
  <c r="CZ351" i="9"/>
  <c r="CO351" i="9"/>
  <c r="CN351" i="9"/>
  <c r="CK351" i="9"/>
  <c r="CJ351" i="9"/>
  <c r="CG351" i="9"/>
  <c r="CF351" i="9"/>
  <c r="CA351" i="9"/>
  <c r="BZ351" i="9"/>
  <c r="BY351" i="9"/>
  <c r="BX351" i="9"/>
  <c r="BU351" i="9"/>
  <c r="DA351" i="9" s="1"/>
  <c r="BT351" i="9"/>
  <c r="BQ351" i="9"/>
  <c r="CW351" i="9" s="1"/>
  <c r="BP351" i="9"/>
  <c r="CV351" i="9" s="1"/>
  <c r="BE351" i="9"/>
  <c r="BD351" i="9"/>
  <c r="AZ351" i="9"/>
  <c r="AS351" i="9"/>
  <c r="AR351" i="9"/>
  <c r="AO351" i="9"/>
  <c r="GQ351" i="9" s="1"/>
  <c r="AN351" i="9"/>
  <c r="AK351" i="9"/>
  <c r="AJ351" i="9"/>
  <c r="AE351" i="9"/>
  <c r="AD351" i="9"/>
  <c r="AC351" i="9"/>
  <c r="HE351" i="9" s="1"/>
  <c r="HI351" i="9" s="1"/>
  <c r="AB351" i="9"/>
  <c r="Y351" i="9"/>
  <c r="X351" i="9"/>
  <c r="U351" i="9"/>
  <c r="T351" i="9"/>
  <c r="O351" i="9"/>
  <c r="N351" i="9"/>
  <c r="K351" i="9"/>
  <c r="J351" i="9"/>
  <c r="HC350" i="9"/>
  <c r="HG350" i="9" s="1"/>
  <c r="HB350" i="9"/>
  <c r="HF350" i="9" s="1"/>
  <c r="GU350" i="9"/>
  <c r="GT350" i="9"/>
  <c r="GM350" i="9"/>
  <c r="GL350" i="9"/>
  <c r="GG350" i="9"/>
  <c r="GE350" i="9"/>
  <c r="GD350" i="9"/>
  <c r="GC350" i="9"/>
  <c r="GB350" i="9"/>
  <c r="FY350" i="9"/>
  <c r="FX350" i="9"/>
  <c r="FU350" i="9"/>
  <c r="FT350" i="9"/>
  <c r="FI350" i="9"/>
  <c r="FE350" i="9"/>
  <c r="FD350" i="9"/>
  <c r="EW350" i="9"/>
  <c r="EV350" i="9"/>
  <c r="ES350" i="9"/>
  <c r="ER350" i="9"/>
  <c r="EO350" i="9"/>
  <c r="EN350" i="9"/>
  <c r="EI350" i="9"/>
  <c r="EH350" i="9"/>
  <c r="EX350" i="9" s="1"/>
  <c r="EZ350" i="9" s="1"/>
  <c r="EG350" i="9"/>
  <c r="FM350" i="9" s="1"/>
  <c r="EF350" i="9"/>
  <c r="FL350" i="9" s="1"/>
  <c r="EC350" i="9"/>
  <c r="GO350" i="9" s="1"/>
  <c r="EB350" i="9"/>
  <c r="FH350" i="9" s="1"/>
  <c r="FN350" i="9" s="1"/>
  <c r="DY350" i="9"/>
  <c r="DX350" i="9"/>
  <c r="DE350" i="9"/>
  <c r="DA350" i="9"/>
  <c r="CZ350" i="9"/>
  <c r="CV350" i="9"/>
  <c r="CQ350" i="9"/>
  <c r="CO350" i="9"/>
  <c r="CN350" i="9"/>
  <c r="CK350" i="9"/>
  <c r="CJ350" i="9"/>
  <c r="CG350" i="9"/>
  <c r="CF350" i="9"/>
  <c r="CA350" i="9"/>
  <c r="BZ350" i="9"/>
  <c r="DJ350" i="9" s="1"/>
  <c r="BY350" i="9"/>
  <c r="BX350" i="9"/>
  <c r="DD350" i="9" s="1"/>
  <c r="BU350" i="9"/>
  <c r="BT350" i="9"/>
  <c r="BQ350" i="9"/>
  <c r="CW350" i="9" s="1"/>
  <c r="BP350" i="9"/>
  <c r="BE350" i="9"/>
  <c r="BA350" i="9"/>
  <c r="AZ350" i="9"/>
  <c r="AS350" i="9"/>
  <c r="AR350" i="9"/>
  <c r="AO350" i="9"/>
  <c r="AN350" i="9"/>
  <c r="AK350" i="9"/>
  <c r="AJ350" i="9"/>
  <c r="AE350" i="9"/>
  <c r="AD350" i="9"/>
  <c r="AC350" i="9"/>
  <c r="BI350" i="9" s="1"/>
  <c r="AB350" i="9"/>
  <c r="Y350" i="9"/>
  <c r="X350" i="9"/>
  <c r="U350" i="9"/>
  <c r="T350" i="9"/>
  <c r="GF350" i="9" s="1"/>
  <c r="GJ350" i="9" s="1"/>
  <c r="O350" i="9"/>
  <c r="N350" i="9"/>
  <c r="K350" i="9"/>
  <c r="J350" i="9"/>
  <c r="HH349" i="9"/>
  <c r="HF349" i="9"/>
  <c r="HC349" i="9"/>
  <c r="HG349" i="9" s="1"/>
  <c r="HB349" i="9"/>
  <c r="GM349" i="9"/>
  <c r="GL349" i="9"/>
  <c r="GT349" i="9" s="1"/>
  <c r="GE349" i="9"/>
  <c r="GD349" i="9"/>
  <c r="GC349" i="9"/>
  <c r="GB349" i="9"/>
  <c r="FY349" i="9"/>
  <c r="FX349" i="9"/>
  <c r="FU349" i="9"/>
  <c r="FT349" i="9"/>
  <c r="FL349" i="9"/>
  <c r="EZ349" i="9"/>
  <c r="EY349" i="9"/>
  <c r="FA349" i="9" s="1"/>
  <c r="EW349" i="9"/>
  <c r="EV349" i="9"/>
  <c r="ES349" i="9"/>
  <c r="ER349" i="9"/>
  <c r="EO349" i="9"/>
  <c r="EN349" i="9"/>
  <c r="EX349" i="9" s="1"/>
  <c r="EK349" i="9"/>
  <c r="EI349" i="9"/>
  <c r="EH349" i="9"/>
  <c r="EG349" i="9"/>
  <c r="FM349" i="9" s="1"/>
  <c r="EF349" i="9"/>
  <c r="EC349" i="9"/>
  <c r="FI349" i="9" s="1"/>
  <c r="EB349" i="9"/>
  <c r="FH349" i="9" s="1"/>
  <c r="DY349" i="9"/>
  <c r="FE349" i="9" s="1"/>
  <c r="FO349" i="9" s="1"/>
  <c r="FQ349" i="9" s="1"/>
  <c r="DX349" i="9"/>
  <c r="FD349" i="9" s="1"/>
  <c r="DI349" i="9"/>
  <c r="CW349" i="9"/>
  <c r="CV349" i="9"/>
  <c r="CR349" i="9"/>
  <c r="CO349" i="9"/>
  <c r="CN349" i="9"/>
  <c r="CK349" i="9"/>
  <c r="CJ349" i="9"/>
  <c r="GP349" i="9" s="1"/>
  <c r="CG349" i="9"/>
  <c r="GI349" i="9" s="1"/>
  <c r="CF349" i="9"/>
  <c r="CC349" i="9"/>
  <c r="CA349" i="9"/>
  <c r="BZ349" i="9"/>
  <c r="CP349" i="9" s="1"/>
  <c r="BY349" i="9"/>
  <c r="DE349" i="9" s="1"/>
  <c r="DG349" i="9" s="1"/>
  <c r="BX349" i="9"/>
  <c r="DD349" i="9" s="1"/>
  <c r="BU349" i="9"/>
  <c r="DA349" i="9" s="1"/>
  <c r="BT349" i="9"/>
  <c r="CZ349" i="9" s="1"/>
  <c r="BQ349" i="9"/>
  <c r="BP349" i="9"/>
  <c r="BH349" i="9"/>
  <c r="BE349" i="9"/>
  <c r="AU349" i="9"/>
  <c r="AW349" i="9" s="1"/>
  <c r="AT349" i="9"/>
  <c r="DN349" i="9" s="1"/>
  <c r="DP349" i="9" s="1"/>
  <c r="AS349" i="9"/>
  <c r="AR349" i="9"/>
  <c r="AO349" i="9"/>
  <c r="AN349" i="9"/>
  <c r="AK349" i="9"/>
  <c r="AJ349" i="9"/>
  <c r="AE349" i="9"/>
  <c r="AD349" i="9"/>
  <c r="DJ349" i="9" s="1"/>
  <c r="AC349" i="9"/>
  <c r="AB349" i="9"/>
  <c r="HD349" i="9" s="1"/>
  <c r="Y349" i="9"/>
  <c r="X349" i="9"/>
  <c r="U349" i="9"/>
  <c r="T349" i="9"/>
  <c r="O349" i="9"/>
  <c r="N349" i="9"/>
  <c r="K349" i="9"/>
  <c r="J349" i="9"/>
  <c r="HG348" i="9"/>
  <c r="HF348" i="9"/>
  <c r="HD348" i="9"/>
  <c r="HH348" i="9" s="1"/>
  <c r="HC348" i="9"/>
  <c r="HB348" i="9"/>
  <c r="GQ348" i="9"/>
  <c r="GP348" i="9"/>
  <c r="GN348" i="9"/>
  <c r="GM348" i="9"/>
  <c r="GU348" i="9" s="1"/>
  <c r="GL348" i="9"/>
  <c r="GT348" i="9" s="1"/>
  <c r="GX348" i="9" s="1"/>
  <c r="GE348" i="9"/>
  <c r="GD348" i="9"/>
  <c r="GC348" i="9"/>
  <c r="GB348" i="9"/>
  <c r="FY348" i="9"/>
  <c r="FX348" i="9"/>
  <c r="FU348" i="9"/>
  <c r="FT348" i="9"/>
  <c r="FM348" i="9"/>
  <c r="FL348" i="9"/>
  <c r="FI348" i="9"/>
  <c r="FH348" i="9"/>
  <c r="EW348" i="9"/>
  <c r="EV348" i="9"/>
  <c r="ES348" i="9"/>
  <c r="ER348" i="9"/>
  <c r="EO348" i="9"/>
  <c r="GI348" i="9" s="1"/>
  <c r="EN348" i="9"/>
  <c r="EI348" i="9"/>
  <c r="EH348" i="9"/>
  <c r="EG348" i="9"/>
  <c r="EF348" i="9"/>
  <c r="EC348" i="9"/>
  <c r="EB348" i="9"/>
  <c r="DY348" i="9"/>
  <c r="FE348" i="9" s="1"/>
  <c r="FO348" i="9" s="1"/>
  <c r="EK348" i="9" s="1"/>
  <c r="DX348" i="9"/>
  <c r="FD348" i="9" s="1"/>
  <c r="DD348" i="9"/>
  <c r="DA348" i="9"/>
  <c r="CW348" i="9"/>
  <c r="DG348" i="9" s="1"/>
  <c r="CC348" i="9" s="1"/>
  <c r="DI348" i="9" s="1"/>
  <c r="CQ348" i="9"/>
  <c r="CP348" i="9"/>
  <c r="CR348" i="9" s="1"/>
  <c r="CO348" i="9"/>
  <c r="CN348" i="9"/>
  <c r="CK348" i="9"/>
  <c r="CJ348" i="9"/>
  <c r="CG348" i="9"/>
  <c r="CF348" i="9"/>
  <c r="GH348" i="9" s="1"/>
  <c r="CA348" i="9"/>
  <c r="CS348" i="9" s="1"/>
  <c r="BZ348" i="9"/>
  <c r="BY348" i="9"/>
  <c r="DE348" i="9" s="1"/>
  <c r="BX348" i="9"/>
  <c r="BU348" i="9"/>
  <c r="BT348" i="9"/>
  <c r="CZ348" i="9" s="1"/>
  <c r="BQ348" i="9"/>
  <c r="BP348" i="9"/>
  <c r="BH348" i="9"/>
  <c r="BE348" i="9"/>
  <c r="BD348" i="9"/>
  <c r="AS348" i="9"/>
  <c r="AR348" i="9"/>
  <c r="AO348" i="9"/>
  <c r="AN348" i="9"/>
  <c r="AK348" i="9"/>
  <c r="AJ348" i="9"/>
  <c r="AE348" i="9"/>
  <c r="DK348" i="9" s="1"/>
  <c r="AD348" i="9"/>
  <c r="AC348" i="9"/>
  <c r="HE348" i="9" s="1"/>
  <c r="HI348" i="9" s="1"/>
  <c r="AB348" i="9"/>
  <c r="Y348" i="9"/>
  <c r="GO348" i="9" s="1"/>
  <c r="X348" i="9"/>
  <c r="U348" i="9"/>
  <c r="BA348" i="9" s="1"/>
  <c r="T348" i="9"/>
  <c r="AZ348" i="9" s="1"/>
  <c r="O348" i="9"/>
  <c r="N348" i="9"/>
  <c r="K348" i="9"/>
  <c r="J348" i="9"/>
  <c r="HG347" i="9"/>
  <c r="HD347" i="9"/>
  <c r="HH347" i="9" s="1"/>
  <c r="HC347" i="9"/>
  <c r="HB347" i="9"/>
  <c r="HF347" i="9" s="1"/>
  <c r="GO347" i="9"/>
  <c r="GN347" i="9"/>
  <c r="GM347" i="9"/>
  <c r="GL347" i="9"/>
  <c r="GG347" i="9"/>
  <c r="GK347" i="9" s="1"/>
  <c r="GE347" i="9"/>
  <c r="GD347" i="9"/>
  <c r="GH347" i="9" s="1"/>
  <c r="GC347" i="9"/>
  <c r="GB347" i="9"/>
  <c r="FY347" i="9"/>
  <c r="FX347" i="9"/>
  <c r="FU347" i="9"/>
  <c r="FT347" i="9"/>
  <c r="FH347" i="9"/>
  <c r="FE347" i="9"/>
  <c r="FD347" i="9"/>
  <c r="EW347" i="9"/>
  <c r="EY347" i="9" s="1"/>
  <c r="EV347" i="9"/>
  <c r="ES347" i="9"/>
  <c r="ER347" i="9"/>
  <c r="EO347" i="9"/>
  <c r="EN347" i="9"/>
  <c r="EI347" i="9"/>
  <c r="EH347" i="9"/>
  <c r="EG347" i="9"/>
  <c r="EF347" i="9"/>
  <c r="FL347" i="9" s="1"/>
  <c r="EC347" i="9"/>
  <c r="FI347" i="9" s="1"/>
  <c r="EB347" i="9"/>
  <c r="DY347" i="9"/>
  <c r="DX347" i="9"/>
  <c r="DJ347" i="9"/>
  <c r="DG347" i="9"/>
  <c r="CC347" i="9" s="1"/>
  <c r="DI347" i="9" s="1"/>
  <c r="DE347" i="9"/>
  <c r="DD347" i="9"/>
  <c r="CZ347" i="9"/>
  <c r="CQ347" i="9"/>
  <c r="CP347" i="9"/>
  <c r="CO347" i="9"/>
  <c r="CN347" i="9"/>
  <c r="CK347" i="9"/>
  <c r="CJ347" i="9"/>
  <c r="CG347" i="9"/>
  <c r="GI347" i="9" s="1"/>
  <c r="CF347" i="9"/>
  <c r="CA347" i="9"/>
  <c r="BZ347" i="9"/>
  <c r="BY347" i="9"/>
  <c r="BX347" i="9"/>
  <c r="BU347" i="9"/>
  <c r="DA347" i="9" s="1"/>
  <c r="BT347" i="9"/>
  <c r="BQ347" i="9"/>
  <c r="CW347" i="9" s="1"/>
  <c r="BP347" i="9"/>
  <c r="BD347" i="9"/>
  <c r="AZ347" i="9"/>
  <c r="AU347" i="9"/>
  <c r="AS347" i="9"/>
  <c r="AR347" i="9"/>
  <c r="AO347" i="9"/>
  <c r="AN347" i="9"/>
  <c r="AK347" i="9"/>
  <c r="AJ347" i="9"/>
  <c r="AE347" i="9"/>
  <c r="AD347" i="9"/>
  <c r="AC347" i="9"/>
  <c r="BI347" i="9" s="1"/>
  <c r="AB347" i="9"/>
  <c r="Y347" i="9"/>
  <c r="BE347" i="9" s="1"/>
  <c r="X347" i="9"/>
  <c r="U347" i="9"/>
  <c r="BA347" i="9" s="1"/>
  <c r="T347" i="9"/>
  <c r="O347" i="9"/>
  <c r="N347" i="9"/>
  <c r="K347" i="9"/>
  <c r="J347" i="9"/>
  <c r="HC346" i="9"/>
  <c r="HG346" i="9" s="1"/>
  <c r="HB346" i="9"/>
  <c r="HF346" i="9" s="1"/>
  <c r="GM346" i="9"/>
  <c r="GL346" i="9"/>
  <c r="GE346" i="9"/>
  <c r="GD346" i="9"/>
  <c r="GC346" i="9"/>
  <c r="GB346" i="9"/>
  <c r="FY346" i="9"/>
  <c r="FX346" i="9"/>
  <c r="FU346" i="9"/>
  <c r="FT346" i="9"/>
  <c r="FN346" i="9"/>
  <c r="FM346" i="9"/>
  <c r="FD346" i="9"/>
  <c r="EW346" i="9"/>
  <c r="EV346" i="9"/>
  <c r="ES346" i="9"/>
  <c r="ER346" i="9"/>
  <c r="EO346" i="9"/>
  <c r="EN346" i="9"/>
  <c r="EI346" i="9"/>
  <c r="EY346" i="9" s="1"/>
  <c r="FA346" i="9" s="1"/>
  <c r="EH346" i="9"/>
  <c r="EG346" i="9"/>
  <c r="EF346" i="9"/>
  <c r="FL346" i="9" s="1"/>
  <c r="EC346" i="9"/>
  <c r="FI346" i="9" s="1"/>
  <c r="EB346" i="9"/>
  <c r="FH346" i="9" s="1"/>
  <c r="DY346" i="9"/>
  <c r="FE346" i="9" s="1"/>
  <c r="DX346" i="9"/>
  <c r="CZ346" i="9"/>
  <c r="CW346" i="9"/>
  <c r="CV346" i="9"/>
  <c r="CO346" i="9"/>
  <c r="CN346" i="9"/>
  <c r="CK346" i="9"/>
  <c r="CJ346" i="9"/>
  <c r="CG346" i="9"/>
  <c r="CF346" i="9"/>
  <c r="CA346" i="9"/>
  <c r="BZ346" i="9"/>
  <c r="BY346" i="9"/>
  <c r="DE346" i="9" s="1"/>
  <c r="BX346" i="9"/>
  <c r="DD346" i="9" s="1"/>
  <c r="BU346" i="9"/>
  <c r="BT346" i="9"/>
  <c r="BQ346" i="9"/>
  <c r="BP346" i="9"/>
  <c r="BI346" i="9"/>
  <c r="BK346" i="9" s="1"/>
  <c r="AG346" i="9" s="1"/>
  <c r="BE346" i="9"/>
  <c r="AZ346" i="9"/>
  <c r="AS346" i="9"/>
  <c r="AR346" i="9"/>
  <c r="AO346" i="9"/>
  <c r="AN346" i="9"/>
  <c r="AK346" i="9"/>
  <c r="AJ346" i="9"/>
  <c r="AE346" i="9"/>
  <c r="AD346" i="9"/>
  <c r="AT346" i="9" s="1"/>
  <c r="AV346" i="9" s="1"/>
  <c r="AC346" i="9"/>
  <c r="AB346" i="9"/>
  <c r="Y346" i="9"/>
  <c r="X346" i="9"/>
  <c r="U346" i="9"/>
  <c r="BA346" i="9" s="1"/>
  <c r="T346" i="9"/>
  <c r="GF346" i="9" s="1"/>
  <c r="GJ346" i="9" s="1"/>
  <c r="O346" i="9"/>
  <c r="N346" i="9"/>
  <c r="K346" i="9"/>
  <c r="J346" i="9"/>
  <c r="HG345" i="9"/>
  <c r="HF345" i="9"/>
  <c r="HC345" i="9"/>
  <c r="HB345" i="9"/>
  <c r="GU345" i="9"/>
  <c r="GP345" i="9"/>
  <c r="GM345" i="9"/>
  <c r="GL345" i="9"/>
  <c r="GT345" i="9" s="1"/>
  <c r="GI345" i="9"/>
  <c r="GE345" i="9"/>
  <c r="GD345" i="9"/>
  <c r="GC345" i="9"/>
  <c r="GB345" i="9"/>
  <c r="FY345" i="9"/>
  <c r="FX345" i="9"/>
  <c r="FU345" i="9"/>
  <c r="FT345" i="9"/>
  <c r="FM345" i="9"/>
  <c r="FL345" i="9"/>
  <c r="FI345" i="9"/>
  <c r="EW345" i="9"/>
  <c r="EV345" i="9"/>
  <c r="ES345" i="9"/>
  <c r="ER345" i="9"/>
  <c r="EO345" i="9"/>
  <c r="EN345" i="9"/>
  <c r="EX345" i="9" s="1"/>
  <c r="EZ345" i="9" s="1"/>
  <c r="EI345" i="9"/>
  <c r="EH345" i="9"/>
  <c r="EG345" i="9"/>
  <c r="EF345" i="9"/>
  <c r="EC345" i="9"/>
  <c r="EB345" i="9"/>
  <c r="FH345" i="9" s="1"/>
  <c r="DY345" i="9"/>
  <c r="FE345" i="9" s="1"/>
  <c r="DX345" i="9"/>
  <c r="FD345" i="9" s="1"/>
  <c r="DK345" i="9"/>
  <c r="DF345" i="9"/>
  <c r="CB345" i="9" s="1"/>
  <c r="DH345" i="9" s="1"/>
  <c r="DE345" i="9"/>
  <c r="CV345" i="9"/>
  <c r="CO345" i="9"/>
  <c r="CN345" i="9"/>
  <c r="CK345" i="9"/>
  <c r="CJ345" i="9"/>
  <c r="CG345" i="9"/>
  <c r="CF345" i="9"/>
  <c r="CA345" i="9"/>
  <c r="BZ345" i="9"/>
  <c r="BY345" i="9"/>
  <c r="BX345" i="9"/>
  <c r="DD345" i="9" s="1"/>
  <c r="BU345" i="9"/>
  <c r="BT345" i="9"/>
  <c r="CZ345" i="9" s="1"/>
  <c r="BQ345" i="9"/>
  <c r="CW345" i="9" s="1"/>
  <c r="BP345" i="9"/>
  <c r="BH345" i="9"/>
  <c r="BE345" i="9"/>
  <c r="AS345" i="9"/>
  <c r="AR345" i="9"/>
  <c r="AO345" i="9"/>
  <c r="AN345" i="9"/>
  <c r="AK345" i="9"/>
  <c r="AJ345" i="9"/>
  <c r="AE345" i="9"/>
  <c r="AD345" i="9"/>
  <c r="DJ345" i="9" s="1"/>
  <c r="AC345" i="9"/>
  <c r="HE345" i="9" s="1"/>
  <c r="HI345" i="9" s="1"/>
  <c r="AB345" i="9"/>
  <c r="Y345" i="9"/>
  <c r="X345" i="9"/>
  <c r="U345" i="9"/>
  <c r="T345" i="9"/>
  <c r="O345" i="9"/>
  <c r="N345" i="9"/>
  <c r="K345" i="9"/>
  <c r="J345" i="9"/>
  <c r="HF344" i="9"/>
  <c r="HD344" i="9"/>
  <c r="HH344" i="9" s="1"/>
  <c r="HC344" i="9"/>
  <c r="HG344" i="9" s="1"/>
  <c r="HB344" i="9"/>
  <c r="GX344" i="9"/>
  <c r="GP344" i="9"/>
  <c r="GN344" i="9"/>
  <c r="GM344" i="9"/>
  <c r="GU344" i="9" s="1"/>
  <c r="GL344" i="9"/>
  <c r="GT344" i="9" s="1"/>
  <c r="GH344" i="9"/>
  <c r="GF344" i="9"/>
  <c r="GJ344" i="9" s="1"/>
  <c r="GE344" i="9"/>
  <c r="GD344" i="9"/>
  <c r="GC344" i="9"/>
  <c r="GB344" i="9"/>
  <c r="FY344" i="9"/>
  <c r="FX344" i="9"/>
  <c r="FU344" i="9"/>
  <c r="FT344" i="9"/>
  <c r="FO344" i="9"/>
  <c r="EK344" i="9" s="1"/>
  <c r="FM344" i="9"/>
  <c r="FL344" i="9"/>
  <c r="FH344" i="9"/>
  <c r="FE344" i="9"/>
  <c r="EX344" i="9"/>
  <c r="EW344" i="9"/>
  <c r="EV344" i="9"/>
  <c r="ES344" i="9"/>
  <c r="ER344" i="9"/>
  <c r="EO344" i="9"/>
  <c r="EN344" i="9"/>
  <c r="EI344" i="9"/>
  <c r="EH344" i="9"/>
  <c r="EG344" i="9"/>
  <c r="EF344" i="9"/>
  <c r="EC344" i="9"/>
  <c r="FI344" i="9" s="1"/>
  <c r="EB344" i="9"/>
  <c r="DY344" i="9"/>
  <c r="DX344" i="9"/>
  <c r="FD344" i="9" s="1"/>
  <c r="FN344" i="9" s="1"/>
  <c r="EJ344" i="9" s="1"/>
  <c r="DD344" i="9"/>
  <c r="DA344" i="9"/>
  <c r="CQ344" i="9"/>
  <c r="CP344" i="9"/>
  <c r="CR344" i="9" s="1"/>
  <c r="CO344" i="9"/>
  <c r="CN344" i="9"/>
  <c r="CK344" i="9"/>
  <c r="CJ344" i="9"/>
  <c r="CG344" i="9"/>
  <c r="CF344" i="9"/>
  <c r="CA344" i="9"/>
  <c r="BZ344" i="9"/>
  <c r="BY344" i="9"/>
  <c r="DE344" i="9" s="1"/>
  <c r="BX344" i="9"/>
  <c r="BU344" i="9"/>
  <c r="BT344" i="9"/>
  <c r="CZ344" i="9" s="1"/>
  <c r="BQ344" i="9"/>
  <c r="CW344" i="9" s="1"/>
  <c r="DG344" i="9" s="1"/>
  <c r="CC344" i="9" s="1"/>
  <c r="DI344" i="9" s="1"/>
  <c r="BP344" i="9"/>
  <c r="CV344" i="9" s="1"/>
  <c r="DF344" i="9" s="1"/>
  <c r="CB344" i="9" s="1"/>
  <c r="DH344" i="9" s="1"/>
  <c r="BH344" i="9"/>
  <c r="BD344" i="9"/>
  <c r="AS344" i="9"/>
  <c r="AR344" i="9"/>
  <c r="AO344" i="9"/>
  <c r="AU344" i="9" s="1"/>
  <c r="AW344" i="9" s="1"/>
  <c r="AN344" i="9"/>
  <c r="AK344" i="9"/>
  <c r="AJ344" i="9"/>
  <c r="AE344" i="9"/>
  <c r="AD344" i="9"/>
  <c r="AC344" i="9"/>
  <c r="AB344" i="9"/>
  <c r="Y344" i="9"/>
  <c r="X344" i="9"/>
  <c r="U344" i="9"/>
  <c r="T344" i="9"/>
  <c r="AZ344" i="9" s="1"/>
  <c r="P344" i="9"/>
  <c r="O344" i="9"/>
  <c r="N344" i="9"/>
  <c r="K344" i="9"/>
  <c r="J344" i="9"/>
  <c r="HC343" i="9"/>
  <c r="HG343" i="9" s="1"/>
  <c r="HB343" i="9"/>
  <c r="HF343" i="9" s="1"/>
  <c r="GN343" i="9"/>
  <c r="GM343" i="9"/>
  <c r="GL343" i="9"/>
  <c r="GF343" i="9"/>
  <c r="GE343" i="9"/>
  <c r="GD343" i="9"/>
  <c r="GH343" i="9" s="1"/>
  <c r="GC343" i="9"/>
  <c r="GB343" i="9"/>
  <c r="FY343" i="9"/>
  <c r="FX343" i="9"/>
  <c r="FU343" i="9"/>
  <c r="FT343" i="9"/>
  <c r="FH343" i="9"/>
  <c r="FD343" i="9"/>
  <c r="EW343" i="9"/>
  <c r="EV343" i="9"/>
  <c r="ES343" i="9"/>
  <c r="EY343" i="9" s="1"/>
  <c r="ER343" i="9"/>
  <c r="EO343" i="9"/>
  <c r="EN343" i="9"/>
  <c r="EI343" i="9"/>
  <c r="EH343" i="9"/>
  <c r="EG343" i="9"/>
  <c r="FM343" i="9" s="1"/>
  <c r="EF343" i="9"/>
  <c r="FL343" i="9" s="1"/>
  <c r="EC343" i="9"/>
  <c r="EB343" i="9"/>
  <c r="DY343" i="9"/>
  <c r="FE343" i="9" s="1"/>
  <c r="DX343" i="9"/>
  <c r="DK343" i="9"/>
  <c r="DD343" i="9"/>
  <c r="CZ343" i="9"/>
  <c r="CQ343" i="9"/>
  <c r="CS343" i="9" s="1"/>
  <c r="CO343" i="9"/>
  <c r="CN343" i="9"/>
  <c r="CK343" i="9"/>
  <c r="CJ343" i="9"/>
  <c r="CG343" i="9"/>
  <c r="CF343" i="9"/>
  <c r="CA343" i="9"/>
  <c r="BZ343" i="9"/>
  <c r="BY343" i="9"/>
  <c r="DE343" i="9" s="1"/>
  <c r="BX343" i="9"/>
  <c r="BU343" i="9"/>
  <c r="DA343" i="9" s="1"/>
  <c r="BT343" i="9"/>
  <c r="BQ343" i="9"/>
  <c r="CW343" i="9" s="1"/>
  <c r="BP343" i="9"/>
  <c r="CV343" i="9" s="1"/>
  <c r="BE343" i="9"/>
  <c r="BD343" i="9"/>
  <c r="AZ343" i="9"/>
  <c r="AS343" i="9"/>
  <c r="AR343" i="9"/>
  <c r="AO343" i="9"/>
  <c r="AN343" i="9"/>
  <c r="AK343" i="9"/>
  <c r="AJ343" i="9"/>
  <c r="AE343" i="9"/>
  <c r="AD343" i="9"/>
  <c r="AC343" i="9"/>
  <c r="AB343" i="9"/>
  <c r="Y343" i="9"/>
  <c r="X343" i="9"/>
  <c r="U343" i="9"/>
  <c r="BA343" i="9" s="1"/>
  <c r="T343" i="9"/>
  <c r="O343" i="9"/>
  <c r="N343" i="9"/>
  <c r="K343" i="9"/>
  <c r="J343" i="9"/>
  <c r="HE342" i="9"/>
  <c r="HI342" i="9" s="1"/>
  <c r="HC342" i="9"/>
  <c r="HG342" i="9" s="1"/>
  <c r="HB342" i="9"/>
  <c r="HF342" i="9" s="1"/>
  <c r="GQ342" i="9"/>
  <c r="GM342" i="9"/>
  <c r="GU342" i="9" s="1"/>
  <c r="GL342" i="9"/>
  <c r="GE342" i="9"/>
  <c r="GD342" i="9"/>
  <c r="GT342" i="9" s="1"/>
  <c r="GC342" i="9"/>
  <c r="GB342" i="9"/>
  <c r="FY342" i="9"/>
  <c r="FX342" i="9"/>
  <c r="FU342" i="9"/>
  <c r="FT342" i="9"/>
  <c r="FM342" i="9"/>
  <c r="FD342" i="9"/>
  <c r="EW342" i="9"/>
  <c r="EV342" i="9"/>
  <c r="ES342" i="9"/>
  <c r="ER342" i="9"/>
  <c r="EO342" i="9"/>
  <c r="GI342" i="9" s="1"/>
  <c r="EN342" i="9"/>
  <c r="EI342" i="9"/>
  <c r="EY342" i="9" s="1"/>
  <c r="FA342" i="9" s="1"/>
  <c r="EH342" i="9"/>
  <c r="EG342" i="9"/>
  <c r="EF342" i="9"/>
  <c r="FL342" i="9" s="1"/>
  <c r="EC342" i="9"/>
  <c r="FI342" i="9" s="1"/>
  <c r="EB342" i="9"/>
  <c r="FH342" i="9" s="1"/>
  <c r="DY342" i="9"/>
  <c r="FE342" i="9" s="1"/>
  <c r="DX342" i="9"/>
  <c r="DE342" i="9"/>
  <c r="CZ342" i="9"/>
  <c r="CW342" i="9"/>
  <c r="CV342" i="9"/>
  <c r="CQ342" i="9"/>
  <c r="CO342" i="9"/>
  <c r="CN342" i="9"/>
  <c r="CK342" i="9"/>
  <c r="CJ342" i="9"/>
  <c r="CG342" i="9"/>
  <c r="CF342" i="9"/>
  <c r="CA342" i="9"/>
  <c r="BZ342" i="9"/>
  <c r="BY342" i="9"/>
  <c r="BX342" i="9"/>
  <c r="DD342" i="9" s="1"/>
  <c r="BU342" i="9"/>
  <c r="BT342" i="9"/>
  <c r="BQ342" i="9"/>
  <c r="BP342" i="9"/>
  <c r="BI342" i="9"/>
  <c r="AZ342" i="9"/>
  <c r="AS342" i="9"/>
  <c r="AR342" i="9"/>
  <c r="AO342" i="9"/>
  <c r="AN342" i="9"/>
  <c r="AK342" i="9"/>
  <c r="AJ342" i="9"/>
  <c r="AE342" i="9"/>
  <c r="AU342" i="9" s="1"/>
  <c r="AW342" i="9" s="1"/>
  <c r="AD342" i="9"/>
  <c r="AC342" i="9"/>
  <c r="AB342" i="9"/>
  <c r="Y342" i="9"/>
  <c r="BE342" i="9" s="1"/>
  <c r="X342" i="9"/>
  <c r="U342" i="9"/>
  <c r="T342" i="9"/>
  <c r="GF342" i="9" s="1"/>
  <c r="O342" i="9"/>
  <c r="N342" i="9"/>
  <c r="K342" i="9"/>
  <c r="J342" i="9"/>
  <c r="HG341" i="9"/>
  <c r="HF341" i="9"/>
  <c r="HC341" i="9"/>
  <c r="HB341" i="9"/>
  <c r="GP341" i="9"/>
  <c r="GO341" i="9"/>
  <c r="GM341" i="9"/>
  <c r="GL341" i="9"/>
  <c r="GT341" i="9" s="1"/>
  <c r="GE341" i="9"/>
  <c r="GD341" i="9"/>
  <c r="GC341" i="9"/>
  <c r="GB341" i="9"/>
  <c r="FY341" i="9"/>
  <c r="FX341" i="9"/>
  <c r="FU341" i="9"/>
  <c r="FT341" i="9"/>
  <c r="FM341" i="9"/>
  <c r="FL341" i="9"/>
  <c r="FE341" i="9"/>
  <c r="FO341" i="9" s="1"/>
  <c r="EY341" i="9"/>
  <c r="EX341" i="9"/>
  <c r="EZ341" i="9" s="1"/>
  <c r="EW341" i="9"/>
  <c r="EV341" i="9"/>
  <c r="ES341" i="9"/>
  <c r="ER341" i="9"/>
  <c r="EO341" i="9"/>
  <c r="EN341" i="9"/>
  <c r="EI341" i="9"/>
  <c r="EH341" i="9"/>
  <c r="EG341" i="9"/>
  <c r="EF341" i="9"/>
  <c r="EC341" i="9"/>
  <c r="FI341" i="9" s="1"/>
  <c r="EB341" i="9"/>
  <c r="FH341" i="9" s="1"/>
  <c r="DY341" i="9"/>
  <c r="DX341" i="9"/>
  <c r="FD341" i="9" s="1"/>
  <c r="FN341" i="9" s="1"/>
  <c r="EJ341" i="9" s="1"/>
  <c r="DK341" i="9"/>
  <c r="DH341" i="9"/>
  <c r="DE341" i="9"/>
  <c r="CZ341" i="9"/>
  <c r="CV341" i="9"/>
  <c r="DF341" i="9" s="1"/>
  <c r="CB341" i="9" s="1"/>
  <c r="CO341" i="9"/>
  <c r="CN341" i="9"/>
  <c r="CK341" i="9"/>
  <c r="CJ341" i="9"/>
  <c r="CG341" i="9"/>
  <c r="CQ341" i="9" s="1"/>
  <c r="CS341" i="9" s="1"/>
  <c r="CF341" i="9"/>
  <c r="CA341" i="9"/>
  <c r="BZ341" i="9"/>
  <c r="BY341" i="9"/>
  <c r="BX341" i="9"/>
  <c r="DD341" i="9" s="1"/>
  <c r="BU341" i="9"/>
  <c r="DA341" i="9" s="1"/>
  <c r="BT341" i="9"/>
  <c r="BQ341" i="9"/>
  <c r="CW341" i="9" s="1"/>
  <c r="BP341" i="9"/>
  <c r="BE341" i="9"/>
  <c r="BD341" i="9"/>
  <c r="AZ341" i="9"/>
  <c r="AS341" i="9"/>
  <c r="AR341" i="9"/>
  <c r="AO341" i="9"/>
  <c r="AN341" i="9"/>
  <c r="AK341" i="9"/>
  <c r="AJ341" i="9"/>
  <c r="GH341" i="9" s="1"/>
  <c r="AE341" i="9"/>
  <c r="AU341" i="9" s="1"/>
  <c r="DO341" i="9" s="1"/>
  <c r="AD341" i="9"/>
  <c r="AC341" i="9"/>
  <c r="AB341" i="9"/>
  <c r="Y341" i="9"/>
  <c r="X341" i="9"/>
  <c r="GN341" i="9" s="1"/>
  <c r="U341" i="9"/>
  <c r="T341" i="9"/>
  <c r="P341" i="9"/>
  <c r="O341" i="9"/>
  <c r="N341" i="9"/>
  <c r="K341" i="9"/>
  <c r="J341" i="9"/>
  <c r="HF340" i="9"/>
  <c r="HC340" i="9"/>
  <c r="HG340" i="9" s="1"/>
  <c r="HB340" i="9"/>
  <c r="GX340" i="9"/>
  <c r="GT340" i="9"/>
  <c r="GM340" i="9"/>
  <c r="GU340" i="9" s="1"/>
  <c r="GL340" i="9"/>
  <c r="GH340" i="9"/>
  <c r="GG340" i="9"/>
  <c r="GK340" i="9" s="1"/>
  <c r="GE340" i="9"/>
  <c r="GD340" i="9"/>
  <c r="GC340" i="9"/>
  <c r="GB340" i="9"/>
  <c r="FY340" i="9"/>
  <c r="FX340" i="9"/>
  <c r="FU340" i="9"/>
  <c r="FT340" i="9"/>
  <c r="FI340" i="9"/>
  <c r="FD340" i="9"/>
  <c r="EW340" i="9"/>
  <c r="EV340" i="9"/>
  <c r="ES340" i="9"/>
  <c r="ER340" i="9"/>
  <c r="EO340" i="9"/>
  <c r="EN340" i="9"/>
  <c r="EI340" i="9"/>
  <c r="EH340" i="9"/>
  <c r="EG340" i="9"/>
  <c r="FM340" i="9" s="1"/>
  <c r="EF340" i="9"/>
  <c r="FL340" i="9" s="1"/>
  <c r="FN340" i="9" s="1"/>
  <c r="EC340" i="9"/>
  <c r="EB340" i="9"/>
  <c r="FH340" i="9" s="1"/>
  <c r="DY340" i="9"/>
  <c r="FE340" i="9" s="1"/>
  <c r="DX340" i="9"/>
  <c r="DJ340" i="9"/>
  <c r="DE340" i="9"/>
  <c r="CW340" i="9"/>
  <c r="CV340" i="9"/>
  <c r="CO340" i="9"/>
  <c r="CN340" i="9"/>
  <c r="CK340" i="9"/>
  <c r="CJ340" i="9"/>
  <c r="GP340" i="9" s="1"/>
  <c r="CG340" i="9"/>
  <c r="CF340" i="9"/>
  <c r="CA340" i="9"/>
  <c r="BZ340" i="9"/>
  <c r="BY340" i="9"/>
  <c r="BX340" i="9"/>
  <c r="DD340" i="9" s="1"/>
  <c r="BU340" i="9"/>
  <c r="DA340" i="9" s="1"/>
  <c r="BT340" i="9"/>
  <c r="CZ340" i="9" s="1"/>
  <c r="BQ340" i="9"/>
  <c r="BP340" i="9"/>
  <c r="BI340" i="9"/>
  <c r="BH340" i="9"/>
  <c r="BA340" i="9"/>
  <c r="AT340" i="9"/>
  <c r="AV340" i="9" s="1"/>
  <c r="AS340" i="9"/>
  <c r="AR340" i="9"/>
  <c r="AO340" i="9"/>
  <c r="AN340" i="9"/>
  <c r="AK340" i="9"/>
  <c r="AJ340" i="9"/>
  <c r="AE340" i="9"/>
  <c r="AD340" i="9"/>
  <c r="AC340" i="9"/>
  <c r="AB340" i="9"/>
  <c r="Y340" i="9"/>
  <c r="X340" i="9"/>
  <c r="U340" i="9"/>
  <c r="T340" i="9"/>
  <c r="O340" i="9"/>
  <c r="N340" i="9"/>
  <c r="K340" i="9"/>
  <c r="J340" i="9"/>
  <c r="HI339" i="9"/>
  <c r="HG339" i="9"/>
  <c r="HF339" i="9"/>
  <c r="HE339" i="9"/>
  <c r="HC339" i="9"/>
  <c r="HB339" i="9"/>
  <c r="GU339" i="9"/>
  <c r="GQ339" i="9"/>
  <c r="GM339" i="9"/>
  <c r="GL339" i="9"/>
  <c r="GF339" i="9"/>
  <c r="GE339" i="9"/>
  <c r="GD339" i="9"/>
  <c r="GC339" i="9"/>
  <c r="GB339" i="9"/>
  <c r="FY339" i="9"/>
  <c r="FX339" i="9"/>
  <c r="FU339" i="9"/>
  <c r="FT339" i="9"/>
  <c r="FM339" i="9"/>
  <c r="FL339" i="9"/>
  <c r="FH339" i="9"/>
  <c r="EY339" i="9"/>
  <c r="FA339" i="9" s="1"/>
  <c r="EW339" i="9"/>
  <c r="EV339" i="9"/>
  <c r="ES339" i="9"/>
  <c r="ER339" i="9"/>
  <c r="EO339" i="9"/>
  <c r="EN339" i="9"/>
  <c r="EI339" i="9"/>
  <c r="EH339" i="9"/>
  <c r="EG339" i="9"/>
  <c r="EF339" i="9"/>
  <c r="EC339" i="9"/>
  <c r="FI339" i="9" s="1"/>
  <c r="FO339" i="9" s="1"/>
  <c r="EK339" i="9" s="1"/>
  <c r="EB339" i="9"/>
  <c r="GN339" i="9" s="1"/>
  <c r="DY339" i="9"/>
  <c r="FE339" i="9" s="1"/>
  <c r="DX339" i="9"/>
  <c r="FD339" i="9" s="1"/>
  <c r="DO339" i="9"/>
  <c r="DD339" i="9"/>
  <c r="CW339" i="9"/>
  <c r="DG339" i="9" s="1"/>
  <c r="CC339" i="9" s="1"/>
  <c r="DI339" i="9" s="1"/>
  <c r="CS339" i="9"/>
  <c r="CP339" i="9"/>
  <c r="CR339" i="9" s="1"/>
  <c r="CO339" i="9"/>
  <c r="CN339" i="9"/>
  <c r="CK339" i="9"/>
  <c r="CJ339" i="9"/>
  <c r="CG339" i="9"/>
  <c r="CQ339" i="9" s="1"/>
  <c r="CF339" i="9"/>
  <c r="CA339" i="9"/>
  <c r="BZ339" i="9"/>
  <c r="BY339" i="9"/>
  <c r="DE339" i="9" s="1"/>
  <c r="BX339" i="9"/>
  <c r="BU339" i="9"/>
  <c r="DA339" i="9" s="1"/>
  <c r="BT339" i="9"/>
  <c r="CZ339" i="9" s="1"/>
  <c r="BQ339" i="9"/>
  <c r="BP339" i="9"/>
  <c r="CV339" i="9" s="1"/>
  <c r="DF339" i="9" s="1"/>
  <c r="CB339" i="9" s="1"/>
  <c r="DH339" i="9" s="1"/>
  <c r="BI339" i="9"/>
  <c r="BH339" i="9"/>
  <c r="AU339" i="9"/>
  <c r="AW339" i="9" s="1"/>
  <c r="AS339" i="9"/>
  <c r="AR339" i="9"/>
  <c r="AO339" i="9"/>
  <c r="AN339" i="9"/>
  <c r="AK339" i="9"/>
  <c r="AJ339" i="9"/>
  <c r="GH339" i="9" s="1"/>
  <c r="AE339" i="9"/>
  <c r="DK339" i="9" s="1"/>
  <c r="AD339" i="9"/>
  <c r="AC339" i="9"/>
  <c r="AB339" i="9"/>
  <c r="Y339" i="9"/>
  <c r="X339" i="9"/>
  <c r="BD339" i="9" s="1"/>
  <c r="U339" i="9"/>
  <c r="T339" i="9"/>
  <c r="AZ339" i="9" s="1"/>
  <c r="BJ339" i="9" s="1"/>
  <c r="AF339" i="9" s="1"/>
  <c r="P339" i="9"/>
  <c r="O339" i="9"/>
  <c r="N339" i="9"/>
  <c r="K339" i="9"/>
  <c r="J339" i="9"/>
  <c r="HG338" i="9"/>
  <c r="HF338" i="9"/>
  <c r="HE338" i="9"/>
  <c r="HI338" i="9" s="1"/>
  <c r="HC338" i="9"/>
  <c r="HB338" i="9"/>
  <c r="GQ338" i="9"/>
  <c r="GO338" i="9"/>
  <c r="GM338" i="9"/>
  <c r="GU338" i="9" s="1"/>
  <c r="GL338" i="9"/>
  <c r="GI338" i="9"/>
  <c r="GG338" i="9"/>
  <c r="GK338" i="9" s="1"/>
  <c r="GE338" i="9"/>
  <c r="GD338" i="9"/>
  <c r="GC338" i="9"/>
  <c r="GB338" i="9"/>
  <c r="FY338" i="9"/>
  <c r="FX338" i="9"/>
  <c r="FU338" i="9"/>
  <c r="FT338" i="9"/>
  <c r="FM338" i="9"/>
  <c r="FL338" i="9"/>
  <c r="FI338" i="9"/>
  <c r="FH338" i="9"/>
  <c r="EX338" i="9"/>
  <c r="EW338" i="9"/>
  <c r="EV338" i="9"/>
  <c r="ES338" i="9"/>
  <c r="ER338" i="9"/>
  <c r="EO338" i="9"/>
  <c r="EN338" i="9"/>
  <c r="EI338" i="9"/>
  <c r="EH338" i="9"/>
  <c r="EZ338" i="9" s="1"/>
  <c r="EG338" i="9"/>
  <c r="EF338" i="9"/>
  <c r="EC338" i="9"/>
  <c r="EB338" i="9"/>
  <c r="DY338" i="9"/>
  <c r="FE338" i="9" s="1"/>
  <c r="DX338" i="9"/>
  <c r="FD338" i="9" s="1"/>
  <c r="FN338" i="9" s="1"/>
  <c r="EJ338" i="9" s="1"/>
  <c r="DJ338" i="9"/>
  <c r="DE338" i="9"/>
  <c r="DD338" i="9"/>
  <c r="CZ338" i="9"/>
  <c r="CQ338" i="9"/>
  <c r="CS338" i="9" s="1"/>
  <c r="CO338" i="9"/>
  <c r="CN338" i="9"/>
  <c r="CK338" i="9"/>
  <c r="CJ338" i="9"/>
  <c r="CG338" i="9"/>
  <c r="CF338" i="9"/>
  <c r="CA338" i="9"/>
  <c r="BZ338" i="9"/>
  <c r="BY338" i="9"/>
  <c r="BX338" i="9"/>
  <c r="BU338" i="9"/>
  <c r="DA338" i="9" s="1"/>
  <c r="DG338" i="9" s="1"/>
  <c r="CC338" i="9" s="1"/>
  <c r="DI338" i="9" s="1"/>
  <c r="BT338" i="9"/>
  <c r="BQ338" i="9"/>
  <c r="CW338" i="9" s="1"/>
  <c r="BP338" i="9"/>
  <c r="CV338" i="9" s="1"/>
  <c r="BI338" i="9"/>
  <c r="BH338" i="9"/>
  <c r="BE338" i="9"/>
  <c r="BD338" i="9"/>
  <c r="AZ338" i="9"/>
  <c r="AS338" i="9"/>
  <c r="AR338" i="9"/>
  <c r="AO338" i="9"/>
  <c r="AN338" i="9"/>
  <c r="AT338" i="9" s="1"/>
  <c r="AK338" i="9"/>
  <c r="AJ338" i="9"/>
  <c r="AE338" i="9"/>
  <c r="AD338" i="9"/>
  <c r="AC338" i="9"/>
  <c r="AB338" i="9"/>
  <c r="HD338" i="9" s="1"/>
  <c r="HH338" i="9" s="1"/>
  <c r="Y338" i="9"/>
  <c r="X338" i="9"/>
  <c r="GN338" i="9" s="1"/>
  <c r="U338" i="9"/>
  <c r="BA338" i="9" s="1"/>
  <c r="T338" i="9"/>
  <c r="Q338" i="9"/>
  <c r="O338" i="9"/>
  <c r="N338" i="9"/>
  <c r="K338" i="9"/>
  <c r="J338" i="9"/>
  <c r="HH337" i="9"/>
  <c r="HE337" i="9"/>
  <c r="HI337" i="9" s="1"/>
  <c r="HD337" i="9"/>
  <c r="HC337" i="9"/>
  <c r="HG337" i="9" s="1"/>
  <c r="HB337" i="9"/>
  <c r="HF337" i="9" s="1"/>
  <c r="GU337" i="9"/>
  <c r="GO337" i="9"/>
  <c r="GM337" i="9"/>
  <c r="GL337" i="9"/>
  <c r="GT337" i="9" s="1"/>
  <c r="GE337" i="9"/>
  <c r="GI337" i="9" s="1"/>
  <c r="GD337" i="9"/>
  <c r="GC337" i="9"/>
  <c r="GB337" i="9"/>
  <c r="FY337" i="9"/>
  <c r="FX337" i="9"/>
  <c r="FU337" i="9"/>
  <c r="FT337" i="9"/>
  <c r="FI337" i="9"/>
  <c r="FE337" i="9"/>
  <c r="FO337" i="9" s="1"/>
  <c r="FD337" i="9"/>
  <c r="EW337" i="9"/>
  <c r="EV337" i="9"/>
  <c r="ES337" i="9"/>
  <c r="ER337" i="9"/>
  <c r="EO337" i="9"/>
  <c r="EN337" i="9"/>
  <c r="EI337" i="9"/>
  <c r="EH337" i="9"/>
  <c r="EG337" i="9"/>
  <c r="FM337" i="9" s="1"/>
  <c r="EF337" i="9"/>
  <c r="FL337" i="9" s="1"/>
  <c r="EC337" i="9"/>
  <c r="EB337" i="9"/>
  <c r="DY337" i="9"/>
  <c r="DX337" i="9"/>
  <c r="DE337" i="9"/>
  <c r="DA337" i="9"/>
  <c r="CV337" i="9"/>
  <c r="DF337" i="9" s="1"/>
  <c r="CB337" i="9" s="1"/>
  <c r="DH337" i="9" s="1"/>
  <c r="CQ337" i="9"/>
  <c r="CP337" i="9"/>
  <c r="CO337" i="9"/>
  <c r="CN337" i="9"/>
  <c r="CK337" i="9"/>
  <c r="CJ337" i="9"/>
  <c r="CG337" i="9"/>
  <c r="CF337" i="9"/>
  <c r="CA337" i="9"/>
  <c r="BZ337" i="9"/>
  <c r="CR337" i="9" s="1"/>
  <c r="BY337" i="9"/>
  <c r="BX337" i="9"/>
  <c r="DD337" i="9" s="1"/>
  <c r="BU337" i="9"/>
  <c r="BT337" i="9"/>
  <c r="CZ337" i="9" s="1"/>
  <c r="BQ337" i="9"/>
  <c r="BP337" i="9"/>
  <c r="GF337" i="9" s="1"/>
  <c r="GJ337" i="9" s="1"/>
  <c r="BE337" i="9"/>
  <c r="BA337" i="9"/>
  <c r="AS337" i="9"/>
  <c r="AR337" i="9"/>
  <c r="AO337" i="9"/>
  <c r="AN337" i="9"/>
  <c r="AK337" i="9"/>
  <c r="AJ337" i="9"/>
  <c r="AE337" i="9"/>
  <c r="AD337" i="9"/>
  <c r="AC337" i="9"/>
  <c r="BI337" i="9" s="1"/>
  <c r="AB337" i="9"/>
  <c r="BH337" i="9" s="1"/>
  <c r="Y337" i="9"/>
  <c r="X337" i="9"/>
  <c r="BD337" i="9" s="1"/>
  <c r="U337" i="9"/>
  <c r="T337" i="9"/>
  <c r="AZ337" i="9" s="1"/>
  <c r="O337" i="9"/>
  <c r="N337" i="9"/>
  <c r="K337" i="9"/>
  <c r="J337" i="9"/>
  <c r="HF336" i="9"/>
  <c r="HC336" i="9"/>
  <c r="HG336" i="9" s="1"/>
  <c r="HB336" i="9"/>
  <c r="GM336" i="9"/>
  <c r="GL336" i="9"/>
  <c r="GK336" i="9"/>
  <c r="GH336" i="9"/>
  <c r="GE336" i="9"/>
  <c r="GD336" i="9"/>
  <c r="GC336" i="9"/>
  <c r="GB336" i="9"/>
  <c r="FY336" i="9"/>
  <c r="FX336" i="9"/>
  <c r="FU336" i="9"/>
  <c r="FT336" i="9"/>
  <c r="FE336" i="9"/>
  <c r="FO336" i="9" s="1"/>
  <c r="FD336" i="9"/>
  <c r="EX336" i="9"/>
  <c r="EW336" i="9"/>
  <c r="EV336" i="9"/>
  <c r="ES336" i="9"/>
  <c r="ER336" i="9"/>
  <c r="EO336" i="9"/>
  <c r="EN336" i="9"/>
  <c r="EI336" i="9"/>
  <c r="EY336" i="9" s="1"/>
  <c r="FA336" i="9" s="1"/>
  <c r="EH336" i="9"/>
  <c r="EG336" i="9"/>
  <c r="FM336" i="9" s="1"/>
  <c r="EF336" i="9"/>
  <c r="FL336" i="9" s="1"/>
  <c r="EC336" i="9"/>
  <c r="FI336" i="9" s="1"/>
  <c r="EB336" i="9"/>
  <c r="FH336" i="9" s="1"/>
  <c r="DY336" i="9"/>
  <c r="DX336" i="9"/>
  <c r="DA336" i="9"/>
  <c r="CW336" i="9"/>
  <c r="CO336" i="9"/>
  <c r="CN336" i="9"/>
  <c r="CK336" i="9"/>
  <c r="CJ336" i="9"/>
  <c r="CG336" i="9"/>
  <c r="CF336" i="9"/>
  <c r="CA336" i="9"/>
  <c r="BZ336" i="9"/>
  <c r="BY336" i="9"/>
  <c r="DE336" i="9" s="1"/>
  <c r="BX336" i="9"/>
  <c r="DD336" i="9" s="1"/>
  <c r="BU336" i="9"/>
  <c r="BT336" i="9"/>
  <c r="CZ336" i="9" s="1"/>
  <c r="BQ336" i="9"/>
  <c r="BP336" i="9"/>
  <c r="CV336" i="9" s="1"/>
  <c r="BA336" i="9"/>
  <c r="AS336" i="9"/>
  <c r="AR336" i="9"/>
  <c r="AO336" i="9"/>
  <c r="AN336" i="9"/>
  <c r="AT336" i="9" s="1"/>
  <c r="AK336" i="9"/>
  <c r="AJ336" i="9"/>
  <c r="AE336" i="9"/>
  <c r="AD336" i="9"/>
  <c r="AV336" i="9" s="1"/>
  <c r="AC336" i="9"/>
  <c r="AB336" i="9"/>
  <c r="Y336" i="9"/>
  <c r="X336" i="9"/>
  <c r="U336" i="9"/>
  <c r="GG336" i="9" s="1"/>
  <c r="T336" i="9"/>
  <c r="O336" i="9"/>
  <c r="N336" i="9"/>
  <c r="K336" i="9"/>
  <c r="J336" i="9"/>
  <c r="HG335" i="9"/>
  <c r="HC335" i="9"/>
  <c r="HB335" i="9"/>
  <c r="HF335" i="9" s="1"/>
  <c r="GM335" i="9"/>
  <c r="GU335" i="9" s="1"/>
  <c r="GL335" i="9"/>
  <c r="GP335" i="9" s="1"/>
  <c r="GE335" i="9"/>
  <c r="GD335" i="9"/>
  <c r="GC335" i="9"/>
  <c r="GB335" i="9"/>
  <c r="FY335" i="9"/>
  <c r="FX335" i="9"/>
  <c r="FU335" i="9"/>
  <c r="FT335" i="9"/>
  <c r="FM335" i="9"/>
  <c r="FH335" i="9"/>
  <c r="FA335" i="9"/>
  <c r="EW335" i="9"/>
  <c r="EV335" i="9"/>
  <c r="ES335" i="9"/>
  <c r="ER335" i="9"/>
  <c r="EO335" i="9"/>
  <c r="EY335" i="9" s="1"/>
  <c r="EN335" i="9"/>
  <c r="EI335" i="9"/>
  <c r="EH335" i="9"/>
  <c r="EG335" i="9"/>
  <c r="EF335" i="9"/>
  <c r="FL335" i="9" s="1"/>
  <c r="EC335" i="9"/>
  <c r="FI335" i="9" s="1"/>
  <c r="EB335" i="9"/>
  <c r="DY335" i="9"/>
  <c r="FE335" i="9" s="1"/>
  <c r="FO335" i="9" s="1"/>
  <c r="EK335" i="9" s="1"/>
  <c r="DX335" i="9"/>
  <c r="FD335" i="9" s="1"/>
  <c r="FN335" i="9" s="1"/>
  <c r="EJ335" i="9" s="1"/>
  <c r="CW335" i="9"/>
  <c r="CV335" i="9"/>
  <c r="CO335" i="9"/>
  <c r="CN335" i="9"/>
  <c r="CK335" i="9"/>
  <c r="GQ335" i="9" s="1"/>
  <c r="CJ335" i="9"/>
  <c r="CP335" i="9" s="1"/>
  <c r="CG335" i="9"/>
  <c r="CF335" i="9"/>
  <c r="CA335" i="9"/>
  <c r="BZ335" i="9"/>
  <c r="CR335" i="9" s="1"/>
  <c r="BY335" i="9"/>
  <c r="DE335" i="9" s="1"/>
  <c r="BX335" i="9"/>
  <c r="P335" i="9" s="1"/>
  <c r="BU335" i="9"/>
  <c r="DA335" i="9" s="1"/>
  <c r="DG335" i="9" s="1"/>
  <c r="CC335" i="9" s="1"/>
  <c r="DI335" i="9" s="1"/>
  <c r="BT335" i="9"/>
  <c r="CZ335" i="9" s="1"/>
  <c r="BQ335" i="9"/>
  <c r="BP335" i="9"/>
  <c r="GF335" i="9" s="1"/>
  <c r="BI335" i="9"/>
  <c r="BD335" i="9"/>
  <c r="BJ335" i="9" s="1"/>
  <c r="AF335" i="9" s="1"/>
  <c r="AS335" i="9"/>
  <c r="AR335" i="9"/>
  <c r="AO335" i="9"/>
  <c r="AN335" i="9"/>
  <c r="AK335" i="9"/>
  <c r="AJ335" i="9"/>
  <c r="AE335" i="9"/>
  <c r="DK335" i="9" s="1"/>
  <c r="AD335" i="9"/>
  <c r="AC335" i="9"/>
  <c r="AB335" i="9"/>
  <c r="BH335" i="9" s="1"/>
  <c r="Y335" i="9"/>
  <c r="X335" i="9"/>
  <c r="GN335" i="9" s="1"/>
  <c r="U335" i="9"/>
  <c r="T335" i="9"/>
  <c r="AZ335" i="9" s="1"/>
  <c r="O335" i="9"/>
  <c r="N335" i="9"/>
  <c r="K335" i="9"/>
  <c r="J335" i="9"/>
  <c r="HG334" i="9"/>
  <c r="HF334" i="9"/>
  <c r="HE334" i="9"/>
  <c r="HI334" i="9" s="1"/>
  <c r="HC334" i="9"/>
  <c r="HB334" i="9"/>
  <c r="GQ334" i="9"/>
  <c r="GP334" i="9"/>
  <c r="GO334" i="9"/>
  <c r="GM334" i="9"/>
  <c r="GU334" i="9" s="1"/>
  <c r="GL334" i="9"/>
  <c r="GE334" i="9"/>
  <c r="GD334" i="9"/>
  <c r="GH334" i="9" s="1"/>
  <c r="GC334" i="9"/>
  <c r="GB334" i="9"/>
  <c r="FY334" i="9"/>
  <c r="FX334" i="9"/>
  <c r="FU334" i="9"/>
  <c r="FT334" i="9"/>
  <c r="FM334" i="9"/>
  <c r="FI334" i="9"/>
  <c r="EY334" i="9"/>
  <c r="EW334" i="9"/>
  <c r="EV334" i="9"/>
  <c r="ES334" i="9"/>
  <c r="ER334" i="9"/>
  <c r="EX334" i="9" s="1"/>
  <c r="EO334" i="9"/>
  <c r="EN334" i="9"/>
  <c r="EI334" i="9"/>
  <c r="EH334" i="9"/>
  <c r="EZ334" i="9" s="1"/>
  <c r="EG334" i="9"/>
  <c r="EF334" i="9"/>
  <c r="FL334" i="9" s="1"/>
  <c r="EC334" i="9"/>
  <c r="EB334" i="9"/>
  <c r="FH334" i="9" s="1"/>
  <c r="DY334" i="9"/>
  <c r="FE334" i="9" s="1"/>
  <c r="DX334" i="9"/>
  <c r="FD334" i="9" s="1"/>
  <c r="DE334" i="9"/>
  <c r="CQ334" i="9"/>
  <c r="CS334" i="9" s="1"/>
  <c r="CO334" i="9"/>
  <c r="CN334" i="9"/>
  <c r="CK334" i="9"/>
  <c r="CJ334" i="9"/>
  <c r="CG334" i="9"/>
  <c r="GI334" i="9" s="1"/>
  <c r="GY334" i="9" s="1"/>
  <c r="CF334" i="9"/>
  <c r="CC334" i="9"/>
  <c r="DI334" i="9" s="1"/>
  <c r="CA334" i="9"/>
  <c r="BZ334" i="9"/>
  <c r="BY334" i="9"/>
  <c r="BX334" i="9"/>
  <c r="DD334" i="9" s="1"/>
  <c r="BU334" i="9"/>
  <c r="DA334" i="9" s="1"/>
  <c r="BT334" i="9"/>
  <c r="CZ334" i="9" s="1"/>
  <c r="BQ334" i="9"/>
  <c r="CW334" i="9" s="1"/>
  <c r="DG334" i="9" s="1"/>
  <c r="BP334" i="9"/>
  <c r="CV334" i="9" s="1"/>
  <c r="BI334" i="9"/>
  <c r="BH334" i="9"/>
  <c r="BE334" i="9"/>
  <c r="AT334" i="9"/>
  <c r="AS334" i="9"/>
  <c r="AR334" i="9"/>
  <c r="AO334" i="9"/>
  <c r="AN334" i="9"/>
  <c r="AK334" i="9"/>
  <c r="AJ334" i="9"/>
  <c r="AE334" i="9"/>
  <c r="AD334" i="9"/>
  <c r="AV334" i="9" s="1"/>
  <c r="AC334" i="9"/>
  <c r="AB334" i="9"/>
  <c r="Y334" i="9"/>
  <c r="X334" i="9"/>
  <c r="U334" i="9"/>
  <c r="T334" i="9"/>
  <c r="O334" i="9"/>
  <c r="N334" i="9"/>
  <c r="K334" i="9"/>
  <c r="J334" i="9"/>
  <c r="HH333" i="9"/>
  <c r="HF333" i="9"/>
  <c r="HE333" i="9"/>
  <c r="HI333" i="9" s="1"/>
  <c r="HD333" i="9"/>
  <c r="HC333" i="9"/>
  <c r="HG333" i="9" s="1"/>
  <c r="HB333" i="9"/>
  <c r="GU333" i="9"/>
  <c r="GO333" i="9"/>
  <c r="GM333" i="9"/>
  <c r="GL333" i="9"/>
  <c r="GT333" i="9" s="1"/>
  <c r="GE333" i="9"/>
  <c r="GI333" i="9" s="1"/>
  <c r="GD333" i="9"/>
  <c r="GH333" i="9" s="1"/>
  <c r="GC333" i="9"/>
  <c r="GB333" i="9"/>
  <c r="FY333" i="9"/>
  <c r="FX333" i="9"/>
  <c r="FU333" i="9"/>
  <c r="FT333" i="9"/>
  <c r="FI333" i="9"/>
  <c r="FE333" i="9"/>
  <c r="EW333" i="9"/>
  <c r="EV333" i="9"/>
  <c r="ES333" i="9"/>
  <c r="ER333" i="9"/>
  <c r="EO333" i="9"/>
  <c r="EN333" i="9"/>
  <c r="EI333" i="9"/>
  <c r="EH333" i="9"/>
  <c r="EG333" i="9"/>
  <c r="FM333" i="9" s="1"/>
  <c r="EF333" i="9"/>
  <c r="FL333" i="9" s="1"/>
  <c r="EC333" i="9"/>
  <c r="EB333" i="9"/>
  <c r="DY333" i="9"/>
  <c r="DX333" i="9"/>
  <c r="FD333" i="9" s="1"/>
  <c r="DE333" i="9"/>
  <c r="DA333" i="9"/>
  <c r="CP333" i="9"/>
  <c r="CO333" i="9"/>
  <c r="CN333" i="9"/>
  <c r="CK333" i="9"/>
  <c r="CJ333" i="9"/>
  <c r="CG333" i="9"/>
  <c r="CF333" i="9"/>
  <c r="CA333" i="9"/>
  <c r="BZ333" i="9"/>
  <c r="BY333" i="9"/>
  <c r="BX333" i="9"/>
  <c r="DD333" i="9" s="1"/>
  <c r="BU333" i="9"/>
  <c r="BT333" i="9"/>
  <c r="CZ333" i="9" s="1"/>
  <c r="BQ333" i="9"/>
  <c r="CW333" i="9" s="1"/>
  <c r="BP333" i="9"/>
  <c r="BE333" i="9"/>
  <c r="BD333" i="9"/>
  <c r="BA333" i="9"/>
  <c r="AS333" i="9"/>
  <c r="AR333" i="9"/>
  <c r="AO333" i="9"/>
  <c r="AN333" i="9"/>
  <c r="AK333" i="9"/>
  <c r="AJ333" i="9"/>
  <c r="AE333" i="9"/>
  <c r="AD333" i="9"/>
  <c r="AC333" i="9"/>
  <c r="BI333" i="9" s="1"/>
  <c r="AB333" i="9"/>
  <c r="BH333" i="9" s="1"/>
  <c r="Y333" i="9"/>
  <c r="X333" i="9"/>
  <c r="U333" i="9"/>
  <c r="T333" i="9"/>
  <c r="AZ333" i="9" s="1"/>
  <c r="O333" i="9"/>
  <c r="N333" i="9"/>
  <c r="K333" i="9"/>
  <c r="J333" i="9"/>
  <c r="HC332" i="9"/>
  <c r="HG332" i="9" s="1"/>
  <c r="HB332" i="9"/>
  <c r="HF332" i="9" s="1"/>
  <c r="GM332" i="9"/>
  <c r="GL332" i="9"/>
  <c r="GE332" i="9"/>
  <c r="GI332" i="9" s="1"/>
  <c r="GD332" i="9"/>
  <c r="GC332" i="9"/>
  <c r="GB332" i="9"/>
  <c r="FY332" i="9"/>
  <c r="FX332" i="9"/>
  <c r="FU332" i="9"/>
  <c r="FT332" i="9"/>
  <c r="FO332" i="9"/>
  <c r="FE332" i="9"/>
  <c r="EW332" i="9"/>
  <c r="EV332" i="9"/>
  <c r="ES332" i="9"/>
  <c r="ER332" i="9"/>
  <c r="EX332" i="9" s="1"/>
  <c r="EO332" i="9"/>
  <c r="EN332" i="9"/>
  <c r="EI332" i="9"/>
  <c r="EH332" i="9"/>
  <c r="EZ332" i="9" s="1"/>
  <c r="EG332" i="9"/>
  <c r="FM332" i="9" s="1"/>
  <c r="EF332" i="9"/>
  <c r="FL332" i="9" s="1"/>
  <c r="EC332" i="9"/>
  <c r="FI332" i="9" s="1"/>
  <c r="EB332" i="9"/>
  <c r="FH332" i="9" s="1"/>
  <c r="DY332" i="9"/>
  <c r="DX332" i="9"/>
  <c r="FD332" i="9" s="1"/>
  <c r="FN332" i="9" s="1"/>
  <c r="EJ332" i="9" s="1"/>
  <c r="DA332" i="9"/>
  <c r="CZ332" i="9"/>
  <c r="CW332" i="9"/>
  <c r="CO332" i="9"/>
  <c r="CN332" i="9"/>
  <c r="CK332" i="9"/>
  <c r="CJ332" i="9"/>
  <c r="CG332" i="9"/>
  <c r="CF332" i="9"/>
  <c r="CA332" i="9"/>
  <c r="BZ332" i="9"/>
  <c r="BY332" i="9"/>
  <c r="DE332" i="9" s="1"/>
  <c r="BX332" i="9"/>
  <c r="DD332" i="9" s="1"/>
  <c r="BU332" i="9"/>
  <c r="BT332" i="9"/>
  <c r="BQ332" i="9"/>
  <c r="BP332" i="9"/>
  <c r="CV332" i="9" s="1"/>
  <c r="BH332" i="9"/>
  <c r="BA332" i="9"/>
  <c r="AS332" i="9"/>
  <c r="AR332" i="9"/>
  <c r="AO332" i="9"/>
  <c r="AN332" i="9"/>
  <c r="AT332" i="9" s="1"/>
  <c r="AK332" i="9"/>
  <c r="AJ332" i="9"/>
  <c r="AE332" i="9"/>
  <c r="AD332" i="9"/>
  <c r="AC332" i="9"/>
  <c r="AB332" i="9"/>
  <c r="HD332" i="9" s="1"/>
  <c r="HH332" i="9" s="1"/>
  <c r="Y332" i="9"/>
  <c r="X332" i="9"/>
  <c r="GN332" i="9" s="1"/>
  <c r="U332" i="9"/>
  <c r="GG332" i="9" s="1"/>
  <c r="T332" i="9"/>
  <c r="O332" i="9"/>
  <c r="N332" i="9"/>
  <c r="K332" i="9"/>
  <c r="J332" i="9"/>
  <c r="HG331" i="9"/>
  <c r="HC331" i="9"/>
  <c r="HB331" i="9"/>
  <c r="HF331" i="9" s="1"/>
  <c r="GQ331" i="9"/>
  <c r="GM331" i="9"/>
  <c r="GU331" i="9" s="1"/>
  <c r="GL331" i="9"/>
  <c r="GP331" i="9" s="1"/>
  <c r="GE331" i="9"/>
  <c r="GD331" i="9"/>
  <c r="GC331" i="9"/>
  <c r="GB331" i="9"/>
  <c r="FY331" i="9"/>
  <c r="FX331" i="9"/>
  <c r="FU331" i="9"/>
  <c r="FT331" i="9"/>
  <c r="FM331" i="9"/>
  <c r="EW331" i="9"/>
  <c r="EV331" i="9"/>
  <c r="ES331" i="9"/>
  <c r="ER331" i="9"/>
  <c r="EO331" i="9"/>
  <c r="EN331" i="9"/>
  <c r="EI331" i="9"/>
  <c r="EH331" i="9"/>
  <c r="EG331" i="9"/>
  <c r="EF331" i="9"/>
  <c r="FL331" i="9" s="1"/>
  <c r="EC331" i="9"/>
  <c r="FI331" i="9" s="1"/>
  <c r="EB331" i="9"/>
  <c r="FH331" i="9" s="1"/>
  <c r="FN331" i="9" s="1"/>
  <c r="EJ331" i="9" s="1"/>
  <c r="DY331" i="9"/>
  <c r="FE331" i="9" s="1"/>
  <c r="DX331" i="9"/>
  <c r="FD331" i="9" s="1"/>
  <c r="DI331" i="9"/>
  <c r="DD331" i="9"/>
  <c r="CW331" i="9"/>
  <c r="CP331" i="9"/>
  <c r="CO331" i="9"/>
  <c r="CN331" i="9"/>
  <c r="CK331" i="9"/>
  <c r="CJ331" i="9"/>
  <c r="CG331" i="9"/>
  <c r="CF331" i="9"/>
  <c r="CA331" i="9"/>
  <c r="CQ331" i="9" s="1"/>
  <c r="DO331" i="9" s="1"/>
  <c r="BZ331" i="9"/>
  <c r="CR331" i="9" s="1"/>
  <c r="BY331" i="9"/>
  <c r="DE331" i="9" s="1"/>
  <c r="BX331" i="9"/>
  <c r="HD331" i="9" s="1"/>
  <c r="HH331" i="9" s="1"/>
  <c r="BU331" i="9"/>
  <c r="DA331" i="9" s="1"/>
  <c r="DG331" i="9" s="1"/>
  <c r="CC331" i="9" s="1"/>
  <c r="BT331" i="9"/>
  <c r="CZ331" i="9" s="1"/>
  <c r="BQ331" i="9"/>
  <c r="BP331" i="9"/>
  <c r="BI331" i="9"/>
  <c r="AU331" i="9"/>
  <c r="AW331" i="9" s="1"/>
  <c r="AS331" i="9"/>
  <c r="AR331" i="9"/>
  <c r="AO331" i="9"/>
  <c r="AN331" i="9"/>
  <c r="AK331" i="9"/>
  <c r="AJ331" i="9"/>
  <c r="AE331" i="9"/>
  <c r="DK331" i="9" s="1"/>
  <c r="AD331" i="9"/>
  <c r="AC331" i="9"/>
  <c r="HE331" i="9" s="1"/>
  <c r="HI331" i="9" s="1"/>
  <c r="AB331" i="9"/>
  <c r="BH331" i="9" s="1"/>
  <c r="BJ331" i="9" s="1"/>
  <c r="AF331" i="9" s="1"/>
  <c r="Y331" i="9"/>
  <c r="X331" i="9"/>
  <c r="BD331" i="9" s="1"/>
  <c r="U331" i="9"/>
  <c r="T331" i="9"/>
  <c r="AZ331" i="9" s="1"/>
  <c r="O331" i="9"/>
  <c r="N331" i="9"/>
  <c r="K331" i="9"/>
  <c r="J331" i="9"/>
  <c r="HG330" i="9"/>
  <c r="HE330" i="9"/>
  <c r="HI330" i="9" s="1"/>
  <c r="HC330" i="9"/>
  <c r="HB330" i="9"/>
  <c r="HF330" i="9" s="1"/>
  <c r="GQ330" i="9"/>
  <c r="GP330" i="9"/>
  <c r="GO330" i="9"/>
  <c r="GM330" i="9"/>
  <c r="GU330" i="9" s="1"/>
  <c r="GY330" i="9" s="1"/>
  <c r="GL330" i="9"/>
  <c r="GE330" i="9"/>
  <c r="GD330" i="9"/>
  <c r="GC330" i="9"/>
  <c r="GB330" i="9"/>
  <c r="FY330" i="9"/>
  <c r="FX330" i="9"/>
  <c r="FU330" i="9"/>
  <c r="FT330" i="9"/>
  <c r="FM330" i="9"/>
  <c r="FI330" i="9"/>
  <c r="FD330" i="9"/>
  <c r="EY330" i="9"/>
  <c r="EW330" i="9"/>
  <c r="EV330" i="9"/>
  <c r="ES330" i="9"/>
  <c r="ER330" i="9"/>
  <c r="EX330" i="9" s="1"/>
  <c r="EO330" i="9"/>
  <c r="EN330" i="9"/>
  <c r="EI330" i="9"/>
  <c r="EH330" i="9"/>
  <c r="EG330" i="9"/>
  <c r="EF330" i="9"/>
  <c r="FL330" i="9" s="1"/>
  <c r="EC330" i="9"/>
  <c r="EB330" i="9"/>
  <c r="FH330" i="9" s="1"/>
  <c r="DY330" i="9"/>
  <c r="FE330" i="9" s="1"/>
  <c r="DX330" i="9"/>
  <c r="DJ330" i="9"/>
  <c r="DE330" i="9"/>
  <c r="CQ330" i="9"/>
  <c r="CS330" i="9" s="1"/>
  <c r="CO330" i="9"/>
  <c r="CN330" i="9"/>
  <c r="CK330" i="9"/>
  <c r="CJ330" i="9"/>
  <c r="CG330" i="9"/>
  <c r="GI330" i="9" s="1"/>
  <c r="CF330" i="9"/>
  <c r="CA330" i="9"/>
  <c r="BZ330" i="9"/>
  <c r="BY330" i="9"/>
  <c r="BX330" i="9"/>
  <c r="DD330" i="9" s="1"/>
  <c r="BU330" i="9"/>
  <c r="DA330" i="9" s="1"/>
  <c r="BT330" i="9"/>
  <c r="CZ330" i="9" s="1"/>
  <c r="BQ330" i="9"/>
  <c r="CW330" i="9" s="1"/>
  <c r="DG330" i="9" s="1"/>
  <c r="CC330" i="9" s="1"/>
  <c r="DI330" i="9" s="1"/>
  <c r="BP330" i="9"/>
  <c r="CV330" i="9" s="1"/>
  <c r="BI330" i="9"/>
  <c r="BE330" i="9"/>
  <c r="AT330" i="9"/>
  <c r="AS330" i="9"/>
  <c r="AR330" i="9"/>
  <c r="AO330" i="9"/>
  <c r="AN330" i="9"/>
  <c r="AK330" i="9"/>
  <c r="AJ330" i="9"/>
  <c r="AE330" i="9"/>
  <c r="AD330" i="9"/>
  <c r="AV330" i="9" s="1"/>
  <c r="AC330" i="9"/>
  <c r="AB330" i="9"/>
  <c r="Y330" i="9"/>
  <c r="X330" i="9"/>
  <c r="U330" i="9"/>
  <c r="BA330" i="9" s="1"/>
  <c r="T330" i="9"/>
  <c r="Q330" i="9"/>
  <c r="O330" i="9"/>
  <c r="N330" i="9"/>
  <c r="K330" i="9"/>
  <c r="J330" i="9"/>
  <c r="HH329" i="9"/>
  <c r="HE329" i="9"/>
  <c r="HI329" i="9" s="1"/>
  <c r="HD329" i="9"/>
  <c r="HC329" i="9"/>
  <c r="HG329" i="9" s="1"/>
  <c r="HB329" i="9"/>
  <c r="HF329" i="9" s="1"/>
  <c r="GO329" i="9"/>
  <c r="GM329" i="9"/>
  <c r="GL329" i="9"/>
  <c r="GT329" i="9" s="1"/>
  <c r="GG329" i="9"/>
  <c r="GK329" i="9" s="1"/>
  <c r="GE329" i="9"/>
  <c r="GI329" i="9" s="1"/>
  <c r="GD329" i="9"/>
  <c r="GH329" i="9" s="1"/>
  <c r="GC329" i="9"/>
  <c r="GB329" i="9"/>
  <c r="FY329" i="9"/>
  <c r="FX329" i="9"/>
  <c r="FU329" i="9"/>
  <c r="FT329" i="9"/>
  <c r="FI329" i="9"/>
  <c r="FE329" i="9"/>
  <c r="EW329" i="9"/>
  <c r="EV329" i="9"/>
  <c r="ES329" i="9"/>
  <c r="ER329" i="9"/>
  <c r="EO329" i="9"/>
  <c r="EN329" i="9"/>
  <c r="EI329" i="9"/>
  <c r="EH329" i="9"/>
  <c r="EG329" i="9"/>
  <c r="FM329" i="9" s="1"/>
  <c r="EF329" i="9"/>
  <c r="FL329" i="9" s="1"/>
  <c r="FN329" i="9" s="1"/>
  <c r="EJ329" i="9" s="1"/>
  <c r="EC329" i="9"/>
  <c r="EB329" i="9"/>
  <c r="FH329" i="9" s="1"/>
  <c r="DY329" i="9"/>
  <c r="DX329" i="9"/>
  <c r="FD329" i="9" s="1"/>
  <c r="DE329" i="9"/>
  <c r="DA329" i="9"/>
  <c r="CQ329" i="9"/>
  <c r="CP329" i="9"/>
  <c r="CO329" i="9"/>
  <c r="CN329" i="9"/>
  <c r="CK329" i="9"/>
  <c r="CJ329" i="9"/>
  <c r="CG329" i="9"/>
  <c r="CF329" i="9"/>
  <c r="CA329" i="9"/>
  <c r="BZ329" i="9"/>
  <c r="BY329" i="9"/>
  <c r="BX329" i="9"/>
  <c r="DD329" i="9" s="1"/>
  <c r="BU329" i="9"/>
  <c r="BT329" i="9"/>
  <c r="CZ329" i="9" s="1"/>
  <c r="BQ329" i="9"/>
  <c r="CW329" i="9" s="1"/>
  <c r="DG329" i="9" s="1"/>
  <c r="CC329" i="9" s="1"/>
  <c r="DI329" i="9" s="1"/>
  <c r="BP329" i="9"/>
  <c r="CV329" i="9" s="1"/>
  <c r="BE329" i="9"/>
  <c r="BD329" i="9"/>
  <c r="BA329" i="9"/>
  <c r="AS329" i="9"/>
  <c r="AR329" i="9"/>
  <c r="AO329" i="9"/>
  <c r="AN329" i="9"/>
  <c r="AK329" i="9"/>
  <c r="AJ329" i="9"/>
  <c r="AE329" i="9"/>
  <c r="AD329" i="9"/>
  <c r="AC329" i="9"/>
  <c r="BI329" i="9" s="1"/>
  <c r="AB329" i="9"/>
  <c r="BH329" i="9" s="1"/>
  <c r="Y329" i="9"/>
  <c r="X329" i="9"/>
  <c r="GN329" i="9" s="1"/>
  <c r="U329" i="9"/>
  <c r="T329" i="9"/>
  <c r="AZ329" i="9" s="1"/>
  <c r="Q329" i="9"/>
  <c r="P329" i="9"/>
  <c r="O329" i="9"/>
  <c r="N329" i="9"/>
  <c r="K329" i="9"/>
  <c r="J329" i="9"/>
  <c r="HC328" i="9"/>
  <c r="HG328" i="9" s="1"/>
  <c r="HB328" i="9"/>
  <c r="HF328" i="9" s="1"/>
  <c r="GM328" i="9"/>
  <c r="GL328" i="9"/>
  <c r="GT328" i="9" s="1"/>
  <c r="GE328" i="9"/>
  <c r="GD328" i="9"/>
  <c r="GH328" i="9" s="1"/>
  <c r="GC328" i="9"/>
  <c r="GB328" i="9"/>
  <c r="FY328" i="9"/>
  <c r="FX328" i="9"/>
  <c r="FU328" i="9"/>
  <c r="FT328" i="9"/>
  <c r="FL328" i="9"/>
  <c r="FE328" i="9"/>
  <c r="FO328" i="9" s="1"/>
  <c r="FD328" i="9"/>
  <c r="FN328" i="9" s="1"/>
  <c r="EW328" i="9"/>
  <c r="EV328" i="9"/>
  <c r="ES328" i="9"/>
  <c r="ER328" i="9"/>
  <c r="EX328" i="9" s="1"/>
  <c r="EO328" i="9"/>
  <c r="EN328" i="9"/>
  <c r="EI328" i="9"/>
  <c r="EH328" i="9"/>
  <c r="EG328" i="9"/>
  <c r="FM328" i="9" s="1"/>
  <c r="EF328" i="9"/>
  <c r="EC328" i="9"/>
  <c r="FI328" i="9" s="1"/>
  <c r="EB328" i="9"/>
  <c r="FH328" i="9" s="1"/>
  <c r="DY328" i="9"/>
  <c r="DX328" i="9"/>
  <c r="DK328" i="9"/>
  <c r="DA328" i="9"/>
  <c r="CW328" i="9"/>
  <c r="CO328" i="9"/>
  <c r="CN328" i="9"/>
  <c r="CK328" i="9"/>
  <c r="CJ328" i="9"/>
  <c r="CG328" i="9"/>
  <c r="CF328" i="9"/>
  <c r="CA328" i="9"/>
  <c r="BZ328" i="9"/>
  <c r="BY328" i="9"/>
  <c r="DE328" i="9" s="1"/>
  <c r="BX328" i="9"/>
  <c r="DD328" i="9" s="1"/>
  <c r="BU328" i="9"/>
  <c r="BT328" i="9"/>
  <c r="CZ328" i="9" s="1"/>
  <c r="BQ328" i="9"/>
  <c r="BP328" i="9"/>
  <c r="CV328" i="9" s="1"/>
  <c r="BH328" i="9"/>
  <c r="BA328" i="9"/>
  <c r="AS328" i="9"/>
  <c r="AR328" i="9"/>
  <c r="AO328" i="9"/>
  <c r="AN328" i="9"/>
  <c r="AT328" i="9" s="1"/>
  <c r="AK328" i="9"/>
  <c r="AJ328" i="9"/>
  <c r="AE328" i="9"/>
  <c r="AD328" i="9"/>
  <c r="AC328" i="9"/>
  <c r="AB328" i="9"/>
  <c r="Y328" i="9"/>
  <c r="X328" i="9"/>
  <c r="GN328" i="9" s="1"/>
  <c r="U328" i="9"/>
  <c r="GG328" i="9" s="1"/>
  <c r="T328" i="9"/>
  <c r="AZ328" i="9" s="1"/>
  <c r="O328" i="9"/>
  <c r="N328" i="9"/>
  <c r="K328" i="9"/>
  <c r="J328" i="9"/>
  <c r="HG327" i="9"/>
  <c r="HC327" i="9"/>
  <c r="HB327" i="9"/>
  <c r="HF327" i="9" s="1"/>
  <c r="GQ327" i="9"/>
  <c r="GM327" i="9"/>
  <c r="GU327" i="9" s="1"/>
  <c r="GL327" i="9"/>
  <c r="GP327" i="9" s="1"/>
  <c r="GE327" i="9"/>
  <c r="GD327" i="9"/>
  <c r="GH327" i="9" s="1"/>
  <c r="GC327" i="9"/>
  <c r="GB327" i="9"/>
  <c r="FY327" i="9"/>
  <c r="FX327" i="9"/>
  <c r="FU327" i="9"/>
  <c r="FT327" i="9"/>
  <c r="FM327" i="9"/>
  <c r="EW327" i="9"/>
  <c r="EV327" i="9"/>
  <c r="ES327" i="9"/>
  <c r="ER327" i="9"/>
  <c r="EO327" i="9"/>
  <c r="EN327" i="9"/>
  <c r="EI327" i="9"/>
  <c r="EH327" i="9"/>
  <c r="EG327" i="9"/>
  <c r="EF327" i="9"/>
  <c r="FL327" i="9" s="1"/>
  <c r="EC327" i="9"/>
  <c r="FI327" i="9" s="1"/>
  <c r="EB327" i="9"/>
  <c r="DY327" i="9"/>
  <c r="FE327" i="9" s="1"/>
  <c r="DX327" i="9"/>
  <c r="FD327" i="9" s="1"/>
  <c r="DD327" i="9"/>
  <c r="CW327" i="9"/>
  <c r="CS327" i="9"/>
  <c r="CP327" i="9"/>
  <c r="CO327" i="9"/>
  <c r="CN327" i="9"/>
  <c r="CK327" i="9"/>
  <c r="CJ327" i="9"/>
  <c r="CG327" i="9"/>
  <c r="CF327" i="9"/>
  <c r="CA327" i="9"/>
  <c r="CQ327" i="9" s="1"/>
  <c r="DO327" i="9" s="1"/>
  <c r="BZ327" i="9"/>
  <c r="BY327" i="9"/>
  <c r="DE327" i="9" s="1"/>
  <c r="BX327" i="9"/>
  <c r="HD327" i="9" s="1"/>
  <c r="HH327" i="9" s="1"/>
  <c r="BU327" i="9"/>
  <c r="DA327" i="9" s="1"/>
  <c r="DG327" i="9" s="1"/>
  <c r="CC327" i="9" s="1"/>
  <c r="DI327" i="9" s="1"/>
  <c r="BT327" i="9"/>
  <c r="CZ327" i="9" s="1"/>
  <c r="BQ327" i="9"/>
  <c r="BP327" i="9"/>
  <c r="BI327" i="9"/>
  <c r="AU327" i="9"/>
  <c r="AW327" i="9" s="1"/>
  <c r="AS327" i="9"/>
  <c r="AR327" i="9"/>
  <c r="AO327" i="9"/>
  <c r="AN327" i="9"/>
  <c r="AK327" i="9"/>
  <c r="AJ327" i="9"/>
  <c r="AE327" i="9"/>
  <c r="DK327" i="9" s="1"/>
  <c r="AD327" i="9"/>
  <c r="AC327" i="9"/>
  <c r="HE327" i="9" s="1"/>
  <c r="HI327" i="9" s="1"/>
  <c r="AB327" i="9"/>
  <c r="BH327" i="9" s="1"/>
  <c r="Y327" i="9"/>
  <c r="X327" i="9"/>
  <c r="BD327" i="9" s="1"/>
  <c r="BJ327" i="9" s="1"/>
  <c r="AF327" i="9" s="1"/>
  <c r="U327" i="9"/>
  <c r="T327" i="9"/>
  <c r="AZ327" i="9" s="1"/>
  <c r="O327" i="9"/>
  <c r="N327" i="9"/>
  <c r="K327" i="9"/>
  <c r="J327" i="9"/>
  <c r="HG326" i="9"/>
  <c r="HE326" i="9"/>
  <c r="HI326" i="9" s="1"/>
  <c r="HC326" i="9"/>
  <c r="HB326" i="9"/>
  <c r="HF326" i="9" s="1"/>
  <c r="GQ326" i="9"/>
  <c r="GO326" i="9"/>
  <c r="GM326" i="9"/>
  <c r="GU326" i="9" s="1"/>
  <c r="GY326" i="9" s="1"/>
  <c r="GL326" i="9"/>
  <c r="GE326" i="9"/>
  <c r="GD326" i="9"/>
  <c r="GC326" i="9"/>
  <c r="GB326" i="9"/>
  <c r="FY326" i="9"/>
  <c r="FX326" i="9"/>
  <c r="FU326" i="9"/>
  <c r="FT326" i="9"/>
  <c r="FM326" i="9"/>
  <c r="FI326" i="9"/>
  <c r="FD326" i="9"/>
  <c r="EY326" i="9"/>
  <c r="EW326" i="9"/>
  <c r="EV326" i="9"/>
  <c r="ES326" i="9"/>
  <c r="ER326" i="9"/>
  <c r="EX326" i="9" s="1"/>
  <c r="EO326" i="9"/>
  <c r="EN326" i="9"/>
  <c r="EI326" i="9"/>
  <c r="EH326" i="9"/>
  <c r="EG326" i="9"/>
  <c r="EF326" i="9"/>
  <c r="FL326" i="9" s="1"/>
  <c r="EC326" i="9"/>
  <c r="EB326" i="9"/>
  <c r="FH326" i="9" s="1"/>
  <c r="DY326" i="9"/>
  <c r="FE326" i="9" s="1"/>
  <c r="DX326" i="9"/>
  <c r="DJ326" i="9"/>
  <c r="DE326" i="9"/>
  <c r="CS326" i="9"/>
  <c r="CQ326" i="9"/>
  <c r="CO326" i="9"/>
  <c r="CN326" i="9"/>
  <c r="CK326" i="9"/>
  <c r="CJ326" i="9"/>
  <c r="CG326" i="9"/>
  <c r="GI326" i="9" s="1"/>
  <c r="CF326" i="9"/>
  <c r="CA326" i="9"/>
  <c r="BZ326" i="9"/>
  <c r="BY326" i="9"/>
  <c r="BX326" i="9"/>
  <c r="DD326" i="9" s="1"/>
  <c r="BU326" i="9"/>
  <c r="DA326" i="9" s="1"/>
  <c r="BT326" i="9"/>
  <c r="CZ326" i="9" s="1"/>
  <c r="BQ326" i="9"/>
  <c r="CW326" i="9" s="1"/>
  <c r="DG326" i="9" s="1"/>
  <c r="CC326" i="9" s="1"/>
  <c r="DI326" i="9" s="1"/>
  <c r="BP326" i="9"/>
  <c r="CV326" i="9" s="1"/>
  <c r="BI326" i="9"/>
  <c r="BE326" i="9"/>
  <c r="AT326" i="9"/>
  <c r="AS326" i="9"/>
  <c r="AR326" i="9"/>
  <c r="AO326" i="9"/>
  <c r="AN326" i="9"/>
  <c r="AK326" i="9"/>
  <c r="AJ326" i="9"/>
  <c r="AE326" i="9"/>
  <c r="AD326" i="9"/>
  <c r="AV326" i="9" s="1"/>
  <c r="AC326" i="9"/>
  <c r="AB326" i="9"/>
  <c r="Y326" i="9"/>
  <c r="X326" i="9"/>
  <c r="U326" i="9"/>
  <c r="BA326" i="9" s="1"/>
  <c r="T326" i="9"/>
  <c r="Q326" i="9"/>
  <c r="O326" i="9"/>
  <c r="N326" i="9"/>
  <c r="K326" i="9"/>
  <c r="J326" i="9"/>
  <c r="HD325" i="9"/>
  <c r="HH325" i="9" s="1"/>
  <c r="HC325" i="9"/>
  <c r="HG325" i="9" s="1"/>
  <c r="HB325" i="9"/>
  <c r="HF325" i="9" s="1"/>
  <c r="GO325" i="9"/>
  <c r="GM325" i="9"/>
  <c r="GL325" i="9"/>
  <c r="GT325" i="9" s="1"/>
  <c r="GG325" i="9"/>
  <c r="GK325" i="9" s="1"/>
  <c r="GF325" i="9"/>
  <c r="GE325" i="9"/>
  <c r="GD325" i="9"/>
  <c r="GH325" i="9" s="1"/>
  <c r="GC325" i="9"/>
  <c r="GB325" i="9"/>
  <c r="FY325" i="9"/>
  <c r="FX325" i="9"/>
  <c r="FU325" i="9"/>
  <c r="FT325" i="9"/>
  <c r="FI325" i="9"/>
  <c r="FE325" i="9"/>
  <c r="EW325" i="9"/>
  <c r="EV325" i="9"/>
  <c r="ES325" i="9"/>
  <c r="ER325" i="9"/>
  <c r="EO325" i="9"/>
  <c r="EN325" i="9"/>
  <c r="EI325" i="9"/>
  <c r="EH325" i="9"/>
  <c r="EG325" i="9"/>
  <c r="FM325" i="9" s="1"/>
  <c r="EF325" i="9"/>
  <c r="FL325" i="9" s="1"/>
  <c r="EC325" i="9"/>
  <c r="EB325" i="9"/>
  <c r="DY325" i="9"/>
  <c r="DX325" i="9"/>
  <c r="FD325" i="9" s="1"/>
  <c r="DE325" i="9"/>
  <c r="DA325" i="9"/>
  <c r="CV325" i="9"/>
  <c r="DF325" i="9" s="1"/>
  <c r="CB325" i="9" s="1"/>
  <c r="DH325" i="9" s="1"/>
  <c r="CQ325" i="9"/>
  <c r="CP325" i="9"/>
  <c r="CO325" i="9"/>
  <c r="CN325" i="9"/>
  <c r="CK325" i="9"/>
  <c r="CJ325" i="9"/>
  <c r="CG325" i="9"/>
  <c r="CF325" i="9"/>
  <c r="CA325" i="9"/>
  <c r="BZ325" i="9"/>
  <c r="CR325" i="9" s="1"/>
  <c r="BY325" i="9"/>
  <c r="BX325" i="9"/>
  <c r="DD325" i="9" s="1"/>
  <c r="BU325" i="9"/>
  <c r="BT325" i="9"/>
  <c r="CZ325" i="9" s="1"/>
  <c r="BQ325" i="9"/>
  <c r="CW325" i="9" s="1"/>
  <c r="BP325" i="9"/>
  <c r="BE325" i="9"/>
  <c r="BD325" i="9"/>
  <c r="BA325" i="9"/>
  <c r="AS325" i="9"/>
  <c r="AR325" i="9"/>
  <c r="AO325" i="9"/>
  <c r="AN325" i="9"/>
  <c r="AK325" i="9"/>
  <c r="AJ325" i="9"/>
  <c r="AE325" i="9"/>
  <c r="AD325" i="9"/>
  <c r="AC325" i="9"/>
  <c r="Q325" i="9" s="1"/>
  <c r="AB325" i="9"/>
  <c r="BH325" i="9" s="1"/>
  <c r="Y325" i="9"/>
  <c r="X325" i="9"/>
  <c r="U325" i="9"/>
  <c r="T325" i="9"/>
  <c r="AZ325" i="9" s="1"/>
  <c r="O325" i="9"/>
  <c r="N325" i="9"/>
  <c r="K325" i="9"/>
  <c r="J325" i="9"/>
  <c r="HC324" i="9"/>
  <c r="HG324" i="9" s="1"/>
  <c r="HB324" i="9"/>
  <c r="HF324" i="9" s="1"/>
  <c r="GP324" i="9"/>
  <c r="GM324" i="9"/>
  <c r="GL324" i="9"/>
  <c r="GT324" i="9" s="1"/>
  <c r="GE324" i="9"/>
  <c r="GD324" i="9"/>
  <c r="GH324" i="9" s="1"/>
  <c r="GC324" i="9"/>
  <c r="GB324" i="9"/>
  <c r="FY324" i="9"/>
  <c r="FX324" i="9"/>
  <c r="FU324" i="9"/>
  <c r="FT324" i="9"/>
  <c r="FE324" i="9"/>
  <c r="FO324" i="9" s="1"/>
  <c r="FD324" i="9"/>
  <c r="EW324" i="9"/>
  <c r="EV324" i="9"/>
  <c r="ES324" i="9"/>
  <c r="ER324" i="9"/>
  <c r="EX324" i="9" s="1"/>
  <c r="EO324" i="9"/>
  <c r="EN324" i="9"/>
  <c r="EI324" i="9"/>
  <c r="EH324" i="9"/>
  <c r="EG324" i="9"/>
  <c r="FM324" i="9" s="1"/>
  <c r="EF324" i="9"/>
  <c r="FL324" i="9" s="1"/>
  <c r="EC324" i="9"/>
  <c r="FI324" i="9" s="1"/>
  <c r="EB324" i="9"/>
  <c r="FH324" i="9" s="1"/>
  <c r="DY324" i="9"/>
  <c r="DX324" i="9"/>
  <c r="DK324" i="9"/>
  <c r="DJ324" i="9"/>
  <c r="DA324" i="9"/>
  <c r="CW324" i="9"/>
  <c r="CO324" i="9"/>
  <c r="CN324" i="9"/>
  <c r="CK324" i="9"/>
  <c r="CJ324" i="9"/>
  <c r="CG324" i="9"/>
  <c r="CF324" i="9"/>
  <c r="CA324" i="9"/>
  <c r="BZ324" i="9"/>
  <c r="BY324" i="9"/>
  <c r="DE324" i="9" s="1"/>
  <c r="BX324" i="9"/>
  <c r="DD324" i="9" s="1"/>
  <c r="BU324" i="9"/>
  <c r="BT324" i="9"/>
  <c r="CZ324" i="9" s="1"/>
  <c r="DF324" i="9" s="1"/>
  <c r="CB324" i="9" s="1"/>
  <c r="DH324" i="9" s="1"/>
  <c r="BQ324" i="9"/>
  <c r="BP324" i="9"/>
  <c r="CV324" i="9" s="1"/>
  <c r="BA324" i="9"/>
  <c r="AS324" i="9"/>
  <c r="AR324" i="9"/>
  <c r="AO324" i="9"/>
  <c r="AN324" i="9"/>
  <c r="AT324" i="9" s="1"/>
  <c r="AK324" i="9"/>
  <c r="AJ324" i="9"/>
  <c r="AE324" i="9"/>
  <c r="AD324" i="9"/>
  <c r="AC324" i="9"/>
  <c r="AB324" i="9"/>
  <c r="Y324" i="9"/>
  <c r="X324" i="9"/>
  <c r="GN324" i="9" s="1"/>
  <c r="U324" i="9"/>
  <c r="GG324" i="9" s="1"/>
  <c r="T324" i="9"/>
  <c r="AZ324" i="9" s="1"/>
  <c r="O324" i="9"/>
  <c r="N324" i="9"/>
  <c r="K324" i="9"/>
  <c r="J324" i="9"/>
  <c r="HG323" i="9"/>
  <c r="HF323" i="9"/>
  <c r="HD323" i="9"/>
  <c r="HH323" i="9" s="1"/>
  <c r="HC323" i="9"/>
  <c r="HB323" i="9"/>
  <c r="GQ323" i="9"/>
  <c r="GM323" i="9"/>
  <c r="GU323" i="9" s="1"/>
  <c r="GL323" i="9"/>
  <c r="GP323" i="9" s="1"/>
  <c r="GE323" i="9"/>
  <c r="GD323" i="9"/>
  <c r="GH323" i="9" s="1"/>
  <c r="GC323" i="9"/>
  <c r="GB323" i="9"/>
  <c r="FY323" i="9"/>
  <c r="FX323" i="9"/>
  <c r="FU323" i="9"/>
  <c r="FT323" i="9"/>
  <c r="FO323" i="9"/>
  <c r="EK323" i="9" s="1"/>
  <c r="FN323" i="9"/>
  <c r="EJ323" i="9" s="1"/>
  <c r="FM323" i="9"/>
  <c r="FH323" i="9"/>
  <c r="EW323" i="9"/>
  <c r="EV323" i="9"/>
  <c r="ES323" i="9"/>
  <c r="ER323" i="9"/>
  <c r="EO323" i="9"/>
  <c r="EY323" i="9" s="1"/>
  <c r="FA323" i="9" s="1"/>
  <c r="EN323" i="9"/>
  <c r="EI323" i="9"/>
  <c r="EH323" i="9"/>
  <c r="EG323" i="9"/>
  <c r="EF323" i="9"/>
  <c r="FL323" i="9" s="1"/>
  <c r="EC323" i="9"/>
  <c r="FI323" i="9" s="1"/>
  <c r="EB323" i="9"/>
  <c r="GN323" i="9" s="1"/>
  <c r="DY323" i="9"/>
  <c r="FE323" i="9" s="1"/>
  <c r="DX323" i="9"/>
  <c r="FD323" i="9" s="1"/>
  <c r="CW323" i="9"/>
  <c r="DG323" i="9" s="1"/>
  <c r="CC323" i="9" s="1"/>
  <c r="DI323" i="9" s="1"/>
  <c r="CP323" i="9"/>
  <c r="CO323" i="9"/>
  <c r="CN323" i="9"/>
  <c r="CK323" i="9"/>
  <c r="CJ323" i="9"/>
  <c r="CG323" i="9"/>
  <c r="CF323" i="9"/>
  <c r="CA323" i="9"/>
  <c r="CQ323" i="9" s="1"/>
  <c r="DO323" i="9" s="1"/>
  <c r="BZ323" i="9"/>
  <c r="CR323" i="9" s="1"/>
  <c r="BY323" i="9"/>
  <c r="DE323" i="9" s="1"/>
  <c r="BX323" i="9"/>
  <c r="DD323" i="9" s="1"/>
  <c r="BU323" i="9"/>
  <c r="DA323" i="9" s="1"/>
  <c r="BT323" i="9"/>
  <c r="CZ323" i="9" s="1"/>
  <c r="BQ323" i="9"/>
  <c r="BP323" i="9"/>
  <c r="BJ323" i="9"/>
  <c r="AF323" i="9" s="1"/>
  <c r="BI323" i="9"/>
  <c r="BD323" i="9"/>
  <c r="AZ323" i="9"/>
  <c r="AU323" i="9"/>
  <c r="AW323" i="9" s="1"/>
  <c r="AS323" i="9"/>
  <c r="AR323" i="9"/>
  <c r="AO323" i="9"/>
  <c r="AN323" i="9"/>
  <c r="AK323" i="9"/>
  <c r="AJ323" i="9"/>
  <c r="AE323" i="9"/>
  <c r="DK323" i="9" s="1"/>
  <c r="AD323" i="9"/>
  <c r="AC323" i="9"/>
  <c r="HE323" i="9" s="1"/>
  <c r="HI323" i="9" s="1"/>
  <c r="AB323" i="9"/>
  <c r="BH323" i="9" s="1"/>
  <c r="Y323" i="9"/>
  <c r="X323" i="9"/>
  <c r="U323" i="9"/>
  <c r="T323" i="9"/>
  <c r="O323" i="9"/>
  <c r="N323" i="9"/>
  <c r="K323" i="9"/>
  <c r="J323" i="9"/>
  <c r="HG322" i="9"/>
  <c r="HF322" i="9"/>
  <c r="HE322" i="9"/>
  <c r="HI322" i="9" s="1"/>
  <c r="HC322" i="9"/>
  <c r="HB322" i="9"/>
  <c r="GQ322" i="9"/>
  <c r="GP322" i="9"/>
  <c r="GM322" i="9"/>
  <c r="GU322" i="9" s="1"/>
  <c r="GL322" i="9"/>
  <c r="GE322" i="9"/>
  <c r="GD322" i="9"/>
  <c r="GC322" i="9"/>
  <c r="GB322" i="9"/>
  <c r="FY322" i="9"/>
  <c r="FX322" i="9"/>
  <c r="FU322" i="9"/>
  <c r="FT322" i="9"/>
  <c r="FP322" i="9"/>
  <c r="FM322" i="9"/>
  <c r="FL322" i="9"/>
  <c r="FI322" i="9"/>
  <c r="EW322" i="9"/>
  <c r="EV322" i="9"/>
  <c r="ES322" i="9"/>
  <c r="ER322" i="9"/>
  <c r="EX322" i="9" s="1"/>
  <c r="EO322" i="9"/>
  <c r="EN322" i="9"/>
  <c r="EI322" i="9"/>
  <c r="EH322" i="9"/>
  <c r="EZ322" i="9" s="1"/>
  <c r="EG322" i="9"/>
  <c r="EF322" i="9"/>
  <c r="EC322" i="9"/>
  <c r="EB322" i="9"/>
  <c r="FH322" i="9" s="1"/>
  <c r="DY322" i="9"/>
  <c r="FE322" i="9" s="1"/>
  <c r="DX322" i="9"/>
  <c r="FD322" i="9" s="1"/>
  <c r="FN322" i="9" s="1"/>
  <c r="EJ322" i="9" s="1"/>
  <c r="DE322" i="9"/>
  <c r="CS322" i="9"/>
  <c r="CR322" i="9"/>
  <c r="CQ322" i="9"/>
  <c r="CO322" i="9"/>
  <c r="CN322" i="9"/>
  <c r="CK322" i="9"/>
  <c r="CJ322" i="9"/>
  <c r="CG322" i="9"/>
  <c r="GI322" i="9" s="1"/>
  <c r="CF322" i="9"/>
  <c r="CA322" i="9"/>
  <c r="BZ322" i="9"/>
  <c r="CP322" i="9" s="1"/>
  <c r="BY322" i="9"/>
  <c r="BX322" i="9"/>
  <c r="DD322" i="9" s="1"/>
  <c r="BU322" i="9"/>
  <c r="DA322" i="9" s="1"/>
  <c r="BT322" i="9"/>
  <c r="CZ322" i="9" s="1"/>
  <c r="BQ322" i="9"/>
  <c r="BP322" i="9"/>
  <c r="CV322" i="9" s="1"/>
  <c r="DF322" i="9" s="1"/>
  <c r="CB322" i="9" s="1"/>
  <c r="DH322" i="9" s="1"/>
  <c r="BI322" i="9"/>
  <c r="BE322" i="9"/>
  <c r="AT322" i="9"/>
  <c r="AS322" i="9"/>
  <c r="AR322" i="9"/>
  <c r="AO322" i="9"/>
  <c r="AN322" i="9"/>
  <c r="AK322" i="9"/>
  <c r="AJ322" i="9"/>
  <c r="AE322" i="9"/>
  <c r="AD322" i="9"/>
  <c r="AV322" i="9" s="1"/>
  <c r="AC322" i="9"/>
  <c r="AB322" i="9"/>
  <c r="Y322" i="9"/>
  <c r="X322" i="9"/>
  <c r="U322" i="9"/>
  <c r="BA322" i="9" s="1"/>
  <c r="BK322" i="9" s="1"/>
  <c r="AG322" i="9" s="1"/>
  <c r="T322" i="9"/>
  <c r="AZ322" i="9" s="1"/>
  <c r="O322" i="9"/>
  <c r="N322" i="9"/>
  <c r="K322" i="9"/>
  <c r="J322" i="9"/>
  <c r="HC321" i="9"/>
  <c r="HG321" i="9" s="1"/>
  <c r="HB321" i="9"/>
  <c r="HF321" i="9" s="1"/>
  <c r="GW321" i="9"/>
  <c r="GU321" i="9"/>
  <c r="GY321" i="9" s="1"/>
  <c r="GO321" i="9"/>
  <c r="GM321" i="9"/>
  <c r="GQ321" i="9" s="1"/>
  <c r="GL321" i="9"/>
  <c r="GT321" i="9" s="1"/>
  <c r="GG321" i="9"/>
  <c r="GF321" i="9"/>
  <c r="GJ321" i="9" s="1"/>
  <c r="GE321" i="9"/>
  <c r="GI321" i="9" s="1"/>
  <c r="GD321" i="9"/>
  <c r="GC321" i="9"/>
  <c r="GB321" i="9"/>
  <c r="FY321" i="9"/>
  <c r="FX321" i="9"/>
  <c r="FU321" i="9"/>
  <c r="FT321" i="9"/>
  <c r="FI321" i="9"/>
  <c r="FH321" i="9"/>
  <c r="FE321" i="9"/>
  <c r="EW321" i="9"/>
  <c r="EV321" i="9"/>
  <c r="ES321" i="9"/>
  <c r="ER321" i="9"/>
  <c r="EO321" i="9"/>
  <c r="EN321" i="9"/>
  <c r="EI321" i="9"/>
  <c r="EH321" i="9"/>
  <c r="EG321" i="9"/>
  <c r="FM321" i="9" s="1"/>
  <c r="EF321" i="9"/>
  <c r="FL321" i="9" s="1"/>
  <c r="EC321" i="9"/>
  <c r="EB321" i="9"/>
  <c r="DY321" i="9"/>
  <c r="DX321" i="9"/>
  <c r="FD321" i="9" s="1"/>
  <c r="DE321" i="9"/>
  <c r="DA321" i="9"/>
  <c r="CV321" i="9"/>
  <c r="CQ321" i="9"/>
  <c r="CO321" i="9"/>
  <c r="CN321" i="9"/>
  <c r="CK321" i="9"/>
  <c r="CJ321" i="9"/>
  <c r="CP321" i="9" s="1"/>
  <c r="CG321" i="9"/>
  <c r="CF321" i="9"/>
  <c r="CA321" i="9"/>
  <c r="BZ321" i="9"/>
  <c r="BY321" i="9"/>
  <c r="BX321" i="9"/>
  <c r="BU321" i="9"/>
  <c r="BT321" i="9"/>
  <c r="CZ321" i="9" s="1"/>
  <c r="BQ321" i="9"/>
  <c r="CW321" i="9" s="1"/>
  <c r="BP321" i="9"/>
  <c r="BE321" i="9"/>
  <c r="BD321" i="9"/>
  <c r="BA321" i="9"/>
  <c r="BK321" i="9" s="1"/>
  <c r="AG321" i="9" s="1"/>
  <c r="AS321" i="9"/>
  <c r="AR321" i="9"/>
  <c r="AO321" i="9"/>
  <c r="AN321" i="9"/>
  <c r="AK321" i="9"/>
  <c r="AJ321" i="9"/>
  <c r="AE321" i="9"/>
  <c r="AD321" i="9"/>
  <c r="AC321" i="9"/>
  <c r="BI321" i="9" s="1"/>
  <c r="AB321" i="9"/>
  <c r="BH321" i="9" s="1"/>
  <c r="Y321" i="9"/>
  <c r="X321" i="9"/>
  <c r="GN321" i="9" s="1"/>
  <c r="U321" i="9"/>
  <c r="T321" i="9"/>
  <c r="AZ321" i="9" s="1"/>
  <c r="Q321" i="9"/>
  <c r="P321" i="9"/>
  <c r="O321" i="9"/>
  <c r="N321" i="9"/>
  <c r="K321" i="9"/>
  <c r="J321" i="9"/>
  <c r="HF320" i="9"/>
  <c r="HC320" i="9"/>
  <c r="HG320" i="9" s="1"/>
  <c r="HB320" i="9"/>
  <c r="GU320" i="9"/>
  <c r="GP320" i="9"/>
  <c r="GM320" i="9"/>
  <c r="GL320" i="9"/>
  <c r="GE320" i="9"/>
  <c r="GI320" i="9" s="1"/>
  <c r="GD320" i="9"/>
  <c r="GT320" i="9" s="1"/>
  <c r="GC320" i="9"/>
  <c r="GB320" i="9"/>
  <c r="FY320" i="9"/>
  <c r="FX320" i="9"/>
  <c r="FU320" i="9"/>
  <c r="FT320" i="9"/>
  <c r="FL320" i="9"/>
  <c r="FE320" i="9"/>
  <c r="FD320" i="9"/>
  <c r="EX320" i="9"/>
  <c r="EW320" i="9"/>
  <c r="EV320" i="9"/>
  <c r="ES320" i="9"/>
  <c r="ER320" i="9"/>
  <c r="EO320" i="9"/>
  <c r="EN320" i="9"/>
  <c r="EI320" i="9"/>
  <c r="EY320" i="9" s="1"/>
  <c r="FA320" i="9" s="1"/>
  <c r="EH320" i="9"/>
  <c r="EZ320" i="9" s="1"/>
  <c r="EG320" i="9"/>
  <c r="FM320" i="9" s="1"/>
  <c r="EF320" i="9"/>
  <c r="EC320" i="9"/>
  <c r="FI320" i="9" s="1"/>
  <c r="FO320" i="9" s="1"/>
  <c r="EB320" i="9"/>
  <c r="FH320" i="9" s="1"/>
  <c r="DY320" i="9"/>
  <c r="DX320" i="9"/>
  <c r="DA320" i="9"/>
  <c r="CZ320" i="9"/>
  <c r="CW320" i="9"/>
  <c r="CO320" i="9"/>
  <c r="CN320" i="9"/>
  <c r="CK320" i="9"/>
  <c r="CJ320" i="9"/>
  <c r="CG320" i="9"/>
  <c r="CF320" i="9"/>
  <c r="CA320" i="9"/>
  <c r="BZ320" i="9"/>
  <c r="BY320" i="9"/>
  <c r="DE320" i="9" s="1"/>
  <c r="BX320" i="9"/>
  <c r="DD320" i="9" s="1"/>
  <c r="BU320" i="9"/>
  <c r="BT320" i="9"/>
  <c r="BQ320" i="9"/>
  <c r="BP320" i="9"/>
  <c r="CV320" i="9" s="1"/>
  <c r="BA320" i="9"/>
  <c r="AT320" i="9"/>
  <c r="AS320" i="9"/>
  <c r="AR320" i="9"/>
  <c r="AO320" i="9"/>
  <c r="AN320" i="9"/>
  <c r="AK320" i="9"/>
  <c r="AJ320" i="9"/>
  <c r="AE320" i="9"/>
  <c r="AD320" i="9"/>
  <c r="AC320" i="9"/>
  <c r="AB320" i="9"/>
  <c r="Y320" i="9"/>
  <c r="X320" i="9"/>
  <c r="GN320" i="9" s="1"/>
  <c r="U320" i="9"/>
  <c r="GG320" i="9" s="1"/>
  <c r="T320" i="9"/>
  <c r="O320" i="9"/>
  <c r="N320" i="9"/>
  <c r="K320" i="9"/>
  <c r="J320" i="9"/>
  <c r="HG319" i="9"/>
  <c r="HD319" i="9"/>
  <c r="HH319" i="9" s="1"/>
  <c r="HC319" i="9"/>
  <c r="HB319" i="9"/>
  <c r="HF319" i="9" s="1"/>
  <c r="GR319" i="9"/>
  <c r="GQ319" i="9"/>
  <c r="GN319" i="9"/>
  <c r="GM319" i="9"/>
  <c r="GU319" i="9" s="1"/>
  <c r="GL319" i="9"/>
  <c r="GE319" i="9"/>
  <c r="GD319" i="9"/>
  <c r="GH319" i="9" s="1"/>
  <c r="GC319" i="9"/>
  <c r="GB319" i="9"/>
  <c r="FY319" i="9"/>
  <c r="FX319" i="9"/>
  <c r="FU319" i="9"/>
  <c r="FT319" i="9"/>
  <c r="FM319" i="9"/>
  <c r="FO319" i="9" s="1"/>
  <c r="EK319" i="9" s="1"/>
  <c r="EY319" i="9"/>
  <c r="FA319" i="9" s="1"/>
  <c r="EW319" i="9"/>
  <c r="EV319" i="9"/>
  <c r="ES319" i="9"/>
  <c r="ER319" i="9"/>
  <c r="EO319" i="9"/>
  <c r="EN319" i="9"/>
  <c r="EI319" i="9"/>
  <c r="EH319" i="9"/>
  <c r="FN319" i="9" s="1"/>
  <c r="EJ319" i="9" s="1"/>
  <c r="EG319" i="9"/>
  <c r="EF319" i="9"/>
  <c r="FL319" i="9" s="1"/>
  <c r="EC319" i="9"/>
  <c r="FI319" i="9" s="1"/>
  <c r="EB319" i="9"/>
  <c r="FH319" i="9" s="1"/>
  <c r="DY319" i="9"/>
  <c r="FE319" i="9" s="1"/>
  <c r="DX319" i="9"/>
  <c r="FD319" i="9" s="1"/>
  <c r="DQ319" i="9"/>
  <c r="DD319" i="9"/>
  <c r="CW319" i="9"/>
  <c r="CV319" i="9"/>
  <c r="DF319" i="9" s="1"/>
  <c r="CB319" i="9" s="1"/>
  <c r="DH319" i="9" s="1"/>
  <c r="CP319" i="9"/>
  <c r="CO319" i="9"/>
  <c r="CN319" i="9"/>
  <c r="CK319" i="9"/>
  <c r="CJ319" i="9"/>
  <c r="CG319" i="9"/>
  <c r="GI319" i="9" s="1"/>
  <c r="CF319" i="9"/>
  <c r="CA319" i="9"/>
  <c r="CQ319" i="9" s="1"/>
  <c r="CS319" i="9" s="1"/>
  <c r="BZ319" i="9"/>
  <c r="BY319" i="9"/>
  <c r="DE319" i="9" s="1"/>
  <c r="BX319" i="9"/>
  <c r="BU319" i="9"/>
  <c r="DA319" i="9" s="1"/>
  <c r="BT319" i="9"/>
  <c r="CZ319" i="9" s="1"/>
  <c r="BQ319" i="9"/>
  <c r="BP319" i="9"/>
  <c r="BI319" i="9"/>
  <c r="AU319" i="9"/>
  <c r="AW319" i="9" s="1"/>
  <c r="AS319" i="9"/>
  <c r="AR319" i="9"/>
  <c r="AO319" i="9"/>
  <c r="AN319" i="9"/>
  <c r="AK319" i="9"/>
  <c r="AJ319" i="9"/>
  <c r="AE319" i="9"/>
  <c r="DK319" i="9" s="1"/>
  <c r="DO319" i="9" s="1"/>
  <c r="AD319" i="9"/>
  <c r="AC319" i="9"/>
  <c r="HE319" i="9" s="1"/>
  <c r="HI319" i="9" s="1"/>
  <c r="AB319" i="9"/>
  <c r="BH319" i="9" s="1"/>
  <c r="Y319" i="9"/>
  <c r="X319" i="9"/>
  <c r="BD319" i="9" s="1"/>
  <c r="U319" i="9"/>
  <c r="T319" i="9"/>
  <c r="AZ319" i="9" s="1"/>
  <c r="O319" i="9"/>
  <c r="N319" i="9"/>
  <c r="K319" i="9"/>
  <c r="J319" i="9"/>
  <c r="HG318" i="9"/>
  <c r="HF318" i="9"/>
  <c r="HE318" i="9"/>
  <c r="HI318" i="9" s="1"/>
  <c r="HC318" i="9"/>
  <c r="HB318" i="9"/>
  <c r="GT318" i="9"/>
  <c r="GQ318" i="9"/>
  <c r="GM318" i="9"/>
  <c r="GU318" i="9" s="1"/>
  <c r="GL318" i="9"/>
  <c r="GG318" i="9"/>
  <c r="GK318" i="9" s="1"/>
  <c r="GE318" i="9"/>
  <c r="GD318" i="9"/>
  <c r="GH318" i="9" s="1"/>
  <c r="GC318" i="9"/>
  <c r="GB318" i="9"/>
  <c r="FY318" i="9"/>
  <c r="FX318" i="9"/>
  <c r="FU318" i="9"/>
  <c r="FT318" i="9"/>
  <c r="FM318" i="9"/>
  <c r="FI318" i="9"/>
  <c r="EW318" i="9"/>
  <c r="EV318" i="9"/>
  <c r="ES318" i="9"/>
  <c r="ER318" i="9"/>
  <c r="EO318" i="9"/>
  <c r="EN318" i="9"/>
  <c r="EI318" i="9"/>
  <c r="EH318" i="9"/>
  <c r="EG318" i="9"/>
  <c r="EF318" i="9"/>
  <c r="FL318" i="9" s="1"/>
  <c r="EC318" i="9"/>
  <c r="EB318" i="9"/>
  <c r="FH318" i="9" s="1"/>
  <c r="DY318" i="9"/>
  <c r="FE318" i="9" s="1"/>
  <c r="DX318" i="9"/>
  <c r="FD318" i="9" s="1"/>
  <c r="DE318" i="9"/>
  <c r="CO318" i="9"/>
  <c r="CN318" i="9"/>
  <c r="CK318" i="9"/>
  <c r="CJ318" i="9"/>
  <c r="CG318" i="9"/>
  <c r="CF318" i="9"/>
  <c r="CA318" i="9"/>
  <c r="BZ318" i="9"/>
  <c r="BY318" i="9"/>
  <c r="BX318" i="9"/>
  <c r="DD318" i="9" s="1"/>
  <c r="BU318" i="9"/>
  <c r="BT318" i="9"/>
  <c r="CZ318" i="9" s="1"/>
  <c r="DF318" i="9" s="1"/>
  <c r="CB318" i="9" s="1"/>
  <c r="DH318" i="9" s="1"/>
  <c r="BQ318" i="9"/>
  <c r="CW318" i="9" s="1"/>
  <c r="BP318" i="9"/>
  <c r="CV318" i="9" s="1"/>
  <c r="BI318" i="9"/>
  <c r="BE318" i="9"/>
  <c r="AT318" i="9"/>
  <c r="AS318" i="9"/>
  <c r="AR318" i="9"/>
  <c r="AO318" i="9"/>
  <c r="AN318" i="9"/>
  <c r="AK318" i="9"/>
  <c r="AJ318" i="9"/>
  <c r="AE318" i="9"/>
  <c r="AU318" i="9" s="1"/>
  <c r="AD318" i="9"/>
  <c r="AC318" i="9"/>
  <c r="AB318" i="9"/>
  <c r="Y318" i="9"/>
  <c r="X318" i="9"/>
  <c r="U318" i="9"/>
  <c r="BA318" i="9" s="1"/>
  <c r="T318" i="9"/>
  <c r="AZ318" i="9" s="1"/>
  <c r="Q318" i="9"/>
  <c r="O318" i="9"/>
  <c r="N318" i="9"/>
  <c r="K318" i="9"/>
  <c r="J318" i="9"/>
  <c r="HH317" i="9"/>
  <c r="HD317" i="9"/>
  <c r="HC317" i="9"/>
  <c r="HG317" i="9" s="1"/>
  <c r="HB317" i="9"/>
  <c r="HF317" i="9" s="1"/>
  <c r="GM317" i="9"/>
  <c r="GQ317" i="9" s="1"/>
  <c r="GL317" i="9"/>
  <c r="GT317" i="9" s="1"/>
  <c r="GE317" i="9"/>
  <c r="GD317" i="9"/>
  <c r="GC317" i="9"/>
  <c r="GB317" i="9"/>
  <c r="FY317" i="9"/>
  <c r="FX317" i="9"/>
  <c r="FU317" i="9"/>
  <c r="FT317" i="9"/>
  <c r="FH317" i="9"/>
  <c r="FE317" i="9"/>
  <c r="FO317" i="9" s="1"/>
  <c r="EK317" i="9" s="1"/>
  <c r="EW317" i="9"/>
  <c r="EV317" i="9"/>
  <c r="ES317" i="9"/>
  <c r="ER317" i="9"/>
  <c r="EO317" i="9"/>
  <c r="EN317" i="9"/>
  <c r="EI317" i="9"/>
  <c r="EH317" i="9"/>
  <c r="EG317" i="9"/>
  <c r="FM317" i="9" s="1"/>
  <c r="EF317" i="9"/>
  <c r="FL317" i="9" s="1"/>
  <c r="EC317" i="9"/>
  <c r="FI317" i="9" s="1"/>
  <c r="EB317" i="9"/>
  <c r="DY317" i="9"/>
  <c r="DX317" i="9"/>
  <c r="FD317" i="9" s="1"/>
  <c r="FN317" i="9" s="1"/>
  <c r="EJ317" i="9" s="1"/>
  <c r="DD317" i="9"/>
  <c r="DA317" i="9"/>
  <c r="CP317" i="9"/>
  <c r="CR317" i="9" s="1"/>
  <c r="CO317" i="9"/>
  <c r="CN317" i="9"/>
  <c r="CK317" i="9"/>
  <c r="CJ317" i="9"/>
  <c r="CG317" i="9"/>
  <c r="CF317" i="9"/>
  <c r="CA317" i="9"/>
  <c r="BZ317" i="9"/>
  <c r="BY317" i="9"/>
  <c r="DE317" i="9" s="1"/>
  <c r="DG317" i="9" s="1"/>
  <c r="CC317" i="9" s="1"/>
  <c r="DI317" i="9" s="1"/>
  <c r="BX317" i="9"/>
  <c r="BU317" i="9"/>
  <c r="BT317" i="9"/>
  <c r="CZ317" i="9" s="1"/>
  <c r="BQ317" i="9"/>
  <c r="CW317" i="9" s="1"/>
  <c r="BP317" i="9"/>
  <c r="BH317" i="9"/>
  <c r="BD317" i="9"/>
  <c r="BA317" i="9"/>
  <c r="AS317" i="9"/>
  <c r="AR317" i="9"/>
  <c r="AO317" i="9"/>
  <c r="AN317" i="9"/>
  <c r="AK317" i="9"/>
  <c r="AU317" i="9" s="1"/>
  <c r="AW317" i="9" s="1"/>
  <c r="AJ317" i="9"/>
  <c r="AE317" i="9"/>
  <c r="AD317" i="9"/>
  <c r="AT317" i="9" s="1"/>
  <c r="AC317" i="9"/>
  <c r="HE317" i="9" s="1"/>
  <c r="HI317" i="9" s="1"/>
  <c r="AB317" i="9"/>
  <c r="Y317" i="9"/>
  <c r="X317" i="9"/>
  <c r="GN317" i="9" s="1"/>
  <c r="U317" i="9"/>
  <c r="T317" i="9"/>
  <c r="AZ317" i="9" s="1"/>
  <c r="O317" i="9"/>
  <c r="N317" i="9"/>
  <c r="K317" i="9"/>
  <c r="J317" i="9"/>
  <c r="HG316" i="9"/>
  <c r="HE316" i="9"/>
  <c r="HI316" i="9" s="1"/>
  <c r="HD316" i="9"/>
  <c r="HH316" i="9" s="1"/>
  <c r="HC316" i="9"/>
  <c r="HB316" i="9"/>
  <c r="HF316" i="9" s="1"/>
  <c r="GU316" i="9"/>
  <c r="GT316" i="9"/>
  <c r="GN316" i="9"/>
  <c r="GM316" i="9"/>
  <c r="GQ316" i="9" s="1"/>
  <c r="GL316" i="9"/>
  <c r="GE316" i="9"/>
  <c r="GD316" i="9"/>
  <c r="GH316" i="9" s="1"/>
  <c r="GC316" i="9"/>
  <c r="GB316" i="9"/>
  <c r="FY316" i="9"/>
  <c r="FX316" i="9"/>
  <c r="FU316" i="9"/>
  <c r="FT316" i="9"/>
  <c r="FM316" i="9"/>
  <c r="FI316" i="9"/>
  <c r="FH316" i="9"/>
  <c r="FE316" i="9"/>
  <c r="FO316" i="9" s="1"/>
  <c r="EK316" i="9" s="1"/>
  <c r="FD316" i="9"/>
  <c r="EW316" i="9"/>
  <c r="EV316" i="9"/>
  <c r="ES316" i="9"/>
  <c r="ER316" i="9"/>
  <c r="EO316" i="9"/>
  <c r="EN316" i="9"/>
  <c r="EI316" i="9"/>
  <c r="EH316" i="9"/>
  <c r="EG316" i="9"/>
  <c r="EF316" i="9"/>
  <c r="FL316" i="9" s="1"/>
  <c r="EC316" i="9"/>
  <c r="EB316" i="9"/>
  <c r="DY316" i="9"/>
  <c r="DX316" i="9"/>
  <c r="DE316" i="9"/>
  <c r="DD316" i="9"/>
  <c r="CZ316" i="9"/>
  <c r="CO316" i="9"/>
  <c r="CN316" i="9"/>
  <c r="CK316" i="9"/>
  <c r="CJ316" i="9"/>
  <c r="CG316" i="9"/>
  <c r="CF316" i="9"/>
  <c r="CA316" i="9"/>
  <c r="CQ316" i="9" s="1"/>
  <c r="BZ316" i="9"/>
  <c r="BY316" i="9"/>
  <c r="BX316" i="9"/>
  <c r="BU316" i="9"/>
  <c r="DA316" i="9" s="1"/>
  <c r="DG316" i="9" s="1"/>
  <c r="CC316" i="9" s="1"/>
  <c r="DI316" i="9" s="1"/>
  <c r="BT316" i="9"/>
  <c r="BQ316" i="9"/>
  <c r="CW316" i="9" s="1"/>
  <c r="BP316" i="9"/>
  <c r="BE316" i="9"/>
  <c r="BD316" i="9"/>
  <c r="AZ316" i="9"/>
  <c r="BJ316" i="9" s="1"/>
  <c r="AF316" i="9" s="1"/>
  <c r="AS316" i="9"/>
  <c r="AR316" i="9"/>
  <c r="AO316" i="9"/>
  <c r="AN316" i="9"/>
  <c r="AK316" i="9"/>
  <c r="GI316" i="9" s="1"/>
  <c r="AJ316" i="9"/>
  <c r="AE316" i="9"/>
  <c r="DK316" i="9" s="1"/>
  <c r="AD316" i="9"/>
  <c r="AC316" i="9"/>
  <c r="BI316" i="9" s="1"/>
  <c r="AB316" i="9"/>
  <c r="BH316" i="9" s="1"/>
  <c r="Y316" i="9"/>
  <c r="GO316" i="9" s="1"/>
  <c r="X316" i="9"/>
  <c r="U316" i="9"/>
  <c r="BA316" i="9" s="1"/>
  <c r="BK316" i="9" s="1"/>
  <c r="AG316" i="9" s="1"/>
  <c r="T316" i="9"/>
  <c r="O316" i="9"/>
  <c r="N316" i="9"/>
  <c r="K316" i="9"/>
  <c r="J316" i="9"/>
  <c r="HC315" i="9"/>
  <c r="HG315" i="9" s="1"/>
  <c r="HB315" i="9"/>
  <c r="HF315" i="9" s="1"/>
  <c r="GQ315" i="9"/>
  <c r="GM315" i="9"/>
  <c r="GL315" i="9"/>
  <c r="GG315" i="9"/>
  <c r="GE315" i="9"/>
  <c r="GU315" i="9" s="1"/>
  <c r="GD315" i="9"/>
  <c r="GC315" i="9"/>
  <c r="GB315" i="9"/>
  <c r="FY315" i="9"/>
  <c r="FX315" i="9"/>
  <c r="FU315" i="9"/>
  <c r="FT315" i="9"/>
  <c r="FE315" i="9"/>
  <c r="FO315" i="9" s="1"/>
  <c r="FD315" i="9"/>
  <c r="EW315" i="9"/>
  <c r="EV315" i="9"/>
  <c r="ES315" i="9"/>
  <c r="ER315" i="9"/>
  <c r="EO315" i="9"/>
  <c r="EN315" i="9"/>
  <c r="EI315" i="9"/>
  <c r="EH315" i="9"/>
  <c r="EG315" i="9"/>
  <c r="FM315" i="9" s="1"/>
  <c r="EF315" i="9"/>
  <c r="FL315" i="9" s="1"/>
  <c r="EC315" i="9"/>
  <c r="FI315" i="9" s="1"/>
  <c r="EB315" i="9"/>
  <c r="FH315" i="9" s="1"/>
  <c r="DY315" i="9"/>
  <c r="DX315" i="9"/>
  <c r="DE315" i="9"/>
  <c r="DA315" i="9"/>
  <c r="CZ315" i="9"/>
  <c r="CW315" i="9"/>
  <c r="CV315" i="9"/>
  <c r="CO315" i="9"/>
  <c r="CN315" i="9"/>
  <c r="CK315" i="9"/>
  <c r="CJ315" i="9"/>
  <c r="CG315" i="9"/>
  <c r="CF315" i="9"/>
  <c r="CA315" i="9"/>
  <c r="BZ315" i="9"/>
  <c r="DJ315" i="9" s="1"/>
  <c r="BY315" i="9"/>
  <c r="BX315" i="9"/>
  <c r="DD315" i="9" s="1"/>
  <c r="BU315" i="9"/>
  <c r="GO315" i="9" s="1"/>
  <c r="BT315" i="9"/>
  <c r="BQ315" i="9"/>
  <c r="BP315" i="9"/>
  <c r="BE315" i="9"/>
  <c r="AZ315" i="9"/>
  <c r="AS315" i="9"/>
  <c r="AU315" i="9" s="1"/>
  <c r="AR315" i="9"/>
  <c r="AO315" i="9"/>
  <c r="AN315" i="9"/>
  <c r="AK315" i="9"/>
  <c r="AJ315" i="9"/>
  <c r="AE315" i="9"/>
  <c r="AD315" i="9"/>
  <c r="AT315" i="9" s="1"/>
  <c r="AV315" i="9" s="1"/>
  <c r="AC315" i="9"/>
  <c r="AB315" i="9"/>
  <c r="Y315" i="9"/>
  <c r="X315" i="9"/>
  <c r="U315" i="9"/>
  <c r="BA315" i="9" s="1"/>
  <c r="T315" i="9"/>
  <c r="GF315" i="9" s="1"/>
  <c r="GJ315" i="9" s="1"/>
  <c r="O315" i="9"/>
  <c r="N315" i="9"/>
  <c r="K315" i="9"/>
  <c r="J315" i="9"/>
  <c r="HG314" i="9"/>
  <c r="HF314" i="9"/>
  <c r="HE314" i="9"/>
  <c r="HI314" i="9" s="1"/>
  <c r="HC314" i="9"/>
  <c r="HB314" i="9"/>
  <c r="GO314" i="9"/>
  <c r="GM314" i="9"/>
  <c r="GQ314" i="9" s="1"/>
  <c r="GL314" i="9"/>
  <c r="GT314" i="9" s="1"/>
  <c r="GE314" i="9"/>
  <c r="GD314" i="9"/>
  <c r="GC314" i="9"/>
  <c r="GB314" i="9"/>
  <c r="FY314" i="9"/>
  <c r="FX314" i="9"/>
  <c r="FU314" i="9"/>
  <c r="FT314" i="9"/>
  <c r="FM314" i="9"/>
  <c r="FL314" i="9"/>
  <c r="EY314" i="9"/>
  <c r="EX314" i="9"/>
  <c r="EZ314" i="9" s="1"/>
  <c r="EW314" i="9"/>
  <c r="EV314" i="9"/>
  <c r="ES314" i="9"/>
  <c r="ER314" i="9"/>
  <c r="EO314" i="9"/>
  <c r="EN314" i="9"/>
  <c r="EI314" i="9"/>
  <c r="EH314" i="9"/>
  <c r="EG314" i="9"/>
  <c r="EF314" i="9"/>
  <c r="EC314" i="9"/>
  <c r="FI314" i="9" s="1"/>
  <c r="EB314" i="9"/>
  <c r="FH314" i="9" s="1"/>
  <c r="DY314" i="9"/>
  <c r="FE314" i="9" s="1"/>
  <c r="FO314" i="9" s="1"/>
  <c r="EK314" i="9" s="1"/>
  <c r="DX314" i="9"/>
  <c r="FD314" i="9" s="1"/>
  <c r="FN314" i="9" s="1"/>
  <c r="EJ314" i="9" s="1"/>
  <c r="DK314" i="9"/>
  <c r="DA314" i="9"/>
  <c r="CW314" i="9"/>
  <c r="DG314" i="9" s="1"/>
  <c r="CC314" i="9" s="1"/>
  <c r="DI314" i="9" s="1"/>
  <c r="CV314" i="9"/>
  <c r="DF314" i="9" s="1"/>
  <c r="CB314" i="9" s="1"/>
  <c r="DH314" i="9" s="1"/>
  <c r="CO314" i="9"/>
  <c r="CN314" i="9"/>
  <c r="CK314" i="9"/>
  <c r="CJ314" i="9"/>
  <c r="CG314" i="9"/>
  <c r="CF314" i="9"/>
  <c r="CA314" i="9"/>
  <c r="CQ314" i="9" s="1"/>
  <c r="CS314" i="9" s="1"/>
  <c r="BZ314" i="9"/>
  <c r="BY314" i="9"/>
  <c r="DE314" i="9" s="1"/>
  <c r="BX314" i="9"/>
  <c r="DD314" i="9" s="1"/>
  <c r="BU314" i="9"/>
  <c r="BT314" i="9"/>
  <c r="CZ314" i="9" s="1"/>
  <c r="BQ314" i="9"/>
  <c r="BP314" i="9"/>
  <c r="BI314" i="9"/>
  <c r="BH314" i="9"/>
  <c r="AU314" i="9"/>
  <c r="AW314" i="9" s="1"/>
  <c r="AT314" i="9"/>
  <c r="AV314" i="9" s="1"/>
  <c r="AS314" i="9"/>
  <c r="AR314" i="9"/>
  <c r="AO314" i="9"/>
  <c r="AN314" i="9"/>
  <c r="AK314" i="9"/>
  <c r="AJ314" i="9"/>
  <c r="AE314" i="9"/>
  <c r="AD314" i="9"/>
  <c r="AC314" i="9"/>
  <c r="AB314" i="9"/>
  <c r="Y314" i="9"/>
  <c r="BE314" i="9" s="1"/>
  <c r="X314" i="9"/>
  <c r="U314" i="9"/>
  <c r="T314" i="9"/>
  <c r="O314" i="9"/>
  <c r="N314" i="9"/>
  <c r="K314" i="9"/>
  <c r="J314" i="9"/>
  <c r="HG313" i="9"/>
  <c r="HF313" i="9"/>
  <c r="HE313" i="9"/>
  <c r="HI313" i="9" s="1"/>
  <c r="HD313" i="9"/>
  <c r="HH313" i="9" s="1"/>
  <c r="HC313" i="9"/>
  <c r="HB313" i="9"/>
  <c r="GQ313" i="9"/>
  <c r="GP313" i="9"/>
  <c r="GM313" i="9"/>
  <c r="GU313" i="9" s="1"/>
  <c r="GY313" i="9" s="1"/>
  <c r="GL313" i="9"/>
  <c r="GT313" i="9" s="1"/>
  <c r="GX313" i="9" s="1"/>
  <c r="GI313" i="9"/>
  <c r="GH313" i="9"/>
  <c r="GG313" i="9"/>
  <c r="GK313" i="9" s="1"/>
  <c r="GE313" i="9"/>
  <c r="GD313" i="9"/>
  <c r="GC313" i="9"/>
  <c r="GB313" i="9"/>
  <c r="FY313" i="9"/>
  <c r="FX313" i="9"/>
  <c r="FU313" i="9"/>
  <c r="FT313" i="9"/>
  <c r="FM313" i="9"/>
  <c r="FL313" i="9"/>
  <c r="FI313" i="9"/>
  <c r="FH313" i="9"/>
  <c r="EX313" i="9"/>
  <c r="EW313" i="9"/>
  <c r="EV313" i="9"/>
  <c r="ES313" i="9"/>
  <c r="ER313" i="9"/>
  <c r="EO313" i="9"/>
  <c r="EN313" i="9"/>
  <c r="EI313" i="9"/>
  <c r="EH313" i="9"/>
  <c r="EG313" i="9"/>
  <c r="EF313" i="9"/>
  <c r="EC313" i="9"/>
  <c r="EB313" i="9"/>
  <c r="DY313" i="9"/>
  <c r="FE313" i="9" s="1"/>
  <c r="DX313" i="9"/>
  <c r="DF313" i="9"/>
  <c r="CB313" i="9" s="1"/>
  <c r="DH313" i="9" s="1"/>
  <c r="DE313" i="9"/>
  <c r="DG313" i="9" s="1"/>
  <c r="CC313" i="9" s="1"/>
  <c r="DI313" i="9" s="1"/>
  <c r="DD313" i="9"/>
  <c r="CQ313" i="9"/>
  <c r="CS313" i="9" s="1"/>
  <c r="CP313" i="9"/>
  <c r="CR313" i="9" s="1"/>
  <c r="CO313" i="9"/>
  <c r="CN313" i="9"/>
  <c r="CK313" i="9"/>
  <c r="CJ313" i="9"/>
  <c r="CG313" i="9"/>
  <c r="CF313" i="9"/>
  <c r="CA313" i="9"/>
  <c r="BZ313" i="9"/>
  <c r="BY313" i="9"/>
  <c r="BX313" i="9"/>
  <c r="BU313" i="9"/>
  <c r="DA313" i="9" s="1"/>
  <c r="BT313" i="9"/>
  <c r="CZ313" i="9" s="1"/>
  <c r="BQ313" i="9"/>
  <c r="CW313" i="9" s="1"/>
  <c r="BP313" i="9"/>
  <c r="CV313" i="9" s="1"/>
  <c r="BI313" i="9"/>
  <c r="BH313" i="9"/>
  <c r="BE313" i="9"/>
  <c r="BD313" i="9"/>
  <c r="AS313" i="9"/>
  <c r="AR313" i="9"/>
  <c r="AO313" i="9"/>
  <c r="AN313" i="9"/>
  <c r="AK313" i="9"/>
  <c r="AJ313" i="9"/>
  <c r="AE313" i="9"/>
  <c r="AD313" i="9"/>
  <c r="AC313" i="9"/>
  <c r="AB313" i="9"/>
  <c r="Y313" i="9"/>
  <c r="X313" i="9"/>
  <c r="U313" i="9"/>
  <c r="BA313" i="9" s="1"/>
  <c r="T313" i="9"/>
  <c r="AZ313" i="9" s="1"/>
  <c r="O313" i="9"/>
  <c r="N313" i="9"/>
  <c r="K313" i="9"/>
  <c r="J313" i="9"/>
  <c r="HE312" i="9"/>
  <c r="HI312" i="9" s="1"/>
  <c r="HD312" i="9"/>
  <c r="HH312" i="9" s="1"/>
  <c r="HC312" i="9"/>
  <c r="HG312" i="9" s="1"/>
  <c r="HB312" i="9"/>
  <c r="HF312" i="9" s="1"/>
  <c r="GT312" i="9"/>
  <c r="GO312" i="9"/>
  <c r="GN312" i="9"/>
  <c r="GM312" i="9"/>
  <c r="GL312" i="9"/>
  <c r="GE312" i="9"/>
  <c r="GI312" i="9" s="1"/>
  <c r="GD312" i="9"/>
  <c r="GH312" i="9" s="1"/>
  <c r="GC312" i="9"/>
  <c r="GB312" i="9"/>
  <c r="FY312" i="9"/>
  <c r="FX312" i="9"/>
  <c r="FU312" i="9"/>
  <c r="FT312" i="9"/>
  <c r="FI312" i="9"/>
  <c r="FH312" i="9"/>
  <c r="FE312" i="9"/>
  <c r="FO312" i="9" s="1"/>
  <c r="EK312" i="9" s="1"/>
  <c r="FD312" i="9"/>
  <c r="EW312" i="9"/>
  <c r="EV312" i="9"/>
  <c r="ES312" i="9"/>
  <c r="ER312" i="9"/>
  <c r="EO312" i="9"/>
  <c r="EN312" i="9"/>
  <c r="EI312" i="9"/>
  <c r="EH312" i="9"/>
  <c r="EG312" i="9"/>
  <c r="FM312" i="9" s="1"/>
  <c r="EF312" i="9"/>
  <c r="FL312" i="9" s="1"/>
  <c r="EC312" i="9"/>
  <c r="EB312" i="9"/>
  <c r="DY312" i="9"/>
  <c r="DX312" i="9"/>
  <c r="DJ312" i="9"/>
  <c r="DE312" i="9"/>
  <c r="DD312" i="9"/>
  <c r="DA312" i="9"/>
  <c r="CZ312" i="9"/>
  <c r="CO312" i="9"/>
  <c r="CN312" i="9"/>
  <c r="CK312" i="9"/>
  <c r="CJ312" i="9"/>
  <c r="CG312" i="9"/>
  <c r="CF312" i="9"/>
  <c r="CA312" i="9"/>
  <c r="CQ312" i="9" s="1"/>
  <c r="BZ312" i="9"/>
  <c r="BY312" i="9"/>
  <c r="BX312" i="9"/>
  <c r="BU312" i="9"/>
  <c r="BT312" i="9"/>
  <c r="BQ312" i="9"/>
  <c r="CW312" i="9" s="1"/>
  <c r="BP312" i="9"/>
  <c r="CV312" i="9" s="1"/>
  <c r="BE312" i="9"/>
  <c r="BD312" i="9"/>
  <c r="BA312" i="9"/>
  <c r="AZ312" i="9"/>
  <c r="AS312" i="9"/>
  <c r="AR312" i="9"/>
  <c r="AO312" i="9"/>
  <c r="AN312" i="9"/>
  <c r="AK312" i="9"/>
  <c r="AJ312" i="9"/>
  <c r="AE312" i="9"/>
  <c r="AD312" i="9"/>
  <c r="AC312" i="9"/>
  <c r="BI312" i="9" s="1"/>
  <c r="AB312" i="9"/>
  <c r="BH312" i="9" s="1"/>
  <c r="Y312" i="9"/>
  <c r="X312" i="9"/>
  <c r="U312" i="9"/>
  <c r="T312" i="9"/>
  <c r="O312" i="9"/>
  <c r="N312" i="9"/>
  <c r="K312" i="9"/>
  <c r="J312" i="9"/>
  <c r="HC311" i="9"/>
  <c r="HG311" i="9" s="1"/>
  <c r="HB311" i="9"/>
  <c r="HF311" i="9" s="1"/>
  <c r="GM311" i="9"/>
  <c r="GL311" i="9"/>
  <c r="GT311" i="9" s="1"/>
  <c r="GJ311" i="9"/>
  <c r="GE311" i="9"/>
  <c r="GI311" i="9" s="1"/>
  <c r="GD311" i="9"/>
  <c r="GC311" i="9"/>
  <c r="GB311" i="9"/>
  <c r="FY311" i="9"/>
  <c r="FX311" i="9"/>
  <c r="FU311" i="9"/>
  <c r="FT311" i="9"/>
  <c r="FE311" i="9"/>
  <c r="FD311" i="9"/>
  <c r="FN311" i="9" s="1"/>
  <c r="FA311" i="9"/>
  <c r="EW311" i="9"/>
  <c r="EV311" i="9"/>
  <c r="ES311" i="9"/>
  <c r="ER311" i="9"/>
  <c r="EO311" i="9"/>
  <c r="EN311" i="9"/>
  <c r="EI311" i="9"/>
  <c r="EY311" i="9" s="1"/>
  <c r="EH311" i="9"/>
  <c r="EX311" i="9" s="1"/>
  <c r="EZ311" i="9" s="1"/>
  <c r="EG311" i="9"/>
  <c r="FM311" i="9" s="1"/>
  <c r="EF311" i="9"/>
  <c r="FL311" i="9" s="1"/>
  <c r="EC311" i="9"/>
  <c r="FI311" i="9" s="1"/>
  <c r="EB311" i="9"/>
  <c r="FH311" i="9" s="1"/>
  <c r="DY311" i="9"/>
  <c r="DX311" i="9"/>
  <c r="DJ311" i="9"/>
  <c r="DA311" i="9"/>
  <c r="CZ311" i="9"/>
  <c r="CW311" i="9"/>
  <c r="CV311" i="9"/>
  <c r="CO311" i="9"/>
  <c r="CN311" i="9"/>
  <c r="CK311" i="9"/>
  <c r="CJ311" i="9"/>
  <c r="CG311" i="9"/>
  <c r="CF311" i="9"/>
  <c r="CA311" i="9"/>
  <c r="BZ311" i="9"/>
  <c r="BY311" i="9"/>
  <c r="DE311" i="9" s="1"/>
  <c r="BX311" i="9"/>
  <c r="DD311" i="9" s="1"/>
  <c r="BU311" i="9"/>
  <c r="BT311" i="9"/>
  <c r="BQ311" i="9"/>
  <c r="GG311" i="9" s="1"/>
  <c r="BP311" i="9"/>
  <c r="BA311" i="9"/>
  <c r="AZ311" i="9"/>
  <c r="AS311" i="9"/>
  <c r="AR311" i="9"/>
  <c r="AO311" i="9"/>
  <c r="AN311" i="9"/>
  <c r="AK311" i="9"/>
  <c r="AJ311" i="9"/>
  <c r="AE311" i="9"/>
  <c r="AU311" i="9" s="1"/>
  <c r="AW311" i="9" s="1"/>
  <c r="AD311" i="9"/>
  <c r="AT311" i="9" s="1"/>
  <c r="AV311" i="9" s="1"/>
  <c r="AC311" i="9"/>
  <c r="AB311" i="9"/>
  <c r="Y311" i="9"/>
  <c r="X311" i="9"/>
  <c r="U311" i="9"/>
  <c r="T311" i="9"/>
  <c r="GF311" i="9" s="1"/>
  <c r="O311" i="9"/>
  <c r="N311" i="9"/>
  <c r="K311" i="9"/>
  <c r="J311" i="9"/>
  <c r="HG310" i="9"/>
  <c r="HF310" i="9"/>
  <c r="HC310" i="9"/>
  <c r="HB310" i="9"/>
  <c r="GQ310" i="9"/>
  <c r="GP310" i="9"/>
  <c r="GM310" i="9"/>
  <c r="GU310" i="9" s="1"/>
  <c r="GL310" i="9"/>
  <c r="GT310" i="9" s="1"/>
  <c r="GE310" i="9"/>
  <c r="GD310" i="9"/>
  <c r="GC310" i="9"/>
  <c r="GB310" i="9"/>
  <c r="FY310" i="9"/>
  <c r="FX310" i="9"/>
  <c r="FU310" i="9"/>
  <c r="FT310" i="9"/>
  <c r="FN310" i="9"/>
  <c r="FM310" i="9"/>
  <c r="FO310" i="9" s="1"/>
  <c r="FL310" i="9"/>
  <c r="EY310" i="9"/>
  <c r="FA310" i="9" s="1"/>
  <c r="EX310" i="9"/>
  <c r="EZ310" i="9" s="1"/>
  <c r="EW310" i="9"/>
  <c r="EV310" i="9"/>
  <c r="ES310" i="9"/>
  <c r="ER310" i="9"/>
  <c r="EO310" i="9"/>
  <c r="EN310" i="9"/>
  <c r="EI310" i="9"/>
  <c r="EH310" i="9"/>
  <c r="EG310" i="9"/>
  <c r="EF310" i="9"/>
  <c r="EC310" i="9"/>
  <c r="FI310" i="9" s="1"/>
  <c r="EB310" i="9"/>
  <c r="FH310" i="9" s="1"/>
  <c r="DY310" i="9"/>
  <c r="FE310" i="9" s="1"/>
  <c r="DX310" i="9"/>
  <c r="FD310" i="9" s="1"/>
  <c r="CW310" i="9"/>
  <c r="DG310" i="9" s="1"/>
  <c r="CC310" i="9" s="1"/>
  <c r="DI310" i="9" s="1"/>
  <c r="CV310" i="9"/>
  <c r="DF310" i="9" s="1"/>
  <c r="CB310" i="9" s="1"/>
  <c r="DH310" i="9" s="1"/>
  <c r="CO310" i="9"/>
  <c r="CN310" i="9"/>
  <c r="CK310" i="9"/>
  <c r="CJ310" i="9"/>
  <c r="CG310" i="9"/>
  <c r="CF310" i="9"/>
  <c r="CA310" i="9"/>
  <c r="DK310" i="9" s="1"/>
  <c r="BZ310" i="9"/>
  <c r="BY310" i="9"/>
  <c r="DE310" i="9" s="1"/>
  <c r="BX310" i="9"/>
  <c r="DD310" i="9" s="1"/>
  <c r="BU310" i="9"/>
  <c r="DA310" i="9" s="1"/>
  <c r="BT310" i="9"/>
  <c r="CZ310" i="9" s="1"/>
  <c r="BQ310" i="9"/>
  <c r="BP310" i="9"/>
  <c r="BI310" i="9"/>
  <c r="BH310" i="9"/>
  <c r="AU310" i="9"/>
  <c r="AW310" i="9" s="1"/>
  <c r="AT310" i="9"/>
  <c r="AV310" i="9" s="1"/>
  <c r="AS310" i="9"/>
  <c r="AR310" i="9"/>
  <c r="AO310" i="9"/>
  <c r="AN310" i="9"/>
  <c r="AK310" i="9"/>
  <c r="GI310" i="9" s="1"/>
  <c r="AJ310" i="9"/>
  <c r="GH310" i="9" s="1"/>
  <c r="GX310" i="9" s="1"/>
  <c r="AE310" i="9"/>
  <c r="AD310" i="9"/>
  <c r="AC310" i="9"/>
  <c r="HE310" i="9" s="1"/>
  <c r="HI310" i="9" s="1"/>
  <c r="AB310" i="9"/>
  <c r="HD310" i="9" s="1"/>
  <c r="HH310" i="9" s="1"/>
  <c r="Y310" i="9"/>
  <c r="X310" i="9"/>
  <c r="U310" i="9"/>
  <c r="T310" i="9"/>
  <c r="O310" i="9"/>
  <c r="N310" i="9"/>
  <c r="K310" i="9"/>
  <c r="J310" i="9"/>
  <c r="HG309" i="9"/>
  <c r="HF309" i="9"/>
  <c r="HE309" i="9"/>
  <c r="HI309" i="9" s="1"/>
  <c r="HD309" i="9"/>
  <c r="HH309" i="9" s="1"/>
  <c r="HC309" i="9"/>
  <c r="HB309" i="9"/>
  <c r="GQ309" i="9"/>
  <c r="GP309" i="9"/>
  <c r="GM309" i="9"/>
  <c r="GU309" i="9" s="1"/>
  <c r="GY309" i="9" s="1"/>
  <c r="GL309" i="9"/>
  <c r="GT309" i="9" s="1"/>
  <c r="GX309" i="9" s="1"/>
  <c r="GI309" i="9"/>
  <c r="GH309" i="9"/>
  <c r="GE309" i="9"/>
  <c r="GD309" i="9"/>
  <c r="GC309" i="9"/>
  <c r="GB309" i="9"/>
  <c r="FY309" i="9"/>
  <c r="FX309" i="9"/>
  <c r="FU309" i="9"/>
  <c r="FT309" i="9"/>
  <c r="FM309" i="9"/>
  <c r="FL309" i="9"/>
  <c r="FI309" i="9"/>
  <c r="FH309" i="9"/>
  <c r="EX309" i="9"/>
  <c r="EW309" i="9"/>
  <c r="EV309" i="9"/>
  <c r="ES309" i="9"/>
  <c r="ER309" i="9"/>
  <c r="EO309" i="9"/>
  <c r="EN309" i="9"/>
  <c r="EI309" i="9"/>
  <c r="EH309" i="9"/>
  <c r="EG309" i="9"/>
  <c r="EF309" i="9"/>
  <c r="EC309" i="9"/>
  <c r="EB309" i="9"/>
  <c r="DY309" i="9"/>
  <c r="FE309" i="9" s="1"/>
  <c r="DX309" i="9"/>
  <c r="FD309" i="9" s="1"/>
  <c r="FN309" i="9" s="1"/>
  <c r="EJ309" i="9" s="1"/>
  <c r="DG309" i="9"/>
  <c r="CC309" i="9" s="1"/>
  <c r="DI309" i="9" s="1"/>
  <c r="DE309" i="9"/>
  <c r="DD309" i="9"/>
  <c r="CQ309" i="9"/>
  <c r="CS309" i="9" s="1"/>
  <c r="CP309" i="9"/>
  <c r="CR309" i="9" s="1"/>
  <c r="CO309" i="9"/>
  <c r="CN309" i="9"/>
  <c r="CK309" i="9"/>
  <c r="CJ309" i="9"/>
  <c r="CG309" i="9"/>
  <c r="CF309" i="9"/>
  <c r="CA309" i="9"/>
  <c r="BZ309" i="9"/>
  <c r="BY309" i="9"/>
  <c r="BX309" i="9"/>
  <c r="BU309" i="9"/>
  <c r="DA309" i="9" s="1"/>
  <c r="BT309" i="9"/>
  <c r="CZ309" i="9" s="1"/>
  <c r="BQ309" i="9"/>
  <c r="CW309" i="9" s="1"/>
  <c r="BP309" i="9"/>
  <c r="CV309" i="9" s="1"/>
  <c r="DF309" i="9" s="1"/>
  <c r="CB309" i="9" s="1"/>
  <c r="DH309" i="9" s="1"/>
  <c r="BI309" i="9"/>
  <c r="BH309" i="9"/>
  <c r="BD309" i="9"/>
  <c r="AU309" i="9"/>
  <c r="AW309" i="9" s="1"/>
  <c r="AT309" i="9"/>
  <c r="AS309" i="9"/>
  <c r="AR309" i="9"/>
  <c r="AO309" i="9"/>
  <c r="AN309" i="9"/>
  <c r="AK309" i="9"/>
  <c r="AJ309" i="9"/>
  <c r="AE309" i="9"/>
  <c r="DK309" i="9" s="1"/>
  <c r="AD309" i="9"/>
  <c r="AC309" i="9"/>
  <c r="AB309" i="9"/>
  <c r="Y309" i="9"/>
  <c r="GO309" i="9" s="1"/>
  <c r="X309" i="9"/>
  <c r="U309" i="9"/>
  <c r="T309" i="9"/>
  <c r="O309" i="9"/>
  <c r="N309" i="9"/>
  <c r="K309" i="9"/>
  <c r="J309" i="9"/>
  <c r="HC308" i="9"/>
  <c r="HG308" i="9" s="1"/>
  <c r="HB308" i="9"/>
  <c r="HF308" i="9" s="1"/>
  <c r="GO308" i="9"/>
  <c r="GN308" i="9"/>
  <c r="GM308" i="9"/>
  <c r="GL308" i="9"/>
  <c r="GE308" i="9"/>
  <c r="GI308" i="9" s="1"/>
  <c r="GD308" i="9"/>
  <c r="GC308" i="9"/>
  <c r="GB308" i="9"/>
  <c r="FY308" i="9"/>
  <c r="FX308" i="9"/>
  <c r="FU308" i="9"/>
  <c r="FT308" i="9"/>
  <c r="FM308" i="9"/>
  <c r="FI308" i="9"/>
  <c r="FH308" i="9"/>
  <c r="FE308" i="9"/>
  <c r="EW308" i="9"/>
  <c r="EV308" i="9"/>
  <c r="ES308" i="9"/>
  <c r="ER308" i="9"/>
  <c r="EO308" i="9"/>
  <c r="EN308" i="9"/>
  <c r="EI308" i="9"/>
  <c r="EH308" i="9"/>
  <c r="EG308" i="9"/>
  <c r="EF308" i="9"/>
  <c r="FL308" i="9" s="1"/>
  <c r="EC308" i="9"/>
  <c r="EB308" i="9"/>
  <c r="DY308" i="9"/>
  <c r="DX308" i="9"/>
  <c r="FD308" i="9" s="1"/>
  <c r="DK308" i="9"/>
  <c r="DJ308" i="9"/>
  <c r="DE308" i="9"/>
  <c r="DD308" i="9"/>
  <c r="CQ308" i="9"/>
  <c r="CS308" i="9" s="1"/>
  <c r="CP308" i="9"/>
  <c r="CR308" i="9" s="1"/>
  <c r="CO308" i="9"/>
  <c r="CN308" i="9"/>
  <c r="CK308" i="9"/>
  <c r="CJ308" i="9"/>
  <c r="CG308" i="9"/>
  <c r="CF308" i="9"/>
  <c r="CA308" i="9"/>
  <c r="BZ308" i="9"/>
  <c r="BY308" i="9"/>
  <c r="BX308" i="9"/>
  <c r="BU308" i="9"/>
  <c r="DA308" i="9" s="1"/>
  <c r="DG308" i="9" s="1"/>
  <c r="CC308" i="9" s="1"/>
  <c r="DI308" i="9" s="1"/>
  <c r="BT308" i="9"/>
  <c r="CZ308" i="9" s="1"/>
  <c r="BQ308" i="9"/>
  <c r="CW308" i="9" s="1"/>
  <c r="BP308" i="9"/>
  <c r="BE308" i="9"/>
  <c r="BD308" i="9"/>
  <c r="BA308" i="9"/>
  <c r="AZ308" i="9"/>
  <c r="AS308" i="9"/>
  <c r="AR308" i="9"/>
  <c r="AO308" i="9"/>
  <c r="AU308" i="9" s="1"/>
  <c r="AN308" i="9"/>
  <c r="AK308" i="9"/>
  <c r="AJ308" i="9"/>
  <c r="AE308" i="9"/>
  <c r="AD308" i="9"/>
  <c r="AC308" i="9"/>
  <c r="BI308" i="9" s="1"/>
  <c r="AB308" i="9"/>
  <c r="Y308" i="9"/>
  <c r="X308" i="9"/>
  <c r="U308" i="9"/>
  <c r="T308" i="9"/>
  <c r="O308" i="9"/>
  <c r="N308" i="9"/>
  <c r="K308" i="9"/>
  <c r="J308" i="9"/>
  <c r="HF307" i="9"/>
  <c r="HC307" i="9"/>
  <c r="HG307" i="9" s="1"/>
  <c r="HB307" i="9"/>
  <c r="GW307" i="9"/>
  <c r="GO307" i="9"/>
  <c r="GS307" i="9" s="1"/>
  <c r="GN307" i="9"/>
  <c r="GM307" i="9"/>
  <c r="GL307" i="9"/>
  <c r="GE307" i="9"/>
  <c r="GI307" i="9" s="1"/>
  <c r="GD307" i="9"/>
  <c r="GH307" i="9" s="1"/>
  <c r="GC307" i="9"/>
  <c r="GB307" i="9"/>
  <c r="FY307" i="9"/>
  <c r="FX307" i="9"/>
  <c r="FU307" i="9"/>
  <c r="FT307" i="9"/>
  <c r="FP307" i="9"/>
  <c r="FI307" i="9"/>
  <c r="FH307" i="9"/>
  <c r="FE307" i="9"/>
  <c r="FO307" i="9" s="1"/>
  <c r="EK307" i="9" s="1"/>
  <c r="FD307" i="9"/>
  <c r="FN307" i="9" s="1"/>
  <c r="EJ307" i="9" s="1"/>
  <c r="EW307" i="9"/>
  <c r="EV307" i="9"/>
  <c r="ES307" i="9"/>
  <c r="ER307" i="9"/>
  <c r="EO307" i="9"/>
  <c r="EN307" i="9"/>
  <c r="EI307" i="9"/>
  <c r="EY307" i="9" s="1"/>
  <c r="EH307" i="9"/>
  <c r="EG307" i="9"/>
  <c r="FM307" i="9" s="1"/>
  <c r="EF307" i="9"/>
  <c r="FL307" i="9" s="1"/>
  <c r="EC307" i="9"/>
  <c r="EB307" i="9"/>
  <c r="DY307" i="9"/>
  <c r="DX307" i="9"/>
  <c r="DE307" i="9"/>
  <c r="DD307" i="9"/>
  <c r="DA307" i="9"/>
  <c r="CZ307" i="9"/>
  <c r="CO307" i="9"/>
  <c r="CN307" i="9"/>
  <c r="CK307" i="9"/>
  <c r="CJ307" i="9"/>
  <c r="CG307" i="9"/>
  <c r="CF307" i="9"/>
  <c r="CA307" i="9"/>
  <c r="BZ307" i="9"/>
  <c r="BY307" i="9"/>
  <c r="BX307" i="9"/>
  <c r="BU307" i="9"/>
  <c r="BT307" i="9"/>
  <c r="BQ307" i="9"/>
  <c r="GG307" i="9" s="1"/>
  <c r="BP307" i="9"/>
  <c r="CV307" i="9" s="1"/>
  <c r="BE307" i="9"/>
  <c r="BD307" i="9"/>
  <c r="BA307" i="9"/>
  <c r="AZ307" i="9"/>
  <c r="AS307" i="9"/>
  <c r="AR307" i="9"/>
  <c r="AO307" i="9"/>
  <c r="AN307" i="9"/>
  <c r="GP307" i="9" s="1"/>
  <c r="AK307" i="9"/>
  <c r="AJ307" i="9"/>
  <c r="AE307" i="9"/>
  <c r="AD307" i="9"/>
  <c r="AC307" i="9"/>
  <c r="AB307" i="9"/>
  <c r="Y307" i="9"/>
  <c r="X307" i="9"/>
  <c r="U307" i="9"/>
  <c r="T307" i="9"/>
  <c r="O307" i="9"/>
  <c r="N307" i="9"/>
  <c r="K307" i="9"/>
  <c r="J307" i="9"/>
  <c r="HI306" i="9"/>
  <c r="HC306" i="9"/>
  <c r="HG306" i="9" s="1"/>
  <c r="HB306" i="9"/>
  <c r="HF306" i="9" s="1"/>
  <c r="GM306" i="9"/>
  <c r="GU306" i="9" s="1"/>
  <c r="GL306" i="9"/>
  <c r="GE306" i="9"/>
  <c r="GD306" i="9"/>
  <c r="GC306" i="9"/>
  <c r="GB306" i="9"/>
  <c r="FY306" i="9"/>
  <c r="FX306" i="9"/>
  <c r="FU306" i="9"/>
  <c r="FT306" i="9"/>
  <c r="FE306" i="9"/>
  <c r="FD306" i="9"/>
  <c r="EW306" i="9"/>
  <c r="EV306" i="9"/>
  <c r="ES306" i="9"/>
  <c r="ER306" i="9"/>
  <c r="EO306" i="9"/>
  <c r="EY306" i="9" s="1"/>
  <c r="FA306" i="9" s="1"/>
  <c r="EN306" i="9"/>
  <c r="EI306" i="9"/>
  <c r="EH306" i="9"/>
  <c r="EG306" i="9"/>
  <c r="FM306" i="9" s="1"/>
  <c r="EF306" i="9"/>
  <c r="FL306" i="9" s="1"/>
  <c r="EC306" i="9"/>
  <c r="FI306" i="9" s="1"/>
  <c r="FO306" i="9" s="1"/>
  <c r="EB306" i="9"/>
  <c r="FH306" i="9" s="1"/>
  <c r="FN306" i="9" s="1"/>
  <c r="DY306" i="9"/>
  <c r="DX306" i="9"/>
  <c r="DJ306" i="9"/>
  <c r="DI306" i="9"/>
  <c r="DA306" i="9"/>
  <c r="CZ306" i="9"/>
  <c r="CW306" i="9"/>
  <c r="DG306" i="9" s="1"/>
  <c r="CC306" i="9" s="1"/>
  <c r="CV306" i="9"/>
  <c r="CO306" i="9"/>
  <c r="CN306" i="9"/>
  <c r="CK306" i="9"/>
  <c r="CJ306" i="9"/>
  <c r="CG306" i="9"/>
  <c r="CF306" i="9"/>
  <c r="CA306" i="9"/>
  <c r="BZ306" i="9"/>
  <c r="BY306" i="9"/>
  <c r="DE306" i="9" s="1"/>
  <c r="BX306" i="9"/>
  <c r="DD306" i="9" s="1"/>
  <c r="BU306" i="9"/>
  <c r="BT306" i="9"/>
  <c r="BQ306" i="9"/>
  <c r="BP306" i="9"/>
  <c r="BA306" i="9"/>
  <c r="AZ306" i="9"/>
  <c r="AW306" i="9"/>
  <c r="AS306" i="9"/>
  <c r="AR306" i="9"/>
  <c r="AO306" i="9"/>
  <c r="AN306" i="9"/>
  <c r="AK306" i="9"/>
  <c r="AU306" i="9" s="1"/>
  <c r="AJ306" i="9"/>
  <c r="AE306" i="9"/>
  <c r="AD306" i="9"/>
  <c r="AT306" i="9" s="1"/>
  <c r="AV306" i="9" s="1"/>
  <c r="AC306" i="9"/>
  <c r="HE306" i="9" s="1"/>
  <c r="AB306" i="9"/>
  <c r="Y306" i="9"/>
  <c r="X306" i="9"/>
  <c r="U306" i="9"/>
  <c r="GG306" i="9" s="1"/>
  <c r="GK306" i="9" s="1"/>
  <c r="T306" i="9"/>
  <c r="GF306" i="9" s="1"/>
  <c r="GJ306" i="9" s="1"/>
  <c r="O306" i="9"/>
  <c r="N306" i="9"/>
  <c r="K306" i="9"/>
  <c r="J306" i="9"/>
  <c r="HG305" i="9"/>
  <c r="HF305" i="9"/>
  <c r="HC305" i="9"/>
  <c r="HB305" i="9"/>
  <c r="GQ305" i="9"/>
  <c r="GM305" i="9"/>
  <c r="GU305" i="9" s="1"/>
  <c r="GL305" i="9"/>
  <c r="GT305" i="9" s="1"/>
  <c r="GE305" i="9"/>
  <c r="GD305" i="9"/>
  <c r="GC305" i="9"/>
  <c r="GB305" i="9"/>
  <c r="FY305" i="9"/>
  <c r="FX305" i="9"/>
  <c r="FU305" i="9"/>
  <c r="FT305" i="9"/>
  <c r="FM305" i="9"/>
  <c r="FL305" i="9"/>
  <c r="EY305" i="9"/>
  <c r="FA305" i="9" s="1"/>
  <c r="EX305" i="9"/>
  <c r="EZ305" i="9" s="1"/>
  <c r="EW305" i="9"/>
  <c r="EV305" i="9"/>
  <c r="ES305" i="9"/>
  <c r="ER305" i="9"/>
  <c r="EO305" i="9"/>
  <c r="EN305" i="9"/>
  <c r="EI305" i="9"/>
  <c r="EH305" i="9"/>
  <c r="EG305" i="9"/>
  <c r="EF305" i="9"/>
  <c r="EC305" i="9"/>
  <c r="FI305" i="9" s="1"/>
  <c r="EB305" i="9"/>
  <c r="FH305" i="9" s="1"/>
  <c r="DY305" i="9"/>
  <c r="FE305" i="9" s="1"/>
  <c r="FO305" i="9" s="1"/>
  <c r="EK305" i="9" s="1"/>
  <c r="DX305" i="9"/>
  <c r="FD305" i="9" s="1"/>
  <c r="FN305" i="9" s="1"/>
  <c r="CW305" i="9"/>
  <c r="CV305" i="9"/>
  <c r="DF305" i="9" s="1"/>
  <c r="CB305" i="9" s="1"/>
  <c r="DH305" i="9" s="1"/>
  <c r="CO305" i="9"/>
  <c r="CN305" i="9"/>
  <c r="CK305" i="9"/>
  <c r="CJ305" i="9"/>
  <c r="GP305" i="9" s="1"/>
  <c r="CG305" i="9"/>
  <c r="CQ305" i="9" s="1"/>
  <c r="CS305" i="9" s="1"/>
  <c r="CF305" i="9"/>
  <c r="GH305" i="9" s="1"/>
  <c r="CA305" i="9"/>
  <c r="BZ305" i="9"/>
  <c r="BY305" i="9"/>
  <c r="HE305" i="9" s="1"/>
  <c r="HI305" i="9" s="1"/>
  <c r="BX305" i="9"/>
  <c r="DD305" i="9" s="1"/>
  <c r="BU305" i="9"/>
  <c r="DA305" i="9" s="1"/>
  <c r="BT305" i="9"/>
  <c r="CZ305" i="9" s="1"/>
  <c r="BQ305" i="9"/>
  <c r="BP305" i="9"/>
  <c r="BI305" i="9"/>
  <c r="BH305" i="9"/>
  <c r="AU305" i="9"/>
  <c r="AW305" i="9" s="1"/>
  <c r="AT305" i="9"/>
  <c r="AV305" i="9" s="1"/>
  <c r="AS305" i="9"/>
  <c r="AR305" i="9"/>
  <c r="AO305" i="9"/>
  <c r="AN305" i="9"/>
  <c r="AK305" i="9"/>
  <c r="AJ305" i="9"/>
  <c r="AE305" i="9"/>
  <c r="DK305" i="9" s="1"/>
  <c r="AD305" i="9"/>
  <c r="DJ305" i="9" s="1"/>
  <c r="AC305" i="9"/>
  <c r="AB305" i="9"/>
  <c r="HD305" i="9" s="1"/>
  <c r="HH305" i="9" s="1"/>
  <c r="Y305" i="9"/>
  <c r="X305" i="9"/>
  <c r="U305" i="9"/>
  <c r="T305" i="9"/>
  <c r="O305" i="9"/>
  <c r="N305" i="9"/>
  <c r="K305" i="9"/>
  <c r="J305" i="9"/>
  <c r="HG304" i="9"/>
  <c r="HF304" i="9"/>
  <c r="HE304" i="9"/>
  <c r="HI304" i="9" s="1"/>
  <c r="HD304" i="9"/>
  <c r="HH304" i="9" s="1"/>
  <c r="HC304" i="9"/>
  <c r="HB304" i="9"/>
  <c r="GQ304" i="9"/>
  <c r="GP304" i="9"/>
  <c r="GO304" i="9"/>
  <c r="GM304" i="9"/>
  <c r="GU304" i="9" s="1"/>
  <c r="GL304" i="9"/>
  <c r="GT304" i="9" s="1"/>
  <c r="GG304" i="9"/>
  <c r="GF304" i="9"/>
  <c r="GJ304" i="9" s="1"/>
  <c r="GE304" i="9"/>
  <c r="GD304" i="9"/>
  <c r="GC304" i="9"/>
  <c r="GB304" i="9"/>
  <c r="FY304" i="9"/>
  <c r="FX304" i="9"/>
  <c r="FU304" i="9"/>
  <c r="Q304" i="9" s="1"/>
  <c r="FT304" i="9"/>
  <c r="FM304" i="9"/>
  <c r="FL304" i="9"/>
  <c r="FI304" i="9"/>
  <c r="FH304" i="9"/>
  <c r="EW304" i="9"/>
  <c r="EV304" i="9"/>
  <c r="EX304" i="9" s="1"/>
  <c r="ES304" i="9"/>
  <c r="ER304" i="9"/>
  <c r="EO304" i="9"/>
  <c r="EN304" i="9"/>
  <c r="EI304" i="9"/>
  <c r="EH304" i="9"/>
  <c r="EG304" i="9"/>
  <c r="EF304" i="9"/>
  <c r="EC304" i="9"/>
  <c r="EB304" i="9"/>
  <c r="DY304" i="9"/>
  <c r="FE304" i="9" s="1"/>
  <c r="FO304" i="9" s="1"/>
  <c r="EK304" i="9" s="1"/>
  <c r="DX304" i="9"/>
  <c r="FD304" i="9" s="1"/>
  <c r="DF304" i="9"/>
  <c r="CB304" i="9" s="1"/>
  <c r="DH304" i="9" s="1"/>
  <c r="DE304" i="9"/>
  <c r="DD304" i="9"/>
  <c r="CQ304" i="9"/>
  <c r="CS304" i="9" s="1"/>
  <c r="CP304" i="9"/>
  <c r="CR304" i="9" s="1"/>
  <c r="CO304" i="9"/>
  <c r="CN304" i="9"/>
  <c r="CK304" i="9"/>
  <c r="CJ304" i="9"/>
  <c r="CG304" i="9"/>
  <c r="GI304" i="9" s="1"/>
  <c r="CF304" i="9"/>
  <c r="GH304" i="9" s="1"/>
  <c r="CA304" i="9"/>
  <c r="BZ304" i="9"/>
  <c r="BY304" i="9"/>
  <c r="BX304" i="9"/>
  <c r="BU304" i="9"/>
  <c r="DA304" i="9" s="1"/>
  <c r="BT304" i="9"/>
  <c r="CZ304" i="9" s="1"/>
  <c r="BQ304" i="9"/>
  <c r="CW304" i="9" s="1"/>
  <c r="BP304" i="9"/>
  <c r="CV304" i="9" s="1"/>
  <c r="BI304" i="9"/>
  <c r="BH304" i="9"/>
  <c r="BE304" i="9"/>
  <c r="BD304" i="9"/>
  <c r="AT304" i="9"/>
  <c r="AS304" i="9"/>
  <c r="AR304" i="9"/>
  <c r="AO304" i="9"/>
  <c r="AN304" i="9"/>
  <c r="AK304" i="9"/>
  <c r="AJ304" i="9"/>
  <c r="AE304" i="9"/>
  <c r="AD304" i="9"/>
  <c r="AC304" i="9"/>
  <c r="AB304" i="9"/>
  <c r="Y304" i="9"/>
  <c r="X304" i="9"/>
  <c r="U304" i="9"/>
  <c r="BA304" i="9" s="1"/>
  <c r="BK304" i="9" s="1"/>
  <c r="AG304" i="9" s="1"/>
  <c r="BM304" i="9" s="1"/>
  <c r="T304" i="9"/>
  <c r="AZ304" i="9" s="1"/>
  <c r="O304" i="9"/>
  <c r="N304" i="9"/>
  <c r="K304" i="9"/>
  <c r="J304" i="9"/>
  <c r="HC303" i="9"/>
  <c r="HG303" i="9" s="1"/>
  <c r="HB303" i="9"/>
  <c r="HF303" i="9" s="1"/>
  <c r="GV303" i="9"/>
  <c r="GU303" i="9"/>
  <c r="GT303" i="9"/>
  <c r="GO303" i="9"/>
  <c r="GN303" i="9"/>
  <c r="GM303" i="9"/>
  <c r="GL303" i="9"/>
  <c r="GF303" i="9"/>
  <c r="GJ303" i="9" s="1"/>
  <c r="GE303" i="9"/>
  <c r="GI303" i="9" s="1"/>
  <c r="GD303" i="9"/>
  <c r="GH303" i="9" s="1"/>
  <c r="GC303" i="9"/>
  <c r="GB303" i="9"/>
  <c r="FY303" i="9"/>
  <c r="FX303" i="9"/>
  <c r="FU303" i="9"/>
  <c r="FT303" i="9"/>
  <c r="FQ303" i="9"/>
  <c r="FI303" i="9"/>
  <c r="FH303" i="9"/>
  <c r="FE303" i="9"/>
  <c r="FO303" i="9" s="1"/>
  <c r="EK303" i="9" s="1"/>
  <c r="FD303" i="9"/>
  <c r="EW303" i="9"/>
  <c r="EV303" i="9"/>
  <c r="ES303" i="9"/>
  <c r="ER303" i="9"/>
  <c r="EO303" i="9"/>
  <c r="EN303" i="9"/>
  <c r="EI303" i="9"/>
  <c r="EH303" i="9"/>
  <c r="EG303" i="9"/>
  <c r="FM303" i="9" s="1"/>
  <c r="EF303" i="9"/>
  <c r="FL303" i="9" s="1"/>
  <c r="EC303" i="9"/>
  <c r="EB303" i="9"/>
  <c r="DY303" i="9"/>
  <c r="DX303" i="9"/>
  <c r="DK303" i="9"/>
  <c r="DJ303" i="9"/>
  <c r="DE303" i="9"/>
  <c r="DD303" i="9"/>
  <c r="DA303" i="9"/>
  <c r="CZ303" i="9"/>
  <c r="CO303" i="9"/>
  <c r="CN303" i="9"/>
  <c r="CK303" i="9"/>
  <c r="CJ303" i="9"/>
  <c r="CG303" i="9"/>
  <c r="CF303" i="9"/>
  <c r="CA303" i="9"/>
  <c r="BZ303" i="9"/>
  <c r="CP303" i="9" s="1"/>
  <c r="BY303" i="9"/>
  <c r="BX303" i="9"/>
  <c r="BU303" i="9"/>
  <c r="BT303" i="9"/>
  <c r="BQ303" i="9"/>
  <c r="GG303" i="9" s="1"/>
  <c r="BP303" i="9"/>
  <c r="CV303" i="9" s="1"/>
  <c r="BE303" i="9"/>
  <c r="BD303" i="9"/>
  <c r="BA303" i="9"/>
  <c r="AZ303" i="9"/>
  <c r="AS303" i="9"/>
  <c r="AR303" i="9"/>
  <c r="AO303" i="9"/>
  <c r="AN303" i="9"/>
  <c r="AK303" i="9"/>
  <c r="AJ303" i="9"/>
  <c r="AE303" i="9"/>
  <c r="AU303" i="9" s="1"/>
  <c r="AD303" i="9"/>
  <c r="AC303" i="9"/>
  <c r="AB303" i="9"/>
  <c r="BH303" i="9" s="1"/>
  <c r="Y303" i="9"/>
  <c r="X303" i="9"/>
  <c r="U303" i="9"/>
  <c r="T303" i="9"/>
  <c r="P303" i="9"/>
  <c r="O303" i="9"/>
  <c r="N303" i="9"/>
  <c r="K303" i="9"/>
  <c r="J303" i="9"/>
  <c r="HC302" i="9"/>
  <c r="HG302" i="9" s="1"/>
  <c r="HB302" i="9"/>
  <c r="HF302" i="9" s="1"/>
  <c r="GM302" i="9"/>
  <c r="GU302" i="9" s="1"/>
  <c r="GL302" i="9"/>
  <c r="GP302" i="9" s="1"/>
  <c r="GE302" i="9"/>
  <c r="GD302" i="9"/>
  <c r="GC302" i="9"/>
  <c r="GB302" i="9"/>
  <c r="FY302" i="9"/>
  <c r="FX302" i="9"/>
  <c r="FU302" i="9"/>
  <c r="FT302" i="9"/>
  <c r="FE302" i="9"/>
  <c r="FD302" i="9"/>
  <c r="FN302" i="9" s="1"/>
  <c r="FA302" i="9"/>
  <c r="EW302" i="9"/>
  <c r="EV302" i="9"/>
  <c r="ES302" i="9"/>
  <c r="ER302" i="9"/>
  <c r="EO302" i="9"/>
  <c r="EY302" i="9" s="1"/>
  <c r="EN302" i="9"/>
  <c r="EI302" i="9"/>
  <c r="EH302" i="9"/>
  <c r="EG302" i="9"/>
  <c r="FM302" i="9" s="1"/>
  <c r="EF302" i="9"/>
  <c r="FL302" i="9" s="1"/>
  <c r="EC302" i="9"/>
  <c r="FI302" i="9" s="1"/>
  <c r="FO302" i="9" s="1"/>
  <c r="EB302" i="9"/>
  <c r="FH302" i="9" s="1"/>
  <c r="DY302" i="9"/>
  <c r="DX302" i="9"/>
  <c r="DA302" i="9"/>
  <c r="CZ302" i="9"/>
  <c r="CW302" i="9"/>
  <c r="DG302" i="9" s="1"/>
  <c r="CC302" i="9" s="1"/>
  <c r="DI302" i="9" s="1"/>
  <c r="CV302" i="9"/>
  <c r="CO302" i="9"/>
  <c r="CN302" i="9"/>
  <c r="CK302" i="9"/>
  <c r="CJ302" i="9"/>
  <c r="CG302" i="9"/>
  <c r="CF302" i="9"/>
  <c r="CA302" i="9"/>
  <c r="DK302" i="9" s="1"/>
  <c r="BZ302" i="9"/>
  <c r="BY302" i="9"/>
  <c r="DE302" i="9" s="1"/>
  <c r="BX302" i="9"/>
  <c r="DD302" i="9" s="1"/>
  <c r="BU302" i="9"/>
  <c r="BT302" i="9"/>
  <c r="BQ302" i="9"/>
  <c r="BP302" i="9"/>
  <c r="BA302" i="9"/>
  <c r="AZ302" i="9"/>
  <c r="AW302" i="9"/>
  <c r="AS302" i="9"/>
  <c r="AR302" i="9"/>
  <c r="AO302" i="9"/>
  <c r="AN302" i="9"/>
  <c r="AK302" i="9"/>
  <c r="AU302" i="9" s="1"/>
  <c r="AJ302" i="9"/>
  <c r="AE302" i="9"/>
  <c r="AD302" i="9"/>
  <c r="AT302" i="9" s="1"/>
  <c r="AV302" i="9" s="1"/>
  <c r="AC302" i="9"/>
  <c r="HE302" i="9" s="1"/>
  <c r="HI302" i="9" s="1"/>
  <c r="AB302" i="9"/>
  <c r="Y302" i="9"/>
  <c r="X302" i="9"/>
  <c r="U302" i="9"/>
  <c r="GG302" i="9" s="1"/>
  <c r="GK302" i="9" s="1"/>
  <c r="T302" i="9"/>
  <c r="GF302" i="9" s="1"/>
  <c r="O302" i="9"/>
  <c r="N302" i="9"/>
  <c r="K302" i="9"/>
  <c r="J302" i="9"/>
  <c r="HG301" i="9"/>
  <c r="HF301" i="9"/>
  <c r="HC301" i="9"/>
  <c r="HB301" i="9"/>
  <c r="GQ301" i="9"/>
  <c r="GP301" i="9"/>
  <c r="GM301" i="9"/>
  <c r="GU301" i="9" s="1"/>
  <c r="GL301" i="9"/>
  <c r="GT301" i="9" s="1"/>
  <c r="GI301" i="9"/>
  <c r="GY301" i="9" s="1"/>
  <c r="GH301" i="9"/>
  <c r="GX301" i="9" s="1"/>
  <c r="GE301" i="9"/>
  <c r="GD301" i="9"/>
  <c r="GC301" i="9"/>
  <c r="GB301" i="9"/>
  <c r="FY301" i="9"/>
  <c r="FX301" i="9"/>
  <c r="FU301" i="9"/>
  <c r="FT301" i="9"/>
  <c r="FM301" i="9"/>
  <c r="FL301" i="9"/>
  <c r="EY301" i="9"/>
  <c r="FA301" i="9" s="1"/>
  <c r="EX301" i="9"/>
  <c r="EZ301" i="9" s="1"/>
  <c r="EW301" i="9"/>
  <c r="EV301" i="9"/>
  <c r="ES301" i="9"/>
  <c r="ER301" i="9"/>
  <c r="EO301" i="9"/>
  <c r="EN301" i="9"/>
  <c r="EI301" i="9"/>
  <c r="FQ301" i="9" s="1"/>
  <c r="EH301" i="9"/>
  <c r="EG301" i="9"/>
  <c r="EF301" i="9"/>
  <c r="EC301" i="9"/>
  <c r="FI301" i="9" s="1"/>
  <c r="EB301" i="9"/>
  <c r="FH301" i="9" s="1"/>
  <c r="DY301" i="9"/>
  <c r="FE301" i="9" s="1"/>
  <c r="FO301" i="9" s="1"/>
  <c r="EK301" i="9" s="1"/>
  <c r="DX301" i="9"/>
  <c r="FD301" i="9" s="1"/>
  <c r="FN301" i="9" s="1"/>
  <c r="EJ301" i="9" s="1"/>
  <c r="DO301" i="9"/>
  <c r="CW301" i="9"/>
  <c r="CV301" i="9"/>
  <c r="DF301" i="9" s="1"/>
  <c r="CB301" i="9" s="1"/>
  <c r="DH301" i="9" s="1"/>
  <c r="CS301" i="9"/>
  <c r="CO301" i="9"/>
  <c r="CN301" i="9"/>
  <c r="CK301" i="9"/>
  <c r="CJ301" i="9"/>
  <c r="CG301" i="9"/>
  <c r="CQ301" i="9" s="1"/>
  <c r="CF301" i="9"/>
  <c r="CA301" i="9"/>
  <c r="BZ301" i="9"/>
  <c r="CP301" i="9" s="1"/>
  <c r="CR301" i="9" s="1"/>
  <c r="BY301" i="9"/>
  <c r="DE301" i="9" s="1"/>
  <c r="BX301" i="9"/>
  <c r="DD301" i="9" s="1"/>
  <c r="BU301" i="9"/>
  <c r="DA301" i="9" s="1"/>
  <c r="DG301" i="9" s="1"/>
  <c r="CC301" i="9" s="1"/>
  <c r="DI301" i="9" s="1"/>
  <c r="BT301" i="9"/>
  <c r="CZ301" i="9" s="1"/>
  <c r="BQ301" i="9"/>
  <c r="BP301" i="9"/>
  <c r="BI301" i="9"/>
  <c r="BH301" i="9"/>
  <c r="AU301" i="9"/>
  <c r="AW301" i="9" s="1"/>
  <c r="AS301" i="9"/>
  <c r="AR301" i="9"/>
  <c r="AO301" i="9"/>
  <c r="AN301" i="9"/>
  <c r="AK301" i="9"/>
  <c r="AJ301" i="9"/>
  <c r="AT301" i="9" s="1"/>
  <c r="AV301" i="9" s="1"/>
  <c r="AE301" i="9"/>
  <c r="DK301" i="9" s="1"/>
  <c r="AD301" i="9"/>
  <c r="DJ301" i="9" s="1"/>
  <c r="DN301" i="9" s="1"/>
  <c r="DP301" i="9" s="1"/>
  <c r="AC301" i="9"/>
  <c r="HE301" i="9" s="1"/>
  <c r="HI301" i="9" s="1"/>
  <c r="AB301" i="9"/>
  <c r="HD301" i="9" s="1"/>
  <c r="HH301" i="9" s="1"/>
  <c r="Y301" i="9"/>
  <c r="X301" i="9"/>
  <c r="U301" i="9"/>
  <c r="T301" i="9"/>
  <c r="O301" i="9"/>
  <c r="N301" i="9"/>
  <c r="K301" i="9"/>
  <c r="J301" i="9"/>
  <c r="HG300" i="9"/>
  <c r="HF300" i="9"/>
  <c r="HE300" i="9"/>
  <c r="HI300" i="9" s="1"/>
  <c r="HD300" i="9"/>
  <c r="HH300" i="9" s="1"/>
  <c r="HC300" i="9"/>
  <c r="HB300" i="9"/>
  <c r="GQ300" i="9"/>
  <c r="GP300" i="9"/>
  <c r="GO300" i="9"/>
  <c r="GN300" i="9"/>
  <c r="GM300" i="9"/>
  <c r="GU300" i="9" s="1"/>
  <c r="GL300" i="9"/>
  <c r="GT300" i="9" s="1"/>
  <c r="GX300" i="9" s="1"/>
  <c r="GH300" i="9"/>
  <c r="GE300" i="9"/>
  <c r="GD300" i="9"/>
  <c r="GC300" i="9"/>
  <c r="GB300" i="9"/>
  <c r="FY300" i="9"/>
  <c r="FX300" i="9"/>
  <c r="FU300" i="9"/>
  <c r="FT300" i="9"/>
  <c r="FM300" i="9"/>
  <c r="FL300" i="9"/>
  <c r="FI300" i="9"/>
  <c r="FH300" i="9"/>
  <c r="EW300" i="9"/>
  <c r="EV300" i="9"/>
  <c r="ES300" i="9"/>
  <c r="ER300" i="9"/>
  <c r="EO300" i="9"/>
  <c r="EN300" i="9"/>
  <c r="EI300" i="9"/>
  <c r="EH300" i="9"/>
  <c r="EX300" i="9" s="1"/>
  <c r="EG300" i="9"/>
  <c r="EF300" i="9"/>
  <c r="EC300" i="9"/>
  <c r="EB300" i="9"/>
  <c r="DY300" i="9"/>
  <c r="FE300" i="9" s="1"/>
  <c r="FO300" i="9" s="1"/>
  <c r="EK300" i="9" s="1"/>
  <c r="DX300" i="9"/>
  <c r="FD300" i="9" s="1"/>
  <c r="FN300" i="9" s="1"/>
  <c r="EJ300" i="9" s="1"/>
  <c r="DE300" i="9"/>
  <c r="DD300" i="9"/>
  <c r="DF300" i="9" s="1"/>
  <c r="CB300" i="9" s="1"/>
  <c r="DH300" i="9" s="1"/>
  <c r="CQ300" i="9"/>
  <c r="CS300" i="9" s="1"/>
  <c r="CP300" i="9"/>
  <c r="CR300" i="9" s="1"/>
  <c r="CO300" i="9"/>
  <c r="CN300" i="9"/>
  <c r="CK300" i="9"/>
  <c r="CJ300" i="9"/>
  <c r="CG300" i="9"/>
  <c r="GI300" i="9" s="1"/>
  <c r="CF300" i="9"/>
  <c r="CA300" i="9"/>
  <c r="BZ300" i="9"/>
  <c r="BY300" i="9"/>
  <c r="BX300" i="9"/>
  <c r="BU300" i="9"/>
  <c r="DA300" i="9" s="1"/>
  <c r="BT300" i="9"/>
  <c r="CZ300" i="9" s="1"/>
  <c r="BQ300" i="9"/>
  <c r="CW300" i="9" s="1"/>
  <c r="BP300" i="9"/>
  <c r="CV300" i="9" s="1"/>
  <c r="BI300" i="9"/>
  <c r="BH300" i="9"/>
  <c r="BE300" i="9"/>
  <c r="BD300" i="9"/>
  <c r="AT300" i="9"/>
  <c r="AS300" i="9"/>
  <c r="AR300" i="9"/>
  <c r="AO300" i="9"/>
  <c r="AN300" i="9"/>
  <c r="AK300" i="9"/>
  <c r="AJ300" i="9"/>
  <c r="AE300" i="9"/>
  <c r="AD300" i="9"/>
  <c r="AC300" i="9"/>
  <c r="AB300" i="9"/>
  <c r="Y300" i="9"/>
  <c r="X300" i="9"/>
  <c r="U300" i="9"/>
  <c r="BA300" i="9" s="1"/>
  <c r="T300" i="9"/>
  <c r="AZ300" i="9" s="1"/>
  <c r="BJ300" i="9" s="1"/>
  <c r="AF300" i="9" s="1"/>
  <c r="Q300" i="9"/>
  <c r="O300" i="9"/>
  <c r="N300" i="9"/>
  <c r="K300" i="9"/>
  <c r="J300" i="9"/>
  <c r="HC299" i="9"/>
  <c r="HG299" i="9" s="1"/>
  <c r="HB299" i="9"/>
  <c r="HF299" i="9" s="1"/>
  <c r="GU299" i="9"/>
  <c r="GT299" i="9"/>
  <c r="GO299" i="9"/>
  <c r="GN299" i="9"/>
  <c r="GR299" i="9" s="1"/>
  <c r="GM299" i="9"/>
  <c r="GL299" i="9"/>
  <c r="GE299" i="9"/>
  <c r="GI299" i="9" s="1"/>
  <c r="GD299" i="9"/>
  <c r="GH299" i="9" s="1"/>
  <c r="GC299" i="9"/>
  <c r="GB299" i="9"/>
  <c r="FY299" i="9"/>
  <c r="FX299" i="9"/>
  <c r="FU299" i="9"/>
  <c r="FT299" i="9"/>
  <c r="FI299" i="9"/>
  <c r="FH299" i="9"/>
  <c r="FE299" i="9"/>
  <c r="FO299" i="9" s="1"/>
  <c r="EK299" i="9" s="1"/>
  <c r="FD299" i="9"/>
  <c r="EW299" i="9"/>
  <c r="EV299" i="9"/>
  <c r="ES299" i="9"/>
  <c r="ER299" i="9"/>
  <c r="EO299" i="9"/>
  <c r="EN299" i="9"/>
  <c r="EI299" i="9"/>
  <c r="EY299" i="9" s="1"/>
  <c r="EH299" i="9"/>
  <c r="EG299" i="9"/>
  <c r="FM299" i="9" s="1"/>
  <c r="EF299" i="9"/>
  <c r="FL299" i="9" s="1"/>
  <c r="EC299" i="9"/>
  <c r="EB299" i="9"/>
  <c r="DY299" i="9"/>
  <c r="DX299" i="9"/>
  <c r="DE299" i="9"/>
  <c r="DD299" i="9"/>
  <c r="DA299" i="9"/>
  <c r="CZ299" i="9"/>
  <c r="CP299" i="9"/>
  <c r="CO299" i="9"/>
  <c r="CN299" i="9"/>
  <c r="CK299" i="9"/>
  <c r="CJ299" i="9"/>
  <c r="CG299" i="9"/>
  <c r="CF299" i="9"/>
  <c r="CA299" i="9"/>
  <c r="DK299" i="9" s="1"/>
  <c r="BZ299" i="9"/>
  <c r="BY299" i="9"/>
  <c r="BX299" i="9"/>
  <c r="BU299" i="9"/>
  <c r="BT299" i="9"/>
  <c r="BQ299" i="9"/>
  <c r="GG299" i="9" s="1"/>
  <c r="BP299" i="9"/>
  <c r="CV299" i="9" s="1"/>
  <c r="BE299" i="9"/>
  <c r="BD299" i="9"/>
  <c r="BA299" i="9"/>
  <c r="AZ299" i="9"/>
  <c r="AS299" i="9"/>
  <c r="AR299" i="9"/>
  <c r="AO299" i="9"/>
  <c r="AN299" i="9"/>
  <c r="AK299" i="9"/>
  <c r="AJ299" i="9"/>
  <c r="AE299" i="9"/>
  <c r="AU299" i="9" s="1"/>
  <c r="AD299" i="9"/>
  <c r="AC299" i="9"/>
  <c r="AB299" i="9"/>
  <c r="BH299" i="9" s="1"/>
  <c r="Y299" i="9"/>
  <c r="X299" i="9"/>
  <c r="U299" i="9"/>
  <c r="T299" i="9"/>
  <c r="P299" i="9"/>
  <c r="O299" i="9"/>
  <c r="N299" i="9"/>
  <c r="K299" i="9"/>
  <c r="J299" i="9"/>
  <c r="HC298" i="9"/>
  <c r="HG298" i="9" s="1"/>
  <c r="HB298" i="9"/>
  <c r="HF298" i="9" s="1"/>
  <c r="GM298" i="9"/>
  <c r="GQ298" i="9" s="1"/>
  <c r="GL298" i="9"/>
  <c r="GK298" i="9"/>
  <c r="GJ298" i="9"/>
  <c r="GE298" i="9"/>
  <c r="GD298" i="9"/>
  <c r="GC298" i="9"/>
  <c r="GB298" i="9"/>
  <c r="FY298" i="9"/>
  <c r="FX298" i="9"/>
  <c r="FU298" i="9"/>
  <c r="FT298" i="9"/>
  <c r="FE298" i="9"/>
  <c r="FD298" i="9"/>
  <c r="FN298" i="9" s="1"/>
  <c r="EZ298" i="9"/>
  <c r="EW298" i="9"/>
  <c r="EV298" i="9"/>
  <c r="ES298" i="9"/>
  <c r="ER298" i="9"/>
  <c r="EO298" i="9"/>
  <c r="EN298" i="9"/>
  <c r="EI298" i="9"/>
  <c r="EY298" i="9" s="1"/>
  <c r="FA298" i="9" s="1"/>
  <c r="EH298" i="9"/>
  <c r="EX298" i="9" s="1"/>
  <c r="EG298" i="9"/>
  <c r="FM298" i="9" s="1"/>
  <c r="EF298" i="9"/>
  <c r="FL298" i="9" s="1"/>
  <c r="EC298" i="9"/>
  <c r="FI298" i="9" s="1"/>
  <c r="FO298" i="9" s="1"/>
  <c r="EB298" i="9"/>
  <c r="FH298" i="9" s="1"/>
  <c r="DY298" i="9"/>
  <c r="DX298" i="9"/>
  <c r="DA298" i="9"/>
  <c r="CZ298" i="9"/>
  <c r="CW298" i="9"/>
  <c r="CV298" i="9"/>
  <c r="DF298" i="9" s="1"/>
  <c r="CB298" i="9" s="1"/>
  <c r="DH298" i="9" s="1"/>
  <c r="CO298" i="9"/>
  <c r="CN298" i="9"/>
  <c r="CK298" i="9"/>
  <c r="CJ298" i="9"/>
  <c r="CG298" i="9"/>
  <c r="CF298" i="9"/>
  <c r="CA298" i="9"/>
  <c r="CQ298" i="9" s="1"/>
  <c r="BZ298" i="9"/>
  <c r="DJ298" i="9" s="1"/>
  <c r="BY298" i="9"/>
  <c r="DE298" i="9" s="1"/>
  <c r="BX298" i="9"/>
  <c r="DD298" i="9" s="1"/>
  <c r="BU298" i="9"/>
  <c r="BT298" i="9"/>
  <c r="BQ298" i="9"/>
  <c r="BP298" i="9"/>
  <c r="BA298" i="9"/>
  <c r="AZ298" i="9"/>
  <c r="AS298" i="9"/>
  <c r="AR298" i="9"/>
  <c r="AO298" i="9"/>
  <c r="AN298" i="9"/>
  <c r="AK298" i="9"/>
  <c r="AJ298" i="9"/>
  <c r="AE298" i="9"/>
  <c r="AU298" i="9" s="1"/>
  <c r="AW298" i="9" s="1"/>
  <c r="AD298" i="9"/>
  <c r="AC298" i="9"/>
  <c r="AB298" i="9"/>
  <c r="Y298" i="9"/>
  <c r="X298" i="9"/>
  <c r="U298" i="9"/>
  <c r="GG298" i="9" s="1"/>
  <c r="T298" i="9"/>
  <c r="GF298" i="9" s="1"/>
  <c r="O298" i="9"/>
  <c r="N298" i="9"/>
  <c r="K298" i="9"/>
  <c r="J298" i="9"/>
  <c r="HG297" i="9"/>
  <c r="HF297" i="9"/>
  <c r="HC297" i="9"/>
  <c r="HB297" i="9"/>
  <c r="GQ297" i="9"/>
  <c r="GM297" i="9"/>
  <c r="GU297" i="9" s="1"/>
  <c r="GL297" i="9"/>
  <c r="GT297" i="9" s="1"/>
  <c r="GI297" i="9"/>
  <c r="GY297" i="9" s="1"/>
  <c r="GE297" i="9"/>
  <c r="GD297" i="9"/>
  <c r="GC297" i="9"/>
  <c r="GB297" i="9"/>
  <c r="FY297" i="9"/>
  <c r="FX297" i="9"/>
  <c r="FU297" i="9"/>
  <c r="FT297" i="9"/>
  <c r="FN297" i="9"/>
  <c r="EJ297" i="9" s="1"/>
  <c r="FM297" i="9"/>
  <c r="FL297" i="9"/>
  <c r="EY297" i="9"/>
  <c r="FA297" i="9" s="1"/>
  <c r="EW297" i="9"/>
  <c r="EV297" i="9"/>
  <c r="ES297" i="9"/>
  <c r="ER297" i="9"/>
  <c r="EO297" i="9"/>
  <c r="EN297" i="9"/>
  <c r="EX297" i="9" s="1"/>
  <c r="EZ297" i="9" s="1"/>
  <c r="EI297" i="9"/>
  <c r="EH297" i="9"/>
  <c r="EG297" i="9"/>
  <c r="EF297" i="9"/>
  <c r="EC297" i="9"/>
  <c r="FI297" i="9" s="1"/>
  <c r="EB297" i="9"/>
  <c r="FH297" i="9" s="1"/>
  <c r="DY297" i="9"/>
  <c r="FE297" i="9" s="1"/>
  <c r="DX297" i="9"/>
  <c r="FD297" i="9" s="1"/>
  <c r="DO297" i="9"/>
  <c r="CW297" i="9"/>
  <c r="CV297" i="9"/>
  <c r="CO297" i="9"/>
  <c r="CN297" i="9"/>
  <c r="CK297" i="9"/>
  <c r="CJ297" i="9"/>
  <c r="GP297" i="9" s="1"/>
  <c r="CG297" i="9"/>
  <c r="CF297" i="9"/>
  <c r="CA297" i="9"/>
  <c r="CQ297" i="9" s="1"/>
  <c r="CS297" i="9" s="1"/>
  <c r="BZ297" i="9"/>
  <c r="CP297" i="9" s="1"/>
  <c r="CR297" i="9" s="1"/>
  <c r="BY297" i="9"/>
  <c r="DE297" i="9" s="1"/>
  <c r="BX297" i="9"/>
  <c r="DD297" i="9" s="1"/>
  <c r="BU297" i="9"/>
  <c r="DA297" i="9" s="1"/>
  <c r="DG297" i="9" s="1"/>
  <c r="CC297" i="9" s="1"/>
  <c r="DI297" i="9" s="1"/>
  <c r="BT297" i="9"/>
  <c r="CZ297" i="9" s="1"/>
  <c r="DF297" i="9" s="1"/>
  <c r="CB297" i="9" s="1"/>
  <c r="DH297" i="9" s="1"/>
  <c r="BQ297" i="9"/>
  <c r="BP297" i="9"/>
  <c r="BI297" i="9"/>
  <c r="BH297" i="9"/>
  <c r="AU297" i="9"/>
  <c r="AW297" i="9" s="1"/>
  <c r="AS297" i="9"/>
  <c r="AR297" i="9"/>
  <c r="AO297" i="9"/>
  <c r="AN297" i="9"/>
  <c r="AK297" i="9"/>
  <c r="AJ297" i="9"/>
  <c r="AT297" i="9" s="1"/>
  <c r="AE297" i="9"/>
  <c r="DK297" i="9" s="1"/>
  <c r="AD297" i="9"/>
  <c r="DJ297" i="9" s="1"/>
  <c r="AC297" i="9"/>
  <c r="HE297" i="9" s="1"/>
  <c r="HI297" i="9" s="1"/>
  <c r="AB297" i="9"/>
  <c r="Y297" i="9"/>
  <c r="GO297" i="9" s="1"/>
  <c r="X297" i="9"/>
  <c r="U297" i="9"/>
  <c r="T297" i="9"/>
  <c r="O297" i="9"/>
  <c r="N297" i="9"/>
  <c r="K297" i="9"/>
  <c r="J297" i="9"/>
  <c r="HG296" i="9"/>
  <c r="HF296" i="9"/>
  <c r="HE296" i="9"/>
  <c r="HI296" i="9" s="1"/>
  <c r="HD296" i="9"/>
  <c r="HH296" i="9" s="1"/>
  <c r="HC296" i="9"/>
  <c r="HB296" i="9"/>
  <c r="GQ296" i="9"/>
  <c r="GP296" i="9"/>
  <c r="GO296" i="9"/>
  <c r="GM296" i="9"/>
  <c r="GU296" i="9" s="1"/>
  <c r="GL296" i="9"/>
  <c r="GT296" i="9" s="1"/>
  <c r="GX296" i="9" s="1"/>
  <c r="GH296" i="9"/>
  <c r="GE296" i="9"/>
  <c r="GD296" i="9"/>
  <c r="GC296" i="9"/>
  <c r="GB296" i="9"/>
  <c r="FY296" i="9"/>
  <c r="FX296" i="9"/>
  <c r="FU296" i="9"/>
  <c r="FT296" i="9"/>
  <c r="FM296" i="9"/>
  <c r="FL296" i="9"/>
  <c r="FI296" i="9"/>
  <c r="FH296" i="9"/>
  <c r="EW296" i="9"/>
  <c r="EV296" i="9"/>
  <c r="ES296" i="9"/>
  <c r="ER296" i="9"/>
  <c r="EO296" i="9"/>
  <c r="EN296" i="9"/>
  <c r="EI296" i="9"/>
  <c r="EH296" i="9"/>
  <c r="EG296" i="9"/>
  <c r="EF296" i="9"/>
  <c r="EC296" i="9"/>
  <c r="EB296" i="9"/>
  <c r="DY296" i="9"/>
  <c r="FE296" i="9" s="1"/>
  <c r="DX296" i="9"/>
  <c r="FD296" i="9" s="1"/>
  <c r="DE296" i="9"/>
  <c r="DD296" i="9"/>
  <c r="CQ296" i="9"/>
  <c r="CS296" i="9" s="1"/>
  <c r="CO296" i="9"/>
  <c r="CN296" i="9"/>
  <c r="CK296" i="9"/>
  <c r="CJ296" i="9"/>
  <c r="CG296" i="9"/>
  <c r="GI296" i="9" s="1"/>
  <c r="CF296" i="9"/>
  <c r="CP296" i="9" s="1"/>
  <c r="CR296" i="9" s="1"/>
  <c r="CA296" i="9"/>
  <c r="BZ296" i="9"/>
  <c r="BY296" i="9"/>
  <c r="BX296" i="9"/>
  <c r="BU296" i="9"/>
  <c r="DA296" i="9" s="1"/>
  <c r="BT296" i="9"/>
  <c r="CZ296" i="9" s="1"/>
  <c r="BQ296" i="9"/>
  <c r="CW296" i="9" s="1"/>
  <c r="DG296" i="9" s="1"/>
  <c r="CC296" i="9" s="1"/>
  <c r="DI296" i="9" s="1"/>
  <c r="BP296" i="9"/>
  <c r="CV296" i="9" s="1"/>
  <c r="DF296" i="9" s="1"/>
  <c r="CB296" i="9" s="1"/>
  <c r="DH296" i="9" s="1"/>
  <c r="BI296" i="9"/>
  <c r="BH296" i="9"/>
  <c r="BE296" i="9"/>
  <c r="BD296" i="9"/>
  <c r="AS296" i="9"/>
  <c r="AR296" i="9"/>
  <c r="AO296" i="9"/>
  <c r="AN296" i="9"/>
  <c r="AK296" i="9"/>
  <c r="AJ296" i="9"/>
  <c r="AE296" i="9"/>
  <c r="AD296" i="9"/>
  <c r="AT296" i="9" s="1"/>
  <c r="AC296" i="9"/>
  <c r="AB296" i="9"/>
  <c r="Y296" i="9"/>
  <c r="X296" i="9"/>
  <c r="U296" i="9"/>
  <c r="BA296" i="9" s="1"/>
  <c r="T296" i="9"/>
  <c r="AZ296" i="9" s="1"/>
  <c r="P296" i="9"/>
  <c r="O296" i="9"/>
  <c r="N296" i="9"/>
  <c r="K296" i="9"/>
  <c r="J296" i="9"/>
  <c r="HC295" i="9"/>
  <c r="HG295" i="9" s="1"/>
  <c r="HB295" i="9"/>
  <c r="HF295" i="9" s="1"/>
  <c r="GO295" i="9"/>
  <c r="GN295" i="9"/>
  <c r="GM295" i="9"/>
  <c r="GL295" i="9"/>
  <c r="GP295" i="9" s="1"/>
  <c r="GE295" i="9"/>
  <c r="GI295" i="9" s="1"/>
  <c r="GD295" i="9"/>
  <c r="GH295" i="9" s="1"/>
  <c r="GC295" i="9"/>
  <c r="GB295" i="9"/>
  <c r="FY295" i="9"/>
  <c r="FX295" i="9"/>
  <c r="FU295" i="9"/>
  <c r="FT295" i="9"/>
  <c r="FI295" i="9"/>
  <c r="FH295" i="9"/>
  <c r="FE295" i="9"/>
  <c r="FD295" i="9"/>
  <c r="EW295" i="9"/>
  <c r="EV295" i="9"/>
  <c r="ES295" i="9"/>
  <c r="ER295" i="9"/>
  <c r="EO295" i="9"/>
  <c r="EN295" i="9"/>
  <c r="EI295" i="9"/>
  <c r="EY295" i="9" s="1"/>
  <c r="EH295" i="9"/>
  <c r="EG295" i="9"/>
  <c r="FM295" i="9" s="1"/>
  <c r="EF295" i="9"/>
  <c r="FL295" i="9" s="1"/>
  <c r="EC295" i="9"/>
  <c r="EB295" i="9"/>
  <c r="DY295" i="9"/>
  <c r="DX295" i="9"/>
  <c r="DE295" i="9"/>
  <c r="DD295" i="9"/>
  <c r="DA295" i="9"/>
  <c r="CZ295" i="9"/>
  <c r="CP295" i="9"/>
  <c r="CO295" i="9"/>
  <c r="CN295" i="9"/>
  <c r="CK295" i="9"/>
  <c r="CJ295" i="9"/>
  <c r="CG295" i="9"/>
  <c r="CF295" i="9"/>
  <c r="CA295" i="9"/>
  <c r="BZ295" i="9"/>
  <c r="BY295" i="9"/>
  <c r="BX295" i="9"/>
  <c r="BU295" i="9"/>
  <c r="BT295" i="9"/>
  <c r="BQ295" i="9"/>
  <c r="CW295" i="9" s="1"/>
  <c r="BP295" i="9"/>
  <c r="CV295" i="9" s="1"/>
  <c r="DF295" i="9" s="1"/>
  <c r="CB295" i="9" s="1"/>
  <c r="DH295" i="9" s="1"/>
  <c r="BE295" i="9"/>
  <c r="BD295" i="9"/>
  <c r="BA295" i="9"/>
  <c r="AZ295" i="9"/>
  <c r="AS295" i="9"/>
  <c r="AR295" i="9"/>
  <c r="AO295" i="9"/>
  <c r="AN295" i="9"/>
  <c r="AK295" i="9"/>
  <c r="AJ295" i="9"/>
  <c r="AE295" i="9"/>
  <c r="AD295" i="9"/>
  <c r="DJ295" i="9" s="1"/>
  <c r="AC295" i="9"/>
  <c r="AB295" i="9"/>
  <c r="BH295" i="9" s="1"/>
  <c r="Y295" i="9"/>
  <c r="X295" i="9"/>
  <c r="U295" i="9"/>
  <c r="T295" i="9"/>
  <c r="O295" i="9"/>
  <c r="N295" i="9"/>
  <c r="K295" i="9"/>
  <c r="J295" i="9"/>
  <c r="HC294" i="9"/>
  <c r="HG294" i="9" s="1"/>
  <c r="HB294" i="9"/>
  <c r="HF294" i="9" s="1"/>
  <c r="GM294" i="9"/>
  <c r="GL294" i="9"/>
  <c r="GE294" i="9"/>
  <c r="GD294" i="9"/>
  <c r="GC294" i="9"/>
  <c r="GB294" i="9"/>
  <c r="FY294" i="9"/>
  <c r="FX294" i="9"/>
  <c r="FU294" i="9"/>
  <c r="FT294" i="9"/>
  <c r="FE294" i="9"/>
  <c r="FD294" i="9"/>
  <c r="EW294" i="9"/>
  <c r="EV294" i="9"/>
  <c r="ES294" i="9"/>
  <c r="ER294" i="9"/>
  <c r="EO294" i="9"/>
  <c r="EN294" i="9"/>
  <c r="EI294" i="9"/>
  <c r="EH294" i="9"/>
  <c r="EX294" i="9" s="1"/>
  <c r="EZ294" i="9" s="1"/>
  <c r="EG294" i="9"/>
  <c r="FM294" i="9" s="1"/>
  <c r="EF294" i="9"/>
  <c r="FL294" i="9" s="1"/>
  <c r="EC294" i="9"/>
  <c r="FI294" i="9" s="1"/>
  <c r="FO294" i="9" s="1"/>
  <c r="EB294" i="9"/>
  <c r="FH294" i="9" s="1"/>
  <c r="FN294" i="9" s="1"/>
  <c r="DY294" i="9"/>
  <c r="DX294" i="9"/>
  <c r="DJ294" i="9"/>
  <c r="DA294" i="9"/>
  <c r="CZ294" i="9"/>
  <c r="CW294" i="9"/>
  <c r="CV294" i="9"/>
  <c r="CO294" i="9"/>
  <c r="CN294" i="9"/>
  <c r="CK294" i="9"/>
  <c r="CJ294" i="9"/>
  <c r="CG294" i="9"/>
  <c r="CF294" i="9"/>
  <c r="CA294" i="9"/>
  <c r="BZ294" i="9"/>
  <c r="BY294" i="9"/>
  <c r="DE294" i="9" s="1"/>
  <c r="BX294" i="9"/>
  <c r="DD294" i="9" s="1"/>
  <c r="BU294" i="9"/>
  <c r="BT294" i="9"/>
  <c r="BQ294" i="9"/>
  <c r="BP294" i="9"/>
  <c r="BA294" i="9"/>
  <c r="AZ294" i="9"/>
  <c r="AS294" i="9"/>
  <c r="AR294" i="9"/>
  <c r="AO294" i="9"/>
  <c r="AN294" i="9"/>
  <c r="AK294" i="9"/>
  <c r="AJ294" i="9"/>
  <c r="AE294" i="9"/>
  <c r="AD294" i="9"/>
  <c r="AC294" i="9"/>
  <c r="AB294" i="9"/>
  <c r="Y294" i="9"/>
  <c r="X294" i="9"/>
  <c r="U294" i="9"/>
  <c r="GG294" i="9" s="1"/>
  <c r="GK294" i="9" s="1"/>
  <c r="T294" i="9"/>
  <c r="GF294" i="9" s="1"/>
  <c r="GJ294" i="9" s="1"/>
  <c r="O294" i="9"/>
  <c r="N294" i="9"/>
  <c r="K294" i="9"/>
  <c r="J294" i="9"/>
  <c r="HG293" i="9"/>
  <c r="HF293" i="9"/>
  <c r="HC293" i="9"/>
  <c r="HB293" i="9"/>
  <c r="GQ293" i="9"/>
  <c r="GM293" i="9"/>
  <c r="GU293" i="9" s="1"/>
  <c r="GY293" i="9" s="1"/>
  <c r="GL293" i="9"/>
  <c r="GT293" i="9" s="1"/>
  <c r="GE293" i="9"/>
  <c r="GD293" i="9"/>
  <c r="GC293" i="9"/>
  <c r="GB293" i="9"/>
  <c r="FY293" i="9"/>
  <c r="FX293" i="9"/>
  <c r="FU293" i="9"/>
  <c r="FT293" i="9"/>
  <c r="FM293" i="9"/>
  <c r="FL293" i="9"/>
  <c r="EY293" i="9"/>
  <c r="FA293" i="9" s="1"/>
  <c r="EW293" i="9"/>
  <c r="EV293" i="9"/>
  <c r="ES293" i="9"/>
  <c r="ER293" i="9"/>
  <c r="EO293" i="9"/>
  <c r="EN293" i="9"/>
  <c r="EX293" i="9" s="1"/>
  <c r="EZ293" i="9" s="1"/>
  <c r="EI293" i="9"/>
  <c r="EH293" i="9"/>
  <c r="EG293" i="9"/>
  <c r="EF293" i="9"/>
  <c r="EC293" i="9"/>
  <c r="FI293" i="9" s="1"/>
  <c r="EB293" i="9"/>
  <c r="FH293" i="9" s="1"/>
  <c r="FN293" i="9" s="1"/>
  <c r="EJ293" i="9" s="1"/>
  <c r="DY293" i="9"/>
  <c r="FE293" i="9" s="1"/>
  <c r="DX293" i="9"/>
  <c r="FD293" i="9" s="1"/>
  <c r="CW293" i="9"/>
  <c r="CV293" i="9"/>
  <c r="CO293" i="9"/>
  <c r="CN293" i="9"/>
  <c r="CK293" i="9"/>
  <c r="CJ293" i="9"/>
  <c r="GP293" i="9" s="1"/>
  <c r="CG293" i="9"/>
  <c r="GI293" i="9" s="1"/>
  <c r="CF293" i="9"/>
  <c r="CA293" i="9"/>
  <c r="BZ293" i="9"/>
  <c r="BY293" i="9"/>
  <c r="DE293" i="9" s="1"/>
  <c r="BX293" i="9"/>
  <c r="DD293" i="9" s="1"/>
  <c r="BU293" i="9"/>
  <c r="DA293" i="9" s="1"/>
  <c r="DG293" i="9" s="1"/>
  <c r="CC293" i="9" s="1"/>
  <c r="DI293" i="9" s="1"/>
  <c r="BT293" i="9"/>
  <c r="CZ293" i="9" s="1"/>
  <c r="DF293" i="9" s="1"/>
  <c r="CB293" i="9" s="1"/>
  <c r="DH293" i="9" s="1"/>
  <c r="BQ293" i="9"/>
  <c r="BP293" i="9"/>
  <c r="BI293" i="9"/>
  <c r="BH293" i="9"/>
  <c r="AU293" i="9"/>
  <c r="AW293" i="9" s="1"/>
  <c r="AT293" i="9"/>
  <c r="AV293" i="9" s="1"/>
  <c r="AS293" i="9"/>
  <c r="AR293" i="9"/>
  <c r="AO293" i="9"/>
  <c r="AN293" i="9"/>
  <c r="AK293" i="9"/>
  <c r="AJ293" i="9"/>
  <c r="GH293" i="9" s="1"/>
  <c r="AE293" i="9"/>
  <c r="DK293" i="9" s="1"/>
  <c r="AD293" i="9"/>
  <c r="DJ293" i="9" s="1"/>
  <c r="AC293" i="9"/>
  <c r="HE293" i="9" s="1"/>
  <c r="HI293" i="9" s="1"/>
  <c r="AB293" i="9"/>
  <c r="Y293" i="9"/>
  <c r="X293" i="9"/>
  <c r="U293" i="9"/>
  <c r="T293" i="9"/>
  <c r="O293" i="9"/>
  <c r="N293" i="9"/>
  <c r="K293" i="9"/>
  <c r="J293" i="9"/>
  <c r="HC292" i="9"/>
  <c r="HG292" i="9" s="1"/>
  <c r="HB292" i="9"/>
  <c r="HF292" i="9" s="1"/>
  <c r="GU292" i="9"/>
  <c r="GT292" i="9"/>
  <c r="GM292" i="9"/>
  <c r="GL292" i="9"/>
  <c r="GE292" i="9"/>
  <c r="GD292" i="9"/>
  <c r="GH292" i="9" s="1"/>
  <c r="GC292" i="9"/>
  <c r="GB292" i="9"/>
  <c r="FY292" i="9"/>
  <c r="FX292" i="9"/>
  <c r="FU292" i="9"/>
  <c r="FT292" i="9"/>
  <c r="FO292" i="9"/>
  <c r="FE292" i="9"/>
  <c r="FD292" i="9"/>
  <c r="EX292" i="9"/>
  <c r="EZ292" i="9" s="1"/>
  <c r="EW292" i="9"/>
  <c r="EV292" i="9"/>
  <c r="ES292" i="9"/>
  <c r="ER292" i="9"/>
  <c r="EO292" i="9"/>
  <c r="EN292" i="9"/>
  <c r="EI292" i="9"/>
  <c r="EY292" i="9" s="1"/>
  <c r="FA292" i="9" s="1"/>
  <c r="EH292" i="9"/>
  <c r="EG292" i="9"/>
  <c r="FM292" i="9" s="1"/>
  <c r="EF292" i="9"/>
  <c r="FL292" i="9" s="1"/>
  <c r="EC292" i="9"/>
  <c r="FI292" i="9" s="1"/>
  <c r="EB292" i="9"/>
  <c r="FH292" i="9" s="1"/>
  <c r="FN292" i="9" s="1"/>
  <c r="DY292" i="9"/>
  <c r="DX292" i="9"/>
  <c r="DK292" i="9"/>
  <c r="DJ292" i="9"/>
  <c r="DA292" i="9"/>
  <c r="CW292" i="9"/>
  <c r="CV292" i="9"/>
  <c r="CO292" i="9"/>
  <c r="CN292" i="9"/>
  <c r="CK292" i="9"/>
  <c r="CJ292" i="9"/>
  <c r="CG292" i="9"/>
  <c r="CF292" i="9"/>
  <c r="CA292" i="9"/>
  <c r="BZ292" i="9"/>
  <c r="BY292" i="9"/>
  <c r="DE292" i="9" s="1"/>
  <c r="BX292" i="9"/>
  <c r="DD292" i="9" s="1"/>
  <c r="BU292" i="9"/>
  <c r="BT292" i="9"/>
  <c r="CZ292" i="9" s="1"/>
  <c r="BQ292" i="9"/>
  <c r="BP292" i="9"/>
  <c r="BH292" i="9"/>
  <c r="BA292" i="9"/>
  <c r="AS292" i="9"/>
  <c r="AR292" i="9"/>
  <c r="AO292" i="9"/>
  <c r="AN292" i="9"/>
  <c r="AK292" i="9"/>
  <c r="AJ292" i="9"/>
  <c r="AE292" i="9"/>
  <c r="AU292" i="9" s="1"/>
  <c r="AW292" i="9" s="1"/>
  <c r="AD292" i="9"/>
  <c r="AC292" i="9"/>
  <c r="AB292" i="9"/>
  <c r="Y292" i="9"/>
  <c r="X292" i="9"/>
  <c r="U292" i="9"/>
  <c r="GG292" i="9" s="1"/>
  <c r="GK292" i="9" s="1"/>
  <c r="T292" i="9"/>
  <c r="O292" i="9"/>
  <c r="N292" i="9"/>
  <c r="K292" i="9"/>
  <c r="J292" i="9"/>
  <c r="HG291" i="9"/>
  <c r="HF291" i="9"/>
  <c r="HC291" i="9"/>
  <c r="HB291" i="9"/>
  <c r="GP291" i="9"/>
  <c r="GM291" i="9"/>
  <c r="GU291" i="9" s="1"/>
  <c r="GL291" i="9"/>
  <c r="GT291" i="9" s="1"/>
  <c r="GI291" i="9"/>
  <c r="GE291" i="9"/>
  <c r="GD291" i="9"/>
  <c r="GC291" i="9"/>
  <c r="GB291" i="9"/>
  <c r="FY291" i="9"/>
  <c r="FX291" i="9"/>
  <c r="FU291" i="9"/>
  <c r="FT291" i="9"/>
  <c r="FM291" i="9"/>
  <c r="FL291" i="9"/>
  <c r="EY291" i="9"/>
  <c r="FA291" i="9" s="1"/>
  <c r="EW291" i="9"/>
  <c r="EV291" i="9"/>
  <c r="ES291" i="9"/>
  <c r="ER291" i="9"/>
  <c r="EO291" i="9"/>
  <c r="EN291" i="9"/>
  <c r="EI291" i="9"/>
  <c r="EH291" i="9"/>
  <c r="EG291" i="9"/>
  <c r="EF291" i="9"/>
  <c r="EC291" i="9"/>
  <c r="FI291" i="9" s="1"/>
  <c r="EB291" i="9"/>
  <c r="FH291" i="9" s="1"/>
  <c r="FN291" i="9" s="1"/>
  <c r="EJ291" i="9" s="1"/>
  <c r="DY291" i="9"/>
  <c r="FE291" i="9" s="1"/>
  <c r="DX291" i="9"/>
  <c r="FD291" i="9" s="1"/>
  <c r="CW291" i="9"/>
  <c r="CV291" i="9"/>
  <c r="CO291" i="9"/>
  <c r="CN291" i="9"/>
  <c r="CK291" i="9"/>
  <c r="GQ291" i="9" s="1"/>
  <c r="CJ291" i="9"/>
  <c r="CG291" i="9"/>
  <c r="CF291" i="9"/>
  <c r="CP291" i="9" s="1"/>
  <c r="CR291" i="9" s="1"/>
  <c r="CA291" i="9"/>
  <c r="BZ291" i="9"/>
  <c r="BY291" i="9"/>
  <c r="DE291" i="9" s="1"/>
  <c r="DG291" i="9" s="1"/>
  <c r="CC291" i="9" s="1"/>
  <c r="DI291" i="9" s="1"/>
  <c r="BX291" i="9"/>
  <c r="BU291" i="9"/>
  <c r="DA291" i="9" s="1"/>
  <c r="BT291" i="9"/>
  <c r="CZ291" i="9" s="1"/>
  <c r="BQ291" i="9"/>
  <c r="BP291" i="9"/>
  <c r="GF291" i="9" s="1"/>
  <c r="GJ291" i="9" s="1"/>
  <c r="BI291" i="9"/>
  <c r="BH291" i="9"/>
  <c r="AW291" i="9"/>
  <c r="AS291" i="9"/>
  <c r="AR291" i="9"/>
  <c r="AO291" i="9"/>
  <c r="AN291" i="9"/>
  <c r="AK291" i="9"/>
  <c r="AU291" i="9" s="1"/>
  <c r="AJ291" i="9"/>
  <c r="AE291" i="9"/>
  <c r="DK291" i="9" s="1"/>
  <c r="AD291" i="9"/>
  <c r="AC291" i="9"/>
  <c r="HE291" i="9" s="1"/>
  <c r="HI291" i="9" s="1"/>
  <c r="AB291" i="9"/>
  <c r="Y291" i="9"/>
  <c r="X291" i="9"/>
  <c r="U291" i="9"/>
  <c r="T291" i="9"/>
  <c r="AZ291" i="9" s="1"/>
  <c r="O291" i="9"/>
  <c r="N291" i="9"/>
  <c r="K291" i="9"/>
  <c r="J291" i="9"/>
  <c r="HG290" i="9"/>
  <c r="HF290" i="9"/>
  <c r="HE290" i="9"/>
  <c r="HI290" i="9" s="1"/>
  <c r="HC290" i="9"/>
  <c r="HB290" i="9"/>
  <c r="GY290" i="9"/>
  <c r="GT290" i="9"/>
  <c r="GX290" i="9" s="1"/>
  <c r="GQ290" i="9"/>
  <c r="GP290" i="9"/>
  <c r="GN290" i="9"/>
  <c r="GR290" i="9" s="1"/>
  <c r="GM290" i="9"/>
  <c r="GU290" i="9" s="1"/>
  <c r="GL290" i="9"/>
  <c r="GH290" i="9"/>
  <c r="GF290" i="9"/>
  <c r="GJ290" i="9" s="1"/>
  <c r="GE290" i="9"/>
  <c r="GD290" i="9"/>
  <c r="GC290" i="9"/>
  <c r="GB290" i="9"/>
  <c r="FY290" i="9"/>
  <c r="FX290" i="9"/>
  <c r="FU290" i="9"/>
  <c r="FT290" i="9"/>
  <c r="FM290" i="9"/>
  <c r="FI290" i="9"/>
  <c r="FH290" i="9"/>
  <c r="FD290" i="9"/>
  <c r="EW290" i="9"/>
  <c r="EV290" i="9"/>
  <c r="ES290" i="9"/>
  <c r="ER290" i="9"/>
  <c r="EO290" i="9"/>
  <c r="EN290" i="9"/>
  <c r="EI290" i="9"/>
  <c r="EH290" i="9"/>
  <c r="EG290" i="9"/>
  <c r="EF290" i="9"/>
  <c r="FL290" i="9" s="1"/>
  <c r="EC290" i="9"/>
  <c r="EB290" i="9"/>
  <c r="DY290" i="9"/>
  <c r="FE290" i="9" s="1"/>
  <c r="DX290" i="9"/>
  <c r="DN290" i="9"/>
  <c r="DJ290" i="9"/>
  <c r="DF290" i="9"/>
  <c r="CB290" i="9" s="1"/>
  <c r="DH290" i="9" s="1"/>
  <c r="DE290" i="9"/>
  <c r="DD290" i="9"/>
  <c r="CZ290" i="9"/>
  <c r="CQ290" i="9"/>
  <c r="CS290" i="9" s="1"/>
  <c r="CP290" i="9"/>
  <c r="CO290" i="9"/>
  <c r="CN290" i="9"/>
  <c r="CK290" i="9"/>
  <c r="CJ290" i="9"/>
  <c r="CG290" i="9"/>
  <c r="GI290" i="9" s="1"/>
  <c r="CF290" i="9"/>
  <c r="CA290" i="9"/>
  <c r="BZ290" i="9"/>
  <c r="CR290" i="9" s="1"/>
  <c r="BY290" i="9"/>
  <c r="BX290" i="9"/>
  <c r="BU290" i="9"/>
  <c r="BT290" i="9"/>
  <c r="BQ290" i="9"/>
  <c r="CW290" i="9" s="1"/>
  <c r="BP290" i="9"/>
  <c r="CV290" i="9" s="1"/>
  <c r="BI290" i="9"/>
  <c r="BE290" i="9"/>
  <c r="BD290" i="9"/>
  <c r="AU290" i="9"/>
  <c r="AT290" i="9"/>
  <c r="AS290" i="9"/>
  <c r="AR290" i="9"/>
  <c r="AO290" i="9"/>
  <c r="AN290" i="9"/>
  <c r="AK290" i="9"/>
  <c r="AJ290" i="9"/>
  <c r="AE290" i="9"/>
  <c r="AD290" i="9"/>
  <c r="AC290" i="9"/>
  <c r="AB290" i="9"/>
  <c r="Y290" i="9"/>
  <c r="X290" i="9"/>
  <c r="U290" i="9"/>
  <c r="T290" i="9"/>
  <c r="O290" i="9"/>
  <c r="N290" i="9"/>
  <c r="K290" i="9"/>
  <c r="J290" i="9"/>
  <c r="HE289" i="9"/>
  <c r="HI289" i="9" s="1"/>
  <c r="HC289" i="9"/>
  <c r="HG289" i="9" s="1"/>
  <c r="HB289" i="9"/>
  <c r="HF289" i="9" s="1"/>
  <c r="GW289" i="9"/>
  <c r="HA289" i="9" s="1"/>
  <c r="GT289" i="9"/>
  <c r="GO289" i="9"/>
  <c r="GS289" i="9" s="1"/>
  <c r="GM289" i="9"/>
  <c r="GL289" i="9"/>
  <c r="GG289" i="9"/>
  <c r="GK289" i="9" s="1"/>
  <c r="GF289" i="9"/>
  <c r="GJ289" i="9" s="1"/>
  <c r="GE289" i="9"/>
  <c r="GI289" i="9" s="1"/>
  <c r="GD289" i="9"/>
  <c r="GC289" i="9"/>
  <c r="GB289" i="9"/>
  <c r="FY289" i="9"/>
  <c r="FX289" i="9"/>
  <c r="FU289" i="9"/>
  <c r="FT289" i="9"/>
  <c r="FN289" i="9"/>
  <c r="EJ289" i="9" s="1"/>
  <c r="FI289" i="9"/>
  <c r="FE289" i="9"/>
  <c r="FD289" i="9"/>
  <c r="EW289" i="9"/>
  <c r="EV289" i="9"/>
  <c r="ES289" i="9"/>
  <c r="ER289" i="9"/>
  <c r="EO289" i="9"/>
  <c r="EN289" i="9"/>
  <c r="EI289" i="9"/>
  <c r="EH289" i="9"/>
  <c r="EG289" i="9"/>
  <c r="FM289" i="9" s="1"/>
  <c r="EF289" i="9"/>
  <c r="FL289" i="9" s="1"/>
  <c r="EC289" i="9"/>
  <c r="EB289" i="9"/>
  <c r="FH289" i="9" s="1"/>
  <c r="DY289" i="9"/>
  <c r="DX289" i="9"/>
  <c r="DE289" i="9"/>
  <c r="DA289" i="9"/>
  <c r="CZ289" i="9"/>
  <c r="CV289" i="9"/>
  <c r="CO289" i="9"/>
  <c r="CN289" i="9"/>
  <c r="CK289" i="9"/>
  <c r="CJ289" i="9"/>
  <c r="CG289" i="9"/>
  <c r="CF289" i="9"/>
  <c r="CA289" i="9"/>
  <c r="BZ289" i="9"/>
  <c r="BY289" i="9"/>
  <c r="BX289" i="9"/>
  <c r="DD289" i="9" s="1"/>
  <c r="BU289" i="9"/>
  <c r="BT289" i="9"/>
  <c r="BQ289" i="9"/>
  <c r="CW289" i="9" s="1"/>
  <c r="BP289" i="9"/>
  <c r="BE289" i="9"/>
  <c r="BD289" i="9"/>
  <c r="BA289" i="9"/>
  <c r="AZ289" i="9"/>
  <c r="AS289" i="9"/>
  <c r="AR289" i="9"/>
  <c r="AO289" i="9"/>
  <c r="AN289" i="9"/>
  <c r="AK289" i="9"/>
  <c r="AJ289" i="9"/>
  <c r="AE289" i="9"/>
  <c r="AD289" i="9"/>
  <c r="AT289" i="9" s="1"/>
  <c r="AC289" i="9"/>
  <c r="AB289" i="9"/>
  <c r="BH289" i="9" s="1"/>
  <c r="Y289" i="9"/>
  <c r="X289" i="9"/>
  <c r="U289" i="9"/>
  <c r="T289" i="9"/>
  <c r="O289" i="9"/>
  <c r="N289" i="9"/>
  <c r="K289" i="9"/>
  <c r="J289" i="9"/>
  <c r="HF288" i="9"/>
  <c r="HC288" i="9"/>
  <c r="HG288" i="9" s="1"/>
  <c r="HB288" i="9"/>
  <c r="GM288" i="9"/>
  <c r="GL288" i="9"/>
  <c r="GE288" i="9"/>
  <c r="GI288" i="9" s="1"/>
  <c r="GD288" i="9"/>
  <c r="GC288" i="9"/>
  <c r="GB288" i="9"/>
  <c r="FY288" i="9"/>
  <c r="FX288" i="9"/>
  <c r="FU288" i="9"/>
  <c r="FT288" i="9"/>
  <c r="FL288" i="9"/>
  <c r="FN288" i="9" s="1"/>
  <c r="FE288" i="9"/>
  <c r="EX288" i="9"/>
  <c r="EZ288" i="9" s="1"/>
  <c r="EW288" i="9"/>
  <c r="EV288" i="9"/>
  <c r="ES288" i="9"/>
  <c r="ER288" i="9"/>
  <c r="EO288" i="9"/>
  <c r="EN288" i="9"/>
  <c r="EI288" i="9"/>
  <c r="EY288" i="9" s="1"/>
  <c r="FA288" i="9" s="1"/>
  <c r="EH288" i="9"/>
  <c r="EG288" i="9"/>
  <c r="FM288" i="9" s="1"/>
  <c r="EF288" i="9"/>
  <c r="EC288" i="9"/>
  <c r="FI288" i="9" s="1"/>
  <c r="EB288" i="9"/>
  <c r="FH288" i="9" s="1"/>
  <c r="DY288" i="9"/>
  <c r="DX288" i="9"/>
  <c r="FD288" i="9" s="1"/>
  <c r="DA288" i="9"/>
  <c r="CW288" i="9"/>
  <c r="CV288" i="9"/>
  <c r="CO288" i="9"/>
  <c r="CN288" i="9"/>
  <c r="CK288" i="9"/>
  <c r="CJ288" i="9"/>
  <c r="CG288" i="9"/>
  <c r="CF288" i="9"/>
  <c r="CA288" i="9"/>
  <c r="BZ288" i="9"/>
  <c r="BY288" i="9"/>
  <c r="DE288" i="9" s="1"/>
  <c r="BX288" i="9"/>
  <c r="DD288" i="9" s="1"/>
  <c r="BU288" i="9"/>
  <c r="BT288" i="9"/>
  <c r="CZ288" i="9" s="1"/>
  <c r="BQ288" i="9"/>
  <c r="BP288" i="9"/>
  <c r="BA288" i="9"/>
  <c r="AZ288" i="9"/>
  <c r="AS288" i="9"/>
  <c r="AR288" i="9"/>
  <c r="AO288" i="9"/>
  <c r="AN288" i="9"/>
  <c r="AK288" i="9"/>
  <c r="AJ288" i="9"/>
  <c r="AT288" i="9" s="1"/>
  <c r="AV288" i="9" s="1"/>
  <c r="AE288" i="9"/>
  <c r="AD288" i="9"/>
  <c r="AC288" i="9"/>
  <c r="AB288" i="9"/>
  <c r="Y288" i="9"/>
  <c r="X288" i="9"/>
  <c r="U288" i="9"/>
  <c r="GG288" i="9" s="1"/>
  <c r="GK288" i="9" s="1"/>
  <c r="T288" i="9"/>
  <c r="O288" i="9"/>
  <c r="N288" i="9"/>
  <c r="K288" i="9"/>
  <c r="J288" i="9"/>
  <c r="HI287" i="9"/>
  <c r="HH287" i="9"/>
  <c r="HG287" i="9"/>
  <c r="HF287" i="9"/>
  <c r="HD287" i="9"/>
  <c r="HC287" i="9"/>
  <c r="HB287" i="9"/>
  <c r="GM287" i="9"/>
  <c r="GU287" i="9" s="1"/>
  <c r="GY287" i="9" s="1"/>
  <c r="GL287" i="9"/>
  <c r="GT287" i="9" s="1"/>
  <c r="GF287" i="9"/>
  <c r="GJ287" i="9" s="1"/>
  <c r="GE287" i="9"/>
  <c r="GD287" i="9"/>
  <c r="GC287" i="9"/>
  <c r="GB287" i="9"/>
  <c r="FY287" i="9"/>
  <c r="FX287" i="9"/>
  <c r="FU287" i="9"/>
  <c r="FT287" i="9"/>
  <c r="FM287" i="9"/>
  <c r="FL287" i="9"/>
  <c r="FH287" i="9"/>
  <c r="EY287" i="9"/>
  <c r="FA287" i="9" s="1"/>
  <c r="EX287" i="9"/>
  <c r="EW287" i="9"/>
  <c r="EV287" i="9"/>
  <c r="ES287" i="9"/>
  <c r="ER287" i="9"/>
  <c r="EO287" i="9"/>
  <c r="EN287" i="9"/>
  <c r="EK287" i="9"/>
  <c r="EI287" i="9"/>
  <c r="EH287" i="9"/>
  <c r="EG287" i="9"/>
  <c r="EF287" i="9"/>
  <c r="EC287" i="9"/>
  <c r="FI287" i="9" s="1"/>
  <c r="EB287" i="9"/>
  <c r="DY287" i="9"/>
  <c r="FE287" i="9" s="1"/>
  <c r="FO287" i="9" s="1"/>
  <c r="DX287" i="9"/>
  <c r="FD287" i="9" s="1"/>
  <c r="FN287" i="9" s="1"/>
  <c r="EJ287" i="9" s="1"/>
  <c r="DG287" i="9"/>
  <c r="CC287" i="9" s="1"/>
  <c r="DI287" i="9" s="1"/>
  <c r="CW287" i="9"/>
  <c r="CV287" i="9"/>
  <c r="CO287" i="9"/>
  <c r="CN287" i="9"/>
  <c r="CK287" i="9"/>
  <c r="GQ287" i="9" s="1"/>
  <c r="CJ287" i="9"/>
  <c r="CG287" i="9"/>
  <c r="CF287" i="9"/>
  <c r="CA287" i="9"/>
  <c r="BZ287" i="9"/>
  <c r="BY287" i="9"/>
  <c r="DE287" i="9" s="1"/>
  <c r="BX287" i="9"/>
  <c r="DD287" i="9" s="1"/>
  <c r="BU287" i="9"/>
  <c r="DA287" i="9" s="1"/>
  <c r="BT287" i="9"/>
  <c r="BQ287" i="9"/>
  <c r="BP287" i="9"/>
  <c r="BI287" i="9"/>
  <c r="BH287" i="9"/>
  <c r="BD287" i="9"/>
  <c r="BJ287" i="9" s="1"/>
  <c r="AF287" i="9" s="1"/>
  <c r="AW287" i="9"/>
  <c r="AU287" i="9"/>
  <c r="AT287" i="9"/>
  <c r="AS287" i="9"/>
  <c r="AR287" i="9"/>
  <c r="AO287" i="9"/>
  <c r="AN287" i="9"/>
  <c r="AK287" i="9"/>
  <c r="GI287" i="9" s="1"/>
  <c r="AJ287" i="9"/>
  <c r="GH287" i="9" s="1"/>
  <c r="AE287" i="9"/>
  <c r="DK287" i="9" s="1"/>
  <c r="AD287" i="9"/>
  <c r="DJ287" i="9" s="1"/>
  <c r="AC287" i="9"/>
  <c r="HE287" i="9" s="1"/>
  <c r="AB287" i="9"/>
  <c r="Y287" i="9"/>
  <c r="X287" i="9"/>
  <c r="U287" i="9"/>
  <c r="T287" i="9"/>
  <c r="AZ287" i="9" s="1"/>
  <c r="O287" i="9"/>
  <c r="N287" i="9"/>
  <c r="K287" i="9"/>
  <c r="J287" i="9"/>
  <c r="HG286" i="9"/>
  <c r="HF286" i="9"/>
  <c r="HE286" i="9"/>
  <c r="HI286" i="9" s="1"/>
  <c r="HD286" i="9"/>
  <c r="HH286" i="9" s="1"/>
  <c r="HC286" i="9"/>
  <c r="HB286" i="9"/>
  <c r="GY286" i="9"/>
  <c r="GQ286" i="9"/>
  <c r="GP286" i="9"/>
  <c r="GN286" i="9"/>
  <c r="GM286" i="9"/>
  <c r="GU286" i="9" s="1"/>
  <c r="GL286" i="9"/>
  <c r="GT286" i="9" s="1"/>
  <c r="GF286" i="9"/>
  <c r="GJ286" i="9" s="1"/>
  <c r="GE286" i="9"/>
  <c r="GD286" i="9"/>
  <c r="GC286" i="9"/>
  <c r="GB286" i="9"/>
  <c r="FY286" i="9"/>
  <c r="FX286" i="9"/>
  <c r="FU286" i="9"/>
  <c r="FT286" i="9"/>
  <c r="FM286" i="9"/>
  <c r="FI286" i="9"/>
  <c r="FH286" i="9"/>
  <c r="EY286" i="9"/>
  <c r="EX286" i="9"/>
  <c r="EW286" i="9"/>
  <c r="EV286" i="9"/>
  <c r="ES286" i="9"/>
  <c r="ER286" i="9"/>
  <c r="EO286" i="9"/>
  <c r="EN286" i="9"/>
  <c r="EI286" i="9"/>
  <c r="EH286" i="9"/>
  <c r="EG286" i="9"/>
  <c r="EF286" i="9"/>
  <c r="FL286" i="9" s="1"/>
  <c r="EC286" i="9"/>
  <c r="EB286" i="9"/>
  <c r="DY286" i="9"/>
  <c r="FE286" i="9" s="1"/>
  <c r="DX286" i="9"/>
  <c r="DJ286" i="9"/>
  <c r="DF286" i="9"/>
  <c r="CB286" i="9" s="1"/>
  <c r="DH286" i="9" s="1"/>
  <c r="DE286" i="9"/>
  <c r="DD286" i="9"/>
  <c r="CQ286" i="9"/>
  <c r="CS286" i="9" s="1"/>
  <c r="CO286" i="9"/>
  <c r="CN286" i="9"/>
  <c r="CK286" i="9"/>
  <c r="CJ286" i="9"/>
  <c r="CG286" i="9"/>
  <c r="GI286" i="9" s="1"/>
  <c r="CF286" i="9"/>
  <c r="CC286" i="9"/>
  <c r="DI286" i="9" s="1"/>
  <c r="CA286" i="9"/>
  <c r="BZ286" i="9"/>
  <c r="BY286" i="9"/>
  <c r="BX286" i="9"/>
  <c r="BU286" i="9"/>
  <c r="DA286" i="9" s="1"/>
  <c r="BT286" i="9"/>
  <c r="CZ286" i="9" s="1"/>
  <c r="BQ286" i="9"/>
  <c r="CW286" i="9" s="1"/>
  <c r="DG286" i="9" s="1"/>
  <c r="BP286" i="9"/>
  <c r="CV286" i="9" s="1"/>
  <c r="BI286" i="9"/>
  <c r="BH286" i="9"/>
  <c r="BE286" i="9"/>
  <c r="BD286" i="9"/>
  <c r="AZ286" i="9"/>
  <c r="AS286" i="9"/>
  <c r="AR286" i="9"/>
  <c r="AO286" i="9"/>
  <c r="AN286" i="9"/>
  <c r="AK286" i="9"/>
  <c r="AJ286" i="9"/>
  <c r="AE286" i="9"/>
  <c r="AD286" i="9"/>
  <c r="AC286" i="9"/>
  <c r="AB286" i="9"/>
  <c r="Y286" i="9"/>
  <c r="X286" i="9"/>
  <c r="U286" i="9"/>
  <c r="BA286" i="9" s="1"/>
  <c r="BK286" i="9" s="1"/>
  <c r="AG286" i="9" s="1"/>
  <c r="T286" i="9"/>
  <c r="Q286" i="9"/>
  <c r="O286" i="9"/>
  <c r="N286" i="9"/>
  <c r="K286" i="9"/>
  <c r="J286" i="9"/>
  <c r="HC285" i="9"/>
  <c r="HG285" i="9" s="1"/>
  <c r="HB285" i="9"/>
  <c r="HF285" i="9" s="1"/>
  <c r="GU285" i="9"/>
  <c r="GN285" i="9"/>
  <c r="GR285" i="9" s="1"/>
  <c r="GM285" i="9"/>
  <c r="GL285" i="9"/>
  <c r="GE285" i="9"/>
  <c r="GD285" i="9"/>
  <c r="GC285" i="9"/>
  <c r="GB285" i="9"/>
  <c r="FY285" i="9"/>
  <c r="FX285" i="9"/>
  <c r="FU285" i="9"/>
  <c r="FT285" i="9"/>
  <c r="FM285" i="9"/>
  <c r="FL285" i="9"/>
  <c r="FI285" i="9"/>
  <c r="FH285" i="9"/>
  <c r="EY285" i="9"/>
  <c r="FA285" i="9" s="1"/>
  <c r="EX285" i="9"/>
  <c r="EW285" i="9"/>
  <c r="EV285" i="9"/>
  <c r="ES285" i="9"/>
  <c r="ER285" i="9"/>
  <c r="EO285" i="9"/>
  <c r="EN285" i="9"/>
  <c r="EI285" i="9"/>
  <c r="EH285" i="9"/>
  <c r="EG285" i="9"/>
  <c r="EF285" i="9"/>
  <c r="EC285" i="9"/>
  <c r="EB285" i="9"/>
  <c r="DY285" i="9"/>
  <c r="FE285" i="9" s="1"/>
  <c r="DX285" i="9"/>
  <c r="FD285" i="9" s="1"/>
  <c r="FN285" i="9" s="1"/>
  <c r="FP285" i="9" s="1"/>
  <c r="DJ285" i="9"/>
  <c r="DD285" i="9"/>
  <c r="CO285" i="9"/>
  <c r="CN285" i="9"/>
  <c r="CK285" i="9"/>
  <c r="CJ285" i="9"/>
  <c r="CG285" i="9"/>
  <c r="CF285" i="9"/>
  <c r="CA285" i="9"/>
  <c r="BZ285" i="9"/>
  <c r="BY285" i="9"/>
  <c r="DE285" i="9" s="1"/>
  <c r="BX285" i="9"/>
  <c r="BU285" i="9"/>
  <c r="DA285" i="9" s="1"/>
  <c r="BT285" i="9"/>
  <c r="CZ285" i="9" s="1"/>
  <c r="BQ285" i="9"/>
  <c r="BP285" i="9"/>
  <c r="CV285" i="9" s="1"/>
  <c r="DF285" i="9" s="1"/>
  <c r="CB285" i="9" s="1"/>
  <c r="DH285" i="9" s="1"/>
  <c r="BI285" i="9"/>
  <c r="BH285" i="9"/>
  <c r="BD285" i="9"/>
  <c r="AT285" i="9"/>
  <c r="AS285" i="9"/>
  <c r="AR285" i="9"/>
  <c r="AO285" i="9"/>
  <c r="AN285" i="9"/>
  <c r="AK285" i="9"/>
  <c r="AJ285" i="9"/>
  <c r="AE285" i="9"/>
  <c r="AD285" i="9"/>
  <c r="AV285" i="9" s="1"/>
  <c r="AC285" i="9"/>
  <c r="AB285" i="9"/>
  <c r="Y285" i="9"/>
  <c r="X285" i="9"/>
  <c r="U285" i="9"/>
  <c r="BA285" i="9" s="1"/>
  <c r="T285" i="9"/>
  <c r="Q285" i="9"/>
  <c r="O285" i="9"/>
  <c r="N285" i="9"/>
  <c r="K285" i="9"/>
  <c r="J285" i="9"/>
  <c r="HG284" i="9"/>
  <c r="HC284" i="9"/>
  <c r="HB284" i="9"/>
  <c r="HF284" i="9" s="1"/>
  <c r="GO284" i="9"/>
  <c r="GS284" i="9" s="1"/>
  <c r="GM284" i="9"/>
  <c r="GL284" i="9"/>
  <c r="GT284" i="9" s="1"/>
  <c r="GF284" i="9"/>
  <c r="GJ284" i="9" s="1"/>
  <c r="GE284" i="9"/>
  <c r="GI284" i="9" s="1"/>
  <c r="GD284" i="9"/>
  <c r="GC284" i="9"/>
  <c r="GB284" i="9"/>
  <c r="FY284" i="9"/>
  <c r="FX284" i="9"/>
  <c r="FU284" i="9"/>
  <c r="FT284" i="9"/>
  <c r="P284" i="9" s="1"/>
  <c r="FM284" i="9"/>
  <c r="FI284" i="9"/>
  <c r="FH284" i="9"/>
  <c r="FD284" i="9"/>
  <c r="EW284" i="9"/>
  <c r="EV284" i="9"/>
  <c r="ES284" i="9"/>
  <c r="ER284" i="9"/>
  <c r="EO284" i="9"/>
  <c r="EN284" i="9"/>
  <c r="EI284" i="9"/>
  <c r="EH284" i="9"/>
  <c r="EG284" i="9"/>
  <c r="EF284" i="9"/>
  <c r="FL284" i="9" s="1"/>
  <c r="EC284" i="9"/>
  <c r="EB284" i="9"/>
  <c r="DY284" i="9"/>
  <c r="FE284" i="9" s="1"/>
  <c r="DX284" i="9"/>
  <c r="DE284" i="9"/>
  <c r="DD284" i="9"/>
  <c r="DA284" i="9"/>
  <c r="CZ284" i="9"/>
  <c r="CV284" i="9"/>
  <c r="CO284" i="9"/>
  <c r="CN284" i="9"/>
  <c r="CK284" i="9"/>
  <c r="CJ284" i="9"/>
  <c r="CP284" i="9" s="1"/>
  <c r="CG284" i="9"/>
  <c r="CF284" i="9"/>
  <c r="CA284" i="9"/>
  <c r="BZ284" i="9"/>
  <c r="CR284" i="9" s="1"/>
  <c r="BY284" i="9"/>
  <c r="BX284" i="9"/>
  <c r="HD284" i="9" s="1"/>
  <c r="HH284" i="9" s="1"/>
  <c r="BU284" i="9"/>
  <c r="BT284" i="9"/>
  <c r="BQ284" i="9"/>
  <c r="CW284" i="9" s="1"/>
  <c r="BP284" i="9"/>
  <c r="BD284" i="9"/>
  <c r="BJ284" i="9" s="1"/>
  <c r="AF284" i="9" s="1"/>
  <c r="AZ284" i="9"/>
  <c r="AW284" i="9"/>
  <c r="AS284" i="9"/>
  <c r="AR284" i="9"/>
  <c r="AO284" i="9"/>
  <c r="AN284" i="9"/>
  <c r="AK284" i="9"/>
  <c r="AJ284" i="9"/>
  <c r="AE284" i="9"/>
  <c r="DK284" i="9" s="1"/>
  <c r="AD284" i="9"/>
  <c r="AC284" i="9"/>
  <c r="HE284" i="9" s="1"/>
  <c r="HI284" i="9" s="1"/>
  <c r="AB284" i="9"/>
  <c r="BH284" i="9" s="1"/>
  <c r="Y284" i="9"/>
  <c r="BE284" i="9" s="1"/>
  <c r="X284" i="9"/>
  <c r="GN284" i="9" s="1"/>
  <c r="U284" i="9"/>
  <c r="T284" i="9"/>
  <c r="O284" i="9"/>
  <c r="N284" i="9"/>
  <c r="K284" i="9"/>
  <c r="J284" i="9"/>
  <c r="HG283" i="9"/>
  <c r="HF283" i="9"/>
  <c r="HE283" i="9"/>
  <c r="HI283" i="9" s="1"/>
  <c r="HC283" i="9"/>
  <c r="HB283" i="9"/>
  <c r="GU283" i="9"/>
  <c r="GP283" i="9"/>
  <c r="GO283" i="9"/>
  <c r="GM283" i="9"/>
  <c r="GL283" i="9"/>
  <c r="GE283" i="9"/>
  <c r="GD283" i="9"/>
  <c r="GC283" i="9"/>
  <c r="GB283" i="9"/>
  <c r="FY283" i="9"/>
  <c r="FX283" i="9"/>
  <c r="FU283" i="9"/>
  <c r="FT283" i="9"/>
  <c r="FL283" i="9"/>
  <c r="FD283" i="9"/>
  <c r="EX283" i="9"/>
  <c r="EZ283" i="9" s="1"/>
  <c r="EW283" i="9"/>
  <c r="EV283" i="9"/>
  <c r="ES283" i="9"/>
  <c r="EY283" i="9" s="1"/>
  <c r="FA283" i="9" s="1"/>
  <c r="ER283" i="9"/>
  <c r="EO283" i="9"/>
  <c r="GI283" i="9" s="1"/>
  <c r="EN283" i="9"/>
  <c r="EI283" i="9"/>
  <c r="EH283" i="9"/>
  <c r="EG283" i="9"/>
  <c r="FM283" i="9" s="1"/>
  <c r="EF283" i="9"/>
  <c r="EC283" i="9"/>
  <c r="FI283" i="9" s="1"/>
  <c r="EB283" i="9"/>
  <c r="FH283" i="9" s="1"/>
  <c r="DY283" i="9"/>
  <c r="DX283" i="9"/>
  <c r="DJ283" i="9"/>
  <c r="DA283" i="9"/>
  <c r="CZ283" i="9"/>
  <c r="CO283" i="9"/>
  <c r="CN283" i="9"/>
  <c r="CK283" i="9"/>
  <c r="CJ283" i="9"/>
  <c r="CG283" i="9"/>
  <c r="CF283" i="9"/>
  <c r="CC283" i="9"/>
  <c r="DI283" i="9" s="1"/>
  <c r="CA283" i="9"/>
  <c r="BZ283" i="9"/>
  <c r="BY283" i="9"/>
  <c r="DE283" i="9" s="1"/>
  <c r="BX283" i="9"/>
  <c r="DD283" i="9" s="1"/>
  <c r="BU283" i="9"/>
  <c r="BT283" i="9"/>
  <c r="BQ283" i="9"/>
  <c r="CW283" i="9" s="1"/>
  <c r="DG283" i="9" s="1"/>
  <c r="BP283" i="9"/>
  <c r="CV283" i="9" s="1"/>
  <c r="DF283" i="9" s="1"/>
  <c r="CB283" i="9" s="1"/>
  <c r="DH283" i="9" s="1"/>
  <c r="BK283" i="9"/>
  <c r="AG283" i="9" s="1"/>
  <c r="BI283" i="9"/>
  <c r="BH283" i="9"/>
  <c r="BA283" i="9"/>
  <c r="AT283" i="9"/>
  <c r="AS283" i="9"/>
  <c r="AR283" i="9"/>
  <c r="AO283" i="9"/>
  <c r="AN283" i="9"/>
  <c r="AK283" i="9"/>
  <c r="AJ283" i="9"/>
  <c r="AE283" i="9"/>
  <c r="AD283" i="9"/>
  <c r="AC283" i="9"/>
  <c r="AB283" i="9"/>
  <c r="HD283" i="9" s="1"/>
  <c r="HH283" i="9" s="1"/>
  <c r="Y283" i="9"/>
  <c r="BE283" i="9" s="1"/>
  <c r="X283" i="9"/>
  <c r="GN283" i="9" s="1"/>
  <c r="U283" i="9"/>
  <c r="T283" i="9"/>
  <c r="O283" i="9"/>
  <c r="N283" i="9"/>
  <c r="K283" i="9"/>
  <c r="J283" i="9"/>
  <c r="HG282" i="9"/>
  <c r="HC282" i="9"/>
  <c r="HB282" i="9"/>
  <c r="HF282" i="9" s="1"/>
  <c r="GR282" i="9"/>
  <c r="GN282" i="9"/>
  <c r="GV282" i="9" s="1"/>
  <c r="GZ282" i="9" s="1"/>
  <c r="GM282" i="9"/>
  <c r="GU282" i="9" s="1"/>
  <c r="GL282" i="9"/>
  <c r="GF282" i="9"/>
  <c r="GJ282" i="9" s="1"/>
  <c r="GE282" i="9"/>
  <c r="GD282" i="9"/>
  <c r="GC282" i="9"/>
  <c r="GB282" i="9"/>
  <c r="FY282" i="9"/>
  <c r="FX282" i="9"/>
  <c r="FU282" i="9"/>
  <c r="FT282" i="9"/>
  <c r="FN282" i="9"/>
  <c r="EJ282" i="9" s="1"/>
  <c r="FM282" i="9"/>
  <c r="FH282" i="9"/>
  <c r="FD282" i="9"/>
  <c r="EW282" i="9"/>
  <c r="EV282" i="9"/>
  <c r="ES282" i="9"/>
  <c r="ER282" i="9"/>
  <c r="EO282" i="9"/>
  <c r="EN282" i="9"/>
  <c r="EI282" i="9"/>
  <c r="EH282" i="9"/>
  <c r="EG282" i="9"/>
  <c r="EF282" i="9"/>
  <c r="FL282" i="9" s="1"/>
  <c r="EC282" i="9"/>
  <c r="FI282" i="9" s="1"/>
  <c r="EB282" i="9"/>
  <c r="DY282" i="9"/>
  <c r="FE282" i="9" s="1"/>
  <c r="DX282" i="9"/>
  <c r="DJ282" i="9"/>
  <c r="CZ282" i="9"/>
  <c r="CV282" i="9"/>
  <c r="CP282" i="9"/>
  <c r="CO282" i="9"/>
  <c r="CN282" i="9"/>
  <c r="CK282" i="9"/>
  <c r="GQ282" i="9" s="1"/>
  <c r="CJ282" i="9"/>
  <c r="CG282" i="9"/>
  <c r="CF282" i="9"/>
  <c r="CA282" i="9"/>
  <c r="BZ282" i="9"/>
  <c r="BY282" i="9"/>
  <c r="BX282" i="9"/>
  <c r="DD282" i="9" s="1"/>
  <c r="BU282" i="9"/>
  <c r="DA282" i="9" s="1"/>
  <c r="BT282" i="9"/>
  <c r="BQ282" i="9"/>
  <c r="BP282" i="9"/>
  <c r="BI282" i="9"/>
  <c r="BD282" i="9"/>
  <c r="AZ282" i="9"/>
  <c r="AS282" i="9"/>
  <c r="AR282" i="9"/>
  <c r="AO282" i="9"/>
  <c r="AN282" i="9"/>
  <c r="AK282" i="9"/>
  <c r="GI282" i="9" s="1"/>
  <c r="AJ282" i="9"/>
  <c r="AE282" i="9"/>
  <c r="AD282" i="9"/>
  <c r="AC282" i="9"/>
  <c r="AB282" i="9"/>
  <c r="Y282" i="9"/>
  <c r="X282" i="9"/>
  <c r="U282" i="9"/>
  <c r="BA282" i="9" s="1"/>
  <c r="T282" i="9"/>
  <c r="O282" i="9"/>
  <c r="N282" i="9"/>
  <c r="K282" i="9"/>
  <c r="J282" i="9"/>
  <c r="HC281" i="9"/>
  <c r="HG281" i="9" s="1"/>
  <c r="HB281" i="9"/>
  <c r="HF281" i="9" s="1"/>
  <c r="GY281" i="9"/>
  <c r="GU281" i="9"/>
  <c r="GP281" i="9"/>
  <c r="GM281" i="9"/>
  <c r="GL281" i="9"/>
  <c r="GI281" i="9"/>
  <c r="GE281" i="9"/>
  <c r="GD281" i="9"/>
  <c r="GH281" i="9" s="1"/>
  <c r="GC281" i="9"/>
  <c r="GB281" i="9"/>
  <c r="FY281" i="9"/>
  <c r="FX281" i="9"/>
  <c r="FU281" i="9"/>
  <c r="FT281" i="9"/>
  <c r="FI281" i="9"/>
  <c r="FE281" i="9"/>
  <c r="FO281" i="9" s="1"/>
  <c r="EX281" i="9"/>
  <c r="EZ281" i="9" s="1"/>
  <c r="EW281" i="9"/>
  <c r="EV281" i="9"/>
  <c r="ES281" i="9"/>
  <c r="EY281" i="9" s="1"/>
  <c r="ER281" i="9"/>
  <c r="EO281" i="9"/>
  <c r="EN281" i="9"/>
  <c r="EI281" i="9"/>
  <c r="EH281" i="9"/>
  <c r="EG281" i="9"/>
  <c r="FM281" i="9" s="1"/>
  <c r="EF281" i="9"/>
  <c r="FL281" i="9" s="1"/>
  <c r="EC281" i="9"/>
  <c r="EB281" i="9"/>
  <c r="FH281" i="9" s="1"/>
  <c r="DY281" i="9"/>
  <c r="DX281" i="9"/>
  <c r="FD281" i="9" s="1"/>
  <c r="DF281" i="9"/>
  <c r="CB281" i="9" s="1"/>
  <c r="DH281" i="9" s="1"/>
  <c r="DE281" i="9"/>
  <c r="CV281" i="9"/>
  <c r="CO281" i="9"/>
  <c r="CN281" i="9"/>
  <c r="CK281" i="9"/>
  <c r="CJ281" i="9"/>
  <c r="CG281" i="9"/>
  <c r="CF281" i="9"/>
  <c r="CA281" i="9"/>
  <c r="BZ281" i="9"/>
  <c r="DJ281" i="9" s="1"/>
  <c r="BY281" i="9"/>
  <c r="BX281" i="9"/>
  <c r="DD281" i="9" s="1"/>
  <c r="BU281" i="9"/>
  <c r="BT281" i="9"/>
  <c r="CZ281" i="9" s="1"/>
  <c r="BQ281" i="9"/>
  <c r="CW281" i="9" s="1"/>
  <c r="BP281" i="9"/>
  <c r="BH281" i="9"/>
  <c r="BE281" i="9"/>
  <c r="AZ281" i="9"/>
  <c r="AV281" i="9"/>
  <c r="AU281" i="9"/>
  <c r="AS281" i="9"/>
  <c r="AR281" i="9"/>
  <c r="AO281" i="9"/>
  <c r="GQ281" i="9" s="1"/>
  <c r="AN281" i="9"/>
  <c r="AK281" i="9"/>
  <c r="AJ281" i="9"/>
  <c r="AT281" i="9" s="1"/>
  <c r="AE281" i="9"/>
  <c r="AD281" i="9"/>
  <c r="AC281" i="9"/>
  <c r="HE281" i="9" s="1"/>
  <c r="HI281" i="9" s="1"/>
  <c r="AB281" i="9"/>
  <c r="Y281" i="9"/>
  <c r="X281" i="9"/>
  <c r="U281" i="9"/>
  <c r="T281" i="9"/>
  <c r="O281" i="9"/>
  <c r="N281" i="9"/>
  <c r="K281" i="9"/>
  <c r="J281" i="9"/>
  <c r="HI280" i="9"/>
  <c r="HF280" i="9"/>
  <c r="HE280" i="9"/>
  <c r="HD280" i="9"/>
  <c r="HH280" i="9" s="1"/>
  <c r="HC280" i="9"/>
  <c r="HG280" i="9" s="1"/>
  <c r="HB280" i="9"/>
  <c r="GP280" i="9"/>
  <c r="GO280" i="9"/>
  <c r="GS280" i="9" s="1"/>
  <c r="GM280" i="9"/>
  <c r="GU280" i="9" s="1"/>
  <c r="GL280" i="9"/>
  <c r="GT280" i="9" s="1"/>
  <c r="GE280" i="9"/>
  <c r="GI280" i="9" s="1"/>
  <c r="GD280" i="9"/>
  <c r="GC280" i="9"/>
  <c r="GB280" i="9"/>
  <c r="FY280" i="9"/>
  <c r="FX280" i="9"/>
  <c r="FU280" i="9"/>
  <c r="FT280" i="9"/>
  <c r="FL280" i="9"/>
  <c r="FH280" i="9"/>
  <c r="FE280" i="9"/>
  <c r="EW280" i="9"/>
  <c r="EV280" i="9"/>
  <c r="EX280" i="9" s="1"/>
  <c r="EZ280" i="9" s="1"/>
  <c r="ES280" i="9"/>
  <c r="ER280" i="9"/>
  <c r="EO280" i="9"/>
  <c r="EN280" i="9"/>
  <c r="EI280" i="9"/>
  <c r="EH280" i="9"/>
  <c r="EG280" i="9"/>
  <c r="FM280" i="9" s="1"/>
  <c r="EF280" i="9"/>
  <c r="EC280" i="9"/>
  <c r="FI280" i="9" s="1"/>
  <c r="FO280" i="9" s="1"/>
  <c r="EK280" i="9" s="1"/>
  <c r="EB280" i="9"/>
  <c r="DY280" i="9"/>
  <c r="DX280" i="9"/>
  <c r="DE280" i="9"/>
  <c r="DD280" i="9"/>
  <c r="DA280" i="9"/>
  <c r="CV280" i="9"/>
  <c r="CR280" i="9"/>
  <c r="CQ280" i="9"/>
  <c r="CO280" i="9"/>
  <c r="CN280" i="9"/>
  <c r="CK280" i="9"/>
  <c r="CJ280" i="9"/>
  <c r="CG280" i="9"/>
  <c r="CF280" i="9"/>
  <c r="CP280" i="9" s="1"/>
  <c r="CA280" i="9"/>
  <c r="CS280" i="9" s="1"/>
  <c r="BZ280" i="9"/>
  <c r="BY280" i="9"/>
  <c r="BX280" i="9"/>
  <c r="BU280" i="9"/>
  <c r="BT280" i="9"/>
  <c r="CZ280" i="9" s="1"/>
  <c r="BQ280" i="9"/>
  <c r="BP280" i="9"/>
  <c r="BK280" i="9"/>
  <c r="AG280" i="9" s="1"/>
  <c r="BH280" i="9"/>
  <c r="BA280" i="9"/>
  <c r="AS280" i="9"/>
  <c r="AR280" i="9"/>
  <c r="AO280" i="9"/>
  <c r="AN280" i="9"/>
  <c r="AK280" i="9"/>
  <c r="AJ280" i="9"/>
  <c r="AE280" i="9"/>
  <c r="AD280" i="9"/>
  <c r="AC280" i="9"/>
  <c r="BI280" i="9" s="1"/>
  <c r="AB280" i="9"/>
  <c r="Y280" i="9"/>
  <c r="BE280" i="9" s="1"/>
  <c r="X280" i="9"/>
  <c r="BD280" i="9" s="1"/>
  <c r="BJ280" i="9" s="1"/>
  <c r="AF280" i="9" s="1"/>
  <c r="U280" i="9"/>
  <c r="T280" i="9"/>
  <c r="AZ280" i="9" s="1"/>
  <c r="Q280" i="9"/>
  <c r="O280" i="9"/>
  <c r="N280" i="9"/>
  <c r="K280" i="9"/>
  <c r="J280" i="9"/>
  <c r="HG279" i="9"/>
  <c r="HC279" i="9"/>
  <c r="HB279" i="9"/>
  <c r="HF279" i="9" s="1"/>
  <c r="GT279" i="9"/>
  <c r="GP279" i="9"/>
  <c r="GM279" i="9"/>
  <c r="GL279" i="9"/>
  <c r="GI279" i="9"/>
  <c r="GE279" i="9"/>
  <c r="GD279" i="9"/>
  <c r="GC279" i="9"/>
  <c r="GB279" i="9"/>
  <c r="FY279" i="9"/>
  <c r="FX279" i="9"/>
  <c r="FU279" i="9"/>
  <c r="FT279" i="9"/>
  <c r="FM279" i="9"/>
  <c r="FL279" i="9"/>
  <c r="FH279" i="9"/>
  <c r="FD279" i="9"/>
  <c r="FN279" i="9" s="1"/>
  <c r="EJ279" i="9" s="1"/>
  <c r="EY279" i="9"/>
  <c r="FA279" i="9" s="1"/>
  <c r="EW279" i="9"/>
  <c r="EV279" i="9"/>
  <c r="ES279" i="9"/>
  <c r="ER279" i="9"/>
  <c r="EO279" i="9"/>
  <c r="EN279" i="9"/>
  <c r="EI279" i="9"/>
  <c r="EH279" i="9"/>
  <c r="EG279" i="9"/>
  <c r="EF279" i="9"/>
  <c r="EC279" i="9"/>
  <c r="FI279" i="9" s="1"/>
  <c r="EB279" i="9"/>
  <c r="DY279" i="9"/>
  <c r="FE279" i="9" s="1"/>
  <c r="DX279" i="9"/>
  <c r="DK279" i="9"/>
  <c r="DG279" i="9"/>
  <c r="CC279" i="9" s="1"/>
  <c r="DI279" i="9" s="1"/>
  <c r="DD279" i="9"/>
  <c r="DA279" i="9"/>
  <c r="CZ279" i="9"/>
  <c r="CW279" i="9"/>
  <c r="CO279" i="9"/>
  <c r="CN279" i="9"/>
  <c r="CK279" i="9"/>
  <c r="CJ279" i="9"/>
  <c r="CG279" i="9"/>
  <c r="CF279" i="9"/>
  <c r="CA279" i="9"/>
  <c r="BZ279" i="9"/>
  <c r="BY279" i="9"/>
  <c r="DE279" i="9" s="1"/>
  <c r="BX279" i="9"/>
  <c r="HD279" i="9" s="1"/>
  <c r="HH279" i="9" s="1"/>
  <c r="BU279" i="9"/>
  <c r="BT279" i="9"/>
  <c r="BQ279" i="9"/>
  <c r="BP279" i="9"/>
  <c r="BJ279" i="9"/>
  <c r="AF279" i="9" s="1"/>
  <c r="BL279" i="9" s="1"/>
  <c r="BH279" i="9"/>
  <c r="BD279" i="9"/>
  <c r="AS279" i="9"/>
  <c r="AR279" i="9"/>
  <c r="AO279" i="9"/>
  <c r="AN279" i="9"/>
  <c r="AK279" i="9"/>
  <c r="AU279" i="9" s="1"/>
  <c r="AJ279" i="9"/>
  <c r="GH279" i="9" s="1"/>
  <c r="AE279" i="9"/>
  <c r="AD279" i="9"/>
  <c r="AC279" i="9"/>
  <c r="AB279" i="9"/>
  <c r="Y279" i="9"/>
  <c r="X279" i="9"/>
  <c r="GN279" i="9" s="1"/>
  <c r="U279" i="9"/>
  <c r="T279" i="9"/>
  <c r="AZ279" i="9" s="1"/>
  <c r="O279" i="9"/>
  <c r="N279" i="9"/>
  <c r="K279" i="9"/>
  <c r="J279" i="9"/>
  <c r="HG278" i="9"/>
  <c r="HC278" i="9"/>
  <c r="HB278" i="9"/>
  <c r="HF278" i="9" s="1"/>
  <c r="GP278" i="9"/>
  <c r="GM278" i="9"/>
  <c r="GU278" i="9" s="1"/>
  <c r="GL278" i="9"/>
  <c r="GT278" i="9" s="1"/>
  <c r="GH278" i="9"/>
  <c r="GE278" i="9"/>
  <c r="GD278" i="9"/>
  <c r="GC278" i="9"/>
  <c r="GB278" i="9"/>
  <c r="FY278" i="9"/>
  <c r="FX278" i="9"/>
  <c r="FU278" i="9"/>
  <c r="FT278" i="9"/>
  <c r="FO278" i="9"/>
  <c r="EK278" i="9" s="1"/>
  <c r="FM278" i="9"/>
  <c r="FD278" i="9"/>
  <c r="EW278" i="9"/>
  <c r="EV278" i="9"/>
  <c r="ES278" i="9"/>
  <c r="ER278" i="9"/>
  <c r="EO278" i="9"/>
  <c r="EN278" i="9"/>
  <c r="EI278" i="9"/>
  <c r="EH278" i="9"/>
  <c r="EG278" i="9"/>
  <c r="EF278" i="9"/>
  <c r="EC278" i="9"/>
  <c r="FI278" i="9" s="1"/>
  <c r="EB278" i="9"/>
  <c r="FH278" i="9" s="1"/>
  <c r="DY278" i="9"/>
  <c r="FE278" i="9" s="1"/>
  <c r="DX278" i="9"/>
  <c r="DD278" i="9"/>
  <c r="CW278" i="9"/>
  <c r="DG278" i="9" s="1"/>
  <c r="CC278" i="9" s="1"/>
  <c r="DI278" i="9" s="1"/>
  <c r="CO278" i="9"/>
  <c r="CN278" i="9"/>
  <c r="CK278" i="9"/>
  <c r="GQ278" i="9" s="1"/>
  <c r="CJ278" i="9"/>
  <c r="CG278" i="9"/>
  <c r="CQ278" i="9" s="1"/>
  <c r="CS278" i="9" s="1"/>
  <c r="CF278" i="9"/>
  <c r="CA278" i="9"/>
  <c r="BZ278" i="9"/>
  <c r="BY278" i="9"/>
  <c r="DE278" i="9" s="1"/>
  <c r="BX278" i="9"/>
  <c r="BU278" i="9"/>
  <c r="DA278" i="9" s="1"/>
  <c r="BT278" i="9"/>
  <c r="CZ278" i="9" s="1"/>
  <c r="BQ278" i="9"/>
  <c r="BP278" i="9"/>
  <c r="CV278" i="9" s="1"/>
  <c r="BH278" i="9"/>
  <c r="BA278" i="9"/>
  <c r="AS278" i="9"/>
  <c r="AR278" i="9"/>
  <c r="AO278" i="9"/>
  <c r="AN278" i="9"/>
  <c r="AK278" i="9"/>
  <c r="GI278" i="9" s="1"/>
  <c r="AJ278" i="9"/>
  <c r="AE278" i="9"/>
  <c r="AD278" i="9"/>
  <c r="AC278" i="9"/>
  <c r="BI278" i="9" s="1"/>
  <c r="AB278" i="9"/>
  <c r="Y278" i="9"/>
  <c r="X278" i="9"/>
  <c r="BD278" i="9" s="1"/>
  <c r="BJ278" i="9" s="1"/>
  <c r="AF278" i="9" s="1"/>
  <c r="U278" i="9"/>
  <c r="GG278" i="9" s="1"/>
  <c r="GK278" i="9" s="1"/>
  <c r="T278" i="9"/>
  <c r="AZ278" i="9" s="1"/>
  <c r="O278" i="9"/>
  <c r="N278" i="9"/>
  <c r="K278" i="9"/>
  <c r="J278" i="9"/>
  <c r="HD277" i="9"/>
  <c r="HH277" i="9" s="1"/>
  <c r="HC277" i="9"/>
  <c r="HG277" i="9" s="1"/>
  <c r="HB277" i="9"/>
  <c r="HF277" i="9" s="1"/>
  <c r="GU277" i="9"/>
  <c r="GQ277" i="9"/>
  <c r="GP277" i="9"/>
  <c r="GM277" i="9"/>
  <c r="GL277" i="9"/>
  <c r="GT277" i="9" s="1"/>
  <c r="GH277" i="9"/>
  <c r="GE277" i="9"/>
  <c r="GD277" i="9"/>
  <c r="GC277" i="9"/>
  <c r="GB277" i="9"/>
  <c r="FY277" i="9"/>
  <c r="FX277" i="9"/>
  <c r="FU277" i="9"/>
  <c r="FT277" i="9"/>
  <c r="FM277" i="9"/>
  <c r="FH277" i="9"/>
  <c r="FE277" i="9"/>
  <c r="FD277" i="9"/>
  <c r="EW277" i="9"/>
  <c r="EV277" i="9"/>
  <c r="ES277" i="9"/>
  <c r="EY277" i="9" s="1"/>
  <c r="FA277" i="9" s="1"/>
  <c r="ER277" i="9"/>
  <c r="EO277" i="9"/>
  <c r="EN277" i="9"/>
  <c r="EI277" i="9"/>
  <c r="EH277" i="9"/>
  <c r="EG277" i="9"/>
  <c r="EF277" i="9"/>
  <c r="FL277" i="9" s="1"/>
  <c r="EC277" i="9"/>
  <c r="FI277" i="9" s="1"/>
  <c r="EB277" i="9"/>
  <c r="DY277" i="9"/>
  <c r="DX277" i="9"/>
  <c r="DG277" i="9"/>
  <c r="CC277" i="9" s="1"/>
  <c r="DI277" i="9" s="1"/>
  <c r="DF277" i="9"/>
  <c r="CB277" i="9" s="1"/>
  <c r="DH277" i="9" s="1"/>
  <c r="DD277" i="9"/>
  <c r="CW277" i="9"/>
  <c r="CO277" i="9"/>
  <c r="CN277" i="9"/>
  <c r="CK277" i="9"/>
  <c r="CJ277" i="9"/>
  <c r="CG277" i="9"/>
  <c r="CF277" i="9"/>
  <c r="CA277" i="9"/>
  <c r="BZ277" i="9"/>
  <c r="BY277" i="9"/>
  <c r="DE277" i="9" s="1"/>
  <c r="BX277" i="9"/>
  <c r="BU277" i="9"/>
  <c r="DA277" i="9" s="1"/>
  <c r="BT277" i="9"/>
  <c r="CZ277" i="9" s="1"/>
  <c r="BQ277" i="9"/>
  <c r="BP277" i="9"/>
  <c r="CV277" i="9" s="1"/>
  <c r="BI277" i="9"/>
  <c r="BD277" i="9"/>
  <c r="BA277" i="9"/>
  <c r="AU277" i="9"/>
  <c r="AW277" i="9" s="1"/>
  <c r="AT277" i="9"/>
  <c r="AS277" i="9"/>
  <c r="AR277" i="9"/>
  <c r="AO277" i="9"/>
  <c r="AN277" i="9"/>
  <c r="AK277" i="9"/>
  <c r="AJ277" i="9"/>
  <c r="AE277" i="9"/>
  <c r="AD277" i="9"/>
  <c r="AC277" i="9"/>
  <c r="HE277" i="9" s="1"/>
  <c r="HI277" i="9" s="1"/>
  <c r="AB277" i="9"/>
  <c r="BH277" i="9" s="1"/>
  <c r="Y277" i="9"/>
  <c r="GO277" i="9" s="1"/>
  <c r="X277" i="9"/>
  <c r="U277" i="9"/>
  <c r="T277" i="9"/>
  <c r="P277" i="9"/>
  <c r="O277" i="9"/>
  <c r="N277" i="9"/>
  <c r="K277" i="9"/>
  <c r="J277" i="9"/>
  <c r="HI276" i="9"/>
  <c r="HG276" i="9"/>
  <c r="HE276" i="9"/>
  <c r="HC276" i="9"/>
  <c r="HB276" i="9"/>
  <c r="HF276" i="9" s="1"/>
  <c r="GS276" i="9"/>
  <c r="GO276" i="9"/>
  <c r="GN276" i="9"/>
  <c r="GM276" i="9"/>
  <c r="GU276" i="9" s="1"/>
  <c r="GL276" i="9"/>
  <c r="GG276" i="9"/>
  <c r="GK276" i="9" s="1"/>
  <c r="GE276" i="9"/>
  <c r="GD276" i="9"/>
  <c r="GC276" i="9"/>
  <c r="GB276" i="9"/>
  <c r="FY276" i="9"/>
  <c r="FX276" i="9"/>
  <c r="FU276" i="9"/>
  <c r="Q276" i="9" s="1"/>
  <c r="FT276" i="9"/>
  <c r="FO276" i="9"/>
  <c r="EK276" i="9" s="1"/>
  <c r="FM276" i="9"/>
  <c r="FH276" i="9"/>
  <c r="FD276" i="9"/>
  <c r="FN276" i="9" s="1"/>
  <c r="EJ276" i="9" s="1"/>
  <c r="EW276" i="9"/>
  <c r="EV276" i="9"/>
  <c r="ES276" i="9"/>
  <c r="ER276" i="9"/>
  <c r="EO276" i="9"/>
  <c r="EN276" i="9"/>
  <c r="EI276" i="9"/>
  <c r="EH276" i="9"/>
  <c r="EG276" i="9"/>
  <c r="EF276" i="9"/>
  <c r="FL276" i="9" s="1"/>
  <c r="EC276" i="9"/>
  <c r="FI276" i="9" s="1"/>
  <c r="EB276" i="9"/>
  <c r="DY276" i="9"/>
  <c r="FE276" i="9" s="1"/>
  <c r="DX276" i="9"/>
  <c r="DJ276" i="9"/>
  <c r="DE276" i="9"/>
  <c r="DD276" i="9"/>
  <c r="CW276" i="9"/>
  <c r="CO276" i="9"/>
  <c r="CN276" i="9"/>
  <c r="CK276" i="9"/>
  <c r="CQ276" i="9" s="1"/>
  <c r="CS276" i="9" s="1"/>
  <c r="CJ276" i="9"/>
  <c r="CG276" i="9"/>
  <c r="CF276" i="9"/>
  <c r="CA276" i="9"/>
  <c r="BZ276" i="9"/>
  <c r="BY276" i="9"/>
  <c r="BX276" i="9"/>
  <c r="BU276" i="9"/>
  <c r="DA276" i="9" s="1"/>
  <c r="BT276" i="9"/>
  <c r="CZ276" i="9" s="1"/>
  <c r="BQ276" i="9"/>
  <c r="BP276" i="9"/>
  <c r="CV276" i="9" s="1"/>
  <c r="DF276" i="9" s="1"/>
  <c r="CB276" i="9" s="1"/>
  <c r="DH276" i="9" s="1"/>
  <c r="BI276" i="9"/>
  <c r="BE276" i="9"/>
  <c r="AS276" i="9"/>
  <c r="AR276" i="9"/>
  <c r="AO276" i="9"/>
  <c r="GQ276" i="9" s="1"/>
  <c r="AN276" i="9"/>
  <c r="AK276" i="9"/>
  <c r="GI276" i="9" s="1"/>
  <c r="AJ276" i="9"/>
  <c r="AT276" i="9" s="1"/>
  <c r="AV276" i="9" s="1"/>
  <c r="AE276" i="9"/>
  <c r="AD276" i="9"/>
  <c r="AC276" i="9"/>
  <c r="AB276" i="9"/>
  <c r="BH276" i="9" s="1"/>
  <c r="Y276" i="9"/>
  <c r="X276" i="9"/>
  <c r="BD276" i="9" s="1"/>
  <c r="U276" i="9"/>
  <c r="BA276" i="9" s="1"/>
  <c r="BK276" i="9" s="1"/>
  <c r="AG276" i="9" s="1"/>
  <c r="T276" i="9"/>
  <c r="O276" i="9"/>
  <c r="N276" i="9"/>
  <c r="K276" i="9"/>
  <c r="J276" i="9"/>
  <c r="HF275" i="9"/>
  <c r="HC275" i="9"/>
  <c r="HG275" i="9" s="1"/>
  <c r="HB275" i="9"/>
  <c r="GT275" i="9"/>
  <c r="GX275" i="9" s="1"/>
  <c r="GM275" i="9"/>
  <c r="GL275" i="9"/>
  <c r="GP275" i="9" s="1"/>
  <c r="GE275" i="9"/>
  <c r="GU275" i="9" s="1"/>
  <c r="GD275" i="9"/>
  <c r="GC275" i="9"/>
  <c r="GB275" i="9"/>
  <c r="FY275" i="9"/>
  <c r="FX275" i="9"/>
  <c r="FU275" i="9"/>
  <c r="FT275" i="9"/>
  <c r="FN275" i="9"/>
  <c r="EJ275" i="9" s="1"/>
  <c r="FM275" i="9"/>
  <c r="FL275" i="9"/>
  <c r="EW275" i="9"/>
  <c r="EV275" i="9"/>
  <c r="ES275" i="9"/>
  <c r="EY275" i="9" s="1"/>
  <c r="FA275" i="9" s="1"/>
  <c r="ER275" i="9"/>
  <c r="EO275" i="9"/>
  <c r="EN275" i="9"/>
  <c r="EI275" i="9"/>
  <c r="EH275" i="9"/>
  <c r="EG275" i="9"/>
  <c r="EF275" i="9"/>
  <c r="EC275" i="9"/>
  <c r="FI275" i="9" s="1"/>
  <c r="EB275" i="9"/>
  <c r="FH275" i="9" s="1"/>
  <c r="DY275" i="9"/>
  <c r="FE275" i="9" s="1"/>
  <c r="FO275" i="9" s="1"/>
  <c r="DX275" i="9"/>
  <c r="FD275" i="9" s="1"/>
  <c r="DK275" i="9"/>
  <c r="DA275" i="9"/>
  <c r="CW275" i="9"/>
  <c r="DG275" i="9" s="1"/>
  <c r="CC275" i="9" s="1"/>
  <c r="DI275" i="9" s="1"/>
  <c r="CV275" i="9"/>
  <c r="CO275" i="9"/>
  <c r="CN275" i="9"/>
  <c r="CK275" i="9"/>
  <c r="CJ275" i="9"/>
  <c r="CP275" i="9" s="1"/>
  <c r="CR275" i="9" s="1"/>
  <c r="CG275" i="9"/>
  <c r="CF275" i="9"/>
  <c r="CA275" i="9"/>
  <c r="BZ275" i="9"/>
  <c r="BY275" i="9"/>
  <c r="DE275" i="9" s="1"/>
  <c r="BX275" i="9"/>
  <c r="BU275" i="9"/>
  <c r="BT275" i="9"/>
  <c r="CZ275" i="9" s="1"/>
  <c r="BQ275" i="9"/>
  <c r="BP275" i="9"/>
  <c r="GF275" i="9" s="1"/>
  <c r="GJ275" i="9" s="1"/>
  <c r="BI275" i="9"/>
  <c r="BH275" i="9"/>
  <c r="AS275" i="9"/>
  <c r="AR275" i="9"/>
  <c r="AO275" i="9"/>
  <c r="GQ275" i="9" s="1"/>
  <c r="AN275" i="9"/>
  <c r="AK275" i="9"/>
  <c r="AU275" i="9" s="1"/>
  <c r="AW275" i="9" s="1"/>
  <c r="AJ275" i="9"/>
  <c r="GH275" i="9" s="1"/>
  <c r="AE275" i="9"/>
  <c r="AD275" i="9"/>
  <c r="AC275" i="9"/>
  <c r="HE275" i="9" s="1"/>
  <c r="HI275" i="9" s="1"/>
  <c r="AB275" i="9"/>
  <c r="Y275" i="9"/>
  <c r="X275" i="9"/>
  <c r="U275" i="9"/>
  <c r="BA275" i="9" s="1"/>
  <c r="T275" i="9"/>
  <c r="AZ275" i="9" s="1"/>
  <c r="O275" i="9"/>
  <c r="N275" i="9"/>
  <c r="K275" i="9"/>
  <c r="J275" i="9"/>
  <c r="HG274" i="9"/>
  <c r="HF274" i="9"/>
  <c r="HC274" i="9"/>
  <c r="HB274" i="9"/>
  <c r="GP274" i="9"/>
  <c r="GM274" i="9"/>
  <c r="GU274" i="9" s="1"/>
  <c r="GL274" i="9"/>
  <c r="GT274" i="9" s="1"/>
  <c r="GH274" i="9"/>
  <c r="GX274" i="9" s="1"/>
  <c r="GE274" i="9"/>
  <c r="GD274" i="9"/>
  <c r="GC274" i="9"/>
  <c r="GB274" i="9"/>
  <c r="FY274" i="9"/>
  <c r="FX274" i="9"/>
  <c r="FU274" i="9"/>
  <c r="FT274" i="9"/>
  <c r="FM274" i="9"/>
  <c r="FL274" i="9"/>
  <c r="FH274" i="9"/>
  <c r="EY274" i="9"/>
  <c r="FA274" i="9" s="1"/>
  <c r="EX274" i="9"/>
  <c r="EW274" i="9"/>
  <c r="EV274" i="9"/>
  <c r="ES274" i="9"/>
  <c r="ER274" i="9"/>
  <c r="EO274" i="9"/>
  <c r="EN274" i="9"/>
  <c r="EI274" i="9"/>
  <c r="EH274" i="9"/>
  <c r="EZ274" i="9" s="1"/>
  <c r="EG274" i="9"/>
  <c r="EF274" i="9"/>
  <c r="EC274" i="9"/>
  <c r="FI274" i="9" s="1"/>
  <c r="EB274" i="9"/>
  <c r="DY274" i="9"/>
  <c r="FE274" i="9" s="1"/>
  <c r="FO274" i="9" s="1"/>
  <c r="EK274" i="9" s="1"/>
  <c r="DX274" i="9"/>
  <c r="FD274" i="9" s="1"/>
  <c r="DE274" i="9"/>
  <c r="DD274" i="9"/>
  <c r="CW274" i="9"/>
  <c r="DG274" i="9" s="1"/>
  <c r="CC274" i="9" s="1"/>
  <c r="DI274" i="9" s="1"/>
  <c r="CO274" i="9"/>
  <c r="CN274" i="9"/>
  <c r="CK274" i="9"/>
  <c r="GQ274" i="9" s="1"/>
  <c r="CJ274" i="9"/>
  <c r="CG274" i="9"/>
  <c r="CQ274" i="9" s="1"/>
  <c r="CS274" i="9" s="1"/>
  <c r="CF274" i="9"/>
  <c r="CA274" i="9"/>
  <c r="BZ274" i="9"/>
  <c r="CP274" i="9" s="1"/>
  <c r="CR274" i="9" s="1"/>
  <c r="BY274" i="9"/>
  <c r="HE274" i="9" s="1"/>
  <c r="HI274" i="9" s="1"/>
  <c r="BX274" i="9"/>
  <c r="BU274" i="9"/>
  <c r="DA274" i="9" s="1"/>
  <c r="BT274" i="9"/>
  <c r="BQ274" i="9"/>
  <c r="BP274" i="9"/>
  <c r="CV274" i="9" s="1"/>
  <c r="BI274" i="9"/>
  <c r="BH274" i="9"/>
  <c r="BD274" i="9"/>
  <c r="AT274" i="9"/>
  <c r="AS274" i="9"/>
  <c r="AR274" i="9"/>
  <c r="AO274" i="9"/>
  <c r="AN274" i="9"/>
  <c r="AK274" i="9"/>
  <c r="GI274" i="9" s="1"/>
  <c r="AJ274" i="9"/>
  <c r="AE274" i="9"/>
  <c r="DK274" i="9" s="1"/>
  <c r="AD274" i="9"/>
  <c r="AV274" i="9" s="1"/>
  <c r="AC274" i="9"/>
  <c r="AB274" i="9"/>
  <c r="HD274" i="9" s="1"/>
  <c r="HH274" i="9" s="1"/>
  <c r="Y274" i="9"/>
  <c r="Q274" i="9" s="1"/>
  <c r="X274" i="9"/>
  <c r="U274" i="9"/>
  <c r="BA274" i="9" s="1"/>
  <c r="T274" i="9"/>
  <c r="O274" i="9"/>
  <c r="N274" i="9"/>
  <c r="K274" i="9"/>
  <c r="J274" i="9"/>
  <c r="HG273" i="9"/>
  <c r="HD273" i="9"/>
  <c r="HH273" i="9" s="1"/>
  <c r="HC273" i="9"/>
  <c r="HB273" i="9"/>
  <c r="HF273" i="9" s="1"/>
  <c r="GN273" i="9"/>
  <c r="GR273" i="9" s="1"/>
  <c r="GM273" i="9"/>
  <c r="GU273" i="9" s="1"/>
  <c r="GL273" i="9"/>
  <c r="GT273" i="9" s="1"/>
  <c r="GE273" i="9"/>
  <c r="GI273" i="9" s="1"/>
  <c r="GD273" i="9"/>
  <c r="GH273" i="9" s="1"/>
  <c r="GC273" i="9"/>
  <c r="GB273" i="9"/>
  <c r="FY273" i="9"/>
  <c r="FX273" i="9"/>
  <c r="FU273" i="9"/>
  <c r="FT273" i="9"/>
  <c r="FI273" i="9"/>
  <c r="FH273" i="9"/>
  <c r="FN273" i="9" s="1"/>
  <c r="EJ273" i="9" s="1"/>
  <c r="FD273" i="9"/>
  <c r="EW273" i="9"/>
  <c r="EV273" i="9"/>
  <c r="ES273" i="9"/>
  <c r="ER273" i="9"/>
  <c r="EO273" i="9"/>
  <c r="EN273" i="9"/>
  <c r="EI273" i="9"/>
  <c r="EH273" i="9"/>
  <c r="EG273" i="9"/>
  <c r="HE273" i="9" s="1"/>
  <c r="HI273" i="9" s="1"/>
  <c r="EF273" i="9"/>
  <c r="FL273" i="9" s="1"/>
  <c r="EC273" i="9"/>
  <c r="EB273" i="9"/>
  <c r="DY273" i="9"/>
  <c r="FE273" i="9" s="1"/>
  <c r="DX273" i="9"/>
  <c r="DK273" i="9"/>
  <c r="DE273" i="9"/>
  <c r="DD273" i="9"/>
  <c r="DA273" i="9"/>
  <c r="CZ273" i="9"/>
  <c r="CQ273" i="9"/>
  <c r="CS273" i="9" s="1"/>
  <c r="CP273" i="9"/>
  <c r="CO273" i="9"/>
  <c r="CN273" i="9"/>
  <c r="CK273" i="9"/>
  <c r="CJ273" i="9"/>
  <c r="CG273" i="9"/>
  <c r="CF273" i="9"/>
  <c r="CA273" i="9"/>
  <c r="BZ273" i="9"/>
  <c r="BY273" i="9"/>
  <c r="BX273" i="9"/>
  <c r="BU273" i="9"/>
  <c r="GO273" i="9" s="1"/>
  <c r="BT273" i="9"/>
  <c r="BQ273" i="9"/>
  <c r="CW273" i="9" s="1"/>
  <c r="DG273" i="9" s="1"/>
  <c r="CC273" i="9" s="1"/>
  <c r="DI273" i="9" s="1"/>
  <c r="BP273" i="9"/>
  <c r="CV273" i="9" s="1"/>
  <c r="DF273" i="9" s="1"/>
  <c r="CB273" i="9" s="1"/>
  <c r="BI273" i="9"/>
  <c r="BE273" i="9"/>
  <c r="BD273" i="9"/>
  <c r="BJ273" i="9" s="1"/>
  <c r="AF273" i="9" s="1"/>
  <c r="BL273" i="9" s="1"/>
  <c r="AZ273" i="9"/>
  <c r="AS273" i="9"/>
  <c r="AR273" i="9"/>
  <c r="AO273" i="9"/>
  <c r="AN273" i="9"/>
  <c r="AK273" i="9"/>
  <c r="AJ273" i="9"/>
  <c r="AE273" i="9"/>
  <c r="AD273" i="9"/>
  <c r="AC273" i="9"/>
  <c r="AB273" i="9"/>
  <c r="BH273" i="9" s="1"/>
  <c r="Y273" i="9"/>
  <c r="X273" i="9"/>
  <c r="U273" i="9"/>
  <c r="BA273" i="9" s="1"/>
  <c r="BK273" i="9" s="1"/>
  <c r="AG273" i="9" s="1"/>
  <c r="T273" i="9"/>
  <c r="P273" i="9"/>
  <c r="O273" i="9"/>
  <c r="N273" i="9"/>
  <c r="K273" i="9"/>
  <c r="J273" i="9"/>
  <c r="HC272" i="9"/>
  <c r="HG272" i="9" s="1"/>
  <c r="HB272" i="9"/>
  <c r="HF272" i="9" s="1"/>
  <c r="GM272" i="9"/>
  <c r="GL272" i="9"/>
  <c r="GE272" i="9"/>
  <c r="GD272" i="9"/>
  <c r="GH272" i="9" s="1"/>
  <c r="GC272" i="9"/>
  <c r="GB272" i="9"/>
  <c r="FY272" i="9"/>
  <c r="FX272" i="9"/>
  <c r="FU272" i="9"/>
  <c r="FT272" i="9"/>
  <c r="FE272" i="9"/>
  <c r="FD272" i="9"/>
  <c r="EW272" i="9"/>
  <c r="EV272" i="9"/>
  <c r="ES272" i="9"/>
  <c r="ER272" i="9"/>
  <c r="EX272" i="9" s="1"/>
  <c r="EZ272" i="9" s="1"/>
  <c r="EO272" i="9"/>
  <c r="EN272" i="9"/>
  <c r="EI272" i="9"/>
  <c r="EH272" i="9"/>
  <c r="EG272" i="9"/>
  <c r="FM272" i="9" s="1"/>
  <c r="EF272" i="9"/>
  <c r="FL272" i="9" s="1"/>
  <c r="EC272" i="9"/>
  <c r="FI272" i="9" s="1"/>
  <c r="FO272" i="9" s="1"/>
  <c r="EK272" i="9" s="1"/>
  <c r="EB272" i="9"/>
  <c r="FH272" i="9" s="1"/>
  <c r="DY272" i="9"/>
  <c r="DX272" i="9"/>
  <c r="DE272" i="9"/>
  <c r="DA272" i="9"/>
  <c r="CZ272" i="9"/>
  <c r="CV272" i="9"/>
  <c r="CO272" i="9"/>
  <c r="CN272" i="9"/>
  <c r="CK272" i="9"/>
  <c r="CJ272" i="9"/>
  <c r="CG272" i="9"/>
  <c r="CF272" i="9"/>
  <c r="CA272" i="9"/>
  <c r="BZ272" i="9"/>
  <c r="BY272" i="9"/>
  <c r="BX272" i="9"/>
  <c r="DD272" i="9" s="1"/>
  <c r="BU272" i="9"/>
  <c r="BT272" i="9"/>
  <c r="BQ272" i="9"/>
  <c r="GG272" i="9" s="1"/>
  <c r="GK272" i="9" s="1"/>
  <c r="BP272" i="9"/>
  <c r="BE272" i="9"/>
  <c r="BA272" i="9"/>
  <c r="BK272" i="9" s="1"/>
  <c r="AG272" i="9" s="1"/>
  <c r="AZ272" i="9"/>
  <c r="AS272" i="9"/>
  <c r="AR272" i="9"/>
  <c r="AO272" i="9"/>
  <c r="AN272" i="9"/>
  <c r="AT272" i="9" s="1"/>
  <c r="AV272" i="9" s="1"/>
  <c r="AK272" i="9"/>
  <c r="AJ272" i="9"/>
  <c r="AE272" i="9"/>
  <c r="AD272" i="9"/>
  <c r="AC272" i="9"/>
  <c r="BI272" i="9" s="1"/>
  <c r="AB272" i="9"/>
  <c r="Y272" i="9"/>
  <c r="GO272" i="9" s="1"/>
  <c r="X272" i="9"/>
  <c r="GN272" i="9" s="1"/>
  <c r="U272" i="9"/>
  <c r="T272" i="9"/>
  <c r="GF272" i="9" s="1"/>
  <c r="GJ272" i="9" s="1"/>
  <c r="O272" i="9"/>
  <c r="N272" i="9"/>
  <c r="K272" i="9"/>
  <c r="J272" i="9"/>
  <c r="HF271" i="9"/>
  <c r="HC271" i="9"/>
  <c r="HG271" i="9" s="1"/>
  <c r="HB271" i="9"/>
  <c r="GM271" i="9"/>
  <c r="GU271" i="9" s="1"/>
  <c r="GL271" i="9"/>
  <c r="GT271" i="9" s="1"/>
  <c r="GJ271" i="9"/>
  <c r="GE271" i="9"/>
  <c r="GD271" i="9"/>
  <c r="GC271" i="9"/>
  <c r="GB271" i="9"/>
  <c r="FY271" i="9"/>
  <c r="FX271" i="9"/>
  <c r="FU271" i="9"/>
  <c r="FT271" i="9"/>
  <c r="FM271" i="9"/>
  <c r="EW271" i="9"/>
  <c r="EV271" i="9"/>
  <c r="ES271" i="9"/>
  <c r="EY271" i="9" s="1"/>
  <c r="FA271" i="9" s="1"/>
  <c r="ER271" i="9"/>
  <c r="EO271" i="9"/>
  <c r="EN271" i="9"/>
  <c r="EI271" i="9"/>
  <c r="EH271" i="9"/>
  <c r="EG271" i="9"/>
  <c r="EF271" i="9"/>
  <c r="FL271" i="9" s="1"/>
  <c r="FN271" i="9" s="1"/>
  <c r="EJ271" i="9" s="1"/>
  <c r="EC271" i="9"/>
  <c r="FI271" i="9" s="1"/>
  <c r="EB271" i="9"/>
  <c r="FH271" i="9" s="1"/>
  <c r="DY271" i="9"/>
  <c r="FE271" i="9" s="1"/>
  <c r="FO271" i="9" s="1"/>
  <c r="DX271" i="9"/>
  <c r="FD271" i="9" s="1"/>
  <c r="DK271" i="9"/>
  <c r="DA271" i="9"/>
  <c r="DG271" i="9" s="1"/>
  <c r="CC271" i="9" s="1"/>
  <c r="DI271" i="9" s="1"/>
  <c r="CW271" i="9"/>
  <c r="CV271" i="9"/>
  <c r="CO271" i="9"/>
  <c r="CN271" i="9"/>
  <c r="CK271" i="9"/>
  <c r="CJ271" i="9"/>
  <c r="CP271" i="9" s="1"/>
  <c r="CG271" i="9"/>
  <c r="GI271" i="9" s="1"/>
  <c r="CF271" i="9"/>
  <c r="CA271" i="9"/>
  <c r="BZ271" i="9"/>
  <c r="CR271" i="9" s="1"/>
  <c r="BY271" i="9"/>
  <c r="DE271" i="9" s="1"/>
  <c r="BX271" i="9"/>
  <c r="BU271" i="9"/>
  <c r="BT271" i="9"/>
  <c r="CZ271" i="9" s="1"/>
  <c r="BQ271" i="9"/>
  <c r="BP271" i="9"/>
  <c r="GF271" i="9" s="1"/>
  <c r="AS271" i="9"/>
  <c r="AR271" i="9"/>
  <c r="AO271" i="9"/>
  <c r="AN271" i="9"/>
  <c r="AK271" i="9"/>
  <c r="AU271" i="9" s="1"/>
  <c r="AW271" i="9" s="1"/>
  <c r="AJ271" i="9"/>
  <c r="GH271" i="9" s="1"/>
  <c r="AE271" i="9"/>
  <c r="AD271" i="9"/>
  <c r="AC271" i="9"/>
  <c r="AB271" i="9"/>
  <c r="BH271" i="9" s="1"/>
  <c r="Y271" i="9"/>
  <c r="X271" i="9"/>
  <c r="U271" i="9"/>
  <c r="T271" i="9"/>
  <c r="AZ271" i="9" s="1"/>
  <c r="O271" i="9"/>
  <c r="N271" i="9"/>
  <c r="K271" i="9"/>
  <c r="J271" i="9"/>
  <c r="HF269" i="9"/>
  <c r="HC269" i="9"/>
  <c r="HG269" i="9" s="1"/>
  <c r="HB269" i="9"/>
  <c r="GO269" i="9"/>
  <c r="GM269" i="9"/>
  <c r="GL269" i="9"/>
  <c r="GE269" i="9"/>
  <c r="GD269" i="9"/>
  <c r="GC269" i="9"/>
  <c r="GB269" i="9"/>
  <c r="FY269" i="9"/>
  <c r="FX269" i="9"/>
  <c r="FU269" i="9"/>
  <c r="FM269" i="9"/>
  <c r="FI269" i="9"/>
  <c r="FH269" i="9"/>
  <c r="FN269" i="9" s="1"/>
  <c r="EJ269" i="9" s="1"/>
  <c r="FD269" i="9"/>
  <c r="EY269" i="9"/>
  <c r="EW269" i="9"/>
  <c r="EV269" i="9"/>
  <c r="ES269" i="9"/>
  <c r="ER269" i="9"/>
  <c r="EO269" i="9"/>
  <c r="EN269" i="9"/>
  <c r="EI269" i="9"/>
  <c r="EH269" i="9"/>
  <c r="EG269" i="9"/>
  <c r="EF269" i="9"/>
  <c r="FL269" i="9" s="1"/>
  <c r="EC269" i="9"/>
  <c r="EB269" i="9"/>
  <c r="DY269" i="9"/>
  <c r="FE269" i="9" s="1"/>
  <c r="FO269" i="9" s="1"/>
  <c r="EK269" i="9" s="1"/>
  <c r="DX269" i="9"/>
  <c r="DJ269" i="9"/>
  <c r="CZ269" i="9"/>
  <c r="CV269" i="9"/>
  <c r="CP269" i="9"/>
  <c r="CO269" i="9"/>
  <c r="CN269" i="9"/>
  <c r="CK269" i="9"/>
  <c r="CJ269" i="9"/>
  <c r="CG269" i="9"/>
  <c r="CF269" i="9"/>
  <c r="CA269" i="9"/>
  <c r="BZ269" i="9"/>
  <c r="BY269" i="9"/>
  <c r="BX269" i="9"/>
  <c r="DD269" i="9" s="1"/>
  <c r="BU269" i="9"/>
  <c r="DA269" i="9" s="1"/>
  <c r="BT269" i="9"/>
  <c r="BQ269" i="9"/>
  <c r="CW269" i="9" s="1"/>
  <c r="BP269" i="9"/>
  <c r="BI269" i="9"/>
  <c r="BD269" i="9"/>
  <c r="AZ269" i="9"/>
  <c r="AS269" i="9"/>
  <c r="AR269" i="9"/>
  <c r="AO269" i="9"/>
  <c r="AN269" i="9"/>
  <c r="AK269" i="9"/>
  <c r="AJ269" i="9"/>
  <c r="AE269" i="9"/>
  <c r="DK269" i="9" s="1"/>
  <c r="AD269" i="9"/>
  <c r="AC269" i="9"/>
  <c r="AB269" i="9"/>
  <c r="Y269" i="9"/>
  <c r="BE269" i="9" s="1"/>
  <c r="X269" i="9"/>
  <c r="GN269" i="9" s="1"/>
  <c r="U269" i="9"/>
  <c r="T269" i="9"/>
  <c r="GF269" i="9" s="1"/>
  <c r="GJ269" i="9" s="1"/>
  <c r="O269" i="9"/>
  <c r="N269" i="9"/>
  <c r="K269" i="9"/>
  <c r="J269" i="9"/>
  <c r="HF268" i="9"/>
  <c r="HD268" i="9"/>
  <c r="HH268" i="9" s="1"/>
  <c r="HC268" i="9"/>
  <c r="HG268" i="9" s="1"/>
  <c r="HB268" i="9"/>
  <c r="GU268" i="9"/>
  <c r="GP268" i="9"/>
  <c r="GO268" i="9"/>
  <c r="GM268" i="9"/>
  <c r="GL268" i="9"/>
  <c r="GT268" i="9" s="1"/>
  <c r="GG268" i="9"/>
  <c r="GK268" i="9" s="1"/>
  <c r="GF268" i="9"/>
  <c r="GJ268" i="9" s="1"/>
  <c r="GE268" i="9"/>
  <c r="GD268" i="9"/>
  <c r="GC268" i="9"/>
  <c r="GB268" i="9"/>
  <c r="FY268" i="9"/>
  <c r="FX268" i="9"/>
  <c r="FU268" i="9"/>
  <c r="FT268" i="9"/>
  <c r="FL268" i="9"/>
  <c r="FI268" i="9"/>
  <c r="FE268" i="9"/>
  <c r="FO268" i="9" s="1"/>
  <c r="EK268" i="9" s="1"/>
  <c r="EW268" i="9"/>
  <c r="EV268" i="9"/>
  <c r="ES268" i="9"/>
  <c r="ER268" i="9"/>
  <c r="EO268" i="9"/>
  <c r="EN268" i="9"/>
  <c r="EX268" i="9" s="1"/>
  <c r="EI268" i="9"/>
  <c r="EH268" i="9"/>
  <c r="EG268" i="9"/>
  <c r="FM268" i="9" s="1"/>
  <c r="EF268" i="9"/>
  <c r="EC268" i="9"/>
  <c r="EB268" i="9"/>
  <c r="FH268" i="9" s="1"/>
  <c r="DY268" i="9"/>
  <c r="DX268" i="9"/>
  <c r="FD268" i="9" s="1"/>
  <c r="DK268" i="9"/>
  <c r="DD268" i="9"/>
  <c r="DA268" i="9"/>
  <c r="CV268" i="9"/>
  <c r="DF268" i="9" s="1"/>
  <c r="CB268" i="9" s="1"/>
  <c r="DH268" i="9" s="1"/>
  <c r="CP268" i="9"/>
  <c r="CR268" i="9" s="1"/>
  <c r="CO268" i="9"/>
  <c r="CN268" i="9"/>
  <c r="CK268" i="9"/>
  <c r="CQ268" i="9" s="1"/>
  <c r="CJ268" i="9"/>
  <c r="CG268" i="9"/>
  <c r="CF268" i="9"/>
  <c r="CA268" i="9"/>
  <c r="BZ268" i="9"/>
  <c r="BY268" i="9"/>
  <c r="DE268" i="9" s="1"/>
  <c r="BX268" i="9"/>
  <c r="BU268" i="9"/>
  <c r="BT268" i="9"/>
  <c r="CZ268" i="9" s="1"/>
  <c r="BQ268" i="9"/>
  <c r="CW268" i="9" s="1"/>
  <c r="BP268" i="9"/>
  <c r="BH268" i="9"/>
  <c r="BE268" i="9"/>
  <c r="BK268" i="9" s="1"/>
  <c r="AG268" i="9" s="1"/>
  <c r="BA268" i="9"/>
  <c r="AS268" i="9"/>
  <c r="AR268" i="9"/>
  <c r="AO268" i="9"/>
  <c r="AN268" i="9"/>
  <c r="AK268" i="9"/>
  <c r="AJ268" i="9"/>
  <c r="AE268" i="9"/>
  <c r="AD268" i="9"/>
  <c r="AC268" i="9"/>
  <c r="BI268" i="9" s="1"/>
  <c r="AB268" i="9"/>
  <c r="Y268" i="9"/>
  <c r="X268" i="9"/>
  <c r="U268" i="9"/>
  <c r="T268" i="9"/>
  <c r="AZ268" i="9" s="1"/>
  <c r="O268" i="9"/>
  <c r="N268" i="9"/>
  <c r="K268" i="9"/>
  <c r="J268" i="9"/>
  <c r="HG267" i="9"/>
  <c r="HC267" i="9"/>
  <c r="HB267" i="9"/>
  <c r="HF267" i="9" s="1"/>
  <c r="GQ267" i="9"/>
  <c r="GM267" i="9"/>
  <c r="GU267" i="9" s="1"/>
  <c r="GL267" i="9"/>
  <c r="GK267" i="9"/>
  <c r="GI267" i="9"/>
  <c r="GY267" i="9" s="1"/>
  <c r="GG267" i="9"/>
  <c r="GE267" i="9"/>
  <c r="GD267" i="9"/>
  <c r="GH267" i="9" s="1"/>
  <c r="GC267" i="9"/>
  <c r="GB267" i="9"/>
  <c r="FY267" i="9"/>
  <c r="FX267" i="9"/>
  <c r="FU267" i="9"/>
  <c r="FT267" i="9"/>
  <c r="FO267" i="9"/>
  <c r="EK267" i="9" s="1"/>
  <c r="FM267" i="9"/>
  <c r="FD267" i="9"/>
  <c r="FN267" i="9" s="1"/>
  <c r="EW267" i="9"/>
  <c r="EV267" i="9"/>
  <c r="ES267" i="9"/>
  <c r="ER267" i="9"/>
  <c r="EO267" i="9"/>
  <c r="EN267" i="9"/>
  <c r="EI267" i="9"/>
  <c r="EH267" i="9"/>
  <c r="EG267" i="9"/>
  <c r="EF267" i="9"/>
  <c r="FL267" i="9" s="1"/>
  <c r="EC267" i="9"/>
  <c r="FI267" i="9" s="1"/>
  <c r="EB267" i="9"/>
  <c r="FH267" i="9" s="1"/>
  <c r="DY267" i="9"/>
  <c r="FE267" i="9" s="1"/>
  <c r="DX267" i="9"/>
  <c r="DE267" i="9"/>
  <c r="CZ267" i="9"/>
  <c r="CV267" i="9"/>
  <c r="CO267" i="9"/>
  <c r="CN267" i="9"/>
  <c r="CK267" i="9"/>
  <c r="CJ267" i="9"/>
  <c r="CG267" i="9"/>
  <c r="CQ267" i="9" s="1"/>
  <c r="CS267" i="9" s="1"/>
  <c r="CF267" i="9"/>
  <c r="CA267" i="9"/>
  <c r="BZ267" i="9"/>
  <c r="BY267" i="9"/>
  <c r="HE267" i="9" s="1"/>
  <c r="HI267" i="9" s="1"/>
  <c r="BX267" i="9"/>
  <c r="BU267" i="9"/>
  <c r="BT267" i="9"/>
  <c r="BQ267" i="9"/>
  <c r="CW267" i="9" s="1"/>
  <c r="BP267" i="9"/>
  <c r="GF267" i="9" s="1"/>
  <c r="GJ267" i="9" s="1"/>
  <c r="BI267" i="9"/>
  <c r="BE267" i="9"/>
  <c r="BK267" i="9" s="1"/>
  <c r="AZ267" i="9"/>
  <c r="AS267" i="9"/>
  <c r="AR267" i="9"/>
  <c r="AO267" i="9"/>
  <c r="AN267" i="9"/>
  <c r="AK267" i="9"/>
  <c r="AJ267" i="9"/>
  <c r="AG267" i="9"/>
  <c r="AE267" i="9"/>
  <c r="AD267" i="9"/>
  <c r="AC267" i="9"/>
  <c r="AB267" i="9"/>
  <c r="BH267" i="9" s="1"/>
  <c r="Y267" i="9"/>
  <c r="X267" i="9"/>
  <c r="U267" i="9"/>
  <c r="BA267" i="9" s="1"/>
  <c r="T267" i="9"/>
  <c r="O267" i="9"/>
  <c r="N267" i="9"/>
  <c r="K267" i="9"/>
  <c r="J267" i="9"/>
  <c r="HF266" i="9"/>
  <c r="HD266" i="9"/>
  <c r="HH266" i="9" s="1"/>
  <c r="HC266" i="9"/>
  <c r="HG266" i="9" s="1"/>
  <c r="HB266" i="9"/>
  <c r="GX266" i="9"/>
  <c r="GU266" i="9"/>
  <c r="GO266" i="9"/>
  <c r="GM266" i="9"/>
  <c r="GL266" i="9"/>
  <c r="GT266" i="9" s="1"/>
  <c r="GK266" i="9"/>
  <c r="GF266" i="9"/>
  <c r="GJ266" i="9" s="1"/>
  <c r="GE266" i="9"/>
  <c r="GD266" i="9"/>
  <c r="GC266" i="9"/>
  <c r="GB266" i="9"/>
  <c r="FY266" i="9"/>
  <c r="FX266" i="9"/>
  <c r="FU266" i="9"/>
  <c r="FT266" i="9"/>
  <c r="FL266" i="9"/>
  <c r="FH266" i="9"/>
  <c r="FE266" i="9"/>
  <c r="EW266" i="9"/>
  <c r="EV266" i="9"/>
  <c r="ES266" i="9"/>
  <c r="ER266" i="9"/>
  <c r="EO266" i="9"/>
  <c r="EN266" i="9"/>
  <c r="GH266" i="9" s="1"/>
  <c r="EI266" i="9"/>
  <c r="EH266" i="9"/>
  <c r="EG266" i="9"/>
  <c r="FM266" i="9" s="1"/>
  <c r="EF266" i="9"/>
  <c r="EC266" i="9"/>
  <c r="FI266" i="9" s="1"/>
  <c r="FO266" i="9" s="1"/>
  <c r="EK266" i="9" s="1"/>
  <c r="EB266" i="9"/>
  <c r="DY266" i="9"/>
  <c r="DX266" i="9"/>
  <c r="FD266" i="9" s="1"/>
  <c r="FN266" i="9" s="1"/>
  <c r="EJ266" i="9" s="1"/>
  <c r="DA266" i="9"/>
  <c r="CW266" i="9"/>
  <c r="DG266" i="9" s="1"/>
  <c r="CC266" i="9" s="1"/>
  <c r="DI266" i="9" s="1"/>
  <c r="CV266" i="9"/>
  <c r="CO266" i="9"/>
  <c r="CN266" i="9"/>
  <c r="CK266" i="9"/>
  <c r="CJ266" i="9"/>
  <c r="GP266" i="9" s="1"/>
  <c r="CG266" i="9"/>
  <c r="CF266" i="9"/>
  <c r="CA266" i="9"/>
  <c r="BZ266" i="9"/>
  <c r="BY266" i="9"/>
  <c r="DE266" i="9" s="1"/>
  <c r="BX266" i="9"/>
  <c r="DD266" i="9" s="1"/>
  <c r="BU266" i="9"/>
  <c r="BT266" i="9"/>
  <c r="CZ266" i="9" s="1"/>
  <c r="BQ266" i="9"/>
  <c r="GG266" i="9" s="1"/>
  <c r="BP266" i="9"/>
  <c r="BH266" i="9"/>
  <c r="BA266" i="9"/>
  <c r="AS266" i="9"/>
  <c r="AR266" i="9"/>
  <c r="AO266" i="9"/>
  <c r="AN266" i="9"/>
  <c r="AK266" i="9"/>
  <c r="AJ266" i="9"/>
  <c r="AE266" i="9"/>
  <c r="AD266" i="9"/>
  <c r="AC266" i="9"/>
  <c r="AB266" i="9"/>
  <c r="Y266" i="9"/>
  <c r="BE266" i="9" s="1"/>
  <c r="X266" i="9"/>
  <c r="U266" i="9"/>
  <c r="T266" i="9"/>
  <c r="AZ266" i="9" s="1"/>
  <c r="O266" i="9"/>
  <c r="N266" i="9"/>
  <c r="K266" i="9"/>
  <c r="J266" i="9"/>
  <c r="HG265" i="9"/>
  <c r="HE265" i="9"/>
  <c r="HI265" i="9" s="1"/>
  <c r="HC265" i="9"/>
  <c r="HB265" i="9"/>
  <c r="HF265" i="9" s="1"/>
  <c r="GV265" i="9"/>
  <c r="GZ265" i="9" s="1"/>
  <c r="GR265" i="9"/>
  <c r="GO265" i="9"/>
  <c r="GS265" i="9" s="1"/>
  <c r="GM265" i="9"/>
  <c r="GU265" i="9" s="1"/>
  <c r="GL265" i="9"/>
  <c r="GE265" i="9"/>
  <c r="GD265" i="9"/>
  <c r="GH265" i="9" s="1"/>
  <c r="GC265" i="9"/>
  <c r="GB265" i="9"/>
  <c r="FY265" i="9"/>
  <c r="FX265" i="9"/>
  <c r="FU265" i="9"/>
  <c r="FT265" i="9"/>
  <c r="FM265" i="9"/>
  <c r="FH265" i="9"/>
  <c r="FN265" i="9" s="1"/>
  <c r="EJ265" i="9" s="1"/>
  <c r="FD265" i="9"/>
  <c r="EW265" i="9"/>
  <c r="EY265" i="9" s="1"/>
  <c r="EV265" i="9"/>
  <c r="ES265" i="9"/>
  <c r="ER265" i="9"/>
  <c r="EO265" i="9"/>
  <c r="EN265" i="9"/>
  <c r="EI265" i="9"/>
  <c r="EH265" i="9"/>
  <c r="EG265" i="9"/>
  <c r="EF265" i="9"/>
  <c r="FL265" i="9" s="1"/>
  <c r="EC265" i="9"/>
  <c r="FI265" i="9" s="1"/>
  <c r="EB265" i="9"/>
  <c r="DY265" i="9"/>
  <c r="FE265" i="9" s="1"/>
  <c r="FO265" i="9" s="1"/>
  <c r="EK265" i="9" s="1"/>
  <c r="DX265" i="9"/>
  <c r="CZ265" i="9"/>
  <c r="CV265" i="9"/>
  <c r="DF265" i="9" s="1"/>
  <c r="CB265" i="9" s="1"/>
  <c r="DH265" i="9" s="1"/>
  <c r="CP265" i="9"/>
  <c r="CO265" i="9"/>
  <c r="CN265" i="9"/>
  <c r="CK265" i="9"/>
  <c r="GQ265" i="9" s="1"/>
  <c r="CJ265" i="9"/>
  <c r="CG265" i="9"/>
  <c r="CF265" i="9"/>
  <c r="CA265" i="9"/>
  <c r="BZ265" i="9"/>
  <c r="BY265" i="9"/>
  <c r="DE265" i="9" s="1"/>
  <c r="BX265" i="9"/>
  <c r="DD265" i="9" s="1"/>
  <c r="BU265" i="9"/>
  <c r="DA265" i="9" s="1"/>
  <c r="BT265" i="9"/>
  <c r="BQ265" i="9"/>
  <c r="CW265" i="9" s="1"/>
  <c r="DG265" i="9" s="1"/>
  <c r="CC265" i="9" s="1"/>
  <c r="DI265" i="9" s="1"/>
  <c r="BP265" i="9"/>
  <c r="GF265" i="9" s="1"/>
  <c r="GJ265" i="9" s="1"/>
  <c r="BI265" i="9"/>
  <c r="BD265" i="9"/>
  <c r="AZ265" i="9"/>
  <c r="AS265" i="9"/>
  <c r="AR265" i="9"/>
  <c r="AO265" i="9"/>
  <c r="AN265" i="9"/>
  <c r="AK265" i="9"/>
  <c r="AJ265" i="9"/>
  <c r="AE265" i="9"/>
  <c r="DK265" i="9" s="1"/>
  <c r="AD265" i="9"/>
  <c r="AC265" i="9"/>
  <c r="AB265" i="9"/>
  <c r="Y265" i="9"/>
  <c r="BE265" i="9" s="1"/>
  <c r="X265" i="9"/>
  <c r="GN265" i="9" s="1"/>
  <c r="U265" i="9"/>
  <c r="T265" i="9"/>
  <c r="O265" i="9"/>
  <c r="N265" i="9"/>
  <c r="K265" i="9"/>
  <c r="J265" i="9"/>
  <c r="HF264" i="9"/>
  <c r="HD264" i="9"/>
  <c r="HH264" i="9" s="1"/>
  <c r="HC264" i="9"/>
  <c r="HG264" i="9" s="1"/>
  <c r="HB264" i="9"/>
  <c r="GU264" i="9"/>
  <c r="GS264" i="9"/>
  <c r="GP264" i="9"/>
  <c r="GO264" i="9"/>
  <c r="GM264" i="9"/>
  <c r="GL264" i="9"/>
  <c r="GT264" i="9" s="1"/>
  <c r="GG264" i="9"/>
  <c r="GK264" i="9" s="1"/>
  <c r="GF264" i="9"/>
  <c r="GJ264" i="9" s="1"/>
  <c r="GE264" i="9"/>
  <c r="GD264" i="9"/>
  <c r="GC264" i="9"/>
  <c r="GB264" i="9"/>
  <c r="FY264" i="9"/>
  <c r="FX264" i="9"/>
  <c r="FU264" i="9"/>
  <c r="FT264" i="9"/>
  <c r="FO264" i="9"/>
  <c r="EK264" i="9" s="1"/>
  <c r="FL264" i="9"/>
  <c r="FI264" i="9"/>
  <c r="FE264" i="9"/>
  <c r="EW264" i="9"/>
  <c r="EV264" i="9"/>
  <c r="ES264" i="9"/>
  <c r="ER264" i="9"/>
  <c r="EO264" i="9"/>
  <c r="EN264" i="9"/>
  <c r="EX264" i="9" s="1"/>
  <c r="EI264" i="9"/>
  <c r="EH264" i="9"/>
  <c r="EG264" i="9"/>
  <c r="FM264" i="9" s="1"/>
  <c r="EF264" i="9"/>
  <c r="EC264" i="9"/>
  <c r="EB264" i="9"/>
  <c r="FH264" i="9" s="1"/>
  <c r="DY264" i="9"/>
  <c r="DX264" i="9"/>
  <c r="FD264" i="9" s="1"/>
  <c r="DD264" i="9"/>
  <c r="DA264" i="9"/>
  <c r="CP264" i="9"/>
  <c r="CR264" i="9" s="1"/>
  <c r="CO264" i="9"/>
  <c r="CN264" i="9"/>
  <c r="CK264" i="9"/>
  <c r="CQ264" i="9" s="1"/>
  <c r="CJ264" i="9"/>
  <c r="CG264" i="9"/>
  <c r="CF264" i="9"/>
  <c r="CA264" i="9"/>
  <c r="BZ264" i="9"/>
  <c r="BY264" i="9"/>
  <c r="BX264" i="9"/>
  <c r="BU264" i="9"/>
  <c r="BT264" i="9"/>
  <c r="CZ264" i="9" s="1"/>
  <c r="BQ264" i="9"/>
  <c r="CW264" i="9" s="1"/>
  <c r="BP264" i="9"/>
  <c r="CV264" i="9" s="1"/>
  <c r="DF264" i="9" s="1"/>
  <c r="CB264" i="9" s="1"/>
  <c r="DH264" i="9" s="1"/>
  <c r="BH264" i="9"/>
  <c r="BE264" i="9"/>
  <c r="AS264" i="9"/>
  <c r="AR264" i="9"/>
  <c r="AO264" i="9"/>
  <c r="AN264" i="9"/>
  <c r="AK264" i="9"/>
  <c r="AJ264" i="9"/>
  <c r="AE264" i="9"/>
  <c r="AD264" i="9"/>
  <c r="AC264" i="9"/>
  <c r="BI264" i="9" s="1"/>
  <c r="AB264" i="9"/>
  <c r="Y264" i="9"/>
  <c r="X264" i="9"/>
  <c r="U264" i="9"/>
  <c r="BA264" i="9" s="1"/>
  <c r="BK264" i="9" s="1"/>
  <c r="AG264" i="9" s="1"/>
  <c r="T264" i="9"/>
  <c r="AZ264" i="9" s="1"/>
  <c r="O264" i="9"/>
  <c r="N264" i="9"/>
  <c r="K264" i="9"/>
  <c r="J264" i="9"/>
  <c r="HE263" i="9"/>
  <c r="HI263" i="9" s="1"/>
  <c r="HC263" i="9"/>
  <c r="HG263" i="9" s="1"/>
  <c r="HB263" i="9"/>
  <c r="HF263" i="9" s="1"/>
  <c r="GV263" i="9"/>
  <c r="GZ263" i="9" s="1"/>
  <c r="GM263" i="9"/>
  <c r="GL263" i="9"/>
  <c r="GJ263" i="9"/>
  <c r="GF263" i="9"/>
  <c r="GE263" i="9"/>
  <c r="GD263" i="9"/>
  <c r="GC263" i="9"/>
  <c r="GB263" i="9"/>
  <c r="FY263" i="9"/>
  <c r="FX263" i="9"/>
  <c r="FU263" i="9"/>
  <c r="FT263" i="9"/>
  <c r="FN263" i="9"/>
  <c r="EJ263" i="9" s="1"/>
  <c r="FM263" i="9"/>
  <c r="FH263" i="9"/>
  <c r="FD263" i="9"/>
  <c r="EW263" i="9"/>
  <c r="EV263" i="9"/>
  <c r="ES263" i="9"/>
  <c r="ER263" i="9"/>
  <c r="EO263" i="9"/>
  <c r="EN263" i="9"/>
  <c r="EI263" i="9"/>
  <c r="EH263" i="9"/>
  <c r="EG263" i="9"/>
  <c r="EF263" i="9"/>
  <c r="FL263" i="9" s="1"/>
  <c r="EC263" i="9"/>
  <c r="FI263" i="9" s="1"/>
  <c r="EB263" i="9"/>
  <c r="DY263" i="9"/>
  <c r="FE263" i="9" s="1"/>
  <c r="DX263" i="9"/>
  <c r="DK263" i="9"/>
  <c r="DA263" i="9"/>
  <c r="CZ263" i="9"/>
  <c r="CW263" i="9"/>
  <c r="CV263" i="9"/>
  <c r="CP263" i="9"/>
  <c r="CO263" i="9"/>
  <c r="CN263" i="9"/>
  <c r="CK263" i="9"/>
  <c r="CJ263" i="9"/>
  <c r="CG263" i="9"/>
  <c r="CF263" i="9"/>
  <c r="CA263" i="9"/>
  <c r="BZ263" i="9"/>
  <c r="BY263" i="9"/>
  <c r="DE263" i="9" s="1"/>
  <c r="BX263" i="9"/>
  <c r="HD263" i="9" s="1"/>
  <c r="HH263" i="9" s="1"/>
  <c r="BU263" i="9"/>
  <c r="BT263" i="9"/>
  <c r="BQ263" i="9"/>
  <c r="BP263" i="9"/>
  <c r="AZ263" i="9"/>
  <c r="AS263" i="9"/>
  <c r="AR263" i="9"/>
  <c r="AO263" i="9"/>
  <c r="AN263" i="9"/>
  <c r="AK263" i="9"/>
  <c r="AJ263" i="9"/>
  <c r="AE263" i="9"/>
  <c r="AD263" i="9"/>
  <c r="AC263" i="9"/>
  <c r="BI263" i="9" s="1"/>
  <c r="AB263" i="9"/>
  <c r="BH263" i="9" s="1"/>
  <c r="Y263" i="9"/>
  <c r="X263" i="9"/>
  <c r="GN263" i="9" s="1"/>
  <c r="GR263" i="9" s="1"/>
  <c r="U263" i="9"/>
  <c r="GG263" i="9" s="1"/>
  <c r="GK263" i="9" s="1"/>
  <c r="T263" i="9"/>
  <c r="O263" i="9"/>
  <c r="N263" i="9"/>
  <c r="K263" i="9"/>
  <c r="J263" i="9"/>
  <c r="HG262" i="9"/>
  <c r="HF262" i="9"/>
  <c r="HD262" i="9"/>
  <c r="HH262" i="9" s="1"/>
  <c r="HC262" i="9"/>
  <c r="HB262" i="9"/>
  <c r="GR262" i="9"/>
  <c r="GM262" i="9"/>
  <c r="GL262" i="9"/>
  <c r="GT262" i="9" s="1"/>
  <c r="GH262" i="9"/>
  <c r="GE262" i="9"/>
  <c r="GD262" i="9"/>
  <c r="GC262" i="9"/>
  <c r="GB262" i="9"/>
  <c r="FY262" i="9"/>
  <c r="FX262" i="9"/>
  <c r="FU262" i="9"/>
  <c r="FT262" i="9"/>
  <c r="FM262" i="9"/>
  <c r="FL262" i="9"/>
  <c r="FI262" i="9"/>
  <c r="FH262" i="9"/>
  <c r="EW262" i="9"/>
  <c r="EV262" i="9"/>
  <c r="ES262" i="9"/>
  <c r="ER262" i="9"/>
  <c r="EO262" i="9"/>
  <c r="EY262" i="9" s="1"/>
  <c r="FA262" i="9" s="1"/>
  <c r="EN262" i="9"/>
  <c r="EI262" i="9"/>
  <c r="EH262" i="9"/>
  <c r="EG262" i="9"/>
  <c r="EF262" i="9"/>
  <c r="EC262" i="9"/>
  <c r="EB262" i="9"/>
  <c r="DY262" i="9"/>
  <c r="DX262" i="9"/>
  <c r="FD262" i="9" s="1"/>
  <c r="DD262" i="9"/>
  <c r="CZ262" i="9"/>
  <c r="CW262" i="9"/>
  <c r="CP262" i="9"/>
  <c r="CO262" i="9"/>
  <c r="CN262" i="9"/>
  <c r="CK262" i="9"/>
  <c r="CJ262" i="9"/>
  <c r="CG262" i="9"/>
  <c r="CF262" i="9"/>
  <c r="CA262" i="9"/>
  <c r="BZ262" i="9"/>
  <c r="BY262" i="9"/>
  <c r="DE262" i="9" s="1"/>
  <c r="BX262" i="9"/>
  <c r="BU262" i="9"/>
  <c r="DA262" i="9" s="1"/>
  <c r="BT262" i="9"/>
  <c r="BQ262" i="9"/>
  <c r="BP262" i="9"/>
  <c r="CV262" i="9" s="1"/>
  <c r="BI262" i="9"/>
  <c r="BE262" i="9"/>
  <c r="BD262" i="9"/>
  <c r="AZ262" i="9"/>
  <c r="AU262" i="9"/>
  <c r="AS262" i="9"/>
  <c r="AR262" i="9"/>
  <c r="AO262" i="9"/>
  <c r="AN262" i="9"/>
  <c r="GP262" i="9" s="1"/>
  <c r="GX262" i="9" s="1"/>
  <c r="AK262" i="9"/>
  <c r="AJ262" i="9"/>
  <c r="AE262" i="9"/>
  <c r="AD262" i="9"/>
  <c r="AC262" i="9"/>
  <c r="AB262" i="9"/>
  <c r="BH262" i="9" s="1"/>
  <c r="Y262" i="9"/>
  <c r="X262" i="9"/>
  <c r="GN262" i="9" s="1"/>
  <c r="U262" i="9"/>
  <c r="BA262" i="9" s="1"/>
  <c r="T262" i="9"/>
  <c r="O262" i="9"/>
  <c r="N262" i="9"/>
  <c r="K262" i="9"/>
  <c r="J262" i="9"/>
  <c r="HF261" i="9"/>
  <c r="HC261" i="9"/>
  <c r="HG261" i="9" s="1"/>
  <c r="HB261" i="9"/>
  <c r="GM261" i="9"/>
  <c r="GQ261" i="9" s="1"/>
  <c r="GL261" i="9"/>
  <c r="GT261" i="9" s="1"/>
  <c r="GE261" i="9"/>
  <c r="GI261" i="9" s="1"/>
  <c r="GD261" i="9"/>
  <c r="GC261" i="9"/>
  <c r="GB261" i="9"/>
  <c r="FY261" i="9"/>
  <c r="FX261" i="9"/>
  <c r="FU261" i="9"/>
  <c r="FT261" i="9"/>
  <c r="FN261" i="9"/>
  <c r="EJ261" i="9" s="1"/>
  <c r="FL261" i="9"/>
  <c r="FE261" i="9"/>
  <c r="FO261" i="9" s="1"/>
  <c r="EX261" i="9"/>
  <c r="EZ261" i="9" s="1"/>
  <c r="EW261" i="9"/>
  <c r="EV261" i="9"/>
  <c r="ES261" i="9"/>
  <c r="ER261" i="9"/>
  <c r="EO261" i="9"/>
  <c r="EN261" i="9"/>
  <c r="EI261" i="9"/>
  <c r="EH261" i="9"/>
  <c r="FP261" i="9" s="1"/>
  <c r="EG261" i="9"/>
  <c r="FM261" i="9" s="1"/>
  <c r="EF261" i="9"/>
  <c r="EC261" i="9"/>
  <c r="FI261" i="9" s="1"/>
  <c r="EB261" i="9"/>
  <c r="FH261" i="9" s="1"/>
  <c r="DY261" i="9"/>
  <c r="DX261" i="9"/>
  <c r="FD261" i="9" s="1"/>
  <c r="DK261" i="9"/>
  <c r="DA261" i="9"/>
  <c r="CV261" i="9"/>
  <c r="CO261" i="9"/>
  <c r="CN261" i="9"/>
  <c r="CK261" i="9"/>
  <c r="CJ261" i="9"/>
  <c r="GP261" i="9" s="1"/>
  <c r="CG261" i="9"/>
  <c r="CF261" i="9"/>
  <c r="CA261" i="9"/>
  <c r="BZ261" i="9"/>
  <c r="BY261" i="9"/>
  <c r="DE261" i="9" s="1"/>
  <c r="BX261" i="9"/>
  <c r="DD261" i="9" s="1"/>
  <c r="BU261" i="9"/>
  <c r="BT261" i="9"/>
  <c r="CZ261" i="9" s="1"/>
  <c r="BQ261" i="9"/>
  <c r="BP261" i="9"/>
  <c r="BH261" i="9"/>
  <c r="BE261" i="9"/>
  <c r="BA261" i="9"/>
  <c r="AS261" i="9"/>
  <c r="AR261" i="9"/>
  <c r="AO261" i="9"/>
  <c r="AN261" i="9"/>
  <c r="AK261" i="9"/>
  <c r="AJ261" i="9"/>
  <c r="AE261" i="9"/>
  <c r="AD261" i="9"/>
  <c r="DJ261" i="9" s="1"/>
  <c r="AC261" i="9"/>
  <c r="AB261" i="9"/>
  <c r="Y261" i="9"/>
  <c r="GO261" i="9" s="1"/>
  <c r="X261" i="9"/>
  <c r="U261" i="9"/>
  <c r="T261" i="9"/>
  <c r="O261" i="9"/>
  <c r="N261" i="9"/>
  <c r="K261" i="9"/>
  <c r="J261" i="9"/>
  <c r="HG260" i="9"/>
  <c r="HC260" i="9"/>
  <c r="HB260" i="9"/>
  <c r="HF260" i="9" s="1"/>
  <c r="GT260" i="9"/>
  <c r="GM260" i="9"/>
  <c r="GU260" i="9" s="1"/>
  <c r="GL260" i="9"/>
  <c r="GG260" i="9"/>
  <c r="GK260" i="9" s="1"/>
  <c r="GF260" i="9"/>
  <c r="GJ260" i="9" s="1"/>
  <c r="GE260" i="9"/>
  <c r="GD260" i="9"/>
  <c r="GC260" i="9"/>
  <c r="GB260" i="9"/>
  <c r="FY260" i="9"/>
  <c r="FX260" i="9"/>
  <c r="FU260" i="9"/>
  <c r="FT260" i="9"/>
  <c r="FM260" i="9"/>
  <c r="FE260" i="9"/>
  <c r="EW260" i="9"/>
  <c r="EV260" i="9"/>
  <c r="ES260" i="9"/>
  <c r="ER260" i="9"/>
  <c r="EO260" i="9"/>
  <c r="EN260" i="9"/>
  <c r="EX260" i="9" s="1"/>
  <c r="EZ260" i="9" s="1"/>
  <c r="EI260" i="9"/>
  <c r="EH260" i="9"/>
  <c r="EG260" i="9"/>
  <c r="HE260" i="9" s="1"/>
  <c r="HI260" i="9" s="1"/>
  <c r="EF260" i="9"/>
  <c r="FL260" i="9" s="1"/>
  <c r="EC260" i="9"/>
  <c r="FI260" i="9" s="1"/>
  <c r="EB260" i="9"/>
  <c r="FH260" i="9" s="1"/>
  <c r="DY260" i="9"/>
  <c r="DX260" i="9"/>
  <c r="FD260" i="9" s="1"/>
  <c r="FN260" i="9" s="1"/>
  <c r="DA260" i="9"/>
  <c r="CZ260" i="9"/>
  <c r="DF260" i="9" s="1"/>
  <c r="CB260" i="9" s="1"/>
  <c r="DH260" i="9" s="1"/>
  <c r="CW260" i="9"/>
  <c r="DG260" i="9" s="1"/>
  <c r="CC260" i="9" s="1"/>
  <c r="DI260" i="9" s="1"/>
  <c r="CV260" i="9"/>
  <c r="CO260" i="9"/>
  <c r="CN260" i="9"/>
  <c r="CK260" i="9"/>
  <c r="CJ260" i="9"/>
  <c r="CG260" i="9"/>
  <c r="CF260" i="9"/>
  <c r="CA260" i="9"/>
  <c r="BZ260" i="9"/>
  <c r="CP260" i="9" s="1"/>
  <c r="BY260" i="9"/>
  <c r="DE260" i="9" s="1"/>
  <c r="BX260" i="9"/>
  <c r="DD260" i="9" s="1"/>
  <c r="BU260" i="9"/>
  <c r="BT260" i="9"/>
  <c r="BQ260" i="9"/>
  <c r="BP260" i="9"/>
  <c r="BH260" i="9"/>
  <c r="BA260" i="9"/>
  <c r="BK260" i="9" s="1"/>
  <c r="AG260" i="9" s="1"/>
  <c r="AZ260" i="9"/>
  <c r="AW260" i="9"/>
  <c r="AS260" i="9"/>
  <c r="AR260" i="9"/>
  <c r="AO260" i="9"/>
  <c r="AN260" i="9"/>
  <c r="AK260" i="9"/>
  <c r="GI260" i="9" s="1"/>
  <c r="AJ260" i="9"/>
  <c r="AT260" i="9" s="1"/>
  <c r="AV260" i="9" s="1"/>
  <c r="AE260" i="9"/>
  <c r="AU260" i="9" s="1"/>
  <c r="AD260" i="9"/>
  <c r="AC260" i="9"/>
  <c r="BI260" i="9" s="1"/>
  <c r="AB260" i="9"/>
  <c r="Y260" i="9"/>
  <c r="BE260" i="9" s="1"/>
  <c r="X260" i="9"/>
  <c r="U260" i="9"/>
  <c r="T260" i="9"/>
  <c r="O260" i="9"/>
  <c r="N260" i="9"/>
  <c r="K260" i="9"/>
  <c r="J260" i="9"/>
  <c r="HG259" i="9"/>
  <c r="HF259" i="9"/>
  <c r="HE259" i="9"/>
  <c r="HI259" i="9" s="1"/>
  <c r="HC259" i="9"/>
  <c r="HB259" i="9"/>
  <c r="GQ259" i="9"/>
  <c r="GP259" i="9"/>
  <c r="GO259" i="9"/>
  <c r="GN259" i="9"/>
  <c r="GM259" i="9"/>
  <c r="GU259" i="9" s="1"/>
  <c r="GL259" i="9"/>
  <c r="GI259" i="9"/>
  <c r="GY259" i="9" s="1"/>
  <c r="GE259" i="9"/>
  <c r="GD259" i="9"/>
  <c r="GC259" i="9"/>
  <c r="GB259" i="9"/>
  <c r="FY259" i="9"/>
  <c r="FX259" i="9"/>
  <c r="FU259" i="9"/>
  <c r="FT259" i="9"/>
  <c r="FM259" i="9"/>
  <c r="FL259" i="9"/>
  <c r="FI259" i="9"/>
  <c r="FH259" i="9"/>
  <c r="EW259" i="9"/>
  <c r="EV259" i="9"/>
  <c r="ES259" i="9"/>
  <c r="ER259" i="9"/>
  <c r="EO259" i="9"/>
  <c r="EN259" i="9"/>
  <c r="EI259" i="9"/>
  <c r="EH259" i="9"/>
  <c r="EG259" i="9"/>
  <c r="EF259" i="9"/>
  <c r="EC259" i="9"/>
  <c r="EB259" i="9"/>
  <c r="DY259" i="9"/>
  <c r="FE259" i="9" s="1"/>
  <c r="DX259" i="9"/>
  <c r="FD259" i="9" s="1"/>
  <c r="FN259" i="9" s="1"/>
  <c r="EJ259" i="9" s="1"/>
  <c r="DE259" i="9"/>
  <c r="DD259" i="9"/>
  <c r="CZ259" i="9"/>
  <c r="CQ259" i="9"/>
  <c r="CS259" i="9" s="1"/>
  <c r="CP259" i="9"/>
  <c r="CO259" i="9"/>
  <c r="CN259" i="9"/>
  <c r="CK259" i="9"/>
  <c r="CJ259" i="9"/>
  <c r="CG259" i="9"/>
  <c r="CF259" i="9"/>
  <c r="CA259" i="9"/>
  <c r="BZ259" i="9"/>
  <c r="BY259" i="9"/>
  <c r="BX259" i="9"/>
  <c r="BU259" i="9"/>
  <c r="DA259" i="9" s="1"/>
  <c r="BT259" i="9"/>
  <c r="BQ259" i="9"/>
  <c r="CW259" i="9" s="1"/>
  <c r="DG259" i="9" s="1"/>
  <c r="CC259" i="9" s="1"/>
  <c r="DI259" i="9" s="1"/>
  <c r="BP259" i="9"/>
  <c r="CV259" i="9" s="1"/>
  <c r="BI259" i="9"/>
  <c r="BE259" i="9"/>
  <c r="BD259" i="9"/>
  <c r="AS259" i="9"/>
  <c r="AR259" i="9"/>
  <c r="AO259" i="9"/>
  <c r="AN259" i="9"/>
  <c r="AK259" i="9"/>
  <c r="AJ259" i="9"/>
  <c r="AE259" i="9"/>
  <c r="AD259" i="9"/>
  <c r="AC259" i="9"/>
  <c r="AB259" i="9"/>
  <c r="Y259" i="9"/>
  <c r="X259" i="9"/>
  <c r="U259" i="9"/>
  <c r="T259" i="9"/>
  <c r="AZ259" i="9" s="1"/>
  <c r="O259" i="9"/>
  <c r="N259" i="9"/>
  <c r="K259" i="9"/>
  <c r="J259" i="9"/>
  <c r="HF258" i="9"/>
  <c r="HC258" i="9"/>
  <c r="HG258" i="9" s="1"/>
  <c r="HB258" i="9"/>
  <c r="GU258" i="9"/>
  <c r="GM258" i="9"/>
  <c r="GL258" i="9"/>
  <c r="GE258" i="9"/>
  <c r="GI258" i="9" s="1"/>
  <c r="GD258" i="9"/>
  <c r="GT258" i="9" s="1"/>
  <c r="GC258" i="9"/>
  <c r="GB258" i="9"/>
  <c r="FY258" i="9"/>
  <c r="FX258" i="9"/>
  <c r="FU258" i="9"/>
  <c r="FT258" i="9"/>
  <c r="FN258" i="9"/>
  <c r="EJ258" i="9" s="1"/>
  <c r="FI258" i="9"/>
  <c r="FH258" i="9"/>
  <c r="FE258" i="9"/>
  <c r="FO258" i="9" s="1"/>
  <c r="FD258" i="9"/>
  <c r="EW258" i="9"/>
  <c r="EV258" i="9"/>
  <c r="ES258" i="9"/>
  <c r="ER258" i="9"/>
  <c r="EO258" i="9"/>
  <c r="EN258" i="9"/>
  <c r="GH258" i="9" s="1"/>
  <c r="EI258" i="9"/>
  <c r="EH258" i="9"/>
  <c r="EG258" i="9"/>
  <c r="FM258" i="9" s="1"/>
  <c r="EF258" i="9"/>
  <c r="FL258" i="9" s="1"/>
  <c r="EC258" i="9"/>
  <c r="EB258" i="9"/>
  <c r="DY258" i="9"/>
  <c r="DX258" i="9"/>
  <c r="DE258" i="9"/>
  <c r="DA258" i="9"/>
  <c r="CZ258" i="9"/>
  <c r="CO258" i="9"/>
  <c r="CN258" i="9"/>
  <c r="CK258" i="9"/>
  <c r="CJ258" i="9"/>
  <c r="CG258" i="9"/>
  <c r="CF258" i="9"/>
  <c r="CA258" i="9"/>
  <c r="BZ258" i="9"/>
  <c r="DJ258" i="9" s="1"/>
  <c r="BY258" i="9"/>
  <c r="BX258" i="9"/>
  <c r="DD258" i="9" s="1"/>
  <c r="BU258" i="9"/>
  <c r="BT258" i="9"/>
  <c r="BQ258" i="9"/>
  <c r="CW258" i="9" s="1"/>
  <c r="BP258" i="9"/>
  <c r="CV258" i="9" s="1"/>
  <c r="BE258" i="9"/>
  <c r="BA258" i="9"/>
  <c r="AZ258" i="9"/>
  <c r="AS258" i="9"/>
  <c r="AR258" i="9"/>
  <c r="AO258" i="9"/>
  <c r="AN258" i="9"/>
  <c r="AK258" i="9"/>
  <c r="AJ258" i="9"/>
  <c r="AE258" i="9"/>
  <c r="AD258" i="9"/>
  <c r="AC258" i="9"/>
  <c r="AB258" i="9"/>
  <c r="Y258" i="9"/>
  <c r="X258" i="9"/>
  <c r="U258" i="9"/>
  <c r="T258" i="9"/>
  <c r="O258" i="9"/>
  <c r="N258" i="9"/>
  <c r="K258" i="9"/>
  <c r="J258" i="9"/>
  <c r="HG257" i="9"/>
  <c r="HF257" i="9"/>
  <c r="HC257" i="9"/>
  <c r="HB257" i="9"/>
  <c r="GR257" i="9"/>
  <c r="GQ257" i="9"/>
  <c r="GN257" i="9"/>
  <c r="GM257" i="9"/>
  <c r="GU257" i="9" s="1"/>
  <c r="GL257" i="9"/>
  <c r="GT257" i="9" s="1"/>
  <c r="GH257" i="9"/>
  <c r="GE257" i="9"/>
  <c r="GD257" i="9"/>
  <c r="GC257" i="9"/>
  <c r="GB257" i="9"/>
  <c r="FY257" i="9"/>
  <c r="FX257" i="9"/>
  <c r="FU257" i="9"/>
  <c r="FT257" i="9"/>
  <c r="FO257" i="9"/>
  <c r="FM257" i="9"/>
  <c r="FL257" i="9"/>
  <c r="EX257" i="9"/>
  <c r="EZ257" i="9" s="1"/>
  <c r="EW257" i="9"/>
  <c r="EV257" i="9"/>
  <c r="ES257" i="9"/>
  <c r="ER257" i="9"/>
  <c r="EO257" i="9"/>
  <c r="EY257" i="9" s="1"/>
  <c r="FA257" i="9" s="1"/>
  <c r="EN257" i="9"/>
  <c r="EI257" i="9"/>
  <c r="EH257" i="9"/>
  <c r="EG257" i="9"/>
  <c r="EF257" i="9"/>
  <c r="EC257" i="9"/>
  <c r="FI257" i="9" s="1"/>
  <c r="EB257" i="9"/>
  <c r="FH257" i="9" s="1"/>
  <c r="DY257" i="9"/>
  <c r="FE257" i="9" s="1"/>
  <c r="DX257" i="9"/>
  <c r="FD257" i="9" s="1"/>
  <c r="CW257" i="9"/>
  <c r="DG257" i="9" s="1"/>
  <c r="CC257" i="9" s="1"/>
  <c r="DI257" i="9" s="1"/>
  <c r="CV257" i="9"/>
  <c r="CP257" i="9"/>
  <c r="CR257" i="9" s="1"/>
  <c r="CO257" i="9"/>
  <c r="CN257" i="9"/>
  <c r="CK257" i="9"/>
  <c r="CJ257" i="9"/>
  <c r="GP257" i="9" s="1"/>
  <c r="CG257" i="9"/>
  <c r="CF257" i="9"/>
  <c r="CA257" i="9"/>
  <c r="DK257" i="9" s="1"/>
  <c r="BZ257" i="9"/>
  <c r="BY257" i="9"/>
  <c r="DE257" i="9" s="1"/>
  <c r="BX257" i="9"/>
  <c r="BU257" i="9"/>
  <c r="DA257" i="9" s="1"/>
  <c r="BT257" i="9"/>
  <c r="CZ257" i="9" s="1"/>
  <c r="BQ257" i="9"/>
  <c r="BP257" i="9"/>
  <c r="BI257" i="9"/>
  <c r="BH257" i="9"/>
  <c r="BD257" i="9"/>
  <c r="AV257" i="9"/>
  <c r="AT257" i="9"/>
  <c r="AS257" i="9"/>
  <c r="AR257" i="9"/>
  <c r="AO257" i="9"/>
  <c r="AN257" i="9"/>
  <c r="AK257" i="9"/>
  <c r="AJ257" i="9"/>
  <c r="AE257" i="9"/>
  <c r="AD257" i="9"/>
  <c r="DJ257" i="9" s="1"/>
  <c r="AC257" i="9"/>
  <c r="HE257" i="9" s="1"/>
  <c r="HI257" i="9" s="1"/>
  <c r="AB257" i="9"/>
  <c r="Y257" i="9"/>
  <c r="X257" i="9"/>
  <c r="U257" i="9"/>
  <c r="T257" i="9"/>
  <c r="O257" i="9"/>
  <c r="N257" i="9"/>
  <c r="K257" i="9"/>
  <c r="J257" i="9"/>
  <c r="HC256" i="9"/>
  <c r="HG256" i="9" s="1"/>
  <c r="HB256" i="9"/>
  <c r="HF256" i="9" s="1"/>
  <c r="GO256" i="9"/>
  <c r="GM256" i="9"/>
  <c r="GL256" i="9"/>
  <c r="GJ256" i="9"/>
  <c r="GF256" i="9"/>
  <c r="GE256" i="9"/>
  <c r="GI256" i="9" s="1"/>
  <c r="GD256" i="9"/>
  <c r="GC256" i="9"/>
  <c r="GB256" i="9"/>
  <c r="FY256" i="9"/>
  <c r="FX256" i="9"/>
  <c r="FU256" i="9"/>
  <c r="FT256" i="9"/>
  <c r="FQ256" i="9"/>
  <c r="FN256" i="9"/>
  <c r="EJ256" i="9" s="1"/>
  <c r="FI256" i="9"/>
  <c r="FE256" i="9"/>
  <c r="FO256" i="9" s="1"/>
  <c r="EK256" i="9" s="1"/>
  <c r="FD256" i="9"/>
  <c r="EW256" i="9"/>
  <c r="EV256" i="9"/>
  <c r="ES256" i="9"/>
  <c r="ER256" i="9"/>
  <c r="EO256" i="9"/>
  <c r="EN256" i="9"/>
  <c r="EI256" i="9"/>
  <c r="EH256" i="9"/>
  <c r="EG256" i="9"/>
  <c r="FM256" i="9" s="1"/>
  <c r="EF256" i="9"/>
  <c r="FL256" i="9" s="1"/>
  <c r="EC256" i="9"/>
  <c r="EB256" i="9"/>
  <c r="FH256" i="9" s="1"/>
  <c r="DY256" i="9"/>
  <c r="DX256" i="9"/>
  <c r="DE256" i="9"/>
  <c r="DA256" i="9"/>
  <c r="CZ256" i="9"/>
  <c r="CQ256" i="9"/>
  <c r="CO256" i="9"/>
  <c r="CN256" i="9"/>
  <c r="CK256" i="9"/>
  <c r="CJ256" i="9"/>
  <c r="CG256" i="9"/>
  <c r="CF256" i="9"/>
  <c r="CA256" i="9"/>
  <c r="BZ256" i="9"/>
  <c r="BY256" i="9"/>
  <c r="BX256" i="9"/>
  <c r="DD256" i="9" s="1"/>
  <c r="BU256" i="9"/>
  <c r="BT256" i="9"/>
  <c r="BQ256" i="9"/>
  <c r="BP256" i="9"/>
  <c r="CV256" i="9" s="1"/>
  <c r="BE256" i="9"/>
  <c r="BD256" i="9"/>
  <c r="BA256" i="9"/>
  <c r="AZ256" i="9"/>
  <c r="AS256" i="9"/>
  <c r="AR256" i="9"/>
  <c r="AO256" i="9"/>
  <c r="AN256" i="9"/>
  <c r="AK256" i="9"/>
  <c r="AJ256" i="9"/>
  <c r="AE256" i="9"/>
  <c r="AD256" i="9"/>
  <c r="AC256" i="9"/>
  <c r="BI256" i="9" s="1"/>
  <c r="AB256" i="9"/>
  <c r="BH256" i="9" s="1"/>
  <c r="Y256" i="9"/>
  <c r="X256" i="9"/>
  <c r="U256" i="9"/>
  <c r="T256" i="9"/>
  <c r="O256" i="9"/>
  <c r="N256" i="9"/>
  <c r="K256" i="9"/>
  <c r="J256" i="9"/>
  <c r="HG255" i="9"/>
  <c r="HF255" i="9"/>
  <c r="HC255" i="9"/>
  <c r="HB255" i="9"/>
  <c r="GQ255" i="9"/>
  <c r="GY255" i="9" s="1"/>
  <c r="GP255" i="9"/>
  <c r="GN255" i="9"/>
  <c r="GM255" i="9"/>
  <c r="GU255" i="9" s="1"/>
  <c r="GL255" i="9"/>
  <c r="GT255" i="9" s="1"/>
  <c r="GE255" i="9"/>
  <c r="GD255" i="9"/>
  <c r="GC255" i="9"/>
  <c r="GB255" i="9"/>
  <c r="FY255" i="9"/>
  <c r="FX255" i="9"/>
  <c r="FU255" i="9"/>
  <c r="FT255" i="9"/>
  <c r="FO255" i="9"/>
  <c r="EK255" i="9" s="1"/>
  <c r="FN255" i="9"/>
  <c r="EJ255" i="9" s="1"/>
  <c r="FM255" i="9"/>
  <c r="FL255" i="9"/>
  <c r="EY255" i="9"/>
  <c r="FA255" i="9" s="1"/>
  <c r="EW255" i="9"/>
  <c r="EV255" i="9"/>
  <c r="ES255" i="9"/>
  <c r="ER255" i="9"/>
  <c r="EO255" i="9"/>
  <c r="EN255" i="9"/>
  <c r="EX255" i="9" s="1"/>
  <c r="EZ255" i="9" s="1"/>
  <c r="EI255" i="9"/>
  <c r="EH255" i="9"/>
  <c r="EG255" i="9"/>
  <c r="EF255" i="9"/>
  <c r="EC255" i="9"/>
  <c r="FI255" i="9" s="1"/>
  <c r="EB255" i="9"/>
  <c r="FH255" i="9" s="1"/>
  <c r="DY255" i="9"/>
  <c r="FE255" i="9" s="1"/>
  <c r="DX255" i="9"/>
  <c r="FD255" i="9" s="1"/>
  <c r="DI255" i="9"/>
  <c r="DG255" i="9"/>
  <c r="CC255" i="9" s="1"/>
  <c r="CW255" i="9"/>
  <c r="CP255" i="9"/>
  <c r="CR255" i="9" s="1"/>
  <c r="CO255" i="9"/>
  <c r="CN255" i="9"/>
  <c r="CK255" i="9"/>
  <c r="CJ255" i="9"/>
  <c r="CG255" i="9"/>
  <c r="CF255" i="9"/>
  <c r="CA255" i="9"/>
  <c r="CQ255" i="9" s="1"/>
  <c r="CS255" i="9" s="1"/>
  <c r="BZ255" i="9"/>
  <c r="BY255" i="9"/>
  <c r="DE255" i="9" s="1"/>
  <c r="BX255" i="9"/>
  <c r="DD255" i="9" s="1"/>
  <c r="BU255" i="9"/>
  <c r="DA255" i="9" s="1"/>
  <c r="BT255" i="9"/>
  <c r="CZ255" i="9" s="1"/>
  <c r="BQ255" i="9"/>
  <c r="BP255" i="9"/>
  <c r="BJ255" i="9"/>
  <c r="AF255" i="9" s="1"/>
  <c r="BH255" i="9"/>
  <c r="AS255" i="9"/>
  <c r="AR255" i="9"/>
  <c r="AO255" i="9"/>
  <c r="AN255" i="9"/>
  <c r="AK255" i="9"/>
  <c r="GI255" i="9" s="1"/>
  <c r="AJ255" i="9"/>
  <c r="GH255" i="9" s="1"/>
  <c r="AE255" i="9"/>
  <c r="AD255" i="9"/>
  <c r="DJ255" i="9" s="1"/>
  <c r="AC255" i="9"/>
  <c r="AB255" i="9"/>
  <c r="HD255" i="9" s="1"/>
  <c r="HH255" i="9" s="1"/>
  <c r="Y255" i="9"/>
  <c r="X255" i="9"/>
  <c r="BD255" i="9" s="1"/>
  <c r="U255" i="9"/>
  <c r="T255" i="9"/>
  <c r="AZ255" i="9" s="1"/>
  <c r="O255" i="9"/>
  <c r="N255" i="9"/>
  <c r="K255" i="9"/>
  <c r="J255" i="9"/>
  <c r="HD254" i="9"/>
  <c r="HH254" i="9" s="1"/>
  <c r="HC254" i="9"/>
  <c r="HG254" i="9" s="1"/>
  <c r="HB254" i="9"/>
  <c r="HF254" i="9" s="1"/>
  <c r="GQ254" i="9"/>
  <c r="GN254" i="9"/>
  <c r="GM254" i="9"/>
  <c r="GL254" i="9"/>
  <c r="GF254" i="9"/>
  <c r="GJ254" i="9" s="1"/>
  <c r="GE254" i="9"/>
  <c r="GD254" i="9"/>
  <c r="GC254" i="9"/>
  <c r="GB254" i="9"/>
  <c r="FY254" i="9"/>
  <c r="FX254" i="9"/>
  <c r="FU254" i="9"/>
  <c r="FT254" i="9"/>
  <c r="FH254" i="9"/>
  <c r="FD254" i="9"/>
  <c r="EY254" i="9"/>
  <c r="FA254" i="9" s="1"/>
  <c r="EW254" i="9"/>
  <c r="EV254" i="9"/>
  <c r="ES254" i="9"/>
  <c r="ER254" i="9"/>
  <c r="EO254" i="9"/>
  <c r="EN254" i="9"/>
  <c r="EI254" i="9"/>
  <c r="EH254" i="9"/>
  <c r="EG254" i="9"/>
  <c r="FM254" i="9" s="1"/>
  <c r="EF254" i="9"/>
  <c r="FL254" i="9" s="1"/>
  <c r="EC254" i="9"/>
  <c r="FI254" i="9" s="1"/>
  <c r="EB254" i="9"/>
  <c r="DY254" i="9"/>
  <c r="FE254" i="9" s="1"/>
  <c r="FO254" i="9" s="1"/>
  <c r="DX254" i="9"/>
  <c r="DD254" i="9"/>
  <c r="CZ254" i="9"/>
  <c r="CW254" i="9"/>
  <c r="CO254" i="9"/>
  <c r="CN254" i="9"/>
  <c r="CK254" i="9"/>
  <c r="CJ254" i="9"/>
  <c r="CG254" i="9"/>
  <c r="CF254" i="9"/>
  <c r="CA254" i="9"/>
  <c r="BZ254" i="9"/>
  <c r="BY254" i="9"/>
  <c r="DE254" i="9" s="1"/>
  <c r="BX254" i="9"/>
  <c r="BU254" i="9"/>
  <c r="DA254" i="9" s="1"/>
  <c r="BT254" i="9"/>
  <c r="BQ254" i="9"/>
  <c r="BP254" i="9"/>
  <c r="CV254" i="9" s="1"/>
  <c r="BI254" i="9"/>
  <c r="BD254" i="9"/>
  <c r="BA254" i="9"/>
  <c r="AZ254" i="9"/>
  <c r="AS254" i="9"/>
  <c r="AR254" i="9"/>
  <c r="AO254" i="9"/>
  <c r="AU254" i="9" s="1"/>
  <c r="AW254" i="9" s="1"/>
  <c r="AN254" i="9"/>
  <c r="AK254" i="9"/>
  <c r="AJ254" i="9"/>
  <c r="AE254" i="9"/>
  <c r="AD254" i="9"/>
  <c r="AC254" i="9"/>
  <c r="AB254" i="9"/>
  <c r="BH254" i="9" s="1"/>
  <c r="Y254" i="9"/>
  <c r="X254" i="9"/>
  <c r="U254" i="9"/>
  <c r="T254" i="9"/>
  <c r="O254" i="9"/>
  <c r="N254" i="9"/>
  <c r="K254" i="9"/>
  <c r="J254" i="9"/>
  <c r="HF253" i="9"/>
  <c r="HE253" i="9"/>
  <c r="HI253" i="9" s="1"/>
  <c r="HC253" i="9"/>
  <c r="HG253" i="9" s="1"/>
  <c r="HB253" i="9"/>
  <c r="GQ253" i="9"/>
  <c r="GP253" i="9"/>
  <c r="GM253" i="9"/>
  <c r="GL253" i="9"/>
  <c r="GT253" i="9" s="1"/>
  <c r="GH253" i="9"/>
  <c r="GG253" i="9"/>
  <c r="GK253" i="9" s="1"/>
  <c r="GE253" i="9"/>
  <c r="GD253" i="9"/>
  <c r="GC253" i="9"/>
  <c r="GB253" i="9"/>
  <c r="FY253" i="9"/>
  <c r="FX253" i="9"/>
  <c r="FU253" i="9"/>
  <c r="FT253" i="9"/>
  <c r="FM253" i="9"/>
  <c r="FL253" i="9"/>
  <c r="FI253" i="9"/>
  <c r="EY253" i="9"/>
  <c r="EX253" i="9"/>
  <c r="EZ253" i="9" s="1"/>
  <c r="EW253" i="9"/>
  <c r="EV253" i="9"/>
  <c r="ES253" i="9"/>
  <c r="ER253" i="9"/>
  <c r="EO253" i="9"/>
  <c r="EN253" i="9"/>
  <c r="EI253" i="9"/>
  <c r="EH253" i="9"/>
  <c r="EG253" i="9"/>
  <c r="EF253" i="9"/>
  <c r="EC253" i="9"/>
  <c r="EB253" i="9"/>
  <c r="FH253" i="9" s="1"/>
  <c r="DY253" i="9"/>
  <c r="FE253" i="9" s="1"/>
  <c r="FO253" i="9" s="1"/>
  <c r="EK253" i="9" s="1"/>
  <c r="DX253" i="9"/>
  <c r="FD253" i="9" s="1"/>
  <c r="FN253" i="9" s="1"/>
  <c r="FP253" i="9" s="1"/>
  <c r="DE253" i="9"/>
  <c r="CV253" i="9"/>
  <c r="CO253" i="9"/>
  <c r="CN253" i="9"/>
  <c r="CK253" i="9"/>
  <c r="CJ253" i="9"/>
  <c r="CG253" i="9"/>
  <c r="CF253" i="9"/>
  <c r="CC253" i="9"/>
  <c r="DI253" i="9" s="1"/>
  <c r="CA253" i="9"/>
  <c r="BZ253" i="9"/>
  <c r="BY253" i="9"/>
  <c r="BX253" i="9"/>
  <c r="DD253" i="9" s="1"/>
  <c r="BU253" i="9"/>
  <c r="DA253" i="9" s="1"/>
  <c r="BT253" i="9"/>
  <c r="CZ253" i="9" s="1"/>
  <c r="BQ253" i="9"/>
  <c r="CW253" i="9" s="1"/>
  <c r="DG253" i="9" s="1"/>
  <c r="BP253" i="9"/>
  <c r="BM253" i="9"/>
  <c r="BI253" i="9"/>
  <c r="BH253" i="9"/>
  <c r="BE253" i="9"/>
  <c r="AU253" i="9"/>
  <c r="AT253" i="9"/>
  <c r="AV253" i="9" s="1"/>
  <c r="AS253" i="9"/>
  <c r="AR253" i="9"/>
  <c r="AO253" i="9"/>
  <c r="AN253" i="9"/>
  <c r="AK253" i="9"/>
  <c r="AJ253" i="9"/>
  <c r="AE253" i="9"/>
  <c r="AD253" i="9"/>
  <c r="DJ253" i="9" s="1"/>
  <c r="AC253" i="9"/>
  <c r="AB253" i="9"/>
  <c r="HD253" i="9" s="1"/>
  <c r="HH253" i="9" s="1"/>
  <c r="Y253" i="9"/>
  <c r="X253" i="9"/>
  <c r="U253" i="9"/>
  <c r="BA253" i="9" s="1"/>
  <c r="BK253" i="9" s="1"/>
  <c r="AG253" i="9" s="1"/>
  <c r="T253" i="9"/>
  <c r="O253" i="9"/>
  <c r="N253" i="9"/>
  <c r="K253" i="9"/>
  <c r="J253" i="9"/>
  <c r="HC252" i="9"/>
  <c r="HG252" i="9" s="1"/>
  <c r="HB252" i="9"/>
  <c r="HF252" i="9" s="1"/>
  <c r="GN252" i="9"/>
  <c r="GR252" i="9" s="1"/>
  <c r="GM252" i="9"/>
  <c r="GL252" i="9"/>
  <c r="GE252" i="9"/>
  <c r="GD252" i="9"/>
  <c r="GH252" i="9" s="1"/>
  <c r="GC252" i="9"/>
  <c r="GB252" i="9"/>
  <c r="FY252" i="9"/>
  <c r="FX252" i="9"/>
  <c r="FU252" i="9"/>
  <c r="FT252" i="9"/>
  <c r="FM252" i="9"/>
  <c r="FH252" i="9"/>
  <c r="FD252" i="9"/>
  <c r="EW252" i="9"/>
  <c r="EV252" i="9"/>
  <c r="ES252" i="9"/>
  <c r="ER252" i="9"/>
  <c r="EO252" i="9"/>
  <c r="EY252" i="9" s="1"/>
  <c r="FA252" i="9" s="1"/>
  <c r="EN252" i="9"/>
  <c r="EI252" i="9"/>
  <c r="EH252" i="9"/>
  <c r="EG252" i="9"/>
  <c r="EF252" i="9"/>
  <c r="EC252" i="9"/>
  <c r="FI252" i="9" s="1"/>
  <c r="EB252" i="9"/>
  <c r="DY252" i="9"/>
  <c r="FE252" i="9" s="1"/>
  <c r="FO252" i="9" s="1"/>
  <c r="DX252" i="9"/>
  <c r="DK252" i="9"/>
  <c r="DD252" i="9"/>
  <c r="DA252" i="9"/>
  <c r="CZ252" i="9"/>
  <c r="CW252" i="9"/>
  <c r="CO252" i="9"/>
  <c r="CN252" i="9"/>
  <c r="CK252" i="9"/>
  <c r="CJ252" i="9"/>
  <c r="CG252" i="9"/>
  <c r="CF252" i="9"/>
  <c r="CA252" i="9"/>
  <c r="BZ252" i="9"/>
  <c r="BY252" i="9"/>
  <c r="DE252" i="9" s="1"/>
  <c r="BX252" i="9"/>
  <c r="BU252" i="9"/>
  <c r="BT252" i="9"/>
  <c r="BQ252" i="9"/>
  <c r="BP252" i="9"/>
  <c r="BI252" i="9"/>
  <c r="BD252" i="9"/>
  <c r="BA252" i="9"/>
  <c r="AZ252" i="9"/>
  <c r="BJ252" i="9" s="1"/>
  <c r="AF252" i="9" s="1"/>
  <c r="BL252" i="9" s="1"/>
  <c r="AS252" i="9"/>
  <c r="AR252" i="9"/>
  <c r="AO252" i="9"/>
  <c r="AN252" i="9"/>
  <c r="AK252" i="9"/>
  <c r="AU252" i="9" s="1"/>
  <c r="AW252" i="9" s="1"/>
  <c r="AJ252" i="9"/>
  <c r="AE252" i="9"/>
  <c r="AD252" i="9"/>
  <c r="AC252" i="9"/>
  <c r="AB252" i="9"/>
  <c r="BH252" i="9" s="1"/>
  <c r="Y252" i="9"/>
  <c r="X252" i="9"/>
  <c r="U252" i="9"/>
  <c r="GG252" i="9" s="1"/>
  <c r="GK252" i="9" s="1"/>
  <c r="T252" i="9"/>
  <c r="O252" i="9"/>
  <c r="N252" i="9"/>
  <c r="K252" i="9"/>
  <c r="J252" i="9"/>
  <c r="HG251" i="9"/>
  <c r="HF251" i="9"/>
  <c r="HC251" i="9"/>
  <c r="HB251" i="9"/>
  <c r="GX251" i="9"/>
  <c r="GM251" i="9"/>
  <c r="GL251" i="9"/>
  <c r="GT251" i="9" s="1"/>
  <c r="GH251" i="9"/>
  <c r="GE251" i="9"/>
  <c r="GI251" i="9" s="1"/>
  <c r="GD251" i="9"/>
  <c r="GC251" i="9"/>
  <c r="GB251" i="9"/>
  <c r="FY251" i="9"/>
  <c r="FX251" i="9"/>
  <c r="FU251" i="9"/>
  <c r="FT251" i="9"/>
  <c r="FM251" i="9"/>
  <c r="FL251" i="9"/>
  <c r="FI251" i="9"/>
  <c r="EZ251" i="9"/>
  <c r="EW251" i="9"/>
  <c r="EV251" i="9"/>
  <c r="ES251" i="9"/>
  <c r="ER251" i="9"/>
  <c r="EO251" i="9"/>
  <c r="EN251" i="9"/>
  <c r="EX251" i="9" s="1"/>
  <c r="EI251" i="9"/>
  <c r="EH251" i="9"/>
  <c r="EG251" i="9"/>
  <c r="EF251" i="9"/>
  <c r="EC251" i="9"/>
  <c r="EB251" i="9"/>
  <c r="FH251" i="9" s="1"/>
  <c r="FN251" i="9" s="1"/>
  <c r="EJ251" i="9" s="1"/>
  <c r="DY251" i="9"/>
  <c r="FE251" i="9" s="1"/>
  <c r="FO251" i="9" s="1"/>
  <c r="EK251" i="9" s="1"/>
  <c r="DX251" i="9"/>
  <c r="FD251" i="9" s="1"/>
  <c r="DF251" i="9"/>
  <c r="CB251" i="9" s="1"/>
  <c r="DH251" i="9" s="1"/>
  <c r="DE251" i="9"/>
  <c r="CV251" i="9"/>
  <c r="CO251" i="9"/>
  <c r="CN251" i="9"/>
  <c r="CK251" i="9"/>
  <c r="CJ251" i="9"/>
  <c r="GP251" i="9" s="1"/>
  <c r="CG251" i="9"/>
  <c r="CF251" i="9"/>
  <c r="CA251" i="9"/>
  <c r="CQ251" i="9" s="1"/>
  <c r="CS251" i="9" s="1"/>
  <c r="BZ251" i="9"/>
  <c r="BY251" i="9"/>
  <c r="BX251" i="9"/>
  <c r="DD251" i="9" s="1"/>
  <c r="BU251" i="9"/>
  <c r="BT251" i="9"/>
  <c r="CZ251" i="9" s="1"/>
  <c r="BQ251" i="9"/>
  <c r="CW251" i="9" s="1"/>
  <c r="BP251" i="9"/>
  <c r="BH251" i="9"/>
  <c r="BE251" i="9"/>
  <c r="AV251" i="9"/>
  <c r="AS251" i="9"/>
  <c r="AR251" i="9"/>
  <c r="AO251" i="9"/>
  <c r="AN251" i="9"/>
  <c r="AK251" i="9"/>
  <c r="AJ251" i="9"/>
  <c r="AT251" i="9" s="1"/>
  <c r="AE251" i="9"/>
  <c r="AD251" i="9"/>
  <c r="DJ251" i="9" s="1"/>
  <c r="AC251" i="9"/>
  <c r="AB251" i="9"/>
  <c r="Y251" i="9"/>
  <c r="X251" i="9"/>
  <c r="U251" i="9"/>
  <c r="T251" i="9"/>
  <c r="O251" i="9"/>
  <c r="N251" i="9"/>
  <c r="K251" i="9"/>
  <c r="J251" i="9"/>
  <c r="HG250" i="9"/>
  <c r="HC250" i="9"/>
  <c r="HB250" i="9"/>
  <c r="HF250" i="9" s="1"/>
  <c r="GN250" i="9"/>
  <c r="GM250" i="9"/>
  <c r="GL250" i="9"/>
  <c r="GP250" i="9" s="1"/>
  <c r="GF250" i="9"/>
  <c r="GJ250" i="9" s="1"/>
  <c r="GE250" i="9"/>
  <c r="GD250" i="9"/>
  <c r="GH250" i="9" s="1"/>
  <c r="GC250" i="9"/>
  <c r="GB250" i="9"/>
  <c r="FY250" i="9"/>
  <c r="FX250" i="9"/>
  <c r="FU250" i="9"/>
  <c r="FT250" i="9"/>
  <c r="FH250" i="9"/>
  <c r="FD250" i="9"/>
  <c r="EY250" i="9"/>
  <c r="FA250" i="9" s="1"/>
  <c r="EW250" i="9"/>
  <c r="EV250" i="9"/>
  <c r="ES250" i="9"/>
  <c r="ER250" i="9"/>
  <c r="EO250" i="9"/>
  <c r="EN250" i="9"/>
  <c r="EI250" i="9"/>
  <c r="EH250" i="9"/>
  <c r="EG250" i="9"/>
  <c r="FM250" i="9" s="1"/>
  <c r="EF250" i="9"/>
  <c r="FL250" i="9" s="1"/>
  <c r="EC250" i="9"/>
  <c r="FI250" i="9" s="1"/>
  <c r="EB250" i="9"/>
  <c r="DY250" i="9"/>
  <c r="FE250" i="9" s="1"/>
  <c r="DX250" i="9"/>
  <c r="DG250" i="9"/>
  <c r="CC250" i="9" s="1"/>
  <c r="DI250" i="9" s="1"/>
  <c r="DD250" i="9"/>
  <c r="CZ250" i="9"/>
  <c r="CW250" i="9"/>
  <c r="CO250" i="9"/>
  <c r="CN250" i="9"/>
  <c r="CK250" i="9"/>
  <c r="CJ250" i="9"/>
  <c r="CG250" i="9"/>
  <c r="CF250" i="9"/>
  <c r="CA250" i="9"/>
  <c r="BZ250" i="9"/>
  <c r="BY250" i="9"/>
  <c r="DE250" i="9" s="1"/>
  <c r="BX250" i="9"/>
  <c r="BU250" i="9"/>
  <c r="DA250" i="9" s="1"/>
  <c r="BT250" i="9"/>
  <c r="BQ250" i="9"/>
  <c r="BP250" i="9"/>
  <c r="CV250" i="9" s="1"/>
  <c r="BD250" i="9"/>
  <c r="BA250" i="9"/>
  <c r="AZ250" i="9"/>
  <c r="AS250" i="9"/>
  <c r="AR250" i="9"/>
  <c r="AO250" i="9"/>
  <c r="GQ250" i="9" s="1"/>
  <c r="AN250" i="9"/>
  <c r="AK250" i="9"/>
  <c r="AJ250" i="9"/>
  <c r="AE250" i="9"/>
  <c r="AD250" i="9"/>
  <c r="DJ250" i="9" s="1"/>
  <c r="AC250" i="9"/>
  <c r="AB250" i="9"/>
  <c r="Y250" i="9"/>
  <c r="X250" i="9"/>
  <c r="U250" i="9"/>
  <c r="T250" i="9"/>
  <c r="O250" i="9"/>
  <c r="N250" i="9"/>
  <c r="K250" i="9"/>
  <c r="J250" i="9"/>
  <c r="HF249" i="9"/>
  <c r="HE249" i="9"/>
  <c r="HI249" i="9" s="1"/>
  <c r="HC249" i="9"/>
  <c r="HG249" i="9" s="1"/>
  <c r="HB249" i="9"/>
  <c r="GU249" i="9"/>
  <c r="GQ249" i="9"/>
  <c r="GP249" i="9"/>
  <c r="GM249" i="9"/>
  <c r="GL249" i="9"/>
  <c r="GT249" i="9" s="1"/>
  <c r="GE249" i="9"/>
  <c r="GD249" i="9"/>
  <c r="GC249" i="9"/>
  <c r="GB249" i="9"/>
  <c r="FY249" i="9"/>
  <c r="FX249" i="9"/>
  <c r="FU249" i="9"/>
  <c r="FT249" i="9"/>
  <c r="FM249" i="9"/>
  <c r="FL249" i="9"/>
  <c r="FI249" i="9"/>
  <c r="FE249" i="9"/>
  <c r="EY249" i="9"/>
  <c r="EX249" i="9"/>
  <c r="EZ249" i="9" s="1"/>
  <c r="EW249" i="9"/>
  <c r="EV249" i="9"/>
  <c r="ES249" i="9"/>
  <c r="ER249" i="9"/>
  <c r="EO249" i="9"/>
  <c r="EN249" i="9"/>
  <c r="EI249" i="9"/>
  <c r="EH249" i="9"/>
  <c r="FP249" i="9" s="1"/>
  <c r="EG249" i="9"/>
  <c r="EF249" i="9"/>
  <c r="EC249" i="9"/>
  <c r="EB249" i="9"/>
  <c r="FH249" i="9" s="1"/>
  <c r="DY249" i="9"/>
  <c r="DX249" i="9"/>
  <c r="FD249" i="9" s="1"/>
  <c r="FN249" i="9" s="1"/>
  <c r="EJ249" i="9" s="1"/>
  <c r="DK249" i="9"/>
  <c r="DE249" i="9"/>
  <c r="CV249" i="9"/>
  <c r="DF249" i="9" s="1"/>
  <c r="CB249" i="9" s="1"/>
  <c r="DH249" i="9" s="1"/>
  <c r="CO249" i="9"/>
  <c r="CN249" i="9"/>
  <c r="CK249" i="9"/>
  <c r="CJ249" i="9"/>
  <c r="CG249" i="9"/>
  <c r="CF249" i="9"/>
  <c r="CA249" i="9"/>
  <c r="BZ249" i="9"/>
  <c r="BY249" i="9"/>
  <c r="BX249" i="9"/>
  <c r="DD249" i="9" s="1"/>
  <c r="BU249" i="9"/>
  <c r="DA249" i="9" s="1"/>
  <c r="BT249" i="9"/>
  <c r="CZ249" i="9" s="1"/>
  <c r="BQ249" i="9"/>
  <c r="CW249" i="9" s="1"/>
  <c r="DG249" i="9" s="1"/>
  <c r="CC249" i="9" s="1"/>
  <c r="DI249" i="9" s="1"/>
  <c r="BP249" i="9"/>
  <c r="BI249" i="9"/>
  <c r="BH249" i="9"/>
  <c r="BE249" i="9"/>
  <c r="AU249" i="9"/>
  <c r="AT249" i="9"/>
  <c r="AS249" i="9"/>
  <c r="AR249" i="9"/>
  <c r="AO249" i="9"/>
  <c r="AN249" i="9"/>
  <c r="AK249" i="9"/>
  <c r="AJ249" i="9"/>
  <c r="AE249" i="9"/>
  <c r="AD249" i="9"/>
  <c r="DJ249" i="9" s="1"/>
  <c r="AC249" i="9"/>
  <c r="AB249" i="9"/>
  <c r="HD249" i="9" s="1"/>
  <c r="HH249" i="9" s="1"/>
  <c r="Y249" i="9"/>
  <c r="X249" i="9"/>
  <c r="U249" i="9"/>
  <c r="BA249" i="9" s="1"/>
  <c r="BK249" i="9" s="1"/>
  <c r="AG249" i="9" s="1"/>
  <c r="T249" i="9"/>
  <c r="O249" i="9"/>
  <c r="N249" i="9"/>
  <c r="K249" i="9"/>
  <c r="J249" i="9"/>
  <c r="HC248" i="9"/>
  <c r="HG248" i="9" s="1"/>
  <c r="HB248" i="9"/>
  <c r="HF248" i="9" s="1"/>
  <c r="GN248" i="9"/>
  <c r="GR248" i="9" s="1"/>
  <c r="GM248" i="9"/>
  <c r="GL248" i="9"/>
  <c r="GE248" i="9"/>
  <c r="GU248" i="9" s="1"/>
  <c r="GD248" i="9"/>
  <c r="GH248" i="9" s="1"/>
  <c r="GC248" i="9"/>
  <c r="GB248" i="9"/>
  <c r="FY248" i="9"/>
  <c r="FX248" i="9"/>
  <c r="FU248" i="9"/>
  <c r="FT248" i="9"/>
  <c r="FM248" i="9"/>
  <c r="FH248" i="9"/>
  <c r="FD248" i="9"/>
  <c r="EW248" i="9"/>
  <c r="EV248" i="9"/>
  <c r="ES248" i="9"/>
  <c r="ER248" i="9"/>
  <c r="EO248" i="9"/>
  <c r="EY248" i="9" s="1"/>
  <c r="FA248" i="9" s="1"/>
  <c r="EN248" i="9"/>
  <c r="EI248" i="9"/>
  <c r="EH248" i="9"/>
  <c r="EG248" i="9"/>
  <c r="EF248" i="9"/>
  <c r="FL248" i="9" s="1"/>
  <c r="EC248" i="9"/>
  <c r="FI248" i="9" s="1"/>
  <c r="EB248" i="9"/>
  <c r="DY248" i="9"/>
  <c r="FE248" i="9" s="1"/>
  <c r="FO248" i="9" s="1"/>
  <c r="EK248" i="9" s="1"/>
  <c r="DX248" i="9"/>
  <c r="DK248" i="9"/>
  <c r="DD248" i="9"/>
  <c r="CZ248" i="9"/>
  <c r="CW248" i="9"/>
  <c r="DG248" i="9" s="1"/>
  <c r="CC248" i="9" s="1"/>
  <c r="DI248" i="9" s="1"/>
  <c r="CO248" i="9"/>
  <c r="CN248" i="9"/>
  <c r="CK248" i="9"/>
  <c r="CJ248" i="9"/>
  <c r="CG248" i="9"/>
  <c r="CF248" i="9"/>
  <c r="CA248" i="9"/>
  <c r="BZ248" i="9"/>
  <c r="BY248" i="9"/>
  <c r="DE248" i="9" s="1"/>
  <c r="BX248" i="9"/>
  <c r="BU248" i="9"/>
  <c r="DA248" i="9" s="1"/>
  <c r="BT248" i="9"/>
  <c r="BQ248" i="9"/>
  <c r="BP248" i="9"/>
  <c r="BI248" i="9"/>
  <c r="BD248" i="9"/>
  <c r="AZ248" i="9"/>
  <c r="AS248" i="9"/>
  <c r="AR248" i="9"/>
  <c r="AO248" i="9"/>
  <c r="AN248" i="9"/>
  <c r="AK248" i="9"/>
  <c r="AU248" i="9" s="1"/>
  <c r="AW248" i="9" s="1"/>
  <c r="AJ248" i="9"/>
  <c r="AE248" i="9"/>
  <c r="AD248" i="9"/>
  <c r="AC248" i="9"/>
  <c r="AB248" i="9"/>
  <c r="BH248" i="9" s="1"/>
  <c r="Y248" i="9"/>
  <c r="X248" i="9"/>
  <c r="U248" i="9"/>
  <c r="GG248" i="9" s="1"/>
  <c r="GK248" i="9" s="1"/>
  <c r="T248" i="9"/>
  <c r="O248" i="9"/>
  <c r="N248" i="9"/>
  <c r="K248" i="9"/>
  <c r="J248" i="9"/>
  <c r="HG247" i="9"/>
  <c r="HF247" i="9"/>
  <c r="HC247" i="9"/>
  <c r="HB247" i="9"/>
  <c r="GM247" i="9"/>
  <c r="GL247" i="9"/>
  <c r="GT247" i="9" s="1"/>
  <c r="GH247" i="9"/>
  <c r="GE247" i="9"/>
  <c r="GI247" i="9" s="1"/>
  <c r="GD247" i="9"/>
  <c r="GC247" i="9"/>
  <c r="GB247" i="9"/>
  <c r="FY247" i="9"/>
  <c r="FX247" i="9"/>
  <c r="FU247" i="9"/>
  <c r="FT247" i="9"/>
  <c r="FM247" i="9"/>
  <c r="FL247" i="9"/>
  <c r="FI247" i="9"/>
  <c r="EZ247" i="9"/>
  <c r="EW247" i="9"/>
  <c r="EV247" i="9"/>
  <c r="ES247" i="9"/>
  <c r="ER247" i="9"/>
  <c r="EO247" i="9"/>
  <c r="EN247" i="9"/>
  <c r="EX247" i="9" s="1"/>
  <c r="EI247" i="9"/>
  <c r="EH247" i="9"/>
  <c r="EG247" i="9"/>
  <c r="EF247" i="9"/>
  <c r="EC247" i="9"/>
  <c r="EB247" i="9"/>
  <c r="FH247" i="9" s="1"/>
  <c r="FN247" i="9" s="1"/>
  <c r="EJ247" i="9" s="1"/>
  <c r="DY247" i="9"/>
  <c r="FE247" i="9" s="1"/>
  <c r="FO247" i="9" s="1"/>
  <c r="EK247" i="9" s="1"/>
  <c r="DX247" i="9"/>
  <c r="FD247" i="9" s="1"/>
  <c r="DF247" i="9"/>
  <c r="CB247" i="9" s="1"/>
  <c r="DH247" i="9" s="1"/>
  <c r="DE247" i="9"/>
  <c r="CV247" i="9"/>
  <c r="CO247" i="9"/>
  <c r="CN247" i="9"/>
  <c r="CK247" i="9"/>
  <c r="CJ247" i="9"/>
  <c r="GP247" i="9" s="1"/>
  <c r="GX247" i="9" s="1"/>
  <c r="CG247" i="9"/>
  <c r="CF247" i="9"/>
  <c r="CA247" i="9"/>
  <c r="CQ247" i="9" s="1"/>
  <c r="CS247" i="9" s="1"/>
  <c r="BZ247" i="9"/>
  <c r="BY247" i="9"/>
  <c r="BX247" i="9"/>
  <c r="DD247" i="9" s="1"/>
  <c r="BU247" i="9"/>
  <c r="BT247" i="9"/>
  <c r="CZ247" i="9" s="1"/>
  <c r="BQ247" i="9"/>
  <c r="CW247" i="9" s="1"/>
  <c r="BP247" i="9"/>
  <c r="BH247" i="9"/>
  <c r="BE247" i="9"/>
  <c r="AV247" i="9"/>
  <c r="AS247" i="9"/>
  <c r="AR247" i="9"/>
  <c r="AO247" i="9"/>
  <c r="AN247" i="9"/>
  <c r="AK247" i="9"/>
  <c r="AJ247" i="9"/>
  <c r="AT247" i="9" s="1"/>
  <c r="AE247" i="9"/>
  <c r="AD247" i="9"/>
  <c r="DJ247" i="9" s="1"/>
  <c r="AC247" i="9"/>
  <c r="AB247" i="9"/>
  <c r="Y247" i="9"/>
  <c r="X247" i="9"/>
  <c r="U247" i="9"/>
  <c r="T247" i="9"/>
  <c r="O247" i="9"/>
  <c r="N247" i="9"/>
  <c r="K247" i="9"/>
  <c r="J247" i="9"/>
  <c r="HG246" i="9"/>
  <c r="HC246" i="9"/>
  <c r="HB246" i="9"/>
  <c r="HF246" i="9" s="1"/>
  <c r="GN246" i="9"/>
  <c r="GM246" i="9"/>
  <c r="GL246" i="9"/>
  <c r="GP246" i="9" s="1"/>
  <c r="GF246" i="9"/>
  <c r="GJ246" i="9" s="1"/>
  <c r="GE246" i="9"/>
  <c r="GD246" i="9"/>
  <c r="GH246" i="9" s="1"/>
  <c r="GC246" i="9"/>
  <c r="GB246" i="9"/>
  <c r="FY246" i="9"/>
  <c r="FX246" i="9"/>
  <c r="FU246" i="9"/>
  <c r="FT246" i="9"/>
  <c r="FH246" i="9"/>
  <c r="FD246" i="9"/>
  <c r="EY246" i="9"/>
  <c r="FA246" i="9" s="1"/>
  <c r="EW246" i="9"/>
  <c r="EV246" i="9"/>
  <c r="ES246" i="9"/>
  <c r="ER246" i="9"/>
  <c r="EO246" i="9"/>
  <c r="EN246" i="9"/>
  <c r="EI246" i="9"/>
  <c r="EH246" i="9"/>
  <c r="EG246" i="9"/>
  <c r="FM246" i="9" s="1"/>
  <c r="EF246" i="9"/>
  <c r="FL246" i="9" s="1"/>
  <c r="EC246" i="9"/>
  <c r="FI246" i="9" s="1"/>
  <c r="EB246" i="9"/>
  <c r="DY246" i="9"/>
  <c r="FE246" i="9" s="1"/>
  <c r="DX246" i="9"/>
  <c r="DG246" i="9"/>
  <c r="CC246" i="9" s="1"/>
  <c r="DI246" i="9" s="1"/>
  <c r="DD246" i="9"/>
  <c r="CZ246" i="9"/>
  <c r="CW246" i="9"/>
  <c r="CO246" i="9"/>
  <c r="CN246" i="9"/>
  <c r="CK246" i="9"/>
  <c r="CJ246" i="9"/>
  <c r="CG246" i="9"/>
  <c r="CF246" i="9"/>
  <c r="CA246" i="9"/>
  <c r="BZ246" i="9"/>
  <c r="BY246" i="9"/>
  <c r="DE246" i="9" s="1"/>
  <c r="BX246" i="9"/>
  <c r="BU246" i="9"/>
  <c r="DA246" i="9" s="1"/>
  <c r="BT246" i="9"/>
  <c r="BQ246" i="9"/>
  <c r="BP246" i="9"/>
  <c r="CV246" i="9" s="1"/>
  <c r="BD246" i="9"/>
  <c r="BA246" i="9"/>
  <c r="AZ246" i="9"/>
  <c r="AS246" i="9"/>
  <c r="AR246" i="9"/>
  <c r="AO246" i="9"/>
  <c r="GQ246" i="9" s="1"/>
  <c r="AN246" i="9"/>
  <c r="AK246" i="9"/>
  <c r="AJ246" i="9"/>
  <c r="AE246" i="9"/>
  <c r="AD246" i="9"/>
  <c r="DJ246" i="9" s="1"/>
  <c r="AC246" i="9"/>
  <c r="AB246" i="9"/>
  <c r="Y246" i="9"/>
  <c r="X246" i="9"/>
  <c r="U246" i="9"/>
  <c r="T246" i="9"/>
  <c r="O246" i="9"/>
  <c r="N246" i="9"/>
  <c r="K246" i="9"/>
  <c r="J246" i="9"/>
  <c r="HF245" i="9"/>
  <c r="HE245" i="9"/>
  <c r="HI245" i="9" s="1"/>
  <c r="HC245" i="9"/>
  <c r="HG245" i="9" s="1"/>
  <c r="HB245" i="9"/>
  <c r="GU245" i="9"/>
  <c r="GQ245" i="9"/>
  <c r="GP245" i="9"/>
  <c r="GM245" i="9"/>
  <c r="GL245" i="9"/>
  <c r="GT245" i="9" s="1"/>
  <c r="GE245" i="9"/>
  <c r="GD245" i="9"/>
  <c r="GC245" i="9"/>
  <c r="GB245" i="9"/>
  <c r="FY245" i="9"/>
  <c r="FX245" i="9"/>
  <c r="FU245" i="9"/>
  <c r="FT245" i="9"/>
  <c r="FM245" i="9"/>
  <c r="FL245" i="9"/>
  <c r="FI245" i="9"/>
  <c r="FE245" i="9"/>
  <c r="EY245" i="9"/>
  <c r="EX245" i="9"/>
  <c r="EZ245" i="9" s="1"/>
  <c r="EW245" i="9"/>
  <c r="EV245" i="9"/>
  <c r="ES245" i="9"/>
  <c r="ER245" i="9"/>
  <c r="EO245" i="9"/>
  <c r="EN245" i="9"/>
  <c r="EI245" i="9"/>
  <c r="EH245" i="9"/>
  <c r="FP245" i="9" s="1"/>
  <c r="EG245" i="9"/>
  <c r="EF245" i="9"/>
  <c r="EC245" i="9"/>
  <c r="EB245" i="9"/>
  <c r="FH245" i="9" s="1"/>
  <c r="DY245" i="9"/>
  <c r="DX245" i="9"/>
  <c r="FD245" i="9" s="1"/>
  <c r="FN245" i="9" s="1"/>
  <c r="EJ245" i="9" s="1"/>
  <c r="DK245" i="9"/>
  <c r="DE245" i="9"/>
  <c r="CV245" i="9"/>
  <c r="DF245" i="9" s="1"/>
  <c r="CB245" i="9" s="1"/>
  <c r="DH245" i="9" s="1"/>
  <c r="CO245" i="9"/>
  <c r="CN245" i="9"/>
  <c r="CK245" i="9"/>
  <c r="CJ245" i="9"/>
  <c r="CG245" i="9"/>
  <c r="CF245" i="9"/>
  <c r="CA245" i="9"/>
  <c r="BZ245" i="9"/>
  <c r="BY245" i="9"/>
  <c r="BX245" i="9"/>
  <c r="DD245" i="9" s="1"/>
  <c r="BU245" i="9"/>
  <c r="DA245" i="9" s="1"/>
  <c r="BT245" i="9"/>
  <c r="CZ245" i="9" s="1"/>
  <c r="BQ245" i="9"/>
  <c r="CW245" i="9" s="1"/>
  <c r="DG245" i="9" s="1"/>
  <c r="CC245" i="9" s="1"/>
  <c r="DI245" i="9" s="1"/>
  <c r="BP245" i="9"/>
  <c r="BI245" i="9"/>
  <c r="BH245" i="9"/>
  <c r="BE245" i="9"/>
  <c r="AU245" i="9"/>
  <c r="AT245" i="9"/>
  <c r="AS245" i="9"/>
  <c r="AR245" i="9"/>
  <c r="AO245" i="9"/>
  <c r="AN245" i="9"/>
  <c r="AK245" i="9"/>
  <c r="AJ245" i="9"/>
  <c r="AE245" i="9"/>
  <c r="AD245" i="9"/>
  <c r="DJ245" i="9" s="1"/>
  <c r="AC245" i="9"/>
  <c r="AB245" i="9"/>
  <c r="HD245" i="9" s="1"/>
  <c r="HH245" i="9" s="1"/>
  <c r="Y245" i="9"/>
  <c r="X245" i="9"/>
  <c r="U245" i="9"/>
  <c r="BA245" i="9" s="1"/>
  <c r="BK245" i="9" s="1"/>
  <c r="AG245" i="9" s="1"/>
  <c r="T245" i="9"/>
  <c r="O245" i="9"/>
  <c r="N245" i="9"/>
  <c r="K245" i="9"/>
  <c r="J245" i="9"/>
  <c r="HC244" i="9"/>
  <c r="HG244" i="9" s="1"/>
  <c r="HB244" i="9"/>
  <c r="HF244" i="9" s="1"/>
  <c r="GU244" i="9"/>
  <c r="GM244" i="9"/>
  <c r="GL244" i="9"/>
  <c r="GE244" i="9"/>
  <c r="GI244" i="9" s="1"/>
  <c r="GD244" i="9"/>
  <c r="GC244" i="9"/>
  <c r="GB244" i="9"/>
  <c r="FY244" i="9"/>
  <c r="FX244" i="9"/>
  <c r="FU244" i="9"/>
  <c r="FT244" i="9"/>
  <c r="FM244" i="9"/>
  <c r="FL244" i="9"/>
  <c r="FI244" i="9"/>
  <c r="FE244" i="9"/>
  <c r="EZ244" i="9"/>
  <c r="EW244" i="9"/>
  <c r="EV244" i="9"/>
  <c r="ES244" i="9"/>
  <c r="ER244" i="9"/>
  <c r="EO244" i="9"/>
  <c r="EN244" i="9"/>
  <c r="EX244" i="9" s="1"/>
  <c r="EI244" i="9"/>
  <c r="EH244" i="9"/>
  <c r="EG244" i="9"/>
  <c r="EF244" i="9"/>
  <c r="EC244" i="9"/>
  <c r="EB244" i="9"/>
  <c r="FH244" i="9" s="1"/>
  <c r="FN244" i="9" s="1"/>
  <c r="DY244" i="9"/>
  <c r="DX244" i="9"/>
  <c r="FD244" i="9" s="1"/>
  <c r="DE244" i="9"/>
  <c r="CV244" i="9"/>
  <c r="CO244" i="9"/>
  <c r="CN244" i="9"/>
  <c r="CK244" i="9"/>
  <c r="CJ244" i="9"/>
  <c r="CG244" i="9"/>
  <c r="CF244" i="9"/>
  <c r="CA244" i="9"/>
  <c r="BZ244" i="9"/>
  <c r="DJ244" i="9" s="1"/>
  <c r="BY244" i="9"/>
  <c r="BX244" i="9"/>
  <c r="BU244" i="9"/>
  <c r="DA244" i="9" s="1"/>
  <c r="BT244" i="9"/>
  <c r="CZ244" i="9" s="1"/>
  <c r="BQ244" i="9"/>
  <c r="CW244" i="9" s="1"/>
  <c r="DG244" i="9" s="1"/>
  <c r="CC244" i="9" s="1"/>
  <c r="DI244" i="9" s="1"/>
  <c r="BP244" i="9"/>
  <c r="BH244" i="9"/>
  <c r="BE244" i="9"/>
  <c r="BA244" i="9"/>
  <c r="AV244" i="9"/>
  <c r="AS244" i="9"/>
  <c r="AR244" i="9"/>
  <c r="AO244" i="9"/>
  <c r="AN244" i="9"/>
  <c r="AK244" i="9"/>
  <c r="AJ244" i="9"/>
  <c r="AT244" i="9" s="1"/>
  <c r="AE244" i="9"/>
  <c r="AD244" i="9"/>
  <c r="AC244" i="9"/>
  <c r="HE244" i="9" s="1"/>
  <c r="HI244" i="9" s="1"/>
  <c r="AB244" i="9"/>
  <c r="Y244" i="9"/>
  <c r="X244" i="9"/>
  <c r="U244" i="9"/>
  <c r="T244" i="9"/>
  <c r="O244" i="9"/>
  <c r="N244" i="9"/>
  <c r="K244" i="9"/>
  <c r="J244" i="9"/>
  <c r="HD243" i="9"/>
  <c r="HH243" i="9" s="1"/>
  <c r="HC243" i="9"/>
  <c r="HG243" i="9" s="1"/>
  <c r="HB243" i="9"/>
  <c r="HF243" i="9" s="1"/>
  <c r="GQ243" i="9"/>
  <c r="GN243" i="9"/>
  <c r="GR243" i="9" s="1"/>
  <c r="GM243" i="9"/>
  <c r="GL243" i="9"/>
  <c r="GP243" i="9" s="1"/>
  <c r="GF243" i="9"/>
  <c r="GJ243" i="9" s="1"/>
  <c r="GE243" i="9"/>
  <c r="GD243" i="9"/>
  <c r="GH243" i="9" s="1"/>
  <c r="GC243" i="9"/>
  <c r="GB243" i="9"/>
  <c r="FY243" i="9"/>
  <c r="FX243" i="9"/>
  <c r="FU243" i="9"/>
  <c r="FT243" i="9"/>
  <c r="FM243" i="9"/>
  <c r="FH243" i="9"/>
  <c r="FD243" i="9"/>
  <c r="EY243" i="9"/>
  <c r="FA243" i="9" s="1"/>
  <c r="EW243" i="9"/>
  <c r="EV243" i="9"/>
  <c r="ES243" i="9"/>
  <c r="ER243" i="9"/>
  <c r="EO243" i="9"/>
  <c r="EN243" i="9"/>
  <c r="EI243" i="9"/>
  <c r="EH243" i="9"/>
  <c r="EG243" i="9"/>
  <c r="EF243" i="9"/>
  <c r="FL243" i="9" s="1"/>
  <c r="EC243" i="9"/>
  <c r="FI243" i="9" s="1"/>
  <c r="EB243" i="9"/>
  <c r="DY243" i="9"/>
  <c r="FE243" i="9" s="1"/>
  <c r="DX243" i="9"/>
  <c r="DJ243" i="9"/>
  <c r="DD243" i="9"/>
  <c r="CZ243" i="9"/>
  <c r="CW243" i="9"/>
  <c r="CO243" i="9"/>
  <c r="CN243" i="9"/>
  <c r="CK243" i="9"/>
  <c r="CJ243" i="9"/>
  <c r="CG243" i="9"/>
  <c r="CF243" i="9"/>
  <c r="CA243" i="9"/>
  <c r="BZ243" i="9"/>
  <c r="BY243" i="9"/>
  <c r="DE243" i="9" s="1"/>
  <c r="DG243" i="9" s="1"/>
  <c r="CC243" i="9" s="1"/>
  <c r="DI243" i="9" s="1"/>
  <c r="BX243" i="9"/>
  <c r="BU243" i="9"/>
  <c r="DA243" i="9" s="1"/>
  <c r="BT243" i="9"/>
  <c r="BQ243" i="9"/>
  <c r="BP243" i="9"/>
  <c r="CV243" i="9" s="1"/>
  <c r="BD243" i="9"/>
  <c r="BA243" i="9"/>
  <c r="AZ243" i="9"/>
  <c r="AS243" i="9"/>
  <c r="AR243" i="9"/>
  <c r="AO243" i="9"/>
  <c r="AN243" i="9"/>
  <c r="AK243" i="9"/>
  <c r="AU243" i="9" s="1"/>
  <c r="AW243" i="9" s="1"/>
  <c r="AJ243" i="9"/>
  <c r="AE243" i="9"/>
  <c r="AD243" i="9"/>
  <c r="AC243" i="9"/>
  <c r="AB243" i="9"/>
  <c r="BH243" i="9" s="1"/>
  <c r="Y243" i="9"/>
  <c r="X243" i="9"/>
  <c r="U243" i="9"/>
  <c r="T243" i="9"/>
  <c r="O243" i="9"/>
  <c r="N243" i="9"/>
  <c r="K243" i="9"/>
  <c r="J243" i="9"/>
  <c r="HG242" i="9"/>
  <c r="HC242" i="9"/>
  <c r="HB242" i="9"/>
  <c r="HF242" i="9" s="1"/>
  <c r="GP242" i="9"/>
  <c r="GM242" i="9"/>
  <c r="GL242" i="9"/>
  <c r="GE242" i="9"/>
  <c r="GD242" i="9"/>
  <c r="GT242" i="9" s="1"/>
  <c r="GC242" i="9"/>
  <c r="GB242" i="9"/>
  <c r="FY242" i="9"/>
  <c r="FX242" i="9"/>
  <c r="FU242" i="9"/>
  <c r="FT242" i="9"/>
  <c r="FM242" i="9"/>
  <c r="FL242" i="9"/>
  <c r="FI242" i="9"/>
  <c r="FD242" i="9"/>
  <c r="FN242" i="9" s="1"/>
  <c r="EY242" i="9"/>
  <c r="EW242" i="9"/>
  <c r="EV242" i="9"/>
  <c r="ES242" i="9"/>
  <c r="ER242" i="9"/>
  <c r="EX242" i="9" s="1"/>
  <c r="EZ242" i="9" s="1"/>
  <c r="EO242" i="9"/>
  <c r="EN242" i="9"/>
  <c r="EI242" i="9"/>
  <c r="EH242" i="9"/>
  <c r="EG242" i="9"/>
  <c r="EF242" i="9"/>
  <c r="EC242" i="9"/>
  <c r="EB242" i="9"/>
  <c r="FH242" i="9" s="1"/>
  <c r="DY242" i="9"/>
  <c r="FE242" i="9" s="1"/>
  <c r="FO242" i="9" s="1"/>
  <c r="FQ242" i="9" s="1"/>
  <c r="DX242" i="9"/>
  <c r="DG242" i="9"/>
  <c r="CC242" i="9" s="1"/>
  <c r="DI242" i="9" s="1"/>
  <c r="DE242" i="9"/>
  <c r="DA242" i="9"/>
  <c r="CZ242" i="9"/>
  <c r="CV242" i="9"/>
  <c r="CO242" i="9"/>
  <c r="CN242" i="9"/>
  <c r="CK242" i="9"/>
  <c r="CJ242" i="9"/>
  <c r="CG242" i="9"/>
  <c r="GI242" i="9" s="1"/>
  <c r="CF242" i="9"/>
  <c r="CA242" i="9"/>
  <c r="BZ242" i="9"/>
  <c r="BY242" i="9"/>
  <c r="BX242" i="9"/>
  <c r="DD242" i="9" s="1"/>
  <c r="BU242" i="9"/>
  <c r="GO242" i="9" s="1"/>
  <c r="BT242" i="9"/>
  <c r="BQ242" i="9"/>
  <c r="CW242" i="9" s="1"/>
  <c r="BP242" i="9"/>
  <c r="BI242" i="9"/>
  <c r="BE242" i="9"/>
  <c r="AS242" i="9"/>
  <c r="AR242" i="9"/>
  <c r="AO242" i="9"/>
  <c r="AU242" i="9" s="1"/>
  <c r="AN242" i="9"/>
  <c r="AK242" i="9"/>
  <c r="AJ242" i="9"/>
  <c r="AE242" i="9"/>
  <c r="AD242" i="9"/>
  <c r="AC242" i="9"/>
  <c r="HE242" i="9" s="1"/>
  <c r="HI242" i="9" s="1"/>
  <c r="AB242" i="9"/>
  <c r="Y242" i="9"/>
  <c r="X242" i="9"/>
  <c r="U242" i="9"/>
  <c r="T242" i="9"/>
  <c r="O242" i="9"/>
  <c r="N242" i="9"/>
  <c r="K242" i="9"/>
  <c r="J242" i="9"/>
  <c r="HF241" i="9"/>
  <c r="HD241" i="9"/>
  <c r="HH241" i="9" s="1"/>
  <c r="HC241" i="9"/>
  <c r="HG241" i="9" s="1"/>
  <c r="HB241" i="9"/>
  <c r="GN241" i="9"/>
  <c r="GM241" i="9"/>
  <c r="GU241" i="9" s="1"/>
  <c r="GL241" i="9"/>
  <c r="GT241" i="9" s="1"/>
  <c r="GE241" i="9"/>
  <c r="GI241" i="9" s="1"/>
  <c r="GD241" i="9"/>
  <c r="GC241" i="9"/>
  <c r="GB241" i="9"/>
  <c r="FY241" i="9"/>
  <c r="FX241" i="9"/>
  <c r="FU241" i="9"/>
  <c r="FT241" i="9"/>
  <c r="FL241" i="9"/>
  <c r="FE241" i="9"/>
  <c r="EX241" i="9"/>
  <c r="EZ241" i="9" s="1"/>
  <c r="EW241" i="9"/>
  <c r="EV241" i="9"/>
  <c r="ES241" i="9"/>
  <c r="ER241" i="9"/>
  <c r="EO241" i="9"/>
  <c r="EN241" i="9"/>
  <c r="EI241" i="9"/>
  <c r="EH241" i="9"/>
  <c r="EG241" i="9"/>
  <c r="FM241" i="9" s="1"/>
  <c r="EF241" i="9"/>
  <c r="EC241" i="9"/>
  <c r="EB241" i="9"/>
  <c r="FH241" i="9" s="1"/>
  <c r="DY241" i="9"/>
  <c r="DX241" i="9"/>
  <c r="FD241" i="9" s="1"/>
  <c r="FN241" i="9" s="1"/>
  <c r="EJ241" i="9" s="1"/>
  <c r="DF241" i="9"/>
  <c r="CB241" i="9" s="1"/>
  <c r="DH241" i="9" s="1"/>
  <c r="DA241" i="9"/>
  <c r="CO241" i="9"/>
  <c r="CN241" i="9"/>
  <c r="CK241" i="9"/>
  <c r="CQ241" i="9" s="1"/>
  <c r="CJ241" i="9"/>
  <c r="GP241" i="9" s="1"/>
  <c r="CG241" i="9"/>
  <c r="CF241" i="9"/>
  <c r="CP241" i="9" s="1"/>
  <c r="CR241" i="9" s="1"/>
  <c r="CA241" i="9"/>
  <c r="BZ241" i="9"/>
  <c r="BY241" i="9"/>
  <c r="BX241" i="9"/>
  <c r="DD241" i="9" s="1"/>
  <c r="BU241" i="9"/>
  <c r="BT241" i="9"/>
  <c r="CZ241" i="9" s="1"/>
  <c r="BQ241" i="9"/>
  <c r="BP241" i="9"/>
  <c r="CV241" i="9" s="1"/>
  <c r="BH241" i="9"/>
  <c r="BE241" i="9"/>
  <c r="BK241" i="9" s="1"/>
  <c r="AG241" i="9" s="1"/>
  <c r="BM241" i="9" s="1"/>
  <c r="BA241" i="9"/>
  <c r="AT241" i="9"/>
  <c r="AS241" i="9"/>
  <c r="AR241" i="9"/>
  <c r="AO241" i="9"/>
  <c r="AN241" i="9"/>
  <c r="AK241" i="9"/>
  <c r="AJ241" i="9"/>
  <c r="AE241" i="9"/>
  <c r="AD241" i="9"/>
  <c r="DJ241" i="9" s="1"/>
  <c r="AC241" i="9"/>
  <c r="BI241" i="9" s="1"/>
  <c r="AB241" i="9"/>
  <c r="Y241" i="9"/>
  <c r="X241" i="9"/>
  <c r="BD241" i="9" s="1"/>
  <c r="U241" i="9"/>
  <c r="T241" i="9"/>
  <c r="O241" i="9"/>
  <c r="N241" i="9"/>
  <c r="K241" i="9"/>
  <c r="J241" i="9"/>
  <c r="HC240" i="9"/>
  <c r="HG240" i="9" s="1"/>
  <c r="HB240" i="9"/>
  <c r="HF240" i="9" s="1"/>
  <c r="GQ240" i="9"/>
  <c r="GN240" i="9"/>
  <c r="GM240" i="9"/>
  <c r="GL240" i="9"/>
  <c r="GI240" i="9"/>
  <c r="GE240" i="9"/>
  <c r="GD240" i="9"/>
  <c r="GC240" i="9"/>
  <c r="GB240" i="9"/>
  <c r="FY240" i="9"/>
  <c r="FX240" i="9"/>
  <c r="FU240" i="9"/>
  <c r="FT240" i="9"/>
  <c r="FH240" i="9"/>
  <c r="EY240" i="9"/>
  <c r="FA240" i="9" s="1"/>
  <c r="EW240" i="9"/>
  <c r="EV240" i="9"/>
  <c r="ES240" i="9"/>
  <c r="ER240" i="9"/>
  <c r="EO240" i="9"/>
  <c r="EN240" i="9"/>
  <c r="EI240" i="9"/>
  <c r="EH240" i="9"/>
  <c r="EG240" i="9"/>
  <c r="FM240" i="9" s="1"/>
  <c r="EF240" i="9"/>
  <c r="FL240" i="9" s="1"/>
  <c r="EC240" i="9"/>
  <c r="FI240" i="9" s="1"/>
  <c r="EB240" i="9"/>
  <c r="DY240" i="9"/>
  <c r="FE240" i="9" s="1"/>
  <c r="DX240" i="9"/>
  <c r="FD240" i="9" s="1"/>
  <c r="DK240" i="9"/>
  <c r="DD240" i="9"/>
  <c r="CZ240" i="9"/>
  <c r="CW240" i="9"/>
  <c r="CO240" i="9"/>
  <c r="CN240" i="9"/>
  <c r="CK240" i="9"/>
  <c r="CJ240" i="9"/>
  <c r="CG240" i="9"/>
  <c r="CF240" i="9"/>
  <c r="CA240" i="9"/>
  <c r="BZ240" i="9"/>
  <c r="BY240" i="9"/>
  <c r="DE240" i="9" s="1"/>
  <c r="BX240" i="9"/>
  <c r="BU240" i="9"/>
  <c r="DA240" i="9" s="1"/>
  <c r="BT240" i="9"/>
  <c r="BQ240" i="9"/>
  <c r="BP240" i="9"/>
  <c r="BH240" i="9"/>
  <c r="BD240" i="9"/>
  <c r="AZ240" i="9"/>
  <c r="AU240" i="9"/>
  <c r="AW240" i="9" s="1"/>
  <c r="AS240" i="9"/>
  <c r="AR240" i="9"/>
  <c r="AO240" i="9"/>
  <c r="AN240" i="9"/>
  <c r="AK240" i="9"/>
  <c r="AJ240" i="9"/>
  <c r="AE240" i="9"/>
  <c r="AD240" i="9"/>
  <c r="AC240" i="9"/>
  <c r="AB240" i="9"/>
  <c r="HD240" i="9" s="1"/>
  <c r="HH240" i="9" s="1"/>
  <c r="Y240" i="9"/>
  <c r="X240" i="9"/>
  <c r="U240" i="9"/>
  <c r="T240" i="9"/>
  <c r="P240" i="9"/>
  <c r="O240" i="9"/>
  <c r="N240" i="9"/>
  <c r="K240" i="9"/>
  <c r="J240" i="9"/>
  <c r="HG239" i="9"/>
  <c r="HE239" i="9"/>
  <c r="HI239" i="9" s="1"/>
  <c r="HC239" i="9"/>
  <c r="HB239" i="9"/>
  <c r="HF239" i="9" s="1"/>
  <c r="GT239" i="9"/>
  <c r="GR239" i="9"/>
  <c r="GM239" i="9"/>
  <c r="GU239" i="9" s="1"/>
  <c r="GL239" i="9"/>
  <c r="GJ239" i="9"/>
  <c r="GE239" i="9"/>
  <c r="GD239" i="9"/>
  <c r="GH239" i="9" s="1"/>
  <c r="GC239" i="9"/>
  <c r="GB239" i="9"/>
  <c r="FY239" i="9"/>
  <c r="FX239" i="9"/>
  <c r="FU239" i="9"/>
  <c r="FT239" i="9"/>
  <c r="FM239" i="9"/>
  <c r="FD239" i="9"/>
  <c r="EW239" i="9"/>
  <c r="EV239" i="9"/>
  <c r="ES239" i="9"/>
  <c r="ER239" i="9"/>
  <c r="EO239" i="9"/>
  <c r="EN239" i="9"/>
  <c r="EI239" i="9"/>
  <c r="EH239" i="9"/>
  <c r="EG239" i="9"/>
  <c r="EF239" i="9"/>
  <c r="FL239" i="9" s="1"/>
  <c r="FN239" i="9" s="1"/>
  <c r="EC239" i="9"/>
  <c r="EB239" i="9"/>
  <c r="FH239" i="9" s="1"/>
  <c r="DY239" i="9"/>
  <c r="FE239" i="9" s="1"/>
  <c r="DX239" i="9"/>
  <c r="CZ239" i="9"/>
  <c r="CW239" i="9"/>
  <c r="DG239" i="9" s="1"/>
  <c r="CC239" i="9" s="1"/>
  <c r="CP239" i="9"/>
  <c r="CO239" i="9"/>
  <c r="CN239" i="9"/>
  <c r="CK239" i="9"/>
  <c r="CJ239" i="9"/>
  <c r="CG239" i="9"/>
  <c r="CF239" i="9"/>
  <c r="CA239" i="9"/>
  <c r="BZ239" i="9"/>
  <c r="BY239" i="9"/>
  <c r="DE239" i="9" s="1"/>
  <c r="BX239" i="9"/>
  <c r="DD239" i="9" s="1"/>
  <c r="BU239" i="9"/>
  <c r="DA239" i="9" s="1"/>
  <c r="BT239" i="9"/>
  <c r="BQ239" i="9"/>
  <c r="GG239" i="9" s="1"/>
  <c r="GK239" i="9" s="1"/>
  <c r="BP239" i="9"/>
  <c r="GF239" i="9" s="1"/>
  <c r="BI239" i="9"/>
  <c r="BE239" i="9"/>
  <c r="BD239" i="9"/>
  <c r="AZ239" i="9"/>
  <c r="AS239" i="9"/>
  <c r="AR239" i="9"/>
  <c r="AO239" i="9"/>
  <c r="AN239" i="9"/>
  <c r="AK239" i="9"/>
  <c r="GI239" i="9" s="1"/>
  <c r="AJ239" i="9"/>
  <c r="AE239" i="9"/>
  <c r="AD239" i="9"/>
  <c r="AC239" i="9"/>
  <c r="AB239" i="9"/>
  <c r="Y239" i="9"/>
  <c r="X239" i="9"/>
  <c r="GN239" i="9" s="1"/>
  <c r="U239" i="9"/>
  <c r="BA239" i="9" s="1"/>
  <c r="BK239" i="9" s="1"/>
  <c r="AG239" i="9" s="1"/>
  <c r="BM239" i="9" s="1"/>
  <c r="T239" i="9"/>
  <c r="P239" i="9"/>
  <c r="O239" i="9"/>
  <c r="N239" i="9"/>
  <c r="K239" i="9"/>
  <c r="J239" i="9"/>
  <c r="HC238" i="9"/>
  <c r="HG238" i="9" s="1"/>
  <c r="HB238" i="9"/>
  <c r="HF238" i="9" s="1"/>
  <c r="GM238" i="9"/>
  <c r="GL238" i="9"/>
  <c r="GE238" i="9"/>
  <c r="GD238" i="9"/>
  <c r="GC238" i="9"/>
  <c r="GB238" i="9"/>
  <c r="FY238" i="9"/>
  <c r="FX238" i="9"/>
  <c r="FU238" i="9"/>
  <c r="FT238" i="9"/>
  <c r="FN238" i="9"/>
  <c r="FP238" i="9" s="1"/>
  <c r="FM238" i="9"/>
  <c r="FL238" i="9"/>
  <c r="FI238" i="9"/>
  <c r="FE238" i="9"/>
  <c r="FO238" i="9" s="1"/>
  <c r="EY238" i="9"/>
  <c r="EX238" i="9"/>
  <c r="EZ238" i="9" s="1"/>
  <c r="EW238" i="9"/>
  <c r="EV238" i="9"/>
  <c r="ES238" i="9"/>
  <c r="ER238" i="9"/>
  <c r="EO238" i="9"/>
  <c r="EN238" i="9"/>
  <c r="EI238" i="9"/>
  <c r="FA238" i="9" s="1"/>
  <c r="EH238" i="9"/>
  <c r="EG238" i="9"/>
  <c r="EF238" i="9"/>
  <c r="EC238" i="9"/>
  <c r="EB238" i="9"/>
  <c r="FH238" i="9" s="1"/>
  <c r="DY238" i="9"/>
  <c r="DX238" i="9"/>
  <c r="FD238" i="9" s="1"/>
  <c r="DJ238" i="9"/>
  <c r="DE238" i="9"/>
  <c r="DA238" i="9"/>
  <c r="CZ238" i="9"/>
  <c r="CV238" i="9"/>
  <c r="CO238" i="9"/>
  <c r="CN238" i="9"/>
  <c r="CK238" i="9"/>
  <c r="CJ238" i="9"/>
  <c r="CG238" i="9"/>
  <c r="GI238" i="9" s="1"/>
  <c r="CF238" i="9"/>
  <c r="CA238" i="9"/>
  <c r="BZ238" i="9"/>
  <c r="BY238" i="9"/>
  <c r="BX238" i="9"/>
  <c r="DD238" i="9" s="1"/>
  <c r="BU238" i="9"/>
  <c r="GO238" i="9" s="1"/>
  <c r="BT238" i="9"/>
  <c r="BQ238" i="9"/>
  <c r="CW238" i="9" s="1"/>
  <c r="DG238" i="9" s="1"/>
  <c r="CC238" i="9" s="1"/>
  <c r="DI238" i="9" s="1"/>
  <c r="BP238" i="9"/>
  <c r="BE238" i="9"/>
  <c r="AU238" i="9"/>
  <c r="AS238" i="9"/>
  <c r="AR238" i="9"/>
  <c r="AO238" i="9"/>
  <c r="AN238" i="9"/>
  <c r="AK238" i="9"/>
  <c r="AJ238" i="9"/>
  <c r="AT238" i="9" s="1"/>
  <c r="AE238" i="9"/>
  <c r="AD238" i="9"/>
  <c r="AC238" i="9"/>
  <c r="AB238" i="9"/>
  <c r="Y238" i="9"/>
  <c r="X238" i="9"/>
  <c r="U238" i="9"/>
  <c r="T238" i="9"/>
  <c r="O238" i="9"/>
  <c r="N238" i="9"/>
  <c r="K238" i="9"/>
  <c r="J238" i="9"/>
  <c r="HH237" i="9"/>
  <c r="HF237" i="9"/>
  <c r="HD237" i="9"/>
  <c r="HC237" i="9"/>
  <c r="HG237" i="9" s="1"/>
  <c r="HB237" i="9"/>
  <c r="GM237" i="9"/>
  <c r="GU237" i="9" s="1"/>
  <c r="GL237" i="9"/>
  <c r="GT237" i="9" s="1"/>
  <c r="GH237" i="9"/>
  <c r="GX237" i="9" s="1"/>
  <c r="GE237" i="9"/>
  <c r="GD237" i="9"/>
  <c r="GC237" i="9"/>
  <c r="GB237" i="9"/>
  <c r="FY237" i="9"/>
  <c r="FX237" i="9"/>
  <c r="FU237" i="9"/>
  <c r="FT237" i="9"/>
  <c r="FL237" i="9"/>
  <c r="FE237" i="9"/>
  <c r="EW237" i="9"/>
  <c r="EV237" i="9"/>
  <c r="ES237" i="9"/>
  <c r="ER237" i="9"/>
  <c r="EO237" i="9"/>
  <c r="EN237" i="9"/>
  <c r="EI237" i="9"/>
  <c r="EH237" i="9"/>
  <c r="EG237" i="9"/>
  <c r="FM237" i="9" s="1"/>
  <c r="EF237" i="9"/>
  <c r="EC237" i="9"/>
  <c r="EB237" i="9"/>
  <c r="FH237" i="9" s="1"/>
  <c r="DY237" i="9"/>
  <c r="DX237" i="9"/>
  <c r="FD237" i="9" s="1"/>
  <c r="DD237" i="9"/>
  <c r="DF237" i="9" s="1"/>
  <c r="CB237" i="9" s="1"/>
  <c r="DH237" i="9" s="1"/>
  <c r="DA237" i="9"/>
  <c r="CO237" i="9"/>
  <c r="CN237" i="9"/>
  <c r="CK237" i="9"/>
  <c r="CQ237" i="9" s="1"/>
  <c r="CJ237" i="9"/>
  <c r="GP237" i="9" s="1"/>
  <c r="CG237" i="9"/>
  <c r="CF237" i="9"/>
  <c r="CP237" i="9" s="1"/>
  <c r="CR237" i="9" s="1"/>
  <c r="CA237" i="9"/>
  <c r="BZ237" i="9"/>
  <c r="BY237" i="9"/>
  <c r="DE237" i="9" s="1"/>
  <c r="BX237" i="9"/>
  <c r="BU237" i="9"/>
  <c r="BT237" i="9"/>
  <c r="CZ237" i="9" s="1"/>
  <c r="BQ237" i="9"/>
  <c r="BP237" i="9"/>
  <c r="CV237" i="9" s="1"/>
  <c r="BH237" i="9"/>
  <c r="BA237" i="9"/>
  <c r="AS237" i="9"/>
  <c r="AR237" i="9"/>
  <c r="AO237" i="9"/>
  <c r="AN237" i="9"/>
  <c r="AK237" i="9"/>
  <c r="AJ237" i="9"/>
  <c r="AE237" i="9"/>
  <c r="AD237" i="9"/>
  <c r="AC237" i="9"/>
  <c r="BI237" i="9" s="1"/>
  <c r="AB237" i="9"/>
  <c r="Y237" i="9"/>
  <c r="X237" i="9"/>
  <c r="BD237" i="9" s="1"/>
  <c r="BJ237" i="9" s="1"/>
  <c r="AF237" i="9" s="1"/>
  <c r="U237" i="9"/>
  <c r="T237" i="9"/>
  <c r="AZ237" i="9" s="1"/>
  <c r="O237" i="9"/>
  <c r="N237" i="9"/>
  <c r="K237" i="9"/>
  <c r="J237" i="9"/>
  <c r="HD236" i="9"/>
  <c r="HH236" i="9" s="1"/>
  <c r="HC236" i="9"/>
  <c r="HG236" i="9" s="1"/>
  <c r="HB236" i="9"/>
  <c r="HF236" i="9" s="1"/>
  <c r="GN236" i="9"/>
  <c r="GM236" i="9"/>
  <c r="GL236" i="9"/>
  <c r="GH236" i="9"/>
  <c r="GE236" i="9"/>
  <c r="GD236" i="9"/>
  <c r="GT236" i="9" s="1"/>
  <c r="GC236" i="9"/>
  <c r="GB236" i="9"/>
  <c r="FY236" i="9"/>
  <c r="FX236" i="9"/>
  <c r="FU236" i="9"/>
  <c r="FT236" i="9"/>
  <c r="FL236" i="9"/>
  <c r="FH236" i="9"/>
  <c r="FD236" i="9"/>
  <c r="FN236" i="9" s="1"/>
  <c r="EJ236" i="9" s="1"/>
  <c r="EW236" i="9"/>
  <c r="EV236" i="9"/>
  <c r="ES236" i="9"/>
  <c r="EY236" i="9" s="1"/>
  <c r="FA236" i="9" s="1"/>
  <c r="ER236" i="9"/>
  <c r="EO236" i="9"/>
  <c r="EN236" i="9"/>
  <c r="EI236" i="9"/>
  <c r="EH236" i="9"/>
  <c r="EG236" i="9"/>
  <c r="FM236" i="9" s="1"/>
  <c r="EF236" i="9"/>
  <c r="EC236" i="9"/>
  <c r="FI236" i="9" s="1"/>
  <c r="EB236" i="9"/>
  <c r="DY236" i="9"/>
  <c r="FE236" i="9" s="1"/>
  <c r="FO236" i="9" s="1"/>
  <c r="DX236" i="9"/>
  <c r="DK236" i="9"/>
  <c r="DD236" i="9"/>
  <c r="CZ236" i="9"/>
  <c r="CW236" i="9"/>
  <c r="CO236" i="9"/>
  <c r="CN236" i="9"/>
  <c r="CK236" i="9"/>
  <c r="CJ236" i="9"/>
  <c r="CG236" i="9"/>
  <c r="GI236" i="9" s="1"/>
  <c r="CF236" i="9"/>
  <c r="CA236" i="9"/>
  <c r="BZ236" i="9"/>
  <c r="BY236" i="9"/>
  <c r="DE236" i="9" s="1"/>
  <c r="BX236" i="9"/>
  <c r="BU236" i="9"/>
  <c r="DA236" i="9" s="1"/>
  <c r="BT236" i="9"/>
  <c r="BQ236" i="9"/>
  <c r="BP236" i="9"/>
  <c r="CV236" i="9" s="1"/>
  <c r="BH236" i="9"/>
  <c r="BD236" i="9"/>
  <c r="AT236" i="9"/>
  <c r="AS236" i="9"/>
  <c r="AR236" i="9"/>
  <c r="AO236" i="9"/>
  <c r="AN236" i="9"/>
  <c r="AK236" i="9"/>
  <c r="AU236" i="9" s="1"/>
  <c r="AW236" i="9" s="1"/>
  <c r="AJ236" i="9"/>
  <c r="AE236" i="9"/>
  <c r="AD236" i="9"/>
  <c r="AC236" i="9"/>
  <c r="AB236" i="9"/>
  <c r="Y236" i="9"/>
  <c r="X236" i="9"/>
  <c r="U236" i="9"/>
  <c r="T236" i="9"/>
  <c r="O236" i="9"/>
  <c r="N236" i="9"/>
  <c r="K236" i="9"/>
  <c r="J236" i="9"/>
  <c r="HG235" i="9"/>
  <c r="HC235" i="9"/>
  <c r="HB235" i="9"/>
  <c r="HF235" i="9" s="1"/>
  <c r="GT235" i="9"/>
  <c r="GM235" i="9"/>
  <c r="GL235" i="9"/>
  <c r="GI235" i="9"/>
  <c r="GE235" i="9"/>
  <c r="GD235" i="9"/>
  <c r="GC235" i="9"/>
  <c r="GB235" i="9"/>
  <c r="FY235" i="9"/>
  <c r="FX235" i="9"/>
  <c r="FU235" i="9"/>
  <c r="FT235" i="9"/>
  <c r="FI235" i="9"/>
  <c r="FE235" i="9"/>
  <c r="EX235" i="9"/>
  <c r="EZ235" i="9" s="1"/>
  <c r="EW235" i="9"/>
  <c r="EV235" i="9"/>
  <c r="ES235" i="9"/>
  <c r="ER235" i="9"/>
  <c r="EO235" i="9"/>
  <c r="EN235" i="9"/>
  <c r="EI235" i="9"/>
  <c r="EH235" i="9"/>
  <c r="EG235" i="9"/>
  <c r="FM235" i="9" s="1"/>
  <c r="EF235" i="9"/>
  <c r="FL235" i="9" s="1"/>
  <c r="FN235" i="9" s="1"/>
  <c r="EC235" i="9"/>
  <c r="EB235" i="9"/>
  <c r="FH235" i="9" s="1"/>
  <c r="DY235" i="9"/>
  <c r="DX235" i="9"/>
  <c r="FD235" i="9" s="1"/>
  <c r="DE235" i="9"/>
  <c r="DA235" i="9"/>
  <c r="DG235" i="9" s="1"/>
  <c r="CC235" i="9" s="1"/>
  <c r="DI235" i="9" s="1"/>
  <c r="CV235" i="9"/>
  <c r="CQ235" i="9"/>
  <c r="CO235" i="9"/>
  <c r="CN235" i="9"/>
  <c r="CK235" i="9"/>
  <c r="CJ235" i="9"/>
  <c r="CG235" i="9"/>
  <c r="CF235" i="9"/>
  <c r="CA235" i="9"/>
  <c r="BZ235" i="9"/>
  <c r="BY235" i="9"/>
  <c r="BX235" i="9"/>
  <c r="DD235" i="9" s="1"/>
  <c r="BU235" i="9"/>
  <c r="BT235" i="9"/>
  <c r="CZ235" i="9" s="1"/>
  <c r="BQ235" i="9"/>
  <c r="CW235" i="9" s="1"/>
  <c r="BP235" i="9"/>
  <c r="BH235" i="9"/>
  <c r="BE235" i="9"/>
  <c r="AV235" i="9"/>
  <c r="AS235" i="9"/>
  <c r="AR235" i="9"/>
  <c r="AO235" i="9"/>
  <c r="AN235" i="9"/>
  <c r="AK235" i="9"/>
  <c r="AJ235" i="9"/>
  <c r="AT235" i="9" s="1"/>
  <c r="AE235" i="9"/>
  <c r="AD235" i="9"/>
  <c r="AC235" i="9"/>
  <c r="BI235" i="9" s="1"/>
  <c r="AB235" i="9"/>
  <c r="Y235" i="9"/>
  <c r="X235" i="9"/>
  <c r="BD235" i="9" s="1"/>
  <c r="U235" i="9"/>
  <c r="T235" i="9"/>
  <c r="O235" i="9"/>
  <c r="N235" i="9"/>
  <c r="K235" i="9"/>
  <c r="J235" i="9"/>
  <c r="HF234" i="9"/>
  <c r="HC234" i="9"/>
  <c r="HG234" i="9" s="1"/>
  <c r="HB234" i="9"/>
  <c r="GR234" i="9"/>
  <c r="GN234" i="9"/>
  <c r="GM234" i="9"/>
  <c r="GL234" i="9"/>
  <c r="GT234" i="9" s="1"/>
  <c r="GG234" i="9"/>
  <c r="GK234" i="9" s="1"/>
  <c r="GE234" i="9"/>
  <c r="GI234" i="9" s="1"/>
  <c r="GD234" i="9"/>
  <c r="GC234" i="9"/>
  <c r="GB234" i="9"/>
  <c r="FY234" i="9"/>
  <c r="FX234" i="9"/>
  <c r="FU234" i="9"/>
  <c r="FT234" i="9"/>
  <c r="FL234" i="9"/>
  <c r="FI234" i="9"/>
  <c r="FO234" i="9" s="1"/>
  <c r="EK234" i="9" s="1"/>
  <c r="FH234" i="9"/>
  <c r="FE234" i="9"/>
  <c r="EW234" i="9"/>
  <c r="EV234" i="9"/>
  <c r="ES234" i="9"/>
  <c r="ER234" i="9"/>
  <c r="EO234" i="9"/>
  <c r="EN234" i="9"/>
  <c r="EX234" i="9" s="1"/>
  <c r="EZ234" i="9" s="1"/>
  <c r="EI234" i="9"/>
  <c r="EH234" i="9"/>
  <c r="EG234" i="9"/>
  <c r="FM234" i="9" s="1"/>
  <c r="EF234" i="9"/>
  <c r="EC234" i="9"/>
  <c r="GO234" i="9" s="1"/>
  <c r="GW234" i="9" s="1"/>
  <c r="HA234" i="9" s="1"/>
  <c r="EB234" i="9"/>
  <c r="DY234" i="9"/>
  <c r="DX234" i="9"/>
  <c r="FD234" i="9" s="1"/>
  <c r="FN234" i="9" s="1"/>
  <c r="EJ234" i="9" s="1"/>
  <c r="DE234" i="9"/>
  <c r="DA234" i="9"/>
  <c r="CW234" i="9"/>
  <c r="CO234" i="9"/>
  <c r="CN234" i="9"/>
  <c r="CK234" i="9"/>
  <c r="CJ234" i="9"/>
  <c r="CG234" i="9"/>
  <c r="CF234" i="9"/>
  <c r="CA234" i="9"/>
  <c r="BZ234" i="9"/>
  <c r="BY234" i="9"/>
  <c r="BX234" i="9"/>
  <c r="BU234" i="9"/>
  <c r="BT234" i="9"/>
  <c r="CZ234" i="9" s="1"/>
  <c r="BQ234" i="9"/>
  <c r="BP234" i="9"/>
  <c r="BH234" i="9"/>
  <c r="BE234" i="9"/>
  <c r="BD234" i="9"/>
  <c r="BA234" i="9"/>
  <c r="AS234" i="9"/>
  <c r="AR234" i="9"/>
  <c r="AO234" i="9"/>
  <c r="AN234" i="9"/>
  <c r="AK234" i="9"/>
  <c r="AJ234" i="9"/>
  <c r="GH234" i="9" s="1"/>
  <c r="AE234" i="9"/>
  <c r="AD234" i="9"/>
  <c r="AC234" i="9"/>
  <c r="AB234" i="9"/>
  <c r="Y234" i="9"/>
  <c r="Q234" i="9" s="1"/>
  <c r="X234" i="9"/>
  <c r="U234" i="9"/>
  <c r="T234" i="9"/>
  <c r="AZ234" i="9" s="1"/>
  <c r="BJ234" i="9" s="1"/>
  <c r="AF234" i="9" s="1"/>
  <c r="O234" i="9"/>
  <c r="N234" i="9"/>
  <c r="K234" i="9"/>
  <c r="J234" i="9"/>
  <c r="HI233" i="9"/>
  <c r="HG233" i="9"/>
  <c r="HD233" i="9"/>
  <c r="HH233" i="9" s="1"/>
  <c r="HC233" i="9"/>
  <c r="HB233" i="9"/>
  <c r="HF233" i="9" s="1"/>
  <c r="GQ233" i="9"/>
  <c r="GM233" i="9"/>
  <c r="GL233" i="9"/>
  <c r="GE233" i="9"/>
  <c r="GD233" i="9"/>
  <c r="GC233" i="9"/>
  <c r="GB233" i="9"/>
  <c r="FY233" i="9"/>
  <c r="FX233" i="9"/>
  <c r="FU233" i="9"/>
  <c r="FT233" i="9"/>
  <c r="FQ233" i="9"/>
  <c r="FO233" i="9"/>
  <c r="EK233" i="9" s="1"/>
  <c r="FM233" i="9"/>
  <c r="FL233" i="9"/>
  <c r="FH233" i="9"/>
  <c r="FA233" i="9"/>
  <c r="EW233" i="9"/>
  <c r="EV233" i="9"/>
  <c r="ES233" i="9"/>
  <c r="ER233" i="9"/>
  <c r="EO233" i="9"/>
  <c r="EY233" i="9" s="1"/>
  <c r="EN233" i="9"/>
  <c r="EI233" i="9"/>
  <c r="EH233" i="9"/>
  <c r="EG233" i="9"/>
  <c r="EF233" i="9"/>
  <c r="EC233" i="9"/>
  <c r="FI233" i="9" s="1"/>
  <c r="EB233" i="9"/>
  <c r="DY233" i="9"/>
  <c r="FE233" i="9" s="1"/>
  <c r="DX233" i="9"/>
  <c r="FD233" i="9" s="1"/>
  <c r="FN233" i="9" s="1"/>
  <c r="EJ233" i="9" s="1"/>
  <c r="DD233" i="9"/>
  <c r="CW233" i="9"/>
  <c r="CO233" i="9"/>
  <c r="CN233" i="9"/>
  <c r="CK233" i="9"/>
  <c r="CJ233" i="9"/>
  <c r="CG233" i="9"/>
  <c r="CF233" i="9"/>
  <c r="CA233" i="9"/>
  <c r="CQ233" i="9" s="1"/>
  <c r="BZ233" i="9"/>
  <c r="BY233" i="9"/>
  <c r="DE233" i="9" s="1"/>
  <c r="BX233" i="9"/>
  <c r="BU233" i="9"/>
  <c r="BT233" i="9"/>
  <c r="BQ233" i="9"/>
  <c r="BP233" i="9"/>
  <c r="CV233" i="9" s="1"/>
  <c r="BI233" i="9"/>
  <c r="BH233" i="9"/>
  <c r="BE233" i="9"/>
  <c r="BD233" i="9"/>
  <c r="AT233" i="9"/>
  <c r="AS233" i="9"/>
  <c r="AR233" i="9"/>
  <c r="AO233" i="9"/>
  <c r="AN233" i="9"/>
  <c r="AK233" i="9"/>
  <c r="AJ233" i="9"/>
  <c r="AE233" i="9"/>
  <c r="AD233" i="9"/>
  <c r="AC233" i="9"/>
  <c r="HE233" i="9" s="1"/>
  <c r="AB233" i="9"/>
  <c r="Y233" i="9"/>
  <c r="X233" i="9"/>
  <c r="U233" i="9"/>
  <c r="T233" i="9"/>
  <c r="O233" i="9"/>
  <c r="N233" i="9"/>
  <c r="K233" i="9"/>
  <c r="J233" i="9"/>
  <c r="HG232" i="9"/>
  <c r="HC232" i="9"/>
  <c r="HB232" i="9"/>
  <c r="HF232" i="9" s="1"/>
  <c r="GU232" i="9"/>
  <c r="GT232" i="9"/>
  <c r="GX232" i="9" s="1"/>
  <c r="GO232" i="9"/>
  <c r="GM232" i="9"/>
  <c r="GL232" i="9"/>
  <c r="GP232" i="9" s="1"/>
  <c r="GK232" i="9"/>
  <c r="GH232" i="9"/>
  <c r="GG232" i="9"/>
  <c r="GE232" i="9"/>
  <c r="GD232" i="9"/>
  <c r="GC232" i="9"/>
  <c r="GB232" i="9"/>
  <c r="FY232" i="9"/>
  <c r="FX232" i="9"/>
  <c r="FU232" i="9"/>
  <c r="FT232" i="9"/>
  <c r="FL232" i="9"/>
  <c r="FE232" i="9"/>
  <c r="FO232" i="9" s="1"/>
  <c r="EK232" i="9" s="1"/>
  <c r="FD232" i="9"/>
  <c r="EX232" i="9"/>
  <c r="EZ232" i="9" s="1"/>
  <c r="EW232" i="9"/>
  <c r="EV232" i="9"/>
  <c r="ES232" i="9"/>
  <c r="ER232" i="9"/>
  <c r="EO232" i="9"/>
  <c r="EN232" i="9"/>
  <c r="EI232" i="9"/>
  <c r="EH232" i="9"/>
  <c r="EG232" i="9"/>
  <c r="FM232" i="9" s="1"/>
  <c r="EF232" i="9"/>
  <c r="EC232" i="9"/>
  <c r="FI232" i="9" s="1"/>
  <c r="EB232" i="9"/>
  <c r="FH232" i="9" s="1"/>
  <c r="DY232" i="9"/>
  <c r="DX232" i="9"/>
  <c r="DK232" i="9"/>
  <c r="DJ232" i="9"/>
  <c r="DE232" i="9"/>
  <c r="DA232" i="9"/>
  <c r="CV232" i="9"/>
  <c r="CO232" i="9"/>
  <c r="CN232" i="9"/>
  <c r="CK232" i="9"/>
  <c r="CJ232" i="9"/>
  <c r="CG232" i="9"/>
  <c r="CF232" i="9"/>
  <c r="CA232" i="9"/>
  <c r="BZ232" i="9"/>
  <c r="BY232" i="9"/>
  <c r="BX232" i="9"/>
  <c r="DD232" i="9" s="1"/>
  <c r="BU232" i="9"/>
  <c r="BT232" i="9"/>
  <c r="CZ232" i="9" s="1"/>
  <c r="BQ232" i="9"/>
  <c r="CW232" i="9" s="1"/>
  <c r="DG232" i="9" s="1"/>
  <c r="CC232" i="9" s="1"/>
  <c r="DI232" i="9" s="1"/>
  <c r="BP232" i="9"/>
  <c r="BA232" i="9"/>
  <c r="AZ232" i="9"/>
  <c r="AT232" i="9"/>
  <c r="AV232" i="9" s="1"/>
  <c r="AS232" i="9"/>
  <c r="AR232" i="9"/>
  <c r="AO232" i="9"/>
  <c r="AN232" i="9"/>
  <c r="AK232" i="9"/>
  <c r="AJ232" i="9"/>
  <c r="AE232" i="9"/>
  <c r="AD232" i="9"/>
  <c r="AC232" i="9"/>
  <c r="AB232" i="9"/>
  <c r="Y232" i="9"/>
  <c r="BE232" i="9" s="1"/>
  <c r="X232" i="9"/>
  <c r="GN232" i="9" s="1"/>
  <c r="U232" i="9"/>
  <c r="T232" i="9"/>
  <c r="O232" i="9"/>
  <c r="N232" i="9"/>
  <c r="K232" i="9"/>
  <c r="J232" i="9"/>
  <c r="HF231" i="9"/>
  <c r="HD231" i="9"/>
  <c r="HH231" i="9" s="1"/>
  <c r="HC231" i="9"/>
  <c r="HG231" i="9" s="1"/>
  <c r="HB231" i="9"/>
  <c r="GQ231" i="9"/>
  <c r="GN231" i="9"/>
  <c r="GM231" i="9"/>
  <c r="GL231" i="9"/>
  <c r="GT231" i="9" s="1"/>
  <c r="GE231" i="9"/>
  <c r="GI231" i="9" s="1"/>
  <c r="GD231" i="9"/>
  <c r="GC231" i="9"/>
  <c r="GB231" i="9"/>
  <c r="FY231" i="9"/>
  <c r="FX231" i="9"/>
  <c r="FU231" i="9"/>
  <c r="FT231" i="9"/>
  <c r="FO231" i="9"/>
  <c r="FL231" i="9"/>
  <c r="FE231" i="9"/>
  <c r="EY231" i="9"/>
  <c r="FA231" i="9" s="1"/>
  <c r="EW231" i="9"/>
  <c r="EV231" i="9"/>
  <c r="ES231" i="9"/>
  <c r="ER231" i="9"/>
  <c r="EO231" i="9"/>
  <c r="EN231" i="9"/>
  <c r="EI231" i="9"/>
  <c r="EH231" i="9"/>
  <c r="EG231" i="9"/>
  <c r="FM231" i="9" s="1"/>
  <c r="EF231" i="9"/>
  <c r="EC231" i="9"/>
  <c r="FI231" i="9" s="1"/>
  <c r="EB231" i="9"/>
  <c r="FH231" i="9" s="1"/>
  <c r="DY231" i="9"/>
  <c r="DX231" i="9"/>
  <c r="FD231" i="9" s="1"/>
  <c r="CW231" i="9"/>
  <c r="CV231" i="9"/>
  <c r="CP231" i="9"/>
  <c r="CR231" i="9" s="1"/>
  <c r="CO231" i="9"/>
  <c r="CN231" i="9"/>
  <c r="CK231" i="9"/>
  <c r="CJ231" i="9"/>
  <c r="CG231" i="9"/>
  <c r="CF231" i="9"/>
  <c r="CA231" i="9"/>
  <c r="BZ231" i="9"/>
  <c r="BY231" i="9"/>
  <c r="DE231" i="9" s="1"/>
  <c r="BX231" i="9"/>
  <c r="DD231" i="9" s="1"/>
  <c r="BU231" i="9"/>
  <c r="DA231" i="9" s="1"/>
  <c r="BT231" i="9"/>
  <c r="CZ231" i="9" s="1"/>
  <c r="BQ231" i="9"/>
  <c r="BP231" i="9"/>
  <c r="GF231" i="9" s="1"/>
  <c r="GJ231" i="9" s="1"/>
  <c r="BH231" i="9"/>
  <c r="BA231" i="9"/>
  <c r="AU231" i="9"/>
  <c r="AW231" i="9" s="1"/>
  <c r="AS231" i="9"/>
  <c r="AR231" i="9"/>
  <c r="AO231" i="9"/>
  <c r="AN231" i="9"/>
  <c r="GP231" i="9" s="1"/>
  <c r="AK231" i="9"/>
  <c r="AJ231" i="9"/>
  <c r="GH231" i="9" s="1"/>
  <c r="AE231" i="9"/>
  <c r="AD231" i="9"/>
  <c r="AC231" i="9"/>
  <c r="AB231" i="9"/>
  <c r="Y231" i="9"/>
  <c r="X231" i="9"/>
  <c r="U231" i="9"/>
  <c r="T231" i="9"/>
  <c r="AZ231" i="9" s="1"/>
  <c r="O231" i="9"/>
  <c r="N231" i="9"/>
  <c r="K231" i="9"/>
  <c r="J231" i="9"/>
  <c r="HI230" i="9"/>
  <c r="HG230" i="9"/>
  <c r="HE230" i="9"/>
  <c r="HC230" i="9"/>
  <c r="HB230" i="9"/>
  <c r="HF230" i="9" s="1"/>
  <c r="GP230" i="9"/>
  <c r="GM230" i="9"/>
  <c r="GU230" i="9" s="1"/>
  <c r="GY230" i="9" s="1"/>
  <c r="GL230" i="9"/>
  <c r="GT230" i="9" s="1"/>
  <c r="GI230" i="9"/>
  <c r="GE230" i="9"/>
  <c r="GD230" i="9"/>
  <c r="GC230" i="9"/>
  <c r="GB230" i="9"/>
  <c r="FY230" i="9"/>
  <c r="FX230" i="9"/>
  <c r="FU230" i="9"/>
  <c r="FT230" i="9"/>
  <c r="FM230" i="9"/>
  <c r="FI230" i="9"/>
  <c r="FH230" i="9"/>
  <c r="EY230" i="9"/>
  <c r="EX230" i="9"/>
  <c r="EW230" i="9"/>
  <c r="EV230" i="9"/>
  <c r="ES230" i="9"/>
  <c r="ER230" i="9"/>
  <c r="EO230" i="9"/>
  <c r="EN230" i="9"/>
  <c r="EI230" i="9"/>
  <c r="EH230" i="9"/>
  <c r="EG230" i="9"/>
  <c r="EF230" i="9"/>
  <c r="FL230" i="9" s="1"/>
  <c r="EC230" i="9"/>
  <c r="EB230" i="9"/>
  <c r="DY230" i="9"/>
  <c r="FE230" i="9" s="1"/>
  <c r="DX230" i="9"/>
  <c r="FD230" i="9" s="1"/>
  <c r="FN230" i="9" s="1"/>
  <c r="FP230" i="9" s="1"/>
  <c r="DJ230" i="9"/>
  <c r="DG230" i="9"/>
  <c r="CC230" i="9" s="1"/>
  <c r="DI230" i="9" s="1"/>
  <c r="DE230" i="9"/>
  <c r="DD230" i="9"/>
  <c r="CW230" i="9"/>
  <c r="CS230" i="9"/>
  <c r="CP230" i="9"/>
  <c r="CO230" i="9"/>
  <c r="CN230" i="9"/>
  <c r="CK230" i="9"/>
  <c r="GQ230" i="9" s="1"/>
  <c r="CJ230" i="9"/>
  <c r="CG230" i="9"/>
  <c r="CQ230" i="9" s="1"/>
  <c r="CF230" i="9"/>
  <c r="CA230" i="9"/>
  <c r="BZ230" i="9"/>
  <c r="CR230" i="9" s="1"/>
  <c r="BY230" i="9"/>
  <c r="BX230" i="9"/>
  <c r="BU230" i="9"/>
  <c r="DA230" i="9" s="1"/>
  <c r="BT230" i="9"/>
  <c r="CZ230" i="9" s="1"/>
  <c r="BQ230" i="9"/>
  <c r="BP230" i="9"/>
  <c r="CV230" i="9" s="1"/>
  <c r="DF230" i="9" s="1"/>
  <c r="CB230" i="9" s="1"/>
  <c r="DH230" i="9" s="1"/>
  <c r="BI230" i="9"/>
  <c r="BH230" i="9"/>
  <c r="AZ230" i="9"/>
  <c r="AS230" i="9"/>
  <c r="AR230" i="9"/>
  <c r="AO230" i="9"/>
  <c r="AN230" i="9"/>
  <c r="AK230" i="9"/>
  <c r="AJ230" i="9"/>
  <c r="AE230" i="9"/>
  <c r="AD230" i="9"/>
  <c r="AC230" i="9"/>
  <c r="AB230" i="9"/>
  <c r="HD230" i="9" s="1"/>
  <c r="HH230" i="9" s="1"/>
  <c r="Y230" i="9"/>
  <c r="X230" i="9"/>
  <c r="U230" i="9"/>
  <c r="BA230" i="9" s="1"/>
  <c r="T230" i="9"/>
  <c r="O230" i="9"/>
  <c r="N230" i="9"/>
  <c r="K230" i="9"/>
  <c r="J230" i="9"/>
  <c r="HG229" i="9"/>
  <c r="HE229" i="9"/>
  <c r="HI229" i="9" s="1"/>
  <c r="HC229" i="9"/>
  <c r="HB229" i="9"/>
  <c r="HF229" i="9" s="1"/>
  <c r="GO229" i="9"/>
  <c r="GM229" i="9"/>
  <c r="GL229" i="9"/>
  <c r="GF229" i="9"/>
  <c r="GJ229" i="9" s="1"/>
  <c r="GE229" i="9"/>
  <c r="GD229" i="9"/>
  <c r="GC229" i="9"/>
  <c r="GB229" i="9"/>
  <c r="FY229" i="9"/>
  <c r="FX229" i="9"/>
  <c r="FU229" i="9"/>
  <c r="FT229" i="9"/>
  <c r="FI229" i="9"/>
  <c r="FE229" i="9"/>
  <c r="FD229" i="9"/>
  <c r="EW229" i="9"/>
  <c r="EV229" i="9"/>
  <c r="ES229" i="9"/>
  <c r="ER229" i="9"/>
  <c r="EO229" i="9"/>
  <c r="EN229" i="9"/>
  <c r="EI229" i="9"/>
  <c r="EH229" i="9"/>
  <c r="EG229" i="9"/>
  <c r="FM229" i="9" s="1"/>
  <c r="EF229" i="9"/>
  <c r="FL229" i="9" s="1"/>
  <c r="EC229" i="9"/>
  <c r="EB229" i="9"/>
  <c r="FH229" i="9" s="1"/>
  <c r="DY229" i="9"/>
  <c r="DX229" i="9"/>
  <c r="DK229" i="9"/>
  <c r="DE229" i="9"/>
  <c r="DA229" i="9"/>
  <c r="CZ229" i="9"/>
  <c r="DF229" i="9" s="1"/>
  <c r="CB229" i="9" s="1"/>
  <c r="DH229" i="9" s="1"/>
  <c r="CO229" i="9"/>
  <c r="CN229" i="9"/>
  <c r="CK229" i="9"/>
  <c r="CJ229" i="9"/>
  <c r="CG229" i="9"/>
  <c r="CQ229" i="9" s="1"/>
  <c r="CS229" i="9" s="1"/>
  <c r="CF229" i="9"/>
  <c r="CA229" i="9"/>
  <c r="BZ229" i="9"/>
  <c r="BY229" i="9"/>
  <c r="BX229" i="9"/>
  <c r="DD229" i="9" s="1"/>
  <c r="BU229" i="9"/>
  <c r="BT229" i="9"/>
  <c r="BQ229" i="9"/>
  <c r="CW229" i="9" s="1"/>
  <c r="DG229" i="9" s="1"/>
  <c r="CC229" i="9" s="1"/>
  <c r="DI229" i="9" s="1"/>
  <c r="BP229" i="9"/>
  <c r="CV229" i="9" s="1"/>
  <c r="BH229" i="9"/>
  <c r="BE229" i="9"/>
  <c r="BD229" i="9"/>
  <c r="AS229" i="9"/>
  <c r="AR229" i="9"/>
  <c r="AO229" i="9"/>
  <c r="AN229" i="9"/>
  <c r="AK229" i="9"/>
  <c r="AJ229" i="9"/>
  <c r="GH229" i="9" s="1"/>
  <c r="AE229" i="9"/>
  <c r="AD229" i="9"/>
  <c r="AC229" i="9"/>
  <c r="BI229" i="9" s="1"/>
  <c r="AB229" i="9"/>
  <c r="Y229" i="9"/>
  <c r="X229" i="9"/>
  <c r="U229" i="9"/>
  <c r="T229" i="9"/>
  <c r="AZ229" i="9" s="1"/>
  <c r="O229" i="9"/>
  <c r="N229" i="9"/>
  <c r="K229" i="9"/>
  <c r="J229" i="9"/>
  <c r="HC228" i="9"/>
  <c r="HG228" i="9" s="1"/>
  <c r="HB228" i="9"/>
  <c r="HF228" i="9" s="1"/>
  <c r="GU228" i="9"/>
  <c r="GM228" i="9"/>
  <c r="GL228" i="9"/>
  <c r="GT228" i="9" s="1"/>
  <c r="GH228" i="9"/>
  <c r="GG228" i="9"/>
  <c r="GK228" i="9" s="1"/>
  <c r="GE228" i="9"/>
  <c r="GD228" i="9"/>
  <c r="GC228" i="9"/>
  <c r="GB228" i="9"/>
  <c r="FY228" i="9"/>
  <c r="FX228" i="9"/>
  <c r="FU228" i="9"/>
  <c r="FT228" i="9"/>
  <c r="FI228" i="9"/>
  <c r="FH228" i="9"/>
  <c r="FE228" i="9"/>
  <c r="EW228" i="9"/>
  <c r="EV228" i="9"/>
  <c r="ES228" i="9"/>
  <c r="ER228" i="9"/>
  <c r="EO228" i="9"/>
  <c r="EN228" i="9"/>
  <c r="EI228" i="9"/>
  <c r="EH228" i="9"/>
  <c r="EG228" i="9"/>
  <c r="FM228" i="9" s="1"/>
  <c r="FO228" i="9" s="1"/>
  <c r="EK228" i="9" s="1"/>
  <c r="EF228" i="9"/>
  <c r="HD228" i="9" s="1"/>
  <c r="HH228" i="9" s="1"/>
  <c r="EC228" i="9"/>
  <c r="EB228" i="9"/>
  <c r="DY228" i="9"/>
  <c r="DX228" i="9"/>
  <c r="FD228" i="9" s="1"/>
  <c r="DJ228" i="9"/>
  <c r="DA228" i="9"/>
  <c r="CZ228" i="9"/>
  <c r="CW228" i="9"/>
  <c r="CV228" i="9"/>
  <c r="DF228" i="9" s="1"/>
  <c r="CB228" i="9" s="1"/>
  <c r="DH228" i="9" s="1"/>
  <c r="CO228" i="9"/>
  <c r="CN228" i="9"/>
  <c r="CK228" i="9"/>
  <c r="CJ228" i="9"/>
  <c r="CG228" i="9"/>
  <c r="CF228" i="9"/>
  <c r="CA228" i="9"/>
  <c r="BZ228" i="9"/>
  <c r="BY228" i="9"/>
  <c r="DE228" i="9" s="1"/>
  <c r="BX228" i="9"/>
  <c r="DD228" i="9" s="1"/>
  <c r="BU228" i="9"/>
  <c r="BT228" i="9"/>
  <c r="BQ228" i="9"/>
  <c r="BP228" i="9"/>
  <c r="BH228" i="9"/>
  <c r="BA228" i="9"/>
  <c r="AZ228" i="9"/>
  <c r="AS228" i="9"/>
  <c r="AR228" i="9"/>
  <c r="AO228" i="9"/>
  <c r="AN228" i="9"/>
  <c r="AK228" i="9"/>
  <c r="AJ228" i="9"/>
  <c r="AE228" i="9"/>
  <c r="AD228" i="9"/>
  <c r="AC228" i="9"/>
  <c r="AB228" i="9"/>
  <c r="Y228" i="9"/>
  <c r="X228" i="9"/>
  <c r="U228" i="9"/>
  <c r="T228" i="9"/>
  <c r="O228" i="9"/>
  <c r="N228" i="9"/>
  <c r="K228" i="9"/>
  <c r="J228" i="9"/>
  <c r="HG227" i="9"/>
  <c r="HC227" i="9"/>
  <c r="HB227" i="9"/>
  <c r="HF227" i="9" s="1"/>
  <c r="GU227" i="9"/>
  <c r="GY227" i="9" s="1"/>
  <c r="GM227" i="9"/>
  <c r="GL227" i="9"/>
  <c r="GE227" i="9"/>
  <c r="GD227" i="9"/>
  <c r="GC227" i="9"/>
  <c r="GB227" i="9"/>
  <c r="FY227" i="9"/>
  <c r="FX227" i="9"/>
  <c r="FU227" i="9"/>
  <c r="FT227" i="9"/>
  <c r="FL227" i="9"/>
  <c r="FE227" i="9"/>
  <c r="EW227" i="9"/>
  <c r="EV227" i="9"/>
  <c r="EX227" i="9" s="1"/>
  <c r="EZ227" i="9" s="1"/>
  <c r="ES227" i="9"/>
  <c r="ER227" i="9"/>
  <c r="EO227" i="9"/>
  <c r="EN227" i="9"/>
  <c r="EI227" i="9"/>
  <c r="EH227" i="9"/>
  <c r="EG227" i="9"/>
  <c r="FM227" i="9" s="1"/>
  <c r="EF227" i="9"/>
  <c r="EC227" i="9"/>
  <c r="FI227" i="9" s="1"/>
  <c r="EB227" i="9"/>
  <c r="FH227" i="9" s="1"/>
  <c r="DY227" i="9"/>
  <c r="DX227" i="9"/>
  <c r="DJ227" i="9"/>
  <c r="CZ227" i="9"/>
  <c r="DF227" i="9" s="1"/>
  <c r="CB227" i="9" s="1"/>
  <c r="DH227" i="9" s="1"/>
  <c r="CW227" i="9"/>
  <c r="DG227" i="9" s="1"/>
  <c r="CC227" i="9" s="1"/>
  <c r="DI227" i="9" s="1"/>
  <c r="CO227" i="9"/>
  <c r="CN227" i="9"/>
  <c r="CP227" i="9" s="1"/>
  <c r="CR227" i="9" s="1"/>
  <c r="CK227" i="9"/>
  <c r="GQ227" i="9" s="1"/>
  <c r="CJ227" i="9"/>
  <c r="CG227" i="9"/>
  <c r="GI227" i="9" s="1"/>
  <c r="CF227" i="9"/>
  <c r="CA227" i="9"/>
  <c r="BZ227" i="9"/>
  <c r="BY227" i="9"/>
  <c r="DE227" i="9" s="1"/>
  <c r="BX227" i="9"/>
  <c r="DD227" i="9" s="1"/>
  <c r="BU227" i="9"/>
  <c r="DA227" i="9" s="1"/>
  <c r="BT227" i="9"/>
  <c r="BQ227" i="9"/>
  <c r="BP227" i="9"/>
  <c r="CV227" i="9" s="1"/>
  <c r="BI227" i="9"/>
  <c r="BH227" i="9"/>
  <c r="AU227" i="9"/>
  <c r="AW227" i="9" s="1"/>
  <c r="AS227" i="9"/>
  <c r="AR227" i="9"/>
  <c r="AO227" i="9"/>
  <c r="AN227" i="9"/>
  <c r="AK227" i="9"/>
  <c r="AJ227" i="9"/>
  <c r="AE227" i="9"/>
  <c r="AD227" i="9"/>
  <c r="AC227" i="9"/>
  <c r="AB227" i="9"/>
  <c r="Y227" i="9"/>
  <c r="X227" i="9"/>
  <c r="U227" i="9"/>
  <c r="T227" i="9"/>
  <c r="AZ227" i="9" s="1"/>
  <c r="O227" i="9"/>
  <c r="N227" i="9"/>
  <c r="K227" i="9"/>
  <c r="J227" i="9"/>
  <c r="HI226" i="9"/>
  <c r="HG226" i="9"/>
  <c r="HD226" i="9"/>
  <c r="HH226" i="9" s="1"/>
  <c r="HC226" i="9"/>
  <c r="HB226" i="9"/>
  <c r="HF226" i="9" s="1"/>
  <c r="GP226" i="9"/>
  <c r="GM226" i="9"/>
  <c r="GU226" i="9" s="1"/>
  <c r="GL226" i="9"/>
  <c r="GE226" i="9"/>
  <c r="GD226" i="9"/>
  <c r="GC226" i="9"/>
  <c r="GB226" i="9"/>
  <c r="FY226" i="9"/>
  <c r="FX226" i="9"/>
  <c r="FU226" i="9"/>
  <c r="FT226" i="9"/>
  <c r="FO226" i="9"/>
  <c r="FM226" i="9"/>
  <c r="FL226" i="9"/>
  <c r="FI226" i="9"/>
  <c r="EY226" i="9"/>
  <c r="FA226" i="9" s="1"/>
  <c r="EW226" i="9"/>
  <c r="EV226" i="9"/>
  <c r="ES226" i="9"/>
  <c r="ER226" i="9"/>
  <c r="EO226" i="9"/>
  <c r="EN226" i="9"/>
  <c r="EK226" i="9"/>
  <c r="EI226" i="9"/>
  <c r="EH226" i="9"/>
  <c r="EG226" i="9"/>
  <c r="EF226" i="9"/>
  <c r="EC226" i="9"/>
  <c r="EB226" i="9"/>
  <c r="FH226" i="9" s="1"/>
  <c r="DY226" i="9"/>
  <c r="FE226" i="9" s="1"/>
  <c r="DX226" i="9"/>
  <c r="FD226" i="9" s="1"/>
  <c r="FN226" i="9" s="1"/>
  <c r="EJ226" i="9" s="1"/>
  <c r="DJ226" i="9"/>
  <c r="DF226" i="9"/>
  <c r="CB226" i="9" s="1"/>
  <c r="DH226" i="9" s="1"/>
  <c r="DE226" i="9"/>
  <c r="DD226" i="9"/>
  <c r="CV226" i="9"/>
  <c r="CO226" i="9"/>
  <c r="CN226" i="9"/>
  <c r="CK226" i="9"/>
  <c r="CJ226" i="9"/>
  <c r="CG226" i="9"/>
  <c r="CF226" i="9"/>
  <c r="CP226" i="9" s="1"/>
  <c r="CR226" i="9" s="1"/>
  <c r="CA226" i="9"/>
  <c r="BZ226" i="9"/>
  <c r="BY226" i="9"/>
  <c r="HE226" i="9" s="1"/>
  <c r="BX226" i="9"/>
  <c r="BU226" i="9"/>
  <c r="DA226" i="9" s="1"/>
  <c r="BT226" i="9"/>
  <c r="CZ226" i="9" s="1"/>
  <c r="BQ226" i="9"/>
  <c r="CW226" i="9" s="1"/>
  <c r="DG226" i="9" s="1"/>
  <c r="CC226" i="9" s="1"/>
  <c r="DI226" i="9" s="1"/>
  <c r="BP226" i="9"/>
  <c r="BI226" i="9"/>
  <c r="BD226" i="9"/>
  <c r="AS226" i="9"/>
  <c r="AR226" i="9"/>
  <c r="AT226" i="9" s="1"/>
  <c r="AO226" i="9"/>
  <c r="AN226" i="9"/>
  <c r="AK226" i="9"/>
  <c r="AJ226" i="9"/>
  <c r="AE226" i="9"/>
  <c r="DK226" i="9" s="1"/>
  <c r="AD226" i="9"/>
  <c r="AC226" i="9"/>
  <c r="AB226" i="9"/>
  <c r="BH226" i="9" s="1"/>
  <c r="Y226" i="9"/>
  <c r="X226" i="9"/>
  <c r="U226" i="9"/>
  <c r="T226" i="9"/>
  <c r="AZ226" i="9" s="1"/>
  <c r="BJ226" i="9" s="1"/>
  <c r="AF226" i="9" s="1"/>
  <c r="O226" i="9"/>
  <c r="N226" i="9"/>
  <c r="K226" i="9"/>
  <c r="J226" i="9"/>
  <c r="HF225" i="9"/>
  <c r="HD225" i="9"/>
  <c r="HH225" i="9" s="1"/>
  <c r="HC225" i="9"/>
  <c r="HG225" i="9" s="1"/>
  <c r="HB225" i="9"/>
  <c r="GT225" i="9"/>
  <c r="GQ225" i="9"/>
  <c r="GO225" i="9"/>
  <c r="GS225" i="9" s="1"/>
  <c r="GM225" i="9"/>
  <c r="GL225" i="9"/>
  <c r="GH225" i="9"/>
  <c r="GE225" i="9"/>
  <c r="GD225" i="9"/>
  <c r="GC225" i="9"/>
  <c r="GB225" i="9"/>
  <c r="FY225" i="9"/>
  <c r="FX225" i="9"/>
  <c r="FU225" i="9"/>
  <c r="FT225" i="9"/>
  <c r="FN225" i="9"/>
  <c r="EJ225" i="9" s="1"/>
  <c r="FI225" i="9"/>
  <c r="FH225" i="9"/>
  <c r="FE225" i="9"/>
  <c r="EW225" i="9"/>
  <c r="EV225" i="9"/>
  <c r="ES225" i="9"/>
  <c r="EY225" i="9" s="1"/>
  <c r="ER225" i="9"/>
  <c r="EO225" i="9"/>
  <c r="EN225" i="9"/>
  <c r="EI225" i="9"/>
  <c r="EH225" i="9"/>
  <c r="EG225" i="9"/>
  <c r="FM225" i="9" s="1"/>
  <c r="EF225" i="9"/>
  <c r="FL225" i="9" s="1"/>
  <c r="EC225" i="9"/>
  <c r="EB225" i="9"/>
  <c r="DY225" i="9"/>
  <c r="DX225" i="9"/>
  <c r="FD225" i="9" s="1"/>
  <c r="DJ225" i="9"/>
  <c r="DG225" i="9"/>
  <c r="CC225" i="9" s="1"/>
  <c r="DI225" i="9" s="1"/>
  <c r="DE225" i="9"/>
  <c r="CV225" i="9"/>
  <c r="CP225" i="9"/>
  <c r="CR225" i="9" s="1"/>
  <c r="CO225" i="9"/>
  <c r="CN225" i="9"/>
  <c r="CK225" i="9"/>
  <c r="CJ225" i="9"/>
  <c r="CG225" i="9"/>
  <c r="CF225" i="9"/>
  <c r="CA225" i="9"/>
  <c r="BZ225" i="9"/>
  <c r="BY225" i="9"/>
  <c r="BX225" i="9"/>
  <c r="DD225" i="9" s="1"/>
  <c r="BU225" i="9"/>
  <c r="DA225" i="9" s="1"/>
  <c r="BT225" i="9"/>
  <c r="BQ225" i="9"/>
  <c r="CW225" i="9" s="1"/>
  <c r="BP225" i="9"/>
  <c r="BI225" i="9"/>
  <c r="BE225" i="9"/>
  <c r="AU225" i="9"/>
  <c r="AT225" i="9"/>
  <c r="AS225" i="9"/>
  <c r="AR225" i="9"/>
  <c r="AO225" i="9"/>
  <c r="AN225" i="9"/>
  <c r="AK225" i="9"/>
  <c r="AJ225" i="9"/>
  <c r="AE225" i="9"/>
  <c r="AD225" i="9"/>
  <c r="AC225" i="9"/>
  <c r="AB225" i="9"/>
  <c r="BH225" i="9" s="1"/>
  <c r="Y225" i="9"/>
  <c r="X225" i="9"/>
  <c r="BD225" i="9" s="1"/>
  <c r="U225" i="9"/>
  <c r="T225" i="9"/>
  <c r="O225" i="9"/>
  <c r="N225" i="9"/>
  <c r="K225" i="9"/>
  <c r="J225" i="9"/>
  <c r="HF224" i="9"/>
  <c r="HC224" i="9"/>
  <c r="HG224" i="9" s="1"/>
  <c r="HB224" i="9"/>
  <c r="GT224" i="9"/>
  <c r="GM224" i="9"/>
  <c r="GL224" i="9"/>
  <c r="GG224" i="9"/>
  <c r="GK224" i="9" s="1"/>
  <c r="GE224" i="9"/>
  <c r="GD224" i="9"/>
  <c r="GC224" i="9"/>
  <c r="GB224" i="9"/>
  <c r="FY224" i="9"/>
  <c r="FX224" i="9"/>
  <c r="FU224" i="9"/>
  <c r="FT224" i="9"/>
  <c r="FE224" i="9"/>
  <c r="FO224" i="9" s="1"/>
  <c r="EW224" i="9"/>
  <c r="EV224" i="9"/>
  <c r="ES224" i="9"/>
  <c r="ER224" i="9"/>
  <c r="EO224" i="9"/>
  <c r="EN224" i="9"/>
  <c r="EI224" i="9"/>
  <c r="EH224" i="9"/>
  <c r="EG224" i="9"/>
  <c r="FM224" i="9" s="1"/>
  <c r="EF224" i="9"/>
  <c r="EC224" i="9"/>
  <c r="FI224" i="9" s="1"/>
  <c r="EB224" i="9"/>
  <c r="FH224" i="9" s="1"/>
  <c r="DY224" i="9"/>
  <c r="DX224" i="9"/>
  <c r="FD224" i="9" s="1"/>
  <c r="DJ224" i="9"/>
  <c r="DF224" i="9"/>
  <c r="CB224" i="9" s="1"/>
  <c r="DH224" i="9" s="1"/>
  <c r="DA224" i="9"/>
  <c r="CV224" i="9"/>
  <c r="CO224" i="9"/>
  <c r="CN224" i="9"/>
  <c r="CK224" i="9"/>
  <c r="CJ224" i="9"/>
  <c r="CG224" i="9"/>
  <c r="CF224" i="9"/>
  <c r="CA224" i="9"/>
  <c r="BZ224" i="9"/>
  <c r="BY224" i="9"/>
  <c r="DE224" i="9" s="1"/>
  <c r="BX224" i="9"/>
  <c r="DD224" i="9" s="1"/>
  <c r="BU224" i="9"/>
  <c r="BT224" i="9"/>
  <c r="CZ224" i="9" s="1"/>
  <c r="BQ224" i="9"/>
  <c r="CW224" i="9" s="1"/>
  <c r="BP224" i="9"/>
  <c r="BA224" i="9"/>
  <c r="AV224" i="9"/>
  <c r="AS224" i="9"/>
  <c r="AR224" i="9"/>
  <c r="AO224" i="9"/>
  <c r="AN224" i="9"/>
  <c r="AT224" i="9" s="1"/>
  <c r="AK224" i="9"/>
  <c r="AJ224" i="9"/>
  <c r="AE224" i="9"/>
  <c r="AD224" i="9"/>
  <c r="AC224" i="9"/>
  <c r="AB224" i="9"/>
  <c r="BH224" i="9" s="1"/>
  <c r="Y224" i="9"/>
  <c r="X224" i="9"/>
  <c r="U224" i="9"/>
  <c r="T224" i="9"/>
  <c r="O224" i="9"/>
  <c r="N224" i="9"/>
  <c r="K224" i="9"/>
  <c r="J224" i="9"/>
  <c r="HH223" i="9"/>
  <c r="HG223" i="9"/>
  <c r="HF223" i="9"/>
  <c r="HD223" i="9"/>
  <c r="HC223" i="9"/>
  <c r="HB223" i="9"/>
  <c r="GP223" i="9"/>
  <c r="GN223" i="9"/>
  <c r="GR223" i="9" s="1"/>
  <c r="GM223" i="9"/>
  <c r="GL223" i="9"/>
  <c r="GT223" i="9" s="1"/>
  <c r="GX223" i="9" s="1"/>
  <c r="GE223" i="9"/>
  <c r="GI223" i="9" s="1"/>
  <c r="GD223" i="9"/>
  <c r="GC223" i="9"/>
  <c r="GB223" i="9"/>
  <c r="FY223" i="9"/>
  <c r="FX223" i="9"/>
  <c r="FU223" i="9"/>
  <c r="FT223" i="9"/>
  <c r="FO223" i="9"/>
  <c r="FM223" i="9"/>
  <c r="FL223" i="9"/>
  <c r="FH223" i="9"/>
  <c r="EW223" i="9"/>
  <c r="EV223" i="9"/>
  <c r="ES223" i="9"/>
  <c r="EY223" i="9" s="1"/>
  <c r="FA223" i="9" s="1"/>
  <c r="ER223" i="9"/>
  <c r="EO223" i="9"/>
  <c r="EN223" i="9"/>
  <c r="EI223" i="9"/>
  <c r="EH223" i="9"/>
  <c r="EG223" i="9"/>
  <c r="EF223" i="9"/>
  <c r="EC223" i="9"/>
  <c r="FI223" i="9" s="1"/>
  <c r="EB223" i="9"/>
  <c r="DY223" i="9"/>
  <c r="FE223" i="9" s="1"/>
  <c r="DX223" i="9"/>
  <c r="FD223" i="9" s="1"/>
  <c r="DK223" i="9"/>
  <c r="DD223" i="9"/>
  <c r="CW223" i="9"/>
  <c r="CS223" i="9"/>
  <c r="CO223" i="9"/>
  <c r="CN223" i="9"/>
  <c r="CK223" i="9"/>
  <c r="CJ223" i="9"/>
  <c r="CG223" i="9"/>
  <c r="CF223" i="9"/>
  <c r="CA223" i="9"/>
  <c r="CQ223" i="9" s="1"/>
  <c r="BZ223" i="9"/>
  <c r="BY223" i="9"/>
  <c r="DE223" i="9" s="1"/>
  <c r="BX223" i="9"/>
  <c r="BU223" i="9"/>
  <c r="DA223" i="9" s="1"/>
  <c r="DG223" i="9" s="1"/>
  <c r="CC223" i="9" s="1"/>
  <c r="DI223" i="9" s="1"/>
  <c r="BT223" i="9"/>
  <c r="CZ223" i="9" s="1"/>
  <c r="BQ223" i="9"/>
  <c r="BP223" i="9"/>
  <c r="CV223" i="9" s="1"/>
  <c r="BI223" i="9"/>
  <c r="BH223" i="9"/>
  <c r="BD223" i="9"/>
  <c r="BA223" i="9"/>
  <c r="AS223" i="9"/>
  <c r="AR223" i="9"/>
  <c r="AO223" i="9"/>
  <c r="AN223" i="9"/>
  <c r="AK223" i="9"/>
  <c r="AJ223" i="9"/>
  <c r="GH223" i="9" s="1"/>
  <c r="AE223" i="9"/>
  <c r="AD223" i="9"/>
  <c r="AC223" i="9"/>
  <c r="HE223" i="9" s="1"/>
  <c r="HI223" i="9" s="1"/>
  <c r="AB223" i="9"/>
  <c r="Y223" i="9"/>
  <c r="X223" i="9"/>
  <c r="U223" i="9"/>
  <c r="T223" i="9"/>
  <c r="O223" i="9"/>
  <c r="N223" i="9"/>
  <c r="K223" i="9"/>
  <c r="J223" i="9"/>
  <c r="HG222" i="9"/>
  <c r="HF222" i="9"/>
  <c r="HC222" i="9"/>
  <c r="HB222" i="9"/>
  <c r="GN222" i="9"/>
  <c r="GM222" i="9"/>
  <c r="GU222" i="9" s="1"/>
  <c r="GL222" i="9"/>
  <c r="GE222" i="9"/>
  <c r="GD222" i="9"/>
  <c r="GH222" i="9" s="1"/>
  <c r="GC222" i="9"/>
  <c r="GB222" i="9"/>
  <c r="FY222" i="9"/>
  <c r="FX222" i="9"/>
  <c r="FU222" i="9"/>
  <c r="FT222" i="9"/>
  <c r="FM222" i="9"/>
  <c r="FL222" i="9"/>
  <c r="FH222" i="9"/>
  <c r="EX222" i="9"/>
  <c r="EW222" i="9"/>
  <c r="EV222" i="9"/>
  <c r="ES222" i="9"/>
  <c r="ER222" i="9"/>
  <c r="EO222" i="9"/>
  <c r="EN222" i="9"/>
  <c r="EI222" i="9"/>
  <c r="EH222" i="9"/>
  <c r="EG222" i="9"/>
  <c r="EF222" i="9"/>
  <c r="EC222" i="9"/>
  <c r="FI222" i="9" s="1"/>
  <c r="FO222" i="9" s="1"/>
  <c r="EK222" i="9" s="1"/>
  <c r="EB222" i="9"/>
  <c r="DY222" i="9"/>
  <c r="FE222" i="9" s="1"/>
  <c r="DX222" i="9"/>
  <c r="FD222" i="9" s="1"/>
  <c r="FN222" i="9" s="1"/>
  <c r="DJ222" i="9"/>
  <c r="DD222" i="9"/>
  <c r="CZ222" i="9"/>
  <c r="CS222" i="9"/>
  <c r="CQ222" i="9"/>
  <c r="CO222" i="9"/>
  <c r="CN222" i="9"/>
  <c r="CK222" i="9"/>
  <c r="GQ222" i="9" s="1"/>
  <c r="CJ222" i="9"/>
  <c r="CG222" i="9"/>
  <c r="CF222" i="9"/>
  <c r="CA222" i="9"/>
  <c r="BZ222" i="9"/>
  <c r="BY222" i="9"/>
  <c r="BX222" i="9"/>
  <c r="BU222" i="9"/>
  <c r="BT222" i="9"/>
  <c r="BQ222" i="9"/>
  <c r="CW222" i="9" s="1"/>
  <c r="BP222" i="9"/>
  <c r="CV222" i="9" s="1"/>
  <c r="DF222" i="9" s="1"/>
  <c r="CB222" i="9" s="1"/>
  <c r="DH222" i="9" s="1"/>
  <c r="BK222" i="9"/>
  <c r="AG222" i="9" s="1"/>
  <c r="BI222" i="9"/>
  <c r="BE222" i="9"/>
  <c r="BD222" i="9"/>
  <c r="AZ222" i="9"/>
  <c r="AS222" i="9"/>
  <c r="AR222" i="9"/>
  <c r="AO222" i="9"/>
  <c r="AN222" i="9"/>
  <c r="AK222" i="9"/>
  <c r="AJ222" i="9"/>
  <c r="AE222" i="9"/>
  <c r="AU222" i="9" s="1"/>
  <c r="AD222" i="9"/>
  <c r="AC222" i="9"/>
  <c r="AB222" i="9"/>
  <c r="Y222" i="9"/>
  <c r="X222" i="9"/>
  <c r="U222" i="9"/>
  <c r="BA222" i="9" s="1"/>
  <c r="T222" i="9"/>
  <c r="Q222" i="9"/>
  <c r="O222" i="9"/>
  <c r="N222" i="9"/>
  <c r="K222" i="9"/>
  <c r="J222" i="9"/>
  <c r="HC221" i="9"/>
  <c r="HG221" i="9" s="1"/>
  <c r="HB221" i="9"/>
  <c r="HF221" i="9" s="1"/>
  <c r="GQ221" i="9"/>
  <c r="GO221" i="9"/>
  <c r="GS221" i="9" s="1"/>
  <c r="GM221" i="9"/>
  <c r="GU221" i="9" s="1"/>
  <c r="GL221" i="9"/>
  <c r="GE221" i="9"/>
  <c r="GI221" i="9" s="1"/>
  <c r="GD221" i="9"/>
  <c r="GC221" i="9"/>
  <c r="GB221" i="9"/>
  <c r="FY221" i="9"/>
  <c r="FX221" i="9"/>
  <c r="FU221" i="9"/>
  <c r="FT221" i="9"/>
  <c r="FM221" i="9"/>
  <c r="FI221" i="9"/>
  <c r="FD221" i="9"/>
  <c r="EW221" i="9"/>
  <c r="EV221" i="9"/>
  <c r="ES221" i="9"/>
  <c r="ER221" i="9"/>
  <c r="EO221" i="9"/>
  <c r="EN221" i="9"/>
  <c r="EI221" i="9"/>
  <c r="EH221" i="9"/>
  <c r="EG221" i="9"/>
  <c r="EF221" i="9"/>
  <c r="FL221" i="9" s="1"/>
  <c r="EC221" i="9"/>
  <c r="EB221" i="9"/>
  <c r="FH221" i="9" s="1"/>
  <c r="DY221" i="9"/>
  <c r="FE221" i="9" s="1"/>
  <c r="DX221" i="9"/>
  <c r="DE221" i="9"/>
  <c r="DA221" i="9"/>
  <c r="CZ221" i="9"/>
  <c r="CQ221" i="9"/>
  <c r="CS221" i="9" s="1"/>
  <c r="CO221" i="9"/>
  <c r="CN221" i="9"/>
  <c r="CK221" i="9"/>
  <c r="CJ221" i="9"/>
  <c r="CG221" i="9"/>
  <c r="CF221" i="9"/>
  <c r="CA221" i="9"/>
  <c r="BZ221" i="9"/>
  <c r="BY221" i="9"/>
  <c r="BX221" i="9"/>
  <c r="DD221" i="9" s="1"/>
  <c r="BU221" i="9"/>
  <c r="BT221" i="9"/>
  <c r="BQ221" i="9"/>
  <c r="BP221" i="9"/>
  <c r="GF221" i="9" s="1"/>
  <c r="GJ221" i="9" s="1"/>
  <c r="BE221" i="9"/>
  <c r="BA221" i="9"/>
  <c r="AZ221" i="9"/>
  <c r="AS221" i="9"/>
  <c r="AR221" i="9"/>
  <c r="AO221" i="9"/>
  <c r="AN221" i="9"/>
  <c r="AK221" i="9"/>
  <c r="AJ221" i="9"/>
  <c r="AE221" i="9"/>
  <c r="AD221" i="9"/>
  <c r="AC221" i="9"/>
  <c r="AB221" i="9"/>
  <c r="Y221" i="9"/>
  <c r="X221" i="9"/>
  <c r="U221" i="9"/>
  <c r="T221" i="9"/>
  <c r="O221" i="9"/>
  <c r="N221" i="9"/>
  <c r="K221" i="9"/>
  <c r="J221" i="9"/>
  <c r="HE220" i="9"/>
  <c r="HI220" i="9" s="1"/>
  <c r="HC220" i="9"/>
  <c r="HG220" i="9" s="1"/>
  <c r="HB220" i="9"/>
  <c r="HF220" i="9" s="1"/>
  <c r="GU220" i="9"/>
  <c r="GM220" i="9"/>
  <c r="GL220" i="9"/>
  <c r="GK220" i="9"/>
  <c r="GE220" i="9"/>
  <c r="GD220" i="9"/>
  <c r="GC220" i="9"/>
  <c r="GB220" i="9"/>
  <c r="FY220" i="9"/>
  <c r="FX220" i="9"/>
  <c r="FU220" i="9"/>
  <c r="FT220" i="9"/>
  <c r="FL220" i="9"/>
  <c r="FH220" i="9"/>
  <c r="FE220" i="9"/>
  <c r="FO220" i="9" s="1"/>
  <c r="EK220" i="9" s="1"/>
  <c r="EX220" i="9"/>
  <c r="EZ220" i="9" s="1"/>
  <c r="EW220" i="9"/>
  <c r="EV220" i="9"/>
  <c r="ES220" i="9"/>
  <c r="ER220" i="9"/>
  <c r="EO220" i="9"/>
  <c r="EN220" i="9"/>
  <c r="EI220" i="9"/>
  <c r="EH220" i="9"/>
  <c r="EG220" i="9"/>
  <c r="FM220" i="9" s="1"/>
  <c r="EF220" i="9"/>
  <c r="EC220" i="9"/>
  <c r="FI220" i="9" s="1"/>
  <c r="EB220" i="9"/>
  <c r="DY220" i="9"/>
  <c r="DX220" i="9"/>
  <c r="FD220" i="9" s="1"/>
  <c r="DJ220" i="9"/>
  <c r="DE220" i="9"/>
  <c r="DD220" i="9"/>
  <c r="CW220" i="9"/>
  <c r="CO220" i="9"/>
  <c r="CN220" i="9"/>
  <c r="CK220" i="9"/>
  <c r="CJ220" i="9"/>
  <c r="CG220" i="9"/>
  <c r="CQ220" i="9" s="1"/>
  <c r="CS220" i="9" s="1"/>
  <c r="CF220" i="9"/>
  <c r="CA220" i="9"/>
  <c r="BZ220" i="9"/>
  <c r="BY220" i="9"/>
  <c r="BX220" i="9"/>
  <c r="BU220" i="9"/>
  <c r="BT220" i="9"/>
  <c r="CZ220" i="9" s="1"/>
  <c r="BQ220" i="9"/>
  <c r="GG220" i="9" s="1"/>
  <c r="BP220" i="9"/>
  <c r="CV220" i="9" s="1"/>
  <c r="DF220" i="9" s="1"/>
  <c r="CB220" i="9" s="1"/>
  <c r="DH220" i="9" s="1"/>
  <c r="BE220" i="9"/>
  <c r="BD220" i="9"/>
  <c r="BA220" i="9"/>
  <c r="AS220" i="9"/>
  <c r="AR220" i="9"/>
  <c r="AO220" i="9"/>
  <c r="AN220" i="9"/>
  <c r="AK220" i="9"/>
  <c r="AJ220" i="9"/>
  <c r="AE220" i="9"/>
  <c r="AD220" i="9"/>
  <c r="AC220" i="9"/>
  <c r="AB220" i="9"/>
  <c r="Y220" i="9"/>
  <c r="X220" i="9"/>
  <c r="U220" i="9"/>
  <c r="T220" i="9"/>
  <c r="O220" i="9"/>
  <c r="N220" i="9"/>
  <c r="K220" i="9"/>
  <c r="J220" i="9"/>
  <c r="HC219" i="9"/>
  <c r="HG219" i="9" s="1"/>
  <c r="HB219" i="9"/>
  <c r="HF219" i="9" s="1"/>
  <c r="GT219" i="9"/>
  <c r="GM219" i="9"/>
  <c r="GL219" i="9"/>
  <c r="GI219" i="9"/>
  <c r="GF219" i="9"/>
  <c r="GJ219" i="9" s="1"/>
  <c r="GE219" i="9"/>
  <c r="GD219" i="9"/>
  <c r="GC219" i="9"/>
  <c r="GB219" i="9"/>
  <c r="FY219" i="9"/>
  <c r="FX219" i="9"/>
  <c r="FU219" i="9"/>
  <c r="FT219" i="9"/>
  <c r="FE219" i="9"/>
  <c r="FD219" i="9"/>
  <c r="EW219" i="9"/>
  <c r="EV219" i="9"/>
  <c r="ES219" i="9"/>
  <c r="ER219" i="9"/>
  <c r="EO219" i="9"/>
  <c r="EN219" i="9"/>
  <c r="EI219" i="9"/>
  <c r="EH219" i="9"/>
  <c r="EG219" i="9"/>
  <c r="FM219" i="9" s="1"/>
  <c r="EF219" i="9"/>
  <c r="FL219" i="9" s="1"/>
  <c r="EC219" i="9"/>
  <c r="FI219" i="9" s="1"/>
  <c r="EB219" i="9"/>
  <c r="DY219" i="9"/>
  <c r="DX219" i="9"/>
  <c r="DE219" i="9"/>
  <c r="DA219" i="9"/>
  <c r="CZ219" i="9"/>
  <c r="CW219" i="9"/>
  <c r="DG219" i="9" s="1"/>
  <c r="CS219" i="9"/>
  <c r="CO219" i="9"/>
  <c r="CN219" i="9"/>
  <c r="CK219" i="9"/>
  <c r="CQ219" i="9" s="1"/>
  <c r="CJ219" i="9"/>
  <c r="CG219" i="9"/>
  <c r="CF219" i="9"/>
  <c r="CC219" i="9"/>
  <c r="DI219" i="9" s="1"/>
  <c r="CA219" i="9"/>
  <c r="BZ219" i="9"/>
  <c r="BY219" i="9"/>
  <c r="BX219" i="9"/>
  <c r="DD219" i="9" s="1"/>
  <c r="BU219" i="9"/>
  <c r="BT219" i="9"/>
  <c r="BQ219" i="9"/>
  <c r="BP219" i="9"/>
  <c r="CV219" i="9" s="1"/>
  <c r="DF219" i="9" s="1"/>
  <c r="CB219" i="9" s="1"/>
  <c r="DH219" i="9" s="1"/>
  <c r="BI219" i="9"/>
  <c r="BD219" i="9"/>
  <c r="AZ219" i="9"/>
  <c r="AS219" i="9"/>
  <c r="AR219" i="9"/>
  <c r="AO219" i="9"/>
  <c r="GQ219" i="9" s="1"/>
  <c r="AN219" i="9"/>
  <c r="AK219" i="9"/>
  <c r="AJ219" i="9"/>
  <c r="AE219" i="9"/>
  <c r="AD219" i="9"/>
  <c r="AC219" i="9"/>
  <c r="AB219" i="9"/>
  <c r="Y219" i="9"/>
  <c r="BE219" i="9" s="1"/>
  <c r="X219" i="9"/>
  <c r="U219" i="9"/>
  <c r="T219" i="9"/>
  <c r="O219" i="9"/>
  <c r="N219" i="9"/>
  <c r="K219" i="9"/>
  <c r="J219" i="9"/>
  <c r="HG218" i="9"/>
  <c r="HC218" i="9"/>
  <c r="HB218" i="9"/>
  <c r="HF218" i="9" s="1"/>
  <c r="GO218" i="9"/>
  <c r="GS218" i="9" s="1"/>
  <c r="GM218" i="9"/>
  <c r="GL218" i="9"/>
  <c r="GG218" i="9"/>
  <c r="GE218" i="9"/>
  <c r="GI218" i="9" s="1"/>
  <c r="GD218" i="9"/>
  <c r="GH218" i="9" s="1"/>
  <c r="GC218" i="9"/>
  <c r="GB218" i="9"/>
  <c r="FY218" i="9"/>
  <c r="FX218" i="9"/>
  <c r="FU218" i="9"/>
  <c r="FT218" i="9"/>
  <c r="FM218" i="9"/>
  <c r="FI218" i="9"/>
  <c r="FE218" i="9"/>
  <c r="FD218" i="9"/>
  <c r="EW218" i="9"/>
  <c r="EV218" i="9"/>
  <c r="ES218" i="9"/>
  <c r="ER218" i="9"/>
  <c r="EO218" i="9"/>
  <c r="EN218" i="9"/>
  <c r="EI218" i="9"/>
  <c r="EH218" i="9"/>
  <c r="EG218" i="9"/>
  <c r="EF218" i="9"/>
  <c r="FL218" i="9" s="1"/>
  <c r="EC218" i="9"/>
  <c r="EB218" i="9"/>
  <c r="FH218" i="9" s="1"/>
  <c r="FN218" i="9" s="1"/>
  <c r="EJ218" i="9" s="1"/>
  <c r="DY218" i="9"/>
  <c r="DX218" i="9"/>
  <c r="DE218" i="9"/>
  <c r="DD218" i="9"/>
  <c r="CZ218" i="9"/>
  <c r="CV218" i="9"/>
  <c r="CO218" i="9"/>
  <c r="CN218" i="9"/>
  <c r="CK218" i="9"/>
  <c r="CJ218" i="9"/>
  <c r="CG218" i="9"/>
  <c r="CF218" i="9"/>
  <c r="CA218" i="9"/>
  <c r="CQ218" i="9" s="1"/>
  <c r="CS218" i="9" s="1"/>
  <c r="BZ218" i="9"/>
  <c r="BY218" i="9"/>
  <c r="BX218" i="9"/>
  <c r="HD218" i="9" s="1"/>
  <c r="HH218" i="9" s="1"/>
  <c r="BU218" i="9"/>
  <c r="DA218" i="9" s="1"/>
  <c r="BT218" i="9"/>
  <c r="BQ218" i="9"/>
  <c r="CW218" i="9" s="1"/>
  <c r="BP218" i="9"/>
  <c r="GF218" i="9" s="1"/>
  <c r="GJ218" i="9" s="1"/>
  <c r="BE218" i="9"/>
  <c r="BA218" i="9"/>
  <c r="AZ218" i="9"/>
  <c r="AS218" i="9"/>
  <c r="AR218" i="9"/>
  <c r="AO218" i="9"/>
  <c r="AN218" i="9"/>
  <c r="AK218" i="9"/>
  <c r="AJ218" i="9"/>
  <c r="AE218" i="9"/>
  <c r="AD218" i="9"/>
  <c r="AC218" i="9"/>
  <c r="AB218" i="9"/>
  <c r="BH218" i="9" s="1"/>
  <c r="Y218" i="9"/>
  <c r="X218" i="9"/>
  <c r="U218" i="9"/>
  <c r="T218" i="9"/>
  <c r="O218" i="9"/>
  <c r="N218" i="9"/>
  <c r="K218" i="9"/>
  <c r="J218" i="9"/>
  <c r="HF217" i="9"/>
  <c r="HC217" i="9"/>
  <c r="HG217" i="9" s="1"/>
  <c r="HB217" i="9"/>
  <c r="GM217" i="9"/>
  <c r="GL217" i="9"/>
  <c r="GK217" i="9"/>
  <c r="GH217" i="9"/>
  <c r="GG217" i="9"/>
  <c r="GE217" i="9"/>
  <c r="GD217" i="9"/>
  <c r="GC217" i="9"/>
  <c r="GB217" i="9"/>
  <c r="FY217" i="9"/>
  <c r="FX217" i="9"/>
  <c r="FU217" i="9"/>
  <c r="FT217" i="9"/>
  <c r="FE217" i="9"/>
  <c r="EW217" i="9"/>
  <c r="EV217" i="9"/>
  <c r="ES217" i="9"/>
  <c r="ER217" i="9"/>
  <c r="EO217" i="9"/>
  <c r="EN217" i="9"/>
  <c r="EI217" i="9"/>
  <c r="EH217" i="9"/>
  <c r="EG217" i="9"/>
  <c r="FM217" i="9" s="1"/>
  <c r="EF217" i="9"/>
  <c r="FL217" i="9" s="1"/>
  <c r="FN217" i="9" s="1"/>
  <c r="EC217" i="9"/>
  <c r="EB217" i="9"/>
  <c r="FH217" i="9" s="1"/>
  <c r="DY217" i="9"/>
  <c r="DX217" i="9"/>
  <c r="FD217" i="9" s="1"/>
  <c r="DA217" i="9"/>
  <c r="CW217" i="9"/>
  <c r="CV217" i="9"/>
  <c r="CO217" i="9"/>
  <c r="CN217" i="9"/>
  <c r="CK217" i="9"/>
  <c r="CJ217" i="9"/>
  <c r="CG217" i="9"/>
  <c r="CF217" i="9"/>
  <c r="CA217" i="9"/>
  <c r="BZ217" i="9"/>
  <c r="BY217" i="9"/>
  <c r="DE217" i="9" s="1"/>
  <c r="BX217" i="9"/>
  <c r="DD217" i="9" s="1"/>
  <c r="BU217" i="9"/>
  <c r="BT217" i="9"/>
  <c r="CZ217" i="9" s="1"/>
  <c r="DF217" i="9" s="1"/>
  <c r="CB217" i="9" s="1"/>
  <c r="DH217" i="9" s="1"/>
  <c r="BQ217" i="9"/>
  <c r="BP217" i="9"/>
  <c r="BE217" i="9"/>
  <c r="BA217" i="9"/>
  <c r="AZ217" i="9"/>
  <c r="AT217" i="9"/>
  <c r="AV217" i="9" s="1"/>
  <c r="AS217" i="9"/>
  <c r="AR217" i="9"/>
  <c r="AO217" i="9"/>
  <c r="AN217" i="9"/>
  <c r="AK217" i="9"/>
  <c r="AJ217" i="9"/>
  <c r="AE217" i="9"/>
  <c r="AD217" i="9"/>
  <c r="AC217" i="9"/>
  <c r="AB217" i="9"/>
  <c r="Y217" i="9"/>
  <c r="X217" i="9"/>
  <c r="U217" i="9"/>
  <c r="T217" i="9"/>
  <c r="Q217" i="9"/>
  <c r="O217" i="9"/>
  <c r="N217" i="9"/>
  <c r="K217" i="9"/>
  <c r="J217" i="9"/>
  <c r="HG216" i="9"/>
  <c r="HF216" i="9"/>
  <c r="HD216" i="9"/>
  <c r="HH216" i="9" s="1"/>
  <c r="HC216" i="9"/>
  <c r="HB216" i="9"/>
  <c r="GP216" i="9"/>
  <c r="GM216" i="9"/>
  <c r="GL216" i="9"/>
  <c r="GT216" i="9" s="1"/>
  <c r="GE216" i="9"/>
  <c r="GD216" i="9"/>
  <c r="GC216" i="9"/>
  <c r="GB216" i="9"/>
  <c r="FY216" i="9"/>
  <c r="FX216" i="9"/>
  <c r="FU216" i="9"/>
  <c r="FT216" i="9"/>
  <c r="FM216" i="9"/>
  <c r="FL216" i="9"/>
  <c r="FH216" i="9"/>
  <c r="FN216" i="9" s="1"/>
  <c r="EJ216" i="9" s="1"/>
  <c r="FE216" i="9"/>
  <c r="EZ216" i="9"/>
  <c r="EX216" i="9"/>
  <c r="EW216" i="9"/>
  <c r="EV216" i="9"/>
  <c r="ES216" i="9"/>
  <c r="ER216" i="9"/>
  <c r="EO216" i="9"/>
  <c r="EY216" i="9" s="1"/>
  <c r="FA216" i="9" s="1"/>
  <c r="EN216" i="9"/>
  <c r="EI216" i="9"/>
  <c r="EH216" i="9"/>
  <c r="EG216" i="9"/>
  <c r="EF216" i="9"/>
  <c r="EC216" i="9"/>
  <c r="FI216" i="9" s="1"/>
  <c r="EB216" i="9"/>
  <c r="DY216" i="9"/>
  <c r="DX216" i="9"/>
  <c r="FD216" i="9" s="1"/>
  <c r="DK216" i="9"/>
  <c r="DD216" i="9"/>
  <c r="DA216" i="9"/>
  <c r="DG216" i="9" s="1"/>
  <c r="CC216" i="9" s="1"/>
  <c r="DI216" i="9" s="1"/>
  <c r="CW216" i="9"/>
  <c r="CV216" i="9"/>
  <c r="CO216" i="9"/>
  <c r="CN216" i="9"/>
  <c r="CK216" i="9"/>
  <c r="CJ216" i="9"/>
  <c r="CG216" i="9"/>
  <c r="CF216" i="9"/>
  <c r="CP216" i="9" s="1"/>
  <c r="CR216" i="9" s="1"/>
  <c r="CA216" i="9"/>
  <c r="BZ216" i="9"/>
  <c r="BY216" i="9"/>
  <c r="DE216" i="9" s="1"/>
  <c r="BX216" i="9"/>
  <c r="BU216" i="9"/>
  <c r="BT216" i="9"/>
  <c r="CZ216" i="9" s="1"/>
  <c r="BQ216" i="9"/>
  <c r="BP216" i="9"/>
  <c r="BH216" i="9"/>
  <c r="BA216" i="9"/>
  <c r="AT216" i="9"/>
  <c r="AS216" i="9"/>
  <c r="AR216" i="9"/>
  <c r="AO216" i="9"/>
  <c r="AN216" i="9"/>
  <c r="AK216" i="9"/>
  <c r="AJ216" i="9"/>
  <c r="AE216" i="9"/>
  <c r="AD216" i="9"/>
  <c r="DJ216" i="9" s="1"/>
  <c r="AC216" i="9"/>
  <c r="AB216" i="9"/>
  <c r="Y216" i="9"/>
  <c r="X216" i="9"/>
  <c r="BD216" i="9" s="1"/>
  <c r="U216" i="9"/>
  <c r="T216" i="9"/>
  <c r="O216" i="9"/>
  <c r="N216" i="9"/>
  <c r="K216" i="9"/>
  <c r="J216" i="9"/>
  <c r="HG215" i="9"/>
  <c r="HF215" i="9"/>
  <c r="HE215" i="9"/>
  <c r="HI215" i="9" s="1"/>
  <c r="HC215" i="9"/>
  <c r="HB215" i="9"/>
  <c r="GQ215" i="9"/>
  <c r="GN215" i="9"/>
  <c r="GM215" i="9"/>
  <c r="GU215" i="9" s="1"/>
  <c r="GL215" i="9"/>
  <c r="GI215" i="9"/>
  <c r="GY215" i="9" s="1"/>
  <c r="GE215" i="9"/>
  <c r="GD215" i="9"/>
  <c r="GH215" i="9" s="1"/>
  <c r="GC215" i="9"/>
  <c r="GB215" i="9"/>
  <c r="FY215" i="9"/>
  <c r="FX215" i="9"/>
  <c r="FU215" i="9"/>
  <c r="FT215" i="9"/>
  <c r="FM215" i="9"/>
  <c r="FH215" i="9"/>
  <c r="FD215" i="9"/>
  <c r="FN215" i="9" s="1"/>
  <c r="EX215" i="9"/>
  <c r="EW215" i="9"/>
  <c r="EV215" i="9"/>
  <c r="ES215" i="9"/>
  <c r="ER215" i="9"/>
  <c r="EO215" i="9"/>
  <c r="EN215" i="9"/>
  <c r="EI215" i="9"/>
  <c r="EH215" i="9"/>
  <c r="EG215" i="9"/>
  <c r="EF215" i="9"/>
  <c r="FL215" i="9" s="1"/>
  <c r="EC215" i="9"/>
  <c r="FI215" i="9" s="1"/>
  <c r="FO215" i="9" s="1"/>
  <c r="EK215" i="9" s="1"/>
  <c r="EB215" i="9"/>
  <c r="DY215" i="9"/>
  <c r="FE215" i="9" s="1"/>
  <c r="DX215" i="9"/>
  <c r="DE215" i="9"/>
  <c r="DD215" i="9"/>
  <c r="CZ215" i="9"/>
  <c r="CO215" i="9"/>
  <c r="CN215" i="9"/>
  <c r="CK215" i="9"/>
  <c r="CJ215" i="9"/>
  <c r="CG215" i="9"/>
  <c r="CQ215" i="9" s="1"/>
  <c r="CS215" i="9" s="1"/>
  <c r="CF215" i="9"/>
  <c r="CA215" i="9"/>
  <c r="BZ215" i="9"/>
  <c r="BY215" i="9"/>
  <c r="BX215" i="9"/>
  <c r="BU215" i="9"/>
  <c r="DA215" i="9" s="1"/>
  <c r="BT215" i="9"/>
  <c r="BQ215" i="9"/>
  <c r="CW215" i="9" s="1"/>
  <c r="DG215" i="9" s="1"/>
  <c r="CC215" i="9" s="1"/>
  <c r="DI215" i="9" s="1"/>
  <c r="BP215" i="9"/>
  <c r="CV215" i="9" s="1"/>
  <c r="BI215" i="9"/>
  <c r="BH215" i="9"/>
  <c r="BD215" i="9"/>
  <c r="AS215" i="9"/>
  <c r="AR215" i="9"/>
  <c r="AO215" i="9"/>
  <c r="AN215" i="9"/>
  <c r="AK215" i="9"/>
  <c r="AU215" i="9" s="1"/>
  <c r="AJ215" i="9"/>
  <c r="AE215" i="9"/>
  <c r="DK215" i="9" s="1"/>
  <c r="AD215" i="9"/>
  <c r="AC215" i="9"/>
  <c r="AB215" i="9"/>
  <c r="HD215" i="9" s="1"/>
  <c r="HH215" i="9" s="1"/>
  <c r="Y215" i="9"/>
  <c r="X215" i="9"/>
  <c r="U215" i="9"/>
  <c r="GG215" i="9" s="1"/>
  <c r="GK215" i="9" s="1"/>
  <c r="T215" i="9"/>
  <c r="AZ215" i="9" s="1"/>
  <c r="P215" i="9"/>
  <c r="O215" i="9"/>
  <c r="N215" i="9"/>
  <c r="K215" i="9"/>
  <c r="J215" i="9"/>
  <c r="HE214" i="9"/>
  <c r="HI214" i="9" s="1"/>
  <c r="HC214" i="9"/>
  <c r="HG214" i="9" s="1"/>
  <c r="HB214" i="9"/>
  <c r="HF214" i="9" s="1"/>
  <c r="GM214" i="9"/>
  <c r="GL214" i="9"/>
  <c r="GE214" i="9"/>
  <c r="GD214" i="9"/>
  <c r="GC214" i="9"/>
  <c r="GB214" i="9"/>
  <c r="FY214" i="9"/>
  <c r="FX214" i="9"/>
  <c r="FU214" i="9"/>
  <c r="FT214" i="9"/>
  <c r="FI214" i="9"/>
  <c r="FD214" i="9"/>
  <c r="EW214" i="9"/>
  <c r="EV214" i="9"/>
  <c r="ES214" i="9"/>
  <c r="EY214" i="9" s="1"/>
  <c r="ER214" i="9"/>
  <c r="EO214" i="9"/>
  <c r="EN214" i="9"/>
  <c r="EI214" i="9"/>
  <c r="EH214" i="9"/>
  <c r="EG214" i="9"/>
  <c r="FM214" i="9" s="1"/>
  <c r="EF214" i="9"/>
  <c r="FL214" i="9" s="1"/>
  <c r="EC214" i="9"/>
  <c r="EB214" i="9"/>
  <c r="DY214" i="9"/>
  <c r="DX214" i="9"/>
  <c r="DK214" i="9"/>
  <c r="DE214" i="9"/>
  <c r="DD214" i="9"/>
  <c r="CZ214" i="9"/>
  <c r="CS214" i="9"/>
  <c r="CO214" i="9"/>
  <c r="CN214" i="9"/>
  <c r="CK214" i="9"/>
  <c r="CJ214" i="9"/>
  <c r="CG214" i="9"/>
  <c r="GI214" i="9" s="1"/>
  <c r="CF214" i="9"/>
  <c r="CA214" i="9"/>
  <c r="CQ214" i="9" s="1"/>
  <c r="BZ214" i="9"/>
  <c r="BY214" i="9"/>
  <c r="BX214" i="9"/>
  <c r="BU214" i="9"/>
  <c r="GO214" i="9" s="1"/>
  <c r="GS214" i="9" s="1"/>
  <c r="BT214" i="9"/>
  <c r="BQ214" i="9"/>
  <c r="CW214" i="9" s="1"/>
  <c r="BP214" i="9"/>
  <c r="BE214" i="9"/>
  <c r="BD214" i="9"/>
  <c r="AZ214" i="9"/>
  <c r="AS214" i="9"/>
  <c r="AR214" i="9"/>
  <c r="AO214" i="9"/>
  <c r="AN214" i="9"/>
  <c r="AK214" i="9"/>
  <c r="AJ214" i="9"/>
  <c r="AE214" i="9"/>
  <c r="AD214" i="9"/>
  <c r="AC214" i="9"/>
  <c r="BI214" i="9" s="1"/>
  <c r="AB214" i="9"/>
  <c r="Y214" i="9"/>
  <c r="X214" i="9"/>
  <c r="U214" i="9"/>
  <c r="BA214" i="9" s="1"/>
  <c r="T214" i="9"/>
  <c r="O214" i="9"/>
  <c r="N214" i="9"/>
  <c r="K214" i="9"/>
  <c r="J214" i="9"/>
  <c r="HE213" i="9"/>
  <c r="HI213" i="9" s="1"/>
  <c r="HC213" i="9"/>
  <c r="HG213" i="9" s="1"/>
  <c r="HB213" i="9"/>
  <c r="HF213" i="9" s="1"/>
  <c r="GT213" i="9"/>
  <c r="GM213" i="9"/>
  <c r="GL213" i="9"/>
  <c r="GE213" i="9"/>
  <c r="GD213" i="9"/>
  <c r="GC213" i="9"/>
  <c r="GB213" i="9"/>
  <c r="FY213" i="9"/>
  <c r="FX213" i="9"/>
  <c r="FU213" i="9"/>
  <c r="FT213" i="9"/>
  <c r="FI213" i="9"/>
  <c r="FO213" i="9" s="1"/>
  <c r="EK213" i="9" s="1"/>
  <c r="FE213" i="9"/>
  <c r="FD213" i="9"/>
  <c r="EX213" i="9"/>
  <c r="EZ213" i="9" s="1"/>
  <c r="EW213" i="9"/>
  <c r="EV213" i="9"/>
  <c r="ES213" i="9"/>
  <c r="ER213" i="9"/>
  <c r="EO213" i="9"/>
  <c r="EN213" i="9"/>
  <c r="EI213" i="9"/>
  <c r="EH213" i="9"/>
  <c r="EG213" i="9"/>
  <c r="FM213" i="9" s="1"/>
  <c r="EF213" i="9"/>
  <c r="FL213" i="9" s="1"/>
  <c r="EC213" i="9"/>
  <c r="EB213" i="9"/>
  <c r="FH213" i="9" s="1"/>
  <c r="DY213" i="9"/>
  <c r="DX213" i="9"/>
  <c r="DK213" i="9"/>
  <c r="DJ213" i="9"/>
  <c r="DH213" i="9"/>
  <c r="DA213" i="9"/>
  <c r="CV213" i="9"/>
  <c r="DF213" i="9" s="1"/>
  <c r="CB213" i="9" s="1"/>
  <c r="CO213" i="9"/>
  <c r="CN213" i="9"/>
  <c r="CK213" i="9"/>
  <c r="CQ213" i="9" s="1"/>
  <c r="CJ213" i="9"/>
  <c r="CG213" i="9"/>
  <c r="CF213" i="9"/>
  <c r="CA213" i="9"/>
  <c r="BZ213" i="9"/>
  <c r="BY213" i="9"/>
  <c r="DE213" i="9" s="1"/>
  <c r="BX213" i="9"/>
  <c r="DD213" i="9" s="1"/>
  <c r="BU213" i="9"/>
  <c r="BT213" i="9"/>
  <c r="CZ213" i="9" s="1"/>
  <c r="BQ213" i="9"/>
  <c r="BP213" i="9"/>
  <c r="BA213" i="9"/>
  <c r="AS213" i="9"/>
  <c r="AR213" i="9"/>
  <c r="AO213" i="9"/>
  <c r="AN213" i="9"/>
  <c r="GP213" i="9" s="1"/>
  <c r="AK213" i="9"/>
  <c r="AJ213" i="9"/>
  <c r="AE213" i="9"/>
  <c r="AD213" i="9"/>
  <c r="AC213" i="9"/>
  <c r="BI213" i="9" s="1"/>
  <c r="AB213" i="9"/>
  <c r="Y213" i="9"/>
  <c r="X213" i="9"/>
  <c r="U213" i="9"/>
  <c r="T213" i="9"/>
  <c r="O213" i="9"/>
  <c r="N213" i="9"/>
  <c r="K213" i="9"/>
  <c r="J213" i="9"/>
  <c r="HG212" i="9"/>
  <c r="HF212" i="9"/>
  <c r="HD212" i="9"/>
  <c r="HH212" i="9" s="1"/>
  <c r="HC212" i="9"/>
  <c r="HB212" i="9"/>
  <c r="GU212" i="9"/>
  <c r="GQ212" i="9"/>
  <c r="GM212" i="9"/>
  <c r="GL212" i="9"/>
  <c r="GT212" i="9" s="1"/>
  <c r="GJ212" i="9"/>
  <c r="GE212" i="9"/>
  <c r="GD212" i="9"/>
  <c r="GC212" i="9"/>
  <c r="GB212" i="9"/>
  <c r="FY212" i="9"/>
  <c r="FX212" i="9"/>
  <c r="FU212" i="9"/>
  <c r="FT212" i="9"/>
  <c r="FO212" i="9"/>
  <c r="FM212" i="9"/>
  <c r="FL212" i="9"/>
  <c r="FH212" i="9"/>
  <c r="EW212" i="9"/>
  <c r="EV212" i="9"/>
  <c r="ES212" i="9"/>
  <c r="ER212" i="9"/>
  <c r="EO212" i="9"/>
  <c r="EY212" i="9" s="1"/>
  <c r="FA212" i="9" s="1"/>
  <c r="EN212" i="9"/>
  <c r="EI212" i="9"/>
  <c r="EH212" i="9"/>
  <c r="EG212" i="9"/>
  <c r="EF212" i="9"/>
  <c r="EC212" i="9"/>
  <c r="FI212" i="9" s="1"/>
  <c r="EB212" i="9"/>
  <c r="DY212" i="9"/>
  <c r="FE212" i="9" s="1"/>
  <c r="DX212" i="9"/>
  <c r="FD212" i="9" s="1"/>
  <c r="FN212" i="9" s="1"/>
  <c r="EJ212" i="9" s="1"/>
  <c r="DK212" i="9"/>
  <c r="DF212" i="9"/>
  <c r="CB212" i="9" s="1"/>
  <c r="DH212" i="9" s="1"/>
  <c r="DD212" i="9"/>
  <c r="CW212" i="9"/>
  <c r="DG212" i="9" s="1"/>
  <c r="CC212" i="9" s="1"/>
  <c r="DI212" i="9" s="1"/>
  <c r="CO212" i="9"/>
  <c r="CN212" i="9"/>
  <c r="CK212" i="9"/>
  <c r="CJ212" i="9"/>
  <c r="GP212" i="9" s="1"/>
  <c r="CG212" i="9"/>
  <c r="CF212" i="9"/>
  <c r="CA212" i="9"/>
  <c r="BZ212" i="9"/>
  <c r="BY212" i="9"/>
  <c r="DE212" i="9" s="1"/>
  <c r="BX212" i="9"/>
  <c r="BU212" i="9"/>
  <c r="DA212" i="9" s="1"/>
  <c r="BT212" i="9"/>
  <c r="CZ212" i="9" s="1"/>
  <c r="BQ212" i="9"/>
  <c r="BP212" i="9"/>
  <c r="CV212" i="9" s="1"/>
  <c r="BH212" i="9"/>
  <c r="BD212" i="9"/>
  <c r="AS212" i="9"/>
  <c r="AR212" i="9"/>
  <c r="AO212" i="9"/>
  <c r="AN212" i="9"/>
  <c r="AK212" i="9"/>
  <c r="AJ212" i="9"/>
  <c r="AE212" i="9"/>
  <c r="AD212" i="9"/>
  <c r="AC212" i="9"/>
  <c r="BI212" i="9" s="1"/>
  <c r="AB212" i="9"/>
  <c r="Y212" i="9"/>
  <c r="X212" i="9"/>
  <c r="GN212" i="9" s="1"/>
  <c r="U212" i="9"/>
  <c r="T212" i="9"/>
  <c r="GF212" i="9" s="1"/>
  <c r="O212" i="9"/>
  <c r="N212" i="9"/>
  <c r="K212" i="9"/>
  <c r="J212" i="9"/>
  <c r="HG211" i="9"/>
  <c r="HC211" i="9"/>
  <c r="HB211" i="9"/>
  <c r="HF211" i="9" s="1"/>
  <c r="GQ211" i="9"/>
  <c r="GN211" i="9"/>
  <c r="GM211" i="9"/>
  <c r="GU211" i="9" s="1"/>
  <c r="GL211" i="9"/>
  <c r="GG211" i="9"/>
  <c r="GK211" i="9" s="1"/>
  <c r="GE211" i="9"/>
  <c r="GD211" i="9"/>
  <c r="GC211" i="9"/>
  <c r="GB211" i="9"/>
  <c r="FY211" i="9"/>
  <c r="FX211" i="9"/>
  <c r="FU211" i="9"/>
  <c r="FT211" i="9"/>
  <c r="FM211" i="9"/>
  <c r="FL211" i="9"/>
  <c r="FH211" i="9"/>
  <c r="FD211" i="9"/>
  <c r="EY211" i="9"/>
  <c r="EW211" i="9"/>
  <c r="EV211" i="9"/>
  <c r="ES211" i="9"/>
  <c r="ER211" i="9"/>
  <c r="EO211" i="9"/>
  <c r="EN211" i="9"/>
  <c r="EI211" i="9"/>
  <c r="EH211" i="9"/>
  <c r="EG211" i="9"/>
  <c r="EF211" i="9"/>
  <c r="EC211" i="9"/>
  <c r="FI211" i="9" s="1"/>
  <c r="EB211" i="9"/>
  <c r="DY211" i="9"/>
  <c r="FE211" i="9" s="1"/>
  <c r="FO211" i="9" s="1"/>
  <c r="EK211" i="9" s="1"/>
  <c r="DX211" i="9"/>
  <c r="DJ211" i="9"/>
  <c r="DD211" i="9"/>
  <c r="CZ211" i="9"/>
  <c r="CW211" i="9"/>
  <c r="CR211" i="9"/>
  <c r="CP211" i="9"/>
  <c r="CO211" i="9"/>
  <c r="CN211" i="9"/>
  <c r="CK211" i="9"/>
  <c r="CJ211" i="9"/>
  <c r="CG211" i="9"/>
  <c r="CQ211" i="9" s="1"/>
  <c r="CS211" i="9" s="1"/>
  <c r="CF211" i="9"/>
  <c r="CA211" i="9"/>
  <c r="BZ211" i="9"/>
  <c r="BY211" i="9"/>
  <c r="HE211" i="9" s="1"/>
  <c r="HI211" i="9" s="1"/>
  <c r="BX211" i="9"/>
  <c r="BU211" i="9"/>
  <c r="DA211" i="9" s="1"/>
  <c r="BT211" i="9"/>
  <c r="BQ211" i="9"/>
  <c r="BP211" i="9"/>
  <c r="CV211" i="9" s="1"/>
  <c r="DF211" i="9" s="1"/>
  <c r="CB211" i="9" s="1"/>
  <c r="DH211" i="9" s="1"/>
  <c r="BI211" i="9"/>
  <c r="BE211" i="9"/>
  <c r="AZ211" i="9"/>
  <c r="AS211" i="9"/>
  <c r="AR211" i="9"/>
  <c r="AO211" i="9"/>
  <c r="AN211" i="9"/>
  <c r="AK211" i="9"/>
  <c r="AJ211" i="9"/>
  <c r="GH211" i="9" s="1"/>
  <c r="AE211" i="9"/>
  <c r="DK211" i="9" s="1"/>
  <c r="AD211" i="9"/>
  <c r="AC211" i="9"/>
  <c r="AB211" i="9"/>
  <c r="Y211" i="9"/>
  <c r="X211" i="9"/>
  <c r="U211" i="9"/>
  <c r="T211" i="9"/>
  <c r="O211" i="9"/>
  <c r="N211" i="9"/>
  <c r="K211" i="9"/>
  <c r="J211" i="9"/>
  <c r="HG210" i="9"/>
  <c r="HC210" i="9"/>
  <c r="HB210" i="9"/>
  <c r="HF210" i="9" s="1"/>
  <c r="GP210" i="9"/>
  <c r="GO210" i="9"/>
  <c r="GM210" i="9"/>
  <c r="GL210" i="9"/>
  <c r="GI210" i="9"/>
  <c r="GE210" i="9"/>
  <c r="GD210" i="9"/>
  <c r="GH210" i="9" s="1"/>
  <c r="GC210" i="9"/>
  <c r="GB210" i="9"/>
  <c r="FY210" i="9"/>
  <c r="FX210" i="9"/>
  <c r="FU210" i="9"/>
  <c r="FT210" i="9"/>
  <c r="FN210" i="9"/>
  <c r="FL210" i="9"/>
  <c r="FI210" i="9"/>
  <c r="FE210" i="9"/>
  <c r="FO210" i="9" s="1"/>
  <c r="EK210" i="9" s="1"/>
  <c r="FD210" i="9"/>
  <c r="EW210" i="9"/>
  <c r="EV210" i="9"/>
  <c r="ES210" i="9"/>
  <c r="EY210" i="9" s="1"/>
  <c r="ER210" i="9"/>
  <c r="EO210" i="9"/>
  <c r="EN210" i="9"/>
  <c r="EI210" i="9"/>
  <c r="EH210" i="9"/>
  <c r="EX210" i="9" s="1"/>
  <c r="EZ210" i="9" s="1"/>
  <c r="EG210" i="9"/>
  <c r="FM210" i="9" s="1"/>
  <c r="EF210" i="9"/>
  <c r="EC210" i="9"/>
  <c r="EB210" i="9"/>
  <c r="FH210" i="9" s="1"/>
  <c r="DY210" i="9"/>
  <c r="DX210" i="9"/>
  <c r="DE210" i="9"/>
  <c r="DA210" i="9"/>
  <c r="CZ210" i="9"/>
  <c r="CS210" i="9"/>
  <c r="CQ210" i="9"/>
  <c r="CO210" i="9"/>
  <c r="CN210" i="9"/>
  <c r="CK210" i="9"/>
  <c r="CJ210" i="9"/>
  <c r="CG210" i="9"/>
  <c r="CF210" i="9"/>
  <c r="CA210" i="9"/>
  <c r="BZ210" i="9"/>
  <c r="BY210" i="9"/>
  <c r="BX210" i="9"/>
  <c r="DD210" i="9" s="1"/>
  <c r="BU210" i="9"/>
  <c r="BT210" i="9"/>
  <c r="BQ210" i="9"/>
  <c r="CW210" i="9" s="1"/>
  <c r="BP210" i="9"/>
  <c r="CV210" i="9" s="1"/>
  <c r="DF210" i="9" s="1"/>
  <c r="CB210" i="9" s="1"/>
  <c r="DH210" i="9" s="1"/>
  <c r="BE210" i="9"/>
  <c r="BA210" i="9"/>
  <c r="AS210" i="9"/>
  <c r="AR210" i="9"/>
  <c r="AO210" i="9"/>
  <c r="AN210" i="9"/>
  <c r="AK210" i="9"/>
  <c r="AJ210" i="9"/>
  <c r="AE210" i="9"/>
  <c r="AD210" i="9"/>
  <c r="AC210" i="9"/>
  <c r="AB210" i="9"/>
  <c r="BH210" i="9" s="1"/>
  <c r="Y210" i="9"/>
  <c r="X210" i="9"/>
  <c r="U210" i="9"/>
  <c r="T210" i="9"/>
  <c r="GF210" i="9" s="1"/>
  <c r="GJ210" i="9" s="1"/>
  <c r="O210" i="9"/>
  <c r="N210" i="9"/>
  <c r="K210" i="9"/>
  <c r="J210" i="9"/>
  <c r="HE209" i="9"/>
  <c r="HI209" i="9" s="1"/>
  <c r="HC209" i="9"/>
  <c r="HG209" i="9" s="1"/>
  <c r="HB209" i="9"/>
  <c r="HF209" i="9" s="1"/>
  <c r="GP209" i="9"/>
  <c r="GM209" i="9"/>
  <c r="GL209" i="9"/>
  <c r="GG209" i="9"/>
  <c r="GK209" i="9" s="1"/>
  <c r="GE209" i="9"/>
  <c r="GD209" i="9"/>
  <c r="GC209" i="9"/>
  <c r="GB209" i="9"/>
  <c r="FY209" i="9"/>
  <c r="FX209" i="9"/>
  <c r="FU209" i="9"/>
  <c r="FT209" i="9"/>
  <c r="FL209" i="9"/>
  <c r="FH209" i="9"/>
  <c r="FN209" i="9" s="1"/>
  <c r="EJ209" i="9" s="1"/>
  <c r="FE209" i="9"/>
  <c r="EW209" i="9"/>
  <c r="EV209" i="9"/>
  <c r="ES209" i="9"/>
  <c r="ER209" i="9"/>
  <c r="EO209" i="9"/>
  <c r="EN209" i="9"/>
  <c r="EI209" i="9"/>
  <c r="EH209" i="9"/>
  <c r="EG209" i="9"/>
  <c r="FM209" i="9" s="1"/>
  <c r="EF209" i="9"/>
  <c r="EC209" i="9"/>
  <c r="FI209" i="9" s="1"/>
  <c r="EB209" i="9"/>
  <c r="DY209" i="9"/>
  <c r="DX209" i="9"/>
  <c r="FD209" i="9" s="1"/>
  <c r="DK209" i="9"/>
  <c r="DE209" i="9"/>
  <c r="DD209" i="9"/>
  <c r="DA209" i="9"/>
  <c r="CZ209" i="9"/>
  <c r="CW209" i="9"/>
  <c r="CV209" i="9"/>
  <c r="CP209" i="9"/>
  <c r="CO209" i="9"/>
  <c r="CN209" i="9"/>
  <c r="CK209" i="9"/>
  <c r="CJ209" i="9"/>
  <c r="CG209" i="9"/>
  <c r="CF209" i="9"/>
  <c r="CA209" i="9"/>
  <c r="BZ209" i="9"/>
  <c r="DJ209" i="9" s="1"/>
  <c r="BY209" i="9"/>
  <c r="BX209" i="9"/>
  <c r="BU209" i="9"/>
  <c r="BT209" i="9"/>
  <c r="BQ209" i="9"/>
  <c r="BP209" i="9"/>
  <c r="BH209" i="9"/>
  <c r="BA209" i="9"/>
  <c r="AS209" i="9"/>
  <c r="AR209" i="9"/>
  <c r="AO209" i="9"/>
  <c r="AN209" i="9"/>
  <c r="AK209" i="9"/>
  <c r="AJ209" i="9"/>
  <c r="AT209" i="9" s="1"/>
  <c r="DN209" i="9" s="1"/>
  <c r="AE209" i="9"/>
  <c r="AD209" i="9"/>
  <c r="AC209" i="9"/>
  <c r="BI209" i="9" s="1"/>
  <c r="AB209" i="9"/>
  <c r="Y209" i="9"/>
  <c r="X209" i="9"/>
  <c r="U209" i="9"/>
  <c r="T209" i="9"/>
  <c r="O209" i="9"/>
  <c r="N209" i="9"/>
  <c r="K209" i="9"/>
  <c r="J209" i="9"/>
  <c r="HF208" i="9"/>
  <c r="HD208" i="9"/>
  <c r="HH208" i="9" s="1"/>
  <c r="HC208" i="9"/>
  <c r="HG208" i="9" s="1"/>
  <c r="HB208" i="9"/>
  <c r="GU208" i="9"/>
  <c r="GP208" i="9"/>
  <c r="GM208" i="9"/>
  <c r="GQ208" i="9" s="1"/>
  <c r="GL208" i="9"/>
  <c r="GT208" i="9" s="1"/>
  <c r="GE208" i="9"/>
  <c r="GD208" i="9"/>
  <c r="GC208" i="9"/>
  <c r="GB208" i="9"/>
  <c r="FY208" i="9"/>
  <c r="FX208" i="9"/>
  <c r="FU208" i="9"/>
  <c r="FT208" i="9"/>
  <c r="FM208" i="9"/>
  <c r="FL208" i="9"/>
  <c r="FH208" i="9"/>
  <c r="FE208" i="9"/>
  <c r="FO208" i="9" s="1"/>
  <c r="EW208" i="9"/>
  <c r="EV208" i="9"/>
  <c r="EX208" i="9" s="1"/>
  <c r="ES208" i="9"/>
  <c r="ER208" i="9"/>
  <c r="EO208" i="9"/>
  <c r="EY208" i="9" s="1"/>
  <c r="FA208" i="9" s="1"/>
  <c r="EN208" i="9"/>
  <c r="EI208" i="9"/>
  <c r="EH208" i="9"/>
  <c r="EG208" i="9"/>
  <c r="EF208" i="9"/>
  <c r="EC208" i="9"/>
  <c r="FI208" i="9" s="1"/>
  <c r="EB208" i="9"/>
  <c r="DY208" i="9"/>
  <c r="DX208" i="9"/>
  <c r="FD208" i="9" s="1"/>
  <c r="FN208" i="9" s="1"/>
  <c r="EJ208" i="9" s="1"/>
  <c r="DD208" i="9"/>
  <c r="CW208" i="9"/>
  <c r="CP208" i="9"/>
  <c r="CR208" i="9" s="1"/>
  <c r="CO208" i="9"/>
  <c r="CN208" i="9"/>
  <c r="CK208" i="9"/>
  <c r="CJ208" i="9"/>
  <c r="CG208" i="9"/>
  <c r="CF208" i="9"/>
  <c r="GH208" i="9" s="1"/>
  <c r="CA208" i="9"/>
  <c r="BZ208" i="9"/>
  <c r="BY208" i="9"/>
  <c r="DE208" i="9" s="1"/>
  <c r="DG208" i="9" s="1"/>
  <c r="CC208" i="9" s="1"/>
  <c r="DI208" i="9" s="1"/>
  <c r="BX208" i="9"/>
  <c r="BU208" i="9"/>
  <c r="DA208" i="9" s="1"/>
  <c r="BT208" i="9"/>
  <c r="CZ208" i="9" s="1"/>
  <c r="DF208" i="9" s="1"/>
  <c r="CB208" i="9" s="1"/>
  <c r="DH208" i="9" s="1"/>
  <c r="BQ208" i="9"/>
  <c r="BP208" i="9"/>
  <c r="CV208" i="9" s="1"/>
  <c r="BI208" i="9"/>
  <c r="BH208" i="9"/>
  <c r="BD208" i="9"/>
  <c r="BA208" i="9"/>
  <c r="AS208" i="9"/>
  <c r="AR208" i="9"/>
  <c r="AO208" i="9"/>
  <c r="AN208" i="9"/>
  <c r="AK208" i="9"/>
  <c r="AU208" i="9" s="1"/>
  <c r="AW208" i="9" s="1"/>
  <c r="AJ208" i="9"/>
  <c r="AE208" i="9"/>
  <c r="AD208" i="9"/>
  <c r="AC208" i="9"/>
  <c r="AB208" i="9"/>
  <c r="Y208" i="9"/>
  <c r="X208" i="9"/>
  <c r="U208" i="9"/>
  <c r="T208" i="9"/>
  <c r="O208" i="9"/>
  <c r="N208" i="9"/>
  <c r="K208" i="9"/>
  <c r="J208" i="9"/>
  <c r="HI207" i="9"/>
  <c r="HG207" i="9"/>
  <c r="HE207" i="9"/>
  <c r="HC207" i="9"/>
  <c r="HB207" i="9"/>
  <c r="HF207" i="9" s="1"/>
  <c r="GT207" i="9"/>
  <c r="GN207" i="9"/>
  <c r="GM207" i="9"/>
  <c r="GU207" i="9" s="1"/>
  <c r="GL207" i="9"/>
  <c r="GE207" i="9"/>
  <c r="GD207" i="9"/>
  <c r="GH207" i="9" s="1"/>
  <c r="GC207" i="9"/>
  <c r="GB207" i="9"/>
  <c r="FY207" i="9"/>
  <c r="FX207" i="9"/>
  <c r="FU207" i="9"/>
  <c r="FT207" i="9"/>
  <c r="FM207" i="9"/>
  <c r="FI207" i="9"/>
  <c r="FH207" i="9"/>
  <c r="FD207" i="9"/>
  <c r="EW207" i="9"/>
  <c r="EV207" i="9"/>
  <c r="ES207" i="9"/>
  <c r="ER207" i="9"/>
  <c r="EO207" i="9"/>
  <c r="EN207" i="9"/>
  <c r="EI207" i="9"/>
  <c r="EH207" i="9"/>
  <c r="EG207" i="9"/>
  <c r="EF207" i="9"/>
  <c r="FL207" i="9" s="1"/>
  <c r="EC207" i="9"/>
  <c r="EB207" i="9"/>
  <c r="DY207" i="9"/>
  <c r="FE207" i="9" s="1"/>
  <c r="FO207" i="9" s="1"/>
  <c r="EK207" i="9" s="1"/>
  <c r="DX207" i="9"/>
  <c r="DD207" i="9"/>
  <c r="CZ207" i="9"/>
  <c r="CW207" i="9"/>
  <c r="CP207" i="9"/>
  <c r="CO207" i="9"/>
  <c r="CN207" i="9"/>
  <c r="CK207" i="9"/>
  <c r="GQ207" i="9" s="1"/>
  <c r="CJ207" i="9"/>
  <c r="CG207" i="9"/>
  <c r="CQ207" i="9" s="1"/>
  <c r="CS207" i="9" s="1"/>
  <c r="CF207" i="9"/>
  <c r="CA207" i="9"/>
  <c r="BZ207" i="9"/>
  <c r="BY207" i="9"/>
  <c r="DE207" i="9" s="1"/>
  <c r="BX207" i="9"/>
  <c r="BU207" i="9"/>
  <c r="DA207" i="9" s="1"/>
  <c r="BT207" i="9"/>
  <c r="BQ207" i="9"/>
  <c r="BP207" i="9"/>
  <c r="CV207" i="9" s="1"/>
  <c r="BI207" i="9"/>
  <c r="BE207" i="9"/>
  <c r="BD207" i="9"/>
  <c r="AZ207" i="9"/>
  <c r="AU207" i="9"/>
  <c r="AS207" i="9"/>
  <c r="AR207" i="9"/>
  <c r="AO207" i="9"/>
  <c r="AN207" i="9"/>
  <c r="AK207" i="9"/>
  <c r="GI207" i="9" s="1"/>
  <c r="AJ207" i="9"/>
  <c r="AE207" i="9"/>
  <c r="AD207" i="9"/>
  <c r="DJ207" i="9" s="1"/>
  <c r="AC207" i="9"/>
  <c r="AB207" i="9"/>
  <c r="Y207" i="9"/>
  <c r="X207" i="9"/>
  <c r="U207" i="9"/>
  <c r="T207" i="9"/>
  <c r="O207" i="9"/>
  <c r="N207" i="9"/>
  <c r="K207" i="9"/>
  <c r="J207" i="9"/>
  <c r="HC206" i="9"/>
  <c r="HG206" i="9" s="1"/>
  <c r="HB206" i="9"/>
  <c r="HF206" i="9" s="1"/>
  <c r="GW206" i="9"/>
  <c r="HA206" i="9" s="1"/>
  <c r="GT206" i="9"/>
  <c r="GQ206" i="9"/>
  <c r="GO206" i="9"/>
  <c r="GS206" i="9" s="1"/>
  <c r="GM206" i="9"/>
  <c r="GU206" i="9" s="1"/>
  <c r="GL206" i="9"/>
  <c r="GI206" i="9"/>
  <c r="GG206" i="9"/>
  <c r="GK206" i="9" s="1"/>
  <c r="GF206" i="9"/>
  <c r="GJ206" i="9" s="1"/>
  <c r="GE206" i="9"/>
  <c r="GD206" i="9"/>
  <c r="GC206" i="9"/>
  <c r="GB206" i="9"/>
  <c r="FY206" i="9"/>
  <c r="FX206" i="9"/>
  <c r="FU206" i="9"/>
  <c r="FT206" i="9"/>
  <c r="FN206" i="9"/>
  <c r="EJ206" i="9" s="1"/>
  <c r="FI206" i="9"/>
  <c r="FD206" i="9"/>
  <c r="EW206" i="9"/>
  <c r="EV206" i="9"/>
  <c r="ES206" i="9"/>
  <c r="ER206" i="9"/>
  <c r="EO206" i="9"/>
  <c r="EN206" i="9"/>
  <c r="EI206" i="9"/>
  <c r="EH206" i="9"/>
  <c r="EG206" i="9"/>
  <c r="FM206" i="9" s="1"/>
  <c r="EF206" i="9"/>
  <c r="FL206" i="9" s="1"/>
  <c r="EC206" i="9"/>
  <c r="EB206" i="9"/>
  <c r="FH206" i="9" s="1"/>
  <c r="DY206" i="9"/>
  <c r="FE206" i="9" s="1"/>
  <c r="FO206" i="9" s="1"/>
  <c r="DX206" i="9"/>
  <c r="DE206" i="9"/>
  <c r="DA206" i="9"/>
  <c r="CZ206" i="9"/>
  <c r="CO206" i="9"/>
  <c r="CN206" i="9"/>
  <c r="CK206" i="9"/>
  <c r="CJ206" i="9"/>
  <c r="CG206" i="9"/>
  <c r="CF206" i="9"/>
  <c r="CA206" i="9"/>
  <c r="BZ206" i="9"/>
  <c r="BY206" i="9"/>
  <c r="BX206" i="9"/>
  <c r="DD206" i="9" s="1"/>
  <c r="BU206" i="9"/>
  <c r="BT206" i="9"/>
  <c r="BQ206" i="9"/>
  <c r="CW206" i="9" s="1"/>
  <c r="DG206" i="9" s="1"/>
  <c r="CC206" i="9" s="1"/>
  <c r="DI206" i="9" s="1"/>
  <c r="BP206" i="9"/>
  <c r="CV206" i="9" s="1"/>
  <c r="BE206" i="9"/>
  <c r="BD206" i="9"/>
  <c r="BA206" i="9"/>
  <c r="AZ206" i="9"/>
  <c r="AS206" i="9"/>
  <c r="AR206" i="9"/>
  <c r="AO206" i="9"/>
  <c r="AN206" i="9"/>
  <c r="AK206" i="9"/>
  <c r="AJ206" i="9"/>
  <c r="AE206" i="9"/>
  <c r="AD206" i="9"/>
  <c r="AC206" i="9"/>
  <c r="AB206" i="9"/>
  <c r="Y206" i="9"/>
  <c r="X206" i="9"/>
  <c r="U206" i="9"/>
  <c r="T206" i="9"/>
  <c r="P206" i="9"/>
  <c r="O206" i="9"/>
  <c r="N206" i="9"/>
  <c r="K206" i="9"/>
  <c r="J206" i="9"/>
  <c r="HE205" i="9"/>
  <c r="HI205" i="9" s="1"/>
  <c r="HC205" i="9"/>
  <c r="HG205" i="9" s="1"/>
  <c r="HB205" i="9"/>
  <c r="HF205" i="9" s="1"/>
  <c r="GM205" i="9"/>
  <c r="GL205" i="9"/>
  <c r="GE205" i="9"/>
  <c r="GD205" i="9"/>
  <c r="GC205" i="9"/>
  <c r="GB205" i="9"/>
  <c r="FY205" i="9"/>
  <c r="FX205" i="9"/>
  <c r="FU205" i="9"/>
  <c r="FT205" i="9"/>
  <c r="FO205" i="9"/>
  <c r="EK205" i="9" s="1"/>
  <c r="FI205" i="9"/>
  <c r="FE205" i="9"/>
  <c r="EZ205" i="9"/>
  <c r="EW205" i="9"/>
  <c r="EV205" i="9"/>
  <c r="ES205" i="9"/>
  <c r="ER205" i="9"/>
  <c r="EO205" i="9"/>
  <c r="EN205" i="9"/>
  <c r="EX205" i="9" s="1"/>
  <c r="EI205" i="9"/>
  <c r="EH205" i="9"/>
  <c r="EG205" i="9"/>
  <c r="FM205" i="9" s="1"/>
  <c r="EF205" i="9"/>
  <c r="FL205" i="9" s="1"/>
  <c r="EC205" i="9"/>
  <c r="EB205" i="9"/>
  <c r="FH205" i="9" s="1"/>
  <c r="DY205" i="9"/>
  <c r="DX205" i="9"/>
  <c r="FD205" i="9" s="1"/>
  <c r="DK205" i="9"/>
  <c r="DJ205" i="9"/>
  <c r="DA205" i="9"/>
  <c r="CV205" i="9"/>
  <c r="DF205" i="9" s="1"/>
  <c r="CB205" i="9" s="1"/>
  <c r="DH205" i="9" s="1"/>
  <c r="CO205" i="9"/>
  <c r="CN205" i="9"/>
  <c r="CK205" i="9"/>
  <c r="CJ205" i="9"/>
  <c r="CG205" i="9"/>
  <c r="CF205" i="9"/>
  <c r="CA205" i="9"/>
  <c r="BZ205" i="9"/>
  <c r="CP205" i="9" s="1"/>
  <c r="BY205" i="9"/>
  <c r="DE205" i="9" s="1"/>
  <c r="BX205" i="9"/>
  <c r="DD205" i="9" s="1"/>
  <c r="BU205" i="9"/>
  <c r="BT205" i="9"/>
  <c r="CZ205" i="9" s="1"/>
  <c r="BQ205" i="9"/>
  <c r="GG205" i="9" s="1"/>
  <c r="GK205" i="9" s="1"/>
  <c r="BP205" i="9"/>
  <c r="BH205" i="9"/>
  <c r="BE205" i="9"/>
  <c r="BA205" i="9"/>
  <c r="AS205" i="9"/>
  <c r="AR205" i="9"/>
  <c r="AO205" i="9"/>
  <c r="AN205" i="9"/>
  <c r="AT205" i="9" s="1"/>
  <c r="AV205" i="9" s="1"/>
  <c r="AK205" i="9"/>
  <c r="AJ205" i="9"/>
  <c r="AE205" i="9"/>
  <c r="AD205" i="9"/>
  <c r="AC205" i="9"/>
  <c r="BI205" i="9" s="1"/>
  <c r="AB205" i="9"/>
  <c r="Y205" i="9"/>
  <c r="X205" i="9"/>
  <c r="U205" i="9"/>
  <c r="T205" i="9"/>
  <c r="O205" i="9"/>
  <c r="N205" i="9"/>
  <c r="K205" i="9"/>
  <c r="J205" i="9"/>
  <c r="HF204" i="9"/>
  <c r="HD204" i="9"/>
  <c r="HH204" i="9" s="1"/>
  <c r="HC204" i="9"/>
  <c r="HG204" i="9" s="1"/>
  <c r="HB204" i="9"/>
  <c r="GP204" i="9"/>
  <c r="GM204" i="9"/>
  <c r="GL204" i="9"/>
  <c r="GT204" i="9" s="1"/>
  <c r="GE204" i="9"/>
  <c r="GI204" i="9" s="1"/>
  <c r="GD204" i="9"/>
  <c r="GC204" i="9"/>
  <c r="GB204" i="9"/>
  <c r="FY204" i="9"/>
  <c r="FX204" i="9"/>
  <c r="FU204" i="9"/>
  <c r="FT204" i="9"/>
  <c r="FO204" i="9"/>
  <c r="FM204" i="9"/>
  <c r="FL204" i="9"/>
  <c r="EX204" i="9"/>
  <c r="EZ204" i="9" s="1"/>
  <c r="EW204" i="9"/>
  <c r="EV204" i="9"/>
  <c r="ES204" i="9"/>
  <c r="ER204" i="9"/>
  <c r="EO204" i="9"/>
  <c r="EY204" i="9" s="1"/>
  <c r="FA204" i="9" s="1"/>
  <c r="EN204" i="9"/>
  <c r="EI204" i="9"/>
  <c r="EH204" i="9"/>
  <c r="EG204" i="9"/>
  <c r="EF204" i="9"/>
  <c r="EC204" i="9"/>
  <c r="FI204" i="9" s="1"/>
  <c r="EB204" i="9"/>
  <c r="FH204" i="9" s="1"/>
  <c r="DY204" i="9"/>
  <c r="FE204" i="9" s="1"/>
  <c r="DX204" i="9"/>
  <c r="FD204" i="9" s="1"/>
  <c r="FN204" i="9" s="1"/>
  <c r="EJ204" i="9" s="1"/>
  <c r="DD204" i="9"/>
  <c r="CQ204" i="9"/>
  <c r="CP204" i="9"/>
  <c r="CR204" i="9" s="1"/>
  <c r="CO204" i="9"/>
  <c r="CN204" i="9"/>
  <c r="CK204" i="9"/>
  <c r="CJ204" i="9"/>
  <c r="CG204" i="9"/>
  <c r="CF204" i="9"/>
  <c r="GH204" i="9" s="1"/>
  <c r="CA204" i="9"/>
  <c r="BZ204" i="9"/>
  <c r="BY204" i="9"/>
  <c r="DE204" i="9" s="1"/>
  <c r="BX204" i="9"/>
  <c r="BU204" i="9"/>
  <c r="DA204" i="9" s="1"/>
  <c r="BT204" i="9"/>
  <c r="BQ204" i="9"/>
  <c r="CW204" i="9" s="1"/>
  <c r="DG204" i="9" s="1"/>
  <c r="CC204" i="9" s="1"/>
  <c r="DI204" i="9" s="1"/>
  <c r="BP204" i="9"/>
  <c r="CV204" i="9" s="1"/>
  <c r="BJ204" i="9"/>
  <c r="AF204" i="9" s="1"/>
  <c r="BH204" i="9"/>
  <c r="BD204" i="9"/>
  <c r="AW204" i="9"/>
  <c r="AU204" i="9"/>
  <c r="AS204" i="9"/>
  <c r="AR204" i="9"/>
  <c r="AO204" i="9"/>
  <c r="AN204" i="9"/>
  <c r="AK204" i="9"/>
  <c r="AJ204" i="9"/>
  <c r="AE204" i="9"/>
  <c r="AD204" i="9"/>
  <c r="AC204" i="9"/>
  <c r="AB204" i="9"/>
  <c r="Y204" i="9"/>
  <c r="X204" i="9"/>
  <c r="U204" i="9"/>
  <c r="T204" i="9"/>
  <c r="AZ204" i="9" s="1"/>
  <c r="O204" i="9"/>
  <c r="N204" i="9"/>
  <c r="K204" i="9"/>
  <c r="J204" i="9"/>
  <c r="HI203" i="9"/>
  <c r="HG203" i="9"/>
  <c r="HF203" i="9"/>
  <c r="HD203" i="9"/>
  <c r="HH203" i="9" s="1"/>
  <c r="HC203" i="9"/>
  <c r="HB203" i="9"/>
  <c r="GU203" i="9"/>
  <c r="GQ203" i="9"/>
  <c r="GM203" i="9"/>
  <c r="GL203" i="9"/>
  <c r="GE203" i="9"/>
  <c r="GD203" i="9"/>
  <c r="GC203" i="9"/>
  <c r="GB203" i="9"/>
  <c r="FY203" i="9"/>
  <c r="FX203" i="9"/>
  <c r="FU203" i="9"/>
  <c r="FT203" i="9"/>
  <c r="FI203" i="9"/>
  <c r="FH203" i="9"/>
  <c r="FD203" i="9"/>
  <c r="EY203" i="9"/>
  <c r="EW203" i="9"/>
  <c r="EV203" i="9"/>
  <c r="ES203" i="9"/>
  <c r="ER203" i="9"/>
  <c r="EO203" i="9"/>
  <c r="EN203" i="9"/>
  <c r="EI203" i="9"/>
  <c r="FA203" i="9" s="1"/>
  <c r="EH203" i="9"/>
  <c r="EG203" i="9"/>
  <c r="FM203" i="9" s="1"/>
  <c r="EF203" i="9"/>
  <c r="FL203" i="9" s="1"/>
  <c r="EC203" i="9"/>
  <c r="EB203" i="9"/>
  <c r="DY203" i="9"/>
  <c r="FE203" i="9" s="1"/>
  <c r="FO203" i="9" s="1"/>
  <c r="DX203" i="9"/>
  <c r="DN203" i="9"/>
  <c r="DJ203" i="9"/>
  <c r="DD203" i="9"/>
  <c r="CW203" i="9"/>
  <c r="DG203" i="9" s="1"/>
  <c r="CC203" i="9" s="1"/>
  <c r="DI203" i="9" s="1"/>
  <c r="CP203" i="9"/>
  <c r="CR203" i="9" s="1"/>
  <c r="CO203" i="9"/>
  <c r="CN203" i="9"/>
  <c r="CK203" i="9"/>
  <c r="CJ203" i="9"/>
  <c r="CG203" i="9"/>
  <c r="CF203" i="9"/>
  <c r="GH203" i="9" s="1"/>
  <c r="CA203" i="9"/>
  <c r="CQ203" i="9" s="1"/>
  <c r="CS203" i="9" s="1"/>
  <c r="BZ203" i="9"/>
  <c r="BY203" i="9"/>
  <c r="DE203" i="9" s="1"/>
  <c r="BX203" i="9"/>
  <c r="BU203" i="9"/>
  <c r="DA203" i="9" s="1"/>
  <c r="BT203" i="9"/>
  <c r="CZ203" i="9" s="1"/>
  <c r="BQ203" i="9"/>
  <c r="BP203" i="9"/>
  <c r="CV203" i="9" s="1"/>
  <c r="DF203" i="9" s="1"/>
  <c r="CB203" i="9" s="1"/>
  <c r="DH203" i="9" s="1"/>
  <c r="BK203" i="9"/>
  <c r="AG203" i="9" s="1"/>
  <c r="BI203" i="9"/>
  <c r="BH203" i="9"/>
  <c r="BE203" i="9"/>
  <c r="BD203" i="9"/>
  <c r="AT203" i="9"/>
  <c r="AS203" i="9"/>
  <c r="AR203" i="9"/>
  <c r="AO203" i="9"/>
  <c r="AN203" i="9"/>
  <c r="AK203" i="9"/>
  <c r="AJ203" i="9"/>
  <c r="AE203" i="9"/>
  <c r="DK203" i="9" s="1"/>
  <c r="AD203" i="9"/>
  <c r="AC203" i="9"/>
  <c r="HE203" i="9" s="1"/>
  <c r="AB203" i="9"/>
  <c r="Y203" i="9"/>
  <c r="X203" i="9"/>
  <c r="U203" i="9"/>
  <c r="BA203" i="9" s="1"/>
  <c r="T203" i="9"/>
  <c r="Q203" i="9"/>
  <c r="O203" i="9"/>
  <c r="N203" i="9"/>
  <c r="K203" i="9"/>
  <c r="J203" i="9"/>
  <c r="HC202" i="9"/>
  <c r="HG202" i="9" s="1"/>
  <c r="HB202" i="9"/>
  <c r="HF202" i="9" s="1"/>
  <c r="GU202" i="9"/>
  <c r="GT202" i="9"/>
  <c r="GM202" i="9"/>
  <c r="GL202" i="9"/>
  <c r="GI202" i="9"/>
  <c r="GF202" i="9"/>
  <c r="GJ202" i="9" s="1"/>
  <c r="GE202" i="9"/>
  <c r="GD202" i="9"/>
  <c r="GC202" i="9"/>
  <c r="GB202" i="9"/>
  <c r="FY202" i="9"/>
  <c r="FX202" i="9"/>
  <c r="FU202" i="9"/>
  <c r="FT202" i="9"/>
  <c r="FM202" i="9"/>
  <c r="FE202" i="9"/>
  <c r="FD202" i="9"/>
  <c r="EW202" i="9"/>
  <c r="EV202" i="9"/>
  <c r="ES202" i="9"/>
  <c r="ER202" i="9"/>
  <c r="EO202" i="9"/>
  <c r="EN202" i="9"/>
  <c r="EI202" i="9"/>
  <c r="EH202" i="9"/>
  <c r="EG202" i="9"/>
  <c r="EF202" i="9"/>
  <c r="FL202" i="9" s="1"/>
  <c r="EC202" i="9"/>
  <c r="GO202" i="9" s="1"/>
  <c r="EB202" i="9"/>
  <c r="FH202" i="9" s="1"/>
  <c r="FN202" i="9" s="1"/>
  <c r="EJ202" i="9" s="1"/>
  <c r="DY202" i="9"/>
  <c r="DX202" i="9"/>
  <c r="DA202" i="9"/>
  <c r="CZ202" i="9"/>
  <c r="CW202" i="9"/>
  <c r="CO202" i="9"/>
  <c r="CN202" i="9"/>
  <c r="CK202" i="9"/>
  <c r="CJ202" i="9"/>
  <c r="CG202" i="9"/>
  <c r="CF202" i="9"/>
  <c r="CA202" i="9"/>
  <c r="BZ202" i="9"/>
  <c r="BY202" i="9"/>
  <c r="DE202" i="9" s="1"/>
  <c r="BX202" i="9"/>
  <c r="BU202" i="9"/>
  <c r="BT202" i="9"/>
  <c r="BQ202" i="9"/>
  <c r="BP202" i="9"/>
  <c r="CV202" i="9" s="1"/>
  <c r="BE202" i="9"/>
  <c r="AZ202" i="9"/>
  <c r="AS202" i="9"/>
  <c r="AR202" i="9"/>
  <c r="AO202" i="9"/>
  <c r="AN202" i="9"/>
  <c r="AK202" i="9"/>
  <c r="AJ202" i="9"/>
  <c r="AE202" i="9"/>
  <c r="DK202" i="9" s="1"/>
  <c r="AD202" i="9"/>
  <c r="AC202" i="9"/>
  <c r="AB202" i="9"/>
  <c r="BH202" i="9" s="1"/>
  <c r="Y202" i="9"/>
  <c r="X202" i="9"/>
  <c r="U202" i="9"/>
  <c r="T202" i="9"/>
  <c r="O202" i="9"/>
  <c r="N202" i="9"/>
  <c r="K202" i="9"/>
  <c r="J202" i="9"/>
  <c r="HE201" i="9"/>
  <c r="HI201" i="9" s="1"/>
  <c r="HC201" i="9"/>
  <c r="HG201" i="9" s="1"/>
  <c r="HB201" i="9"/>
  <c r="HF201" i="9" s="1"/>
  <c r="GU201" i="9"/>
  <c r="GM201" i="9"/>
  <c r="GL201" i="9"/>
  <c r="GE201" i="9"/>
  <c r="GD201" i="9"/>
  <c r="GC201" i="9"/>
  <c r="GB201" i="9"/>
  <c r="FY201" i="9"/>
  <c r="FX201" i="9"/>
  <c r="FU201" i="9"/>
  <c r="FT201" i="9"/>
  <c r="FM201" i="9"/>
  <c r="FI201" i="9"/>
  <c r="FH201" i="9"/>
  <c r="FN201" i="9" s="1"/>
  <c r="EJ201" i="9" s="1"/>
  <c r="FD201" i="9"/>
  <c r="EW201" i="9"/>
  <c r="EV201" i="9"/>
  <c r="ES201" i="9"/>
  <c r="ER201" i="9"/>
  <c r="EO201" i="9"/>
  <c r="EN201" i="9"/>
  <c r="EI201" i="9"/>
  <c r="EH201" i="9"/>
  <c r="EG201" i="9"/>
  <c r="EF201" i="9"/>
  <c r="FL201" i="9" s="1"/>
  <c r="EC201" i="9"/>
  <c r="EB201" i="9"/>
  <c r="DY201" i="9"/>
  <c r="FE201" i="9" s="1"/>
  <c r="DX201" i="9"/>
  <c r="DD201" i="9"/>
  <c r="CZ201" i="9"/>
  <c r="CQ201" i="9"/>
  <c r="CS201" i="9" s="1"/>
  <c r="CP201" i="9"/>
  <c r="CO201" i="9"/>
  <c r="CN201" i="9"/>
  <c r="CK201" i="9"/>
  <c r="CJ201" i="9"/>
  <c r="CG201" i="9"/>
  <c r="CF201" i="9"/>
  <c r="CA201" i="9"/>
  <c r="BZ201" i="9"/>
  <c r="BY201" i="9"/>
  <c r="DE201" i="9" s="1"/>
  <c r="BX201" i="9"/>
  <c r="BU201" i="9"/>
  <c r="DA201" i="9" s="1"/>
  <c r="BT201" i="9"/>
  <c r="BQ201" i="9"/>
  <c r="CW201" i="9" s="1"/>
  <c r="BP201" i="9"/>
  <c r="BI201" i="9"/>
  <c r="AZ201" i="9"/>
  <c r="AS201" i="9"/>
  <c r="AR201" i="9"/>
  <c r="AO201" i="9"/>
  <c r="AN201" i="9"/>
  <c r="AK201" i="9"/>
  <c r="GI201" i="9" s="1"/>
  <c r="AJ201" i="9"/>
  <c r="AE201" i="9"/>
  <c r="DK201" i="9" s="1"/>
  <c r="AD201" i="9"/>
  <c r="AC201" i="9"/>
  <c r="AB201" i="9"/>
  <c r="Y201" i="9"/>
  <c r="X201" i="9"/>
  <c r="P201" i="9" s="1"/>
  <c r="U201" i="9"/>
  <c r="T201" i="9"/>
  <c r="O201" i="9"/>
  <c r="N201" i="9"/>
  <c r="K201" i="9"/>
  <c r="J201" i="9"/>
  <c r="HC200" i="9"/>
  <c r="HG200" i="9" s="1"/>
  <c r="HB200" i="9"/>
  <c r="HF200" i="9" s="1"/>
  <c r="GT200" i="9"/>
  <c r="GM200" i="9"/>
  <c r="GU200" i="9" s="1"/>
  <c r="GL200" i="9"/>
  <c r="GI200" i="9"/>
  <c r="GE200" i="9"/>
  <c r="GD200" i="9"/>
  <c r="GC200" i="9"/>
  <c r="GB200" i="9"/>
  <c r="FY200" i="9"/>
  <c r="FX200" i="9"/>
  <c r="FU200" i="9"/>
  <c r="FT200" i="9"/>
  <c r="FI200" i="9"/>
  <c r="FE200" i="9"/>
  <c r="FD200" i="9"/>
  <c r="EW200" i="9"/>
  <c r="EV200" i="9"/>
  <c r="ES200" i="9"/>
  <c r="EY200" i="9" s="1"/>
  <c r="ER200" i="9"/>
  <c r="EO200" i="9"/>
  <c r="EN200" i="9"/>
  <c r="EI200" i="9"/>
  <c r="EH200" i="9"/>
  <c r="EG200" i="9"/>
  <c r="FM200" i="9" s="1"/>
  <c r="EF200" i="9"/>
  <c r="FL200" i="9" s="1"/>
  <c r="EC200" i="9"/>
  <c r="EB200" i="9"/>
  <c r="FH200" i="9" s="1"/>
  <c r="DY200" i="9"/>
  <c r="DX200" i="9"/>
  <c r="DK200" i="9"/>
  <c r="DE200" i="9"/>
  <c r="CZ200" i="9"/>
  <c r="CV200" i="9"/>
  <c r="CO200" i="9"/>
  <c r="CN200" i="9"/>
  <c r="CK200" i="9"/>
  <c r="CJ200" i="9"/>
  <c r="GP200" i="9" s="1"/>
  <c r="CG200" i="9"/>
  <c r="CF200" i="9"/>
  <c r="CA200" i="9"/>
  <c r="CQ200" i="9" s="1"/>
  <c r="BZ200" i="9"/>
  <c r="BY200" i="9"/>
  <c r="BX200" i="9"/>
  <c r="DD200" i="9" s="1"/>
  <c r="BU200" i="9"/>
  <c r="DA200" i="9" s="1"/>
  <c r="DG200" i="9" s="1"/>
  <c r="CC200" i="9" s="1"/>
  <c r="DI200" i="9" s="1"/>
  <c r="BT200" i="9"/>
  <c r="BQ200" i="9"/>
  <c r="CW200" i="9" s="1"/>
  <c r="BP200" i="9"/>
  <c r="BI200" i="9"/>
  <c r="BH200" i="9"/>
  <c r="AS200" i="9"/>
  <c r="AR200" i="9"/>
  <c r="AO200" i="9"/>
  <c r="AN200" i="9"/>
  <c r="AK200" i="9"/>
  <c r="AJ200" i="9"/>
  <c r="GH200" i="9" s="1"/>
  <c r="AE200" i="9"/>
  <c r="AU200" i="9" s="1"/>
  <c r="AD200" i="9"/>
  <c r="AC200" i="9"/>
  <c r="AB200" i="9"/>
  <c r="Y200" i="9"/>
  <c r="BE200" i="9" s="1"/>
  <c r="X200" i="9"/>
  <c r="U200" i="9"/>
  <c r="T200" i="9"/>
  <c r="Q200" i="9"/>
  <c r="O200" i="9"/>
  <c r="N200" i="9"/>
  <c r="K200" i="9"/>
  <c r="J200" i="9"/>
  <c r="HF199" i="9"/>
  <c r="HD199" i="9"/>
  <c r="HH199" i="9" s="1"/>
  <c r="HC199" i="9"/>
  <c r="HG199" i="9" s="1"/>
  <c r="HB199" i="9"/>
  <c r="GQ199" i="9"/>
  <c r="GP199" i="9"/>
  <c r="GM199" i="9"/>
  <c r="GU199" i="9" s="1"/>
  <c r="GL199" i="9"/>
  <c r="GT199" i="9" s="1"/>
  <c r="GE199" i="9"/>
  <c r="GD199" i="9"/>
  <c r="GC199" i="9"/>
  <c r="GB199" i="9"/>
  <c r="FY199" i="9"/>
  <c r="FX199" i="9"/>
  <c r="FU199" i="9"/>
  <c r="FT199" i="9"/>
  <c r="FM199" i="9"/>
  <c r="FL199" i="9"/>
  <c r="EY199" i="9"/>
  <c r="FA199" i="9" s="1"/>
  <c r="EW199" i="9"/>
  <c r="EV199" i="9"/>
  <c r="ES199" i="9"/>
  <c r="ER199" i="9"/>
  <c r="EO199" i="9"/>
  <c r="EN199" i="9"/>
  <c r="EX199" i="9" s="1"/>
  <c r="EZ199" i="9" s="1"/>
  <c r="EI199" i="9"/>
  <c r="EH199" i="9"/>
  <c r="EG199" i="9"/>
  <c r="EF199" i="9"/>
  <c r="EC199" i="9"/>
  <c r="FI199" i="9" s="1"/>
  <c r="EB199" i="9"/>
  <c r="FH199" i="9" s="1"/>
  <c r="DY199" i="9"/>
  <c r="FE199" i="9" s="1"/>
  <c r="FO199" i="9" s="1"/>
  <c r="DX199" i="9"/>
  <c r="FD199" i="9" s="1"/>
  <c r="DE199" i="9"/>
  <c r="DD199" i="9"/>
  <c r="DA199" i="9"/>
  <c r="CR199" i="9"/>
  <c r="CO199" i="9"/>
  <c r="CN199" i="9"/>
  <c r="CK199" i="9"/>
  <c r="CJ199" i="9"/>
  <c r="CG199" i="9"/>
  <c r="CQ199" i="9" s="1"/>
  <c r="CS199" i="9" s="1"/>
  <c r="CF199" i="9"/>
  <c r="CP199" i="9" s="1"/>
  <c r="CA199" i="9"/>
  <c r="BZ199" i="9"/>
  <c r="BY199" i="9"/>
  <c r="BX199" i="9"/>
  <c r="BU199" i="9"/>
  <c r="Q199" i="9" s="1"/>
  <c r="BT199" i="9"/>
  <c r="CZ199" i="9" s="1"/>
  <c r="DF199" i="9" s="1"/>
  <c r="CB199" i="9" s="1"/>
  <c r="DH199" i="9" s="1"/>
  <c r="BQ199" i="9"/>
  <c r="CW199" i="9" s="1"/>
  <c r="BP199" i="9"/>
  <c r="CV199" i="9" s="1"/>
  <c r="BH199" i="9"/>
  <c r="BE199" i="9"/>
  <c r="BD199" i="9"/>
  <c r="BJ199" i="9" s="1"/>
  <c r="AF199" i="9" s="1"/>
  <c r="BL199" i="9" s="1"/>
  <c r="BA199" i="9"/>
  <c r="BK199" i="9" s="1"/>
  <c r="AG199" i="9" s="1"/>
  <c r="BM199" i="9" s="1"/>
  <c r="AS199" i="9"/>
  <c r="AR199" i="9"/>
  <c r="AO199" i="9"/>
  <c r="AN199" i="9"/>
  <c r="AK199" i="9"/>
  <c r="AJ199" i="9"/>
  <c r="AE199" i="9"/>
  <c r="AD199" i="9"/>
  <c r="AC199" i="9"/>
  <c r="BI199" i="9" s="1"/>
  <c r="AB199" i="9"/>
  <c r="Y199" i="9"/>
  <c r="X199" i="9"/>
  <c r="U199" i="9"/>
  <c r="T199" i="9"/>
  <c r="AZ199" i="9" s="1"/>
  <c r="O199" i="9"/>
  <c r="N199" i="9"/>
  <c r="K199" i="9"/>
  <c r="J199" i="9"/>
  <c r="HI198" i="9"/>
  <c r="HG198" i="9"/>
  <c r="HC198" i="9"/>
  <c r="HB198" i="9"/>
  <c r="HF198" i="9" s="1"/>
  <c r="GP198" i="9"/>
  <c r="GO198" i="9"/>
  <c r="GN198" i="9"/>
  <c r="GM198" i="9"/>
  <c r="GL198" i="9"/>
  <c r="GE198" i="9"/>
  <c r="GI198" i="9" s="1"/>
  <c r="GD198" i="9"/>
  <c r="GH198" i="9" s="1"/>
  <c r="GC198" i="9"/>
  <c r="GB198" i="9"/>
  <c r="FY198" i="9"/>
  <c r="FX198" i="9"/>
  <c r="FU198" i="9"/>
  <c r="FT198" i="9"/>
  <c r="FH198" i="9"/>
  <c r="FE198" i="9"/>
  <c r="FD198" i="9"/>
  <c r="EW198" i="9"/>
  <c r="EV198" i="9"/>
  <c r="ES198" i="9"/>
  <c r="ER198" i="9"/>
  <c r="EO198" i="9"/>
  <c r="EN198" i="9"/>
  <c r="EI198" i="9"/>
  <c r="EH198" i="9"/>
  <c r="EG198" i="9"/>
  <c r="FM198" i="9" s="1"/>
  <c r="EF198" i="9"/>
  <c r="FL198" i="9" s="1"/>
  <c r="EC198" i="9"/>
  <c r="FI198" i="9" s="1"/>
  <c r="EB198" i="9"/>
  <c r="DY198" i="9"/>
  <c r="DX198" i="9"/>
  <c r="DF198" i="9"/>
  <c r="CB198" i="9" s="1"/>
  <c r="DH198" i="9" s="1"/>
  <c r="DD198" i="9"/>
  <c r="CZ198" i="9"/>
  <c r="CR198" i="9"/>
  <c r="CQ198" i="9"/>
  <c r="CS198" i="9" s="1"/>
  <c r="CO198" i="9"/>
  <c r="CN198" i="9"/>
  <c r="CK198" i="9"/>
  <c r="CJ198" i="9"/>
  <c r="CG198" i="9"/>
  <c r="CF198" i="9"/>
  <c r="CA198" i="9"/>
  <c r="BZ198" i="9"/>
  <c r="CP198" i="9" s="1"/>
  <c r="BY198" i="9"/>
  <c r="DE198" i="9" s="1"/>
  <c r="BX198" i="9"/>
  <c r="BU198" i="9"/>
  <c r="DA198" i="9" s="1"/>
  <c r="BT198" i="9"/>
  <c r="BQ198" i="9"/>
  <c r="CW198" i="9" s="1"/>
  <c r="DG198" i="9" s="1"/>
  <c r="CC198" i="9" s="1"/>
  <c r="DI198" i="9" s="1"/>
  <c r="BP198" i="9"/>
  <c r="CV198" i="9" s="1"/>
  <c r="BI198" i="9"/>
  <c r="BH198" i="9"/>
  <c r="BE198" i="9"/>
  <c r="BD198" i="9"/>
  <c r="AU198" i="9"/>
  <c r="AT198" i="9"/>
  <c r="AS198" i="9"/>
  <c r="AR198" i="9"/>
  <c r="AO198" i="9"/>
  <c r="AN198" i="9"/>
  <c r="AK198" i="9"/>
  <c r="AJ198" i="9"/>
  <c r="AE198" i="9"/>
  <c r="AD198" i="9"/>
  <c r="AC198" i="9"/>
  <c r="HE198" i="9" s="1"/>
  <c r="AB198" i="9"/>
  <c r="Y198" i="9"/>
  <c r="X198" i="9"/>
  <c r="U198" i="9"/>
  <c r="T198" i="9"/>
  <c r="AZ198" i="9" s="1"/>
  <c r="BJ198" i="9" s="1"/>
  <c r="AF198" i="9" s="1"/>
  <c r="O198" i="9"/>
  <c r="N198" i="9"/>
  <c r="K198" i="9"/>
  <c r="J198" i="9"/>
  <c r="HC197" i="9"/>
  <c r="HG197" i="9" s="1"/>
  <c r="HB197" i="9"/>
  <c r="HF197" i="9" s="1"/>
  <c r="GQ197" i="9"/>
  <c r="GM197" i="9"/>
  <c r="GU197" i="9" s="1"/>
  <c r="GL197" i="9"/>
  <c r="GE197" i="9"/>
  <c r="GD197" i="9"/>
  <c r="GH197" i="9" s="1"/>
  <c r="GC197" i="9"/>
  <c r="GB197" i="9"/>
  <c r="FY197" i="9"/>
  <c r="FX197" i="9"/>
  <c r="FU197" i="9"/>
  <c r="FT197" i="9"/>
  <c r="FN197" i="9"/>
  <c r="EJ197" i="9" s="1"/>
  <c r="FM197" i="9"/>
  <c r="FI197" i="9"/>
  <c r="FO197" i="9" s="1"/>
  <c r="EK197" i="9" s="1"/>
  <c r="FH197" i="9"/>
  <c r="FD197" i="9"/>
  <c r="EW197" i="9"/>
  <c r="EV197" i="9"/>
  <c r="ES197" i="9"/>
  <c r="EY197" i="9" s="1"/>
  <c r="ER197" i="9"/>
  <c r="EO197" i="9"/>
  <c r="EN197" i="9"/>
  <c r="EI197" i="9"/>
  <c r="EH197" i="9"/>
  <c r="EG197" i="9"/>
  <c r="EF197" i="9"/>
  <c r="FL197" i="9" s="1"/>
  <c r="EC197" i="9"/>
  <c r="EB197" i="9"/>
  <c r="DY197" i="9"/>
  <c r="FE197" i="9" s="1"/>
  <c r="DX197" i="9"/>
  <c r="DJ197" i="9"/>
  <c r="DE197" i="9"/>
  <c r="DD197" i="9"/>
  <c r="CZ197" i="9"/>
  <c r="CW197" i="9"/>
  <c r="CO197" i="9"/>
  <c r="CN197" i="9"/>
  <c r="CK197" i="9"/>
  <c r="CJ197" i="9"/>
  <c r="CG197" i="9"/>
  <c r="GI197" i="9" s="1"/>
  <c r="CF197" i="9"/>
  <c r="CA197" i="9"/>
  <c r="BZ197" i="9"/>
  <c r="BY197" i="9"/>
  <c r="BX197" i="9"/>
  <c r="HD197" i="9" s="1"/>
  <c r="HH197" i="9" s="1"/>
  <c r="BU197" i="9"/>
  <c r="DA197" i="9" s="1"/>
  <c r="BT197" i="9"/>
  <c r="BQ197" i="9"/>
  <c r="BP197" i="9"/>
  <c r="GF197" i="9" s="1"/>
  <c r="GJ197" i="9" s="1"/>
  <c r="BI197" i="9"/>
  <c r="BA197" i="9"/>
  <c r="AZ197" i="9"/>
  <c r="AS197" i="9"/>
  <c r="AR197" i="9"/>
  <c r="AO197" i="9"/>
  <c r="AN197" i="9"/>
  <c r="AK197" i="9"/>
  <c r="AJ197" i="9"/>
  <c r="AE197" i="9"/>
  <c r="AD197" i="9"/>
  <c r="AT197" i="9" s="1"/>
  <c r="AC197" i="9"/>
  <c r="AB197" i="9"/>
  <c r="BH197" i="9" s="1"/>
  <c r="Y197" i="9"/>
  <c r="X197" i="9"/>
  <c r="U197" i="9"/>
  <c r="GG197" i="9" s="1"/>
  <c r="GK197" i="9" s="1"/>
  <c r="T197" i="9"/>
  <c r="Q197" i="9"/>
  <c r="O197" i="9"/>
  <c r="N197" i="9"/>
  <c r="K197" i="9"/>
  <c r="J197" i="9"/>
  <c r="HF196" i="9"/>
  <c r="HC196" i="9"/>
  <c r="HG196" i="9" s="1"/>
  <c r="HB196" i="9"/>
  <c r="GU196" i="9"/>
  <c r="GM196" i="9"/>
  <c r="GL196" i="9"/>
  <c r="GT196" i="9" s="1"/>
  <c r="GE196" i="9"/>
  <c r="GD196" i="9"/>
  <c r="GC196" i="9"/>
  <c r="GB196" i="9"/>
  <c r="FY196" i="9"/>
  <c r="FX196" i="9"/>
  <c r="FU196" i="9"/>
  <c r="FT196" i="9"/>
  <c r="FM196" i="9"/>
  <c r="FL196" i="9"/>
  <c r="FN196" i="9" s="1"/>
  <c r="EW196" i="9"/>
  <c r="EV196" i="9"/>
  <c r="ES196" i="9"/>
  <c r="ER196" i="9"/>
  <c r="EO196" i="9"/>
  <c r="EY196" i="9" s="1"/>
  <c r="FA196" i="9" s="1"/>
  <c r="EN196" i="9"/>
  <c r="EX196" i="9" s="1"/>
  <c r="EZ196" i="9" s="1"/>
  <c r="EI196" i="9"/>
  <c r="EH196" i="9"/>
  <c r="EG196" i="9"/>
  <c r="EF196" i="9"/>
  <c r="EC196" i="9"/>
  <c r="FI196" i="9" s="1"/>
  <c r="EB196" i="9"/>
  <c r="FH196" i="9" s="1"/>
  <c r="DY196" i="9"/>
  <c r="FE196" i="9" s="1"/>
  <c r="DX196" i="9"/>
  <c r="FD196" i="9" s="1"/>
  <c r="DK196" i="9"/>
  <c r="DF196" i="9"/>
  <c r="CB196" i="9" s="1"/>
  <c r="DH196" i="9" s="1"/>
  <c r="DE196" i="9"/>
  <c r="DA196" i="9"/>
  <c r="DG196" i="9" s="1"/>
  <c r="CC196" i="9" s="1"/>
  <c r="DI196" i="9" s="1"/>
  <c r="CZ196" i="9"/>
  <c r="CW196" i="9"/>
  <c r="CV196" i="9"/>
  <c r="CO196" i="9"/>
  <c r="CN196" i="9"/>
  <c r="CK196" i="9"/>
  <c r="CJ196" i="9"/>
  <c r="CG196" i="9"/>
  <c r="CF196" i="9"/>
  <c r="CA196" i="9"/>
  <c r="BZ196" i="9"/>
  <c r="BY196" i="9"/>
  <c r="BX196" i="9"/>
  <c r="DD196" i="9" s="1"/>
  <c r="BU196" i="9"/>
  <c r="BT196" i="9"/>
  <c r="BQ196" i="9"/>
  <c r="BP196" i="9"/>
  <c r="BI196" i="9"/>
  <c r="AU196" i="9"/>
  <c r="AW196" i="9" s="1"/>
  <c r="AT196" i="9"/>
  <c r="AV196" i="9" s="1"/>
  <c r="AS196" i="9"/>
  <c r="AR196" i="9"/>
  <c r="AO196" i="9"/>
  <c r="AN196" i="9"/>
  <c r="AK196" i="9"/>
  <c r="AJ196" i="9"/>
  <c r="GH196" i="9" s="1"/>
  <c r="AE196" i="9"/>
  <c r="AD196" i="9"/>
  <c r="AC196" i="9"/>
  <c r="HE196" i="9" s="1"/>
  <c r="HI196" i="9" s="1"/>
  <c r="AB196" i="9"/>
  <c r="Y196" i="9"/>
  <c r="X196" i="9"/>
  <c r="U196" i="9"/>
  <c r="T196" i="9"/>
  <c r="O196" i="9"/>
  <c r="N196" i="9"/>
  <c r="K196" i="9"/>
  <c r="J196" i="9"/>
  <c r="HG195" i="9"/>
  <c r="HF195" i="9"/>
  <c r="HC195" i="9"/>
  <c r="HB195" i="9"/>
  <c r="GX195" i="9"/>
  <c r="GP195" i="9"/>
  <c r="GN195" i="9"/>
  <c r="GM195" i="9"/>
  <c r="GQ195" i="9" s="1"/>
  <c r="GL195" i="9"/>
  <c r="GT195" i="9" s="1"/>
  <c r="GH195" i="9"/>
  <c r="GE195" i="9"/>
  <c r="GD195" i="9"/>
  <c r="GC195" i="9"/>
  <c r="GB195" i="9"/>
  <c r="FY195" i="9"/>
  <c r="FX195" i="9"/>
  <c r="FU195" i="9"/>
  <c r="FT195" i="9"/>
  <c r="FL195" i="9"/>
  <c r="FI195" i="9"/>
  <c r="FH195" i="9"/>
  <c r="FN195" i="9" s="1"/>
  <c r="EJ195" i="9" s="1"/>
  <c r="EW195" i="9"/>
  <c r="EV195" i="9"/>
  <c r="ES195" i="9"/>
  <c r="EY195" i="9" s="1"/>
  <c r="FA195" i="9" s="1"/>
  <c r="ER195" i="9"/>
  <c r="EO195" i="9"/>
  <c r="EN195" i="9"/>
  <c r="EI195" i="9"/>
  <c r="EH195" i="9"/>
  <c r="EG195" i="9"/>
  <c r="FM195" i="9" s="1"/>
  <c r="EF195" i="9"/>
  <c r="EC195" i="9"/>
  <c r="EB195" i="9"/>
  <c r="DY195" i="9"/>
  <c r="FE195" i="9" s="1"/>
  <c r="DX195" i="9"/>
  <c r="FD195" i="9" s="1"/>
  <c r="CW195" i="9"/>
  <c r="DG195" i="9" s="1"/>
  <c r="CC195" i="9" s="1"/>
  <c r="DI195" i="9" s="1"/>
  <c r="CP195" i="9"/>
  <c r="CR195" i="9" s="1"/>
  <c r="CO195" i="9"/>
  <c r="CN195" i="9"/>
  <c r="CK195" i="9"/>
  <c r="CJ195" i="9"/>
  <c r="CG195" i="9"/>
  <c r="CQ195" i="9" s="1"/>
  <c r="CS195" i="9" s="1"/>
  <c r="CF195" i="9"/>
  <c r="CA195" i="9"/>
  <c r="BZ195" i="9"/>
  <c r="BY195" i="9"/>
  <c r="DE195" i="9" s="1"/>
  <c r="BX195" i="9"/>
  <c r="DD195" i="9" s="1"/>
  <c r="BU195" i="9"/>
  <c r="DA195" i="9" s="1"/>
  <c r="BT195" i="9"/>
  <c r="CZ195" i="9" s="1"/>
  <c r="BQ195" i="9"/>
  <c r="BP195" i="9"/>
  <c r="CV195" i="9" s="1"/>
  <c r="DF195" i="9" s="1"/>
  <c r="CB195" i="9" s="1"/>
  <c r="DH195" i="9" s="1"/>
  <c r="BI195" i="9"/>
  <c r="BH195" i="9"/>
  <c r="BE195" i="9"/>
  <c r="BD195" i="9"/>
  <c r="AS195" i="9"/>
  <c r="AR195" i="9"/>
  <c r="AT195" i="9" s="1"/>
  <c r="AO195" i="9"/>
  <c r="AN195" i="9"/>
  <c r="AK195" i="9"/>
  <c r="AJ195" i="9"/>
  <c r="AE195" i="9"/>
  <c r="AD195" i="9"/>
  <c r="AC195" i="9"/>
  <c r="Q195" i="9" s="1"/>
  <c r="AB195" i="9"/>
  <c r="Y195" i="9"/>
  <c r="X195" i="9"/>
  <c r="U195" i="9"/>
  <c r="BA195" i="9" s="1"/>
  <c r="T195" i="9"/>
  <c r="O195" i="9"/>
  <c r="N195" i="9"/>
  <c r="K195" i="9"/>
  <c r="J195" i="9"/>
  <c r="HG194" i="9"/>
  <c r="HC194" i="9"/>
  <c r="HB194" i="9"/>
  <c r="HF194" i="9" s="1"/>
  <c r="GU194" i="9"/>
  <c r="GY194" i="9" s="1"/>
  <c r="GO194" i="9"/>
  <c r="GM194" i="9"/>
  <c r="GL194" i="9"/>
  <c r="GH194" i="9"/>
  <c r="GE194" i="9"/>
  <c r="GD194" i="9"/>
  <c r="GC194" i="9"/>
  <c r="GB194" i="9"/>
  <c r="FY194" i="9"/>
  <c r="FX194" i="9"/>
  <c r="FU194" i="9"/>
  <c r="FT194" i="9"/>
  <c r="FI194" i="9"/>
  <c r="FO194" i="9" s="1"/>
  <c r="EK194" i="9" s="1"/>
  <c r="FH194" i="9"/>
  <c r="FE194" i="9"/>
  <c r="EW194" i="9"/>
  <c r="EV194" i="9"/>
  <c r="ES194" i="9"/>
  <c r="ER194" i="9"/>
  <c r="EO194" i="9"/>
  <c r="EN194" i="9"/>
  <c r="EI194" i="9"/>
  <c r="EH194" i="9"/>
  <c r="EG194" i="9"/>
  <c r="FM194" i="9" s="1"/>
  <c r="EF194" i="9"/>
  <c r="HD194" i="9" s="1"/>
  <c r="HH194" i="9" s="1"/>
  <c r="EC194" i="9"/>
  <c r="EB194" i="9"/>
  <c r="DY194" i="9"/>
  <c r="DX194" i="9"/>
  <c r="FD194" i="9" s="1"/>
  <c r="DD194" i="9"/>
  <c r="CZ194" i="9"/>
  <c r="CW194" i="9"/>
  <c r="CO194" i="9"/>
  <c r="CN194" i="9"/>
  <c r="CK194" i="9"/>
  <c r="GQ194" i="9" s="1"/>
  <c r="CJ194" i="9"/>
  <c r="CG194" i="9"/>
  <c r="CF194" i="9"/>
  <c r="CA194" i="9"/>
  <c r="BZ194" i="9"/>
  <c r="BY194" i="9"/>
  <c r="DE194" i="9" s="1"/>
  <c r="BX194" i="9"/>
  <c r="BU194" i="9"/>
  <c r="DA194" i="9" s="1"/>
  <c r="BT194" i="9"/>
  <c r="GN194" i="9" s="1"/>
  <c r="BQ194" i="9"/>
  <c r="BP194" i="9"/>
  <c r="CV194" i="9" s="1"/>
  <c r="BI194" i="9"/>
  <c r="BH194" i="9"/>
  <c r="BD194" i="9"/>
  <c r="AT194" i="9"/>
  <c r="AS194" i="9"/>
  <c r="AR194" i="9"/>
  <c r="AO194" i="9"/>
  <c r="AN194" i="9"/>
  <c r="AK194" i="9"/>
  <c r="GI194" i="9" s="1"/>
  <c r="AJ194" i="9"/>
  <c r="AE194" i="9"/>
  <c r="DK194" i="9" s="1"/>
  <c r="AD194" i="9"/>
  <c r="AC194" i="9"/>
  <c r="AB194" i="9"/>
  <c r="Y194" i="9"/>
  <c r="BE194" i="9" s="1"/>
  <c r="X194" i="9"/>
  <c r="U194" i="9"/>
  <c r="T194" i="9"/>
  <c r="O194" i="9"/>
  <c r="N194" i="9"/>
  <c r="K194" i="9"/>
  <c r="J194" i="9"/>
  <c r="HC193" i="9"/>
  <c r="HG193" i="9" s="1"/>
  <c r="HB193" i="9"/>
  <c r="HF193" i="9" s="1"/>
  <c r="GN193" i="9"/>
  <c r="GR193" i="9" s="1"/>
  <c r="GM193" i="9"/>
  <c r="GL193" i="9"/>
  <c r="GE193" i="9"/>
  <c r="GD193" i="9"/>
  <c r="GC193" i="9"/>
  <c r="GB193" i="9"/>
  <c r="FY193" i="9"/>
  <c r="FX193" i="9"/>
  <c r="FU193" i="9"/>
  <c r="FT193" i="9"/>
  <c r="FE193" i="9"/>
  <c r="EX193" i="9"/>
  <c r="EZ193" i="9" s="1"/>
  <c r="EW193" i="9"/>
  <c r="EV193" i="9"/>
  <c r="ES193" i="9"/>
  <c r="ER193" i="9"/>
  <c r="EO193" i="9"/>
  <c r="EN193" i="9"/>
  <c r="EI193" i="9"/>
  <c r="EH193" i="9"/>
  <c r="EG193" i="9"/>
  <c r="FM193" i="9" s="1"/>
  <c r="EF193" i="9"/>
  <c r="FL193" i="9" s="1"/>
  <c r="EC193" i="9"/>
  <c r="FI193" i="9" s="1"/>
  <c r="EB193" i="9"/>
  <c r="FH193" i="9" s="1"/>
  <c r="DY193" i="9"/>
  <c r="DX193" i="9"/>
  <c r="DJ193" i="9"/>
  <c r="CW193" i="9"/>
  <c r="CV193" i="9"/>
  <c r="CO193" i="9"/>
  <c r="CN193" i="9"/>
  <c r="CK193" i="9"/>
  <c r="CJ193" i="9"/>
  <c r="CG193" i="9"/>
  <c r="CF193" i="9"/>
  <c r="CA193" i="9"/>
  <c r="BZ193" i="9"/>
  <c r="CP193" i="9" s="1"/>
  <c r="BY193" i="9"/>
  <c r="BX193" i="9"/>
  <c r="DD193" i="9" s="1"/>
  <c r="BU193" i="9"/>
  <c r="DA193" i="9" s="1"/>
  <c r="BT193" i="9"/>
  <c r="CZ193" i="9" s="1"/>
  <c r="BQ193" i="9"/>
  <c r="BP193" i="9"/>
  <c r="BI193" i="9"/>
  <c r="AZ193" i="9"/>
  <c r="AU193" i="9"/>
  <c r="AW193" i="9" s="1"/>
  <c r="AS193" i="9"/>
  <c r="AR193" i="9"/>
  <c r="AO193" i="9"/>
  <c r="AN193" i="9"/>
  <c r="AK193" i="9"/>
  <c r="AJ193" i="9"/>
  <c r="AT193" i="9" s="1"/>
  <c r="AV193" i="9" s="1"/>
  <c r="AE193" i="9"/>
  <c r="AD193" i="9"/>
  <c r="AC193" i="9"/>
  <c r="AB193" i="9"/>
  <c r="Y193" i="9"/>
  <c r="X193" i="9"/>
  <c r="BD193" i="9" s="1"/>
  <c r="U193" i="9"/>
  <c r="T193" i="9"/>
  <c r="O193" i="9"/>
  <c r="N193" i="9"/>
  <c r="K193" i="9"/>
  <c r="J193" i="9"/>
  <c r="HC192" i="9"/>
  <c r="HG192" i="9" s="1"/>
  <c r="HB192" i="9"/>
  <c r="HF192" i="9" s="1"/>
  <c r="GN192" i="9"/>
  <c r="GM192" i="9"/>
  <c r="GU192" i="9" s="1"/>
  <c r="GL192" i="9"/>
  <c r="GP192" i="9" s="1"/>
  <c r="GK192" i="9"/>
  <c r="GF192" i="9"/>
  <c r="GJ192" i="9" s="1"/>
  <c r="GE192" i="9"/>
  <c r="GD192" i="9"/>
  <c r="GH192" i="9" s="1"/>
  <c r="GC192" i="9"/>
  <c r="GB192" i="9"/>
  <c r="FY192" i="9"/>
  <c r="FX192" i="9"/>
  <c r="FU192" i="9"/>
  <c r="FT192" i="9"/>
  <c r="P192" i="9" s="1"/>
  <c r="FH192" i="9"/>
  <c r="FE192" i="9"/>
  <c r="FO192" i="9" s="1"/>
  <c r="FD192" i="9"/>
  <c r="FN192" i="9" s="1"/>
  <c r="EJ192" i="9" s="1"/>
  <c r="EW192" i="9"/>
  <c r="EV192" i="9"/>
  <c r="ES192" i="9"/>
  <c r="ER192" i="9"/>
  <c r="EO192" i="9"/>
  <c r="EN192" i="9"/>
  <c r="EI192" i="9"/>
  <c r="EH192" i="9"/>
  <c r="EG192" i="9"/>
  <c r="FM192" i="9" s="1"/>
  <c r="EF192" i="9"/>
  <c r="FL192" i="9" s="1"/>
  <c r="EC192" i="9"/>
  <c r="FI192" i="9" s="1"/>
  <c r="EB192" i="9"/>
  <c r="DY192" i="9"/>
  <c r="DX192" i="9"/>
  <c r="DD192" i="9"/>
  <c r="DA192" i="9"/>
  <c r="CZ192" i="9"/>
  <c r="CW192" i="9"/>
  <c r="CP192" i="9"/>
  <c r="CO192" i="9"/>
  <c r="CN192" i="9"/>
  <c r="CK192" i="9"/>
  <c r="CJ192" i="9"/>
  <c r="CG192" i="9"/>
  <c r="CF192" i="9"/>
  <c r="CA192" i="9"/>
  <c r="BZ192" i="9"/>
  <c r="BY192" i="9"/>
  <c r="DE192" i="9" s="1"/>
  <c r="BX192" i="9"/>
  <c r="BU192" i="9"/>
  <c r="BT192" i="9"/>
  <c r="BQ192" i="9"/>
  <c r="BP192" i="9"/>
  <c r="CV192" i="9" s="1"/>
  <c r="BD192" i="9"/>
  <c r="BA192" i="9"/>
  <c r="AZ192" i="9"/>
  <c r="BJ192" i="9" s="1"/>
  <c r="AF192" i="9" s="1"/>
  <c r="BL192" i="9" s="1"/>
  <c r="AW192" i="9"/>
  <c r="AS192" i="9"/>
  <c r="AR192" i="9"/>
  <c r="AO192" i="9"/>
  <c r="AN192" i="9"/>
  <c r="AK192" i="9"/>
  <c r="AU192" i="9" s="1"/>
  <c r="AJ192" i="9"/>
  <c r="AE192" i="9"/>
  <c r="AD192" i="9"/>
  <c r="AC192" i="9"/>
  <c r="AB192" i="9"/>
  <c r="BH192" i="9" s="1"/>
  <c r="Y192" i="9"/>
  <c r="X192" i="9"/>
  <c r="U192" i="9"/>
  <c r="GG192" i="9" s="1"/>
  <c r="T192" i="9"/>
  <c r="O192" i="9"/>
  <c r="N192" i="9"/>
  <c r="K192" i="9"/>
  <c r="J192" i="9"/>
  <c r="HG191" i="9"/>
  <c r="HC191" i="9"/>
  <c r="HB191" i="9"/>
  <c r="HF191" i="9" s="1"/>
  <c r="GQ191" i="9"/>
  <c r="GM191" i="9"/>
  <c r="GU191" i="9" s="1"/>
  <c r="GL191" i="9"/>
  <c r="GE191" i="9"/>
  <c r="GD191" i="9"/>
  <c r="GH191" i="9" s="1"/>
  <c r="GC191" i="9"/>
  <c r="GB191" i="9"/>
  <c r="FY191" i="9"/>
  <c r="FX191" i="9"/>
  <c r="FU191" i="9"/>
  <c r="FT191" i="9"/>
  <c r="FO191" i="9"/>
  <c r="EK191" i="9" s="1"/>
  <c r="FM191" i="9"/>
  <c r="FD191" i="9"/>
  <c r="EY191" i="9"/>
  <c r="FA191" i="9" s="1"/>
  <c r="EW191" i="9"/>
  <c r="EV191" i="9"/>
  <c r="ES191" i="9"/>
  <c r="ER191" i="9"/>
  <c r="EO191" i="9"/>
  <c r="EN191" i="9"/>
  <c r="EI191" i="9"/>
  <c r="EH191" i="9"/>
  <c r="EX191" i="9" s="1"/>
  <c r="EZ191" i="9" s="1"/>
  <c r="EG191" i="9"/>
  <c r="EF191" i="9"/>
  <c r="FL191" i="9" s="1"/>
  <c r="FN191" i="9" s="1"/>
  <c r="EC191" i="9"/>
  <c r="FI191" i="9" s="1"/>
  <c r="EB191" i="9"/>
  <c r="FH191" i="9" s="1"/>
  <c r="DY191" i="9"/>
  <c r="FE191" i="9" s="1"/>
  <c r="DX191" i="9"/>
  <c r="DO191" i="9"/>
  <c r="CZ191" i="9"/>
  <c r="CW191" i="9"/>
  <c r="CV191" i="9"/>
  <c r="CS191" i="9"/>
  <c r="CO191" i="9"/>
  <c r="CN191" i="9"/>
  <c r="CK191" i="9"/>
  <c r="CJ191" i="9"/>
  <c r="CG191" i="9"/>
  <c r="CQ191" i="9" s="1"/>
  <c r="CF191" i="9"/>
  <c r="CA191" i="9"/>
  <c r="BZ191" i="9"/>
  <c r="DJ191" i="9" s="1"/>
  <c r="BY191" i="9"/>
  <c r="BX191" i="9"/>
  <c r="DD191" i="9" s="1"/>
  <c r="BU191" i="9"/>
  <c r="DA191" i="9" s="1"/>
  <c r="BT191" i="9"/>
  <c r="BQ191" i="9"/>
  <c r="BP191" i="9"/>
  <c r="BI191" i="9"/>
  <c r="AZ191" i="9"/>
  <c r="AU191" i="9"/>
  <c r="AW191" i="9" s="1"/>
  <c r="AS191" i="9"/>
  <c r="AR191" i="9"/>
  <c r="AO191" i="9"/>
  <c r="AN191" i="9"/>
  <c r="AK191" i="9"/>
  <c r="AJ191" i="9"/>
  <c r="AE191" i="9"/>
  <c r="DK191" i="9" s="1"/>
  <c r="AD191" i="9"/>
  <c r="AT191" i="9" s="1"/>
  <c r="AV191" i="9" s="1"/>
  <c r="AC191" i="9"/>
  <c r="AB191" i="9"/>
  <c r="Y191" i="9"/>
  <c r="X191" i="9"/>
  <c r="U191" i="9"/>
  <c r="T191" i="9"/>
  <c r="GF191" i="9" s="1"/>
  <c r="GJ191" i="9" s="1"/>
  <c r="O191" i="9"/>
  <c r="N191" i="9"/>
  <c r="K191" i="9"/>
  <c r="J191" i="9"/>
  <c r="HG190" i="9"/>
  <c r="HF190" i="9"/>
  <c r="HE190" i="9"/>
  <c r="HI190" i="9" s="1"/>
  <c r="HC190" i="9"/>
  <c r="HB190" i="9"/>
  <c r="GQ190" i="9"/>
  <c r="GP190" i="9"/>
  <c r="GO190" i="9"/>
  <c r="GS190" i="9" s="1"/>
  <c r="GM190" i="9"/>
  <c r="GU190" i="9" s="1"/>
  <c r="GL190" i="9"/>
  <c r="GT190" i="9" s="1"/>
  <c r="GX190" i="9" s="1"/>
  <c r="GH190" i="9"/>
  <c r="GG190" i="9"/>
  <c r="GK190" i="9" s="1"/>
  <c r="GE190" i="9"/>
  <c r="GD190" i="9"/>
  <c r="GC190" i="9"/>
  <c r="GB190" i="9"/>
  <c r="FY190" i="9"/>
  <c r="FX190" i="9"/>
  <c r="FU190" i="9"/>
  <c r="FT190" i="9"/>
  <c r="FN190" i="9"/>
  <c r="EJ190" i="9" s="1"/>
  <c r="FM190" i="9"/>
  <c r="FL190" i="9"/>
  <c r="FI190" i="9"/>
  <c r="EX190" i="9"/>
  <c r="EZ190" i="9" s="1"/>
  <c r="EW190" i="9"/>
  <c r="EV190" i="9"/>
  <c r="ES190" i="9"/>
  <c r="ER190" i="9"/>
  <c r="EO190" i="9"/>
  <c r="EN190" i="9"/>
  <c r="EI190" i="9"/>
  <c r="EH190" i="9"/>
  <c r="FP190" i="9" s="1"/>
  <c r="EG190" i="9"/>
  <c r="EF190" i="9"/>
  <c r="EC190" i="9"/>
  <c r="EB190" i="9"/>
  <c r="FH190" i="9" s="1"/>
  <c r="DY190" i="9"/>
  <c r="FE190" i="9" s="1"/>
  <c r="FO190" i="9" s="1"/>
  <c r="EK190" i="9" s="1"/>
  <c r="DX190" i="9"/>
  <c r="FD190" i="9" s="1"/>
  <c r="DF190" i="9"/>
  <c r="CB190" i="9" s="1"/>
  <c r="DH190" i="9" s="1"/>
  <c r="DE190" i="9"/>
  <c r="CV190" i="9"/>
  <c r="CO190" i="9"/>
  <c r="CN190" i="9"/>
  <c r="CK190" i="9"/>
  <c r="CJ190" i="9"/>
  <c r="CG190" i="9"/>
  <c r="GI190" i="9" s="1"/>
  <c r="GY190" i="9" s="1"/>
  <c r="CF190" i="9"/>
  <c r="CA190" i="9"/>
  <c r="BZ190" i="9"/>
  <c r="CP190" i="9" s="1"/>
  <c r="CR190" i="9" s="1"/>
  <c r="BY190" i="9"/>
  <c r="BX190" i="9"/>
  <c r="DD190" i="9" s="1"/>
  <c r="BU190" i="9"/>
  <c r="DA190" i="9" s="1"/>
  <c r="DG190" i="9" s="1"/>
  <c r="CC190" i="9" s="1"/>
  <c r="DI190" i="9" s="1"/>
  <c r="BT190" i="9"/>
  <c r="CZ190" i="9" s="1"/>
  <c r="BQ190" i="9"/>
  <c r="CW190" i="9" s="1"/>
  <c r="BP190" i="9"/>
  <c r="BI190" i="9"/>
  <c r="BH190" i="9"/>
  <c r="BE190" i="9"/>
  <c r="AT190" i="9"/>
  <c r="AV190" i="9" s="1"/>
  <c r="AS190" i="9"/>
  <c r="AR190" i="9"/>
  <c r="AO190" i="9"/>
  <c r="AN190" i="9"/>
  <c r="AK190" i="9"/>
  <c r="AJ190" i="9"/>
  <c r="AE190" i="9"/>
  <c r="AD190" i="9"/>
  <c r="DJ190" i="9" s="1"/>
  <c r="AC190" i="9"/>
  <c r="AB190" i="9"/>
  <c r="HD190" i="9" s="1"/>
  <c r="HH190" i="9" s="1"/>
  <c r="Y190" i="9"/>
  <c r="X190" i="9"/>
  <c r="U190" i="9"/>
  <c r="BA190" i="9" s="1"/>
  <c r="BK190" i="9" s="1"/>
  <c r="AG190" i="9" s="1"/>
  <c r="T190" i="9"/>
  <c r="Q190" i="9"/>
  <c r="O190" i="9"/>
  <c r="N190" i="9"/>
  <c r="K190" i="9"/>
  <c r="J190" i="9"/>
  <c r="HF189" i="9"/>
  <c r="HD189" i="9"/>
  <c r="HH189" i="9" s="1"/>
  <c r="HC189" i="9"/>
  <c r="HG189" i="9" s="1"/>
  <c r="HB189" i="9"/>
  <c r="GP189" i="9"/>
  <c r="GN189" i="9"/>
  <c r="GM189" i="9"/>
  <c r="GU189" i="9" s="1"/>
  <c r="GL189" i="9"/>
  <c r="GT189" i="9" s="1"/>
  <c r="GX189" i="9" s="1"/>
  <c r="GE189" i="9"/>
  <c r="GD189" i="9"/>
  <c r="GC189" i="9"/>
  <c r="GB189" i="9"/>
  <c r="FY189" i="9"/>
  <c r="FX189" i="9"/>
  <c r="FU189" i="9"/>
  <c r="FT189" i="9"/>
  <c r="FL189" i="9"/>
  <c r="FH189" i="9"/>
  <c r="FE189" i="9"/>
  <c r="EW189" i="9"/>
  <c r="EV189" i="9"/>
  <c r="EX189" i="9" s="1"/>
  <c r="ES189" i="9"/>
  <c r="ER189" i="9"/>
  <c r="EO189" i="9"/>
  <c r="EN189" i="9"/>
  <c r="EI189" i="9"/>
  <c r="FQ189" i="9" s="1"/>
  <c r="EH189" i="9"/>
  <c r="EG189" i="9"/>
  <c r="FM189" i="9" s="1"/>
  <c r="EF189" i="9"/>
  <c r="EC189" i="9"/>
  <c r="FI189" i="9" s="1"/>
  <c r="FO189" i="9" s="1"/>
  <c r="EK189" i="9" s="1"/>
  <c r="EB189" i="9"/>
  <c r="DY189" i="9"/>
  <c r="DX189" i="9"/>
  <c r="FD189" i="9" s="1"/>
  <c r="DK189" i="9"/>
  <c r="DD189" i="9"/>
  <c r="DA189" i="9"/>
  <c r="CW189" i="9"/>
  <c r="CP189" i="9"/>
  <c r="CR189" i="9" s="1"/>
  <c r="CO189" i="9"/>
  <c r="CN189" i="9"/>
  <c r="CK189" i="9"/>
  <c r="CQ189" i="9" s="1"/>
  <c r="CJ189" i="9"/>
  <c r="CG189" i="9"/>
  <c r="CF189" i="9"/>
  <c r="GH189" i="9" s="1"/>
  <c r="CA189" i="9"/>
  <c r="BZ189" i="9"/>
  <c r="BY189" i="9"/>
  <c r="DE189" i="9" s="1"/>
  <c r="BX189" i="9"/>
  <c r="BU189" i="9"/>
  <c r="BT189" i="9"/>
  <c r="CZ189" i="9" s="1"/>
  <c r="BQ189" i="9"/>
  <c r="GG189" i="9" s="1"/>
  <c r="GK189" i="9" s="1"/>
  <c r="BP189" i="9"/>
  <c r="CV189" i="9" s="1"/>
  <c r="DF189" i="9" s="1"/>
  <c r="CB189" i="9" s="1"/>
  <c r="DH189" i="9" s="1"/>
  <c r="BH189" i="9"/>
  <c r="BD189" i="9"/>
  <c r="BA189" i="9"/>
  <c r="AS189" i="9"/>
  <c r="AR189" i="9"/>
  <c r="AT189" i="9" s="1"/>
  <c r="AO189" i="9"/>
  <c r="AN189" i="9"/>
  <c r="AK189" i="9"/>
  <c r="AJ189" i="9"/>
  <c r="AE189" i="9"/>
  <c r="AD189" i="9"/>
  <c r="AC189" i="9"/>
  <c r="BI189" i="9" s="1"/>
  <c r="AB189" i="9"/>
  <c r="Y189" i="9"/>
  <c r="Q189" i="9" s="1"/>
  <c r="X189" i="9"/>
  <c r="U189" i="9"/>
  <c r="T189" i="9"/>
  <c r="AZ189" i="9" s="1"/>
  <c r="O189" i="9"/>
  <c r="N189" i="9"/>
  <c r="K189" i="9"/>
  <c r="J189" i="9"/>
  <c r="HC188" i="9"/>
  <c r="HG188" i="9" s="1"/>
  <c r="HB188" i="9"/>
  <c r="HF188" i="9" s="1"/>
  <c r="GN188" i="9"/>
  <c r="GR188" i="9" s="1"/>
  <c r="GM188" i="9"/>
  <c r="GL188" i="9"/>
  <c r="GF188" i="9"/>
  <c r="GJ188" i="9" s="1"/>
  <c r="GE188" i="9"/>
  <c r="GU188" i="9" s="1"/>
  <c r="GD188" i="9"/>
  <c r="GH188" i="9" s="1"/>
  <c r="GC188" i="9"/>
  <c r="GB188" i="9"/>
  <c r="FY188" i="9"/>
  <c r="FX188" i="9"/>
  <c r="FU188" i="9"/>
  <c r="FT188" i="9"/>
  <c r="FH188" i="9"/>
  <c r="FE188" i="9"/>
  <c r="FD188" i="9"/>
  <c r="EY188" i="9"/>
  <c r="FA188" i="9" s="1"/>
  <c r="EW188" i="9"/>
  <c r="EV188" i="9"/>
  <c r="ES188" i="9"/>
  <c r="ER188" i="9"/>
  <c r="EO188" i="9"/>
  <c r="EN188" i="9"/>
  <c r="EI188" i="9"/>
  <c r="EH188" i="9"/>
  <c r="EG188" i="9"/>
  <c r="FM188" i="9" s="1"/>
  <c r="FO188" i="9" s="1"/>
  <c r="EF188" i="9"/>
  <c r="FL188" i="9" s="1"/>
  <c r="EC188" i="9"/>
  <c r="FI188" i="9" s="1"/>
  <c r="EB188" i="9"/>
  <c r="DY188" i="9"/>
  <c r="DX188" i="9"/>
  <c r="DD188" i="9"/>
  <c r="CZ188" i="9"/>
  <c r="CW188" i="9"/>
  <c r="CO188" i="9"/>
  <c r="CN188" i="9"/>
  <c r="CK188" i="9"/>
  <c r="CJ188" i="9"/>
  <c r="CG188" i="9"/>
  <c r="CF188" i="9"/>
  <c r="CA188" i="9"/>
  <c r="BZ188" i="9"/>
  <c r="BY188" i="9"/>
  <c r="DE188" i="9" s="1"/>
  <c r="BX188" i="9"/>
  <c r="BU188" i="9"/>
  <c r="DA188" i="9" s="1"/>
  <c r="DG188" i="9" s="1"/>
  <c r="CC188" i="9" s="1"/>
  <c r="DI188" i="9" s="1"/>
  <c r="BT188" i="9"/>
  <c r="BQ188" i="9"/>
  <c r="BP188" i="9"/>
  <c r="CV188" i="9" s="1"/>
  <c r="BI188" i="9"/>
  <c r="BD188" i="9"/>
  <c r="BA188" i="9"/>
  <c r="AZ188" i="9"/>
  <c r="AS188" i="9"/>
  <c r="AR188" i="9"/>
  <c r="AO188" i="9"/>
  <c r="AU188" i="9" s="1"/>
  <c r="AW188" i="9" s="1"/>
  <c r="AN188" i="9"/>
  <c r="AK188" i="9"/>
  <c r="AJ188" i="9"/>
  <c r="AE188" i="9"/>
  <c r="AD188" i="9"/>
  <c r="AC188" i="9"/>
  <c r="AB188" i="9"/>
  <c r="BH188" i="9" s="1"/>
  <c r="Y188" i="9"/>
  <c r="X188" i="9"/>
  <c r="U188" i="9"/>
  <c r="T188" i="9"/>
  <c r="O188" i="9"/>
  <c r="N188" i="9"/>
  <c r="K188" i="9"/>
  <c r="J188" i="9"/>
  <c r="HG187" i="9"/>
  <c r="HE187" i="9"/>
  <c r="HI187" i="9" s="1"/>
  <c r="HC187" i="9"/>
  <c r="HB187" i="9"/>
  <c r="HF187" i="9" s="1"/>
  <c r="GT187" i="9"/>
  <c r="GM187" i="9"/>
  <c r="GU187" i="9" s="1"/>
  <c r="GL187" i="9"/>
  <c r="GI187" i="9"/>
  <c r="GG187" i="9"/>
  <c r="GK187" i="9" s="1"/>
  <c r="GE187" i="9"/>
  <c r="GD187" i="9"/>
  <c r="GC187" i="9"/>
  <c r="GB187" i="9"/>
  <c r="FY187" i="9"/>
  <c r="FX187" i="9"/>
  <c r="FU187" i="9"/>
  <c r="FT187" i="9"/>
  <c r="FM187" i="9"/>
  <c r="FD187" i="9"/>
  <c r="FN187" i="9" s="1"/>
  <c r="EW187" i="9"/>
  <c r="EV187" i="9"/>
  <c r="ES187" i="9"/>
  <c r="ER187" i="9"/>
  <c r="EO187" i="9"/>
  <c r="EN187" i="9"/>
  <c r="EI187" i="9"/>
  <c r="EH187" i="9"/>
  <c r="EG187" i="9"/>
  <c r="EF187" i="9"/>
  <c r="FL187" i="9" s="1"/>
  <c r="EC187" i="9"/>
  <c r="FI187" i="9" s="1"/>
  <c r="EB187" i="9"/>
  <c r="FH187" i="9" s="1"/>
  <c r="DY187" i="9"/>
  <c r="FE187" i="9" s="1"/>
  <c r="FO187" i="9" s="1"/>
  <c r="EK187" i="9" s="1"/>
  <c r="DX187" i="9"/>
  <c r="DJ187" i="9"/>
  <c r="CZ187" i="9"/>
  <c r="CV187" i="9"/>
  <c r="DF187" i="9" s="1"/>
  <c r="CB187" i="9" s="1"/>
  <c r="DH187" i="9" s="1"/>
  <c r="CQ187" i="9"/>
  <c r="CS187" i="9" s="1"/>
  <c r="CO187" i="9"/>
  <c r="CN187" i="9"/>
  <c r="CK187" i="9"/>
  <c r="GQ187" i="9" s="1"/>
  <c r="CJ187" i="9"/>
  <c r="CG187" i="9"/>
  <c r="CF187" i="9"/>
  <c r="CA187" i="9"/>
  <c r="BZ187" i="9"/>
  <c r="BY187" i="9"/>
  <c r="DE187" i="9" s="1"/>
  <c r="BX187" i="9"/>
  <c r="DD187" i="9" s="1"/>
  <c r="BU187" i="9"/>
  <c r="DA187" i="9" s="1"/>
  <c r="BT187" i="9"/>
  <c r="BQ187" i="9"/>
  <c r="CW187" i="9" s="1"/>
  <c r="DG187" i="9" s="1"/>
  <c r="CC187" i="9" s="1"/>
  <c r="DI187" i="9" s="1"/>
  <c r="BP187" i="9"/>
  <c r="BI187" i="9"/>
  <c r="AZ187" i="9"/>
  <c r="AS187" i="9"/>
  <c r="AR187" i="9"/>
  <c r="AO187" i="9"/>
  <c r="AN187" i="9"/>
  <c r="AK187" i="9"/>
  <c r="AJ187" i="9"/>
  <c r="AE187" i="9"/>
  <c r="DK187" i="9" s="1"/>
  <c r="AD187" i="9"/>
  <c r="AC187" i="9"/>
  <c r="AB187" i="9"/>
  <c r="Y187" i="9"/>
  <c r="BE187" i="9" s="1"/>
  <c r="X187" i="9"/>
  <c r="U187" i="9"/>
  <c r="BA187" i="9" s="1"/>
  <c r="T187" i="9"/>
  <c r="GF187" i="9" s="1"/>
  <c r="GJ187" i="9" s="1"/>
  <c r="Q187" i="9"/>
  <c r="O187" i="9"/>
  <c r="N187" i="9"/>
  <c r="K187" i="9"/>
  <c r="J187" i="9"/>
  <c r="HG186" i="9"/>
  <c r="HF186" i="9"/>
  <c r="HC186" i="9"/>
  <c r="HB186" i="9"/>
  <c r="GM186" i="9"/>
  <c r="GQ186" i="9" s="1"/>
  <c r="GL186" i="9"/>
  <c r="GT186" i="9" s="1"/>
  <c r="GE186" i="9"/>
  <c r="GI186" i="9" s="1"/>
  <c r="GD186" i="9"/>
  <c r="GC186" i="9"/>
  <c r="GB186" i="9"/>
  <c r="FY186" i="9"/>
  <c r="FX186" i="9"/>
  <c r="FU186" i="9"/>
  <c r="FT186" i="9"/>
  <c r="FL186" i="9"/>
  <c r="FN186" i="9" s="1"/>
  <c r="EJ186" i="9" s="1"/>
  <c r="FI186" i="9"/>
  <c r="EW186" i="9"/>
  <c r="EV186" i="9"/>
  <c r="ES186" i="9"/>
  <c r="ER186" i="9"/>
  <c r="EO186" i="9"/>
  <c r="EN186" i="9"/>
  <c r="EX186" i="9" s="1"/>
  <c r="EZ186" i="9" s="1"/>
  <c r="EI186" i="9"/>
  <c r="EH186" i="9"/>
  <c r="EG186" i="9"/>
  <c r="FM186" i="9" s="1"/>
  <c r="EF186" i="9"/>
  <c r="EC186" i="9"/>
  <c r="EB186" i="9"/>
  <c r="FH186" i="9" s="1"/>
  <c r="DY186" i="9"/>
  <c r="FE186" i="9" s="1"/>
  <c r="DX186" i="9"/>
  <c r="FD186" i="9" s="1"/>
  <c r="DE186" i="9"/>
  <c r="CV186" i="9"/>
  <c r="CO186" i="9"/>
  <c r="CN186" i="9"/>
  <c r="CK186" i="9"/>
  <c r="CJ186" i="9"/>
  <c r="GP186" i="9" s="1"/>
  <c r="CG186" i="9"/>
  <c r="CF186" i="9"/>
  <c r="CA186" i="9"/>
  <c r="CQ186" i="9" s="1"/>
  <c r="CS186" i="9" s="1"/>
  <c r="BZ186" i="9"/>
  <c r="BY186" i="9"/>
  <c r="BX186" i="9"/>
  <c r="DD186" i="9" s="1"/>
  <c r="DF186" i="9" s="1"/>
  <c r="CB186" i="9" s="1"/>
  <c r="DH186" i="9" s="1"/>
  <c r="BU186" i="9"/>
  <c r="DA186" i="9" s="1"/>
  <c r="DG186" i="9" s="1"/>
  <c r="CC186" i="9" s="1"/>
  <c r="DI186" i="9" s="1"/>
  <c r="BT186" i="9"/>
  <c r="CZ186" i="9" s="1"/>
  <c r="BQ186" i="9"/>
  <c r="CW186" i="9" s="1"/>
  <c r="BP186" i="9"/>
  <c r="BH186" i="9"/>
  <c r="BE186" i="9"/>
  <c r="AS186" i="9"/>
  <c r="AR186" i="9"/>
  <c r="AO186" i="9"/>
  <c r="AN186" i="9"/>
  <c r="AK186" i="9"/>
  <c r="AJ186" i="9"/>
  <c r="AT186" i="9" s="1"/>
  <c r="AV186" i="9" s="1"/>
  <c r="AE186" i="9"/>
  <c r="AD186" i="9"/>
  <c r="DJ186" i="9" s="1"/>
  <c r="AC186" i="9"/>
  <c r="Q186" i="9" s="1"/>
  <c r="AB186" i="9"/>
  <c r="HD186" i="9" s="1"/>
  <c r="HH186" i="9" s="1"/>
  <c r="Y186" i="9"/>
  <c r="X186" i="9"/>
  <c r="U186" i="9"/>
  <c r="GG186" i="9" s="1"/>
  <c r="GK186" i="9" s="1"/>
  <c r="T186" i="9"/>
  <c r="O186" i="9"/>
  <c r="N186" i="9"/>
  <c r="K186" i="9"/>
  <c r="J186" i="9"/>
  <c r="HF185" i="9"/>
  <c r="HE185" i="9"/>
  <c r="HI185" i="9" s="1"/>
  <c r="HD185" i="9"/>
  <c r="HH185" i="9" s="1"/>
  <c r="HC185" i="9"/>
  <c r="HG185" i="9" s="1"/>
  <c r="HB185" i="9"/>
  <c r="GU185" i="9"/>
  <c r="GP185" i="9"/>
  <c r="GM185" i="9"/>
  <c r="GL185" i="9"/>
  <c r="GT185" i="9" s="1"/>
  <c r="GE185" i="9"/>
  <c r="GD185" i="9"/>
  <c r="GC185" i="9"/>
  <c r="GB185" i="9"/>
  <c r="FY185" i="9"/>
  <c r="FX185" i="9"/>
  <c r="FU185" i="9"/>
  <c r="FT185" i="9"/>
  <c r="FL185" i="9"/>
  <c r="FH185" i="9"/>
  <c r="FE185" i="9"/>
  <c r="FO185" i="9" s="1"/>
  <c r="EW185" i="9"/>
  <c r="EV185" i="9"/>
  <c r="ES185" i="9"/>
  <c r="ER185" i="9"/>
  <c r="EO185" i="9"/>
  <c r="EN185" i="9"/>
  <c r="EI185" i="9"/>
  <c r="EH185" i="9"/>
  <c r="EG185" i="9"/>
  <c r="FM185" i="9" s="1"/>
  <c r="EF185" i="9"/>
  <c r="EC185" i="9"/>
  <c r="FI185" i="9" s="1"/>
  <c r="EB185" i="9"/>
  <c r="DY185" i="9"/>
  <c r="DX185" i="9"/>
  <c r="FD185" i="9" s="1"/>
  <c r="FN185" i="9" s="1"/>
  <c r="EJ185" i="9" s="1"/>
  <c r="DK185" i="9"/>
  <c r="DE185" i="9"/>
  <c r="DD185" i="9"/>
  <c r="DA185" i="9"/>
  <c r="CQ185" i="9"/>
  <c r="CO185" i="9"/>
  <c r="CN185" i="9"/>
  <c r="CK185" i="9"/>
  <c r="CJ185" i="9"/>
  <c r="CG185" i="9"/>
  <c r="CF185" i="9"/>
  <c r="CP185" i="9" s="1"/>
  <c r="CR185" i="9" s="1"/>
  <c r="CA185" i="9"/>
  <c r="BZ185" i="9"/>
  <c r="BY185" i="9"/>
  <c r="BX185" i="9"/>
  <c r="BU185" i="9"/>
  <c r="BT185" i="9"/>
  <c r="CZ185" i="9" s="1"/>
  <c r="DF185" i="9" s="1"/>
  <c r="CB185" i="9" s="1"/>
  <c r="DH185" i="9" s="1"/>
  <c r="BQ185" i="9"/>
  <c r="GG185" i="9" s="1"/>
  <c r="GK185" i="9" s="1"/>
  <c r="BP185" i="9"/>
  <c r="CV185" i="9" s="1"/>
  <c r="BH185" i="9"/>
  <c r="BD185" i="9"/>
  <c r="BA185" i="9"/>
  <c r="BK185" i="9" s="1"/>
  <c r="AG185" i="9" s="1"/>
  <c r="AS185" i="9"/>
  <c r="AR185" i="9"/>
  <c r="AO185" i="9"/>
  <c r="AN185" i="9"/>
  <c r="AK185" i="9"/>
  <c r="AJ185" i="9"/>
  <c r="AE185" i="9"/>
  <c r="AD185" i="9"/>
  <c r="AC185" i="9"/>
  <c r="BI185" i="9" s="1"/>
  <c r="AB185" i="9"/>
  <c r="Y185" i="9"/>
  <c r="BE185" i="9" s="1"/>
  <c r="X185" i="9"/>
  <c r="U185" i="9"/>
  <c r="T185" i="9"/>
  <c r="AZ185" i="9" s="1"/>
  <c r="BJ185" i="9" s="1"/>
  <c r="AF185" i="9" s="1"/>
  <c r="O185" i="9"/>
  <c r="N185" i="9"/>
  <c r="K185" i="9"/>
  <c r="J185" i="9"/>
  <c r="HC184" i="9"/>
  <c r="HB184" i="9"/>
  <c r="GU184" i="9"/>
  <c r="GM184" i="9"/>
  <c r="GL184" i="9"/>
  <c r="GE184" i="9"/>
  <c r="GD184" i="9"/>
  <c r="GH184" i="9" s="1"/>
  <c r="GC184" i="9"/>
  <c r="GB184" i="9"/>
  <c r="FY184" i="9"/>
  <c r="FX184" i="9"/>
  <c r="FU184" i="9"/>
  <c r="FT184" i="9"/>
  <c r="FE184" i="9"/>
  <c r="EX184" i="9"/>
  <c r="EZ184" i="9" s="1"/>
  <c r="EW184" i="9"/>
  <c r="EV184" i="9"/>
  <c r="ES184" i="9"/>
  <c r="ER184" i="9"/>
  <c r="EO184" i="9"/>
  <c r="EN184" i="9"/>
  <c r="EI184" i="9"/>
  <c r="EY184" i="9" s="1"/>
  <c r="FA184" i="9" s="1"/>
  <c r="EH184" i="9"/>
  <c r="EG184" i="9"/>
  <c r="FM184" i="9" s="1"/>
  <c r="FO184" i="9" s="1"/>
  <c r="EF184" i="9"/>
  <c r="FL184" i="9" s="1"/>
  <c r="EC184" i="9"/>
  <c r="FI184" i="9" s="1"/>
  <c r="EB184" i="9"/>
  <c r="FH184" i="9" s="1"/>
  <c r="DY184" i="9"/>
  <c r="DX184" i="9"/>
  <c r="FD184" i="9" s="1"/>
  <c r="FN184" i="9" s="1"/>
  <c r="FP184" i="9" s="1"/>
  <c r="DK184" i="9"/>
  <c r="DA184" i="9"/>
  <c r="CW184" i="9"/>
  <c r="CV184" i="9"/>
  <c r="DF184" i="9" s="1"/>
  <c r="CB184" i="9" s="1"/>
  <c r="DH184" i="9" s="1"/>
  <c r="CO184" i="9"/>
  <c r="CN184" i="9"/>
  <c r="CK184" i="9"/>
  <c r="CJ184" i="9"/>
  <c r="GP184" i="9" s="1"/>
  <c r="CG184" i="9"/>
  <c r="CF184" i="9"/>
  <c r="CA184" i="9"/>
  <c r="BZ184" i="9"/>
  <c r="BY184" i="9"/>
  <c r="DE184" i="9" s="1"/>
  <c r="BX184" i="9"/>
  <c r="DD184" i="9" s="1"/>
  <c r="BU184" i="9"/>
  <c r="BT184" i="9"/>
  <c r="CZ184" i="9" s="1"/>
  <c r="BQ184" i="9"/>
  <c r="BP184" i="9"/>
  <c r="BH184" i="9"/>
  <c r="BA184" i="9"/>
  <c r="AV184" i="9"/>
  <c r="AS184" i="9"/>
  <c r="AR184" i="9"/>
  <c r="AO184" i="9"/>
  <c r="AN184" i="9"/>
  <c r="AT184" i="9" s="1"/>
  <c r="AK184" i="9"/>
  <c r="AJ184" i="9"/>
  <c r="AE184" i="9"/>
  <c r="AD184" i="9"/>
  <c r="AC184" i="9"/>
  <c r="AB184" i="9"/>
  <c r="Y184" i="9"/>
  <c r="X184" i="9"/>
  <c r="U184" i="9"/>
  <c r="GG184" i="9" s="1"/>
  <c r="GK184" i="9" s="1"/>
  <c r="T184" i="9"/>
  <c r="O184" i="9"/>
  <c r="N184" i="9"/>
  <c r="K184" i="9"/>
  <c r="J184" i="9"/>
  <c r="HG183" i="9"/>
  <c r="HF183" i="9"/>
  <c r="HD183" i="9"/>
  <c r="HH183" i="9" s="1"/>
  <c r="HC183" i="9"/>
  <c r="HB183" i="9"/>
  <c r="GQ183" i="9"/>
  <c r="GP183" i="9"/>
  <c r="GM183" i="9"/>
  <c r="GU183" i="9" s="1"/>
  <c r="GL183" i="9"/>
  <c r="GT183" i="9" s="1"/>
  <c r="GE183" i="9"/>
  <c r="GD183" i="9"/>
  <c r="GC183" i="9"/>
  <c r="GB183" i="9"/>
  <c r="FY183" i="9"/>
  <c r="FX183" i="9"/>
  <c r="FU183" i="9"/>
  <c r="FT183" i="9"/>
  <c r="FM183" i="9"/>
  <c r="FL183" i="9"/>
  <c r="EY183" i="9"/>
  <c r="FA183" i="9" s="1"/>
  <c r="EW183" i="9"/>
  <c r="EV183" i="9"/>
  <c r="ES183" i="9"/>
  <c r="ER183" i="9"/>
  <c r="EO183" i="9"/>
  <c r="EN183" i="9"/>
  <c r="EI183" i="9"/>
  <c r="EH183" i="9"/>
  <c r="EG183" i="9"/>
  <c r="EF183" i="9"/>
  <c r="EC183" i="9"/>
  <c r="FI183" i="9" s="1"/>
  <c r="EB183" i="9"/>
  <c r="FH183" i="9" s="1"/>
  <c r="DY183" i="9"/>
  <c r="FE183" i="9" s="1"/>
  <c r="DX183" i="9"/>
  <c r="FD183" i="9" s="1"/>
  <c r="FN183" i="9" s="1"/>
  <c r="EJ183" i="9" s="1"/>
  <c r="CW183" i="9"/>
  <c r="CO183" i="9"/>
  <c r="CN183" i="9"/>
  <c r="CK183" i="9"/>
  <c r="CJ183" i="9"/>
  <c r="CG183" i="9"/>
  <c r="CF183" i="9"/>
  <c r="CP183" i="9" s="1"/>
  <c r="CR183" i="9" s="1"/>
  <c r="CA183" i="9"/>
  <c r="BZ183" i="9"/>
  <c r="BY183" i="9"/>
  <c r="DE183" i="9" s="1"/>
  <c r="BX183" i="9"/>
  <c r="DD183" i="9" s="1"/>
  <c r="BU183" i="9"/>
  <c r="DA183" i="9" s="1"/>
  <c r="BT183" i="9"/>
  <c r="CZ183" i="9" s="1"/>
  <c r="BQ183" i="9"/>
  <c r="BP183" i="9"/>
  <c r="GF183" i="9" s="1"/>
  <c r="BI183" i="9"/>
  <c r="BH183" i="9"/>
  <c r="BD183" i="9"/>
  <c r="AW183" i="9"/>
  <c r="AS183" i="9"/>
  <c r="AR183" i="9"/>
  <c r="AO183" i="9"/>
  <c r="AN183" i="9"/>
  <c r="AK183" i="9"/>
  <c r="AU183" i="9" s="1"/>
  <c r="AJ183" i="9"/>
  <c r="GH183" i="9" s="1"/>
  <c r="GX183" i="9" s="1"/>
  <c r="AE183" i="9"/>
  <c r="DK183" i="9" s="1"/>
  <c r="AD183" i="9"/>
  <c r="AC183" i="9"/>
  <c r="AB183" i="9"/>
  <c r="Y183" i="9"/>
  <c r="X183" i="9"/>
  <c r="GN183" i="9" s="1"/>
  <c r="U183" i="9"/>
  <c r="T183" i="9"/>
  <c r="AZ183" i="9" s="1"/>
  <c r="O183" i="9"/>
  <c r="N183" i="9"/>
  <c r="K183" i="9"/>
  <c r="J183" i="9"/>
  <c r="HE182" i="9"/>
  <c r="HC182" i="9"/>
  <c r="HB182" i="9"/>
  <c r="HF182" i="9" s="1"/>
  <c r="GQ182" i="9"/>
  <c r="GO182" i="9"/>
  <c r="GM182" i="9"/>
  <c r="GU182" i="9" s="1"/>
  <c r="GL182" i="9"/>
  <c r="GI182" i="9"/>
  <c r="GY182" i="9" s="1"/>
  <c r="GG182" i="9"/>
  <c r="GK182" i="9" s="1"/>
  <c r="GE182" i="9"/>
  <c r="GD182" i="9"/>
  <c r="GC182" i="9"/>
  <c r="GB182" i="9"/>
  <c r="FY182" i="9"/>
  <c r="FX182" i="9"/>
  <c r="FU182" i="9"/>
  <c r="Q182" i="9" s="1"/>
  <c r="FT182" i="9"/>
  <c r="FM182" i="9"/>
  <c r="FL182" i="9"/>
  <c r="FI182" i="9"/>
  <c r="FH182" i="9"/>
  <c r="EW182" i="9"/>
  <c r="EV182" i="9"/>
  <c r="ES182" i="9"/>
  <c r="ER182" i="9"/>
  <c r="EO182" i="9"/>
  <c r="EN182" i="9"/>
  <c r="EI182" i="9"/>
  <c r="EH182" i="9"/>
  <c r="EG182" i="9"/>
  <c r="EF182" i="9"/>
  <c r="EC182" i="9"/>
  <c r="EB182" i="9"/>
  <c r="DY182" i="9"/>
  <c r="FE182" i="9" s="1"/>
  <c r="DX182" i="9"/>
  <c r="FD182" i="9" s="1"/>
  <c r="DJ182" i="9"/>
  <c r="DG182" i="9"/>
  <c r="CC182" i="9" s="1"/>
  <c r="DI182" i="9" s="1"/>
  <c r="DE182" i="9"/>
  <c r="DD182" i="9"/>
  <c r="CZ182" i="9"/>
  <c r="CQ182" i="9"/>
  <c r="CS182" i="9" s="1"/>
  <c r="CP182" i="9"/>
  <c r="CR182" i="9" s="1"/>
  <c r="CO182" i="9"/>
  <c r="CN182" i="9"/>
  <c r="CK182" i="9"/>
  <c r="CJ182" i="9"/>
  <c r="CG182" i="9"/>
  <c r="CF182" i="9"/>
  <c r="CA182" i="9"/>
  <c r="BZ182" i="9"/>
  <c r="BY182" i="9"/>
  <c r="BX182" i="9"/>
  <c r="BU182" i="9"/>
  <c r="DA182" i="9" s="1"/>
  <c r="BT182" i="9"/>
  <c r="GN182" i="9" s="1"/>
  <c r="BQ182" i="9"/>
  <c r="CW182" i="9" s="1"/>
  <c r="BP182" i="9"/>
  <c r="BI182" i="9"/>
  <c r="BE182" i="9"/>
  <c r="BD182" i="9"/>
  <c r="AZ182" i="9"/>
  <c r="AS182" i="9"/>
  <c r="AR182" i="9"/>
  <c r="AO182" i="9"/>
  <c r="AN182" i="9"/>
  <c r="AK182" i="9"/>
  <c r="AJ182" i="9"/>
  <c r="AE182" i="9"/>
  <c r="AD182" i="9"/>
  <c r="AC182" i="9"/>
  <c r="AB182" i="9"/>
  <c r="Y182" i="9"/>
  <c r="X182" i="9"/>
  <c r="U182" i="9"/>
  <c r="BA182" i="9" s="1"/>
  <c r="T182" i="9"/>
  <c r="O182" i="9"/>
  <c r="N182" i="9"/>
  <c r="K182" i="9"/>
  <c r="J182" i="9"/>
  <c r="HE181" i="9"/>
  <c r="HC181" i="9"/>
  <c r="HB181" i="9"/>
  <c r="GO181" i="9"/>
  <c r="GM181" i="9"/>
  <c r="GL181" i="9"/>
  <c r="GF181" i="9"/>
  <c r="GE181" i="9"/>
  <c r="GI181" i="9" s="1"/>
  <c r="GD181" i="9"/>
  <c r="GC181" i="9"/>
  <c r="GB181" i="9"/>
  <c r="FY181" i="9"/>
  <c r="FX181" i="9"/>
  <c r="FU181" i="9"/>
  <c r="FT181" i="9"/>
  <c r="FI181" i="9"/>
  <c r="FE181" i="9"/>
  <c r="FD181" i="9"/>
  <c r="EW181" i="9"/>
  <c r="EV181" i="9"/>
  <c r="ES181" i="9"/>
  <c r="ER181" i="9"/>
  <c r="EO181" i="9"/>
  <c r="EN181" i="9"/>
  <c r="EI181" i="9"/>
  <c r="EH181" i="9"/>
  <c r="EG181" i="9"/>
  <c r="FM181" i="9" s="1"/>
  <c r="EF181" i="9"/>
  <c r="FL181" i="9" s="1"/>
  <c r="EC181" i="9"/>
  <c r="EB181" i="9"/>
  <c r="FH181" i="9" s="1"/>
  <c r="DY181" i="9"/>
  <c r="DX181" i="9"/>
  <c r="DE181" i="9"/>
  <c r="DA181" i="9"/>
  <c r="CZ181" i="9"/>
  <c r="CV181" i="9"/>
  <c r="CO181" i="9"/>
  <c r="CN181" i="9"/>
  <c r="CK181" i="9"/>
  <c r="CJ181" i="9"/>
  <c r="CG181" i="9"/>
  <c r="CF181" i="9"/>
  <c r="CA181" i="9"/>
  <c r="BZ181" i="9"/>
  <c r="BY181" i="9"/>
  <c r="BX181" i="9"/>
  <c r="DD181" i="9" s="1"/>
  <c r="BU181" i="9"/>
  <c r="BT181" i="9"/>
  <c r="BQ181" i="9"/>
  <c r="CW181" i="9" s="1"/>
  <c r="BP181" i="9"/>
  <c r="BE181" i="9"/>
  <c r="BD181" i="9"/>
  <c r="BJ181" i="9" s="1"/>
  <c r="AF181" i="9" s="1"/>
  <c r="BA181" i="9"/>
  <c r="AZ181" i="9"/>
  <c r="AS181" i="9"/>
  <c r="AR181" i="9"/>
  <c r="AO181" i="9"/>
  <c r="AN181" i="9"/>
  <c r="AK181" i="9"/>
  <c r="AJ181" i="9"/>
  <c r="AE181" i="9"/>
  <c r="AD181" i="9"/>
  <c r="AC181" i="9"/>
  <c r="AB181" i="9"/>
  <c r="BH181" i="9" s="1"/>
  <c r="Y181" i="9"/>
  <c r="X181" i="9"/>
  <c r="U181" i="9"/>
  <c r="T181" i="9"/>
  <c r="O181" i="9"/>
  <c r="N181" i="9"/>
  <c r="K181" i="9"/>
  <c r="J181" i="9"/>
  <c r="HC180" i="9"/>
  <c r="HB180" i="9"/>
  <c r="HF180" i="9" s="1"/>
  <c r="GM180" i="9"/>
  <c r="GL180" i="9"/>
  <c r="GE180" i="9"/>
  <c r="GD180" i="9"/>
  <c r="GC180" i="9"/>
  <c r="GB180" i="9"/>
  <c r="FY180" i="9"/>
  <c r="FX180" i="9"/>
  <c r="FU180" i="9"/>
  <c r="FT180" i="9"/>
  <c r="FL180" i="9"/>
  <c r="FN180" i="9" s="1"/>
  <c r="FE180" i="9"/>
  <c r="FO180" i="9" s="1"/>
  <c r="EZ180" i="9"/>
  <c r="EW180" i="9"/>
  <c r="EV180" i="9"/>
  <c r="ES180" i="9"/>
  <c r="ER180" i="9"/>
  <c r="EX180" i="9" s="1"/>
  <c r="EO180" i="9"/>
  <c r="EN180" i="9"/>
  <c r="EI180" i="9"/>
  <c r="EH180" i="9"/>
  <c r="EG180" i="9"/>
  <c r="FM180" i="9" s="1"/>
  <c r="EF180" i="9"/>
  <c r="EC180" i="9"/>
  <c r="FI180" i="9" s="1"/>
  <c r="EB180" i="9"/>
  <c r="FH180" i="9" s="1"/>
  <c r="DY180" i="9"/>
  <c r="DX180" i="9"/>
  <c r="FD180" i="9" s="1"/>
  <c r="DE180" i="9"/>
  <c r="DA180" i="9"/>
  <c r="CW180" i="9"/>
  <c r="CV180" i="9"/>
  <c r="CQ180" i="9"/>
  <c r="CO180" i="9"/>
  <c r="CN180" i="9"/>
  <c r="CK180" i="9"/>
  <c r="CJ180" i="9"/>
  <c r="CG180" i="9"/>
  <c r="CF180" i="9"/>
  <c r="CA180" i="9"/>
  <c r="BZ180" i="9"/>
  <c r="BY180" i="9"/>
  <c r="BX180" i="9"/>
  <c r="DD180" i="9" s="1"/>
  <c r="BU180" i="9"/>
  <c r="BT180" i="9"/>
  <c r="CZ180" i="9" s="1"/>
  <c r="BQ180" i="9"/>
  <c r="BP180" i="9"/>
  <c r="BE180" i="9"/>
  <c r="BA180" i="9"/>
  <c r="AZ180" i="9"/>
  <c r="AT180" i="9"/>
  <c r="AV180" i="9" s="1"/>
  <c r="AS180" i="9"/>
  <c r="AR180" i="9"/>
  <c r="AO180" i="9"/>
  <c r="AN180" i="9"/>
  <c r="AK180" i="9"/>
  <c r="AJ180" i="9"/>
  <c r="AE180" i="9"/>
  <c r="AD180" i="9"/>
  <c r="AC180" i="9"/>
  <c r="AB180" i="9"/>
  <c r="Y180" i="9"/>
  <c r="X180" i="9"/>
  <c r="U180" i="9"/>
  <c r="GG180" i="9" s="1"/>
  <c r="T180" i="9"/>
  <c r="Q180" i="9"/>
  <c r="O180" i="9"/>
  <c r="N180" i="9"/>
  <c r="K180" i="9"/>
  <c r="J180" i="9"/>
  <c r="HD179" i="9"/>
  <c r="HH179" i="9" s="1"/>
  <c r="HC179" i="9"/>
  <c r="HB179" i="9"/>
  <c r="GP179" i="9"/>
  <c r="GM179" i="9"/>
  <c r="GL179" i="9"/>
  <c r="GT179" i="9" s="1"/>
  <c r="GF179" i="9"/>
  <c r="GJ179" i="9" s="1"/>
  <c r="GE179" i="9"/>
  <c r="GU179" i="9" s="1"/>
  <c r="GD179" i="9"/>
  <c r="GC179" i="9"/>
  <c r="GB179" i="9"/>
  <c r="FY179" i="9"/>
  <c r="FX179" i="9"/>
  <c r="FU179" i="9"/>
  <c r="FT179" i="9"/>
  <c r="FM179" i="9"/>
  <c r="FL179" i="9"/>
  <c r="FE179" i="9"/>
  <c r="EW179" i="9"/>
  <c r="EV179" i="9"/>
  <c r="ES179" i="9"/>
  <c r="GQ179" i="9" s="1"/>
  <c r="ER179" i="9"/>
  <c r="EO179" i="9"/>
  <c r="EY179" i="9" s="1"/>
  <c r="FA179" i="9" s="1"/>
  <c r="EN179" i="9"/>
  <c r="EI179" i="9"/>
  <c r="EH179" i="9"/>
  <c r="EG179" i="9"/>
  <c r="EF179" i="9"/>
  <c r="EC179" i="9"/>
  <c r="FI179" i="9" s="1"/>
  <c r="EB179" i="9"/>
  <c r="FH179" i="9" s="1"/>
  <c r="DY179" i="9"/>
  <c r="DX179" i="9"/>
  <c r="FD179" i="9" s="1"/>
  <c r="DG179" i="9"/>
  <c r="CC179" i="9" s="1"/>
  <c r="DI179" i="9" s="1"/>
  <c r="DA179" i="9"/>
  <c r="CW179" i="9"/>
  <c r="CO179" i="9"/>
  <c r="HG179" i="9" s="1"/>
  <c r="CN179" i="9"/>
  <c r="CK179" i="9"/>
  <c r="CJ179" i="9"/>
  <c r="CG179" i="9"/>
  <c r="CF179" i="9"/>
  <c r="CA179" i="9"/>
  <c r="BZ179" i="9"/>
  <c r="BY179" i="9"/>
  <c r="DE179" i="9" s="1"/>
  <c r="BX179" i="9"/>
  <c r="DD179" i="9" s="1"/>
  <c r="BU179" i="9"/>
  <c r="BT179" i="9"/>
  <c r="CZ179" i="9" s="1"/>
  <c r="BQ179" i="9"/>
  <c r="BP179" i="9"/>
  <c r="CV179" i="9" s="1"/>
  <c r="DF179" i="9" s="1"/>
  <c r="CB179" i="9" s="1"/>
  <c r="DH179" i="9" s="1"/>
  <c r="BI179" i="9"/>
  <c r="BH179" i="9"/>
  <c r="AV179" i="9"/>
  <c r="AU179" i="9"/>
  <c r="AW179" i="9" s="1"/>
  <c r="AS179" i="9"/>
  <c r="AR179" i="9"/>
  <c r="HF179" i="9" s="1"/>
  <c r="AO179" i="9"/>
  <c r="AN179" i="9"/>
  <c r="AK179" i="9"/>
  <c r="AJ179" i="9"/>
  <c r="AT179" i="9" s="1"/>
  <c r="AE179" i="9"/>
  <c r="AD179" i="9"/>
  <c r="DJ179" i="9" s="1"/>
  <c r="AC179" i="9"/>
  <c r="AB179" i="9"/>
  <c r="Y179" i="9"/>
  <c r="X179" i="9"/>
  <c r="BD179" i="9" s="1"/>
  <c r="BJ179" i="9" s="1"/>
  <c r="AF179" i="9" s="1"/>
  <c r="U179" i="9"/>
  <c r="T179" i="9"/>
  <c r="AZ179" i="9" s="1"/>
  <c r="O179" i="9"/>
  <c r="N179" i="9"/>
  <c r="K179" i="9"/>
  <c r="J179" i="9"/>
  <c r="HE178" i="9"/>
  <c r="HI178" i="9" s="1"/>
  <c r="HC178" i="9"/>
  <c r="HB178" i="9"/>
  <c r="HF178" i="9" s="1"/>
  <c r="GY178" i="9"/>
  <c r="GQ178" i="9"/>
  <c r="GN178" i="9"/>
  <c r="GM178" i="9"/>
  <c r="GU178" i="9" s="1"/>
  <c r="GL178" i="9"/>
  <c r="GI178" i="9"/>
  <c r="GH178" i="9"/>
  <c r="GE178" i="9"/>
  <c r="GD178" i="9"/>
  <c r="GC178" i="9"/>
  <c r="GB178" i="9"/>
  <c r="FY178" i="9"/>
  <c r="FX178" i="9"/>
  <c r="FU178" i="9"/>
  <c r="FT178" i="9"/>
  <c r="FM178" i="9"/>
  <c r="FH178" i="9"/>
  <c r="FD178" i="9"/>
  <c r="FN178" i="9" s="1"/>
  <c r="EW178" i="9"/>
  <c r="EV178" i="9"/>
  <c r="ES178" i="9"/>
  <c r="ER178" i="9"/>
  <c r="EO178" i="9"/>
  <c r="EN178" i="9"/>
  <c r="EI178" i="9"/>
  <c r="EH178" i="9"/>
  <c r="EG178" i="9"/>
  <c r="EF178" i="9"/>
  <c r="FL178" i="9" s="1"/>
  <c r="EC178" i="9"/>
  <c r="FI178" i="9" s="1"/>
  <c r="EB178" i="9"/>
  <c r="DY178" i="9"/>
  <c r="FE178" i="9" s="1"/>
  <c r="DX178" i="9"/>
  <c r="DO178" i="9"/>
  <c r="DQ178" i="9" s="1"/>
  <c r="DJ178" i="9"/>
  <c r="DE178" i="9"/>
  <c r="DD178" i="9"/>
  <c r="CZ178" i="9"/>
  <c r="CQ178" i="9"/>
  <c r="CS178" i="9" s="1"/>
  <c r="CP178" i="9"/>
  <c r="CO178" i="9"/>
  <c r="CN178" i="9"/>
  <c r="CK178" i="9"/>
  <c r="CJ178" i="9"/>
  <c r="CG178" i="9"/>
  <c r="CF178" i="9"/>
  <c r="CA178" i="9"/>
  <c r="BZ178" i="9"/>
  <c r="BY178" i="9"/>
  <c r="BX178" i="9"/>
  <c r="BU178" i="9"/>
  <c r="DA178" i="9" s="1"/>
  <c r="BT178" i="9"/>
  <c r="BQ178" i="9"/>
  <c r="BP178" i="9"/>
  <c r="BI178" i="9"/>
  <c r="BE178" i="9"/>
  <c r="BD178" i="9"/>
  <c r="AZ178" i="9"/>
  <c r="BJ178" i="9" s="1"/>
  <c r="AF178" i="9" s="1"/>
  <c r="AU178" i="9"/>
  <c r="AW178" i="9" s="1"/>
  <c r="AT178" i="9"/>
  <c r="AS178" i="9"/>
  <c r="AR178" i="9"/>
  <c r="AO178" i="9"/>
  <c r="AN178" i="9"/>
  <c r="AK178" i="9"/>
  <c r="AJ178" i="9"/>
  <c r="AE178" i="9"/>
  <c r="DK178" i="9" s="1"/>
  <c r="AD178" i="9"/>
  <c r="AC178" i="9"/>
  <c r="AB178" i="9"/>
  <c r="BH178" i="9" s="1"/>
  <c r="Y178" i="9"/>
  <c r="X178" i="9"/>
  <c r="U178" i="9"/>
  <c r="T178" i="9"/>
  <c r="O178" i="9"/>
  <c r="N178" i="9"/>
  <c r="K178" i="9"/>
  <c r="J178" i="9"/>
  <c r="HE177" i="9"/>
  <c r="HC177" i="9"/>
  <c r="HG177" i="9" s="1"/>
  <c r="HB177" i="9"/>
  <c r="GU177" i="9"/>
  <c r="GT177" i="9"/>
  <c r="GQ177" i="9"/>
  <c r="GM177" i="9"/>
  <c r="GL177" i="9"/>
  <c r="GE177" i="9"/>
  <c r="GD177" i="9"/>
  <c r="GC177" i="9"/>
  <c r="GB177" i="9"/>
  <c r="FY177" i="9"/>
  <c r="FX177" i="9"/>
  <c r="FU177" i="9"/>
  <c r="FT177" i="9"/>
  <c r="FM177" i="9"/>
  <c r="FI177" i="9"/>
  <c r="EY177" i="9"/>
  <c r="EX177" i="9"/>
  <c r="EZ177" i="9" s="1"/>
  <c r="EW177" i="9"/>
  <c r="EV177" i="9"/>
  <c r="ES177" i="9"/>
  <c r="ER177" i="9"/>
  <c r="EO177" i="9"/>
  <c r="EN177" i="9"/>
  <c r="EI177" i="9"/>
  <c r="EH177" i="9"/>
  <c r="EG177" i="9"/>
  <c r="EF177" i="9"/>
  <c r="FL177" i="9" s="1"/>
  <c r="EC177" i="9"/>
  <c r="EB177" i="9"/>
  <c r="FH177" i="9" s="1"/>
  <c r="DY177" i="9"/>
  <c r="FE177" i="9" s="1"/>
  <c r="FO177" i="9" s="1"/>
  <c r="EK177" i="9" s="1"/>
  <c r="DX177" i="9"/>
  <c r="FD177" i="9" s="1"/>
  <c r="FN177" i="9" s="1"/>
  <c r="FP177" i="9" s="1"/>
  <c r="DE177" i="9"/>
  <c r="CQ177" i="9"/>
  <c r="CS177" i="9" s="1"/>
  <c r="CO177" i="9"/>
  <c r="CN177" i="9"/>
  <c r="CK177" i="9"/>
  <c r="CJ177" i="9"/>
  <c r="CG177" i="9"/>
  <c r="GI177" i="9" s="1"/>
  <c r="CF177" i="9"/>
  <c r="CA177" i="9"/>
  <c r="BZ177" i="9"/>
  <c r="BY177" i="9"/>
  <c r="BX177" i="9"/>
  <c r="DD177" i="9" s="1"/>
  <c r="BU177" i="9"/>
  <c r="BT177" i="9"/>
  <c r="CZ177" i="9" s="1"/>
  <c r="BQ177" i="9"/>
  <c r="CW177" i="9" s="1"/>
  <c r="BP177" i="9"/>
  <c r="CV177" i="9" s="1"/>
  <c r="BI177" i="9"/>
  <c r="BE177" i="9"/>
  <c r="BD177" i="9"/>
  <c r="AZ177" i="9"/>
  <c r="AS177" i="9"/>
  <c r="AR177" i="9"/>
  <c r="AO177" i="9"/>
  <c r="AN177" i="9"/>
  <c r="AK177" i="9"/>
  <c r="AJ177" i="9"/>
  <c r="GH177" i="9" s="1"/>
  <c r="AE177" i="9"/>
  <c r="AD177" i="9"/>
  <c r="AC177" i="9"/>
  <c r="AB177" i="9"/>
  <c r="P177" i="9" s="1"/>
  <c r="Y177" i="9"/>
  <c r="X177" i="9"/>
  <c r="U177" i="9"/>
  <c r="BA177" i="9" s="1"/>
  <c r="T177" i="9"/>
  <c r="Q177" i="9"/>
  <c r="O177" i="9"/>
  <c r="N177" i="9"/>
  <c r="K177" i="9"/>
  <c r="J177" i="9"/>
  <c r="HF176" i="9"/>
  <c r="HE176" i="9"/>
  <c r="HC176" i="9"/>
  <c r="HB176" i="9"/>
  <c r="GU176" i="9"/>
  <c r="GT176" i="9"/>
  <c r="GO176" i="9"/>
  <c r="GN176" i="9"/>
  <c r="GR176" i="9" s="1"/>
  <c r="GM176" i="9"/>
  <c r="GL176" i="9"/>
  <c r="GE176" i="9"/>
  <c r="GI176" i="9" s="1"/>
  <c r="GD176" i="9"/>
  <c r="GC176" i="9"/>
  <c r="GB176" i="9"/>
  <c r="FY176" i="9"/>
  <c r="FX176" i="9"/>
  <c r="FU176" i="9"/>
  <c r="FT176" i="9"/>
  <c r="FI176" i="9"/>
  <c r="FH176" i="9"/>
  <c r="FE176" i="9"/>
  <c r="EX176" i="9"/>
  <c r="EZ176" i="9" s="1"/>
  <c r="EW176" i="9"/>
  <c r="EV176" i="9"/>
  <c r="ES176" i="9"/>
  <c r="ER176" i="9"/>
  <c r="EO176" i="9"/>
  <c r="EN176" i="9"/>
  <c r="EI176" i="9"/>
  <c r="EH176" i="9"/>
  <c r="EG176" i="9"/>
  <c r="FM176" i="9" s="1"/>
  <c r="EF176" i="9"/>
  <c r="FL176" i="9" s="1"/>
  <c r="EC176" i="9"/>
  <c r="EB176" i="9"/>
  <c r="DY176" i="9"/>
  <c r="DX176" i="9"/>
  <c r="FD176" i="9" s="1"/>
  <c r="DE176" i="9"/>
  <c r="DA176" i="9"/>
  <c r="CZ176" i="9"/>
  <c r="CQ176" i="9"/>
  <c r="CO176" i="9"/>
  <c r="CN176" i="9"/>
  <c r="CK176" i="9"/>
  <c r="CJ176" i="9"/>
  <c r="CP176" i="9" s="1"/>
  <c r="CG176" i="9"/>
  <c r="CF176" i="9"/>
  <c r="CA176" i="9"/>
  <c r="BZ176" i="9"/>
  <c r="DJ176" i="9" s="1"/>
  <c r="BY176" i="9"/>
  <c r="BX176" i="9"/>
  <c r="DD176" i="9" s="1"/>
  <c r="BU176" i="9"/>
  <c r="BT176" i="9"/>
  <c r="BQ176" i="9"/>
  <c r="BP176" i="9"/>
  <c r="CV176" i="9" s="1"/>
  <c r="DF176" i="9" s="1"/>
  <c r="CB176" i="9" s="1"/>
  <c r="DH176" i="9" s="1"/>
  <c r="BH176" i="9"/>
  <c r="BE176" i="9"/>
  <c r="BA176" i="9"/>
  <c r="AS176" i="9"/>
  <c r="AR176" i="9"/>
  <c r="AO176" i="9"/>
  <c r="AN176" i="9"/>
  <c r="AK176" i="9"/>
  <c r="AJ176" i="9"/>
  <c r="AT176" i="9" s="1"/>
  <c r="AV176" i="9" s="1"/>
  <c r="AE176" i="9"/>
  <c r="AD176" i="9"/>
  <c r="AC176" i="9"/>
  <c r="AB176" i="9"/>
  <c r="HD176" i="9" s="1"/>
  <c r="Y176" i="9"/>
  <c r="X176" i="9"/>
  <c r="BD176" i="9" s="1"/>
  <c r="U176" i="9"/>
  <c r="T176" i="9"/>
  <c r="O176" i="9"/>
  <c r="N176" i="9"/>
  <c r="K176" i="9"/>
  <c r="J176" i="9"/>
  <c r="HF175" i="9"/>
  <c r="HC175" i="9"/>
  <c r="HB175" i="9"/>
  <c r="GT175" i="9"/>
  <c r="GX175" i="9" s="1"/>
  <c r="GS175" i="9"/>
  <c r="GN175" i="9"/>
  <c r="GM175" i="9"/>
  <c r="GL175" i="9"/>
  <c r="GP175" i="9" s="1"/>
  <c r="GE175" i="9"/>
  <c r="GI175" i="9" s="1"/>
  <c r="GD175" i="9"/>
  <c r="GC175" i="9"/>
  <c r="GB175" i="9"/>
  <c r="FY175" i="9"/>
  <c r="FX175" i="9"/>
  <c r="FU175" i="9"/>
  <c r="FT175" i="9"/>
  <c r="FL175" i="9"/>
  <c r="FE175" i="9"/>
  <c r="FO175" i="9" s="1"/>
  <c r="EK175" i="9" s="1"/>
  <c r="EW175" i="9"/>
  <c r="EV175" i="9"/>
  <c r="ES175" i="9"/>
  <c r="ER175" i="9"/>
  <c r="EO175" i="9"/>
  <c r="EN175" i="9"/>
  <c r="EI175" i="9"/>
  <c r="EH175" i="9"/>
  <c r="EG175" i="9"/>
  <c r="FM175" i="9" s="1"/>
  <c r="EF175" i="9"/>
  <c r="EC175" i="9"/>
  <c r="FI175" i="9" s="1"/>
  <c r="EB175" i="9"/>
  <c r="FH175" i="9" s="1"/>
  <c r="DY175" i="9"/>
  <c r="DX175" i="9"/>
  <c r="FD175" i="9" s="1"/>
  <c r="FN175" i="9" s="1"/>
  <c r="EJ175" i="9" s="1"/>
  <c r="DG175" i="9"/>
  <c r="CC175" i="9" s="1"/>
  <c r="DI175" i="9" s="1"/>
  <c r="DE175" i="9"/>
  <c r="DA175" i="9"/>
  <c r="CZ175" i="9"/>
  <c r="CP175" i="9"/>
  <c r="CO175" i="9"/>
  <c r="CN175" i="9"/>
  <c r="CK175" i="9"/>
  <c r="CJ175" i="9"/>
  <c r="CG175" i="9"/>
  <c r="CF175" i="9"/>
  <c r="CA175" i="9"/>
  <c r="CQ175" i="9" s="1"/>
  <c r="BZ175" i="9"/>
  <c r="BY175" i="9"/>
  <c r="BX175" i="9"/>
  <c r="HD175" i="9" s="1"/>
  <c r="BU175" i="9"/>
  <c r="GO175" i="9" s="1"/>
  <c r="BT175" i="9"/>
  <c r="BQ175" i="9"/>
  <c r="CW175" i="9" s="1"/>
  <c r="BP175" i="9"/>
  <c r="CV175" i="9" s="1"/>
  <c r="BI175" i="9"/>
  <c r="BE175" i="9"/>
  <c r="BA175" i="9"/>
  <c r="AZ175" i="9"/>
  <c r="AS175" i="9"/>
  <c r="AR175" i="9"/>
  <c r="AO175" i="9"/>
  <c r="AN175" i="9"/>
  <c r="AK175" i="9"/>
  <c r="AJ175" i="9"/>
  <c r="GH175" i="9" s="1"/>
  <c r="AE175" i="9"/>
  <c r="AD175" i="9"/>
  <c r="AC175" i="9"/>
  <c r="HE175" i="9" s="1"/>
  <c r="AB175" i="9"/>
  <c r="BH175" i="9" s="1"/>
  <c r="Y175" i="9"/>
  <c r="X175" i="9"/>
  <c r="U175" i="9"/>
  <c r="T175" i="9"/>
  <c r="O175" i="9"/>
  <c r="N175" i="9"/>
  <c r="K175" i="9"/>
  <c r="J175" i="9"/>
  <c r="HC174" i="9"/>
  <c r="HB174" i="9"/>
  <c r="HF174" i="9" s="1"/>
  <c r="GM174" i="9"/>
  <c r="GL174" i="9"/>
  <c r="GP174" i="9" s="1"/>
  <c r="GE174" i="9"/>
  <c r="GD174" i="9"/>
  <c r="GC174" i="9"/>
  <c r="GB174" i="9"/>
  <c r="FY174" i="9"/>
  <c r="FX174" i="9"/>
  <c r="FU174" i="9"/>
  <c r="FT174" i="9"/>
  <c r="FL174" i="9"/>
  <c r="FI174" i="9"/>
  <c r="FO174" i="9" s="1"/>
  <c r="EK174" i="9" s="1"/>
  <c r="FE174" i="9"/>
  <c r="FD174" i="9"/>
  <c r="FN174" i="9" s="1"/>
  <c r="EX174" i="9"/>
  <c r="EZ174" i="9" s="1"/>
  <c r="EW174" i="9"/>
  <c r="EV174" i="9"/>
  <c r="ES174" i="9"/>
  <c r="ER174" i="9"/>
  <c r="EO174" i="9"/>
  <c r="EN174" i="9"/>
  <c r="EI174" i="9"/>
  <c r="EH174" i="9"/>
  <c r="EG174" i="9"/>
  <c r="FM174" i="9" s="1"/>
  <c r="EF174" i="9"/>
  <c r="EC174" i="9"/>
  <c r="EB174" i="9"/>
  <c r="FH174" i="9" s="1"/>
  <c r="DY174" i="9"/>
  <c r="DX174" i="9"/>
  <c r="DA174" i="9"/>
  <c r="CV174" i="9"/>
  <c r="DF174" i="9" s="1"/>
  <c r="CB174" i="9" s="1"/>
  <c r="DH174" i="9" s="1"/>
  <c r="CO174" i="9"/>
  <c r="CN174" i="9"/>
  <c r="CK174" i="9"/>
  <c r="CJ174" i="9"/>
  <c r="CG174" i="9"/>
  <c r="CF174" i="9"/>
  <c r="CA174" i="9"/>
  <c r="BZ174" i="9"/>
  <c r="BY174" i="9"/>
  <c r="DE174" i="9" s="1"/>
  <c r="BX174" i="9"/>
  <c r="DD174" i="9" s="1"/>
  <c r="BU174" i="9"/>
  <c r="BT174" i="9"/>
  <c r="CZ174" i="9" s="1"/>
  <c r="BQ174" i="9"/>
  <c r="CW174" i="9" s="1"/>
  <c r="DG174" i="9" s="1"/>
  <c r="CC174" i="9" s="1"/>
  <c r="DI174" i="9" s="1"/>
  <c r="BP174" i="9"/>
  <c r="BA174" i="9"/>
  <c r="AV174" i="9"/>
  <c r="AS174" i="9"/>
  <c r="AR174" i="9"/>
  <c r="AO174" i="9"/>
  <c r="AN174" i="9"/>
  <c r="AK174" i="9"/>
  <c r="AJ174" i="9"/>
  <c r="AT174" i="9" s="1"/>
  <c r="AE174" i="9"/>
  <c r="AD174" i="9"/>
  <c r="AC174" i="9"/>
  <c r="BI174" i="9" s="1"/>
  <c r="AB174" i="9"/>
  <c r="Y174" i="9"/>
  <c r="X174" i="9"/>
  <c r="U174" i="9"/>
  <c r="T174" i="9"/>
  <c r="O174" i="9"/>
  <c r="N174" i="9"/>
  <c r="K174" i="9"/>
  <c r="J174" i="9"/>
  <c r="HG173" i="9"/>
  <c r="HD173" i="9"/>
  <c r="HH173" i="9" s="1"/>
  <c r="HC173" i="9"/>
  <c r="HB173" i="9"/>
  <c r="GM173" i="9"/>
  <c r="GU173" i="9" s="1"/>
  <c r="GL173" i="9"/>
  <c r="GT173" i="9" s="1"/>
  <c r="GI173" i="9"/>
  <c r="GH173" i="9"/>
  <c r="GX173" i="9" s="1"/>
  <c r="GE173" i="9"/>
  <c r="GD173" i="9"/>
  <c r="GC173" i="9"/>
  <c r="GB173" i="9"/>
  <c r="FY173" i="9"/>
  <c r="FX173" i="9"/>
  <c r="FU173" i="9"/>
  <c r="FT173" i="9"/>
  <c r="FL173" i="9"/>
  <c r="FH173" i="9"/>
  <c r="EW173" i="9"/>
  <c r="EV173" i="9"/>
  <c r="ES173" i="9"/>
  <c r="EY173" i="9" s="1"/>
  <c r="FA173" i="9" s="1"/>
  <c r="ER173" i="9"/>
  <c r="EO173" i="9"/>
  <c r="EN173" i="9"/>
  <c r="EI173" i="9"/>
  <c r="EH173" i="9"/>
  <c r="EG173" i="9"/>
  <c r="FM173" i="9" s="1"/>
  <c r="EF173" i="9"/>
  <c r="EC173" i="9"/>
  <c r="FI173" i="9" s="1"/>
  <c r="EB173" i="9"/>
  <c r="DY173" i="9"/>
  <c r="FE173" i="9" s="1"/>
  <c r="FO173" i="9" s="1"/>
  <c r="DX173" i="9"/>
  <c r="FD173" i="9" s="1"/>
  <c r="DD173" i="9"/>
  <c r="CW173" i="9"/>
  <c r="DG173" i="9" s="1"/>
  <c r="CC173" i="9" s="1"/>
  <c r="DI173" i="9" s="1"/>
  <c r="CP173" i="9"/>
  <c r="CR173" i="9" s="1"/>
  <c r="CO173" i="9"/>
  <c r="CN173" i="9"/>
  <c r="CK173" i="9"/>
  <c r="CJ173" i="9"/>
  <c r="GP173" i="9" s="1"/>
  <c r="CG173" i="9"/>
  <c r="CF173" i="9"/>
  <c r="CA173" i="9"/>
  <c r="BZ173" i="9"/>
  <c r="BY173" i="9"/>
  <c r="DE173" i="9" s="1"/>
  <c r="BX173" i="9"/>
  <c r="BU173" i="9"/>
  <c r="DA173" i="9" s="1"/>
  <c r="BT173" i="9"/>
  <c r="CZ173" i="9" s="1"/>
  <c r="BQ173" i="9"/>
  <c r="BP173" i="9"/>
  <c r="CV173" i="9" s="1"/>
  <c r="DF173" i="9" s="1"/>
  <c r="CB173" i="9" s="1"/>
  <c r="DH173" i="9" s="1"/>
  <c r="BH173" i="9"/>
  <c r="AU173" i="9"/>
  <c r="AW173" i="9" s="1"/>
  <c r="AT173" i="9"/>
  <c r="AV173" i="9" s="1"/>
  <c r="AS173" i="9"/>
  <c r="AR173" i="9"/>
  <c r="AO173" i="9"/>
  <c r="AN173" i="9"/>
  <c r="AK173" i="9"/>
  <c r="AJ173" i="9"/>
  <c r="AE173" i="9"/>
  <c r="AD173" i="9"/>
  <c r="DJ173" i="9" s="1"/>
  <c r="AC173" i="9"/>
  <c r="BI173" i="9" s="1"/>
  <c r="AB173" i="9"/>
  <c r="Y173" i="9"/>
  <c r="X173" i="9"/>
  <c r="U173" i="9"/>
  <c r="T173" i="9"/>
  <c r="O173" i="9"/>
  <c r="N173" i="9"/>
  <c r="K173" i="9"/>
  <c r="J173" i="9"/>
  <c r="HC172" i="9"/>
  <c r="HB172" i="9"/>
  <c r="GT172" i="9"/>
  <c r="GX172" i="9" s="1"/>
  <c r="GP172" i="9"/>
  <c r="GM172" i="9"/>
  <c r="GU172" i="9" s="1"/>
  <c r="GL172" i="9"/>
  <c r="GI172" i="9"/>
  <c r="GH172" i="9"/>
  <c r="GF172" i="9"/>
  <c r="GE172" i="9"/>
  <c r="GD172" i="9"/>
  <c r="GC172" i="9"/>
  <c r="GB172" i="9"/>
  <c r="FY172" i="9"/>
  <c r="FX172" i="9"/>
  <c r="FU172" i="9"/>
  <c r="FT172" i="9"/>
  <c r="FM172" i="9"/>
  <c r="FI172" i="9"/>
  <c r="EX172" i="9"/>
  <c r="EW172" i="9"/>
  <c r="HG172" i="9" s="1"/>
  <c r="EV172" i="9"/>
  <c r="ES172" i="9"/>
  <c r="ER172" i="9"/>
  <c r="EO172" i="9"/>
  <c r="EN172" i="9"/>
  <c r="EI172" i="9"/>
  <c r="EH172" i="9"/>
  <c r="EG172" i="9"/>
  <c r="EF172" i="9"/>
  <c r="FL172" i="9" s="1"/>
  <c r="EC172" i="9"/>
  <c r="EB172" i="9"/>
  <c r="FH172" i="9" s="1"/>
  <c r="DY172" i="9"/>
  <c r="FE172" i="9" s="1"/>
  <c r="DX172" i="9"/>
  <c r="FD172" i="9" s="1"/>
  <c r="FN172" i="9" s="1"/>
  <c r="EJ172" i="9" s="1"/>
  <c r="DE172" i="9"/>
  <c r="DD172" i="9"/>
  <c r="CZ172" i="9"/>
  <c r="CW172" i="9"/>
  <c r="CO172" i="9"/>
  <c r="CN172" i="9"/>
  <c r="CK172" i="9"/>
  <c r="GQ172" i="9" s="1"/>
  <c r="CJ172" i="9"/>
  <c r="CG172" i="9"/>
  <c r="CF172" i="9"/>
  <c r="CA172" i="9"/>
  <c r="BZ172" i="9"/>
  <c r="CP172" i="9" s="1"/>
  <c r="BY172" i="9"/>
  <c r="HE172" i="9" s="1"/>
  <c r="BX172" i="9"/>
  <c r="BU172" i="9"/>
  <c r="DA172" i="9" s="1"/>
  <c r="BT172" i="9"/>
  <c r="BQ172" i="9"/>
  <c r="BP172" i="9"/>
  <c r="CV172" i="9" s="1"/>
  <c r="BI172" i="9"/>
  <c r="AZ172" i="9"/>
  <c r="AS172" i="9"/>
  <c r="AR172" i="9"/>
  <c r="AO172" i="9"/>
  <c r="AN172" i="9"/>
  <c r="AK172" i="9"/>
  <c r="AJ172" i="9"/>
  <c r="AE172" i="9"/>
  <c r="DK172" i="9" s="1"/>
  <c r="AD172" i="9"/>
  <c r="AT172" i="9" s="1"/>
  <c r="AV172" i="9" s="1"/>
  <c r="AC172" i="9"/>
  <c r="AB172" i="9"/>
  <c r="BH172" i="9" s="1"/>
  <c r="Y172" i="9"/>
  <c r="X172" i="9"/>
  <c r="U172" i="9"/>
  <c r="T172" i="9"/>
  <c r="O172" i="9"/>
  <c r="N172" i="9"/>
  <c r="K172" i="9"/>
  <c r="J172" i="9"/>
  <c r="HF171" i="9"/>
  <c r="HE171" i="9"/>
  <c r="HC171" i="9"/>
  <c r="HG171" i="9" s="1"/>
  <c r="HB171" i="9"/>
  <c r="GU171" i="9"/>
  <c r="GQ171" i="9"/>
  <c r="GM171" i="9"/>
  <c r="GL171" i="9"/>
  <c r="GT171" i="9" s="1"/>
  <c r="GE171" i="9"/>
  <c r="GD171" i="9"/>
  <c r="GC171" i="9"/>
  <c r="GB171" i="9"/>
  <c r="FY171" i="9"/>
  <c r="FX171" i="9"/>
  <c r="FU171" i="9"/>
  <c r="FT171" i="9"/>
  <c r="FL171" i="9"/>
  <c r="FI171" i="9"/>
  <c r="EY171" i="9"/>
  <c r="EW171" i="9"/>
  <c r="EV171" i="9"/>
  <c r="ES171" i="9"/>
  <c r="ER171" i="9"/>
  <c r="EO171" i="9"/>
  <c r="EN171" i="9"/>
  <c r="EX171" i="9" s="1"/>
  <c r="EZ171" i="9" s="1"/>
  <c r="EI171" i="9"/>
  <c r="EH171" i="9"/>
  <c r="EG171" i="9"/>
  <c r="FM171" i="9" s="1"/>
  <c r="EF171" i="9"/>
  <c r="EC171" i="9"/>
  <c r="EB171" i="9"/>
  <c r="FH171" i="9" s="1"/>
  <c r="FN171" i="9" s="1"/>
  <c r="DY171" i="9"/>
  <c r="FE171" i="9" s="1"/>
  <c r="FO171" i="9" s="1"/>
  <c r="EK171" i="9" s="1"/>
  <c r="DX171" i="9"/>
  <c r="FD171" i="9" s="1"/>
  <c r="DK171" i="9"/>
  <c r="DE171" i="9"/>
  <c r="CV171" i="9"/>
  <c r="DF171" i="9" s="1"/>
  <c r="CB171" i="9" s="1"/>
  <c r="DH171" i="9" s="1"/>
  <c r="CO171" i="9"/>
  <c r="CN171" i="9"/>
  <c r="CK171" i="9"/>
  <c r="CJ171" i="9"/>
  <c r="GP171" i="9" s="1"/>
  <c r="CG171" i="9"/>
  <c r="GI171" i="9" s="1"/>
  <c r="CF171" i="9"/>
  <c r="CA171" i="9"/>
  <c r="CQ171" i="9" s="1"/>
  <c r="CS171" i="9" s="1"/>
  <c r="BZ171" i="9"/>
  <c r="DJ171" i="9" s="1"/>
  <c r="BY171" i="9"/>
  <c r="BX171" i="9"/>
  <c r="DD171" i="9" s="1"/>
  <c r="BU171" i="9"/>
  <c r="DA171" i="9" s="1"/>
  <c r="BT171" i="9"/>
  <c r="CZ171" i="9" s="1"/>
  <c r="BQ171" i="9"/>
  <c r="CW171" i="9" s="1"/>
  <c r="DG171" i="9" s="1"/>
  <c r="CC171" i="9" s="1"/>
  <c r="DI171" i="9" s="1"/>
  <c r="BP171" i="9"/>
  <c r="BH171" i="9"/>
  <c r="BE171" i="9"/>
  <c r="AU171" i="9"/>
  <c r="AS171" i="9"/>
  <c r="AR171" i="9"/>
  <c r="AO171" i="9"/>
  <c r="AN171" i="9"/>
  <c r="AK171" i="9"/>
  <c r="AJ171" i="9"/>
  <c r="AT171" i="9" s="1"/>
  <c r="AE171" i="9"/>
  <c r="AD171" i="9"/>
  <c r="AC171" i="9"/>
  <c r="BI171" i="9" s="1"/>
  <c r="AB171" i="9"/>
  <c r="HD171" i="9" s="1"/>
  <c r="HH171" i="9" s="1"/>
  <c r="Y171" i="9"/>
  <c r="X171" i="9"/>
  <c r="U171" i="9"/>
  <c r="Q171" i="9" s="1"/>
  <c r="T171" i="9"/>
  <c r="O171" i="9"/>
  <c r="N171" i="9"/>
  <c r="K171" i="9"/>
  <c r="J171" i="9"/>
  <c r="HD170" i="9"/>
  <c r="HH170" i="9" s="1"/>
  <c r="HC170" i="9"/>
  <c r="HB170" i="9"/>
  <c r="GP170" i="9"/>
  <c r="GO170" i="9"/>
  <c r="GN170" i="9"/>
  <c r="GR170" i="9" s="1"/>
  <c r="GM170" i="9"/>
  <c r="GL170" i="9"/>
  <c r="GT170" i="9" s="1"/>
  <c r="GE170" i="9"/>
  <c r="GI170" i="9" s="1"/>
  <c r="GD170" i="9"/>
  <c r="GC170" i="9"/>
  <c r="GB170" i="9"/>
  <c r="FY170" i="9"/>
  <c r="FX170" i="9"/>
  <c r="FU170" i="9"/>
  <c r="FT170" i="9"/>
  <c r="FL170" i="9"/>
  <c r="FH170" i="9"/>
  <c r="FE170" i="9"/>
  <c r="EW170" i="9"/>
  <c r="EV170" i="9"/>
  <c r="ES170" i="9"/>
  <c r="ER170" i="9"/>
  <c r="EO170" i="9"/>
  <c r="EN170" i="9"/>
  <c r="EI170" i="9"/>
  <c r="EH170" i="9"/>
  <c r="EG170" i="9"/>
  <c r="FM170" i="9" s="1"/>
  <c r="EF170" i="9"/>
  <c r="EC170" i="9"/>
  <c r="FI170" i="9" s="1"/>
  <c r="FO170" i="9" s="1"/>
  <c r="EB170" i="9"/>
  <c r="DY170" i="9"/>
  <c r="DX170" i="9"/>
  <c r="FD170" i="9" s="1"/>
  <c r="DF170" i="9"/>
  <c r="CB170" i="9" s="1"/>
  <c r="DH170" i="9" s="1"/>
  <c r="DE170" i="9"/>
  <c r="DD170" i="9"/>
  <c r="DA170" i="9"/>
  <c r="CP170" i="9"/>
  <c r="CR170" i="9" s="1"/>
  <c r="CO170" i="9"/>
  <c r="CN170" i="9"/>
  <c r="CK170" i="9"/>
  <c r="CJ170" i="9"/>
  <c r="CG170" i="9"/>
  <c r="CF170" i="9"/>
  <c r="GH170" i="9" s="1"/>
  <c r="CA170" i="9"/>
  <c r="CQ170" i="9" s="1"/>
  <c r="BZ170" i="9"/>
  <c r="BY170" i="9"/>
  <c r="BX170" i="9"/>
  <c r="BU170" i="9"/>
  <c r="BT170" i="9"/>
  <c r="CZ170" i="9" s="1"/>
  <c r="BQ170" i="9"/>
  <c r="CW170" i="9" s="1"/>
  <c r="DG170" i="9" s="1"/>
  <c r="CC170" i="9" s="1"/>
  <c r="DI170" i="9" s="1"/>
  <c r="BP170" i="9"/>
  <c r="CV170" i="9" s="1"/>
  <c r="BH170" i="9"/>
  <c r="BD170" i="9"/>
  <c r="BA170" i="9"/>
  <c r="AS170" i="9"/>
  <c r="AR170" i="9"/>
  <c r="HF170" i="9" s="1"/>
  <c r="AO170" i="9"/>
  <c r="AN170" i="9"/>
  <c r="AK170" i="9"/>
  <c r="AJ170" i="9"/>
  <c r="AE170" i="9"/>
  <c r="AD170" i="9"/>
  <c r="AC170" i="9"/>
  <c r="BI170" i="9" s="1"/>
  <c r="AB170" i="9"/>
  <c r="Y170" i="9"/>
  <c r="BE170" i="9" s="1"/>
  <c r="BK170" i="9" s="1"/>
  <c r="AG170" i="9" s="1"/>
  <c r="X170" i="9"/>
  <c r="U170" i="9"/>
  <c r="T170" i="9"/>
  <c r="AZ170" i="9" s="1"/>
  <c r="P170" i="9"/>
  <c r="O170" i="9"/>
  <c r="N170" i="9"/>
  <c r="K170" i="9"/>
  <c r="J170" i="9"/>
  <c r="HC169" i="9"/>
  <c r="HG169" i="9" s="1"/>
  <c r="HB169" i="9"/>
  <c r="HF169" i="9" s="1"/>
  <c r="GU169" i="9"/>
  <c r="GY169" i="9" s="1"/>
  <c r="GT169" i="9"/>
  <c r="GX169" i="9" s="1"/>
  <c r="GQ169" i="9"/>
  <c r="GP169" i="9"/>
  <c r="GM169" i="9"/>
  <c r="GL169" i="9"/>
  <c r="GI169" i="9"/>
  <c r="GE169" i="9"/>
  <c r="GD169" i="9"/>
  <c r="GH169" i="9" s="1"/>
  <c r="GC169" i="9"/>
  <c r="GB169" i="9"/>
  <c r="FY169" i="9"/>
  <c r="FX169" i="9"/>
  <c r="FU169" i="9"/>
  <c r="FT169" i="9"/>
  <c r="FN169" i="9"/>
  <c r="FP169" i="9" s="1"/>
  <c r="FM169" i="9"/>
  <c r="FE169" i="9"/>
  <c r="EX169" i="9"/>
  <c r="EZ169" i="9" s="1"/>
  <c r="EW169" i="9"/>
  <c r="EV169" i="9"/>
  <c r="ES169" i="9"/>
  <c r="EY169" i="9" s="1"/>
  <c r="ER169" i="9"/>
  <c r="EO169" i="9"/>
  <c r="EN169" i="9"/>
  <c r="EI169" i="9"/>
  <c r="FA169" i="9" s="1"/>
  <c r="EH169" i="9"/>
  <c r="EG169" i="9"/>
  <c r="EF169" i="9"/>
  <c r="FL169" i="9" s="1"/>
  <c r="EC169" i="9"/>
  <c r="FI169" i="9" s="1"/>
  <c r="EB169" i="9"/>
  <c r="FH169" i="9" s="1"/>
  <c r="DY169" i="9"/>
  <c r="DX169" i="9"/>
  <c r="FD169" i="9" s="1"/>
  <c r="CZ169" i="9"/>
  <c r="CV169" i="9"/>
  <c r="DF169" i="9" s="1"/>
  <c r="CB169" i="9" s="1"/>
  <c r="DH169" i="9" s="1"/>
  <c r="CO169" i="9"/>
  <c r="CN169" i="9"/>
  <c r="CK169" i="9"/>
  <c r="CJ169" i="9"/>
  <c r="CG169" i="9"/>
  <c r="CF169" i="9"/>
  <c r="CA169" i="9"/>
  <c r="BZ169" i="9"/>
  <c r="BY169" i="9"/>
  <c r="DE169" i="9" s="1"/>
  <c r="BX169" i="9"/>
  <c r="DD169" i="9" s="1"/>
  <c r="BU169" i="9"/>
  <c r="DA169" i="9" s="1"/>
  <c r="DG169" i="9" s="1"/>
  <c r="CC169" i="9" s="1"/>
  <c r="DI169" i="9" s="1"/>
  <c r="BT169" i="9"/>
  <c r="BQ169" i="9"/>
  <c r="CW169" i="9" s="1"/>
  <c r="BP169" i="9"/>
  <c r="BH169" i="9"/>
  <c r="AZ169" i="9"/>
  <c r="AU169" i="9"/>
  <c r="AS169" i="9"/>
  <c r="AR169" i="9"/>
  <c r="AO169" i="9"/>
  <c r="AN169" i="9"/>
  <c r="AK169" i="9"/>
  <c r="AJ169" i="9"/>
  <c r="AT169" i="9" s="1"/>
  <c r="AV169" i="9" s="1"/>
  <c r="AE169" i="9"/>
  <c r="AW169" i="9" s="1"/>
  <c r="AD169" i="9"/>
  <c r="AC169" i="9"/>
  <c r="AB169" i="9"/>
  <c r="Y169" i="9"/>
  <c r="X169" i="9"/>
  <c r="U169" i="9"/>
  <c r="T169" i="9"/>
  <c r="O169" i="9"/>
  <c r="N169" i="9"/>
  <c r="K169" i="9"/>
  <c r="J169" i="9"/>
  <c r="HF168" i="9"/>
  <c r="HC168" i="9"/>
  <c r="HG168" i="9" s="1"/>
  <c r="HB168" i="9"/>
  <c r="GW168" i="9"/>
  <c r="HA168" i="9" s="1"/>
  <c r="GM168" i="9"/>
  <c r="GU168" i="9" s="1"/>
  <c r="GL168" i="9"/>
  <c r="GT168" i="9" s="1"/>
  <c r="GF168" i="9"/>
  <c r="GJ168" i="9" s="1"/>
  <c r="GE168" i="9"/>
  <c r="GD168" i="9"/>
  <c r="GC168" i="9"/>
  <c r="GB168" i="9"/>
  <c r="FY168" i="9"/>
  <c r="FX168" i="9"/>
  <c r="FU168" i="9"/>
  <c r="FT168" i="9"/>
  <c r="FL168" i="9"/>
  <c r="FI168" i="9"/>
  <c r="FO168" i="9" s="1"/>
  <c r="EK168" i="9" s="1"/>
  <c r="FH168" i="9"/>
  <c r="EW168" i="9"/>
  <c r="EV168" i="9"/>
  <c r="ES168" i="9"/>
  <c r="ER168" i="9"/>
  <c r="EO168" i="9"/>
  <c r="EN168" i="9"/>
  <c r="EI168" i="9"/>
  <c r="EH168" i="9"/>
  <c r="EG168" i="9"/>
  <c r="FM168" i="9" s="1"/>
  <c r="EF168" i="9"/>
  <c r="EC168" i="9"/>
  <c r="GO168" i="9" s="1"/>
  <c r="GS168" i="9" s="1"/>
  <c r="EB168" i="9"/>
  <c r="DY168" i="9"/>
  <c r="FE168" i="9" s="1"/>
  <c r="DX168" i="9"/>
  <c r="FD168" i="9" s="1"/>
  <c r="FN168" i="9" s="1"/>
  <c r="EJ168" i="9" s="1"/>
  <c r="DD168" i="9"/>
  <c r="CW168" i="9"/>
  <c r="CP168" i="9"/>
  <c r="CR168" i="9" s="1"/>
  <c r="CO168" i="9"/>
  <c r="CN168" i="9"/>
  <c r="CK168" i="9"/>
  <c r="CQ168" i="9" s="1"/>
  <c r="CJ168" i="9"/>
  <c r="GP168" i="9" s="1"/>
  <c r="CG168" i="9"/>
  <c r="CF168" i="9"/>
  <c r="CA168" i="9"/>
  <c r="CS168" i="9" s="1"/>
  <c r="BZ168" i="9"/>
  <c r="BY168" i="9"/>
  <c r="BX168" i="9"/>
  <c r="HD168" i="9" s="1"/>
  <c r="HH168" i="9" s="1"/>
  <c r="BU168" i="9"/>
  <c r="DA168" i="9" s="1"/>
  <c r="BT168" i="9"/>
  <c r="CZ168" i="9" s="1"/>
  <c r="BQ168" i="9"/>
  <c r="GG168" i="9" s="1"/>
  <c r="GK168" i="9" s="1"/>
  <c r="BP168" i="9"/>
  <c r="CV168" i="9" s="1"/>
  <c r="DF168" i="9" s="1"/>
  <c r="CB168" i="9" s="1"/>
  <c r="DH168" i="9" s="1"/>
  <c r="BH168" i="9"/>
  <c r="BE168" i="9"/>
  <c r="BK168" i="9" s="1"/>
  <c r="AG168" i="9" s="1"/>
  <c r="AS168" i="9"/>
  <c r="AR168" i="9"/>
  <c r="AO168" i="9"/>
  <c r="AN168" i="9"/>
  <c r="AK168" i="9"/>
  <c r="AJ168" i="9"/>
  <c r="GH168" i="9" s="1"/>
  <c r="AE168" i="9"/>
  <c r="AD168" i="9"/>
  <c r="AC168" i="9"/>
  <c r="BI168" i="9" s="1"/>
  <c r="AB168" i="9"/>
  <c r="Y168" i="9"/>
  <c r="X168" i="9"/>
  <c r="GN168" i="9" s="1"/>
  <c r="U168" i="9"/>
  <c r="BA168" i="9" s="1"/>
  <c r="T168" i="9"/>
  <c r="AZ168" i="9" s="1"/>
  <c r="O168" i="9"/>
  <c r="N168" i="9"/>
  <c r="K168" i="9"/>
  <c r="J168" i="9"/>
  <c r="HG167" i="9"/>
  <c r="HD167" i="9"/>
  <c r="HH167" i="9" s="1"/>
  <c r="HC167" i="9"/>
  <c r="HB167" i="9"/>
  <c r="HF167" i="9" s="1"/>
  <c r="GV167" i="9"/>
  <c r="GZ167" i="9" s="1"/>
  <c r="GQ167" i="9"/>
  <c r="GP167" i="9"/>
  <c r="GN167" i="9"/>
  <c r="GR167" i="9" s="1"/>
  <c r="GM167" i="9"/>
  <c r="GL167" i="9"/>
  <c r="GI167" i="9"/>
  <c r="GE167" i="9"/>
  <c r="GU167" i="9" s="1"/>
  <c r="GY167" i="9" s="1"/>
  <c r="GD167" i="9"/>
  <c r="GC167" i="9"/>
  <c r="GB167" i="9"/>
  <c r="FY167" i="9"/>
  <c r="FX167" i="9"/>
  <c r="FU167" i="9"/>
  <c r="FT167" i="9"/>
  <c r="FM167" i="9"/>
  <c r="FH167" i="9"/>
  <c r="FE167" i="9"/>
  <c r="EW167" i="9"/>
  <c r="EV167" i="9"/>
  <c r="ES167" i="9"/>
  <c r="EY167" i="9" s="1"/>
  <c r="ER167" i="9"/>
  <c r="EO167" i="9"/>
  <c r="EN167" i="9"/>
  <c r="EI167" i="9"/>
  <c r="EH167" i="9"/>
  <c r="EG167" i="9"/>
  <c r="EF167" i="9"/>
  <c r="FL167" i="9" s="1"/>
  <c r="EC167" i="9"/>
  <c r="FI167" i="9" s="1"/>
  <c r="EB167" i="9"/>
  <c r="DY167" i="9"/>
  <c r="DX167" i="9"/>
  <c r="FD167" i="9" s="1"/>
  <c r="DG167" i="9"/>
  <c r="CC167" i="9" s="1"/>
  <c r="DI167" i="9" s="1"/>
  <c r="DD167" i="9"/>
  <c r="CZ167" i="9"/>
  <c r="DF167" i="9" s="1"/>
  <c r="CB167" i="9" s="1"/>
  <c r="DH167" i="9" s="1"/>
  <c r="CO167" i="9"/>
  <c r="CN167" i="9"/>
  <c r="CK167" i="9"/>
  <c r="CJ167" i="9"/>
  <c r="CG167" i="9"/>
  <c r="CF167" i="9"/>
  <c r="GH167" i="9" s="1"/>
  <c r="CA167" i="9"/>
  <c r="BZ167" i="9"/>
  <c r="BY167" i="9"/>
  <c r="DE167" i="9" s="1"/>
  <c r="BX167" i="9"/>
  <c r="BU167" i="9"/>
  <c r="DA167" i="9" s="1"/>
  <c r="BT167" i="9"/>
  <c r="BQ167" i="9"/>
  <c r="CW167" i="9" s="1"/>
  <c r="BP167" i="9"/>
  <c r="CV167" i="9" s="1"/>
  <c r="BI167" i="9"/>
  <c r="BD167" i="9"/>
  <c r="BA167" i="9"/>
  <c r="AS167" i="9"/>
  <c r="AR167" i="9"/>
  <c r="AO167" i="9"/>
  <c r="AU167" i="9" s="1"/>
  <c r="AN167" i="9"/>
  <c r="AK167" i="9"/>
  <c r="AJ167" i="9"/>
  <c r="AE167" i="9"/>
  <c r="AW167" i="9" s="1"/>
  <c r="AD167" i="9"/>
  <c r="DJ167" i="9" s="1"/>
  <c r="AC167" i="9"/>
  <c r="HE167" i="9" s="1"/>
  <c r="HI167" i="9" s="1"/>
  <c r="AB167" i="9"/>
  <c r="BH167" i="9" s="1"/>
  <c r="Y167" i="9"/>
  <c r="GO167" i="9" s="1"/>
  <c r="X167" i="9"/>
  <c r="U167" i="9"/>
  <c r="T167" i="9"/>
  <c r="GF167" i="9" s="1"/>
  <c r="GJ167" i="9" s="1"/>
  <c r="O167" i="9"/>
  <c r="N167" i="9"/>
  <c r="K167" i="9"/>
  <c r="J167" i="9"/>
  <c r="HI166" i="9"/>
  <c r="HE166" i="9"/>
  <c r="HC166" i="9"/>
  <c r="HG166" i="9" s="1"/>
  <c r="HB166" i="9"/>
  <c r="HF166" i="9" s="1"/>
  <c r="GM166" i="9"/>
  <c r="GQ166" i="9" s="1"/>
  <c r="GL166" i="9"/>
  <c r="GK166" i="9"/>
  <c r="GG166" i="9"/>
  <c r="GF166" i="9"/>
  <c r="GJ166" i="9" s="1"/>
  <c r="GE166" i="9"/>
  <c r="GD166" i="9"/>
  <c r="GC166" i="9"/>
  <c r="GB166" i="9"/>
  <c r="FY166" i="9"/>
  <c r="FX166" i="9"/>
  <c r="FU166" i="9"/>
  <c r="FT166" i="9"/>
  <c r="FH166" i="9"/>
  <c r="FN166" i="9" s="1"/>
  <c r="EJ166" i="9" s="1"/>
  <c r="FD166" i="9"/>
  <c r="EW166" i="9"/>
  <c r="EV166" i="9"/>
  <c r="ES166" i="9"/>
  <c r="ER166" i="9"/>
  <c r="EO166" i="9"/>
  <c r="EN166" i="9"/>
  <c r="EI166" i="9"/>
  <c r="EH166" i="9"/>
  <c r="EG166" i="9"/>
  <c r="FM166" i="9" s="1"/>
  <c r="EF166" i="9"/>
  <c r="FL166" i="9" s="1"/>
  <c r="EC166" i="9"/>
  <c r="EB166" i="9"/>
  <c r="DY166" i="9"/>
  <c r="FE166" i="9" s="1"/>
  <c r="DX166" i="9"/>
  <c r="DM166" i="9"/>
  <c r="DE166" i="9"/>
  <c r="CZ166" i="9"/>
  <c r="CW166" i="9"/>
  <c r="DG166" i="9" s="1"/>
  <c r="CC166" i="9" s="1"/>
  <c r="DI166" i="9" s="1"/>
  <c r="CV166" i="9"/>
  <c r="CQ166" i="9"/>
  <c r="CO166" i="9"/>
  <c r="CN166" i="9"/>
  <c r="CK166" i="9"/>
  <c r="CJ166" i="9"/>
  <c r="CG166" i="9"/>
  <c r="CF166" i="9"/>
  <c r="CA166" i="9"/>
  <c r="CS166" i="9" s="1"/>
  <c r="BZ166" i="9"/>
  <c r="BY166" i="9"/>
  <c r="BX166" i="9"/>
  <c r="DD166" i="9" s="1"/>
  <c r="BU166" i="9"/>
  <c r="DA166" i="9" s="1"/>
  <c r="BT166" i="9"/>
  <c r="BQ166" i="9"/>
  <c r="BP166" i="9"/>
  <c r="BE166" i="9"/>
  <c r="BD166" i="9"/>
  <c r="AZ166" i="9"/>
  <c r="AS166" i="9"/>
  <c r="AR166" i="9"/>
  <c r="AO166" i="9"/>
  <c r="AN166" i="9"/>
  <c r="AK166" i="9"/>
  <c r="AJ166" i="9"/>
  <c r="AE166" i="9"/>
  <c r="AD166" i="9"/>
  <c r="AC166" i="9"/>
  <c r="BI166" i="9" s="1"/>
  <c r="AB166" i="9"/>
  <c r="Y166" i="9"/>
  <c r="X166" i="9"/>
  <c r="U166" i="9"/>
  <c r="BA166" i="9" s="1"/>
  <c r="BK166" i="9" s="1"/>
  <c r="AG166" i="9" s="1"/>
  <c r="BM166" i="9" s="1"/>
  <c r="T166" i="9"/>
  <c r="O166" i="9"/>
  <c r="N166" i="9"/>
  <c r="K166" i="9"/>
  <c r="J166" i="9"/>
  <c r="HF165" i="9"/>
  <c r="HC165" i="9"/>
  <c r="HG165" i="9" s="1"/>
  <c r="HB165" i="9"/>
  <c r="GM165" i="9"/>
  <c r="GL165" i="9"/>
  <c r="GE165" i="9"/>
  <c r="GD165" i="9"/>
  <c r="GH165" i="9" s="1"/>
  <c r="GC165" i="9"/>
  <c r="GB165" i="9"/>
  <c r="FY165" i="9"/>
  <c r="FX165" i="9"/>
  <c r="FU165" i="9"/>
  <c r="FT165" i="9"/>
  <c r="FM165" i="9"/>
  <c r="EY165" i="9"/>
  <c r="EX165" i="9"/>
  <c r="EZ165" i="9" s="1"/>
  <c r="EW165" i="9"/>
  <c r="EV165" i="9"/>
  <c r="ES165" i="9"/>
  <c r="ER165" i="9"/>
  <c r="EO165" i="9"/>
  <c r="EN165" i="9"/>
  <c r="EI165" i="9"/>
  <c r="EH165" i="9"/>
  <c r="EG165" i="9"/>
  <c r="EF165" i="9"/>
  <c r="FL165" i="9" s="1"/>
  <c r="EC165" i="9"/>
  <c r="FI165" i="9" s="1"/>
  <c r="EB165" i="9"/>
  <c r="FH165" i="9" s="1"/>
  <c r="DY165" i="9"/>
  <c r="FE165" i="9" s="1"/>
  <c r="DX165" i="9"/>
  <c r="FD165" i="9" s="1"/>
  <c r="DJ165" i="9"/>
  <c r="CZ165" i="9"/>
  <c r="DF165" i="9" s="1"/>
  <c r="CB165" i="9" s="1"/>
  <c r="DH165" i="9" s="1"/>
  <c r="CV165" i="9"/>
  <c r="CO165" i="9"/>
  <c r="CN165" i="9"/>
  <c r="CK165" i="9"/>
  <c r="CJ165" i="9"/>
  <c r="CG165" i="9"/>
  <c r="CF165" i="9"/>
  <c r="CA165" i="9"/>
  <c r="BZ165" i="9"/>
  <c r="CP165" i="9" s="1"/>
  <c r="BY165" i="9"/>
  <c r="DE165" i="9" s="1"/>
  <c r="BX165" i="9"/>
  <c r="DD165" i="9" s="1"/>
  <c r="BU165" i="9"/>
  <c r="DA165" i="9" s="1"/>
  <c r="BT165" i="9"/>
  <c r="BQ165" i="9"/>
  <c r="CW165" i="9" s="1"/>
  <c r="BP165" i="9"/>
  <c r="BA165" i="9"/>
  <c r="AZ165" i="9"/>
  <c r="AS165" i="9"/>
  <c r="AR165" i="9"/>
  <c r="AO165" i="9"/>
  <c r="AU165" i="9" s="1"/>
  <c r="AN165" i="9"/>
  <c r="AT165" i="9" s="1"/>
  <c r="AV165" i="9" s="1"/>
  <c r="AK165" i="9"/>
  <c r="AJ165" i="9"/>
  <c r="AE165" i="9"/>
  <c r="AD165" i="9"/>
  <c r="AC165" i="9"/>
  <c r="AB165" i="9"/>
  <c r="Y165" i="9"/>
  <c r="X165" i="9"/>
  <c r="U165" i="9"/>
  <c r="T165" i="9"/>
  <c r="O165" i="9"/>
  <c r="N165" i="9"/>
  <c r="K165" i="9"/>
  <c r="J165" i="9"/>
  <c r="HF164" i="9"/>
  <c r="HD164" i="9"/>
  <c r="HH164" i="9" s="1"/>
  <c r="HC164" i="9"/>
  <c r="HG164" i="9" s="1"/>
  <c r="HB164" i="9"/>
  <c r="GW164" i="9"/>
  <c r="HA164" i="9" s="1"/>
  <c r="GS164" i="9"/>
  <c r="GP164" i="9"/>
  <c r="GO164" i="9"/>
  <c r="GM164" i="9"/>
  <c r="GU164" i="9" s="1"/>
  <c r="GL164" i="9"/>
  <c r="GT164" i="9" s="1"/>
  <c r="GX164" i="9" s="1"/>
  <c r="GG164" i="9"/>
  <c r="GK164" i="9" s="1"/>
  <c r="GE164" i="9"/>
  <c r="GD164" i="9"/>
  <c r="GC164" i="9"/>
  <c r="GB164" i="9"/>
  <c r="FY164" i="9"/>
  <c r="FX164" i="9"/>
  <c r="FU164" i="9"/>
  <c r="FT164" i="9"/>
  <c r="FL164" i="9"/>
  <c r="EW164" i="9"/>
  <c r="EV164" i="9"/>
  <c r="ES164" i="9"/>
  <c r="ER164" i="9"/>
  <c r="EO164" i="9"/>
  <c r="EN164" i="9"/>
  <c r="GH164" i="9" s="1"/>
  <c r="EI164" i="9"/>
  <c r="EH164" i="9"/>
  <c r="EG164" i="9"/>
  <c r="FM164" i="9" s="1"/>
  <c r="EF164" i="9"/>
  <c r="EC164" i="9"/>
  <c r="FI164" i="9" s="1"/>
  <c r="EB164" i="9"/>
  <c r="FH164" i="9" s="1"/>
  <c r="FN164" i="9" s="1"/>
  <c r="EJ164" i="9" s="1"/>
  <c r="DY164" i="9"/>
  <c r="FE164" i="9" s="1"/>
  <c r="FO164" i="9" s="1"/>
  <c r="EK164" i="9" s="1"/>
  <c r="DX164" i="9"/>
  <c r="FD164" i="9" s="1"/>
  <c r="DE164" i="9"/>
  <c r="DD164" i="9"/>
  <c r="CV164" i="9"/>
  <c r="CR164" i="9"/>
  <c r="CQ164" i="9"/>
  <c r="CO164" i="9"/>
  <c r="CN164" i="9"/>
  <c r="CK164" i="9"/>
  <c r="CJ164" i="9"/>
  <c r="CG164" i="9"/>
  <c r="CF164" i="9"/>
  <c r="CP164" i="9" s="1"/>
  <c r="CA164" i="9"/>
  <c r="BZ164" i="9"/>
  <c r="BY164" i="9"/>
  <c r="HE164" i="9" s="1"/>
  <c r="HI164" i="9" s="1"/>
  <c r="BX164" i="9"/>
  <c r="BU164" i="9"/>
  <c r="DA164" i="9" s="1"/>
  <c r="BT164" i="9"/>
  <c r="CZ164" i="9" s="1"/>
  <c r="BQ164" i="9"/>
  <c r="BP164" i="9"/>
  <c r="BH164" i="9"/>
  <c r="AS164" i="9"/>
  <c r="AR164" i="9"/>
  <c r="AO164" i="9"/>
  <c r="AN164" i="9"/>
  <c r="AK164" i="9"/>
  <c r="AJ164" i="9"/>
  <c r="AE164" i="9"/>
  <c r="AD164" i="9"/>
  <c r="DJ164" i="9" s="1"/>
  <c r="AC164" i="9"/>
  <c r="BI164" i="9" s="1"/>
  <c r="AB164" i="9"/>
  <c r="Y164" i="9"/>
  <c r="BE164" i="9" s="1"/>
  <c r="X164" i="9"/>
  <c r="U164" i="9"/>
  <c r="BA164" i="9" s="1"/>
  <c r="T164" i="9"/>
  <c r="O164" i="9"/>
  <c r="N164" i="9"/>
  <c r="K164" i="9"/>
  <c r="J164" i="9"/>
  <c r="HG163" i="9"/>
  <c r="HF163" i="9"/>
  <c r="HC163" i="9"/>
  <c r="HB163" i="9"/>
  <c r="GT163" i="9"/>
  <c r="GN163" i="9"/>
  <c r="GM163" i="9"/>
  <c r="GL163" i="9"/>
  <c r="GE163" i="9"/>
  <c r="GI163" i="9" s="1"/>
  <c r="GD163" i="9"/>
  <c r="GC163" i="9"/>
  <c r="GB163" i="9"/>
  <c r="FY163" i="9"/>
  <c r="FX163" i="9"/>
  <c r="FU163" i="9"/>
  <c r="FT163" i="9"/>
  <c r="FL163" i="9"/>
  <c r="FH163" i="9"/>
  <c r="EX163" i="9"/>
  <c r="EW163" i="9"/>
  <c r="EV163" i="9"/>
  <c r="ES163" i="9"/>
  <c r="EY163" i="9" s="1"/>
  <c r="ER163" i="9"/>
  <c r="EO163" i="9"/>
  <c r="EN163" i="9"/>
  <c r="EI163" i="9"/>
  <c r="EH163" i="9"/>
  <c r="EG163" i="9"/>
  <c r="FM163" i="9" s="1"/>
  <c r="EF163" i="9"/>
  <c r="EC163" i="9"/>
  <c r="FI163" i="9" s="1"/>
  <c r="EB163" i="9"/>
  <c r="DY163" i="9"/>
  <c r="FE163" i="9" s="1"/>
  <c r="DX163" i="9"/>
  <c r="FD163" i="9" s="1"/>
  <c r="DK163" i="9"/>
  <c r="DD163" i="9"/>
  <c r="DA163" i="9"/>
  <c r="CR163" i="9"/>
  <c r="CO163" i="9"/>
  <c r="CN163" i="9"/>
  <c r="CP163" i="9" s="1"/>
  <c r="CK163" i="9"/>
  <c r="CJ163" i="9"/>
  <c r="CG163" i="9"/>
  <c r="CF163" i="9"/>
  <c r="GH163" i="9" s="1"/>
  <c r="CA163" i="9"/>
  <c r="BZ163" i="9"/>
  <c r="BY163" i="9"/>
  <c r="DE163" i="9" s="1"/>
  <c r="BX163" i="9"/>
  <c r="BU163" i="9"/>
  <c r="BT163" i="9"/>
  <c r="CZ163" i="9" s="1"/>
  <c r="BQ163" i="9"/>
  <c r="CW163" i="9" s="1"/>
  <c r="BP163" i="9"/>
  <c r="CV163" i="9" s="1"/>
  <c r="DF163" i="9" s="1"/>
  <c r="CB163" i="9" s="1"/>
  <c r="DH163" i="9" s="1"/>
  <c r="BI163" i="9"/>
  <c r="BD163" i="9"/>
  <c r="AU163" i="9"/>
  <c r="AW163" i="9" s="1"/>
  <c r="AS163" i="9"/>
  <c r="AR163" i="9"/>
  <c r="AO163" i="9"/>
  <c r="AN163" i="9"/>
  <c r="AK163" i="9"/>
  <c r="AJ163" i="9"/>
  <c r="AE163" i="9"/>
  <c r="AD163" i="9"/>
  <c r="AC163" i="9"/>
  <c r="AB163" i="9"/>
  <c r="HD163" i="9" s="1"/>
  <c r="HH163" i="9" s="1"/>
  <c r="Y163" i="9"/>
  <c r="X163" i="9"/>
  <c r="U163" i="9"/>
  <c r="T163" i="9"/>
  <c r="O163" i="9"/>
  <c r="N163" i="9"/>
  <c r="K163" i="9"/>
  <c r="J163" i="9"/>
  <c r="HG162" i="9"/>
  <c r="HC162" i="9"/>
  <c r="HB162" i="9"/>
  <c r="HF162" i="9" s="1"/>
  <c r="GM162" i="9"/>
  <c r="GL162" i="9"/>
  <c r="GI162" i="9"/>
  <c r="GH162" i="9"/>
  <c r="GE162" i="9"/>
  <c r="GD162" i="9"/>
  <c r="GC162" i="9"/>
  <c r="GB162" i="9"/>
  <c r="FY162" i="9"/>
  <c r="FX162" i="9"/>
  <c r="FU162" i="9"/>
  <c r="FT162" i="9"/>
  <c r="FM162" i="9"/>
  <c r="FH162" i="9"/>
  <c r="FE162" i="9"/>
  <c r="FO162" i="9" s="1"/>
  <c r="FD162" i="9"/>
  <c r="EY162" i="9"/>
  <c r="FA162" i="9" s="1"/>
  <c r="EW162" i="9"/>
  <c r="EV162" i="9"/>
  <c r="ES162" i="9"/>
  <c r="ER162" i="9"/>
  <c r="EO162" i="9"/>
  <c r="EN162" i="9"/>
  <c r="EI162" i="9"/>
  <c r="EH162" i="9"/>
  <c r="EG162" i="9"/>
  <c r="EF162" i="9"/>
  <c r="FL162" i="9" s="1"/>
  <c r="EC162" i="9"/>
  <c r="FI162" i="9" s="1"/>
  <c r="EB162" i="9"/>
  <c r="DY162" i="9"/>
  <c r="DX162" i="9"/>
  <c r="DD162" i="9"/>
  <c r="CW162" i="9"/>
  <c r="CO162" i="9"/>
  <c r="CN162" i="9"/>
  <c r="CK162" i="9"/>
  <c r="CJ162" i="9"/>
  <c r="CG162" i="9"/>
  <c r="CF162" i="9"/>
  <c r="CA162" i="9"/>
  <c r="BZ162" i="9"/>
  <c r="BY162" i="9"/>
  <c r="DE162" i="9" s="1"/>
  <c r="BX162" i="9"/>
  <c r="BU162" i="9"/>
  <c r="DA162" i="9" s="1"/>
  <c r="DG162" i="9" s="1"/>
  <c r="CC162" i="9" s="1"/>
  <c r="DI162" i="9" s="1"/>
  <c r="BT162" i="9"/>
  <c r="GN162" i="9" s="1"/>
  <c r="BQ162" i="9"/>
  <c r="BP162" i="9"/>
  <c r="CV162" i="9" s="1"/>
  <c r="BD162" i="9"/>
  <c r="BA162" i="9"/>
  <c r="AS162" i="9"/>
  <c r="AR162" i="9"/>
  <c r="AO162" i="9"/>
  <c r="AU162" i="9" s="1"/>
  <c r="AW162" i="9" s="1"/>
  <c r="AN162" i="9"/>
  <c r="AT162" i="9" s="1"/>
  <c r="AK162" i="9"/>
  <c r="AJ162" i="9"/>
  <c r="AE162" i="9"/>
  <c r="AD162" i="9"/>
  <c r="AC162" i="9"/>
  <c r="BI162" i="9" s="1"/>
  <c r="AB162" i="9"/>
  <c r="Y162" i="9"/>
  <c r="GO162" i="9" s="1"/>
  <c r="X162" i="9"/>
  <c r="U162" i="9"/>
  <c r="T162" i="9"/>
  <c r="O162" i="9"/>
  <c r="N162" i="9"/>
  <c r="K162" i="9"/>
  <c r="J162" i="9"/>
  <c r="HG161" i="9"/>
  <c r="HC161" i="9"/>
  <c r="HB161" i="9"/>
  <c r="HF161" i="9" s="1"/>
  <c r="GT161" i="9"/>
  <c r="GS161" i="9"/>
  <c r="GO161" i="9"/>
  <c r="GN161" i="9"/>
  <c r="GR161" i="9" s="1"/>
  <c r="GM161" i="9"/>
  <c r="GU161" i="9" s="1"/>
  <c r="GY161" i="9" s="1"/>
  <c r="GL161" i="9"/>
  <c r="GE161" i="9"/>
  <c r="GD161" i="9"/>
  <c r="GC161" i="9"/>
  <c r="GB161" i="9"/>
  <c r="FY161" i="9"/>
  <c r="FX161" i="9"/>
  <c r="FU161" i="9"/>
  <c r="FT161" i="9"/>
  <c r="FM161" i="9"/>
  <c r="FI161" i="9"/>
  <c r="FO161" i="9" s="1"/>
  <c r="EK161" i="9" s="1"/>
  <c r="FH161" i="9"/>
  <c r="FD161" i="9"/>
  <c r="FN161" i="9" s="1"/>
  <c r="EJ161" i="9" s="1"/>
  <c r="EW161" i="9"/>
  <c r="EV161" i="9"/>
  <c r="ES161" i="9"/>
  <c r="ER161" i="9"/>
  <c r="EO161" i="9"/>
  <c r="EN161" i="9"/>
  <c r="EI161" i="9"/>
  <c r="EH161" i="9"/>
  <c r="EG161" i="9"/>
  <c r="EF161" i="9"/>
  <c r="FL161" i="9" s="1"/>
  <c r="EC161" i="9"/>
  <c r="EB161" i="9"/>
  <c r="DY161" i="9"/>
  <c r="FE161" i="9" s="1"/>
  <c r="DX161" i="9"/>
  <c r="DJ161" i="9"/>
  <c r="DD161" i="9"/>
  <c r="CZ161" i="9"/>
  <c r="CV161" i="9"/>
  <c r="CQ161" i="9"/>
  <c r="CS161" i="9" s="1"/>
  <c r="CO161" i="9"/>
  <c r="CN161" i="9"/>
  <c r="CK161" i="9"/>
  <c r="GQ161" i="9" s="1"/>
  <c r="CJ161" i="9"/>
  <c r="CG161" i="9"/>
  <c r="CF161" i="9"/>
  <c r="CA161" i="9"/>
  <c r="BZ161" i="9"/>
  <c r="BY161" i="9"/>
  <c r="HE161" i="9" s="1"/>
  <c r="HI161" i="9" s="1"/>
  <c r="BX161" i="9"/>
  <c r="BU161" i="9"/>
  <c r="DA161" i="9" s="1"/>
  <c r="BT161" i="9"/>
  <c r="BQ161" i="9"/>
  <c r="CW161" i="9" s="1"/>
  <c r="BP161" i="9"/>
  <c r="GF161" i="9" s="1"/>
  <c r="GJ161" i="9" s="1"/>
  <c r="BI161" i="9"/>
  <c r="BE161" i="9"/>
  <c r="BD161" i="9"/>
  <c r="AZ161" i="9"/>
  <c r="BJ161" i="9" s="1"/>
  <c r="AF161" i="9" s="1"/>
  <c r="AS161" i="9"/>
  <c r="AR161" i="9"/>
  <c r="AO161" i="9"/>
  <c r="AN161" i="9"/>
  <c r="AK161" i="9"/>
  <c r="GI161" i="9" s="1"/>
  <c r="AJ161" i="9"/>
  <c r="AE161" i="9"/>
  <c r="AD161" i="9"/>
  <c r="AC161" i="9"/>
  <c r="AB161" i="9"/>
  <c r="BH161" i="9" s="1"/>
  <c r="Y161" i="9"/>
  <c r="X161" i="9"/>
  <c r="P161" i="9" s="1"/>
  <c r="U161" i="9"/>
  <c r="BA161" i="9" s="1"/>
  <c r="BK161" i="9" s="1"/>
  <c r="AG161" i="9" s="1"/>
  <c r="T161" i="9"/>
  <c r="O161" i="9"/>
  <c r="N161" i="9"/>
  <c r="K161" i="9"/>
  <c r="J161" i="9"/>
  <c r="HF160" i="9"/>
  <c r="HC160" i="9"/>
  <c r="HG160" i="9" s="1"/>
  <c r="HB160" i="9"/>
  <c r="GN160" i="9"/>
  <c r="GR160" i="9" s="1"/>
  <c r="GM160" i="9"/>
  <c r="GL160" i="9"/>
  <c r="GG160" i="9"/>
  <c r="GK160" i="9" s="1"/>
  <c r="GE160" i="9"/>
  <c r="GI160" i="9" s="1"/>
  <c r="GD160" i="9"/>
  <c r="GC160" i="9"/>
  <c r="GB160" i="9"/>
  <c r="FY160" i="9"/>
  <c r="FX160" i="9"/>
  <c r="FU160" i="9"/>
  <c r="FT160" i="9"/>
  <c r="FL160" i="9"/>
  <c r="FI160" i="9"/>
  <c r="FD160" i="9"/>
  <c r="EW160" i="9"/>
  <c r="EV160" i="9"/>
  <c r="ES160" i="9"/>
  <c r="EY160" i="9" s="1"/>
  <c r="ER160" i="9"/>
  <c r="EO160" i="9"/>
  <c r="EN160" i="9"/>
  <c r="GH160" i="9" s="1"/>
  <c r="EK160" i="9"/>
  <c r="EI160" i="9"/>
  <c r="EH160" i="9"/>
  <c r="EG160" i="9"/>
  <c r="FM160" i="9" s="1"/>
  <c r="EF160" i="9"/>
  <c r="EC160" i="9"/>
  <c r="EB160" i="9"/>
  <c r="FH160" i="9" s="1"/>
  <c r="DY160" i="9"/>
  <c r="FE160" i="9" s="1"/>
  <c r="FO160" i="9" s="1"/>
  <c r="FQ160" i="9" s="1"/>
  <c r="DX160" i="9"/>
  <c r="DK160" i="9"/>
  <c r="DJ160" i="9"/>
  <c r="DG160" i="9"/>
  <c r="CC160" i="9" s="1"/>
  <c r="DI160" i="9" s="1"/>
  <c r="DE160" i="9"/>
  <c r="DA160" i="9"/>
  <c r="CZ160" i="9"/>
  <c r="CQ160" i="9"/>
  <c r="DO160" i="9" s="1"/>
  <c r="CP160" i="9"/>
  <c r="CR160" i="9" s="1"/>
  <c r="CO160" i="9"/>
  <c r="CN160" i="9"/>
  <c r="CK160" i="9"/>
  <c r="CJ160" i="9"/>
  <c r="CG160" i="9"/>
  <c r="CF160" i="9"/>
  <c r="CA160" i="9"/>
  <c r="BZ160" i="9"/>
  <c r="BY160" i="9"/>
  <c r="BX160" i="9"/>
  <c r="DD160" i="9" s="1"/>
  <c r="BU160" i="9"/>
  <c r="GO160" i="9" s="1"/>
  <c r="BT160" i="9"/>
  <c r="BQ160" i="9"/>
  <c r="CW160" i="9" s="1"/>
  <c r="BP160" i="9"/>
  <c r="CV160" i="9" s="1"/>
  <c r="DF160" i="9" s="1"/>
  <c r="CB160" i="9" s="1"/>
  <c r="DH160" i="9" s="1"/>
  <c r="BE160" i="9"/>
  <c r="BD160" i="9"/>
  <c r="AU160" i="9"/>
  <c r="AT160" i="9"/>
  <c r="AS160" i="9"/>
  <c r="AR160" i="9"/>
  <c r="AO160" i="9"/>
  <c r="AN160" i="9"/>
  <c r="AK160" i="9"/>
  <c r="AJ160" i="9"/>
  <c r="AE160" i="9"/>
  <c r="AD160" i="9"/>
  <c r="AC160" i="9"/>
  <c r="AB160" i="9"/>
  <c r="Y160" i="9"/>
  <c r="X160" i="9"/>
  <c r="U160" i="9"/>
  <c r="T160" i="9"/>
  <c r="P160" i="9"/>
  <c r="O160" i="9"/>
  <c r="N160" i="9"/>
  <c r="K160" i="9"/>
  <c r="J160" i="9"/>
  <c r="HI159" i="9"/>
  <c r="HF159" i="9"/>
  <c r="HD159" i="9"/>
  <c r="HH159" i="9" s="1"/>
  <c r="HC159" i="9"/>
  <c r="HG159" i="9" s="1"/>
  <c r="HB159" i="9"/>
  <c r="GU159" i="9"/>
  <c r="GM159" i="9"/>
  <c r="GL159" i="9"/>
  <c r="GP159" i="9" s="1"/>
  <c r="GF159" i="9"/>
  <c r="GJ159" i="9" s="1"/>
  <c r="GE159" i="9"/>
  <c r="GD159" i="9"/>
  <c r="GC159" i="9"/>
  <c r="GB159" i="9"/>
  <c r="FY159" i="9"/>
  <c r="FX159" i="9"/>
  <c r="FU159" i="9"/>
  <c r="FT159" i="9"/>
  <c r="FH159" i="9"/>
  <c r="FE159" i="9"/>
  <c r="EW159" i="9"/>
  <c r="EV159" i="9"/>
  <c r="ES159" i="9"/>
  <c r="ER159" i="9"/>
  <c r="EX159" i="9" s="1"/>
  <c r="EZ159" i="9" s="1"/>
  <c r="EO159" i="9"/>
  <c r="EN159" i="9"/>
  <c r="EI159" i="9"/>
  <c r="EH159" i="9"/>
  <c r="EG159" i="9"/>
  <c r="FM159" i="9" s="1"/>
  <c r="EF159" i="9"/>
  <c r="FL159" i="9" s="1"/>
  <c r="EC159" i="9"/>
  <c r="FI159" i="9" s="1"/>
  <c r="EB159" i="9"/>
  <c r="DY159" i="9"/>
  <c r="DX159" i="9"/>
  <c r="FD159" i="9" s="1"/>
  <c r="FN159" i="9" s="1"/>
  <c r="DJ159" i="9"/>
  <c r="DE159" i="9"/>
  <c r="DD159" i="9"/>
  <c r="CW159" i="9"/>
  <c r="CV159" i="9"/>
  <c r="DF159" i="9" s="1"/>
  <c r="CB159" i="9" s="1"/>
  <c r="DH159" i="9" s="1"/>
  <c r="CO159" i="9"/>
  <c r="CN159" i="9"/>
  <c r="CK159" i="9"/>
  <c r="CJ159" i="9"/>
  <c r="CG159" i="9"/>
  <c r="CF159" i="9"/>
  <c r="CA159" i="9"/>
  <c r="BZ159" i="9"/>
  <c r="CP159" i="9" s="1"/>
  <c r="BY159" i="9"/>
  <c r="BX159" i="9"/>
  <c r="BU159" i="9"/>
  <c r="GO159" i="9" s="1"/>
  <c r="BT159" i="9"/>
  <c r="CZ159" i="9" s="1"/>
  <c r="BQ159" i="9"/>
  <c r="BP159" i="9"/>
  <c r="BH159" i="9"/>
  <c r="BE159" i="9"/>
  <c r="AZ159" i="9"/>
  <c r="AU159" i="9"/>
  <c r="AS159" i="9"/>
  <c r="AR159" i="9"/>
  <c r="AO159" i="9"/>
  <c r="AN159" i="9"/>
  <c r="AK159" i="9"/>
  <c r="AJ159" i="9"/>
  <c r="GH159" i="9" s="1"/>
  <c r="AE159" i="9"/>
  <c r="AD159" i="9"/>
  <c r="AC159" i="9"/>
  <c r="HE159" i="9" s="1"/>
  <c r="AB159" i="9"/>
  <c r="Y159" i="9"/>
  <c r="X159" i="9"/>
  <c r="U159" i="9"/>
  <c r="T159" i="9"/>
  <c r="O159" i="9"/>
  <c r="N159" i="9"/>
  <c r="K159" i="9"/>
  <c r="J159" i="9"/>
  <c r="HI158" i="9"/>
  <c r="HF158" i="9"/>
  <c r="HD158" i="9"/>
  <c r="HH158" i="9" s="1"/>
  <c r="HC158" i="9"/>
  <c r="HG158" i="9" s="1"/>
  <c r="HB158" i="9"/>
  <c r="GP158" i="9"/>
  <c r="GO158" i="9"/>
  <c r="GS158" i="9" s="1"/>
  <c r="GN158" i="9"/>
  <c r="GM158" i="9"/>
  <c r="GU158" i="9" s="1"/>
  <c r="GL158" i="9"/>
  <c r="GT158" i="9" s="1"/>
  <c r="GE158" i="9"/>
  <c r="GI158" i="9" s="1"/>
  <c r="GD158" i="9"/>
  <c r="GC158" i="9"/>
  <c r="GB158" i="9"/>
  <c r="FY158" i="9"/>
  <c r="FX158" i="9"/>
  <c r="FU158" i="9"/>
  <c r="FT158" i="9"/>
  <c r="FO158" i="9"/>
  <c r="EK158" i="9" s="1"/>
  <c r="FL158" i="9"/>
  <c r="FH158" i="9"/>
  <c r="FE158" i="9"/>
  <c r="EX158" i="9"/>
  <c r="EZ158" i="9" s="1"/>
  <c r="EW158" i="9"/>
  <c r="EV158" i="9"/>
  <c r="ES158" i="9"/>
  <c r="ER158" i="9"/>
  <c r="EO158" i="9"/>
  <c r="EN158" i="9"/>
  <c r="EI158" i="9"/>
  <c r="EH158" i="9"/>
  <c r="EG158" i="9"/>
  <c r="FM158" i="9" s="1"/>
  <c r="EF158" i="9"/>
  <c r="EC158" i="9"/>
  <c r="FI158" i="9" s="1"/>
  <c r="EB158" i="9"/>
  <c r="DY158" i="9"/>
  <c r="DX158" i="9"/>
  <c r="FD158" i="9" s="1"/>
  <c r="FN158" i="9" s="1"/>
  <c r="EJ158" i="9" s="1"/>
  <c r="DH158" i="9"/>
  <c r="DD158" i="9"/>
  <c r="DA158" i="9"/>
  <c r="CV158" i="9"/>
  <c r="DF158" i="9" s="1"/>
  <c r="CB158" i="9" s="1"/>
  <c r="CQ158" i="9"/>
  <c r="CO158" i="9"/>
  <c r="CN158" i="9"/>
  <c r="CK158" i="9"/>
  <c r="CJ158" i="9"/>
  <c r="CG158" i="9"/>
  <c r="CF158" i="9"/>
  <c r="CP158" i="9" s="1"/>
  <c r="CR158" i="9" s="1"/>
  <c r="CA158" i="9"/>
  <c r="BZ158" i="9"/>
  <c r="BY158" i="9"/>
  <c r="HE158" i="9" s="1"/>
  <c r="BX158" i="9"/>
  <c r="BU158" i="9"/>
  <c r="BT158" i="9"/>
  <c r="CZ158" i="9" s="1"/>
  <c r="BQ158" i="9"/>
  <c r="BP158" i="9"/>
  <c r="BH158" i="9"/>
  <c r="BA158" i="9"/>
  <c r="AS158" i="9"/>
  <c r="AR158" i="9"/>
  <c r="AO158" i="9"/>
  <c r="AN158" i="9"/>
  <c r="AK158" i="9"/>
  <c r="AJ158" i="9"/>
  <c r="GH158" i="9" s="1"/>
  <c r="GX158" i="9" s="1"/>
  <c r="AE158" i="9"/>
  <c r="AD158" i="9"/>
  <c r="DJ158" i="9" s="1"/>
  <c r="AC158" i="9"/>
  <c r="BI158" i="9" s="1"/>
  <c r="AB158" i="9"/>
  <c r="Y158" i="9"/>
  <c r="Q158" i="9" s="1"/>
  <c r="X158" i="9"/>
  <c r="P158" i="9" s="1"/>
  <c r="U158" i="9"/>
  <c r="T158" i="9"/>
  <c r="AZ158" i="9" s="1"/>
  <c r="O158" i="9"/>
  <c r="N158" i="9"/>
  <c r="K158" i="9"/>
  <c r="J158" i="9"/>
  <c r="HC157" i="9"/>
  <c r="HG157" i="9" s="1"/>
  <c r="HB157" i="9"/>
  <c r="HF157" i="9" s="1"/>
  <c r="GT157" i="9"/>
  <c r="GM157" i="9"/>
  <c r="GL157" i="9"/>
  <c r="GF157" i="9"/>
  <c r="GJ157" i="9" s="1"/>
  <c r="GE157" i="9"/>
  <c r="GD157" i="9"/>
  <c r="GC157" i="9"/>
  <c r="GB157" i="9"/>
  <c r="FY157" i="9"/>
  <c r="FX157" i="9"/>
  <c r="FU157" i="9"/>
  <c r="FT157" i="9"/>
  <c r="FL157" i="9"/>
  <c r="FH157" i="9"/>
  <c r="FD157" i="9"/>
  <c r="EW157" i="9"/>
  <c r="EV157" i="9"/>
  <c r="ES157" i="9"/>
  <c r="EY157" i="9" s="1"/>
  <c r="FA157" i="9" s="1"/>
  <c r="ER157" i="9"/>
  <c r="EO157" i="9"/>
  <c r="EN157" i="9"/>
  <c r="EI157" i="9"/>
  <c r="EH157" i="9"/>
  <c r="EG157" i="9"/>
  <c r="FM157" i="9" s="1"/>
  <c r="EF157" i="9"/>
  <c r="EC157" i="9"/>
  <c r="FI157" i="9" s="1"/>
  <c r="EB157" i="9"/>
  <c r="DY157" i="9"/>
  <c r="FE157" i="9" s="1"/>
  <c r="DX157" i="9"/>
  <c r="DK157" i="9"/>
  <c r="DD157" i="9"/>
  <c r="DA157" i="9"/>
  <c r="CW157" i="9"/>
  <c r="CO157" i="9"/>
  <c r="CN157" i="9"/>
  <c r="CK157" i="9"/>
  <c r="CJ157" i="9"/>
  <c r="CG157" i="9"/>
  <c r="CF157" i="9"/>
  <c r="CA157" i="9"/>
  <c r="BZ157" i="9"/>
  <c r="BY157" i="9"/>
  <c r="DE157" i="9" s="1"/>
  <c r="DG157" i="9" s="1"/>
  <c r="CC157" i="9" s="1"/>
  <c r="DI157" i="9" s="1"/>
  <c r="BX157" i="9"/>
  <c r="BU157" i="9"/>
  <c r="BT157" i="9"/>
  <c r="CZ157" i="9" s="1"/>
  <c r="BQ157" i="9"/>
  <c r="BP157" i="9"/>
  <c r="CV157" i="9" s="1"/>
  <c r="BI157" i="9"/>
  <c r="AZ157" i="9"/>
  <c r="AS157" i="9"/>
  <c r="AR157" i="9"/>
  <c r="AO157" i="9"/>
  <c r="AN157" i="9"/>
  <c r="GP157" i="9" s="1"/>
  <c r="AK157" i="9"/>
  <c r="AU157" i="9" s="1"/>
  <c r="AW157" i="9" s="1"/>
  <c r="AJ157" i="9"/>
  <c r="AE157" i="9"/>
  <c r="AD157" i="9"/>
  <c r="AT157" i="9" s="1"/>
  <c r="AV157" i="9" s="1"/>
  <c r="AC157" i="9"/>
  <c r="AB157" i="9"/>
  <c r="BH157" i="9" s="1"/>
  <c r="Y157" i="9"/>
  <c r="X157" i="9"/>
  <c r="U157" i="9"/>
  <c r="BA157" i="9" s="1"/>
  <c r="T157" i="9"/>
  <c r="O157" i="9"/>
  <c r="N157" i="9"/>
  <c r="K157" i="9"/>
  <c r="J157" i="9"/>
  <c r="HG156" i="9"/>
  <c r="HF156" i="9"/>
  <c r="HE156" i="9"/>
  <c r="HI156" i="9" s="1"/>
  <c r="HD156" i="9"/>
  <c r="HH156" i="9" s="1"/>
  <c r="HC156" i="9"/>
  <c r="HB156" i="9"/>
  <c r="GQ156" i="9"/>
  <c r="GM156" i="9"/>
  <c r="GU156" i="9" s="1"/>
  <c r="GL156" i="9"/>
  <c r="GT156" i="9" s="1"/>
  <c r="GG156" i="9"/>
  <c r="GK156" i="9" s="1"/>
  <c r="GF156" i="9"/>
  <c r="GJ156" i="9" s="1"/>
  <c r="GE156" i="9"/>
  <c r="GD156" i="9"/>
  <c r="GC156" i="9"/>
  <c r="GB156" i="9"/>
  <c r="FY156" i="9"/>
  <c r="FX156" i="9"/>
  <c r="FU156" i="9"/>
  <c r="FT156" i="9"/>
  <c r="FP156" i="9"/>
  <c r="FM156" i="9"/>
  <c r="FH156" i="9"/>
  <c r="FD156" i="9"/>
  <c r="FN156" i="9" s="1"/>
  <c r="EJ156" i="9" s="1"/>
  <c r="EW156" i="9"/>
  <c r="EV156" i="9"/>
  <c r="ES156" i="9"/>
  <c r="ER156" i="9"/>
  <c r="EX156" i="9" s="1"/>
  <c r="EZ156" i="9" s="1"/>
  <c r="EO156" i="9"/>
  <c r="EN156" i="9"/>
  <c r="EI156" i="9"/>
  <c r="EH156" i="9"/>
  <c r="EG156" i="9"/>
  <c r="EF156" i="9"/>
  <c r="FL156" i="9" s="1"/>
  <c r="EC156" i="9"/>
  <c r="FI156" i="9" s="1"/>
  <c r="FO156" i="9" s="1"/>
  <c r="EK156" i="9" s="1"/>
  <c r="EB156" i="9"/>
  <c r="DY156" i="9"/>
  <c r="FE156" i="9" s="1"/>
  <c r="DX156" i="9"/>
  <c r="DE156" i="9"/>
  <c r="CV156" i="9"/>
  <c r="CO156" i="9"/>
  <c r="CN156" i="9"/>
  <c r="CK156" i="9"/>
  <c r="CJ156" i="9"/>
  <c r="CG156" i="9"/>
  <c r="CQ156" i="9" s="1"/>
  <c r="CS156" i="9" s="1"/>
  <c r="CF156" i="9"/>
  <c r="CA156" i="9"/>
  <c r="BZ156" i="9"/>
  <c r="BY156" i="9"/>
  <c r="BX156" i="9"/>
  <c r="DD156" i="9" s="1"/>
  <c r="BU156" i="9"/>
  <c r="DA156" i="9" s="1"/>
  <c r="BT156" i="9"/>
  <c r="BQ156" i="9"/>
  <c r="CW156" i="9" s="1"/>
  <c r="DG156" i="9" s="1"/>
  <c r="CC156" i="9" s="1"/>
  <c r="DI156" i="9" s="1"/>
  <c r="BP156" i="9"/>
  <c r="BI156" i="9"/>
  <c r="BH156" i="9"/>
  <c r="BE156" i="9"/>
  <c r="BK156" i="9" s="1"/>
  <c r="AG156" i="9" s="1"/>
  <c r="AS156" i="9"/>
  <c r="AR156" i="9"/>
  <c r="AO156" i="9"/>
  <c r="AN156" i="9"/>
  <c r="AK156" i="9"/>
  <c r="AJ156" i="9"/>
  <c r="AE156" i="9"/>
  <c r="DK156" i="9" s="1"/>
  <c r="AD156" i="9"/>
  <c r="AC156" i="9"/>
  <c r="AB156" i="9"/>
  <c r="Y156" i="9"/>
  <c r="X156" i="9"/>
  <c r="BD156" i="9" s="1"/>
  <c r="U156" i="9"/>
  <c r="BA156" i="9" s="1"/>
  <c r="T156" i="9"/>
  <c r="AZ156" i="9" s="1"/>
  <c r="Q156" i="9"/>
  <c r="P156" i="9"/>
  <c r="O156" i="9"/>
  <c r="N156" i="9"/>
  <c r="K156" i="9"/>
  <c r="J156" i="9"/>
  <c r="HC155" i="9"/>
  <c r="HG155" i="9" s="1"/>
  <c r="HB155" i="9"/>
  <c r="HF155" i="9" s="1"/>
  <c r="GQ155" i="9"/>
  <c r="GM155" i="9"/>
  <c r="GU155" i="9" s="1"/>
  <c r="GY155" i="9" s="1"/>
  <c r="GL155" i="9"/>
  <c r="GI155" i="9"/>
  <c r="GH155" i="9"/>
  <c r="GE155" i="9"/>
  <c r="GD155" i="9"/>
  <c r="GT155" i="9" s="1"/>
  <c r="GX155" i="9" s="1"/>
  <c r="GC155" i="9"/>
  <c r="GB155" i="9"/>
  <c r="FY155" i="9"/>
  <c r="FX155" i="9"/>
  <c r="FU155" i="9"/>
  <c r="FT155" i="9"/>
  <c r="FM155" i="9"/>
  <c r="FL155" i="9"/>
  <c r="FI155" i="9"/>
  <c r="FE155" i="9"/>
  <c r="EW155" i="9"/>
  <c r="EV155" i="9"/>
  <c r="ES155" i="9"/>
  <c r="ER155" i="9"/>
  <c r="EO155" i="9"/>
  <c r="EN155" i="9"/>
  <c r="EI155" i="9"/>
  <c r="EH155" i="9"/>
  <c r="EG155" i="9"/>
  <c r="EF155" i="9"/>
  <c r="EC155" i="9"/>
  <c r="EB155" i="9"/>
  <c r="FH155" i="9" s="1"/>
  <c r="DY155" i="9"/>
  <c r="DX155" i="9"/>
  <c r="FD155" i="9" s="1"/>
  <c r="FN155" i="9" s="1"/>
  <c r="EJ155" i="9" s="1"/>
  <c r="DK155" i="9"/>
  <c r="DE155" i="9"/>
  <c r="DD155" i="9"/>
  <c r="DA155" i="9"/>
  <c r="CZ155" i="9"/>
  <c r="DF155" i="9" s="1"/>
  <c r="CB155" i="9" s="1"/>
  <c r="DH155" i="9" s="1"/>
  <c r="CV155" i="9"/>
  <c r="CQ155" i="9"/>
  <c r="CO155" i="9"/>
  <c r="CN155" i="9"/>
  <c r="CK155" i="9"/>
  <c r="CJ155" i="9"/>
  <c r="GP155" i="9" s="1"/>
  <c r="CG155" i="9"/>
  <c r="CF155" i="9"/>
  <c r="CA155" i="9"/>
  <c r="CS155" i="9" s="1"/>
  <c r="BZ155" i="9"/>
  <c r="BY155" i="9"/>
  <c r="BX155" i="9"/>
  <c r="BU155" i="9"/>
  <c r="GO155" i="9" s="1"/>
  <c r="BT155" i="9"/>
  <c r="BQ155" i="9"/>
  <c r="CW155" i="9" s="1"/>
  <c r="DG155" i="9" s="1"/>
  <c r="CC155" i="9" s="1"/>
  <c r="DI155" i="9" s="1"/>
  <c r="BP155" i="9"/>
  <c r="BH155" i="9"/>
  <c r="BE155" i="9"/>
  <c r="AZ155" i="9"/>
  <c r="AU155" i="9"/>
  <c r="AS155" i="9"/>
  <c r="AR155" i="9"/>
  <c r="AO155" i="9"/>
  <c r="AN155" i="9"/>
  <c r="AK155" i="9"/>
  <c r="AJ155" i="9"/>
  <c r="AE155" i="9"/>
  <c r="AD155" i="9"/>
  <c r="DJ155" i="9" s="1"/>
  <c r="AC155" i="9"/>
  <c r="BI155" i="9" s="1"/>
  <c r="AB155" i="9"/>
  <c r="HD155" i="9" s="1"/>
  <c r="HH155" i="9" s="1"/>
  <c r="Y155" i="9"/>
  <c r="X155" i="9"/>
  <c r="U155" i="9"/>
  <c r="T155" i="9"/>
  <c r="GF155" i="9" s="1"/>
  <c r="GJ155" i="9" s="1"/>
  <c r="O155" i="9"/>
  <c r="N155" i="9"/>
  <c r="K155" i="9"/>
  <c r="J155" i="9"/>
  <c r="HG154" i="9"/>
  <c r="HC154" i="9"/>
  <c r="HB154" i="9"/>
  <c r="HF154" i="9" s="1"/>
  <c r="GT154" i="9"/>
  <c r="GP154" i="9"/>
  <c r="GM154" i="9"/>
  <c r="GL154" i="9"/>
  <c r="GI154" i="9"/>
  <c r="GE154" i="9"/>
  <c r="GD154" i="9"/>
  <c r="GC154" i="9"/>
  <c r="GB154" i="9"/>
  <c r="FY154" i="9"/>
  <c r="FX154" i="9"/>
  <c r="FU154" i="9"/>
  <c r="FT154" i="9"/>
  <c r="FM154" i="9"/>
  <c r="FL154" i="9"/>
  <c r="EW154" i="9"/>
  <c r="EV154" i="9"/>
  <c r="ES154" i="9"/>
  <c r="EY154" i="9" s="1"/>
  <c r="ER154" i="9"/>
  <c r="EO154" i="9"/>
  <c r="EN154" i="9"/>
  <c r="EX154" i="9" s="1"/>
  <c r="EZ154" i="9" s="1"/>
  <c r="EI154" i="9"/>
  <c r="EH154" i="9"/>
  <c r="EG154" i="9"/>
  <c r="EF154" i="9"/>
  <c r="EC154" i="9"/>
  <c r="FI154" i="9" s="1"/>
  <c r="EB154" i="9"/>
  <c r="FH154" i="9" s="1"/>
  <c r="DY154" i="9"/>
  <c r="FE154" i="9" s="1"/>
  <c r="DX154" i="9"/>
  <c r="FD154" i="9" s="1"/>
  <c r="FN154" i="9" s="1"/>
  <c r="DK154" i="9"/>
  <c r="DG154" i="9"/>
  <c r="CC154" i="9" s="1"/>
  <c r="DI154" i="9" s="1"/>
  <c r="CV154" i="9"/>
  <c r="CS154" i="9"/>
  <c r="CO154" i="9"/>
  <c r="CN154" i="9"/>
  <c r="CK154" i="9"/>
  <c r="CJ154" i="9"/>
  <c r="CG154" i="9"/>
  <c r="CF154" i="9"/>
  <c r="CA154" i="9"/>
  <c r="CQ154" i="9" s="1"/>
  <c r="BZ154" i="9"/>
  <c r="BY154" i="9"/>
  <c r="DE154" i="9" s="1"/>
  <c r="BX154" i="9"/>
  <c r="DD154" i="9" s="1"/>
  <c r="BU154" i="9"/>
  <c r="DA154" i="9" s="1"/>
  <c r="BT154" i="9"/>
  <c r="CZ154" i="9" s="1"/>
  <c r="DF154" i="9" s="1"/>
  <c r="CB154" i="9" s="1"/>
  <c r="DH154" i="9" s="1"/>
  <c r="BQ154" i="9"/>
  <c r="CW154" i="9" s="1"/>
  <c r="BP154" i="9"/>
  <c r="BH154" i="9"/>
  <c r="AS154" i="9"/>
  <c r="AR154" i="9"/>
  <c r="AO154" i="9"/>
  <c r="AU154" i="9" s="1"/>
  <c r="AN154" i="9"/>
  <c r="AK154" i="9"/>
  <c r="AJ154" i="9"/>
  <c r="AT154" i="9" s="1"/>
  <c r="AV154" i="9" s="1"/>
  <c r="AE154" i="9"/>
  <c r="AD154" i="9"/>
  <c r="AC154" i="9"/>
  <c r="HE154" i="9" s="1"/>
  <c r="HI154" i="9" s="1"/>
  <c r="AB154" i="9"/>
  <c r="Y154" i="9"/>
  <c r="X154" i="9"/>
  <c r="U154" i="9"/>
  <c r="T154" i="9"/>
  <c r="O154" i="9"/>
  <c r="N154" i="9"/>
  <c r="K154" i="9"/>
  <c r="J154" i="9"/>
  <c r="HF153" i="9"/>
  <c r="HE153" i="9"/>
  <c r="HI153" i="9" s="1"/>
  <c r="HC153" i="9"/>
  <c r="HG153" i="9" s="1"/>
  <c r="HB153" i="9"/>
  <c r="GM153" i="9"/>
  <c r="GU153" i="9" s="1"/>
  <c r="GL153" i="9"/>
  <c r="GT153" i="9" s="1"/>
  <c r="GE153" i="9"/>
  <c r="GD153" i="9"/>
  <c r="GC153" i="9"/>
  <c r="GB153" i="9"/>
  <c r="FY153" i="9"/>
  <c r="FX153" i="9"/>
  <c r="FU153" i="9"/>
  <c r="FT153" i="9"/>
  <c r="FO153" i="9"/>
  <c r="EK153" i="9" s="1"/>
  <c r="FL153" i="9"/>
  <c r="FI153" i="9"/>
  <c r="EW153" i="9"/>
  <c r="EV153" i="9"/>
  <c r="ES153" i="9"/>
  <c r="ER153" i="9"/>
  <c r="EO153" i="9"/>
  <c r="EN153" i="9"/>
  <c r="EI153" i="9"/>
  <c r="EH153" i="9"/>
  <c r="EG153" i="9"/>
  <c r="FM153" i="9" s="1"/>
  <c r="EF153" i="9"/>
  <c r="EC153" i="9"/>
  <c r="EB153" i="9"/>
  <c r="FH153" i="9" s="1"/>
  <c r="FN153" i="9" s="1"/>
  <c r="EJ153" i="9" s="1"/>
  <c r="DY153" i="9"/>
  <c r="FE153" i="9" s="1"/>
  <c r="DX153" i="9"/>
  <c r="FD153" i="9" s="1"/>
  <c r="CW153" i="9"/>
  <c r="CV153" i="9"/>
  <c r="CO153" i="9"/>
  <c r="CN153" i="9"/>
  <c r="CK153" i="9"/>
  <c r="CQ153" i="9" s="1"/>
  <c r="CJ153" i="9"/>
  <c r="CG153" i="9"/>
  <c r="CF153" i="9"/>
  <c r="CA153" i="9"/>
  <c r="BZ153" i="9"/>
  <c r="BY153" i="9"/>
  <c r="DE153" i="9" s="1"/>
  <c r="BX153" i="9"/>
  <c r="DD153" i="9" s="1"/>
  <c r="DF153" i="9" s="1"/>
  <c r="CB153" i="9" s="1"/>
  <c r="DH153" i="9" s="1"/>
  <c r="BU153" i="9"/>
  <c r="DA153" i="9" s="1"/>
  <c r="BT153" i="9"/>
  <c r="CZ153" i="9" s="1"/>
  <c r="BQ153" i="9"/>
  <c r="GG153" i="9" s="1"/>
  <c r="GK153" i="9" s="1"/>
  <c r="BP153" i="9"/>
  <c r="GF153" i="9" s="1"/>
  <c r="GJ153" i="9" s="1"/>
  <c r="BH153" i="9"/>
  <c r="BE153" i="9"/>
  <c r="BK153" i="9" s="1"/>
  <c r="AG153" i="9" s="1"/>
  <c r="BD153" i="9"/>
  <c r="BJ153" i="9" s="1"/>
  <c r="AF153" i="9" s="1"/>
  <c r="AS153" i="9"/>
  <c r="AR153" i="9"/>
  <c r="AO153" i="9"/>
  <c r="AN153" i="9"/>
  <c r="AK153" i="9"/>
  <c r="AJ153" i="9"/>
  <c r="GH153" i="9" s="1"/>
  <c r="AE153" i="9"/>
  <c r="AD153" i="9"/>
  <c r="AC153" i="9"/>
  <c r="BI153" i="9" s="1"/>
  <c r="AB153" i="9"/>
  <c r="Y153" i="9"/>
  <c r="X153" i="9"/>
  <c r="GN153" i="9" s="1"/>
  <c r="U153" i="9"/>
  <c r="BA153" i="9" s="1"/>
  <c r="T153" i="9"/>
  <c r="AZ153" i="9" s="1"/>
  <c r="O153" i="9"/>
  <c r="N153" i="9"/>
  <c r="K153" i="9"/>
  <c r="J153" i="9"/>
  <c r="HG152" i="9"/>
  <c r="HD152" i="9"/>
  <c r="HH152" i="9" s="1"/>
  <c r="HC152" i="9"/>
  <c r="HB152" i="9"/>
  <c r="HF152" i="9" s="1"/>
  <c r="GU152" i="9"/>
  <c r="GY152" i="9" s="1"/>
  <c r="GQ152" i="9"/>
  <c r="GP152" i="9"/>
  <c r="GN152" i="9"/>
  <c r="GM152" i="9"/>
  <c r="GL152" i="9"/>
  <c r="GE152" i="9"/>
  <c r="GI152" i="9" s="1"/>
  <c r="GD152" i="9"/>
  <c r="GT152" i="9" s="1"/>
  <c r="GC152" i="9"/>
  <c r="GB152" i="9"/>
  <c r="FY152" i="9"/>
  <c r="FX152" i="9"/>
  <c r="FU152" i="9"/>
  <c r="FT152" i="9"/>
  <c r="FM152" i="9"/>
  <c r="FL152" i="9"/>
  <c r="FH152" i="9"/>
  <c r="FE152" i="9"/>
  <c r="EW152" i="9"/>
  <c r="EV152" i="9"/>
  <c r="ES152" i="9"/>
  <c r="EY152" i="9" s="1"/>
  <c r="ER152" i="9"/>
  <c r="EO152" i="9"/>
  <c r="EN152" i="9"/>
  <c r="EI152" i="9"/>
  <c r="FA152" i="9" s="1"/>
  <c r="EH152" i="9"/>
  <c r="EG152" i="9"/>
  <c r="EF152" i="9"/>
  <c r="EC152" i="9"/>
  <c r="FI152" i="9" s="1"/>
  <c r="EB152" i="9"/>
  <c r="DY152" i="9"/>
  <c r="DX152" i="9"/>
  <c r="FD152" i="9" s="1"/>
  <c r="FN152" i="9" s="1"/>
  <c r="DF152" i="9"/>
  <c r="CB152" i="9" s="1"/>
  <c r="DH152" i="9" s="1"/>
  <c r="DD152" i="9"/>
  <c r="CO152" i="9"/>
  <c r="CN152" i="9"/>
  <c r="CK152" i="9"/>
  <c r="CJ152" i="9"/>
  <c r="CG152" i="9"/>
  <c r="CF152" i="9"/>
  <c r="CA152" i="9"/>
  <c r="BZ152" i="9"/>
  <c r="BY152" i="9"/>
  <c r="DE152" i="9" s="1"/>
  <c r="BX152" i="9"/>
  <c r="BU152" i="9"/>
  <c r="DA152" i="9" s="1"/>
  <c r="BT152" i="9"/>
  <c r="CZ152" i="9" s="1"/>
  <c r="BQ152" i="9"/>
  <c r="CW152" i="9" s="1"/>
  <c r="DG152" i="9" s="1"/>
  <c r="CC152" i="9" s="1"/>
  <c r="DI152" i="9" s="1"/>
  <c r="BP152" i="9"/>
  <c r="CV152" i="9" s="1"/>
  <c r="BI152" i="9"/>
  <c r="BH152" i="9"/>
  <c r="BD152" i="9"/>
  <c r="BA152" i="9"/>
  <c r="AT152" i="9"/>
  <c r="AS152" i="9"/>
  <c r="AR152" i="9"/>
  <c r="AO152" i="9"/>
  <c r="AU152" i="9" s="1"/>
  <c r="AN152" i="9"/>
  <c r="AK152" i="9"/>
  <c r="AJ152" i="9"/>
  <c r="AE152" i="9"/>
  <c r="AD152" i="9"/>
  <c r="AC152" i="9"/>
  <c r="HE152" i="9" s="1"/>
  <c r="HI152" i="9" s="1"/>
  <c r="AB152" i="9"/>
  <c r="Y152" i="9"/>
  <c r="GO152" i="9" s="1"/>
  <c r="X152" i="9"/>
  <c r="U152" i="9"/>
  <c r="T152" i="9"/>
  <c r="GF152" i="9" s="1"/>
  <c r="GJ152" i="9" s="1"/>
  <c r="P152" i="9"/>
  <c r="O152" i="9"/>
  <c r="N152" i="9"/>
  <c r="K152" i="9"/>
  <c r="J152" i="9"/>
  <c r="HI151" i="9"/>
  <c r="HE151" i="9"/>
  <c r="HC151" i="9"/>
  <c r="HG151" i="9" s="1"/>
  <c r="HB151" i="9"/>
  <c r="HF151" i="9" s="1"/>
  <c r="GM151" i="9"/>
  <c r="GQ151" i="9" s="1"/>
  <c r="GL151" i="9"/>
  <c r="GF151" i="9"/>
  <c r="GJ151" i="9" s="1"/>
  <c r="GE151" i="9"/>
  <c r="GI151" i="9" s="1"/>
  <c r="GD151" i="9"/>
  <c r="GC151" i="9"/>
  <c r="GB151" i="9"/>
  <c r="FY151" i="9"/>
  <c r="FX151" i="9"/>
  <c r="FU151" i="9"/>
  <c r="FT151" i="9"/>
  <c r="FD151" i="9"/>
  <c r="EW151" i="9"/>
  <c r="EV151" i="9"/>
  <c r="ES151" i="9"/>
  <c r="ER151" i="9"/>
  <c r="EO151" i="9"/>
  <c r="EN151" i="9"/>
  <c r="EI151" i="9"/>
  <c r="EH151" i="9"/>
  <c r="EG151" i="9"/>
  <c r="FM151" i="9" s="1"/>
  <c r="EF151" i="9"/>
  <c r="FL151" i="9" s="1"/>
  <c r="EC151" i="9"/>
  <c r="Q151" i="9" s="1"/>
  <c r="EB151" i="9"/>
  <c r="FH151" i="9" s="1"/>
  <c r="FN151" i="9" s="1"/>
  <c r="DY151" i="9"/>
  <c r="FE151" i="9" s="1"/>
  <c r="DX151" i="9"/>
  <c r="DE151" i="9"/>
  <c r="CZ151" i="9"/>
  <c r="CW151" i="9"/>
  <c r="CV151" i="9"/>
  <c r="CQ151" i="9"/>
  <c r="CO151" i="9"/>
  <c r="CN151" i="9"/>
  <c r="CK151" i="9"/>
  <c r="CJ151" i="9"/>
  <c r="CG151" i="9"/>
  <c r="CF151" i="9"/>
  <c r="CA151" i="9"/>
  <c r="CS151" i="9" s="1"/>
  <c r="BZ151" i="9"/>
  <c r="BY151" i="9"/>
  <c r="BX151" i="9"/>
  <c r="DD151" i="9" s="1"/>
  <c r="BU151" i="9"/>
  <c r="DA151" i="9" s="1"/>
  <c r="BT151" i="9"/>
  <c r="BQ151" i="9"/>
  <c r="GG151" i="9" s="1"/>
  <c r="GK151" i="9" s="1"/>
  <c r="BP151" i="9"/>
  <c r="BE151" i="9"/>
  <c r="BD151" i="9"/>
  <c r="AZ151" i="9"/>
  <c r="AS151" i="9"/>
  <c r="AR151" i="9"/>
  <c r="AO151" i="9"/>
  <c r="AN151" i="9"/>
  <c r="AK151" i="9"/>
  <c r="AJ151" i="9"/>
  <c r="AE151" i="9"/>
  <c r="AD151" i="9"/>
  <c r="AC151" i="9"/>
  <c r="BI151" i="9" s="1"/>
  <c r="AB151" i="9"/>
  <c r="Y151" i="9"/>
  <c r="X151" i="9"/>
  <c r="U151" i="9"/>
  <c r="BA151" i="9" s="1"/>
  <c r="BK151" i="9" s="1"/>
  <c r="AG151" i="9" s="1"/>
  <c r="T151" i="9"/>
  <c r="O151" i="9"/>
  <c r="N151" i="9"/>
  <c r="K151" i="9"/>
  <c r="J151" i="9"/>
  <c r="HF150" i="9"/>
  <c r="HC150" i="9"/>
  <c r="HG150" i="9" s="1"/>
  <c r="HB150" i="9"/>
  <c r="GQ150" i="9"/>
  <c r="GM150" i="9"/>
  <c r="GU150" i="9" s="1"/>
  <c r="GL150" i="9"/>
  <c r="GE150" i="9"/>
  <c r="GD150" i="9"/>
  <c r="GH150" i="9" s="1"/>
  <c r="GC150" i="9"/>
  <c r="GB150" i="9"/>
  <c r="FY150" i="9"/>
  <c r="FX150" i="9"/>
  <c r="FU150" i="9"/>
  <c r="FT150" i="9"/>
  <c r="EX150" i="9"/>
  <c r="EZ150" i="9" s="1"/>
  <c r="EW150" i="9"/>
  <c r="EV150" i="9"/>
  <c r="ES150" i="9"/>
  <c r="EY150" i="9" s="1"/>
  <c r="ER150" i="9"/>
  <c r="EO150" i="9"/>
  <c r="EN150" i="9"/>
  <c r="EI150" i="9"/>
  <c r="EH150" i="9"/>
  <c r="EG150" i="9"/>
  <c r="FM150" i="9" s="1"/>
  <c r="EF150" i="9"/>
  <c r="FL150" i="9" s="1"/>
  <c r="EC150" i="9"/>
  <c r="FI150" i="9" s="1"/>
  <c r="EB150" i="9"/>
  <c r="FH150" i="9" s="1"/>
  <c r="DY150" i="9"/>
  <c r="FE150" i="9" s="1"/>
  <c r="FO150" i="9" s="1"/>
  <c r="DX150" i="9"/>
  <c r="FD150" i="9" s="1"/>
  <c r="DJ150" i="9"/>
  <c r="DA150" i="9"/>
  <c r="CZ150" i="9"/>
  <c r="DF150" i="9" s="1"/>
  <c r="CB150" i="9" s="1"/>
  <c r="DH150" i="9" s="1"/>
  <c r="CV150" i="9"/>
  <c r="CO150" i="9"/>
  <c r="CN150" i="9"/>
  <c r="CK150" i="9"/>
  <c r="CJ150" i="9"/>
  <c r="CG150" i="9"/>
  <c r="CF150" i="9"/>
  <c r="CA150" i="9"/>
  <c r="BZ150" i="9"/>
  <c r="BY150" i="9"/>
  <c r="DE150" i="9" s="1"/>
  <c r="BX150" i="9"/>
  <c r="DD150" i="9" s="1"/>
  <c r="BU150" i="9"/>
  <c r="BT150" i="9"/>
  <c r="BQ150" i="9"/>
  <c r="CW150" i="9" s="1"/>
  <c r="DG150" i="9" s="1"/>
  <c r="CC150" i="9" s="1"/>
  <c r="DI150" i="9" s="1"/>
  <c r="BP150" i="9"/>
  <c r="BH150" i="9"/>
  <c r="BA150" i="9"/>
  <c r="AT150" i="9"/>
  <c r="AV150" i="9" s="1"/>
  <c r="AS150" i="9"/>
  <c r="AR150" i="9"/>
  <c r="AO150" i="9"/>
  <c r="AU150" i="9" s="1"/>
  <c r="AN150" i="9"/>
  <c r="AK150" i="9"/>
  <c r="AJ150" i="9"/>
  <c r="AE150" i="9"/>
  <c r="AW150" i="9" s="1"/>
  <c r="AD150" i="9"/>
  <c r="AC150" i="9"/>
  <c r="AB150" i="9"/>
  <c r="Y150" i="9"/>
  <c r="X150" i="9"/>
  <c r="U150" i="9"/>
  <c r="T150" i="9"/>
  <c r="O150" i="9"/>
  <c r="N150" i="9"/>
  <c r="K150" i="9"/>
  <c r="J150" i="9"/>
  <c r="HH149" i="9"/>
  <c r="HF149" i="9"/>
  <c r="HD149" i="9"/>
  <c r="HC149" i="9"/>
  <c r="HG149" i="9" s="1"/>
  <c r="HB149" i="9"/>
  <c r="GS149" i="9"/>
  <c r="GP149" i="9"/>
  <c r="GO149" i="9"/>
  <c r="GM149" i="9"/>
  <c r="GU149" i="9" s="1"/>
  <c r="GL149" i="9"/>
  <c r="GT149" i="9" s="1"/>
  <c r="GE149" i="9"/>
  <c r="GD149" i="9"/>
  <c r="GC149" i="9"/>
  <c r="GB149" i="9"/>
  <c r="FY149" i="9"/>
  <c r="FX149" i="9"/>
  <c r="FU149" i="9"/>
  <c r="FT149" i="9"/>
  <c r="FL149" i="9"/>
  <c r="EW149" i="9"/>
  <c r="EV149" i="9"/>
  <c r="ES149" i="9"/>
  <c r="ER149" i="9"/>
  <c r="EO149" i="9"/>
  <c r="EN149" i="9"/>
  <c r="EI149" i="9"/>
  <c r="EH149" i="9"/>
  <c r="EG149" i="9"/>
  <c r="FM149" i="9" s="1"/>
  <c r="EF149" i="9"/>
  <c r="EC149" i="9"/>
  <c r="FI149" i="9" s="1"/>
  <c r="EB149" i="9"/>
  <c r="FH149" i="9" s="1"/>
  <c r="DY149" i="9"/>
  <c r="FE149" i="9" s="1"/>
  <c r="DX149" i="9"/>
  <c r="FD149" i="9" s="1"/>
  <c r="FN149" i="9" s="1"/>
  <c r="EJ149" i="9" s="1"/>
  <c r="DE149" i="9"/>
  <c r="DD149" i="9"/>
  <c r="CV149" i="9"/>
  <c r="DF149" i="9" s="1"/>
  <c r="CB149" i="9" s="1"/>
  <c r="DH149" i="9" s="1"/>
  <c r="CR149" i="9"/>
  <c r="CQ149" i="9"/>
  <c r="CO149" i="9"/>
  <c r="CN149" i="9"/>
  <c r="CK149" i="9"/>
  <c r="CJ149" i="9"/>
  <c r="CG149" i="9"/>
  <c r="CF149" i="9"/>
  <c r="CP149" i="9" s="1"/>
  <c r="CA149" i="9"/>
  <c r="BZ149" i="9"/>
  <c r="BY149" i="9"/>
  <c r="HE149" i="9" s="1"/>
  <c r="HI149" i="9" s="1"/>
  <c r="BX149" i="9"/>
  <c r="BU149" i="9"/>
  <c r="DA149" i="9" s="1"/>
  <c r="BT149" i="9"/>
  <c r="CZ149" i="9" s="1"/>
  <c r="BQ149" i="9"/>
  <c r="BP149" i="9"/>
  <c r="BH149" i="9"/>
  <c r="AS149" i="9"/>
  <c r="AR149" i="9"/>
  <c r="AO149" i="9"/>
  <c r="AN149" i="9"/>
  <c r="AK149" i="9"/>
  <c r="AJ149" i="9"/>
  <c r="AE149" i="9"/>
  <c r="AD149" i="9"/>
  <c r="DJ149" i="9" s="1"/>
  <c r="AC149" i="9"/>
  <c r="BI149" i="9" s="1"/>
  <c r="AB149" i="9"/>
  <c r="Y149" i="9"/>
  <c r="BE149" i="9" s="1"/>
  <c r="X149" i="9"/>
  <c r="BD149" i="9" s="1"/>
  <c r="U149" i="9"/>
  <c r="BA149" i="9" s="1"/>
  <c r="T149" i="9"/>
  <c r="O149" i="9"/>
  <c r="N149" i="9"/>
  <c r="K149" i="9"/>
  <c r="J149" i="9"/>
  <c r="HC148" i="9"/>
  <c r="HG148" i="9" s="1"/>
  <c r="HB148" i="9"/>
  <c r="HF148" i="9" s="1"/>
  <c r="GT148" i="9"/>
  <c r="GN148" i="9"/>
  <c r="GM148" i="9"/>
  <c r="GL148" i="9"/>
  <c r="GE148" i="9"/>
  <c r="GI148" i="9" s="1"/>
  <c r="GD148" i="9"/>
  <c r="GH148" i="9" s="1"/>
  <c r="GC148" i="9"/>
  <c r="GB148" i="9"/>
  <c r="FY148" i="9"/>
  <c r="FX148" i="9"/>
  <c r="FU148" i="9"/>
  <c r="FT148" i="9"/>
  <c r="FM148" i="9"/>
  <c r="FL148" i="9"/>
  <c r="FH148" i="9"/>
  <c r="EW148" i="9"/>
  <c r="EV148" i="9"/>
  <c r="ES148" i="9"/>
  <c r="EY148" i="9" s="1"/>
  <c r="ER148" i="9"/>
  <c r="EX148" i="9" s="1"/>
  <c r="EO148" i="9"/>
  <c r="EN148" i="9"/>
  <c r="EI148" i="9"/>
  <c r="EH148" i="9"/>
  <c r="EG148" i="9"/>
  <c r="EF148" i="9"/>
  <c r="EC148" i="9"/>
  <c r="FI148" i="9" s="1"/>
  <c r="EB148" i="9"/>
  <c r="DY148" i="9"/>
  <c r="FE148" i="9" s="1"/>
  <c r="DX148" i="9"/>
  <c r="FD148" i="9" s="1"/>
  <c r="DK148" i="9"/>
  <c r="DJ148" i="9"/>
  <c r="DD148" i="9"/>
  <c r="DA148" i="9"/>
  <c r="CO148" i="9"/>
  <c r="CN148" i="9"/>
  <c r="CP148" i="9" s="1"/>
  <c r="CR148" i="9" s="1"/>
  <c r="CK148" i="9"/>
  <c r="CJ148" i="9"/>
  <c r="CG148" i="9"/>
  <c r="CF148" i="9"/>
  <c r="CA148" i="9"/>
  <c r="BZ148" i="9"/>
  <c r="BY148" i="9"/>
  <c r="DE148" i="9" s="1"/>
  <c r="BX148" i="9"/>
  <c r="BU148" i="9"/>
  <c r="BT148" i="9"/>
  <c r="CZ148" i="9" s="1"/>
  <c r="BQ148" i="9"/>
  <c r="CW148" i="9" s="1"/>
  <c r="BP148" i="9"/>
  <c r="CV148" i="9" s="1"/>
  <c r="DF148" i="9" s="1"/>
  <c r="CB148" i="9" s="1"/>
  <c r="DH148" i="9" s="1"/>
  <c r="BI148" i="9"/>
  <c r="BH148" i="9"/>
  <c r="BD148" i="9"/>
  <c r="AU148" i="9"/>
  <c r="AS148" i="9"/>
  <c r="AR148" i="9"/>
  <c r="AO148" i="9"/>
  <c r="AN148" i="9"/>
  <c r="AK148" i="9"/>
  <c r="AJ148" i="9"/>
  <c r="AE148" i="9"/>
  <c r="AD148" i="9"/>
  <c r="AC148" i="9"/>
  <c r="AB148" i="9"/>
  <c r="HD148" i="9" s="1"/>
  <c r="HH148" i="9" s="1"/>
  <c r="Y148" i="9"/>
  <c r="X148" i="9"/>
  <c r="U148" i="9"/>
  <c r="T148" i="9"/>
  <c r="O148" i="9"/>
  <c r="N148" i="9"/>
  <c r="K148" i="9"/>
  <c r="J148" i="9"/>
  <c r="HD147" i="9"/>
  <c r="HH147" i="9" s="1"/>
  <c r="HC147" i="9"/>
  <c r="HG147" i="9" s="1"/>
  <c r="HB147" i="9"/>
  <c r="HF147" i="9" s="1"/>
  <c r="GT147" i="9"/>
  <c r="GM147" i="9"/>
  <c r="GL147" i="9"/>
  <c r="GE147" i="9"/>
  <c r="GD147" i="9"/>
  <c r="GC147" i="9"/>
  <c r="GB147" i="9"/>
  <c r="FY147" i="9"/>
  <c r="FX147" i="9"/>
  <c r="FU147" i="9"/>
  <c r="FT147" i="9"/>
  <c r="FL147" i="9"/>
  <c r="FE147" i="9"/>
  <c r="EW147" i="9"/>
  <c r="EV147" i="9"/>
  <c r="ES147" i="9"/>
  <c r="ER147" i="9"/>
  <c r="EO147" i="9"/>
  <c r="EY147" i="9" s="1"/>
  <c r="FA147" i="9" s="1"/>
  <c r="EN147" i="9"/>
  <c r="EI147" i="9"/>
  <c r="EH147" i="9"/>
  <c r="EG147" i="9"/>
  <c r="FM147" i="9" s="1"/>
  <c r="EF147" i="9"/>
  <c r="EC147" i="9"/>
  <c r="FI147" i="9" s="1"/>
  <c r="EB147" i="9"/>
  <c r="FH147" i="9" s="1"/>
  <c r="FN147" i="9" s="1"/>
  <c r="EJ147" i="9" s="1"/>
  <c r="DY147" i="9"/>
  <c r="DX147" i="9"/>
  <c r="FD147" i="9" s="1"/>
  <c r="DK147" i="9"/>
  <c r="CW147" i="9"/>
  <c r="CV147" i="9"/>
  <c r="CO147" i="9"/>
  <c r="CN147" i="9"/>
  <c r="CK147" i="9"/>
  <c r="CJ147" i="9"/>
  <c r="CP147" i="9" s="1"/>
  <c r="CR147" i="9" s="1"/>
  <c r="CG147" i="9"/>
  <c r="CF147" i="9"/>
  <c r="CA147" i="9"/>
  <c r="BZ147" i="9"/>
  <c r="BY147" i="9"/>
  <c r="DE147" i="9" s="1"/>
  <c r="BX147" i="9"/>
  <c r="DD147" i="9" s="1"/>
  <c r="BU147" i="9"/>
  <c r="DA147" i="9" s="1"/>
  <c r="BT147" i="9"/>
  <c r="CZ147" i="9" s="1"/>
  <c r="BQ147" i="9"/>
  <c r="BP147" i="9"/>
  <c r="GF147" i="9" s="1"/>
  <c r="GJ147" i="9" s="1"/>
  <c r="BH147" i="9"/>
  <c r="BA147" i="9"/>
  <c r="AS147" i="9"/>
  <c r="AR147" i="9"/>
  <c r="AO147" i="9"/>
  <c r="AN147" i="9"/>
  <c r="AK147" i="9"/>
  <c r="GI147" i="9" s="1"/>
  <c r="AJ147" i="9"/>
  <c r="GH147" i="9" s="1"/>
  <c r="AE147" i="9"/>
  <c r="AD147" i="9"/>
  <c r="AC147" i="9"/>
  <c r="HE147" i="9" s="1"/>
  <c r="HI147" i="9" s="1"/>
  <c r="AB147" i="9"/>
  <c r="Y147" i="9"/>
  <c r="X147" i="9"/>
  <c r="GN147" i="9" s="1"/>
  <c r="U147" i="9"/>
  <c r="T147" i="9"/>
  <c r="AZ147" i="9" s="1"/>
  <c r="O147" i="9"/>
  <c r="N147" i="9"/>
  <c r="K147" i="9"/>
  <c r="J147" i="9"/>
  <c r="HF145" i="9"/>
  <c r="HC145" i="9"/>
  <c r="HG145" i="9" s="1"/>
  <c r="HB145" i="9"/>
  <c r="GU145" i="9"/>
  <c r="GP145" i="9"/>
  <c r="GM145" i="9"/>
  <c r="GL145" i="9"/>
  <c r="GT145" i="9" s="1"/>
  <c r="GH145" i="9"/>
  <c r="GE145" i="9"/>
  <c r="GD145" i="9"/>
  <c r="GC145" i="9"/>
  <c r="GB145" i="9"/>
  <c r="FY145" i="9"/>
  <c r="FX145" i="9"/>
  <c r="FU145" i="9"/>
  <c r="FT145" i="9"/>
  <c r="FL145" i="9"/>
  <c r="FE145" i="9"/>
  <c r="FO145" i="9" s="1"/>
  <c r="FQ145" i="9" s="1"/>
  <c r="EY145" i="9"/>
  <c r="FA145" i="9" s="1"/>
  <c r="EX145" i="9"/>
  <c r="EZ145" i="9" s="1"/>
  <c r="EW145" i="9"/>
  <c r="EV145" i="9"/>
  <c r="ES145" i="9"/>
  <c r="GQ145" i="9" s="1"/>
  <c r="ER145" i="9"/>
  <c r="EO145" i="9"/>
  <c r="EN145" i="9"/>
  <c r="EI145" i="9"/>
  <c r="EH145" i="9"/>
  <c r="EG145" i="9"/>
  <c r="FM145" i="9" s="1"/>
  <c r="EF145" i="9"/>
  <c r="EC145" i="9"/>
  <c r="FI145" i="9" s="1"/>
  <c r="EB145" i="9"/>
  <c r="FH145" i="9" s="1"/>
  <c r="DY145" i="9"/>
  <c r="DX145" i="9"/>
  <c r="FD145" i="9" s="1"/>
  <c r="FN145" i="9" s="1"/>
  <c r="FP145" i="9" s="1"/>
  <c r="DI145" i="9"/>
  <c r="DH145" i="9"/>
  <c r="DA145" i="9"/>
  <c r="CW145" i="9"/>
  <c r="DG145" i="9" s="1"/>
  <c r="CC145" i="9" s="1"/>
  <c r="CV145" i="9"/>
  <c r="DF145" i="9" s="1"/>
  <c r="CB145" i="9" s="1"/>
  <c r="CO145" i="9"/>
  <c r="CN145" i="9"/>
  <c r="CK145" i="9"/>
  <c r="CJ145" i="9"/>
  <c r="CG145" i="9"/>
  <c r="CF145" i="9"/>
  <c r="CA145" i="9"/>
  <c r="BZ145" i="9"/>
  <c r="CP145" i="9" s="1"/>
  <c r="CR145" i="9" s="1"/>
  <c r="BY145" i="9"/>
  <c r="DE145" i="9" s="1"/>
  <c r="BX145" i="9"/>
  <c r="DD145" i="9" s="1"/>
  <c r="BU145" i="9"/>
  <c r="BT145" i="9"/>
  <c r="CZ145" i="9" s="1"/>
  <c r="BQ145" i="9"/>
  <c r="BP145" i="9"/>
  <c r="BH145" i="9"/>
  <c r="BA145" i="9"/>
  <c r="AT145" i="9"/>
  <c r="AV145" i="9" s="1"/>
  <c r="AS145" i="9"/>
  <c r="AR145" i="9"/>
  <c r="AO145" i="9"/>
  <c r="AN145" i="9"/>
  <c r="AK145" i="9"/>
  <c r="AU145" i="9" s="1"/>
  <c r="AW145" i="9" s="1"/>
  <c r="AJ145" i="9"/>
  <c r="AE145" i="9"/>
  <c r="AD145" i="9"/>
  <c r="AC145" i="9"/>
  <c r="AB145" i="9"/>
  <c r="HD145" i="9" s="1"/>
  <c r="HH145" i="9" s="1"/>
  <c r="Y145" i="9"/>
  <c r="X145" i="9"/>
  <c r="U145" i="9"/>
  <c r="T145" i="9"/>
  <c r="O145" i="9"/>
  <c r="N145" i="9"/>
  <c r="K145" i="9"/>
  <c r="J145" i="9"/>
  <c r="HG144" i="9"/>
  <c r="HD144" i="9"/>
  <c r="HH144" i="9" s="1"/>
  <c r="HC144" i="9"/>
  <c r="HB144" i="9"/>
  <c r="GQ144" i="9"/>
  <c r="GP144" i="9"/>
  <c r="GM144" i="9"/>
  <c r="GU144" i="9" s="1"/>
  <c r="GL144" i="9"/>
  <c r="GT144" i="9" s="1"/>
  <c r="GE144" i="9"/>
  <c r="GD144" i="9"/>
  <c r="GC144" i="9"/>
  <c r="GB144" i="9"/>
  <c r="FY144" i="9"/>
  <c r="FX144" i="9"/>
  <c r="FU144" i="9"/>
  <c r="FT144" i="9"/>
  <c r="FM144" i="9"/>
  <c r="FL144" i="9"/>
  <c r="FH144" i="9"/>
  <c r="EW144" i="9"/>
  <c r="EV144" i="9"/>
  <c r="HF144" i="9" s="1"/>
  <c r="ES144" i="9"/>
  <c r="ER144" i="9"/>
  <c r="EO144" i="9"/>
  <c r="EN144" i="9"/>
  <c r="EI144" i="9"/>
  <c r="EH144" i="9"/>
  <c r="EG144" i="9"/>
  <c r="EF144" i="9"/>
  <c r="EC144" i="9"/>
  <c r="FI144" i="9" s="1"/>
  <c r="EB144" i="9"/>
  <c r="DY144" i="9"/>
  <c r="FE144" i="9" s="1"/>
  <c r="DX144" i="9"/>
  <c r="FD144" i="9" s="1"/>
  <c r="DG144" i="9"/>
  <c r="CC144" i="9" s="1"/>
  <c r="DI144" i="9" s="1"/>
  <c r="DE144" i="9"/>
  <c r="DD144" i="9"/>
  <c r="CW144" i="9"/>
  <c r="CS144" i="9"/>
  <c r="CO144" i="9"/>
  <c r="CN144" i="9"/>
  <c r="CK144" i="9"/>
  <c r="CJ144" i="9"/>
  <c r="CG144" i="9"/>
  <c r="CQ144" i="9" s="1"/>
  <c r="CF144" i="9"/>
  <c r="GH144" i="9" s="1"/>
  <c r="CA144" i="9"/>
  <c r="BZ144" i="9"/>
  <c r="BY144" i="9"/>
  <c r="HE144" i="9" s="1"/>
  <c r="HI144" i="9" s="1"/>
  <c r="BX144" i="9"/>
  <c r="BU144" i="9"/>
  <c r="DA144" i="9" s="1"/>
  <c r="BT144" i="9"/>
  <c r="BQ144" i="9"/>
  <c r="BP144" i="9"/>
  <c r="CV144" i="9" s="1"/>
  <c r="BI144" i="9"/>
  <c r="BH144" i="9"/>
  <c r="BD144" i="9"/>
  <c r="AS144" i="9"/>
  <c r="AR144" i="9"/>
  <c r="AO144" i="9"/>
  <c r="AN144" i="9"/>
  <c r="AK144" i="9"/>
  <c r="GI144" i="9" s="1"/>
  <c r="AJ144" i="9"/>
  <c r="AE144" i="9"/>
  <c r="AD144" i="9"/>
  <c r="AC144" i="9"/>
  <c r="AB144" i="9"/>
  <c r="Y144" i="9"/>
  <c r="X144" i="9"/>
  <c r="U144" i="9"/>
  <c r="BA144" i="9" s="1"/>
  <c r="T144" i="9"/>
  <c r="P144" i="9"/>
  <c r="O144" i="9"/>
  <c r="N144" i="9"/>
  <c r="K144" i="9"/>
  <c r="J144" i="9"/>
  <c r="HD143" i="9"/>
  <c r="HH143" i="9" s="1"/>
  <c r="HC143" i="9"/>
  <c r="HG143" i="9" s="1"/>
  <c r="HB143" i="9"/>
  <c r="HF143" i="9" s="1"/>
  <c r="GQ143" i="9"/>
  <c r="GO143" i="9"/>
  <c r="GN143" i="9"/>
  <c r="GR143" i="9" s="1"/>
  <c r="GM143" i="9"/>
  <c r="GL143" i="9"/>
  <c r="GE143" i="9"/>
  <c r="GI143" i="9" s="1"/>
  <c r="GD143" i="9"/>
  <c r="GH143" i="9" s="1"/>
  <c r="GC143" i="9"/>
  <c r="GB143" i="9"/>
  <c r="FY143" i="9"/>
  <c r="FX143" i="9"/>
  <c r="FU143" i="9"/>
  <c r="FT143" i="9"/>
  <c r="FQ143" i="9"/>
  <c r="FI143" i="9"/>
  <c r="FH143" i="9"/>
  <c r="FE143" i="9"/>
  <c r="FO143" i="9" s="1"/>
  <c r="EK143" i="9" s="1"/>
  <c r="FD143" i="9"/>
  <c r="EW143" i="9"/>
  <c r="EV143" i="9"/>
  <c r="ES143" i="9"/>
  <c r="ER143" i="9"/>
  <c r="EO143" i="9"/>
  <c r="EN143" i="9"/>
  <c r="EI143" i="9"/>
  <c r="EH143" i="9"/>
  <c r="EG143" i="9"/>
  <c r="FM143" i="9" s="1"/>
  <c r="EF143" i="9"/>
  <c r="FL143" i="9" s="1"/>
  <c r="EC143" i="9"/>
  <c r="EB143" i="9"/>
  <c r="DY143" i="9"/>
  <c r="DX143" i="9"/>
  <c r="DE143" i="9"/>
  <c r="DD143" i="9"/>
  <c r="DA143" i="9"/>
  <c r="DG143" i="9" s="1"/>
  <c r="CC143" i="9" s="1"/>
  <c r="DI143" i="9" s="1"/>
  <c r="CZ143" i="9"/>
  <c r="CO143" i="9"/>
  <c r="CN143" i="9"/>
  <c r="CK143" i="9"/>
  <c r="CJ143" i="9"/>
  <c r="CG143" i="9"/>
  <c r="CF143" i="9"/>
  <c r="CA143" i="9"/>
  <c r="BZ143" i="9"/>
  <c r="BY143" i="9"/>
  <c r="BX143" i="9"/>
  <c r="BU143" i="9"/>
  <c r="BT143" i="9"/>
  <c r="BQ143" i="9"/>
  <c r="CW143" i="9" s="1"/>
  <c r="BP143" i="9"/>
  <c r="CV143" i="9" s="1"/>
  <c r="BE143" i="9"/>
  <c r="BD143" i="9"/>
  <c r="AZ143" i="9"/>
  <c r="AS143" i="9"/>
  <c r="AR143" i="9"/>
  <c r="AO143" i="9"/>
  <c r="AN143" i="9"/>
  <c r="AK143" i="9"/>
  <c r="AJ143" i="9"/>
  <c r="AE143" i="9"/>
  <c r="AD143" i="9"/>
  <c r="AC143" i="9"/>
  <c r="AB143" i="9"/>
  <c r="BH143" i="9" s="1"/>
  <c r="Y143" i="9"/>
  <c r="X143" i="9"/>
  <c r="U143" i="9"/>
  <c r="T143" i="9"/>
  <c r="P143" i="9"/>
  <c r="O143" i="9"/>
  <c r="N143" i="9"/>
  <c r="K143" i="9"/>
  <c r="J143" i="9"/>
  <c r="HC142" i="9"/>
  <c r="HG142" i="9" s="1"/>
  <c r="HB142" i="9"/>
  <c r="HF142" i="9" s="1"/>
  <c r="GM142" i="9"/>
  <c r="GQ142" i="9" s="1"/>
  <c r="GL142" i="9"/>
  <c r="GJ142" i="9"/>
  <c r="GG142" i="9"/>
  <c r="GK142" i="9" s="1"/>
  <c r="GE142" i="9"/>
  <c r="GD142" i="9"/>
  <c r="GC142" i="9"/>
  <c r="GB142" i="9"/>
  <c r="FY142" i="9"/>
  <c r="FX142" i="9"/>
  <c r="FU142" i="9"/>
  <c r="FT142" i="9"/>
  <c r="FN142" i="9"/>
  <c r="FE142" i="9"/>
  <c r="FD142" i="9"/>
  <c r="EW142" i="9"/>
  <c r="EV142" i="9"/>
  <c r="ES142" i="9"/>
  <c r="ER142" i="9"/>
  <c r="EO142" i="9"/>
  <c r="EN142" i="9"/>
  <c r="EI142" i="9"/>
  <c r="EH142" i="9"/>
  <c r="EG142" i="9"/>
  <c r="FM142" i="9" s="1"/>
  <c r="EF142" i="9"/>
  <c r="FL142" i="9" s="1"/>
  <c r="EC142" i="9"/>
  <c r="EB142" i="9"/>
  <c r="FH142" i="9" s="1"/>
  <c r="DY142" i="9"/>
  <c r="DX142" i="9"/>
  <c r="DJ142" i="9"/>
  <c r="DE142" i="9"/>
  <c r="DA142" i="9"/>
  <c r="CZ142" i="9"/>
  <c r="CV142" i="9"/>
  <c r="CO142" i="9"/>
  <c r="CN142" i="9"/>
  <c r="CK142" i="9"/>
  <c r="CJ142" i="9"/>
  <c r="CG142" i="9"/>
  <c r="CF142" i="9"/>
  <c r="CA142" i="9"/>
  <c r="BZ142" i="9"/>
  <c r="BY142" i="9"/>
  <c r="BX142" i="9"/>
  <c r="DD142" i="9" s="1"/>
  <c r="BU142" i="9"/>
  <c r="BT142" i="9"/>
  <c r="BQ142" i="9"/>
  <c r="CW142" i="9" s="1"/>
  <c r="BP142" i="9"/>
  <c r="BE142" i="9"/>
  <c r="BA142" i="9"/>
  <c r="AZ142" i="9"/>
  <c r="AS142" i="9"/>
  <c r="AR142" i="9"/>
  <c r="AO142" i="9"/>
  <c r="AN142" i="9"/>
  <c r="AK142" i="9"/>
  <c r="AJ142" i="9"/>
  <c r="AE142" i="9"/>
  <c r="AD142" i="9"/>
  <c r="AC142" i="9"/>
  <c r="AB142" i="9"/>
  <c r="Y142" i="9"/>
  <c r="X142" i="9"/>
  <c r="U142" i="9"/>
  <c r="T142" i="9"/>
  <c r="GF142" i="9" s="1"/>
  <c r="O142" i="9"/>
  <c r="N142" i="9"/>
  <c r="K142" i="9"/>
  <c r="J142" i="9"/>
  <c r="HF141" i="9"/>
  <c r="HC141" i="9"/>
  <c r="HG141" i="9" s="1"/>
  <c r="HB141" i="9"/>
  <c r="GP141" i="9"/>
  <c r="GM141" i="9"/>
  <c r="GL141" i="9"/>
  <c r="GT141" i="9" s="1"/>
  <c r="GE141" i="9"/>
  <c r="GD141" i="9"/>
  <c r="GC141" i="9"/>
  <c r="GB141" i="9"/>
  <c r="FY141" i="9"/>
  <c r="FX141" i="9"/>
  <c r="FU141" i="9"/>
  <c r="FT141" i="9"/>
  <c r="FM141" i="9"/>
  <c r="FL141" i="9"/>
  <c r="EX141" i="9"/>
  <c r="EZ141" i="9" s="1"/>
  <c r="EW141" i="9"/>
  <c r="EV141" i="9"/>
  <c r="ES141" i="9"/>
  <c r="ER141" i="9"/>
  <c r="EO141" i="9"/>
  <c r="EN141" i="9"/>
  <c r="EI141" i="9"/>
  <c r="EH141" i="9"/>
  <c r="EG141" i="9"/>
  <c r="EF141" i="9"/>
  <c r="EC141" i="9"/>
  <c r="FI141" i="9" s="1"/>
  <c r="EB141" i="9"/>
  <c r="FH141" i="9" s="1"/>
  <c r="DY141" i="9"/>
  <c r="FE141" i="9" s="1"/>
  <c r="DX141" i="9"/>
  <c r="FD141" i="9" s="1"/>
  <c r="CW141" i="9"/>
  <c r="CV141" i="9"/>
  <c r="DF141" i="9" s="1"/>
  <c r="CB141" i="9" s="1"/>
  <c r="DH141" i="9" s="1"/>
  <c r="CO141" i="9"/>
  <c r="CN141" i="9"/>
  <c r="CK141" i="9"/>
  <c r="CJ141" i="9"/>
  <c r="CG141" i="9"/>
  <c r="CF141" i="9"/>
  <c r="GH141" i="9" s="1"/>
  <c r="CA141" i="9"/>
  <c r="BZ141" i="9"/>
  <c r="BY141" i="9"/>
  <c r="DE141" i="9" s="1"/>
  <c r="BX141" i="9"/>
  <c r="DD141" i="9" s="1"/>
  <c r="BU141" i="9"/>
  <c r="DA141" i="9" s="1"/>
  <c r="DG141" i="9" s="1"/>
  <c r="CC141" i="9" s="1"/>
  <c r="DI141" i="9" s="1"/>
  <c r="BT141" i="9"/>
  <c r="CZ141" i="9" s="1"/>
  <c r="BQ141" i="9"/>
  <c r="BP141" i="9"/>
  <c r="BH141" i="9"/>
  <c r="AV141" i="9"/>
  <c r="AS141" i="9"/>
  <c r="AR141" i="9"/>
  <c r="AO141" i="9"/>
  <c r="AU141" i="9" s="1"/>
  <c r="AW141" i="9" s="1"/>
  <c r="AN141" i="9"/>
  <c r="AK141" i="9"/>
  <c r="AJ141" i="9"/>
  <c r="AT141" i="9" s="1"/>
  <c r="AE141" i="9"/>
  <c r="AD141" i="9"/>
  <c r="DJ141" i="9" s="1"/>
  <c r="AC141" i="9"/>
  <c r="AB141" i="9"/>
  <c r="Y141" i="9"/>
  <c r="X141" i="9"/>
  <c r="U141" i="9"/>
  <c r="T141" i="9"/>
  <c r="O141" i="9"/>
  <c r="N141" i="9"/>
  <c r="K141" i="9"/>
  <c r="J141" i="9"/>
  <c r="HG140" i="9"/>
  <c r="HF140" i="9"/>
  <c r="HE140" i="9"/>
  <c r="HI140" i="9" s="1"/>
  <c r="HD140" i="9"/>
  <c r="HH140" i="9" s="1"/>
  <c r="HC140" i="9"/>
  <c r="HB140" i="9"/>
  <c r="GP140" i="9"/>
  <c r="GN140" i="9"/>
  <c r="GR140" i="9" s="1"/>
  <c r="GM140" i="9"/>
  <c r="GU140" i="9" s="1"/>
  <c r="GL140" i="9"/>
  <c r="GT140" i="9" s="1"/>
  <c r="GX140" i="9" s="1"/>
  <c r="GI140" i="9"/>
  <c r="GY140" i="9" s="1"/>
  <c r="GE140" i="9"/>
  <c r="GD140" i="9"/>
  <c r="GC140" i="9"/>
  <c r="GB140" i="9"/>
  <c r="FY140" i="9"/>
  <c r="FX140" i="9"/>
  <c r="FU140" i="9"/>
  <c r="FT140" i="9"/>
  <c r="FM140" i="9"/>
  <c r="FL140" i="9"/>
  <c r="FH140" i="9"/>
  <c r="EX140" i="9"/>
  <c r="EW140" i="9"/>
  <c r="EV140" i="9"/>
  <c r="ES140" i="9"/>
  <c r="ER140" i="9"/>
  <c r="EO140" i="9"/>
  <c r="EN140" i="9"/>
  <c r="EI140" i="9"/>
  <c r="EH140" i="9"/>
  <c r="EG140" i="9"/>
  <c r="EF140" i="9"/>
  <c r="EC140" i="9"/>
  <c r="EB140" i="9"/>
  <c r="DY140" i="9"/>
  <c r="FE140" i="9" s="1"/>
  <c r="DX140" i="9"/>
  <c r="FD140" i="9" s="1"/>
  <c r="DE140" i="9"/>
  <c r="DD140" i="9"/>
  <c r="CQ140" i="9"/>
  <c r="CP140" i="9"/>
  <c r="CR140" i="9" s="1"/>
  <c r="CO140" i="9"/>
  <c r="CN140" i="9"/>
  <c r="CK140" i="9"/>
  <c r="GQ140" i="9" s="1"/>
  <c r="CJ140" i="9"/>
  <c r="CG140" i="9"/>
  <c r="CF140" i="9"/>
  <c r="GH140" i="9" s="1"/>
  <c r="CA140" i="9"/>
  <c r="BZ140" i="9"/>
  <c r="BY140" i="9"/>
  <c r="BX140" i="9"/>
  <c r="BU140" i="9"/>
  <c r="DA140" i="9" s="1"/>
  <c r="BT140" i="9"/>
  <c r="CZ140" i="9" s="1"/>
  <c r="BQ140" i="9"/>
  <c r="CW140" i="9" s="1"/>
  <c r="DG140" i="9" s="1"/>
  <c r="CC140" i="9" s="1"/>
  <c r="DI140" i="9" s="1"/>
  <c r="BP140" i="9"/>
  <c r="BI140" i="9"/>
  <c r="BH140" i="9"/>
  <c r="BE140" i="9"/>
  <c r="BD140" i="9"/>
  <c r="AU140" i="9"/>
  <c r="AS140" i="9"/>
  <c r="AR140" i="9"/>
  <c r="AO140" i="9"/>
  <c r="AN140" i="9"/>
  <c r="AK140" i="9"/>
  <c r="AJ140" i="9"/>
  <c r="AE140" i="9"/>
  <c r="DK140" i="9" s="1"/>
  <c r="AD140" i="9"/>
  <c r="AC140" i="9"/>
  <c r="AB140" i="9"/>
  <c r="Y140" i="9"/>
  <c r="X140" i="9"/>
  <c r="U140" i="9"/>
  <c r="T140" i="9"/>
  <c r="AZ140" i="9" s="1"/>
  <c r="O140" i="9"/>
  <c r="N140" i="9"/>
  <c r="K140" i="9"/>
  <c r="J140" i="9"/>
  <c r="HG139" i="9"/>
  <c r="HE139" i="9"/>
  <c r="HI139" i="9" s="1"/>
  <c r="HC139" i="9"/>
  <c r="HB139" i="9"/>
  <c r="HF139" i="9" s="1"/>
  <c r="GT139" i="9"/>
  <c r="GN139" i="9"/>
  <c r="GM139" i="9"/>
  <c r="GL139" i="9"/>
  <c r="GI139" i="9"/>
  <c r="GF139" i="9"/>
  <c r="GJ139" i="9" s="1"/>
  <c r="GE139" i="9"/>
  <c r="GD139" i="9"/>
  <c r="GH139" i="9" s="1"/>
  <c r="GC139" i="9"/>
  <c r="GB139" i="9"/>
  <c r="FY139" i="9"/>
  <c r="FX139" i="9"/>
  <c r="FU139" i="9"/>
  <c r="FT139" i="9"/>
  <c r="FM139" i="9"/>
  <c r="FI139" i="9"/>
  <c r="FH139" i="9"/>
  <c r="FD139" i="9"/>
  <c r="EY139" i="9"/>
  <c r="EW139" i="9"/>
  <c r="EV139" i="9"/>
  <c r="ES139" i="9"/>
  <c r="ER139" i="9"/>
  <c r="EO139" i="9"/>
  <c r="EN139" i="9"/>
  <c r="EI139" i="9"/>
  <c r="EH139" i="9"/>
  <c r="EG139" i="9"/>
  <c r="EF139" i="9"/>
  <c r="FL139" i="9" s="1"/>
  <c r="EC139" i="9"/>
  <c r="EB139" i="9"/>
  <c r="DY139" i="9"/>
  <c r="FE139" i="9" s="1"/>
  <c r="FO139" i="9" s="1"/>
  <c r="EK139" i="9" s="1"/>
  <c r="DX139" i="9"/>
  <c r="DJ139" i="9"/>
  <c r="DE139" i="9"/>
  <c r="DD139" i="9"/>
  <c r="DA139" i="9"/>
  <c r="CZ139" i="9"/>
  <c r="CS139" i="9"/>
  <c r="CQ139" i="9"/>
  <c r="CP139" i="9"/>
  <c r="CO139" i="9"/>
  <c r="CN139" i="9"/>
  <c r="CK139" i="9"/>
  <c r="CJ139" i="9"/>
  <c r="CG139" i="9"/>
  <c r="CF139" i="9"/>
  <c r="CA139" i="9"/>
  <c r="BZ139" i="9"/>
  <c r="BY139" i="9"/>
  <c r="BX139" i="9"/>
  <c r="BU139" i="9"/>
  <c r="GO139" i="9" s="1"/>
  <c r="BT139" i="9"/>
  <c r="BQ139" i="9"/>
  <c r="CW139" i="9" s="1"/>
  <c r="BP139" i="9"/>
  <c r="CV139" i="9" s="1"/>
  <c r="DF139" i="9" s="1"/>
  <c r="CB139" i="9" s="1"/>
  <c r="DH139" i="9" s="1"/>
  <c r="BI139" i="9"/>
  <c r="BE139" i="9"/>
  <c r="BD139" i="9"/>
  <c r="BA139" i="9"/>
  <c r="BK139" i="9" s="1"/>
  <c r="AG139" i="9" s="1"/>
  <c r="AZ139" i="9"/>
  <c r="AS139" i="9"/>
  <c r="AR139" i="9"/>
  <c r="AO139" i="9"/>
  <c r="AN139" i="9"/>
  <c r="AK139" i="9"/>
  <c r="AJ139" i="9"/>
  <c r="AE139" i="9"/>
  <c r="AD139" i="9"/>
  <c r="AC139" i="9"/>
  <c r="AB139" i="9"/>
  <c r="Y139" i="9"/>
  <c r="X139" i="9"/>
  <c r="U139" i="9"/>
  <c r="T139" i="9"/>
  <c r="O139" i="9"/>
  <c r="N139" i="9"/>
  <c r="K139" i="9"/>
  <c r="J139" i="9"/>
  <c r="HE138" i="9"/>
  <c r="HI138" i="9" s="1"/>
  <c r="HC138" i="9"/>
  <c r="HG138" i="9" s="1"/>
  <c r="HB138" i="9"/>
  <c r="GM138" i="9"/>
  <c r="GL138" i="9"/>
  <c r="GE138" i="9"/>
  <c r="GI138" i="9" s="1"/>
  <c r="GD138" i="9"/>
  <c r="GC138" i="9"/>
  <c r="GB138" i="9"/>
  <c r="FY138" i="9"/>
  <c r="FX138" i="9"/>
  <c r="FU138" i="9"/>
  <c r="FT138" i="9"/>
  <c r="FM138" i="9"/>
  <c r="FD138" i="9"/>
  <c r="FN138" i="9" s="1"/>
  <c r="EJ138" i="9" s="1"/>
  <c r="EW138" i="9"/>
  <c r="EV138" i="9"/>
  <c r="ES138" i="9"/>
  <c r="ER138" i="9"/>
  <c r="EO138" i="9"/>
  <c r="EN138" i="9"/>
  <c r="EI138" i="9"/>
  <c r="EY138" i="9" s="1"/>
  <c r="FA138" i="9" s="1"/>
  <c r="EH138" i="9"/>
  <c r="EG138" i="9"/>
  <c r="EF138" i="9"/>
  <c r="FL138" i="9" s="1"/>
  <c r="EC138" i="9"/>
  <c r="Q138" i="9" s="1"/>
  <c r="EB138" i="9"/>
  <c r="FH138" i="9" s="1"/>
  <c r="DY138" i="9"/>
  <c r="FE138" i="9" s="1"/>
  <c r="DX138" i="9"/>
  <c r="DE138" i="9"/>
  <c r="CW138" i="9"/>
  <c r="CV138" i="9"/>
  <c r="CQ138" i="9"/>
  <c r="CS138" i="9" s="1"/>
  <c r="CO138" i="9"/>
  <c r="CN138" i="9"/>
  <c r="CK138" i="9"/>
  <c r="CJ138" i="9"/>
  <c r="CG138" i="9"/>
  <c r="CF138" i="9"/>
  <c r="CP138" i="9" s="1"/>
  <c r="CR138" i="9" s="1"/>
  <c r="CA138" i="9"/>
  <c r="BZ138" i="9"/>
  <c r="BY138" i="9"/>
  <c r="BX138" i="9"/>
  <c r="DD138" i="9" s="1"/>
  <c r="BU138" i="9"/>
  <c r="DA138" i="9" s="1"/>
  <c r="BT138" i="9"/>
  <c r="CZ138" i="9" s="1"/>
  <c r="BQ138" i="9"/>
  <c r="BP138" i="9"/>
  <c r="BI138" i="9"/>
  <c r="BH138" i="9"/>
  <c r="BE138" i="9"/>
  <c r="BK138" i="9" s="1"/>
  <c r="AG138" i="9" s="1"/>
  <c r="BM138" i="9" s="1"/>
  <c r="AS138" i="9"/>
  <c r="AR138" i="9"/>
  <c r="AO138" i="9"/>
  <c r="AN138" i="9"/>
  <c r="AK138" i="9"/>
  <c r="AJ138" i="9"/>
  <c r="AE138" i="9"/>
  <c r="AD138" i="9"/>
  <c r="AC138" i="9"/>
  <c r="AB138" i="9"/>
  <c r="Y138" i="9"/>
  <c r="X138" i="9"/>
  <c r="U138" i="9"/>
  <c r="BA138" i="9" s="1"/>
  <c r="T138" i="9"/>
  <c r="O138" i="9"/>
  <c r="N138" i="9"/>
  <c r="K138" i="9"/>
  <c r="J138" i="9"/>
  <c r="HG137" i="9"/>
  <c r="HC137" i="9"/>
  <c r="HB137" i="9"/>
  <c r="HF137" i="9" s="1"/>
  <c r="GQ137" i="9"/>
  <c r="GN137" i="9"/>
  <c r="GR137" i="9" s="1"/>
  <c r="GM137" i="9"/>
  <c r="GL137" i="9"/>
  <c r="GI137" i="9"/>
  <c r="GE137" i="9"/>
  <c r="GU137" i="9" s="1"/>
  <c r="GD137" i="9"/>
  <c r="GH137" i="9" s="1"/>
  <c r="GC137" i="9"/>
  <c r="GB137" i="9"/>
  <c r="FY137" i="9"/>
  <c r="FX137" i="9"/>
  <c r="FU137" i="9"/>
  <c r="FT137" i="9"/>
  <c r="FM137" i="9"/>
  <c r="FI137" i="9"/>
  <c r="FH137" i="9"/>
  <c r="EY137" i="9"/>
  <c r="EX137" i="9"/>
  <c r="EW137" i="9"/>
  <c r="EV137" i="9"/>
  <c r="ES137" i="9"/>
  <c r="ER137" i="9"/>
  <c r="GP137" i="9" s="1"/>
  <c r="EO137" i="9"/>
  <c r="EN137" i="9"/>
  <c r="EI137" i="9"/>
  <c r="EH137" i="9"/>
  <c r="EG137" i="9"/>
  <c r="EF137" i="9"/>
  <c r="EC137" i="9"/>
  <c r="EB137" i="9"/>
  <c r="DY137" i="9"/>
  <c r="FE137" i="9" s="1"/>
  <c r="DX137" i="9"/>
  <c r="FD137" i="9" s="1"/>
  <c r="DK137" i="9"/>
  <c r="DE137" i="9"/>
  <c r="DD137" i="9"/>
  <c r="CP137" i="9"/>
  <c r="CR137" i="9" s="1"/>
  <c r="CO137" i="9"/>
  <c r="CN137" i="9"/>
  <c r="CK137" i="9"/>
  <c r="CJ137" i="9"/>
  <c r="CG137" i="9"/>
  <c r="CF137" i="9"/>
  <c r="CA137" i="9"/>
  <c r="BZ137" i="9"/>
  <c r="BY137" i="9"/>
  <c r="BX137" i="9"/>
  <c r="BU137" i="9"/>
  <c r="BT137" i="9"/>
  <c r="CZ137" i="9" s="1"/>
  <c r="BQ137" i="9"/>
  <c r="CW137" i="9" s="1"/>
  <c r="BP137" i="9"/>
  <c r="CV137" i="9" s="1"/>
  <c r="DF137" i="9" s="1"/>
  <c r="CB137" i="9" s="1"/>
  <c r="DH137" i="9" s="1"/>
  <c r="BH137" i="9"/>
  <c r="BE137" i="9"/>
  <c r="BD137" i="9"/>
  <c r="BA137" i="9"/>
  <c r="AZ137" i="9"/>
  <c r="AU137" i="9"/>
  <c r="AS137" i="9"/>
  <c r="AR137" i="9"/>
  <c r="AO137" i="9"/>
  <c r="AN137" i="9"/>
  <c r="AK137" i="9"/>
  <c r="AJ137" i="9"/>
  <c r="AE137" i="9"/>
  <c r="AD137" i="9"/>
  <c r="AC137" i="9"/>
  <c r="AB137" i="9"/>
  <c r="Y137" i="9"/>
  <c r="X137" i="9"/>
  <c r="U137" i="9"/>
  <c r="T137" i="9"/>
  <c r="O137" i="9"/>
  <c r="N137" i="9"/>
  <c r="K137" i="9"/>
  <c r="J137" i="9"/>
  <c r="HD136" i="9"/>
  <c r="HH136" i="9" s="1"/>
  <c r="HC136" i="9"/>
  <c r="HG136" i="9" s="1"/>
  <c r="HB136" i="9"/>
  <c r="HF136" i="9" s="1"/>
  <c r="GN136" i="9"/>
  <c r="GM136" i="9"/>
  <c r="GL136" i="9"/>
  <c r="GE136" i="9"/>
  <c r="GD136" i="9"/>
  <c r="GC136" i="9"/>
  <c r="GB136" i="9"/>
  <c r="FY136" i="9"/>
  <c r="FX136" i="9"/>
  <c r="FU136" i="9"/>
  <c r="FT136" i="9"/>
  <c r="FH136" i="9"/>
  <c r="FE136" i="9"/>
  <c r="FD136" i="9"/>
  <c r="EW136" i="9"/>
  <c r="EV136" i="9"/>
  <c r="ES136" i="9"/>
  <c r="ER136" i="9"/>
  <c r="EO136" i="9"/>
  <c r="EN136" i="9"/>
  <c r="EI136" i="9"/>
  <c r="EH136" i="9"/>
  <c r="EG136" i="9"/>
  <c r="FM136" i="9" s="1"/>
  <c r="EF136" i="9"/>
  <c r="FL136" i="9" s="1"/>
  <c r="EC136" i="9"/>
  <c r="EB136" i="9"/>
  <c r="DY136" i="9"/>
  <c r="DX136" i="9"/>
  <c r="DJ136" i="9"/>
  <c r="DI136" i="9"/>
  <c r="DD136" i="9"/>
  <c r="DA136" i="9"/>
  <c r="CZ136" i="9"/>
  <c r="CV136" i="9"/>
  <c r="CO136" i="9"/>
  <c r="CN136" i="9"/>
  <c r="CK136" i="9"/>
  <c r="CJ136" i="9"/>
  <c r="CG136" i="9"/>
  <c r="CF136" i="9"/>
  <c r="CA136" i="9"/>
  <c r="BZ136" i="9"/>
  <c r="BY136" i="9"/>
  <c r="DE136" i="9" s="1"/>
  <c r="BX136" i="9"/>
  <c r="BU136" i="9"/>
  <c r="BT136" i="9"/>
  <c r="BQ136" i="9"/>
  <c r="CW136" i="9" s="1"/>
  <c r="DG136" i="9" s="1"/>
  <c r="CC136" i="9" s="1"/>
  <c r="BP136" i="9"/>
  <c r="BE136" i="9"/>
  <c r="BA136" i="9"/>
  <c r="AZ136" i="9"/>
  <c r="AS136" i="9"/>
  <c r="AR136" i="9"/>
  <c r="AO136" i="9"/>
  <c r="AN136" i="9"/>
  <c r="AK136" i="9"/>
  <c r="AJ136" i="9"/>
  <c r="AE136" i="9"/>
  <c r="AD136" i="9"/>
  <c r="AC136" i="9"/>
  <c r="AB136" i="9"/>
  <c r="BH136" i="9" s="1"/>
  <c r="Y136" i="9"/>
  <c r="X136" i="9"/>
  <c r="BD136" i="9" s="1"/>
  <c r="U136" i="9"/>
  <c r="T136" i="9"/>
  <c r="O136" i="9"/>
  <c r="N136" i="9"/>
  <c r="K136" i="9"/>
  <c r="J136" i="9"/>
  <c r="HC135" i="9"/>
  <c r="HG135" i="9" s="1"/>
  <c r="HB135" i="9"/>
  <c r="HF135" i="9" s="1"/>
  <c r="GU135" i="9"/>
  <c r="GT135" i="9"/>
  <c r="GP135" i="9"/>
  <c r="GM135" i="9"/>
  <c r="GL135" i="9"/>
  <c r="GJ135" i="9"/>
  <c r="GE135" i="9"/>
  <c r="GD135" i="9"/>
  <c r="GC135" i="9"/>
  <c r="GB135" i="9"/>
  <c r="FY135" i="9"/>
  <c r="FX135" i="9"/>
  <c r="FU135" i="9"/>
  <c r="FT135" i="9"/>
  <c r="FM135" i="9"/>
  <c r="FO135" i="9" s="1"/>
  <c r="FL135" i="9"/>
  <c r="FE135" i="9"/>
  <c r="EY135" i="9"/>
  <c r="FA135" i="9" s="1"/>
  <c r="EW135" i="9"/>
  <c r="EV135" i="9"/>
  <c r="ES135" i="9"/>
  <c r="ER135" i="9"/>
  <c r="EO135" i="9"/>
  <c r="EN135" i="9"/>
  <c r="EI135" i="9"/>
  <c r="EH135" i="9"/>
  <c r="EG135" i="9"/>
  <c r="EF135" i="9"/>
  <c r="EC135" i="9"/>
  <c r="FI135" i="9" s="1"/>
  <c r="EB135" i="9"/>
  <c r="FH135" i="9" s="1"/>
  <c r="FN135" i="9" s="1"/>
  <c r="EJ135" i="9" s="1"/>
  <c r="DY135" i="9"/>
  <c r="DX135" i="9"/>
  <c r="FD135" i="9" s="1"/>
  <c r="DK135" i="9"/>
  <c r="CW135" i="9"/>
  <c r="CV135" i="9"/>
  <c r="CO135" i="9"/>
  <c r="CN135" i="9"/>
  <c r="CK135" i="9"/>
  <c r="CJ135" i="9"/>
  <c r="CP135" i="9" s="1"/>
  <c r="CR135" i="9" s="1"/>
  <c r="CG135" i="9"/>
  <c r="CF135" i="9"/>
  <c r="CA135" i="9"/>
  <c r="BZ135" i="9"/>
  <c r="BY135" i="9"/>
  <c r="DE135" i="9" s="1"/>
  <c r="BX135" i="9"/>
  <c r="BU135" i="9"/>
  <c r="DA135" i="9" s="1"/>
  <c r="DG135" i="9" s="1"/>
  <c r="CC135" i="9" s="1"/>
  <c r="DI135" i="9" s="1"/>
  <c r="BT135" i="9"/>
  <c r="CZ135" i="9" s="1"/>
  <c r="BQ135" i="9"/>
  <c r="BP135" i="9"/>
  <c r="GF135" i="9" s="1"/>
  <c r="BI135" i="9"/>
  <c r="BH135" i="9"/>
  <c r="AS135" i="9"/>
  <c r="AR135" i="9"/>
  <c r="AO135" i="9"/>
  <c r="AN135" i="9"/>
  <c r="AK135" i="9"/>
  <c r="AU135" i="9" s="1"/>
  <c r="AW135" i="9" s="1"/>
  <c r="AJ135" i="9"/>
  <c r="AE135" i="9"/>
  <c r="AD135" i="9"/>
  <c r="AC135" i="9"/>
  <c r="HE135" i="9" s="1"/>
  <c r="HI135" i="9" s="1"/>
  <c r="AB135" i="9"/>
  <c r="Y135" i="9"/>
  <c r="X135" i="9"/>
  <c r="U135" i="9"/>
  <c r="T135" i="9"/>
  <c r="AZ135" i="9" s="1"/>
  <c r="O135" i="9"/>
  <c r="N135" i="9"/>
  <c r="K135" i="9"/>
  <c r="J135" i="9"/>
  <c r="HG134" i="9"/>
  <c r="HF134" i="9"/>
  <c r="HC134" i="9"/>
  <c r="HB134" i="9"/>
  <c r="GN134" i="9"/>
  <c r="GM134" i="9"/>
  <c r="GU134" i="9" s="1"/>
  <c r="GL134" i="9"/>
  <c r="GP134" i="9" s="1"/>
  <c r="GI134" i="9"/>
  <c r="GY134" i="9" s="1"/>
  <c r="GH134" i="9"/>
  <c r="GX134" i="9" s="1"/>
  <c r="GE134" i="9"/>
  <c r="GD134" i="9"/>
  <c r="GT134" i="9" s="1"/>
  <c r="GC134" i="9"/>
  <c r="GB134" i="9"/>
  <c r="FY134" i="9"/>
  <c r="FX134" i="9"/>
  <c r="FU134" i="9"/>
  <c r="FT134" i="9"/>
  <c r="FM134" i="9"/>
  <c r="FI134" i="9"/>
  <c r="FH134" i="9"/>
  <c r="FA134" i="9"/>
  <c r="EY134" i="9"/>
  <c r="EX134" i="9"/>
  <c r="EW134" i="9"/>
  <c r="EV134" i="9"/>
  <c r="ES134" i="9"/>
  <c r="ER134" i="9"/>
  <c r="EO134" i="9"/>
  <c r="EN134" i="9"/>
  <c r="EI134" i="9"/>
  <c r="EH134" i="9"/>
  <c r="EG134" i="9"/>
  <c r="EF134" i="9"/>
  <c r="FL134" i="9" s="1"/>
  <c r="EC134" i="9"/>
  <c r="EB134" i="9"/>
  <c r="DY134" i="9"/>
  <c r="FE134" i="9" s="1"/>
  <c r="FO134" i="9" s="1"/>
  <c r="EK134" i="9" s="1"/>
  <c r="DX134" i="9"/>
  <c r="FD134" i="9" s="1"/>
  <c r="DF134" i="9"/>
  <c r="CB134" i="9" s="1"/>
  <c r="DH134" i="9" s="1"/>
  <c r="DD134" i="9"/>
  <c r="CZ134" i="9"/>
  <c r="CO134" i="9"/>
  <c r="CN134" i="9"/>
  <c r="CK134" i="9"/>
  <c r="GQ134" i="9" s="1"/>
  <c r="CJ134" i="9"/>
  <c r="CG134" i="9"/>
  <c r="CF134" i="9"/>
  <c r="CA134" i="9"/>
  <c r="BZ134" i="9"/>
  <c r="BY134" i="9"/>
  <c r="BX134" i="9"/>
  <c r="BU134" i="9"/>
  <c r="DA134" i="9" s="1"/>
  <c r="BT134" i="9"/>
  <c r="BQ134" i="9"/>
  <c r="CW134" i="9" s="1"/>
  <c r="BP134" i="9"/>
  <c r="CV134" i="9" s="1"/>
  <c r="BI134" i="9"/>
  <c r="BH134" i="9"/>
  <c r="BD134" i="9"/>
  <c r="AT134" i="9"/>
  <c r="AS134" i="9"/>
  <c r="AR134" i="9"/>
  <c r="AO134" i="9"/>
  <c r="AN134" i="9"/>
  <c r="AK134" i="9"/>
  <c r="AJ134" i="9"/>
  <c r="AE134" i="9"/>
  <c r="AD134" i="9"/>
  <c r="AC134" i="9"/>
  <c r="AB134" i="9"/>
  <c r="HD134" i="9" s="1"/>
  <c r="HH134" i="9" s="1"/>
  <c r="Y134" i="9"/>
  <c r="X134" i="9"/>
  <c r="U134" i="9"/>
  <c r="BA134" i="9" s="1"/>
  <c r="T134" i="9"/>
  <c r="GF134" i="9" s="1"/>
  <c r="GJ134" i="9" s="1"/>
  <c r="O134" i="9"/>
  <c r="N134" i="9"/>
  <c r="K134" i="9"/>
  <c r="J134" i="9"/>
  <c r="HG133" i="9"/>
  <c r="HD133" i="9"/>
  <c r="HH133" i="9" s="1"/>
  <c r="HC133" i="9"/>
  <c r="HB133" i="9"/>
  <c r="HF133" i="9" s="1"/>
  <c r="GU133" i="9"/>
  <c r="GY133" i="9" s="1"/>
  <c r="GQ133" i="9"/>
  <c r="GO133" i="9"/>
  <c r="GM133" i="9"/>
  <c r="GL133" i="9"/>
  <c r="GI133" i="9"/>
  <c r="GE133" i="9"/>
  <c r="GD133" i="9"/>
  <c r="GC133" i="9"/>
  <c r="GB133" i="9"/>
  <c r="FY133" i="9"/>
  <c r="FX133" i="9"/>
  <c r="FU133" i="9"/>
  <c r="FT133" i="9"/>
  <c r="FM133" i="9"/>
  <c r="FE133" i="9"/>
  <c r="FD133" i="9"/>
  <c r="FA133" i="9"/>
  <c r="EW133" i="9"/>
  <c r="EV133" i="9"/>
  <c r="ES133" i="9"/>
  <c r="ER133" i="9"/>
  <c r="EO133" i="9"/>
  <c r="EN133" i="9"/>
  <c r="EI133" i="9"/>
  <c r="EY133" i="9" s="1"/>
  <c r="EH133" i="9"/>
  <c r="EG133" i="9"/>
  <c r="EF133" i="9"/>
  <c r="FL133" i="9" s="1"/>
  <c r="EC133" i="9"/>
  <c r="FI133" i="9" s="1"/>
  <c r="EB133" i="9"/>
  <c r="FH133" i="9" s="1"/>
  <c r="DY133" i="9"/>
  <c r="DX133" i="9"/>
  <c r="DK133" i="9"/>
  <c r="DJ133" i="9"/>
  <c r="DE133" i="9"/>
  <c r="DA133" i="9"/>
  <c r="CZ133" i="9"/>
  <c r="CW133" i="9"/>
  <c r="DG133" i="9" s="1"/>
  <c r="CC133" i="9" s="1"/>
  <c r="DI133" i="9" s="1"/>
  <c r="CS133" i="9"/>
  <c r="CQ133" i="9"/>
  <c r="CO133" i="9"/>
  <c r="CN133" i="9"/>
  <c r="CK133" i="9"/>
  <c r="CJ133" i="9"/>
  <c r="CP133" i="9" s="1"/>
  <c r="CG133" i="9"/>
  <c r="CF133" i="9"/>
  <c r="CA133" i="9"/>
  <c r="BZ133" i="9"/>
  <c r="BY133" i="9"/>
  <c r="BX133" i="9"/>
  <c r="DD133" i="9" s="1"/>
  <c r="BU133" i="9"/>
  <c r="BT133" i="9"/>
  <c r="BQ133" i="9"/>
  <c r="BP133" i="9"/>
  <c r="CV133" i="9" s="1"/>
  <c r="BJ133" i="9"/>
  <c r="AF133" i="9" s="1"/>
  <c r="BD133" i="9"/>
  <c r="BA133" i="9"/>
  <c r="AZ133" i="9"/>
  <c r="AS133" i="9"/>
  <c r="AR133" i="9"/>
  <c r="AO133" i="9"/>
  <c r="AN133" i="9"/>
  <c r="AK133" i="9"/>
  <c r="AJ133" i="9"/>
  <c r="AE133" i="9"/>
  <c r="AD133" i="9"/>
  <c r="AC133" i="9"/>
  <c r="AB133" i="9"/>
  <c r="BH133" i="9" s="1"/>
  <c r="Y133" i="9"/>
  <c r="Q133" i="9" s="1"/>
  <c r="X133" i="9"/>
  <c r="P133" i="9" s="1"/>
  <c r="U133" i="9"/>
  <c r="GG133" i="9" s="1"/>
  <c r="GK133" i="9" s="1"/>
  <c r="T133" i="9"/>
  <c r="O133" i="9"/>
  <c r="N133" i="9"/>
  <c r="K133" i="9"/>
  <c r="J133" i="9"/>
  <c r="HG132" i="9"/>
  <c r="HF132" i="9"/>
  <c r="HC132" i="9"/>
  <c r="HB132" i="9"/>
  <c r="GM132" i="9"/>
  <c r="GL132" i="9"/>
  <c r="GE132" i="9"/>
  <c r="GD132" i="9"/>
  <c r="GC132" i="9"/>
  <c r="GB132" i="9"/>
  <c r="FY132" i="9"/>
  <c r="FX132" i="9"/>
  <c r="FU132" i="9"/>
  <c r="FT132" i="9"/>
  <c r="FL132" i="9"/>
  <c r="FE132" i="9"/>
  <c r="FD132" i="9"/>
  <c r="FN132" i="9" s="1"/>
  <c r="EJ132" i="9" s="1"/>
  <c r="EW132" i="9"/>
  <c r="EV132" i="9"/>
  <c r="ES132" i="9"/>
  <c r="ER132" i="9"/>
  <c r="EX132" i="9" s="1"/>
  <c r="EZ132" i="9" s="1"/>
  <c r="EO132" i="9"/>
  <c r="EN132" i="9"/>
  <c r="EI132" i="9"/>
  <c r="EH132" i="9"/>
  <c r="EG132" i="9"/>
  <c r="FM132" i="9" s="1"/>
  <c r="EF132" i="9"/>
  <c r="EC132" i="9"/>
  <c r="FI132" i="9" s="1"/>
  <c r="EB132" i="9"/>
  <c r="FH132" i="9" s="1"/>
  <c r="DY132" i="9"/>
  <c r="DX132" i="9"/>
  <c r="DK132" i="9"/>
  <c r="DI132" i="9"/>
  <c r="DE132" i="9"/>
  <c r="DA132" i="9"/>
  <c r="DG132" i="9" s="1"/>
  <c r="CC132" i="9" s="1"/>
  <c r="CV132" i="9"/>
  <c r="CO132" i="9"/>
  <c r="CN132" i="9"/>
  <c r="CK132" i="9"/>
  <c r="CJ132" i="9"/>
  <c r="GP132" i="9" s="1"/>
  <c r="CG132" i="9"/>
  <c r="CF132" i="9"/>
  <c r="CA132" i="9"/>
  <c r="CQ132" i="9" s="1"/>
  <c r="BZ132" i="9"/>
  <c r="BY132" i="9"/>
  <c r="BX132" i="9"/>
  <c r="DD132" i="9" s="1"/>
  <c r="BU132" i="9"/>
  <c r="GO132" i="9" s="1"/>
  <c r="BT132" i="9"/>
  <c r="CZ132" i="9" s="1"/>
  <c r="BQ132" i="9"/>
  <c r="CW132" i="9" s="1"/>
  <c r="BP132" i="9"/>
  <c r="BH132" i="9"/>
  <c r="BE132" i="9"/>
  <c r="AZ132" i="9"/>
  <c r="AU132" i="9"/>
  <c r="AS132" i="9"/>
  <c r="AR132" i="9"/>
  <c r="AO132" i="9"/>
  <c r="AN132" i="9"/>
  <c r="AK132" i="9"/>
  <c r="AJ132" i="9"/>
  <c r="AT132" i="9" s="1"/>
  <c r="AV132" i="9" s="1"/>
  <c r="AE132" i="9"/>
  <c r="AD132" i="9"/>
  <c r="AC132" i="9"/>
  <c r="AB132" i="9"/>
  <c r="Y132" i="9"/>
  <c r="X132" i="9"/>
  <c r="U132" i="9"/>
  <c r="T132" i="9"/>
  <c r="O132" i="9"/>
  <c r="N132" i="9"/>
  <c r="K132" i="9"/>
  <c r="J132" i="9"/>
  <c r="HF131" i="9"/>
  <c r="HD131" i="9"/>
  <c r="HH131" i="9" s="1"/>
  <c r="HC131" i="9"/>
  <c r="HG131" i="9" s="1"/>
  <c r="HB131" i="9"/>
  <c r="GP131" i="9"/>
  <c r="GO131" i="9"/>
  <c r="GM131" i="9"/>
  <c r="GU131" i="9" s="1"/>
  <c r="GL131" i="9"/>
  <c r="GT131" i="9" s="1"/>
  <c r="GE131" i="9"/>
  <c r="GD131" i="9"/>
  <c r="GC131" i="9"/>
  <c r="GB131" i="9"/>
  <c r="FY131" i="9"/>
  <c r="FX131" i="9"/>
  <c r="FU131" i="9"/>
  <c r="FT131" i="9"/>
  <c r="FL131" i="9"/>
  <c r="FH131" i="9"/>
  <c r="FE131" i="9"/>
  <c r="EZ131" i="9"/>
  <c r="EX131" i="9"/>
  <c r="EW131" i="9"/>
  <c r="EV131" i="9"/>
  <c r="ES131" i="9"/>
  <c r="ER131" i="9"/>
  <c r="EO131" i="9"/>
  <c r="EN131" i="9"/>
  <c r="EI131" i="9"/>
  <c r="EH131" i="9"/>
  <c r="EG131" i="9"/>
  <c r="FM131" i="9" s="1"/>
  <c r="EF131" i="9"/>
  <c r="EC131" i="9"/>
  <c r="FI131" i="9" s="1"/>
  <c r="FO131" i="9" s="1"/>
  <c r="EK131" i="9" s="1"/>
  <c r="EB131" i="9"/>
  <c r="DY131" i="9"/>
  <c r="DX131" i="9"/>
  <c r="DD131" i="9"/>
  <c r="DA131" i="9"/>
  <c r="CV131" i="9"/>
  <c r="CR131" i="9"/>
  <c r="CQ131" i="9"/>
  <c r="CO131" i="9"/>
  <c r="CN131" i="9"/>
  <c r="CK131" i="9"/>
  <c r="CJ131" i="9"/>
  <c r="CG131" i="9"/>
  <c r="CF131" i="9"/>
  <c r="CP131" i="9" s="1"/>
  <c r="CA131" i="9"/>
  <c r="BZ131" i="9"/>
  <c r="BY131" i="9"/>
  <c r="BX131" i="9"/>
  <c r="BU131" i="9"/>
  <c r="BT131" i="9"/>
  <c r="CZ131" i="9" s="1"/>
  <c r="BQ131" i="9"/>
  <c r="BP131" i="9"/>
  <c r="BH131" i="9"/>
  <c r="BA131" i="9"/>
  <c r="AS131" i="9"/>
  <c r="AR131" i="9"/>
  <c r="AO131" i="9"/>
  <c r="AN131" i="9"/>
  <c r="AK131" i="9"/>
  <c r="AJ131" i="9"/>
  <c r="AE131" i="9"/>
  <c r="AD131" i="9"/>
  <c r="DJ131" i="9" s="1"/>
  <c r="AC131" i="9"/>
  <c r="BI131" i="9" s="1"/>
  <c r="AB131" i="9"/>
  <c r="Y131" i="9"/>
  <c r="Q131" i="9" s="1"/>
  <c r="X131" i="9"/>
  <c r="U131" i="9"/>
  <c r="T131" i="9"/>
  <c r="AZ131" i="9" s="1"/>
  <c r="O131" i="9"/>
  <c r="N131" i="9"/>
  <c r="K131" i="9"/>
  <c r="J131" i="9"/>
  <c r="HF130" i="9"/>
  <c r="HC130" i="9"/>
  <c r="HG130" i="9" s="1"/>
  <c r="HB130" i="9"/>
  <c r="GT130" i="9"/>
  <c r="GX130" i="9" s="1"/>
  <c r="GP130" i="9"/>
  <c r="GN130" i="9"/>
  <c r="GM130" i="9"/>
  <c r="GL130" i="9"/>
  <c r="GF130" i="9"/>
  <c r="GJ130" i="9" s="1"/>
  <c r="GE130" i="9"/>
  <c r="GD130" i="9"/>
  <c r="GH130" i="9" s="1"/>
  <c r="GC130" i="9"/>
  <c r="GB130" i="9"/>
  <c r="FY130" i="9"/>
  <c r="FX130" i="9"/>
  <c r="FU130" i="9"/>
  <c r="FT130" i="9"/>
  <c r="P130" i="9" s="1"/>
  <c r="FL130" i="9"/>
  <c r="FH130" i="9"/>
  <c r="FD130" i="9"/>
  <c r="EW130" i="9"/>
  <c r="EV130" i="9"/>
  <c r="ES130" i="9"/>
  <c r="EY130" i="9" s="1"/>
  <c r="FA130" i="9" s="1"/>
  <c r="ER130" i="9"/>
  <c r="EO130" i="9"/>
  <c r="EN130" i="9"/>
  <c r="EI130" i="9"/>
  <c r="EH130" i="9"/>
  <c r="EG130" i="9"/>
  <c r="FM130" i="9" s="1"/>
  <c r="EF130" i="9"/>
  <c r="EC130" i="9"/>
  <c r="FI130" i="9" s="1"/>
  <c r="EB130" i="9"/>
  <c r="DY130" i="9"/>
  <c r="FE130" i="9" s="1"/>
  <c r="DX130" i="9"/>
  <c r="DK130" i="9"/>
  <c r="DF130" i="9"/>
  <c r="CB130" i="9" s="1"/>
  <c r="DH130" i="9" s="1"/>
  <c r="DD130" i="9"/>
  <c r="CW130" i="9"/>
  <c r="CO130" i="9"/>
  <c r="CN130" i="9"/>
  <c r="CK130" i="9"/>
  <c r="CJ130" i="9"/>
  <c r="CG130" i="9"/>
  <c r="GI130" i="9" s="1"/>
  <c r="CF130" i="9"/>
  <c r="CA130" i="9"/>
  <c r="BZ130" i="9"/>
  <c r="BY130" i="9"/>
  <c r="DE130" i="9" s="1"/>
  <c r="BX130" i="9"/>
  <c r="BU130" i="9"/>
  <c r="DA130" i="9" s="1"/>
  <c r="DG130" i="9" s="1"/>
  <c r="CC130" i="9" s="1"/>
  <c r="DI130" i="9" s="1"/>
  <c r="BT130" i="9"/>
  <c r="CZ130" i="9" s="1"/>
  <c r="BQ130" i="9"/>
  <c r="BP130" i="9"/>
  <c r="CV130" i="9" s="1"/>
  <c r="BI130" i="9"/>
  <c r="BD130" i="9"/>
  <c r="BA130" i="9"/>
  <c r="AZ130" i="9"/>
  <c r="BJ130" i="9" s="1"/>
  <c r="AF130" i="9" s="1"/>
  <c r="AS130" i="9"/>
  <c r="AR130" i="9"/>
  <c r="AO130" i="9"/>
  <c r="AU130" i="9" s="1"/>
  <c r="AW130" i="9" s="1"/>
  <c r="AN130" i="9"/>
  <c r="AK130" i="9"/>
  <c r="AJ130" i="9"/>
  <c r="AE130" i="9"/>
  <c r="AD130" i="9"/>
  <c r="AC130" i="9"/>
  <c r="AB130" i="9"/>
  <c r="BH130" i="9" s="1"/>
  <c r="Y130" i="9"/>
  <c r="GO130" i="9" s="1"/>
  <c r="X130" i="9"/>
  <c r="U130" i="9"/>
  <c r="T130" i="9"/>
  <c r="O130" i="9"/>
  <c r="N130" i="9"/>
  <c r="K130" i="9"/>
  <c r="J130" i="9"/>
  <c r="HG129" i="9"/>
  <c r="HC129" i="9"/>
  <c r="HB129" i="9"/>
  <c r="HF129" i="9" s="1"/>
  <c r="GR129" i="9"/>
  <c r="GN129" i="9"/>
  <c r="GM129" i="9"/>
  <c r="GU129" i="9" s="1"/>
  <c r="GL129" i="9"/>
  <c r="GE129" i="9"/>
  <c r="GD129" i="9"/>
  <c r="GH129" i="9" s="1"/>
  <c r="GC129" i="9"/>
  <c r="GB129" i="9"/>
  <c r="FY129" i="9"/>
  <c r="FX129" i="9"/>
  <c r="FU129" i="9"/>
  <c r="FT129" i="9"/>
  <c r="FN129" i="9"/>
  <c r="EJ129" i="9" s="1"/>
  <c r="FM129" i="9"/>
  <c r="FH129" i="9"/>
  <c r="FD129" i="9"/>
  <c r="EW129" i="9"/>
  <c r="EV129" i="9"/>
  <c r="ES129" i="9"/>
  <c r="ER129" i="9"/>
  <c r="EO129" i="9"/>
  <c r="EN129" i="9"/>
  <c r="EI129" i="9"/>
  <c r="EH129" i="9"/>
  <c r="EG129" i="9"/>
  <c r="EF129" i="9"/>
  <c r="FL129" i="9" s="1"/>
  <c r="EC129" i="9"/>
  <c r="FI129" i="9" s="1"/>
  <c r="FO129" i="9" s="1"/>
  <c r="EK129" i="9" s="1"/>
  <c r="EB129" i="9"/>
  <c r="DY129" i="9"/>
  <c r="FE129" i="9" s="1"/>
  <c r="DX129" i="9"/>
  <c r="DD129" i="9"/>
  <c r="CZ129" i="9"/>
  <c r="CP129" i="9"/>
  <c r="CO129" i="9"/>
  <c r="CN129" i="9"/>
  <c r="CK129" i="9"/>
  <c r="CJ129" i="9"/>
  <c r="CG129" i="9"/>
  <c r="CF129" i="9"/>
  <c r="CA129" i="9"/>
  <c r="BZ129" i="9"/>
  <c r="BY129" i="9"/>
  <c r="BX129" i="9"/>
  <c r="BU129" i="9"/>
  <c r="DA129" i="9" s="1"/>
  <c r="BT129" i="9"/>
  <c r="BQ129" i="9"/>
  <c r="CW129" i="9" s="1"/>
  <c r="BP129" i="9"/>
  <c r="CV129" i="9" s="1"/>
  <c r="DF129" i="9" s="1"/>
  <c r="CB129" i="9" s="1"/>
  <c r="DH129" i="9" s="1"/>
  <c r="BI129" i="9"/>
  <c r="BD129" i="9"/>
  <c r="AZ129" i="9"/>
  <c r="AS129" i="9"/>
  <c r="AR129" i="9"/>
  <c r="AO129" i="9"/>
  <c r="AN129" i="9"/>
  <c r="AK129" i="9"/>
  <c r="GI129" i="9" s="1"/>
  <c r="AJ129" i="9"/>
  <c r="AE129" i="9"/>
  <c r="AD129" i="9"/>
  <c r="AC129" i="9"/>
  <c r="AB129" i="9"/>
  <c r="Y129" i="9"/>
  <c r="X129" i="9"/>
  <c r="U129" i="9"/>
  <c r="BA129" i="9" s="1"/>
  <c r="T129" i="9"/>
  <c r="O129" i="9"/>
  <c r="N129" i="9"/>
  <c r="K129" i="9"/>
  <c r="J129" i="9"/>
  <c r="HC128" i="9"/>
  <c r="HG128" i="9" s="1"/>
  <c r="HB128" i="9"/>
  <c r="HF128" i="9" s="1"/>
  <c r="GU128" i="9"/>
  <c r="GP128" i="9"/>
  <c r="GM128" i="9"/>
  <c r="GL128" i="9"/>
  <c r="GT128" i="9" s="1"/>
  <c r="GI128" i="9"/>
  <c r="GE128" i="9"/>
  <c r="GD128" i="9"/>
  <c r="GC128" i="9"/>
  <c r="GB128" i="9"/>
  <c r="FY128" i="9"/>
  <c r="FX128" i="9"/>
  <c r="FU128" i="9"/>
  <c r="FT128" i="9"/>
  <c r="FI128" i="9"/>
  <c r="EY128" i="9"/>
  <c r="EX128" i="9"/>
  <c r="EZ128" i="9" s="1"/>
  <c r="EW128" i="9"/>
  <c r="EV128" i="9"/>
  <c r="ES128" i="9"/>
  <c r="ER128" i="9"/>
  <c r="EO128" i="9"/>
  <c r="EN128" i="9"/>
  <c r="EI128" i="9"/>
  <c r="EH128" i="9"/>
  <c r="EG128" i="9"/>
  <c r="FM128" i="9" s="1"/>
  <c r="EF128" i="9"/>
  <c r="FL128" i="9" s="1"/>
  <c r="EC128" i="9"/>
  <c r="EB128" i="9"/>
  <c r="FH128" i="9" s="1"/>
  <c r="DY128" i="9"/>
  <c r="FE128" i="9" s="1"/>
  <c r="FO128" i="9" s="1"/>
  <c r="DX128" i="9"/>
  <c r="FD128" i="9" s="1"/>
  <c r="FN128" i="9" s="1"/>
  <c r="FP128" i="9" s="1"/>
  <c r="DJ128" i="9"/>
  <c r="DE128" i="9"/>
  <c r="DA128" i="9"/>
  <c r="DG128" i="9" s="1"/>
  <c r="CC128" i="9" s="1"/>
  <c r="DI128" i="9" s="1"/>
  <c r="CV128" i="9"/>
  <c r="CO128" i="9"/>
  <c r="CN128" i="9"/>
  <c r="CK128" i="9"/>
  <c r="CJ128" i="9"/>
  <c r="CG128" i="9"/>
  <c r="CF128" i="9"/>
  <c r="CA128" i="9"/>
  <c r="BZ128" i="9"/>
  <c r="CP128" i="9" s="1"/>
  <c r="BY128" i="9"/>
  <c r="BX128" i="9"/>
  <c r="DD128" i="9" s="1"/>
  <c r="BU128" i="9"/>
  <c r="GO128" i="9" s="1"/>
  <c r="BT128" i="9"/>
  <c r="CZ128" i="9" s="1"/>
  <c r="BQ128" i="9"/>
  <c r="CW128" i="9" s="1"/>
  <c r="BP128" i="9"/>
  <c r="BH128" i="9"/>
  <c r="BE128" i="9"/>
  <c r="AZ128" i="9"/>
  <c r="AV128" i="9"/>
  <c r="AS128" i="9"/>
  <c r="AR128" i="9"/>
  <c r="AO128" i="9"/>
  <c r="AN128" i="9"/>
  <c r="AK128" i="9"/>
  <c r="AJ128" i="9"/>
  <c r="AT128" i="9" s="1"/>
  <c r="AE128" i="9"/>
  <c r="AD128" i="9"/>
  <c r="AC128" i="9"/>
  <c r="AB128" i="9"/>
  <c r="Y128" i="9"/>
  <c r="X128" i="9"/>
  <c r="U128" i="9"/>
  <c r="T128" i="9"/>
  <c r="O128" i="9"/>
  <c r="N128" i="9"/>
  <c r="K128" i="9"/>
  <c r="J128" i="9"/>
  <c r="HF127" i="9"/>
  <c r="HD127" i="9"/>
  <c r="HH127" i="9" s="1"/>
  <c r="HC127" i="9"/>
  <c r="HG127" i="9" s="1"/>
  <c r="HB127" i="9"/>
  <c r="GP127" i="9"/>
  <c r="GM127" i="9"/>
  <c r="GU127" i="9" s="1"/>
  <c r="GL127" i="9"/>
  <c r="GT127" i="9" s="1"/>
  <c r="GF127" i="9"/>
  <c r="GJ127" i="9" s="1"/>
  <c r="GE127" i="9"/>
  <c r="GI127" i="9" s="1"/>
  <c r="GD127" i="9"/>
  <c r="GC127" i="9"/>
  <c r="GB127" i="9"/>
  <c r="FY127" i="9"/>
  <c r="FX127" i="9"/>
  <c r="FU127" i="9"/>
  <c r="FT127" i="9"/>
  <c r="FL127" i="9"/>
  <c r="FH127" i="9"/>
  <c r="FE127" i="9"/>
  <c r="EZ127" i="9"/>
  <c r="EX127" i="9"/>
  <c r="EW127" i="9"/>
  <c r="EV127" i="9"/>
  <c r="ES127" i="9"/>
  <c r="ER127" i="9"/>
  <c r="EO127" i="9"/>
  <c r="EN127" i="9"/>
  <c r="EI127" i="9"/>
  <c r="EH127" i="9"/>
  <c r="EG127" i="9"/>
  <c r="FM127" i="9" s="1"/>
  <c r="EF127" i="9"/>
  <c r="EC127" i="9"/>
  <c r="EB127" i="9"/>
  <c r="DY127" i="9"/>
  <c r="DX127" i="9"/>
  <c r="FD127" i="9" s="1"/>
  <c r="FN127" i="9" s="1"/>
  <c r="EJ127" i="9" s="1"/>
  <c r="DH127" i="9"/>
  <c r="DD127" i="9"/>
  <c r="DA127" i="9"/>
  <c r="CV127" i="9"/>
  <c r="DF127" i="9" s="1"/>
  <c r="CB127" i="9" s="1"/>
  <c r="CR127" i="9"/>
  <c r="CO127" i="9"/>
  <c r="CN127" i="9"/>
  <c r="CK127" i="9"/>
  <c r="CQ127" i="9" s="1"/>
  <c r="CJ127" i="9"/>
  <c r="CG127" i="9"/>
  <c r="CF127" i="9"/>
  <c r="CP127" i="9" s="1"/>
  <c r="CA127" i="9"/>
  <c r="BZ127" i="9"/>
  <c r="BY127" i="9"/>
  <c r="BX127" i="9"/>
  <c r="BU127" i="9"/>
  <c r="BT127" i="9"/>
  <c r="CZ127" i="9" s="1"/>
  <c r="BQ127" i="9"/>
  <c r="BP127" i="9"/>
  <c r="BH127" i="9"/>
  <c r="BA127" i="9"/>
  <c r="AS127" i="9"/>
  <c r="AR127" i="9"/>
  <c r="AO127" i="9"/>
  <c r="AN127" i="9"/>
  <c r="AK127" i="9"/>
  <c r="AJ127" i="9"/>
  <c r="AE127" i="9"/>
  <c r="AD127" i="9"/>
  <c r="DJ127" i="9" s="1"/>
  <c r="AC127" i="9"/>
  <c r="BI127" i="9" s="1"/>
  <c r="AB127" i="9"/>
  <c r="Y127" i="9"/>
  <c r="X127" i="9"/>
  <c r="U127" i="9"/>
  <c r="T127" i="9"/>
  <c r="AZ127" i="9" s="1"/>
  <c r="O127" i="9"/>
  <c r="N127" i="9"/>
  <c r="K127" i="9"/>
  <c r="J127" i="9"/>
  <c r="HF126" i="9"/>
  <c r="HC126" i="9"/>
  <c r="HG126" i="9" s="1"/>
  <c r="HB126" i="9"/>
  <c r="GT126" i="9"/>
  <c r="GX126" i="9" s="1"/>
  <c r="GP126" i="9"/>
  <c r="GN126" i="9"/>
  <c r="GM126" i="9"/>
  <c r="GL126" i="9"/>
  <c r="GF126" i="9"/>
  <c r="GJ126" i="9" s="1"/>
  <c r="GE126" i="9"/>
  <c r="GD126" i="9"/>
  <c r="GH126" i="9" s="1"/>
  <c r="GC126" i="9"/>
  <c r="GB126" i="9"/>
  <c r="FY126" i="9"/>
  <c r="FX126" i="9"/>
  <c r="FU126" i="9"/>
  <c r="FT126" i="9"/>
  <c r="FL126" i="9"/>
  <c r="FH126" i="9"/>
  <c r="FD126" i="9"/>
  <c r="EY126" i="9"/>
  <c r="FA126" i="9" s="1"/>
  <c r="EW126" i="9"/>
  <c r="EV126" i="9"/>
  <c r="ES126" i="9"/>
  <c r="ER126" i="9"/>
  <c r="EO126" i="9"/>
  <c r="EN126" i="9"/>
  <c r="EK126" i="9"/>
  <c r="EI126" i="9"/>
  <c r="EH126" i="9"/>
  <c r="EG126" i="9"/>
  <c r="FM126" i="9" s="1"/>
  <c r="EF126" i="9"/>
  <c r="EC126" i="9"/>
  <c r="FI126" i="9" s="1"/>
  <c r="EB126" i="9"/>
  <c r="DY126" i="9"/>
  <c r="FE126" i="9" s="1"/>
  <c r="FO126" i="9" s="1"/>
  <c r="FQ126" i="9" s="1"/>
  <c r="DX126" i="9"/>
  <c r="DK126" i="9"/>
  <c r="DF126" i="9"/>
  <c r="CB126" i="9" s="1"/>
  <c r="DH126" i="9" s="1"/>
  <c r="DD126" i="9"/>
  <c r="CW126" i="9"/>
  <c r="CO126" i="9"/>
  <c r="CN126" i="9"/>
  <c r="CK126" i="9"/>
  <c r="CJ126" i="9"/>
  <c r="CG126" i="9"/>
  <c r="GI126" i="9" s="1"/>
  <c r="CF126" i="9"/>
  <c r="CA126" i="9"/>
  <c r="BZ126" i="9"/>
  <c r="BY126" i="9"/>
  <c r="DE126" i="9" s="1"/>
  <c r="BX126" i="9"/>
  <c r="BU126" i="9"/>
  <c r="DA126" i="9" s="1"/>
  <c r="BT126" i="9"/>
  <c r="CZ126" i="9" s="1"/>
  <c r="BQ126" i="9"/>
  <c r="BP126" i="9"/>
  <c r="CV126" i="9" s="1"/>
  <c r="BI126" i="9"/>
  <c r="BD126" i="9"/>
  <c r="BA126" i="9"/>
  <c r="AZ126" i="9"/>
  <c r="AS126" i="9"/>
  <c r="AR126" i="9"/>
  <c r="AO126" i="9"/>
  <c r="AU126" i="9" s="1"/>
  <c r="AW126" i="9" s="1"/>
  <c r="AN126" i="9"/>
  <c r="AK126" i="9"/>
  <c r="AJ126" i="9"/>
  <c r="AE126" i="9"/>
  <c r="AD126" i="9"/>
  <c r="AC126" i="9"/>
  <c r="AB126" i="9"/>
  <c r="BH126" i="9" s="1"/>
  <c r="Y126" i="9"/>
  <c r="GO126" i="9" s="1"/>
  <c r="X126" i="9"/>
  <c r="U126" i="9"/>
  <c r="T126" i="9"/>
  <c r="P126" i="9"/>
  <c r="O126" i="9"/>
  <c r="N126" i="9"/>
  <c r="K126" i="9"/>
  <c r="J126" i="9"/>
  <c r="HG125" i="9"/>
  <c r="HC125" i="9"/>
  <c r="HB125" i="9"/>
  <c r="HF125" i="9" s="1"/>
  <c r="GR125" i="9"/>
  <c r="GN125" i="9"/>
  <c r="GM125" i="9"/>
  <c r="GU125" i="9" s="1"/>
  <c r="GL125" i="9"/>
  <c r="GE125" i="9"/>
  <c r="GD125" i="9"/>
  <c r="GC125" i="9"/>
  <c r="GB125" i="9"/>
  <c r="FY125" i="9"/>
  <c r="FX125" i="9"/>
  <c r="FU125" i="9"/>
  <c r="FT125" i="9"/>
  <c r="FM125" i="9"/>
  <c r="FD125" i="9"/>
  <c r="EW125" i="9"/>
  <c r="EV125" i="9"/>
  <c r="ES125" i="9"/>
  <c r="ER125" i="9"/>
  <c r="EO125" i="9"/>
  <c r="EN125" i="9"/>
  <c r="EI125" i="9"/>
  <c r="EH125" i="9"/>
  <c r="EG125" i="9"/>
  <c r="EF125" i="9"/>
  <c r="EC125" i="9"/>
  <c r="FI125" i="9" s="1"/>
  <c r="FO125" i="9" s="1"/>
  <c r="EK125" i="9" s="1"/>
  <c r="EB125" i="9"/>
  <c r="FH125" i="9" s="1"/>
  <c r="DY125" i="9"/>
  <c r="FE125" i="9" s="1"/>
  <c r="DX125" i="9"/>
  <c r="DD125" i="9"/>
  <c r="CZ125" i="9"/>
  <c r="CO125" i="9"/>
  <c r="CN125" i="9"/>
  <c r="CK125" i="9"/>
  <c r="CJ125" i="9"/>
  <c r="CP125" i="9" s="1"/>
  <c r="CG125" i="9"/>
  <c r="CF125" i="9"/>
  <c r="CA125" i="9"/>
  <c r="BZ125" i="9"/>
  <c r="BY125" i="9"/>
  <c r="BX125" i="9"/>
  <c r="BU125" i="9"/>
  <c r="DA125" i="9" s="1"/>
  <c r="BT125" i="9"/>
  <c r="BQ125" i="9"/>
  <c r="CW125" i="9" s="1"/>
  <c r="BP125" i="9"/>
  <c r="CV125" i="9" s="1"/>
  <c r="BI125" i="9"/>
  <c r="BE125" i="9"/>
  <c r="AZ125" i="9"/>
  <c r="AS125" i="9"/>
  <c r="AR125" i="9"/>
  <c r="AO125" i="9"/>
  <c r="AN125" i="9"/>
  <c r="AK125" i="9"/>
  <c r="GI125" i="9" s="1"/>
  <c r="AJ125" i="9"/>
  <c r="AE125" i="9"/>
  <c r="DK125" i="9" s="1"/>
  <c r="AD125" i="9"/>
  <c r="AC125" i="9"/>
  <c r="AB125" i="9"/>
  <c r="BH125" i="9" s="1"/>
  <c r="Y125" i="9"/>
  <c r="X125" i="9"/>
  <c r="BD125" i="9" s="1"/>
  <c r="BJ125" i="9" s="1"/>
  <c r="AF125" i="9" s="1"/>
  <c r="U125" i="9"/>
  <c r="T125" i="9"/>
  <c r="O125" i="9"/>
  <c r="N125" i="9"/>
  <c r="K125" i="9"/>
  <c r="J125" i="9"/>
  <c r="HG124" i="9"/>
  <c r="HC124" i="9"/>
  <c r="HB124" i="9"/>
  <c r="HF124" i="9" s="1"/>
  <c r="GM124" i="9"/>
  <c r="GU124" i="9" s="1"/>
  <c r="GL124" i="9"/>
  <c r="GE124" i="9"/>
  <c r="GD124" i="9"/>
  <c r="GH124" i="9" s="1"/>
  <c r="GC124" i="9"/>
  <c r="GB124" i="9"/>
  <c r="FY124" i="9"/>
  <c r="FX124" i="9"/>
  <c r="FU124" i="9"/>
  <c r="FT124" i="9"/>
  <c r="FM124" i="9"/>
  <c r="FI124" i="9"/>
  <c r="EX124" i="9"/>
  <c r="EZ124" i="9" s="1"/>
  <c r="EW124" i="9"/>
  <c r="EV124" i="9"/>
  <c r="ES124" i="9"/>
  <c r="ER124" i="9"/>
  <c r="EO124" i="9"/>
  <c r="EN124" i="9"/>
  <c r="EI124" i="9"/>
  <c r="EH124" i="9"/>
  <c r="EG124" i="9"/>
  <c r="EF124" i="9"/>
  <c r="FL124" i="9" s="1"/>
  <c r="EC124" i="9"/>
  <c r="EB124" i="9"/>
  <c r="FH124" i="9" s="1"/>
  <c r="DY124" i="9"/>
  <c r="FE124" i="9" s="1"/>
  <c r="FO124" i="9" s="1"/>
  <c r="EK124" i="9" s="1"/>
  <c r="DX124" i="9"/>
  <c r="FD124" i="9" s="1"/>
  <c r="FN124" i="9" s="1"/>
  <c r="DK124" i="9"/>
  <c r="DJ124" i="9"/>
  <c r="DE124" i="9"/>
  <c r="CV124" i="9"/>
  <c r="DF124" i="9" s="1"/>
  <c r="CB124" i="9" s="1"/>
  <c r="DH124" i="9" s="1"/>
  <c r="CO124" i="9"/>
  <c r="CN124" i="9"/>
  <c r="CK124" i="9"/>
  <c r="CJ124" i="9"/>
  <c r="CG124" i="9"/>
  <c r="CF124" i="9"/>
  <c r="CA124" i="9"/>
  <c r="CQ124" i="9" s="1"/>
  <c r="CS124" i="9" s="1"/>
  <c r="BZ124" i="9"/>
  <c r="BY124" i="9"/>
  <c r="BX124" i="9"/>
  <c r="DD124" i="9" s="1"/>
  <c r="BU124" i="9"/>
  <c r="DA124" i="9" s="1"/>
  <c r="BT124" i="9"/>
  <c r="CZ124" i="9" s="1"/>
  <c r="BQ124" i="9"/>
  <c r="CW124" i="9" s="1"/>
  <c r="BP124" i="9"/>
  <c r="BE124" i="9"/>
  <c r="BA124" i="9"/>
  <c r="AS124" i="9"/>
  <c r="AR124" i="9"/>
  <c r="AO124" i="9"/>
  <c r="AU124" i="9" s="1"/>
  <c r="AN124" i="9"/>
  <c r="AT124" i="9" s="1"/>
  <c r="AV124" i="9" s="1"/>
  <c r="AK124" i="9"/>
  <c r="GI124" i="9" s="1"/>
  <c r="AJ124" i="9"/>
  <c r="AE124" i="9"/>
  <c r="AD124" i="9"/>
  <c r="AC124" i="9"/>
  <c r="AB124" i="9"/>
  <c r="Y124" i="9"/>
  <c r="X124" i="9"/>
  <c r="U124" i="9"/>
  <c r="Q124" i="9" s="1"/>
  <c r="T124" i="9"/>
  <c r="O124" i="9"/>
  <c r="N124" i="9"/>
  <c r="K124" i="9"/>
  <c r="J124" i="9"/>
  <c r="HH123" i="9"/>
  <c r="HG123" i="9"/>
  <c r="HC123" i="9"/>
  <c r="HB123" i="9"/>
  <c r="HF123" i="9" s="1"/>
  <c r="GM123" i="9"/>
  <c r="GU123" i="9" s="1"/>
  <c r="GL123" i="9"/>
  <c r="GP123" i="9" s="1"/>
  <c r="GF123" i="9"/>
  <c r="GJ123" i="9" s="1"/>
  <c r="GE123" i="9"/>
  <c r="GD123" i="9"/>
  <c r="GH123" i="9" s="1"/>
  <c r="GC123" i="9"/>
  <c r="GB123" i="9"/>
  <c r="FY123" i="9"/>
  <c r="FX123" i="9"/>
  <c r="FU123" i="9"/>
  <c r="FT123" i="9"/>
  <c r="FM123" i="9"/>
  <c r="FH123" i="9"/>
  <c r="FD123" i="9"/>
  <c r="EW123" i="9"/>
  <c r="EV123" i="9"/>
  <c r="ES123" i="9"/>
  <c r="ER123" i="9"/>
  <c r="EO123" i="9"/>
  <c r="EN123" i="9"/>
  <c r="EI123" i="9"/>
  <c r="EH123" i="9"/>
  <c r="EG123" i="9"/>
  <c r="EF123" i="9"/>
  <c r="FL123" i="9" s="1"/>
  <c r="FN123" i="9" s="1"/>
  <c r="EJ123" i="9" s="1"/>
  <c r="EC123" i="9"/>
  <c r="FI123" i="9" s="1"/>
  <c r="FO123" i="9" s="1"/>
  <c r="EK123" i="9" s="1"/>
  <c r="EB123" i="9"/>
  <c r="DY123" i="9"/>
  <c r="FE123" i="9" s="1"/>
  <c r="DX123" i="9"/>
  <c r="DD123" i="9"/>
  <c r="CZ123" i="9"/>
  <c r="CW123" i="9"/>
  <c r="CP123" i="9"/>
  <c r="CO123" i="9"/>
  <c r="CN123" i="9"/>
  <c r="CK123" i="9"/>
  <c r="CJ123" i="9"/>
  <c r="CG123" i="9"/>
  <c r="CF123" i="9"/>
  <c r="CA123" i="9"/>
  <c r="BZ123" i="9"/>
  <c r="CR123" i="9" s="1"/>
  <c r="BY123" i="9"/>
  <c r="BX123" i="9"/>
  <c r="HD123" i="9" s="1"/>
  <c r="BU123" i="9"/>
  <c r="DA123" i="9" s="1"/>
  <c r="BT123" i="9"/>
  <c r="BQ123" i="9"/>
  <c r="GG123" i="9" s="1"/>
  <c r="GK123" i="9" s="1"/>
  <c r="BP123" i="9"/>
  <c r="CV123" i="9" s="1"/>
  <c r="DF123" i="9" s="1"/>
  <c r="CB123" i="9" s="1"/>
  <c r="DH123" i="9" s="1"/>
  <c r="BI123" i="9"/>
  <c r="AZ123" i="9"/>
  <c r="AS123" i="9"/>
  <c r="AR123" i="9"/>
  <c r="AO123" i="9"/>
  <c r="AN123" i="9"/>
  <c r="AK123" i="9"/>
  <c r="GI123" i="9" s="1"/>
  <c r="AJ123" i="9"/>
  <c r="AE123" i="9"/>
  <c r="AU123" i="9" s="1"/>
  <c r="AW123" i="9" s="1"/>
  <c r="AD123" i="9"/>
  <c r="AC123" i="9"/>
  <c r="AB123" i="9"/>
  <c r="BH123" i="9" s="1"/>
  <c r="Y123" i="9"/>
  <c r="X123" i="9"/>
  <c r="U123" i="9"/>
  <c r="BA123" i="9" s="1"/>
  <c r="T123" i="9"/>
  <c r="O123" i="9"/>
  <c r="N123" i="9"/>
  <c r="K123" i="9"/>
  <c r="J123" i="9"/>
  <c r="HC122" i="9"/>
  <c r="HG122" i="9" s="1"/>
  <c r="HB122" i="9"/>
  <c r="HF122" i="9" s="1"/>
  <c r="GU122" i="9"/>
  <c r="GY122" i="9" s="1"/>
  <c r="GT122" i="9"/>
  <c r="GX122" i="9" s="1"/>
  <c r="GQ122" i="9"/>
  <c r="GP122" i="9"/>
  <c r="GM122" i="9"/>
  <c r="GL122" i="9"/>
  <c r="GI122" i="9"/>
  <c r="GE122" i="9"/>
  <c r="GD122" i="9"/>
  <c r="GH122" i="9" s="1"/>
  <c r="GC122" i="9"/>
  <c r="GB122" i="9"/>
  <c r="FY122" i="9"/>
  <c r="FX122" i="9"/>
  <c r="FU122" i="9"/>
  <c r="FT122" i="9"/>
  <c r="FM122" i="9"/>
  <c r="FE122" i="9"/>
  <c r="EX122" i="9"/>
  <c r="EZ122" i="9" s="1"/>
  <c r="EW122" i="9"/>
  <c r="EV122" i="9"/>
  <c r="ES122" i="9"/>
  <c r="EY122" i="9" s="1"/>
  <c r="ER122" i="9"/>
  <c r="EO122" i="9"/>
  <c r="EN122" i="9"/>
  <c r="EI122" i="9"/>
  <c r="FA122" i="9" s="1"/>
  <c r="EH122" i="9"/>
  <c r="EG122" i="9"/>
  <c r="EF122" i="9"/>
  <c r="FL122" i="9" s="1"/>
  <c r="EC122" i="9"/>
  <c r="FI122" i="9" s="1"/>
  <c r="EB122" i="9"/>
  <c r="FH122" i="9" s="1"/>
  <c r="DY122" i="9"/>
  <c r="DX122" i="9"/>
  <c r="FD122" i="9" s="1"/>
  <c r="FN122" i="9" s="1"/>
  <c r="CZ122" i="9"/>
  <c r="CV122" i="9"/>
  <c r="DF122" i="9" s="1"/>
  <c r="CB122" i="9" s="1"/>
  <c r="DH122" i="9" s="1"/>
  <c r="CO122" i="9"/>
  <c r="CN122" i="9"/>
  <c r="CK122" i="9"/>
  <c r="CJ122" i="9"/>
  <c r="CG122" i="9"/>
  <c r="CF122" i="9"/>
  <c r="CA122" i="9"/>
  <c r="BZ122" i="9"/>
  <c r="BY122" i="9"/>
  <c r="DE122" i="9" s="1"/>
  <c r="BX122" i="9"/>
  <c r="DD122" i="9" s="1"/>
  <c r="BU122" i="9"/>
  <c r="DA122" i="9" s="1"/>
  <c r="DG122" i="9" s="1"/>
  <c r="CC122" i="9" s="1"/>
  <c r="DI122" i="9" s="1"/>
  <c r="BT122" i="9"/>
  <c r="BQ122" i="9"/>
  <c r="CW122" i="9" s="1"/>
  <c r="BP122" i="9"/>
  <c r="BH122" i="9"/>
  <c r="AZ122" i="9"/>
  <c r="AU122" i="9"/>
  <c r="AS122" i="9"/>
  <c r="AR122" i="9"/>
  <c r="AO122" i="9"/>
  <c r="AN122" i="9"/>
  <c r="AK122" i="9"/>
  <c r="AJ122" i="9"/>
  <c r="AT122" i="9" s="1"/>
  <c r="AV122" i="9" s="1"/>
  <c r="AE122" i="9"/>
  <c r="AW122" i="9" s="1"/>
  <c r="AD122" i="9"/>
  <c r="AC122" i="9"/>
  <c r="HE122" i="9" s="1"/>
  <c r="HI122" i="9" s="1"/>
  <c r="AB122" i="9"/>
  <c r="Y122" i="9"/>
  <c r="X122" i="9"/>
  <c r="U122" i="9"/>
  <c r="T122" i="9"/>
  <c r="O122" i="9"/>
  <c r="N122" i="9"/>
  <c r="K122" i="9"/>
  <c r="J122" i="9"/>
  <c r="HF121" i="9"/>
  <c r="HC121" i="9"/>
  <c r="HG121" i="9" s="1"/>
  <c r="HB121" i="9"/>
  <c r="GM121" i="9"/>
  <c r="GU121" i="9" s="1"/>
  <c r="GL121" i="9"/>
  <c r="GT121" i="9" s="1"/>
  <c r="GF121" i="9"/>
  <c r="GJ121" i="9" s="1"/>
  <c r="GE121" i="9"/>
  <c r="GD121" i="9"/>
  <c r="GC121" i="9"/>
  <c r="GB121" i="9"/>
  <c r="FY121" i="9"/>
  <c r="FX121" i="9"/>
  <c r="FU121" i="9"/>
  <c r="FT121" i="9"/>
  <c r="FL121" i="9"/>
  <c r="FI121" i="9"/>
  <c r="FH121" i="9"/>
  <c r="EW121" i="9"/>
  <c r="EV121" i="9"/>
  <c r="ES121" i="9"/>
  <c r="ER121" i="9"/>
  <c r="EO121" i="9"/>
  <c r="EN121" i="9"/>
  <c r="EI121" i="9"/>
  <c r="EH121" i="9"/>
  <c r="EG121" i="9"/>
  <c r="FM121" i="9" s="1"/>
  <c r="EF121" i="9"/>
  <c r="EC121" i="9"/>
  <c r="GO121" i="9" s="1"/>
  <c r="EB121" i="9"/>
  <c r="DY121" i="9"/>
  <c r="FE121" i="9" s="1"/>
  <c r="DX121" i="9"/>
  <c r="FD121" i="9" s="1"/>
  <c r="FN121" i="9" s="1"/>
  <c r="EJ121" i="9" s="1"/>
  <c r="DD121" i="9"/>
  <c r="CW121" i="9"/>
  <c r="CP121" i="9"/>
  <c r="CR121" i="9" s="1"/>
  <c r="CO121" i="9"/>
  <c r="CN121" i="9"/>
  <c r="CK121" i="9"/>
  <c r="CQ121" i="9" s="1"/>
  <c r="CJ121" i="9"/>
  <c r="GP121" i="9" s="1"/>
  <c r="CG121" i="9"/>
  <c r="CF121" i="9"/>
  <c r="CA121" i="9"/>
  <c r="CS121" i="9" s="1"/>
  <c r="BZ121" i="9"/>
  <c r="BY121" i="9"/>
  <c r="BX121" i="9"/>
  <c r="HD121" i="9" s="1"/>
  <c r="HH121" i="9" s="1"/>
  <c r="BU121" i="9"/>
  <c r="DA121" i="9" s="1"/>
  <c r="BT121" i="9"/>
  <c r="CZ121" i="9" s="1"/>
  <c r="BQ121" i="9"/>
  <c r="GG121" i="9" s="1"/>
  <c r="GK121" i="9" s="1"/>
  <c r="BP121" i="9"/>
  <c r="CV121" i="9" s="1"/>
  <c r="DF121" i="9" s="1"/>
  <c r="CB121" i="9" s="1"/>
  <c r="DH121" i="9" s="1"/>
  <c r="BH121" i="9"/>
  <c r="BE121" i="9"/>
  <c r="BK121" i="9" s="1"/>
  <c r="AG121" i="9" s="1"/>
  <c r="BM121" i="9" s="1"/>
  <c r="AS121" i="9"/>
  <c r="AR121" i="9"/>
  <c r="AO121" i="9"/>
  <c r="AN121" i="9"/>
  <c r="AK121" i="9"/>
  <c r="AJ121" i="9"/>
  <c r="GH121" i="9" s="1"/>
  <c r="AE121" i="9"/>
  <c r="AD121" i="9"/>
  <c r="AC121" i="9"/>
  <c r="BI121" i="9" s="1"/>
  <c r="AB121" i="9"/>
  <c r="Y121" i="9"/>
  <c r="X121" i="9"/>
  <c r="U121" i="9"/>
  <c r="BA121" i="9" s="1"/>
  <c r="T121" i="9"/>
  <c r="AZ121" i="9" s="1"/>
  <c r="O121" i="9"/>
  <c r="N121" i="9"/>
  <c r="K121" i="9"/>
  <c r="J121" i="9"/>
  <c r="HG120" i="9"/>
  <c r="HD120" i="9"/>
  <c r="HH120" i="9" s="1"/>
  <c r="HC120" i="9"/>
  <c r="HB120" i="9"/>
  <c r="HF120" i="9" s="1"/>
  <c r="GV120" i="9"/>
  <c r="GQ120" i="9"/>
  <c r="GP120" i="9"/>
  <c r="GN120" i="9"/>
  <c r="GR120" i="9" s="1"/>
  <c r="GM120" i="9"/>
  <c r="GL120" i="9"/>
  <c r="GI120" i="9"/>
  <c r="GE120" i="9"/>
  <c r="GU120" i="9" s="1"/>
  <c r="GY120" i="9" s="1"/>
  <c r="GD120" i="9"/>
  <c r="GC120" i="9"/>
  <c r="GB120" i="9"/>
  <c r="FY120" i="9"/>
  <c r="FX120" i="9"/>
  <c r="FU120" i="9"/>
  <c r="FT120" i="9"/>
  <c r="FM120" i="9"/>
  <c r="FH120" i="9"/>
  <c r="FE120" i="9"/>
  <c r="EW120" i="9"/>
  <c r="EV120" i="9"/>
  <c r="ES120" i="9"/>
  <c r="EY120" i="9" s="1"/>
  <c r="ER120" i="9"/>
  <c r="EO120" i="9"/>
  <c r="EN120" i="9"/>
  <c r="EI120" i="9"/>
  <c r="EH120" i="9"/>
  <c r="EG120" i="9"/>
  <c r="EF120" i="9"/>
  <c r="FL120" i="9" s="1"/>
  <c r="EC120" i="9"/>
  <c r="FI120" i="9" s="1"/>
  <c r="EB120" i="9"/>
  <c r="DY120" i="9"/>
  <c r="DX120" i="9"/>
  <c r="FD120" i="9" s="1"/>
  <c r="DG120" i="9"/>
  <c r="CC120" i="9" s="1"/>
  <c r="DI120" i="9" s="1"/>
  <c r="DD120" i="9"/>
  <c r="CZ120" i="9"/>
  <c r="DF120" i="9" s="1"/>
  <c r="CB120" i="9" s="1"/>
  <c r="DH120" i="9" s="1"/>
  <c r="CO120" i="9"/>
  <c r="CN120" i="9"/>
  <c r="CK120" i="9"/>
  <c r="CJ120" i="9"/>
  <c r="CG120" i="9"/>
  <c r="CF120" i="9"/>
  <c r="GH120" i="9" s="1"/>
  <c r="CA120" i="9"/>
  <c r="BZ120" i="9"/>
  <c r="BY120" i="9"/>
  <c r="DE120" i="9" s="1"/>
  <c r="BX120" i="9"/>
  <c r="BU120" i="9"/>
  <c r="DA120" i="9" s="1"/>
  <c r="BT120" i="9"/>
  <c r="BQ120" i="9"/>
  <c r="CW120" i="9" s="1"/>
  <c r="BP120" i="9"/>
  <c r="CV120" i="9" s="1"/>
  <c r="BI120" i="9"/>
  <c r="BD120" i="9"/>
  <c r="BA120" i="9"/>
  <c r="AS120" i="9"/>
  <c r="AR120" i="9"/>
  <c r="AO120" i="9"/>
  <c r="AU120" i="9" s="1"/>
  <c r="AN120" i="9"/>
  <c r="AK120" i="9"/>
  <c r="AJ120" i="9"/>
  <c r="AE120" i="9"/>
  <c r="AW120" i="9" s="1"/>
  <c r="AD120" i="9"/>
  <c r="AC120" i="9"/>
  <c r="HE120" i="9" s="1"/>
  <c r="HI120" i="9" s="1"/>
  <c r="AB120" i="9"/>
  <c r="BH120" i="9" s="1"/>
  <c r="Y120" i="9"/>
  <c r="GO120" i="9" s="1"/>
  <c r="X120" i="9"/>
  <c r="U120" i="9"/>
  <c r="T120" i="9"/>
  <c r="GF120" i="9" s="1"/>
  <c r="O120" i="9"/>
  <c r="N120" i="9"/>
  <c r="K120" i="9"/>
  <c r="J120" i="9"/>
  <c r="HI119" i="9"/>
  <c r="HE119" i="9"/>
  <c r="HC119" i="9"/>
  <c r="HG119" i="9" s="1"/>
  <c r="HB119" i="9"/>
  <c r="HF119" i="9" s="1"/>
  <c r="GM119" i="9"/>
  <c r="GQ119" i="9" s="1"/>
  <c r="GL119" i="9"/>
  <c r="GG119" i="9"/>
  <c r="GF119" i="9"/>
  <c r="GJ119" i="9" s="1"/>
  <c r="GE119" i="9"/>
  <c r="GI119" i="9" s="1"/>
  <c r="GD119" i="9"/>
  <c r="GC119" i="9"/>
  <c r="GB119" i="9"/>
  <c r="FY119" i="9"/>
  <c r="FX119" i="9"/>
  <c r="FU119" i="9"/>
  <c r="FT119" i="9"/>
  <c r="FP119" i="9"/>
  <c r="FH119" i="9"/>
  <c r="FN119" i="9" s="1"/>
  <c r="EJ119" i="9" s="1"/>
  <c r="FD119" i="9"/>
  <c r="EW119" i="9"/>
  <c r="EV119" i="9"/>
  <c r="ES119" i="9"/>
  <c r="ER119" i="9"/>
  <c r="EO119" i="9"/>
  <c r="EN119" i="9"/>
  <c r="EI119" i="9"/>
  <c r="EH119" i="9"/>
  <c r="EG119" i="9"/>
  <c r="FM119" i="9" s="1"/>
  <c r="EF119" i="9"/>
  <c r="FL119" i="9" s="1"/>
  <c r="EC119" i="9"/>
  <c r="EB119" i="9"/>
  <c r="DY119" i="9"/>
  <c r="FE119" i="9" s="1"/>
  <c r="DX119" i="9"/>
  <c r="DE119" i="9"/>
  <c r="CZ119" i="9"/>
  <c r="CW119" i="9"/>
  <c r="DG119" i="9" s="1"/>
  <c r="CC119" i="9" s="1"/>
  <c r="DI119" i="9" s="1"/>
  <c r="CV119" i="9"/>
  <c r="CQ119" i="9"/>
  <c r="CO119" i="9"/>
  <c r="CN119" i="9"/>
  <c r="CK119" i="9"/>
  <c r="CJ119" i="9"/>
  <c r="CG119" i="9"/>
  <c r="CF119" i="9"/>
  <c r="CA119" i="9"/>
  <c r="CS119" i="9" s="1"/>
  <c r="BZ119" i="9"/>
  <c r="BY119" i="9"/>
  <c r="BX119" i="9"/>
  <c r="DD119" i="9" s="1"/>
  <c r="BU119" i="9"/>
  <c r="DA119" i="9" s="1"/>
  <c r="BT119" i="9"/>
  <c r="BQ119" i="9"/>
  <c r="BP119" i="9"/>
  <c r="BE119" i="9"/>
  <c r="BD119" i="9"/>
  <c r="AZ119" i="9"/>
  <c r="AS119" i="9"/>
  <c r="AR119" i="9"/>
  <c r="AO119" i="9"/>
  <c r="AN119" i="9"/>
  <c r="AK119" i="9"/>
  <c r="AJ119" i="9"/>
  <c r="AE119" i="9"/>
  <c r="AD119" i="9"/>
  <c r="AC119" i="9"/>
  <c r="BI119" i="9" s="1"/>
  <c r="AB119" i="9"/>
  <c r="Y119" i="9"/>
  <c r="X119" i="9"/>
  <c r="U119" i="9"/>
  <c r="BA119" i="9" s="1"/>
  <c r="GK119" i="9" s="1"/>
  <c r="T119" i="9"/>
  <c r="O119" i="9"/>
  <c r="N119" i="9"/>
  <c r="K119" i="9"/>
  <c r="J119" i="9"/>
  <c r="HF118" i="9"/>
  <c r="HC118" i="9"/>
  <c r="HG118" i="9" s="1"/>
  <c r="HB118" i="9"/>
  <c r="GM118" i="9"/>
  <c r="GL118" i="9"/>
  <c r="GE118" i="9"/>
  <c r="GD118" i="9"/>
  <c r="GH118" i="9" s="1"/>
  <c r="GC118" i="9"/>
  <c r="GB118" i="9"/>
  <c r="FY118" i="9"/>
  <c r="FX118" i="9"/>
  <c r="FU118" i="9"/>
  <c r="FT118" i="9"/>
  <c r="FM118" i="9"/>
  <c r="FL118" i="9"/>
  <c r="EY118" i="9"/>
  <c r="EX118" i="9"/>
  <c r="EZ118" i="9" s="1"/>
  <c r="EW118" i="9"/>
  <c r="EV118" i="9"/>
  <c r="ES118" i="9"/>
  <c r="ER118" i="9"/>
  <c r="EO118" i="9"/>
  <c r="EN118" i="9"/>
  <c r="EI118" i="9"/>
  <c r="EH118" i="9"/>
  <c r="EG118" i="9"/>
  <c r="EF118" i="9"/>
  <c r="EC118" i="9"/>
  <c r="FI118" i="9" s="1"/>
  <c r="EB118" i="9"/>
  <c r="FH118" i="9" s="1"/>
  <c r="DY118" i="9"/>
  <c r="FE118" i="9" s="1"/>
  <c r="DX118" i="9"/>
  <c r="FD118" i="9" s="1"/>
  <c r="DJ118" i="9"/>
  <c r="CZ118" i="9"/>
  <c r="DF118" i="9" s="1"/>
  <c r="CB118" i="9" s="1"/>
  <c r="DH118" i="9" s="1"/>
  <c r="CV118" i="9"/>
  <c r="CO118" i="9"/>
  <c r="CN118" i="9"/>
  <c r="CK118" i="9"/>
  <c r="CJ118" i="9"/>
  <c r="CG118" i="9"/>
  <c r="CF118" i="9"/>
  <c r="CA118" i="9"/>
  <c r="BZ118" i="9"/>
  <c r="CP118" i="9" s="1"/>
  <c r="BY118" i="9"/>
  <c r="DE118" i="9" s="1"/>
  <c r="BX118" i="9"/>
  <c r="DD118" i="9" s="1"/>
  <c r="BU118" i="9"/>
  <c r="DA118" i="9" s="1"/>
  <c r="BT118" i="9"/>
  <c r="BQ118" i="9"/>
  <c r="CW118" i="9" s="1"/>
  <c r="BP118" i="9"/>
  <c r="BA118" i="9"/>
  <c r="AS118" i="9"/>
  <c r="AR118" i="9"/>
  <c r="AO118" i="9"/>
  <c r="AU118" i="9" s="1"/>
  <c r="AN118" i="9"/>
  <c r="AT118" i="9" s="1"/>
  <c r="AV118" i="9" s="1"/>
  <c r="AK118" i="9"/>
  <c r="AJ118" i="9"/>
  <c r="AE118" i="9"/>
  <c r="AD118" i="9"/>
  <c r="AC118" i="9"/>
  <c r="AB118" i="9"/>
  <c r="Y118" i="9"/>
  <c r="X118" i="9"/>
  <c r="U118" i="9"/>
  <c r="T118" i="9"/>
  <c r="O118" i="9"/>
  <c r="N118" i="9"/>
  <c r="K118" i="9"/>
  <c r="J118" i="9"/>
  <c r="HF117" i="9"/>
  <c r="HD117" i="9"/>
  <c r="HH117" i="9" s="1"/>
  <c r="HC117" i="9"/>
  <c r="HG117" i="9" s="1"/>
  <c r="HB117" i="9"/>
  <c r="GM117" i="9"/>
  <c r="GU117" i="9" s="1"/>
  <c r="GL117" i="9"/>
  <c r="GT117" i="9" s="1"/>
  <c r="GG117" i="9"/>
  <c r="GK117" i="9" s="1"/>
  <c r="GE117" i="9"/>
  <c r="GD117" i="9"/>
  <c r="GC117" i="9"/>
  <c r="GB117" i="9"/>
  <c r="FY117" i="9"/>
  <c r="FX117" i="9"/>
  <c r="FU117" i="9"/>
  <c r="FT117" i="9"/>
  <c r="FL117" i="9"/>
  <c r="FH117" i="9"/>
  <c r="EW117" i="9"/>
  <c r="EV117" i="9"/>
  <c r="ES117" i="9"/>
  <c r="ER117" i="9"/>
  <c r="EO117" i="9"/>
  <c r="EN117" i="9"/>
  <c r="EI117" i="9"/>
  <c r="EH117" i="9"/>
  <c r="EG117" i="9"/>
  <c r="FM117" i="9" s="1"/>
  <c r="EF117" i="9"/>
  <c r="EC117" i="9"/>
  <c r="FI117" i="9" s="1"/>
  <c r="EB117" i="9"/>
  <c r="DY117" i="9"/>
  <c r="FE117" i="9" s="1"/>
  <c r="DX117" i="9"/>
  <c r="FD117" i="9" s="1"/>
  <c r="FN117" i="9" s="1"/>
  <c r="EJ117" i="9" s="1"/>
  <c r="DE117" i="9"/>
  <c r="DD117" i="9"/>
  <c r="DA117" i="9"/>
  <c r="CW117" i="9"/>
  <c r="CV117" i="9"/>
  <c r="CQ117" i="9"/>
  <c r="CO117" i="9"/>
  <c r="CN117" i="9"/>
  <c r="CK117" i="9"/>
  <c r="CJ117" i="9"/>
  <c r="GP117" i="9" s="1"/>
  <c r="CG117" i="9"/>
  <c r="CF117" i="9"/>
  <c r="CA117" i="9"/>
  <c r="CS117" i="9" s="1"/>
  <c r="BZ117" i="9"/>
  <c r="BY117" i="9"/>
  <c r="HE117" i="9" s="1"/>
  <c r="HI117" i="9" s="1"/>
  <c r="BX117" i="9"/>
  <c r="BU117" i="9"/>
  <c r="BT117" i="9"/>
  <c r="CZ117" i="9" s="1"/>
  <c r="BQ117" i="9"/>
  <c r="BP117" i="9"/>
  <c r="BJ117" i="9"/>
  <c r="AF117" i="9" s="1"/>
  <c r="BH117" i="9"/>
  <c r="BD117" i="9"/>
  <c r="BA117" i="9"/>
  <c r="AS117" i="9"/>
  <c r="AR117" i="9"/>
  <c r="AO117" i="9"/>
  <c r="AN117" i="9"/>
  <c r="AK117" i="9"/>
  <c r="AJ117" i="9"/>
  <c r="AE117" i="9"/>
  <c r="AD117" i="9"/>
  <c r="AC117" i="9"/>
  <c r="BI117" i="9" s="1"/>
  <c r="AB117" i="9"/>
  <c r="Y117" i="9"/>
  <c r="X117" i="9"/>
  <c r="U117" i="9"/>
  <c r="T117" i="9"/>
  <c r="AZ117" i="9" s="1"/>
  <c r="O117" i="9"/>
  <c r="N117" i="9"/>
  <c r="K117" i="9"/>
  <c r="J117" i="9"/>
  <c r="HG116" i="9"/>
  <c r="HD116" i="9"/>
  <c r="HH116" i="9" s="1"/>
  <c r="HC116" i="9"/>
  <c r="HB116" i="9"/>
  <c r="HF116" i="9" s="1"/>
  <c r="GQ116" i="9"/>
  <c r="GP116" i="9"/>
  <c r="GN116" i="9"/>
  <c r="GM116" i="9"/>
  <c r="GL116" i="9"/>
  <c r="GH116" i="9"/>
  <c r="GE116" i="9"/>
  <c r="GD116" i="9"/>
  <c r="GC116" i="9"/>
  <c r="GB116" i="9"/>
  <c r="FY116" i="9"/>
  <c r="FX116" i="9"/>
  <c r="FU116" i="9"/>
  <c r="FT116" i="9"/>
  <c r="FQ116" i="9"/>
  <c r="FM116" i="9"/>
  <c r="FH116" i="9"/>
  <c r="FE116" i="9"/>
  <c r="FO116" i="9" s="1"/>
  <c r="EK116" i="9" s="1"/>
  <c r="EW116" i="9"/>
  <c r="EV116" i="9"/>
  <c r="ES116" i="9"/>
  <c r="EY116" i="9" s="1"/>
  <c r="ER116" i="9"/>
  <c r="EO116" i="9"/>
  <c r="EN116" i="9"/>
  <c r="EI116" i="9"/>
  <c r="FA116" i="9" s="1"/>
  <c r="EH116" i="9"/>
  <c r="EG116" i="9"/>
  <c r="EF116" i="9"/>
  <c r="FL116" i="9" s="1"/>
  <c r="EC116" i="9"/>
  <c r="FI116" i="9" s="1"/>
  <c r="EB116" i="9"/>
  <c r="DY116" i="9"/>
  <c r="DX116" i="9"/>
  <c r="FD116" i="9" s="1"/>
  <c r="DD116" i="9"/>
  <c r="CO116" i="9"/>
  <c r="CN116" i="9"/>
  <c r="CK116" i="9"/>
  <c r="CJ116" i="9"/>
  <c r="CG116" i="9"/>
  <c r="CF116" i="9"/>
  <c r="CA116" i="9"/>
  <c r="BZ116" i="9"/>
  <c r="BY116" i="9"/>
  <c r="DE116" i="9" s="1"/>
  <c r="BX116" i="9"/>
  <c r="BU116" i="9"/>
  <c r="DA116" i="9" s="1"/>
  <c r="DG116" i="9" s="1"/>
  <c r="CC116" i="9" s="1"/>
  <c r="DI116" i="9" s="1"/>
  <c r="BT116" i="9"/>
  <c r="CZ116" i="9" s="1"/>
  <c r="DF116" i="9" s="1"/>
  <c r="CB116" i="9" s="1"/>
  <c r="DH116" i="9" s="1"/>
  <c r="BQ116" i="9"/>
  <c r="CW116" i="9" s="1"/>
  <c r="BP116" i="9"/>
  <c r="CV116" i="9" s="1"/>
  <c r="BI116" i="9"/>
  <c r="BD116" i="9"/>
  <c r="BA116" i="9"/>
  <c r="AZ116" i="9"/>
  <c r="AS116" i="9"/>
  <c r="AR116" i="9"/>
  <c r="AO116" i="9"/>
  <c r="AU116" i="9" s="1"/>
  <c r="AN116" i="9"/>
  <c r="AK116" i="9"/>
  <c r="AJ116" i="9"/>
  <c r="AE116" i="9"/>
  <c r="AD116" i="9"/>
  <c r="AC116" i="9"/>
  <c r="HE116" i="9" s="1"/>
  <c r="HI116" i="9" s="1"/>
  <c r="AB116" i="9"/>
  <c r="BH116" i="9" s="1"/>
  <c r="Y116" i="9"/>
  <c r="GO116" i="9" s="1"/>
  <c r="X116" i="9"/>
  <c r="U116" i="9"/>
  <c r="T116" i="9"/>
  <c r="O116" i="9"/>
  <c r="N116" i="9"/>
  <c r="K116" i="9"/>
  <c r="J116" i="9"/>
  <c r="HC115" i="9"/>
  <c r="HG115" i="9" s="1"/>
  <c r="HB115" i="9"/>
  <c r="HF115" i="9" s="1"/>
  <c r="GM115" i="9"/>
  <c r="GL115" i="9"/>
  <c r="GE115" i="9"/>
  <c r="GD115" i="9"/>
  <c r="GC115" i="9"/>
  <c r="GB115" i="9"/>
  <c r="FY115" i="9"/>
  <c r="FX115" i="9"/>
  <c r="FU115" i="9"/>
  <c r="FT115" i="9"/>
  <c r="FL115" i="9"/>
  <c r="FA115" i="9"/>
  <c r="EW115" i="9"/>
  <c r="EV115" i="9"/>
  <c r="ES115" i="9"/>
  <c r="ER115" i="9"/>
  <c r="EO115" i="9"/>
  <c r="EY115" i="9" s="1"/>
  <c r="EN115" i="9"/>
  <c r="EI115" i="9"/>
  <c r="EH115" i="9"/>
  <c r="EG115" i="9"/>
  <c r="FM115" i="9" s="1"/>
  <c r="EF115" i="9"/>
  <c r="EC115" i="9"/>
  <c r="FI115" i="9" s="1"/>
  <c r="EB115" i="9"/>
  <c r="FH115" i="9" s="1"/>
  <c r="FN115" i="9" s="1"/>
  <c r="EJ115" i="9" s="1"/>
  <c r="DY115" i="9"/>
  <c r="FE115" i="9" s="1"/>
  <c r="FO115" i="9" s="1"/>
  <c r="DX115" i="9"/>
  <c r="FD115" i="9" s="1"/>
  <c r="DK115" i="9"/>
  <c r="DD115" i="9"/>
  <c r="CW115" i="9"/>
  <c r="CP115" i="9"/>
  <c r="CR115" i="9" s="1"/>
  <c r="CO115" i="9"/>
  <c r="CN115" i="9"/>
  <c r="CK115" i="9"/>
  <c r="CJ115" i="9"/>
  <c r="CG115" i="9"/>
  <c r="CF115" i="9"/>
  <c r="CA115" i="9"/>
  <c r="BZ115" i="9"/>
  <c r="BY115" i="9"/>
  <c r="DE115" i="9" s="1"/>
  <c r="BX115" i="9"/>
  <c r="HD115" i="9" s="1"/>
  <c r="HH115" i="9" s="1"/>
  <c r="BU115" i="9"/>
  <c r="DA115" i="9" s="1"/>
  <c r="DG115" i="9" s="1"/>
  <c r="CC115" i="9" s="1"/>
  <c r="DI115" i="9" s="1"/>
  <c r="BT115" i="9"/>
  <c r="CZ115" i="9" s="1"/>
  <c r="BQ115" i="9"/>
  <c r="BP115" i="9"/>
  <c r="BJ115" i="9"/>
  <c r="AF115" i="9" s="1"/>
  <c r="BH115" i="9"/>
  <c r="BD115" i="9"/>
  <c r="BA115" i="9"/>
  <c r="AS115" i="9"/>
  <c r="AR115" i="9"/>
  <c r="AO115" i="9"/>
  <c r="AN115" i="9"/>
  <c r="AK115" i="9"/>
  <c r="AU115" i="9" s="1"/>
  <c r="AW115" i="9" s="1"/>
  <c r="AJ115" i="9"/>
  <c r="AE115" i="9"/>
  <c r="AD115" i="9"/>
  <c r="AC115" i="9"/>
  <c r="AB115" i="9"/>
  <c r="Y115" i="9"/>
  <c r="X115" i="9"/>
  <c r="U115" i="9"/>
  <c r="T115" i="9"/>
  <c r="AZ115" i="9" s="1"/>
  <c r="O115" i="9"/>
  <c r="N115" i="9"/>
  <c r="K115" i="9"/>
  <c r="J115" i="9"/>
  <c r="HG114" i="9"/>
  <c r="HE114" i="9"/>
  <c r="HI114" i="9" s="1"/>
  <c r="HC114" i="9"/>
  <c r="HB114" i="9"/>
  <c r="HF114" i="9" s="1"/>
  <c r="GM114" i="9"/>
  <c r="GU114" i="9" s="1"/>
  <c r="GL114" i="9"/>
  <c r="GE114" i="9"/>
  <c r="GD114" i="9"/>
  <c r="GT114" i="9" s="1"/>
  <c r="GX114" i="9" s="1"/>
  <c r="GC114" i="9"/>
  <c r="GB114" i="9"/>
  <c r="FY114" i="9"/>
  <c r="FX114" i="9"/>
  <c r="FU114" i="9"/>
  <c r="FT114" i="9"/>
  <c r="FM114" i="9"/>
  <c r="FH114" i="9"/>
  <c r="EX114" i="9"/>
  <c r="EW114" i="9"/>
  <c r="EV114" i="9"/>
  <c r="ES114" i="9"/>
  <c r="ER114" i="9"/>
  <c r="GP114" i="9" s="1"/>
  <c r="EO114" i="9"/>
  <c r="EN114" i="9"/>
  <c r="EI114" i="9"/>
  <c r="EH114" i="9"/>
  <c r="EG114" i="9"/>
  <c r="EF114" i="9"/>
  <c r="FL114" i="9" s="1"/>
  <c r="EC114" i="9"/>
  <c r="FI114" i="9" s="1"/>
  <c r="EB114" i="9"/>
  <c r="DY114" i="9"/>
  <c r="FE114" i="9" s="1"/>
  <c r="DX114" i="9"/>
  <c r="FD114" i="9" s="1"/>
  <c r="FN114" i="9" s="1"/>
  <c r="FP114" i="9" s="1"/>
  <c r="DJ114" i="9"/>
  <c r="DD114" i="9"/>
  <c r="CZ114" i="9"/>
  <c r="CS114" i="9"/>
  <c r="CQ114" i="9"/>
  <c r="CO114" i="9"/>
  <c r="CN114" i="9"/>
  <c r="CK114" i="9"/>
  <c r="GQ114" i="9" s="1"/>
  <c r="CJ114" i="9"/>
  <c r="CG114" i="9"/>
  <c r="CF114" i="9"/>
  <c r="GH114" i="9" s="1"/>
  <c r="CA114" i="9"/>
  <c r="BZ114" i="9"/>
  <c r="BY114" i="9"/>
  <c r="DE114" i="9" s="1"/>
  <c r="BX114" i="9"/>
  <c r="BU114" i="9"/>
  <c r="DA114" i="9" s="1"/>
  <c r="BT114" i="9"/>
  <c r="GN114" i="9" s="1"/>
  <c r="BQ114" i="9"/>
  <c r="CW114" i="9" s="1"/>
  <c r="BP114" i="9"/>
  <c r="CV114" i="9" s="1"/>
  <c r="BI114" i="9"/>
  <c r="BH114" i="9"/>
  <c r="BD114" i="9"/>
  <c r="AZ114" i="9"/>
  <c r="BJ114" i="9" s="1"/>
  <c r="AF114" i="9" s="1"/>
  <c r="AW114" i="9"/>
  <c r="AT114" i="9"/>
  <c r="AS114" i="9"/>
  <c r="AR114" i="9"/>
  <c r="AO114" i="9"/>
  <c r="AN114" i="9"/>
  <c r="AK114" i="9"/>
  <c r="AU114" i="9" s="1"/>
  <c r="DO114" i="9" s="1"/>
  <c r="AJ114" i="9"/>
  <c r="AE114" i="9"/>
  <c r="DK114" i="9" s="1"/>
  <c r="AD114" i="9"/>
  <c r="AV114" i="9" s="1"/>
  <c r="AC114" i="9"/>
  <c r="AB114" i="9"/>
  <c r="Y114" i="9"/>
  <c r="X114" i="9"/>
  <c r="U114" i="9"/>
  <c r="T114" i="9"/>
  <c r="O114" i="9"/>
  <c r="N114" i="9"/>
  <c r="K114" i="9"/>
  <c r="J114" i="9"/>
  <c r="HG113" i="9"/>
  <c r="HC113" i="9"/>
  <c r="HB113" i="9"/>
  <c r="HF113" i="9" s="1"/>
  <c r="GU113" i="9"/>
  <c r="GQ113" i="9"/>
  <c r="GO113" i="9"/>
  <c r="GM113" i="9"/>
  <c r="GL113" i="9"/>
  <c r="GT113" i="9" s="1"/>
  <c r="GF113" i="9"/>
  <c r="GE113" i="9"/>
  <c r="GD113" i="9"/>
  <c r="GH113" i="9" s="1"/>
  <c r="GC113" i="9"/>
  <c r="GB113" i="9"/>
  <c r="FY113" i="9"/>
  <c r="FX113" i="9"/>
  <c r="FU113" i="9"/>
  <c r="FT113" i="9"/>
  <c r="FI113" i="9"/>
  <c r="FE113" i="9"/>
  <c r="FD113" i="9"/>
  <c r="EW113" i="9"/>
  <c r="EY113" i="9" s="1"/>
  <c r="EV113" i="9"/>
  <c r="ES113" i="9"/>
  <c r="ER113" i="9"/>
  <c r="EO113" i="9"/>
  <c r="EN113" i="9"/>
  <c r="EI113" i="9"/>
  <c r="EH113" i="9"/>
  <c r="EG113" i="9"/>
  <c r="FM113" i="9" s="1"/>
  <c r="EF113" i="9"/>
  <c r="FL113" i="9" s="1"/>
  <c r="EC113" i="9"/>
  <c r="EB113" i="9"/>
  <c r="GN113" i="9" s="1"/>
  <c r="DY113" i="9"/>
  <c r="DX113" i="9"/>
  <c r="DG113" i="9"/>
  <c r="CC113" i="9" s="1"/>
  <c r="DI113" i="9" s="1"/>
  <c r="DD113" i="9"/>
  <c r="CZ113" i="9"/>
  <c r="CV113" i="9"/>
  <c r="DF113" i="9" s="1"/>
  <c r="CB113" i="9" s="1"/>
  <c r="DH113" i="9" s="1"/>
  <c r="CP113" i="9"/>
  <c r="CO113" i="9"/>
  <c r="CN113" i="9"/>
  <c r="CK113" i="9"/>
  <c r="CJ113" i="9"/>
  <c r="CG113" i="9"/>
  <c r="CF113" i="9"/>
  <c r="CA113" i="9"/>
  <c r="BZ113" i="9"/>
  <c r="CR113" i="9" s="1"/>
  <c r="BY113" i="9"/>
  <c r="DE113" i="9" s="1"/>
  <c r="BX113" i="9"/>
  <c r="HD113" i="9" s="1"/>
  <c r="HH113" i="9" s="1"/>
  <c r="BU113" i="9"/>
  <c r="DA113" i="9" s="1"/>
  <c r="BT113" i="9"/>
  <c r="BQ113" i="9"/>
  <c r="CW113" i="9" s="1"/>
  <c r="BP113" i="9"/>
  <c r="BJ113" i="9"/>
  <c r="AF113" i="9" s="1"/>
  <c r="BD113" i="9"/>
  <c r="BA113" i="9"/>
  <c r="AZ113" i="9"/>
  <c r="AS113" i="9"/>
  <c r="AR113" i="9"/>
  <c r="AO113" i="9"/>
  <c r="AN113" i="9"/>
  <c r="AK113" i="9"/>
  <c r="AJ113" i="9"/>
  <c r="AE113" i="9"/>
  <c r="AD113" i="9"/>
  <c r="AC113" i="9"/>
  <c r="AB113" i="9"/>
  <c r="BH113" i="9" s="1"/>
  <c r="Y113" i="9"/>
  <c r="X113" i="9"/>
  <c r="P113" i="9" s="1"/>
  <c r="U113" i="9"/>
  <c r="GG113" i="9" s="1"/>
  <c r="GK113" i="9" s="1"/>
  <c r="T113" i="9"/>
  <c r="O113" i="9"/>
  <c r="N113" i="9"/>
  <c r="K113" i="9"/>
  <c r="J113" i="9"/>
  <c r="HG112" i="9"/>
  <c r="HF112" i="9"/>
  <c r="HC112" i="9"/>
  <c r="HB112" i="9"/>
  <c r="GP112" i="9"/>
  <c r="GM112" i="9"/>
  <c r="GL112" i="9"/>
  <c r="GT112" i="9" s="1"/>
  <c r="GE112" i="9"/>
  <c r="GI112" i="9" s="1"/>
  <c r="GD112" i="9"/>
  <c r="GC112" i="9"/>
  <c r="GB112" i="9"/>
  <c r="FY112" i="9"/>
  <c r="FX112" i="9"/>
  <c r="FU112" i="9"/>
  <c r="FT112" i="9"/>
  <c r="FL112" i="9"/>
  <c r="FE112" i="9"/>
  <c r="FD112" i="9"/>
  <c r="FN112" i="9" s="1"/>
  <c r="EW112" i="9"/>
  <c r="EV112" i="9"/>
  <c r="ES112" i="9"/>
  <c r="ER112" i="9"/>
  <c r="EX112" i="9" s="1"/>
  <c r="EZ112" i="9" s="1"/>
  <c r="EO112" i="9"/>
  <c r="EN112" i="9"/>
  <c r="EI112" i="9"/>
  <c r="EH112" i="9"/>
  <c r="EG112" i="9"/>
  <c r="FM112" i="9" s="1"/>
  <c r="EF112" i="9"/>
  <c r="EC112" i="9"/>
  <c r="EB112" i="9"/>
  <c r="FH112" i="9" s="1"/>
  <c r="DY112" i="9"/>
  <c r="DX112" i="9"/>
  <c r="DK112" i="9"/>
  <c r="DA112" i="9"/>
  <c r="DG112" i="9" s="1"/>
  <c r="CC112" i="9" s="1"/>
  <c r="DI112" i="9" s="1"/>
  <c r="CV112" i="9"/>
  <c r="CO112" i="9"/>
  <c r="CN112" i="9"/>
  <c r="CK112" i="9"/>
  <c r="CJ112" i="9"/>
  <c r="CG112" i="9"/>
  <c r="CF112" i="9"/>
  <c r="CA112" i="9"/>
  <c r="CQ112" i="9" s="1"/>
  <c r="CS112" i="9" s="1"/>
  <c r="BZ112" i="9"/>
  <c r="DJ112" i="9" s="1"/>
  <c r="BY112" i="9"/>
  <c r="DE112" i="9" s="1"/>
  <c r="BX112" i="9"/>
  <c r="DD112" i="9" s="1"/>
  <c r="BU112" i="9"/>
  <c r="BT112" i="9"/>
  <c r="CZ112" i="9" s="1"/>
  <c r="BQ112" i="9"/>
  <c r="CW112" i="9" s="1"/>
  <c r="BP112" i="9"/>
  <c r="BH112" i="9"/>
  <c r="BE112" i="9"/>
  <c r="BA112" i="9"/>
  <c r="AZ112" i="9"/>
  <c r="AS112" i="9"/>
  <c r="AU112" i="9" s="1"/>
  <c r="AR112" i="9"/>
  <c r="AO112" i="9"/>
  <c r="AN112" i="9"/>
  <c r="AK112" i="9"/>
  <c r="AJ112" i="9"/>
  <c r="AT112" i="9" s="1"/>
  <c r="AV112" i="9" s="1"/>
  <c r="AE112" i="9"/>
  <c r="AD112" i="9"/>
  <c r="AC112" i="9"/>
  <c r="AB112" i="9"/>
  <c r="Y112" i="9"/>
  <c r="X112" i="9"/>
  <c r="U112" i="9"/>
  <c r="T112" i="9"/>
  <c r="O112" i="9"/>
  <c r="N112" i="9"/>
  <c r="K112" i="9"/>
  <c r="J112" i="9"/>
  <c r="HH111" i="9"/>
  <c r="HG111" i="9"/>
  <c r="HF111" i="9"/>
  <c r="HC111" i="9"/>
  <c r="HB111" i="9"/>
  <c r="GU111" i="9"/>
  <c r="GM111" i="9"/>
  <c r="GQ111" i="9" s="1"/>
  <c r="GL111" i="9"/>
  <c r="GT111" i="9" s="1"/>
  <c r="GE111" i="9"/>
  <c r="GD111" i="9"/>
  <c r="GC111" i="9"/>
  <c r="GB111" i="9"/>
  <c r="FY111" i="9"/>
  <c r="FX111" i="9"/>
  <c r="FU111" i="9"/>
  <c r="FT111" i="9"/>
  <c r="FM111" i="9"/>
  <c r="FL111" i="9"/>
  <c r="FE111" i="9"/>
  <c r="EW111" i="9"/>
  <c r="EV111" i="9"/>
  <c r="ES111" i="9"/>
  <c r="ER111" i="9"/>
  <c r="EO111" i="9"/>
  <c r="GI111" i="9" s="1"/>
  <c r="EN111" i="9"/>
  <c r="EI111" i="9"/>
  <c r="EH111" i="9"/>
  <c r="EG111" i="9"/>
  <c r="EF111" i="9"/>
  <c r="EC111" i="9"/>
  <c r="FI111" i="9" s="1"/>
  <c r="EB111" i="9"/>
  <c r="FH111" i="9" s="1"/>
  <c r="DY111" i="9"/>
  <c r="DX111" i="9"/>
  <c r="FD111" i="9" s="1"/>
  <c r="DD111" i="9"/>
  <c r="CZ111" i="9"/>
  <c r="CW111" i="9"/>
  <c r="CS111" i="9"/>
  <c r="CO111" i="9"/>
  <c r="CN111" i="9"/>
  <c r="CK111" i="9"/>
  <c r="CJ111" i="9"/>
  <c r="CG111" i="9"/>
  <c r="CF111" i="9"/>
  <c r="CA111" i="9"/>
  <c r="CQ111" i="9" s="1"/>
  <c r="BZ111" i="9"/>
  <c r="BY111" i="9"/>
  <c r="DE111" i="9" s="1"/>
  <c r="BX111" i="9"/>
  <c r="BU111" i="9"/>
  <c r="DA111" i="9" s="1"/>
  <c r="DG111" i="9" s="1"/>
  <c r="CC111" i="9" s="1"/>
  <c r="DI111" i="9" s="1"/>
  <c r="BT111" i="9"/>
  <c r="BQ111" i="9"/>
  <c r="BP111" i="9"/>
  <c r="CV111" i="9" s="1"/>
  <c r="BH111" i="9"/>
  <c r="BD111" i="9"/>
  <c r="AU111" i="9"/>
  <c r="AW111" i="9" s="1"/>
  <c r="AS111" i="9"/>
  <c r="AR111" i="9"/>
  <c r="AO111" i="9"/>
  <c r="AN111" i="9"/>
  <c r="GP111" i="9" s="1"/>
  <c r="AK111" i="9"/>
  <c r="AJ111" i="9"/>
  <c r="AE111" i="9"/>
  <c r="AD111" i="9"/>
  <c r="AC111" i="9"/>
  <c r="AB111" i="9"/>
  <c r="HD111" i="9" s="1"/>
  <c r="Y111" i="9"/>
  <c r="X111" i="9"/>
  <c r="U111" i="9"/>
  <c r="T111" i="9"/>
  <c r="O111" i="9"/>
  <c r="N111" i="9"/>
  <c r="K111" i="9"/>
  <c r="J111" i="9"/>
  <c r="HG110" i="9"/>
  <c r="HE110" i="9"/>
  <c r="HI110" i="9" s="1"/>
  <c r="HC110" i="9"/>
  <c r="HB110" i="9"/>
  <c r="HF110" i="9" s="1"/>
  <c r="GM110" i="9"/>
  <c r="GU110" i="9" s="1"/>
  <c r="GL110" i="9"/>
  <c r="GE110" i="9"/>
  <c r="GD110" i="9"/>
  <c r="GC110" i="9"/>
  <c r="GB110" i="9"/>
  <c r="FY110" i="9"/>
  <c r="FX110" i="9"/>
  <c r="FU110" i="9"/>
  <c r="FT110" i="9"/>
  <c r="FP110" i="9"/>
  <c r="FM110" i="9"/>
  <c r="FI110" i="9"/>
  <c r="FH110" i="9"/>
  <c r="FN110" i="9" s="1"/>
  <c r="EJ110" i="9" s="1"/>
  <c r="FD110" i="9"/>
  <c r="EW110" i="9"/>
  <c r="EV110" i="9"/>
  <c r="ES110" i="9"/>
  <c r="ER110" i="9"/>
  <c r="EO110" i="9"/>
  <c r="EN110" i="9"/>
  <c r="EI110" i="9"/>
  <c r="EH110" i="9"/>
  <c r="EX110" i="9" s="1"/>
  <c r="EG110" i="9"/>
  <c r="EF110" i="9"/>
  <c r="FL110" i="9" s="1"/>
  <c r="EC110" i="9"/>
  <c r="EB110" i="9"/>
  <c r="DY110" i="9"/>
  <c r="FE110" i="9" s="1"/>
  <c r="DX110" i="9"/>
  <c r="DE110" i="9"/>
  <c r="CZ110" i="9"/>
  <c r="CW110" i="9"/>
  <c r="CO110" i="9"/>
  <c r="CN110" i="9"/>
  <c r="CK110" i="9"/>
  <c r="GQ110" i="9" s="1"/>
  <c r="CJ110" i="9"/>
  <c r="CG110" i="9"/>
  <c r="CQ110" i="9" s="1"/>
  <c r="CS110" i="9" s="1"/>
  <c r="CF110" i="9"/>
  <c r="CA110" i="9"/>
  <c r="BZ110" i="9"/>
  <c r="BY110" i="9"/>
  <c r="BX110" i="9"/>
  <c r="DD110" i="9" s="1"/>
  <c r="BU110" i="9"/>
  <c r="BT110" i="9"/>
  <c r="BQ110" i="9"/>
  <c r="BP110" i="9"/>
  <c r="CV110" i="9" s="1"/>
  <c r="DF110" i="9" s="1"/>
  <c r="CB110" i="9" s="1"/>
  <c r="DH110" i="9" s="1"/>
  <c r="BI110" i="9"/>
  <c r="BE110" i="9"/>
  <c r="BD110" i="9"/>
  <c r="AW110" i="9"/>
  <c r="AU110" i="9"/>
  <c r="AS110" i="9"/>
  <c r="AR110" i="9"/>
  <c r="AO110" i="9"/>
  <c r="AN110" i="9"/>
  <c r="AK110" i="9"/>
  <c r="AJ110" i="9"/>
  <c r="AE110" i="9"/>
  <c r="DK110" i="9" s="1"/>
  <c r="AD110" i="9"/>
  <c r="DJ110" i="9" s="1"/>
  <c r="AC110" i="9"/>
  <c r="AB110" i="9"/>
  <c r="Y110" i="9"/>
  <c r="X110" i="9"/>
  <c r="GN110" i="9" s="1"/>
  <c r="U110" i="9"/>
  <c r="T110" i="9"/>
  <c r="O110" i="9"/>
  <c r="N110" i="9"/>
  <c r="K110" i="9"/>
  <c r="J110" i="9"/>
  <c r="HG109" i="9"/>
  <c r="HC109" i="9"/>
  <c r="HB109" i="9"/>
  <c r="HF109" i="9" s="1"/>
  <c r="GU109" i="9"/>
  <c r="GT109" i="9"/>
  <c r="GX109" i="9" s="1"/>
  <c r="GP109" i="9"/>
  <c r="GM109" i="9"/>
  <c r="GL109" i="9"/>
  <c r="GE109" i="9"/>
  <c r="GD109" i="9"/>
  <c r="GH109" i="9" s="1"/>
  <c r="GC109" i="9"/>
  <c r="GB109" i="9"/>
  <c r="FY109" i="9"/>
  <c r="FX109" i="9"/>
  <c r="FU109" i="9"/>
  <c r="FT109" i="9"/>
  <c r="FI109" i="9"/>
  <c r="FH109" i="9"/>
  <c r="FN109" i="9" s="1"/>
  <c r="FE109" i="9"/>
  <c r="FO109" i="9" s="1"/>
  <c r="EK109" i="9" s="1"/>
  <c r="EY109" i="9"/>
  <c r="EW109" i="9"/>
  <c r="EV109" i="9"/>
  <c r="ES109" i="9"/>
  <c r="ER109" i="9"/>
  <c r="EX109" i="9" s="1"/>
  <c r="EZ109" i="9" s="1"/>
  <c r="EO109" i="9"/>
  <c r="EN109" i="9"/>
  <c r="EI109" i="9"/>
  <c r="EH109" i="9"/>
  <c r="EG109" i="9"/>
  <c r="FM109" i="9" s="1"/>
  <c r="EF109" i="9"/>
  <c r="FL109" i="9" s="1"/>
  <c r="EC109" i="9"/>
  <c r="EB109" i="9"/>
  <c r="DY109" i="9"/>
  <c r="DX109" i="9"/>
  <c r="FD109" i="9" s="1"/>
  <c r="DN109" i="9"/>
  <c r="DJ109" i="9"/>
  <c r="DF109" i="9"/>
  <c r="CB109" i="9" s="1"/>
  <c r="DH109" i="9" s="1"/>
  <c r="DE109" i="9"/>
  <c r="CZ109" i="9"/>
  <c r="CV109" i="9"/>
  <c r="CP109" i="9"/>
  <c r="CO109" i="9"/>
  <c r="CN109" i="9"/>
  <c r="CK109" i="9"/>
  <c r="CJ109" i="9"/>
  <c r="CG109" i="9"/>
  <c r="GI109" i="9" s="1"/>
  <c r="CF109" i="9"/>
  <c r="CA109" i="9"/>
  <c r="BZ109" i="9"/>
  <c r="CR109" i="9" s="1"/>
  <c r="BY109" i="9"/>
  <c r="BX109" i="9"/>
  <c r="DD109" i="9" s="1"/>
  <c r="BU109" i="9"/>
  <c r="BT109" i="9"/>
  <c r="BQ109" i="9"/>
  <c r="CW109" i="9" s="1"/>
  <c r="BP109" i="9"/>
  <c r="GF109" i="9" s="1"/>
  <c r="BE109" i="9"/>
  <c r="BD109" i="9"/>
  <c r="BA109" i="9"/>
  <c r="AT109" i="9"/>
  <c r="AV109" i="9" s="1"/>
  <c r="AS109" i="9"/>
  <c r="AR109" i="9"/>
  <c r="AO109" i="9"/>
  <c r="AN109" i="9"/>
  <c r="AK109" i="9"/>
  <c r="AJ109" i="9"/>
  <c r="AE109" i="9"/>
  <c r="AD109" i="9"/>
  <c r="AC109" i="9"/>
  <c r="AB109" i="9"/>
  <c r="BH109" i="9" s="1"/>
  <c r="Y109" i="9"/>
  <c r="X109" i="9"/>
  <c r="GN109" i="9" s="1"/>
  <c r="U109" i="9"/>
  <c r="T109" i="9"/>
  <c r="O109" i="9"/>
  <c r="N109" i="9"/>
  <c r="K109" i="9"/>
  <c r="J109" i="9"/>
  <c r="HF108" i="9"/>
  <c r="HC108" i="9"/>
  <c r="HG108" i="9" s="1"/>
  <c r="HB108" i="9"/>
  <c r="GW108" i="9"/>
  <c r="GT108" i="9"/>
  <c r="GP108" i="9"/>
  <c r="GO108" i="9"/>
  <c r="GM108" i="9"/>
  <c r="GL108" i="9"/>
  <c r="GK108" i="9"/>
  <c r="GG108" i="9"/>
  <c r="GF108" i="9"/>
  <c r="GJ108" i="9" s="1"/>
  <c r="GE108" i="9"/>
  <c r="GD108" i="9"/>
  <c r="GC108" i="9"/>
  <c r="GB108" i="9"/>
  <c r="FY108" i="9"/>
  <c r="FX108" i="9"/>
  <c r="FU108" i="9"/>
  <c r="FT108" i="9"/>
  <c r="P108" i="9" s="1"/>
  <c r="FH108" i="9"/>
  <c r="FE108" i="9"/>
  <c r="FO108" i="9" s="1"/>
  <c r="EK108" i="9" s="1"/>
  <c r="FD108" i="9"/>
  <c r="EW108" i="9"/>
  <c r="EV108" i="9"/>
  <c r="ES108" i="9"/>
  <c r="ER108" i="9"/>
  <c r="EO108" i="9"/>
  <c r="EN108" i="9"/>
  <c r="EI108" i="9"/>
  <c r="EH108" i="9"/>
  <c r="EG108" i="9"/>
  <c r="FM108" i="9" s="1"/>
  <c r="EF108" i="9"/>
  <c r="FL108" i="9" s="1"/>
  <c r="EC108" i="9"/>
  <c r="FI108" i="9" s="1"/>
  <c r="EB108" i="9"/>
  <c r="DY108" i="9"/>
  <c r="DX108" i="9"/>
  <c r="DK108" i="9"/>
  <c r="DD108" i="9"/>
  <c r="DA108" i="9"/>
  <c r="CV108" i="9"/>
  <c r="CO108" i="9"/>
  <c r="CN108" i="9"/>
  <c r="CK108" i="9"/>
  <c r="CQ108" i="9" s="1"/>
  <c r="CJ108" i="9"/>
  <c r="CG108" i="9"/>
  <c r="CF108" i="9"/>
  <c r="CA108" i="9"/>
  <c r="BZ108" i="9"/>
  <c r="BY108" i="9"/>
  <c r="DE108" i="9" s="1"/>
  <c r="BX108" i="9"/>
  <c r="BU108" i="9"/>
  <c r="BT108" i="9"/>
  <c r="GN108" i="9" s="1"/>
  <c r="BQ108" i="9"/>
  <c r="CW108" i="9" s="1"/>
  <c r="BP108" i="9"/>
  <c r="BE108" i="9"/>
  <c r="BD108" i="9"/>
  <c r="BA108" i="9"/>
  <c r="AS108" i="9"/>
  <c r="AR108" i="9"/>
  <c r="AO108" i="9"/>
  <c r="AN108" i="9"/>
  <c r="AK108" i="9"/>
  <c r="AJ108" i="9"/>
  <c r="AE108" i="9"/>
  <c r="AD108" i="9"/>
  <c r="AC108" i="9"/>
  <c r="AB108" i="9"/>
  <c r="Y108" i="9"/>
  <c r="Q108" i="9" s="1"/>
  <c r="X108" i="9"/>
  <c r="U108" i="9"/>
  <c r="T108" i="9"/>
  <c r="AZ108" i="9" s="1"/>
  <c r="O108" i="9"/>
  <c r="N108" i="9"/>
  <c r="K108" i="9"/>
  <c r="J108" i="9"/>
  <c r="HG107" i="9"/>
  <c r="HC107" i="9"/>
  <c r="HB107" i="9"/>
  <c r="HF107" i="9" s="1"/>
  <c r="GT107" i="9"/>
  <c r="GM107" i="9"/>
  <c r="GL107" i="9"/>
  <c r="GH107" i="9"/>
  <c r="GE107" i="9"/>
  <c r="GI107" i="9" s="1"/>
  <c r="GD107" i="9"/>
  <c r="GC107" i="9"/>
  <c r="GB107" i="9"/>
  <c r="FY107" i="9"/>
  <c r="FX107" i="9"/>
  <c r="FU107" i="9"/>
  <c r="FT107" i="9"/>
  <c r="FM107" i="9"/>
  <c r="FL107" i="9"/>
  <c r="FI107" i="9"/>
  <c r="FE107" i="9"/>
  <c r="FD107" i="9"/>
  <c r="EZ107" i="9"/>
  <c r="EY107" i="9"/>
  <c r="EW107" i="9"/>
  <c r="EV107" i="9"/>
  <c r="ES107" i="9"/>
  <c r="ER107" i="9"/>
  <c r="EO107" i="9"/>
  <c r="EN107" i="9"/>
  <c r="EX107" i="9" s="1"/>
  <c r="EI107" i="9"/>
  <c r="FA107" i="9" s="1"/>
  <c r="EH107" i="9"/>
  <c r="EG107" i="9"/>
  <c r="EF107" i="9"/>
  <c r="EC107" i="9"/>
  <c r="EB107" i="9"/>
  <c r="FH107" i="9" s="1"/>
  <c r="DY107" i="9"/>
  <c r="DX107" i="9"/>
  <c r="DK107" i="9"/>
  <c r="DE107" i="9"/>
  <c r="DA107" i="9"/>
  <c r="CZ107" i="9"/>
  <c r="CV107" i="9"/>
  <c r="CO107" i="9"/>
  <c r="CN107" i="9"/>
  <c r="CK107" i="9"/>
  <c r="CJ107" i="9"/>
  <c r="CG107" i="9"/>
  <c r="CF107" i="9"/>
  <c r="CA107" i="9"/>
  <c r="BZ107" i="9"/>
  <c r="BY107" i="9"/>
  <c r="BX107" i="9"/>
  <c r="DD107" i="9" s="1"/>
  <c r="BU107" i="9"/>
  <c r="GO107" i="9" s="1"/>
  <c r="BT107" i="9"/>
  <c r="BQ107" i="9"/>
  <c r="CW107" i="9" s="1"/>
  <c r="DG107" i="9" s="1"/>
  <c r="CC107" i="9" s="1"/>
  <c r="DI107" i="9" s="1"/>
  <c r="BP107" i="9"/>
  <c r="BI107" i="9"/>
  <c r="BE107" i="9"/>
  <c r="BA107" i="9"/>
  <c r="BK107" i="9" s="1"/>
  <c r="AG107" i="9" s="1"/>
  <c r="AU107" i="9"/>
  <c r="AS107" i="9"/>
  <c r="AR107" i="9"/>
  <c r="AO107" i="9"/>
  <c r="AN107" i="9"/>
  <c r="AT107" i="9" s="1"/>
  <c r="AV107" i="9" s="1"/>
  <c r="AK107" i="9"/>
  <c r="AJ107" i="9"/>
  <c r="AE107" i="9"/>
  <c r="AW107" i="9" s="1"/>
  <c r="AD107" i="9"/>
  <c r="AC107" i="9"/>
  <c r="HE107" i="9" s="1"/>
  <c r="HI107" i="9" s="1"/>
  <c r="AB107" i="9"/>
  <c r="Y107" i="9"/>
  <c r="X107" i="9"/>
  <c r="U107" i="9"/>
  <c r="T107" i="9"/>
  <c r="O107" i="9"/>
  <c r="N107" i="9"/>
  <c r="K107" i="9"/>
  <c r="J107" i="9"/>
  <c r="HF106" i="9"/>
  <c r="HC106" i="9"/>
  <c r="HG106" i="9" s="1"/>
  <c r="HB106" i="9"/>
  <c r="GW106" i="9"/>
  <c r="GP106" i="9"/>
  <c r="GM106" i="9"/>
  <c r="GU106" i="9" s="1"/>
  <c r="GL106" i="9"/>
  <c r="GT106" i="9" s="1"/>
  <c r="GX106" i="9" s="1"/>
  <c r="GG106" i="9"/>
  <c r="GE106" i="9"/>
  <c r="GD106" i="9"/>
  <c r="GC106" i="9"/>
  <c r="GB106" i="9"/>
  <c r="FY106" i="9"/>
  <c r="FX106" i="9"/>
  <c r="FU106" i="9"/>
  <c r="FT106" i="9"/>
  <c r="FL106" i="9"/>
  <c r="FE106" i="9"/>
  <c r="EW106" i="9"/>
  <c r="EV106" i="9"/>
  <c r="ES106" i="9"/>
  <c r="ER106" i="9"/>
  <c r="EO106" i="9"/>
  <c r="EN106" i="9"/>
  <c r="GH106" i="9" s="1"/>
  <c r="EI106" i="9"/>
  <c r="EH106" i="9"/>
  <c r="EG106" i="9"/>
  <c r="FM106" i="9" s="1"/>
  <c r="EF106" i="9"/>
  <c r="EC106" i="9"/>
  <c r="FI106" i="9" s="1"/>
  <c r="EB106" i="9"/>
  <c r="DY106" i="9"/>
  <c r="DX106" i="9"/>
  <c r="FD106" i="9" s="1"/>
  <c r="DE106" i="9"/>
  <c r="DA106" i="9"/>
  <c r="CW106" i="9"/>
  <c r="DG106" i="9" s="1"/>
  <c r="CC106" i="9" s="1"/>
  <c r="DI106" i="9" s="1"/>
  <c r="CQ106" i="9"/>
  <c r="CP106" i="9"/>
  <c r="CR106" i="9" s="1"/>
  <c r="CO106" i="9"/>
  <c r="CN106" i="9"/>
  <c r="CK106" i="9"/>
  <c r="CJ106" i="9"/>
  <c r="CG106" i="9"/>
  <c r="CF106" i="9"/>
  <c r="CA106" i="9"/>
  <c r="CS106" i="9" s="1"/>
  <c r="BZ106" i="9"/>
  <c r="BY106" i="9"/>
  <c r="HE106" i="9" s="1"/>
  <c r="HI106" i="9" s="1"/>
  <c r="BX106" i="9"/>
  <c r="BU106" i="9"/>
  <c r="BT106" i="9"/>
  <c r="CZ106" i="9" s="1"/>
  <c r="BQ106" i="9"/>
  <c r="BP106" i="9"/>
  <c r="CV106" i="9" s="1"/>
  <c r="BH106" i="9"/>
  <c r="BD106" i="9"/>
  <c r="BA106" i="9"/>
  <c r="AT106" i="9"/>
  <c r="AV106" i="9" s="1"/>
  <c r="AS106" i="9"/>
  <c r="AR106" i="9"/>
  <c r="AO106" i="9"/>
  <c r="AN106" i="9"/>
  <c r="AK106" i="9"/>
  <c r="AJ106" i="9"/>
  <c r="AE106" i="9"/>
  <c r="AD106" i="9"/>
  <c r="DJ106" i="9" s="1"/>
  <c r="AC106" i="9"/>
  <c r="BI106" i="9" s="1"/>
  <c r="AB106" i="9"/>
  <c r="Y106" i="9"/>
  <c r="GO106" i="9" s="1"/>
  <c r="X106" i="9"/>
  <c r="U106" i="9"/>
  <c r="T106" i="9"/>
  <c r="Q106" i="9"/>
  <c r="O106" i="9"/>
  <c r="N106" i="9"/>
  <c r="K106" i="9"/>
  <c r="J106" i="9"/>
  <c r="HF105" i="9"/>
  <c r="HC105" i="9"/>
  <c r="HG105" i="9" s="1"/>
  <c r="HB105" i="9"/>
  <c r="GN105" i="9"/>
  <c r="GM105" i="9"/>
  <c r="GU105" i="9" s="1"/>
  <c r="GL105" i="9"/>
  <c r="GI105" i="9"/>
  <c r="GE105" i="9"/>
  <c r="GD105" i="9"/>
  <c r="GH105" i="9" s="1"/>
  <c r="GC105" i="9"/>
  <c r="GB105" i="9"/>
  <c r="FY105" i="9"/>
  <c r="FX105" i="9"/>
  <c r="FU105" i="9"/>
  <c r="FT105" i="9"/>
  <c r="FH105" i="9"/>
  <c r="FE105" i="9"/>
  <c r="EX105" i="9"/>
  <c r="EW105" i="9"/>
  <c r="EV105" i="9"/>
  <c r="ES105" i="9"/>
  <c r="EY105" i="9" s="1"/>
  <c r="FA105" i="9" s="1"/>
  <c r="ER105" i="9"/>
  <c r="EO105" i="9"/>
  <c r="EN105" i="9"/>
  <c r="EI105" i="9"/>
  <c r="EH105" i="9"/>
  <c r="EG105" i="9"/>
  <c r="FM105" i="9" s="1"/>
  <c r="EF105" i="9"/>
  <c r="FL105" i="9" s="1"/>
  <c r="EC105" i="9"/>
  <c r="FI105" i="9" s="1"/>
  <c r="EB105" i="9"/>
  <c r="DY105" i="9"/>
  <c r="DX105" i="9"/>
  <c r="FD105" i="9" s="1"/>
  <c r="DJ105" i="9"/>
  <c r="DD105" i="9"/>
  <c r="CZ105" i="9"/>
  <c r="CW105" i="9"/>
  <c r="CP105" i="9"/>
  <c r="CR105" i="9" s="1"/>
  <c r="CO105" i="9"/>
  <c r="CN105" i="9"/>
  <c r="CK105" i="9"/>
  <c r="CJ105" i="9"/>
  <c r="CG105" i="9"/>
  <c r="CF105" i="9"/>
  <c r="CA105" i="9"/>
  <c r="BZ105" i="9"/>
  <c r="BY105" i="9"/>
  <c r="DE105" i="9" s="1"/>
  <c r="BX105" i="9"/>
  <c r="BU105" i="9"/>
  <c r="DA105" i="9" s="1"/>
  <c r="BT105" i="9"/>
  <c r="BQ105" i="9"/>
  <c r="BP105" i="9"/>
  <c r="CV105" i="9" s="1"/>
  <c r="DF105" i="9" s="1"/>
  <c r="CB105" i="9" s="1"/>
  <c r="DH105" i="9" s="1"/>
  <c r="BH105" i="9"/>
  <c r="BD105" i="9"/>
  <c r="AS105" i="9"/>
  <c r="AR105" i="9"/>
  <c r="AO105" i="9"/>
  <c r="AU105" i="9" s="1"/>
  <c r="AW105" i="9" s="1"/>
  <c r="AN105" i="9"/>
  <c r="AT105" i="9" s="1"/>
  <c r="AK105" i="9"/>
  <c r="AJ105" i="9"/>
  <c r="AE105" i="9"/>
  <c r="AD105" i="9"/>
  <c r="AC105" i="9"/>
  <c r="AB105" i="9"/>
  <c r="HD105" i="9" s="1"/>
  <c r="HH105" i="9" s="1"/>
  <c r="Y105" i="9"/>
  <c r="X105" i="9"/>
  <c r="U105" i="9"/>
  <c r="T105" i="9"/>
  <c r="O105" i="9"/>
  <c r="N105" i="9"/>
  <c r="K105" i="9"/>
  <c r="J105" i="9"/>
  <c r="HG104" i="9"/>
  <c r="HE104" i="9"/>
  <c r="HI104" i="9" s="1"/>
  <c r="HC104" i="9"/>
  <c r="HB104" i="9"/>
  <c r="HF104" i="9" s="1"/>
  <c r="GV104" i="9"/>
  <c r="GT104" i="9"/>
  <c r="GO104" i="9"/>
  <c r="GM104" i="9"/>
  <c r="GU104" i="9" s="1"/>
  <c r="GL104" i="9"/>
  <c r="GJ104" i="9"/>
  <c r="GE104" i="9"/>
  <c r="GD104" i="9"/>
  <c r="GH104" i="9" s="1"/>
  <c r="GC104" i="9"/>
  <c r="GB104" i="9"/>
  <c r="FY104" i="9"/>
  <c r="FX104" i="9"/>
  <c r="FU104" i="9"/>
  <c r="FT104" i="9"/>
  <c r="FO104" i="9"/>
  <c r="EK104" i="9" s="1"/>
  <c r="FM104" i="9"/>
  <c r="FI104" i="9"/>
  <c r="FH104" i="9"/>
  <c r="FD104" i="9"/>
  <c r="EW104" i="9"/>
  <c r="EV104" i="9"/>
  <c r="ES104" i="9"/>
  <c r="ER104" i="9"/>
  <c r="EO104" i="9"/>
  <c r="EN104" i="9"/>
  <c r="EI104" i="9"/>
  <c r="EH104" i="9"/>
  <c r="EX104" i="9" s="1"/>
  <c r="EG104" i="9"/>
  <c r="EF104" i="9"/>
  <c r="FL104" i="9" s="1"/>
  <c r="EC104" i="9"/>
  <c r="EB104" i="9"/>
  <c r="DY104" i="9"/>
  <c r="FE104" i="9" s="1"/>
  <c r="DX104" i="9"/>
  <c r="DE104" i="9"/>
  <c r="CZ104" i="9"/>
  <c r="CW104" i="9"/>
  <c r="CV104" i="9"/>
  <c r="CO104" i="9"/>
  <c r="CN104" i="9"/>
  <c r="CK104" i="9"/>
  <c r="GQ104" i="9" s="1"/>
  <c r="CJ104" i="9"/>
  <c r="CG104" i="9"/>
  <c r="CF104" i="9"/>
  <c r="CA104" i="9"/>
  <c r="BZ104" i="9"/>
  <c r="BY104" i="9"/>
  <c r="BX104" i="9"/>
  <c r="DD104" i="9" s="1"/>
  <c r="BU104" i="9"/>
  <c r="DA104" i="9" s="1"/>
  <c r="BT104" i="9"/>
  <c r="BQ104" i="9"/>
  <c r="GG104" i="9" s="1"/>
  <c r="BP104" i="9"/>
  <c r="GF104" i="9" s="1"/>
  <c r="BI104" i="9"/>
  <c r="BE104" i="9"/>
  <c r="BD104" i="9"/>
  <c r="BJ104" i="9" s="1"/>
  <c r="AF104" i="9" s="1"/>
  <c r="BL104" i="9" s="1"/>
  <c r="AZ104" i="9"/>
  <c r="AS104" i="9"/>
  <c r="AR104" i="9"/>
  <c r="AO104" i="9"/>
  <c r="AN104" i="9"/>
  <c r="AK104" i="9"/>
  <c r="GI104" i="9" s="1"/>
  <c r="AJ104" i="9"/>
  <c r="AE104" i="9"/>
  <c r="AD104" i="9"/>
  <c r="AC104" i="9"/>
  <c r="AB104" i="9"/>
  <c r="BH104" i="9" s="1"/>
  <c r="Y104" i="9"/>
  <c r="Q104" i="9" s="1"/>
  <c r="X104" i="9"/>
  <c r="GN104" i="9" s="1"/>
  <c r="U104" i="9"/>
  <c r="BA104" i="9" s="1"/>
  <c r="GK104" i="9" s="1"/>
  <c r="T104" i="9"/>
  <c r="P104" i="9"/>
  <c r="O104" i="9"/>
  <c r="N104" i="9"/>
  <c r="K104" i="9"/>
  <c r="J104" i="9"/>
  <c r="HG103" i="9"/>
  <c r="HF103" i="9"/>
  <c r="HC103" i="9"/>
  <c r="HB103" i="9"/>
  <c r="GM103" i="9"/>
  <c r="GL103" i="9"/>
  <c r="GH103" i="9"/>
  <c r="GE103" i="9"/>
  <c r="GD103" i="9"/>
  <c r="GC103" i="9"/>
  <c r="GB103" i="9"/>
  <c r="FY103" i="9"/>
  <c r="FX103" i="9"/>
  <c r="FU103" i="9"/>
  <c r="FT103" i="9"/>
  <c r="FM103" i="9"/>
  <c r="FL103" i="9"/>
  <c r="FI103" i="9"/>
  <c r="FE103" i="9"/>
  <c r="FD103" i="9"/>
  <c r="FN103" i="9" s="1"/>
  <c r="EZ103" i="9"/>
  <c r="EY103" i="9"/>
  <c r="EW103" i="9"/>
  <c r="EV103" i="9"/>
  <c r="ES103" i="9"/>
  <c r="ER103" i="9"/>
  <c r="EO103" i="9"/>
  <c r="EN103" i="9"/>
  <c r="EX103" i="9" s="1"/>
  <c r="EI103" i="9"/>
  <c r="FA103" i="9" s="1"/>
  <c r="EH103" i="9"/>
  <c r="EG103" i="9"/>
  <c r="EF103" i="9"/>
  <c r="EC103" i="9"/>
  <c r="EB103" i="9"/>
  <c r="FH103" i="9" s="1"/>
  <c r="DY103" i="9"/>
  <c r="DX103" i="9"/>
  <c r="DK103" i="9"/>
  <c r="DE103" i="9"/>
  <c r="DA103" i="9"/>
  <c r="CZ103" i="9"/>
  <c r="CV103" i="9"/>
  <c r="DF103" i="9" s="1"/>
  <c r="CB103" i="9" s="1"/>
  <c r="DH103" i="9" s="1"/>
  <c r="CO103" i="9"/>
  <c r="CN103" i="9"/>
  <c r="CK103" i="9"/>
  <c r="CJ103" i="9"/>
  <c r="CG103" i="9"/>
  <c r="CF103" i="9"/>
  <c r="CA103" i="9"/>
  <c r="BZ103" i="9"/>
  <c r="BY103" i="9"/>
  <c r="BX103" i="9"/>
  <c r="DD103" i="9" s="1"/>
  <c r="BU103" i="9"/>
  <c r="GO103" i="9" s="1"/>
  <c r="BT103" i="9"/>
  <c r="BQ103" i="9"/>
  <c r="CW103" i="9" s="1"/>
  <c r="DG103" i="9" s="1"/>
  <c r="CC103" i="9" s="1"/>
  <c r="DI103" i="9" s="1"/>
  <c r="BP103" i="9"/>
  <c r="BI103" i="9"/>
  <c r="BE103" i="9"/>
  <c r="BA103" i="9"/>
  <c r="AZ103" i="9"/>
  <c r="AU103" i="9"/>
  <c r="AT103" i="9"/>
  <c r="AV103" i="9" s="1"/>
  <c r="AS103" i="9"/>
  <c r="AR103" i="9"/>
  <c r="AO103" i="9"/>
  <c r="AN103" i="9"/>
  <c r="AK103" i="9"/>
  <c r="AJ103" i="9"/>
  <c r="AE103" i="9"/>
  <c r="AW103" i="9" s="1"/>
  <c r="AD103" i="9"/>
  <c r="AC103" i="9"/>
  <c r="HE103" i="9" s="1"/>
  <c r="HI103" i="9" s="1"/>
  <c r="AB103" i="9"/>
  <c r="Y103" i="9"/>
  <c r="X103" i="9"/>
  <c r="U103" i="9"/>
  <c r="T103" i="9"/>
  <c r="O103" i="9"/>
  <c r="N103" i="9"/>
  <c r="K103" i="9"/>
  <c r="J103" i="9"/>
  <c r="HF102" i="9"/>
  <c r="HC102" i="9"/>
  <c r="HG102" i="9" s="1"/>
  <c r="HB102" i="9"/>
  <c r="GM102" i="9"/>
  <c r="GU102" i="9" s="1"/>
  <c r="GL102" i="9"/>
  <c r="GT102" i="9" s="1"/>
  <c r="GG102" i="9"/>
  <c r="GE102" i="9"/>
  <c r="GD102" i="9"/>
  <c r="GC102" i="9"/>
  <c r="GB102" i="9"/>
  <c r="FY102" i="9"/>
  <c r="FX102" i="9"/>
  <c r="FU102" i="9"/>
  <c r="FT102" i="9"/>
  <c r="FL102" i="9"/>
  <c r="FE102" i="9"/>
  <c r="EW102" i="9"/>
  <c r="EV102" i="9"/>
  <c r="ES102" i="9"/>
  <c r="ER102" i="9"/>
  <c r="EO102" i="9"/>
  <c r="EN102" i="9"/>
  <c r="EI102" i="9"/>
  <c r="EH102" i="9"/>
  <c r="EG102" i="9"/>
  <c r="FM102" i="9" s="1"/>
  <c r="EF102" i="9"/>
  <c r="EC102" i="9"/>
  <c r="FI102" i="9" s="1"/>
  <c r="EB102" i="9"/>
  <c r="DY102" i="9"/>
  <c r="DX102" i="9"/>
  <c r="FD102" i="9" s="1"/>
  <c r="DE102" i="9"/>
  <c r="DA102" i="9"/>
  <c r="CV102" i="9"/>
  <c r="CQ102" i="9"/>
  <c r="CO102" i="9"/>
  <c r="CN102" i="9"/>
  <c r="CK102" i="9"/>
  <c r="CJ102" i="9"/>
  <c r="CG102" i="9"/>
  <c r="CF102" i="9"/>
  <c r="CA102" i="9"/>
  <c r="CS102" i="9" s="1"/>
  <c r="BZ102" i="9"/>
  <c r="BY102" i="9"/>
  <c r="HE102" i="9" s="1"/>
  <c r="HI102" i="9" s="1"/>
  <c r="BX102" i="9"/>
  <c r="BU102" i="9"/>
  <c r="BT102" i="9"/>
  <c r="CZ102" i="9" s="1"/>
  <c r="BQ102" i="9"/>
  <c r="CW102" i="9" s="1"/>
  <c r="DG102" i="9" s="1"/>
  <c r="CC102" i="9" s="1"/>
  <c r="DI102" i="9" s="1"/>
  <c r="BP102" i="9"/>
  <c r="BH102" i="9"/>
  <c r="BD102" i="9"/>
  <c r="BA102" i="9"/>
  <c r="AS102" i="9"/>
  <c r="AR102" i="9"/>
  <c r="AO102" i="9"/>
  <c r="AN102" i="9"/>
  <c r="AK102" i="9"/>
  <c r="AJ102" i="9"/>
  <c r="AE102" i="9"/>
  <c r="AD102" i="9"/>
  <c r="DJ102" i="9" s="1"/>
  <c r="AC102" i="9"/>
  <c r="BI102" i="9" s="1"/>
  <c r="AB102" i="9"/>
  <c r="Y102" i="9"/>
  <c r="X102" i="9"/>
  <c r="U102" i="9"/>
  <c r="T102" i="9"/>
  <c r="O102" i="9"/>
  <c r="N102" i="9"/>
  <c r="K102" i="9"/>
  <c r="J102" i="9"/>
  <c r="HF101" i="9"/>
  <c r="HD101" i="9"/>
  <c r="HH101" i="9" s="1"/>
  <c r="HC101" i="9"/>
  <c r="HG101" i="9" s="1"/>
  <c r="HB101" i="9"/>
  <c r="GN101" i="9"/>
  <c r="GM101" i="9"/>
  <c r="GU101" i="9" s="1"/>
  <c r="GL101" i="9"/>
  <c r="GI101" i="9"/>
  <c r="GE101" i="9"/>
  <c r="GD101" i="9"/>
  <c r="GH101" i="9" s="1"/>
  <c r="GC101" i="9"/>
  <c r="GB101" i="9"/>
  <c r="FY101" i="9"/>
  <c r="FX101" i="9"/>
  <c r="FU101" i="9"/>
  <c r="FT101" i="9"/>
  <c r="FL101" i="9"/>
  <c r="FH101" i="9"/>
  <c r="FE101" i="9"/>
  <c r="EX101" i="9"/>
  <c r="EW101" i="9"/>
  <c r="EV101" i="9"/>
  <c r="ES101" i="9"/>
  <c r="EY101" i="9" s="1"/>
  <c r="FA101" i="9" s="1"/>
  <c r="ER101" i="9"/>
  <c r="EO101" i="9"/>
  <c r="EN101" i="9"/>
  <c r="EI101" i="9"/>
  <c r="EH101" i="9"/>
  <c r="EG101" i="9"/>
  <c r="FM101" i="9" s="1"/>
  <c r="EF101" i="9"/>
  <c r="EC101" i="9"/>
  <c r="FI101" i="9" s="1"/>
  <c r="EB101" i="9"/>
  <c r="DY101" i="9"/>
  <c r="DX101" i="9"/>
  <c r="FD101" i="9" s="1"/>
  <c r="FN101" i="9" s="1"/>
  <c r="FP101" i="9" s="1"/>
  <c r="DD101" i="9"/>
  <c r="CZ101" i="9"/>
  <c r="CW101" i="9"/>
  <c r="CR101" i="9"/>
  <c r="CO101" i="9"/>
  <c r="CN101" i="9"/>
  <c r="CP101" i="9" s="1"/>
  <c r="CK101" i="9"/>
  <c r="CJ101" i="9"/>
  <c r="CG101" i="9"/>
  <c r="CF101" i="9"/>
  <c r="CA101" i="9"/>
  <c r="BZ101" i="9"/>
  <c r="BY101" i="9"/>
  <c r="DE101" i="9" s="1"/>
  <c r="BX101" i="9"/>
  <c r="BU101" i="9"/>
  <c r="DA101" i="9" s="1"/>
  <c r="DG101" i="9" s="1"/>
  <c r="CC101" i="9" s="1"/>
  <c r="DI101" i="9" s="1"/>
  <c r="BT101" i="9"/>
  <c r="BQ101" i="9"/>
  <c r="BP101" i="9"/>
  <c r="CV101" i="9" s="1"/>
  <c r="DF101" i="9" s="1"/>
  <c r="CB101" i="9" s="1"/>
  <c r="DH101" i="9" s="1"/>
  <c r="BI101" i="9"/>
  <c r="BD101" i="9"/>
  <c r="AU101" i="9"/>
  <c r="AW101" i="9" s="1"/>
  <c r="AS101" i="9"/>
  <c r="AR101" i="9"/>
  <c r="AO101" i="9"/>
  <c r="AN101" i="9"/>
  <c r="AK101" i="9"/>
  <c r="AJ101" i="9"/>
  <c r="AE101" i="9"/>
  <c r="AD101" i="9"/>
  <c r="AC101" i="9"/>
  <c r="AB101" i="9"/>
  <c r="BH101" i="9" s="1"/>
  <c r="Y101" i="9"/>
  <c r="X101" i="9"/>
  <c r="U101" i="9"/>
  <c r="T101" i="9"/>
  <c r="O101" i="9"/>
  <c r="N101" i="9"/>
  <c r="K101" i="9"/>
  <c r="J101" i="9"/>
  <c r="HC100" i="9"/>
  <c r="HG100" i="9" s="1"/>
  <c r="HB100" i="9"/>
  <c r="HF100" i="9" s="1"/>
  <c r="GU100" i="9"/>
  <c r="GT100" i="9"/>
  <c r="GM100" i="9"/>
  <c r="GL100" i="9"/>
  <c r="GP100" i="9" s="1"/>
  <c r="GE100" i="9"/>
  <c r="GD100" i="9"/>
  <c r="GC100" i="9"/>
  <c r="GB100" i="9"/>
  <c r="FY100" i="9"/>
  <c r="FX100" i="9"/>
  <c r="FU100" i="9"/>
  <c r="FT100" i="9"/>
  <c r="FE100" i="9"/>
  <c r="FO100" i="9" s="1"/>
  <c r="FD100" i="9"/>
  <c r="FN100" i="9" s="1"/>
  <c r="EY100" i="9"/>
  <c r="FA100" i="9" s="1"/>
  <c r="EW100" i="9"/>
  <c r="EV100" i="9"/>
  <c r="ES100" i="9"/>
  <c r="ER100" i="9"/>
  <c r="EX100" i="9" s="1"/>
  <c r="EZ100" i="9" s="1"/>
  <c r="EO100" i="9"/>
  <c r="EN100" i="9"/>
  <c r="EI100" i="9"/>
  <c r="EH100" i="9"/>
  <c r="EG100" i="9"/>
  <c r="FM100" i="9" s="1"/>
  <c r="EF100" i="9"/>
  <c r="FL100" i="9" s="1"/>
  <c r="EC100" i="9"/>
  <c r="FI100" i="9" s="1"/>
  <c r="EB100" i="9"/>
  <c r="FH100" i="9" s="1"/>
  <c r="DY100" i="9"/>
  <c r="DX100" i="9"/>
  <c r="DF100" i="9"/>
  <c r="CB100" i="9" s="1"/>
  <c r="DH100" i="9" s="1"/>
  <c r="CW100" i="9"/>
  <c r="DG100" i="9" s="1"/>
  <c r="CC100" i="9" s="1"/>
  <c r="DI100" i="9" s="1"/>
  <c r="CV100" i="9"/>
  <c r="CO100" i="9"/>
  <c r="CN100" i="9"/>
  <c r="CK100" i="9"/>
  <c r="CJ100" i="9"/>
  <c r="CG100" i="9"/>
  <c r="CF100" i="9"/>
  <c r="CA100" i="9"/>
  <c r="DK100" i="9" s="1"/>
  <c r="BZ100" i="9"/>
  <c r="BY100" i="9"/>
  <c r="DE100" i="9" s="1"/>
  <c r="BX100" i="9"/>
  <c r="DD100" i="9" s="1"/>
  <c r="BU100" i="9"/>
  <c r="DA100" i="9" s="1"/>
  <c r="BT100" i="9"/>
  <c r="CZ100" i="9" s="1"/>
  <c r="BQ100" i="9"/>
  <c r="BP100" i="9"/>
  <c r="AU100" i="9"/>
  <c r="AW100" i="9" s="1"/>
  <c r="AS100" i="9"/>
  <c r="AR100" i="9"/>
  <c r="AO100" i="9"/>
  <c r="AN100" i="9"/>
  <c r="AK100" i="9"/>
  <c r="GI100" i="9" s="1"/>
  <c r="AJ100" i="9"/>
  <c r="AE100" i="9"/>
  <c r="AD100" i="9"/>
  <c r="AC100" i="9"/>
  <c r="AB100" i="9"/>
  <c r="Y100" i="9"/>
  <c r="X100" i="9"/>
  <c r="U100" i="9"/>
  <c r="T100" i="9"/>
  <c r="O100" i="9"/>
  <c r="N100" i="9"/>
  <c r="K100" i="9"/>
  <c r="J100" i="9"/>
  <c r="HI99" i="9"/>
  <c r="HG99" i="9"/>
  <c r="HF99" i="9"/>
  <c r="HE99" i="9"/>
  <c r="HC99" i="9"/>
  <c r="HB99" i="9"/>
  <c r="GQ99" i="9"/>
  <c r="GP99" i="9"/>
  <c r="GM99" i="9"/>
  <c r="GU99" i="9" s="1"/>
  <c r="GY99" i="9" s="1"/>
  <c r="GL99" i="9"/>
  <c r="GT99" i="9" s="1"/>
  <c r="GE99" i="9"/>
  <c r="GD99" i="9"/>
  <c r="GC99" i="9"/>
  <c r="GB99" i="9"/>
  <c r="FY99" i="9"/>
  <c r="FX99" i="9"/>
  <c r="FU99" i="9"/>
  <c r="FT99" i="9"/>
  <c r="FM99" i="9"/>
  <c r="FL99" i="9"/>
  <c r="FI99" i="9"/>
  <c r="FH99" i="9"/>
  <c r="EW99" i="9"/>
  <c r="EV99" i="9"/>
  <c r="ES99" i="9"/>
  <c r="ER99" i="9"/>
  <c r="EO99" i="9"/>
  <c r="EN99" i="9"/>
  <c r="EI99" i="9"/>
  <c r="EH99" i="9"/>
  <c r="EG99" i="9"/>
  <c r="EF99" i="9"/>
  <c r="EC99" i="9"/>
  <c r="EB99" i="9"/>
  <c r="DY99" i="9"/>
  <c r="FE99" i="9" s="1"/>
  <c r="FO99" i="9" s="1"/>
  <c r="EK99" i="9" s="1"/>
  <c r="DX99" i="9"/>
  <c r="FD99" i="9" s="1"/>
  <c r="CQ99" i="9"/>
  <c r="CS99" i="9" s="1"/>
  <c r="CP99" i="9"/>
  <c r="CR99" i="9" s="1"/>
  <c r="CO99" i="9"/>
  <c r="CN99" i="9"/>
  <c r="CK99" i="9"/>
  <c r="CJ99" i="9"/>
  <c r="CG99" i="9"/>
  <c r="CF99" i="9"/>
  <c r="GH99" i="9" s="1"/>
  <c r="CC99" i="9"/>
  <c r="DI99" i="9" s="1"/>
  <c r="CA99" i="9"/>
  <c r="BZ99" i="9"/>
  <c r="BY99" i="9"/>
  <c r="DE99" i="9" s="1"/>
  <c r="BX99" i="9"/>
  <c r="DD99" i="9" s="1"/>
  <c r="BU99" i="9"/>
  <c r="DA99" i="9" s="1"/>
  <c r="BT99" i="9"/>
  <c r="CZ99" i="9" s="1"/>
  <c r="BQ99" i="9"/>
  <c r="CW99" i="9" s="1"/>
  <c r="DG99" i="9" s="1"/>
  <c r="BP99" i="9"/>
  <c r="CV99" i="9" s="1"/>
  <c r="DF99" i="9" s="1"/>
  <c r="CB99" i="9" s="1"/>
  <c r="DH99" i="9" s="1"/>
  <c r="BI99" i="9"/>
  <c r="BH99" i="9"/>
  <c r="AS99" i="9"/>
  <c r="AR99" i="9"/>
  <c r="AO99" i="9"/>
  <c r="AN99" i="9"/>
  <c r="AK99" i="9"/>
  <c r="GI99" i="9" s="1"/>
  <c r="AJ99" i="9"/>
  <c r="AE99" i="9"/>
  <c r="AD99" i="9"/>
  <c r="DJ99" i="9" s="1"/>
  <c r="AC99" i="9"/>
  <c r="AB99" i="9"/>
  <c r="Y99" i="9"/>
  <c r="X99" i="9"/>
  <c r="U99" i="9"/>
  <c r="BA99" i="9" s="1"/>
  <c r="T99" i="9"/>
  <c r="AZ99" i="9" s="1"/>
  <c r="O99" i="9"/>
  <c r="N99" i="9"/>
  <c r="K99" i="9"/>
  <c r="J99" i="9"/>
  <c r="HK98" i="9"/>
  <c r="HG98" i="9"/>
  <c r="HF98" i="9"/>
  <c r="HC98" i="9"/>
  <c r="HB98" i="9"/>
  <c r="GO98" i="9"/>
  <c r="GS98" i="9" s="1"/>
  <c r="GM98" i="9"/>
  <c r="GL98" i="9"/>
  <c r="GI98" i="9"/>
  <c r="GH98" i="9"/>
  <c r="GE98" i="9"/>
  <c r="GD98" i="9"/>
  <c r="GC98" i="9"/>
  <c r="GB98" i="9"/>
  <c r="FY98" i="9"/>
  <c r="FX98" i="9"/>
  <c r="FU98" i="9"/>
  <c r="FT98" i="9"/>
  <c r="FI98" i="9"/>
  <c r="FH98" i="9"/>
  <c r="EY98" i="9"/>
  <c r="EW98" i="9"/>
  <c r="EV98" i="9"/>
  <c r="ES98" i="9"/>
  <c r="ER98" i="9"/>
  <c r="EO98" i="9"/>
  <c r="EN98" i="9"/>
  <c r="EI98" i="9"/>
  <c r="EH98" i="9"/>
  <c r="EG98" i="9"/>
  <c r="FM98" i="9" s="1"/>
  <c r="EF98" i="9"/>
  <c r="FL98" i="9" s="1"/>
  <c r="EC98" i="9"/>
  <c r="EB98" i="9"/>
  <c r="DY98" i="9"/>
  <c r="FE98" i="9" s="1"/>
  <c r="DX98" i="9"/>
  <c r="FD98" i="9" s="1"/>
  <c r="DJ98" i="9"/>
  <c r="DE98" i="9"/>
  <c r="DD98" i="9"/>
  <c r="DA98" i="9"/>
  <c r="CS98" i="9"/>
  <c r="CR98" i="9"/>
  <c r="CQ98" i="9"/>
  <c r="CP98" i="9"/>
  <c r="CO98" i="9"/>
  <c r="CN98" i="9"/>
  <c r="CK98" i="9"/>
  <c r="CJ98" i="9"/>
  <c r="CG98" i="9"/>
  <c r="CF98" i="9"/>
  <c r="CA98" i="9"/>
  <c r="BZ98" i="9"/>
  <c r="BY98" i="9"/>
  <c r="BX98" i="9"/>
  <c r="BU98" i="9"/>
  <c r="BT98" i="9"/>
  <c r="BQ98" i="9"/>
  <c r="BP98" i="9"/>
  <c r="CV98" i="9" s="1"/>
  <c r="BI98" i="9"/>
  <c r="BE98" i="9"/>
  <c r="BD98" i="9"/>
  <c r="BA98" i="9"/>
  <c r="AZ98" i="9"/>
  <c r="AS98" i="9"/>
  <c r="AR98" i="9"/>
  <c r="AO98" i="9"/>
  <c r="AN98" i="9"/>
  <c r="AK98" i="9"/>
  <c r="AJ98" i="9"/>
  <c r="AE98" i="9"/>
  <c r="DK98" i="9" s="1"/>
  <c r="AD98" i="9"/>
  <c r="AV98" i="9" s="1"/>
  <c r="AC98" i="9"/>
  <c r="HE98" i="9" s="1"/>
  <c r="HI98" i="9" s="1"/>
  <c r="AB98" i="9"/>
  <c r="Y98" i="9"/>
  <c r="X98" i="9"/>
  <c r="U98" i="9"/>
  <c r="T98" i="9"/>
  <c r="O98" i="9"/>
  <c r="N98" i="9"/>
  <c r="K98" i="9"/>
  <c r="J98" i="9"/>
  <c r="HC97" i="9"/>
  <c r="HG97" i="9" s="1"/>
  <c r="HB97" i="9"/>
  <c r="HF97" i="9" s="1"/>
  <c r="GU97" i="9"/>
  <c r="GM97" i="9"/>
  <c r="GL97" i="9"/>
  <c r="GE97" i="9"/>
  <c r="GI97" i="9" s="1"/>
  <c r="GD97" i="9"/>
  <c r="GC97" i="9"/>
  <c r="GB97" i="9"/>
  <c r="FY97" i="9"/>
  <c r="FX97" i="9"/>
  <c r="FU97" i="9"/>
  <c r="FT97" i="9"/>
  <c r="FH97" i="9"/>
  <c r="FE97" i="9"/>
  <c r="FD97" i="9"/>
  <c r="EW97" i="9"/>
  <c r="EV97" i="9"/>
  <c r="ES97" i="9"/>
  <c r="ER97" i="9"/>
  <c r="EO97" i="9"/>
  <c r="EN97" i="9"/>
  <c r="EI97" i="9"/>
  <c r="EH97" i="9"/>
  <c r="EG97" i="9"/>
  <c r="EF97" i="9"/>
  <c r="EC97" i="9"/>
  <c r="FI97" i="9" s="1"/>
  <c r="EB97" i="9"/>
  <c r="DY97" i="9"/>
  <c r="DX97" i="9"/>
  <c r="DE97" i="9"/>
  <c r="DD97" i="9"/>
  <c r="DA97" i="9"/>
  <c r="CZ97" i="9"/>
  <c r="CW97" i="9"/>
  <c r="CO97" i="9"/>
  <c r="CN97" i="9"/>
  <c r="CK97" i="9"/>
  <c r="CJ97" i="9"/>
  <c r="CG97" i="9"/>
  <c r="CF97" i="9"/>
  <c r="CA97" i="9"/>
  <c r="BZ97" i="9"/>
  <c r="BY97" i="9"/>
  <c r="BX97" i="9"/>
  <c r="BU97" i="9"/>
  <c r="BT97" i="9"/>
  <c r="BQ97" i="9"/>
  <c r="GG97" i="9" s="1"/>
  <c r="BP97" i="9"/>
  <c r="BA97" i="9"/>
  <c r="AZ97" i="9"/>
  <c r="AS97" i="9"/>
  <c r="AR97" i="9"/>
  <c r="AO97" i="9"/>
  <c r="AN97" i="9"/>
  <c r="AK97" i="9"/>
  <c r="AJ97" i="9"/>
  <c r="AE97" i="9"/>
  <c r="DK97" i="9" s="1"/>
  <c r="AD97" i="9"/>
  <c r="AC97" i="9"/>
  <c r="BI97" i="9" s="1"/>
  <c r="AB97" i="9"/>
  <c r="BH97" i="9" s="1"/>
  <c r="Y97" i="9"/>
  <c r="X97" i="9"/>
  <c r="GN97" i="9" s="1"/>
  <c r="U97" i="9"/>
  <c r="T97" i="9"/>
  <c r="O97" i="9"/>
  <c r="N97" i="9"/>
  <c r="K97" i="9"/>
  <c r="J97" i="9"/>
  <c r="HC96" i="9"/>
  <c r="HG96" i="9" s="1"/>
  <c r="HB96" i="9"/>
  <c r="HF96" i="9" s="1"/>
  <c r="GM96" i="9"/>
  <c r="GL96" i="9"/>
  <c r="GE96" i="9"/>
  <c r="GD96" i="9"/>
  <c r="GC96" i="9"/>
  <c r="GB96" i="9"/>
  <c r="FY96" i="9"/>
  <c r="FX96" i="9"/>
  <c r="FU96" i="9"/>
  <c r="FT96" i="9"/>
  <c r="EZ96" i="9"/>
  <c r="EW96" i="9"/>
  <c r="EV96" i="9"/>
  <c r="ES96" i="9"/>
  <c r="ER96" i="9"/>
  <c r="EO96" i="9"/>
  <c r="EY96" i="9" s="1"/>
  <c r="FA96" i="9" s="1"/>
  <c r="EN96" i="9"/>
  <c r="EX96" i="9" s="1"/>
  <c r="EI96" i="9"/>
  <c r="EH96" i="9"/>
  <c r="EG96" i="9"/>
  <c r="FM96" i="9" s="1"/>
  <c r="EF96" i="9"/>
  <c r="FL96" i="9" s="1"/>
  <c r="EC96" i="9"/>
  <c r="FI96" i="9" s="1"/>
  <c r="EB96" i="9"/>
  <c r="FH96" i="9" s="1"/>
  <c r="DY96" i="9"/>
  <c r="FE96" i="9" s="1"/>
  <c r="DX96" i="9"/>
  <c r="FD96" i="9" s="1"/>
  <c r="FN96" i="9" s="1"/>
  <c r="FP96" i="9" s="1"/>
  <c r="DK96" i="9"/>
  <c r="DJ96" i="9"/>
  <c r="DG96" i="9"/>
  <c r="CC96" i="9" s="1"/>
  <c r="DI96" i="9" s="1"/>
  <c r="DA96" i="9"/>
  <c r="CZ96" i="9"/>
  <c r="CW96" i="9"/>
  <c r="CV96" i="9"/>
  <c r="CO96" i="9"/>
  <c r="CN96" i="9"/>
  <c r="CK96" i="9"/>
  <c r="CJ96" i="9"/>
  <c r="CG96" i="9"/>
  <c r="GI96" i="9" s="1"/>
  <c r="CF96" i="9"/>
  <c r="CA96" i="9"/>
  <c r="BZ96" i="9"/>
  <c r="BY96" i="9"/>
  <c r="DE96" i="9" s="1"/>
  <c r="BX96" i="9"/>
  <c r="DD96" i="9" s="1"/>
  <c r="BU96" i="9"/>
  <c r="BT96" i="9"/>
  <c r="BQ96" i="9"/>
  <c r="BP96" i="9"/>
  <c r="AZ96" i="9"/>
  <c r="AU96" i="9"/>
  <c r="AS96" i="9"/>
  <c r="AR96" i="9"/>
  <c r="AO96" i="9"/>
  <c r="AN96" i="9"/>
  <c r="AK96" i="9"/>
  <c r="AJ96" i="9"/>
  <c r="AE96" i="9"/>
  <c r="AD96" i="9"/>
  <c r="AC96" i="9"/>
  <c r="AB96" i="9"/>
  <c r="Y96" i="9"/>
  <c r="X96" i="9"/>
  <c r="U96" i="9"/>
  <c r="T96" i="9"/>
  <c r="O96" i="9"/>
  <c r="N96" i="9"/>
  <c r="K96" i="9"/>
  <c r="J96" i="9"/>
  <c r="HG95" i="9"/>
  <c r="HF95" i="9"/>
  <c r="HE95" i="9"/>
  <c r="HI95" i="9" s="1"/>
  <c r="HD95" i="9"/>
  <c r="HH95" i="9" s="1"/>
  <c r="HC95" i="9"/>
  <c r="HB95" i="9"/>
  <c r="GQ95" i="9"/>
  <c r="GO95" i="9"/>
  <c r="GN95" i="9"/>
  <c r="GM95" i="9"/>
  <c r="GU95" i="9" s="1"/>
  <c r="GL95" i="9"/>
  <c r="GT95" i="9" s="1"/>
  <c r="GX95" i="9" s="1"/>
  <c r="GE95" i="9"/>
  <c r="GD95" i="9"/>
  <c r="GC95" i="9"/>
  <c r="GB95" i="9"/>
  <c r="FY95" i="9"/>
  <c r="FX95" i="9"/>
  <c r="FU95" i="9"/>
  <c r="FT95" i="9"/>
  <c r="FN95" i="9"/>
  <c r="EJ95" i="9" s="1"/>
  <c r="FM95" i="9"/>
  <c r="FL95" i="9"/>
  <c r="FI95" i="9"/>
  <c r="EY95" i="9"/>
  <c r="FA95" i="9" s="1"/>
  <c r="EX95" i="9"/>
  <c r="EZ95" i="9" s="1"/>
  <c r="EW95" i="9"/>
  <c r="EV95" i="9"/>
  <c r="ES95" i="9"/>
  <c r="ER95" i="9"/>
  <c r="EO95" i="9"/>
  <c r="EN95" i="9"/>
  <c r="EI95" i="9"/>
  <c r="EH95" i="9"/>
  <c r="EG95" i="9"/>
  <c r="EF95" i="9"/>
  <c r="EC95" i="9"/>
  <c r="EB95" i="9"/>
  <c r="FH95" i="9" s="1"/>
  <c r="DY95" i="9"/>
  <c r="FE95" i="9" s="1"/>
  <c r="FO95" i="9" s="1"/>
  <c r="EK95" i="9" s="1"/>
  <c r="DX95" i="9"/>
  <c r="FD95" i="9" s="1"/>
  <c r="DE95" i="9"/>
  <c r="DD95" i="9"/>
  <c r="CW95" i="9"/>
  <c r="DG95" i="9" s="1"/>
  <c r="CC95" i="9" s="1"/>
  <c r="DI95" i="9" s="1"/>
  <c r="CV95" i="9"/>
  <c r="DF95" i="9" s="1"/>
  <c r="CB95" i="9" s="1"/>
  <c r="DH95" i="9" s="1"/>
  <c r="CQ95" i="9"/>
  <c r="CS95" i="9" s="1"/>
  <c r="CO95" i="9"/>
  <c r="CN95" i="9"/>
  <c r="CK95" i="9"/>
  <c r="CJ95" i="9"/>
  <c r="GP95" i="9" s="1"/>
  <c r="CG95" i="9"/>
  <c r="CF95" i="9"/>
  <c r="CP95" i="9" s="1"/>
  <c r="CR95" i="9" s="1"/>
  <c r="CA95" i="9"/>
  <c r="BZ95" i="9"/>
  <c r="BY95" i="9"/>
  <c r="BX95" i="9"/>
  <c r="BU95" i="9"/>
  <c r="DA95" i="9" s="1"/>
  <c r="BT95" i="9"/>
  <c r="CZ95" i="9" s="1"/>
  <c r="BQ95" i="9"/>
  <c r="Q95" i="9" s="1"/>
  <c r="BP95" i="9"/>
  <c r="BI95" i="9"/>
  <c r="BH95" i="9"/>
  <c r="BD95" i="9"/>
  <c r="AT95" i="9"/>
  <c r="AS95" i="9"/>
  <c r="AR95" i="9"/>
  <c r="AO95" i="9"/>
  <c r="AN95" i="9"/>
  <c r="AK95" i="9"/>
  <c r="GI95" i="9" s="1"/>
  <c r="AJ95" i="9"/>
  <c r="GH95" i="9" s="1"/>
  <c r="AE95" i="9"/>
  <c r="AD95" i="9"/>
  <c r="AC95" i="9"/>
  <c r="AB95" i="9"/>
  <c r="Y95" i="9"/>
  <c r="BE95" i="9" s="1"/>
  <c r="X95" i="9"/>
  <c r="U95" i="9"/>
  <c r="T95" i="9"/>
  <c r="O95" i="9"/>
  <c r="N95" i="9"/>
  <c r="K95" i="9"/>
  <c r="J95" i="9"/>
  <c r="HC94" i="9"/>
  <c r="HG94" i="9" s="1"/>
  <c r="HB94" i="9"/>
  <c r="HF94" i="9" s="1"/>
  <c r="GU94" i="9"/>
  <c r="GY94" i="9" s="1"/>
  <c r="GQ94" i="9"/>
  <c r="GP94" i="9"/>
  <c r="GO94" i="9"/>
  <c r="GN94" i="9"/>
  <c r="GM94" i="9"/>
  <c r="GL94" i="9"/>
  <c r="GT94" i="9" s="1"/>
  <c r="GX94" i="9" s="1"/>
  <c r="GI94" i="9"/>
  <c r="GG94" i="9"/>
  <c r="GK94" i="9" s="1"/>
  <c r="GE94" i="9"/>
  <c r="GD94" i="9"/>
  <c r="GH94" i="9" s="1"/>
  <c r="GC94" i="9"/>
  <c r="GB94" i="9"/>
  <c r="FY94" i="9"/>
  <c r="FX94" i="9"/>
  <c r="FU94" i="9"/>
  <c r="FT94" i="9"/>
  <c r="FQ94" i="9"/>
  <c r="FL94" i="9"/>
  <c r="FI94" i="9"/>
  <c r="FH94" i="9"/>
  <c r="FE94" i="9"/>
  <c r="FD94" i="9"/>
  <c r="FN94" i="9" s="1"/>
  <c r="EY94" i="9"/>
  <c r="EX94" i="9"/>
  <c r="EW94" i="9"/>
  <c r="EV94" i="9"/>
  <c r="ES94" i="9"/>
  <c r="ER94" i="9"/>
  <c r="EO94" i="9"/>
  <c r="EN94" i="9"/>
  <c r="EI94" i="9"/>
  <c r="FA94" i="9" s="1"/>
  <c r="EH94" i="9"/>
  <c r="EG94" i="9"/>
  <c r="EF94" i="9"/>
  <c r="EC94" i="9"/>
  <c r="EB94" i="9"/>
  <c r="DY94" i="9"/>
  <c r="DX94" i="9"/>
  <c r="DG94" i="9"/>
  <c r="CC94" i="9" s="1"/>
  <c r="DI94" i="9" s="1"/>
  <c r="DE94" i="9"/>
  <c r="DD94" i="9"/>
  <c r="DA94" i="9"/>
  <c r="CZ94" i="9"/>
  <c r="CQ94" i="9"/>
  <c r="CO94" i="9"/>
  <c r="CN94" i="9"/>
  <c r="CK94" i="9"/>
  <c r="CJ94" i="9"/>
  <c r="CG94" i="9"/>
  <c r="CF94" i="9"/>
  <c r="CA94" i="9"/>
  <c r="CS94" i="9" s="1"/>
  <c r="BZ94" i="9"/>
  <c r="BY94" i="9"/>
  <c r="BX94" i="9"/>
  <c r="BU94" i="9"/>
  <c r="BT94" i="9"/>
  <c r="BQ94" i="9"/>
  <c r="CW94" i="9" s="1"/>
  <c r="BP94" i="9"/>
  <c r="CV94" i="9" s="1"/>
  <c r="BI94" i="9"/>
  <c r="BH94" i="9"/>
  <c r="BE94" i="9"/>
  <c r="BD94" i="9"/>
  <c r="AS94" i="9"/>
  <c r="AR94" i="9"/>
  <c r="AT94" i="9" s="1"/>
  <c r="AO94" i="9"/>
  <c r="AN94" i="9"/>
  <c r="AK94" i="9"/>
  <c r="AJ94" i="9"/>
  <c r="AE94" i="9"/>
  <c r="AD94" i="9"/>
  <c r="AC94" i="9"/>
  <c r="AB94" i="9"/>
  <c r="HD94" i="9" s="1"/>
  <c r="HH94" i="9" s="1"/>
  <c r="Y94" i="9"/>
  <c r="X94" i="9"/>
  <c r="U94" i="9"/>
  <c r="BA94" i="9" s="1"/>
  <c r="BK94" i="9" s="1"/>
  <c r="AG94" i="9" s="1"/>
  <c r="T94" i="9"/>
  <c r="O94" i="9"/>
  <c r="N94" i="9"/>
  <c r="K94" i="9"/>
  <c r="J94" i="9"/>
  <c r="HC93" i="9"/>
  <c r="HG93" i="9" s="1"/>
  <c r="HB93" i="9"/>
  <c r="HF93" i="9" s="1"/>
  <c r="GM93" i="9"/>
  <c r="GL93" i="9"/>
  <c r="GG93" i="9"/>
  <c r="GK93" i="9" s="1"/>
  <c r="GF93" i="9"/>
  <c r="GE93" i="9"/>
  <c r="GU93" i="9" s="1"/>
  <c r="GD93" i="9"/>
  <c r="GH93" i="9" s="1"/>
  <c r="GC93" i="9"/>
  <c r="GB93" i="9"/>
  <c r="FY93" i="9"/>
  <c r="FX93" i="9"/>
  <c r="FU93" i="9"/>
  <c r="FT93" i="9"/>
  <c r="FP93" i="9"/>
  <c r="FI93" i="9"/>
  <c r="FE93" i="9"/>
  <c r="EW93" i="9"/>
  <c r="EV93" i="9"/>
  <c r="ES93" i="9"/>
  <c r="ER93" i="9"/>
  <c r="EO93" i="9"/>
  <c r="EN93" i="9"/>
  <c r="EI93" i="9"/>
  <c r="EH93" i="9"/>
  <c r="EG93" i="9"/>
  <c r="FM93" i="9" s="1"/>
  <c r="EF93" i="9"/>
  <c r="FL93" i="9" s="1"/>
  <c r="EC93" i="9"/>
  <c r="EB93" i="9"/>
  <c r="FH93" i="9" s="1"/>
  <c r="DY93" i="9"/>
  <c r="DX93" i="9"/>
  <c r="FD93" i="9" s="1"/>
  <c r="FN93" i="9" s="1"/>
  <c r="EJ93" i="9" s="1"/>
  <c r="CW93" i="9"/>
  <c r="CV93" i="9"/>
  <c r="CO93" i="9"/>
  <c r="CN93" i="9"/>
  <c r="CK93" i="9"/>
  <c r="CJ93" i="9"/>
  <c r="CG93" i="9"/>
  <c r="CF93" i="9"/>
  <c r="CA93" i="9"/>
  <c r="BZ93" i="9"/>
  <c r="BY93" i="9"/>
  <c r="DE93" i="9" s="1"/>
  <c r="BX93" i="9"/>
  <c r="DD93" i="9" s="1"/>
  <c r="BU93" i="9"/>
  <c r="BT93" i="9"/>
  <c r="BQ93" i="9"/>
  <c r="BP93" i="9"/>
  <c r="BI93" i="9"/>
  <c r="BH93" i="9"/>
  <c r="BA93" i="9"/>
  <c r="AS93" i="9"/>
  <c r="AR93" i="9"/>
  <c r="AO93" i="9"/>
  <c r="AN93" i="9"/>
  <c r="AK93" i="9"/>
  <c r="AU93" i="9" s="1"/>
  <c r="AW93" i="9" s="1"/>
  <c r="AJ93" i="9"/>
  <c r="AT93" i="9" s="1"/>
  <c r="AV93" i="9" s="1"/>
  <c r="AE93" i="9"/>
  <c r="AD93" i="9"/>
  <c r="DJ93" i="9" s="1"/>
  <c r="AC93" i="9"/>
  <c r="AB93" i="9"/>
  <c r="Y93" i="9"/>
  <c r="BE93" i="9" s="1"/>
  <c r="X93" i="9"/>
  <c r="BD93" i="9" s="1"/>
  <c r="U93" i="9"/>
  <c r="T93" i="9"/>
  <c r="O93" i="9"/>
  <c r="N93" i="9"/>
  <c r="K93" i="9"/>
  <c r="J93" i="9"/>
  <c r="HG92" i="9"/>
  <c r="HF92" i="9"/>
  <c r="HE92" i="9"/>
  <c r="HI92" i="9" s="1"/>
  <c r="HD92" i="9"/>
  <c r="HH92" i="9" s="1"/>
  <c r="HC92" i="9"/>
  <c r="HB92" i="9"/>
  <c r="GP92" i="9"/>
  <c r="GM92" i="9"/>
  <c r="GU92" i="9" s="1"/>
  <c r="GL92" i="9"/>
  <c r="GT92" i="9" s="1"/>
  <c r="GI92" i="9"/>
  <c r="GE92" i="9"/>
  <c r="GD92" i="9"/>
  <c r="GC92" i="9"/>
  <c r="GB92" i="9"/>
  <c r="FY92" i="9"/>
  <c r="FX92" i="9"/>
  <c r="FU92" i="9"/>
  <c r="FT92" i="9"/>
  <c r="FM92" i="9"/>
  <c r="FL92" i="9"/>
  <c r="FH92" i="9"/>
  <c r="EY92" i="9"/>
  <c r="FA92" i="9" s="1"/>
  <c r="EX92" i="9"/>
  <c r="EW92" i="9"/>
  <c r="EV92" i="9"/>
  <c r="ES92" i="9"/>
  <c r="ER92" i="9"/>
  <c r="EO92" i="9"/>
  <c r="EN92" i="9"/>
  <c r="EI92" i="9"/>
  <c r="EH92" i="9"/>
  <c r="EG92" i="9"/>
  <c r="EF92" i="9"/>
  <c r="EC92" i="9"/>
  <c r="FI92" i="9" s="1"/>
  <c r="EB92" i="9"/>
  <c r="DY92" i="9"/>
  <c r="DX92" i="9"/>
  <c r="FD92" i="9" s="1"/>
  <c r="DE92" i="9"/>
  <c r="DD92" i="9"/>
  <c r="CW92" i="9"/>
  <c r="CO92" i="9"/>
  <c r="CN92" i="9"/>
  <c r="CK92" i="9"/>
  <c r="CJ92" i="9"/>
  <c r="CG92" i="9"/>
  <c r="CF92" i="9"/>
  <c r="CA92" i="9"/>
  <c r="BZ92" i="9"/>
  <c r="BY92" i="9"/>
  <c r="BX92" i="9"/>
  <c r="BU92" i="9"/>
  <c r="DA92" i="9" s="1"/>
  <c r="BT92" i="9"/>
  <c r="BQ92" i="9"/>
  <c r="BP92" i="9"/>
  <c r="CV92" i="9" s="1"/>
  <c r="BH92" i="9"/>
  <c r="BE92" i="9"/>
  <c r="BD92" i="9"/>
  <c r="BA92" i="9"/>
  <c r="AS92" i="9"/>
  <c r="AR92" i="9"/>
  <c r="AO92" i="9"/>
  <c r="GQ92" i="9" s="1"/>
  <c r="AN92" i="9"/>
  <c r="AK92" i="9"/>
  <c r="AJ92" i="9"/>
  <c r="AE92" i="9"/>
  <c r="AD92" i="9"/>
  <c r="AC92" i="9"/>
  <c r="AB92" i="9"/>
  <c r="Y92" i="9"/>
  <c r="X92" i="9"/>
  <c r="U92" i="9"/>
  <c r="T92" i="9"/>
  <c r="AZ92" i="9" s="1"/>
  <c r="O92" i="9"/>
  <c r="N92" i="9"/>
  <c r="K92" i="9"/>
  <c r="J92" i="9"/>
  <c r="HI91" i="9"/>
  <c r="HG91" i="9"/>
  <c r="HE91" i="9"/>
  <c r="HC91" i="9"/>
  <c r="HB91" i="9"/>
  <c r="HF91" i="9" s="1"/>
  <c r="GQ91" i="9"/>
  <c r="GP91" i="9"/>
  <c r="GM91" i="9"/>
  <c r="GU91" i="9" s="1"/>
  <c r="GL91" i="9"/>
  <c r="GT91" i="9" s="1"/>
  <c r="GI91" i="9"/>
  <c r="GE91" i="9"/>
  <c r="GD91" i="9"/>
  <c r="GC91" i="9"/>
  <c r="GB91" i="9"/>
  <c r="FY91" i="9"/>
  <c r="FX91" i="9"/>
  <c r="FU91" i="9"/>
  <c r="FT91" i="9"/>
  <c r="FM91" i="9"/>
  <c r="FL91" i="9"/>
  <c r="FI91" i="9"/>
  <c r="FH91" i="9"/>
  <c r="EY91" i="9"/>
  <c r="EW91" i="9"/>
  <c r="EV91" i="9"/>
  <c r="ES91" i="9"/>
  <c r="ER91" i="9"/>
  <c r="EO91" i="9"/>
  <c r="EN91" i="9"/>
  <c r="EK91" i="9"/>
  <c r="EI91" i="9"/>
  <c r="EH91" i="9"/>
  <c r="EG91" i="9"/>
  <c r="EF91" i="9"/>
  <c r="EC91" i="9"/>
  <c r="EB91" i="9"/>
  <c r="DY91" i="9"/>
  <c r="FE91" i="9" s="1"/>
  <c r="FO91" i="9" s="1"/>
  <c r="DX91" i="9"/>
  <c r="FD91" i="9" s="1"/>
  <c r="FN91" i="9" s="1"/>
  <c r="EJ91" i="9" s="1"/>
  <c r="DE91" i="9"/>
  <c r="DA91" i="9"/>
  <c r="CQ91" i="9"/>
  <c r="CP91" i="9"/>
  <c r="CR91" i="9" s="1"/>
  <c r="CO91" i="9"/>
  <c r="CN91" i="9"/>
  <c r="CK91" i="9"/>
  <c r="CJ91" i="9"/>
  <c r="CG91" i="9"/>
  <c r="CF91" i="9"/>
  <c r="CC91" i="9"/>
  <c r="DI91" i="9" s="1"/>
  <c r="CA91" i="9"/>
  <c r="BZ91" i="9"/>
  <c r="BY91" i="9"/>
  <c r="BX91" i="9"/>
  <c r="HD91" i="9" s="1"/>
  <c r="HH91" i="9" s="1"/>
  <c r="BU91" i="9"/>
  <c r="GO91" i="9" s="1"/>
  <c r="BT91" i="9"/>
  <c r="CZ91" i="9" s="1"/>
  <c r="BQ91" i="9"/>
  <c r="CW91" i="9" s="1"/>
  <c r="DG91" i="9" s="1"/>
  <c r="BP91" i="9"/>
  <c r="CV91" i="9" s="1"/>
  <c r="BI91" i="9"/>
  <c r="BH91" i="9"/>
  <c r="BE91" i="9"/>
  <c r="AU91" i="9"/>
  <c r="AS91" i="9"/>
  <c r="AR91" i="9"/>
  <c r="AO91" i="9"/>
  <c r="AN91" i="9"/>
  <c r="AK91" i="9"/>
  <c r="AJ91" i="9"/>
  <c r="AE91" i="9"/>
  <c r="AD91" i="9"/>
  <c r="DJ91" i="9" s="1"/>
  <c r="AC91" i="9"/>
  <c r="AB91" i="9"/>
  <c r="Y91" i="9"/>
  <c r="X91" i="9"/>
  <c r="U91" i="9"/>
  <c r="T91" i="9"/>
  <c r="O91" i="9"/>
  <c r="N91" i="9"/>
  <c r="K91" i="9"/>
  <c r="J91" i="9"/>
  <c r="HC90" i="9"/>
  <c r="HG90" i="9" s="1"/>
  <c r="HB90" i="9"/>
  <c r="HF90" i="9" s="1"/>
  <c r="GX90" i="9"/>
  <c r="GU90" i="9"/>
  <c r="GT90" i="9"/>
  <c r="GP90" i="9"/>
  <c r="GO90" i="9"/>
  <c r="GN90" i="9"/>
  <c r="GM90" i="9"/>
  <c r="GL90" i="9"/>
  <c r="GK90" i="9"/>
  <c r="GH90" i="9"/>
  <c r="GG90" i="9"/>
  <c r="GE90" i="9"/>
  <c r="GD90" i="9"/>
  <c r="GC90" i="9"/>
  <c r="GB90" i="9"/>
  <c r="FY90" i="9"/>
  <c r="FX90" i="9"/>
  <c r="FU90" i="9"/>
  <c r="FT90" i="9"/>
  <c r="FH90" i="9"/>
  <c r="FE90" i="9"/>
  <c r="FD90" i="9"/>
  <c r="FN90" i="9" s="1"/>
  <c r="EX90" i="9"/>
  <c r="EW90" i="9"/>
  <c r="EV90" i="9"/>
  <c r="ES90" i="9"/>
  <c r="ER90" i="9"/>
  <c r="EO90" i="9"/>
  <c r="EN90" i="9"/>
  <c r="EI90" i="9"/>
  <c r="EH90" i="9"/>
  <c r="EG90" i="9"/>
  <c r="FM90" i="9" s="1"/>
  <c r="EF90" i="9"/>
  <c r="FL90" i="9" s="1"/>
  <c r="EC90" i="9"/>
  <c r="FI90" i="9" s="1"/>
  <c r="EB90" i="9"/>
  <c r="DY90" i="9"/>
  <c r="DX90" i="9"/>
  <c r="DK90" i="9"/>
  <c r="DE90" i="9"/>
  <c r="DD90" i="9"/>
  <c r="DA90" i="9"/>
  <c r="CZ90" i="9"/>
  <c r="CW90" i="9"/>
  <c r="CP90" i="9"/>
  <c r="CO90" i="9"/>
  <c r="CN90" i="9"/>
  <c r="CK90" i="9"/>
  <c r="CJ90" i="9"/>
  <c r="CG90" i="9"/>
  <c r="CF90" i="9"/>
  <c r="CA90" i="9"/>
  <c r="BZ90" i="9"/>
  <c r="BY90" i="9"/>
  <c r="BX90" i="9"/>
  <c r="BU90" i="9"/>
  <c r="BT90" i="9"/>
  <c r="BQ90" i="9"/>
  <c r="BP90" i="9"/>
  <c r="CV90" i="9" s="1"/>
  <c r="BE90" i="9"/>
  <c r="BD90" i="9"/>
  <c r="BA90" i="9"/>
  <c r="AS90" i="9"/>
  <c r="AR90" i="9"/>
  <c r="AT90" i="9" s="1"/>
  <c r="AO90" i="9"/>
  <c r="AN90" i="9"/>
  <c r="AK90" i="9"/>
  <c r="AJ90" i="9"/>
  <c r="AE90" i="9"/>
  <c r="AD90" i="9"/>
  <c r="AC90" i="9"/>
  <c r="AB90" i="9"/>
  <c r="BH90" i="9" s="1"/>
  <c r="Y90" i="9"/>
  <c r="X90" i="9"/>
  <c r="U90" i="9"/>
  <c r="T90" i="9"/>
  <c r="O90" i="9"/>
  <c r="N90" i="9"/>
  <c r="K90" i="9"/>
  <c r="J90" i="9"/>
  <c r="HG89" i="9"/>
  <c r="HC89" i="9"/>
  <c r="HB89" i="9"/>
  <c r="HF89" i="9" s="1"/>
  <c r="GM89" i="9"/>
  <c r="GQ89" i="9" s="1"/>
  <c r="GL89" i="9"/>
  <c r="GE89" i="9"/>
  <c r="GD89" i="9"/>
  <c r="GC89" i="9"/>
  <c r="GB89" i="9"/>
  <c r="FY89" i="9"/>
  <c r="FX89" i="9"/>
  <c r="FU89" i="9"/>
  <c r="FT89" i="9"/>
  <c r="FM89" i="9"/>
  <c r="FD89" i="9"/>
  <c r="EW89" i="9"/>
  <c r="EV89" i="9"/>
  <c r="ES89" i="9"/>
  <c r="ER89" i="9"/>
  <c r="EO89" i="9"/>
  <c r="EN89" i="9"/>
  <c r="EI89" i="9"/>
  <c r="EH89" i="9"/>
  <c r="EG89" i="9"/>
  <c r="EF89" i="9"/>
  <c r="FL89" i="9" s="1"/>
  <c r="EC89" i="9"/>
  <c r="FI89" i="9" s="1"/>
  <c r="EB89" i="9"/>
  <c r="FH89" i="9" s="1"/>
  <c r="DY89" i="9"/>
  <c r="FE89" i="9" s="1"/>
  <c r="DX89" i="9"/>
  <c r="DE89" i="9"/>
  <c r="CV89" i="9"/>
  <c r="CS89" i="9"/>
  <c r="CO89" i="9"/>
  <c r="CN89" i="9"/>
  <c r="CK89" i="9"/>
  <c r="CJ89" i="9"/>
  <c r="CP89" i="9" s="1"/>
  <c r="CR89" i="9" s="1"/>
  <c r="CG89" i="9"/>
  <c r="CQ89" i="9" s="1"/>
  <c r="CF89" i="9"/>
  <c r="CA89" i="9"/>
  <c r="BZ89" i="9"/>
  <c r="BY89" i="9"/>
  <c r="BX89" i="9"/>
  <c r="BU89" i="9"/>
  <c r="DA89" i="9" s="1"/>
  <c r="BT89" i="9"/>
  <c r="CZ89" i="9" s="1"/>
  <c r="BQ89" i="9"/>
  <c r="CW89" i="9" s="1"/>
  <c r="BP89" i="9"/>
  <c r="BI89" i="9"/>
  <c r="BH89" i="9"/>
  <c r="BD89" i="9"/>
  <c r="AS89" i="9"/>
  <c r="AR89" i="9"/>
  <c r="AO89" i="9"/>
  <c r="AN89" i="9"/>
  <c r="AK89" i="9"/>
  <c r="AU89" i="9" s="1"/>
  <c r="AJ89" i="9"/>
  <c r="AE89" i="9"/>
  <c r="DK89" i="9" s="1"/>
  <c r="AD89" i="9"/>
  <c r="AC89" i="9"/>
  <c r="AB89" i="9"/>
  <c r="Y89" i="9"/>
  <c r="BE89" i="9" s="1"/>
  <c r="X89" i="9"/>
  <c r="GN89" i="9" s="1"/>
  <c r="U89" i="9"/>
  <c r="T89" i="9"/>
  <c r="O89" i="9"/>
  <c r="N89" i="9"/>
  <c r="K89" i="9"/>
  <c r="J89" i="9"/>
  <c r="HC88" i="9"/>
  <c r="HG88" i="9" s="1"/>
  <c r="HB88" i="9"/>
  <c r="HF88" i="9" s="1"/>
  <c r="GU88" i="9"/>
  <c r="GY88" i="9" s="1"/>
  <c r="GT88" i="9"/>
  <c r="GN88" i="9"/>
  <c r="GM88" i="9"/>
  <c r="GL88" i="9"/>
  <c r="GH88" i="9"/>
  <c r="GG88" i="9"/>
  <c r="GE88" i="9"/>
  <c r="GD88" i="9"/>
  <c r="GC88" i="9"/>
  <c r="GB88" i="9"/>
  <c r="FY88" i="9"/>
  <c r="FX88" i="9"/>
  <c r="FU88" i="9"/>
  <c r="FT88" i="9"/>
  <c r="FI88" i="9"/>
  <c r="FH88" i="9"/>
  <c r="FE88" i="9"/>
  <c r="EX88" i="9"/>
  <c r="EW88" i="9"/>
  <c r="EV88" i="9"/>
  <c r="ES88" i="9"/>
  <c r="GQ88" i="9" s="1"/>
  <c r="ER88" i="9"/>
  <c r="EO88" i="9"/>
  <c r="EN88" i="9"/>
  <c r="EI88" i="9"/>
  <c r="EH88" i="9"/>
  <c r="EG88" i="9"/>
  <c r="HE88" i="9" s="1"/>
  <c r="HI88" i="9" s="1"/>
  <c r="EF88" i="9"/>
  <c r="HD88" i="9" s="1"/>
  <c r="HH88" i="9" s="1"/>
  <c r="EC88" i="9"/>
  <c r="EB88" i="9"/>
  <c r="DY88" i="9"/>
  <c r="DX88" i="9"/>
  <c r="FD88" i="9" s="1"/>
  <c r="DJ88" i="9"/>
  <c r="DE88" i="9"/>
  <c r="DD88" i="9"/>
  <c r="CO88" i="9"/>
  <c r="CN88" i="9"/>
  <c r="CK88" i="9"/>
  <c r="CJ88" i="9"/>
  <c r="CG88" i="9"/>
  <c r="GI88" i="9" s="1"/>
  <c r="CF88" i="9"/>
  <c r="CA88" i="9"/>
  <c r="BZ88" i="9"/>
  <c r="BY88" i="9"/>
  <c r="BX88" i="9"/>
  <c r="BU88" i="9"/>
  <c r="BT88" i="9"/>
  <c r="CZ88" i="9" s="1"/>
  <c r="BQ88" i="9"/>
  <c r="CW88" i="9" s="1"/>
  <c r="BP88" i="9"/>
  <c r="CV88" i="9" s="1"/>
  <c r="DF88" i="9" s="1"/>
  <c r="CB88" i="9" s="1"/>
  <c r="DH88" i="9" s="1"/>
  <c r="BE88" i="9"/>
  <c r="BD88" i="9"/>
  <c r="AU88" i="9"/>
  <c r="AT88" i="9"/>
  <c r="AS88" i="9"/>
  <c r="AR88" i="9"/>
  <c r="AO88" i="9"/>
  <c r="AN88" i="9"/>
  <c r="GP88" i="9" s="1"/>
  <c r="AK88" i="9"/>
  <c r="AJ88" i="9"/>
  <c r="AE88" i="9"/>
  <c r="AD88" i="9"/>
  <c r="AC88" i="9"/>
  <c r="BI88" i="9" s="1"/>
  <c r="AB88" i="9"/>
  <c r="BH88" i="9" s="1"/>
  <c r="Y88" i="9"/>
  <c r="X88" i="9"/>
  <c r="U88" i="9"/>
  <c r="T88" i="9"/>
  <c r="O88" i="9"/>
  <c r="N88" i="9"/>
  <c r="K88" i="9"/>
  <c r="J88" i="9"/>
  <c r="HC87" i="9"/>
  <c r="HG87" i="9" s="1"/>
  <c r="HB87" i="9"/>
  <c r="HF87" i="9" s="1"/>
  <c r="GM87" i="9"/>
  <c r="GL87" i="9"/>
  <c r="GF87" i="9"/>
  <c r="GE87" i="9"/>
  <c r="GD87" i="9"/>
  <c r="GH87" i="9" s="1"/>
  <c r="GC87" i="9"/>
  <c r="GB87" i="9"/>
  <c r="FY87" i="9"/>
  <c r="FX87" i="9"/>
  <c r="FU87" i="9"/>
  <c r="FT87" i="9"/>
  <c r="FI87" i="9"/>
  <c r="FO87" i="9" s="1"/>
  <c r="EK87" i="9" s="1"/>
  <c r="FE87" i="9"/>
  <c r="FD87" i="9"/>
  <c r="EW87" i="9"/>
  <c r="EV87" i="9"/>
  <c r="ES87" i="9"/>
  <c r="ER87" i="9"/>
  <c r="EO87" i="9"/>
  <c r="EN87" i="9"/>
  <c r="EI87" i="9"/>
  <c r="EH87" i="9"/>
  <c r="EG87" i="9"/>
  <c r="FM87" i="9" s="1"/>
  <c r="EF87" i="9"/>
  <c r="FL87" i="9" s="1"/>
  <c r="FN87" i="9" s="1"/>
  <c r="EC87" i="9"/>
  <c r="EB87" i="9"/>
  <c r="FH87" i="9" s="1"/>
  <c r="DY87" i="9"/>
  <c r="DX87" i="9"/>
  <c r="DA87" i="9"/>
  <c r="CZ87" i="9"/>
  <c r="CV87" i="9"/>
  <c r="CO87" i="9"/>
  <c r="CN87" i="9"/>
  <c r="CK87" i="9"/>
  <c r="CJ87" i="9"/>
  <c r="CG87" i="9"/>
  <c r="CF87" i="9"/>
  <c r="CA87" i="9"/>
  <c r="BZ87" i="9"/>
  <c r="BY87" i="9"/>
  <c r="DE87" i="9" s="1"/>
  <c r="BX87" i="9"/>
  <c r="DD87" i="9" s="1"/>
  <c r="BU87" i="9"/>
  <c r="BT87" i="9"/>
  <c r="BQ87" i="9"/>
  <c r="CW87" i="9" s="1"/>
  <c r="BP87" i="9"/>
  <c r="BA87" i="9"/>
  <c r="AZ87" i="9"/>
  <c r="AS87" i="9"/>
  <c r="AR87" i="9"/>
  <c r="AO87" i="9"/>
  <c r="AN87" i="9"/>
  <c r="AK87" i="9"/>
  <c r="AJ87" i="9"/>
  <c r="AE87" i="9"/>
  <c r="AD87" i="9"/>
  <c r="AC87" i="9"/>
  <c r="AB87" i="9"/>
  <c r="BH87" i="9" s="1"/>
  <c r="Y87" i="9"/>
  <c r="GO87" i="9" s="1"/>
  <c r="X87" i="9"/>
  <c r="U87" i="9"/>
  <c r="T87" i="9"/>
  <c r="O87" i="9"/>
  <c r="N87" i="9"/>
  <c r="K87" i="9"/>
  <c r="J87" i="9"/>
  <c r="HG86" i="9"/>
  <c r="HC86" i="9"/>
  <c r="HB86" i="9"/>
  <c r="HF86" i="9" s="1"/>
  <c r="GU86" i="9"/>
  <c r="GM86" i="9"/>
  <c r="GL86" i="9"/>
  <c r="GE86" i="9"/>
  <c r="GD86" i="9"/>
  <c r="GT86" i="9" s="1"/>
  <c r="GC86" i="9"/>
  <c r="GB86" i="9"/>
  <c r="FY86" i="9"/>
  <c r="FX86" i="9"/>
  <c r="FU86" i="9"/>
  <c r="FT86" i="9"/>
  <c r="FM86" i="9"/>
  <c r="FD86" i="9"/>
  <c r="EW86" i="9"/>
  <c r="EV86" i="9"/>
  <c r="ES86" i="9"/>
  <c r="ER86" i="9"/>
  <c r="EX86" i="9" s="1"/>
  <c r="EZ86" i="9" s="1"/>
  <c r="EO86" i="9"/>
  <c r="EY86" i="9" s="1"/>
  <c r="FA86" i="9" s="1"/>
  <c r="EN86" i="9"/>
  <c r="EI86" i="9"/>
  <c r="EH86" i="9"/>
  <c r="EG86" i="9"/>
  <c r="EF86" i="9"/>
  <c r="FL86" i="9" s="1"/>
  <c r="EC86" i="9"/>
  <c r="FI86" i="9" s="1"/>
  <c r="EB86" i="9"/>
  <c r="FH86" i="9" s="1"/>
  <c r="DY86" i="9"/>
  <c r="FE86" i="9" s="1"/>
  <c r="FO86" i="9" s="1"/>
  <c r="DX86" i="9"/>
  <c r="CW86" i="9"/>
  <c r="CV86" i="9"/>
  <c r="CO86" i="9"/>
  <c r="CN86" i="9"/>
  <c r="CK86" i="9"/>
  <c r="CJ86" i="9"/>
  <c r="CG86" i="9"/>
  <c r="CF86" i="9"/>
  <c r="CA86" i="9"/>
  <c r="CQ86" i="9" s="1"/>
  <c r="BZ86" i="9"/>
  <c r="BY86" i="9"/>
  <c r="DE86" i="9" s="1"/>
  <c r="BX86" i="9"/>
  <c r="DD86" i="9" s="1"/>
  <c r="BU86" i="9"/>
  <c r="DA86" i="9" s="1"/>
  <c r="BT86" i="9"/>
  <c r="CZ86" i="9" s="1"/>
  <c r="BQ86" i="9"/>
  <c r="BP86" i="9"/>
  <c r="BA86" i="9"/>
  <c r="AZ86" i="9"/>
  <c r="AT86" i="9"/>
  <c r="AV86" i="9" s="1"/>
  <c r="AS86" i="9"/>
  <c r="AR86" i="9"/>
  <c r="AO86" i="9"/>
  <c r="GQ86" i="9" s="1"/>
  <c r="AN86" i="9"/>
  <c r="GP86" i="9" s="1"/>
  <c r="AK86" i="9"/>
  <c r="AJ86" i="9"/>
  <c r="AE86" i="9"/>
  <c r="AD86" i="9"/>
  <c r="AC86" i="9"/>
  <c r="HE86" i="9" s="1"/>
  <c r="HI86" i="9" s="1"/>
  <c r="AB86" i="9"/>
  <c r="HD86" i="9" s="1"/>
  <c r="HH86" i="9" s="1"/>
  <c r="Y86" i="9"/>
  <c r="X86" i="9"/>
  <c r="U86" i="9"/>
  <c r="T86" i="9"/>
  <c r="O86" i="9"/>
  <c r="N86" i="9"/>
  <c r="K86" i="9"/>
  <c r="J86" i="9"/>
  <c r="HH85" i="9"/>
  <c r="HG85" i="9"/>
  <c r="HF85" i="9"/>
  <c r="HC85" i="9"/>
  <c r="HB85" i="9"/>
  <c r="GO85" i="9"/>
  <c r="GN85" i="9"/>
  <c r="GM85" i="9"/>
  <c r="GU85" i="9" s="1"/>
  <c r="GL85" i="9"/>
  <c r="GT85" i="9" s="1"/>
  <c r="GE85" i="9"/>
  <c r="GD85" i="9"/>
  <c r="GC85" i="9"/>
  <c r="GB85" i="9"/>
  <c r="FY85" i="9"/>
  <c r="FX85" i="9"/>
  <c r="FU85" i="9"/>
  <c r="FT85" i="9"/>
  <c r="FN85" i="9"/>
  <c r="EJ85" i="9" s="1"/>
  <c r="FM85" i="9"/>
  <c r="FO85" i="9" s="1"/>
  <c r="EK85" i="9" s="1"/>
  <c r="FL85" i="9"/>
  <c r="EW85" i="9"/>
  <c r="EV85" i="9"/>
  <c r="ES85" i="9"/>
  <c r="ER85" i="9"/>
  <c r="EO85" i="9"/>
  <c r="EN85" i="9"/>
  <c r="EI85" i="9"/>
  <c r="EH85" i="9"/>
  <c r="EG85" i="9"/>
  <c r="EF85" i="9"/>
  <c r="EC85" i="9"/>
  <c r="FI85" i="9" s="1"/>
  <c r="EB85" i="9"/>
  <c r="FH85" i="9" s="1"/>
  <c r="DY85" i="9"/>
  <c r="FE85" i="9" s="1"/>
  <c r="DX85" i="9"/>
  <c r="FD85" i="9" s="1"/>
  <c r="CW85" i="9"/>
  <c r="CV85" i="9"/>
  <c r="CR85" i="9"/>
  <c r="CO85" i="9"/>
  <c r="CN85" i="9"/>
  <c r="CK85" i="9"/>
  <c r="GQ85" i="9" s="1"/>
  <c r="CJ85" i="9"/>
  <c r="GP85" i="9" s="1"/>
  <c r="CG85" i="9"/>
  <c r="CQ85" i="9" s="1"/>
  <c r="CS85" i="9" s="1"/>
  <c r="CF85" i="9"/>
  <c r="CP85" i="9" s="1"/>
  <c r="CA85" i="9"/>
  <c r="BZ85" i="9"/>
  <c r="BY85" i="9"/>
  <c r="HE85" i="9" s="1"/>
  <c r="HI85" i="9" s="1"/>
  <c r="BX85" i="9"/>
  <c r="HD85" i="9" s="1"/>
  <c r="BU85" i="9"/>
  <c r="DA85" i="9" s="1"/>
  <c r="BT85" i="9"/>
  <c r="CZ85" i="9" s="1"/>
  <c r="BQ85" i="9"/>
  <c r="BP85" i="9"/>
  <c r="BI85" i="9"/>
  <c r="BH85" i="9"/>
  <c r="BE85" i="9"/>
  <c r="BD85" i="9"/>
  <c r="AU85" i="9"/>
  <c r="AS85" i="9"/>
  <c r="AR85" i="9"/>
  <c r="AO85" i="9"/>
  <c r="AN85" i="9"/>
  <c r="AK85" i="9"/>
  <c r="AJ85" i="9"/>
  <c r="AE85" i="9"/>
  <c r="AD85" i="9"/>
  <c r="DJ85" i="9" s="1"/>
  <c r="AC85" i="9"/>
  <c r="AB85" i="9"/>
  <c r="Y85" i="9"/>
  <c r="X85" i="9"/>
  <c r="U85" i="9"/>
  <c r="T85" i="9"/>
  <c r="GF85" i="9" s="1"/>
  <c r="O85" i="9"/>
  <c r="N85" i="9"/>
  <c r="K85" i="9"/>
  <c r="J85" i="9"/>
  <c r="HC84" i="9"/>
  <c r="HG84" i="9" s="1"/>
  <c r="HB84" i="9"/>
  <c r="HF84" i="9" s="1"/>
  <c r="GU84" i="9"/>
  <c r="GO84" i="9"/>
  <c r="GN84" i="9"/>
  <c r="GM84" i="9"/>
  <c r="GL84" i="9"/>
  <c r="GI84" i="9"/>
  <c r="GE84" i="9"/>
  <c r="GD84" i="9"/>
  <c r="GT84" i="9" s="1"/>
  <c r="GC84" i="9"/>
  <c r="GB84" i="9"/>
  <c r="FY84" i="9"/>
  <c r="FX84" i="9"/>
  <c r="FU84" i="9"/>
  <c r="FT84" i="9"/>
  <c r="FI84" i="9"/>
  <c r="FH84" i="9"/>
  <c r="FE84" i="9"/>
  <c r="EW84" i="9"/>
  <c r="EV84" i="9"/>
  <c r="ES84" i="9"/>
  <c r="ER84" i="9"/>
  <c r="EO84" i="9"/>
  <c r="EN84" i="9"/>
  <c r="EI84" i="9"/>
  <c r="EH84" i="9"/>
  <c r="EG84" i="9"/>
  <c r="FM84" i="9" s="1"/>
  <c r="EF84" i="9"/>
  <c r="EC84" i="9"/>
  <c r="EB84" i="9"/>
  <c r="DY84" i="9"/>
  <c r="DX84" i="9"/>
  <c r="FD84" i="9" s="1"/>
  <c r="DM84" i="9"/>
  <c r="DE84" i="9"/>
  <c r="DD84" i="9"/>
  <c r="DA84" i="9"/>
  <c r="CZ84" i="9"/>
  <c r="DF84" i="9" s="1"/>
  <c r="CB84" i="9" s="1"/>
  <c r="DH84" i="9" s="1"/>
  <c r="CQ84" i="9"/>
  <c r="CO84" i="9"/>
  <c r="CN84" i="9"/>
  <c r="CK84" i="9"/>
  <c r="CJ84" i="9"/>
  <c r="CG84" i="9"/>
  <c r="CF84" i="9"/>
  <c r="CC84" i="9"/>
  <c r="DI84" i="9" s="1"/>
  <c r="CA84" i="9"/>
  <c r="BZ84" i="9"/>
  <c r="BY84" i="9"/>
  <c r="BX84" i="9"/>
  <c r="BU84" i="9"/>
  <c r="BT84" i="9"/>
  <c r="BQ84" i="9"/>
  <c r="CW84" i="9" s="1"/>
  <c r="DG84" i="9" s="1"/>
  <c r="BP84" i="9"/>
  <c r="CV84" i="9" s="1"/>
  <c r="BI84" i="9"/>
  <c r="BH84" i="9"/>
  <c r="BE84" i="9"/>
  <c r="BD84" i="9"/>
  <c r="BA84" i="9"/>
  <c r="BK84" i="9" s="1"/>
  <c r="AG84" i="9" s="1"/>
  <c r="BM84" i="9" s="1"/>
  <c r="AU84" i="9"/>
  <c r="AS84" i="9"/>
  <c r="AR84" i="9"/>
  <c r="AO84" i="9"/>
  <c r="AN84" i="9"/>
  <c r="AK84" i="9"/>
  <c r="AJ84" i="9"/>
  <c r="AE84" i="9"/>
  <c r="AD84" i="9"/>
  <c r="AC84" i="9"/>
  <c r="AB84" i="9"/>
  <c r="Y84" i="9"/>
  <c r="X84" i="9"/>
  <c r="U84" i="9"/>
  <c r="GG84" i="9" s="1"/>
  <c r="T84" i="9"/>
  <c r="AZ84" i="9" s="1"/>
  <c r="BJ84" i="9" s="1"/>
  <c r="AF84" i="9" s="1"/>
  <c r="O84" i="9"/>
  <c r="N84" i="9"/>
  <c r="K84" i="9"/>
  <c r="J84" i="9"/>
  <c r="HE83" i="9"/>
  <c r="HI83" i="9" s="1"/>
  <c r="HD83" i="9"/>
  <c r="HH83" i="9" s="1"/>
  <c r="HC83" i="9"/>
  <c r="HG83" i="9" s="1"/>
  <c r="HB83" i="9"/>
  <c r="HF83" i="9" s="1"/>
  <c r="GT83" i="9"/>
  <c r="GO83" i="9"/>
  <c r="GW83" i="9" s="1"/>
  <c r="GM83" i="9"/>
  <c r="GL83" i="9"/>
  <c r="GG83" i="9"/>
  <c r="GK83" i="9" s="1"/>
  <c r="GF83" i="9"/>
  <c r="GJ83" i="9" s="1"/>
  <c r="GE83" i="9"/>
  <c r="GD83" i="9"/>
  <c r="GC83" i="9"/>
  <c r="GB83" i="9"/>
  <c r="FY83" i="9"/>
  <c r="FX83" i="9"/>
  <c r="FU83" i="9"/>
  <c r="FT83" i="9"/>
  <c r="FE83" i="9"/>
  <c r="FD83" i="9"/>
  <c r="EW83" i="9"/>
  <c r="EV83" i="9"/>
  <c r="ES83" i="9"/>
  <c r="ER83" i="9"/>
  <c r="EO83" i="9"/>
  <c r="EN83" i="9"/>
  <c r="EI83" i="9"/>
  <c r="EY83" i="9" s="1"/>
  <c r="EH83" i="9"/>
  <c r="EG83" i="9"/>
  <c r="FM83" i="9" s="1"/>
  <c r="EF83" i="9"/>
  <c r="FL83" i="9" s="1"/>
  <c r="EC83" i="9"/>
  <c r="FI83" i="9" s="1"/>
  <c r="EB83" i="9"/>
  <c r="FH83" i="9" s="1"/>
  <c r="DY83" i="9"/>
  <c r="DX83" i="9"/>
  <c r="DJ83" i="9"/>
  <c r="DE83" i="9"/>
  <c r="DD83" i="9"/>
  <c r="DA83" i="9"/>
  <c r="CZ83" i="9"/>
  <c r="CW83" i="9"/>
  <c r="CV83" i="9"/>
  <c r="CO83" i="9"/>
  <c r="CN83" i="9"/>
  <c r="CK83" i="9"/>
  <c r="CJ83" i="9"/>
  <c r="CG83" i="9"/>
  <c r="CF83" i="9"/>
  <c r="CA83" i="9"/>
  <c r="BZ83" i="9"/>
  <c r="BY83" i="9"/>
  <c r="BX83" i="9"/>
  <c r="BU83" i="9"/>
  <c r="BT83" i="9"/>
  <c r="BQ83" i="9"/>
  <c r="BP83" i="9"/>
  <c r="BE83" i="9"/>
  <c r="BK83" i="9" s="1"/>
  <c r="AG83" i="9" s="1"/>
  <c r="BD83" i="9"/>
  <c r="BJ83" i="9" s="1"/>
  <c r="AF83" i="9" s="1"/>
  <c r="BA83" i="9"/>
  <c r="AZ83" i="9"/>
  <c r="AS83" i="9"/>
  <c r="AR83" i="9"/>
  <c r="AO83" i="9"/>
  <c r="AN83" i="9"/>
  <c r="AK83" i="9"/>
  <c r="AJ83" i="9"/>
  <c r="AE83" i="9"/>
  <c r="DK83" i="9" s="1"/>
  <c r="AD83" i="9"/>
  <c r="AC83" i="9"/>
  <c r="BI83" i="9" s="1"/>
  <c r="AB83" i="9"/>
  <c r="BH83" i="9" s="1"/>
  <c r="Y83" i="9"/>
  <c r="X83" i="9"/>
  <c r="U83" i="9"/>
  <c r="T83" i="9"/>
  <c r="O83" i="9"/>
  <c r="N83" i="9"/>
  <c r="K83" i="9"/>
  <c r="J83" i="9"/>
  <c r="HG82" i="9"/>
  <c r="HC82" i="9"/>
  <c r="HB82" i="9"/>
  <c r="HF82" i="9" s="1"/>
  <c r="GU82" i="9"/>
  <c r="GM82" i="9"/>
  <c r="GL82" i="9"/>
  <c r="GI82" i="9"/>
  <c r="GE82" i="9"/>
  <c r="GD82" i="9"/>
  <c r="GC82" i="9"/>
  <c r="GB82" i="9"/>
  <c r="FY82" i="9"/>
  <c r="FX82" i="9"/>
  <c r="FU82" i="9"/>
  <c r="FT82" i="9"/>
  <c r="FE82" i="9"/>
  <c r="FO82" i="9" s="1"/>
  <c r="FD82" i="9"/>
  <c r="FN82" i="9" s="1"/>
  <c r="EY82" i="9"/>
  <c r="FA82" i="9" s="1"/>
  <c r="EW82" i="9"/>
  <c r="EV82" i="9"/>
  <c r="ES82" i="9"/>
  <c r="ER82" i="9"/>
  <c r="EX82" i="9" s="1"/>
  <c r="EZ82" i="9" s="1"/>
  <c r="EO82" i="9"/>
  <c r="EN82" i="9"/>
  <c r="EI82" i="9"/>
  <c r="EH82" i="9"/>
  <c r="EG82" i="9"/>
  <c r="FM82" i="9" s="1"/>
  <c r="EF82" i="9"/>
  <c r="FL82" i="9" s="1"/>
  <c r="EC82" i="9"/>
  <c r="FI82" i="9" s="1"/>
  <c r="EB82" i="9"/>
  <c r="FH82" i="9" s="1"/>
  <c r="DY82" i="9"/>
  <c r="DX82" i="9"/>
  <c r="DK82" i="9"/>
  <c r="DJ82" i="9"/>
  <c r="CW82" i="9"/>
  <c r="CV82" i="9"/>
  <c r="CO82" i="9"/>
  <c r="CN82" i="9"/>
  <c r="CK82" i="9"/>
  <c r="CJ82" i="9"/>
  <c r="CG82" i="9"/>
  <c r="CF82" i="9"/>
  <c r="CA82" i="9"/>
  <c r="CQ82" i="9" s="1"/>
  <c r="BZ82" i="9"/>
  <c r="CP82" i="9" s="1"/>
  <c r="BY82" i="9"/>
  <c r="DE82" i="9" s="1"/>
  <c r="BX82" i="9"/>
  <c r="DD82" i="9" s="1"/>
  <c r="BU82" i="9"/>
  <c r="DA82" i="9" s="1"/>
  <c r="DG82" i="9" s="1"/>
  <c r="CC82" i="9" s="1"/>
  <c r="DI82" i="9" s="1"/>
  <c r="BT82" i="9"/>
  <c r="CZ82" i="9" s="1"/>
  <c r="BQ82" i="9"/>
  <c r="BP82" i="9"/>
  <c r="AU82" i="9"/>
  <c r="AW82" i="9" s="1"/>
  <c r="AT82" i="9"/>
  <c r="AV82" i="9" s="1"/>
  <c r="AS82" i="9"/>
  <c r="AR82" i="9"/>
  <c r="AO82" i="9"/>
  <c r="AN82" i="9"/>
  <c r="AK82" i="9"/>
  <c r="AJ82" i="9"/>
  <c r="GH82" i="9" s="1"/>
  <c r="AE82" i="9"/>
  <c r="AD82" i="9"/>
  <c r="AC82" i="9"/>
  <c r="AB82" i="9"/>
  <c r="Y82" i="9"/>
  <c r="X82" i="9"/>
  <c r="U82" i="9"/>
  <c r="T82" i="9"/>
  <c r="O82" i="9"/>
  <c r="N82" i="9"/>
  <c r="K82" i="9"/>
  <c r="J82" i="9"/>
  <c r="HG81" i="9"/>
  <c r="HF81" i="9"/>
  <c r="HC81" i="9"/>
  <c r="HB81" i="9"/>
  <c r="GM81" i="9"/>
  <c r="GU81" i="9" s="1"/>
  <c r="GL81" i="9"/>
  <c r="GT81" i="9" s="1"/>
  <c r="GE81" i="9"/>
  <c r="GD81" i="9"/>
  <c r="GC81" i="9"/>
  <c r="GB81" i="9"/>
  <c r="FY81" i="9"/>
  <c r="FX81" i="9"/>
  <c r="FU81" i="9"/>
  <c r="FT81" i="9"/>
  <c r="FM81" i="9"/>
  <c r="FL81" i="9"/>
  <c r="FN81" i="9" s="1"/>
  <c r="EJ81" i="9" s="1"/>
  <c r="FI81" i="9"/>
  <c r="FH81" i="9"/>
  <c r="EY81" i="9"/>
  <c r="EW81" i="9"/>
  <c r="EV81" i="9"/>
  <c r="ES81" i="9"/>
  <c r="ER81" i="9"/>
  <c r="EO81" i="9"/>
  <c r="EN81" i="9"/>
  <c r="EI81" i="9"/>
  <c r="EH81" i="9"/>
  <c r="EG81" i="9"/>
  <c r="EF81" i="9"/>
  <c r="EC81" i="9"/>
  <c r="EB81" i="9"/>
  <c r="DY81" i="9"/>
  <c r="FE81" i="9" s="1"/>
  <c r="DX81" i="9"/>
  <c r="FD81" i="9" s="1"/>
  <c r="CW81" i="9"/>
  <c r="CV81" i="9"/>
  <c r="CO81" i="9"/>
  <c r="CN81" i="9"/>
  <c r="CK81" i="9"/>
  <c r="GQ81" i="9" s="1"/>
  <c r="CJ81" i="9"/>
  <c r="CG81" i="9"/>
  <c r="CF81" i="9"/>
  <c r="CA81" i="9"/>
  <c r="BZ81" i="9"/>
  <c r="BY81" i="9"/>
  <c r="BX81" i="9"/>
  <c r="BU81" i="9"/>
  <c r="BT81" i="9"/>
  <c r="CZ81" i="9" s="1"/>
  <c r="BQ81" i="9"/>
  <c r="BP81" i="9"/>
  <c r="BI81" i="9"/>
  <c r="BH81" i="9"/>
  <c r="BE81" i="9"/>
  <c r="BD81" i="9"/>
  <c r="AS81" i="9"/>
  <c r="AR81" i="9"/>
  <c r="AO81" i="9"/>
  <c r="AN81" i="9"/>
  <c r="AK81" i="9"/>
  <c r="AJ81" i="9"/>
  <c r="GH81" i="9" s="1"/>
  <c r="AE81" i="9"/>
  <c r="AD81" i="9"/>
  <c r="AC81" i="9"/>
  <c r="AB81" i="9"/>
  <c r="Y81" i="9"/>
  <c r="X81" i="9"/>
  <c r="GN81" i="9" s="1"/>
  <c r="U81" i="9"/>
  <c r="BA81" i="9" s="1"/>
  <c r="T81" i="9"/>
  <c r="AZ81" i="9" s="1"/>
  <c r="O81" i="9"/>
  <c r="N81" i="9"/>
  <c r="K81" i="9"/>
  <c r="J81" i="9"/>
  <c r="HG80" i="9"/>
  <c r="HC80" i="9"/>
  <c r="HB80" i="9"/>
  <c r="HF80" i="9" s="1"/>
  <c r="GP80" i="9"/>
  <c r="GN80" i="9"/>
  <c r="GM80" i="9"/>
  <c r="GL80" i="9"/>
  <c r="GE80" i="9"/>
  <c r="GI80" i="9" s="1"/>
  <c r="GD80" i="9"/>
  <c r="GH80" i="9" s="1"/>
  <c r="GC80" i="9"/>
  <c r="GB80" i="9"/>
  <c r="FY80" i="9"/>
  <c r="FX80" i="9"/>
  <c r="FU80" i="9"/>
  <c r="FT80" i="9"/>
  <c r="FL80" i="9"/>
  <c r="FH80" i="9"/>
  <c r="FE80" i="9"/>
  <c r="FD80" i="9"/>
  <c r="EW80" i="9"/>
  <c r="EV80" i="9"/>
  <c r="ES80" i="9"/>
  <c r="ER80" i="9"/>
  <c r="EO80" i="9"/>
  <c r="EN80" i="9"/>
  <c r="EI80" i="9"/>
  <c r="EH80" i="9"/>
  <c r="EG80" i="9"/>
  <c r="EF80" i="9"/>
  <c r="EC80" i="9"/>
  <c r="FI80" i="9" s="1"/>
  <c r="EB80" i="9"/>
  <c r="DY80" i="9"/>
  <c r="DX80" i="9"/>
  <c r="DD80" i="9"/>
  <c r="CW80" i="9"/>
  <c r="CQ80" i="9"/>
  <c r="CS80" i="9" s="1"/>
  <c r="CO80" i="9"/>
  <c r="CN80" i="9"/>
  <c r="CK80" i="9"/>
  <c r="CJ80" i="9"/>
  <c r="CG80" i="9"/>
  <c r="CF80" i="9"/>
  <c r="CA80" i="9"/>
  <c r="BZ80" i="9"/>
  <c r="BY80" i="9"/>
  <c r="BX80" i="9"/>
  <c r="BU80" i="9"/>
  <c r="DA80" i="9" s="1"/>
  <c r="BT80" i="9"/>
  <c r="CZ80" i="9" s="1"/>
  <c r="DF80" i="9" s="1"/>
  <c r="CB80" i="9" s="1"/>
  <c r="DH80" i="9" s="1"/>
  <c r="BQ80" i="9"/>
  <c r="BP80" i="9"/>
  <c r="CV80" i="9" s="1"/>
  <c r="BI80" i="9"/>
  <c r="BK80" i="9" s="1"/>
  <c r="AG80" i="9" s="1"/>
  <c r="BH80" i="9"/>
  <c r="BE80" i="9"/>
  <c r="BD80" i="9"/>
  <c r="AS80" i="9"/>
  <c r="AR80" i="9"/>
  <c r="AO80" i="9"/>
  <c r="AN80" i="9"/>
  <c r="AK80" i="9"/>
  <c r="AJ80" i="9"/>
  <c r="AE80" i="9"/>
  <c r="AD80" i="9"/>
  <c r="AC80" i="9"/>
  <c r="AB80" i="9"/>
  <c r="Y80" i="9"/>
  <c r="X80" i="9"/>
  <c r="U80" i="9"/>
  <c r="BA80" i="9" s="1"/>
  <c r="T80" i="9"/>
  <c r="O80" i="9"/>
  <c r="N80" i="9"/>
  <c r="K80" i="9"/>
  <c r="J80" i="9"/>
  <c r="HC79" i="9"/>
  <c r="HG79" i="9" s="1"/>
  <c r="HB79" i="9"/>
  <c r="HF79" i="9" s="1"/>
  <c r="GM79" i="9"/>
  <c r="GL79" i="9"/>
  <c r="GE79" i="9"/>
  <c r="GD79" i="9"/>
  <c r="GH79" i="9" s="1"/>
  <c r="GC79" i="9"/>
  <c r="GB79" i="9"/>
  <c r="FY79" i="9"/>
  <c r="FX79" i="9"/>
  <c r="FU79" i="9"/>
  <c r="FT79" i="9"/>
  <c r="FN79" i="9"/>
  <c r="EJ79" i="9" s="1"/>
  <c r="FI79" i="9"/>
  <c r="FH79" i="9"/>
  <c r="FD79" i="9"/>
  <c r="EW79" i="9"/>
  <c r="EV79" i="9"/>
  <c r="ES79" i="9"/>
  <c r="ER79" i="9"/>
  <c r="EO79" i="9"/>
  <c r="EN79" i="9"/>
  <c r="EI79" i="9"/>
  <c r="EH79" i="9"/>
  <c r="EG79" i="9"/>
  <c r="FM79" i="9" s="1"/>
  <c r="EF79" i="9"/>
  <c r="FL79" i="9" s="1"/>
  <c r="EC79" i="9"/>
  <c r="EB79" i="9"/>
  <c r="DY79" i="9"/>
  <c r="FE79" i="9" s="1"/>
  <c r="DX79" i="9"/>
  <c r="DE79" i="9"/>
  <c r="DD79" i="9"/>
  <c r="CZ79" i="9"/>
  <c r="CW79" i="9"/>
  <c r="CO79" i="9"/>
  <c r="CN79" i="9"/>
  <c r="CK79" i="9"/>
  <c r="CJ79" i="9"/>
  <c r="CG79" i="9"/>
  <c r="CF79" i="9"/>
  <c r="CA79" i="9"/>
  <c r="BZ79" i="9"/>
  <c r="BY79" i="9"/>
  <c r="BX79" i="9"/>
  <c r="P79" i="9" s="1"/>
  <c r="BU79" i="9"/>
  <c r="DA79" i="9" s="1"/>
  <c r="BT79" i="9"/>
  <c r="BQ79" i="9"/>
  <c r="BP79" i="9"/>
  <c r="GF79" i="9" s="1"/>
  <c r="BI79" i="9"/>
  <c r="BA79" i="9"/>
  <c r="AZ79" i="9"/>
  <c r="AS79" i="9"/>
  <c r="AR79" i="9"/>
  <c r="AO79" i="9"/>
  <c r="AN79" i="9"/>
  <c r="AK79" i="9"/>
  <c r="GI79" i="9" s="1"/>
  <c r="AJ79" i="9"/>
  <c r="AE79" i="9"/>
  <c r="AD79" i="9"/>
  <c r="AC79" i="9"/>
  <c r="AB79" i="9"/>
  <c r="BH79" i="9" s="1"/>
  <c r="Y79" i="9"/>
  <c r="X79" i="9"/>
  <c r="U79" i="9"/>
  <c r="T79" i="9"/>
  <c r="O79" i="9"/>
  <c r="N79" i="9"/>
  <c r="K79" i="9"/>
  <c r="J79" i="9"/>
  <c r="HF78" i="9"/>
  <c r="HC78" i="9"/>
  <c r="HG78" i="9" s="1"/>
  <c r="HB78" i="9"/>
  <c r="GU78" i="9"/>
  <c r="GT78" i="9"/>
  <c r="GM78" i="9"/>
  <c r="GL78" i="9"/>
  <c r="GI78" i="9"/>
  <c r="GE78" i="9"/>
  <c r="GD78" i="9"/>
  <c r="GC78" i="9"/>
  <c r="GB78" i="9"/>
  <c r="FY78" i="9"/>
  <c r="FX78" i="9"/>
  <c r="FU78" i="9"/>
  <c r="FT78" i="9"/>
  <c r="FL78" i="9"/>
  <c r="FE78" i="9"/>
  <c r="EX78" i="9"/>
  <c r="EZ78" i="9" s="1"/>
  <c r="EW78" i="9"/>
  <c r="EV78" i="9"/>
  <c r="ES78" i="9"/>
  <c r="GQ78" i="9" s="1"/>
  <c r="ER78" i="9"/>
  <c r="EO78" i="9"/>
  <c r="EY78" i="9" s="1"/>
  <c r="FA78" i="9" s="1"/>
  <c r="EN78" i="9"/>
  <c r="EI78" i="9"/>
  <c r="EH78" i="9"/>
  <c r="EG78" i="9"/>
  <c r="FM78" i="9" s="1"/>
  <c r="EF78" i="9"/>
  <c r="EC78" i="9"/>
  <c r="FI78" i="9" s="1"/>
  <c r="EB78" i="9"/>
  <c r="FH78" i="9" s="1"/>
  <c r="DY78" i="9"/>
  <c r="DX78" i="9"/>
  <c r="FD78" i="9" s="1"/>
  <c r="FN78" i="9" s="1"/>
  <c r="CW78" i="9"/>
  <c r="CV78" i="9"/>
  <c r="CO78" i="9"/>
  <c r="CN78" i="9"/>
  <c r="CK78" i="9"/>
  <c r="CJ78" i="9"/>
  <c r="CG78" i="9"/>
  <c r="CF78" i="9"/>
  <c r="CA78" i="9"/>
  <c r="BZ78" i="9"/>
  <c r="BY78" i="9"/>
  <c r="BX78" i="9"/>
  <c r="DD78" i="9" s="1"/>
  <c r="BU78" i="9"/>
  <c r="DA78" i="9" s="1"/>
  <c r="BT78" i="9"/>
  <c r="CZ78" i="9" s="1"/>
  <c r="BQ78" i="9"/>
  <c r="BP78" i="9"/>
  <c r="BI78" i="9"/>
  <c r="AZ78" i="9"/>
  <c r="AS78" i="9"/>
  <c r="AR78" i="9"/>
  <c r="AO78" i="9"/>
  <c r="AN78" i="9"/>
  <c r="AK78" i="9"/>
  <c r="AU78" i="9" s="1"/>
  <c r="AW78" i="9" s="1"/>
  <c r="AJ78" i="9"/>
  <c r="AT78" i="9" s="1"/>
  <c r="AV78" i="9" s="1"/>
  <c r="AE78" i="9"/>
  <c r="AD78" i="9"/>
  <c r="AC78" i="9"/>
  <c r="AB78" i="9"/>
  <c r="HD78" i="9" s="1"/>
  <c r="HH78" i="9" s="1"/>
  <c r="Y78" i="9"/>
  <c r="X78" i="9"/>
  <c r="U78" i="9"/>
  <c r="T78" i="9"/>
  <c r="O78" i="9"/>
  <c r="N78" i="9"/>
  <c r="K78" i="9"/>
  <c r="J78" i="9"/>
  <c r="HI77" i="9"/>
  <c r="HG77" i="9"/>
  <c r="HF77" i="9"/>
  <c r="HC77" i="9"/>
  <c r="HB77" i="9"/>
  <c r="GQ77" i="9"/>
  <c r="GM77" i="9"/>
  <c r="GU77" i="9" s="1"/>
  <c r="GL77" i="9"/>
  <c r="GT77" i="9" s="1"/>
  <c r="GE77" i="9"/>
  <c r="GD77" i="9"/>
  <c r="GC77" i="9"/>
  <c r="GB77" i="9"/>
  <c r="FY77" i="9"/>
  <c r="FX77" i="9"/>
  <c r="FU77" i="9"/>
  <c r="FT77" i="9"/>
  <c r="FM77" i="9"/>
  <c r="FL77" i="9"/>
  <c r="FI77" i="9"/>
  <c r="EW77" i="9"/>
  <c r="EV77" i="9"/>
  <c r="ES77" i="9"/>
  <c r="ER77" i="9"/>
  <c r="EO77" i="9"/>
  <c r="EN77" i="9"/>
  <c r="EI77" i="9"/>
  <c r="EH77" i="9"/>
  <c r="EG77" i="9"/>
  <c r="EF77" i="9"/>
  <c r="EC77" i="9"/>
  <c r="EB77" i="9"/>
  <c r="FH77" i="9" s="1"/>
  <c r="DY77" i="9"/>
  <c r="FE77" i="9" s="1"/>
  <c r="DX77" i="9"/>
  <c r="FD77" i="9" s="1"/>
  <c r="FN77" i="9" s="1"/>
  <c r="EJ77" i="9" s="1"/>
  <c r="DE77" i="9"/>
  <c r="CV77" i="9"/>
  <c r="CR77" i="9"/>
  <c r="CQ77" i="9"/>
  <c r="CS77" i="9" s="1"/>
  <c r="CO77" i="9"/>
  <c r="CN77" i="9"/>
  <c r="CK77" i="9"/>
  <c r="CJ77" i="9"/>
  <c r="GP77" i="9" s="1"/>
  <c r="CG77" i="9"/>
  <c r="GI77" i="9" s="1"/>
  <c r="GY77" i="9" s="1"/>
  <c r="CF77" i="9"/>
  <c r="CP77" i="9" s="1"/>
  <c r="CC77" i="9"/>
  <c r="DI77" i="9" s="1"/>
  <c r="CA77" i="9"/>
  <c r="BZ77" i="9"/>
  <c r="BY77" i="9"/>
  <c r="HE77" i="9" s="1"/>
  <c r="BX77" i="9"/>
  <c r="DD77" i="9" s="1"/>
  <c r="BU77" i="9"/>
  <c r="DA77" i="9" s="1"/>
  <c r="DG77" i="9" s="1"/>
  <c r="BT77" i="9"/>
  <c r="BQ77" i="9"/>
  <c r="CW77" i="9" s="1"/>
  <c r="BP77" i="9"/>
  <c r="BI77" i="9"/>
  <c r="BH77" i="9"/>
  <c r="BD77" i="9"/>
  <c r="AW77" i="9"/>
  <c r="AS77" i="9"/>
  <c r="AR77" i="9"/>
  <c r="AO77" i="9"/>
  <c r="AN77" i="9"/>
  <c r="AK77" i="9"/>
  <c r="AU77" i="9" s="1"/>
  <c r="AJ77" i="9"/>
  <c r="AE77" i="9"/>
  <c r="DK77" i="9" s="1"/>
  <c r="AD77" i="9"/>
  <c r="DJ77" i="9" s="1"/>
  <c r="AC77" i="9"/>
  <c r="AB77" i="9"/>
  <c r="Y77" i="9"/>
  <c r="X77" i="9"/>
  <c r="U77" i="9"/>
  <c r="BA77" i="9" s="1"/>
  <c r="T77" i="9"/>
  <c r="AZ77" i="9" s="1"/>
  <c r="O77" i="9"/>
  <c r="N77" i="9"/>
  <c r="K77" i="9"/>
  <c r="J77" i="9"/>
  <c r="HG76" i="9"/>
  <c r="HF76" i="9"/>
  <c r="HC76" i="9"/>
  <c r="HB76" i="9"/>
  <c r="GM76" i="9"/>
  <c r="GL76" i="9"/>
  <c r="GE76" i="9"/>
  <c r="GD76" i="9"/>
  <c r="GC76" i="9"/>
  <c r="GB76" i="9"/>
  <c r="FY76" i="9"/>
  <c r="FX76" i="9"/>
  <c r="FU76" i="9"/>
  <c r="FT76" i="9"/>
  <c r="FL76" i="9"/>
  <c r="FI76" i="9"/>
  <c r="FH76" i="9"/>
  <c r="FE76" i="9"/>
  <c r="EW76" i="9"/>
  <c r="EV76" i="9"/>
  <c r="ES76" i="9"/>
  <c r="ER76" i="9"/>
  <c r="EO76" i="9"/>
  <c r="EN76" i="9"/>
  <c r="EI76" i="9"/>
  <c r="EH76" i="9"/>
  <c r="EG76" i="9"/>
  <c r="FM76" i="9" s="1"/>
  <c r="EF76" i="9"/>
  <c r="EC76" i="9"/>
  <c r="EB76" i="9"/>
  <c r="DY76" i="9"/>
  <c r="DX76" i="9"/>
  <c r="FD76" i="9" s="1"/>
  <c r="FN76" i="9" s="1"/>
  <c r="EJ76" i="9" s="1"/>
  <c r="DK76" i="9"/>
  <c r="DJ76" i="9"/>
  <c r="DE76" i="9"/>
  <c r="DD76" i="9"/>
  <c r="CQ76" i="9"/>
  <c r="CS76" i="9" s="1"/>
  <c r="CO76" i="9"/>
  <c r="CN76" i="9"/>
  <c r="CK76" i="9"/>
  <c r="CJ76" i="9"/>
  <c r="CG76" i="9"/>
  <c r="GI76" i="9" s="1"/>
  <c r="CF76" i="9"/>
  <c r="CA76" i="9"/>
  <c r="BZ76" i="9"/>
  <c r="CP76" i="9" s="1"/>
  <c r="CR76" i="9" s="1"/>
  <c r="BY76" i="9"/>
  <c r="BX76" i="9"/>
  <c r="BU76" i="9"/>
  <c r="BT76" i="9"/>
  <c r="BQ76" i="9"/>
  <c r="CW76" i="9" s="1"/>
  <c r="BP76" i="9"/>
  <c r="CV76" i="9" s="1"/>
  <c r="BE76" i="9"/>
  <c r="BD76" i="9"/>
  <c r="BA76" i="9"/>
  <c r="AS76" i="9"/>
  <c r="AR76" i="9"/>
  <c r="AO76" i="9"/>
  <c r="AU76" i="9" s="1"/>
  <c r="AN76" i="9"/>
  <c r="AK76" i="9"/>
  <c r="AJ76" i="9"/>
  <c r="AE76" i="9"/>
  <c r="AD76" i="9"/>
  <c r="AC76" i="9"/>
  <c r="BI76" i="9" s="1"/>
  <c r="AB76" i="9"/>
  <c r="Y76" i="9"/>
  <c r="X76" i="9"/>
  <c r="U76" i="9"/>
  <c r="T76" i="9"/>
  <c r="AZ76" i="9" s="1"/>
  <c r="O76" i="9"/>
  <c r="N76" i="9"/>
  <c r="K76" i="9"/>
  <c r="J76" i="9"/>
  <c r="HC75" i="9"/>
  <c r="HG75" i="9" s="1"/>
  <c r="HB75" i="9"/>
  <c r="HF75" i="9" s="1"/>
  <c r="GM75" i="9"/>
  <c r="GL75" i="9"/>
  <c r="GE75" i="9"/>
  <c r="GD75" i="9"/>
  <c r="GC75" i="9"/>
  <c r="GB75" i="9"/>
  <c r="FY75" i="9"/>
  <c r="FX75" i="9"/>
  <c r="FU75" i="9"/>
  <c r="FT75" i="9"/>
  <c r="FE75" i="9"/>
  <c r="FD75" i="9"/>
  <c r="EW75" i="9"/>
  <c r="EV75" i="9"/>
  <c r="ES75" i="9"/>
  <c r="ER75" i="9"/>
  <c r="EO75" i="9"/>
  <c r="EN75" i="9"/>
  <c r="EI75" i="9"/>
  <c r="EH75" i="9"/>
  <c r="EG75" i="9"/>
  <c r="Q75" i="9" s="1"/>
  <c r="EF75" i="9"/>
  <c r="FL75" i="9" s="1"/>
  <c r="EC75" i="9"/>
  <c r="FI75" i="9" s="1"/>
  <c r="EB75" i="9"/>
  <c r="FH75" i="9" s="1"/>
  <c r="FN75" i="9" s="1"/>
  <c r="EJ75" i="9" s="1"/>
  <c r="DY75" i="9"/>
  <c r="DX75" i="9"/>
  <c r="DJ75" i="9"/>
  <c r="DE75" i="9"/>
  <c r="DA75" i="9"/>
  <c r="CZ75" i="9"/>
  <c r="CP75" i="9"/>
  <c r="CO75" i="9"/>
  <c r="CN75" i="9"/>
  <c r="CK75" i="9"/>
  <c r="CJ75" i="9"/>
  <c r="CG75" i="9"/>
  <c r="CF75" i="9"/>
  <c r="CA75" i="9"/>
  <c r="BZ75" i="9"/>
  <c r="BY75" i="9"/>
  <c r="BX75" i="9"/>
  <c r="DD75" i="9" s="1"/>
  <c r="BU75" i="9"/>
  <c r="BT75" i="9"/>
  <c r="BQ75" i="9"/>
  <c r="BP75" i="9"/>
  <c r="BA75" i="9"/>
  <c r="AZ75" i="9"/>
  <c r="AS75" i="9"/>
  <c r="AR75" i="9"/>
  <c r="AO75" i="9"/>
  <c r="AN75" i="9"/>
  <c r="AK75" i="9"/>
  <c r="AJ75" i="9"/>
  <c r="AE75" i="9"/>
  <c r="AD75" i="9"/>
  <c r="AC75" i="9"/>
  <c r="BI75" i="9" s="1"/>
  <c r="AB75" i="9"/>
  <c r="BH75" i="9" s="1"/>
  <c r="Y75" i="9"/>
  <c r="GO75" i="9" s="1"/>
  <c r="X75" i="9"/>
  <c r="P75" i="9" s="1"/>
  <c r="U75" i="9"/>
  <c r="T75" i="9"/>
  <c r="O75" i="9"/>
  <c r="N75" i="9"/>
  <c r="K75" i="9"/>
  <c r="J75" i="9"/>
  <c r="HI74" i="9"/>
  <c r="HG74" i="9"/>
  <c r="HC74" i="9"/>
  <c r="HB74" i="9"/>
  <c r="HF74" i="9" s="1"/>
  <c r="GQ74" i="9"/>
  <c r="GP74" i="9"/>
  <c r="GM74" i="9"/>
  <c r="GU74" i="9" s="1"/>
  <c r="GL74" i="9"/>
  <c r="GE74" i="9"/>
  <c r="GD74" i="9"/>
  <c r="GC74" i="9"/>
  <c r="GB74" i="9"/>
  <c r="FY74" i="9"/>
  <c r="FX74" i="9"/>
  <c r="FU74" i="9"/>
  <c r="FT74" i="9"/>
  <c r="FM74" i="9"/>
  <c r="FD74" i="9"/>
  <c r="FN74" i="9" s="1"/>
  <c r="EZ74" i="9"/>
  <c r="EY74" i="9"/>
  <c r="FA74" i="9" s="1"/>
  <c r="EW74" i="9"/>
  <c r="EV74" i="9"/>
  <c r="ES74" i="9"/>
  <c r="ER74" i="9"/>
  <c r="EO74" i="9"/>
  <c r="EN74" i="9"/>
  <c r="EX74" i="9" s="1"/>
  <c r="EI74" i="9"/>
  <c r="EH74" i="9"/>
  <c r="EG74" i="9"/>
  <c r="EF74" i="9"/>
  <c r="FL74" i="9" s="1"/>
  <c r="EC74" i="9"/>
  <c r="FI74" i="9" s="1"/>
  <c r="FO74" i="9" s="1"/>
  <c r="EB74" i="9"/>
  <c r="FH74" i="9" s="1"/>
  <c r="DY74" i="9"/>
  <c r="FE74" i="9" s="1"/>
  <c r="DX74" i="9"/>
  <c r="DK74" i="9"/>
  <c r="DA74" i="9"/>
  <c r="CZ74" i="9"/>
  <c r="DF74" i="9" s="1"/>
  <c r="CB74" i="9" s="1"/>
  <c r="DH74" i="9" s="1"/>
  <c r="CW74" i="9"/>
  <c r="CV74" i="9"/>
  <c r="CO74" i="9"/>
  <c r="CN74" i="9"/>
  <c r="CK74" i="9"/>
  <c r="CJ74" i="9"/>
  <c r="CG74" i="9"/>
  <c r="CF74" i="9"/>
  <c r="CA74" i="9"/>
  <c r="BZ74" i="9"/>
  <c r="BY74" i="9"/>
  <c r="DE74" i="9" s="1"/>
  <c r="BX74" i="9"/>
  <c r="DD74" i="9" s="1"/>
  <c r="BU74" i="9"/>
  <c r="BT74" i="9"/>
  <c r="BQ74" i="9"/>
  <c r="BP74" i="9"/>
  <c r="BI74" i="9"/>
  <c r="BH74" i="9"/>
  <c r="BA74" i="9"/>
  <c r="AT74" i="9"/>
  <c r="AV74" i="9" s="1"/>
  <c r="AS74" i="9"/>
  <c r="AR74" i="9"/>
  <c r="AO74" i="9"/>
  <c r="AN74" i="9"/>
  <c r="AK74" i="9"/>
  <c r="AJ74" i="9"/>
  <c r="AE74" i="9"/>
  <c r="AD74" i="9"/>
  <c r="AC74" i="9"/>
  <c r="HE74" i="9" s="1"/>
  <c r="AB74" i="9"/>
  <c r="Y74" i="9"/>
  <c r="X74" i="9"/>
  <c r="U74" i="9"/>
  <c r="T74" i="9"/>
  <c r="O74" i="9"/>
  <c r="N74" i="9"/>
  <c r="K74" i="9"/>
  <c r="J74" i="9"/>
  <c r="HG73" i="9"/>
  <c r="HF73" i="9"/>
  <c r="HE73" i="9"/>
  <c r="HI73" i="9" s="1"/>
  <c r="HC73" i="9"/>
  <c r="HB73" i="9"/>
  <c r="GN73" i="9"/>
  <c r="GM73" i="9"/>
  <c r="GL73" i="9"/>
  <c r="GT73" i="9" s="1"/>
  <c r="GE73" i="9"/>
  <c r="GD73" i="9"/>
  <c r="GC73" i="9"/>
  <c r="GB73" i="9"/>
  <c r="FY73" i="9"/>
  <c r="FX73" i="9"/>
  <c r="FU73" i="9"/>
  <c r="FT73" i="9"/>
  <c r="FL73" i="9"/>
  <c r="FI73" i="9"/>
  <c r="FH73" i="9"/>
  <c r="FE73" i="9"/>
  <c r="EW73" i="9"/>
  <c r="EV73" i="9"/>
  <c r="ES73" i="9"/>
  <c r="ER73" i="9"/>
  <c r="EO73" i="9"/>
  <c r="EY73" i="9" s="1"/>
  <c r="FA73" i="9" s="1"/>
  <c r="EN73" i="9"/>
  <c r="EI73" i="9"/>
  <c r="EH73" i="9"/>
  <c r="EG73" i="9"/>
  <c r="FM73" i="9" s="1"/>
  <c r="EF73" i="9"/>
  <c r="EC73" i="9"/>
  <c r="GO73" i="9" s="1"/>
  <c r="EB73" i="9"/>
  <c r="DY73" i="9"/>
  <c r="DX73" i="9"/>
  <c r="FD73" i="9" s="1"/>
  <c r="CW73" i="9"/>
  <c r="DG73" i="9" s="1"/>
  <c r="CC73" i="9" s="1"/>
  <c r="DI73" i="9" s="1"/>
  <c r="CV73" i="9"/>
  <c r="CO73" i="9"/>
  <c r="CN73" i="9"/>
  <c r="CK73" i="9"/>
  <c r="CJ73" i="9"/>
  <c r="GP73" i="9" s="1"/>
  <c r="CG73" i="9"/>
  <c r="CF73" i="9"/>
  <c r="CP73" i="9" s="1"/>
  <c r="CR73" i="9" s="1"/>
  <c r="CA73" i="9"/>
  <c r="BZ73" i="9"/>
  <c r="BY73" i="9"/>
  <c r="DE73" i="9" s="1"/>
  <c r="BX73" i="9"/>
  <c r="BU73" i="9"/>
  <c r="DA73" i="9" s="1"/>
  <c r="BT73" i="9"/>
  <c r="CZ73" i="9" s="1"/>
  <c r="BQ73" i="9"/>
  <c r="BP73" i="9"/>
  <c r="BI73" i="9"/>
  <c r="BH73" i="9"/>
  <c r="BE73" i="9"/>
  <c r="AT73" i="9"/>
  <c r="AS73" i="9"/>
  <c r="AR73" i="9"/>
  <c r="AO73" i="9"/>
  <c r="AN73" i="9"/>
  <c r="AK73" i="9"/>
  <c r="AJ73" i="9"/>
  <c r="AE73" i="9"/>
  <c r="DK73" i="9" s="1"/>
  <c r="AD73" i="9"/>
  <c r="AC73" i="9"/>
  <c r="AB73" i="9"/>
  <c r="Y73" i="9"/>
  <c r="X73" i="9"/>
  <c r="BD73" i="9" s="1"/>
  <c r="U73" i="9"/>
  <c r="BA73" i="9" s="1"/>
  <c r="BK73" i="9" s="1"/>
  <c r="AG73" i="9" s="1"/>
  <c r="T73" i="9"/>
  <c r="Q73" i="9"/>
  <c r="O73" i="9"/>
  <c r="N73" i="9"/>
  <c r="K73" i="9"/>
  <c r="J73" i="9"/>
  <c r="HC72" i="9"/>
  <c r="HG72" i="9" s="1"/>
  <c r="HB72" i="9"/>
  <c r="HF72" i="9" s="1"/>
  <c r="GU72" i="9"/>
  <c r="GM72" i="9"/>
  <c r="GL72" i="9"/>
  <c r="GP72" i="9" s="1"/>
  <c r="GI72" i="9"/>
  <c r="GH72" i="9"/>
  <c r="GE72" i="9"/>
  <c r="GD72" i="9"/>
  <c r="GC72" i="9"/>
  <c r="GB72" i="9"/>
  <c r="FY72" i="9"/>
  <c r="FX72" i="9"/>
  <c r="FU72" i="9"/>
  <c r="FT72" i="9"/>
  <c r="FO72" i="9"/>
  <c r="EK72" i="9" s="1"/>
  <c r="FM72" i="9"/>
  <c r="FL72" i="9"/>
  <c r="FI72" i="9"/>
  <c r="FH72" i="9"/>
  <c r="EY72" i="9"/>
  <c r="EX72" i="9"/>
  <c r="EW72" i="9"/>
  <c r="EV72" i="9"/>
  <c r="ES72" i="9"/>
  <c r="ER72" i="9"/>
  <c r="EO72" i="9"/>
  <c r="EN72" i="9"/>
  <c r="EI72" i="9"/>
  <c r="EH72" i="9"/>
  <c r="EG72" i="9"/>
  <c r="EF72" i="9"/>
  <c r="EC72" i="9"/>
  <c r="EB72" i="9"/>
  <c r="DY72" i="9"/>
  <c r="FE72" i="9" s="1"/>
  <c r="DX72" i="9"/>
  <c r="FD72" i="9" s="1"/>
  <c r="FN72" i="9" s="1"/>
  <c r="EJ72" i="9" s="1"/>
  <c r="DE72" i="9"/>
  <c r="DD72" i="9"/>
  <c r="DA72" i="9"/>
  <c r="CZ72" i="9"/>
  <c r="CP72" i="9"/>
  <c r="CO72" i="9"/>
  <c r="CN72" i="9"/>
  <c r="CK72" i="9"/>
  <c r="GQ72" i="9" s="1"/>
  <c r="CJ72" i="9"/>
  <c r="CG72" i="9"/>
  <c r="CF72" i="9"/>
  <c r="CA72" i="9"/>
  <c r="BZ72" i="9"/>
  <c r="BY72" i="9"/>
  <c r="BX72" i="9"/>
  <c r="BU72" i="9"/>
  <c r="BT72" i="9"/>
  <c r="GN72" i="9" s="1"/>
  <c r="BQ72" i="9"/>
  <c r="CW72" i="9" s="1"/>
  <c r="BP72" i="9"/>
  <c r="BD72" i="9"/>
  <c r="BA72" i="9"/>
  <c r="AZ72" i="9"/>
  <c r="AU72" i="9"/>
  <c r="AW72" i="9" s="1"/>
  <c r="AS72" i="9"/>
  <c r="AR72" i="9"/>
  <c r="AO72" i="9"/>
  <c r="AN72" i="9"/>
  <c r="AK72" i="9"/>
  <c r="AJ72" i="9"/>
  <c r="AE72" i="9"/>
  <c r="AD72" i="9"/>
  <c r="AC72" i="9"/>
  <c r="BI72" i="9" s="1"/>
  <c r="AB72" i="9"/>
  <c r="Y72" i="9"/>
  <c r="X72" i="9"/>
  <c r="U72" i="9"/>
  <c r="T72" i="9"/>
  <c r="O72" i="9"/>
  <c r="N72" i="9"/>
  <c r="K72" i="9"/>
  <c r="J72" i="9"/>
  <c r="HG71" i="9"/>
  <c r="HE71" i="9"/>
  <c r="HI71" i="9" s="1"/>
  <c r="HC71" i="9"/>
  <c r="HB71" i="9"/>
  <c r="HF71" i="9" s="1"/>
  <c r="GU71" i="9"/>
  <c r="GM71" i="9"/>
  <c r="GL71" i="9"/>
  <c r="GE71" i="9"/>
  <c r="GI71" i="9" s="1"/>
  <c r="GD71" i="9"/>
  <c r="GC71" i="9"/>
  <c r="GB71" i="9"/>
  <c r="FY71" i="9"/>
  <c r="FX71" i="9"/>
  <c r="FU71" i="9"/>
  <c r="FT71" i="9"/>
  <c r="FP71" i="9"/>
  <c r="FD71" i="9"/>
  <c r="FN71" i="9" s="1"/>
  <c r="EJ71" i="9" s="1"/>
  <c r="EW71" i="9"/>
  <c r="EV71" i="9"/>
  <c r="ES71" i="9"/>
  <c r="ER71" i="9"/>
  <c r="EO71" i="9"/>
  <c r="EN71" i="9"/>
  <c r="EI71" i="9"/>
  <c r="EH71" i="9"/>
  <c r="EG71" i="9"/>
  <c r="FM71" i="9" s="1"/>
  <c r="EF71" i="9"/>
  <c r="FL71" i="9" s="1"/>
  <c r="EC71" i="9"/>
  <c r="FI71" i="9" s="1"/>
  <c r="EB71" i="9"/>
  <c r="FH71" i="9" s="1"/>
  <c r="DY71" i="9"/>
  <c r="FE71" i="9" s="1"/>
  <c r="FO71" i="9" s="1"/>
  <c r="DX71" i="9"/>
  <c r="DE71" i="9"/>
  <c r="DD71" i="9"/>
  <c r="CZ71" i="9"/>
  <c r="CQ71" i="9"/>
  <c r="CP71" i="9"/>
  <c r="CO71" i="9"/>
  <c r="CN71" i="9"/>
  <c r="CK71" i="9"/>
  <c r="CJ71" i="9"/>
  <c r="CG71" i="9"/>
  <c r="CF71" i="9"/>
  <c r="CA71" i="9"/>
  <c r="BZ71" i="9"/>
  <c r="BY71" i="9"/>
  <c r="BX71" i="9"/>
  <c r="BU71" i="9"/>
  <c r="DA71" i="9" s="1"/>
  <c r="BT71" i="9"/>
  <c r="BQ71" i="9"/>
  <c r="BP71" i="9"/>
  <c r="BA71" i="9"/>
  <c r="AZ71" i="9"/>
  <c r="AS71" i="9"/>
  <c r="AR71" i="9"/>
  <c r="AO71" i="9"/>
  <c r="AN71" i="9"/>
  <c r="AK71" i="9"/>
  <c r="AJ71" i="9"/>
  <c r="AE71" i="9"/>
  <c r="AD71" i="9"/>
  <c r="AC71" i="9"/>
  <c r="BI71" i="9" s="1"/>
  <c r="AB71" i="9"/>
  <c r="BH71" i="9" s="1"/>
  <c r="Y71" i="9"/>
  <c r="X71" i="9"/>
  <c r="GN71" i="9" s="1"/>
  <c r="U71" i="9"/>
  <c r="T71" i="9"/>
  <c r="O71" i="9"/>
  <c r="N71" i="9"/>
  <c r="K71" i="9"/>
  <c r="J71" i="9"/>
  <c r="W28" i="24" l="1"/>
  <c r="W247" i="24"/>
  <c r="W251" i="24"/>
  <c r="W19" i="24"/>
  <c r="W240" i="24"/>
  <c r="W241" i="24"/>
  <c r="DM450" i="9"/>
  <c r="BM450" i="9"/>
  <c r="HK441" i="9"/>
  <c r="BM445" i="9"/>
  <c r="DM445" i="9"/>
  <c r="BM442" i="9"/>
  <c r="DM442" i="9"/>
  <c r="EK454" i="9"/>
  <c r="FQ454" i="9"/>
  <c r="BL448" i="9"/>
  <c r="DL448" i="9"/>
  <c r="EK446" i="9"/>
  <c r="FQ446" i="9"/>
  <c r="DL451" i="9"/>
  <c r="BL451" i="9"/>
  <c r="DL454" i="9"/>
  <c r="BL454" i="9"/>
  <c r="DO450" i="9"/>
  <c r="DQ450" i="9" s="1"/>
  <c r="HK450" i="9" s="1"/>
  <c r="GS450" i="9"/>
  <c r="GW450" i="9"/>
  <c r="HA450" i="9" s="1"/>
  <c r="DM444" i="9"/>
  <c r="BM444" i="9"/>
  <c r="HL442" i="9"/>
  <c r="DR442" i="9"/>
  <c r="DT442" i="9"/>
  <c r="GV457" i="9"/>
  <c r="GZ457" i="9" s="1"/>
  <c r="GR457" i="9"/>
  <c r="DM453" i="9"/>
  <c r="BM453" i="9"/>
  <c r="BM448" i="9"/>
  <c r="DM448" i="9"/>
  <c r="DM441" i="9"/>
  <c r="BM441" i="9"/>
  <c r="DN453" i="9"/>
  <c r="DP453" i="9" s="1"/>
  <c r="HJ453" i="9" s="1"/>
  <c r="GV442" i="9"/>
  <c r="GZ442" i="9" s="1"/>
  <c r="GR442" i="9"/>
  <c r="BL441" i="9"/>
  <c r="DL441" i="9"/>
  <c r="GW445" i="9"/>
  <c r="HA445" i="9" s="1"/>
  <c r="GS445" i="9"/>
  <c r="DL438" i="9"/>
  <c r="BL438" i="9"/>
  <c r="DN439" i="9"/>
  <c r="DP439" i="9" s="1"/>
  <c r="HJ439" i="9" s="1"/>
  <c r="GJ448" i="9"/>
  <c r="GV448" i="9"/>
  <c r="GZ448" i="9" s="1"/>
  <c r="FQ451" i="9"/>
  <c r="DM443" i="9"/>
  <c r="BM443" i="9"/>
  <c r="GV441" i="9"/>
  <c r="GZ441" i="9" s="1"/>
  <c r="AV456" i="9"/>
  <c r="DN456" i="9"/>
  <c r="DP456" i="9" s="1"/>
  <c r="HJ456" i="9" s="1"/>
  <c r="FP455" i="9"/>
  <c r="GV449" i="9"/>
  <c r="GZ449" i="9" s="1"/>
  <c r="GR449" i="9"/>
  <c r="BK447" i="9"/>
  <c r="AG447" i="9" s="1"/>
  <c r="DN451" i="9"/>
  <c r="DP451" i="9" s="1"/>
  <c r="HJ451" i="9" s="1"/>
  <c r="GV443" i="9"/>
  <c r="GZ443" i="9" s="1"/>
  <c r="GR443" i="9"/>
  <c r="GV439" i="9"/>
  <c r="GZ439" i="9" s="1"/>
  <c r="GR439" i="9"/>
  <c r="BK440" i="9"/>
  <c r="AG440" i="9" s="1"/>
  <c r="DO449" i="9"/>
  <c r="DQ449" i="9"/>
  <c r="HK449" i="9" s="1"/>
  <c r="GV438" i="9"/>
  <c r="GZ438" i="9" s="1"/>
  <c r="GR438" i="9"/>
  <c r="BM438" i="9"/>
  <c r="DM438" i="9"/>
  <c r="DO454" i="9"/>
  <c r="DQ454" i="9"/>
  <c r="HK454" i="9"/>
  <c r="DN454" i="9"/>
  <c r="DP454" i="9" s="1"/>
  <c r="HJ454" i="9" s="1"/>
  <c r="GV456" i="9"/>
  <c r="GZ456" i="9" s="1"/>
  <c r="GR456" i="9"/>
  <c r="DO451" i="9"/>
  <c r="DQ451" i="9" s="1"/>
  <c r="HK451" i="9" s="1"/>
  <c r="GR450" i="9"/>
  <c r="GV450" i="9"/>
  <c r="GZ450" i="9" s="1"/>
  <c r="GW456" i="9"/>
  <c r="HA456" i="9" s="1"/>
  <c r="GS456" i="9"/>
  <c r="GJ444" i="9"/>
  <c r="GV444" i="9"/>
  <c r="GZ444" i="9" s="1"/>
  <c r="DN450" i="9"/>
  <c r="DP450" i="9"/>
  <c r="HJ450" i="9" s="1"/>
  <c r="BM454" i="9"/>
  <c r="DM454" i="9"/>
  <c r="DL450" i="9"/>
  <c r="BL450" i="9"/>
  <c r="GR445" i="9"/>
  <c r="GV445" i="9"/>
  <c r="GZ445" i="9" s="1"/>
  <c r="BJ447" i="9"/>
  <c r="AF447" i="9" s="1"/>
  <c r="DL444" i="9"/>
  <c r="BL444" i="9"/>
  <c r="DM457" i="9"/>
  <c r="BM457" i="9"/>
  <c r="DO442" i="9"/>
  <c r="DQ442" i="9" s="1"/>
  <c r="HK442" i="9" s="1"/>
  <c r="GV451" i="9"/>
  <c r="GZ451" i="9" s="1"/>
  <c r="DO444" i="9"/>
  <c r="DQ444" i="9" s="1"/>
  <c r="HK444" i="9" s="1"/>
  <c r="GR447" i="9"/>
  <c r="GV447" i="9"/>
  <c r="GZ447" i="9" s="1"/>
  <c r="GW449" i="9"/>
  <c r="HA449" i="9" s="1"/>
  <c r="GW457" i="9"/>
  <c r="HA457" i="9" s="1"/>
  <c r="GS457" i="9"/>
  <c r="DL439" i="9"/>
  <c r="BL439" i="9"/>
  <c r="DO453" i="9"/>
  <c r="DQ453" i="9" s="1"/>
  <c r="HK453" i="9" s="1"/>
  <c r="BM451" i="9"/>
  <c r="DM451" i="9"/>
  <c r="GY453" i="9"/>
  <c r="DO439" i="9"/>
  <c r="DQ439" i="9" s="1"/>
  <c r="HK439" i="9" s="1"/>
  <c r="GS448" i="9"/>
  <c r="GW448" i="9"/>
  <c r="HA448" i="9" s="1"/>
  <c r="BL456" i="9"/>
  <c r="DL456" i="9"/>
  <c r="GV453" i="9"/>
  <c r="GZ453" i="9" s="1"/>
  <c r="GR453" i="9"/>
  <c r="FQ448" i="9"/>
  <c r="GS447" i="9"/>
  <c r="GW447" i="9"/>
  <c r="HA447" i="9" s="1"/>
  <c r="DN446" i="9"/>
  <c r="DP446" i="9"/>
  <c r="HJ446" i="9" s="1"/>
  <c r="GW443" i="9"/>
  <c r="HA443" i="9" s="1"/>
  <c r="GS443" i="9"/>
  <c r="DO448" i="9"/>
  <c r="DQ448" i="9" s="1"/>
  <c r="HK448" i="9" s="1"/>
  <c r="BM455" i="9"/>
  <c r="DM455" i="9"/>
  <c r="BL446" i="9"/>
  <c r="DL446" i="9"/>
  <c r="GW439" i="9"/>
  <c r="HA439" i="9" s="1"/>
  <c r="GS439" i="9"/>
  <c r="GV446" i="9"/>
  <c r="GZ446" i="9" s="1"/>
  <c r="BJ449" i="9"/>
  <c r="AF449" i="9" s="1"/>
  <c r="GW438" i="9"/>
  <c r="HA438" i="9" s="1"/>
  <c r="GW452" i="9"/>
  <c r="HA452" i="9" s="1"/>
  <c r="GS452" i="9"/>
  <c r="GS455" i="9"/>
  <c r="GW455" i="9"/>
  <c r="HA455" i="9" s="1"/>
  <c r="GW453" i="9"/>
  <c r="HA453" i="9" s="1"/>
  <c r="GS453" i="9"/>
  <c r="DN457" i="9"/>
  <c r="DP457" i="9" s="1"/>
  <c r="HJ457" i="9" s="1"/>
  <c r="DO446" i="9"/>
  <c r="DQ446" i="9" s="1"/>
  <c r="HK446" i="9" s="1"/>
  <c r="BL445" i="9"/>
  <c r="DL445" i="9"/>
  <c r="FQ443" i="9"/>
  <c r="EK443" i="9"/>
  <c r="DN440" i="9"/>
  <c r="DP440" i="9" s="1"/>
  <c r="HJ440" i="9" s="1"/>
  <c r="DL457" i="9"/>
  <c r="BL457" i="9"/>
  <c r="FP452" i="9"/>
  <c r="DL455" i="9"/>
  <c r="BL455" i="9"/>
  <c r="DO445" i="9"/>
  <c r="DQ445" i="9" s="1"/>
  <c r="HK445" i="9" s="1"/>
  <c r="DQ443" i="9"/>
  <c r="HK443" i="9" s="1"/>
  <c r="DO443" i="9"/>
  <c r="GW442" i="9"/>
  <c r="HA442" i="9" s="1"/>
  <c r="GS442" i="9"/>
  <c r="BM449" i="9"/>
  <c r="DM449" i="9"/>
  <c r="FP445" i="9"/>
  <c r="GY444" i="9"/>
  <c r="DN443" i="9"/>
  <c r="DP443" i="9" s="1"/>
  <c r="HJ443" i="9" s="1"/>
  <c r="DM446" i="9"/>
  <c r="BM446" i="9"/>
  <c r="DN441" i="9"/>
  <c r="DP441" i="9" s="1"/>
  <c r="HJ441" i="9" s="1"/>
  <c r="DN444" i="9"/>
  <c r="DP444" i="9" s="1"/>
  <c r="HJ444" i="9" s="1"/>
  <c r="DO456" i="9"/>
  <c r="DQ456" i="9" s="1"/>
  <c r="HK456" i="9" s="1"/>
  <c r="CS456" i="9"/>
  <c r="BM456" i="9"/>
  <c r="DM456" i="9"/>
  <c r="DQ455" i="9"/>
  <c r="HK455" i="9" s="1"/>
  <c r="DO455" i="9"/>
  <c r="DL443" i="9"/>
  <c r="BL443" i="9"/>
  <c r="DN447" i="9"/>
  <c r="DP447" i="9"/>
  <c r="HJ447" i="9" s="1"/>
  <c r="BM439" i="9"/>
  <c r="DM439" i="9"/>
  <c r="DO440" i="9"/>
  <c r="DQ440" i="9" s="1"/>
  <c r="HK440" i="9" s="1"/>
  <c r="DL453" i="9"/>
  <c r="BL453" i="9"/>
  <c r="EK444" i="9"/>
  <c r="FQ444" i="9"/>
  <c r="DO457" i="9"/>
  <c r="DQ457" i="9" s="1"/>
  <c r="HK457" i="9" s="1"/>
  <c r="BK452" i="9"/>
  <c r="AG452" i="9" s="1"/>
  <c r="DN448" i="9"/>
  <c r="DP448" i="9" s="1"/>
  <c r="HJ448" i="9" s="1"/>
  <c r="AV442" i="9"/>
  <c r="FP448" i="9"/>
  <c r="DP445" i="9"/>
  <c r="HJ445" i="9" s="1"/>
  <c r="DN445" i="9"/>
  <c r="GX450" i="9"/>
  <c r="FQ450" i="9"/>
  <c r="EK450" i="9"/>
  <c r="GV452" i="9"/>
  <c r="GZ452" i="9" s="1"/>
  <c r="GR452" i="9"/>
  <c r="GX445" i="9"/>
  <c r="DQ438" i="9"/>
  <c r="HK438" i="9" s="1"/>
  <c r="DO438" i="9"/>
  <c r="GW440" i="9"/>
  <c r="HA440" i="9" s="1"/>
  <c r="GS440" i="9"/>
  <c r="DL440" i="9"/>
  <c r="BL440" i="9"/>
  <c r="BL452" i="9"/>
  <c r="DL452" i="9"/>
  <c r="GY446" i="9"/>
  <c r="DM425" i="9"/>
  <c r="BM425" i="9"/>
  <c r="DM420" i="9"/>
  <c r="BM420" i="9"/>
  <c r="DM429" i="9"/>
  <c r="BM429" i="9"/>
  <c r="DL427" i="9"/>
  <c r="BL427" i="9"/>
  <c r="DM435" i="9"/>
  <c r="BM435" i="9"/>
  <c r="DM427" i="9"/>
  <c r="BM427" i="9"/>
  <c r="DM416" i="9"/>
  <c r="BM416" i="9"/>
  <c r="HJ409" i="9"/>
  <c r="DH400" i="9"/>
  <c r="DL400" i="9"/>
  <c r="EJ420" i="9"/>
  <c r="FP420" i="9"/>
  <c r="HJ407" i="9"/>
  <c r="DM402" i="9"/>
  <c r="BM402" i="9"/>
  <c r="FQ432" i="9"/>
  <c r="DM437" i="9"/>
  <c r="BM437" i="9"/>
  <c r="DL433" i="9"/>
  <c r="BL433" i="9"/>
  <c r="DN427" i="9"/>
  <c r="DP427" i="9"/>
  <c r="HJ427" i="9" s="1"/>
  <c r="GS407" i="9"/>
  <c r="GW407" i="9"/>
  <c r="HA407" i="9" s="1"/>
  <c r="GV425" i="9"/>
  <c r="GZ425" i="9" s="1"/>
  <c r="DM412" i="9"/>
  <c r="BM412" i="9"/>
  <c r="BJ434" i="9"/>
  <c r="AF434" i="9" s="1"/>
  <c r="GR434" i="9"/>
  <c r="GZ434" i="9" s="1"/>
  <c r="GW430" i="9"/>
  <c r="HA430" i="9" s="1"/>
  <c r="DM431" i="9"/>
  <c r="GW434" i="9"/>
  <c r="HA434" i="9" s="1"/>
  <c r="GS434" i="9"/>
  <c r="HJ436" i="9"/>
  <c r="DN436" i="9"/>
  <c r="DP436" i="9"/>
  <c r="DN425" i="9"/>
  <c r="DP425" i="9"/>
  <c r="HJ425" i="9" s="1"/>
  <c r="GS413" i="9"/>
  <c r="GW413" i="9"/>
  <c r="DL425" i="9"/>
  <c r="BL425" i="9"/>
  <c r="GV421" i="9"/>
  <c r="GR421" i="9"/>
  <c r="FQ418" i="9"/>
  <c r="EK418" i="9"/>
  <c r="HK411" i="9"/>
  <c r="DO411" i="9"/>
  <c r="DQ411" i="9"/>
  <c r="GV436" i="9"/>
  <c r="GZ436" i="9" s="1"/>
  <c r="BJ426" i="9"/>
  <c r="AF426" i="9" s="1"/>
  <c r="GV418" i="9"/>
  <c r="GR418" i="9"/>
  <c r="GW404" i="9"/>
  <c r="GS404" i="9"/>
  <c r="DO417" i="9"/>
  <c r="DQ417" i="9" s="1"/>
  <c r="HK417" i="9" s="1"/>
  <c r="DM405" i="9"/>
  <c r="BM405" i="9"/>
  <c r="DO426" i="9"/>
  <c r="DQ426" i="9"/>
  <c r="HK426" i="9" s="1"/>
  <c r="GW427" i="9"/>
  <c r="GS427" i="9"/>
  <c r="GW419" i="9"/>
  <c r="GS419" i="9"/>
  <c r="EK402" i="9"/>
  <c r="FQ402" i="9"/>
  <c r="HA424" i="9"/>
  <c r="BM426" i="9"/>
  <c r="DM426" i="9"/>
  <c r="DM413" i="9"/>
  <c r="BL412" i="9"/>
  <c r="DL412" i="9"/>
  <c r="BL419" i="9"/>
  <c r="DL419" i="9"/>
  <c r="DO402" i="9"/>
  <c r="DQ402" i="9" s="1"/>
  <c r="HK402" i="9" s="1"/>
  <c r="GV401" i="9"/>
  <c r="GZ401" i="9" s="1"/>
  <c r="GV402" i="9"/>
  <c r="GR402" i="9"/>
  <c r="DL403" i="9"/>
  <c r="BL403" i="9"/>
  <c r="FP429" i="9"/>
  <c r="DN422" i="9"/>
  <c r="DP422" i="9" s="1"/>
  <c r="HJ422" i="9" s="1"/>
  <c r="BL413" i="9"/>
  <c r="DL413" i="9"/>
  <c r="FQ400" i="9"/>
  <c r="EK400" i="9"/>
  <c r="GW433" i="9"/>
  <c r="GS433" i="9"/>
  <c r="GY430" i="9"/>
  <c r="DM434" i="9"/>
  <c r="BM434" i="9"/>
  <c r="DO428" i="9"/>
  <c r="DQ428" i="9" s="1"/>
  <c r="HK428" i="9" s="1"/>
  <c r="GS428" i="9"/>
  <c r="GW428" i="9"/>
  <c r="HA428" i="9" s="1"/>
  <c r="GX430" i="9"/>
  <c r="DO420" i="9"/>
  <c r="DQ420" i="9" s="1"/>
  <c r="HK420" i="9" s="1"/>
  <c r="DQ404" i="9"/>
  <c r="HK404" i="9" s="1"/>
  <c r="DO404" i="9"/>
  <c r="DN401" i="9"/>
  <c r="DP401" i="9" s="1"/>
  <c r="HJ401" i="9" s="1"/>
  <c r="DN408" i="9"/>
  <c r="DP408" i="9" s="1"/>
  <c r="HJ408" i="9" s="1"/>
  <c r="GK404" i="9"/>
  <c r="GX426" i="9"/>
  <c r="BK418" i="9"/>
  <c r="AG418" i="9" s="1"/>
  <c r="EJ437" i="9"/>
  <c r="FP437" i="9"/>
  <c r="GJ407" i="9"/>
  <c r="GV407" i="9"/>
  <c r="GZ407" i="9" s="1"/>
  <c r="DR423" i="9"/>
  <c r="DT423" i="9" s="1"/>
  <c r="HL423" i="9" s="1"/>
  <c r="DN424" i="9"/>
  <c r="DP424" i="9"/>
  <c r="HJ424" i="9" s="1"/>
  <c r="DN404" i="9"/>
  <c r="DP404" i="9" s="1"/>
  <c r="HJ404" i="9" s="1"/>
  <c r="DG422" i="9"/>
  <c r="CC422" i="9" s="1"/>
  <c r="GK413" i="9"/>
  <c r="BL402" i="9"/>
  <c r="DL402" i="9"/>
  <c r="DN426" i="9"/>
  <c r="DP426" i="9" s="1"/>
  <c r="HJ426" i="9" s="1"/>
  <c r="BK408" i="9"/>
  <c r="AG408" i="9" s="1"/>
  <c r="GW420" i="9"/>
  <c r="GJ421" i="9"/>
  <c r="DN432" i="9"/>
  <c r="DP432" i="9" s="1"/>
  <c r="HJ432" i="9" s="1"/>
  <c r="GV433" i="9"/>
  <c r="GR433" i="9"/>
  <c r="GK431" i="9"/>
  <c r="HA431" i="9" s="1"/>
  <c r="DO430" i="9"/>
  <c r="DQ430" i="9" s="1"/>
  <c r="HK430" i="9" s="1"/>
  <c r="GY435" i="9"/>
  <c r="BL431" i="9"/>
  <c r="DL431" i="9"/>
  <c r="BJ437" i="9"/>
  <c r="AF437" i="9" s="1"/>
  <c r="EJ428" i="9"/>
  <c r="FP428" i="9"/>
  <c r="FQ423" i="9"/>
  <c r="EK423" i="9"/>
  <c r="GW410" i="9"/>
  <c r="HA410" i="9" s="1"/>
  <c r="GW429" i="9"/>
  <c r="GS429" i="9"/>
  <c r="DO422" i="9"/>
  <c r="DQ422" i="9"/>
  <c r="HK422" i="9" s="1"/>
  <c r="DP435" i="9"/>
  <c r="HJ435" i="9" s="1"/>
  <c r="DN435" i="9"/>
  <c r="DN413" i="9"/>
  <c r="DP413" i="9"/>
  <c r="HJ413" i="9" s="1"/>
  <c r="CR407" i="9"/>
  <c r="GJ410" i="9"/>
  <c r="BJ428" i="9"/>
  <c r="AF428" i="9" s="1"/>
  <c r="GW405" i="9"/>
  <c r="HA405" i="9" s="1"/>
  <c r="GK418" i="9"/>
  <c r="DN421" i="9"/>
  <c r="DP421" i="9" s="1"/>
  <c r="HJ421" i="9" s="1"/>
  <c r="EK416" i="9"/>
  <c r="FQ416" i="9"/>
  <c r="GW406" i="9"/>
  <c r="GS406" i="9"/>
  <c r="BM421" i="9"/>
  <c r="DM421" i="9"/>
  <c r="DL407" i="9"/>
  <c r="BL407" i="9"/>
  <c r="GR404" i="9"/>
  <c r="GV404" i="9"/>
  <c r="GZ404" i="9" s="1"/>
  <c r="DN406" i="9"/>
  <c r="DP406" i="9" s="1"/>
  <c r="HJ406" i="9" s="1"/>
  <c r="GX419" i="9"/>
  <c r="DM406" i="9"/>
  <c r="BM406" i="9"/>
  <c r="GS402" i="9"/>
  <c r="GW402" i="9"/>
  <c r="GZ429" i="9"/>
  <c r="BM411" i="9"/>
  <c r="DM411" i="9"/>
  <c r="AW401" i="9"/>
  <c r="DO401" i="9"/>
  <c r="DQ401" i="9" s="1"/>
  <c r="HK401" i="9" s="1"/>
  <c r="GK408" i="9"/>
  <c r="GY402" i="9"/>
  <c r="DL406" i="9"/>
  <c r="BL406" i="9"/>
  <c r="DO421" i="9"/>
  <c r="DQ421" i="9" s="1"/>
  <c r="HK421" i="9" s="1"/>
  <c r="DN419" i="9"/>
  <c r="DP419" i="9" s="1"/>
  <c r="HJ419" i="9" s="1"/>
  <c r="DO410" i="9"/>
  <c r="DQ410" i="9" s="1"/>
  <c r="HK410" i="9" s="1"/>
  <c r="GS420" i="9"/>
  <c r="GK437" i="9"/>
  <c r="FQ427" i="9"/>
  <c r="EK427" i="9"/>
  <c r="DN418" i="9"/>
  <c r="DP418" i="9" s="1"/>
  <c r="HJ418" i="9" s="1"/>
  <c r="GX434" i="9"/>
  <c r="GV435" i="9"/>
  <c r="GZ435" i="9" s="1"/>
  <c r="DO413" i="9"/>
  <c r="DQ413" i="9" s="1"/>
  <c r="HK413" i="9" s="1"/>
  <c r="BL416" i="9"/>
  <c r="DL416" i="9"/>
  <c r="GW421" i="9"/>
  <c r="GS421" i="9"/>
  <c r="BM401" i="9"/>
  <c r="DM401" i="9"/>
  <c r="GS401" i="9"/>
  <c r="GW401" i="9"/>
  <c r="DL408" i="9"/>
  <c r="BL408" i="9"/>
  <c r="BK433" i="9"/>
  <c r="AG433" i="9" s="1"/>
  <c r="GZ431" i="9"/>
  <c r="GV426" i="9"/>
  <c r="GZ426" i="9" s="1"/>
  <c r="GR426" i="9"/>
  <c r="BJ410" i="9"/>
  <c r="AF410" i="9" s="1"/>
  <c r="DI424" i="9"/>
  <c r="DM424" i="9"/>
  <c r="DN417" i="9"/>
  <c r="DP417" i="9" s="1"/>
  <c r="HJ417" i="9" s="1"/>
  <c r="HK403" i="9"/>
  <c r="DO403" i="9"/>
  <c r="DQ403" i="9"/>
  <c r="DO423" i="9"/>
  <c r="DQ423" i="9" s="1"/>
  <c r="HK423" i="9" s="1"/>
  <c r="BL411" i="9"/>
  <c r="DL411" i="9"/>
  <c r="FP407" i="9"/>
  <c r="GK401" i="9"/>
  <c r="DL401" i="9"/>
  <c r="BL401" i="9"/>
  <c r="GJ408" i="9"/>
  <c r="GV437" i="9"/>
  <c r="GR437" i="9"/>
  <c r="DL435" i="9"/>
  <c r="BL435" i="9"/>
  <c r="BL432" i="9"/>
  <c r="DL432" i="9"/>
  <c r="GS425" i="9"/>
  <c r="GW425" i="9"/>
  <c r="HA425" i="9" s="1"/>
  <c r="DO425" i="9"/>
  <c r="DQ425" i="9" s="1"/>
  <c r="HK425" i="9" s="1"/>
  <c r="GW437" i="9"/>
  <c r="HA437" i="9" s="1"/>
  <c r="GS437" i="9"/>
  <c r="GS423" i="9"/>
  <c r="GW423" i="9"/>
  <c r="GY415" i="9"/>
  <c r="GR427" i="9"/>
  <c r="GV427" i="9"/>
  <c r="GZ427" i="9" s="1"/>
  <c r="DN434" i="9"/>
  <c r="DP434" i="9" s="1"/>
  <c r="HJ434" i="9" s="1"/>
  <c r="BL424" i="9"/>
  <c r="DL424" i="9"/>
  <c r="FQ425" i="9"/>
  <c r="EK425" i="9"/>
  <c r="GS412" i="9"/>
  <c r="GW412" i="9"/>
  <c r="HA412" i="9" s="1"/>
  <c r="GS408" i="9"/>
  <c r="GW408" i="9"/>
  <c r="GX423" i="9"/>
  <c r="BL420" i="9"/>
  <c r="DL420" i="9"/>
  <c r="DO405" i="9"/>
  <c r="DQ405" i="9"/>
  <c r="HK405" i="9" s="1"/>
  <c r="GK423" i="9"/>
  <c r="GX415" i="9"/>
  <c r="BK414" i="9"/>
  <c r="AG414" i="9" s="1"/>
  <c r="GK424" i="9"/>
  <c r="BL429" i="9"/>
  <c r="DL429" i="9"/>
  <c r="GJ402" i="9"/>
  <c r="DM415" i="9"/>
  <c r="FQ419" i="9"/>
  <c r="DU410" i="9"/>
  <c r="HM410" i="9" s="1"/>
  <c r="DS410" i="9"/>
  <c r="GR406" i="9"/>
  <c r="GV406" i="9"/>
  <c r="GZ406" i="9" s="1"/>
  <c r="GV403" i="9"/>
  <c r="GR403" i="9"/>
  <c r="DS407" i="9"/>
  <c r="DU407" i="9" s="1"/>
  <c r="HM407" i="9" s="1"/>
  <c r="GR400" i="9"/>
  <c r="GV400" i="9"/>
  <c r="GZ400" i="9" s="1"/>
  <c r="GK412" i="9"/>
  <c r="DM400" i="9"/>
  <c r="BM400" i="9"/>
  <c r="DO432" i="9"/>
  <c r="DQ432" i="9" s="1"/>
  <c r="HK432" i="9" s="1"/>
  <c r="GV428" i="9"/>
  <c r="GR428" i="9"/>
  <c r="DO416" i="9"/>
  <c r="DQ416" i="9" s="1"/>
  <c r="HK416" i="9" s="1"/>
  <c r="BL417" i="9"/>
  <c r="DL417" i="9"/>
  <c r="HA418" i="9"/>
  <c r="DM404" i="9"/>
  <c r="BM404" i="9"/>
  <c r="DR422" i="9"/>
  <c r="DT422" i="9" s="1"/>
  <c r="HL422" i="9" s="1"/>
  <c r="DI409" i="9"/>
  <c r="DM409" i="9"/>
  <c r="HA414" i="9"/>
  <c r="DS428" i="9"/>
  <c r="DU428" i="9"/>
  <c r="HM428" i="9"/>
  <c r="GJ432" i="9"/>
  <c r="GV432" i="9"/>
  <c r="GZ432" i="9" s="1"/>
  <c r="DN430" i="9"/>
  <c r="DP430" i="9" s="1"/>
  <c r="HJ430" i="9" s="1"/>
  <c r="DO429" i="9"/>
  <c r="DQ429" i="9" s="1"/>
  <c r="HK429" i="9" s="1"/>
  <c r="DO415" i="9"/>
  <c r="DQ415" i="9"/>
  <c r="HK415" i="9" s="1"/>
  <c r="DM423" i="9"/>
  <c r="BM423" i="9"/>
  <c r="DN416" i="9"/>
  <c r="DP416" i="9" s="1"/>
  <c r="HJ416" i="9" s="1"/>
  <c r="DN415" i="9"/>
  <c r="DP415" i="9"/>
  <c r="HJ415" i="9" s="1"/>
  <c r="GV424" i="9"/>
  <c r="GR424" i="9"/>
  <c r="DL414" i="9"/>
  <c r="BL414" i="9"/>
  <c r="DO408" i="9"/>
  <c r="DQ408" i="9" s="1"/>
  <c r="HK408" i="9" s="1"/>
  <c r="BM430" i="9"/>
  <c r="DM430" i="9"/>
  <c r="BL409" i="9"/>
  <c r="DL409" i="9"/>
  <c r="DO436" i="9"/>
  <c r="DQ436" i="9" s="1"/>
  <c r="HK436" i="9" s="1"/>
  <c r="DO419" i="9"/>
  <c r="DQ419" i="9"/>
  <c r="HK419" i="9" s="1"/>
  <c r="DN400" i="9"/>
  <c r="DP400" i="9" s="1"/>
  <c r="HJ400" i="9" s="1"/>
  <c r="BL436" i="9"/>
  <c r="DL436" i="9"/>
  <c r="GR430" i="9"/>
  <c r="GV430" i="9"/>
  <c r="GZ430" i="9" s="1"/>
  <c r="DO424" i="9"/>
  <c r="DQ424" i="9" s="1"/>
  <c r="HK424" i="9" s="1"/>
  <c r="FQ411" i="9"/>
  <c r="DO434" i="9"/>
  <c r="DQ434" i="9"/>
  <c r="HK434" i="9" s="1"/>
  <c r="BL415" i="9"/>
  <c r="DL415" i="9"/>
  <c r="GR417" i="9"/>
  <c r="GV417" i="9"/>
  <c r="GV413" i="9"/>
  <c r="GR413" i="9"/>
  <c r="DN405" i="9"/>
  <c r="DP405" i="9" s="1"/>
  <c r="HJ405" i="9" s="1"/>
  <c r="DO409" i="9"/>
  <c r="DQ409" i="9" s="1"/>
  <c r="HK409" i="9" s="1"/>
  <c r="GX406" i="9"/>
  <c r="DL418" i="9"/>
  <c r="BL418" i="9"/>
  <c r="BM403" i="9"/>
  <c r="DM403" i="9"/>
  <c r="DP428" i="9"/>
  <c r="HJ428" i="9"/>
  <c r="DN428" i="9"/>
  <c r="BL404" i="9"/>
  <c r="DL404" i="9"/>
  <c r="BM436" i="9"/>
  <c r="DM436" i="9"/>
  <c r="GS436" i="9"/>
  <c r="GW436" i="9"/>
  <c r="HA436" i="9" s="1"/>
  <c r="GK433" i="9"/>
  <c r="DO435" i="9"/>
  <c r="DQ435" i="9" s="1"/>
  <c r="HK435" i="9" s="1"/>
  <c r="FP423" i="9"/>
  <c r="BM432" i="9"/>
  <c r="DM432" i="9"/>
  <c r="GV414" i="9"/>
  <c r="GR414" i="9"/>
  <c r="FP424" i="9"/>
  <c r="BL421" i="9"/>
  <c r="DL421" i="9"/>
  <c r="GS416" i="9"/>
  <c r="GW416" i="9"/>
  <c r="HA416" i="9" s="1"/>
  <c r="BJ430" i="9"/>
  <c r="AF430" i="9" s="1"/>
  <c r="GJ420" i="9"/>
  <c r="GV420" i="9"/>
  <c r="GZ420" i="9" s="1"/>
  <c r="GV415" i="9"/>
  <c r="GR415" i="9"/>
  <c r="GW422" i="9"/>
  <c r="GS422" i="9"/>
  <c r="DN420" i="9"/>
  <c r="DP420" i="9" s="1"/>
  <c r="HJ420" i="9" s="1"/>
  <c r="GV410" i="9"/>
  <c r="GZ410" i="9" s="1"/>
  <c r="GR410" i="9"/>
  <c r="FP414" i="9"/>
  <c r="EJ414" i="9"/>
  <c r="DN411" i="9"/>
  <c r="DP411" i="9"/>
  <c r="HJ411" i="9"/>
  <c r="DL405" i="9"/>
  <c r="BL405" i="9"/>
  <c r="BM419" i="9"/>
  <c r="DM419" i="9"/>
  <c r="FQ412" i="9"/>
  <c r="EK412" i="9"/>
  <c r="FP435" i="9"/>
  <c r="GS426" i="9"/>
  <c r="GW426" i="9"/>
  <c r="HA426" i="9" s="1"/>
  <c r="GX422" i="9"/>
  <c r="DN429" i="9"/>
  <c r="HJ429" i="9"/>
  <c r="DP429" i="9"/>
  <c r="GJ412" i="9"/>
  <c r="GZ412" i="9" s="1"/>
  <c r="GJ409" i="9"/>
  <c r="GZ409" i="9" s="1"/>
  <c r="BM417" i="9"/>
  <c r="DM417" i="9"/>
  <c r="GR419" i="9"/>
  <c r="GV419" i="9"/>
  <c r="DO407" i="9"/>
  <c r="DQ407" i="9" s="1"/>
  <c r="HK407" i="9" s="1"/>
  <c r="GV405" i="9"/>
  <c r="GR405" i="9"/>
  <c r="GS403" i="9"/>
  <c r="GW403" i="9"/>
  <c r="HA403" i="9" s="1"/>
  <c r="DO414" i="9"/>
  <c r="DQ414" i="9" s="1"/>
  <c r="HK414" i="9" s="1"/>
  <c r="DO412" i="9"/>
  <c r="DQ412" i="9" s="1"/>
  <c r="HK412" i="9" s="1"/>
  <c r="GV408" i="9"/>
  <c r="GZ408" i="9" s="1"/>
  <c r="GJ413" i="9"/>
  <c r="FP400" i="9"/>
  <c r="EK294" i="9"/>
  <c r="FQ294" i="9"/>
  <c r="FP295" i="9"/>
  <c r="FP305" i="9"/>
  <c r="EJ305" i="9"/>
  <c r="EK298" i="9"/>
  <c r="FQ298" i="9"/>
  <c r="GY305" i="9"/>
  <c r="DN297" i="9"/>
  <c r="DP297" i="9" s="1"/>
  <c r="AV297" i="9"/>
  <c r="DM316" i="9"/>
  <c r="BM316" i="9"/>
  <c r="EJ298" i="9"/>
  <c r="FP298" i="9"/>
  <c r="FQ306" i="9"/>
  <c r="EK306" i="9"/>
  <c r="GX305" i="9"/>
  <c r="BL300" i="9"/>
  <c r="DL300" i="9"/>
  <c r="DO299" i="9"/>
  <c r="DQ299" i="9"/>
  <c r="HK299" i="9" s="1"/>
  <c r="EJ302" i="9"/>
  <c r="FP302" i="9"/>
  <c r="EJ306" i="9"/>
  <c r="FP306" i="9"/>
  <c r="GX293" i="9"/>
  <c r="EJ294" i="9"/>
  <c r="FP294" i="9"/>
  <c r="FQ302" i="9"/>
  <c r="EK302" i="9"/>
  <c r="GX304" i="9"/>
  <c r="GF293" i="9"/>
  <c r="P293" i="9"/>
  <c r="AZ293" i="9"/>
  <c r="BJ293" i="9" s="1"/>
  <c r="AF293" i="9" s="1"/>
  <c r="GH294" i="9"/>
  <c r="GT294" i="9"/>
  <c r="CQ295" i="9"/>
  <c r="CS295" i="9" s="1"/>
  <c r="EZ296" i="9"/>
  <c r="GN297" i="9"/>
  <c r="BD297" i="9"/>
  <c r="GN298" i="9"/>
  <c r="BD298" i="9"/>
  <c r="BJ298" i="9" s="1"/>
  <c r="AF298" i="9" s="1"/>
  <c r="Q299" i="9"/>
  <c r="BI299" i="9"/>
  <c r="HE299" i="9"/>
  <c r="HI299" i="9" s="1"/>
  <c r="DK300" i="9"/>
  <c r="AU300" i="9"/>
  <c r="AW300" i="9" s="1"/>
  <c r="GY300" i="9"/>
  <c r="FP301" i="9"/>
  <c r="BH302" i="9"/>
  <c r="HD302" i="9"/>
  <c r="HH302" i="9" s="1"/>
  <c r="DO302" i="9"/>
  <c r="DQ302" i="9" s="1"/>
  <c r="HK302" i="9" s="1"/>
  <c r="BK303" i="9"/>
  <c r="AG303" i="9" s="1"/>
  <c r="GX303" i="9"/>
  <c r="GS304" i="9"/>
  <c r="GF310" i="9"/>
  <c r="P310" i="9"/>
  <c r="AZ310" i="9"/>
  <c r="FQ310" i="9"/>
  <c r="EK310" i="9"/>
  <c r="CQ311" i="9"/>
  <c r="CS311" i="9" s="1"/>
  <c r="DK311" i="9"/>
  <c r="DG311" i="9"/>
  <c r="CC311" i="9" s="1"/>
  <c r="DI311" i="9" s="1"/>
  <c r="GR312" i="9"/>
  <c r="FQ313" i="9"/>
  <c r="EY313" i="9"/>
  <c r="FA313" i="9" s="1"/>
  <c r="FH325" i="9"/>
  <c r="FN325" i="9" s="1"/>
  <c r="EJ325" i="9" s="1"/>
  <c r="P325" i="9"/>
  <c r="GS330" i="9"/>
  <c r="GO343" i="9"/>
  <c r="FI343" i="9"/>
  <c r="FO343" i="9" s="1"/>
  <c r="GS396" i="9"/>
  <c r="GW396" i="9"/>
  <c r="HA396" i="9" s="1"/>
  <c r="DN294" i="9"/>
  <c r="DP294" i="9" s="1"/>
  <c r="HJ294" i="9" s="1"/>
  <c r="FN295" i="9"/>
  <c r="EJ295" i="9" s="1"/>
  <c r="HD295" i="9"/>
  <c r="HH295" i="9" s="1"/>
  <c r="EX296" i="9"/>
  <c r="GO298" i="9"/>
  <c r="BE298" i="9"/>
  <c r="BK298" i="9" s="1"/>
  <c r="AG298" i="9" s="1"/>
  <c r="GW299" i="9"/>
  <c r="GR300" i="9"/>
  <c r="GY303" i="9"/>
  <c r="EY309" i="9"/>
  <c r="FA309" i="9" s="1"/>
  <c r="EK315" i="9"/>
  <c r="FQ315" i="9"/>
  <c r="GX320" i="9"/>
  <c r="GR335" i="9"/>
  <c r="GV335" i="9"/>
  <c r="EK336" i="9"/>
  <c r="FQ336" i="9"/>
  <c r="GR295" i="9"/>
  <c r="AU296" i="9"/>
  <c r="AW296" i="9"/>
  <c r="DK296" i="9"/>
  <c r="BK299" i="9"/>
  <c r="AG299" i="9" s="1"/>
  <c r="BK300" i="9"/>
  <c r="AG300" i="9" s="1"/>
  <c r="GZ303" i="9"/>
  <c r="GH306" i="9"/>
  <c r="BK308" i="9"/>
  <c r="AG308" i="9" s="1"/>
  <c r="GU308" i="9"/>
  <c r="GQ308" i="9"/>
  <c r="GK311" i="9"/>
  <c r="GW315" i="9"/>
  <c r="HA315" i="9" s="1"/>
  <c r="GS315" i="9"/>
  <c r="BJ295" i="9"/>
  <c r="AF295" i="9" s="1"/>
  <c r="BJ296" i="9"/>
  <c r="AF296" i="9" s="1"/>
  <c r="GN296" i="9"/>
  <c r="GY299" i="9"/>
  <c r="DN306" i="9"/>
  <c r="GI306" i="9"/>
  <c r="BH307" i="9"/>
  <c r="HD307" i="9"/>
  <c r="HH307" i="9" s="1"/>
  <c r="EY312" i="9"/>
  <c r="FA312" i="9"/>
  <c r="FQ312" i="9"/>
  <c r="GX318" i="9"/>
  <c r="P333" i="9"/>
  <c r="CV333" i="9"/>
  <c r="DF333" i="9" s="1"/>
  <c r="CB333" i="9" s="1"/>
  <c r="DH333" i="9" s="1"/>
  <c r="GF333" i="9"/>
  <c r="GJ333" i="9" s="1"/>
  <c r="FO293" i="9"/>
  <c r="EK293" i="9" s="1"/>
  <c r="AU294" i="9"/>
  <c r="AW294" i="9" s="1"/>
  <c r="CR295" i="9"/>
  <c r="GF295" i="9"/>
  <c r="GJ295" i="9" s="1"/>
  <c r="GG296" i="9"/>
  <c r="BA297" i="9"/>
  <c r="GG297" i="9"/>
  <c r="GK297" i="9" s="1"/>
  <c r="Q297" i="9"/>
  <c r="GI298" i="9"/>
  <c r="DF299" i="9"/>
  <c r="CB299" i="9" s="1"/>
  <c r="DH299" i="9" s="1"/>
  <c r="EX299" i="9"/>
  <c r="EZ299" i="9" s="1"/>
  <c r="FN299" i="9"/>
  <c r="GQ299" i="9"/>
  <c r="HD299" i="9"/>
  <c r="HH299" i="9" s="1"/>
  <c r="P300" i="9"/>
  <c r="DJ300" i="9"/>
  <c r="AV300" i="9"/>
  <c r="EY300" i="9"/>
  <c r="FA300" i="9" s="1"/>
  <c r="FQ300" i="9"/>
  <c r="GO301" i="9"/>
  <c r="GO302" i="9"/>
  <c r="BE302" i="9"/>
  <c r="BK302" i="9" s="1"/>
  <c r="AG302" i="9" s="1"/>
  <c r="CR302" i="9"/>
  <c r="CP302" i="9"/>
  <c r="DF302" i="9"/>
  <c r="CB302" i="9" s="1"/>
  <c r="DH302" i="9" s="1"/>
  <c r="EX302" i="9"/>
  <c r="EZ302" i="9" s="1"/>
  <c r="AT303" i="9"/>
  <c r="AV303" i="9" s="1"/>
  <c r="BJ303" i="9"/>
  <c r="AF303" i="9" s="1"/>
  <c r="GW303" i="9"/>
  <c r="HA303" i="9" s="1"/>
  <c r="BJ304" i="9"/>
  <c r="AF304" i="9" s="1"/>
  <c r="GN304" i="9"/>
  <c r="FQ305" i="9"/>
  <c r="GI305" i="9"/>
  <c r="GY306" i="9"/>
  <c r="EZ307" i="9"/>
  <c r="GR307" i="9"/>
  <c r="HD308" i="9"/>
  <c r="HH308" i="9" s="1"/>
  <c r="FN308" i="9"/>
  <c r="EJ308" i="9" s="1"/>
  <c r="BA309" i="9"/>
  <c r="Q309" i="9"/>
  <c r="FO311" i="9"/>
  <c r="GQ312" i="9"/>
  <c r="GU312" i="9"/>
  <c r="GF314" i="9"/>
  <c r="P314" i="9"/>
  <c r="AZ314" i="9"/>
  <c r="EZ317" i="9"/>
  <c r="GI318" i="9"/>
  <c r="GY318" i="9" s="1"/>
  <c r="CQ318" i="9"/>
  <c r="CS318" i="9" s="1"/>
  <c r="GH322" i="9"/>
  <c r="GT322" i="9"/>
  <c r="GX322" i="9" s="1"/>
  <c r="DN324" i="9"/>
  <c r="DP324" i="9" s="1"/>
  <c r="HJ324" i="9" s="1"/>
  <c r="BL327" i="9"/>
  <c r="DL327" i="9"/>
  <c r="BL331" i="9"/>
  <c r="GS333" i="9"/>
  <c r="FP340" i="9"/>
  <c r="EJ340" i="9"/>
  <c r="DJ341" i="9"/>
  <c r="AT341" i="9"/>
  <c r="AV341" i="9" s="1"/>
  <c r="AW341" i="9"/>
  <c r="GI294" i="9"/>
  <c r="GQ295" i="9"/>
  <c r="FP310" i="9"/>
  <c r="EJ310" i="9"/>
  <c r="GH315" i="9"/>
  <c r="GT315" i="9"/>
  <c r="EK332" i="9"/>
  <c r="FQ332" i="9"/>
  <c r="BI295" i="9"/>
  <c r="Q295" i="9"/>
  <c r="HE295" i="9"/>
  <c r="HI295" i="9" s="1"/>
  <c r="DG295" i="9"/>
  <c r="CC295" i="9" s="1"/>
  <c r="DI295" i="9" s="1"/>
  <c r="Q296" i="9"/>
  <c r="GH297" i="9"/>
  <c r="GX297" i="9" s="1"/>
  <c r="BH298" i="9"/>
  <c r="HD298" i="9"/>
  <c r="HH298" i="9" s="1"/>
  <c r="DG298" i="9"/>
  <c r="CC298" i="9" s="1"/>
  <c r="DI298" i="9" s="1"/>
  <c r="HJ301" i="9"/>
  <c r="GF305" i="9"/>
  <c r="P305" i="9"/>
  <c r="AZ305" i="9"/>
  <c r="BJ305" i="9" s="1"/>
  <c r="AF305" i="9" s="1"/>
  <c r="GT306" i="9"/>
  <c r="CQ307" i="9"/>
  <c r="CS307" i="9" s="1"/>
  <c r="BJ328" i="9"/>
  <c r="AF328" i="9" s="1"/>
  <c r="GO294" i="9"/>
  <c r="BE294" i="9"/>
  <c r="BK294" i="9" s="1"/>
  <c r="AG294" i="9" s="1"/>
  <c r="Q294" i="9"/>
  <c r="DF294" i="9"/>
  <c r="CB294" i="9" s="1"/>
  <c r="DH294" i="9" s="1"/>
  <c r="HE298" i="9"/>
  <c r="HI298" i="9" s="1"/>
  <c r="GK304" i="9"/>
  <c r="GR308" i="9"/>
  <c r="GV308" i="9"/>
  <c r="GZ308" i="9" s="1"/>
  <c r="HD293" i="9"/>
  <c r="HH293" i="9" s="1"/>
  <c r="CP293" i="9"/>
  <c r="CR293" i="9" s="1"/>
  <c r="FP293" i="9"/>
  <c r="BH294" i="9"/>
  <c r="HD294" i="9"/>
  <c r="HH294" i="9" s="1"/>
  <c r="CQ294" i="9"/>
  <c r="CS294" i="9" s="1"/>
  <c r="DG294" i="9"/>
  <c r="CC294" i="9" s="1"/>
  <c r="DI294" i="9" s="1"/>
  <c r="EY294" i="9"/>
  <c r="FA294" i="9" s="1"/>
  <c r="GP294" i="9"/>
  <c r="P295" i="9"/>
  <c r="AU295" i="9"/>
  <c r="BK295" i="9"/>
  <c r="AG295" i="9" s="1"/>
  <c r="GT295" i="9"/>
  <c r="GX295" i="9" s="1"/>
  <c r="BK296" i="9"/>
  <c r="AG296" i="9" s="1"/>
  <c r="GS296" i="9"/>
  <c r="HJ297" i="9"/>
  <c r="AT298" i="9"/>
  <c r="AV298" i="9" s="1"/>
  <c r="FQ299" i="9"/>
  <c r="GF300" i="9"/>
  <c r="GJ300" i="9" s="1"/>
  <c r="GF301" i="9"/>
  <c r="P301" i="9"/>
  <c r="AZ301" i="9"/>
  <c r="BJ301" i="9" s="1"/>
  <c r="AF301" i="9" s="1"/>
  <c r="GH302" i="9"/>
  <c r="GT302" i="9"/>
  <c r="CQ303" i="9"/>
  <c r="CS303" i="9" s="1"/>
  <c r="GP303" i="9"/>
  <c r="DG304" i="9"/>
  <c r="CC304" i="9" s="1"/>
  <c r="DI304" i="9" s="1"/>
  <c r="FP304" i="9"/>
  <c r="EZ304" i="9"/>
  <c r="GW304" i="9"/>
  <c r="HA304" i="9" s="1"/>
  <c r="GN305" i="9"/>
  <c r="BD305" i="9"/>
  <c r="GN306" i="9"/>
  <c r="BD306" i="9"/>
  <c r="BJ306" i="9" s="1"/>
  <c r="AF306" i="9" s="1"/>
  <c r="P306" i="9"/>
  <c r="DP306" i="9"/>
  <c r="HJ306" i="9" s="1"/>
  <c r="BI307" i="9"/>
  <c r="BK307" i="9" s="1"/>
  <c r="AG307" i="9" s="1"/>
  <c r="Q307" i="9"/>
  <c r="FQ307" i="9"/>
  <c r="GG308" i="9"/>
  <c r="GK308" i="9" s="1"/>
  <c r="HE311" i="9"/>
  <c r="HI311" i="9" s="1"/>
  <c r="BI311" i="9"/>
  <c r="GU311" i="9"/>
  <c r="GY311" i="9" s="1"/>
  <c r="CR298" i="9"/>
  <c r="CP298" i="9"/>
  <c r="AV299" i="9"/>
  <c r="AT299" i="9"/>
  <c r="CP307" i="9"/>
  <c r="CR307" i="9" s="1"/>
  <c r="GS309" i="9"/>
  <c r="GW309" i="9"/>
  <c r="HA309" i="9" s="1"/>
  <c r="FD313" i="9"/>
  <c r="FN313" i="9" s="1"/>
  <c r="EJ313" i="9" s="1"/>
  <c r="P313" i="9"/>
  <c r="GN294" i="9"/>
  <c r="BD294" i="9"/>
  <c r="BJ294" i="9" s="1"/>
  <c r="AF294" i="9" s="1"/>
  <c r="FO295" i="9"/>
  <c r="GY296" i="9"/>
  <c r="FP297" i="9"/>
  <c r="GP298" i="9"/>
  <c r="GS300" i="9"/>
  <c r="BA305" i="9"/>
  <c r="GG305" i="9"/>
  <c r="Q305" i="9"/>
  <c r="DF307" i="9"/>
  <c r="CB307" i="9" s="1"/>
  <c r="DH307" i="9" s="1"/>
  <c r="GY310" i="9"/>
  <c r="EK328" i="9"/>
  <c r="FQ328" i="9"/>
  <c r="DN372" i="9"/>
  <c r="DP372" i="9"/>
  <c r="HJ372" i="9"/>
  <c r="CQ293" i="9"/>
  <c r="CS293" i="9" s="1"/>
  <c r="HE294" i="9"/>
  <c r="HI294" i="9" s="1"/>
  <c r="GQ294" i="9"/>
  <c r="GU295" i="9"/>
  <c r="GY295" i="9" s="1"/>
  <c r="DQ297" i="9"/>
  <c r="HK297" i="9" s="1"/>
  <c r="FO297" i="9"/>
  <c r="EK297" i="9" s="1"/>
  <c r="CR299" i="9"/>
  <c r="GF299" i="9"/>
  <c r="GJ299" i="9" s="1"/>
  <c r="GG300" i="9"/>
  <c r="GK300" i="9" s="1"/>
  <c r="BA301" i="9"/>
  <c r="GG301" i="9"/>
  <c r="GK301" i="9" s="1"/>
  <c r="Q301" i="9"/>
  <c r="DJ302" i="9"/>
  <c r="GI302" i="9"/>
  <c r="GY302" i="9" s="1"/>
  <c r="DF303" i="9"/>
  <c r="CB303" i="9" s="1"/>
  <c r="DH303" i="9" s="1"/>
  <c r="EZ303" i="9"/>
  <c r="EX303" i="9"/>
  <c r="FN303" i="9"/>
  <c r="GQ303" i="9"/>
  <c r="HD303" i="9"/>
  <c r="HH303" i="9" s="1"/>
  <c r="P304" i="9"/>
  <c r="DJ304" i="9"/>
  <c r="AV304" i="9"/>
  <c r="FA304" i="9"/>
  <c r="EY304" i="9"/>
  <c r="FQ304" i="9"/>
  <c r="GO305" i="9"/>
  <c r="DN305" i="9"/>
  <c r="DP305" i="9" s="1"/>
  <c r="HJ305" i="9" s="1"/>
  <c r="GO306" i="9"/>
  <c r="BE306" i="9"/>
  <c r="BK306" i="9" s="1"/>
  <c r="AG306" i="9" s="1"/>
  <c r="CP306" i="9"/>
  <c r="CR306" i="9" s="1"/>
  <c r="DF306" i="9"/>
  <c r="CB306" i="9" s="1"/>
  <c r="DH306" i="9" s="1"/>
  <c r="EX306" i="9"/>
  <c r="EZ306" i="9" s="1"/>
  <c r="AT307" i="9"/>
  <c r="AV307" i="9" s="1"/>
  <c r="BJ307" i="9"/>
  <c r="AF307" i="9" s="1"/>
  <c r="DJ307" i="9"/>
  <c r="GT307" i="9"/>
  <c r="GX307" i="9" s="1"/>
  <c r="HE307" i="9"/>
  <c r="HI307" i="9" s="1"/>
  <c r="CV308" i="9"/>
  <c r="DF308" i="9" s="1"/>
  <c r="CB308" i="9" s="1"/>
  <c r="DH308" i="9" s="1"/>
  <c r="GF308" i="9"/>
  <c r="GJ308" i="9" s="1"/>
  <c r="BK317" i="9"/>
  <c r="AG317" i="9" s="1"/>
  <c r="BJ318" i="9"/>
  <c r="AF318" i="9" s="1"/>
  <c r="GF327" i="9"/>
  <c r="CV327" i="9"/>
  <c r="DF327" i="9" s="1"/>
  <c r="CB327" i="9" s="1"/>
  <c r="DH327" i="9" s="1"/>
  <c r="P327" i="9"/>
  <c r="DJ329" i="9"/>
  <c r="AT329" i="9"/>
  <c r="AV329" i="9"/>
  <c r="GY331" i="9"/>
  <c r="BA293" i="9"/>
  <c r="BK293" i="9" s="1"/>
  <c r="AG293" i="9" s="1"/>
  <c r="GG293" i="9"/>
  <c r="Q293" i="9"/>
  <c r="EX295" i="9"/>
  <c r="EZ295" i="9" s="1"/>
  <c r="DJ296" i="9"/>
  <c r="AV296" i="9"/>
  <c r="FA296" i="9"/>
  <c r="EY296" i="9"/>
  <c r="BJ299" i="9"/>
  <c r="AF299" i="9" s="1"/>
  <c r="DN303" i="9"/>
  <c r="DP303" i="9" s="1"/>
  <c r="HJ303" i="9" s="1"/>
  <c r="Q316" i="9"/>
  <c r="GG316" i="9"/>
  <c r="GK316" i="9" s="1"/>
  <c r="GN293" i="9"/>
  <c r="BD293" i="9"/>
  <c r="FN296" i="9"/>
  <c r="EJ296" i="9" s="1"/>
  <c r="HD297" i="9"/>
  <c r="HH297" i="9" s="1"/>
  <c r="DM304" i="9"/>
  <c r="FH337" i="9"/>
  <c r="FN337" i="9" s="1"/>
  <c r="EJ337" i="9" s="1"/>
  <c r="P337" i="9"/>
  <c r="GN337" i="9"/>
  <c r="GO293" i="9"/>
  <c r="CP294" i="9"/>
  <c r="CR294" i="9" s="1"/>
  <c r="AT295" i="9"/>
  <c r="DN295" i="9" s="1"/>
  <c r="DP295" i="9" s="1"/>
  <c r="FO296" i="9"/>
  <c r="EK296" i="9" s="1"/>
  <c r="DJ299" i="9"/>
  <c r="DQ301" i="9"/>
  <c r="HK301" i="9" s="1"/>
  <c r="CR303" i="9"/>
  <c r="HE315" i="9"/>
  <c r="HI315" i="9" s="1"/>
  <c r="Q315" i="9"/>
  <c r="BI315" i="9"/>
  <c r="BK315" i="9" s="1"/>
  <c r="AG315" i="9" s="1"/>
  <c r="FQ316" i="9"/>
  <c r="AT294" i="9"/>
  <c r="AV294" i="9" s="1"/>
  <c r="DK295" i="9"/>
  <c r="GV295" i="9"/>
  <c r="GF296" i="9"/>
  <c r="GJ296" i="9" s="1"/>
  <c r="GF297" i="9"/>
  <c r="GJ297" i="9" s="1"/>
  <c r="P297" i="9"/>
  <c r="AZ297" i="9"/>
  <c r="GH298" i="9"/>
  <c r="GT298" i="9"/>
  <c r="CQ299" i="9"/>
  <c r="CS299" i="9" s="1"/>
  <c r="GP299" i="9"/>
  <c r="GX299" i="9" s="1"/>
  <c r="DG300" i="9"/>
  <c r="CC300" i="9" s="1"/>
  <c r="DI300" i="9" s="1"/>
  <c r="FP300" i="9"/>
  <c r="EZ300" i="9"/>
  <c r="GN301" i="9"/>
  <c r="BD301" i="9"/>
  <c r="GN302" i="9"/>
  <c r="BD302" i="9"/>
  <c r="BJ302" i="9" s="1"/>
  <c r="AF302" i="9" s="1"/>
  <c r="GJ302" i="9"/>
  <c r="HE303" i="9"/>
  <c r="HI303" i="9" s="1"/>
  <c r="Q303" i="9"/>
  <c r="BI303" i="9"/>
  <c r="GK303" i="9"/>
  <c r="EY303" i="9"/>
  <c r="GR303" i="9"/>
  <c r="AU304" i="9"/>
  <c r="AW304" i="9"/>
  <c r="DK304" i="9"/>
  <c r="FN304" i="9"/>
  <c r="EJ304" i="9" s="1"/>
  <c r="GY304" i="9"/>
  <c r="CP305" i="9"/>
  <c r="CR305" i="9" s="1"/>
  <c r="DO305" i="9"/>
  <c r="DQ305" i="9" s="1"/>
  <c r="HK305" i="9" s="1"/>
  <c r="BH306" i="9"/>
  <c r="HD306" i="9"/>
  <c r="HH306" i="9" s="1"/>
  <c r="CQ306" i="9"/>
  <c r="CS306" i="9" s="1"/>
  <c r="GP306" i="9"/>
  <c r="P307" i="9"/>
  <c r="AU307" i="9"/>
  <c r="AW307" i="9" s="1"/>
  <c r="DK307" i="9"/>
  <c r="GQ307" i="9"/>
  <c r="GU307" i="9"/>
  <c r="GY307" i="9" s="1"/>
  <c r="FQ308" i="9"/>
  <c r="AZ309" i="9"/>
  <c r="BJ309" i="9" s="1"/>
  <c r="AF309" i="9" s="1"/>
  <c r="P309" i="9"/>
  <c r="GF309" i="9"/>
  <c r="GG309" i="9"/>
  <c r="GK309" i="9" s="1"/>
  <c r="EJ311" i="9"/>
  <c r="FP311" i="9"/>
  <c r="CR312" i="9"/>
  <c r="CP312" i="9"/>
  <c r="BL316" i="9"/>
  <c r="Q317" i="9"/>
  <c r="GG317" i="9"/>
  <c r="GK317" i="9" s="1"/>
  <c r="DJ321" i="9"/>
  <c r="AT321" i="9"/>
  <c r="AV321" i="9"/>
  <c r="HD321" i="9"/>
  <c r="HH321" i="9" s="1"/>
  <c r="DD321" i="9"/>
  <c r="AW329" i="9"/>
  <c r="AU329" i="9"/>
  <c r="DK329" i="9"/>
  <c r="BK329" i="9"/>
  <c r="AG329" i="9" s="1"/>
  <c r="GN331" i="9"/>
  <c r="FQ338" i="9"/>
  <c r="FA338" i="9"/>
  <c r="EY338" i="9"/>
  <c r="DG345" i="9"/>
  <c r="CC345" i="9" s="1"/>
  <c r="DI345" i="9" s="1"/>
  <c r="AW352" i="9"/>
  <c r="GF307" i="9"/>
  <c r="GS308" i="9"/>
  <c r="GS312" i="9"/>
  <c r="AW315" i="9"/>
  <c r="GY315" i="9"/>
  <c r="BM321" i="9"/>
  <c r="FN324" i="9"/>
  <c r="BJ329" i="9"/>
  <c r="AF329" i="9" s="1"/>
  <c r="FP332" i="9"/>
  <c r="Q340" i="9"/>
  <c r="GO340" i="9"/>
  <c r="BE340" i="9"/>
  <c r="GU371" i="9"/>
  <c r="GQ371" i="9"/>
  <c r="GU294" i="9"/>
  <c r="GY294" i="9" s="1"/>
  <c r="GG295" i="9"/>
  <c r="GK295" i="9" s="1"/>
  <c r="GU298" i="9"/>
  <c r="GY298" i="9" s="1"/>
  <c r="GN310" i="9"/>
  <c r="BD310" i="9"/>
  <c r="DA318" i="9"/>
  <c r="GO318" i="9"/>
  <c r="BJ321" i="9"/>
  <c r="AF321" i="9" s="1"/>
  <c r="EX361" i="9"/>
  <c r="EZ361" i="9" s="1"/>
  <c r="DE364" i="9"/>
  <c r="Q364" i="9"/>
  <c r="DA380" i="9"/>
  <c r="DG380" i="9" s="1"/>
  <c r="CC380" i="9" s="1"/>
  <c r="DI380" i="9" s="1"/>
  <c r="GO380" i="9"/>
  <c r="Q380" i="9"/>
  <c r="BE293" i="9"/>
  <c r="BI294" i="9"/>
  <c r="AW295" i="9"/>
  <c r="FA295" i="9"/>
  <c r="GS295" i="9"/>
  <c r="BE297" i="9"/>
  <c r="GS297" i="9" s="1"/>
  <c r="BI298" i="9"/>
  <c r="CS298" i="9"/>
  <c r="AW299" i="9"/>
  <c r="CW299" i="9"/>
  <c r="DG299" i="9" s="1"/>
  <c r="CC299" i="9" s="1"/>
  <c r="DI299" i="9" s="1"/>
  <c r="FA299" i="9"/>
  <c r="GS299" i="9"/>
  <c r="BE301" i="9"/>
  <c r="BI302" i="9"/>
  <c r="GQ302" i="9"/>
  <c r="AW303" i="9"/>
  <c r="CW303" i="9"/>
  <c r="DG303" i="9" s="1"/>
  <c r="CC303" i="9" s="1"/>
  <c r="DI303" i="9" s="1"/>
  <c r="FA303" i="9"/>
  <c r="GS303" i="9"/>
  <c r="BE305" i="9"/>
  <c r="DE305" i="9"/>
  <c r="DG305" i="9" s="1"/>
  <c r="CC305" i="9" s="1"/>
  <c r="DI305" i="9" s="1"/>
  <c r="BI306" i="9"/>
  <c r="GQ306" i="9"/>
  <c r="CW307" i="9"/>
  <c r="DG307" i="9" s="1"/>
  <c r="CC307" i="9" s="1"/>
  <c r="DI307" i="9" s="1"/>
  <c r="FA307" i="9"/>
  <c r="DO308" i="9"/>
  <c r="DQ308" i="9" s="1"/>
  <c r="HK308" i="9" s="1"/>
  <c r="GP308" i="9"/>
  <c r="GW308" i="9"/>
  <c r="FP309" i="9"/>
  <c r="EZ309" i="9"/>
  <c r="CP310" i="9"/>
  <c r="CR310" i="9" s="1"/>
  <c r="BH311" i="9"/>
  <c r="HD311" i="9"/>
  <c r="HH311" i="9" s="1"/>
  <c r="CP311" i="9"/>
  <c r="DN311" i="9" s="1"/>
  <c r="DP311" i="9" s="1"/>
  <c r="HJ311" i="9" s="1"/>
  <c r="DF311" i="9"/>
  <c r="CB311" i="9" s="1"/>
  <c r="DH311" i="9" s="1"/>
  <c r="GH311" i="9"/>
  <c r="GX311" i="9" s="1"/>
  <c r="EX312" i="9"/>
  <c r="EZ312" i="9" s="1"/>
  <c r="FN312" i="9"/>
  <c r="GP312" i="9"/>
  <c r="EZ313" i="9"/>
  <c r="GF313" i="9"/>
  <c r="CR314" i="9"/>
  <c r="FA314" i="9"/>
  <c r="FQ314" i="9"/>
  <c r="GI314" i="9"/>
  <c r="HD315" i="9"/>
  <c r="HH315" i="9" s="1"/>
  <c r="BH315" i="9"/>
  <c r="FN315" i="9"/>
  <c r="GP316" i="9"/>
  <c r="GX316" i="9" s="1"/>
  <c r="EY317" i="9"/>
  <c r="FA317" i="9" s="1"/>
  <c r="FQ317" i="9"/>
  <c r="BI320" i="9"/>
  <c r="HE320" i="9"/>
  <c r="HI320" i="9" s="1"/>
  <c r="EY322" i="9"/>
  <c r="FA322" i="9" s="1"/>
  <c r="BK324" i="9"/>
  <c r="AG324" i="9" s="1"/>
  <c r="AW325" i="9"/>
  <c r="AU325" i="9"/>
  <c r="DK325" i="9"/>
  <c r="GJ325" i="9"/>
  <c r="DN326" i="9"/>
  <c r="DP326" i="9" s="1"/>
  <c r="HJ326" i="9" s="1"/>
  <c r="CP328" i="9"/>
  <c r="CR328" i="9" s="1"/>
  <c r="DJ328" i="9"/>
  <c r="GF330" i="9"/>
  <c r="P330" i="9"/>
  <c r="AZ330" i="9"/>
  <c r="CP330" i="9"/>
  <c r="DN330" i="9" s="1"/>
  <c r="DP330" i="9" s="1"/>
  <c r="HJ330" i="9" s="1"/>
  <c r="CR330" i="9"/>
  <c r="GO331" i="9"/>
  <c r="BE331" i="9"/>
  <c r="CS333" i="9"/>
  <c r="CQ333" i="9"/>
  <c r="DK333" i="9"/>
  <c r="FN336" i="9"/>
  <c r="EY340" i="9"/>
  <c r="FA340" i="9" s="1"/>
  <c r="GQ340" i="9"/>
  <c r="GY340" i="9" s="1"/>
  <c r="BI341" i="9"/>
  <c r="HE341" i="9"/>
  <c r="HI341" i="9" s="1"/>
  <c r="FQ341" i="9"/>
  <c r="EK341" i="9"/>
  <c r="DA352" i="9"/>
  <c r="DG352" i="9" s="1"/>
  <c r="CC352" i="9" s="1"/>
  <c r="DI352" i="9" s="1"/>
  <c r="GO352" i="9"/>
  <c r="EZ308" i="9"/>
  <c r="EX308" i="9"/>
  <c r="GH308" i="9"/>
  <c r="BA310" i="9"/>
  <c r="GG310" i="9"/>
  <c r="Q310" i="9"/>
  <c r="DK312" i="9"/>
  <c r="BA314" i="9"/>
  <c r="BK314" i="9" s="1"/>
  <c r="AG314" i="9" s="1"/>
  <c r="GG314" i="9"/>
  <c r="GK314" i="9" s="1"/>
  <c r="Q314" i="9"/>
  <c r="AU321" i="9"/>
  <c r="AW321" i="9" s="1"/>
  <c r="DK321" i="9"/>
  <c r="BL323" i="9"/>
  <c r="GR323" i="9"/>
  <c r="DO328" i="9"/>
  <c r="DQ328" i="9" s="1"/>
  <c r="HK328" i="9" s="1"/>
  <c r="CP343" i="9"/>
  <c r="CR343" i="9" s="1"/>
  <c r="DJ343" i="9"/>
  <c r="GR391" i="9"/>
  <c r="GV391" i="9"/>
  <c r="GZ391" i="9" s="1"/>
  <c r="DK298" i="9"/>
  <c r="DK306" i="9"/>
  <c r="GX312" i="9"/>
  <c r="GK315" i="9"/>
  <c r="CP320" i="9"/>
  <c r="CR320" i="9" s="1"/>
  <c r="DJ320" i="9"/>
  <c r="EK324" i="9"/>
  <c r="FQ324" i="9"/>
  <c r="GT326" i="9"/>
  <c r="GP326" i="9"/>
  <c r="DQ339" i="9"/>
  <c r="HK339" i="9" s="1"/>
  <c r="DA345" i="9"/>
  <c r="GO345" i="9"/>
  <c r="P294" i="9"/>
  <c r="P298" i="9"/>
  <c r="P302" i="9"/>
  <c r="EX307" i="9"/>
  <c r="P308" i="9"/>
  <c r="BH308" i="9"/>
  <c r="BJ308" i="9" s="1"/>
  <c r="AF308" i="9" s="1"/>
  <c r="EY308" i="9"/>
  <c r="FA308" i="9" s="1"/>
  <c r="GT308" i="9"/>
  <c r="GX308" i="9" s="1"/>
  <c r="HE308" i="9"/>
  <c r="HI308" i="9" s="1"/>
  <c r="BE309" i="9"/>
  <c r="GO310" i="9"/>
  <c r="BE310" i="9"/>
  <c r="GQ311" i="9"/>
  <c r="DG312" i="9"/>
  <c r="CC312" i="9" s="1"/>
  <c r="DI312" i="9" s="1"/>
  <c r="Q313" i="9"/>
  <c r="AW313" i="9"/>
  <c r="DK313" i="9"/>
  <c r="DQ314" i="9"/>
  <c r="HK314" i="9" s="1"/>
  <c r="DO314" i="9"/>
  <c r="GU314" i="9"/>
  <c r="GI315" i="9"/>
  <c r="DJ316" i="9"/>
  <c r="GY316" i="9"/>
  <c r="CS317" i="9"/>
  <c r="DK317" i="9"/>
  <c r="GU317" i="9"/>
  <c r="GY317" i="9" s="1"/>
  <c r="BK318" i="9"/>
  <c r="AG318" i="9" s="1"/>
  <c r="EX318" i="9"/>
  <c r="GP318" i="9"/>
  <c r="CQ320" i="9"/>
  <c r="CS320" i="9" s="1"/>
  <c r="DK320" i="9"/>
  <c r="DG320" i="9"/>
  <c r="CC320" i="9" s="1"/>
  <c r="DI320" i="9" s="1"/>
  <c r="EK320" i="9"/>
  <c r="FQ320" i="9"/>
  <c r="GK321" i="9"/>
  <c r="CW322" i="9"/>
  <c r="DG322" i="9" s="1"/>
  <c r="CC322" i="9" s="1"/>
  <c r="DI322" i="9" s="1"/>
  <c r="Q322" i="9"/>
  <c r="GF323" i="9"/>
  <c r="GJ323" i="9" s="1"/>
  <c r="CV323" i="9"/>
  <c r="DF323" i="9" s="1"/>
  <c r="CB323" i="9" s="1"/>
  <c r="DH323" i="9" s="1"/>
  <c r="P323" i="9"/>
  <c r="CS323" i="9"/>
  <c r="GO324" i="9"/>
  <c r="BE324" i="9"/>
  <c r="DK326" i="9"/>
  <c r="AW326" i="9"/>
  <c r="AU326" i="9"/>
  <c r="CR326" i="9"/>
  <c r="FO327" i="9"/>
  <c r="EK327" i="9" s="1"/>
  <c r="GI327" i="9"/>
  <c r="GY327" i="9" s="1"/>
  <c r="EY327" i="9"/>
  <c r="FA327" i="9" s="1"/>
  <c r="GV329" i="9"/>
  <c r="DF329" i="9"/>
  <c r="CB329" i="9" s="1"/>
  <c r="DH329" i="9" s="1"/>
  <c r="GS329" i="9"/>
  <c r="GW329" i="9"/>
  <c r="HA329" i="9" s="1"/>
  <c r="FN330" i="9"/>
  <c r="CP332" i="9"/>
  <c r="DJ332" i="9"/>
  <c r="CR332" i="9"/>
  <c r="BL339" i="9"/>
  <c r="DL339" i="9"/>
  <c r="GW341" i="9"/>
  <c r="GS341" i="9"/>
  <c r="GJ362" i="9"/>
  <c r="FO313" i="9"/>
  <c r="EK313" i="9" s="1"/>
  <c r="GR317" i="9"/>
  <c r="DK318" i="9"/>
  <c r="AW318" i="9"/>
  <c r="BJ322" i="9"/>
  <c r="AF322" i="9" s="1"/>
  <c r="DO324" i="9"/>
  <c r="DQ324" i="9" s="1"/>
  <c r="HK324" i="9" s="1"/>
  <c r="GO327" i="9"/>
  <c r="BE327" i="9"/>
  <c r="AT331" i="9"/>
  <c r="DJ331" i="9"/>
  <c r="AV331" i="9"/>
  <c r="DK294" i="9"/>
  <c r="DJ313" i="9"/>
  <c r="AV313" i="9"/>
  <c r="GN314" i="9"/>
  <c r="BD314" i="9"/>
  <c r="FQ319" i="9"/>
  <c r="EJ360" i="9"/>
  <c r="FP360" i="9"/>
  <c r="DN375" i="9"/>
  <c r="DP375" i="9" s="1"/>
  <c r="HJ375" i="9" s="1"/>
  <c r="AV375" i="9"/>
  <c r="Q298" i="9"/>
  <c r="Q302" i="9"/>
  <c r="CQ302" i="9"/>
  <c r="CS302" i="9" s="1"/>
  <c r="Q306" i="9"/>
  <c r="Q308" i="9"/>
  <c r="AW308" i="9"/>
  <c r="DO309" i="9"/>
  <c r="DQ309" i="9" s="1"/>
  <c r="GN309" i="9"/>
  <c r="GN311" i="9"/>
  <c r="BD311" i="9"/>
  <c r="BJ311" i="9" s="1"/>
  <c r="AF311" i="9" s="1"/>
  <c r="P311" i="9"/>
  <c r="P312" i="9"/>
  <c r="AT312" i="9"/>
  <c r="AV312" i="9" s="1"/>
  <c r="BJ312" i="9"/>
  <c r="AF312" i="9" s="1"/>
  <c r="GF312" i="9"/>
  <c r="GJ312" i="9" s="1"/>
  <c r="BJ313" i="9"/>
  <c r="AF313" i="9" s="1"/>
  <c r="AT313" i="9"/>
  <c r="GN313" i="9"/>
  <c r="GP314" i="9"/>
  <c r="DN315" i="9"/>
  <c r="DP315" i="9"/>
  <c r="HJ315" i="9" s="1"/>
  <c r="EY315" i="9"/>
  <c r="FA315" i="9" s="1"/>
  <c r="CS316" i="9"/>
  <c r="CV317" i="9"/>
  <c r="DF317" i="9" s="1"/>
  <c r="CB317" i="9" s="1"/>
  <c r="DH317" i="9" s="1"/>
  <c r="P317" i="9"/>
  <c r="GF317" i="9"/>
  <c r="GV317" i="9"/>
  <c r="GN318" i="9"/>
  <c r="GF319" i="9"/>
  <c r="GJ319" i="9" s="1"/>
  <c r="P319" i="9"/>
  <c r="DF320" i="9"/>
  <c r="CB320" i="9" s="1"/>
  <c r="DH320" i="9" s="1"/>
  <c r="GV321" i="9"/>
  <c r="HD324" i="9"/>
  <c r="HH324" i="9" s="1"/>
  <c r="BH324" i="9"/>
  <c r="BI325" i="9"/>
  <c r="BK325" i="9" s="1"/>
  <c r="AG325" i="9" s="1"/>
  <c r="HE325" i="9"/>
  <c r="HI325" i="9" s="1"/>
  <c r="GS326" i="9"/>
  <c r="GN327" i="9"/>
  <c r="FH327" i="9"/>
  <c r="FN327" i="9" s="1"/>
  <c r="EJ327" i="9" s="1"/>
  <c r="BI328" i="9"/>
  <c r="HE328" i="9"/>
  <c r="HI328" i="9" s="1"/>
  <c r="GR332" i="9"/>
  <c r="GV332" i="9"/>
  <c r="CS332" i="9"/>
  <c r="CQ332" i="9"/>
  <c r="DK332" i="9"/>
  <c r="DG332" i="9"/>
  <c r="CC332" i="9" s="1"/>
  <c r="DI332" i="9" s="1"/>
  <c r="GK332" i="9"/>
  <c r="GF334" i="9"/>
  <c r="P334" i="9"/>
  <c r="AZ334" i="9"/>
  <c r="BL335" i="9"/>
  <c r="GJ335" i="9"/>
  <c r="CP336" i="9"/>
  <c r="CR336" i="9" s="1"/>
  <c r="DJ336" i="9"/>
  <c r="DF336" i="9"/>
  <c r="CB336" i="9" s="1"/>
  <c r="DH336" i="9" s="1"/>
  <c r="GV339" i="9"/>
  <c r="GR339" i="9"/>
  <c r="GJ339" i="9"/>
  <c r="GS355" i="9"/>
  <c r="GH356" i="9"/>
  <c r="GX356" i="9" s="1"/>
  <c r="CP356" i="9"/>
  <c r="CR356" i="9" s="1"/>
  <c r="FP308" i="9"/>
  <c r="FO309" i="9"/>
  <c r="EK309" i="9" s="1"/>
  <c r="CS312" i="9"/>
  <c r="DK315" i="9"/>
  <c r="GW316" i="9"/>
  <c r="HA316" i="9" s="1"/>
  <c r="GS316" i="9"/>
  <c r="EX319" i="9"/>
  <c r="EZ319" i="9" s="1"/>
  <c r="FP319" i="9"/>
  <c r="FP328" i="9"/>
  <c r="EJ328" i="9"/>
  <c r="GH332" i="9"/>
  <c r="GT332" i="9"/>
  <c r="GY333" i="9"/>
  <c r="GS378" i="9"/>
  <c r="GW378" i="9"/>
  <c r="HA378" i="9" s="1"/>
  <c r="GP311" i="9"/>
  <c r="DF312" i="9"/>
  <c r="CB312" i="9" s="1"/>
  <c r="DH312" i="9" s="1"/>
  <c r="GH314" i="9"/>
  <c r="GX314" i="9" s="1"/>
  <c r="GS314" i="9"/>
  <c r="GO317" i="9"/>
  <c r="BE317" i="9"/>
  <c r="GF318" i="9"/>
  <c r="GJ318" i="9" s="1"/>
  <c r="P318" i="9"/>
  <c r="BM322" i="9"/>
  <c r="DM322" i="9"/>
  <c r="HD335" i="9"/>
  <c r="HH335" i="9" s="1"/>
  <c r="DD335" i="9"/>
  <c r="GY360" i="9"/>
  <c r="FQ376" i="9"/>
  <c r="AT308" i="9"/>
  <c r="AV308" i="9" s="1"/>
  <c r="FO308" i="9"/>
  <c r="EK308" i="9" s="1"/>
  <c r="DJ309" i="9"/>
  <c r="AV309" i="9"/>
  <c r="GO311" i="9"/>
  <c r="BE311" i="9"/>
  <c r="BK311" i="9" s="1"/>
  <c r="AG311" i="9" s="1"/>
  <c r="Q311" i="9"/>
  <c r="Q312" i="9"/>
  <c r="AU312" i="9"/>
  <c r="AW312" i="9" s="1"/>
  <c r="BK312" i="9"/>
  <c r="AG312" i="9" s="1"/>
  <c r="GG312" i="9"/>
  <c r="GK312" i="9" s="1"/>
  <c r="GW312" i="9"/>
  <c r="HA312" i="9" s="1"/>
  <c r="BK313" i="9"/>
  <c r="AG313" i="9" s="1"/>
  <c r="AU313" i="9"/>
  <c r="GO313" i="9"/>
  <c r="CS315" i="9"/>
  <c r="DG315" i="9"/>
  <c r="CC315" i="9" s="1"/>
  <c r="DI315" i="9" s="1"/>
  <c r="AU316" i="9"/>
  <c r="AW316" i="9" s="1"/>
  <c r="CV316" i="9"/>
  <c r="DF316" i="9" s="1"/>
  <c r="CB316" i="9" s="1"/>
  <c r="DH316" i="9" s="1"/>
  <c r="GF316" i="9"/>
  <c r="CP316" i="9"/>
  <c r="CR316" i="9" s="1"/>
  <c r="CQ317" i="9"/>
  <c r="FP317" i="9"/>
  <c r="EX317" i="9"/>
  <c r="GY319" i="9"/>
  <c r="HD320" i="9"/>
  <c r="HH320" i="9" s="1"/>
  <c r="BH320" i="9"/>
  <c r="GX321" i="9"/>
  <c r="AT323" i="9"/>
  <c r="DJ323" i="9"/>
  <c r="AV323" i="9"/>
  <c r="BI324" i="9"/>
  <c r="HE324" i="9"/>
  <c r="HI324" i="9" s="1"/>
  <c r="DJ325" i="9"/>
  <c r="AT325" i="9"/>
  <c r="AV325" i="9"/>
  <c r="GI325" i="9"/>
  <c r="GU325" i="9"/>
  <c r="DK330" i="9"/>
  <c r="AU330" i="9"/>
  <c r="AW330" i="9" s="1"/>
  <c r="GU332" i="9"/>
  <c r="GY332" i="9" s="1"/>
  <c r="CS336" i="9"/>
  <c r="CQ336" i="9"/>
  <c r="DK336" i="9"/>
  <c r="DG336" i="9"/>
  <c r="CC336" i="9" s="1"/>
  <c r="DI336" i="9" s="1"/>
  <c r="HD341" i="9"/>
  <c r="HH341" i="9" s="1"/>
  <c r="BH341" i="9"/>
  <c r="GQ344" i="9"/>
  <c r="DP345" i="9"/>
  <c r="CQ310" i="9"/>
  <c r="CS310" i="9" s="1"/>
  <c r="FP314" i="9"/>
  <c r="DF315" i="9"/>
  <c r="CB315" i="9" s="1"/>
  <c r="DH315" i="9" s="1"/>
  <c r="P316" i="9"/>
  <c r="AT316" i="9"/>
  <c r="AV316" i="9"/>
  <c r="FN316" i="9"/>
  <c r="BJ317" i="9"/>
  <c r="AF317" i="9" s="1"/>
  <c r="GX317" i="9"/>
  <c r="DG318" i="9"/>
  <c r="CC318" i="9" s="1"/>
  <c r="DI318" i="9" s="1"/>
  <c r="GG319" i="9"/>
  <c r="Q319" i="9"/>
  <c r="BA319" i="9"/>
  <c r="GK320" i="9"/>
  <c r="GH320" i="9"/>
  <c r="GN322" i="9"/>
  <c r="GO322" i="9"/>
  <c r="GI323" i="9"/>
  <c r="GV324" i="9"/>
  <c r="GQ324" i="9"/>
  <c r="GU324" i="9"/>
  <c r="DG325" i="9"/>
  <c r="CC325" i="9" s="1"/>
  <c r="DI325" i="9" s="1"/>
  <c r="DF326" i="9"/>
  <c r="CB326" i="9" s="1"/>
  <c r="DH326" i="9" s="1"/>
  <c r="GH326" i="9"/>
  <c r="CR327" i="9"/>
  <c r="HD328" i="9"/>
  <c r="HH328" i="9" s="1"/>
  <c r="DF328" i="9"/>
  <c r="CB328" i="9" s="1"/>
  <c r="DH328" i="9" s="1"/>
  <c r="GF329" i="9"/>
  <c r="GJ329" i="9" s="1"/>
  <c r="GT330" i="9"/>
  <c r="GF331" i="9"/>
  <c r="CV331" i="9"/>
  <c r="DF331" i="9" s="1"/>
  <c r="CB331" i="9" s="1"/>
  <c r="DH331" i="9" s="1"/>
  <c r="P331" i="9"/>
  <c r="CS331" i="9"/>
  <c r="FO331" i="9"/>
  <c r="EK331" i="9" s="1"/>
  <c r="GI331" i="9"/>
  <c r="EY331" i="9"/>
  <c r="FA331" i="9" s="1"/>
  <c r="Q334" i="9"/>
  <c r="DK334" i="9"/>
  <c r="AU334" i="9"/>
  <c r="AW334" i="9" s="1"/>
  <c r="Q337" i="9"/>
  <c r="AU337" i="9"/>
  <c r="AW337" i="9" s="1"/>
  <c r="DK337" i="9"/>
  <c r="BK337" i="9"/>
  <c r="AG337" i="9" s="1"/>
  <c r="GH337" i="9"/>
  <c r="GX337" i="9" s="1"/>
  <c r="FP338" i="9"/>
  <c r="AT339" i="9"/>
  <c r="AV339" i="9" s="1"/>
  <c r="DJ339" i="9"/>
  <c r="FO340" i="9"/>
  <c r="Q342" i="9"/>
  <c r="BA342" i="9"/>
  <c r="BK342" i="9" s="1"/>
  <c r="AG342" i="9" s="1"/>
  <c r="GG342" i="9"/>
  <c r="GK342" i="9" s="1"/>
  <c r="CS342" i="9"/>
  <c r="DK342" i="9"/>
  <c r="DF342" i="9"/>
  <c r="CB342" i="9" s="1"/>
  <c r="DH342" i="9" s="1"/>
  <c r="GI343" i="9"/>
  <c r="GU343" i="9"/>
  <c r="DG350" i="9"/>
  <c r="CC350" i="9" s="1"/>
  <c r="DI350" i="9" s="1"/>
  <c r="BA356" i="9"/>
  <c r="BK356" i="9" s="1"/>
  <c r="AG356" i="9" s="1"/>
  <c r="GG356" i="9"/>
  <c r="GK356" i="9" s="1"/>
  <c r="Q356" i="9"/>
  <c r="GS356" i="9"/>
  <c r="DJ310" i="9"/>
  <c r="HD314" i="9"/>
  <c r="HH314" i="9" s="1"/>
  <c r="CP314" i="9"/>
  <c r="CP315" i="9"/>
  <c r="CR315" i="9"/>
  <c r="EX316" i="9"/>
  <c r="EZ316" i="9" s="1"/>
  <c r="EZ318" i="9"/>
  <c r="AT319" i="9"/>
  <c r="DJ319" i="9"/>
  <c r="DG319" i="9"/>
  <c r="CC319" i="9" s="1"/>
  <c r="DI319" i="9" s="1"/>
  <c r="AV320" i="9"/>
  <c r="CR321" i="9"/>
  <c r="FP321" i="9"/>
  <c r="EX321" i="9"/>
  <c r="EZ321" i="9" s="1"/>
  <c r="DK322" i="9"/>
  <c r="AW322" i="9"/>
  <c r="GY322" i="9"/>
  <c r="GG322" i="9"/>
  <c r="GK322" i="9" s="1"/>
  <c r="DQ323" i="9"/>
  <c r="HK323" i="9" s="1"/>
  <c r="BJ325" i="9"/>
  <c r="AF325" i="9" s="1"/>
  <c r="GF326" i="9"/>
  <c r="P326" i="9"/>
  <c r="AZ326" i="9"/>
  <c r="GK328" i="9"/>
  <c r="GX328" i="9"/>
  <c r="GR329" i="9"/>
  <c r="GO332" i="9"/>
  <c r="BE332" i="9"/>
  <c r="BK332" i="9" s="1"/>
  <c r="AG332" i="9" s="1"/>
  <c r="Q332" i="9"/>
  <c r="DF332" i="9"/>
  <c r="CB332" i="9" s="1"/>
  <c r="DH332" i="9" s="1"/>
  <c r="DG333" i="9"/>
  <c r="CC333" i="9" s="1"/>
  <c r="DI333" i="9" s="1"/>
  <c r="DF334" i="9"/>
  <c r="CB334" i="9" s="1"/>
  <c r="DH334" i="9" s="1"/>
  <c r="FN334" i="9"/>
  <c r="GG335" i="9"/>
  <c r="GK335" i="9" s="1"/>
  <c r="Q335" i="9"/>
  <c r="BA335" i="9"/>
  <c r="GI335" i="9"/>
  <c r="AU335" i="9"/>
  <c r="AW335" i="9" s="1"/>
  <c r="GT336" i="9"/>
  <c r="GP336" i="9"/>
  <c r="GS337" i="9"/>
  <c r="GW337" i="9"/>
  <c r="HA337" i="9" s="1"/>
  <c r="GV338" i="9"/>
  <c r="GZ338" i="9" s="1"/>
  <c r="GR338" i="9"/>
  <c r="CP338" i="9"/>
  <c r="DN338" i="9" s="1"/>
  <c r="DP338" i="9" s="1"/>
  <c r="HJ338" i="9" s="1"/>
  <c r="CR338" i="9"/>
  <c r="GS338" i="9"/>
  <c r="GW338" i="9"/>
  <c r="HA338" i="9" s="1"/>
  <c r="EX339" i="9"/>
  <c r="FP339" i="9"/>
  <c r="EZ339" i="9"/>
  <c r="BK340" i="9"/>
  <c r="AG340" i="9" s="1"/>
  <c r="GO346" i="9"/>
  <c r="DA346" i="9"/>
  <c r="CQ346" i="9"/>
  <c r="GQ346" i="9"/>
  <c r="EJ346" i="9"/>
  <c r="FP346" i="9"/>
  <c r="BK348" i="9"/>
  <c r="AG348" i="9" s="1"/>
  <c r="GR351" i="9"/>
  <c r="GP368" i="9"/>
  <c r="GT368" i="9"/>
  <c r="CQ315" i="9"/>
  <c r="EY316" i="9"/>
  <c r="FA316" i="9" s="1"/>
  <c r="GR316" i="9"/>
  <c r="AV317" i="9"/>
  <c r="DJ317" i="9"/>
  <c r="FA318" i="9"/>
  <c r="EY318" i="9"/>
  <c r="HK319" i="9"/>
  <c r="AU320" i="9"/>
  <c r="AW320" i="9" s="1"/>
  <c r="GY320" i="9"/>
  <c r="GR321" i="9"/>
  <c r="DF321" i="9"/>
  <c r="CB321" i="9" s="1"/>
  <c r="DH321" i="9" s="1"/>
  <c r="EY321" i="9"/>
  <c r="FA321" i="9" s="1"/>
  <c r="FO321" i="9"/>
  <c r="EK321" i="9" s="1"/>
  <c r="GF322" i="9"/>
  <c r="GJ322" i="9" s="1"/>
  <c r="P322" i="9"/>
  <c r="GY323" i="9"/>
  <c r="CP324" i="9"/>
  <c r="CR324" i="9"/>
  <c r="GS325" i="9"/>
  <c r="GW325" i="9"/>
  <c r="HA325" i="9" s="1"/>
  <c r="CP326" i="9"/>
  <c r="FN326" i="9"/>
  <c r="AT327" i="9"/>
  <c r="AV327" i="9" s="1"/>
  <c r="DJ327" i="9"/>
  <c r="GQ328" i="9"/>
  <c r="GU328" i="9"/>
  <c r="GY328" i="9" s="1"/>
  <c r="GU329" i="9"/>
  <c r="DF330" i="9"/>
  <c r="CB330" i="9" s="1"/>
  <c r="DH330" i="9" s="1"/>
  <c r="GH330" i="9"/>
  <c r="GP332" i="9"/>
  <c r="FH333" i="9"/>
  <c r="FN333" i="9" s="1"/>
  <c r="EJ333" i="9" s="1"/>
  <c r="GN333" i="9"/>
  <c r="HD336" i="9"/>
  <c r="HH336" i="9" s="1"/>
  <c r="BH336" i="9"/>
  <c r="GQ336" i="9"/>
  <c r="GU336" i="9"/>
  <c r="GY336" i="9" s="1"/>
  <c r="EK337" i="9"/>
  <c r="FQ337" i="9"/>
  <c r="DF338" i="9"/>
  <c r="CB338" i="9" s="1"/>
  <c r="DH338" i="9" s="1"/>
  <c r="GP338" i="9"/>
  <c r="FQ339" i="9"/>
  <c r="FN339" i="9"/>
  <c r="EJ339" i="9" s="1"/>
  <c r="FO342" i="9"/>
  <c r="FN342" i="9"/>
  <c r="GQ343" i="9"/>
  <c r="CV348" i="9"/>
  <c r="DF348" i="9" s="1"/>
  <c r="CB348" i="9" s="1"/>
  <c r="DH348" i="9" s="1"/>
  <c r="P348" i="9"/>
  <c r="GF357" i="9"/>
  <c r="P357" i="9"/>
  <c r="AZ357" i="9"/>
  <c r="BJ357" i="9" s="1"/>
  <c r="AF357" i="9" s="1"/>
  <c r="DJ314" i="9"/>
  <c r="GN315" i="9"/>
  <c r="BD315" i="9"/>
  <c r="BJ315" i="9" s="1"/>
  <c r="AF315" i="9" s="1"/>
  <c r="P315" i="9"/>
  <c r="EX315" i="9"/>
  <c r="EZ315" i="9" s="1"/>
  <c r="GP315" i="9"/>
  <c r="BI317" i="9"/>
  <c r="FN318" i="9"/>
  <c r="BJ319" i="9"/>
  <c r="AF319" i="9" s="1"/>
  <c r="AV319" i="9"/>
  <c r="GF320" i="9"/>
  <c r="P320" i="9"/>
  <c r="AZ320" i="9"/>
  <c r="FN321" i="9"/>
  <c r="EJ321" i="9" s="1"/>
  <c r="AU322" i="9"/>
  <c r="GK324" i="9"/>
  <c r="GX324" i="9"/>
  <c r="GN325" i="9"/>
  <c r="GO328" i="9"/>
  <c r="BE328" i="9"/>
  <c r="BK328" i="9" s="1"/>
  <c r="AG328" i="9" s="1"/>
  <c r="GP328" i="9"/>
  <c r="GH331" i="9"/>
  <c r="BI332" i="9"/>
  <c r="HE332" i="9"/>
  <c r="HI332" i="9" s="1"/>
  <c r="GG333" i="9"/>
  <c r="GK333" i="9" s="1"/>
  <c r="GY335" i="9"/>
  <c r="BI336" i="9"/>
  <c r="HE336" i="9"/>
  <c r="HI336" i="9" s="1"/>
  <c r="DJ337" i="9"/>
  <c r="AT337" i="9"/>
  <c r="BJ337" i="9"/>
  <c r="AF337" i="9" s="1"/>
  <c r="AV337" i="9"/>
  <c r="GY337" i="9"/>
  <c r="GH338" i="9"/>
  <c r="GT338" i="9"/>
  <c r="CP340" i="9"/>
  <c r="CR340" i="9" s="1"/>
  <c r="CP342" i="9"/>
  <c r="CR342" i="9" s="1"/>
  <c r="DJ342" i="9"/>
  <c r="Q345" i="9"/>
  <c r="GY345" i="9"/>
  <c r="GS348" i="9"/>
  <c r="GI317" i="9"/>
  <c r="AV318" i="9"/>
  <c r="CR319" i="9"/>
  <c r="GP319" i="9"/>
  <c r="GO320" i="9"/>
  <c r="BE320" i="9"/>
  <c r="Q320" i="9"/>
  <c r="GQ320" i="9"/>
  <c r="DG321" i="9"/>
  <c r="CC321" i="9" s="1"/>
  <c r="DI321" i="9" s="1"/>
  <c r="HE321" i="9"/>
  <c r="HI321" i="9" s="1"/>
  <c r="CS325" i="9"/>
  <c r="HD326" i="9"/>
  <c r="HH326" i="9" s="1"/>
  <c r="BH326" i="9"/>
  <c r="FO326" i="9"/>
  <c r="EK326" i="9" s="1"/>
  <c r="CS329" i="9"/>
  <c r="HD330" i="9"/>
  <c r="HH330" i="9" s="1"/>
  <c r="BH330" i="9"/>
  <c r="FO330" i="9"/>
  <c r="EK330" i="9" s="1"/>
  <c r="BJ333" i="9"/>
  <c r="AF333" i="9" s="1"/>
  <c r="HD334" i="9"/>
  <c r="HH334" i="9" s="1"/>
  <c r="CP334" i="9"/>
  <c r="CR334" i="9" s="1"/>
  <c r="DJ334" i="9"/>
  <c r="GS334" i="9"/>
  <c r="AT335" i="9"/>
  <c r="DJ335" i="9"/>
  <c r="AV335" i="9"/>
  <c r="FQ335" i="9"/>
  <c r="GO336" i="9"/>
  <c r="BE336" i="9"/>
  <c r="BK336" i="9" s="1"/>
  <c r="AG336" i="9" s="1"/>
  <c r="CW337" i="9"/>
  <c r="DG337" i="9" s="1"/>
  <c r="CC337" i="9" s="1"/>
  <c r="DI337" i="9" s="1"/>
  <c r="GG337" i="9"/>
  <c r="GK337" i="9" s="1"/>
  <c r="GQ337" i="9"/>
  <c r="DK338" i="9"/>
  <c r="AU338" i="9"/>
  <c r="AW338" i="9" s="1"/>
  <c r="GF340" i="9"/>
  <c r="GJ340" i="9" s="1"/>
  <c r="P340" i="9"/>
  <c r="AZ340" i="9"/>
  <c r="GI340" i="9"/>
  <c r="DG341" i="9"/>
  <c r="CC341" i="9" s="1"/>
  <c r="DI341" i="9" s="1"/>
  <c r="GQ341" i="9"/>
  <c r="GU341" i="9"/>
  <c r="GY341" i="9" s="1"/>
  <c r="FP348" i="9"/>
  <c r="EZ348" i="9"/>
  <c r="EX348" i="9"/>
  <c r="CQ354" i="9"/>
  <c r="CS354" i="9" s="1"/>
  <c r="DG354" i="9"/>
  <c r="CC354" i="9" s="1"/>
  <c r="DI354" i="9" s="1"/>
  <c r="HE365" i="9"/>
  <c r="HI365" i="9" s="1"/>
  <c r="Q365" i="9"/>
  <c r="BI365" i="9"/>
  <c r="BK365" i="9" s="1"/>
  <c r="AG365" i="9" s="1"/>
  <c r="GG323" i="9"/>
  <c r="GK323" i="9" s="1"/>
  <c r="Q323" i="9"/>
  <c r="BA323" i="9"/>
  <c r="BK323" i="9" s="1"/>
  <c r="AG323" i="9" s="1"/>
  <c r="EX323" i="9"/>
  <c r="EZ323" i="9" s="1"/>
  <c r="FP323" i="9"/>
  <c r="AV324" i="9"/>
  <c r="CS324" i="9"/>
  <c r="CQ324" i="9"/>
  <c r="DG324" i="9"/>
  <c r="CC324" i="9" s="1"/>
  <c r="DI324" i="9" s="1"/>
  <c r="EX325" i="9"/>
  <c r="EZ325" i="9"/>
  <c r="BK326" i="9"/>
  <c r="AG326" i="9" s="1"/>
  <c r="EZ326" i="9"/>
  <c r="AV328" i="9"/>
  <c r="CS328" i="9"/>
  <c r="CQ328" i="9"/>
  <c r="DG328" i="9"/>
  <c r="CC328" i="9" s="1"/>
  <c r="DI328" i="9" s="1"/>
  <c r="FP329" i="9"/>
  <c r="EX329" i="9"/>
  <c r="EZ329" i="9"/>
  <c r="BK330" i="9"/>
  <c r="AG330" i="9" s="1"/>
  <c r="EZ330" i="9"/>
  <c r="AV332" i="9"/>
  <c r="BA334" i="9"/>
  <c r="BK334" i="9" s="1"/>
  <c r="AG334" i="9" s="1"/>
  <c r="GG334" i="9"/>
  <c r="GO335" i="9"/>
  <c r="BE335" i="9"/>
  <c r="CQ335" i="9"/>
  <c r="CS335" i="9" s="1"/>
  <c r="GH335" i="9"/>
  <c r="GF336" i="9"/>
  <c r="GJ336" i="9" s="1"/>
  <c r="P336" i="9"/>
  <c r="AZ336" i="9"/>
  <c r="GG339" i="9"/>
  <c r="Q339" i="9"/>
  <c r="BA339" i="9"/>
  <c r="HE340" i="9"/>
  <c r="HI340" i="9" s="1"/>
  <c r="CQ340" i="9"/>
  <c r="CS340" i="9" s="1"/>
  <c r="DF340" i="9"/>
  <c r="CB340" i="9" s="1"/>
  <c r="DH340" i="9" s="1"/>
  <c r="BJ341" i="9"/>
  <c r="AF341" i="9" s="1"/>
  <c r="GI341" i="9"/>
  <c r="Q343" i="9"/>
  <c r="AU345" i="9"/>
  <c r="DO345" i="9" s="1"/>
  <c r="DQ345" i="9" s="1"/>
  <c r="HK345" i="9" s="1"/>
  <c r="HE347" i="9"/>
  <c r="HI347" i="9" s="1"/>
  <c r="FM347" i="9"/>
  <c r="FO347" i="9" s="1"/>
  <c r="BH350" i="9"/>
  <c r="HD350" i="9"/>
  <c r="HH350" i="9" s="1"/>
  <c r="Q351" i="9"/>
  <c r="GG351" i="9"/>
  <c r="BA351" i="9"/>
  <c r="BK351" i="9" s="1"/>
  <c r="AG351" i="9" s="1"/>
  <c r="GI358" i="9"/>
  <c r="GU358" i="9"/>
  <c r="CP372" i="9"/>
  <c r="CR372" i="9" s="1"/>
  <c r="HD318" i="9"/>
  <c r="HH318" i="9" s="1"/>
  <c r="BH318" i="9"/>
  <c r="FO318" i="9"/>
  <c r="EK318" i="9" s="1"/>
  <c r="CS321" i="9"/>
  <c r="HD322" i="9"/>
  <c r="HH322" i="9" s="1"/>
  <c r="BH322" i="9"/>
  <c r="FO322" i="9"/>
  <c r="EK322" i="9" s="1"/>
  <c r="FQ323" i="9"/>
  <c r="AU324" i="9"/>
  <c r="AW324" i="9" s="1"/>
  <c r="EZ324" i="9"/>
  <c r="GI324" i="9"/>
  <c r="FA325" i="9"/>
  <c r="EY325" i="9"/>
  <c r="FO325" i="9"/>
  <c r="GN326" i="9"/>
  <c r="FQ326" i="9"/>
  <c r="FA326" i="9"/>
  <c r="GG326" i="9"/>
  <c r="GK326" i="9" s="1"/>
  <c r="DQ327" i="9"/>
  <c r="HK327" i="9" s="1"/>
  <c r="EX327" i="9"/>
  <c r="EZ327" i="9" s="1"/>
  <c r="AU328" i="9"/>
  <c r="AW328" i="9" s="1"/>
  <c r="EZ328" i="9"/>
  <c r="GI328" i="9"/>
  <c r="EY329" i="9"/>
  <c r="FA329" i="9" s="1"/>
  <c r="FO329" i="9"/>
  <c r="GX329" i="9"/>
  <c r="GN330" i="9"/>
  <c r="FA330" i="9"/>
  <c r="GG330" i="9"/>
  <c r="GK330" i="9" s="1"/>
  <c r="DQ331" i="9"/>
  <c r="HK331" i="9" s="1"/>
  <c r="EX331" i="9"/>
  <c r="EZ331" i="9" s="1"/>
  <c r="FP331" i="9"/>
  <c r="AU332" i="9"/>
  <c r="AW332" i="9" s="1"/>
  <c r="GQ332" i="9"/>
  <c r="DJ333" i="9"/>
  <c r="AT333" i="9"/>
  <c r="AV333" i="9" s="1"/>
  <c r="FP333" i="9"/>
  <c r="EX333" i="9"/>
  <c r="EZ333" i="9"/>
  <c r="FO334" i="9"/>
  <c r="EK334" i="9" s="1"/>
  <c r="GT334" i="9"/>
  <c r="GX334" i="9" s="1"/>
  <c r="CS337" i="9"/>
  <c r="FO338" i="9"/>
  <c r="EK338" i="9" s="1"/>
  <c r="GI339" i="9"/>
  <c r="GY339" i="9" s="1"/>
  <c r="EX340" i="9"/>
  <c r="EZ340" i="9" s="1"/>
  <c r="BA341" i="9"/>
  <c r="BK341" i="9" s="1"/>
  <c r="AG341" i="9" s="1"/>
  <c r="GG341" i="9"/>
  <c r="Q341" i="9"/>
  <c r="FA341" i="9"/>
  <c r="BH343" i="9"/>
  <c r="P343" i="9"/>
  <c r="HD343" i="9"/>
  <c r="HH343" i="9" s="1"/>
  <c r="DG343" i="9"/>
  <c r="CC343" i="9" s="1"/>
  <c r="DI343" i="9" s="1"/>
  <c r="FQ344" i="9"/>
  <c r="EY344" i="9"/>
  <c r="FA344" i="9" s="1"/>
  <c r="FO345" i="9"/>
  <c r="EK345" i="9" s="1"/>
  <c r="Q347" i="9"/>
  <c r="DK347" i="9"/>
  <c r="AW347" i="9"/>
  <c r="EZ347" i="9"/>
  <c r="EX347" i="9"/>
  <c r="DF349" i="9"/>
  <c r="CB349" i="9" s="1"/>
  <c r="DH349" i="9" s="1"/>
  <c r="FO350" i="9"/>
  <c r="EK350" i="9" s="1"/>
  <c r="EJ354" i="9"/>
  <c r="FP354" i="9"/>
  <c r="GH317" i="9"/>
  <c r="CP318" i="9"/>
  <c r="CR318" i="9" s="1"/>
  <c r="DJ318" i="9"/>
  <c r="GO319" i="9"/>
  <c r="BE319" i="9"/>
  <c r="GR320" i="9"/>
  <c r="GV320" i="9"/>
  <c r="FN320" i="9"/>
  <c r="GH321" i="9"/>
  <c r="GS321" i="9"/>
  <c r="HA321" i="9" s="1"/>
  <c r="DJ322" i="9"/>
  <c r="GO323" i="9"/>
  <c r="BE323" i="9"/>
  <c r="GF324" i="9"/>
  <c r="GJ324" i="9" s="1"/>
  <c r="P324" i="9"/>
  <c r="EY324" i="9"/>
  <c r="FA324" i="9" s="1"/>
  <c r="GQ325" i="9"/>
  <c r="GG327" i="9"/>
  <c r="GK327" i="9" s="1"/>
  <c r="Q327" i="9"/>
  <c r="BA327" i="9"/>
  <c r="FQ327" i="9"/>
  <c r="GF328" i="9"/>
  <c r="GJ328" i="9" s="1"/>
  <c r="P328" i="9"/>
  <c r="EY328" i="9"/>
  <c r="FA328" i="9" s="1"/>
  <c r="CR329" i="9"/>
  <c r="GQ329" i="9"/>
  <c r="GG331" i="9"/>
  <c r="GK331" i="9" s="1"/>
  <c r="Q331" i="9"/>
  <c r="BA331" i="9"/>
  <c r="BK331" i="9" s="1"/>
  <c r="AG331" i="9" s="1"/>
  <c r="FQ331" i="9"/>
  <c r="GF332" i="9"/>
  <c r="P332" i="9"/>
  <c r="AZ332" i="9"/>
  <c r="BJ332" i="9" s="1"/>
  <c r="AF332" i="9" s="1"/>
  <c r="Q333" i="9"/>
  <c r="AW333" i="9"/>
  <c r="AU333" i="9"/>
  <c r="BK333" i="9"/>
  <c r="AG333" i="9" s="1"/>
  <c r="FA333" i="9"/>
  <c r="EY333" i="9"/>
  <c r="FO333" i="9"/>
  <c r="HE335" i="9"/>
  <c r="HI335" i="9" s="1"/>
  <c r="DF335" i="9"/>
  <c r="CB335" i="9" s="1"/>
  <c r="DH335" i="9" s="1"/>
  <c r="GN336" i="9"/>
  <c r="AV338" i="9"/>
  <c r="BJ338" i="9"/>
  <c r="AF338" i="9" s="1"/>
  <c r="GY338" i="9"/>
  <c r="GX341" i="9"/>
  <c r="GY342" i="9"/>
  <c r="GG345" i="9"/>
  <c r="GK345" i="9" s="1"/>
  <c r="BA345" i="9"/>
  <c r="BK345" i="9" s="1"/>
  <c r="AG345" i="9" s="1"/>
  <c r="GH345" i="9"/>
  <c r="AT345" i="9"/>
  <c r="AV345" i="9" s="1"/>
  <c r="GK350" i="9"/>
  <c r="GO353" i="9"/>
  <c r="BE353" i="9"/>
  <c r="BK353" i="9" s="1"/>
  <c r="AG353" i="9" s="1"/>
  <c r="HD359" i="9"/>
  <c r="HH359" i="9" s="1"/>
  <c r="BH359" i="9"/>
  <c r="BJ359" i="9" s="1"/>
  <c r="AF359" i="9" s="1"/>
  <c r="P359" i="9"/>
  <c r="EY332" i="9"/>
  <c r="FA332" i="9" s="1"/>
  <c r="CR333" i="9"/>
  <c r="GQ333" i="9"/>
  <c r="GN334" i="9"/>
  <c r="FQ334" i="9"/>
  <c r="FA334" i="9"/>
  <c r="EX335" i="9"/>
  <c r="EZ335" i="9" s="1"/>
  <c r="FP335" i="9"/>
  <c r="AU336" i="9"/>
  <c r="AW336" i="9" s="1"/>
  <c r="EZ336" i="9"/>
  <c r="GI336" i="9"/>
  <c r="EY337" i="9"/>
  <c r="FA337" i="9" s="1"/>
  <c r="BK338" i="9"/>
  <c r="AG338" i="9" s="1"/>
  <c r="HD339" i="9"/>
  <c r="HH339" i="9" s="1"/>
  <c r="DK340" i="9"/>
  <c r="AU340" i="9"/>
  <c r="AW340" i="9" s="1"/>
  <c r="DQ341" i="9"/>
  <c r="HK341" i="9" s="1"/>
  <c r="GJ342" i="9"/>
  <c r="GO342" i="9"/>
  <c r="DA342" i="9"/>
  <c r="DG342" i="9" s="1"/>
  <c r="CC342" i="9" s="1"/>
  <c r="DI342" i="9" s="1"/>
  <c r="AU343" i="9"/>
  <c r="AW343" i="9" s="1"/>
  <c r="FA343" i="9"/>
  <c r="GQ345" i="9"/>
  <c r="GX345" i="9"/>
  <c r="GN349" i="9"/>
  <c r="BD349" i="9"/>
  <c r="GH349" i="9"/>
  <c r="GX349" i="9" s="1"/>
  <c r="AV349" i="9"/>
  <c r="GN353" i="9"/>
  <c r="BD353" i="9"/>
  <c r="BH355" i="9"/>
  <c r="HD355" i="9"/>
  <c r="HH355" i="9" s="1"/>
  <c r="P355" i="9"/>
  <c r="DJ356" i="9"/>
  <c r="AT356" i="9"/>
  <c r="AV356" i="9" s="1"/>
  <c r="HA358" i="9"/>
  <c r="FQ363" i="9"/>
  <c r="HE366" i="9"/>
  <c r="HI366" i="9" s="1"/>
  <c r="EX373" i="9"/>
  <c r="EZ373" i="9"/>
  <c r="FN373" i="9"/>
  <c r="EJ373" i="9" s="1"/>
  <c r="BH354" i="9"/>
  <c r="HD354" i="9"/>
  <c r="HH354" i="9" s="1"/>
  <c r="CR355" i="9"/>
  <c r="CP355" i="9"/>
  <c r="FO355" i="9"/>
  <c r="DO356" i="9"/>
  <c r="DQ356" i="9" s="1"/>
  <c r="HK356" i="9" s="1"/>
  <c r="EK357" i="9"/>
  <c r="FQ357" i="9"/>
  <c r="GP364" i="9"/>
  <c r="GT364" i="9"/>
  <c r="GU365" i="9"/>
  <c r="GY365" i="9" s="1"/>
  <c r="GI365" i="9"/>
  <c r="GX342" i="9"/>
  <c r="BM346" i="9"/>
  <c r="GI346" i="9"/>
  <c r="GU346" i="9"/>
  <c r="GW347" i="9"/>
  <c r="GS347" i="9"/>
  <c r="GF349" i="9"/>
  <c r="GJ349" i="9" s="1"/>
  <c r="P349" i="9"/>
  <c r="AZ349" i="9"/>
  <c r="EJ350" i="9"/>
  <c r="FP350" i="9"/>
  <c r="BH351" i="9"/>
  <c r="P351" i="9"/>
  <c r="HD351" i="9"/>
  <c r="HH351" i="9" s="1"/>
  <c r="GN360" i="9"/>
  <c r="EY366" i="9"/>
  <c r="FA366" i="9" s="1"/>
  <c r="GI366" i="9"/>
  <c r="GH386" i="9"/>
  <c r="AT386" i="9"/>
  <c r="AV386" i="9" s="1"/>
  <c r="GI387" i="9"/>
  <c r="GU387" i="9"/>
  <c r="EX337" i="9"/>
  <c r="EZ337" i="9" s="1"/>
  <c r="GF338" i="9"/>
  <c r="GJ338" i="9" s="1"/>
  <c r="P338" i="9"/>
  <c r="GO339" i="9"/>
  <c r="BE339" i="9"/>
  <c r="GP339" i="9"/>
  <c r="DG340" i="9"/>
  <c r="CC340" i="9" s="1"/>
  <c r="DI340" i="9" s="1"/>
  <c r="CR341" i="9"/>
  <c r="CP341" i="9"/>
  <c r="BJ343" i="9"/>
  <c r="AF343" i="9" s="1"/>
  <c r="Q344" i="9"/>
  <c r="BA344" i="9"/>
  <c r="BK344" i="9" s="1"/>
  <c r="AG344" i="9" s="1"/>
  <c r="GG344" i="9"/>
  <c r="GK344" i="9" s="1"/>
  <c r="DG346" i="9"/>
  <c r="CC346" i="9" s="1"/>
  <c r="DI346" i="9" s="1"/>
  <c r="GG349" i="9"/>
  <c r="Q349" i="9"/>
  <c r="BA349" i="9"/>
  <c r="GU353" i="9"/>
  <c r="GQ353" i="9"/>
  <c r="FO354" i="9"/>
  <c r="BE360" i="9"/>
  <c r="BK360" i="9" s="1"/>
  <c r="AG360" i="9" s="1"/>
  <c r="GO360" i="9"/>
  <c r="GP317" i="9"/>
  <c r="GT319" i="9"/>
  <c r="BD320" i="9"/>
  <c r="GP321" i="9"/>
  <c r="GT323" i="9"/>
  <c r="GX323" i="9" s="1"/>
  <c r="BD324" i="9"/>
  <c r="BJ324" i="9" s="1"/>
  <c r="AF324" i="9" s="1"/>
  <c r="GP325" i="9"/>
  <c r="GX325" i="9" s="1"/>
  <c r="GT327" i="9"/>
  <c r="GX327" i="9" s="1"/>
  <c r="BD328" i="9"/>
  <c r="GR328" i="9" s="1"/>
  <c r="GP329" i="9"/>
  <c r="GT331" i="9"/>
  <c r="GX331" i="9" s="1"/>
  <c r="BD332" i="9"/>
  <c r="GP333" i="9"/>
  <c r="GX333" i="9" s="1"/>
  <c r="GT335" i="9"/>
  <c r="GX335" i="9" s="1"/>
  <c r="BD336" i="9"/>
  <c r="GP337" i="9"/>
  <c r="GT339" i="9"/>
  <c r="HE343" i="9"/>
  <c r="HI343" i="9" s="1"/>
  <c r="DF343" i="9"/>
  <c r="CB343" i="9" s="1"/>
  <c r="DH343" i="9" s="1"/>
  <c r="GJ343" i="9"/>
  <c r="GI344" i="9"/>
  <c r="GY344" i="9" s="1"/>
  <c r="GN345" i="9"/>
  <c r="BD345" i="9"/>
  <c r="BH346" i="9"/>
  <c r="HD346" i="9"/>
  <c r="HH346" i="9" s="1"/>
  <c r="GP346" i="9"/>
  <c r="GT346" i="9"/>
  <c r="FA347" i="9"/>
  <c r="GQ347" i="9"/>
  <c r="GU347" i="9"/>
  <c r="GW350" i="9"/>
  <c r="GS350" i="9"/>
  <c r="GH350" i="9"/>
  <c r="FO351" i="9"/>
  <c r="CQ352" i="9"/>
  <c r="CS352" i="9" s="1"/>
  <c r="GP354" i="9"/>
  <c r="GT354" i="9"/>
  <c r="CZ356" i="9"/>
  <c r="DF356" i="9" s="1"/>
  <c r="CB356" i="9" s="1"/>
  <c r="DH356" i="9" s="1"/>
  <c r="GN356" i="9"/>
  <c r="BI358" i="9"/>
  <c r="BK358" i="9" s="1"/>
  <c r="AG358" i="9" s="1"/>
  <c r="HE358" i="9"/>
  <c r="HI358" i="9" s="1"/>
  <c r="Q358" i="9"/>
  <c r="FA373" i="9"/>
  <c r="FI374" i="9"/>
  <c r="FO374" i="9" s="1"/>
  <c r="GO374" i="9"/>
  <c r="CW377" i="9"/>
  <c r="GG377" i="9"/>
  <c r="GK377" i="9" s="1"/>
  <c r="Q377" i="9"/>
  <c r="Q324" i="9"/>
  <c r="Q328" i="9"/>
  <c r="Q336" i="9"/>
  <c r="GN340" i="9"/>
  <c r="BD340" i="9"/>
  <c r="BH342" i="9"/>
  <c r="HD342" i="9"/>
  <c r="HH342" i="9" s="1"/>
  <c r="AT343" i="9"/>
  <c r="AV343" i="9" s="1"/>
  <c r="GG343" i="9"/>
  <c r="GK343" i="9" s="1"/>
  <c r="GO344" i="9"/>
  <c r="BE344" i="9"/>
  <c r="BI345" i="9"/>
  <c r="HE346" i="9"/>
  <c r="HI346" i="9" s="1"/>
  <c r="DK346" i="9"/>
  <c r="CS346" i="9"/>
  <c r="BK347" i="9"/>
  <c r="AG347" i="9" s="1"/>
  <c r="BJ347" i="9"/>
  <c r="AF347" i="9" s="1"/>
  <c r="GR347" i="9"/>
  <c r="GV347" i="9"/>
  <c r="Q348" i="9"/>
  <c r="DQ348" i="9"/>
  <c r="DO348" i="9"/>
  <c r="AU348" i="9"/>
  <c r="AW348" i="9" s="1"/>
  <c r="GG348" i="9"/>
  <c r="BK350" i="9"/>
  <c r="AG350" i="9" s="1"/>
  <c r="GI350" i="9"/>
  <c r="GY350" i="9" s="1"/>
  <c r="DJ352" i="9"/>
  <c r="AT352" i="9"/>
  <c r="AV352" i="9" s="1"/>
  <c r="CZ352" i="9"/>
  <c r="GN352" i="9"/>
  <c r="GX352" i="9"/>
  <c r="DP353" i="9"/>
  <c r="HJ353" i="9" s="1"/>
  <c r="DN353" i="9"/>
  <c r="GQ354" i="9"/>
  <c r="GU354" i="9"/>
  <c r="GU355" i="9"/>
  <c r="GY355" i="9" s="1"/>
  <c r="GQ355" i="9"/>
  <c r="EY359" i="9"/>
  <c r="FA359" i="9" s="1"/>
  <c r="AV360" i="9"/>
  <c r="DJ360" i="9"/>
  <c r="AT360" i="9"/>
  <c r="BJ360" i="9"/>
  <c r="AF360" i="9" s="1"/>
  <c r="GP360" i="9"/>
  <c r="GT360" i="9"/>
  <c r="FO367" i="9"/>
  <c r="GJ368" i="9"/>
  <c r="HD340" i="9"/>
  <c r="HH340" i="9" s="1"/>
  <c r="GR341" i="9"/>
  <c r="AT342" i="9"/>
  <c r="AV342" i="9" s="1"/>
  <c r="HE344" i="9"/>
  <c r="HI344" i="9" s="1"/>
  <c r="BI344" i="9"/>
  <c r="CS344" i="9"/>
  <c r="DK344" i="9"/>
  <c r="GR344" i="9"/>
  <c r="GV344" i="9"/>
  <c r="CQ345" i="9"/>
  <c r="CS345" i="9" s="1"/>
  <c r="FQ345" i="9"/>
  <c r="EY345" i="9"/>
  <c r="FA345" i="9" s="1"/>
  <c r="AU346" i="9"/>
  <c r="AW346" i="9" s="1"/>
  <c r="CS347" i="9"/>
  <c r="GT347" i="9"/>
  <c r="GX347" i="9" s="1"/>
  <c r="FQ348" i="9"/>
  <c r="EY348" i="9"/>
  <c r="FA348" i="9" s="1"/>
  <c r="GY348" i="9"/>
  <c r="CP350" i="9"/>
  <c r="DN350" i="9" s="1"/>
  <c r="DP350" i="9" s="1"/>
  <c r="HJ350" i="9" s="1"/>
  <c r="GP350" i="9"/>
  <c r="GX350" i="9" s="1"/>
  <c r="CR351" i="9"/>
  <c r="CP351" i="9"/>
  <c r="BK355" i="9"/>
  <c r="AG355" i="9" s="1"/>
  <c r="CQ357" i="9"/>
  <c r="DK357" i="9"/>
  <c r="CS357" i="9"/>
  <c r="CR358" i="9"/>
  <c r="CP358" i="9"/>
  <c r="DJ358" i="9"/>
  <c r="GS369" i="9"/>
  <c r="FQ371" i="9"/>
  <c r="EY371" i="9"/>
  <c r="FA371" i="9" s="1"/>
  <c r="FO371" i="9"/>
  <c r="EK371" i="9" s="1"/>
  <c r="GH384" i="9"/>
  <c r="GT384" i="9"/>
  <c r="GX384" i="9" s="1"/>
  <c r="BD318" i="9"/>
  <c r="BD322" i="9"/>
  <c r="BD326" i="9"/>
  <c r="BD330" i="9"/>
  <c r="BD334" i="9"/>
  <c r="FP341" i="9"/>
  <c r="GH342" i="9"/>
  <c r="FN343" i="9"/>
  <c r="EJ343" i="9" s="1"/>
  <c r="DJ344" i="9"/>
  <c r="AT344" i="9"/>
  <c r="AV344" i="9" s="1"/>
  <c r="HJ345" i="9"/>
  <c r="DN345" i="9"/>
  <c r="FN345" i="9"/>
  <c r="EJ345" i="9" s="1"/>
  <c r="FO346" i="9"/>
  <c r="CV347" i="9"/>
  <c r="DF347" i="9" s="1"/>
  <c r="CB347" i="9" s="1"/>
  <c r="DH347" i="9" s="1"/>
  <c r="GF347" i="9"/>
  <c r="GR348" i="9"/>
  <c r="GV348" i="9"/>
  <c r="DK349" i="9"/>
  <c r="CS349" i="9"/>
  <c r="CQ349" i="9"/>
  <c r="FN349" i="9"/>
  <c r="EJ349" i="9" s="1"/>
  <c r="GN350" i="9"/>
  <c r="BD350" i="9"/>
  <c r="BJ350" i="9" s="1"/>
  <c r="AF350" i="9" s="1"/>
  <c r="P350" i="9"/>
  <c r="EY350" i="9"/>
  <c r="FA350" i="9" s="1"/>
  <c r="GT351" i="9"/>
  <c r="CP354" i="9"/>
  <c r="CR354" i="9" s="1"/>
  <c r="DJ354" i="9"/>
  <c r="P360" i="9"/>
  <c r="CV360" i="9"/>
  <c r="DF360" i="9" s="1"/>
  <c r="CB360" i="9" s="1"/>
  <c r="DH360" i="9" s="1"/>
  <c r="Q362" i="9"/>
  <c r="BE362" i="9"/>
  <c r="GO362" i="9"/>
  <c r="EY364" i="9"/>
  <c r="FA364" i="9" s="1"/>
  <c r="CQ365" i="9"/>
  <c r="CS365" i="9" s="1"/>
  <c r="GQ375" i="9"/>
  <c r="GU375" i="9"/>
  <c r="GN382" i="9"/>
  <c r="BD382" i="9"/>
  <c r="P382" i="9"/>
  <c r="FN383" i="9"/>
  <c r="EJ383" i="9" s="1"/>
  <c r="GJ383" i="9"/>
  <c r="GF341" i="9"/>
  <c r="GJ341" i="9" s="1"/>
  <c r="GN342" i="9"/>
  <c r="BD342" i="9"/>
  <c r="BJ342" i="9" s="1"/>
  <c r="AF342" i="9" s="1"/>
  <c r="P342" i="9"/>
  <c r="EX342" i="9"/>
  <c r="EZ342" i="9" s="1"/>
  <c r="GP342" i="9"/>
  <c r="BI343" i="9"/>
  <c r="BK343" i="9" s="1"/>
  <c r="AG343" i="9" s="1"/>
  <c r="GT343" i="9"/>
  <c r="GX343" i="9" s="1"/>
  <c r="GF345" i="9"/>
  <c r="GJ345" i="9" s="1"/>
  <c r="P345" i="9"/>
  <c r="AZ345" i="9"/>
  <c r="BJ345" i="9" s="1"/>
  <c r="AF345" i="9" s="1"/>
  <c r="CP345" i="9"/>
  <c r="CR345" i="9" s="1"/>
  <c r="Q346" i="9"/>
  <c r="CR346" i="9"/>
  <c r="CP346" i="9"/>
  <c r="DJ346" i="9"/>
  <c r="EX346" i="9"/>
  <c r="EZ346" i="9" s="1"/>
  <c r="GH346" i="9"/>
  <c r="FN348" i="9"/>
  <c r="EJ348" i="9" s="1"/>
  <c r="GO349" i="9"/>
  <c r="Q350" i="9"/>
  <c r="BI351" i="9"/>
  <c r="DK351" i="9"/>
  <c r="GS351" i="9"/>
  <c r="GW351" i="9"/>
  <c r="BA352" i="9"/>
  <c r="BK352" i="9" s="1"/>
  <c r="AG352" i="9" s="1"/>
  <c r="Q352" i="9"/>
  <c r="GY352" i="9"/>
  <c r="BI354" i="9"/>
  <c r="HE354" i="9"/>
  <c r="HI354" i="9" s="1"/>
  <c r="BI355" i="9"/>
  <c r="GP355" i="9"/>
  <c r="GT355" i="9"/>
  <c r="GX355" i="9" s="1"/>
  <c r="GG357" i="9"/>
  <c r="GK357" i="9" s="1"/>
  <c r="Q357" i="9"/>
  <c r="AU357" i="9"/>
  <c r="AW357" i="9" s="1"/>
  <c r="GH357" i="9"/>
  <c r="GX357" i="9" s="1"/>
  <c r="EX357" i="9"/>
  <c r="EZ357" i="9" s="1"/>
  <c r="AT358" i="9"/>
  <c r="AV358" i="9" s="1"/>
  <c r="AU359" i="9"/>
  <c r="DN359" i="9"/>
  <c r="DP359" i="9" s="1"/>
  <c r="HJ359" i="9" s="1"/>
  <c r="HE361" i="9"/>
  <c r="HI361" i="9" s="1"/>
  <c r="FA361" i="9"/>
  <c r="GI362" i="9"/>
  <c r="GU362" i="9"/>
  <c r="Q367" i="9"/>
  <c r="BA367" i="9"/>
  <c r="GG367" i="9"/>
  <c r="GK367" i="9" s="1"/>
  <c r="CS368" i="9"/>
  <c r="CQ368" i="9"/>
  <c r="FN369" i="9"/>
  <c r="EJ369" i="9" s="1"/>
  <c r="CW371" i="9"/>
  <c r="DG371" i="9" s="1"/>
  <c r="CC371" i="9" s="1"/>
  <c r="DI371" i="9" s="1"/>
  <c r="GG371" i="9"/>
  <c r="GK371" i="9" s="1"/>
  <c r="GG376" i="9"/>
  <c r="GK376" i="9" s="1"/>
  <c r="CW376" i="9"/>
  <c r="DG376" i="9" s="1"/>
  <c r="CC376" i="9" s="1"/>
  <c r="DI376" i="9" s="1"/>
  <c r="GG346" i="9"/>
  <c r="GK346" i="9" s="1"/>
  <c r="BH347" i="9"/>
  <c r="P347" i="9"/>
  <c r="HE349" i="9"/>
  <c r="HI349" i="9" s="1"/>
  <c r="BI349" i="9"/>
  <c r="GU349" i="9"/>
  <c r="GY349" i="9" s="1"/>
  <c r="CS350" i="9"/>
  <c r="GQ350" i="9"/>
  <c r="CQ351" i="9"/>
  <c r="CS351" i="9" s="1"/>
  <c r="GU351" i="9"/>
  <c r="GY351" i="9" s="1"/>
  <c r="CS355" i="9"/>
  <c r="GR355" i="9"/>
  <c r="GI356" i="9"/>
  <c r="GY356" i="9" s="1"/>
  <c r="GO357" i="9"/>
  <c r="BE357" i="9"/>
  <c r="BK357" i="9" s="1"/>
  <c r="AG357" i="9" s="1"/>
  <c r="GN358" i="9"/>
  <c r="BD358" i="9"/>
  <c r="FN358" i="9"/>
  <c r="BK359" i="9"/>
  <c r="AG359" i="9" s="1"/>
  <c r="FP359" i="9"/>
  <c r="EZ359" i="9"/>
  <c r="EX359" i="9"/>
  <c r="BJ361" i="9"/>
  <c r="AF361" i="9" s="1"/>
  <c r="GN364" i="9"/>
  <c r="BD364" i="9"/>
  <c r="P364" i="9"/>
  <c r="FQ364" i="9"/>
  <c r="EK364" i="9"/>
  <c r="GO368" i="9"/>
  <c r="BE368" i="9"/>
  <c r="DF372" i="9"/>
  <c r="CB372" i="9" s="1"/>
  <c r="DH372" i="9" s="1"/>
  <c r="EJ376" i="9"/>
  <c r="FP376" i="9"/>
  <c r="GF377" i="9"/>
  <c r="P377" i="9"/>
  <c r="AZ377" i="9"/>
  <c r="FQ378" i="9"/>
  <c r="HD381" i="9"/>
  <c r="HH381" i="9" s="1"/>
  <c r="BH381" i="9"/>
  <c r="BI382" i="9"/>
  <c r="Q382" i="9"/>
  <c r="HE382" i="9"/>
  <c r="HI382" i="9" s="1"/>
  <c r="FP382" i="9"/>
  <c r="EJ382" i="9"/>
  <c r="GN346" i="9"/>
  <c r="BD346" i="9"/>
  <c r="BJ346" i="9" s="1"/>
  <c r="AF346" i="9" s="1"/>
  <c r="BI348" i="9"/>
  <c r="HJ349" i="9"/>
  <c r="FP349" i="9"/>
  <c r="AT350" i="9"/>
  <c r="AV350" i="9" s="1"/>
  <c r="HE350" i="9"/>
  <c r="HI350" i="9" s="1"/>
  <c r="AT351" i="9"/>
  <c r="AV351" i="9" s="1"/>
  <c r="DJ351" i="9"/>
  <c r="EX351" i="9"/>
  <c r="EZ351" i="9" s="1"/>
  <c r="DF352" i="9"/>
  <c r="CB352" i="9" s="1"/>
  <c r="DH352" i="9" s="1"/>
  <c r="GF352" i="9"/>
  <c r="GJ352" i="9" s="1"/>
  <c r="FP353" i="9"/>
  <c r="GH353" i="9"/>
  <c r="GX353" i="9" s="1"/>
  <c r="BK354" i="9"/>
  <c r="AG354" i="9" s="1"/>
  <c r="GH354" i="9"/>
  <c r="FQ356" i="9"/>
  <c r="FA356" i="9"/>
  <c r="EY356" i="9"/>
  <c r="GY357" i="9"/>
  <c r="P361" i="9"/>
  <c r="BM361" i="9"/>
  <c r="DM361" i="9"/>
  <c r="GF361" i="9"/>
  <c r="BE363" i="9"/>
  <c r="GO363" i="9"/>
  <c r="BM364" i="9"/>
  <c r="GQ366" i="9"/>
  <c r="GU366" i="9"/>
  <c r="GY366" i="9" s="1"/>
  <c r="GH374" i="9"/>
  <c r="GX374" i="9" s="1"/>
  <c r="CP374" i="9"/>
  <c r="CR374" i="9" s="1"/>
  <c r="HD376" i="9"/>
  <c r="HH376" i="9" s="1"/>
  <c r="BH376" i="9"/>
  <c r="DN380" i="9"/>
  <c r="DP380" i="9" s="1"/>
  <c r="AV380" i="9"/>
  <c r="FI384" i="9"/>
  <c r="FO384" i="9" s="1"/>
  <c r="Q384" i="9"/>
  <c r="GP389" i="9"/>
  <c r="GX389" i="9" s="1"/>
  <c r="CP389" i="9"/>
  <c r="CR389" i="9" s="1"/>
  <c r="DO389" i="9"/>
  <c r="DQ389" i="9"/>
  <c r="BH393" i="9"/>
  <c r="HD393" i="9"/>
  <c r="HH393" i="9" s="1"/>
  <c r="EZ343" i="9"/>
  <c r="EX343" i="9"/>
  <c r="FP343" i="9"/>
  <c r="GR343" i="9"/>
  <c r="GV343" i="9"/>
  <c r="GZ343" i="9" s="1"/>
  <c r="BJ344" i="9"/>
  <c r="AF344" i="9" s="1"/>
  <c r="HD345" i="9"/>
  <c r="HH345" i="9" s="1"/>
  <c r="CR347" i="9"/>
  <c r="GP347" i="9"/>
  <c r="DJ348" i="9"/>
  <c r="AT348" i="9"/>
  <c r="AV348" i="9" s="1"/>
  <c r="GQ349" i="9"/>
  <c r="BJ351" i="9"/>
  <c r="AF351" i="9" s="1"/>
  <c r="FN351" i="9"/>
  <c r="FN352" i="9"/>
  <c r="EJ352" i="9" s="1"/>
  <c r="GG352" i="9"/>
  <c r="GI354" i="9"/>
  <c r="BJ355" i="9"/>
  <c r="AF355" i="9" s="1"/>
  <c r="FN356" i="9"/>
  <c r="EJ356" i="9" s="1"/>
  <c r="BH358" i="9"/>
  <c r="BJ358" i="9" s="1"/>
  <c r="AF358" i="9" s="1"/>
  <c r="HD358" i="9"/>
  <c r="HH358" i="9" s="1"/>
  <c r="GI360" i="9"/>
  <c r="AU360" i="9"/>
  <c r="GG360" i="9"/>
  <c r="GK360" i="9" s="1"/>
  <c r="GR362" i="9"/>
  <c r="GV362" i="9"/>
  <c r="GZ362" i="9" s="1"/>
  <c r="EJ364" i="9"/>
  <c r="FP364" i="9"/>
  <c r="DG365" i="9"/>
  <c r="CC365" i="9" s="1"/>
  <c r="DI365" i="9" s="1"/>
  <c r="EZ366" i="9"/>
  <c r="EX366" i="9"/>
  <c r="BK370" i="9"/>
  <c r="AG370" i="9" s="1"/>
  <c r="BA372" i="9"/>
  <c r="BK372" i="9" s="1"/>
  <c r="AG372" i="9" s="1"/>
  <c r="Q372" i="9"/>
  <c r="GG372" i="9"/>
  <c r="BE373" i="9"/>
  <c r="GO373" i="9"/>
  <c r="GV380" i="9"/>
  <c r="GR380" i="9"/>
  <c r="GU388" i="9"/>
  <c r="GY388" i="9" s="1"/>
  <c r="GQ388" i="9"/>
  <c r="GP343" i="9"/>
  <c r="FP344" i="9"/>
  <c r="EZ344" i="9"/>
  <c r="FP345" i="9"/>
  <c r="DF346" i="9"/>
  <c r="CB346" i="9" s="1"/>
  <c r="DH346" i="9" s="1"/>
  <c r="AT347" i="9"/>
  <c r="DN347" i="9" s="1"/>
  <c r="DP347" i="9" s="1"/>
  <c r="HJ347" i="9" s="1"/>
  <c r="FN347" i="9"/>
  <c r="BJ348" i="9"/>
  <c r="AF348" i="9" s="1"/>
  <c r="GF348" i="9"/>
  <c r="GJ348" i="9" s="1"/>
  <c r="AU350" i="9"/>
  <c r="AW350" i="9" s="1"/>
  <c r="DF350" i="9"/>
  <c r="CB350" i="9" s="1"/>
  <c r="DH350" i="9" s="1"/>
  <c r="DK350" i="9"/>
  <c r="AW351" i="9"/>
  <c r="AU351" i="9"/>
  <c r="DF351" i="9"/>
  <c r="CB351" i="9" s="1"/>
  <c r="DH351" i="9" s="1"/>
  <c r="FA351" i="9"/>
  <c r="EY351" i="9"/>
  <c r="GF351" i="9"/>
  <c r="GJ351" i="9" s="1"/>
  <c r="HE353" i="9"/>
  <c r="HI353" i="9" s="1"/>
  <c r="AT355" i="9"/>
  <c r="AV355" i="9" s="1"/>
  <c r="DJ355" i="9"/>
  <c r="EZ356" i="9"/>
  <c r="GN357" i="9"/>
  <c r="BD357" i="9"/>
  <c r="CP357" i="9"/>
  <c r="DF357" i="9"/>
  <c r="CB357" i="9" s="1"/>
  <c r="DH357" i="9" s="1"/>
  <c r="CS359" i="9"/>
  <c r="CQ359" i="9"/>
  <c r="GK359" i="9"/>
  <c r="DF362" i="9"/>
  <c r="CB362" i="9" s="1"/>
  <c r="DH362" i="9" s="1"/>
  <c r="FO362" i="9"/>
  <c r="CP365" i="9"/>
  <c r="CR365" i="9" s="1"/>
  <c r="HE369" i="9"/>
  <c r="HI369" i="9" s="1"/>
  <c r="AW370" i="9"/>
  <c r="CQ372" i="9"/>
  <c r="CS372" i="9" s="1"/>
  <c r="DQ374" i="9"/>
  <c r="HK374" i="9"/>
  <c r="DO374" i="9"/>
  <c r="CS374" i="9"/>
  <c r="GI374" i="9"/>
  <c r="GU374" i="9"/>
  <c r="FP375" i="9"/>
  <c r="EJ375" i="9"/>
  <c r="HE376" i="9"/>
  <c r="HI376" i="9" s="1"/>
  <c r="BI376" i="9"/>
  <c r="BK376" i="9" s="1"/>
  <c r="AG376" i="9" s="1"/>
  <c r="Q376" i="9"/>
  <c r="DK377" i="9"/>
  <c r="AW377" i="9"/>
  <c r="AU377" i="9"/>
  <c r="DA377" i="9"/>
  <c r="GO377" i="9"/>
  <c r="GP377" i="9"/>
  <c r="AW380" i="9"/>
  <c r="DK380" i="9"/>
  <c r="AU380" i="9"/>
  <c r="BD389" i="9"/>
  <c r="GN389" i="9"/>
  <c r="GS389" i="9"/>
  <c r="HE390" i="9"/>
  <c r="HI390" i="9" s="1"/>
  <c r="BI390" i="9"/>
  <c r="BK390" i="9" s="1"/>
  <c r="AG390" i="9" s="1"/>
  <c r="Q390" i="9"/>
  <c r="GH396" i="9"/>
  <c r="GT396" i="9"/>
  <c r="HD384" i="9"/>
  <c r="HH384" i="9" s="1"/>
  <c r="GR393" i="9"/>
  <c r="GP351" i="9"/>
  <c r="EZ352" i="9"/>
  <c r="GF353" i="9"/>
  <c r="GJ353" i="9" s="1"/>
  <c r="P353" i="9"/>
  <c r="AZ353" i="9"/>
  <c r="BJ353" i="9" s="1"/>
  <c r="AF353" i="9" s="1"/>
  <c r="CP353" i="9"/>
  <c r="CR353" i="9" s="1"/>
  <c r="GN354" i="9"/>
  <c r="BD354" i="9"/>
  <c r="P354" i="9"/>
  <c r="EY354" i="9"/>
  <c r="FA354" i="9"/>
  <c r="GK354" i="9"/>
  <c r="HA354" i="9" s="1"/>
  <c r="Q355" i="9"/>
  <c r="EX355" i="9"/>
  <c r="EZ355" i="9" s="1"/>
  <c r="GG355" i="9"/>
  <c r="GK355" i="9" s="1"/>
  <c r="CQ358" i="9"/>
  <c r="CS358" i="9" s="1"/>
  <c r="GT358" i="9"/>
  <c r="GX358" i="9" s="1"/>
  <c r="AV359" i="9"/>
  <c r="AT359" i="9"/>
  <c r="FQ359" i="9"/>
  <c r="GG361" i="9"/>
  <c r="GK361" i="9" s="1"/>
  <c r="Q361" i="9"/>
  <c r="DN361" i="9"/>
  <c r="DP361" i="9"/>
  <c r="FO361" i="9"/>
  <c r="AU364" i="9"/>
  <c r="AW364" i="9" s="1"/>
  <c r="DK364" i="9"/>
  <c r="GY364" i="9"/>
  <c r="AW365" i="9"/>
  <c r="BK366" i="9"/>
  <c r="AG366" i="9" s="1"/>
  <c r="GK366" i="9"/>
  <c r="HE368" i="9"/>
  <c r="HI368" i="9" s="1"/>
  <c r="BI368" i="9"/>
  <c r="FE369" i="9"/>
  <c r="FO369" i="9" s="1"/>
  <c r="GG369" i="9"/>
  <c r="BM371" i="9"/>
  <c r="DM371" i="9"/>
  <c r="GW371" i="9"/>
  <c r="HA371" i="9" s="1"/>
  <c r="GS371" i="9"/>
  <c r="AU373" i="9"/>
  <c r="BK373" i="9"/>
  <c r="AG373" i="9" s="1"/>
  <c r="AZ374" i="9"/>
  <c r="BJ374" i="9" s="1"/>
  <c r="AF374" i="9" s="1"/>
  <c r="GF374" i="9"/>
  <c r="P374" i="9"/>
  <c r="BH378" i="9"/>
  <c r="BJ378" i="9" s="1"/>
  <c r="AF378" i="9" s="1"/>
  <c r="HD378" i="9"/>
  <c r="HH378" i="9" s="1"/>
  <c r="P378" i="9"/>
  <c r="FP386" i="9"/>
  <c r="EJ386" i="9"/>
  <c r="FM392" i="9"/>
  <c r="FO392" i="9" s="1"/>
  <c r="EK392" i="9" s="1"/>
  <c r="HE392" i="9"/>
  <c r="HI392" i="9" s="1"/>
  <c r="CQ393" i="9"/>
  <c r="CS393" i="9" s="1"/>
  <c r="DK393" i="9"/>
  <c r="HE393" i="9"/>
  <c r="HI393" i="9" s="1"/>
  <c r="FM393" i="9"/>
  <c r="BJ352" i="9"/>
  <c r="AF352" i="9" s="1"/>
  <c r="FQ352" i="9"/>
  <c r="GG353" i="9"/>
  <c r="GK353" i="9" s="1"/>
  <c r="Q353" i="9"/>
  <c r="CQ353" i="9"/>
  <c r="CS353" i="9"/>
  <c r="DK353" i="9"/>
  <c r="Q354" i="9"/>
  <c r="FN355" i="9"/>
  <c r="BJ356" i="9"/>
  <c r="AF356" i="9" s="1"/>
  <c r="HD357" i="9"/>
  <c r="HH357" i="9" s="1"/>
  <c r="DD357" i="9"/>
  <c r="AU358" i="9"/>
  <c r="AW358" i="9" s="1"/>
  <c r="DF358" i="9"/>
  <c r="CB358" i="9" s="1"/>
  <c r="DH358" i="9" s="1"/>
  <c r="DK358" i="9"/>
  <c r="AW359" i="9"/>
  <c r="DK359" i="9"/>
  <c r="GS359" i="9"/>
  <c r="GW359" i="9"/>
  <c r="GV359" i="9"/>
  <c r="GZ359" i="9" s="1"/>
  <c r="GR359" i="9"/>
  <c r="AZ362" i="9"/>
  <c r="BJ362" i="9" s="1"/>
  <c r="AF362" i="9" s="1"/>
  <c r="P362" i="9"/>
  <c r="BK362" i="9"/>
  <c r="AG362" i="9" s="1"/>
  <c r="DG363" i="9"/>
  <c r="CC363" i="9" s="1"/>
  <c r="DI363" i="9" s="1"/>
  <c r="GO365" i="9"/>
  <c r="CV366" i="9"/>
  <c r="P366" i="9"/>
  <c r="GO367" i="9"/>
  <c r="BE367" i="9"/>
  <c r="EJ368" i="9"/>
  <c r="FP368" i="9"/>
  <c r="BK369" i="9"/>
  <c r="AG369" i="9" s="1"/>
  <c r="GO370" i="9"/>
  <c r="BE370" i="9"/>
  <c r="GV370" i="9"/>
  <c r="CP373" i="9"/>
  <c r="CR373" i="9" s="1"/>
  <c r="GO375" i="9"/>
  <c r="BE375" i="9"/>
  <c r="Q375" i="9"/>
  <c r="EY380" i="9"/>
  <c r="FQ380" i="9"/>
  <c r="FA380" i="9"/>
  <c r="EY381" i="9"/>
  <c r="FA381" i="9" s="1"/>
  <c r="FL397" i="9"/>
  <c r="P397" i="9"/>
  <c r="CR359" i="9"/>
  <c r="GI359" i="9"/>
  <c r="GY359" i="9" s="1"/>
  <c r="GH360" i="9"/>
  <c r="FN363" i="9"/>
  <c r="GH363" i="9"/>
  <c r="CV365" i="9"/>
  <c r="DF365" i="9" s="1"/>
  <c r="CB365" i="9" s="1"/>
  <c r="DH365" i="9" s="1"/>
  <c r="GF365" i="9"/>
  <c r="GK365" i="9"/>
  <c r="GO366" i="9"/>
  <c r="BE366" i="9"/>
  <c r="CS366" i="9"/>
  <c r="CQ366" i="9"/>
  <c r="GN367" i="9"/>
  <c r="BD367" i="9"/>
  <c r="GX367" i="9"/>
  <c r="GI369" i="9"/>
  <c r="GG370" i="9"/>
  <c r="GK370" i="9" s="1"/>
  <c r="Q370" i="9"/>
  <c r="FO370" i="9"/>
  <c r="GU370" i="9"/>
  <c r="GY370" i="9" s="1"/>
  <c r="GI370" i="9"/>
  <c r="GG373" i="9"/>
  <c r="GK373" i="9" s="1"/>
  <c r="Q373" i="9"/>
  <c r="DG374" i="9"/>
  <c r="CC374" i="9" s="1"/>
  <c r="DI374" i="9" s="1"/>
  <c r="GS376" i="9"/>
  <c r="BK377" i="9"/>
  <c r="AG377" i="9" s="1"/>
  <c r="BI378" i="9"/>
  <c r="BK378" i="9" s="1"/>
  <c r="AG378" i="9" s="1"/>
  <c r="HE378" i="9"/>
  <c r="HI378" i="9" s="1"/>
  <c r="EY378" i="9"/>
  <c r="FA378" i="9" s="1"/>
  <c r="EY379" i="9"/>
  <c r="FA379" i="9" s="1"/>
  <c r="GI379" i="9"/>
  <c r="GY379" i="9" s="1"/>
  <c r="AZ380" i="9"/>
  <c r="BJ380" i="9" s="1"/>
  <c r="AF380" i="9" s="1"/>
  <c r="P380" i="9"/>
  <c r="GF380" i="9"/>
  <c r="HE383" i="9"/>
  <c r="HI383" i="9" s="1"/>
  <c r="DE383" i="9"/>
  <c r="CW391" i="9"/>
  <c r="DG391" i="9" s="1"/>
  <c r="CC391" i="9" s="1"/>
  <c r="DI391" i="9" s="1"/>
  <c r="GG391" i="9"/>
  <c r="GK391" i="9" s="1"/>
  <c r="AV397" i="9"/>
  <c r="AT397" i="9"/>
  <c r="DJ397" i="9"/>
  <c r="GP358" i="9"/>
  <c r="FN359" i="9"/>
  <c r="EJ359" i="9" s="1"/>
  <c r="DO361" i="9"/>
  <c r="DQ361" i="9"/>
  <c r="GS361" i="9"/>
  <c r="GW361" i="9"/>
  <c r="GG362" i="9"/>
  <c r="GK362" i="9" s="1"/>
  <c r="GH362" i="9"/>
  <c r="GX362" i="9" s="1"/>
  <c r="GG363" i="9"/>
  <c r="Q363" i="9"/>
  <c r="BA363" i="9"/>
  <c r="BK363" i="9" s="1"/>
  <c r="AG363" i="9" s="1"/>
  <c r="GX363" i="9"/>
  <c r="HD364" i="9"/>
  <c r="HH364" i="9" s="1"/>
  <c r="BH364" i="9"/>
  <c r="CS364" i="9"/>
  <c r="AV366" i="9"/>
  <c r="DJ366" i="9"/>
  <c r="AT366" i="9"/>
  <c r="CZ366" i="9"/>
  <c r="GN366" i="9"/>
  <c r="DF367" i="9"/>
  <c r="CB367" i="9" s="1"/>
  <c r="DH367" i="9" s="1"/>
  <c r="Q368" i="9"/>
  <c r="GG368" i="9"/>
  <c r="BA368" i="9"/>
  <c r="EX368" i="9"/>
  <c r="EZ368" i="9" s="1"/>
  <c r="GU368" i="9"/>
  <c r="GQ368" i="9"/>
  <c r="FP369" i="9"/>
  <c r="GR369" i="9"/>
  <c r="DG370" i="9"/>
  <c r="CC370" i="9" s="1"/>
  <c r="DI370" i="9" s="1"/>
  <c r="AT372" i="9"/>
  <c r="AV372" i="9" s="1"/>
  <c r="GP373" i="9"/>
  <c r="GT373" i="9"/>
  <c r="AU375" i="9"/>
  <c r="AW375" i="9"/>
  <c r="BK375" i="9"/>
  <c r="AG375" i="9" s="1"/>
  <c r="FA375" i="9"/>
  <c r="EY375" i="9"/>
  <c r="GJ376" i="9"/>
  <c r="FO376" i="9"/>
  <c r="EK376" i="9" s="1"/>
  <c r="CQ379" i="9"/>
  <c r="CS379" i="9" s="1"/>
  <c r="GP379" i="9"/>
  <c r="GT379" i="9"/>
  <c r="GX379" i="9" s="1"/>
  <c r="GI380" i="9"/>
  <c r="GY380" i="9" s="1"/>
  <c r="CQ380" i="9"/>
  <c r="GY383" i="9"/>
  <c r="GT390" i="9"/>
  <c r="GP390" i="9"/>
  <c r="GP392" i="9"/>
  <c r="GT392" i="9"/>
  <c r="GX392" i="9" s="1"/>
  <c r="P396" i="9"/>
  <c r="GN396" i="9"/>
  <c r="BD396" i="9"/>
  <c r="BA398" i="9"/>
  <c r="BK398" i="9" s="1"/>
  <c r="AG398" i="9" s="1"/>
  <c r="Q398" i="9"/>
  <c r="GG398" i="9"/>
  <c r="GK398" i="9" s="1"/>
  <c r="AU354" i="9"/>
  <c r="AW354" i="9"/>
  <c r="DF354" i="9"/>
  <c r="CB354" i="9" s="1"/>
  <c r="DH354" i="9" s="1"/>
  <c r="DK354" i="9"/>
  <c r="AW355" i="9"/>
  <c r="AU355" i="9"/>
  <c r="DO355" i="9" s="1"/>
  <c r="DQ355" i="9" s="1"/>
  <c r="DF355" i="9"/>
  <c r="CB355" i="9" s="1"/>
  <c r="DH355" i="9" s="1"/>
  <c r="EY355" i="9"/>
  <c r="FA355" i="9" s="1"/>
  <c r="GF355" i="9"/>
  <c r="GJ355" i="9" s="1"/>
  <c r="HE357" i="9"/>
  <c r="HI357" i="9" s="1"/>
  <c r="FP357" i="9"/>
  <c r="GQ358" i="9"/>
  <c r="GF360" i="9"/>
  <c r="AU361" i="9"/>
  <c r="AW361" i="9" s="1"/>
  <c r="GH361" i="9"/>
  <c r="GX361" i="9" s="1"/>
  <c r="HK361" i="9"/>
  <c r="GN363" i="9"/>
  <c r="BD363" i="9"/>
  <c r="DO363" i="9"/>
  <c r="DQ363" i="9" s="1"/>
  <c r="HK363" i="9" s="1"/>
  <c r="GU363" i="9"/>
  <c r="GY363" i="9" s="1"/>
  <c r="HE364" i="9"/>
  <c r="HI364" i="9" s="1"/>
  <c r="GK364" i="9"/>
  <c r="HA364" i="9" s="1"/>
  <c r="GV365" i="9"/>
  <c r="FN366" i="9"/>
  <c r="EJ366" i="9" s="1"/>
  <c r="FO366" i="9"/>
  <c r="FP367" i="9"/>
  <c r="EJ367" i="9"/>
  <c r="GN368" i="9"/>
  <c r="BD368" i="9"/>
  <c r="BJ368" i="9" s="1"/>
  <c r="AF368" i="9" s="1"/>
  <c r="P368" i="9"/>
  <c r="FQ368" i="9"/>
  <c r="FA368" i="9"/>
  <c r="CQ369" i="9"/>
  <c r="CS369" i="9" s="1"/>
  <c r="CZ370" i="9"/>
  <c r="DF370" i="9" s="1"/>
  <c r="CB370" i="9" s="1"/>
  <c r="DH370" i="9" s="1"/>
  <c r="P370" i="9"/>
  <c r="Q371" i="9"/>
  <c r="DK372" i="9"/>
  <c r="AW372" i="9"/>
  <c r="FL373" i="9"/>
  <c r="P373" i="9"/>
  <c r="DK376" i="9"/>
  <c r="AU376" i="9"/>
  <c r="AW376" i="9" s="1"/>
  <c r="DN376" i="9"/>
  <c r="DP376" i="9" s="1"/>
  <c r="HJ376" i="9" s="1"/>
  <c r="CP377" i="9"/>
  <c r="CR377" i="9" s="1"/>
  <c r="DJ377" i="9"/>
  <c r="EY377" i="9"/>
  <c r="FA377" i="9" s="1"/>
  <c r="FQ377" i="9"/>
  <c r="GT377" i="9"/>
  <c r="GX377" i="9" s="1"/>
  <c r="GH377" i="9"/>
  <c r="Q378" i="9"/>
  <c r="GG378" i="9"/>
  <c r="GK378" i="9" s="1"/>
  <c r="GQ381" i="9"/>
  <c r="GN383" i="9"/>
  <c r="BD383" i="9"/>
  <c r="AW384" i="9"/>
  <c r="DK384" i="9"/>
  <c r="AU384" i="9"/>
  <c r="FQ385" i="9"/>
  <c r="CS387" i="9"/>
  <c r="DF390" i="9"/>
  <c r="CB390" i="9" s="1"/>
  <c r="DH390" i="9" s="1"/>
  <c r="DM391" i="9"/>
  <c r="BM391" i="9"/>
  <c r="P346" i="9"/>
  <c r="P358" i="9"/>
  <c r="Q360" i="9"/>
  <c r="FN361" i="9"/>
  <c r="EJ361" i="9" s="1"/>
  <c r="AT364" i="9"/>
  <c r="AV364" i="9" s="1"/>
  <c r="GJ364" i="9"/>
  <c r="BJ365" i="9"/>
  <c r="AF365" i="9" s="1"/>
  <c r="FO365" i="9"/>
  <c r="Q366" i="9"/>
  <c r="DK366" i="9"/>
  <c r="AU366" i="9"/>
  <c r="AW366" i="9" s="1"/>
  <c r="BI367" i="9"/>
  <c r="HE367" i="9"/>
  <c r="HI367" i="9" s="1"/>
  <c r="CP368" i="9"/>
  <c r="CR368" i="9"/>
  <c r="DJ368" i="9"/>
  <c r="AT369" i="9"/>
  <c r="DN369" i="9" s="1"/>
  <c r="DP369" i="9" s="1"/>
  <c r="AV369" i="9"/>
  <c r="DG369" i="9"/>
  <c r="CC369" i="9" s="1"/>
  <c r="DI369" i="9" s="1"/>
  <c r="DQ370" i="9"/>
  <c r="HE370" i="9"/>
  <c r="HI370" i="9" s="1"/>
  <c r="AZ371" i="9"/>
  <c r="BJ371" i="9" s="1"/>
  <c r="AF371" i="9" s="1"/>
  <c r="GF371" i="9"/>
  <c r="GJ371" i="9" s="1"/>
  <c r="P371" i="9"/>
  <c r="FA372" i="9"/>
  <c r="EY372" i="9"/>
  <c r="GN375" i="9"/>
  <c r="BD375" i="9"/>
  <c r="CQ375" i="9"/>
  <c r="CS375" i="9" s="1"/>
  <c r="GR378" i="9"/>
  <c r="AV379" i="9"/>
  <c r="DJ379" i="9"/>
  <c r="AT379" i="9"/>
  <c r="CZ379" i="9"/>
  <c r="DF379" i="9" s="1"/>
  <c r="CB379" i="9" s="1"/>
  <c r="DH379" i="9" s="1"/>
  <c r="GN379" i="9"/>
  <c r="P379" i="9"/>
  <c r="BA380" i="9"/>
  <c r="BK380" i="9" s="1"/>
  <c r="AG380" i="9" s="1"/>
  <c r="GG380" i="9"/>
  <c r="FA383" i="9"/>
  <c r="EY383" i="9"/>
  <c r="CZ384" i="9"/>
  <c r="DF384" i="9" s="1"/>
  <c r="CB384" i="9" s="1"/>
  <c r="DH384" i="9" s="1"/>
  <c r="P384" i="9"/>
  <c r="GT386" i="9"/>
  <c r="GX386" i="9" s="1"/>
  <c r="GP386" i="9"/>
  <c r="GP361" i="9"/>
  <c r="AV362" i="9"/>
  <c r="DJ362" i="9"/>
  <c r="DG364" i="9"/>
  <c r="CC364" i="9" s="1"/>
  <c r="DI364" i="9" s="1"/>
  <c r="HJ367" i="9"/>
  <c r="DN367" i="9"/>
  <c r="DP367" i="9" s="1"/>
  <c r="EY367" i="9"/>
  <c r="FA367" i="9" s="1"/>
  <c r="GY367" i="9"/>
  <c r="EX369" i="9"/>
  <c r="EZ369" i="9" s="1"/>
  <c r="GQ372" i="9"/>
  <c r="AT373" i="9"/>
  <c r="AV373" i="9"/>
  <c r="DJ373" i="9"/>
  <c r="Q374" i="9"/>
  <c r="CZ374" i="9"/>
  <c r="DF374" i="9" s="1"/>
  <c r="CB374" i="9" s="1"/>
  <c r="DH374" i="9" s="1"/>
  <c r="GN374" i="9"/>
  <c r="HD375" i="9"/>
  <c r="HH375" i="9" s="1"/>
  <c r="GK375" i="9"/>
  <c r="DG375" i="9"/>
  <c r="CC375" i="9" s="1"/>
  <c r="DI375" i="9" s="1"/>
  <c r="GN376" i="9"/>
  <c r="BD376" i="9"/>
  <c r="BJ376" i="9" s="1"/>
  <c r="AF376" i="9" s="1"/>
  <c r="P376" i="9"/>
  <c r="CP376" i="9"/>
  <c r="CR376" i="9" s="1"/>
  <c r="BJ383" i="9"/>
  <c r="AF383" i="9" s="1"/>
  <c r="HD386" i="9"/>
  <c r="HH386" i="9" s="1"/>
  <c r="BH386" i="9"/>
  <c r="GW386" i="9"/>
  <c r="GS386" i="9"/>
  <c r="CS391" i="9"/>
  <c r="CQ391" i="9"/>
  <c r="DK391" i="9"/>
  <c r="CQ392" i="9"/>
  <c r="CS392" i="9" s="1"/>
  <c r="AU394" i="9"/>
  <c r="GI394" i="9"/>
  <c r="GY394" i="9" s="1"/>
  <c r="GF395" i="9"/>
  <c r="P395" i="9"/>
  <c r="AZ395" i="9"/>
  <c r="FQ360" i="9"/>
  <c r="AT361" i="9"/>
  <c r="AV361" i="9"/>
  <c r="AU362" i="9"/>
  <c r="AW362" i="9" s="1"/>
  <c r="EZ362" i="9"/>
  <c r="FP362" i="9"/>
  <c r="FA363" i="9"/>
  <c r="BH365" i="9"/>
  <c r="P365" i="9"/>
  <c r="GR365" i="9"/>
  <c r="AZ367" i="9"/>
  <c r="BJ367" i="9" s="1"/>
  <c r="AF367" i="9" s="1"/>
  <c r="GF367" i="9"/>
  <c r="GJ367" i="9" s="1"/>
  <c r="P367" i="9"/>
  <c r="CQ367" i="9"/>
  <c r="CS367" i="9" s="1"/>
  <c r="DK367" i="9"/>
  <c r="AU368" i="9"/>
  <c r="AW368" i="9" s="1"/>
  <c r="DF368" i="9"/>
  <c r="CB368" i="9" s="1"/>
  <c r="DH368" i="9" s="1"/>
  <c r="GI368" i="9"/>
  <c r="EZ370" i="9"/>
  <c r="EX370" i="9"/>
  <c r="FN372" i="9"/>
  <c r="FO372" i="9"/>
  <c r="EK372" i="9" s="1"/>
  <c r="AW373" i="9"/>
  <c r="BJ373" i="9"/>
  <c r="AF373" i="9" s="1"/>
  <c r="DK373" i="9"/>
  <c r="BK374" i="9"/>
  <c r="AG374" i="9" s="1"/>
  <c r="HE375" i="9"/>
  <c r="HI375" i="9" s="1"/>
  <c r="CQ376" i="9"/>
  <c r="CS376" i="9" s="1"/>
  <c r="EY376" i="9"/>
  <c r="FA376" i="9" s="1"/>
  <c r="DG378" i="9"/>
  <c r="CC378" i="9" s="1"/>
  <c r="DI378" i="9" s="1"/>
  <c r="FP379" i="9"/>
  <c r="EJ379" i="9"/>
  <c r="GG381" i="9"/>
  <c r="BA381" i="9"/>
  <c r="Q381" i="9"/>
  <c r="GY382" i="9"/>
  <c r="DE384" i="9"/>
  <c r="DG384" i="9" s="1"/>
  <c r="CC384" i="9" s="1"/>
  <c r="DI384" i="9" s="1"/>
  <c r="HE384" i="9"/>
  <c r="HI384" i="9" s="1"/>
  <c r="GQ385" i="9"/>
  <c r="GU385" i="9"/>
  <c r="GY385" i="9" s="1"/>
  <c r="EK390" i="9"/>
  <c r="FQ390" i="9"/>
  <c r="P394" i="9"/>
  <c r="BD394" i="9"/>
  <c r="BJ394" i="9" s="1"/>
  <c r="AF394" i="9" s="1"/>
  <c r="GN394" i="9"/>
  <c r="GG395" i="9"/>
  <c r="GK395" i="9" s="1"/>
  <c r="Q395" i="9"/>
  <c r="BA395" i="9"/>
  <c r="HE397" i="9"/>
  <c r="HI397" i="9" s="1"/>
  <c r="Q397" i="9"/>
  <c r="BI397" i="9"/>
  <c r="GT397" i="9"/>
  <c r="GX397" i="9" s="1"/>
  <c r="GH397" i="9"/>
  <c r="CR361" i="9"/>
  <c r="AZ363" i="9"/>
  <c r="BJ363" i="9" s="1"/>
  <c r="AF363" i="9" s="1"/>
  <c r="GF363" i="9"/>
  <c r="P363" i="9"/>
  <c r="CP364" i="9"/>
  <c r="CR364" i="9"/>
  <c r="EX365" i="9"/>
  <c r="EZ365" i="9" s="1"/>
  <c r="HD367" i="9"/>
  <c r="HH367" i="9" s="1"/>
  <c r="HD368" i="9"/>
  <c r="HH368" i="9" s="1"/>
  <c r="BH368" i="9"/>
  <c r="DK368" i="9"/>
  <c r="GH368" i="9"/>
  <c r="Q369" i="9"/>
  <c r="CR369" i="9"/>
  <c r="DK371" i="9"/>
  <c r="GI371" i="9"/>
  <c r="GN372" i="9"/>
  <c r="BD372" i="9"/>
  <c r="P372" i="9"/>
  <c r="GI372" i="9"/>
  <c r="GY372" i="9" s="1"/>
  <c r="GP372" i="9"/>
  <c r="GT372" i="9"/>
  <c r="GX372" i="9" s="1"/>
  <c r="GR373" i="9"/>
  <c r="AT376" i="9"/>
  <c r="AV376" i="9" s="1"/>
  <c r="GU376" i="9"/>
  <c r="GY376" i="9" s="1"/>
  <c r="GJ378" i="9"/>
  <c r="GZ378" i="9" s="1"/>
  <c r="GU381" i="9"/>
  <c r="GI381" i="9"/>
  <c r="DK382" i="9"/>
  <c r="FO383" i="9"/>
  <c r="EK383" i="9" s="1"/>
  <c r="DN384" i="9"/>
  <c r="DP384" i="9" s="1"/>
  <c r="HJ384" i="9" s="1"/>
  <c r="Q385" i="9"/>
  <c r="GO385" i="9"/>
  <c r="BE385" i="9"/>
  <c r="BK385" i="9" s="1"/>
  <c r="AG385" i="9" s="1"/>
  <c r="CS385" i="9"/>
  <c r="CQ385" i="9"/>
  <c r="AU386" i="9"/>
  <c r="AW386" i="9" s="1"/>
  <c r="DK386" i="9"/>
  <c r="BK386" i="9"/>
  <c r="AG386" i="9" s="1"/>
  <c r="HE387" i="9"/>
  <c r="HI387" i="9" s="1"/>
  <c r="BI387" i="9"/>
  <c r="BK387" i="9" s="1"/>
  <c r="AG387" i="9" s="1"/>
  <c r="Q387" i="9"/>
  <c r="EZ388" i="9"/>
  <c r="FP388" i="9"/>
  <c r="GP388" i="9"/>
  <c r="GT388" i="9"/>
  <c r="AT368" i="9"/>
  <c r="AV368" i="9" s="1"/>
  <c r="BJ369" i="9"/>
  <c r="AF369" i="9" s="1"/>
  <c r="CV369" i="9"/>
  <c r="DF369" i="9" s="1"/>
  <c r="CB369" i="9" s="1"/>
  <c r="DH369" i="9" s="1"/>
  <c r="GF369" i="9"/>
  <c r="GJ369" i="9" s="1"/>
  <c r="GP369" i="9"/>
  <c r="GX369" i="9" s="1"/>
  <c r="DJ370" i="9"/>
  <c r="AT370" i="9"/>
  <c r="AV370" i="9" s="1"/>
  <c r="EY370" i="9"/>
  <c r="FA370" i="9" s="1"/>
  <c r="FN371" i="9"/>
  <c r="HD372" i="9"/>
  <c r="HH372" i="9" s="1"/>
  <c r="BH372" i="9"/>
  <c r="BH373" i="9"/>
  <c r="HD373" i="9"/>
  <c r="HH373" i="9" s="1"/>
  <c r="EY373" i="9"/>
  <c r="FQ373" i="9"/>
  <c r="GI373" i="9"/>
  <c r="GY373" i="9" s="1"/>
  <c r="GQ374" i="9"/>
  <c r="AZ375" i="9"/>
  <c r="BJ375" i="9" s="1"/>
  <c r="AF375" i="9" s="1"/>
  <c r="GF375" i="9"/>
  <c r="GJ375" i="9" s="1"/>
  <c r="P375" i="9"/>
  <c r="FO377" i="9"/>
  <c r="EK377" i="9" s="1"/>
  <c r="DF378" i="9"/>
  <c r="CB378" i="9" s="1"/>
  <c r="DH378" i="9" s="1"/>
  <c r="DK379" i="9"/>
  <c r="AW381" i="9"/>
  <c r="FA382" i="9"/>
  <c r="Q383" i="9"/>
  <c r="CW383" i="9"/>
  <c r="DG383" i="9" s="1"/>
  <c r="CC383" i="9" s="1"/>
  <c r="DI383" i="9" s="1"/>
  <c r="CQ383" i="9"/>
  <c r="BJ384" i="9"/>
  <c r="AF384" i="9" s="1"/>
  <c r="HE385" i="9"/>
  <c r="HI385" i="9" s="1"/>
  <c r="BI385" i="9"/>
  <c r="AU387" i="9"/>
  <c r="AW387" i="9" s="1"/>
  <c r="GR388" i="9"/>
  <c r="GV388" i="9"/>
  <c r="GQ390" i="9"/>
  <c r="GU390" i="9"/>
  <c r="GY390" i="9" s="1"/>
  <c r="GP391" i="9"/>
  <c r="GT391" i="9"/>
  <c r="EK396" i="9"/>
  <c r="FQ396" i="9"/>
  <c r="BK399" i="9"/>
  <c r="AG399" i="9" s="1"/>
  <c r="DF364" i="9"/>
  <c r="CB364" i="9" s="1"/>
  <c r="DH364" i="9" s="1"/>
  <c r="AT365" i="9"/>
  <c r="AV365" i="9" s="1"/>
  <c r="FN365" i="9"/>
  <c r="BJ366" i="9"/>
  <c r="AF366" i="9" s="1"/>
  <c r="GF366" i="9"/>
  <c r="GJ366" i="9" s="1"/>
  <c r="GQ369" i="9"/>
  <c r="GY369" i="9" s="1"/>
  <c r="GN371" i="9"/>
  <c r="BD371" i="9"/>
  <c r="GH372" i="9"/>
  <c r="DF373" i="9"/>
  <c r="CB373" i="9" s="1"/>
  <c r="DH373" i="9" s="1"/>
  <c r="GF373" i="9"/>
  <c r="AV374" i="9"/>
  <c r="DJ374" i="9"/>
  <c r="GH375" i="9"/>
  <c r="GX375" i="9" s="1"/>
  <c r="DF375" i="9"/>
  <c r="CB375" i="9" s="1"/>
  <c r="DH375" i="9" s="1"/>
  <c r="BK379" i="9"/>
  <c r="AG379" i="9" s="1"/>
  <c r="GK379" i="9"/>
  <c r="CS380" i="9"/>
  <c r="DJ381" i="9"/>
  <c r="CP381" i="9"/>
  <c r="CR381" i="9" s="1"/>
  <c r="DK381" i="9"/>
  <c r="BA384" i="9"/>
  <c r="BK384" i="9" s="1"/>
  <c r="AG384" i="9" s="1"/>
  <c r="GG384" i="9"/>
  <c r="FD384" i="9"/>
  <c r="FN384" i="9" s="1"/>
  <c r="GF384" i="9"/>
  <c r="GJ384" i="9" s="1"/>
  <c r="DJ385" i="9"/>
  <c r="AT385" i="9"/>
  <c r="AV385" i="9" s="1"/>
  <c r="DF385" i="9"/>
  <c r="CB385" i="9" s="1"/>
  <c r="DH385" i="9" s="1"/>
  <c r="EX387" i="9"/>
  <c r="EZ387" i="9" s="1"/>
  <c r="GG388" i="9"/>
  <c r="GK388" i="9" s="1"/>
  <c r="BA388" i="9"/>
  <c r="BK388" i="9" s="1"/>
  <c r="AG388" i="9" s="1"/>
  <c r="Q388" i="9"/>
  <c r="FO388" i="9"/>
  <c r="DK390" i="9"/>
  <c r="AU390" i="9"/>
  <c r="AW390" i="9" s="1"/>
  <c r="GS390" i="9"/>
  <c r="GW390" i="9"/>
  <c r="EX391" i="9"/>
  <c r="EZ391" i="9" s="1"/>
  <c r="Q392" i="9"/>
  <c r="GG392" i="9"/>
  <c r="CW392" i="9"/>
  <c r="DG392" i="9" s="1"/>
  <c r="CC392" i="9" s="1"/>
  <c r="DI392" i="9" s="1"/>
  <c r="GR392" i="9"/>
  <c r="AZ393" i="9"/>
  <c r="GF393" i="9"/>
  <c r="GV393" i="9" s="1"/>
  <c r="P393" i="9"/>
  <c r="DE398" i="9"/>
  <c r="HE398" i="9"/>
  <c r="HI398" i="9" s="1"/>
  <c r="EZ378" i="9"/>
  <c r="FO379" i="9"/>
  <c r="CP380" i="9"/>
  <c r="CR380" i="9" s="1"/>
  <c r="GP380" i="9"/>
  <c r="GX380" i="9" s="1"/>
  <c r="FP380" i="9"/>
  <c r="EX380" i="9"/>
  <c r="EZ380" i="9" s="1"/>
  <c r="GG382" i="9"/>
  <c r="GK382" i="9" s="1"/>
  <c r="BA382" i="9"/>
  <c r="BK382" i="9" s="1"/>
  <c r="AG382" i="9" s="1"/>
  <c r="GO384" i="9"/>
  <c r="GU384" i="9"/>
  <c r="GQ384" i="9"/>
  <c r="DK385" i="9"/>
  <c r="FN385" i="9"/>
  <c r="EJ385" i="9" s="1"/>
  <c r="GF386" i="9"/>
  <c r="GJ386" i="9" s="1"/>
  <c r="P386" i="9"/>
  <c r="AZ386" i="9"/>
  <c r="BH387" i="9"/>
  <c r="BJ387" i="9" s="1"/>
  <c r="AF387" i="9" s="1"/>
  <c r="HD387" i="9"/>
  <c r="HH387" i="9" s="1"/>
  <c r="EY387" i="9"/>
  <c r="FA387" i="9" s="1"/>
  <c r="CQ388" i="9"/>
  <c r="CS388" i="9" s="1"/>
  <c r="GS388" i="9"/>
  <c r="GW388" i="9"/>
  <c r="CQ389" i="9"/>
  <c r="CS389" i="9"/>
  <c r="GU389" i="9"/>
  <c r="GQ389" i="9"/>
  <c r="GK390" i="9"/>
  <c r="DG390" i="9"/>
  <c r="CC390" i="9" s="1"/>
  <c r="DI390" i="9" s="1"/>
  <c r="FN390" i="9"/>
  <c r="BH391" i="9"/>
  <c r="HD391" i="9"/>
  <c r="HH391" i="9" s="1"/>
  <c r="FN391" i="9"/>
  <c r="EJ391" i="9" s="1"/>
  <c r="DF392" i="9"/>
  <c r="CB392" i="9" s="1"/>
  <c r="DH392" i="9" s="1"/>
  <c r="GO394" i="9"/>
  <c r="CW394" i="9"/>
  <c r="DG394" i="9" s="1"/>
  <c r="CC394" i="9" s="1"/>
  <c r="DI394" i="9" s="1"/>
  <c r="GG394" i="9"/>
  <c r="DF394" i="9"/>
  <c r="CB394" i="9" s="1"/>
  <c r="DH394" i="9" s="1"/>
  <c r="CQ395" i="9"/>
  <c r="CS395" i="9" s="1"/>
  <c r="DK395" i="9"/>
  <c r="GI395" i="9"/>
  <c r="GU395" i="9"/>
  <c r="GY395" i="9" s="1"/>
  <c r="DF397" i="9"/>
  <c r="CB397" i="9" s="1"/>
  <c r="DH397" i="9" s="1"/>
  <c r="BD398" i="9"/>
  <c r="P398" i="9"/>
  <c r="GN398" i="9"/>
  <c r="BJ370" i="9"/>
  <c r="AF370" i="9" s="1"/>
  <c r="AW374" i="9"/>
  <c r="EZ374" i="9"/>
  <c r="FP374" i="9"/>
  <c r="DF376" i="9"/>
  <c r="CB376" i="9" s="1"/>
  <c r="DH376" i="9" s="1"/>
  <c r="CR378" i="9"/>
  <c r="CP378" i="9"/>
  <c r="FN378" i="9"/>
  <c r="GO379" i="9"/>
  <c r="Q379" i="9"/>
  <c r="GQ379" i="9"/>
  <c r="FN381" i="9"/>
  <c r="CQ382" i="9"/>
  <c r="CS382" i="9"/>
  <c r="GO383" i="9"/>
  <c r="GN386" i="9"/>
  <c r="BD386" i="9"/>
  <c r="P387" i="9"/>
  <c r="AT387" i="9"/>
  <c r="DJ387" i="9"/>
  <c r="AV387" i="9"/>
  <c r="FH387" i="9"/>
  <c r="GR387" i="9" s="1"/>
  <c r="GZ387" i="9" s="1"/>
  <c r="AW388" i="9"/>
  <c r="HE389" i="9"/>
  <c r="HI389" i="9" s="1"/>
  <c r="GF390" i="9"/>
  <c r="GJ390" i="9" s="1"/>
  <c r="P390" i="9"/>
  <c r="AZ390" i="9"/>
  <c r="GJ391" i="9"/>
  <c r="DG395" i="9"/>
  <c r="CC395" i="9" s="1"/>
  <c r="DI395" i="9" s="1"/>
  <c r="DF399" i="9"/>
  <c r="CB399" i="9" s="1"/>
  <c r="DH399" i="9" s="1"/>
  <c r="CP379" i="9"/>
  <c r="CR379" i="9" s="1"/>
  <c r="HD379" i="9"/>
  <c r="HH379" i="9" s="1"/>
  <c r="GQ380" i="9"/>
  <c r="FO381" i="9"/>
  <c r="EK381" i="9" s="1"/>
  <c r="GX381" i="9"/>
  <c r="FO382" i="9"/>
  <c r="GP383" i="9"/>
  <c r="GT383" i="9"/>
  <c r="HD383" i="9"/>
  <c r="HH383" i="9" s="1"/>
  <c r="DK387" i="9"/>
  <c r="DG387" i="9"/>
  <c r="CC387" i="9" s="1"/>
  <c r="DI387" i="9" s="1"/>
  <c r="GS387" i="9"/>
  <c r="GW387" i="9"/>
  <c r="GI390" i="9"/>
  <c r="P391" i="9"/>
  <c r="GT393" i="9"/>
  <c r="GH393" i="9"/>
  <c r="DJ394" i="9"/>
  <c r="AT394" i="9"/>
  <c r="AV394" i="9"/>
  <c r="BE394" i="9"/>
  <c r="HD394" i="9"/>
  <c r="HH394" i="9" s="1"/>
  <c r="DD394" i="9"/>
  <c r="DO396" i="9"/>
  <c r="DQ396" i="9"/>
  <c r="HK396" i="9" s="1"/>
  <c r="HD397" i="9"/>
  <c r="HH397" i="9" s="1"/>
  <c r="BH397" i="9"/>
  <c r="BJ397" i="9" s="1"/>
  <c r="AF397" i="9" s="1"/>
  <c r="EX397" i="9"/>
  <c r="EZ397" i="9" s="1"/>
  <c r="GF399" i="9"/>
  <c r="GJ399" i="9" s="1"/>
  <c r="P399" i="9"/>
  <c r="AZ399" i="9"/>
  <c r="BJ399" i="9" s="1"/>
  <c r="AF399" i="9" s="1"/>
  <c r="FN370" i="9"/>
  <c r="EJ370" i="9" s="1"/>
  <c r="HE377" i="9"/>
  <c r="HI377" i="9" s="1"/>
  <c r="AT378" i="9"/>
  <c r="DN378" i="9" s="1"/>
  <c r="DP378" i="9" s="1"/>
  <c r="HJ378" i="9" s="1"/>
  <c r="AV378" i="9"/>
  <c r="AU378" i="9"/>
  <c r="DO378" i="9" s="1"/>
  <c r="DQ378" i="9" s="1"/>
  <c r="HK378" i="9" s="1"/>
  <c r="GU378" i="9"/>
  <c r="GY378" i="9" s="1"/>
  <c r="GF379" i="9"/>
  <c r="GJ379" i="9" s="1"/>
  <c r="FN380" i="9"/>
  <c r="EJ380" i="9" s="1"/>
  <c r="GO382" i="9"/>
  <c r="CS383" i="9"/>
  <c r="AZ385" i="9"/>
  <c r="BJ385" i="9" s="1"/>
  <c r="AF385" i="9" s="1"/>
  <c r="GF385" i="9"/>
  <c r="GJ385" i="9" s="1"/>
  <c r="CS386" i="9"/>
  <c r="FN387" i="9"/>
  <c r="EJ387" i="9" s="1"/>
  <c r="GP387" i="9"/>
  <c r="GT387" i="9"/>
  <c r="HD388" i="9"/>
  <c r="HH388" i="9" s="1"/>
  <c r="P388" i="9"/>
  <c r="GN390" i="9"/>
  <c r="BD390" i="9"/>
  <c r="AU392" i="9"/>
  <c r="AW392" i="9" s="1"/>
  <c r="FP394" i="9"/>
  <c r="EX394" i="9"/>
  <c r="EZ394" i="9" s="1"/>
  <c r="GI396" i="9"/>
  <c r="EY397" i="9"/>
  <c r="FA397" i="9" s="1"/>
  <c r="FQ397" i="9"/>
  <c r="GU397" i="9"/>
  <c r="GY397" i="9" s="1"/>
  <c r="GQ397" i="9"/>
  <c r="CP399" i="9"/>
  <c r="DJ399" i="9"/>
  <c r="CR399" i="9"/>
  <c r="GP376" i="9"/>
  <c r="GX376" i="9" s="1"/>
  <c r="GU377" i="9"/>
  <c r="GY377" i="9" s="1"/>
  <c r="AW378" i="9"/>
  <c r="GH378" i="9"/>
  <c r="GX378" i="9" s="1"/>
  <c r="BJ379" i="9"/>
  <c r="AF379" i="9" s="1"/>
  <c r="GH379" i="9"/>
  <c r="AT381" i="9"/>
  <c r="AV381" i="9" s="1"/>
  <c r="GP381" i="9"/>
  <c r="BE381" i="9"/>
  <c r="GS381" i="9" s="1"/>
  <c r="HD382" i="9"/>
  <c r="HH382" i="9" s="1"/>
  <c r="BH382" i="9"/>
  <c r="BJ382" i="9" s="1"/>
  <c r="AF382" i="9" s="1"/>
  <c r="AV384" i="9"/>
  <c r="AT384" i="9"/>
  <c r="EZ384" i="9"/>
  <c r="EX384" i="9"/>
  <c r="GK386" i="9"/>
  <c r="Q389" i="9"/>
  <c r="GG389" i="9"/>
  <c r="BA389" i="9"/>
  <c r="BK389" i="9" s="1"/>
  <c r="AG389" i="9" s="1"/>
  <c r="EY389" i="9"/>
  <c r="FA389" i="9" s="1"/>
  <c r="HK389" i="9" s="1"/>
  <c r="Q391" i="9"/>
  <c r="GO391" i="9"/>
  <c r="GI391" i="9"/>
  <c r="GY391" i="9" s="1"/>
  <c r="P392" i="9"/>
  <c r="AZ392" i="9"/>
  <c r="BJ392" i="9" s="1"/>
  <c r="AF392" i="9" s="1"/>
  <c r="GF392" i="9"/>
  <c r="HD395" i="9"/>
  <c r="HH395" i="9" s="1"/>
  <c r="BH395" i="9"/>
  <c r="BI396" i="9"/>
  <c r="BK396" i="9" s="1"/>
  <c r="AG396" i="9" s="1"/>
  <c r="HE396" i="9"/>
  <c r="HI396" i="9" s="1"/>
  <c r="CP396" i="9"/>
  <c r="CR396" i="9" s="1"/>
  <c r="FN397" i="9"/>
  <c r="CQ399" i="9"/>
  <c r="DK399" i="9"/>
  <c r="CS399" i="9"/>
  <c r="CP363" i="9"/>
  <c r="CP367" i="9"/>
  <c r="CR367" i="9" s="1"/>
  <c r="CP371" i="9"/>
  <c r="CR371" i="9" s="1"/>
  <c r="CP375" i="9"/>
  <c r="CR375" i="9" s="1"/>
  <c r="HD377" i="9"/>
  <c r="HH377" i="9" s="1"/>
  <c r="GP378" i="9"/>
  <c r="AU379" i="9"/>
  <c r="AW379" i="9" s="1"/>
  <c r="EZ379" i="9"/>
  <c r="GN381" i="9"/>
  <c r="BD381" i="9"/>
  <c r="BJ381" i="9" s="1"/>
  <c r="AF381" i="9" s="1"/>
  <c r="CP382" i="9"/>
  <c r="CR382" i="9"/>
  <c r="DJ382" i="9"/>
  <c r="AW383" i="9"/>
  <c r="DF383" i="9"/>
  <c r="CB383" i="9" s="1"/>
  <c r="DH383" i="9" s="1"/>
  <c r="DK383" i="9"/>
  <c r="GG383" i="9"/>
  <c r="CS384" i="9"/>
  <c r="GG385" i="9"/>
  <c r="GK385" i="9" s="1"/>
  <c r="BJ388" i="9"/>
  <c r="AF388" i="9" s="1"/>
  <c r="AZ389" i="9"/>
  <c r="BJ389" i="9" s="1"/>
  <c r="AF389" i="9" s="1"/>
  <c r="GF389" i="9"/>
  <c r="AT389" i="9"/>
  <c r="CQ390" i="9"/>
  <c r="CS390" i="9" s="1"/>
  <c r="DF393" i="9"/>
  <c r="CB393" i="9" s="1"/>
  <c r="DH393" i="9" s="1"/>
  <c r="CR393" i="9"/>
  <c r="EZ393" i="9"/>
  <c r="EX393" i="9"/>
  <c r="GX394" i="9"/>
  <c r="DF395" i="9"/>
  <c r="CB395" i="9" s="1"/>
  <c r="DH395" i="9" s="1"/>
  <c r="FN395" i="9"/>
  <c r="HD399" i="9"/>
  <c r="HH399" i="9" s="1"/>
  <c r="BH399" i="9"/>
  <c r="GN377" i="9"/>
  <c r="BD377" i="9"/>
  <c r="EX378" i="9"/>
  <c r="GF381" i="9"/>
  <c r="GJ381" i="9" s="1"/>
  <c r="P381" i="9"/>
  <c r="AT382" i="9"/>
  <c r="AV382" i="9" s="1"/>
  <c r="GP382" i="9"/>
  <c r="GX382" i="9" s="1"/>
  <c r="CP383" i="9"/>
  <c r="CR383" i="9" s="1"/>
  <c r="EX383" i="9"/>
  <c r="EZ383" i="9" s="1"/>
  <c r="FP383" i="9"/>
  <c r="EY384" i="9"/>
  <c r="FA384" i="9" s="1"/>
  <c r="GI384" i="9"/>
  <c r="GN385" i="9"/>
  <c r="AV388" i="9"/>
  <c r="DJ388" i="9"/>
  <c r="AT388" i="9"/>
  <c r="CV388" i="9"/>
  <c r="DF388" i="9" s="1"/>
  <c r="CB388" i="9" s="1"/>
  <c r="DH388" i="9" s="1"/>
  <c r="GF388" i="9"/>
  <c r="GJ388" i="9" s="1"/>
  <c r="GI388" i="9"/>
  <c r="FP389" i="9"/>
  <c r="EZ389" i="9"/>
  <c r="HD390" i="9"/>
  <c r="HH390" i="9" s="1"/>
  <c r="AT391" i="9"/>
  <c r="AV391" i="9" s="1"/>
  <c r="DJ391" i="9"/>
  <c r="GQ391" i="9"/>
  <c r="DN392" i="9"/>
  <c r="DP392" i="9" s="1"/>
  <c r="HJ392" i="9" s="1"/>
  <c r="DP393" i="9"/>
  <c r="HJ393" i="9" s="1"/>
  <c r="DN393" i="9"/>
  <c r="GY393" i="9"/>
  <c r="CP395" i="9"/>
  <c r="CR395" i="9"/>
  <c r="DJ395" i="9"/>
  <c r="GP395" i="9"/>
  <c r="FN396" i="9"/>
  <c r="GQ396" i="9"/>
  <c r="GU396" i="9"/>
  <c r="AW397" i="9"/>
  <c r="DK397" i="9"/>
  <c r="AU397" i="9"/>
  <c r="GS397" i="9"/>
  <c r="EY386" i="9"/>
  <c r="FA386" i="9"/>
  <c r="FQ386" i="9"/>
  <c r="DF387" i="9"/>
  <c r="CB387" i="9" s="1"/>
  <c r="DH387" i="9" s="1"/>
  <c r="FO389" i="9"/>
  <c r="EK389" i="9" s="1"/>
  <c r="GH391" i="9"/>
  <c r="BK393" i="9"/>
  <c r="AG393" i="9" s="1"/>
  <c r="FA393" i="9"/>
  <c r="FQ393" i="9"/>
  <c r="EY393" i="9"/>
  <c r="FO393" i="9"/>
  <c r="EK393" i="9" s="1"/>
  <c r="GN395" i="9"/>
  <c r="BD395" i="9"/>
  <c r="Q396" i="9"/>
  <c r="DG396" i="9"/>
  <c r="CC396" i="9" s="1"/>
  <c r="DI396" i="9" s="1"/>
  <c r="GK396" i="9"/>
  <c r="BA397" i="9"/>
  <c r="GG397" i="9"/>
  <c r="GR397" i="9"/>
  <c r="GV397" i="9"/>
  <c r="GZ397" i="9" s="1"/>
  <c r="DK398" i="9"/>
  <c r="AW398" i="9"/>
  <c r="AU398" i="9"/>
  <c r="EY392" i="9"/>
  <c r="FA392" i="9" s="1"/>
  <c r="FN393" i="9"/>
  <c r="EX396" i="9"/>
  <c r="EZ396" i="9"/>
  <c r="DA398" i="9"/>
  <c r="DG398" i="9" s="1"/>
  <c r="CC398" i="9" s="1"/>
  <c r="DI398" i="9" s="1"/>
  <c r="GO398" i="9"/>
  <c r="FQ398" i="9"/>
  <c r="EY398" i="9"/>
  <c r="FA398" i="9"/>
  <c r="GO399" i="9"/>
  <c r="BE399" i="9"/>
  <c r="FO399" i="9"/>
  <c r="GF382" i="9"/>
  <c r="GJ382" i="9" s="1"/>
  <c r="BE383" i="9"/>
  <c r="BK383" i="9" s="1"/>
  <c r="AG383" i="9" s="1"/>
  <c r="AU385" i="9"/>
  <c r="AW385" i="9" s="1"/>
  <c r="GH387" i="9"/>
  <c r="CP390" i="9"/>
  <c r="CR390" i="9" s="1"/>
  <c r="BJ391" i="9"/>
  <c r="AF391" i="9" s="1"/>
  <c r="GO392" i="9"/>
  <c r="BE392" i="9"/>
  <c r="BK392" i="9" s="1"/>
  <c r="AG392" i="9" s="1"/>
  <c r="GQ392" i="9"/>
  <c r="GU392" i="9"/>
  <c r="GO393" i="9"/>
  <c r="DA393" i="9"/>
  <c r="DG393" i="9" s="1"/>
  <c r="CC393" i="9" s="1"/>
  <c r="DI393" i="9" s="1"/>
  <c r="BA394" i="9"/>
  <c r="BK394" i="9" s="1"/>
  <c r="AG394" i="9" s="1"/>
  <c r="Q394" i="9"/>
  <c r="FO394" i="9"/>
  <c r="EK394" i="9" s="1"/>
  <c r="AT396" i="9"/>
  <c r="DJ396" i="9"/>
  <c r="AV396" i="9"/>
  <c r="CV396" i="9"/>
  <c r="DG397" i="9"/>
  <c r="CC397" i="9" s="1"/>
  <c r="DI397" i="9" s="1"/>
  <c r="AZ398" i="9"/>
  <c r="BJ398" i="9" s="1"/>
  <c r="AF398" i="9" s="1"/>
  <c r="GF398" i="9"/>
  <c r="GJ398" i="9" s="1"/>
  <c r="AT398" i="9"/>
  <c r="EZ398" i="9"/>
  <c r="GH383" i="9"/>
  <c r="CP386" i="9"/>
  <c r="CR386" i="9" s="1"/>
  <c r="CR387" i="9"/>
  <c r="AU391" i="9"/>
  <c r="AW391" i="9" s="1"/>
  <c r="CR391" i="9"/>
  <c r="CR392" i="9"/>
  <c r="Q393" i="9"/>
  <c r="GG393" i="9"/>
  <c r="GK393" i="9" s="1"/>
  <c r="EY394" i="9"/>
  <c r="FA394" i="9" s="1"/>
  <c r="GO395" i="9"/>
  <c r="BE395" i="9"/>
  <c r="GT395" i="9"/>
  <c r="GX395" i="9" s="1"/>
  <c r="BH396" i="9"/>
  <c r="HD396" i="9"/>
  <c r="HH396" i="9" s="1"/>
  <c r="GP396" i="9"/>
  <c r="GF397" i="9"/>
  <c r="GJ397" i="9" s="1"/>
  <c r="CQ397" i="9"/>
  <c r="CS397" i="9" s="1"/>
  <c r="HJ398" i="9"/>
  <c r="AV392" i="9"/>
  <c r="FO395" i="9"/>
  <c r="EY396" i="9"/>
  <c r="FA396" i="9" s="1"/>
  <c r="GI398" i="9"/>
  <c r="GY398" i="9" s="1"/>
  <c r="GN399" i="9"/>
  <c r="BD399" i="9"/>
  <c r="GI392" i="9"/>
  <c r="HE395" i="9"/>
  <c r="HI395" i="9" s="1"/>
  <c r="AU396" i="9"/>
  <c r="AW396" i="9" s="1"/>
  <c r="CS396" i="9"/>
  <c r="GG399" i="9"/>
  <c r="GK399" i="9" s="1"/>
  <c r="Q399" i="9"/>
  <c r="BM273" i="9"/>
  <c r="DM273" i="9"/>
  <c r="DH273" i="9"/>
  <c r="DL273" i="9"/>
  <c r="BM272" i="9"/>
  <c r="GY274" i="9"/>
  <c r="BM276" i="9"/>
  <c r="GS272" i="9"/>
  <c r="GW272" i="9"/>
  <c r="HA272" i="9" s="1"/>
  <c r="FO273" i="9"/>
  <c r="EK275" i="9"/>
  <c r="FQ275" i="9"/>
  <c r="EK271" i="9"/>
  <c r="FQ271" i="9"/>
  <c r="GS273" i="9"/>
  <c r="GY271" i="9"/>
  <c r="BL278" i="9"/>
  <c r="FQ272" i="9"/>
  <c r="CQ272" i="9"/>
  <c r="CS272" i="9" s="1"/>
  <c r="DJ273" i="9"/>
  <c r="AV273" i="9"/>
  <c r="AT273" i="9"/>
  <c r="GS277" i="9"/>
  <c r="GN278" i="9"/>
  <c r="BH282" i="9"/>
  <c r="P282" i="9"/>
  <c r="HD282" i="9"/>
  <c r="HH282" i="9" s="1"/>
  <c r="GP282" i="9"/>
  <c r="GT282" i="9"/>
  <c r="DM283" i="9"/>
  <c r="BM283" i="9"/>
  <c r="EJ292" i="9"/>
  <c r="FP292" i="9"/>
  <c r="HE271" i="9"/>
  <c r="HI271" i="9" s="1"/>
  <c r="GQ271" i="9"/>
  <c r="GT272" i="9"/>
  <c r="GX272" i="9" s="1"/>
  <c r="Q273" i="9"/>
  <c r="AU273" i="9"/>
  <c r="DO273" i="9" s="1"/>
  <c r="DQ273" i="9" s="1"/>
  <c r="HK273" i="9" s="1"/>
  <c r="GO274" i="9"/>
  <c r="DJ277" i="9"/>
  <c r="CP277" i="9"/>
  <c r="CR277" i="9" s="1"/>
  <c r="BL280" i="9"/>
  <c r="DL280" i="9"/>
  <c r="GY282" i="9"/>
  <c r="GP285" i="9"/>
  <c r="GT285" i="9"/>
  <c r="GX285" i="9" s="1"/>
  <c r="AT271" i="9"/>
  <c r="AV271" i="9" s="1"/>
  <c r="CQ271" i="9"/>
  <c r="CS271" i="9" s="1"/>
  <c r="CW272" i="9"/>
  <c r="DG272" i="9" s="1"/>
  <c r="CC272" i="9" s="1"/>
  <c r="DI272" i="9" s="1"/>
  <c r="GI272" i="9"/>
  <c r="GU272" i="9"/>
  <c r="BE274" i="9"/>
  <c r="BK274" i="9" s="1"/>
  <c r="AG274" i="9" s="1"/>
  <c r="FQ274" i="9"/>
  <c r="AT275" i="9"/>
  <c r="AV275" i="9" s="1"/>
  <c r="GY275" i="9"/>
  <c r="CQ277" i="9"/>
  <c r="CS277" i="9" s="1"/>
  <c r="DK277" i="9"/>
  <c r="AT278" i="9"/>
  <c r="DJ278" i="9"/>
  <c r="AV278" i="9"/>
  <c r="FQ278" i="9"/>
  <c r="EY278" i="9"/>
  <c r="FA278" i="9" s="1"/>
  <c r="DE282" i="9"/>
  <c r="HE282" i="9"/>
  <c r="HI282" i="9" s="1"/>
  <c r="FP291" i="9"/>
  <c r="EX291" i="9"/>
  <c r="EZ291" i="9"/>
  <c r="EX271" i="9"/>
  <c r="EZ271" i="9" s="1"/>
  <c r="Q272" i="9"/>
  <c r="AU272" i="9"/>
  <c r="AW272" i="9" s="1"/>
  <c r="DF272" i="9"/>
  <c r="CB272" i="9" s="1"/>
  <c r="DH272" i="9" s="1"/>
  <c r="FM273" i="9"/>
  <c r="FN274" i="9"/>
  <c r="GG274" i="9"/>
  <c r="GK274" i="9" s="1"/>
  <c r="CQ275" i="9"/>
  <c r="CS275" i="9" s="1"/>
  <c r="EX275" i="9"/>
  <c r="EZ275" i="9" s="1"/>
  <c r="GI275" i="9"/>
  <c r="GY276" i="9"/>
  <c r="HD276" i="9"/>
  <c r="HH276" i="9" s="1"/>
  <c r="GI277" i="9"/>
  <c r="GY277" i="9" s="1"/>
  <c r="P278" i="9"/>
  <c r="AW281" i="9"/>
  <c r="GO281" i="9"/>
  <c r="DA281" i="9"/>
  <c r="FQ281" i="9"/>
  <c r="EK281" i="9"/>
  <c r="BJ282" i="9"/>
  <c r="AF282" i="9" s="1"/>
  <c r="EY282" i="9"/>
  <c r="FA282" i="9" s="1"/>
  <c r="BL284" i="9"/>
  <c r="BH272" i="9"/>
  <c r="HD272" i="9"/>
  <c r="HH272" i="9" s="1"/>
  <c r="DK272" i="9"/>
  <c r="GQ273" i="9"/>
  <c r="GY273" i="9" s="1"/>
  <c r="GR276" i="9"/>
  <c r="GR279" i="9"/>
  <c r="AW279" i="9"/>
  <c r="GF283" i="9"/>
  <c r="GJ283" i="9" s="1"/>
  <c r="P283" i="9"/>
  <c r="AZ283" i="9"/>
  <c r="GR284" i="9"/>
  <c r="GV284" i="9"/>
  <c r="GZ284" i="9" s="1"/>
  <c r="GG271" i="9"/>
  <c r="GK271" i="9" s="1"/>
  <c r="Q271" i="9"/>
  <c r="EY272" i="9"/>
  <c r="FA272" i="9" s="1"/>
  <c r="GP272" i="9"/>
  <c r="FP273" i="9"/>
  <c r="EZ273" i="9"/>
  <c r="EX273" i="9"/>
  <c r="GF273" i="9"/>
  <c r="GJ273" i="9" s="1"/>
  <c r="GW276" i="9"/>
  <c r="HA276" i="9" s="1"/>
  <c r="GX277" i="9"/>
  <c r="GN271" i="9"/>
  <c r="P271" i="9"/>
  <c r="BD271" i="9"/>
  <c r="BJ271" i="9" s="1"/>
  <c r="AF271" i="9" s="1"/>
  <c r="BA271" i="9"/>
  <c r="GR272" i="9"/>
  <c r="GV272" i="9"/>
  <c r="GZ272" i="9" s="1"/>
  <c r="GQ272" i="9"/>
  <c r="CR273" i="9"/>
  <c r="FA273" i="9"/>
  <c r="EY273" i="9"/>
  <c r="GG273" i="9"/>
  <c r="GK273" i="9" s="1"/>
  <c r="GF274" i="9"/>
  <c r="GJ274" i="9" s="1"/>
  <c r="P274" i="9"/>
  <c r="AZ274" i="9"/>
  <c r="BJ274" i="9" s="1"/>
  <c r="AF274" i="9" s="1"/>
  <c r="BD275" i="9"/>
  <c r="BJ275" i="9" s="1"/>
  <c r="AF275" i="9" s="1"/>
  <c r="P275" i="9"/>
  <c r="DF278" i="9"/>
  <c r="CB278" i="9" s="1"/>
  <c r="DH278" i="9" s="1"/>
  <c r="GX278" i="9"/>
  <c r="FO279" i="9"/>
  <c r="DK280" i="9"/>
  <c r="AU280" i="9"/>
  <c r="AW280" i="9" s="1"/>
  <c r="GN281" i="9"/>
  <c r="BD281" i="9"/>
  <c r="DN281" i="9"/>
  <c r="DP281" i="9" s="1"/>
  <c r="HJ281" i="9" s="1"/>
  <c r="CW282" i="9"/>
  <c r="DG282" i="9" s="1"/>
  <c r="CC282" i="9" s="1"/>
  <c r="DI282" i="9" s="1"/>
  <c r="GG282" i="9"/>
  <c r="GK282" i="9" s="1"/>
  <c r="DF282" i="9"/>
  <c r="CB282" i="9" s="1"/>
  <c r="DH282" i="9" s="1"/>
  <c r="FE283" i="9"/>
  <c r="FO283" i="9" s="1"/>
  <c r="GG283" i="9"/>
  <c r="GK283" i="9" s="1"/>
  <c r="FD286" i="9"/>
  <c r="FN286" i="9" s="1"/>
  <c r="EJ286" i="9" s="1"/>
  <c r="P286" i="9"/>
  <c r="GN274" i="9"/>
  <c r="CZ274" i="9"/>
  <c r="DF274" i="9" s="1"/>
  <c r="CB274" i="9" s="1"/>
  <c r="DH274" i="9" s="1"/>
  <c r="DD275" i="9"/>
  <c r="DF275" i="9" s="1"/>
  <c r="CB275" i="9" s="1"/>
  <c r="DH275" i="9" s="1"/>
  <c r="HD275" i="9"/>
  <c r="HH275" i="9" s="1"/>
  <c r="BM280" i="9"/>
  <c r="FD280" i="9"/>
  <c r="FN280" i="9" s="1"/>
  <c r="EJ280" i="9" s="1"/>
  <c r="GF280" i="9"/>
  <c r="GJ280" i="9" s="1"/>
  <c r="P276" i="9"/>
  <c r="GF276" i="9"/>
  <c r="GJ276" i="9" s="1"/>
  <c r="AZ276" i="9"/>
  <c r="BJ276" i="9" s="1"/>
  <c r="AF276" i="9" s="1"/>
  <c r="CP278" i="9"/>
  <c r="CR278" i="9" s="1"/>
  <c r="FN281" i="9"/>
  <c r="GS283" i="9"/>
  <c r="FP290" i="9"/>
  <c r="GP292" i="9"/>
  <c r="GX292" i="9" s="1"/>
  <c r="AT292" i="9"/>
  <c r="AV292" i="9" s="1"/>
  <c r="FN272" i="9"/>
  <c r="GG275" i="9"/>
  <c r="GK275" i="9" s="1"/>
  <c r="Q275" i="9"/>
  <c r="GF277" i="9"/>
  <c r="GJ277" i="9" s="1"/>
  <c r="AZ277" i="9"/>
  <c r="BJ277" i="9" s="1"/>
  <c r="AF277" i="9" s="1"/>
  <c r="CV279" i="9"/>
  <c r="DF279" i="9" s="1"/>
  <c r="CB279" i="9" s="1"/>
  <c r="DH279" i="9" s="1"/>
  <c r="GF279" i="9"/>
  <c r="GJ279" i="9" s="1"/>
  <c r="CQ282" i="9"/>
  <c r="CS282" i="9" s="1"/>
  <c r="GO271" i="9"/>
  <c r="BE271" i="9"/>
  <c r="GP271" i="9"/>
  <c r="BI271" i="9"/>
  <c r="HD271" i="9"/>
  <c r="HH271" i="9" s="1"/>
  <c r="DD271" i="9"/>
  <c r="DF271" i="9" s="1"/>
  <c r="CB271" i="9" s="1"/>
  <c r="DH271" i="9" s="1"/>
  <c r="GX271" i="9"/>
  <c r="CR272" i="9"/>
  <c r="CP272" i="9"/>
  <c r="DJ272" i="9"/>
  <c r="HE272" i="9"/>
  <c r="HI272" i="9" s="1"/>
  <c r="AU274" i="9"/>
  <c r="GO275" i="9"/>
  <c r="BE275" i="9"/>
  <c r="BK275" i="9" s="1"/>
  <c r="AG275" i="9" s="1"/>
  <c r="GN275" i="9"/>
  <c r="CP276" i="9"/>
  <c r="CR276" i="9" s="1"/>
  <c r="GH276" i="9"/>
  <c r="GT276" i="9"/>
  <c r="EX277" i="9"/>
  <c r="EZ277" i="9" s="1"/>
  <c r="FN277" i="9"/>
  <c r="GN277" i="9"/>
  <c r="GO278" i="9"/>
  <c r="Q278" i="9"/>
  <c r="BE278" i="9"/>
  <c r="BK278" i="9" s="1"/>
  <c r="AG278" i="9" s="1"/>
  <c r="FL278" i="9"/>
  <c r="HD278" i="9"/>
  <c r="HH278" i="9" s="1"/>
  <c r="GY278" i="9"/>
  <c r="HE279" i="9"/>
  <c r="HI279" i="9" s="1"/>
  <c r="BI279" i="9"/>
  <c r="CQ281" i="9"/>
  <c r="CS281" i="9" s="1"/>
  <c r="DK281" i="9"/>
  <c r="Q282" i="9"/>
  <c r="HE292" i="9"/>
  <c r="HI292" i="9" s="1"/>
  <c r="BI292" i="9"/>
  <c r="EX276" i="9"/>
  <c r="EZ276" i="9"/>
  <c r="FP276" i="9"/>
  <c r="GG277" i="9"/>
  <c r="GK277" i="9" s="1"/>
  <c r="Q277" i="9"/>
  <c r="AT279" i="9"/>
  <c r="AV279" i="9" s="1"/>
  <c r="DJ279" i="9"/>
  <c r="CP279" i="9"/>
  <c r="CR279" i="9" s="1"/>
  <c r="GQ279" i="9"/>
  <c r="CW280" i="9"/>
  <c r="DG280" i="9" s="1"/>
  <c r="CC280" i="9" s="1"/>
  <c r="DI280" i="9" s="1"/>
  <c r="GG280" i="9"/>
  <c r="DF280" i="9"/>
  <c r="CB280" i="9" s="1"/>
  <c r="DH280" i="9" s="1"/>
  <c r="DG281" i="9"/>
  <c r="CC281" i="9" s="1"/>
  <c r="DI281" i="9" s="1"/>
  <c r="FN283" i="9"/>
  <c r="DK285" i="9"/>
  <c r="AU285" i="9"/>
  <c r="AW285" i="9"/>
  <c r="EJ285" i="9"/>
  <c r="BL287" i="9"/>
  <c r="DJ271" i="9"/>
  <c r="FP271" i="9"/>
  <c r="P272" i="9"/>
  <c r="BD272" i="9"/>
  <c r="BJ272" i="9" s="1"/>
  <c r="AF272" i="9" s="1"/>
  <c r="GP273" i="9"/>
  <c r="GX273" i="9" s="1"/>
  <c r="DJ275" i="9"/>
  <c r="FP275" i="9"/>
  <c r="EY276" i="9"/>
  <c r="FQ276" i="9"/>
  <c r="FA276" i="9"/>
  <c r="EX278" i="9"/>
  <c r="EZ278" i="9" s="1"/>
  <c r="GF278" i="9"/>
  <c r="GJ278" i="9" s="1"/>
  <c r="HE278" i="9"/>
  <c r="HI278" i="9" s="1"/>
  <c r="P280" i="9"/>
  <c r="DJ280" i="9"/>
  <c r="AV280" i="9"/>
  <c r="AT280" i="9"/>
  <c r="FQ280" i="9"/>
  <c r="EY280" i="9"/>
  <c r="FA280" i="9" s="1"/>
  <c r="GG281" i="9"/>
  <c r="GK281" i="9" s="1"/>
  <c r="Q281" i="9"/>
  <c r="BA281" i="9"/>
  <c r="BK281" i="9" s="1"/>
  <c r="AG281" i="9" s="1"/>
  <c r="BJ281" i="9"/>
  <c r="AF281" i="9" s="1"/>
  <c r="GT281" i="9"/>
  <c r="GX281" i="9" s="1"/>
  <c r="AU282" i="9"/>
  <c r="AW282" i="9" s="1"/>
  <c r="DK282" i="9"/>
  <c r="FO282" i="9"/>
  <c r="EK282" i="9" s="1"/>
  <c r="Q283" i="9"/>
  <c r="DK283" i="9"/>
  <c r="AU283" i="9"/>
  <c r="AW283" i="9" s="1"/>
  <c r="GH283" i="9"/>
  <c r="GT283" i="9"/>
  <c r="GG284" i="9"/>
  <c r="Q284" i="9"/>
  <c r="BA284" i="9"/>
  <c r="CP285" i="9"/>
  <c r="DN285" i="9" s="1"/>
  <c r="DP285" i="9" s="1"/>
  <c r="HJ285" i="9" s="1"/>
  <c r="CR285" i="9"/>
  <c r="FO285" i="9"/>
  <c r="EK285" i="9" s="1"/>
  <c r="GY285" i="9"/>
  <c r="GO287" i="9"/>
  <c r="BE287" i="9"/>
  <c r="HE288" i="9"/>
  <c r="HI288" i="9" s="1"/>
  <c r="BI288" i="9"/>
  <c r="FP288" i="9"/>
  <c r="EJ288" i="9"/>
  <c r="CQ289" i="9"/>
  <c r="CS289" i="9" s="1"/>
  <c r="DJ274" i="9"/>
  <c r="FO277" i="9"/>
  <c r="DK278" i="9"/>
  <c r="AU278" i="9"/>
  <c r="GG279" i="9"/>
  <c r="GK279" i="9" s="1"/>
  <c r="Q279" i="9"/>
  <c r="GH280" i="9"/>
  <c r="GX280" i="9" s="1"/>
  <c r="GQ283" i="9"/>
  <c r="GY283" i="9" s="1"/>
  <c r="CQ284" i="9"/>
  <c r="CS284" i="9" s="1"/>
  <c r="DG276" i="9"/>
  <c r="CC276" i="9" s="1"/>
  <c r="DI276" i="9" s="1"/>
  <c r="P279" i="9"/>
  <c r="BA279" i="9"/>
  <c r="BK279" i="9" s="1"/>
  <c r="AG279" i="9" s="1"/>
  <c r="GU279" i="9"/>
  <c r="GY279" i="9" s="1"/>
  <c r="BI281" i="9"/>
  <c r="BE285" i="9"/>
  <c r="BK285" i="9" s="1"/>
  <c r="AG285" i="9" s="1"/>
  <c r="GO285" i="9"/>
  <c r="GG285" i="9"/>
  <c r="GK285" i="9" s="1"/>
  <c r="CW285" i="9"/>
  <c r="DG285" i="9" s="1"/>
  <c r="CC285" i="9" s="1"/>
  <c r="DI285" i="9" s="1"/>
  <c r="HD291" i="9"/>
  <c r="HH291" i="9" s="1"/>
  <c r="DD291" i="9"/>
  <c r="DF291" i="9" s="1"/>
  <c r="CB291" i="9" s="1"/>
  <c r="DH291" i="9" s="1"/>
  <c r="FN278" i="9"/>
  <c r="GX279" i="9"/>
  <c r="GU284" i="9"/>
  <c r="GQ284" i="9"/>
  <c r="DK286" i="9"/>
  <c r="AU286" i="9"/>
  <c r="AW286" i="9" s="1"/>
  <c r="DF288" i="9"/>
  <c r="CB288" i="9" s="1"/>
  <c r="DH288" i="9" s="1"/>
  <c r="BA290" i="9"/>
  <c r="BK290" i="9" s="1"/>
  <c r="AG290" i="9" s="1"/>
  <c r="GG290" i="9"/>
  <c r="GK290" i="9" s="1"/>
  <c r="Q290" i="9"/>
  <c r="AU276" i="9"/>
  <c r="AW276" i="9" s="1"/>
  <c r="DK276" i="9"/>
  <c r="GP276" i="9"/>
  <c r="AV277" i="9"/>
  <c r="AW278" i="9"/>
  <c r="GO279" i="9"/>
  <c r="BE279" i="9"/>
  <c r="EX279" i="9"/>
  <c r="EZ279" i="9" s="1"/>
  <c r="FP279" i="9"/>
  <c r="GN280" i="9"/>
  <c r="CP281" i="9"/>
  <c r="CR281" i="9"/>
  <c r="GO282" i="9"/>
  <c r="BE282" i="9"/>
  <c r="BK282" i="9" s="1"/>
  <c r="AG282" i="9" s="1"/>
  <c r="DG284" i="9"/>
  <c r="CC284" i="9" s="1"/>
  <c r="DI284" i="9" s="1"/>
  <c r="FO284" i="9"/>
  <c r="GR286" i="9"/>
  <c r="GV286" i="9"/>
  <c r="GZ286" i="9" s="1"/>
  <c r="CZ287" i="9"/>
  <c r="DF287" i="9" s="1"/>
  <c r="CB287" i="9" s="1"/>
  <c r="P287" i="9"/>
  <c r="GN287" i="9"/>
  <c r="GP287" i="9"/>
  <c r="GX287" i="9" s="1"/>
  <c r="CP287" i="9"/>
  <c r="EX290" i="9"/>
  <c r="EZ290" i="9" s="1"/>
  <c r="FN290" i="9"/>
  <c r="EJ290" i="9" s="1"/>
  <c r="CQ292" i="9"/>
  <c r="DO292" i="9" s="1"/>
  <c r="DQ292" i="9" s="1"/>
  <c r="HK292" i="9" s="1"/>
  <c r="CS292" i="9"/>
  <c r="BE277" i="9"/>
  <c r="BK277" i="9" s="1"/>
  <c r="AG277" i="9" s="1"/>
  <c r="CQ279" i="9"/>
  <c r="CS279" i="9" s="1"/>
  <c r="FP280" i="9"/>
  <c r="GF281" i="9"/>
  <c r="GJ281" i="9" s="1"/>
  <c r="P281" i="9"/>
  <c r="FA281" i="9"/>
  <c r="AV283" i="9"/>
  <c r="CQ283" i="9"/>
  <c r="CS283" i="9" s="1"/>
  <c r="FA284" i="9"/>
  <c r="EY284" i="9"/>
  <c r="EZ285" i="9"/>
  <c r="GH285" i="9"/>
  <c r="AT286" i="9"/>
  <c r="AV286" i="9" s="1"/>
  <c r="BA287" i="9"/>
  <c r="BK287" i="9" s="1"/>
  <c r="AG287" i="9" s="1"/>
  <c r="GG287" i="9"/>
  <c r="GK287" i="9" s="1"/>
  <c r="Q287" i="9"/>
  <c r="FO288" i="9"/>
  <c r="BJ289" i="9"/>
  <c r="AF289" i="9" s="1"/>
  <c r="BH290" i="9"/>
  <c r="HD290" i="9"/>
  <c r="HH290" i="9" s="1"/>
  <c r="DF292" i="9"/>
  <c r="CB292" i="9" s="1"/>
  <c r="DH292" i="9" s="1"/>
  <c r="CR282" i="9"/>
  <c r="GH282" i="9"/>
  <c r="FN284" i="9"/>
  <c r="EJ284" i="9" s="1"/>
  <c r="GF285" i="9"/>
  <c r="P285" i="9"/>
  <c r="CQ285" i="9"/>
  <c r="CS285" i="9" s="1"/>
  <c r="BM286" i="9"/>
  <c r="DM286" i="9"/>
  <c r="DN286" i="9"/>
  <c r="DP286" i="9" s="1"/>
  <c r="HJ286" i="9" s="1"/>
  <c r="GG286" i="9"/>
  <c r="GK286" i="9" s="1"/>
  <c r="DG288" i="9"/>
  <c r="CC288" i="9" s="1"/>
  <c r="DI288" i="9" s="1"/>
  <c r="EX289" i="9"/>
  <c r="FP289" i="9"/>
  <c r="EZ289" i="9"/>
  <c r="GP289" i="9"/>
  <c r="GX289" i="9" s="1"/>
  <c r="AW290" i="9"/>
  <c r="DK290" i="9"/>
  <c r="BA291" i="9"/>
  <c r="GG291" i="9"/>
  <c r="GK291" i="9" s="1"/>
  <c r="Q291" i="9"/>
  <c r="GH291" i="9"/>
  <c r="GX291" i="9" s="1"/>
  <c r="GO292" i="9"/>
  <c r="BE292" i="9"/>
  <c r="BK292" i="9" s="1"/>
  <c r="AG292" i="9" s="1"/>
  <c r="EK292" i="9"/>
  <c r="FQ292" i="9"/>
  <c r="HD281" i="9"/>
  <c r="HH281" i="9" s="1"/>
  <c r="AT282" i="9"/>
  <c r="DN282" i="9" s="1"/>
  <c r="DP282" i="9" s="1"/>
  <c r="HJ282" i="9" s="1"/>
  <c r="AV282" i="9"/>
  <c r="EX282" i="9"/>
  <c r="EZ282" i="9"/>
  <c r="FP282" i="9"/>
  <c r="GR283" i="9"/>
  <c r="AU284" i="9"/>
  <c r="DO284" i="9" s="1"/>
  <c r="DQ284" i="9" s="1"/>
  <c r="HK284" i="9" s="1"/>
  <c r="AZ285" i="9"/>
  <c r="BJ285" i="9" s="1"/>
  <c r="AF285" i="9" s="1"/>
  <c r="EZ286" i="9"/>
  <c r="FP286" i="9"/>
  <c r="GN288" i="9"/>
  <c r="BD288" i="9"/>
  <c r="BJ288" i="9" s="1"/>
  <c r="AF288" i="9" s="1"/>
  <c r="GT288" i="9"/>
  <c r="GP288" i="9"/>
  <c r="P289" i="9"/>
  <c r="GN289" i="9"/>
  <c r="CP289" i="9"/>
  <c r="CR289" i="9" s="1"/>
  <c r="DF289" i="9"/>
  <c r="CB289" i="9" s="1"/>
  <c r="DH289" i="9" s="1"/>
  <c r="P290" i="9"/>
  <c r="AZ290" i="9"/>
  <c r="BJ290" i="9" s="1"/>
  <c r="AF290" i="9" s="1"/>
  <c r="DA290" i="9"/>
  <c r="DG290" i="9" s="1"/>
  <c r="CC290" i="9" s="1"/>
  <c r="DI290" i="9" s="1"/>
  <c r="GO290" i="9"/>
  <c r="GN291" i="9"/>
  <c r="P291" i="9"/>
  <c r="BD291" i="9"/>
  <c r="BJ291" i="9" s="1"/>
  <c r="AF291" i="9" s="1"/>
  <c r="GQ280" i="9"/>
  <c r="GY280" i="9" s="1"/>
  <c r="CP283" i="9"/>
  <c r="FP284" i="9"/>
  <c r="EX284" i="9"/>
  <c r="EZ284" i="9" s="1"/>
  <c r="GH284" i="9"/>
  <c r="GX284" i="9" s="1"/>
  <c r="FQ285" i="9"/>
  <c r="BJ286" i="9"/>
  <c r="AF286" i="9" s="1"/>
  <c r="FO286" i="9"/>
  <c r="EK286" i="9" s="1"/>
  <c r="GO288" i="9"/>
  <c r="BE288" i="9"/>
  <c r="BK288" i="9" s="1"/>
  <c r="AG288" i="9" s="1"/>
  <c r="Q288" i="9"/>
  <c r="GQ288" i="9"/>
  <c r="GU288" i="9"/>
  <c r="GY288" i="9" s="1"/>
  <c r="FA290" i="9"/>
  <c r="EY290" i="9"/>
  <c r="GV290" i="9"/>
  <c r="GZ290" i="9" s="1"/>
  <c r="GO291" i="9"/>
  <c r="BE291" i="9"/>
  <c r="HD292" i="9"/>
  <c r="HH292" i="9" s="1"/>
  <c r="CP292" i="9"/>
  <c r="DN292" i="9" s="1"/>
  <c r="DP292" i="9" s="1"/>
  <c r="HJ292" i="9" s="1"/>
  <c r="CR292" i="9"/>
  <c r="DF284" i="9"/>
  <c r="CB284" i="9" s="1"/>
  <c r="DH284" i="9" s="1"/>
  <c r="HD285" i="9"/>
  <c r="HH285" i="9" s="1"/>
  <c r="GH286" i="9"/>
  <c r="GX286" i="9" s="1"/>
  <c r="CQ287" i="9"/>
  <c r="CS287" i="9" s="1"/>
  <c r="DO287" i="9"/>
  <c r="DQ287" i="9" s="1"/>
  <c r="HK287" i="9" s="1"/>
  <c r="EZ287" i="9"/>
  <c r="GQ289" i="9"/>
  <c r="GU289" i="9"/>
  <c r="GY289" i="9" s="1"/>
  <c r="DJ291" i="9"/>
  <c r="AT291" i="9"/>
  <c r="AV291" i="9" s="1"/>
  <c r="GQ292" i="9"/>
  <c r="DJ284" i="9"/>
  <c r="AT284" i="9"/>
  <c r="AV284" i="9" s="1"/>
  <c r="BI284" i="9"/>
  <c r="HE285" i="9"/>
  <c r="HI285" i="9" s="1"/>
  <c r="CP286" i="9"/>
  <c r="CR286" i="9" s="1"/>
  <c r="FQ287" i="9"/>
  <c r="GH288" i="9"/>
  <c r="BI289" i="9"/>
  <c r="BK289" i="9" s="1"/>
  <c r="AG289" i="9" s="1"/>
  <c r="Q289" i="9"/>
  <c r="HD289" i="9"/>
  <c r="HH289" i="9" s="1"/>
  <c r="DP290" i="9"/>
  <c r="FO291" i="9"/>
  <c r="EK291" i="9" s="1"/>
  <c r="GY291" i="9"/>
  <c r="GF292" i="9"/>
  <c r="GJ292" i="9" s="1"/>
  <c r="P292" i="9"/>
  <c r="AZ292" i="9"/>
  <c r="BD283" i="9"/>
  <c r="GP284" i="9"/>
  <c r="GQ285" i="9"/>
  <c r="FA286" i="9"/>
  <c r="FQ286" i="9"/>
  <c r="GO286" i="9"/>
  <c r="AV287" i="9"/>
  <c r="HD288" i="9"/>
  <c r="HH288" i="9" s="1"/>
  <c r="BH288" i="9"/>
  <c r="GH289" i="9"/>
  <c r="FO290" i="9"/>
  <c r="EK290" i="9" s="1"/>
  <c r="GI292" i="9"/>
  <c r="GY292" i="9" s="1"/>
  <c r="GI285" i="9"/>
  <c r="AU288" i="9"/>
  <c r="AW288" i="9" s="1"/>
  <c r="CP288" i="9"/>
  <c r="CR288" i="9"/>
  <c r="DJ288" i="9"/>
  <c r="AV289" i="9"/>
  <c r="DJ289" i="9"/>
  <c r="EY289" i="9"/>
  <c r="FA289" i="9"/>
  <c r="FQ291" i="9"/>
  <c r="DG292" i="9"/>
  <c r="CC292" i="9" s="1"/>
  <c r="DI292" i="9" s="1"/>
  <c r="FP287" i="9"/>
  <c r="GF288" i="9"/>
  <c r="GJ288" i="9" s="1"/>
  <c r="P288" i="9"/>
  <c r="CQ288" i="9"/>
  <c r="CS288" i="9"/>
  <c r="DK288" i="9"/>
  <c r="AU289" i="9"/>
  <c r="AW289" i="9"/>
  <c r="DG289" i="9"/>
  <c r="CC289" i="9" s="1"/>
  <c r="DI289" i="9" s="1"/>
  <c r="DK289" i="9"/>
  <c r="FO289" i="9"/>
  <c r="AV290" i="9"/>
  <c r="CQ291" i="9"/>
  <c r="CS291" i="9" s="1"/>
  <c r="GN292" i="9"/>
  <c r="BD292" i="9"/>
  <c r="Q292" i="9"/>
  <c r="FP244" i="9"/>
  <c r="EJ244" i="9"/>
  <c r="FP246" i="9"/>
  <c r="GY248" i="9"/>
  <c r="DM245" i="9"/>
  <c r="BM245" i="9"/>
  <c r="DM249" i="9"/>
  <c r="BM249" i="9"/>
  <c r="GT243" i="9"/>
  <c r="GX243" i="9" s="1"/>
  <c r="BH246" i="9"/>
  <c r="HD246" i="9"/>
  <c r="HH246" i="9" s="1"/>
  <c r="GU246" i="9"/>
  <c r="GI246" i="9"/>
  <c r="BH250" i="9"/>
  <c r="BJ250" i="9" s="1"/>
  <c r="AF250" i="9" s="1"/>
  <c r="HD250" i="9"/>
  <c r="HH250" i="9" s="1"/>
  <c r="DK253" i="9"/>
  <c r="CR254" i="9"/>
  <c r="CP254" i="9"/>
  <c r="GR254" i="9"/>
  <c r="GV254" i="9"/>
  <c r="GZ254" i="9" s="1"/>
  <c r="BL255" i="9"/>
  <c r="DL255" i="9"/>
  <c r="AZ245" i="9"/>
  <c r="GF245" i="9"/>
  <c r="GJ245" i="9" s="1"/>
  <c r="GQ247" i="9"/>
  <c r="GU247" i="9"/>
  <c r="FQ248" i="9"/>
  <c r="GW269" i="9"/>
  <c r="HA269" i="9" s="1"/>
  <c r="AW244" i="9"/>
  <c r="DK244" i="9"/>
  <c r="AU244" i="9"/>
  <c r="FP247" i="9"/>
  <c r="CV248" i="9"/>
  <c r="DF248" i="9" s="1"/>
  <c r="CB248" i="9" s="1"/>
  <c r="DH248" i="9" s="1"/>
  <c r="GF248" i="9"/>
  <c r="GP248" i="9"/>
  <c r="GT248" i="9"/>
  <c r="GP252" i="9"/>
  <c r="GT252" i="9"/>
  <c r="GH256" i="9"/>
  <c r="GT256" i="9"/>
  <c r="GS269" i="9"/>
  <c r="GN245" i="9"/>
  <c r="BD245" i="9"/>
  <c r="AV245" i="9"/>
  <c r="GI245" i="9"/>
  <c r="GY245" i="9" s="1"/>
  <c r="GH249" i="9"/>
  <c r="GI249" i="9"/>
  <c r="GY249" i="9" s="1"/>
  <c r="AU256" i="9"/>
  <c r="AW256" i="9" s="1"/>
  <c r="DK256" i="9"/>
  <c r="CQ265" i="9"/>
  <c r="CS265" i="9" s="1"/>
  <c r="GI265" i="9"/>
  <c r="BJ267" i="9"/>
  <c r="AF267" i="9" s="1"/>
  <c r="CQ244" i="9"/>
  <c r="CS244" i="9" s="1"/>
  <c r="CQ245" i="9"/>
  <c r="CS245" i="9" s="1"/>
  <c r="CP246" i="9"/>
  <c r="CR246" i="9" s="1"/>
  <c r="BJ248" i="9"/>
  <c r="AF248" i="9" s="1"/>
  <c r="CQ249" i="9"/>
  <c r="CS249" i="9" s="1"/>
  <c r="CR250" i="9"/>
  <c r="CP250" i="9"/>
  <c r="FO245" i="9"/>
  <c r="CQ246" i="9"/>
  <c r="DK246" i="9"/>
  <c r="CS246" i="9"/>
  <c r="FO246" i="9"/>
  <c r="BA248" i="9"/>
  <c r="BK248" i="9" s="1"/>
  <c r="AG248" i="9" s="1"/>
  <c r="FO249" i="9"/>
  <c r="CQ250" i="9"/>
  <c r="DK250" i="9"/>
  <c r="CS250" i="9"/>
  <c r="FO250" i="9"/>
  <c r="DO252" i="9"/>
  <c r="DQ252" i="9" s="1"/>
  <c r="HK252" i="9" s="1"/>
  <c r="GN247" i="9"/>
  <c r="BD247" i="9"/>
  <c r="GU250" i="9"/>
  <c r="GI250" i="9"/>
  <c r="CQ253" i="9"/>
  <c r="CS253" i="9" s="1"/>
  <c r="DD257" i="9"/>
  <c r="HD257" i="9"/>
  <c r="HH257" i="9" s="1"/>
  <c r="GI243" i="9"/>
  <c r="HE246" i="9"/>
  <c r="HI246" i="9" s="1"/>
  <c r="BI246" i="9"/>
  <c r="GI248" i="9"/>
  <c r="AZ249" i="9"/>
  <c r="GF249" i="9"/>
  <c r="GJ249" i="9" s="1"/>
  <c r="HE250" i="9"/>
  <c r="HI250" i="9" s="1"/>
  <c r="BI250" i="9"/>
  <c r="CP243" i="9"/>
  <c r="DN243" i="9" s="1"/>
  <c r="DP243" i="9" s="1"/>
  <c r="HJ243" i="9" s="1"/>
  <c r="EX243" i="9"/>
  <c r="EZ243" i="9"/>
  <c r="GO251" i="9"/>
  <c r="DA251" i="9"/>
  <c r="DG251" i="9" s="1"/>
  <c r="CC251" i="9" s="1"/>
  <c r="DI251" i="9" s="1"/>
  <c r="EK252" i="9"/>
  <c r="FQ252" i="9"/>
  <c r="FP256" i="9"/>
  <c r="BA269" i="9"/>
  <c r="BK269" i="9" s="1"/>
  <c r="AG269" i="9" s="1"/>
  <c r="GG269" i="9"/>
  <c r="GK269" i="9" s="1"/>
  <c r="CQ243" i="9"/>
  <c r="CS243" i="9" s="1"/>
  <c r="DK243" i="9"/>
  <c r="DD244" i="9"/>
  <c r="DF244" i="9" s="1"/>
  <c r="CB244" i="9" s="1"/>
  <c r="DH244" i="9" s="1"/>
  <c r="HD244" i="9"/>
  <c r="HH244" i="9" s="1"/>
  <c r="GH245" i="9"/>
  <c r="GX245" i="9" s="1"/>
  <c r="BI247" i="9"/>
  <c r="HE247" i="9"/>
  <c r="HI247" i="9" s="1"/>
  <c r="GO247" i="9"/>
  <c r="DA247" i="9"/>
  <c r="DG247" i="9" s="1"/>
  <c r="CC247" i="9" s="1"/>
  <c r="DI247" i="9" s="1"/>
  <c r="GN249" i="9"/>
  <c r="BD249" i="9"/>
  <c r="AV249" i="9"/>
  <c r="BI251" i="9"/>
  <c r="HE251" i="9"/>
  <c r="HI251" i="9" s="1"/>
  <c r="GQ252" i="9"/>
  <c r="GU252" i="9"/>
  <c r="HE243" i="9"/>
  <c r="HI243" i="9" s="1"/>
  <c r="BI243" i="9"/>
  <c r="GU243" i="9"/>
  <c r="GG245" i="9"/>
  <c r="GK245" i="9" s="1"/>
  <c r="EX246" i="9"/>
  <c r="EZ246" i="9"/>
  <c r="GR246" i="9"/>
  <c r="GV246" i="9"/>
  <c r="GZ246" i="9" s="1"/>
  <c r="GG249" i="9"/>
  <c r="GK249" i="9" s="1"/>
  <c r="EX250" i="9"/>
  <c r="EZ250" i="9"/>
  <c r="GR250" i="9"/>
  <c r="GV250" i="9"/>
  <c r="GZ250" i="9" s="1"/>
  <c r="AZ253" i="9"/>
  <c r="BJ253" i="9" s="1"/>
  <c r="AF253" i="9" s="1"/>
  <c r="GF253" i="9"/>
  <c r="GJ253" i="9" s="1"/>
  <c r="DN253" i="9"/>
  <c r="DP253" i="9" s="1"/>
  <c r="HJ253" i="9" s="1"/>
  <c r="AT243" i="9"/>
  <c r="AV243" i="9"/>
  <c r="FO243" i="9"/>
  <c r="GN244" i="9"/>
  <c r="BD244" i="9"/>
  <c r="BI244" i="9"/>
  <c r="BK244" i="9" s="1"/>
  <c r="AG244" i="9" s="1"/>
  <c r="DN244" i="9"/>
  <c r="DP244" i="9" s="1"/>
  <c r="HJ244" i="9" s="1"/>
  <c r="FA244" i="9"/>
  <c r="EY244" i="9"/>
  <c r="AU246" i="9"/>
  <c r="AW246" i="9" s="1"/>
  <c r="GT246" i="9"/>
  <c r="GX246" i="9" s="1"/>
  <c r="DK247" i="9"/>
  <c r="AU247" i="9"/>
  <c r="AW247" i="9" s="1"/>
  <c r="GX249" i="9"/>
  <c r="AU250" i="9"/>
  <c r="AW250" i="9" s="1"/>
  <c r="GT250" i="9"/>
  <c r="GX250" i="9" s="1"/>
  <c r="FL252" i="9"/>
  <c r="HD252" i="9"/>
  <c r="HH252" i="9" s="1"/>
  <c r="DM253" i="9"/>
  <c r="EJ253" i="9"/>
  <c r="DG254" i="9"/>
  <c r="CC254" i="9" s="1"/>
  <c r="DI254" i="9" s="1"/>
  <c r="EK254" i="9"/>
  <c r="FQ254" i="9"/>
  <c r="BH265" i="9"/>
  <c r="HD265" i="9"/>
  <c r="HH265" i="9" s="1"/>
  <c r="GN251" i="9"/>
  <c r="BD251" i="9"/>
  <c r="FP251" i="9"/>
  <c r="GQ251" i="9"/>
  <c r="GU251" i="9"/>
  <c r="GY251" i="9" s="1"/>
  <c r="AT254" i="9"/>
  <c r="AV254" i="9"/>
  <c r="DJ254" i="9"/>
  <c r="GO257" i="9"/>
  <c r="BE257" i="9"/>
  <c r="EK261" i="9"/>
  <c r="FQ261" i="9"/>
  <c r="BI266" i="9"/>
  <c r="HE266" i="9"/>
  <c r="HI266" i="9" s="1"/>
  <c r="GO243" i="9"/>
  <c r="BE243" i="9"/>
  <c r="BK243" i="9" s="1"/>
  <c r="AG243" i="9" s="1"/>
  <c r="FO244" i="9"/>
  <c r="EK244" i="9" s="1"/>
  <c r="GP244" i="9"/>
  <c r="GT244" i="9"/>
  <c r="DQ245" i="9"/>
  <c r="HK245" i="9" s="1"/>
  <c r="DO245" i="9"/>
  <c r="EY247" i="9"/>
  <c r="FA247" i="9" s="1"/>
  <c r="FQ247" i="9"/>
  <c r="AT248" i="9"/>
  <c r="AV248" i="9"/>
  <c r="DJ248" i="9"/>
  <c r="FN248" i="9"/>
  <c r="EJ248" i="9" s="1"/>
  <c r="GQ248" i="9"/>
  <c r="EY251" i="9"/>
  <c r="FA251" i="9" s="1"/>
  <c r="FQ251" i="9"/>
  <c r="GI252" i="9"/>
  <c r="GR255" i="9"/>
  <c r="EK258" i="9"/>
  <c r="FQ258" i="9"/>
  <c r="DF259" i="9"/>
  <c r="CB259" i="9" s="1"/>
  <c r="DH259" i="9" s="1"/>
  <c r="BJ260" i="9"/>
  <c r="AF260" i="9" s="1"/>
  <c r="CQ263" i="9"/>
  <c r="CS263" i="9" s="1"/>
  <c r="GQ244" i="9"/>
  <c r="GY244" i="9" s="1"/>
  <c r="HD247" i="9"/>
  <c r="HH247" i="9" s="1"/>
  <c r="HD248" i="9"/>
  <c r="HH248" i="9" s="1"/>
  <c r="HD251" i="9"/>
  <c r="HH251" i="9" s="1"/>
  <c r="FQ253" i="9"/>
  <c r="GU253" i="9"/>
  <c r="GY253" i="9" s="1"/>
  <c r="GI253" i="9"/>
  <c r="EX254" i="9"/>
  <c r="EZ254" i="9"/>
  <c r="HE255" i="9"/>
  <c r="HI255" i="9" s="1"/>
  <c r="BI255" i="9"/>
  <c r="BJ256" i="9"/>
  <c r="AF256" i="9" s="1"/>
  <c r="GS256" i="9"/>
  <c r="DN257" i="9"/>
  <c r="DP257" i="9" s="1"/>
  <c r="DM260" i="9"/>
  <c r="BM260" i="9"/>
  <c r="CR260" i="9"/>
  <c r="DK251" i="9"/>
  <c r="AU251" i="9"/>
  <c r="AW251" i="9" s="1"/>
  <c r="FN252" i="9"/>
  <c r="EJ252" i="9" s="1"/>
  <c r="GX253" i="9"/>
  <c r="FQ257" i="9"/>
  <c r="EK257" i="9"/>
  <c r="CP258" i="9"/>
  <c r="CR258" i="9" s="1"/>
  <c r="GR259" i="9"/>
  <c r="GV259" i="9"/>
  <c r="GZ259" i="9" s="1"/>
  <c r="BM267" i="9"/>
  <c r="DF243" i="9"/>
  <c r="CB243" i="9" s="1"/>
  <c r="DH243" i="9" s="1"/>
  <c r="FN243" i="9"/>
  <c r="AZ244" i="9"/>
  <c r="BJ244" i="9" s="1"/>
  <c r="AF244" i="9" s="1"/>
  <c r="GF244" i="9"/>
  <c r="GJ244" i="9" s="1"/>
  <c r="AT246" i="9"/>
  <c r="DN246" i="9" s="1"/>
  <c r="DP246" i="9" s="1"/>
  <c r="HJ246" i="9" s="1"/>
  <c r="AV246" i="9"/>
  <c r="GO248" i="9"/>
  <c r="BE248" i="9"/>
  <c r="CR248" i="9"/>
  <c r="CP248" i="9"/>
  <c r="AT250" i="9"/>
  <c r="DN250" i="9" s="1"/>
  <c r="DP250" i="9" s="1"/>
  <c r="HJ250" i="9" s="1"/>
  <c r="AV250" i="9"/>
  <c r="GO252" i="9"/>
  <c r="BE252" i="9"/>
  <c r="BK252" i="9" s="1"/>
  <c r="AG252" i="9" s="1"/>
  <c r="GN253" i="9"/>
  <c r="BD253" i="9"/>
  <c r="DF253" i="9"/>
  <c r="CB253" i="9" s="1"/>
  <c r="DH253" i="9" s="1"/>
  <c r="GH254" i="9"/>
  <c r="GT254" i="9"/>
  <c r="CV255" i="9"/>
  <c r="DF255" i="9" s="1"/>
  <c r="CB255" i="9" s="1"/>
  <c r="DH255" i="9" s="1"/>
  <c r="GF255" i="9"/>
  <c r="GJ255" i="9" s="1"/>
  <c r="GN256" i="9"/>
  <c r="AU257" i="9"/>
  <c r="GI257" i="9"/>
  <c r="AV259" i="9"/>
  <c r="AT259" i="9"/>
  <c r="DJ259" i="9"/>
  <c r="EX259" i="9"/>
  <c r="EZ259" i="9" s="1"/>
  <c r="FP259" i="9"/>
  <c r="GH261" i="9"/>
  <c r="AT261" i="9"/>
  <c r="AV261" i="9" s="1"/>
  <c r="AT265" i="9"/>
  <c r="DJ265" i="9"/>
  <c r="AV265" i="9"/>
  <c r="GG243" i="9"/>
  <c r="GK243" i="9" s="1"/>
  <c r="BJ243" i="9"/>
  <c r="AF243" i="9" s="1"/>
  <c r="GV243" i="9"/>
  <c r="GZ243" i="9" s="1"/>
  <c r="GG244" i="9"/>
  <c r="GK244" i="9" s="1"/>
  <c r="GG247" i="9"/>
  <c r="GK247" i="9" s="1"/>
  <c r="CP247" i="9"/>
  <c r="CR247" i="9" s="1"/>
  <c r="GG251" i="9"/>
  <c r="GK251" i="9" s="1"/>
  <c r="CP251" i="9"/>
  <c r="CR251" i="9" s="1"/>
  <c r="CV252" i="9"/>
  <c r="DF252" i="9" s="1"/>
  <c r="CB252" i="9" s="1"/>
  <c r="GF252" i="9"/>
  <c r="DG252" i="9"/>
  <c r="CC252" i="9" s="1"/>
  <c r="DI252" i="9" s="1"/>
  <c r="HE254" i="9"/>
  <c r="HI254" i="9" s="1"/>
  <c r="GU254" i="9"/>
  <c r="GI254" i="9"/>
  <c r="GN258" i="9"/>
  <c r="BD258" i="9"/>
  <c r="BJ258" i="9" s="1"/>
  <c r="AF258" i="9" s="1"/>
  <c r="DJ260" i="9"/>
  <c r="AT252" i="9"/>
  <c r="AV252" i="9" s="1"/>
  <c r="GP254" i="9"/>
  <c r="GX255" i="9"/>
  <c r="DF256" i="9"/>
  <c r="CB256" i="9" s="1"/>
  <c r="DH256" i="9" s="1"/>
  <c r="GQ256" i="9"/>
  <c r="GU256" i="9"/>
  <c r="GY256" i="9" s="1"/>
  <c r="HD256" i="9"/>
  <c r="HH256" i="9" s="1"/>
  <c r="AZ257" i="9"/>
  <c r="BJ257" i="9" s="1"/>
  <c r="AF257" i="9" s="1"/>
  <c r="GF257" i="9"/>
  <c r="GJ257" i="9" s="1"/>
  <c r="GX257" i="9"/>
  <c r="AT258" i="9"/>
  <c r="DN258" i="9" s="1"/>
  <c r="DP258" i="9" s="1"/>
  <c r="HJ258" i="9" s="1"/>
  <c r="EX258" i="9"/>
  <c r="EZ258" i="9" s="1"/>
  <c r="FP258" i="9"/>
  <c r="GU261" i="9"/>
  <c r="GY261" i="9" s="1"/>
  <c r="AT263" i="9"/>
  <c r="DJ263" i="9"/>
  <c r="AV263" i="9"/>
  <c r="FO263" i="9"/>
  <c r="EK263" i="9" s="1"/>
  <c r="GH263" i="9"/>
  <c r="GT263" i="9"/>
  <c r="BM264" i="9"/>
  <c r="CP244" i="9"/>
  <c r="CR244" i="9" s="1"/>
  <c r="AW245" i="9"/>
  <c r="CP245" i="9"/>
  <c r="CR245" i="9" s="1"/>
  <c r="FA245" i="9"/>
  <c r="GO245" i="9"/>
  <c r="GO246" i="9"/>
  <c r="BE246" i="9"/>
  <c r="BK246" i="9" s="1"/>
  <c r="AG246" i="9" s="1"/>
  <c r="BA247" i="9"/>
  <c r="CQ248" i="9"/>
  <c r="CS248" i="9" s="1"/>
  <c r="AW249" i="9"/>
  <c r="CP249" i="9"/>
  <c r="CR249" i="9" s="1"/>
  <c r="FA249" i="9"/>
  <c r="GO249" i="9"/>
  <c r="GO250" i="9"/>
  <c r="BE250" i="9"/>
  <c r="BK250" i="9" s="1"/>
  <c r="AG250" i="9" s="1"/>
  <c r="BA251" i="9"/>
  <c r="CQ252" i="9"/>
  <c r="CS252" i="9" s="1"/>
  <c r="CP252" i="9"/>
  <c r="CR252" i="9" s="1"/>
  <c r="DJ252" i="9"/>
  <c r="AW253" i="9"/>
  <c r="CP253" i="9"/>
  <c r="CR253" i="9" s="1"/>
  <c r="FA253" i="9"/>
  <c r="GO253" i="9"/>
  <c r="GO254" i="9"/>
  <c r="BE254" i="9"/>
  <c r="BK254" i="9" s="1"/>
  <c r="AG254" i="9" s="1"/>
  <c r="CW256" i="9"/>
  <c r="DG256" i="9" s="1"/>
  <c r="CC256" i="9" s="1"/>
  <c r="DI256" i="9" s="1"/>
  <c r="GG256" i="9"/>
  <c r="GK256" i="9" s="1"/>
  <c r="GY257" i="9"/>
  <c r="AU258" i="9"/>
  <c r="AW258" i="9"/>
  <c r="EY258" i="9"/>
  <c r="FA258" i="9"/>
  <c r="GP258" i="9"/>
  <c r="FP263" i="9"/>
  <c r="DA267" i="9"/>
  <c r="GO267" i="9"/>
  <c r="BM268" i="9"/>
  <c r="DM268" i="9"/>
  <c r="CQ254" i="9"/>
  <c r="CS254" i="9" s="1"/>
  <c r="DK255" i="9"/>
  <c r="FQ255" i="9"/>
  <c r="CS258" i="9"/>
  <c r="DK258" i="9"/>
  <c r="GX258" i="9"/>
  <c r="AW259" i="9"/>
  <c r="DK259" i="9"/>
  <c r="AU259" i="9"/>
  <c r="GT259" i="9"/>
  <c r="GX259" i="9" s="1"/>
  <c r="GH259" i="9"/>
  <c r="EJ260" i="9"/>
  <c r="FP260" i="9"/>
  <c r="BE263" i="9"/>
  <c r="GO263" i="9"/>
  <c r="GU263" i="9"/>
  <c r="GQ263" i="9"/>
  <c r="DJ264" i="9"/>
  <c r="AT264" i="9"/>
  <c r="AV264" i="9" s="1"/>
  <c r="FN264" i="9"/>
  <c r="EJ264" i="9" s="1"/>
  <c r="GP265" i="9"/>
  <c r="GT265" i="9"/>
  <c r="HD269" i="9"/>
  <c r="HH269" i="9" s="1"/>
  <c r="BH269" i="9"/>
  <c r="BJ269" i="9" s="1"/>
  <c r="AF269" i="9" s="1"/>
  <c r="GO244" i="9"/>
  <c r="DF246" i="9"/>
  <c r="CB246" i="9" s="1"/>
  <c r="DH246" i="9" s="1"/>
  <c r="FN246" i="9"/>
  <c r="EJ246" i="9" s="1"/>
  <c r="AZ247" i="9"/>
  <c r="BJ247" i="9" s="1"/>
  <c r="AF247" i="9" s="1"/>
  <c r="GF247" i="9"/>
  <c r="GJ247" i="9" s="1"/>
  <c r="DF250" i="9"/>
  <c r="CB250" i="9" s="1"/>
  <c r="DH250" i="9" s="1"/>
  <c r="FN250" i="9"/>
  <c r="EJ250" i="9" s="1"/>
  <c r="AZ251" i="9"/>
  <c r="BJ251" i="9" s="1"/>
  <c r="AF251" i="9" s="1"/>
  <c r="GF251" i="9"/>
  <c r="GJ251" i="9" s="1"/>
  <c r="DF254" i="9"/>
  <c r="CB254" i="9" s="1"/>
  <c r="DH254" i="9" s="1"/>
  <c r="DK254" i="9"/>
  <c r="FN254" i="9"/>
  <c r="AT255" i="9"/>
  <c r="CP256" i="9"/>
  <c r="CR256" i="9" s="1"/>
  <c r="DF257" i="9"/>
  <c r="CB257" i="9" s="1"/>
  <c r="DH257" i="9" s="1"/>
  <c r="FN257" i="9"/>
  <c r="EJ257" i="9" s="1"/>
  <c r="HD258" i="9"/>
  <c r="HH258" i="9" s="1"/>
  <c r="BH258" i="9"/>
  <c r="DF258" i="9"/>
  <c r="CB258" i="9" s="1"/>
  <c r="DH258" i="9" s="1"/>
  <c r="BD260" i="9"/>
  <c r="GN260" i="9"/>
  <c r="GX261" i="9"/>
  <c r="CQ262" i="9"/>
  <c r="CS262" i="9" s="1"/>
  <c r="GU262" i="9"/>
  <c r="GQ262" i="9"/>
  <c r="AU264" i="9"/>
  <c r="DK264" i="9"/>
  <c r="AW264" i="9"/>
  <c r="HE264" i="9"/>
  <c r="HI264" i="9" s="1"/>
  <c r="DE264" i="9"/>
  <c r="DG264" i="9" s="1"/>
  <c r="CC264" i="9" s="1"/>
  <c r="EY268" i="9"/>
  <c r="FQ268" i="9"/>
  <c r="FA268" i="9"/>
  <c r="GH269" i="9"/>
  <c r="GH244" i="9"/>
  <c r="GG246" i="9"/>
  <c r="GK246" i="9" s="1"/>
  <c r="BJ246" i="9"/>
  <c r="AF246" i="9" s="1"/>
  <c r="HE248" i="9"/>
  <c r="HI248" i="9" s="1"/>
  <c r="EX248" i="9"/>
  <c r="EZ248" i="9"/>
  <c r="GG250" i="9"/>
  <c r="GK250" i="9" s="1"/>
  <c r="HE252" i="9"/>
  <c r="HI252" i="9" s="1"/>
  <c r="EX252" i="9"/>
  <c r="EZ252" i="9" s="1"/>
  <c r="GG254" i="9"/>
  <c r="GK254" i="9" s="1"/>
  <c r="BJ254" i="9"/>
  <c r="AF254" i="9" s="1"/>
  <c r="BA255" i="9"/>
  <c r="BK255" i="9" s="1"/>
  <c r="AG255" i="9" s="1"/>
  <c r="GG255" i="9"/>
  <c r="GK255" i="9" s="1"/>
  <c r="AU255" i="9"/>
  <c r="AW255" i="9" s="1"/>
  <c r="HE258" i="9"/>
  <c r="HI258" i="9" s="1"/>
  <c r="BI258" i="9"/>
  <c r="DG258" i="9"/>
  <c r="CC258" i="9" s="1"/>
  <c r="DI258" i="9" s="1"/>
  <c r="CQ258" i="9"/>
  <c r="GF259" i="9"/>
  <c r="GJ259" i="9" s="1"/>
  <c r="GQ260" i="9"/>
  <c r="GY260" i="9" s="1"/>
  <c r="EZ262" i="9"/>
  <c r="EX262" i="9"/>
  <c r="GN266" i="9"/>
  <c r="BD266" i="9"/>
  <c r="BJ266" i="9" s="1"/>
  <c r="AF266" i="9" s="1"/>
  <c r="EJ267" i="9"/>
  <c r="FP267" i="9"/>
  <c r="FP255" i="9"/>
  <c r="BK256" i="9"/>
  <c r="AG256" i="9" s="1"/>
  <c r="GP256" i="9"/>
  <c r="BA257" i="9"/>
  <c r="BK257" i="9" s="1"/>
  <c r="AG257" i="9" s="1"/>
  <c r="GG257" i="9"/>
  <c r="GK257" i="9" s="1"/>
  <c r="HD259" i="9"/>
  <c r="HH259" i="9" s="1"/>
  <c r="BH259" i="9"/>
  <c r="BJ259" i="9" s="1"/>
  <c r="AF259" i="9" s="1"/>
  <c r="CR259" i="9"/>
  <c r="GS259" i="9"/>
  <c r="DG262" i="9"/>
  <c r="CC262" i="9" s="1"/>
  <c r="DI262" i="9" s="1"/>
  <c r="GW264" i="9"/>
  <c r="HA264" i="9" s="1"/>
  <c r="HD267" i="9"/>
  <c r="HH267" i="9" s="1"/>
  <c r="DD267" i="9"/>
  <c r="DF267" i="9" s="1"/>
  <c r="CB267" i="9" s="1"/>
  <c r="DH267" i="9" s="1"/>
  <c r="GS268" i="9"/>
  <c r="GW268" i="9"/>
  <c r="HA268" i="9" s="1"/>
  <c r="GP269" i="9"/>
  <c r="GO255" i="9"/>
  <c r="BE255" i="9"/>
  <c r="CS256" i="9"/>
  <c r="EX256" i="9"/>
  <c r="EZ256" i="9"/>
  <c r="HE256" i="9"/>
  <c r="HI256" i="9" s="1"/>
  <c r="HJ257" i="9"/>
  <c r="FP257" i="9"/>
  <c r="BK258" i="9"/>
  <c r="AG258" i="9" s="1"/>
  <c r="GQ258" i="9"/>
  <c r="GY258" i="9" s="1"/>
  <c r="BA259" i="9"/>
  <c r="BK259" i="9" s="1"/>
  <c r="AG259" i="9" s="1"/>
  <c r="GG259" i="9"/>
  <c r="GK259" i="9" s="1"/>
  <c r="FQ259" i="9"/>
  <c r="EY259" i="9"/>
  <c r="FA259" i="9" s="1"/>
  <c r="GO260" i="9"/>
  <c r="CP261" i="9"/>
  <c r="CR261" i="9" s="1"/>
  <c r="DF261" i="9"/>
  <c r="CB261" i="9" s="1"/>
  <c r="DH261" i="9" s="1"/>
  <c r="DK262" i="9"/>
  <c r="AW262" i="9"/>
  <c r="BJ262" i="9"/>
  <c r="AF262" i="9" s="1"/>
  <c r="FN262" i="9"/>
  <c r="EJ262" i="9" s="1"/>
  <c r="BJ265" i="9"/>
  <c r="AF265" i="9" s="1"/>
  <c r="GW266" i="9"/>
  <c r="HA266" i="9" s="1"/>
  <c r="GS266" i="9"/>
  <c r="FN268" i="9"/>
  <c r="EJ268" i="9" s="1"/>
  <c r="AT256" i="9"/>
  <c r="AV256" i="9"/>
  <c r="DJ256" i="9"/>
  <c r="EY256" i="9"/>
  <c r="FA256" i="9"/>
  <c r="HD260" i="9"/>
  <c r="HH260" i="9" s="1"/>
  <c r="FO260" i="9"/>
  <c r="EK260" i="9" s="1"/>
  <c r="GS261" i="9"/>
  <c r="FE262" i="9"/>
  <c r="FO262" i="9" s="1"/>
  <c r="GG262" i="9"/>
  <c r="GK262" i="9" s="1"/>
  <c r="BK266" i="9"/>
  <c r="AG266" i="9" s="1"/>
  <c r="BD268" i="9"/>
  <c r="BJ268" i="9" s="1"/>
  <c r="AF268" i="9" s="1"/>
  <c r="GN268" i="9"/>
  <c r="HE269" i="9"/>
  <c r="HI269" i="9" s="1"/>
  <c r="DE269" i="9"/>
  <c r="DG269" i="9" s="1"/>
  <c r="CC269" i="9" s="1"/>
  <c r="DI269" i="9" s="1"/>
  <c r="CQ257" i="9"/>
  <c r="CS257" i="9" s="1"/>
  <c r="GO258" i="9"/>
  <c r="CQ260" i="9"/>
  <c r="CS260" i="9"/>
  <c r="DK260" i="9"/>
  <c r="GO262" i="9"/>
  <c r="DF262" i="9"/>
  <c r="CB262" i="9" s="1"/>
  <c r="DH262" i="9" s="1"/>
  <c r="DG263" i="9"/>
  <c r="CC263" i="9" s="1"/>
  <c r="DI263" i="9" s="1"/>
  <c r="EY263" i="9"/>
  <c r="FA263" i="9" s="1"/>
  <c r="EX265" i="9"/>
  <c r="EZ265" i="9" s="1"/>
  <c r="FP265" i="9"/>
  <c r="FP266" i="9"/>
  <c r="EX266" i="9"/>
  <c r="EZ266" i="9" s="1"/>
  <c r="DG267" i="9"/>
  <c r="CC267" i="9" s="1"/>
  <c r="DI267" i="9" s="1"/>
  <c r="GT267" i="9"/>
  <c r="GQ268" i="9"/>
  <c r="EX269" i="9"/>
  <c r="EZ269" i="9" s="1"/>
  <c r="FP269" i="9"/>
  <c r="GF258" i="9"/>
  <c r="GJ258" i="9" s="1"/>
  <c r="FO259" i="9"/>
  <c r="EK259" i="9" s="1"/>
  <c r="EY260" i="9"/>
  <c r="FA260" i="9" s="1"/>
  <c r="HD261" i="9"/>
  <c r="HH261" i="9" s="1"/>
  <c r="EY261" i="9"/>
  <c r="FA261" i="9"/>
  <c r="BA263" i="9"/>
  <c r="BK263" i="9" s="1"/>
  <c r="AG263" i="9" s="1"/>
  <c r="FQ267" i="9"/>
  <c r="EY267" i="9"/>
  <c r="FA267" i="9" s="1"/>
  <c r="CQ269" i="9"/>
  <c r="CS269" i="9" s="1"/>
  <c r="GG258" i="9"/>
  <c r="GK258" i="9" s="1"/>
  <c r="BI261" i="9"/>
  <c r="BK261" i="9" s="1"/>
  <c r="AG261" i="9" s="1"/>
  <c r="HE261" i="9"/>
  <c r="HI261" i="9" s="1"/>
  <c r="GG261" i="9"/>
  <c r="GK261" i="9" s="1"/>
  <c r="CW261" i="9"/>
  <c r="DG261" i="9" s="1"/>
  <c r="CC261" i="9" s="1"/>
  <c r="DI261" i="9" s="1"/>
  <c r="BK262" i="9"/>
  <c r="AG262" i="9" s="1"/>
  <c r="GI263" i="9"/>
  <c r="BD264" i="9"/>
  <c r="BJ264" i="9" s="1"/>
  <c r="AF264" i="9" s="1"/>
  <c r="GN264" i="9"/>
  <c r="BA265" i="9"/>
  <c r="BK265" i="9" s="1"/>
  <c r="AG265" i="9" s="1"/>
  <c r="GG265" i="9"/>
  <c r="GK265" i="9" s="1"/>
  <c r="BD267" i="9"/>
  <c r="GN267" i="9"/>
  <c r="AU268" i="9"/>
  <c r="AW268" i="9" s="1"/>
  <c r="AT269" i="9"/>
  <c r="DN269" i="9" s="1"/>
  <c r="DP269" i="9" s="1"/>
  <c r="HJ269" i="9" s="1"/>
  <c r="AV269" i="9"/>
  <c r="GH260" i="9"/>
  <c r="GX260" i="9" s="1"/>
  <c r="GN261" i="9"/>
  <c r="BD261" i="9"/>
  <c r="GF262" i="9"/>
  <c r="AU263" i="9"/>
  <c r="GQ264" i="9"/>
  <c r="GY265" i="9"/>
  <c r="DJ266" i="9"/>
  <c r="AT266" i="9"/>
  <c r="AV266" i="9" s="1"/>
  <c r="CP266" i="9"/>
  <c r="CR266" i="9" s="1"/>
  <c r="DF266" i="9"/>
  <c r="CB266" i="9" s="1"/>
  <c r="DH266" i="9" s="1"/>
  <c r="FQ266" i="9"/>
  <c r="GI266" i="9"/>
  <c r="GY266" i="9" s="1"/>
  <c r="DK267" i="9"/>
  <c r="AU267" i="9"/>
  <c r="AW267" i="9" s="1"/>
  <c r="GH268" i="9"/>
  <c r="GX268" i="9" s="1"/>
  <c r="EZ268" i="9"/>
  <c r="FQ269" i="9"/>
  <c r="FA269" i="9"/>
  <c r="GT269" i="9"/>
  <c r="GX269" i="9" s="1"/>
  <c r="AU261" i="9"/>
  <c r="AW261" i="9" s="1"/>
  <c r="CQ261" i="9"/>
  <c r="CS261" i="9" s="1"/>
  <c r="HE262" i="9"/>
  <c r="HI262" i="9" s="1"/>
  <c r="CR262" i="9"/>
  <c r="EX263" i="9"/>
  <c r="EZ263" i="9" s="1"/>
  <c r="GH264" i="9"/>
  <c r="GX264" i="9" s="1"/>
  <c r="EZ264" i="9"/>
  <c r="FQ265" i="9"/>
  <c r="FA265" i="9"/>
  <c r="CR267" i="9"/>
  <c r="CP267" i="9"/>
  <c r="DJ267" i="9"/>
  <c r="GI269" i="9"/>
  <c r="GU269" i="9"/>
  <c r="FQ260" i="9"/>
  <c r="GP260" i="9"/>
  <c r="AZ261" i="9"/>
  <c r="GF261" i="9"/>
  <c r="GJ261" i="9" s="1"/>
  <c r="DJ262" i="9"/>
  <c r="AT262" i="9"/>
  <c r="AV262" i="9"/>
  <c r="GI262" i="9"/>
  <c r="CR263" i="9"/>
  <c r="FQ263" i="9"/>
  <c r="EY264" i="9"/>
  <c r="FQ264" i="9"/>
  <c r="FA264" i="9"/>
  <c r="DK266" i="9"/>
  <c r="CQ266" i="9"/>
  <c r="CS266" i="9" s="1"/>
  <c r="DJ268" i="9"/>
  <c r="AT268" i="9"/>
  <c r="AV268" i="9" s="1"/>
  <c r="DG268" i="9"/>
  <c r="CC268" i="9" s="1"/>
  <c r="DI268" i="9" s="1"/>
  <c r="DF269" i="9"/>
  <c r="CB269" i="9" s="1"/>
  <c r="DH269" i="9" s="1"/>
  <c r="BD263" i="9"/>
  <c r="BJ263" i="9" s="1"/>
  <c r="AF263" i="9" s="1"/>
  <c r="GI264" i="9"/>
  <c r="GY264" i="9" s="1"/>
  <c r="AU265" i="9"/>
  <c r="AW265" i="9" s="1"/>
  <c r="CR265" i="9"/>
  <c r="EX267" i="9"/>
  <c r="EZ267" i="9" s="1"/>
  <c r="GP267" i="9"/>
  <c r="GI268" i="9"/>
  <c r="GY268" i="9" s="1"/>
  <c r="AU269" i="9"/>
  <c r="AW269" i="9" s="1"/>
  <c r="CR269" i="9"/>
  <c r="CS264" i="9"/>
  <c r="EY266" i="9"/>
  <c r="FA266" i="9" s="1"/>
  <c r="GQ266" i="9"/>
  <c r="AT267" i="9"/>
  <c r="AV267" i="9" s="1"/>
  <c r="CS268" i="9"/>
  <c r="GV269" i="9"/>
  <c r="GZ269" i="9" s="1"/>
  <c r="GQ269" i="9"/>
  <c r="DD263" i="9"/>
  <c r="DF263" i="9" s="1"/>
  <c r="CB263" i="9" s="1"/>
  <c r="DH263" i="9" s="1"/>
  <c r="GP263" i="9"/>
  <c r="AU266" i="9"/>
  <c r="AW266" i="9" s="1"/>
  <c r="FP268" i="9"/>
  <c r="HE268" i="9"/>
  <c r="HI268" i="9" s="1"/>
  <c r="GR269" i="9"/>
  <c r="BM185" i="9"/>
  <c r="BK187" i="9"/>
  <c r="AG187" i="9" s="1"/>
  <c r="DM190" i="9"/>
  <c r="BM190" i="9"/>
  <c r="CS190" i="9"/>
  <c r="GX200" i="9"/>
  <c r="EK192" i="9"/>
  <c r="FQ192" i="9"/>
  <c r="DL198" i="9"/>
  <c r="BL198" i="9"/>
  <c r="EK185" i="9"/>
  <c r="FQ185" i="9"/>
  <c r="GY187" i="9"/>
  <c r="DN191" i="9"/>
  <c r="DP191" i="9" s="1"/>
  <c r="HJ191" i="9" s="1"/>
  <c r="FO186" i="9"/>
  <c r="EK186" i="9" s="1"/>
  <c r="EJ191" i="9"/>
  <c r="FP191" i="9"/>
  <c r="BK192" i="9"/>
  <c r="AG192" i="9" s="1"/>
  <c r="EK199" i="9"/>
  <c r="FQ199" i="9"/>
  <c r="DO187" i="9"/>
  <c r="EK188" i="9"/>
  <c r="FQ188" i="9"/>
  <c r="DG191" i="9"/>
  <c r="CC191" i="9" s="1"/>
  <c r="DI191" i="9" s="1"/>
  <c r="BL185" i="9"/>
  <c r="DL185" i="9"/>
  <c r="EJ187" i="9"/>
  <c r="FP187" i="9"/>
  <c r="FO193" i="9"/>
  <c r="DM203" i="9"/>
  <c r="BM203" i="9"/>
  <c r="DG189" i="9"/>
  <c r="CC189" i="9" s="1"/>
  <c r="DI189" i="9" s="1"/>
  <c r="AT192" i="9"/>
  <c r="AV192" i="9"/>
  <c r="GV192" i="9"/>
  <c r="HD193" i="9"/>
  <c r="HH193" i="9" s="1"/>
  <c r="BH193" i="9"/>
  <c r="HJ193" i="9"/>
  <c r="DN193" i="9"/>
  <c r="DP193" i="9"/>
  <c r="EJ196" i="9"/>
  <c r="FP196" i="9"/>
  <c r="EX198" i="9"/>
  <c r="EZ198" i="9" s="1"/>
  <c r="GI199" i="9"/>
  <c r="GY199" i="9" s="1"/>
  <c r="GN200" i="9"/>
  <c r="BD200" i="9"/>
  <c r="BA201" i="9"/>
  <c r="BK201" i="9" s="1"/>
  <c r="AG201" i="9" s="1"/>
  <c r="GG201" i="9"/>
  <c r="GK201" i="9" s="1"/>
  <c r="GY203" i="9"/>
  <c r="GP205" i="9"/>
  <c r="GT205" i="9"/>
  <c r="Q206" i="9"/>
  <c r="BI206" i="9"/>
  <c r="HE206" i="9"/>
  <c r="HI206" i="9" s="1"/>
  <c r="GH185" i="9"/>
  <c r="GX185" i="9" s="1"/>
  <c r="HE188" i="9"/>
  <c r="HI188" i="9" s="1"/>
  <c r="EX188" i="9"/>
  <c r="EZ188" i="9" s="1"/>
  <c r="GQ188" i="9"/>
  <c r="BE189" i="9"/>
  <c r="BK189" i="9" s="1"/>
  <c r="AG189" i="9" s="1"/>
  <c r="FQ190" i="9"/>
  <c r="DF191" i="9"/>
  <c r="CB191" i="9" s="1"/>
  <c r="DH191" i="9" s="1"/>
  <c r="EX192" i="9"/>
  <c r="EZ192" i="9"/>
  <c r="CR193" i="9"/>
  <c r="GP193" i="9"/>
  <c r="GT193" i="9"/>
  <c r="Q194" i="9"/>
  <c r="CP194" i="9"/>
  <c r="CR194" i="9" s="1"/>
  <c r="FP195" i="9"/>
  <c r="EX195" i="9"/>
  <c r="EZ195" i="9" s="1"/>
  <c r="HE195" i="9"/>
  <c r="HI195" i="9" s="1"/>
  <c r="GF196" i="9"/>
  <c r="GJ196" i="9" s="1"/>
  <c r="P196" i="9"/>
  <c r="AZ196" i="9"/>
  <c r="FO196" i="9"/>
  <c r="EK196" i="9" s="1"/>
  <c r="BA198" i="9"/>
  <c r="BK198" i="9" s="1"/>
  <c r="AG198" i="9" s="1"/>
  <c r="GG198" i="9"/>
  <c r="GK198" i="9" s="1"/>
  <c r="GU198" i="9"/>
  <c r="GQ198" i="9"/>
  <c r="AT206" i="9"/>
  <c r="AV206" i="9"/>
  <c r="GY207" i="9"/>
  <c r="CP212" i="9"/>
  <c r="CR212" i="9" s="1"/>
  <c r="GH212" i="9"/>
  <c r="GX212" i="9" s="1"/>
  <c r="GG225" i="9"/>
  <c r="GK225" i="9" s="1"/>
  <c r="BA225" i="9"/>
  <c r="BK225" i="9" s="1"/>
  <c r="AG225" i="9" s="1"/>
  <c r="Q225" i="9"/>
  <c r="EK231" i="9"/>
  <c r="FQ231" i="9"/>
  <c r="GS232" i="9"/>
  <c r="GW232" i="9"/>
  <c r="HA232" i="9" s="1"/>
  <c r="GV241" i="9"/>
  <c r="GR241" i="9"/>
  <c r="GQ242" i="9"/>
  <c r="GU242" i="9"/>
  <c r="GY242" i="9" s="1"/>
  <c r="CW185" i="9"/>
  <c r="DG185" i="9" s="1"/>
  <c r="CC185" i="9" s="1"/>
  <c r="DI185" i="9" s="1"/>
  <c r="BI186" i="9"/>
  <c r="FP186" i="9"/>
  <c r="AW187" i="9"/>
  <c r="AT188" i="9"/>
  <c r="AV188" i="9" s="1"/>
  <c r="DK199" i="9"/>
  <c r="AU199" i="9"/>
  <c r="AW199" i="9" s="1"/>
  <c r="P185" i="9"/>
  <c r="DJ185" i="9"/>
  <c r="CS185" i="9"/>
  <c r="EZ185" i="9"/>
  <c r="FP185" i="9"/>
  <c r="GI185" i="9"/>
  <c r="GO185" i="9"/>
  <c r="GN186" i="9"/>
  <c r="BD186" i="9"/>
  <c r="GH186" i="9"/>
  <c r="GX186" i="9" s="1"/>
  <c r="HE186" i="9"/>
  <c r="HI186" i="9" s="1"/>
  <c r="EX187" i="9"/>
  <c r="EZ187" i="9" s="1"/>
  <c r="GH187" i="9"/>
  <c r="GO187" i="9"/>
  <c r="GP188" i="9"/>
  <c r="BJ189" i="9"/>
  <c r="AF189" i="9" s="1"/>
  <c r="FN189" i="9"/>
  <c r="EJ189" i="9" s="1"/>
  <c r="GO191" i="9"/>
  <c r="BE191" i="9"/>
  <c r="GP191" i="9"/>
  <c r="CQ192" i="9"/>
  <c r="CS192" i="9"/>
  <c r="DL192" i="9"/>
  <c r="FP192" i="9"/>
  <c r="GT192" i="9"/>
  <c r="GX192" i="9" s="1"/>
  <c r="BJ193" i="9"/>
  <c r="AF193" i="9" s="1"/>
  <c r="EY193" i="9"/>
  <c r="FA193" i="9" s="1"/>
  <c r="AZ195" i="9"/>
  <c r="BJ195" i="9" s="1"/>
  <c r="AF195" i="9" s="1"/>
  <c r="GF195" i="9"/>
  <c r="GQ196" i="9"/>
  <c r="GY196" i="9" s="1"/>
  <c r="DK197" i="9"/>
  <c r="AU197" i="9"/>
  <c r="AW197" i="9" s="1"/>
  <c r="CS197" i="9"/>
  <c r="CQ197" i="9"/>
  <c r="EX197" i="9"/>
  <c r="FP197" i="9"/>
  <c r="EZ197" i="9"/>
  <c r="GP197" i="9"/>
  <c r="GT197" i="9"/>
  <c r="GX197" i="9" s="1"/>
  <c r="P198" i="9"/>
  <c r="AV198" i="9"/>
  <c r="DJ198" i="9"/>
  <c r="GF200" i="9"/>
  <c r="GJ200" i="9" s="1"/>
  <c r="P200" i="9"/>
  <c r="AZ200" i="9"/>
  <c r="BJ200" i="9" s="1"/>
  <c r="AF200" i="9" s="1"/>
  <c r="AT200" i="9"/>
  <c r="AV200" i="9" s="1"/>
  <c r="Q201" i="9"/>
  <c r="AU201" i="9"/>
  <c r="AW201" i="9" s="1"/>
  <c r="GP201" i="9"/>
  <c r="GT201" i="9"/>
  <c r="GX201" i="9" s="1"/>
  <c r="HE202" i="9"/>
  <c r="HI202" i="9" s="1"/>
  <c r="BI202" i="9"/>
  <c r="Q202" i="9"/>
  <c r="GX202" i="9"/>
  <c r="DP203" i="9"/>
  <c r="DJ206" i="9"/>
  <c r="Q209" i="9"/>
  <c r="BE209" i="9"/>
  <c r="GO209" i="9"/>
  <c r="GF214" i="9"/>
  <c r="GJ214" i="9" s="1"/>
  <c r="CV214" i="9"/>
  <c r="DF214" i="9" s="1"/>
  <c r="CB214" i="9" s="1"/>
  <c r="DH214" i="9" s="1"/>
  <c r="FH219" i="9"/>
  <c r="FN219" i="9" s="1"/>
  <c r="EJ219" i="9" s="1"/>
  <c r="GN219" i="9"/>
  <c r="BH221" i="9"/>
  <c r="HD221" i="9"/>
  <c r="HH221" i="9" s="1"/>
  <c r="Q185" i="9"/>
  <c r="AU185" i="9"/>
  <c r="AW185" i="9" s="1"/>
  <c r="AT185" i="9"/>
  <c r="AV185" i="9" s="1"/>
  <c r="EY185" i="9"/>
  <c r="FA185" i="9" s="1"/>
  <c r="EX185" i="9"/>
  <c r="GF185" i="9"/>
  <c r="GJ185" i="9" s="1"/>
  <c r="BA186" i="9"/>
  <c r="BK186" i="9" s="1"/>
  <c r="AG186" i="9" s="1"/>
  <c r="GU186" i="9"/>
  <c r="GY186" i="9" s="1"/>
  <c r="AT187" i="9"/>
  <c r="AV187" i="9" s="1"/>
  <c r="CP187" i="9"/>
  <c r="CR187" i="9"/>
  <c r="FQ187" i="9"/>
  <c r="EY187" i="9"/>
  <c r="FA187" i="9" s="1"/>
  <c r="GO188" i="9"/>
  <c r="BE188" i="9"/>
  <c r="BK188" i="9" s="1"/>
  <c r="AG188" i="9" s="1"/>
  <c r="HE189" i="9"/>
  <c r="HI189" i="9" s="1"/>
  <c r="DP190" i="9"/>
  <c r="HJ190" i="9" s="1"/>
  <c r="HD191" i="9"/>
  <c r="HH191" i="9" s="1"/>
  <c r="BH191" i="9"/>
  <c r="BJ191" i="9" s="1"/>
  <c r="AF191" i="9" s="1"/>
  <c r="HE191" i="9"/>
  <c r="HI191" i="9" s="1"/>
  <c r="DE191" i="9"/>
  <c r="HE192" i="9"/>
  <c r="HI192" i="9" s="1"/>
  <c r="BI192" i="9"/>
  <c r="DF192" i="9"/>
  <c r="CB192" i="9" s="1"/>
  <c r="DH192" i="9" s="1"/>
  <c r="DG192" i="9"/>
  <c r="CC192" i="9" s="1"/>
  <c r="DI192" i="9" s="1"/>
  <c r="GI192" i="9"/>
  <c r="GY192" i="9" s="1"/>
  <c r="BE193" i="9"/>
  <c r="GO193" i="9"/>
  <c r="DJ194" i="9"/>
  <c r="BK195" i="9"/>
  <c r="AG195" i="9" s="1"/>
  <c r="AV197" i="9"/>
  <c r="FQ197" i="9"/>
  <c r="FA197" i="9"/>
  <c r="GY197" i="9"/>
  <c r="Q198" i="9"/>
  <c r="DK198" i="9"/>
  <c r="AW198" i="9"/>
  <c r="GF198" i="9"/>
  <c r="GJ198" i="9" s="1"/>
  <c r="DG199" i="9"/>
  <c r="CC199" i="9" s="1"/>
  <c r="DI199" i="9" s="1"/>
  <c r="FN199" i="9"/>
  <c r="EJ199" i="9" s="1"/>
  <c r="GF199" i="9"/>
  <c r="GJ199" i="9" s="1"/>
  <c r="BA200" i="9"/>
  <c r="BK200" i="9" s="1"/>
  <c r="AG200" i="9" s="1"/>
  <c r="GG200" i="9"/>
  <c r="GK200" i="9" s="1"/>
  <c r="CR205" i="9"/>
  <c r="BA219" i="9"/>
  <c r="BK219" i="9" s="1"/>
  <c r="AG219" i="9" s="1"/>
  <c r="Q219" i="9"/>
  <c r="GG219" i="9"/>
  <c r="GK219" i="9" s="1"/>
  <c r="GP221" i="9"/>
  <c r="GT221" i="9"/>
  <c r="HD222" i="9"/>
  <c r="HH222" i="9" s="1"/>
  <c r="BH222" i="9"/>
  <c r="BJ222" i="9" s="1"/>
  <c r="AF222" i="9" s="1"/>
  <c r="P222" i="9"/>
  <c r="CP191" i="9"/>
  <c r="CR191" i="9"/>
  <c r="DE193" i="9"/>
  <c r="DG193" i="9" s="1"/>
  <c r="CC193" i="9" s="1"/>
  <c r="DI193" i="9" s="1"/>
  <c r="HE193" i="9"/>
  <c r="HI193" i="9" s="1"/>
  <c r="HE218" i="9"/>
  <c r="HI218" i="9" s="1"/>
  <c r="Q218" i="9"/>
  <c r="BI218" i="9"/>
  <c r="GY185" i="9"/>
  <c r="BJ201" i="9"/>
  <c r="AF201" i="9" s="1"/>
  <c r="FQ206" i="9"/>
  <c r="EK206" i="9"/>
  <c r="EK208" i="9"/>
  <c r="FQ208" i="9"/>
  <c r="HE216" i="9"/>
  <c r="HI216" i="9" s="1"/>
  <c r="BI216" i="9"/>
  <c r="AU217" i="9"/>
  <c r="AW217" i="9"/>
  <c r="DK217" i="9"/>
  <c r="HD188" i="9"/>
  <c r="HH188" i="9" s="1"/>
  <c r="GQ189" i="9"/>
  <c r="AZ190" i="9"/>
  <c r="GF190" i="9"/>
  <c r="GJ190" i="9" s="1"/>
  <c r="P190" i="9"/>
  <c r="CQ190" i="9"/>
  <c r="DQ191" i="9"/>
  <c r="HK191" i="9" s="1"/>
  <c r="CQ193" i="9"/>
  <c r="CS193" i="9" s="1"/>
  <c r="DK193" i="9"/>
  <c r="GQ193" i="9"/>
  <c r="GU193" i="9"/>
  <c r="P194" i="9"/>
  <c r="GF194" i="9"/>
  <c r="GJ194" i="9" s="1"/>
  <c r="AZ194" i="9"/>
  <c r="BJ194" i="9" s="1"/>
  <c r="AF194" i="9" s="1"/>
  <c r="CQ194" i="9"/>
  <c r="CS194" i="9" s="1"/>
  <c r="EX194" i="9"/>
  <c r="EZ194" i="9" s="1"/>
  <c r="GP194" i="9"/>
  <c r="GT194" i="9"/>
  <c r="GX194" i="9" s="1"/>
  <c r="GG196" i="9"/>
  <c r="GK196" i="9" s="1"/>
  <c r="Q196" i="9"/>
  <c r="BA196" i="9"/>
  <c r="GI196" i="9"/>
  <c r="GR198" i="9"/>
  <c r="GV198" i="9"/>
  <c r="GZ198" i="9" s="1"/>
  <c r="CP202" i="9"/>
  <c r="CR202" i="9" s="1"/>
  <c r="DJ202" i="9"/>
  <c r="FQ203" i="9"/>
  <c r="EK203" i="9"/>
  <c r="DF204" i="9"/>
  <c r="CB204" i="9" s="1"/>
  <c r="DH204" i="9" s="1"/>
  <c r="EK204" i="9"/>
  <c r="FQ204" i="9"/>
  <c r="DN205" i="9"/>
  <c r="DP205" i="9" s="1"/>
  <c r="HJ205" i="9" s="1"/>
  <c r="FP209" i="9"/>
  <c r="GG212" i="9"/>
  <c r="GK212" i="9" s="1"/>
  <c r="Q212" i="9"/>
  <c r="BA212" i="9"/>
  <c r="GI212" i="9"/>
  <c r="AU212" i="9"/>
  <c r="GH214" i="9"/>
  <c r="GT214" i="9"/>
  <c r="GO217" i="9"/>
  <c r="FI217" i="9"/>
  <c r="FO217" i="9" s="1"/>
  <c r="CQ227" i="9"/>
  <c r="CS227" i="9" s="1"/>
  <c r="DK227" i="9"/>
  <c r="AW186" i="9"/>
  <c r="CP186" i="9"/>
  <c r="CR186" i="9" s="1"/>
  <c r="GO186" i="9"/>
  <c r="GN187" i="9"/>
  <c r="BD187" i="9"/>
  <c r="BJ187" i="9" s="1"/>
  <c r="AF187" i="9" s="1"/>
  <c r="P187" i="9"/>
  <c r="P188" i="9"/>
  <c r="CQ188" i="9"/>
  <c r="CS188" i="9" s="1"/>
  <c r="CP188" i="9"/>
  <c r="CR188" i="9" s="1"/>
  <c r="DJ188" i="9"/>
  <c r="GT188" i="9"/>
  <c r="GR189" i="9"/>
  <c r="AU190" i="9"/>
  <c r="AW190" i="9" s="1"/>
  <c r="DK190" i="9"/>
  <c r="EY190" i="9"/>
  <c r="FA190" i="9" s="1"/>
  <c r="FQ191" i="9"/>
  <c r="GI191" i="9"/>
  <c r="GY191" i="9" s="1"/>
  <c r="GT191" i="9"/>
  <c r="GX191" i="9" s="1"/>
  <c r="GQ192" i="9"/>
  <c r="DF193" i="9"/>
  <c r="CB193" i="9" s="1"/>
  <c r="DH193" i="9" s="1"/>
  <c r="GG194" i="9"/>
  <c r="GK194" i="9" s="1"/>
  <c r="BA194" i="9"/>
  <c r="BK194" i="9" s="1"/>
  <c r="AG194" i="9" s="1"/>
  <c r="AU194" i="9"/>
  <c r="AW194" i="9" s="1"/>
  <c r="FQ194" i="9"/>
  <c r="FA194" i="9"/>
  <c r="EY194" i="9"/>
  <c r="GU195" i="9"/>
  <c r="GS198" i="9"/>
  <c r="GH199" i="9"/>
  <c r="GX199" i="9" s="1"/>
  <c r="GN199" i="9"/>
  <c r="DO200" i="9"/>
  <c r="DQ200" i="9" s="1"/>
  <c r="HK200" i="9" s="1"/>
  <c r="FN200" i="9"/>
  <c r="CQ202" i="9"/>
  <c r="CS202" i="9" s="1"/>
  <c r="DG202" i="9"/>
  <c r="CC202" i="9" s="1"/>
  <c r="DI202" i="9" s="1"/>
  <c r="AZ203" i="9"/>
  <c r="BJ203" i="9" s="1"/>
  <c r="AF203" i="9" s="1"/>
  <c r="P203" i="9"/>
  <c r="GF203" i="9"/>
  <c r="GJ203" i="9" s="1"/>
  <c r="BJ206" i="9"/>
  <c r="AF206" i="9" s="1"/>
  <c r="GQ213" i="9"/>
  <c r="GU213" i="9"/>
  <c r="GY213" i="9" s="1"/>
  <c r="GG214" i="9"/>
  <c r="GK214" i="9" s="1"/>
  <c r="Q214" i="9"/>
  <c r="FE214" i="9"/>
  <c r="FO214" i="9" s="1"/>
  <c r="EK214" i="9" s="1"/>
  <c r="EJ217" i="9"/>
  <c r="FP217" i="9"/>
  <c r="GF224" i="9"/>
  <c r="GJ224" i="9" s="1"/>
  <c r="P224" i="9"/>
  <c r="AZ224" i="9"/>
  <c r="BJ224" i="9" s="1"/>
  <c r="AF224" i="9" s="1"/>
  <c r="BK224" i="9"/>
  <c r="AG224" i="9" s="1"/>
  <c r="DQ185" i="9"/>
  <c r="HK185" i="9" s="1"/>
  <c r="GQ185" i="9"/>
  <c r="AZ186" i="9"/>
  <c r="BJ186" i="9" s="1"/>
  <c r="AF186" i="9" s="1"/>
  <c r="GF186" i="9"/>
  <c r="GJ186" i="9" s="1"/>
  <c r="P186" i="9"/>
  <c r="GP187" i="9"/>
  <c r="GX187" i="9" s="1"/>
  <c r="DF188" i="9"/>
  <c r="CB188" i="9" s="1"/>
  <c r="DH188" i="9" s="1"/>
  <c r="DK188" i="9"/>
  <c r="FN188" i="9"/>
  <c r="EJ188" i="9" s="1"/>
  <c r="GI188" i="9"/>
  <c r="GY188" i="9" s="1"/>
  <c r="P189" i="9"/>
  <c r="AV189" i="9"/>
  <c r="DJ189" i="9"/>
  <c r="CS189" i="9"/>
  <c r="EZ189" i="9"/>
  <c r="GI189" i="9"/>
  <c r="GY189" i="9" s="1"/>
  <c r="GO189" i="9"/>
  <c r="GN190" i="9"/>
  <c r="BD190" i="9"/>
  <c r="GW190" i="9"/>
  <c r="HA190" i="9" s="1"/>
  <c r="BA191" i="9"/>
  <c r="BK191" i="9" s="1"/>
  <c r="AG191" i="9" s="1"/>
  <c r="GG191" i="9"/>
  <c r="GK191" i="9" s="1"/>
  <c r="Q191" i="9"/>
  <c r="DJ192" i="9"/>
  <c r="EY192" i="9"/>
  <c r="FA192" i="9" s="1"/>
  <c r="GR192" i="9"/>
  <c r="HD192" i="9"/>
  <c r="HH192" i="9" s="1"/>
  <c r="FD193" i="9"/>
  <c r="FN193" i="9" s="1"/>
  <c r="GF193" i="9"/>
  <c r="GJ193" i="9" s="1"/>
  <c r="GS194" i="9"/>
  <c r="P195" i="9"/>
  <c r="DJ195" i="9"/>
  <c r="AV195" i="9"/>
  <c r="FO195" i="9"/>
  <c r="HE197" i="9"/>
  <c r="HI197" i="9" s="1"/>
  <c r="GG199" i="9"/>
  <c r="GK199" i="9" s="1"/>
  <c r="DL199" i="9"/>
  <c r="CP200" i="9"/>
  <c r="CR200" i="9" s="1"/>
  <c r="DJ200" i="9"/>
  <c r="EX200" i="9"/>
  <c r="EZ200" i="9" s="1"/>
  <c r="FO200" i="9"/>
  <c r="CV201" i="9"/>
  <c r="DF201" i="9" s="1"/>
  <c r="CB201" i="9" s="1"/>
  <c r="DH201" i="9" s="1"/>
  <c r="GF201" i="9"/>
  <c r="GJ201" i="9" s="1"/>
  <c r="FO201" i="9"/>
  <c r="EK201" i="9" s="1"/>
  <c r="AU203" i="9"/>
  <c r="AW203" i="9" s="1"/>
  <c r="GG203" i="9"/>
  <c r="GK203" i="9" s="1"/>
  <c r="DJ204" i="9"/>
  <c r="AT204" i="9"/>
  <c r="AV204" i="9"/>
  <c r="CZ204" i="9"/>
  <c r="GN204" i="9"/>
  <c r="BH207" i="9"/>
  <c r="P207" i="9"/>
  <c r="HD207" i="9"/>
  <c r="HH207" i="9" s="1"/>
  <c r="BK208" i="9"/>
  <c r="AG208" i="9" s="1"/>
  <c r="FQ212" i="9"/>
  <c r="EK212" i="9"/>
  <c r="FH214" i="9"/>
  <c r="FN214" i="9" s="1"/>
  <c r="GN214" i="9"/>
  <c r="GI216" i="9"/>
  <c r="GU216" i="9"/>
  <c r="GY216" i="9" s="1"/>
  <c r="EK224" i="9"/>
  <c r="FQ224" i="9"/>
  <c r="DO185" i="9"/>
  <c r="AU187" i="9"/>
  <c r="GN185" i="9"/>
  <c r="AU186" i="9"/>
  <c r="DK186" i="9"/>
  <c r="EY186" i="9"/>
  <c r="FA186" i="9" s="1"/>
  <c r="HD187" i="9"/>
  <c r="HH187" i="9" s="1"/>
  <c r="BH187" i="9"/>
  <c r="DQ187" i="9"/>
  <c r="HK187" i="9" s="1"/>
  <c r="GG188" i="9"/>
  <c r="GK188" i="9" s="1"/>
  <c r="Q188" i="9"/>
  <c r="BJ188" i="9"/>
  <c r="AF188" i="9" s="1"/>
  <c r="GV188" i="9"/>
  <c r="GZ188" i="9" s="1"/>
  <c r="AU189" i="9"/>
  <c r="AW189" i="9" s="1"/>
  <c r="EY189" i="9"/>
  <c r="FA189" i="9" s="1"/>
  <c r="GF189" i="9"/>
  <c r="DN190" i="9"/>
  <c r="GN191" i="9"/>
  <c r="BD191" i="9"/>
  <c r="P191" i="9"/>
  <c r="GO192" i="9"/>
  <c r="BE192" i="9"/>
  <c r="CR192" i="9"/>
  <c r="DK192" i="9"/>
  <c r="Q193" i="9"/>
  <c r="GG193" i="9"/>
  <c r="GK193" i="9" s="1"/>
  <c r="BA193" i="9"/>
  <c r="FL194" i="9"/>
  <c r="AU195" i="9"/>
  <c r="AW195" i="9" s="1"/>
  <c r="DK195" i="9"/>
  <c r="CP196" i="9"/>
  <c r="CR196" i="9" s="1"/>
  <c r="DJ196" i="9"/>
  <c r="DO196" i="9"/>
  <c r="DQ196" i="9" s="1"/>
  <c r="HK196" i="9" s="1"/>
  <c r="GP196" i="9"/>
  <c r="GX196" i="9" s="1"/>
  <c r="P197" i="9"/>
  <c r="CP197" i="9"/>
  <c r="DN197" i="9" s="1"/>
  <c r="DP197" i="9" s="1"/>
  <c r="HJ197" i="9" s="1"/>
  <c r="FP198" i="9"/>
  <c r="P199" i="9"/>
  <c r="AW200" i="9"/>
  <c r="CS200" i="9"/>
  <c r="DF200" i="9"/>
  <c r="CB200" i="9" s="1"/>
  <c r="DH200" i="9" s="1"/>
  <c r="DG201" i="9"/>
  <c r="CC201" i="9" s="1"/>
  <c r="DI201" i="9" s="1"/>
  <c r="P204" i="9"/>
  <c r="FN205" i="9"/>
  <c r="AZ208" i="9"/>
  <c r="BJ208" i="9" s="1"/>
  <c r="AF208" i="9" s="1"/>
  <c r="GF208" i="9"/>
  <c r="GJ208" i="9" s="1"/>
  <c r="P208" i="9"/>
  <c r="CW213" i="9"/>
  <c r="DG213" i="9" s="1"/>
  <c r="CC213" i="9" s="1"/>
  <c r="DI213" i="9" s="1"/>
  <c r="GG213" i="9"/>
  <c r="GK213" i="9" s="1"/>
  <c r="FQ221" i="9"/>
  <c r="BM222" i="9"/>
  <c r="DL226" i="9"/>
  <c r="BL226" i="9"/>
  <c r="DJ229" i="9"/>
  <c r="AT229" i="9"/>
  <c r="AV229" i="9"/>
  <c r="HE194" i="9"/>
  <c r="HI194" i="9" s="1"/>
  <c r="GR194" i="9"/>
  <c r="HD196" i="9"/>
  <c r="HH196" i="9" s="1"/>
  <c r="BH196" i="9"/>
  <c r="GO197" i="9"/>
  <c r="BE197" i="9"/>
  <c r="BK197" i="9" s="1"/>
  <c r="AG197" i="9" s="1"/>
  <c r="HD198" i="9"/>
  <c r="HH198" i="9" s="1"/>
  <c r="GQ200" i="9"/>
  <c r="GY200" i="9" s="1"/>
  <c r="HE200" i="9"/>
  <c r="HI200" i="9" s="1"/>
  <c r="EX201" i="9"/>
  <c r="EZ201" i="9" s="1"/>
  <c r="FP201" i="9"/>
  <c r="FO202" i="9"/>
  <c r="EK202" i="9" s="1"/>
  <c r="GQ202" i="9"/>
  <c r="GY202" i="9" s="1"/>
  <c r="GN203" i="9"/>
  <c r="BL204" i="9"/>
  <c r="CS206" i="9"/>
  <c r="GY206" i="9"/>
  <c r="BA207" i="9"/>
  <c r="BK207" i="9" s="1"/>
  <c r="AG207" i="9" s="1"/>
  <c r="GG207" i="9"/>
  <c r="GK207" i="9" s="1"/>
  <c r="AV208" i="9"/>
  <c r="DJ208" i="9"/>
  <c r="BK209" i="9"/>
  <c r="AG209" i="9" s="1"/>
  <c r="Q210" i="9"/>
  <c r="BI210" i="9"/>
  <c r="BK210" i="9" s="1"/>
  <c r="AG210" i="9" s="1"/>
  <c r="GQ210" i="9"/>
  <c r="GU210" i="9"/>
  <c r="GY210" i="9" s="1"/>
  <c r="BK213" i="9"/>
  <c r="AG213" i="9" s="1"/>
  <c r="CR214" i="9"/>
  <c r="CP214" i="9"/>
  <c r="DJ215" i="9"/>
  <c r="AT215" i="9"/>
  <c r="AV215" i="9" s="1"/>
  <c r="GN218" i="9"/>
  <c r="P218" i="9"/>
  <c r="BD218" i="9"/>
  <c r="BJ218" i="9" s="1"/>
  <c r="AF218" i="9" s="1"/>
  <c r="AW219" i="9"/>
  <c r="BD221" i="9"/>
  <c r="GN221" i="9"/>
  <c r="P221" i="9"/>
  <c r="DJ223" i="9"/>
  <c r="AT223" i="9"/>
  <c r="AV223" i="9"/>
  <c r="CZ225" i="9"/>
  <c r="DF225" i="9" s="1"/>
  <c r="CB225" i="9" s="1"/>
  <c r="DH225" i="9" s="1"/>
  <c r="GN225" i="9"/>
  <c r="DN225" i="9"/>
  <c r="DP225" i="9" s="1"/>
  <c r="P193" i="9"/>
  <c r="GG195" i="9"/>
  <c r="GK195" i="9" s="1"/>
  <c r="HD195" i="9"/>
  <c r="HH195" i="9" s="1"/>
  <c r="GT198" i="9"/>
  <c r="GX198" i="9" s="1"/>
  <c r="DJ199" i="9"/>
  <c r="AT199" i="9"/>
  <c r="AV199" i="9"/>
  <c r="AT201" i="9"/>
  <c r="AV201" i="9" s="1"/>
  <c r="DJ201" i="9"/>
  <c r="CR201" i="9"/>
  <c r="GY201" i="9"/>
  <c r="HD202" i="9"/>
  <c r="HH202" i="9" s="1"/>
  <c r="DD202" i="9"/>
  <c r="FI202" i="9"/>
  <c r="GS202" i="9"/>
  <c r="AV203" i="9"/>
  <c r="HE204" i="9"/>
  <c r="HI204" i="9" s="1"/>
  <c r="BI204" i="9"/>
  <c r="CS204" i="9"/>
  <c r="DK204" i="9"/>
  <c r="GX204" i="9"/>
  <c r="BK205" i="9"/>
  <c r="AG205" i="9" s="1"/>
  <c r="DF206" i="9"/>
  <c r="CB206" i="9" s="1"/>
  <c r="DH206" i="9" s="1"/>
  <c r="DG207" i="9"/>
  <c r="CC207" i="9" s="1"/>
  <c r="DI207" i="9" s="1"/>
  <c r="AT208" i="9"/>
  <c r="GN208" i="9"/>
  <c r="EY209" i="9"/>
  <c r="FA209" i="9" s="1"/>
  <c r="FA210" i="9"/>
  <c r="FQ210" i="9"/>
  <c r="GS210" i="9"/>
  <c r="GW210" i="9"/>
  <c r="HA210" i="9" s="1"/>
  <c r="GO211" i="9"/>
  <c r="HD217" i="9"/>
  <c r="HH217" i="9" s="1"/>
  <c r="GK218" i="9"/>
  <c r="GW218" i="9"/>
  <c r="HA218" i="9" s="1"/>
  <c r="CP219" i="9"/>
  <c r="CR219" i="9" s="1"/>
  <c r="CW221" i="9"/>
  <c r="DG221" i="9" s="1"/>
  <c r="CC221" i="9" s="1"/>
  <c r="DI221" i="9" s="1"/>
  <c r="GG221" i="9"/>
  <c r="Q221" i="9"/>
  <c r="GH226" i="9"/>
  <c r="GG241" i="9"/>
  <c r="GK241" i="9" s="1"/>
  <c r="CW241" i="9"/>
  <c r="Q241" i="9"/>
  <c r="GN201" i="9"/>
  <c r="AU202" i="9"/>
  <c r="DO202" i="9" s="1"/>
  <c r="DQ202" i="9" s="1"/>
  <c r="DF202" i="9"/>
  <c r="CB202" i="9" s="1"/>
  <c r="DH202" i="9" s="1"/>
  <c r="EY202" i="9"/>
  <c r="FA202" i="9" s="1"/>
  <c r="EZ203" i="9"/>
  <c r="HJ203" i="9" s="1"/>
  <c r="EX203" i="9"/>
  <c r="FP203" i="9"/>
  <c r="GG204" i="9"/>
  <c r="GK204" i="9" s="1"/>
  <c r="Q204" i="9"/>
  <c r="BA204" i="9"/>
  <c r="GN205" i="9"/>
  <c r="BD205" i="9"/>
  <c r="GQ205" i="9"/>
  <c r="GU205" i="9"/>
  <c r="FN207" i="9"/>
  <c r="EJ207" i="9" s="1"/>
  <c r="GO208" i="9"/>
  <c r="BE208" i="9"/>
  <c r="EJ210" i="9"/>
  <c r="FP210" i="9"/>
  <c r="DN211" i="9"/>
  <c r="DP211" i="9" s="1"/>
  <c r="HJ211" i="9" s="1"/>
  <c r="GP211" i="9"/>
  <c r="GT211" i="9"/>
  <c r="GX211" i="9" s="1"/>
  <c r="Q213" i="9"/>
  <c r="GO213" i="9"/>
  <c r="BE213" i="9"/>
  <c r="DO216" i="9"/>
  <c r="DQ216" i="9" s="1"/>
  <c r="HK216" i="9" s="1"/>
  <c r="GO223" i="9"/>
  <c r="BE223" i="9"/>
  <c r="CQ225" i="9"/>
  <c r="CS225" i="9"/>
  <c r="FD227" i="9"/>
  <c r="FN227" i="9" s="1"/>
  <c r="GF227" i="9"/>
  <c r="GJ227" i="9" s="1"/>
  <c r="CP228" i="9"/>
  <c r="GP228" i="9"/>
  <c r="GX228" i="9" s="1"/>
  <c r="GV231" i="9"/>
  <c r="GG238" i="9"/>
  <c r="GK238" i="9" s="1"/>
  <c r="Q238" i="9"/>
  <c r="BA238" i="9"/>
  <c r="BK238" i="9" s="1"/>
  <c r="AG238" i="9" s="1"/>
  <c r="Q192" i="9"/>
  <c r="GH193" i="9"/>
  <c r="DF194" i="9"/>
  <c r="CB194" i="9" s="1"/>
  <c r="DH194" i="9" s="1"/>
  <c r="FN194" i="9"/>
  <c r="EJ194" i="9" s="1"/>
  <c r="GR195" i="9"/>
  <c r="GN196" i="9"/>
  <c r="BD196" i="9"/>
  <c r="CS196" i="9"/>
  <c r="CQ196" i="9"/>
  <c r="FQ196" i="9"/>
  <c r="CV197" i="9"/>
  <c r="DF197" i="9" s="1"/>
  <c r="CB197" i="9" s="1"/>
  <c r="DH197" i="9" s="1"/>
  <c r="EY198" i="9"/>
  <c r="FA198" i="9" s="1"/>
  <c r="FN198" i="9"/>
  <c r="EJ198" i="9" s="1"/>
  <c r="GO199" i="9"/>
  <c r="GO200" i="9"/>
  <c r="GO201" i="9"/>
  <c r="BE201" i="9"/>
  <c r="BD201" i="9"/>
  <c r="GT203" i="9"/>
  <c r="GP203" i="9"/>
  <c r="GU204" i="9"/>
  <c r="Q205" i="9"/>
  <c r="CW205" i="9"/>
  <c r="DG205" i="9" s="1"/>
  <c r="CC205" i="9" s="1"/>
  <c r="DI205" i="9" s="1"/>
  <c r="GO205" i="9"/>
  <c r="Q207" i="9"/>
  <c r="DK207" i="9"/>
  <c r="AW207" i="9"/>
  <c r="BJ207" i="9"/>
  <c r="AF207" i="9" s="1"/>
  <c r="FQ207" i="9"/>
  <c r="EY207" i="9"/>
  <c r="FA207" i="9" s="1"/>
  <c r="GX207" i="9"/>
  <c r="GX208" i="9"/>
  <c r="GI208" i="9"/>
  <c r="GY208" i="9" s="1"/>
  <c r="AV209" i="9"/>
  <c r="HD210" i="9"/>
  <c r="HH210" i="9" s="1"/>
  <c r="HD213" i="9"/>
  <c r="HH213" i="9" s="1"/>
  <c r="BH213" i="9"/>
  <c r="DJ214" i="9"/>
  <c r="GU214" i="9"/>
  <c r="GQ214" i="9"/>
  <c r="P216" i="9"/>
  <c r="DN216" i="9"/>
  <c r="DP216" i="9" s="1"/>
  <c r="HJ216" i="9" s="1"/>
  <c r="GN216" i="9"/>
  <c r="FO218" i="9"/>
  <c r="BE226" i="9"/>
  <c r="GO226" i="9"/>
  <c r="GQ226" i="9"/>
  <c r="CQ226" i="9"/>
  <c r="CS226" i="9" s="1"/>
  <c r="DN226" i="9"/>
  <c r="DP226" i="9" s="1"/>
  <c r="HJ226" i="9" s="1"/>
  <c r="GI193" i="9"/>
  <c r="DG194" i="9"/>
  <c r="CC194" i="9" s="1"/>
  <c r="DI194" i="9" s="1"/>
  <c r="GI195" i="9"/>
  <c r="GO195" i="9"/>
  <c r="GO196" i="9"/>
  <c r="BE196" i="9"/>
  <c r="GN197" i="9"/>
  <c r="BD197" i="9"/>
  <c r="BJ197" i="9" s="1"/>
  <c r="AF197" i="9" s="1"/>
  <c r="DG197" i="9"/>
  <c r="CC197" i="9" s="1"/>
  <c r="DI197" i="9" s="1"/>
  <c r="FO198" i="9"/>
  <c r="HE199" i="9"/>
  <c r="HI199" i="9" s="1"/>
  <c r="GP202" i="9"/>
  <c r="FN203" i="9"/>
  <c r="EJ203" i="9" s="1"/>
  <c r="HD205" i="9"/>
  <c r="HH205" i="9" s="1"/>
  <c r="GN206" i="9"/>
  <c r="AZ209" i="9"/>
  <c r="P209" i="9"/>
  <c r="GF209" i="9"/>
  <c r="GJ209" i="9" s="1"/>
  <c r="GQ209" i="9"/>
  <c r="GU209" i="9"/>
  <c r="HE210" i="9"/>
  <c r="HI210" i="9" s="1"/>
  <c r="BA211" i="9"/>
  <c r="BK211" i="9" s="1"/>
  <c r="AG211" i="9" s="1"/>
  <c r="Q211" i="9"/>
  <c r="FQ211" i="9"/>
  <c r="FA211" i="9"/>
  <c r="AU214" i="9"/>
  <c r="EX214" i="9"/>
  <c r="EZ214" i="9"/>
  <c r="FP215" i="9"/>
  <c r="EJ215" i="9"/>
  <c r="AZ216" i="9"/>
  <c r="BJ216" i="9" s="1"/>
  <c r="AF216" i="9" s="1"/>
  <c r="GF216" i="9"/>
  <c r="GJ216" i="9" s="1"/>
  <c r="AV216" i="9"/>
  <c r="GN217" i="9"/>
  <c r="BD217" i="9"/>
  <c r="BH217" i="9"/>
  <c r="BJ217" i="9" s="1"/>
  <c r="AF217" i="9" s="1"/>
  <c r="Q220" i="9"/>
  <c r="BI220" i="9"/>
  <c r="DO223" i="9"/>
  <c r="DQ223" i="9"/>
  <c r="HK223" i="9" s="1"/>
  <c r="GQ236" i="9"/>
  <c r="GU236" i="9"/>
  <c r="GY236" i="9" s="1"/>
  <c r="GF207" i="9"/>
  <c r="GN209" i="9"/>
  <c r="BD209" i="9"/>
  <c r="GH209" i="9"/>
  <c r="GT209" i="9"/>
  <c r="GX209" i="9" s="1"/>
  <c r="BH211" i="9"/>
  <c r="HD211" i="9"/>
  <c r="HH211" i="9" s="1"/>
  <c r="FN211" i="9"/>
  <c r="GV211" i="9"/>
  <c r="GO212" i="9"/>
  <c r="BE212" i="9"/>
  <c r="DQ214" i="9"/>
  <c r="HK214" i="9" s="1"/>
  <c r="DO214" i="9"/>
  <c r="BJ215" i="9"/>
  <c r="AF215" i="9" s="1"/>
  <c r="GF215" i="9"/>
  <c r="GH216" i="9"/>
  <c r="CP217" i="9"/>
  <c r="CR217" i="9" s="1"/>
  <c r="DJ217" i="9"/>
  <c r="GP217" i="9"/>
  <c r="BK218" i="9"/>
  <c r="AG218" i="9" s="1"/>
  <c r="BH219" i="9"/>
  <c r="BJ219" i="9" s="1"/>
  <c r="AF219" i="9" s="1"/>
  <c r="HD219" i="9"/>
  <c r="HH219" i="9" s="1"/>
  <c r="P219" i="9"/>
  <c r="DN220" i="9"/>
  <c r="DP220" i="9" s="1"/>
  <c r="HJ220" i="9" s="1"/>
  <c r="EJ222" i="9"/>
  <c r="FP222" i="9"/>
  <c r="EK223" i="9"/>
  <c r="FQ223" i="9"/>
  <c r="DN238" i="9"/>
  <c r="DP238" i="9" s="1"/>
  <c r="HJ238" i="9" s="1"/>
  <c r="AV238" i="9"/>
  <c r="GT238" i="9"/>
  <c r="GP238" i="9"/>
  <c r="HD200" i="9"/>
  <c r="HH200" i="9" s="1"/>
  <c r="HD201" i="9"/>
  <c r="HH201" i="9" s="1"/>
  <c r="BH201" i="9"/>
  <c r="FQ201" i="9"/>
  <c r="EY201" i="9"/>
  <c r="FA201" i="9" s="1"/>
  <c r="GH201" i="9"/>
  <c r="GQ201" i="9"/>
  <c r="BA202" i="9"/>
  <c r="BK202" i="9" s="1"/>
  <c r="AG202" i="9" s="1"/>
  <c r="GG202" i="9"/>
  <c r="GK202" i="9" s="1"/>
  <c r="GO203" i="9"/>
  <c r="GO204" i="9"/>
  <c r="BE204" i="9"/>
  <c r="FP204" i="9"/>
  <c r="GQ204" i="9"/>
  <c r="GH205" i="9"/>
  <c r="AW206" i="9"/>
  <c r="DK206" i="9"/>
  <c r="AU206" i="9"/>
  <c r="CP206" i="9"/>
  <c r="CR206" i="9" s="1"/>
  <c r="EZ208" i="9"/>
  <c r="FP208" i="9"/>
  <c r="CQ209" i="9"/>
  <c r="DF209" i="9"/>
  <c r="CB209" i="9" s="1"/>
  <c r="DH209" i="9" s="1"/>
  <c r="AT210" i="9"/>
  <c r="AV210" i="9" s="1"/>
  <c r="AT211" i="9"/>
  <c r="DE211" i="9"/>
  <c r="DG211" i="9" s="1"/>
  <c r="CC211" i="9" s="1"/>
  <c r="DI211" i="9" s="1"/>
  <c r="AT213" i="9"/>
  <c r="AV213" i="9" s="1"/>
  <c r="EY213" i="9"/>
  <c r="FQ213" i="9"/>
  <c r="FA213" i="9"/>
  <c r="FN213" i="9"/>
  <c r="BH214" i="9"/>
  <c r="BJ214" i="9" s="1"/>
  <c r="AF214" i="9" s="1"/>
  <c r="HD214" i="9"/>
  <c r="HH214" i="9" s="1"/>
  <c r="P214" i="9"/>
  <c r="AW215" i="9"/>
  <c r="DO215" i="9"/>
  <c r="DQ215" i="9" s="1"/>
  <c r="GT215" i="9"/>
  <c r="GP215" i="9"/>
  <c r="BI217" i="9"/>
  <c r="BK217" i="9" s="1"/>
  <c r="AG217" i="9" s="1"/>
  <c r="HE217" i="9"/>
  <c r="HI217" i="9" s="1"/>
  <c r="EX217" i="9"/>
  <c r="EZ217" i="9" s="1"/>
  <c r="EX218" i="9"/>
  <c r="EZ218" i="9" s="1"/>
  <c r="FP218" i="9"/>
  <c r="P220" i="9"/>
  <c r="GY221" i="9"/>
  <c r="P227" i="9"/>
  <c r="GT227" i="9"/>
  <c r="GX227" i="9" s="1"/>
  <c r="GP227" i="9"/>
  <c r="BI228" i="9"/>
  <c r="HE228" i="9"/>
  <c r="HI228" i="9" s="1"/>
  <c r="Q228" i="9"/>
  <c r="HD232" i="9"/>
  <c r="HH232" i="9" s="1"/>
  <c r="BH232" i="9"/>
  <c r="EY235" i="9"/>
  <c r="FA235" i="9" s="1"/>
  <c r="GQ235" i="9"/>
  <c r="DI239" i="9"/>
  <c r="DM239" i="9"/>
  <c r="AV194" i="9"/>
  <c r="FP199" i="9"/>
  <c r="FA200" i="9"/>
  <c r="GN202" i="9"/>
  <c r="BD202" i="9"/>
  <c r="BJ202" i="9" s="1"/>
  <c r="AF202" i="9" s="1"/>
  <c r="P202" i="9"/>
  <c r="EX202" i="9"/>
  <c r="EZ202" i="9" s="1"/>
  <c r="FP202" i="9"/>
  <c r="GI203" i="9"/>
  <c r="GF205" i="9"/>
  <c r="GJ205" i="9" s="1"/>
  <c r="P205" i="9"/>
  <c r="AZ205" i="9"/>
  <c r="EY205" i="9"/>
  <c r="FA205" i="9" s="1"/>
  <c r="FQ205" i="9"/>
  <c r="GI205" i="9"/>
  <c r="CQ206" i="9"/>
  <c r="EX206" i="9"/>
  <c r="EZ206" i="9" s="1"/>
  <c r="FP206" i="9"/>
  <c r="GO207" i="9"/>
  <c r="DF207" i="9"/>
  <c r="CB207" i="9" s="1"/>
  <c r="DH207" i="9" s="1"/>
  <c r="GP207" i="9"/>
  <c r="HE208" i="9"/>
  <c r="HI208" i="9" s="1"/>
  <c r="CQ208" i="9"/>
  <c r="CS208" i="9"/>
  <c r="DK208" i="9"/>
  <c r="DJ210" i="9"/>
  <c r="CP210" i="9"/>
  <c r="CR210" i="9" s="1"/>
  <c r="DJ212" i="9"/>
  <c r="AT212" i="9"/>
  <c r="AV212" i="9" s="1"/>
  <c r="GY212" i="9"/>
  <c r="CP213" i="9"/>
  <c r="CR213" i="9" s="1"/>
  <c r="GO215" i="9"/>
  <c r="BE215" i="9"/>
  <c r="CP215" i="9"/>
  <c r="CR215" i="9"/>
  <c r="DF216" i="9"/>
  <c r="CB216" i="9" s="1"/>
  <c r="DH216" i="9" s="1"/>
  <c r="GX216" i="9"/>
  <c r="GT217" i="9"/>
  <c r="GX217" i="9" s="1"/>
  <c r="GP218" i="9"/>
  <c r="GT218" i="9"/>
  <c r="GX218" i="9" s="1"/>
  <c r="DK219" i="9"/>
  <c r="AU219" i="9"/>
  <c r="FN220" i="9"/>
  <c r="GH220" i="9"/>
  <c r="AT202" i="9"/>
  <c r="AV202" i="9" s="1"/>
  <c r="CQ205" i="9"/>
  <c r="CS205" i="9" s="1"/>
  <c r="HD206" i="9"/>
  <c r="HH206" i="9" s="1"/>
  <c r="BH206" i="9"/>
  <c r="EY206" i="9"/>
  <c r="FA206" i="9" s="1"/>
  <c r="GH206" i="9"/>
  <c r="GX206" i="9" s="1"/>
  <c r="AU209" i="9"/>
  <c r="AW209" i="9" s="1"/>
  <c r="CR209" i="9"/>
  <c r="FO209" i="9"/>
  <c r="EK209" i="9" s="1"/>
  <c r="GN210" i="9"/>
  <c r="BD210" i="9"/>
  <c r="GT210" i="9"/>
  <c r="GX210" i="9" s="1"/>
  <c r="P211" i="9"/>
  <c r="GI211" i="9"/>
  <c r="GY211" i="9" s="1"/>
  <c r="BD211" i="9"/>
  <c r="GR211" i="9" s="1"/>
  <c r="EX211" i="9"/>
  <c r="EZ211" i="9" s="1"/>
  <c r="GV212" i="9"/>
  <c r="GZ212" i="9" s="1"/>
  <c r="GR212" i="9"/>
  <c r="FP212" i="9"/>
  <c r="EX212" i="9"/>
  <c r="EZ212" i="9"/>
  <c r="GF213" i="9"/>
  <c r="GJ213" i="9" s="1"/>
  <c r="P213" i="9"/>
  <c r="AZ213" i="9"/>
  <c r="BK214" i="9"/>
  <c r="AG214" i="9" s="1"/>
  <c r="FA214" i="9"/>
  <c r="FQ214" i="9"/>
  <c r="FQ215" i="9"/>
  <c r="EY215" i="9"/>
  <c r="FA215" i="9" s="1"/>
  <c r="HK215" i="9" s="1"/>
  <c r="CQ216" i="9"/>
  <c r="CS216" i="9"/>
  <c r="DG218" i="9"/>
  <c r="CC218" i="9" s="1"/>
  <c r="DI218" i="9" s="1"/>
  <c r="CP221" i="9"/>
  <c r="CR221" i="9" s="1"/>
  <c r="DJ221" i="9"/>
  <c r="HE222" i="9"/>
  <c r="HI222" i="9" s="1"/>
  <c r="DE222" i="9"/>
  <c r="EX224" i="9"/>
  <c r="EZ224" i="9" s="1"/>
  <c r="GF225" i="9"/>
  <c r="GJ225" i="9" s="1"/>
  <c r="AZ225" i="9"/>
  <c r="BJ225" i="9" s="1"/>
  <c r="AF225" i="9" s="1"/>
  <c r="P225" i="9"/>
  <c r="GI226" i="9"/>
  <c r="AU226" i="9"/>
  <c r="GN228" i="9"/>
  <c r="BD228" i="9"/>
  <c r="P228" i="9"/>
  <c r="FP235" i="9"/>
  <c r="EJ235" i="9"/>
  <c r="DF238" i="9"/>
  <c r="CB238" i="9" s="1"/>
  <c r="DH238" i="9" s="1"/>
  <c r="GH202" i="9"/>
  <c r="GF204" i="9"/>
  <c r="GJ204" i="9" s="1"/>
  <c r="CR207" i="9"/>
  <c r="GR207" i="9"/>
  <c r="GG208" i="9"/>
  <c r="GK208" i="9" s="1"/>
  <c r="Q208" i="9"/>
  <c r="HD209" i="9"/>
  <c r="HH209" i="9" s="1"/>
  <c r="AW210" i="9"/>
  <c r="DK210" i="9"/>
  <c r="AU210" i="9"/>
  <c r="AU211" i="9"/>
  <c r="CS213" i="9"/>
  <c r="GH213" i="9"/>
  <c r="GX213" i="9" s="1"/>
  <c r="AT214" i="9"/>
  <c r="AV214" i="9"/>
  <c r="BA215" i="9"/>
  <c r="Q215" i="9"/>
  <c r="DF215" i="9"/>
  <c r="CB215" i="9" s="1"/>
  <c r="DH215" i="9" s="1"/>
  <c r="GF217" i="9"/>
  <c r="GJ217" i="9" s="1"/>
  <c r="P217" i="9"/>
  <c r="DG217" i="9"/>
  <c r="CC217" i="9" s="1"/>
  <c r="DI217" i="9" s="1"/>
  <c r="GI217" i="9"/>
  <c r="GU217" i="9"/>
  <c r="GY217" i="9" s="1"/>
  <c r="CP218" i="9"/>
  <c r="CR218" i="9" s="1"/>
  <c r="DJ218" i="9"/>
  <c r="GU218" i="9"/>
  <c r="GY218" i="9" s="1"/>
  <c r="GQ218" i="9"/>
  <c r="FO219" i="9"/>
  <c r="EK219" i="9" s="1"/>
  <c r="DA220" i="9"/>
  <c r="DG220" i="9" s="1"/>
  <c r="CC220" i="9" s="1"/>
  <c r="DI220" i="9" s="1"/>
  <c r="GO220" i="9"/>
  <c r="EX223" i="9"/>
  <c r="EZ223" i="9" s="1"/>
  <c r="BE224" i="9"/>
  <c r="Q224" i="9"/>
  <c r="DG224" i="9"/>
  <c r="CC224" i="9" s="1"/>
  <c r="DI224" i="9" s="1"/>
  <c r="GO224" i="9"/>
  <c r="GY226" i="9"/>
  <c r="AU228" i="9"/>
  <c r="AW228" i="9"/>
  <c r="DK228" i="9"/>
  <c r="GI229" i="9"/>
  <c r="GF233" i="9"/>
  <c r="GJ233" i="9" s="1"/>
  <c r="AZ233" i="9"/>
  <c r="BJ233" i="9" s="1"/>
  <c r="AF233" i="9" s="1"/>
  <c r="P233" i="9"/>
  <c r="DA233" i="9"/>
  <c r="Q233" i="9"/>
  <c r="P234" i="9"/>
  <c r="GF234" i="9"/>
  <c r="GJ234" i="9" s="1"/>
  <c r="CV234" i="9"/>
  <c r="GO236" i="9"/>
  <c r="BE236" i="9"/>
  <c r="GX236" i="9"/>
  <c r="BL237" i="9"/>
  <c r="DL237" i="9"/>
  <c r="AU205" i="9"/>
  <c r="DO205" i="9" s="1"/>
  <c r="DQ205" i="9" s="1"/>
  <c r="HK205" i="9" s="1"/>
  <c r="BK206" i="9"/>
  <c r="AG206" i="9" s="1"/>
  <c r="GP206" i="9"/>
  <c r="AT207" i="9"/>
  <c r="DN207" i="9" s="1"/>
  <c r="DP207" i="9" s="1"/>
  <c r="HJ207" i="9" s="1"/>
  <c r="AV207" i="9"/>
  <c r="EX207" i="9"/>
  <c r="EZ207" i="9" s="1"/>
  <c r="FP207" i="9"/>
  <c r="DP209" i="9"/>
  <c r="EX209" i="9"/>
  <c r="EZ209" i="9" s="1"/>
  <c r="P210" i="9"/>
  <c r="AZ210" i="9"/>
  <c r="BJ210" i="9" s="1"/>
  <c r="AF210" i="9" s="1"/>
  <c r="DG210" i="9"/>
  <c r="CC210" i="9" s="1"/>
  <c r="DI210" i="9" s="1"/>
  <c r="GG210" i="9"/>
  <c r="GK210" i="9" s="1"/>
  <c r="GF211" i="9"/>
  <c r="GJ211" i="9" s="1"/>
  <c r="AZ212" i="9"/>
  <c r="BJ212" i="9" s="1"/>
  <c r="AF212" i="9" s="1"/>
  <c r="P212" i="9"/>
  <c r="AW214" i="9"/>
  <c r="DA214" i="9"/>
  <c r="DG214" i="9" s="1"/>
  <c r="CC214" i="9" s="1"/>
  <c r="DI214" i="9" s="1"/>
  <c r="GQ216" i="9"/>
  <c r="AU216" i="9"/>
  <c r="AW216" i="9" s="1"/>
  <c r="FO216" i="9"/>
  <c r="DK218" i="9"/>
  <c r="AU218" i="9"/>
  <c r="AW218" i="9" s="1"/>
  <c r="GF220" i="9"/>
  <c r="GJ220" i="9" s="1"/>
  <c r="AZ220" i="9"/>
  <c r="BK220" i="9"/>
  <c r="AG220" i="9" s="1"/>
  <c r="DK221" i="9"/>
  <c r="AU221" i="9"/>
  <c r="AW221" i="9" s="1"/>
  <c r="BK221" i="9"/>
  <c r="AG221" i="9" s="1"/>
  <c r="EY221" i="9"/>
  <c r="FA221" i="9" s="1"/>
  <c r="DK222" i="9"/>
  <c r="AW222" i="9"/>
  <c r="GF226" i="9"/>
  <c r="GJ226" i="9" s="1"/>
  <c r="P226" i="9"/>
  <c r="BE230" i="9"/>
  <c r="BK230" i="9" s="1"/>
  <c r="AG230" i="9" s="1"/>
  <c r="GO230" i="9"/>
  <c r="Q230" i="9"/>
  <c r="FQ241" i="9"/>
  <c r="EY241" i="9"/>
  <c r="FA241" i="9"/>
  <c r="GI209" i="9"/>
  <c r="AU213" i="9"/>
  <c r="AW213" i="9" s="1"/>
  <c r="GP214" i="9"/>
  <c r="EZ215" i="9"/>
  <c r="GO216" i="9"/>
  <c r="BE216" i="9"/>
  <c r="BK216" i="9" s="1"/>
  <c r="AG216" i="9" s="1"/>
  <c r="FP216" i="9"/>
  <c r="EY217" i="9"/>
  <c r="FA217" i="9" s="1"/>
  <c r="GQ217" i="9"/>
  <c r="AT218" i="9"/>
  <c r="AV218" i="9" s="1"/>
  <c r="CP220" i="9"/>
  <c r="CR220" i="9" s="1"/>
  <c r="GF222" i="9"/>
  <c r="DA222" i="9"/>
  <c r="DG222" i="9" s="1"/>
  <c r="CC222" i="9" s="1"/>
  <c r="DI222" i="9" s="1"/>
  <c r="GO222" i="9"/>
  <c r="GI222" i="9"/>
  <c r="GY222" i="9" s="1"/>
  <c r="EY222" i="9"/>
  <c r="FA222" i="9" s="1"/>
  <c r="GR222" i="9"/>
  <c r="GH224" i="9"/>
  <c r="GT226" i="9"/>
  <c r="GX226" i="9" s="1"/>
  <c r="GY228" i="9"/>
  <c r="GN229" i="9"/>
  <c r="GU229" i="9"/>
  <c r="GQ229" i="9"/>
  <c r="P231" i="9"/>
  <c r="BD231" i="9"/>
  <c r="BJ231" i="9" s="1"/>
  <c r="AF231" i="9" s="1"/>
  <c r="DG233" i="9"/>
  <c r="CC233" i="9" s="1"/>
  <c r="DI233" i="9" s="1"/>
  <c r="AT239" i="9"/>
  <c r="AV239" i="9" s="1"/>
  <c r="DJ239" i="9"/>
  <c r="GQ239" i="9"/>
  <c r="CQ239" i="9"/>
  <c r="CS239" i="9" s="1"/>
  <c r="CP242" i="9"/>
  <c r="CR242" i="9" s="1"/>
  <c r="DJ242" i="9"/>
  <c r="DG209" i="9"/>
  <c r="CC209" i="9" s="1"/>
  <c r="DI209" i="9" s="1"/>
  <c r="BJ211" i="9"/>
  <c r="AF211" i="9" s="1"/>
  <c r="CQ212" i="9"/>
  <c r="CS212" i="9" s="1"/>
  <c r="GN213" i="9"/>
  <c r="BD213" i="9"/>
  <c r="GR215" i="9"/>
  <c r="GO219" i="9"/>
  <c r="AV220" i="9"/>
  <c r="AT220" i="9"/>
  <c r="FN221" i="9"/>
  <c r="CP222" i="9"/>
  <c r="CR222" i="9" s="1"/>
  <c r="DF223" i="9"/>
  <c r="CB223" i="9" s="1"/>
  <c r="DH223" i="9" s="1"/>
  <c r="AU224" i="9"/>
  <c r="AW224" i="9"/>
  <c r="DK224" i="9"/>
  <c r="GI225" i="9"/>
  <c r="GU225" i="9"/>
  <c r="P229" i="9"/>
  <c r="DN230" i="9"/>
  <c r="DP230" i="9" s="1"/>
  <c r="HJ230" i="9" s="1"/>
  <c r="GU231" i="9"/>
  <c r="GY231" i="9" s="1"/>
  <c r="CP235" i="9"/>
  <c r="CR235" i="9" s="1"/>
  <c r="DJ235" i="9"/>
  <c r="HE236" i="9"/>
  <c r="HI236" i="9" s="1"/>
  <c r="BI236" i="9"/>
  <c r="FQ236" i="9"/>
  <c r="EK236" i="9"/>
  <c r="CS209" i="9"/>
  <c r="AV211" i="9"/>
  <c r="HE212" i="9"/>
  <c r="HI212" i="9" s="1"/>
  <c r="GI213" i="9"/>
  <c r="GG216" i="9"/>
  <c r="GK216" i="9" s="1"/>
  <c r="Q216" i="9"/>
  <c r="CS217" i="9"/>
  <c r="CQ217" i="9"/>
  <c r="DF218" i="9"/>
  <c r="CB218" i="9" s="1"/>
  <c r="DH218" i="9" s="1"/>
  <c r="EY218" i="9"/>
  <c r="FA218" i="9" s="1"/>
  <c r="AT219" i="9"/>
  <c r="AV219" i="9" s="1"/>
  <c r="DJ219" i="9"/>
  <c r="HE219" i="9"/>
  <c r="HI219" i="9" s="1"/>
  <c r="EY219" i="9"/>
  <c r="FA219" i="9" s="1"/>
  <c r="EY220" i="9"/>
  <c r="FQ220" i="9"/>
  <c r="FA220" i="9"/>
  <c r="GP220" i="9"/>
  <c r="GT220" i="9"/>
  <c r="GH221" i="9"/>
  <c r="GP222" i="9"/>
  <c r="GT222" i="9"/>
  <c r="AZ223" i="9"/>
  <c r="BJ223" i="9" s="1"/>
  <c r="AF223" i="9" s="1"/>
  <c r="GF223" i="9"/>
  <c r="P223" i="9"/>
  <c r="FO227" i="9"/>
  <c r="BJ228" i="9"/>
  <c r="AF228" i="9" s="1"/>
  <c r="GI233" i="9"/>
  <c r="GU233" i="9"/>
  <c r="GY233" i="9" s="1"/>
  <c r="HE235" i="9"/>
  <c r="HI235" i="9" s="1"/>
  <c r="Q235" i="9"/>
  <c r="EX219" i="9"/>
  <c r="EZ219" i="9"/>
  <c r="FP219" i="9"/>
  <c r="GH219" i="9"/>
  <c r="GX219" i="9" s="1"/>
  <c r="GU219" i="9"/>
  <c r="GY219" i="9" s="1"/>
  <c r="DK220" i="9"/>
  <c r="AU220" i="9"/>
  <c r="AW220" i="9" s="1"/>
  <c r="FO221" i="9"/>
  <c r="EK221" i="9" s="1"/>
  <c r="GG222" i="9"/>
  <c r="GK222" i="9" s="1"/>
  <c r="GU223" i="9"/>
  <c r="BI224" i="9"/>
  <c r="HE224" i="9"/>
  <c r="HI224" i="9" s="1"/>
  <c r="GP224" i="9"/>
  <c r="GX224" i="9" s="1"/>
  <c r="AV225" i="9"/>
  <c r="HE227" i="9"/>
  <c r="HI227" i="9" s="1"/>
  <c r="EJ230" i="9"/>
  <c r="GO231" i="9"/>
  <c r="BE231" i="9"/>
  <c r="GH233" i="9"/>
  <c r="GR236" i="9"/>
  <c r="GQ238" i="9"/>
  <c r="GU238" i="9"/>
  <c r="GY238" i="9" s="1"/>
  <c r="FI239" i="9"/>
  <c r="GO239" i="9"/>
  <c r="Q239" i="9"/>
  <c r="AT242" i="9"/>
  <c r="AV242" i="9" s="1"/>
  <c r="GH242" i="9"/>
  <c r="HD220" i="9"/>
  <c r="HH220" i="9" s="1"/>
  <c r="BH220" i="9"/>
  <c r="HE221" i="9"/>
  <c r="HI221" i="9" s="1"/>
  <c r="BI221" i="9"/>
  <c r="EX221" i="9"/>
  <c r="EZ221" i="9"/>
  <c r="AV222" i="9"/>
  <c r="AT222" i="9"/>
  <c r="EZ222" i="9"/>
  <c r="CP223" i="9"/>
  <c r="CR223" i="9" s="1"/>
  <c r="FN223" i="9"/>
  <c r="EJ223" i="9" s="1"/>
  <c r="GN224" i="9"/>
  <c r="BD224" i="9"/>
  <c r="FL224" i="9"/>
  <c r="FN224" i="9" s="1"/>
  <c r="HD224" i="9"/>
  <c r="HH224" i="9" s="1"/>
  <c r="GI224" i="9"/>
  <c r="FP225" i="9"/>
  <c r="EX225" i="9"/>
  <c r="EZ225" i="9" s="1"/>
  <c r="AV226" i="9"/>
  <c r="GN227" i="9"/>
  <c r="BD227" i="9"/>
  <c r="BJ227" i="9" s="1"/>
  <c r="AF227" i="9" s="1"/>
  <c r="CR228" i="9"/>
  <c r="BJ229" i="9"/>
  <c r="AF229" i="9" s="1"/>
  <c r="FP229" i="9"/>
  <c r="GS229" i="9"/>
  <c r="GW229" i="9"/>
  <c r="HA229" i="9" s="1"/>
  <c r="FN231" i="9"/>
  <c r="EJ231" i="9" s="1"/>
  <c r="DJ234" i="9"/>
  <c r="AT234" i="9"/>
  <c r="AV234" i="9"/>
  <c r="HD234" i="9"/>
  <c r="HH234" i="9" s="1"/>
  <c r="DD234" i="9"/>
  <c r="CP236" i="9"/>
  <c r="CR236" i="9" s="1"/>
  <c r="DN241" i="9"/>
  <c r="AV241" i="9"/>
  <c r="EJ242" i="9"/>
  <c r="FP242" i="9"/>
  <c r="CP224" i="9"/>
  <c r="EY224" i="9"/>
  <c r="FA224" i="9" s="1"/>
  <c r="FO225" i="9"/>
  <c r="GP225" i="9"/>
  <c r="GX225" i="9" s="1"/>
  <c r="BA226" i="9"/>
  <c r="Q226" i="9"/>
  <c r="GG226" i="9"/>
  <c r="GK226" i="9" s="1"/>
  <c r="EX226" i="9"/>
  <c r="EZ226" i="9" s="1"/>
  <c r="FP226" i="9"/>
  <c r="GH227" i="9"/>
  <c r="AT228" i="9"/>
  <c r="DN228" i="9" s="1"/>
  <c r="DP228" i="9" s="1"/>
  <c r="HJ228" i="9" s="1"/>
  <c r="BA229" i="9"/>
  <c r="BK229" i="9" s="1"/>
  <c r="AG229" i="9" s="1"/>
  <c r="GG229" i="9"/>
  <c r="GK229" i="9" s="1"/>
  <c r="DQ229" i="9"/>
  <c r="FO230" i="9"/>
  <c r="EK230" i="9" s="1"/>
  <c r="GF232" i="9"/>
  <c r="GJ232" i="9" s="1"/>
  <c r="P232" i="9"/>
  <c r="FN232" i="9"/>
  <c r="GQ232" i="9"/>
  <c r="GP234" i="9"/>
  <c r="GX234" i="9" s="1"/>
  <c r="CP234" i="9"/>
  <c r="CR234" i="9" s="1"/>
  <c r="FO235" i="9"/>
  <c r="FI237" i="9"/>
  <c r="FO237" i="9" s="1"/>
  <c r="EK237" i="9" s="1"/>
  <c r="Q237" i="9"/>
  <c r="EX240" i="9"/>
  <c r="EZ240" i="9" s="1"/>
  <c r="DK241" i="9"/>
  <c r="AU241" i="9"/>
  <c r="AW241" i="9"/>
  <c r="AT221" i="9"/>
  <c r="AV221" i="9" s="1"/>
  <c r="FQ222" i="9"/>
  <c r="GQ223" i="9"/>
  <c r="AW225" i="9"/>
  <c r="DK225" i="9"/>
  <c r="GG227" i="9"/>
  <c r="GK227" i="9" s="1"/>
  <c r="Q227" i="9"/>
  <c r="AT227" i="9"/>
  <c r="AV227" i="9" s="1"/>
  <c r="BA227" i="9"/>
  <c r="EX229" i="9"/>
  <c r="EZ229" i="9"/>
  <c r="DK230" i="9"/>
  <c r="AU230" i="9"/>
  <c r="AW230" i="9" s="1"/>
  <c r="DG231" i="9"/>
  <c r="CC231" i="9" s="1"/>
  <c r="DI231" i="9" s="1"/>
  <c r="GY232" i="9"/>
  <c r="GT233" i="9"/>
  <c r="GP233" i="9"/>
  <c r="BL234" i="9"/>
  <c r="BK234" i="9"/>
  <c r="AG234" i="9" s="1"/>
  <c r="HD235" i="9"/>
  <c r="HH235" i="9" s="1"/>
  <c r="CS235" i="9"/>
  <c r="DF235" i="9"/>
  <c r="CB235" i="9" s="1"/>
  <c r="DH235" i="9" s="1"/>
  <c r="EX237" i="9"/>
  <c r="EZ237" i="9" s="1"/>
  <c r="EJ238" i="9"/>
  <c r="DF242" i="9"/>
  <c r="CB242" i="9" s="1"/>
  <c r="DH242" i="9" s="1"/>
  <c r="GP219" i="9"/>
  <c r="GQ220" i="9"/>
  <c r="CV221" i="9"/>
  <c r="DF221" i="9" s="1"/>
  <c r="CB221" i="9" s="1"/>
  <c r="DH221" i="9" s="1"/>
  <c r="AU223" i="9"/>
  <c r="AW223" i="9" s="1"/>
  <c r="BK223" i="9"/>
  <c r="AG223" i="9" s="1"/>
  <c r="GQ224" i="9"/>
  <c r="GU224" i="9"/>
  <c r="GY224" i="9" s="1"/>
  <c r="GW225" i="9"/>
  <c r="HA225" i="9" s="1"/>
  <c r="HD227" i="9"/>
  <c r="HH227" i="9" s="1"/>
  <c r="EY227" i="9"/>
  <c r="FA227" i="9" s="1"/>
  <c r="CS228" i="9"/>
  <c r="CQ228" i="9"/>
  <c r="FL228" i="9"/>
  <c r="FN228" i="9" s="1"/>
  <c r="Q229" i="9"/>
  <c r="AW229" i="9"/>
  <c r="AU229" i="9"/>
  <c r="DO229" i="9" s="1"/>
  <c r="GN230" i="9"/>
  <c r="BD230" i="9"/>
  <c r="P230" i="9"/>
  <c r="EX231" i="9"/>
  <c r="EZ231" i="9" s="1"/>
  <c r="FP231" i="9"/>
  <c r="DF232" i="9"/>
  <c r="CB232" i="9" s="1"/>
  <c r="DH232" i="9" s="1"/>
  <c r="AU233" i="9"/>
  <c r="AW233" i="9" s="1"/>
  <c r="DK233" i="9"/>
  <c r="GN233" i="9"/>
  <c r="CZ233" i="9"/>
  <c r="DF233" i="9" s="1"/>
  <c r="CB233" i="9" s="1"/>
  <c r="DH233" i="9" s="1"/>
  <c r="GS234" i="9"/>
  <c r="DK235" i="9"/>
  <c r="GN235" i="9"/>
  <c r="EX236" i="9"/>
  <c r="EZ236" i="9" s="1"/>
  <c r="FP236" i="9"/>
  <c r="CV239" i="9"/>
  <c r="DF239" i="9" s="1"/>
  <c r="CB239" i="9" s="1"/>
  <c r="DH239" i="9" s="1"/>
  <c r="EJ239" i="9"/>
  <c r="FP239" i="9"/>
  <c r="GG242" i="9"/>
  <c r="GK242" i="9" s="1"/>
  <c r="Q242" i="9"/>
  <c r="BA242" i="9"/>
  <c r="BK242" i="9" s="1"/>
  <c r="AG242" i="9" s="1"/>
  <c r="GN226" i="9"/>
  <c r="GF228" i="9"/>
  <c r="GJ228" i="9" s="1"/>
  <c r="DG228" i="9"/>
  <c r="CC228" i="9" s="1"/>
  <c r="DI228" i="9" s="1"/>
  <c r="GQ228" i="9"/>
  <c r="AT230" i="9"/>
  <c r="AV230" i="9"/>
  <c r="AT231" i="9"/>
  <c r="AV231" i="9" s="1"/>
  <c r="DJ231" i="9"/>
  <c r="CQ231" i="9"/>
  <c r="DK231" i="9"/>
  <c r="CS231" i="9"/>
  <c r="DF231" i="9"/>
  <c r="CB231" i="9" s="1"/>
  <c r="DH231" i="9" s="1"/>
  <c r="GO233" i="9"/>
  <c r="EZ233" i="9"/>
  <c r="FP233" i="9"/>
  <c r="EX233" i="9"/>
  <c r="CQ234" i="9"/>
  <c r="CS234" i="9" s="1"/>
  <c r="DK234" i="9"/>
  <c r="AU235" i="9"/>
  <c r="AW235" i="9" s="1"/>
  <c r="GN237" i="9"/>
  <c r="GN238" i="9"/>
  <c r="BD238" i="9"/>
  <c r="CQ238" i="9"/>
  <c r="DK238" i="9"/>
  <c r="CS238" i="9"/>
  <c r="AU239" i="9"/>
  <c r="DK239" i="9"/>
  <c r="AW239" i="9"/>
  <c r="GG240" i="9"/>
  <c r="GK240" i="9" s="1"/>
  <c r="Q240" i="9"/>
  <c r="BA240" i="9"/>
  <c r="FO240" i="9"/>
  <c r="GH241" i="9"/>
  <c r="GX241" i="9" s="1"/>
  <c r="HE241" i="9"/>
  <c r="HI241" i="9" s="1"/>
  <c r="DE241" i="9"/>
  <c r="HD229" i="9"/>
  <c r="HH229" i="9" s="1"/>
  <c r="CP229" i="9"/>
  <c r="CR229" i="9" s="1"/>
  <c r="EY229" i="9"/>
  <c r="FA229" i="9" s="1"/>
  <c r="HK229" i="9" s="1"/>
  <c r="FN229" i="9"/>
  <c r="EJ229" i="9" s="1"/>
  <c r="BJ230" i="9"/>
  <c r="AF230" i="9" s="1"/>
  <c r="EZ230" i="9"/>
  <c r="GH230" i="9"/>
  <c r="GX230" i="9" s="1"/>
  <c r="BI232" i="9"/>
  <c r="BK232" i="9" s="1"/>
  <c r="AG232" i="9" s="1"/>
  <c r="HE232" i="9"/>
  <c r="HI232" i="9" s="1"/>
  <c r="Q232" i="9"/>
  <c r="CP233" i="9"/>
  <c r="CR233" i="9"/>
  <c r="DG234" i="9"/>
  <c r="CC234" i="9" s="1"/>
  <c r="DI234" i="9" s="1"/>
  <c r="GQ234" i="9"/>
  <c r="GU234" i="9"/>
  <c r="GY234" i="9" s="1"/>
  <c r="AU237" i="9"/>
  <c r="AW237" i="9" s="1"/>
  <c r="DK237" i="9"/>
  <c r="EY239" i="9"/>
  <c r="FA239" i="9"/>
  <c r="GP240" i="9"/>
  <c r="GT240" i="9"/>
  <c r="GX240" i="9" s="1"/>
  <c r="AW242" i="9"/>
  <c r="GN220" i="9"/>
  <c r="GI220" i="9"/>
  <c r="GY220" i="9" s="1"/>
  <c r="GG223" i="9"/>
  <c r="GK223" i="9" s="1"/>
  <c r="Q223" i="9"/>
  <c r="CQ224" i="9"/>
  <c r="CS224" i="9" s="1"/>
  <c r="HE225" i="9"/>
  <c r="HI225" i="9" s="1"/>
  <c r="GO228" i="9"/>
  <c r="BE228" i="9"/>
  <c r="EX228" i="9"/>
  <c r="EZ228" i="9" s="1"/>
  <c r="FO229" i="9"/>
  <c r="GT229" i="9"/>
  <c r="GX229" i="9" s="1"/>
  <c r="AV233" i="9"/>
  <c r="DJ233" i="9"/>
  <c r="CS233" i="9"/>
  <c r="GU235" i="9"/>
  <c r="DF236" i="9"/>
  <c r="CB236" i="9" s="1"/>
  <c r="DH236" i="9" s="1"/>
  <c r="HE238" i="9"/>
  <c r="HI238" i="9" s="1"/>
  <c r="BI238" i="9"/>
  <c r="GH238" i="9"/>
  <c r="GV239" i="9"/>
  <c r="GZ239" i="9" s="1"/>
  <c r="FI241" i="9"/>
  <c r="FO241" i="9" s="1"/>
  <c r="EK241" i="9" s="1"/>
  <c r="GO241" i="9"/>
  <c r="FA225" i="9"/>
  <c r="GO227" i="9"/>
  <c r="BE227" i="9"/>
  <c r="EY228" i="9"/>
  <c r="FA228" i="9" s="1"/>
  <c r="GP229" i="9"/>
  <c r="FQ230" i="9"/>
  <c r="GG231" i="9"/>
  <c r="GK231" i="9" s="1"/>
  <c r="Q231" i="9"/>
  <c r="EY234" i="9"/>
  <c r="FA234" i="9" s="1"/>
  <c r="FQ234" i="9"/>
  <c r="GH235" i="9"/>
  <c r="GX235" i="9" s="1"/>
  <c r="CQ236" i="9"/>
  <c r="CS236" i="9" s="1"/>
  <c r="DG236" i="9"/>
  <c r="CC236" i="9" s="1"/>
  <c r="DI236" i="9" s="1"/>
  <c r="GF237" i="9"/>
  <c r="GJ237" i="9" s="1"/>
  <c r="HD238" i="9"/>
  <c r="HH238" i="9" s="1"/>
  <c r="BH238" i="9"/>
  <c r="CV240" i="9"/>
  <c r="DF240" i="9" s="1"/>
  <c r="CB240" i="9" s="1"/>
  <c r="DH240" i="9" s="1"/>
  <c r="GF240" i="9"/>
  <c r="FN240" i="9"/>
  <c r="EJ240" i="9" s="1"/>
  <c r="AZ241" i="9"/>
  <c r="BJ241" i="9" s="1"/>
  <c r="AF241" i="9" s="1"/>
  <c r="P241" i="9"/>
  <c r="GF241" i="9"/>
  <c r="GJ241" i="9" s="1"/>
  <c r="GN242" i="9"/>
  <c r="BD242" i="9"/>
  <c r="GX242" i="9"/>
  <c r="FQ226" i="9"/>
  <c r="FQ228" i="9"/>
  <c r="GI228" i="9"/>
  <c r="GF230" i="9"/>
  <c r="GJ230" i="9" s="1"/>
  <c r="FA230" i="9"/>
  <c r="GG230" i="9"/>
  <c r="GK230" i="9" s="1"/>
  <c r="CP232" i="9"/>
  <c r="CR232" i="9" s="1"/>
  <c r="BA235" i="9"/>
  <c r="BK235" i="9" s="1"/>
  <c r="AG235" i="9" s="1"/>
  <c r="GG235" i="9"/>
  <c r="GK235" i="9" s="1"/>
  <c r="BE237" i="9"/>
  <c r="BK237" i="9" s="1"/>
  <c r="AG237" i="9" s="1"/>
  <c r="GO237" i="9"/>
  <c r="EY237" i="9"/>
  <c r="FA237" i="9"/>
  <c r="FQ238" i="9"/>
  <c r="EK238" i="9"/>
  <c r="HE240" i="9"/>
  <c r="HI240" i="9" s="1"/>
  <c r="BI240" i="9"/>
  <c r="DG240" i="9"/>
  <c r="CC240" i="9" s="1"/>
  <c r="DI240" i="9" s="1"/>
  <c r="HE231" i="9"/>
  <c r="HI231" i="9" s="1"/>
  <c r="BI231" i="9"/>
  <c r="GX231" i="9"/>
  <c r="AU232" i="9"/>
  <c r="AW232" i="9" s="1"/>
  <c r="CQ232" i="9"/>
  <c r="CS232" i="9" s="1"/>
  <c r="EY232" i="9"/>
  <c r="FA232" i="9" s="1"/>
  <c r="FQ232" i="9"/>
  <c r="GI232" i="9"/>
  <c r="BI234" i="9"/>
  <c r="HE234" i="9"/>
  <c r="HI234" i="9" s="1"/>
  <c r="P236" i="9"/>
  <c r="GF236" i="9"/>
  <c r="GJ236" i="9" s="1"/>
  <c r="AZ236" i="9"/>
  <c r="BJ236" i="9" s="1"/>
  <c r="AF236" i="9" s="1"/>
  <c r="GG237" i="9"/>
  <c r="GK237" i="9" s="1"/>
  <c r="CW237" i="9"/>
  <c r="DG237" i="9" s="1"/>
  <c r="CC237" i="9" s="1"/>
  <c r="DI237" i="9" s="1"/>
  <c r="FN237" i="9"/>
  <c r="EJ237" i="9" s="1"/>
  <c r="GF238" i="9"/>
  <c r="GJ238" i="9" s="1"/>
  <c r="P238" i="9"/>
  <c r="AZ238" i="9"/>
  <c r="BJ238" i="9" s="1"/>
  <c r="AF238" i="9" s="1"/>
  <c r="AT240" i="9"/>
  <c r="AV240" i="9" s="1"/>
  <c r="DJ240" i="9"/>
  <c r="GH240" i="9"/>
  <c r="EK242" i="9"/>
  <c r="BD232" i="9"/>
  <c r="GR232" i="9" s="1"/>
  <c r="GG233" i="9"/>
  <c r="GK233" i="9" s="1"/>
  <c r="AU234" i="9"/>
  <c r="AW234" i="9" s="1"/>
  <c r="GF235" i="9"/>
  <c r="GJ235" i="9" s="1"/>
  <c r="P235" i="9"/>
  <c r="AV236" i="9"/>
  <c r="DJ236" i="9"/>
  <c r="P237" i="9"/>
  <c r="DJ237" i="9"/>
  <c r="AT237" i="9"/>
  <c r="AV237" i="9" s="1"/>
  <c r="EX239" i="9"/>
  <c r="EZ239" i="9"/>
  <c r="BJ240" i="9"/>
  <c r="AF240" i="9" s="1"/>
  <c r="FP241" i="9"/>
  <c r="GF242" i="9"/>
  <c r="GJ242" i="9" s="1"/>
  <c r="P242" i="9"/>
  <c r="AZ242" i="9"/>
  <c r="CQ242" i="9"/>
  <c r="DK242" i="9"/>
  <c r="CS242" i="9"/>
  <c r="BA233" i="9"/>
  <c r="BK233" i="9" s="1"/>
  <c r="AG233" i="9" s="1"/>
  <c r="GO235" i="9"/>
  <c r="AZ235" i="9"/>
  <c r="BJ235" i="9" s="1"/>
  <c r="AF235" i="9" s="1"/>
  <c r="GG236" i="9"/>
  <c r="GK236" i="9" s="1"/>
  <c r="Q236" i="9"/>
  <c r="BA236" i="9"/>
  <c r="FO239" i="9"/>
  <c r="EK239" i="9" s="1"/>
  <c r="GP239" i="9"/>
  <c r="GX239" i="9" s="1"/>
  <c r="CP240" i="9"/>
  <c r="CR240" i="9" s="1"/>
  <c r="GU240" i="9"/>
  <c r="GY240" i="9" s="1"/>
  <c r="CS241" i="9"/>
  <c r="FP234" i="9"/>
  <c r="GP236" i="9"/>
  <c r="GI237" i="9"/>
  <c r="GY237" i="9" s="1"/>
  <c r="AW238" i="9"/>
  <c r="CP238" i="9"/>
  <c r="CR238" i="9"/>
  <c r="BH239" i="9"/>
  <c r="BJ239" i="9" s="1"/>
  <c r="AF239" i="9" s="1"/>
  <c r="HD239" i="9"/>
  <c r="HH239" i="9" s="1"/>
  <c r="GY239" i="9"/>
  <c r="GR240" i="9"/>
  <c r="GY241" i="9"/>
  <c r="HD242" i="9"/>
  <c r="HH242" i="9" s="1"/>
  <c r="BH242" i="9"/>
  <c r="FA242" i="9"/>
  <c r="GP235" i="9"/>
  <c r="CR239" i="9"/>
  <c r="CQ240" i="9"/>
  <c r="CS237" i="9"/>
  <c r="HE237" i="9"/>
  <c r="HI237" i="9" s="1"/>
  <c r="GS238" i="9"/>
  <c r="GO240" i="9"/>
  <c r="HJ241" i="9"/>
  <c r="DP241" i="9"/>
  <c r="GS242" i="9"/>
  <c r="GQ237" i="9"/>
  <c r="BE240" i="9"/>
  <c r="GQ241" i="9"/>
  <c r="GJ172" i="9"/>
  <c r="FQ173" i="9"/>
  <c r="EK173" i="9"/>
  <c r="CR174" i="9"/>
  <c r="GX170" i="9"/>
  <c r="FP171" i="9"/>
  <c r="EJ171" i="9"/>
  <c r="FP174" i="9"/>
  <c r="EJ174" i="9"/>
  <c r="AV171" i="9"/>
  <c r="DM170" i="9"/>
  <c r="BM170" i="9"/>
  <c r="EK170" i="9"/>
  <c r="FQ170" i="9"/>
  <c r="GY171" i="9"/>
  <c r="GS170" i="9"/>
  <c r="GG171" i="9"/>
  <c r="GK171" i="9" s="1"/>
  <c r="HD172" i="9"/>
  <c r="HH172" i="9" s="1"/>
  <c r="GQ173" i="9"/>
  <c r="GY173" i="9" s="1"/>
  <c r="GG174" i="9"/>
  <c r="GK174" i="9" s="1"/>
  <c r="GF176" i="9"/>
  <c r="P176" i="9"/>
  <c r="GH171" i="9"/>
  <c r="GX171" i="9" s="1"/>
  <c r="HI172" i="9"/>
  <c r="HI175" i="9"/>
  <c r="GR175" i="9"/>
  <c r="GV175" i="9"/>
  <c r="FA176" i="9"/>
  <c r="EY176" i="9"/>
  <c r="CV178" i="9"/>
  <c r="DF178" i="9" s="1"/>
  <c r="CB178" i="9" s="1"/>
  <c r="DH178" i="9" s="1"/>
  <c r="GF178" i="9"/>
  <c r="FP182" i="9"/>
  <c r="BA171" i="9"/>
  <c r="BK171" i="9" s="1"/>
  <c r="AG171" i="9" s="1"/>
  <c r="AW171" i="9"/>
  <c r="FA171" i="9"/>
  <c r="GO171" i="9"/>
  <c r="P172" i="9"/>
  <c r="BD172" i="9"/>
  <c r="BJ172" i="9" s="1"/>
  <c r="AF172" i="9" s="1"/>
  <c r="CQ172" i="9"/>
  <c r="CS172" i="9" s="1"/>
  <c r="GY172" i="9"/>
  <c r="HF172" i="9"/>
  <c r="DK174" i="9"/>
  <c r="CQ174" i="9"/>
  <c r="CS174" i="9" s="1"/>
  <c r="GH174" i="9"/>
  <c r="BD175" i="9"/>
  <c r="BJ175" i="9" s="1"/>
  <c r="AF175" i="9" s="1"/>
  <c r="P175" i="9"/>
  <c r="BK175" i="9"/>
  <c r="AG175" i="9" s="1"/>
  <c r="GH176" i="9"/>
  <c r="GH179" i="9"/>
  <c r="GX179" i="9" s="1"/>
  <c r="CP179" i="9"/>
  <c r="GQ181" i="9"/>
  <c r="GU181" i="9"/>
  <c r="GY181" i="9" s="1"/>
  <c r="GQ170" i="9"/>
  <c r="AZ171" i="9"/>
  <c r="GF171" i="9"/>
  <c r="P171" i="9"/>
  <c r="FQ171" i="9"/>
  <c r="BE172" i="9"/>
  <c r="GO172" i="9"/>
  <c r="FP172" i="9"/>
  <c r="EZ172" i="9"/>
  <c r="GN172" i="9"/>
  <c r="DN173" i="9"/>
  <c r="DP173" i="9" s="1"/>
  <c r="HJ173" i="9" s="1"/>
  <c r="HF173" i="9"/>
  <c r="HG175" i="9"/>
  <c r="AZ176" i="9"/>
  <c r="BJ176" i="9" s="1"/>
  <c r="AF176" i="9" s="1"/>
  <c r="AT177" i="9"/>
  <c r="AV177" i="9" s="1"/>
  <c r="DJ177" i="9"/>
  <c r="GT178" i="9"/>
  <c r="GP178" i="9"/>
  <c r="GY179" i="9"/>
  <c r="GF184" i="9"/>
  <c r="GJ184" i="9" s="1"/>
  <c r="P184" i="9"/>
  <c r="AZ184" i="9"/>
  <c r="DJ170" i="9"/>
  <c r="EZ170" i="9"/>
  <c r="FP170" i="9"/>
  <c r="GN171" i="9"/>
  <c r="BD171" i="9"/>
  <c r="AU170" i="9"/>
  <c r="AW170" i="9" s="1"/>
  <c r="EX170" i="9"/>
  <c r="GF170" i="9"/>
  <c r="GJ170" i="9" s="1"/>
  <c r="FO172" i="9"/>
  <c r="EK172" i="9" s="1"/>
  <c r="FP173" i="9"/>
  <c r="EX173" i="9"/>
  <c r="EZ173" i="9" s="1"/>
  <c r="DK175" i="9"/>
  <c r="BJ170" i="9"/>
  <c r="AF170" i="9" s="1"/>
  <c r="DK170" i="9"/>
  <c r="DO172" i="9"/>
  <c r="DQ172" i="9" s="1"/>
  <c r="GN174" i="9"/>
  <c r="BD174" i="9"/>
  <c r="GQ174" i="9"/>
  <c r="GU174" i="9"/>
  <c r="Q175" i="9"/>
  <c r="FQ175" i="9"/>
  <c r="FN182" i="9"/>
  <c r="EJ182" i="9" s="1"/>
  <c r="GU170" i="9"/>
  <c r="GY170" i="9" s="1"/>
  <c r="HE170" i="9"/>
  <c r="HI170" i="9" s="1"/>
  <c r="DF172" i="9"/>
  <c r="CB172" i="9" s="1"/>
  <c r="DH172" i="9" s="1"/>
  <c r="GO173" i="9"/>
  <c r="BE173" i="9"/>
  <c r="FN173" i="9"/>
  <c r="EJ173" i="9" s="1"/>
  <c r="BE174" i="9"/>
  <c r="BK174" i="9" s="1"/>
  <c r="AG174" i="9" s="1"/>
  <c r="Q174" i="9"/>
  <c r="GO174" i="9"/>
  <c r="CS175" i="9"/>
  <c r="FP175" i="9"/>
  <c r="GF175" i="9"/>
  <c r="GJ175" i="9" s="1"/>
  <c r="GU175" i="9"/>
  <c r="HH176" i="9"/>
  <c r="CW176" i="9"/>
  <c r="DG176" i="9" s="1"/>
  <c r="CC176" i="9" s="1"/>
  <c r="DI176" i="9" s="1"/>
  <c r="GG176" i="9"/>
  <c r="GK176" i="9" s="1"/>
  <c r="GY176" i="9"/>
  <c r="DF177" i="9"/>
  <c r="CB177" i="9" s="1"/>
  <c r="DH177" i="9" s="1"/>
  <c r="HD180" i="9"/>
  <c r="HH180" i="9" s="1"/>
  <c r="BH180" i="9"/>
  <c r="DG180" i="9"/>
  <c r="CC180" i="9" s="1"/>
  <c r="DI180" i="9" s="1"/>
  <c r="GK180" i="9"/>
  <c r="FN181" i="9"/>
  <c r="EJ181" i="9" s="1"/>
  <c r="CQ173" i="9"/>
  <c r="CS173" i="9" s="1"/>
  <c r="DK173" i="9"/>
  <c r="DK177" i="9"/>
  <c r="AU177" i="9"/>
  <c r="AW177" i="9" s="1"/>
  <c r="EJ177" i="9"/>
  <c r="EK180" i="9"/>
  <c r="FQ180" i="9"/>
  <c r="EX181" i="9"/>
  <c r="EZ181" i="9"/>
  <c r="CS170" i="9"/>
  <c r="HI171" i="9"/>
  <c r="AZ173" i="9"/>
  <c r="BJ173" i="9" s="1"/>
  <c r="AF173" i="9" s="1"/>
  <c r="P173" i="9"/>
  <c r="GF173" i="9"/>
  <c r="GF174" i="9"/>
  <c r="P174" i="9"/>
  <c r="FP180" i="9"/>
  <c r="EJ180" i="9"/>
  <c r="Q170" i="9"/>
  <c r="AT170" i="9"/>
  <c r="AV170" i="9" s="1"/>
  <c r="EY170" i="9"/>
  <c r="FA170" i="9" s="1"/>
  <c r="HG170" i="9"/>
  <c r="CR172" i="9"/>
  <c r="DJ172" i="9"/>
  <c r="EY172" i="9"/>
  <c r="FA172" i="9" s="1"/>
  <c r="GG173" i="9"/>
  <c r="Q173" i="9"/>
  <c r="BA173" i="9"/>
  <c r="BK173" i="9" s="1"/>
  <c r="AG173" i="9" s="1"/>
  <c r="AZ174" i="9"/>
  <c r="EY174" i="9"/>
  <c r="FA174" i="9" s="1"/>
  <c r="FQ174" i="9"/>
  <c r="CW178" i="9"/>
  <c r="DG178" i="9" s="1"/>
  <c r="CC178" i="9" s="1"/>
  <c r="DI178" i="9" s="1"/>
  <c r="GG178" i="9"/>
  <c r="GK178" i="9" s="1"/>
  <c r="FQ178" i="9"/>
  <c r="EY178" i="9"/>
  <c r="FA178" i="9" s="1"/>
  <c r="FP178" i="9"/>
  <c r="EJ178" i="9"/>
  <c r="GN180" i="9"/>
  <c r="BD180" i="9"/>
  <c r="BJ180" i="9" s="1"/>
  <c r="AF180" i="9" s="1"/>
  <c r="CP180" i="9"/>
  <c r="DJ180" i="9"/>
  <c r="CR180" i="9"/>
  <c r="AT182" i="9"/>
  <c r="GP182" i="9"/>
  <c r="EY182" i="9"/>
  <c r="FA182" i="9" s="1"/>
  <c r="EX182" i="9"/>
  <c r="EZ182" i="9" s="1"/>
  <c r="DJ183" i="9"/>
  <c r="AT183" i="9"/>
  <c r="AV183" i="9" s="1"/>
  <c r="EK184" i="9"/>
  <c r="FQ184" i="9"/>
  <c r="FN170" i="9"/>
  <c r="EJ170" i="9" s="1"/>
  <c r="GG170" i="9"/>
  <c r="GK170" i="9" s="1"/>
  <c r="DO171" i="9"/>
  <c r="DQ171" i="9" s="1"/>
  <c r="HK171" i="9" s="1"/>
  <c r="Q172" i="9"/>
  <c r="AU172" i="9"/>
  <c r="AW172" i="9" s="1"/>
  <c r="BD173" i="9"/>
  <c r="GN173" i="9"/>
  <c r="AU175" i="9"/>
  <c r="AW175" i="9" s="1"/>
  <c r="GX177" i="9"/>
  <c r="CS180" i="9"/>
  <c r="BL181" i="9"/>
  <c r="CV182" i="9"/>
  <c r="DF182" i="9" s="1"/>
  <c r="CB182" i="9" s="1"/>
  <c r="DH182" i="9" s="1"/>
  <c r="GF182" i="9"/>
  <c r="GJ182" i="9" s="1"/>
  <c r="GV170" i="9"/>
  <c r="GZ170" i="9" s="1"/>
  <c r="BA172" i="9"/>
  <c r="GG172" i="9"/>
  <c r="DG172" i="9"/>
  <c r="CC172" i="9" s="1"/>
  <c r="DI172" i="9" s="1"/>
  <c r="CP174" i="9"/>
  <c r="DJ174" i="9"/>
  <c r="GT174" i="9"/>
  <c r="GG175" i="9"/>
  <c r="GK175" i="9" s="1"/>
  <c r="EY175" i="9"/>
  <c r="FA175" i="9" s="1"/>
  <c r="EX175" i="9"/>
  <c r="EZ175" i="9" s="1"/>
  <c r="GV176" i="9"/>
  <c r="HD177" i="9"/>
  <c r="BH177" i="9"/>
  <c r="BJ177" i="9" s="1"/>
  <c r="AF177" i="9" s="1"/>
  <c r="HF177" i="9"/>
  <c r="BL179" i="9"/>
  <c r="DL179" i="9"/>
  <c r="GP181" i="9"/>
  <c r="GT181" i="9"/>
  <c r="EJ184" i="9"/>
  <c r="DP178" i="9"/>
  <c r="GN179" i="9"/>
  <c r="GQ180" i="9"/>
  <c r="GU180" i="9"/>
  <c r="DK182" i="9"/>
  <c r="AU182" i="9"/>
  <c r="AW182" i="9" s="1"/>
  <c r="GI183" i="9"/>
  <c r="GY183" i="9" s="1"/>
  <c r="CP171" i="9"/>
  <c r="CR171" i="9" s="1"/>
  <c r="AU174" i="9"/>
  <c r="AW174" i="9" s="1"/>
  <c r="DJ175" i="9"/>
  <c r="AT175" i="9"/>
  <c r="AV175" i="9" s="1"/>
  <c r="CR175" i="9"/>
  <c r="DD175" i="9"/>
  <c r="HH175" i="9" s="1"/>
  <c r="GS176" i="9"/>
  <c r="GG177" i="9"/>
  <c r="GK177" i="9" s="1"/>
  <c r="GY177" i="9"/>
  <c r="DN178" i="9"/>
  <c r="BK180" i="9"/>
  <c r="AG180" i="9" s="1"/>
  <c r="HG181" i="9"/>
  <c r="DP182" i="9"/>
  <c r="HJ182" i="9" s="1"/>
  <c r="DN182" i="9"/>
  <c r="GT184" i="9"/>
  <c r="GX184" i="9" s="1"/>
  <c r="DN176" i="9"/>
  <c r="DP176" i="9" s="1"/>
  <c r="HJ176" i="9" s="1"/>
  <c r="P179" i="9"/>
  <c r="CQ181" i="9"/>
  <c r="CS181" i="9" s="1"/>
  <c r="BA183" i="9"/>
  <c r="GG183" i="9"/>
  <c r="Q183" i="9"/>
  <c r="HD174" i="9"/>
  <c r="HG174" i="9"/>
  <c r="CS176" i="9"/>
  <c r="GP176" i="9"/>
  <c r="GX176" i="9" s="1"/>
  <c r="GN177" i="9"/>
  <c r="BL178" i="9"/>
  <c r="GO178" i="9"/>
  <c r="DF180" i="9"/>
  <c r="CB180" i="9" s="1"/>
  <c r="DH180" i="9" s="1"/>
  <c r="HG182" i="9"/>
  <c r="GR182" i="9"/>
  <c r="GV183" i="9"/>
  <c r="CV183" i="9"/>
  <c r="DF183" i="9" s="1"/>
  <c r="CB183" i="9" s="1"/>
  <c r="DH183" i="9" s="1"/>
  <c r="GR183" i="9"/>
  <c r="HD184" i="9"/>
  <c r="HH184" i="9" s="1"/>
  <c r="HF184" i="9"/>
  <c r="FN176" i="9"/>
  <c r="BA178" i="9"/>
  <c r="BK178" i="9" s="1"/>
  <c r="AG178" i="9" s="1"/>
  <c r="Q178" i="9"/>
  <c r="BH182" i="9"/>
  <c r="BJ182" i="9" s="1"/>
  <c r="AF182" i="9" s="1"/>
  <c r="HD182" i="9"/>
  <c r="CQ184" i="9"/>
  <c r="CS184" i="9" s="1"/>
  <c r="HE173" i="9"/>
  <c r="HI173" i="9" s="1"/>
  <c r="BH174" i="9"/>
  <c r="GI174" i="9"/>
  <c r="HE174" i="9"/>
  <c r="HI174" i="9" s="1"/>
  <c r="BI176" i="9"/>
  <c r="BK176" i="9" s="1"/>
  <c r="AG176" i="9" s="1"/>
  <c r="Q176" i="9"/>
  <c r="DK176" i="9"/>
  <c r="GG179" i="9"/>
  <c r="Q179" i="9"/>
  <c r="BA179" i="9"/>
  <c r="AU180" i="9"/>
  <c r="AW180" i="9"/>
  <c r="DK180" i="9"/>
  <c r="GT180" i="9"/>
  <c r="GP180" i="9"/>
  <c r="GH181" i="9"/>
  <c r="GO183" i="9"/>
  <c r="BE183" i="9"/>
  <c r="HE184" i="9"/>
  <c r="HI184" i="9" s="1"/>
  <c r="BI184" i="9"/>
  <c r="BK184" i="9" s="1"/>
  <c r="AG184" i="9" s="1"/>
  <c r="HG184" i="9"/>
  <c r="GQ175" i="9"/>
  <c r="CR176" i="9"/>
  <c r="GQ176" i="9"/>
  <c r="GO177" i="9"/>
  <c r="DA177" i="9"/>
  <c r="DG177" i="9" s="1"/>
  <c r="CC177" i="9" s="1"/>
  <c r="DI177" i="9" s="1"/>
  <c r="CQ179" i="9"/>
  <c r="CS179" i="9" s="1"/>
  <c r="DK179" i="9"/>
  <c r="P181" i="9"/>
  <c r="DF181" i="9"/>
  <c r="CB181" i="9" s="1"/>
  <c r="DH181" i="9" s="1"/>
  <c r="GJ181" i="9"/>
  <c r="HF181" i="9"/>
  <c r="FO182" i="9"/>
  <c r="EK182" i="9" s="1"/>
  <c r="FP183" i="9"/>
  <c r="EX183" i="9"/>
  <c r="EZ183" i="9" s="1"/>
  <c r="GO184" i="9"/>
  <c r="BE184" i="9"/>
  <c r="Q184" i="9"/>
  <c r="GI184" i="9"/>
  <c r="GY184" i="9" s="1"/>
  <c r="GF177" i="9"/>
  <c r="GJ177" i="9" s="1"/>
  <c r="CP177" i="9"/>
  <c r="CR177" i="9" s="1"/>
  <c r="HG178" i="9"/>
  <c r="CR178" i="9"/>
  <c r="GI179" i="9"/>
  <c r="GF180" i="9"/>
  <c r="GJ180" i="9" s="1"/>
  <c r="P180" i="9"/>
  <c r="GH180" i="9"/>
  <c r="BI181" i="9"/>
  <c r="BK181" i="9" s="1"/>
  <c r="AG181" i="9" s="1"/>
  <c r="Q181" i="9"/>
  <c r="GN181" i="9"/>
  <c r="P182" i="9"/>
  <c r="DG183" i="9"/>
  <c r="CC183" i="9" s="1"/>
  <c r="DI183" i="9" s="1"/>
  <c r="FO183" i="9"/>
  <c r="EK183" i="9" s="1"/>
  <c r="GQ184" i="9"/>
  <c r="AU176" i="9"/>
  <c r="AW176" i="9" s="1"/>
  <c r="FO176" i="9"/>
  <c r="EK176" i="9" s="1"/>
  <c r="HG176" i="9"/>
  <c r="BK177" i="9"/>
  <c r="AG177" i="9" s="1"/>
  <c r="FQ177" i="9"/>
  <c r="FA177" i="9"/>
  <c r="HI177" i="9"/>
  <c r="P178" i="9"/>
  <c r="FO178" i="9"/>
  <c r="EK178" i="9" s="1"/>
  <c r="FN179" i="9"/>
  <c r="EJ179" i="9" s="1"/>
  <c r="FO179" i="9"/>
  <c r="GI180" i="9"/>
  <c r="GS181" i="9"/>
  <c r="BK182" i="9"/>
  <c r="AG182" i="9" s="1"/>
  <c r="GT182" i="9"/>
  <c r="GH182" i="9"/>
  <c r="GS182" i="9"/>
  <c r="GW182" i="9"/>
  <c r="HA182" i="9" s="1"/>
  <c r="BJ183" i="9"/>
  <c r="AF183" i="9" s="1"/>
  <c r="GP177" i="9"/>
  <c r="HD178" i="9"/>
  <c r="HH178" i="9" s="1"/>
  <c r="GO179" i="9"/>
  <c r="BE179" i="9"/>
  <c r="FP179" i="9"/>
  <c r="GO180" i="9"/>
  <c r="EY180" i="9"/>
  <c r="HG180" i="9"/>
  <c r="HD181" i="9"/>
  <c r="HH181" i="9" s="1"/>
  <c r="HI182" i="9"/>
  <c r="HE183" i="9"/>
  <c r="HI183" i="9" s="1"/>
  <c r="AU184" i="9"/>
  <c r="AW184" i="9" s="1"/>
  <c r="CP184" i="9"/>
  <c r="CR184" i="9" s="1"/>
  <c r="DJ184" i="9"/>
  <c r="AV178" i="9"/>
  <c r="EX178" i="9"/>
  <c r="EZ178" i="9" s="1"/>
  <c r="HJ178" i="9" s="1"/>
  <c r="HE179" i="9"/>
  <c r="HI179" i="9" s="1"/>
  <c r="EX179" i="9"/>
  <c r="EZ179" i="9" s="1"/>
  <c r="HE180" i="9"/>
  <c r="HI180" i="9" s="1"/>
  <c r="BI180" i="9"/>
  <c r="FA180" i="9"/>
  <c r="AT181" i="9"/>
  <c r="AV181" i="9" s="1"/>
  <c r="CP181" i="9"/>
  <c r="CR181" i="9" s="1"/>
  <c r="DJ181" i="9"/>
  <c r="EY181" i="9"/>
  <c r="FA181" i="9"/>
  <c r="GG181" i="9"/>
  <c r="P183" i="9"/>
  <c r="FQ183" i="9"/>
  <c r="DG184" i="9"/>
  <c r="CC184" i="9" s="1"/>
  <c r="DI184" i="9" s="1"/>
  <c r="HK178" i="9"/>
  <c r="GR178" i="9"/>
  <c r="AU181" i="9"/>
  <c r="AW181" i="9" s="1"/>
  <c r="DG181" i="9"/>
  <c r="CC181" i="9" s="1"/>
  <c r="DI181" i="9" s="1"/>
  <c r="DK181" i="9"/>
  <c r="FO181" i="9"/>
  <c r="AV182" i="9"/>
  <c r="CQ183" i="9"/>
  <c r="CS183" i="9" s="1"/>
  <c r="GN184" i="9"/>
  <c r="BD184" i="9"/>
  <c r="P155" i="9"/>
  <c r="BD155" i="9"/>
  <c r="BJ155" i="9" s="1"/>
  <c r="AF155" i="9" s="1"/>
  <c r="GN155" i="9"/>
  <c r="DO155" i="9"/>
  <c r="DQ155" i="9" s="1"/>
  <c r="HK155" i="9" s="1"/>
  <c r="GS159" i="9"/>
  <c r="DN159" i="9"/>
  <c r="DP159" i="9" s="1"/>
  <c r="HJ159" i="9" s="1"/>
  <c r="HE165" i="9"/>
  <c r="HI165" i="9" s="1"/>
  <c r="BI165" i="9"/>
  <c r="GR168" i="9"/>
  <c r="GV168" i="9"/>
  <c r="GZ168" i="9" s="1"/>
  <c r="HE169" i="9"/>
  <c r="HI169" i="9" s="1"/>
  <c r="BI169" i="9"/>
  <c r="GY156" i="9"/>
  <c r="P157" i="9"/>
  <c r="BD157" i="9"/>
  <c r="GN157" i="9"/>
  <c r="FP159" i="9"/>
  <c r="EJ159" i="9"/>
  <c r="DN167" i="9"/>
  <c r="DP167" i="9" s="1"/>
  <c r="CP155" i="9"/>
  <c r="CR155" i="9" s="1"/>
  <c r="EZ155" i="9"/>
  <c r="FP155" i="9"/>
  <c r="EX155" i="9"/>
  <c r="CZ156" i="9"/>
  <c r="DF156" i="9" s="1"/>
  <c r="CB156" i="9" s="1"/>
  <c r="DH156" i="9" s="1"/>
  <c r="GN156" i="9"/>
  <c r="EY156" i="9"/>
  <c r="FA156" i="9" s="1"/>
  <c r="Q159" i="9"/>
  <c r="GG159" i="9"/>
  <c r="GK159" i="9" s="1"/>
  <c r="BA159" i="9"/>
  <c r="BK159" i="9" s="1"/>
  <c r="AG159" i="9" s="1"/>
  <c r="FN160" i="9"/>
  <c r="EJ160" i="9" s="1"/>
  <c r="BM161" i="9"/>
  <c r="FA155" i="9"/>
  <c r="EY155" i="9"/>
  <c r="DF157" i="9"/>
  <c r="CB157" i="9" s="1"/>
  <c r="DH157" i="9" s="1"/>
  <c r="GH157" i="9"/>
  <c r="GX157" i="9" s="1"/>
  <c r="CW158" i="9"/>
  <c r="GG158" i="9"/>
  <c r="GK158" i="9" s="1"/>
  <c r="CR159" i="9"/>
  <c r="GS162" i="9"/>
  <c r="GR162" i="9"/>
  <c r="DE168" i="9"/>
  <c r="HE168" i="9"/>
  <c r="HI168" i="9" s="1"/>
  <c r="Q168" i="9"/>
  <c r="GH156" i="9"/>
  <c r="GX156" i="9" s="1"/>
  <c r="BM168" i="9"/>
  <c r="BM156" i="9"/>
  <c r="DM156" i="9"/>
  <c r="CP156" i="9"/>
  <c r="CR156" i="9" s="1"/>
  <c r="BJ157" i="9"/>
  <c r="AF157" i="9" s="1"/>
  <c r="FQ158" i="9"/>
  <c r="EY158" i="9"/>
  <c r="FA158" i="9"/>
  <c r="GV158" i="9"/>
  <c r="GZ158" i="9" s="1"/>
  <c r="GR158" i="9"/>
  <c r="Q161" i="9"/>
  <c r="GG161" i="9"/>
  <c r="GK161" i="9" s="1"/>
  <c r="DS166" i="9"/>
  <c r="DU166" i="9"/>
  <c r="DJ156" i="9"/>
  <c r="AT156" i="9"/>
  <c r="AV156" i="9" s="1"/>
  <c r="FO157" i="9"/>
  <c r="GG155" i="9"/>
  <c r="GK155" i="9" s="1"/>
  <c r="Q155" i="9"/>
  <c r="BA155" i="9"/>
  <c r="BK155" i="9" s="1"/>
  <c r="AG155" i="9" s="1"/>
  <c r="GS155" i="9"/>
  <c r="GW155" i="9"/>
  <c r="HA155" i="9" s="1"/>
  <c r="BJ156" i="9"/>
  <c r="AF156" i="9" s="1"/>
  <c r="GU157" i="9"/>
  <c r="GQ157" i="9"/>
  <c r="FO159" i="9"/>
  <c r="EK159" i="9" s="1"/>
  <c r="BL161" i="9"/>
  <c r="DL161" i="9"/>
  <c r="DJ162" i="9"/>
  <c r="CP162" i="9"/>
  <c r="CR162" i="9" s="1"/>
  <c r="GU163" i="9"/>
  <c r="GQ163" i="9"/>
  <c r="GO157" i="9"/>
  <c r="BE157" i="9"/>
  <c r="BK157" i="9" s="1"/>
  <c r="AG157" i="9" s="1"/>
  <c r="GF158" i="9"/>
  <c r="GJ158" i="9" s="1"/>
  <c r="GN159" i="9"/>
  <c r="BD159" i="9"/>
  <c r="BJ159" i="9" s="1"/>
  <c r="AF159" i="9" s="1"/>
  <c r="CQ159" i="9"/>
  <c r="CS159" i="9" s="1"/>
  <c r="AZ160" i="9"/>
  <c r="BJ160" i="9" s="1"/>
  <c r="AF160" i="9" s="1"/>
  <c r="GF160" i="9"/>
  <c r="GJ160" i="9" s="1"/>
  <c r="HD162" i="9"/>
  <c r="HH162" i="9" s="1"/>
  <c r="CQ162" i="9"/>
  <c r="DK162" i="9"/>
  <c r="CS162" i="9"/>
  <c r="AT163" i="9"/>
  <c r="AV163" i="9" s="1"/>
  <c r="FN165" i="9"/>
  <c r="GS167" i="9"/>
  <c r="GO156" i="9"/>
  <c r="CQ157" i="9"/>
  <c r="CS157" i="9" s="1"/>
  <c r="CP157" i="9"/>
  <c r="CR157" i="9" s="1"/>
  <c r="BD158" i="9"/>
  <c r="BJ158" i="9" s="1"/>
  <c r="AF158" i="9" s="1"/>
  <c r="DG159" i="9"/>
  <c r="CC159" i="9" s="1"/>
  <c r="DI159" i="9" s="1"/>
  <c r="Q160" i="9"/>
  <c r="DQ160" i="9"/>
  <c r="GT160" i="9"/>
  <c r="GP160" i="9"/>
  <c r="CZ162" i="9"/>
  <c r="DF162" i="9" s="1"/>
  <c r="CB162" i="9" s="1"/>
  <c r="DH162" i="9" s="1"/>
  <c r="EX162" i="9"/>
  <c r="EZ162" i="9" s="1"/>
  <c r="GP162" i="9"/>
  <c r="GT162" i="9"/>
  <c r="GX162" i="9" s="1"/>
  <c r="GN164" i="9"/>
  <c r="BD164" i="9"/>
  <c r="FO165" i="9"/>
  <c r="CP166" i="9"/>
  <c r="CR166" i="9" s="1"/>
  <c r="DG168" i="9"/>
  <c r="CC168" i="9" s="1"/>
  <c r="DI168" i="9" s="1"/>
  <c r="EJ169" i="9"/>
  <c r="AU156" i="9"/>
  <c r="GP156" i="9"/>
  <c r="HE157" i="9"/>
  <c r="HI157" i="9" s="1"/>
  <c r="DJ157" i="9"/>
  <c r="EX157" i="9"/>
  <c r="EZ157" i="9" s="1"/>
  <c r="HD157" i="9"/>
  <c r="HH157" i="9" s="1"/>
  <c r="BE158" i="9"/>
  <c r="BK158" i="9" s="1"/>
  <c r="AG158" i="9" s="1"/>
  <c r="DA159" i="9"/>
  <c r="BA160" i="9"/>
  <c r="DN160" i="9"/>
  <c r="DP160" i="9" s="1"/>
  <c r="HJ160" i="9" s="1"/>
  <c r="GU160" i="9"/>
  <c r="GY160" i="9" s="1"/>
  <c r="DE161" i="9"/>
  <c r="DG161" i="9" s="1"/>
  <c r="CC161" i="9" s="1"/>
  <c r="GH161" i="9"/>
  <c r="GW161" i="9"/>
  <c r="HA161" i="9" s="1"/>
  <c r="HD161" i="9"/>
  <c r="HH161" i="9" s="1"/>
  <c r="FN162" i="9"/>
  <c r="EJ162" i="9" s="1"/>
  <c r="HE162" i="9"/>
  <c r="HI162" i="9" s="1"/>
  <c r="GF163" i="9"/>
  <c r="GJ163" i="9" s="1"/>
  <c r="BH163" i="9"/>
  <c r="FN163" i="9"/>
  <c r="EJ163" i="9" s="1"/>
  <c r="GF165" i="9"/>
  <c r="GJ165" i="9" s="1"/>
  <c r="P165" i="9"/>
  <c r="BK165" i="9"/>
  <c r="AG165" i="9" s="1"/>
  <c r="FP166" i="9"/>
  <c r="GI166" i="9"/>
  <c r="HE155" i="9"/>
  <c r="HI155" i="9" s="1"/>
  <c r="GI156" i="9"/>
  <c r="P162" i="9"/>
  <c r="EK162" i="9"/>
  <c r="FQ162" i="9"/>
  <c r="BK167" i="9"/>
  <c r="AG167" i="9" s="1"/>
  <c r="AW156" i="9"/>
  <c r="CP161" i="9"/>
  <c r="CR161" i="9" s="1"/>
  <c r="GN169" i="9"/>
  <c r="BD169" i="9"/>
  <c r="BJ169" i="9" s="1"/>
  <c r="AF169" i="9" s="1"/>
  <c r="AW155" i="9"/>
  <c r="FO155" i="9"/>
  <c r="EK155" i="9" s="1"/>
  <c r="GI157" i="9"/>
  <c r="DK158" i="9"/>
  <c r="AU158" i="9"/>
  <c r="AW158" i="9" s="1"/>
  <c r="AT158" i="9"/>
  <c r="DN158" i="9" s="1"/>
  <c r="CS158" i="9"/>
  <c r="DE158" i="9"/>
  <c r="GW158" i="9"/>
  <c r="HA158" i="9" s="1"/>
  <c r="DK159" i="9"/>
  <c r="BI159" i="9"/>
  <c r="EY159" i="9"/>
  <c r="FA159" i="9" s="1"/>
  <c r="FQ159" i="9"/>
  <c r="GT159" i="9"/>
  <c r="GX159" i="9" s="1"/>
  <c r="HE160" i="9"/>
  <c r="HI160" i="9" s="1"/>
  <c r="BI160" i="9"/>
  <c r="EX160" i="9"/>
  <c r="EZ160" i="9" s="1"/>
  <c r="FP160" i="9"/>
  <c r="GV161" i="9"/>
  <c r="GZ161" i="9" s="1"/>
  <c r="DG163" i="9"/>
  <c r="CC163" i="9" s="1"/>
  <c r="DI163" i="9" s="1"/>
  <c r="DG165" i="9"/>
  <c r="CC165" i="9" s="1"/>
  <c r="DI165" i="9" s="1"/>
  <c r="GT165" i="9"/>
  <c r="GX165" i="9" s="1"/>
  <c r="GP165" i="9"/>
  <c r="BH166" i="9"/>
  <c r="HD166" i="9"/>
  <c r="HH166" i="9" s="1"/>
  <c r="Q166" i="9"/>
  <c r="GO166" i="9"/>
  <c r="FI166" i="9"/>
  <c r="FN167" i="9"/>
  <c r="FQ156" i="9"/>
  <c r="AT167" i="9"/>
  <c r="AV167" i="9" s="1"/>
  <c r="EX167" i="9"/>
  <c r="EZ167" i="9" s="1"/>
  <c r="BD168" i="9"/>
  <c r="BJ168" i="9" s="1"/>
  <c r="AF168" i="9" s="1"/>
  <c r="P168" i="9"/>
  <c r="GG169" i="9"/>
  <c r="GK169" i="9" s="1"/>
  <c r="Q169" i="9"/>
  <c r="BA169" i="9"/>
  <c r="FN157" i="9"/>
  <c r="EJ157" i="9" s="1"/>
  <c r="DP158" i="9"/>
  <c r="HJ158" i="9" s="1"/>
  <c r="HD160" i="9"/>
  <c r="HH160" i="9" s="1"/>
  <c r="BH160" i="9"/>
  <c r="GQ160" i="9"/>
  <c r="GX161" i="9"/>
  <c r="GF162" i="9"/>
  <c r="GJ162" i="9" s="1"/>
  <c r="AZ162" i="9"/>
  <c r="BJ162" i="9" s="1"/>
  <c r="AF162" i="9" s="1"/>
  <c r="GQ162" i="9"/>
  <c r="FA167" i="9"/>
  <c r="CQ169" i="9"/>
  <c r="CS169" i="9" s="1"/>
  <c r="AT155" i="9"/>
  <c r="AV155" i="9" s="1"/>
  <c r="DO156" i="9"/>
  <c r="DQ156" i="9" s="1"/>
  <c r="HK156" i="9" s="1"/>
  <c r="GG157" i="9"/>
  <c r="GK157" i="9" s="1"/>
  <c r="Q157" i="9"/>
  <c r="DO157" i="9"/>
  <c r="DQ157" i="9" s="1"/>
  <c r="HK157" i="9" s="1"/>
  <c r="AV158" i="9"/>
  <c r="FP158" i="9"/>
  <c r="P159" i="9"/>
  <c r="AT159" i="9"/>
  <c r="AV159" i="9" s="1"/>
  <c r="GY159" i="9"/>
  <c r="AV160" i="9"/>
  <c r="CS160" i="9"/>
  <c r="DF161" i="9"/>
  <c r="CB161" i="9" s="1"/>
  <c r="DH161" i="9" s="1"/>
  <c r="BH162" i="9"/>
  <c r="FP162" i="9"/>
  <c r="DJ163" i="9"/>
  <c r="GP163" i="9"/>
  <c r="GX163" i="9" s="1"/>
  <c r="HD165" i="9"/>
  <c r="HH165" i="9" s="1"/>
  <c r="BH165" i="9"/>
  <c r="DN165" i="9"/>
  <c r="DP165" i="9" s="1"/>
  <c r="HJ165" i="9" s="1"/>
  <c r="GU165" i="9"/>
  <c r="GQ165" i="9"/>
  <c r="GP166" i="9"/>
  <c r="GT166" i="9"/>
  <c r="GX166" i="9" s="1"/>
  <c r="CQ167" i="9"/>
  <c r="CS167" i="9" s="1"/>
  <c r="DK167" i="9"/>
  <c r="FQ168" i="9"/>
  <c r="EY168" i="9"/>
  <c r="FA168" i="9"/>
  <c r="DK169" i="9"/>
  <c r="GQ158" i="9"/>
  <c r="GY158" i="9" s="1"/>
  <c r="AW159" i="9"/>
  <c r="AW160" i="9"/>
  <c r="GW160" i="9"/>
  <c r="HA160" i="9" s="1"/>
  <c r="GS160" i="9"/>
  <c r="GP161" i="9"/>
  <c r="AV162" i="9"/>
  <c r="GU162" i="9"/>
  <c r="HE163" i="9"/>
  <c r="HI163" i="9" s="1"/>
  <c r="CQ163" i="9"/>
  <c r="DO163" i="9" s="1"/>
  <c r="DQ163" i="9" s="1"/>
  <c r="HK163" i="9" s="1"/>
  <c r="CS163" i="9"/>
  <c r="EZ163" i="9"/>
  <c r="FP163" i="9"/>
  <c r="Q164" i="9"/>
  <c r="CW164" i="9"/>
  <c r="DG164" i="9" s="1"/>
  <c r="CC164" i="9" s="1"/>
  <c r="DI164" i="9" s="1"/>
  <c r="DF164" i="9"/>
  <c r="CB164" i="9" s="1"/>
  <c r="DH164" i="9" s="1"/>
  <c r="AW165" i="9"/>
  <c r="P166" i="9"/>
  <c r="GN166" i="9"/>
  <c r="DF166" i="9"/>
  <c r="CB166" i="9" s="1"/>
  <c r="DH166" i="9" s="1"/>
  <c r="EX166" i="9"/>
  <c r="EZ166" i="9"/>
  <c r="CP167" i="9"/>
  <c r="CR167" i="9" s="1"/>
  <c r="FP168" i="9"/>
  <c r="EZ168" i="9"/>
  <c r="EX168" i="9"/>
  <c r="GX168" i="9"/>
  <c r="GQ159" i="9"/>
  <c r="FA160" i="9"/>
  <c r="HK160" i="9" s="1"/>
  <c r="AT161" i="9"/>
  <c r="AV161" i="9"/>
  <c r="EX161" i="9"/>
  <c r="EZ161" i="9"/>
  <c r="FP161" i="9"/>
  <c r="GG162" i="9"/>
  <c r="GK162" i="9" s="1"/>
  <c r="Q162" i="9"/>
  <c r="AZ163" i="9"/>
  <c r="BJ163" i="9" s="1"/>
  <c r="AF163" i="9" s="1"/>
  <c r="P163" i="9"/>
  <c r="FO163" i="9"/>
  <c r="GR163" i="9"/>
  <c r="GV163" i="9"/>
  <c r="GZ163" i="9" s="1"/>
  <c r="AZ164" i="9"/>
  <c r="BJ164" i="9" s="1"/>
  <c r="AF164" i="9" s="1"/>
  <c r="GF164" i="9"/>
  <c r="GJ164" i="9" s="1"/>
  <c r="P164" i="9"/>
  <c r="FO166" i="9"/>
  <c r="EK166" i="9" s="1"/>
  <c r="HM166" i="9" s="1"/>
  <c r="P167" i="9"/>
  <c r="GT167" i="9"/>
  <c r="GX167" i="9" s="1"/>
  <c r="DJ168" i="9"/>
  <c r="AV168" i="9"/>
  <c r="AT168" i="9"/>
  <c r="GI159" i="9"/>
  <c r="AU161" i="9"/>
  <c r="AW161" i="9" s="1"/>
  <c r="DK161" i="9"/>
  <c r="EY161" i="9"/>
  <c r="FQ161" i="9"/>
  <c r="FA161" i="9"/>
  <c r="GG163" i="9"/>
  <c r="GK163" i="9" s="1"/>
  <c r="Q163" i="9"/>
  <c r="BA163" i="9"/>
  <c r="BK163" i="9" s="1"/>
  <c r="AG163" i="9" s="1"/>
  <c r="BK164" i="9"/>
  <c r="AG164" i="9" s="1"/>
  <c r="GO165" i="9"/>
  <c r="CR165" i="9"/>
  <c r="GI165" i="9"/>
  <c r="BJ166" i="9"/>
  <c r="AF166" i="9" s="1"/>
  <c r="AZ167" i="9"/>
  <c r="BJ167" i="9" s="1"/>
  <c r="AF167" i="9" s="1"/>
  <c r="FO167" i="9"/>
  <c r="DK168" i="9"/>
  <c r="AU168" i="9"/>
  <c r="AW168" i="9" s="1"/>
  <c r="GI168" i="9"/>
  <c r="GY168" i="9" s="1"/>
  <c r="BE162" i="9"/>
  <c r="BK162" i="9" s="1"/>
  <c r="AG162" i="9" s="1"/>
  <c r="FA163" i="9"/>
  <c r="FA165" i="9"/>
  <c r="GH166" i="9"/>
  <c r="GG167" i="9"/>
  <c r="GK167" i="9" s="1"/>
  <c r="Q167" i="9"/>
  <c r="GF169" i="9"/>
  <c r="GJ169" i="9" s="1"/>
  <c r="P169" i="9"/>
  <c r="CP169" i="9"/>
  <c r="CR169" i="9" s="1"/>
  <c r="DJ169" i="9"/>
  <c r="CS164" i="9"/>
  <c r="FP164" i="9"/>
  <c r="GI164" i="9"/>
  <c r="GY164" i="9" s="1"/>
  <c r="GG165" i="9"/>
  <c r="GK165" i="9" s="1"/>
  <c r="Q165" i="9"/>
  <c r="CQ165" i="9"/>
  <c r="CS165" i="9" s="1"/>
  <c r="DK165" i="9"/>
  <c r="AT166" i="9"/>
  <c r="AV166" i="9" s="1"/>
  <c r="EY166" i="9"/>
  <c r="FQ166" i="9"/>
  <c r="FA166" i="9"/>
  <c r="GO169" i="9"/>
  <c r="FO169" i="9"/>
  <c r="GO163" i="9"/>
  <c r="DK164" i="9"/>
  <c r="AU164" i="9"/>
  <c r="AW164" i="9" s="1"/>
  <c r="AT164" i="9"/>
  <c r="AV164" i="9" s="1"/>
  <c r="FQ164" i="9"/>
  <c r="EY164" i="9"/>
  <c r="FA164" i="9" s="1"/>
  <c r="EX164" i="9"/>
  <c r="EZ164" i="9" s="1"/>
  <c r="GN165" i="9"/>
  <c r="BD165" i="9"/>
  <c r="BJ165" i="9" s="1"/>
  <c r="AF165" i="9" s="1"/>
  <c r="AU166" i="9"/>
  <c r="AW166" i="9" s="1"/>
  <c r="DK166" i="9"/>
  <c r="DJ166" i="9"/>
  <c r="HD169" i="9"/>
  <c r="HH169" i="9" s="1"/>
  <c r="BE163" i="9"/>
  <c r="GQ164" i="9"/>
  <c r="GU166" i="9"/>
  <c r="GY166" i="9" s="1"/>
  <c r="BE167" i="9"/>
  <c r="GQ168" i="9"/>
  <c r="BE165" i="9"/>
  <c r="BE169" i="9"/>
  <c r="FQ150" i="9"/>
  <c r="EK150" i="9"/>
  <c r="BM151" i="9"/>
  <c r="BM153" i="9"/>
  <c r="DM153" i="9"/>
  <c r="DG147" i="9"/>
  <c r="CC147" i="9" s="1"/>
  <c r="DI147" i="9" s="1"/>
  <c r="FO147" i="9"/>
  <c r="EJ152" i="9"/>
  <c r="FP152" i="9"/>
  <c r="GR153" i="9"/>
  <c r="GV153" i="9"/>
  <c r="GZ153" i="9" s="1"/>
  <c r="GR147" i="9"/>
  <c r="GV147" i="9"/>
  <c r="GZ147" i="9" s="1"/>
  <c r="FP154" i="9"/>
  <c r="EJ154" i="9"/>
  <c r="GX148" i="9"/>
  <c r="EJ151" i="9"/>
  <c r="FP151" i="9"/>
  <c r="FN150" i="9"/>
  <c r="GO147" i="9"/>
  <c r="BE147" i="9"/>
  <c r="BK147" i="9" s="1"/>
  <c r="AG147" i="9" s="1"/>
  <c r="BD147" i="9"/>
  <c r="BJ147" i="9" s="1"/>
  <c r="AF147" i="9" s="1"/>
  <c r="BH151" i="9"/>
  <c r="BJ151" i="9" s="1"/>
  <c r="AF151" i="9" s="1"/>
  <c r="HD151" i="9"/>
  <c r="HH151" i="9" s="1"/>
  <c r="P153" i="9"/>
  <c r="GI153" i="9"/>
  <c r="DQ154" i="9"/>
  <c r="HK154" i="9" s="1"/>
  <c r="DO154" i="9"/>
  <c r="GU154" i="9"/>
  <c r="GQ154" i="9"/>
  <c r="Q149" i="9"/>
  <c r="CW149" i="9"/>
  <c r="DG149" i="9" s="1"/>
  <c r="CC149" i="9" s="1"/>
  <c r="DI149" i="9" s="1"/>
  <c r="CR152" i="9"/>
  <c r="CP152" i="9"/>
  <c r="EX152" i="9"/>
  <c r="EZ152" i="9" s="1"/>
  <c r="GH152" i="9"/>
  <c r="GX152" i="9" s="1"/>
  <c r="BI147" i="9"/>
  <c r="HE148" i="9"/>
  <c r="HI148" i="9" s="1"/>
  <c r="CQ148" i="9"/>
  <c r="DO148" i="9" s="1"/>
  <c r="DQ148" i="9" s="1"/>
  <c r="HK148" i="9" s="1"/>
  <c r="CS148" i="9"/>
  <c r="EZ148" i="9"/>
  <c r="GF148" i="9"/>
  <c r="GJ148" i="9" s="1"/>
  <c r="FO149" i="9"/>
  <c r="EK149" i="9" s="1"/>
  <c r="EX149" i="9"/>
  <c r="EZ149" i="9" s="1"/>
  <c r="GF150" i="9"/>
  <c r="GJ150" i="9" s="1"/>
  <c r="P150" i="9"/>
  <c r="AZ150" i="9"/>
  <c r="GP151" i="9"/>
  <c r="GT151" i="9"/>
  <c r="GX151" i="9" s="1"/>
  <c r="AV152" i="9"/>
  <c r="CQ152" i="9"/>
  <c r="DK152" i="9"/>
  <c r="CS152" i="9"/>
  <c r="CS153" i="9"/>
  <c r="DG153" i="9"/>
  <c r="CC153" i="9" s="1"/>
  <c r="DI153" i="9" s="1"/>
  <c r="FA154" i="9"/>
  <c r="DF147" i="9"/>
  <c r="CB147" i="9" s="1"/>
  <c r="DH147" i="9" s="1"/>
  <c r="HE150" i="9"/>
  <c r="HI150" i="9" s="1"/>
  <c r="BI150" i="9"/>
  <c r="DJ153" i="9"/>
  <c r="AT153" i="9"/>
  <c r="AV153" i="9" s="1"/>
  <c r="AT147" i="9"/>
  <c r="AV147" i="9" s="1"/>
  <c r="DJ147" i="9"/>
  <c r="EX147" i="9"/>
  <c r="FP147" i="9"/>
  <c r="GQ147" i="9"/>
  <c r="GU147" i="9"/>
  <c r="GY147" i="9" s="1"/>
  <c r="GP148" i="9"/>
  <c r="GI150" i="9"/>
  <c r="GY150" i="9" s="1"/>
  <c r="AW152" i="9"/>
  <c r="HD153" i="9"/>
  <c r="HH153" i="9" s="1"/>
  <c r="P147" i="9"/>
  <c r="AU147" i="9"/>
  <c r="DG148" i="9"/>
  <c r="CC148" i="9" s="1"/>
  <c r="DI148" i="9" s="1"/>
  <c r="FN148" i="9"/>
  <c r="EJ148" i="9" s="1"/>
  <c r="GU148" i="9"/>
  <c r="AZ149" i="9"/>
  <c r="BJ149" i="9" s="1"/>
  <c r="AF149" i="9" s="1"/>
  <c r="GF149" i="9"/>
  <c r="GJ149" i="9" s="1"/>
  <c r="P149" i="9"/>
  <c r="DJ151" i="9"/>
  <c r="CP151" i="9"/>
  <c r="CR151" i="9" s="1"/>
  <c r="GO151" i="9"/>
  <c r="AZ152" i="9"/>
  <c r="BJ152" i="9" s="1"/>
  <c r="AF152" i="9" s="1"/>
  <c r="GR152" i="9"/>
  <c r="GV152" i="9"/>
  <c r="GZ152" i="9" s="1"/>
  <c r="GO153" i="9"/>
  <c r="Q153" i="9"/>
  <c r="GG154" i="9"/>
  <c r="GK154" i="9" s="1"/>
  <c r="Q154" i="9"/>
  <c r="BA154" i="9"/>
  <c r="BK154" i="9" s="1"/>
  <c r="AG154" i="9" s="1"/>
  <c r="BI154" i="9"/>
  <c r="FO154" i="9"/>
  <c r="CQ147" i="9"/>
  <c r="CS147" i="9" s="1"/>
  <c r="EZ147" i="9"/>
  <c r="AZ148" i="9"/>
  <c r="BJ148" i="9" s="1"/>
  <c r="AF148" i="9" s="1"/>
  <c r="P148" i="9"/>
  <c r="AT148" i="9"/>
  <c r="AV148" i="9" s="1"/>
  <c r="FO148" i="9"/>
  <c r="GR148" i="9"/>
  <c r="BK149" i="9"/>
  <c r="AG149" i="9" s="1"/>
  <c r="AT149" i="9"/>
  <c r="GG149" i="9"/>
  <c r="GO150" i="9"/>
  <c r="CP150" i="9"/>
  <c r="DN150" i="9" s="1"/>
  <c r="DP150" i="9" s="1"/>
  <c r="HJ150" i="9" s="1"/>
  <c r="GT150" i="9"/>
  <c r="GP150" i="9"/>
  <c r="DF151" i="9"/>
  <c r="CB151" i="9" s="1"/>
  <c r="DH151" i="9" s="1"/>
  <c r="FI151" i="9"/>
  <c r="CP153" i="9"/>
  <c r="CR153" i="9" s="1"/>
  <c r="GP153" i="9"/>
  <c r="GX153" i="9" s="1"/>
  <c r="FP153" i="9"/>
  <c r="EX153" i="9"/>
  <c r="EZ153" i="9" s="1"/>
  <c r="GH154" i="9"/>
  <c r="GX154" i="9" s="1"/>
  <c r="BL153" i="9"/>
  <c r="DL153" i="9"/>
  <c r="GG147" i="9"/>
  <c r="GK147" i="9" s="1"/>
  <c r="Q147" i="9"/>
  <c r="GG148" i="9"/>
  <c r="GK148" i="9" s="1"/>
  <c r="Q148" i="9"/>
  <c r="BA148" i="9"/>
  <c r="BK148" i="9" s="1"/>
  <c r="AG148" i="9" s="1"/>
  <c r="GQ148" i="9"/>
  <c r="GN149" i="9"/>
  <c r="GH149" i="9"/>
  <c r="GX149" i="9" s="1"/>
  <c r="HD150" i="9"/>
  <c r="HH150" i="9" s="1"/>
  <c r="P151" i="9"/>
  <c r="GN151" i="9"/>
  <c r="DG151" i="9"/>
  <c r="CC151" i="9" s="1"/>
  <c r="DI151" i="9" s="1"/>
  <c r="FO151" i="9"/>
  <c r="EK151" i="9" s="1"/>
  <c r="DJ152" i="9"/>
  <c r="AW154" i="9"/>
  <c r="GP147" i="9"/>
  <c r="GX147" i="9" s="1"/>
  <c r="AW148" i="9"/>
  <c r="FA148" i="9"/>
  <c r="FA150" i="9"/>
  <c r="GH151" i="9"/>
  <c r="GG152" i="9"/>
  <c r="GK152" i="9" s="1"/>
  <c r="Q152" i="9"/>
  <c r="GY153" i="9"/>
  <c r="GF154" i="9"/>
  <c r="GJ154" i="9" s="1"/>
  <c r="P154" i="9"/>
  <c r="CP154" i="9"/>
  <c r="CR154" i="9"/>
  <c r="DJ154" i="9"/>
  <c r="GS152" i="9"/>
  <c r="FQ153" i="9"/>
  <c r="EY153" i="9"/>
  <c r="FA153" i="9" s="1"/>
  <c r="GN154" i="9"/>
  <c r="BD154" i="9"/>
  <c r="CS149" i="9"/>
  <c r="FP149" i="9"/>
  <c r="GI149" i="9"/>
  <c r="GG150" i="9"/>
  <c r="GK150" i="9" s="1"/>
  <c r="Q150" i="9"/>
  <c r="CQ150" i="9"/>
  <c r="CS150" i="9"/>
  <c r="DK150" i="9"/>
  <c r="AT151" i="9"/>
  <c r="AV151" i="9"/>
  <c r="EY151" i="9"/>
  <c r="FA151" i="9" s="1"/>
  <c r="GO154" i="9"/>
  <c r="AZ154" i="9"/>
  <c r="BJ154" i="9" s="1"/>
  <c r="AF154" i="9" s="1"/>
  <c r="EX151" i="9"/>
  <c r="EZ151" i="9" s="1"/>
  <c r="BK152" i="9"/>
  <c r="AG152" i="9" s="1"/>
  <c r="FO152" i="9"/>
  <c r="DK153" i="9"/>
  <c r="AU153" i="9"/>
  <c r="GO148" i="9"/>
  <c r="DK149" i="9"/>
  <c r="AU149" i="9"/>
  <c r="AW149" i="9" s="1"/>
  <c r="EY149" i="9"/>
  <c r="FA149" i="9" s="1"/>
  <c r="GN150" i="9"/>
  <c r="BD150" i="9"/>
  <c r="AU151" i="9"/>
  <c r="DK151" i="9"/>
  <c r="AW151" i="9"/>
  <c r="AW153" i="9"/>
  <c r="HD154" i="9"/>
  <c r="HH154" i="9" s="1"/>
  <c r="BE148" i="9"/>
  <c r="GQ149" i="9"/>
  <c r="GY149" i="9" s="1"/>
  <c r="GU151" i="9"/>
  <c r="GY151" i="9" s="1"/>
  <c r="BE152" i="9"/>
  <c r="GQ153" i="9"/>
  <c r="BE150" i="9"/>
  <c r="BK150" i="9" s="1"/>
  <c r="AG150" i="9" s="1"/>
  <c r="BE154" i="9"/>
  <c r="FP124" i="9"/>
  <c r="EJ124" i="9"/>
  <c r="BE123" i="9"/>
  <c r="BK123" i="9" s="1"/>
  <c r="AG123" i="9" s="1"/>
  <c r="Q123" i="9"/>
  <c r="GO123" i="9"/>
  <c r="FL125" i="9"/>
  <c r="FN125" i="9" s="1"/>
  <c r="EJ125" i="9" s="1"/>
  <c r="P125" i="9"/>
  <c r="GW131" i="9"/>
  <c r="HA131" i="9" s="1"/>
  <c r="GS131" i="9"/>
  <c r="FQ128" i="9"/>
  <c r="EK128" i="9"/>
  <c r="BE129" i="9"/>
  <c r="BK129" i="9" s="1"/>
  <c r="AG129" i="9" s="1"/>
  <c r="GO129" i="9"/>
  <c r="Q129" i="9"/>
  <c r="DG129" i="9"/>
  <c r="CC129" i="9" s="1"/>
  <c r="DI129" i="9" s="1"/>
  <c r="GU130" i="9"/>
  <c r="GY130" i="9" s="1"/>
  <c r="GQ130" i="9"/>
  <c r="FD131" i="9"/>
  <c r="FN131" i="9" s="1"/>
  <c r="EJ131" i="9" s="1"/>
  <c r="GF131" i="9"/>
  <c r="GJ131" i="9" s="1"/>
  <c r="GS132" i="9"/>
  <c r="GX144" i="9"/>
  <c r="BL125" i="9"/>
  <c r="CP126" i="9"/>
  <c r="CR126" i="9" s="1"/>
  <c r="CR128" i="9"/>
  <c r="BH129" i="9"/>
  <c r="BJ129" i="9" s="1"/>
  <c r="AF129" i="9" s="1"/>
  <c r="HD129" i="9"/>
  <c r="HH129" i="9" s="1"/>
  <c r="GO140" i="9"/>
  <c r="FI140" i="9"/>
  <c r="FO140" i="9" s="1"/>
  <c r="EK140" i="9" s="1"/>
  <c r="DJ130" i="9"/>
  <c r="AT130" i="9"/>
  <c r="AV130" i="9" s="1"/>
  <c r="P131" i="9"/>
  <c r="BD131" i="9"/>
  <c r="BJ131" i="9" s="1"/>
  <c r="AF131" i="9" s="1"/>
  <c r="GN131" i="9"/>
  <c r="Q132" i="9"/>
  <c r="GG132" i="9"/>
  <c r="GK132" i="9" s="1"/>
  <c r="BA132" i="9"/>
  <c r="BE134" i="9"/>
  <c r="BK134" i="9" s="1"/>
  <c r="AG134" i="9" s="1"/>
  <c r="GO134" i="9"/>
  <c r="Q134" i="9"/>
  <c r="GP125" i="9"/>
  <c r="GT125" i="9"/>
  <c r="AU128" i="9"/>
  <c r="GQ128" i="9"/>
  <c r="GF129" i="9"/>
  <c r="GJ129" i="9" s="1"/>
  <c r="EX130" i="9"/>
  <c r="EZ130" i="9" s="1"/>
  <c r="FP130" i="9"/>
  <c r="GR136" i="9"/>
  <c r="GV136" i="9"/>
  <c r="GZ136" i="9" s="1"/>
  <c r="CV140" i="9"/>
  <c r="DF140" i="9" s="1"/>
  <c r="CB140" i="9" s="1"/>
  <c r="DH140" i="9" s="1"/>
  <c r="P140" i="9"/>
  <c r="GF140" i="9"/>
  <c r="DL130" i="9"/>
  <c r="BL130" i="9"/>
  <c r="P129" i="9"/>
  <c r="HE123" i="9"/>
  <c r="HI123" i="9" s="1"/>
  <c r="DE123" i="9"/>
  <c r="DG123" i="9" s="1"/>
  <c r="CC123" i="9" s="1"/>
  <c r="DI123" i="9" s="1"/>
  <c r="DG125" i="9"/>
  <c r="CC125" i="9" s="1"/>
  <c r="DI125" i="9" s="1"/>
  <c r="GN128" i="9"/>
  <c r="BD128" i="9"/>
  <c r="GF124" i="9"/>
  <c r="GJ124" i="9" s="1"/>
  <c r="AZ124" i="9"/>
  <c r="P124" i="9"/>
  <c r="GY125" i="9"/>
  <c r="AW129" i="9"/>
  <c r="GS133" i="9"/>
  <c r="GW133" i="9"/>
  <c r="HA133" i="9" s="1"/>
  <c r="FI127" i="9"/>
  <c r="FO127" i="9" s="1"/>
  <c r="EK127" i="9" s="1"/>
  <c r="GO127" i="9"/>
  <c r="EJ128" i="9"/>
  <c r="BL133" i="9"/>
  <c r="GH133" i="9"/>
  <c r="GT133" i="9"/>
  <c r="GX133" i="9" s="1"/>
  <c r="CR143" i="9"/>
  <c r="CP143" i="9"/>
  <c r="GN123" i="9"/>
  <c r="BD123" i="9"/>
  <c r="BJ123" i="9" s="1"/>
  <c r="AF123" i="9" s="1"/>
  <c r="P123" i="9"/>
  <c r="AT125" i="9"/>
  <c r="AV125" i="9" s="1"/>
  <c r="DJ125" i="9"/>
  <c r="GR126" i="9"/>
  <c r="GV126" i="9"/>
  <c r="GZ126" i="9" s="1"/>
  <c r="HE127" i="9"/>
  <c r="HI127" i="9" s="1"/>
  <c r="DE127" i="9"/>
  <c r="DP128" i="9"/>
  <c r="HJ128" i="9" s="1"/>
  <c r="DN128" i="9"/>
  <c r="CW131" i="9"/>
  <c r="GG131" i="9"/>
  <c r="GK131" i="9" s="1"/>
  <c r="DF131" i="9"/>
  <c r="CB131" i="9" s="1"/>
  <c r="DH131" i="9" s="1"/>
  <c r="EX123" i="9"/>
  <c r="FP123" i="9"/>
  <c r="EZ123" i="9"/>
  <c r="HD125" i="9"/>
  <c r="HH125" i="9" s="1"/>
  <c r="GQ125" i="9"/>
  <c r="CQ125" i="9"/>
  <c r="CS125" i="9" s="1"/>
  <c r="HE128" i="9"/>
  <c r="HI128" i="9" s="1"/>
  <c r="BI128" i="9"/>
  <c r="CQ128" i="9"/>
  <c r="DK128" i="9"/>
  <c r="CS128" i="9"/>
  <c r="GP129" i="9"/>
  <c r="GT129" i="9"/>
  <c r="GX129" i="9" s="1"/>
  <c r="GR130" i="9"/>
  <c r="GV130" i="9"/>
  <c r="GZ130" i="9" s="1"/>
  <c r="GN132" i="9"/>
  <c r="BD132" i="9"/>
  <c r="BJ132" i="9" s="1"/>
  <c r="AF132" i="9" s="1"/>
  <c r="DO132" i="9"/>
  <c r="GG135" i="9"/>
  <c r="GK135" i="9" s="1"/>
  <c r="Q135" i="9"/>
  <c r="BA135" i="9"/>
  <c r="GO137" i="9"/>
  <c r="DA137" i="9"/>
  <c r="BM139" i="9"/>
  <c r="DM139" i="9"/>
  <c r="AT123" i="9"/>
  <c r="AV123" i="9" s="1"/>
  <c r="DJ123" i="9"/>
  <c r="EY123" i="9"/>
  <c r="FA123" i="9" s="1"/>
  <c r="HD124" i="9"/>
  <c r="HH124" i="9" s="1"/>
  <c r="BH124" i="9"/>
  <c r="DG124" i="9"/>
  <c r="CC124" i="9" s="1"/>
  <c r="DI124" i="9" s="1"/>
  <c r="GG124" i="9"/>
  <c r="GK124" i="9" s="1"/>
  <c r="HE125" i="9"/>
  <c r="HI125" i="9" s="1"/>
  <c r="DE125" i="9"/>
  <c r="EY125" i="9"/>
  <c r="FA125" i="9" s="1"/>
  <c r="FQ125" i="9"/>
  <c r="GH127" i="9"/>
  <c r="GX127" i="9" s="1"/>
  <c r="FQ127" i="9"/>
  <c r="EY127" i="9"/>
  <c r="FA127" i="9" s="1"/>
  <c r="DF128" i="9"/>
  <c r="CB128" i="9" s="1"/>
  <c r="DH128" i="9" s="1"/>
  <c r="GY129" i="9"/>
  <c r="GI131" i="9"/>
  <c r="GY131" i="9" s="1"/>
  <c r="DQ132" i="9"/>
  <c r="FO132" i="9"/>
  <c r="BI133" i="9"/>
  <c r="HE133" i="9"/>
  <c r="HI133" i="9" s="1"/>
  <c r="DK134" i="9"/>
  <c r="AU134" i="9"/>
  <c r="AW134" i="9"/>
  <c r="HE134" i="9"/>
  <c r="HI134" i="9" s="1"/>
  <c r="DE134" i="9"/>
  <c r="DG134" i="9" s="1"/>
  <c r="CC134" i="9" s="1"/>
  <c r="DI134" i="9" s="1"/>
  <c r="BD135" i="9"/>
  <c r="BJ135" i="9" s="1"/>
  <c r="AF135" i="9" s="1"/>
  <c r="GN135" i="9"/>
  <c r="P135" i="9"/>
  <c r="EX135" i="9"/>
  <c r="EZ135" i="9" s="1"/>
  <c r="FP135" i="9"/>
  <c r="GG137" i="9"/>
  <c r="GK137" i="9" s="1"/>
  <c r="Q137" i="9"/>
  <c r="DF138" i="9"/>
  <c r="CB138" i="9" s="1"/>
  <c r="DH138" i="9" s="1"/>
  <c r="GR139" i="9"/>
  <c r="GV139" i="9"/>
  <c r="GZ139" i="9" s="1"/>
  <c r="EJ142" i="9"/>
  <c r="FP142" i="9"/>
  <c r="BI136" i="9"/>
  <c r="BK136" i="9" s="1"/>
  <c r="AG136" i="9" s="1"/>
  <c r="Q136" i="9"/>
  <c r="CS140" i="9"/>
  <c r="DO140" i="9"/>
  <c r="DQ140" i="9" s="1"/>
  <c r="GG143" i="9"/>
  <c r="GK143" i="9" s="1"/>
  <c r="Q143" i="9"/>
  <c r="BA143" i="9"/>
  <c r="BK143" i="9" s="1"/>
  <c r="AG143" i="9" s="1"/>
  <c r="HE124" i="9"/>
  <c r="HI124" i="9" s="1"/>
  <c r="BI124" i="9"/>
  <c r="BK124" i="9" s="1"/>
  <c r="AG124" i="9" s="1"/>
  <c r="GT124" i="9"/>
  <c r="GX124" i="9" s="1"/>
  <c r="GP124" i="9"/>
  <c r="BA125" i="9"/>
  <c r="BK125" i="9" s="1"/>
  <c r="AG125" i="9" s="1"/>
  <c r="GG125" i="9"/>
  <c r="GK125" i="9" s="1"/>
  <c r="Q125" i="9"/>
  <c r="GY128" i="9"/>
  <c r="AU129" i="9"/>
  <c r="DK129" i="9"/>
  <c r="GQ129" i="9"/>
  <c r="CQ129" i="9"/>
  <c r="CS129" i="9" s="1"/>
  <c r="GV129" i="9"/>
  <c r="GZ129" i="9" s="1"/>
  <c r="CP130" i="9"/>
  <c r="CR130" i="9" s="1"/>
  <c r="FO130" i="9"/>
  <c r="DE131" i="9"/>
  <c r="HE131" i="9"/>
  <c r="HI131" i="9" s="1"/>
  <c r="CP132" i="9"/>
  <c r="CR132" i="9" s="1"/>
  <c r="GT132" i="9"/>
  <c r="GH132" i="9"/>
  <c r="CR134" i="9"/>
  <c r="CP134" i="9"/>
  <c r="GR134" i="9"/>
  <c r="GV134" i="9"/>
  <c r="GZ134" i="9" s="1"/>
  <c r="GX135" i="9"/>
  <c r="AT136" i="9"/>
  <c r="AV136" i="9" s="1"/>
  <c r="HE136" i="9"/>
  <c r="HI136" i="9" s="1"/>
  <c r="GG139" i="9"/>
  <c r="GK139" i="9" s="1"/>
  <c r="Q139" i="9"/>
  <c r="BI142" i="9"/>
  <c r="HE142" i="9"/>
  <c r="HI142" i="9" s="1"/>
  <c r="DJ144" i="9"/>
  <c r="AV144" i="9"/>
  <c r="AT144" i="9"/>
  <c r="GY123" i="9"/>
  <c r="DO124" i="9"/>
  <c r="DQ124" i="9" s="1"/>
  <c r="GY124" i="9"/>
  <c r="P127" i="9"/>
  <c r="BD127" i="9"/>
  <c r="BJ127" i="9" s="1"/>
  <c r="AF127" i="9" s="1"/>
  <c r="CW127" i="9"/>
  <c r="DG127" i="9" s="1"/>
  <c r="CC127" i="9" s="1"/>
  <c r="DI127" i="9" s="1"/>
  <c r="GG127" i="9"/>
  <c r="GK127" i="9" s="1"/>
  <c r="GN127" i="9"/>
  <c r="GH128" i="9"/>
  <c r="GX128" i="9" s="1"/>
  <c r="HE129" i="9"/>
  <c r="HI129" i="9" s="1"/>
  <c r="DE129" i="9"/>
  <c r="EY129" i="9"/>
  <c r="FA129" i="9" s="1"/>
  <c r="FQ129" i="9"/>
  <c r="HE132" i="9"/>
  <c r="HI132" i="9" s="1"/>
  <c r="BI132" i="9"/>
  <c r="CS132" i="9"/>
  <c r="FP132" i="9"/>
  <c r="GI132" i="9"/>
  <c r="CQ134" i="9"/>
  <c r="CS134" i="9" s="1"/>
  <c r="DD135" i="9"/>
  <c r="DF135" i="9" s="1"/>
  <c r="CB135" i="9" s="1"/>
  <c r="DH135" i="9" s="1"/>
  <c r="HD135" i="9"/>
  <c r="HH135" i="9" s="1"/>
  <c r="CQ136" i="9"/>
  <c r="CS136" i="9" s="1"/>
  <c r="FL137" i="9"/>
  <c r="FN137" i="9" s="1"/>
  <c r="HD137" i="9"/>
  <c r="HH137" i="9" s="1"/>
  <c r="GY137" i="9"/>
  <c r="GN138" i="9"/>
  <c r="BD138" i="9"/>
  <c r="P138" i="9"/>
  <c r="GQ123" i="9"/>
  <c r="CQ123" i="9"/>
  <c r="CS123" i="9" s="1"/>
  <c r="FQ124" i="9"/>
  <c r="EY124" i="9"/>
  <c r="FA124" i="9" s="1"/>
  <c r="GQ124" i="9"/>
  <c r="GO125" i="9"/>
  <c r="DF125" i="9"/>
  <c r="CB125" i="9" s="1"/>
  <c r="DH125" i="9" s="1"/>
  <c r="GF125" i="9"/>
  <c r="GJ125" i="9" s="1"/>
  <c r="DJ126" i="9"/>
  <c r="AT126" i="9"/>
  <c r="AV126" i="9" s="1"/>
  <c r="BJ126" i="9"/>
  <c r="AF126" i="9" s="1"/>
  <c r="DG126" i="9"/>
  <c r="CC126" i="9" s="1"/>
  <c r="DI126" i="9" s="1"/>
  <c r="EX126" i="9"/>
  <c r="EZ126" i="9" s="1"/>
  <c r="GU126" i="9"/>
  <c r="GY126" i="9" s="1"/>
  <c r="GQ126" i="9"/>
  <c r="Q127" i="9"/>
  <c r="GG128" i="9"/>
  <c r="GK128" i="9" s="1"/>
  <c r="Q128" i="9"/>
  <c r="BA128" i="9"/>
  <c r="BK128" i="9" s="1"/>
  <c r="AG128" i="9" s="1"/>
  <c r="BJ128" i="9"/>
  <c r="AF128" i="9" s="1"/>
  <c r="GH131" i="9"/>
  <c r="FQ131" i="9"/>
  <c r="EY131" i="9"/>
  <c r="FA131" i="9"/>
  <c r="GX131" i="9"/>
  <c r="EX133" i="9"/>
  <c r="EZ133" i="9"/>
  <c r="GN133" i="9"/>
  <c r="FQ135" i="9"/>
  <c r="EK135" i="9"/>
  <c r="GO136" i="9"/>
  <c r="FI136" i="9"/>
  <c r="FO136" i="9" s="1"/>
  <c r="EK136" i="9" s="1"/>
  <c r="GQ136" i="9"/>
  <c r="GU136" i="9"/>
  <c r="GY136" i="9" s="1"/>
  <c r="CQ137" i="9"/>
  <c r="DO137" i="9" s="1"/>
  <c r="DQ137" i="9" s="1"/>
  <c r="HK137" i="9" s="1"/>
  <c r="CS137" i="9"/>
  <c r="GT123" i="9"/>
  <c r="GX123" i="9" s="1"/>
  <c r="GO124" i="9"/>
  <c r="AU125" i="9"/>
  <c r="AW125" i="9" s="1"/>
  <c r="CR125" i="9"/>
  <c r="GH125" i="9"/>
  <c r="CQ126" i="9"/>
  <c r="CS126" i="9" s="1"/>
  <c r="CR129" i="9"/>
  <c r="CQ130" i="9"/>
  <c r="CS130" i="9" s="1"/>
  <c r="DF132" i="9"/>
  <c r="CB132" i="9" s="1"/>
  <c r="DH132" i="9" s="1"/>
  <c r="GU132" i="9"/>
  <c r="GQ132" i="9"/>
  <c r="EX138" i="9"/>
  <c r="EZ138" i="9"/>
  <c r="FP138" i="9"/>
  <c r="DK139" i="9"/>
  <c r="AU139" i="9"/>
  <c r="AW139" i="9" s="1"/>
  <c r="FN141" i="9"/>
  <c r="FP144" i="9"/>
  <c r="EX144" i="9"/>
  <c r="EZ144" i="9" s="1"/>
  <c r="EJ145" i="9"/>
  <c r="DK123" i="9"/>
  <c r="FQ123" i="9"/>
  <c r="AW124" i="9"/>
  <c r="EX125" i="9"/>
  <c r="EZ125" i="9"/>
  <c r="GG126" i="9"/>
  <c r="GK126" i="9" s="1"/>
  <c r="Q126" i="9"/>
  <c r="HD126" i="9"/>
  <c r="HH126" i="9" s="1"/>
  <c r="BE127" i="9"/>
  <c r="BK127" i="9" s="1"/>
  <c r="AG127" i="9" s="1"/>
  <c r="HD128" i="9"/>
  <c r="HH128" i="9" s="1"/>
  <c r="AT129" i="9"/>
  <c r="AV129" i="9"/>
  <c r="EX129" i="9"/>
  <c r="EZ129" i="9"/>
  <c r="FP129" i="9"/>
  <c r="GG130" i="9"/>
  <c r="GK130" i="9" s="1"/>
  <c r="Q130" i="9"/>
  <c r="HD130" i="9"/>
  <c r="HH130" i="9" s="1"/>
  <c r="BE131" i="9"/>
  <c r="BK131" i="9" s="1"/>
  <c r="AG131" i="9" s="1"/>
  <c r="HD132" i="9"/>
  <c r="HH132" i="9" s="1"/>
  <c r="BE133" i="9"/>
  <c r="BK133" i="9" s="1"/>
  <c r="AG133" i="9" s="1"/>
  <c r="GF133" i="9"/>
  <c r="GJ133" i="9" s="1"/>
  <c r="P134" i="9"/>
  <c r="AV134" i="9"/>
  <c r="DJ134" i="9"/>
  <c r="DK136" i="9"/>
  <c r="BJ136" i="9"/>
  <c r="AF136" i="9" s="1"/>
  <c r="GH136" i="9"/>
  <c r="GT136" i="9"/>
  <c r="FI138" i="9"/>
  <c r="GS139" i="9"/>
  <c r="DJ140" i="9"/>
  <c r="AT140" i="9"/>
  <c r="AV140" i="9" s="1"/>
  <c r="FI142" i="9"/>
  <c r="FO142" i="9" s="1"/>
  <c r="EK142" i="9" s="1"/>
  <c r="GO142" i="9"/>
  <c r="GY144" i="9"/>
  <c r="CP144" i="9"/>
  <c r="CR144" i="9" s="1"/>
  <c r="EK145" i="9"/>
  <c r="GY145" i="9"/>
  <c r="EY141" i="9"/>
  <c r="FA141" i="9" s="1"/>
  <c r="GI141" i="9"/>
  <c r="FN126" i="9"/>
  <c r="EJ126" i="9" s="1"/>
  <c r="GG129" i="9"/>
  <c r="GK129" i="9" s="1"/>
  <c r="GS130" i="9"/>
  <c r="GW130" i="9"/>
  <c r="HA130" i="9" s="1"/>
  <c r="HJ131" i="9"/>
  <c r="DP131" i="9"/>
  <c r="DJ132" i="9"/>
  <c r="FN133" i="9"/>
  <c r="AT135" i="9"/>
  <c r="DJ135" i="9"/>
  <c r="AV135" i="9"/>
  <c r="HE137" i="9"/>
  <c r="HI137" i="9" s="1"/>
  <c r="BI137" i="9"/>
  <c r="BK137" i="9" s="1"/>
  <c r="AG137" i="9" s="1"/>
  <c r="FO137" i="9"/>
  <c r="CQ145" i="9"/>
  <c r="CS145" i="9" s="1"/>
  <c r="DK145" i="9"/>
  <c r="GN124" i="9"/>
  <c r="BD124" i="9"/>
  <c r="DK127" i="9"/>
  <c r="AU127" i="9"/>
  <c r="AW127" i="9" s="1"/>
  <c r="AT127" i="9"/>
  <c r="DN127" i="9" s="1"/>
  <c r="DP127" i="9" s="1"/>
  <c r="HJ127" i="9" s="1"/>
  <c r="CS127" i="9"/>
  <c r="AW128" i="9"/>
  <c r="DK131" i="9"/>
  <c r="AU131" i="9"/>
  <c r="AW131" i="9" s="1"/>
  <c r="AT131" i="9"/>
  <c r="DN131" i="9" s="1"/>
  <c r="CS131" i="9"/>
  <c r="AW132" i="9"/>
  <c r="EY132" i="9"/>
  <c r="AU133" i="9"/>
  <c r="AW133" i="9" s="1"/>
  <c r="DF133" i="9"/>
  <c r="CB133" i="9" s="1"/>
  <c r="DH133" i="9" s="1"/>
  <c r="FO133" i="9"/>
  <c r="AZ134" i="9"/>
  <c r="BJ134" i="9" s="1"/>
  <c r="AF134" i="9" s="1"/>
  <c r="AT137" i="9"/>
  <c r="AV137" i="9" s="1"/>
  <c r="DJ137" i="9"/>
  <c r="DG137" i="9"/>
  <c r="CC137" i="9" s="1"/>
  <c r="DI137" i="9" s="1"/>
  <c r="DN142" i="9"/>
  <c r="DP142" i="9"/>
  <c r="HJ142" i="9" s="1"/>
  <c r="GU142" i="9"/>
  <c r="GS143" i="9"/>
  <c r="GW143" i="9"/>
  <c r="HA143" i="9" s="1"/>
  <c r="GX145" i="9"/>
  <c r="CP124" i="9"/>
  <c r="DN124" i="9" s="1"/>
  <c r="DP124" i="9" s="1"/>
  <c r="HJ124" i="9" s="1"/>
  <c r="GS126" i="9"/>
  <c r="GW126" i="9"/>
  <c r="HA126" i="9" s="1"/>
  <c r="GW128" i="9"/>
  <c r="HA128" i="9" s="1"/>
  <c r="GS128" i="9"/>
  <c r="DJ129" i="9"/>
  <c r="FN130" i="9"/>
  <c r="EJ130" i="9" s="1"/>
  <c r="GG136" i="9"/>
  <c r="GK136" i="9" s="1"/>
  <c r="FO141" i="9"/>
  <c r="DG142" i="9"/>
  <c r="CC142" i="9" s="1"/>
  <c r="DI142" i="9" s="1"/>
  <c r="BE144" i="9"/>
  <c r="BK144" i="9" s="1"/>
  <c r="AG144" i="9" s="1"/>
  <c r="GO144" i="9"/>
  <c r="Q144" i="9"/>
  <c r="CR124" i="9"/>
  <c r="HE126" i="9"/>
  <c r="HI126" i="9" s="1"/>
  <c r="AV127" i="9"/>
  <c r="FP127" i="9"/>
  <c r="GY127" i="9"/>
  <c r="GF128" i="9"/>
  <c r="GJ128" i="9" s="1"/>
  <c r="P128" i="9"/>
  <c r="FA128" i="9"/>
  <c r="HE130" i="9"/>
  <c r="HI130" i="9" s="1"/>
  <c r="AV131" i="9"/>
  <c r="FP131" i="9"/>
  <c r="GF132" i="9"/>
  <c r="GJ132" i="9" s="1"/>
  <c r="P132" i="9"/>
  <c r="FA132" i="9"/>
  <c r="FN134" i="9"/>
  <c r="GH135" i="9"/>
  <c r="CR136" i="9"/>
  <c r="CP136" i="9"/>
  <c r="DN136" i="9" s="1"/>
  <c r="DP136" i="9" s="1"/>
  <c r="HJ136" i="9" s="1"/>
  <c r="EX136" i="9"/>
  <c r="FP136" i="9"/>
  <c r="EZ136" i="9"/>
  <c r="P137" i="9"/>
  <c r="GQ138" i="9"/>
  <c r="GU138" i="9"/>
  <c r="GY138" i="9" s="1"/>
  <c r="BH139" i="9"/>
  <c r="BJ139" i="9" s="1"/>
  <c r="AF139" i="9" s="1"/>
  <c r="HD139" i="9"/>
  <c r="HH139" i="9" s="1"/>
  <c r="P139" i="9"/>
  <c r="CQ141" i="9"/>
  <c r="CS141" i="9" s="1"/>
  <c r="DK141" i="9"/>
  <c r="EY142" i="9"/>
  <c r="FQ142" i="9"/>
  <c r="FA142" i="9"/>
  <c r="CZ144" i="9"/>
  <c r="DF144" i="9" s="1"/>
  <c r="CB144" i="9" s="1"/>
  <c r="DH144" i="9" s="1"/>
  <c r="GN144" i="9"/>
  <c r="GO145" i="9"/>
  <c r="BE145" i="9"/>
  <c r="BK145" i="9" s="1"/>
  <c r="AG145" i="9" s="1"/>
  <c r="BE126" i="9"/>
  <c r="BK126" i="9" s="1"/>
  <c r="AG126" i="9" s="1"/>
  <c r="GQ127" i="9"/>
  <c r="BE130" i="9"/>
  <c r="BK130" i="9" s="1"/>
  <c r="AG130" i="9" s="1"/>
  <c r="GQ131" i="9"/>
  <c r="AT133" i="9"/>
  <c r="AV133" i="9" s="1"/>
  <c r="GG134" i="9"/>
  <c r="GK134" i="9" s="1"/>
  <c r="CQ135" i="9"/>
  <c r="CS135" i="9" s="1"/>
  <c r="GI135" i="9"/>
  <c r="GY135" i="9" s="1"/>
  <c r="GF136" i="9"/>
  <c r="GJ136" i="9" s="1"/>
  <c r="P136" i="9"/>
  <c r="DF136" i="9"/>
  <c r="CB136" i="9" s="1"/>
  <c r="DH136" i="9" s="1"/>
  <c r="GF137" i="9"/>
  <c r="BJ137" i="9"/>
  <c r="AF137" i="9" s="1"/>
  <c r="FA137" i="9"/>
  <c r="GO138" i="9"/>
  <c r="AT142" i="9"/>
  <c r="AV142" i="9" s="1"/>
  <c r="FO144" i="9"/>
  <c r="EK144" i="9" s="1"/>
  <c r="GG144" i="9"/>
  <c r="GK144" i="9" s="1"/>
  <c r="CR133" i="9"/>
  <c r="GP133" i="9"/>
  <c r="EZ134" i="9"/>
  <c r="GO135" i="9"/>
  <c r="BE135" i="9"/>
  <c r="FN136" i="9"/>
  <c r="EJ136" i="9" s="1"/>
  <c r="GT137" i="9"/>
  <c r="GX137" i="9" s="1"/>
  <c r="DJ138" i="9"/>
  <c r="AT138" i="9"/>
  <c r="AV138" i="9" s="1"/>
  <c r="DG138" i="9"/>
  <c r="CC138" i="9" s="1"/>
  <c r="FA139" i="9"/>
  <c r="FQ139" i="9"/>
  <c r="HE141" i="9"/>
  <c r="HI141" i="9" s="1"/>
  <c r="BI141" i="9"/>
  <c r="HE143" i="9"/>
  <c r="HI143" i="9" s="1"/>
  <c r="BI143" i="9"/>
  <c r="GP143" i="9"/>
  <c r="GT143" i="9"/>
  <c r="GX143" i="9" s="1"/>
  <c r="DK144" i="9"/>
  <c r="AU144" i="9"/>
  <c r="AW144" i="9"/>
  <c r="GF145" i="9"/>
  <c r="GJ145" i="9" s="1"/>
  <c r="P145" i="9"/>
  <c r="AZ145" i="9"/>
  <c r="BJ145" i="9" s="1"/>
  <c r="AF145" i="9" s="1"/>
  <c r="FQ134" i="9"/>
  <c r="GQ135" i="9"/>
  <c r="DK138" i="9"/>
  <c r="AU138" i="9"/>
  <c r="AW138" i="9"/>
  <c r="FO138" i="9"/>
  <c r="GH138" i="9"/>
  <c r="GQ139" i="9"/>
  <c r="GU139" i="9"/>
  <c r="GY139" i="9" s="1"/>
  <c r="GX141" i="9"/>
  <c r="GN142" i="9"/>
  <c r="BD142" i="9"/>
  <c r="P142" i="9"/>
  <c r="CQ142" i="9"/>
  <c r="GG145" i="9"/>
  <c r="GK145" i="9" s="1"/>
  <c r="Q145" i="9"/>
  <c r="GP136" i="9"/>
  <c r="FN139" i="9"/>
  <c r="GU141" i="9"/>
  <c r="GQ141" i="9"/>
  <c r="BK142" i="9"/>
  <c r="AG142" i="9" s="1"/>
  <c r="GH142" i="9"/>
  <c r="GT142" i="9"/>
  <c r="CQ143" i="9"/>
  <c r="CS143" i="9" s="1"/>
  <c r="EX143" i="9"/>
  <c r="EZ143" i="9" s="1"/>
  <c r="GU143" i="9"/>
  <c r="GY143" i="9" s="1"/>
  <c r="EY136" i="9"/>
  <c r="FA136" i="9" s="1"/>
  <c r="FQ136" i="9"/>
  <c r="GI136" i="9"/>
  <c r="AW137" i="9"/>
  <c r="GF138" i="9"/>
  <c r="GJ138" i="9" s="1"/>
  <c r="AZ138" i="9"/>
  <c r="BJ140" i="9"/>
  <c r="AF140" i="9" s="1"/>
  <c r="FQ140" i="9"/>
  <c r="EY140" i="9"/>
  <c r="FA140" i="9" s="1"/>
  <c r="HK140" i="9" s="1"/>
  <c r="GG141" i="9"/>
  <c r="GK141" i="9" s="1"/>
  <c r="Q141" i="9"/>
  <c r="BA141" i="9"/>
  <c r="Q142" i="9"/>
  <c r="CR142" i="9"/>
  <c r="CP142" i="9"/>
  <c r="AT143" i="9"/>
  <c r="AV143" i="9" s="1"/>
  <c r="DJ143" i="9"/>
  <c r="AZ144" i="9"/>
  <c r="BJ144" i="9" s="1"/>
  <c r="AF144" i="9" s="1"/>
  <c r="GF144" i="9"/>
  <c r="GJ144" i="9" s="1"/>
  <c r="EY144" i="9"/>
  <c r="FA144" i="9" s="1"/>
  <c r="AU136" i="9"/>
  <c r="AW136" i="9" s="1"/>
  <c r="EZ137" i="9"/>
  <c r="GP138" i="9"/>
  <c r="GT138" i="9"/>
  <c r="GX138" i="9" s="1"/>
  <c r="DG139" i="9"/>
  <c r="CC139" i="9" s="1"/>
  <c r="DI139" i="9" s="1"/>
  <c r="BA140" i="9"/>
  <c r="BK140" i="9" s="1"/>
  <c r="AG140" i="9" s="1"/>
  <c r="GG140" i="9"/>
  <c r="GK140" i="9" s="1"/>
  <c r="Q140" i="9"/>
  <c r="FN140" i="9"/>
  <c r="EJ140" i="9" s="1"/>
  <c r="GN141" i="9"/>
  <c r="BD141" i="9"/>
  <c r="CS142" i="9"/>
  <c r="GI145" i="9"/>
  <c r="HF138" i="9"/>
  <c r="GP139" i="9"/>
  <c r="GX139" i="9" s="1"/>
  <c r="FP140" i="9"/>
  <c r="EZ140" i="9"/>
  <c r="GF141" i="9"/>
  <c r="GJ141" i="9" s="1"/>
  <c r="P141" i="9"/>
  <c r="AZ141" i="9"/>
  <c r="CP141" i="9"/>
  <c r="BH142" i="9"/>
  <c r="HD142" i="9"/>
  <c r="HH142" i="9" s="1"/>
  <c r="EX142" i="9"/>
  <c r="EZ142" i="9" s="1"/>
  <c r="GI142" i="9"/>
  <c r="FN144" i="9"/>
  <c r="EJ144" i="9" s="1"/>
  <c r="GN145" i="9"/>
  <c r="BD145" i="9"/>
  <c r="HD138" i="9"/>
  <c r="HH138" i="9" s="1"/>
  <c r="GG138" i="9"/>
  <c r="GK138" i="9" s="1"/>
  <c r="CR139" i="9"/>
  <c r="AW140" i="9"/>
  <c r="GO141" i="9"/>
  <c r="BE141" i="9"/>
  <c r="AU142" i="9"/>
  <c r="AW142" i="9" s="1"/>
  <c r="DF142" i="9"/>
  <c r="CB142" i="9" s="1"/>
  <c r="DH142" i="9" s="1"/>
  <c r="DK142" i="9"/>
  <c r="AW143" i="9"/>
  <c r="AU143" i="9"/>
  <c r="DF143" i="9"/>
  <c r="CB143" i="9" s="1"/>
  <c r="DH143" i="9" s="1"/>
  <c r="EY143" i="9"/>
  <c r="FA143" i="9" s="1"/>
  <c r="GF143" i="9"/>
  <c r="HE145" i="9"/>
  <c r="HI145" i="9" s="1"/>
  <c r="AT139" i="9"/>
  <c r="DN139" i="9" s="1"/>
  <c r="DP139" i="9" s="1"/>
  <c r="EX139" i="9"/>
  <c r="EZ139" i="9" s="1"/>
  <c r="HD141" i="9"/>
  <c r="HH141" i="9" s="1"/>
  <c r="GP142" i="9"/>
  <c r="BJ143" i="9"/>
  <c r="AF143" i="9" s="1"/>
  <c r="DK143" i="9"/>
  <c r="FN143" i="9"/>
  <c r="BI145" i="9"/>
  <c r="DJ145" i="9"/>
  <c r="Q109" i="9"/>
  <c r="BI109" i="9"/>
  <c r="DJ116" i="9"/>
  <c r="AT116" i="9"/>
  <c r="AV116" i="9" s="1"/>
  <c r="P101" i="9"/>
  <c r="GF101" i="9"/>
  <c r="AZ101" i="9"/>
  <c r="BJ101" i="9" s="1"/>
  <c r="AF101" i="9" s="1"/>
  <c r="GO102" i="9"/>
  <c r="Q102" i="9"/>
  <c r="GY106" i="9"/>
  <c r="GT101" i="9"/>
  <c r="GP101" i="9"/>
  <c r="EY102" i="9"/>
  <c r="FA102" i="9"/>
  <c r="HA108" i="9"/>
  <c r="EJ109" i="9"/>
  <c r="FP109" i="9"/>
  <c r="GS113" i="9"/>
  <c r="GW113" i="9"/>
  <c r="HA113" i="9" s="1"/>
  <c r="HD103" i="9"/>
  <c r="HH103" i="9" s="1"/>
  <c r="BH103" i="9"/>
  <c r="CQ105" i="9"/>
  <c r="DK105" i="9"/>
  <c r="CS105" i="9"/>
  <c r="DJ108" i="9"/>
  <c r="AT108" i="9"/>
  <c r="AV108" i="9"/>
  <c r="HE109" i="9"/>
  <c r="HI109" i="9" s="1"/>
  <c r="GR110" i="9"/>
  <c r="DD102" i="9"/>
  <c r="DF102" i="9" s="1"/>
  <c r="CB102" i="9" s="1"/>
  <c r="DH102" i="9" s="1"/>
  <c r="HD102" i="9"/>
  <c r="HH102" i="9" s="1"/>
  <c r="GR104" i="9"/>
  <c r="GZ104" i="9" s="1"/>
  <c r="FP106" i="9"/>
  <c r="EZ106" i="9"/>
  <c r="EX106" i="9"/>
  <c r="DM107" i="9"/>
  <c r="BM107" i="9"/>
  <c r="GI116" i="9"/>
  <c r="GU116" i="9"/>
  <c r="GY116" i="9" s="1"/>
  <c r="DF107" i="9"/>
  <c r="CB107" i="9" s="1"/>
  <c r="DH107" i="9" s="1"/>
  <c r="GH102" i="9"/>
  <c r="GX102" i="9" s="1"/>
  <c r="BE102" i="9"/>
  <c r="BK102" i="9" s="1"/>
  <c r="AG102" i="9" s="1"/>
  <c r="EY110" i="9"/>
  <c r="FA110" i="9" s="1"/>
  <c r="FO110" i="9"/>
  <c r="EK110" i="9" s="1"/>
  <c r="GF111" i="9"/>
  <c r="GJ111" i="9" s="1"/>
  <c r="P111" i="9"/>
  <c r="AZ111" i="9"/>
  <c r="BJ111" i="9" s="1"/>
  <c r="AF111" i="9" s="1"/>
  <c r="DO107" i="9"/>
  <c r="DQ107" i="9" s="1"/>
  <c r="HK107" i="9" s="1"/>
  <c r="GV108" i="9"/>
  <c r="GR108" i="9"/>
  <c r="EJ112" i="9"/>
  <c r="FP112" i="9"/>
  <c r="HE118" i="9"/>
  <c r="HI118" i="9" s="1"/>
  <c r="BI118" i="9"/>
  <c r="GP102" i="9"/>
  <c r="CP102" i="9"/>
  <c r="CR102" i="9" s="1"/>
  <c r="GT105" i="9"/>
  <c r="GP105" i="9"/>
  <c r="AV101" i="9"/>
  <c r="DJ101" i="9"/>
  <c r="AT101" i="9"/>
  <c r="GP103" i="9"/>
  <c r="GT103" i="9"/>
  <c r="GX103" i="9" s="1"/>
  <c r="DL104" i="9"/>
  <c r="DG105" i="9"/>
  <c r="CC105" i="9" s="1"/>
  <c r="DI105" i="9" s="1"/>
  <c r="DN105" i="9"/>
  <c r="DP105" i="9" s="1"/>
  <c r="HJ105" i="9" s="1"/>
  <c r="DA110" i="9"/>
  <c r="GO110" i="9"/>
  <c r="GU118" i="9"/>
  <c r="GQ118" i="9"/>
  <c r="GP107" i="9"/>
  <c r="GX107" i="9" s="1"/>
  <c r="DO108" i="9"/>
  <c r="CP110" i="9"/>
  <c r="CR110" i="9" s="1"/>
  <c r="GH111" i="9"/>
  <c r="CP111" i="9"/>
  <c r="CR111" i="9" s="1"/>
  <c r="FO111" i="9"/>
  <c r="EK111" i="9" s="1"/>
  <c r="DL114" i="9"/>
  <c r="BL114" i="9"/>
  <c r="BE115" i="9"/>
  <c r="BK115" i="9" s="1"/>
  <c r="AG115" i="9" s="1"/>
  <c r="GO115" i="9"/>
  <c r="GF118" i="9"/>
  <c r="GJ118" i="9" s="1"/>
  <c r="P118" i="9"/>
  <c r="AZ118" i="9"/>
  <c r="DN118" i="9"/>
  <c r="DP118" i="9"/>
  <c r="HJ118" i="9"/>
  <c r="CS120" i="9"/>
  <c r="GW121" i="9"/>
  <c r="DK102" i="9"/>
  <c r="AU102" i="9"/>
  <c r="AW102" i="9" s="1"/>
  <c r="AT102" i="9"/>
  <c r="FO102" i="9"/>
  <c r="EK102" i="9" s="1"/>
  <c r="GF103" i="9"/>
  <c r="GJ103" i="9" s="1"/>
  <c r="P103" i="9"/>
  <c r="BK104" i="9"/>
  <c r="AG104" i="9" s="1"/>
  <c r="CP104" i="9"/>
  <c r="CR104" i="9" s="1"/>
  <c r="DF104" i="9"/>
  <c r="CB104" i="9" s="1"/>
  <c r="DH104" i="9" s="1"/>
  <c r="FN105" i="9"/>
  <c r="FO105" i="9"/>
  <c r="FN107" i="9"/>
  <c r="GQ107" i="9"/>
  <c r="GU107" i="9"/>
  <c r="GY107" i="9" s="1"/>
  <c r="DQ108" i="9"/>
  <c r="HK108" i="9" s="1"/>
  <c r="FN108" i="9"/>
  <c r="EJ108" i="9" s="1"/>
  <c r="EX116" i="9"/>
  <c r="EZ116" i="9" s="1"/>
  <c r="GR116" i="9"/>
  <c r="GV116" i="9"/>
  <c r="GZ116" i="9" s="1"/>
  <c r="FP103" i="9"/>
  <c r="EJ103" i="9"/>
  <c r="HE105" i="9"/>
  <c r="HI105" i="9" s="1"/>
  <c r="BI105" i="9"/>
  <c r="DK106" i="9"/>
  <c r="AU106" i="9"/>
  <c r="AW106" i="9"/>
  <c r="BK109" i="9"/>
  <c r="AG109" i="9" s="1"/>
  <c r="DA109" i="9"/>
  <c r="DG109" i="9" s="1"/>
  <c r="CC109" i="9" s="1"/>
  <c r="DI109" i="9" s="1"/>
  <c r="GO109" i="9"/>
  <c r="GG112" i="9"/>
  <c r="GK112" i="9" s="1"/>
  <c r="Q112" i="9"/>
  <c r="BI113" i="9"/>
  <c r="HE113" i="9"/>
  <c r="HI113" i="9" s="1"/>
  <c r="FQ114" i="9"/>
  <c r="FA114" i="9"/>
  <c r="EY114" i="9"/>
  <c r="GF115" i="9"/>
  <c r="CV115" i="9"/>
  <c r="DF115" i="9" s="1"/>
  <c r="CB115" i="9" s="1"/>
  <c r="DH115" i="9" s="1"/>
  <c r="DE121" i="9"/>
  <c r="HE121" i="9"/>
  <c r="HI121" i="9" s="1"/>
  <c r="Q121" i="9"/>
  <c r="GG101" i="9"/>
  <c r="GK101" i="9" s="1"/>
  <c r="Q101" i="9"/>
  <c r="BA101" i="9"/>
  <c r="EJ101" i="9"/>
  <c r="FO101" i="9"/>
  <c r="GN102" i="9"/>
  <c r="FH102" i="9"/>
  <c r="FN102" i="9" s="1"/>
  <c r="EJ102" i="9" s="1"/>
  <c r="GK102" i="9"/>
  <c r="EZ104" i="9"/>
  <c r="AZ106" i="9"/>
  <c r="BJ106" i="9" s="1"/>
  <c r="AF106" i="9" s="1"/>
  <c r="GF106" i="9"/>
  <c r="P106" i="9"/>
  <c r="GQ101" i="9"/>
  <c r="GY101" i="9" s="1"/>
  <c r="AZ102" i="9"/>
  <c r="BJ102" i="9" s="1"/>
  <c r="AF102" i="9" s="1"/>
  <c r="GF102" i="9"/>
  <c r="GJ102" i="9" s="1"/>
  <c r="P102" i="9"/>
  <c r="DG104" i="9"/>
  <c r="CC104" i="9" s="1"/>
  <c r="DI104" i="9" s="1"/>
  <c r="FN104" i="9"/>
  <c r="P105" i="9"/>
  <c r="GF105" i="9"/>
  <c r="AZ105" i="9"/>
  <c r="BJ105" i="9" s="1"/>
  <c r="AF105" i="9" s="1"/>
  <c r="GQ105" i="9"/>
  <c r="GY105" i="9" s="1"/>
  <c r="DD106" i="9"/>
  <c r="DF106" i="9" s="1"/>
  <c r="CB106" i="9" s="1"/>
  <c r="DH106" i="9" s="1"/>
  <c r="HD106" i="9"/>
  <c r="HH106" i="9" s="1"/>
  <c r="GN106" i="9"/>
  <c r="FH106" i="9"/>
  <c r="FN106" i="9" s="1"/>
  <c r="EJ106" i="9" s="1"/>
  <c r="GK106" i="9"/>
  <c r="GS108" i="9"/>
  <c r="GR109" i="9"/>
  <c r="GV109" i="9"/>
  <c r="GH110" i="9"/>
  <c r="GT110" i="9"/>
  <c r="GX110" i="9" s="1"/>
  <c r="GY111" i="9"/>
  <c r="GJ113" i="9"/>
  <c r="GQ103" i="9"/>
  <c r="GU103" i="9"/>
  <c r="DN106" i="9"/>
  <c r="HD107" i="9"/>
  <c r="HH107" i="9" s="1"/>
  <c r="BH107" i="9"/>
  <c r="GY102" i="9"/>
  <c r="BK103" i="9"/>
  <c r="AG103" i="9" s="1"/>
  <c r="GG105" i="9"/>
  <c r="Q105" i="9"/>
  <c r="BA105" i="9"/>
  <c r="BK105" i="9" s="1"/>
  <c r="AG105" i="9" s="1"/>
  <c r="BE106" i="9"/>
  <c r="BK106" i="9" s="1"/>
  <c r="AG106" i="9" s="1"/>
  <c r="FO106" i="9"/>
  <c r="EK106" i="9" s="1"/>
  <c r="GF107" i="9"/>
  <c r="P107" i="9"/>
  <c r="CQ109" i="9"/>
  <c r="CS109" i="9"/>
  <c r="FQ109" i="9"/>
  <c r="HE112" i="9"/>
  <c r="HI112" i="9" s="1"/>
  <c r="BI112" i="9"/>
  <c r="BK112" i="9" s="1"/>
  <c r="AG112" i="9" s="1"/>
  <c r="FI112" i="9"/>
  <c r="FO112" i="9" s="1"/>
  <c r="GO112" i="9"/>
  <c r="BL113" i="9"/>
  <c r="DL113" i="9"/>
  <c r="BE114" i="9"/>
  <c r="GO114" i="9"/>
  <c r="EX115" i="9"/>
  <c r="FP115" i="9"/>
  <c r="EZ115" i="9"/>
  <c r="GS120" i="9"/>
  <c r="GW120" i="9"/>
  <c r="HA120" i="9" s="1"/>
  <c r="HE101" i="9"/>
  <c r="HI101" i="9" s="1"/>
  <c r="CQ101" i="9"/>
  <c r="CS101" i="9" s="1"/>
  <c r="DK101" i="9"/>
  <c r="EX102" i="9"/>
  <c r="EZ102" i="9" s="1"/>
  <c r="GI103" i="9"/>
  <c r="AT104" i="9"/>
  <c r="AV104" i="9" s="1"/>
  <c r="DJ104" i="9"/>
  <c r="GW104" i="9"/>
  <c r="GS104" i="9"/>
  <c r="AZ107" i="9"/>
  <c r="FQ108" i="9"/>
  <c r="GI108" i="9"/>
  <c r="HD109" i="9"/>
  <c r="HH109" i="9" s="1"/>
  <c r="AT111" i="9"/>
  <c r="HD118" i="9"/>
  <c r="HH118" i="9" s="1"/>
  <c r="BH118" i="9"/>
  <c r="BD121" i="9"/>
  <c r="P121" i="9"/>
  <c r="GN121" i="9"/>
  <c r="FO103" i="9"/>
  <c r="AU104" i="9"/>
  <c r="AW104" i="9" s="1"/>
  <c r="DK104" i="9"/>
  <c r="EY104" i="9"/>
  <c r="FQ104" i="9"/>
  <c r="FA104" i="9"/>
  <c r="FO107" i="9"/>
  <c r="BJ108" i="9"/>
  <c r="AF108" i="9" s="1"/>
  <c r="DG108" i="9"/>
  <c r="CC108" i="9" s="1"/>
  <c r="DI108" i="9" s="1"/>
  <c r="GU108" i="9"/>
  <c r="GQ109" i="9"/>
  <c r="GY109" i="9" s="1"/>
  <c r="BH110" i="9"/>
  <c r="HD110" i="9"/>
  <c r="HH110" i="9" s="1"/>
  <c r="HE111" i="9"/>
  <c r="HI111" i="9" s="1"/>
  <c r="BI111" i="9"/>
  <c r="DK111" i="9"/>
  <c r="GN112" i="9"/>
  <c r="BD112" i="9"/>
  <c r="BJ112" i="9" s="1"/>
  <c r="AF112" i="9" s="1"/>
  <c r="DO112" i="9"/>
  <c r="DQ112" i="9" s="1"/>
  <c r="EX113" i="9"/>
  <c r="EZ113" i="9"/>
  <c r="BA114" i="9"/>
  <c r="Q114" i="9"/>
  <c r="GG114" i="9"/>
  <c r="EJ114" i="9"/>
  <c r="BL117" i="9"/>
  <c r="GO101" i="9"/>
  <c r="GS103" i="9"/>
  <c r="CQ104" i="9"/>
  <c r="CS104" i="9" s="1"/>
  <c r="HD104" i="9"/>
  <c r="HH104" i="9" s="1"/>
  <c r="GO105" i="9"/>
  <c r="DP106" i="9"/>
  <c r="HJ106" i="9" s="1"/>
  <c r="GW107" i="9"/>
  <c r="HA107" i="9" s="1"/>
  <c r="GS107" i="9"/>
  <c r="CZ108" i="9"/>
  <c r="DF108" i="9" s="1"/>
  <c r="CB108" i="9" s="1"/>
  <c r="DH108" i="9" s="1"/>
  <c r="GH108" i="9"/>
  <c r="GX108" i="9" s="1"/>
  <c r="DF111" i="9"/>
  <c r="CB111" i="9" s="1"/>
  <c r="DH111" i="9" s="1"/>
  <c r="DN112" i="9"/>
  <c r="DP112" i="9"/>
  <c r="HJ112" i="9" s="1"/>
  <c r="GU112" i="9"/>
  <c r="GQ112" i="9"/>
  <c r="FA113" i="9"/>
  <c r="FO114" i="9"/>
  <c r="EK114" i="9" s="1"/>
  <c r="HE115" i="9"/>
  <c r="HI115" i="9" s="1"/>
  <c r="BI115" i="9"/>
  <c r="CP116" i="9"/>
  <c r="CR116" i="9" s="1"/>
  <c r="P117" i="9"/>
  <c r="AV120" i="9"/>
  <c r="AT120" i="9"/>
  <c r="DJ120" i="9"/>
  <c r="GG122" i="9"/>
  <c r="Q122" i="9"/>
  <c r="BA122" i="9"/>
  <c r="BI122" i="9"/>
  <c r="Q113" i="9"/>
  <c r="BE113" i="9"/>
  <c r="BK113" i="9" s="1"/>
  <c r="AG113" i="9" s="1"/>
  <c r="CQ113" i="9"/>
  <c r="CS113" i="9" s="1"/>
  <c r="GV113" i="9"/>
  <c r="GY113" i="9"/>
  <c r="DG114" i="9"/>
  <c r="CC114" i="9" s="1"/>
  <c r="DI114" i="9" s="1"/>
  <c r="GY117" i="9"/>
  <c r="EZ120" i="9"/>
  <c r="EX120" i="9"/>
  <c r="FP122" i="9"/>
  <c r="EJ122" i="9"/>
  <c r="GI102" i="9"/>
  <c r="GG103" i="9"/>
  <c r="GK103" i="9" s="1"/>
  <c r="Q103" i="9"/>
  <c r="CP103" i="9"/>
  <c r="CR103" i="9"/>
  <c r="GP104" i="9"/>
  <c r="GX104" i="9" s="1"/>
  <c r="AV105" i="9"/>
  <c r="EY106" i="9"/>
  <c r="FA106" i="9" s="1"/>
  <c r="GI106" i="9"/>
  <c r="GG107" i="9"/>
  <c r="GK107" i="9" s="1"/>
  <c r="Q107" i="9"/>
  <c r="CP107" i="9"/>
  <c r="CR107" i="9" s="1"/>
  <c r="HD108" i="9"/>
  <c r="HH108" i="9" s="1"/>
  <c r="BH108" i="9"/>
  <c r="FP108" i="9"/>
  <c r="EX108" i="9"/>
  <c r="EZ108" i="9" s="1"/>
  <c r="AW109" i="9"/>
  <c r="DK109" i="9"/>
  <c r="AU109" i="9"/>
  <c r="P110" i="9"/>
  <c r="AZ110" i="9"/>
  <c r="BJ110" i="9" s="1"/>
  <c r="AF110" i="9" s="1"/>
  <c r="GG111" i="9"/>
  <c r="Q111" i="9"/>
  <c r="BA111" i="9"/>
  <c r="FN111" i="9"/>
  <c r="EJ111" i="9" s="1"/>
  <c r="EZ101" i="9"/>
  <c r="GR101" i="9"/>
  <c r="GN103" i="9"/>
  <c r="BD103" i="9"/>
  <c r="BJ103" i="9" s="1"/>
  <c r="AF103" i="9" s="1"/>
  <c r="CQ103" i="9"/>
  <c r="DO103" i="9" s="1"/>
  <c r="DQ103" i="9" s="1"/>
  <c r="HK103" i="9" s="1"/>
  <c r="CS103" i="9"/>
  <c r="DJ103" i="9"/>
  <c r="GY104" i="9"/>
  <c r="EZ105" i="9"/>
  <c r="GR105" i="9"/>
  <c r="GN107" i="9"/>
  <c r="BD107" i="9"/>
  <c r="CQ107" i="9"/>
  <c r="CS107" i="9"/>
  <c r="DJ107" i="9"/>
  <c r="BI108" i="9"/>
  <c r="BK108" i="9" s="1"/>
  <c r="AG108" i="9" s="1"/>
  <c r="HE108" i="9"/>
  <c r="HI108" i="9" s="1"/>
  <c r="CP108" i="9"/>
  <c r="CR108" i="9" s="1"/>
  <c r="EY108" i="9"/>
  <c r="FA108" i="9"/>
  <c r="P109" i="9"/>
  <c r="AZ109" i="9"/>
  <c r="DP109" i="9"/>
  <c r="HJ109" i="9" s="1"/>
  <c r="GG109" i="9"/>
  <c r="GK109" i="9" s="1"/>
  <c r="BA110" i="9"/>
  <c r="BK110" i="9" s="1"/>
  <c r="AG110" i="9" s="1"/>
  <c r="Q110" i="9"/>
  <c r="GG110" i="9"/>
  <c r="GK110" i="9" s="1"/>
  <c r="DG110" i="9"/>
  <c r="CC110" i="9" s="1"/>
  <c r="DI110" i="9" s="1"/>
  <c r="EZ110" i="9"/>
  <c r="GF110" i="9"/>
  <c r="GJ110" i="9" s="1"/>
  <c r="GN111" i="9"/>
  <c r="AW112" i="9"/>
  <c r="GH112" i="9"/>
  <c r="GX112" i="9" s="1"/>
  <c r="GI113" i="9"/>
  <c r="GI114" i="9"/>
  <c r="GY114" i="9" s="1"/>
  <c r="BL115" i="9"/>
  <c r="DL115" i="9"/>
  <c r="FQ115" i="9"/>
  <c r="EK115" i="9"/>
  <c r="GP115" i="9"/>
  <c r="GT115" i="9"/>
  <c r="BK119" i="9"/>
  <c r="AG119" i="9" s="1"/>
  <c r="CQ116" i="9"/>
  <c r="DK116" i="9"/>
  <c r="CS116" i="9"/>
  <c r="FN116" i="9"/>
  <c r="EJ116" i="9" s="1"/>
  <c r="GO117" i="9"/>
  <c r="BE117" i="9"/>
  <c r="BK117" i="9" s="1"/>
  <c r="AG117" i="9" s="1"/>
  <c r="CP117" i="9"/>
  <c r="CR117" i="9" s="1"/>
  <c r="DF117" i="9"/>
  <c r="CB117" i="9" s="1"/>
  <c r="DH117" i="9" s="1"/>
  <c r="FN118" i="9"/>
  <c r="BJ121" i="9"/>
  <c r="AF121" i="9" s="1"/>
  <c r="DG121" i="9"/>
  <c r="CC121" i="9" s="1"/>
  <c r="BE101" i="9"/>
  <c r="GQ102" i="9"/>
  <c r="BE105" i="9"/>
  <c r="GQ106" i="9"/>
  <c r="AU108" i="9"/>
  <c r="AW108" i="9" s="1"/>
  <c r="GI110" i="9"/>
  <c r="GO111" i="9"/>
  <c r="GX111" i="9"/>
  <c r="DF112" i="9"/>
  <c r="CB112" i="9" s="1"/>
  <c r="DH112" i="9" s="1"/>
  <c r="AT115" i="9"/>
  <c r="AV115" i="9" s="1"/>
  <c r="DJ115" i="9"/>
  <c r="FO117" i="9"/>
  <c r="EK117" i="9" s="1"/>
  <c r="FO118" i="9"/>
  <c r="CP119" i="9"/>
  <c r="CR119" i="9" s="1"/>
  <c r="GS121" i="9"/>
  <c r="FO113" i="9"/>
  <c r="CS108" i="9"/>
  <c r="AT110" i="9"/>
  <c r="AV110" i="9" s="1"/>
  <c r="GP110" i="9"/>
  <c r="DJ111" i="9"/>
  <c r="AV111" i="9"/>
  <c r="FP111" i="9"/>
  <c r="EY112" i="9"/>
  <c r="FA112" i="9" s="1"/>
  <c r="AU113" i="9"/>
  <c r="AW113" i="9" s="1"/>
  <c r="DK113" i="9"/>
  <c r="FH113" i="9"/>
  <c r="FN113" i="9" s="1"/>
  <c r="EJ113" i="9" s="1"/>
  <c r="DN114" i="9"/>
  <c r="DP114" i="9" s="1"/>
  <c r="HJ114" i="9" s="1"/>
  <c r="GG115" i="9"/>
  <c r="GK115" i="9" s="1"/>
  <c r="Q115" i="9"/>
  <c r="GF116" i="9"/>
  <c r="GJ116" i="9" s="1"/>
  <c r="P116" i="9"/>
  <c r="BK116" i="9"/>
  <c r="AG116" i="9" s="1"/>
  <c r="Q117" i="9"/>
  <c r="DK117" i="9"/>
  <c r="AU117" i="9"/>
  <c r="AW117" i="9"/>
  <c r="FN120" i="9"/>
  <c r="BJ116" i="9"/>
  <c r="AF116" i="9" s="1"/>
  <c r="GH117" i="9"/>
  <c r="GX117" i="9" s="1"/>
  <c r="FA120" i="9"/>
  <c r="GN122" i="9"/>
  <c r="BD122" i="9"/>
  <c r="BJ122" i="9" s="1"/>
  <c r="AF122" i="9" s="1"/>
  <c r="CQ122" i="9"/>
  <c r="CS122" i="9"/>
  <c r="GQ108" i="9"/>
  <c r="FA109" i="9"/>
  <c r="DO110" i="9"/>
  <c r="DQ110" i="9"/>
  <c r="HK110" i="9" s="1"/>
  <c r="GY110" i="9"/>
  <c r="EY111" i="9"/>
  <c r="FA111" i="9" s="1"/>
  <c r="EX111" i="9"/>
  <c r="EZ111" i="9" s="1"/>
  <c r="FQ111" i="9"/>
  <c r="DF114" i="9"/>
  <c r="CB114" i="9" s="1"/>
  <c r="DH114" i="9" s="1"/>
  <c r="GN115" i="9"/>
  <c r="P115" i="9"/>
  <c r="DG118" i="9"/>
  <c r="CC118" i="9" s="1"/>
  <c r="DI118" i="9" s="1"/>
  <c r="GT118" i="9"/>
  <c r="GX118" i="9" s="1"/>
  <c r="GP118" i="9"/>
  <c r="BH119" i="9"/>
  <c r="HD119" i="9"/>
  <c r="HH119" i="9" s="1"/>
  <c r="Q119" i="9"/>
  <c r="GO119" i="9"/>
  <c r="FI119" i="9"/>
  <c r="GP119" i="9"/>
  <c r="GT119" i="9"/>
  <c r="CQ120" i="9"/>
  <c r="DK120" i="9"/>
  <c r="EY121" i="9"/>
  <c r="FA121" i="9"/>
  <c r="FO121" i="9"/>
  <c r="EK121" i="9" s="1"/>
  <c r="DK122" i="9"/>
  <c r="BE111" i="9"/>
  <c r="GF112" i="9"/>
  <c r="GJ112" i="9" s="1"/>
  <c r="P112" i="9"/>
  <c r="DJ113" i="9"/>
  <c r="AT113" i="9"/>
  <c r="AV113" i="9" s="1"/>
  <c r="HD114" i="9"/>
  <c r="HH114" i="9" s="1"/>
  <c r="GR114" i="9"/>
  <c r="GQ115" i="9"/>
  <c r="GU115" i="9"/>
  <c r="AW116" i="9"/>
  <c r="GT116" i="9"/>
  <c r="GX116" i="9" s="1"/>
  <c r="DJ117" i="9"/>
  <c r="AT117" i="9"/>
  <c r="AV117" i="9" s="1"/>
  <c r="DG117" i="9"/>
  <c r="CC117" i="9" s="1"/>
  <c r="DI117" i="9" s="1"/>
  <c r="AW118" i="9"/>
  <c r="P119" i="9"/>
  <c r="GN119" i="9"/>
  <c r="DF119" i="9"/>
  <c r="CB119" i="9" s="1"/>
  <c r="DH119" i="9" s="1"/>
  <c r="EX119" i="9"/>
  <c r="EZ119" i="9"/>
  <c r="CP120" i="9"/>
  <c r="CR120" i="9" s="1"/>
  <c r="FP121" i="9"/>
  <c r="EZ121" i="9"/>
  <c r="EX121" i="9"/>
  <c r="GX121" i="9"/>
  <c r="CP112" i="9"/>
  <c r="CR112" i="9" s="1"/>
  <c r="GX113" i="9"/>
  <c r="DQ114" i="9"/>
  <c r="HK114" i="9" s="1"/>
  <c r="FO119" i="9"/>
  <c r="EK119" i="9" s="1"/>
  <c r="P120" i="9"/>
  <c r="GT120" i="9"/>
  <c r="GX120" i="9" s="1"/>
  <c r="DJ121" i="9"/>
  <c r="AT121" i="9"/>
  <c r="AV121" i="9" s="1"/>
  <c r="HD112" i="9"/>
  <c r="HH112" i="9" s="1"/>
  <c r="GF114" i="9"/>
  <c r="GJ114" i="9" s="1"/>
  <c r="P114" i="9"/>
  <c r="CP114" i="9"/>
  <c r="CR114" i="9" s="1"/>
  <c r="EZ114" i="9"/>
  <c r="CQ115" i="9"/>
  <c r="GI115" i="9"/>
  <c r="GS116" i="9"/>
  <c r="GW116" i="9"/>
  <c r="HA116" i="9" s="1"/>
  <c r="GN117" i="9"/>
  <c r="GO118" i="9"/>
  <c r="CR118" i="9"/>
  <c r="GI118" i="9"/>
  <c r="BJ119" i="9"/>
  <c r="AF119" i="9" s="1"/>
  <c r="AZ120" i="9"/>
  <c r="BJ120" i="9" s="1"/>
  <c r="AF120" i="9" s="1"/>
  <c r="FO120" i="9"/>
  <c r="DK121" i="9"/>
  <c r="AU121" i="9"/>
  <c r="AW121" i="9" s="1"/>
  <c r="GI121" i="9"/>
  <c r="GP113" i="9"/>
  <c r="GH115" i="9"/>
  <c r="GG116" i="9"/>
  <c r="GK116" i="9" s="1"/>
  <c r="Q116" i="9"/>
  <c r="FA118" i="9"/>
  <c r="GH119" i="9"/>
  <c r="GG120" i="9"/>
  <c r="GK120" i="9" s="1"/>
  <c r="Q120" i="9"/>
  <c r="GF122" i="9"/>
  <c r="GJ122" i="9" s="1"/>
  <c r="P122" i="9"/>
  <c r="CP122" i="9"/>
  <c r="CR122" i="9"/>
  <c r="DJ122" i="9"/>
  <c r="FP117" i="9"/>
  <c r="GI117" i="9"/>
  <c r="GG118" i="9"/>
  <c r="GK118" i="9" s="1"/>
  <c r="Q118" i="9"/>
  <c r="CQ118" i="9"/>
  <c r="CS118" i="9"/>
  <c r="DK118" i="9"/>
  <c r="AT119" i="9"/>
  <c r="AV119" i="9" s="1"/>
  <c r="EY119" i="9"/>
  <c r="FA119" i="9"/>
  <c r="GO122" i="9"/>
  <c r="FO122" i="9"/>
  <c r="FQ117" i="9"/>
  <c r="EY117" i="9"/>
  <c r="FA117" i="9" s="1"/>
  <c r="EX117" i="9"/>
  <c r="EZ117" i="9" s="1"/>
  <c r="GF117" i="9"/>
  <c r="GJ117" i="9" s="1"/>
  <c r="GN118" i="9"/>
  <c r="BD118" i="9"/>
  <c r="AU119" i="9"/>
  <c r="DK119" i="9"/>
  <c r="AW119" i="9"/>
  <c r="DJ119" i="9"/>
  <c r="HD122" i="9"/>
  <c r="HH122" i="9" s="1"/>
  <c r="BE116" i="9"/>
  <c r="GQ117" i="9"/>
  <c r="GU119" i="9"/>
  <c r="GY119" i="9" s="1"/>
  <c r="BE120" i="9"/>
  <c r="BK120" i="9" s="1"/>
  <c r="AG120" i="9" s="1"/>
  <c r="GQ121" i="9"/>
  <c r="GY121" i="9" s="1"/>
  <c r="BE118" i="9"/>
  <c r="BK118" i="9" s="1"/>
  <c r="AG118" i="9" s="1"/>
  <c r="BE122" i="9"/>
  <c r="GS73" i="9"/>
  <c r="GV71" i="9"/>
  <c r="DO73" i="9"/>
  <c r="DQ73" i="9" s="1"/>
  <c r="HK73" i="9" s="1"/>
  <c r="FQ71" i="9"/>
  <c r="EK71" i="9"/>
  <c r="FO75" i="9"/>
  <c r="EK75" i="9" s="1"/>
  <c r="FQ74" i="9"/>
  <c r="EK74" i="9"/>
  <c r="GS87" i="9"/>
  <c r="CW71" i="9"/>
  <c r="DG71" i="9" s="1"/>
  <c r="CC71" i="9" s="1"/>
  <c r="DI71" i="9" s="1"/>
  <c r="GG71" i="9"/>
  <c r="GK71" i="9" s="1"/>
  <c r="DF73" i="9"/>
  <c r="CB73" i="9" s="1"/>
  <c r="DH73" i="9" s="1"/>
  <c r="CV75" i="9"/>
  <c r="DF75" i="9" s="1"/>
  <c r="CB75" i="9" s="1"/>
  <c r="DH75" i="9" s="1"/>
  <c r="GF75" i="9"/>
  <c r="GJ75" i="9" s="1"/>
  <c r="FQ76" i="9"/>
  <c r="EY76" i="9"/>
  <c r="FA76" i="9" s="1"/>
  <c r="BK71" i="9"/>
  <c r="AG71" i="9" s="1"/>
  <c r="GQ71" i="9"/>
  <c r="BK72" i="9"/>
  <c r="AG72" i="9" s="1"/>
  <c r="EZ72" i="9"/>
  <c r="FP72" i="9"/>
  <c r="AU74" i="9"/>
  <c r="DG74" i="9"/>
  <c r="CC74" i="9" s="1"/>
  <c r="DI74" i="9" s="1"/>
  <c r="GQ76" i="9"/>
  <c r="GU76" i="9"/>
  <c r="FP77" i="9"/>
  <c r="EX77" i="9"/>
  <c r="EZ77" i="9" s="1"/>
  <c r="AZ80" i="9"/>
  <c r="BJ80" i="9" s="1"/>
  <c r="AF80" i="9" s="1"/>
  <c r="GF80" i="9"/>
  <c r="CR82" i="9"/>
  <c r="DF85" i="9"/>
  <c r="CB85" i="9" s="1"/>
  <c r="DH85" i="9" s="1"/>
  <c r="EJ87" i="9"/>
  <c r="FP87" i="9"/>
  <c r="BD71" i="9"/>
  <c r="BJ71" i="9" s="1"/>
  <c r="AF71" i="9" s="1"/>
  <c r="GG72" i="9"/>
  <c r="GK72" i="9" s="1"/>
  <c r="Q72" i="9"/>
  <c r="EX73" i="9"/>
  <c r="EZ73" i="9" s="1"/>
  <c r="AU75" i="9"/>
  <c r="AW75" i="9" s="1"/>
  <c r="DK75" i="9"/>
  <c r="GN76" i="9"/>
  <c r="CZ76" i="9"/>
  <c r="DF81" i="9"/>
  <c r="CB81" i="9" s="1"/>
  <c r="DH81" i="9" s="1"/>
  <c r="CS82" i="9"/>
  <c r="BH86" i="9"/>
  <c r="BJ86" i="9" s="1"/>
  <c r="AF86" i="9" s="1"/>
  <c r="CP86" i="9"/>
  <c r="CR86" i="9" s="1"/>
  <c r="DJ86" i="9"/>
  <c r="AZ88" i="9"/>
  <c r="BJ88" i="9" s="1"/>
  <c r="AF88" i="9" s="1"/>
  <c r="GF88" i="9"/>
  <c r="GJ88" i="9" s="1"/>
  <c r="P88" i="9"/>
  <c r="GK88" i="9"/>
  <c r="GP89" i="9"/>
  <c r="GT89" i="9"/>
  <c r="CP92" i="9"/>
  <c r="CR92" i="9" s="1"/>
  <c r="GH92" i="9"/>
  <c r="EJ96" i="9"/>
  <c r="BM73" i="9"/>
  <c r="DM73" i="9"/>
  <c r="FM80" i="9"/>
  <c r="Q80" i="9"/>
  <c r="DL84" i="9"/>
  <c r="BL84" i="9"/>
  <c r="DS84" i="9"/>
  <c r="DU84" i="9" s="1"/>
  <c r="CS71" i="9"/>
  <c r="GY71" i="9"/>
  <c r="CQ72" i="9"/>
  <c r="CS72" i="9"/>
  <c r="AU73" i="9"/>
  <c r="AW73" i="9" s="1"/>
  <c r="HD73" i="9"/>
  <c r="HH73" i="9" s="1"/>
  <c r="DD73" i="9"/>
  <c r="FO73" i="9"/>
  <c r="GR73" i="9"/>
  <c r="DO76" i="9"/>
  <c r="DQ76" i="9" s="1"/>
  <c r="HK76" i="9" s="1"/>
  <c r="BM80" i="9"/>
  <c r="EX83" i="9"/>
  <c r="EZ83" i="9"/>
  <c r="FL84" i="9"/>
  <c r="HD84" i="9"/>
  <c r="HH84" i="9" s="1"/>
  <c r="P84" i="9"/>
  <c r="DF98" i="9"/>
  <c r="CB98" i="9" s="1"/>
  <c r="DH98" i="9" s="1"/>
  <c r="P71" i="9"/>
  <c r="CV71" i="9"/>
  <c r="DF71" i="9" s="1"/>
  <c r="CB71" i="9" s="1"/>
  <c r="DH71" i="9" s="1"/>
  <c r="GF71" i="9"/>
  <c r="GJ71" i="9" s="1"/>
  <c r="GO72" i="9"/>
  <c r="BE72" i="9"/>
  <c r="CV72" i="9"/>
  <c r="DF72" i="9" s="1"/>
  <c r="CB72" i="9" s="1"/>
  <c r="DH72" i="9" s="1"/>
  <c r="GF72" i="9"/>
  <c r="GJ72" i="9" s="1"/>
  <c r="AZ73" i="9"/>
  <c r="BJ73" i="9" s="1"/>
  <c r="AF73" i="9" s="1"/>
  <c r="P73" i="9"/>
  <c r="GF73" i="9"/>
  <c r="GV73" i="9" s="1"/>
  <c r="CQ75" i="9"/>
  <c r="CS75" i="9" s="1"/>
  <c r="FO77" i="9"/>
  <c r="EK77" i="9" s="1"/>
  <c r="Q79" i="9"/>
  <c r="DK79" i="9"/>
  <c r="AU79" i="9"/>
  <c r="AW79" i="9" s="1"/>
  <c r="GU80" i="9"/>
  <c r="GQ80" i="9"/>
  <c r="BL83" i="9"/>
  <c r="HD87" i="9"/>
  <c r="HH87" i="9" s="1"/>
  <c r="AZ95" i="9"/>
  <c r="BJ95" i="9" s="1"/>
  <c r="AF95" i="9" s="1"/>
  <c r="P95" i="9"/>
  <c r="GF95" i="9"/>
  <c r="Q71" i="9"/>
  <c r="GO71" i="9"/>
  <c r="BE71" i="9"/>
  <c r="GP75" i="9"/>
  <c r="GT75" i="9"/>
  <c r="GG78" i="9"/>
  <c r="GK78" i="9" s="1"/>
  <c r="Q78" i="9"/>
  <c r="BA78" i="9"/>
  <c r="DE78" i="9"/>
  <c r="DG78" i="9" s="1"/>
  <c r="CC78" i="9" s="1"/>
  <c r="DI78" i="9" s="1"/>
  <c r="HE78" i="9"/>
  <c r="HI78" i="9" s="1"/>
  <c r="GR72" i="9"/>
  <c r="GQ75" i="9"/>
  <c r="GU75" i="9"/>
  <c r="GY75" i="9" s="1"/>
  <c r="GP79" i="9"/>
  <c r="GT79" i="9"/>
  <c r="CP81" i="9"/>
  <c r="CR81" i="9" s="1"/>
  <c r="GP81" i="9"/>
  <c r="GX81" i="9" s="1"/>
  <c r="DO82" i="9"/>
  <c r="DQ82" i="9"/>
  <c r="HK82" i="9" s="1"/>
  <c r="GI73" i="9"/>
  <c r="BK74" i="9"/>
  <c r="AG74" i="9" s="1"/>
  <c r="EJ74" i="9"/>
  <c r="FP74" i="9"/>
  <c r="GO77" i="9"/>
  <c r="BE77" i="9"/>
  <c r="BK77" i="9" s="1"/>
  <c r="AG77" i="9" s="1"/>
  <c r="BE78" i="9"/>
  <c r="GO78" i="9"/>
  <c r="GU79" i="9"/>
  <c r="GQ79" i="9"/>
  <c r="DJ80" i="9"/>
  <c r="AT80" i="9"/>
  <c r="AV80" i="9" s="1"/>
  <c r="DA81" i="9"/>
  <c r="DG81" i="9" s="1"/>
  <c r="CC81" i="9" s="1"/>
  <c r="DI81" i="9" s="1"/>
  <c r="Q81" i="9"/>
  <c r="GF82" i="9"/>
  <c r="GJ82" i="9" s="1"/>
  <c r="P82" i="9"/>
  <c r="AZ82" i="9"/>
  <c r="FQ82" i="9"/>
  <c r="EK82" i="9"/>
  <c r="FN84" i="9"/>
  <c r="GS85" i="9"/>
  <c r="GX88" i="9"/>
  <c r="GX92" i="9"/>
  <c r="DN82" i="9"/>
  <c r="DP82" i="9"/>
  <c r="HJ82" i="9" s="1"/>
  <c r="BD87" i="9"/>
  <c r="BJ87" i="9" s="1"/>
  <c r="AF87" i="9" s="1"/>
  <c r="P87" i="9"/>
  <c r="GN87" i="9"/>
  <c r="GH71" i="9"/>
  <c r="GI83" i="9"/>
  <c r="GU83" i="9"/>
  <c r="GY83" i="9" s="1"/>
  <c r="GV85" i="9"/>
  <c r="GR85" i="9"/>
  <c r="FQ86" i="9"/>
  <c r="EK86" i="9"/>
  <c r="HD71" i="9"/>
  <c r="HH71" i="9" s="1"/>
  <c r="BJ72" i="9"/>
  <c r="AF72" i="9" s="1"/>
  <c r="DK72" i="9"/>
  <c r="GT72" i="9"/>
  <c r="GX72" i="9" s="1"/>
  <c r="GH73" i="9"/>
  <c r="GX73" i="9" s="1"/>
  <c r="FM75" i="9"/>
  <c r="HE75" i="9"/>
  <c r="HI75" i="9" s="1"/>
  <c r="GT76" i="9"/>
  <c r="GP76" i="9"/>
  <c r="CZ77" i="9"/>
  <c r="DF77" i="9" s="1"/>
  <c r="CB77" i="9" s="1"/>
  <c r="DH77" i="9" s="1"/>
  <c r="GN77" i="9"/>
  <c r="P77" i="9"/>
  <c r="P80" i="9"/>
  <c r="GG82" i="9"/>
  <c r="GK82" i="9" s="1"/>
  <c r="Q82" i="9"/>
  <c r="BA82" i="9"/>
  <c r="DO89" i="9"/>
  <c r="DQ89" i="9" s="1"/>
  <c r="AW89" i="9"/>
  <c r="HD89" i="9"/>
  <c r="HH89" i="9" s="1"/>
  <c r="DD89" i="9"/>
  <c r="DF89" i="9" s="1"/>
  <c r="CB89" i="9" s="1"/>
  <c r="DH89" i="9" s="1"/>
  <c r="GI89" i="9"/>
  <c r="Q97" i="9"/>
  <c r="GO97" i="9"/>
  <c r="BE97" i="9"/>
  <c r="BK97" i="9" s="1"/>
  <c r="AG97" i="9" s="1"/>
  <c r="BH98" i="9"/>
  <c r="P98" i="9"/>
  <c r="CW98" i="9"/>
  <c r="DG98" i="9" s="1"/>
  <c r="CC98" i="9" s="1"/>
  <c r="DI98" i="9" s="1"/>
  <c r="Q98" i="9"/>
  <c r="FQ100" i="9"/>
  <c r="EK100" i="9"/>
  <c r="DG72" i="9"/>
  <c r="CC72" i="9" s="1"/>
  <c r="DI72" i="9" s="1"/>
  <c r="FQ72" i="9"/>
  <c r="FA72" i="9"/>
  <c r="GY72" i="9"/>
  <c r="FN73" i="9"/>
  <c r="EJ73" i="9" s="1"/>
  <c r="GU73" i="9"/>
  <c r="GQ73" i="9"/>
  <c r="GG76" i="9"/>
  <c r="GK76" i="9" s="1"/>
  <c r="DF76" i="9"/>
  <c r="CB76" i="9" s="1"/>
  <c r="DH76" i="9" s="1"/>
  <c r="FP76" i="9"/>
  <c r="EX76" i="9"/>
  <c r="EZ76" i="9" s="1"/>
  <c r="FQ77" i="9"/>
  <c r="EY77" i="9"/>
  <c r="FA77" i="9" s="1"/>
  <c r="HK77" i="9" s="1"/>
  <c r="GN78" i="9"/>
  <c r="BD78" i="9"/>
  <c r="BJ78" i="9"/>
  <c r="AF78" i="9" s="1"/>
  <c r="AT79" i="9"/>
  <c r="AV79" i="9"/>
  <c r="DJ79" i="9"/>
  <c r="EY79" i="9"/>
  <c r="DK80" i="9"/>
  <c r="AU80" i="9"/>
  <c r="AW80" i="9"/>
  <c r="CQ81" i="9"/>
  <c r="CS81" i="9" s="1"/>
  <c r="FP82" i="9"/>
  <c r="EJ82" i="9"/>
  <c r="GK84" i="9"/>
  <c r="FO84" i="9"/>
  <c r="CS86" i="9"/>
  <c r="CP87" i="9"/>
  <c r="CR87" i="9" s="1"/>
  <c r="DF87" i="9"/>
  <c r="CB87" i="9" s="1"/>
  <c r="DH87" i="9" s="1"/>
  <c r="BI90" i="9"/>
  <c r="HE90" i="9"/>
  <c r="HI90" i="9" s="1"/>
  <c r="Q90" i="9"/>
  <c r="CZ92" i="9"/>
  <c r="DF92" i="9" s="1"/>
  <c r="CB92" i="9" s="1"/>
  <c r="DH92" i="9" s="1"/>
  <c r="GN92" i="9"/>
  <c r="P92" i="9"/>
  <c r="DK95" i="9"/>
  <c r="AU95" i="9"/>
  <c r="AW95" i="9"/>
  <c r="GG75" i="9"/>
  <c r="GK75" i="9" s="1"/>
  <c r="CW75" i="9"/>
  <c r="DG75" i="9" s="1"/>
  <c r="CC75" i="9" s="1"/>
  <c r="DI75" i="9" s="1"/>
  <c r="GO76" i="9"/>
  <c r="DA76" i="9"/>
  <c r="DG76" i="9" s="1"/>
  <c r="CC76" i="9" s="1"/>
  <c r="DI76" i="9" s="1"/>
  <c r="HD79" i="9"/>
  <c r="HH79" i="9" s="1"/>
  <c r="GR80" i="9"/>
  <c r="GV80" i="9"/>
  <c r="DK81" i="9"/>
  <c r="AU81" i="9"/>
  <c r="AW81" i="9" s="1"/>
  <c r="DD81" i="9"/>
  <c r="HD81" i="9"/>
  <c r="HH81" i="9" s="1"/>
  <c r="DM83" i="9"/>
  <c r="BM83" i="9"/>
  <c r="HA83" i="9"/>
  <c r="BA91" i="9"/>
  <c r="BK91" i="9" s="1"/>
  <c r="AG91" i="9" s="1"/>
  <c r="Q91" i="9"/>
  <c r="GG91" i="9"/>
  <c r="BH72" i="9"/>
  <c r="P72" i="9"/>
  <c r="HD72" i="9"/>
  <c r="HH72" i="9" s="1"/>
  <c r="GH74" i="9"/>
  <c r="GT74" i="9"/>
  <c r="GX74" i="9" s="1"/>
  <c r="BJ77" i="9"/>
  <c r="AF77" i="9" s="1"/>
  <c r="GH77" i="9"/>
  <c r="CQ78" i="9"/>
  <c r="DK78" i="9"/>
  <c r="CS78" i="9"/>
  <c r="FO78" i="9"/>
  <c r="HE79" i="9"/>
  <c r="HI79" i="9" s="1"/>
  <c r="DE80" i="9"/>
  <c r="DG80" i="9" s="1"/>
  <c r="CC80" i="9" s="1"/>
  <c r="DI80" i="9" s="1"/>
  <c r="HE80" i="9"/>
  <c r="HI80" i="9" s="1"/>
  <c r="GO80" i="9"/>
  <c r="BJ81" i="9"/>
  <c r="AF81" i="9" s="1"/>
  <c r="DE81" i="9"/>
  <c r="HE81" i="9"/>
  <c r="HI81" i="9" s="1"/>
  <c r="FO81" i="9"/>
  <c r="EK81" i="9" s="1"/>
  <c r="GN83" i="9"/>
  <c r="P83" i="9"/>
  <c r="GP84" i="9"/>
  <c r="EX84" i="9"/>
  <c r="BA85" i="9"/>
  <c r="BK85" i="9" s="1"/>
  <c r="AG85" i="9" s="1"/>
  <c r="GG85" i="9"/>
  <c r="GK85" i="9" s="1"/>
  <c r="Q85" i="9"/>
  <c r="AT85" i="9"/>
  <c r="GH85" i="9"/>
  <c r="GX85" i="9" s="1"/>
  <c r="FP85" i="9"/>
  <c r="EX85" i="9"/>
  <c r="EZ85" i="9" s="1"/>
  <c r="DK86" i="9"/>
  <c r="GY86" i="9"/>
  <c r="CR88" i="9"/>
  <c r="GO89" i="9"/>
  <c r="DG89" i="9"/>
  <c r="CC89" i="9" s="1"/>
  <c r="DI89" i="9" s="1"/>
  <c r="EY90" i="9"/>
  <c r="FA90" i="9" s="1"/>
  <c r="FQ90" i="9"/>
  <c r="EJ90" i="9"/>
  <c r="FP90" i="9"/>
  <c r="GN91" i="9"/>
  <c r="BD91" i="9"/>
  <c r="P91" i="9"/>
  <c r="FP75" i="9"/>
  <c r="HD76" i="9"/>
  <c r="HH76" i="9" s="1"/>
  <c r="P76" i="9"/>
  <c r="BH76" i="9"/>
  <c r="BJ76" i="9" s="1"/>
  <c r="AF76" i="9" s="1"/>
  <c r="GH76" i="9"/>
  <c r="CP78" i="9"/>
  <c r="CR78" i="9" s="1"/>
  <c r="DJ78" i="9"/>
  <c r="EX79" i="9"/>
  <c r="FP79" i="9"/>
  <c r="EZ79" i="9"/>
  <c r="DF82" i="9"/>
  <c r="CB82" i="9" s="1"/>
  <c r="DH82" i="9" s="1"/>
  <c r="FA83" i="9"/>
  <c r="FA88" i="9"/>
  <c r="EY88" i="9"/>
  <c r="GR89" i="9"/>
  <c r="GH91" i="9"/>
  <c r="GX91" i="9" s="1"/>
  <c r="AW96" i="9"/>
  <c r="GT96" i="9"/>
  <c r="GX96" i="9" s="1"/>
  <c r="GP96" i="9"/>
  <c r="EY71" i="9"/>
  <c r="FA71" i="9" s="1"/>
  <c r="GP71" i="9"/>
  <c r="GT71" i="9"/>
  <c r="GX71" i="9" s="1"/>
  <c r="CR72" i="9"/>
  <c r="DJ73" i="9"/>
  <c r="AV73" i="9"/>
  <c r="CQ73" i="9"/>
  <c r="CS73" i="9" s="1"/>
  <c r="GG73" i="9"/>
  <c r="GK73" i="9" s="1"/>
  <c r="GI74" i="9"/>
  <c r="GY74" i="9" s="1"/>
  <c r="BK76" i="9"/>
  <c r="AG76" i="9" s="1"/>
  <c r="DN76" i="9"/>
  <c r="DP76" i="9" s="1"/>
  <c r="HJ76" i="9" s="1"/>
  <c r="HE76" i="9"/>
  <c r="HI76" i="9" s="1"/>
  <c r="DO77" i="9"/>
  <c r="DQ77" i="9" s="1"/>
  <c r="GX77" i="9"/>
  <c r="DF78" i="9"/>
  <c r="CB78" i="9" s="1"/>
  <c r="DH78" i="9" s="1"/>
  <c r="FP78" i="9"/>
  <c r="EJ78" i="9"/>
  <c r="GH78" i="9"/>
  <c r="GX78" i="9" s="1"/>
  <c r="GY78" i="9"/>
  <c r="CP79" i="9"/>
  <c r="CR79" i="9" s="1"/>
  <c r="FO79" i="9"/>
  <c r="EK79" i="9" s="1"/>
  <c r="CP80" i="9"/>
  <c r="CR80" i="9"/>
  <c r="BK81" i="9"/>
  <c r="AG81" i="9" s="1"/>
  <c r="GI81" i="9"/>
  <c r="GY81" i="9" s="1"/>
  <c r="Q83" i="9"/>
  <c r="GS83" i="9"/>
  <c r="GQ84" i="9"/>
  <c r="GY84" i="9" s="1"/>
  <c r="EY84" i="9"/>
  <c r="GI85" i="9"/>
  <c r="GY85" i="9" s="1"/>
  <c r="FN86" i="9"/>
  <c r="CS88" i="9"/>
  <c r="DK88" i="9"/>
  <c r="CQ88" i="9"/>
  <c r="CP88" i="9"/>
  <c r="DN88" i="9" s="1"/>
  <c r="DP88" i="9" s="1"/>
  <c r="HJ88" i="9" s="1"/>
  <c r="EX89" i="9"/>
  <c r="EZ89" i="9"/>
  <c r="FP89" i="9"/>
  <c r="DF90" i="9"/>
  <c r="CB90" i="9" s="1"/>
  <c r="DH90" i="9" s="1"/>
  <c r="DG90" i="9"/>
  <c r="CC90" i="9" s="1"/>
  <c r="DI90" i="9" s="1"/>
  <c r="FO90" i="9"/>
  <c r="EK90" i="9" s="1"/>
  <c r="HD98" i="9"/>
  <c r="HH98" i="9" s="1"/>
  <c r="GG74" i="9"/>
  <c r="GK74" i="9" s="1"/>
  <c r="Q74" i="9"/>
  <c r="BE75" i="9"/>
  <c r="BK75" i="9" s="1"/>
  <c r="AG75" i="9" s="1"/>
  <c r="EY75" i="9"/>
  <c r="FA75" i="9"/>
  <c r="FQ75" i="9"/>
  <c r="GI75" i="9"/>
  <c r="Q76" i="9"/>
  <c r="AW76" i="9"/>
  <c r="Q77" i="9"/>
  <c r="CV79" i="9"/>
  <c r="DF79" i="9" s="1"/>
  <c r="CB79" i="9" s="1"/>
  <c r="DH79" i="9" s="1"/>
  <c r="EY80" i="9"/>
  <c r="FA80" i="9" s="1"/>
  <c r="FN80" i="9"/>
  <c r="GG80" i="9"/>
  <c r="GK80" i="9" s="1"/>
  <c r="GO81" i="9"/>
  <c r="FQ81" i="9"/>
  <c r="FA81" i="9"/>
  <c r="GO82" i="9"/>
  <c r="BE82" i="9"/>
  <c r="GQ82" i="9"/>
  <c r="GY82" i="9" s="1"/>
  <c r="FO83" i="9"/>
  <c r="Q84" i="9"/>
  <c r="AW84" i="9"/>
  <c r="DK84" i="9"/>
  <c r="GS84" i="9"/>
  <c r="GW84" i="9"/>
  <c r="HA84" i="9" s="1"/>
  <c r="GF86" i="9"/>
  <c r="GJ86" i="9" s="1"/>
  <c r="P86" i="9"/>
  <c r="DG86" i="9"/>
  <c r="CC86" i="9" s="1"/>
  <c r="DI86" i="9" s="1"/>
  <c r="AT87" i="9"/>
  <c r="DJ87" i="9"/>
  <c r="AV87" i="9"/>
  <c r="EX87" i="9"/>
  <c r="EZ87" i="9"/>
  <c r="GJ87" i="9"/>
  <c r="DJ89" i="9"/>
  <c r="AT89" i="9"/>
  <c r="AV89" i="9" s="1"/>
  <c r="GI90" i="9"/>
  <c r="GW90" i="9"/>
  <c r="HA90" i="9" s="1"/>
  <c r="GS90" i="9"/>
  <c r="HD90" i="9"/>
  <c r="HH90" i="9" s="1"/>
  <c r="DJ92" i="9"/>
  <c r="AT92" i="9"/>
  <c r="AV92" i="9" s="1"/>
  <c r="FE92" i="9"/>
  <c r="FO92" i="9" s="1"/>
  <c r="EK92" i="9" s="1"/>
  <c r="GG92" i="9"/>
  <c r="GK92" i="9" s="1"/>
  <c r="GR95" i="9"/>
  <c r="GV95" i="9"/>
  <c r="GX100" i="9"/>
  <c r="BD75" i="9"/>
  <c r="BJ75" i="9" s="1"/>
  <c r="AF75" i="9" s="1"/>
  <c r="GN75" i="9"/>
  <c r="HD77" i="9"/>
  <c r="HH77" i="9" s="1"/>
  <c r="GP78" i="9"/>
  <c r="CQ79" i="9"/>
  <c r="CS79" i="9" s="1"/>
  <c r="FQ79" i="9"/>
  <c r="FP81" i="9"/>
  <c r="GP82" i="9"/>
  <c r="FN83" i="9"/>
  <c r="EJ83" i="9" s="1"/>
  <c r="DJ84" i="9"/>
  <c r="GR84" i="9"/>
  <c r="GV84" i="9"/>
  <c r="GZ84" i="9" s="1"/>
  <c r="DF86" i="9"/>
  <c r="CB86" i="9" s="1"/>
  <c r="DH86" i="9" s="1"/>
  <c r="BI87" i="9"/>
  <c r="HE87" i="9"/>
  <c r="HI87" i="9" s="1"/>
  <c r="Q87" i="9"/>
  <c r="GY92" i="9"/>
  <c r="CP94" i="9"/>
  <c r="CR94" i="9" s="1"/>
  <c r="BA95" i="9"/>
  <c r="BK95" i="9" s="1"/>
  <c r="AG95" i="9" s="1"/>
  <c r="GG95" i="9"/>
  <c r="GU96" i="9"/>
  <c r="GQ96" i="9"/>
  <c r="GP98" i="9"/>
  <c r="GT98" i="9"/>
  <c r="GX98" i="9" s="1"/>
  <c r="AT71" i="9"/>
  <c r="AU71" i="9"/>
  <c r="AW71" i="9" s="1"/>
  <c r="AV72" i="9"/>
  <c r="GN74" i="9"/>
  <c r="BD74" i="9"/>
  <c r="CP74" i="9"/>
  <c r="CR74" i="9" s="1"/>
  <c r="AT76" i="9"/>
  <c r="AV76" i="9" s="1"/>
  <c r="GF76" i="9"/>
  <c r="GJ76" i="9" s="1"/>
  <c r="BH78" i="9"/>
  <c r="AV71" i="9"/>
  <c r="DK71" i="9"/>
  <c r="EX71" i="9"/>
  <c r="EZ71" i="9" s="1"/>
  <c r="GO74" i="9"/>
  <c r="BE74" i="9"/>
  <c r="CQ74" i="9"/>
  <c r="CS74" i="9"/>
  <c r="FO76" i="9"/>
  <c r="EK76" i="9" s="1"/>
  <c r="GG77" i="9"/>
  <c r="GK77" i="9" s="1"/>
  <c r="GO79" i="9"/>
  <c r="BE79" i="9"/>
  <c r="BK79" i="9" s="1"/>
  <c r="AG79" i="9" s="1"/>
  <c r="HD80" i="9"/>
  <c r="HH80" i="9" s="1"/>
  <c r="HE82" i="9"/>
  <c r="HI82" i="9" s="1"/>
  <c r="BI82" i="9"/>
  <c r="AU83" i="9"/>
  <c r="AW83" i="9" s="1"/>
  <c r="CQ83" i="9"/>
  <c r="CS83" i="9" s="1"/>
  <c r="DG83" i="9"/>
  <c r="CC83" i="9" s="1"/>
  <c r="DI83" i="9" s="1"/>
  <c r="CS84" i="9"/>
  <c r="DK85" i="9"/>
  <c r="AW85" i="9"/>
  <c r="GN86" i="9"/>
  <c r="BD86" i="9"/>
  <c r="AU86" i="9"/>
  <c r="AW86" i="9" s="1"/>
  <c r="GI86" i="9"/>
  <c r="GP87" i="9"/>
  <c r="GT87" i="9"/>
  <c r="GX87" i="9" s="1"/>
  <c r="FM88" i="9"/>
  <c r="FO88" i="9" s="1"/>
  <c r="P89" i="9"/>
  <c r="FO89" i="9"/>
  <c r="BK90" i="9"/>
  <c r="AG90" i="9" s="1"/>
  <c r="AW91" i="9"/>
  <c r="DK91" i="9"/>
  <c r="CS91" i="9"/>
  <c r="FM94" i="9"/>
  <c r="FO94" i="9" s="1"/>
  <c r="EK94" i="9" s="1"/>
  <c r="HE94" i="9"/>
  <c r="HI94" i="9" s="1"/>
  <c r="Q94" i="9"/>
  <c r="FL97" i="9"/>
  <c r="FN97" i="9" s="1"/>
  <c r="EJ97" i="9" s="1"/>
  <c r="HD97" i="9"/>
  <c r="HH97" i="9" s="1"/>
  <c r="DP98" i="9"/>
  <c r="DN98" i="9"/>
  <c r="HJ98" i="9"/>
  <c r="EZ98" i="9"/>
  <c r="FP98" i="9"/>
  <c r="EX98" i="9"/>
  <c r="GG100" i="9"/>
  <c r="Q100" i="9"/>
  <c r="BA100" i="9"/>
  <c r="GF74" i="9"/>
  <c r="P74" i="9"/>
  <c r="EX75" i="9"/>
  <c r="EZ75" i="9" s="1"/>
  <c r="GH75" i="9"/>
  <c r="EZ80" i="9"/>
  <c r="EX80" i="9"/>
  <c r="GN82" i="9"/>
  <c r="BD82" i="9"/>
  <c r="DG85" i="9"/>
  <c r="CC85" i="9" s="1"/>
  <c r="DI85" i="9" s="1"/>
  <c r="FQ85" i="9"/>
  <c r="CS87" i="9"/>
  <c r="CQ87" i="9"/>
  <c r="Q88" i="9"/>
  <c r="EY89" i="9"/>
  <c r="FA89" i="9" s="1"/>
  <c r="P90" i="9"/>
  <c r="AZ90" i="9"/>
  <c r="BJ90" i="9" s="1"/>
  <c r="AF90" i="9" s="1"/>
  <c r="BI92" i="9"/>
  <c r="BK92" i="9" s="1"/>
  <c r="AG92" i="9" s="1"/>
  <c r="Q92" i="9"/>
  <c r="DA93" i="9"/>
  <c r="DG93" i="9" s="1"/>
  <c r="CC93" i="9" s="1"/>
  <c r="DI93" i="9" s="1"/>
  <c r="GO93" i="9"/>
  <c r="GN99" i="9"/>
  <c r="P99" i="9"/>
  <c r="BD99" i="9"/>
  <c r="HE72" i="9"/>
  <c r="HI72" i="9" s="1"/>
  <c r="DJ71" i="9"/>
  <c r="AT77" i="9"/>
  <c r="AV77" i="9" s="1"/>
  <c r="DN77" i="9"/>
  <c r="DP77" i="9" s="1"/>
  <c r="GF77" i="9"/>
  <c r="GJ77" i="9" s="1"/>
  <c r="GN79" i="9"/>
  <c r="BD79" i="9"/>
  <c r="BJ79" i="9" s="1"/>
  <c r="AF79" i="9" s="1"/>
  <c r="DG79" i="9"/>
  <c r="CC79" i="9" s="1"/>
  <c r="DI79" i="9" s="1"/>
  <c r="FA79" i="9"/>
  <c r="GG79" i="9"/>
  <c r="GK79" i="9" s="1"/>
  <c r="FO80" i="9"/>
  <c r="EX81" i="9"/>
  <c r="EZ81" i="9" s="1"/>
  <c r="GR81" i="9"/>
  <c r="HD82" i="9"/>
  <c r="HH82" i="9" s="1"/>
  <c r="BH82" i="9"/>
  <c r="AT83" i="9"/>
  <c r="AV83" i="9" s="1"/>
  <c r="CP83" i="9"/>
  <c r="CR83" i="9" s="1"/>
  <c r="DF83" i="9"/>
  <c r="CB83" i="9" s="1"/>
  <c r="DH83" i="9" s="1"/>
  <c r="AT84" i="9"/>
  <c r="AV84" i="9" s="1"/>
  <c r="GF84" i="9"/>
  <c r="GJ84" i="9" s="1"/>
  <c r="EY85" i="9"/>
  <c r="BA88" i="9"/>
  <c r="BK88" i="9" s="1"/>
  <c r="AG88" i="9" s="1"/>
  <c r="GO88" i="9"/>
  <c r="DA88" i="9"/>
  <c r="DG88" i="9" s="1"/>
  <c r="CC88" i="9" s="1"/>
  <c r="DI88" i="9" s="1"/>
  <c r="FL88" i="9"/>
  <c r="FN88" i="9" s="1"/>
  <c r="GR88" i="9"/>
  <c r="FN89" i="9"/>
  <c r="EJ89" i="9" s="1"/>
  <c r="GU89" i="9"/>
  <c r="GY89" i="9" s="1"/>
  <c r="GF90" i="9"/>
  <c r="GJ90" i="9" s="1"/>
  <c r="DP91" i="9"/>
  <c r="HJ91" i="9" s="1"/>
  <c r="GJ93" i="9"/>
  <c r="AT100" i="9"/>
  <c r="AV100" i="9" s="1"/>
  <c r="GH100" i="9"/>
  <c r="DO100" i="9"/>
  <c r="GY100" i="9"/>
  <c r="CR71" i="9"/>
  <c r="AT72" i="9"/>
  <c r="DJ72" i="9"/>
  <c r="HD74" i="9"/>
  <c r="HH74" i="9" s="1"/>
  <c r="AZ74" i="9"/>
  <c r="DJ74" i="9"/>
  <c r="AT75" i="9"/>
  <c r="DN75" i="9" s="1"/>
  <c r="DP75" i="9" s="1"/>
  <c r="HJ75" i="9" s="1"/>
  <c r="AV75" i="9"/>
  <c r="CR75" i="9"/>
  <c r="HD75" i="9"/>
  <c r="HH75" i="9" s="1"/>
  <c r="GF78" i="9"/>
  <c r="GJ78" i="9" s="1"/>
  <c r="P78" i="9"/>
  <c r="GT80" i="9"/>
  <c r="GX80" i="9" s="1"/>
  <c r="P81" i="9"/>
  <c r="DJ81" i="9"/>
  <c r="AT81" i="9"/>
  <c r="AV81" i="9"/>
  <c r="GT82" i="9"/>
  <c r="GH83" i="9"/>
  <c r="GX83" i="9" s="1"/>
  <c r="CP84" i="9"/>
  <c r="CR84" i="9" s="1"/>
  <c r="GH84" i="9"/>
  <c r="GX84" i="9" s="1"/>
  <c r="AZ85" i="9"/>
  <c r="BJ85" i="9" s="1"/>
  <c r="AF85" i="9" s="1"/>
  <c r="P85" i="9"/>
  <c r="FA85" i="9"/>
  <c r="GO86" i="9"/>
  <c r="BE86" i="9"/>
  <c r="BK86" i="9"/>
  <c r="AG86" i="9" s="1"/>
  <c r="GH86" i="9"/>
  <c r="GX86" i="9" s="1"/>
  <c r="GQ87" i="9"/>
  <c r="GU87" i="9"/>
  <c r="EZ88" i="9"/>
  <c r="GG89" i="9"/>
  <c r="BA89" i="9"/>
  <c r="BK89" i="9" s="1"/>
  <c r="AG89" i="9" s="1"/>
  <c r="Q89" i="9"/>
  <c r="GH89" i="9"/>
  <c r="AZ91" i="9"/>
  <c r="BJ91" i="9" s="1"/>
  <c r="AF91" i="9" s="1"/>
  <c r="GF91" i="9"/>
  <c r="GJ91" i="9" s="1"/>
  <c r="AT91" i="9"/>
  <c r="AV91" i="9" s="1"/>
  <c r="DN91" i="9"/>
  <c r="GV97" i="9"/>
  <c r="DQ100" i="9"/>
  <c r="HK100" i="9" s="1"/>
  <c r="GF81" i="9"/>
  <c r="GJ81" i="9" s="1"/>
  <c r="GP83" i="9"/>
  <c r="EZ84" i="9"/>
  <c r="DD85" i="9"/>
  <c r="BI86" i="9"/>
  <c r="AU87" i="9"/>
  <c r="DK87" i="9"/>
  <c r="AW87" i="9"/>
  <c r="GG87" i="9"/>
  <c r="GK87" i="9" s="1"/>
  <c r="CR90" i="9"/>
  <c r="DK92" i="9"/>
  <c r="AU92" i="9"/>
  <c r="AW92" i="9" s="1"/>
  <c r="HE93" i="9"/>
  <c r="HI93" i="9" s="1"/>
  <c r="AZ94" i="9"/>
  <c r="BJ94" i="9" s="1"/>
  <c r="AF94" i="9" s="1"/>
  <c r="P94" i="9"/>
  <c r="GF94" i="9"/>
  <c r="GV94" i="9" s="1"/>
  <c r="HD96" i="9"/>
  <c r="HH96" i="9" s="1"/>
  <c r="BH96" i="9"/>
  <c r="GQ98" i="9"/>
  <c r="GU98" i="9"/>
  <c r="GY98" i="9" s="1"/>
  <c r="GO99" i="9"/>
  <c r="BE99" i="9"/>
  <c r="BK99" i="9" s="1"/>
  <c r="AG99" i="9" s="1"/>
  <c r="Q99" i="9"/>
  <c r="GO100" i="9"/>
  <c r="BE100" i="9"/>
  <c r="GG81" i="9"/>
  <c r="GK81" i="9" s="1"/>
  <c r="GQ83" i="9"/>
  <c r="HE84" i="9"/>
  <c r="HI84" i="9" s="1"/>
  <c r="FA84" i="9"/>
  <c r="DE85" i="9"/>
  <c r="DG87" i="9"/>
  <c r="CC87" i="9" s="1"/>
  <c r="DI87" i="9" s="1"/>
  <c r="AV88" i="9"/>
  <c r="AZ89" i="9"/>
  <c r="BJ89" i="9" s="1"/>
  <c r="AF89" i="9" s="1"/>
  <c r="GF89" i="9"/>
  <c r="GJ89" i="9" s="1"/>
  <c r="AU90" i="9"/>
  <c r="AW90" i="9" s="1"/>
  <c r="CS90" i="9"/>
  <c r="CQ90" i="9"/>
  <c r="GR90" i="9"/>
  <c r="GS91" i="9"/>
  <c r="GY91" i="9"/>
  <c r="DG92" i="9"/>
  <c r="CC92" i="9" s="1"/>
  <c r="DI92" i="9" s="1"/>
  <c r="BK93" i="9"/>
  <c r="AG93" i="9" s="1"/>
  <c r="GI93" i="9"/>
  <c r="GY93" i="9" s="1"/>
  <c r="BM94" i="9"/>
  <c r="DM94" i="9"/>
  <c r="GK97" i="9"/>
  <c r="GG86" i="9"/>
  <c r="GK86" i="9" s="1"/>
  <c r="Q86" i="9"/>
  <c r="BE87" i="9"/>
  <c r="EY87" i="9"/>
  <c r="FA87" i="9"/>
  <c r="FQ87" i="9"/>
  <c r="GI87" i="9"/>
  <c r="AW88" i="9"/>
  <c r="AV90" i="9"/>
  <c r="DJ90" i="9"/>
  <c r="DD91" i="9"/>
  <c r="DF91" i="9" s="1"/>
  <c r="CB91" i="9" s="1"/>
  <c r="DH91" i="9" s="1"/>
  <c r="FP91" i="9"/>
  <c r="EX91" i="9"/>
  <c r="EZ91" i="9" s="1"/>
  <c r="HD93" i="9"/>
  <c r="HH93" i="9" s="1"/>
  <c r="CZ93" i="9"/>
  <c r="DF93" i="9" s="1"/>
  <c r="CB93" i="9" s="1"/>
  <c r="DH93" i="9" s="1"/>
  <c r="GN93" i="9"/>
  <c r="GY95" i="9"/>
  <c r="FO96" i="9"/>
  <c r="EY97" i="9"/>
  <c r="FA97" i="9"/>
  <c r="FP100" i="9"/>
  <c r="EJ100" i="9"/>
  <c r="GO92" i="9"/>
  <c r="CQ92" i="9"/>
  <c r="CS92" i="9" s="1"/>
  <c r="GS95" i="9"/>
  <c r="GW95" i="9"/>
  <c r="GH96" i="9"/>
  <c r="CQ97" i="9"/>
  <c r="CS97" i="9" s="1"/>
  <c r="DQ98" i="9"/>
  <c r="DO98" i="9"/>
  <c r="FA98" i="9"/>
  <c r="FQ98" i="9"/>
  <c r="FN99" i="9"/>
  <c r="EJ99" i="9" s="1"/>
  <c r="GN100" i="9"/>
  <c r="BD100" i="9"/>
  <c r="FQ91" i="9"/>
  <c r="FA91" i="9"/>
  <c r="AV94" i="9"/>
  <c r="DJ94" i="9"/>
  <c r="EJ94" i="9"/>
  <c r="FP94" i="9"/>
  <c r="HE96" i="9"/>
  <c r="HI96" i="9" s="1"/>
  <c r="BI96" i="9"/>
  <c r="DN96" i="9"/>
  <c r="DP96" i="9" s="1"/>
  <c r="HJ96" i="9" s="1"/>
  <c r="FM97" i="9"/>
  <c r="FO97" i="9" s="1"/>
  <c r="HE97" i="9"/>
  <c r="HI97" i="9" s="1"/>
  <c r="GF98" i="9"/>
  <c r="GJ98" i="9" s="1"/>
  <c r="FN98" i="9"/>
  <c r="EJ98" i="9" s="1"/>
  <c r="HE100" i="9"/>
  <c r="HI100" i="9" s="1"/>
  <c r="BI100" i="9"/>
  <c r="HE89" i="9"/>
  <c r="HI89" i="9" s="1"/>
  <c r="EZ90" i="9"/>
  <c r="GQ90" i="9"/>
  <c r="GY90" i="9" s="1"/>
  <c r="AW94" i="9"/>
  <c r="DK94" i="9"/>
  <c r="AU94" i="9"/>
  <c r="CP97" i="9"/>
  <c r="CR97" i="9" s="1"/>
  <c r="GP97" i="9"/>
  <c r="GT97" i="9"/>
  <c r="GG98" i="9"/>
  <c r="FO98" i="9"/>
  <c r="EK98" i="9" s="1"/>
  <c r="GX99" i="9"/>
  <c r="BJ92" i="9"/>
  <c r="AF92" i="9" s="1"/>
  <c r="EZ92" i="9"/>
  <c r="P93" i="9"/>
  <c r="AZ93" i="9"/>
  <c r="BJ93" i="9" s="1"/>
  <c r="AF93" i="9" s="1"/>
  <c r="DF94" i="9"/>
  <c r="CB94" i="9" s="1"/>
  <c r="DH94" i="9" s="1"/>
  <c r="GR94" i="9"/>
  <c r="GG96" i="9"/>
  <c r="Q96" i="9"/>
  <c r="AT96" i="9"/>
  <c r="AV96" i="9" s="1"/>
  <c r="BA96" i="9"/>
  <c r="BK96" i="9" s="1"/>
  <c r="AG96" i="9" s="1"/>
  <c r="GF97" i="9"/>
  <c r="CV97" i="9"/>
  <c r="DF97" i="9" s="1"/>
  <c r="CB97" i="9" s="1"/>
  <c r="DH97" i="9" s="1"/>
  <c r="GQ97" i="9"/>
  <c r="GY97" i="9" s="1"/>
  <c r="GN98" i="9"/>
  <c r="CZ98" i="9"/>
  <c r="DK99" i="9"/>
  <c r="AU99" i="9"/>
  <c r="AW99" i="9"/>
  <c r="GQ100" i="9"/>
  <c r="FQ92" i="9"/>
  <c r="Q93" i="9"/>
  <c r="CQ93" i="9"/>
  <c r="CS93" i="9"/>
  <c r="DK93" i="9"/>
  <c r="GT93" i="9"/>
  <c r="GS94" i="9"/>
  <c r="GW94" i="9"/>
  <c r="HA94" i="9" s="1"/>
  <c r="P97" i="9"/>
  <c r="AT97" i="9"/>
  <c r="DJ97" i="9"/>
  <c r="AV97" i="9"/>
  <c r="BJ98" i="9"/>
  <c r="AF98" i="9" s="1"/>
  <c r="BJ99" i="9"/>
  <c r="AF99" i="9" s="1"/>
  <c r="FP99" i="9"/>
  <c r="EX99" i="9"/>
  <c r="EZ99" i="9" s="1"/>
  <c r="CP100" i="9"/>
  <c r="DJ100" i="9"/>
  <c r="CR100" i="9"/>
  <c r="FN92" i="9"/>
  <c r="EJ92" i="9" s="1"/>
  <c r="GF92" i="9"/>
  <c r="GJ92" i="9" s="1"/>
  <c r="CP93" i="9"/>
  <c r="CR93" i="9" s="1"/>
  <c r="FO93" i="9"/>
  <c r="DJ95" i="9"/>
  <c r="AV95" i="9"/>
  <c r="DF96" i="9"/>
  <c r="CB96" i="9" s="1"/>
  <c r="DH96" i="9" s="1"/>
  <c r="AU97" i="9"/>
  <c r="DO97" i="9" s="1"/>
  <c r="DQ97" i="9" s="1"/>
  <c r="HK97" i="9" s="1"/>
  <c r="AW97" i="9"/>
  <c r="DG97" i="9"/>
  <c r="CC97" i="9" s="1"/>
  <c r="DI97" i="9" s="1"/>
  <c r="AW98" i="9"/>
  <c r="AU98" i="9"/>
  <c r="BK98" i="9"/>
  <c r="AG98" i="9" s="1"/>
  <c r="FQ99" i="9"/>
  <c r="EY99" i="9"/>
  <c r="FA99" i="9" s="1"/>
  <c r="GF100" i="9"/>
  <c r="GJ100" i="9" s="1"/>
  <c r="P100" i="9"/>
  <c r="AZ100" i="9"/>
  <c r="CQ100" i="9"/>
  <c r="CS100" i="9"/>
  <c r="GF96" i="9"/>
  <c r="GJ96" i="9" s="1"/>
  <c r="P96" i="9"/>
  <c r="BD97" i="9"/>
  <c r="BJ97" i="9" s="1"/>
  <c r="AF97" i="9" s="1"/>
  <c r="EX97" i="9"/>
  <c r="EZ97" i="9"/>
  <c r="FP97" i="9"/>
  <c r="GH97" i="9"/>
  <c r="HD99" i="9"/>
  <c r="HH99" i="9" s="1"/>
  <c r="HD100" i="9"/>
  <c r="HH100" i="9" s="1"/>
  <c r="EX93" i="9"/>
  <c r="EZ93" i="9" s="1"/>
  <c r="GP93" i="9"/>
  <c r="EZ94" i="9"/>
  <c r="FP95" i="9"/>
  <c r="GN96" i="9"/>
  <c r="BD96" i="9"/>
  <c r="BJ96" i="9" s="1"/>
  <c r="AF96" i="9" s="1"/>
  <c r="CP96" i="9"/>
  <c r="CR96" i="9"/>
  <c r="AT98" i="9"/>
  <c r="AT99" i="9"/>
  <c r="AV99" i="9" s="1"/>
  <c r="DN99" i="9"/>
  <c r="DP99" i="9" s="1"/>
  <c r="GF99" i="9"/>
  <c r="GJ99" i="9" s="1"/>
  <c r="BH100" i="9"/>
  <c r="EY93" i="9"/>
  <c r="FA93" i="9" s="1"/>
  <c r="GQ93" i="9"/>
  <c r="FQ95" i="9"/>
  <c r="GO96" i="9"/>
  <c r="BE96" i="9"/>
  <c r="CQ96" i="9"/>
  <c r="CS96" i="9" s="1"/>
  <c r="GG99" i="9"/>
  <c r="GK99" i="9" s="1"/>
  <c r="HC70" i="9"/>
  <c r="HG70" i="9" s="1"/>
  <c r="HB70" i="9"/>
  <c r="HF70" i="9" s="1"/>
  <c r="GU70" i="9"/>
  <c r="GY70" i="9" s="1"/>
  <c r="GQ70" i="9"/>
  <c r="GM70" i="9"/>
  <c r="GL70" i="9"/>
  <c r="GI70" i="9"/>
  <c r="GH70" i="9"/>
  <c r="GE70" i="9"/>
  <c r="GD70" i="9"/>
  <c r="GT70" i="9" s="1"/>
  <c r="GC70" i="9"/>
  <c r="GB70" i="9"/>
  <c r="FY70" i="9"/>
  <c r="FX70" i="9"/>
  <c r="FU70" i="9"/>
  <c r="FT70" i="9"/>
  <c r="FM70" i="9"/>
  <c r="FH70" i="9"/>
  <c r="FD70" i="9"/>
  <c r="FN70" i="9" s="1"/>
  <c r="EY70" i="9"/>
  <c r="FA70" i="9" s="1"/>
  <c r="EX70" i="9"/>
  <c r="EW70" i="9"/>
  <c r="EV70" i="9"/>
  <c r="ES70" i="9"/>
  <c r="ER70" i="9"/>
  <c r="EO70" i="9"/>
  <c r="EN70" i="9"/>
  <c r="EI70" i="9"/>
  <c r="EH70" i="9"/>
  <c r="EG70" i="9"/>
  <c r="EF70" i="9"/>
  <c r="FL70" i="9" s="1"/>
  <c r="EC70" i="9"/>
  <c r="FI70" i="9" s="1"/>
  <c r="EB70" i="9"/>
  <c r="DY70" i="9"/>
  <c r="FE70" i="9" s="1"/>
  <c r="FO70" i="9" s="1"/>
  <c r="DX70" i="9"/>
  <c r="DD70" i="9"/>
  <c r="DA70" i="9"/>
  <c r="DG70" i="9" s="1"/>
  <c r="CC70" i="9" s="1"/>
  <c r="DI70" i="9" s="1"/>
  <c r="CW70" i="9"/>
  <c r="CO70" i="9"/>
  <c r="CN70" i="9"/>
  <c r="CK70" i="9"/>
  <c r="CJ70" i="9"/>
  <c r="CG70" i="9"/>
  <c r="CF70" i="9"/>
  <c r="CA70" i="9"/>
  <c r="BZ70" i="9"/>
  <c r="CP70" i="9" s="1"/>
  <c r="BY70" i="9"/>
  <c r="DE70" i="9" s="1"/>
  <c r="BX70" i="9"/>
  <c r="BU70" i="9"/>
  <c r="BT70" i="9"/>
  <c r="CZ70" i="9" s="1"/>
  <c r="DF70" i="9" s="1"/>
  <c r="CB70" i="9" s="1"/>
  <c r="DH70" i="9" s="1"/>
  <c r="BQ70" i="9"/>
  <c r="BP70" i="9"/>
  <c r="CV70" i="9" s="1"/>
  <c r="BD70" i="9"/>
  <c r="BA70" i="9"/>
  <c r="AW70" i="9"/>
  <c r="AU70" i="9"/>
  <c r="AS70" i="9"/>
  <c r="AR70" i="9"/>
  <c r="AO70" i="9"/>
  <c r="AN70" i="9"/>
  <c r="AK70" i="9"/>
  <c r="AJ70" i="9"/>
  <c r="AE70" i="9"/>
  <c r="AD70" i="9"/>
  <c r="AC70" i="9"/>
  <c r="AB70" i="9"/>
  <c r="Y70" i="9"/>
  <c r="X70" i="9"/>
  <c r="U70" i="9"/>
  <c r="T70" i="9"/>
  <c r="O70" i="9"/>
  <c r="N70" i="9"/>
  <c r="K70" i="9"/>
  <c r="J70" i="9"/>
  <c r="HI69" i="9"/>
  <c r="HH69" i="9"/>
  <c r="HE69" i="9"/>
  <c r="HD69" i="9"/>
  <c r="HC69" i="9"/>
  <c r="HB69" i="9"/>
  <c r="GS69" i="9"/>
  <c r="GO69" i="9"/>
  <c r="GM69" i="9"/>
  <c r="GU69" i="9" s="1"/>
  <c r="GL69" i="9"/>
  <c r="GT69" i="9" s="1"/>
  <c r="GF69" i="9"/>
  <c r="GJ69" i="9" s="1"/>
  <c r="GE69" i="9"/>
  <c r="GD69" i="9"/>
  <c r="GH69" i="9" s="1"/>
  <c r="GC69" i="9"/>
  <c r="GB69" i="9"/>
  <c r="FY69" i="9"/>
  <c r="FX69" i="9"/>
  <c r="FU69" i="9"/>
  <c r="FT69" i="9"/>
  <c r="FM69" i="9"/>
  <c r="EW69" i="9"/>
  <c r="EV69" i="9"/>
  <c r="ES69" i="9"/>
  <c r="ER69" i="9"/>
  <c r="EO69" i="9"/>
  <c r="EN69" i="9"/>
  <c r="EI69" i="9"/>
  <c r="EY69" i="9" s="1"/>
  <c r="EH69" i="9"/>
  <c r="EG69" i="9"/>
  <c r="EF69" i="9"/>
  <c r="FL69" i="9" s="1"/>
  <c r="EC69" i="9"/>
  <c r="FI69" i="9" s="1"/>
  <c r="EB69" i="9"/>
  <c r="DY69" i="9"/>
  <c r="FE69" i="9" s="1"/>
  <c r="DX69" i="9"/>
  <c r="FD69" i="9" s="1"/>
  <c r="DG69" i="9"/>
  <c r="CC69" i="9" s="1"/>
  <c r="DI69" i="9" s="1"/>
  <c r="DE69" i="9"/>
  <c r="CW69" i="9"/>
  <c r="CV69" i="9"/>
  <c r="CP69" i="9"/>
  <c r="CO69" i="9"/>
  <c r="CN69" i="9"/>
  <c r="CK69" i="9"/>
  <c r="GQ69" i="9" s="1"/>
  <c r="CJ69" i="9"/>
  <c r="CG69" i="9"/>
  <c r="CF69" i="9"/>
  <c r="CA69" i="9"/>
  <c r="BZ69" i="9"/>
  <c r="BY69" i="9"/>
  <c r="BX69" i="9"/>
  <c r="DD69" i="9" s="1"/>
  <c r="BU69" i="9"/>
  <c r="DA69" i="9" s="1"/>
  <c r="BT69" i="9"/>
  <c r="CZ69" i="9" s="1"/>
  <c r="BQ69" i="9"/>
  <c r="BP69" i="9"/>
  <c r="BI69" i="9"/>
  <c r="BD69" i="9"/>
  <c r="AU69" i="9"/>
  <c r="AS69" i="9"/>
  <c r="AR69" i="9"/>
  <c r="AO69" i="9"/>
  <c r="AN69" i="9"/>
  <c r="AK69" i="9"/>
  <c r="AJ69" i="9"/>
  <c r="AE69" i="9"/>
  <c r="DK69" i="9" s="1"/>
  <c r="AD69" i="9"/>
  <c r="AC69" i="9"/>
  <c r="AB69" i="9"/>
  <c r="BH69" i="9" s="1"/>
  <c r="Y69" i="9"/>
  <c r="BE69" i="9" s="1"/>
  <c r="X69" i="9"/>
  <c r="U69" i="9"/>
  <c r="T69" i="9"/>
  <c r="AZ69" i="9" s="1"/>
  <c r="O69" i="9"/>
  <c r="N69" i="9"/>
  <c r="K69" i="9"/>
  <c r="J69" i="9"/>
  <c r="HG68" i="9"/>
  <c r="HC68" i="9"/>
  <c r="HB68" i="9"/>
  <c r="HF68" i="9" s="1"/>
  <c r="GU68" i="9"/>
  <c r="GT68" i="9"/>
  <c r="GP68" i="9"/>
  <c r="GO68" i="9"/>
  <c r="GM68" i="9"/>
  <c r="GQ68" i="9" s="1"/>
  <c r="GL68" i="9"/>
  <c r="GI68" i="9"/>
  <c r="GE68" i="9"/>
  <c r="GD68" i="9"/>
  <c r="GC68" i="9"/>
  <c r="GB68" i="9"/>
  <c r="FY68" i="9"/>
  <c r="FX68" i="9"/>
  <c r="FU68" i="9"/>
  <c r="FT68" i="9"/>
  <c r="FL68" i="9"/>
  <c r="FI68" i="9"/>
  <c r="FD68" i="9"/>
  <c r="FN68" i="9" s="1"/>
  <c r="EY68" i="9"/>
  <c r="EX68" i="9"/>
  <c r="EW68" i="9"/>
  <c r="EV68" i="9"/>
  <c r="ES68" i="9"/>
  <c r="ER68" i="9"/>
  <c r="EO68" i="9"/>
  <c r="EN68" i="9"/>
  <c r="EI68" i="9"/>
  <c r="EH68" i="9"/>
  <c r="EZ68" i="9" s="1"/>
  <c r="EG68" i="9"/>
  <c r="FM68" i="9" s="1"/>
  <c r="EF68" i="9"/>
  <c r="EC68" i="9"/>
  <c r="EB68" i="9"/>
  <c r="FH68" i="9" s="1"/>
  <c r="DY68" i="9"/>
  <c r="FE68" i="9" s="1"/>
  <c r="FO68" i="9" s="1"/>
  <c r="EK68" i="9" s="1"/>
  <c r="DX68" i="9"/>
  <c r="DK68" i="9"/>
  <c r="DE68" i="9"/>
  <c r="CO68" i="9"/>
  <c r="CN68" i="9"/>
  <c r="CK68" i="9"/>
  <c r="CJ68" i="9"/>
  <c r="CG68" i="9"/>
  <c r="CF68" i="9"/>
  <c r="GH68" i="9" s="1"/>
  <c r="CA68" i="9"/>
  <c r="CQ68" i="9" s="1"/>
  <c r="CS68" i="9" s="1"/>
  <c r="BZ68" i="9"/>
  <c r="BY68" i="9"/>
  <c r="BX68" i="9"/>
  <c r="DD68" i="9" s="1"/>
  <c r="BU68" i="9"/>
  <c r="DA68" i="9" s="1"/>
  <c r="BT68" i="9"/>
  <c r="CZ68" i="9" s="1"/>
  <c r="BQ68" i="9"/>
  <c r="CW68" i="9" s="1"/>
  <c r="BP68" i="9"/>
  <c r="CV68" i="9" s="1"/>
  <c r="BH68" i="9"/>
  <c r="BE68" i="9"/>
  <c r="AZ68" i="9"/>
  <c r="AU68" i="9"/>
  <c r="AT68" i="9"/>
  <c r="AS68" i="9"/>
  <c r="AR68" i="9"/>
  <c r="AO68" i="9"/>
  <c r="AN68" i="9"/>
  <c r="AK68" i="9"/>
  <c r="AJ68" i="9"/>
  <c r="AE68" i="9"/>
  <c r="AD68" i="9"/>
  <c r="AV68" i="9" s="1"/>
  <c r="AC68" i="9"/>
  <c r="HE68" i="9" s="1"/>
  <c r="AB68" i="9"/>
  <c r="HD68" i="9" s="1"/>
  <c r="Y68" i="9"/>
  <c r="X68" i="9"/>
  <c r="GN68" i="9" s="1"/>
  <c r="U68" i="9"/>
  <c r="T68" i="9"/>
  <c r="O68" i="9"/>
  <c r="N68" i="9"/>
  <c r="K68" i="9"/>
  <c r="J68" i="9"/>
  <c r="HE67" i="9"/>
  <c r="HC67" i="9"/>
  <c r="HG67" i="9" s="1"/>
  <c r="HB67" i="9"/>
  <c r="GO67" i="9"/>
  <c r="GN67" i="9"/>
  <c r="GM67" i="9"/>
  <c r="GL67" i="9"/>
  <c r="GP67" i="9" s="1"/>
  <c r="GF67" i="9"/>
  <c r="GE67" i="9"/>
  <c r="GD67" i="9"/>
  <c r="GC67" i="9"/>
  <c r="GB67" i="9"/>
  <c r="FY67" i="9"/>
  <c r="FX67" i="9"/>
  <c r="FU67" i="9"/>
  <c r="FT67" i="9"/>
  <c r="FQ67" i="9"/>
  <c r="FO67" i="9"/>
  <c r="EK67" i="9" s="1"/>
  <c r="FI67" i="9"/>
  <c r="FH67" i="9"/>
  <c r="FE67" i="9"/>
  <c r="EW67" i="9"/>
  <c r="EV67" i="9"/>
  <c r="ES67" i="9"/>
  <c r="ER67" i="9"/>
  <c r="EO67" i="9"/>
  <c r="EN67" i="9"/>
  <c r="EI67" i="9"/>
  <c r="EH67" i="9"/>
  <c r="EG67" i="9"/>
  <c r="FM67" i="9" s="1"/>
  <c r="EF67" i="9"/>
  <c r="FL67" i="9" s="1"/>
  <c r="EC67" i="9"/>
  <c r="EB67" i="9"/>
  <c r="DY67" i="9"/>
  <c r="DX67" i="9"/>
  <c r="FD67" i="9" s="1"/>
  <c r="DK67" i="9"/>
  <c r="DD67" i="9"/>
  <c r="DA67" i="9"/>
  <c r="CV67" i="9"/>
  <c r="CO67" i="9"/>
  <c r="CN67" i="9"/>
  <c r="CK67" i="9"/>
  <c r="CJ67" i="9"/>
  <c r="CP67" i="9" s="1"/>
  <c r="CG67" i="9"/>
  <c r="CF67" i="9"/>
  <c r="CA67" i="9"/>
  <c r="BZ67" i="9"/>
  <c r="BY67" i="9"/>
  <c r="BX67" i="9"/>
  <c r="HD67" i="9" s="1"/>
  <c r="HH67" i="9" s="1"/>
  <c r="BU67" i="9"/>
  <c r="BT67" i="9"/>
  <c r="CZ67" i="9" s="1"/>
  <c r="BQ67" i="9"/>
  <c r="BP67" i="9"/>
  <c r="BD67" i="9"/>
  <c r="BA67" i="9"/>
  <c r="AW67" i="9"/>
  <c r="AS67" i="9"/>
  <c r="AR67" i="9"/>
  <c r="AO67" i="9"/>
  <c r="AN67" i="9"/>
  <c r="AK67" i="9"/>
  <c r="AJ67" i="9"/>
  <c r="AE67" i="9"/>
  <c r="AU67" i="9" s="1"/>
  <c r="AD67" i="9"/>
  <c r="AC67" i="9"/>
  <c r="BI67" i="9" s="1"/>
  <c r="AB67" i="9"/>
  <c r="BH67" i="9" s="1"/>
  <c r="Y67" i="9"/>
  <c r="BE67" i="9" s="1"/>
  <c r="X67" i="9"/>
  <c r="P67" i="9" s="1"/>
  <c r="U67" i="9"/>
  <c r="T67" i="9"/>
  <c r="AZ67" i="9" s="1"/>
  <c r="O67" i="9"/>
  <c r="N67" i="9"/>
  <c r="K67" i="9"/>
  <c r="J67" i="9"/>
  <c r="HC66" i="9"/>
  <c r="HG66" i="9" s="1"/>
  <c r="HB66" i="9"/>
  <c r="HF66" i="9" s="1"/>
  <c r="GQ66" i="9"/>
  <c r="GP66" i="9"/>
  <c r="GM66" i="9"/>
  <c r="GL66" i="9"/>
  <c r="GT66" i="9" s="1"/>
  <c r="GE66" i="9"/>
  <c r="GD66" i="9"/>
  <c r="GC66" i="9"/>
  <c r="GB66" i="9"/>
  <c r="FY66" i="9"/>
  <c r="FX66" i="9"/>
  <c r="FU66" i="9"/>
  <c r="FT66" i="9"/>
  <c r="FE66" i="9"/>
  <c r="FD66" i="9"/>
  <c r="FN66" i="9" s="1"/>
  <c r="EX66" i="9"/>
  <c r="EW66" i="9"/>
  <c r="EV66" i="9"/>
  <c r="ES66" i="9"/>
  <c r="ER66" i="9"/>
  <c r="EO66" i="9"/>
  <c r="EY66" i="9" s="1"/>
  <c r="FA66" i="9" s="1"/>
  <c r="EN66" i="9"/>
  <c r="EI66" i="9"/>
  <c r="EH66" i="9"/>
  <c r="EG66" i="9"/>
  <c r="FM66" i="9" s="1"/>
  <c r="EF66" i="9"/>
  <c r="FL66" i="9" s="1"/>
  <c r="EC66" i="9"/>
  <c r="FI66" i="9" s="1"/>
  <c r="EB66" i="9"/>
  <c r="FH66" i="9" s="1"/>
  <c r="DY66" i="9"/>
  <c r="DX66" i="9"/>
  <c r="DI66" i="9"/>
  <c r="DG66" i="9"/>
  <c r="CC66" i="9" s="1"/>
  <c r="DA66" i="9"/>
  <c r="CZ66" i="9"/>
  <c r="CW66" i="9"/>
  <c r="CO66" i="9"/>
  <c r="CN66" i="9"/>
  <c r="CK66" i="9"/>
  <c r="CJ66" i="9"/>
  <c r="CG66" i="9"/>
  <c r="CF66" i="9"/>
  <c r="CA66" i="9"/>
  <c r="BZ66" i="9"/>
  <c r="BY66" i="9"/>
  <c r="DE66" i="9" s="1"/>
  <c r="BX66" i="9"/>
  <c r="DD66" i="9" s="1"/>
  <c r="BU66" i="9"/>
  <c r="BT66" i="9"/>
  <c r="BQ66" i="9"/>
  <c r="BP66" i="9"/>
  <c r="CV66" i="9" s="1"/>
  <c r="BI66" i="9"/>
  <c r="BA66" i="9"/>
  <c r="AZ66" i="9"/>
  <c r="AW66" i="9"/>
  <c r="AT66" i="9"/>
  <c r="AS66" i="9"/>
  <c r="AR66" i="9"/>
  <c r="AO66" i="9"/>
  <c r="AN66" i="9"/>
  <c r="AK66" i="9"/>
  <c r="AU66" i="9" s="1"/>
  <c r="AJ66" i="9"/>
  <c r="AE66" i="9"/>
  <c r="AD66" i="9"/>
  <c r="AV66" i="9" s="1"/>
  <c r="AC66" i="9"/>
  <c r="AB66" i="9"/>
  <c r="Y66" i="9"/>
  <c r="X66" i="9"/>
  <c r="GN66" i="9" s="1"/>
  <c r="U66" i="9"/>
  <c r="T66" i="9"/>
  <c r="O66" i="9"/>
  <c r="N66" i="9"/>
  <c r="K66" i="9"/>
  <c r="J66" i="9"/>
  <c r="HG65" i="9"/>
  <c r="HE65" i="9"/>
  <c r="HC65" i="9"/>
  <c r="HB65" i="9"/>
  <c r="GQ65" i="9"/>
  <c r="GO65" i="9"/>
  <c r="GM65" i="9"/>
  <c r="GU65" i="9" s="1"/>
  <c r="GL65" i="9"/>
  <c r="GT65" i="9" s="1"/>
  <c r="GI65" i="9"/>
  <c r="GF65" i="9"/>
  <c r="GJ65" i="9" s="1"/>
  <c r="GE65" i="9"/>
  <c r="GD65" i="9"/>
  <c r="GH65" i="9" s="1"/>
  <c r="GC65" i="9"/>
  <c r="GB65" i="9"/>
  <c r="FY65" i="9"/>
  <c r="FX65" i="9"/>
  <c r="FU65" i="9"/>
  <c r="FT65" i="9"/>
  <c r="FN65" i="9"/>
  <c r="EJ65" i="9" s="1"/>
  <c r="FM65" i="9"/>
  <c r="FI65" i="9"/>
  <c r="EW65" i="9"/>
  <c r="EV65" i="9"/>
  <c r="ES65" i="9"/>
  <c r="ER65" i="9"/>
  <c r="EO65" i="9"/>
  <c r="EN65" i="9"/>
  <c r="EI65" i="9"/>
  <c r="EH65" i="9"/>
  <c r="EG65" i="9"/>
  <c r="EF65" i="9"/>
  <c r="FL65" i="9" s="1"/>
  <c r="EC65" i="9"/>
  <c r="EB65" i="9"/>
  <c r="FH65" i="9" s="1"/>
  <c r="DY65" i="9"/>
  <c r="FE65" i="9" s="1"/>
  <c r="DX65" i="9"/>
  <c r="FD65" i="9" s="1"/>
  <c r="DO65" i="9"/>
  <c r="DE65" i="9"/>
  <c r="CS65" i="9"/>
  <c r="CQ65" i="9"/>
  <c r="CP65" i="9"/>
  <c r="CO65" i="9"/>
  <c r="CN65" i="9"/>
  <c r="CK65" i="9"/>
  <c r="CJ65" i="9"/>
  <c r="CG65" i="9"/>
  <c r="CF65" i="9"/>
  <c r="CA65" i="9"/>
  <c r="BZ65" i="9"/>
  <c r="BY65" i="9"/>
  <c r="BX65" i="9"/>
  <c r="BU65" i="9"/>
  <c r="DA65" i="9" s="1"/>
  <c r="BT65" i="9"/>
  <c r="CZ65" i="9" s="1"/>
  <c r="BQ65" i="9"/>
  <c r="CW65" i="9" s="1"/>
  <c r="BP65" i="9"/>
  <c r="CV65" i="9" s="1"/>
  <c r="BI65" i="9"/>
  <c r="BE65" i="9"/>
  <c r="AU65" i="9"/>
  <c r="AS65" i="9"/>
  <c r="AR65" i="9"/>
  <c r="AO65" i="9"/>
  <c r="AN65" i="9"/>
  <c r="AK65" i="9"/>
  <c r="AJ65" i="9"/>
  <c r="AE65" i="9"/>
  <c r="DK65" i="9" s="1"/>
  <c r="AD65" i="9"/>
  <c r="AC65" i="9"/>
  <c r="AB65" i="9"/>
  <c r="BH65" i="9" s="1"/>
  <c r="Y65" i="9"/>
  <c r="X65" i="9"/>
  <c r="BD65" i="9" s="1"/>
  <c r="U65" i="9"/>
  <c r="T65" i="9"/>
  <c r="AZ65" i="9" s="1"/>
  <c r="O65" i="9"/>
  <c r="N65" i="9"/>
  <c r="K65" i="9"/>
  <c r="J65" i="9"/>
  <c r="HF64" i="9"/>
  <c r="HC64" i="9"/>
  <c r="HG64" i="9" s="1"/>
  <c r="HB64" i="9"/>
  <c r="GX64" i="9"/>
  <c r="GP64" i="9"/>
  <c r="GM64" i="9"/>
  <c r="GL64" i="9"/>
  <c r="GT64" i="9" s="1"/>
  <c r="GE64" i="9"/>
  <c r="GD64" i="9"/>
  <c r="GH64" i="9" s="1"/>
  <c r="GC64" i="9"/>
  <c r="GB64" i="9"/>
  <c r="FY64" i="9"/>
  <c r="FX64" i="9"/>
  <c r="FU64" i="9"/>
  <c r="FT64" i="9"/>
  <c r="FL64" i="9"/>
  <c r="FI64" i="9"/>
  <c r="EW64" i="9"/>
  <c r="EV64" i="9"/>
  <c r="ES64" i="9"/>
  <c r="ER64" i="9"/>
  <c r="EX64" i="9" s="1"/>
  <c r="EO64" i="9"/>
  <c r="EN64" i="9"/>
  <c r="EI64" i="9"/>
  <c r="EH64" i="9"/>
  <c r="EG64" i="9"/>
  <c r="FM64" i="9" s="1"/>
  <c r="EF64" i="9"/>
  <c r="EC64" i="9"/>
  <c r="EB64" i="9"/>
  <c r="FH64" i="9" s="1"/>
  <c r="DY64" i="9"/>
  <c r="FE64" i="9" s="1"/>
  <c r="DX64" i="9"/>
  <c r="FD64" i="9" s="1"/>
  <c r="DJ64" i="9"/>
  <c r="DG64" i="9"/>
  <c r="CC64" i="9" s="1"/>
  <c r="DI64" i="9" s="1"/>
  <c r="DE64" i="9"/>
  <c r="DA64" i="9"/>
  <c r="CO64" i="9"/>
  <c r="CN64" i="9"/>
  <c r="CK64" i="9"/>
  <c r="CJ64" i="9"/>
  <c r="CG64" i="9"/>
  <c r="CF64" i="9"/>
  <c r="CA64" i="9"/>
  <c r="DK64" i="9" s="1"/>
  <c r="BZ64" i="9"/>
  <c r="BY64" i="9"/>
  <c r="BX64" i="9"/>
  <c r="DD64" i="9" s="1"/>
  <c r="BU64" i="9"/>
  <c r="GO64" i="9" s="1"/>
  <c r="BT64" i="9"/>
  <c r="CZ64" i="9" s="1"/>
  <c r="BQ64" i="9"/>
  <c r="CW64" i="9" s="1"/>
  <c r="BP64" i="9"/>
  <c r="CV64" i="9" s="1"/>
  <c r="BE64" i="9"/>
  <c r="AT64" i="9"/>
  <c r="AS64" i="9"/>
  <c r="AR64" i="9"/>
  <c r="AO64" i="9"/>
  <c r="AU64" i="9" s="1"/>
  <c r="AN64" i="9"/>
  <c r="AK64" i="9"/>
  <c r="AJ64" i="9"/>
  <c r="AE64" i="9"/>
  <c r="AD64" i="9"/>
  <c r="AC64" i="9"/>
  <c r="AB64" i="9"/>
  <c r="BH64" i="9" s="1"/>
  <c r="Y64" i="9"/>
  <c r="X64" i="9"/>
  <c r="U64" i="9"/>
  <c r="T64" i="9"/>
  <c r="O64" i="9"/>
  <c r="N64" i="9"/>
  <c r="K64" i="9"/>
  <c r="J64" i="9"/>
  <c r="HC63" i="9"/>
  <c r="HG63" i="9" s="1"/>
  <c r="HB63" i="9"/>
  <c r="GM63" i="9"/>
  <c r="GL63" i="9"/>
  <c r="GE63" i="9"/>
  <c r="GD63" i="9"/>
  <c r="GC63" i="9"/>
  <c r="GB63" i="9"/>
  <c r="FY63" i="9"/>
  <c r="FX63" i="9"/>
  <c r="FU63" i="9"/>
  <c r="FT63" i="9"/>
  <c r="FM63" i="9"/>
  <c r="FL63" i="9"/>
  <c r="EW63" i="9"/>
  <c r="EV63" i="9"/>
  <c r="ES63" i="9"/>
  <c r="ER63" i="9"/>
  <c r="EO63" i="9"/>
  <c r="EN63" i="9"/>
  <c r="EI63" i="9"/>
  <c r="EH63" i="9"/>
  <c r="EG63" i="9"/>
  <c r="EF63" i="9"/>
  <c r="EC63" i="9"/>
  <c r="FI63" i="9" s="1"/>
  <c r="FO63" i="9" s="1"/>
  <c r="EK63" i="9" s="1"/>
  <c r="EB63" i="9"/>
  <c r="DY63" i="9"/>
  <c r="FE63" i="9" s="1"/>
  <c r="DX63" i="9"/>
  <c r="FD63" i="9" s="1"/>
  <c r="DO63" i="9"/>
  <c r="DJ63" i="9"/>
  <c r="CV63" i="9"/>
  <c r="CO63" i="9"/>
  <c r="CN63" i="9"/>
  <c r="CK63" i="9"/>
  <c r="CQ63" i="9" s="1"/>
  <c r="CS63" i="9" s="1"/>
  <c r="CJ63" i="9"/>
  <c r="CG63" i="9"/>
  <c r="CF63" i="9"/>
  <c r="CA63" i="9"/>
  <c r="BZ63" i="9"/>
  <c r="BY63" i="9"/>
  <c r="BX63" i="9"/>
  <c r="DD63" i="9" s="1"/>
  <c r="BU63" i="9"/>
  <c r="DA63" i="9" s="1"/>
  <c r="BT63" i="9"/>
  <c r="CZ63" i="9" s="1"/>
  <c r="BQ63" i="9"/>
  <c r="CW63" i="9" s="1"/>
  <c r="BP63" i="9"/>
  <c r="BI63" i="9"/>
  <c r="BD63" i="9"/>
  <c r="AZ63" i="9"/>
  <c r="AU63" i="9"/>
  <c r="AW63" i="9" s="1"/>
  <c r="AS63" i="9"/>
  <c r="AR63" i="9"/>
  <c r="AO63" i="9"/>
  <c r="AN63" i="9"/>
  <c r="AK63" i="9"/>
  <c r="AJ63" i="9"/>
  <c r="AE63" i="9"/>
  <c r="DK63" i="9" s="1"/>
  <c r="AD63" i="9"/>
  <c r="AC63" i="9"/>
  <c r="AB63" i="9"/>
  <c r="BH63" i="9" s="1"/>
  <c r="Y63" i="9"/>
  <c r="X63" i="9"/>
  <c r="U63" i="9"/>
  <c r="T63" i="9"/>
  <c r="O63" i="9"/>
  <c r="N63" i="9"/>
  <c r="K63" i="9"/>
  <c r="J63" i="9"/>
  <c r="HF62" i="9"/>
  <c r="HD62" i="9"/>
  <c r="HC62" i="9"/>
  <c r="HB62" i="9"/>
  <c r="GV62" i="9"/>
  <c r="GM62" i="9"/>
  <c r="GL62" i="9"/>
  <c r="GE62" i="9"/>
  <c r="GD62" i="9"/>
  <c r="GH62" i="9" s="1"/>
  <c r="GC62" i="9"/>
  <c r="GB62" i="9"/>
  <c r="FY62" i="9"/>
  <c r="FX62" i="9"/>
  <c r="FU62" i="9"/>
  <c r="FT62" i="9"/>
  <c r="FM62" i="9"/>
  <c r="FI62" i="9"/>
  <c r="EY62" i="9"/>
  <c r="EW62" i="9"/>
  <c r="EV62" i="9"/>
  <c r="ES62" i="9"/>
  <c r="ER62" i="9"/>
  <c r="EO62" i="9"/>
  <c r="EN62" i="9"/>
  <c r="EI62" i="9"/>
  <c r="EH62" i="9"/>
  <c r="EG62" i="9"/>
  <c r="EF62" i="9"/>
  <c r="FL62" i="9" s="1"/>
  <c r="EC62" i="9"/>
  <c r="EB62" i="9"/>
  <c r="FH62" i="9" s="1"/>
  <c r="FN62" i="9" s="1"/>
  <c r="EJ62" i="9" s="1"/>
  <c r="DY62" i="9"/>
  <c r="DX62" i="9"/>
  <c r="FD62" i="9" s="1"/>
  <c r="DK62" i="9"/>
  <c r="DE62" i="9"/>
  <c r="CZ62" i="9"/>
  <c r="CP62" i="9"/>
  <c r="CR62" i="9" s="1"/>
  <c r="CO62" i="9"/>
  <c r="CN62" i="9"/>
  <c r="CK62" i="9"/>
  <c r="CJ62" i="9"/>
  <c r="CG62" i="9"/>
  <c r="CF62" i="9"/>
  <c r="CA62" i="9"/>
  <c r="CQ62" i="9" s="1"/>
  <c r="CS62" i="9" s="1"/>
  <c r="BZ62" i="9"/>
  <c r="BY62" i="9"/>
  <c r="BX62" i="9"/>
  <c r="DD62" i="9" s="1"/>
  <c r="BU62" i="9"/>
  <c r="BT62" i="9"/>
  <c r="GN62" i="9" s="1"/>
  <c r="BQ62" i="9"/>
  <c r="CW62" i="9" s="1"/>
  <c r="BP62" i="9"/>
  <c r="GF62" i="9" s="1"/>
  <c r="BI62" i="9"/>
  <c r="BH62" i="9"/>
  <c r="BE62" i="9"/>
  <c r="BD62" i="9"/>
  <c r="AZ62" i="9"/>
  <c r="AS62" i="9"/>
  <c r="HG62" i="9" s="1"/>
  <c r="AR62" i="9"/>
  <c r="AO62" i="9"/>
  <c r="AN62" i="9"/>
  <c r="AK62" i="9"/>
  <c r="AJ62" i="9"/>
  <c r="AE62" i="9"/>
  <c r="AD62" i="9"/>
  <c r="AC62" i="9"/>
  <c r="AB62" i="9"/>
  <c r="Y62" i="9"/>
  <c r="X62" i="9"/>
  <c r="U62" i="9"/>
  <c r="BA62" i="9" s="1"/>
  <c r="BK62" i="9" s="1"/>
  <c r="AG62" i="9" s="1"/>
  <c r="T62" i="9"/>
  <c r="P62" i="9"/>
  <c r="O62" i="9"/>
  <c r="N62" i="9"/>
  <c r="K62" i="9"/>
  <c r="J62" i="9"/>
  <c r="HC61" i="9"/>
  <c r="HB61" i="9"/>
  <c r="HF61" i="9" s="1"/>
  <c r="GT61" i="9"/>
  <c r="GM61" i="9"/>
  <c r="GL61" i="9"/>
  <c r="GE61" i="9"/>
  <c r="GI61" i="9" s="1"/>
  <c r="GD61" i="9"/>
  <c r="GC61" i="9"/>
  <c r="GB61" i="9"/>
  <c r="FY61" i="9"/>
  <c r="FX61" i="9"/>
  <c r="FU61" i="9"/>
  <c r="FT61" i="9"/>
  <c r="FE61" i="9"/>
  <c r="FD61" i="9"/>
  <c r="EW61" i="9"/>
  <c r="EV61" i="9"/>
  <c r="ES61" i="9"/>
  <c r="GQ61" i="9" s="1"/>
  <c r="ER61" i="9"/>
  <c r="EX61" i="9" s="1"/>
  <c r="EZ61" i="9" s="1"/>
  <c r="EO61" i="9"/>
  <c r="EN61" i="9"/>
  <c r="EI61" i="9"/>
  <c r="EH61" i="9"/>
  <c r="EG61" i="9"/>
  <c r="FM61" i="9" s="1"/>
  <c r="EF61" i="9"/>
  <c r="EC61" i="9"/>
  <c r="EB61" i="9"/>
  <c r="FH61" i="9" s="1"/>
  <c r="DY61" i="9"/>
  <c r="DX61" i="9"/>
  <c r="DJ61" i="9"/>
  <c r="DE61" i="9"/>
  <c r="CV61" i="9"/>
  <c r="DF61" i="9" s="1"/>
  <c r="CB61" i="9" s="1"/>
  <c r="DH61" i="9" s="1"/>
  <c r="CS61" i="9"/>
  <c r="CO61" i="9"/>
  <c r="CN61" i="9"/>
  <c r="CK61" i="9"/>
  <c r="CJ61" i="9"/>
  <c r="GP61" i="9" s="1"/>
  <c r="CG61" i="9"/>
  <c r="CF61" i="9"/>
  <c r="GH61" i="9" s="1"/>
  <c r="CA61" i="9"/>
  <c r="CQ61" i="9" s="1"/>
  <c r="BZ61" i="9"/>
  <c r="BY61" i="9"/>
  <c r="BX61" i="9"/>
  <c r="DD61" i="9" s="1"/>
  <c r="BU61" i="9"/>
  <c r="DA61" i="9" s="1"/>
  <c r="BT61" i="9"/>
  <c r="CZ61" i="9" s="1"/>
  <c r="BQ61" i="9"/>
  <c r="BP61" i="9"/>
  <c r="BH61" i="9"/>
  <c r="BE61" i="9"/>
  <c r="BA61" i="9"/>
  <c r="AT61" i="9"/>
  <c r="AV61" i="9" s="1"/>
  <c r="AS61" i="9"/>
  <c r="AR61" i="9"/>
  <c r="AO61" i="9"/>
  <c r="AN61" i="9"/>
  <c r="AK61" i="9"/>
  <c r="AJ61" i="9"/>
  <c r="AE61" i="9"/>
  <c r="AD61" i="9"/>
  <c r="AC61" i="9"/>
  <c r="AB61" i="9"/>
  <c r="Y61" i="9"/>
  <c r="X61" i="9"/>
  <c r="U61" i="9"/>
  <c r="T61" i="9"/>
  <c r="O61" i="9"/>
  <c r="N61" i="9"/>
  <c r="K61" i="9"/>
  <c r="J61" i="9"/>
  <c r="HI60" i="9"/>
  <c r="HE60" i="9"/>
  <c r="HD60" i="9"/>
  <c r="HC60" i="9"/>
  <c r="HB60" i="9"/>
  <c r="GP60" i="9"/>
  <c r="GM60" i="9"/>
  <c r="GU60" i="9" s="1"/>
  <c r="GY60" i="9" s="1"/>
  <c r="GL60" i="9"/>
  <c r="GT60" i="9" s="1"/>
  <c r="GI60" i="9"/>
  <c r="GE60" i="9"/>
  <c r="GD60" i="9"/>
  <c r="GC60" i="9"/>
  <c r="GB60" i="9"/>
  <c r="FY60" i="9"/>
  <c r="FX60" i="9"/>
  <c r="FU60" i="9"/>
  <c r="FT60" i="9"/>
  <c r="FN60" i="9"/>
  <c r="EJ60" i="9" s="1"/>
  <c r="FM60" i="9"/>
  <c r="FL60" i="9"/>
  <c r="FI60" i="9"/>
  <c r="FE60" i="9"/>
  <c r="FO60" i="9" s="1"/>
  <c r="EY60" i="9"/>
  <c r="EW60" i="9"/>
  <c r="EV60" i="9"/>
  <c r="ES60" i="9"/>
  <c r="ER60" i="9"/>
  <c r="EO60" i="9"/>
  <c r="EN60" i="9"/>
  <c r="EK60" i="9"/>
  <c r="EI60" i="9"/>
  <c r="EH60" i="9"/>
  <c r="EG60" i="9"/>
  <c r="EF60" i="9"/>
  <c r="EC60" i="9"/>
  <c r="EB60" i="9"/>
  <c r="FH60" i="9" s="1"/>
  <c r="DY60" i="9"/>
  <c r="DX60" i="9"/>
  <c r="FD60" i="9" s="1"/>
  <c r="DE60" i="9"/>
  <c r="DD60" i="9"/>
  <c r="CW60" i="9"/>
  <c r="CP60" i="9"/>
  <c r="CR60" i="9" s="1"/>
  <c r="CO60" i="9"/>
  <c r="HG60" i="9" s="1"/>
  <c r="CN60" i="9"/>
  <c r="CK60" i="9"/>
  <c r="GQ60" i="9" s="1"/>
  <c r="CJ60" i="9"/>
  <c r="CG60" i="9"/>
  <c r="CF60" i="9"/>
  <c r="CA60" i="9"/>
  <c r="BZ60" i="9"/>
  <c r="BY60" i="9"/>
  <c r="BX60" i="9"/>
  <c r="BU60" i="9"/>
  <c r="DA60" i="9" s="1"/>
  <c r="BT60" i="9"/>
  <c r="CZ60" i="9" s="1"/>
  <c r="BQ60" i="9"/>
  <c r="BP60" i="9"/>
  <c r="BH60" i="9"/>
  <c r="BA60" i="9"/>
  <c r="AS60" i="9"/>
  <c r="AR60" i="9"/>
  <c r="HF60" i="9" s="1"/>
  <c r="AO60" i="9"/>
  <c r="AN60" i="9"/>
  <c r="AK60" i="9"/>
  <c r="AJ60" i="9"/>
  <c r="GH60" i="9" s="1"/>
  <c r="AE60" i="9"/>
  <c r="AD60" i="9"/>
  <c r="DJ60" i="9" s="1"/>
  <c r="AC60" i="9"/>
  <c r="BI60" i="9" s="1"/>
  <c r="AB60" i="9"/>
  <c r="Y60" i="9"/>
  <c r="X60" i="9"/>
  <c r="U60" i="9"/>
  <c r="T60" i="9"/>
  <c r="AZ60" i="9" s="1"/>
  <c r="Q60" i="9"/>
  <c r="O60" i="9"/>
  <c r="N60" i="9"/>
  <c r="K60" i="9"/>
  <c r="J60" i="9"/>
  <c r="HD59" i="9"/>
  <c r="HC59" i="9"/>
  <c r="HB59" i="9"/>
  <c r="GU59" i="9"/>
  <c r="GN59" i="9"/>
  <c r="GM59" i="9"/>
  <c r="GL59" i="9"/>
  <c r="GH59" i="9"/>
  <c r="GE59" i="9"/>
  <c r="GD59" i="9"/>
  <c r="GC59" i="9"/>
  <c r="GB59" i="9"/>
  <c r="FY59" i="9"/>
  <c r="FX59" i="9"/>
  <c r="FU59" i="9"/>
  <c r="FT59" i="9"/>
  <c r="FL59" i="9"/>
  <c r="FH59" i="9"/>
  <c r="FD59" i="9"/>
  <c r="EW59" i="9"/>
  <c r="EV59" i="9"/>
  <c r="ES59" i="9"/>
  <c r="ER59" i="9"/>
  <c r="EO59" i="9"/>
  <c r="GI59" i="9" s="1"/>
  <c r="EN59" i="9"/>
  <c r="EI59" i="9"/>
  <c r="EH59" i="9"/>
  <c r="EG59" i="9"/>
  <c r="FM59" i="9" s="1"/>
  <c r="EF59" i="9"/>
  <c r="EC59" i="9"/>
  <c r="FI59" i="9" s="1"/>
  <c r="EB59" i="9"/>
  <c r="DY59" i="9"/>
  <c r="FE59" i="9" s="1"/>
  <c r="FO59" i="9" s="1"/>
  <c r="EK59" i="9" s="1"/>
  <c r="DX59" i="9"/>
  <c r="DK59" i="9"/>
  <c r="DD59" i="9"/>
  <c r="DA59" i="9"/>
  <c r="CZ59" i="9"/>
  <c r="DF59" i="9" s="1"/>
  <c r="CB59" i="9" s="1"/>
  <c r="DH59" i="9" s="1"/>
  <c r="CO59" i="9"/>
  <c r="CN59" i="9"/>
  <c r="CK59" i="9"/>
  <c r="CQ59" i="9" s="1"/>
  <c r="CS59" i="9" s="1"/>
  <c r="CJ59" i="9"/>
  <c r="CG59" i="9"/>
  <c r="CF59" i="9"/>
  <c r="CA59" i="9"/>
  <c r="BZ59" i="9"/>
  <c r="BY59" i="9"/>
  <c r="BX59" i="9"/>
  <c r="BU59" i="9"/>
  <c r="BT59" i="9"/>
  <c r="BQ59" i="9"/>
  <c r="CW59" i="9" s="1"/>
  <c r="BP59" i="9"/>
  <c r="CV59" i="9" s="1"/>
  <c r="BH59" i="9"/>
  <c r="BE59" i="9"/>
  <c r="BK59" i="9" s="1"/>
  <c r="AG59" i="9" s="1"/>
  <c r="BA59" i="9"/>
  <c r="AS59" i="9"/>
  <c r="HG59" i="9" s="1"/>
  <c r="AR59" i="9"/>
  <c r="AO59" i="9"/>
  <c r="AN59" i="9"/>
  <c r="AK59" i="9"/>
  <c r="AJ59" i="9"/>
  <c r="AE59" i="9"/>
  <c r="AD59" i="9"/>
  <c r="AC59" i="9"/>
  <c r="BI59" i="9" s="1"/>
  <c r="AB59" i="9"/>
  <c r="Y59" i="9"/>
  <c r="GO59" i="9" s="1"/>
  <c r="X59" i="9"/>
  <c r="BD59" i="9" s="1"/>
  <c r="U59" i="9"/>
  <c r="T59" i="9"/>
  <c r="O59" i="9"/>
  <c r="N59" i="9"/>
  <c r="K59" i="9"/>
  <c r="J59" i="9"/>
  <c r="HG58" i="9"/>
  <c r="HC58" i="9"/>
  <c r="HB58" i="9"/>
  <c r="GU58" i="9"/>
  <c r="GP58" i="9"/>
  <c r="GM58" i="9"/>
  <c r="GL58" i="9"/>
  <c r="GT58" i="9" s="1"/>
  <c r="GE58" i="9"/>
  <c r="GD58" i="9"/>
  <c r="GC58" i="9"/>
  <c r="GB58" i="9"/>
  <c r="FY58" i="9"/>
  <c r="FX58" i="9"/>
  <c r="FU58" i="9"/>
  <c r="FT58" i="9"/>
  <c r="FM58" i="9"/>
  <c r="FO58" i="9" s="1"/>
  <c r="FL58" i="9"/>
  <c r="FH58" i="9"/>
  <c r="FE58" i="9"/>
  <c r="FA58" i="9"/>
  <c r="EW58" i="9"/>
  <c r="EV58" i="9"/>
  <c r="HF58" i="9" s="1"/>
  <c r="ES58" i="9"/>
  <c r="ER58" i="9"/>
  <c r="EO58" i="9"/>
  <c r="EY58" i="9" s="1"/>
  <c r="EN58" i="9"/>
  <c r="EI58" i="9"/>
  <c r="EH58" i="9"/>
  <c r="EG58" i="9"/>
  <c r="EF58" i="9"/>
  <c r="EC58" i="9"/>
  <c r="FI58" i="9" s="1"/>
  <c r="EB58" i="9"/>
  <c r="DY58" i="9"/>
  <c r="DX58" i="9"/>
  <c r="FD58" i="9" s="1"/>
  <c r="DK58" i="9"/>
  <c r="DJ58" i="9"/>
  <c r="DI58" i="9"/>
  <c r="DD58" i="9"/>
  <c r="DA58" i="9"/>
  <c r="CW58" i="9"/>
  <c r="DG58" i="9" s="1"/>
  <c r="CC58" i="9" s="1"/>
  <c r="CO58" i="9"/>
  <c r="CN58" i="9"/>
  <c r="CK58" i="9"/>
  <c r="CJ58" i="9"/>
  <c r="CG58" i="9"/>
  <c r="CF58" i="9"/>
  <c r="GH58" i="9" s="1"/>
  <c r="GX58" i="9" s="1"/>
  <c r="CA58" i="9"/>
  <c r="BZ58" i="9"/>
  <c r="BY58" i="9"/>
  <c r="DE58" i="9" s="1"/>
  <c r="BX58" i="9"/>
  <c r="BU58" i="9"/>
  <c r="BT58" i="9"/>
  <c r="BQ58" i="9"/>
  <c r="BP58" i="9"/>
  <c r="CV58" i="9" s="1"/>
  <c r="BD58" i="9"/>
  <c r="BA58" i="9"/>
  <c r="AS58" i="9"/>
  <c r="AR58" i="9"/>
  <c r="AO58" i="9"/>
  <c r="GQ58" i="9" s="1"/>
  <c r="AN58" i="9"/>
  <c r="AT58" i="9" s="1"/>
  <c r="AK58" i="9"/>
  <c r="AJ58" i="9"/>
  <c r="AE58" i="9"/>
  <c r="AD58" i="9"/>
  <c r="AC58" i="9"/>
  <c r="AB58" i="9"/>
  <c r="Y58" i="9"/>
  <c r="X58" i="9"/>
  <c r="U58" i="9"/>
  <c r="T58" i="9"/>
  <c r="O58" i="9"/>
  <c r="N58" i="9"/>
  <c r="K58" i="9"/>
  <c r="J58" i="9"/>
  <c r="HD57" i="9"/>
  <c r="HH57" i="9" s="1"/>
  <c r="HC57" i="9"/>
  <c r="HB57" i="9"/>
  <c r="GQ57" i="9"/>
  <c r="GO57" i="9"/>
  <c r="GS57" i="9" s="1"/>
  <c r="GM57" i="9"/>
  <c r="GU57" i="9" s="1"/>
  <c r="GL57" i="9"/>
  <c r="GF57" i="9"/>
  <c r="GE57" i="9"/>
  <c r="GD57" i="9"/>
  <c r="GC57" i="9"/>
  <c r="GB57" i="9"/>
  <c r="FY57" i="9"/>
  <c r="FX57" i="9"/>
  <c r="FU57" i="9"/>
  <c r="FT57" i="9"/>
  <c r="FM57" i="9"/>
  <c r="FD57" i="9"/>
  <c r="EW57" i="9"/>
  <c r="EV57" i="9"/>
  <c r="ES57" i="9"/>
  <c r="ER57" i="9"/>
  <c r="EO57" i="9"/>
  <c r="EY57" i="9" s="1"/>
  <c r="EN57" i="9"/>
  <c r="EI57" i="9"/>
  <c r="EH57" i="9"/>
  <c r="EG57" i="9"/>
  <c r="EF57" i="9"/>
  <c r="FL57" i="9" s="1"/>
  <c r="EC57" i="9"/>
  <c r="FI57" i="9" s="1"/>
  <c r="EB57" i="9"/>
  <c r="FH57" i="9" s="1"/>
  <c r="DY57" i="9"/>
  <c r="FE57" i="9" s="1"/>
  <c r="FO57" i="9" s="1"/>
  <c r="EK57" i="9" s="1"/>
  <c r="DX57" i="9"/>
  <c r="DH57" i="9"/>
  <c r="DE57" i="9"/>
  <c r="DD57" i="9"/>
  <c r="DA57" i="9"/>
  <c r="CZ57" i="9"/>
  <c r="CW57" i="9"/>
  <c r="CV57" i="9"/>
  <c r="DF57" i="9" s="1"/>
  <c r="CB57" i="9" s="1"/>
  <c r="CO57" i="9"/>
  <c r="CN57" i="9"/>
  <c r="CK57" i="9"/>
  <c r="CJ57" i="9"/>
  <c r="CG57" i="9"/>
  <c r="CF57" i="9"/>
  <c r="CA57" i="9"/>
  <c r="BZ57" i="9"/>
  <c r="BY57" i="9"/>
  <c r="BX57" i="9"/>
  <c r="BU57" i="9"/>
  <c r="BT57" i="9"/>
  <c r="BQ57" i="9"/>
  <c r="BP57" i="9"/>
  <c r="BE57" i="9"/>
  <c r="AZ57" i="9"/>
  <c r="AS57" i="9"/>
  <c r="HG57" i="9" s="1"/>
  <c r="AR57" i="9"/>
  <c r="AO57" i="9"/>
  <c r="AN57" i="9"/>
  <c r="AK57" i="9"/>
  <c r="AJ57" i="9"/>
  <c r="AE57" i="9"/>
  <c r="AD57" i="9"/>
  <c r="AC57" i="9"/>
  <c r="AB57" i="9"/>
  <c r="BH57" i="9" s="1"/>
  <c r="Y57" i="9"/>
  <c r="X57" i="9"/>
  <c r="U57" i="9"/>
  <c r="BA57" i="9" s="1"/>
  <c r="T57" i="9"/>
  <c r="O57" i="9"/>
  <c r="N57" i="9"/>
  <c r="K57" i="9"/>
  <c r="J57" i="9"/>
  <c r="HF56" i="9"/>
  <c r="HE56" i="9"/>
  <c r="HC56" i="9"/>
  <c r="HB56" i="9"/>
  <c r="GU56" i="9"/>
  <c r="GQ56" i="9"/>
  <c r="GM56" i="9"/>
  <c r="GL56" i="9"/>
  <c r="GK56" i="9"/>
  <c r="GH56" i="9"/>
  <c r="GG56" i="9"/>
  <c r="GE56" i="9"/>
  <c r="GD56" i="9"/>
  <c r="GC56" i="9"/>
  <c r="GB56" i="9"/>
  <c r="FY56" i="9"/>
  <c r="FX56" i="9"/>
  <c r="FU56" i="9"/>
  <c r="FT56" i="9"/>
  <c r="FL56" i="9"/>
  <c r="FI56" i="9"/>
  <c r="FO56" i="9" s="1"/>
  <c r="FE56" i="9"/>
  <c r="FD56" i="9"/>
  <c r="EZ56" i="9"/>
  <c r="EW56" i="9"/>
  <c r="EV56" i="9"/>
  <c r="ES56" i="9"/>
  <c r="ER56" i="9"/>
  <c r="EO56" i="9"/>
  <c r="EN56" i="9"/>
  <c r="EX56" i="9" s="1"/>
  <c r="EK56" i="9"/>
  <c r="EI56" i="9"/>
  <c r="EH56" i="9"/>
  <c r="EG56" i="9"/>
  <c r="FM56" i="9" s="1"/>
  <c r="EF56" i="9"/>
  <c r="EC56" i="9"/>
  <c r="EB56" i="9"/>
  <c r="FH56" i="9" s="1"/>
  <c r="FN56" i="9" s="1"/>
  <c r="DY56" i="9"/>
  <c r="DX56" i="9"/>
  <c r="DK56" i="9"/>
  <c r="DE56" i="9"/>
  <c r="CW56" i="9"/>
  <c r="CV56" i="9"/>
  <c r="DF56" i="9" s="1"/>
  <c r="CB56" i="9" s="1"/>
  <c r="DH56" i="9" s="1"/>
  <c r="CO56" i="9"/>
  <c r="CN56" i="9"/>
  <c r="CK56" i="9"/>
  <c r="CJ56" i="9"/>
  <c r="CG56" i="9"/>
  <c r="CF56" i="9"/>
  <c r="CA56" i="9"/>
  <c r="CQ56" i="9" s="1"/>
  <c r="BZ56" i="9"/>
  <c r="BY56" i="9"/>
  <c r="BX56" i="9"/>
  <c r="DD56" i="9" s="1"/>
  <c r="BU56" i="9"/>
  <c r="DA56" i="9" s="1"/>
  <c r="BT56" i="9"/>
  <c r="CZ56" i="9" s="1"/>
  <c r="BQ56" i="9"/>
  <c r="BP56" i="9"/>
  <c r="BI56" i="9"/>
  <c r="BH56" i="9"/>
  <c r="AS56" i="9"/>
  <c r="AR56" i="9"/>
  <c r="AO56" i="9"/>
  <c r="AN56" i="9"/>
  <c r="AT56" i="9" s="1"/>
  <c r="AV56" i="9" s="1"/>
  <c r="AK56" i="9"/>
  <c r="GI56" i="9" s="1"/>
  <c r="GY56" i="9" s="1"/>
  <c r="AJ56" i="9"/>
  <c r="AE56" i="9"/>
  <c r="AD56" i="9"/>
  <c r="AC56" i="9"/>
  <c r="AB56" i="9"/>
  <c r="Y56" i="9"/>
  <c r="Q56" i="9" s="1"/>
  <c r="X56" i="9"/>
  <c r="U56" i="9"/>
  <c r="BA56" i="9" s="1"/>
  <c r="T56" i="9"/>
  <c r="O56" i="9"/>
  <c r="N56" i="9"/>
  <c r="K56" i="9"/>
  <c r="J56" i="9"/>
  <c r="HF55" i="9"/>
  <c r="HC55" i="9"/>
  <c r="HG55" i="9" s="1"/>
  <c r="HB55" i="9"/>
  <c r="GU55" i="9"/>
  <c r="GN55" i="9"/>
  <c r="GM55" i="9"/>
  <c r="GL55" i="9"/>
  <c r="GT55" i="9" s="1"/>
  <c r="GX55" i="9" s="1"/>
  <c r="GG55" i="9"/>
  <c r="GK55" i="9" s="1"/>
  <c r="GE55" i="9"/>
  <c r="GD55" i="9"/>
  <c r="GC55" i="9"/>
  <c r="GB55" i="9"/>
  <c r="FY55" i="9"/>
  <c r="FX55" i="9"/>
  <c r="FU55" i="9"/>
  <c r="FT55" i="9"/>
  <c r="FO55" i="9"/>
  <c r="EK55" i="9" s="1"/>
  <c r="FM55" i="9"/>
  <c r="FL55" i="9"/>
  <c r="FI55" i="9"/>
  <c r="FH55" i="9"/>
  <c r="EY55" i="9"/>
  <c r="EX55" i="9"/>
  <c r="EZ55" i="9" s="1"/>
  <c r="EW55" i="9"/>
  <c r="EV55" i="9"/>
  <c r="ES55" i="9"/>
  <c r="ER55" i="9"/>
  <c r="EO55" i="9"/>
  <c r="EN55" i="9"/>
  <c r="GH55" i="9" s="1"/>
  <c r="EI55" i="9"/>
  <c r="EH55" i="9"/>
  <c r="EG55" i="9"/>
  <c r="EF55" i="9"/>
  <c r="EC55" i="9"/>
  <c r="EB55" i="9"/>
  <c r="DY55" i="9"/>
  <c r="FE55" i="9" s="1"/>
  <c r="DX55" i="9"/>
  <c r="FD55" i="9" s="1"/>
  <c r="DF55" i="9"/>
  <c r="CB55" i="9" s="1"/>
  <c r="DH55" i="9" s="1"/>
  <c r="DE55" i="9"/>
  <c r="CW55" i="9"/>
  <c r="CV55" i="9"/>
  <c r="CP55" i="9"/>
  <c r="CR55" i="9" s="1"/>
  <c r="CO55" i="9"/>
  <c r="CN55" i="9"/>
  <c r="CK55" i="9"/>
  <c r="CJ55" i="9"/>
  <c r="GP55" i="9" s="1"/>
  <c r="CG55" i="9"/>
  <c r="CF55" i="9"/>
  <c r="CA55" i="9"/>
  <c r="BZ55" i="9"/>
  <c r="BY55" i="9"/>
  <c r="BX55" i="9"/>
  <c r="DD55" i="9" s="1"/>
  <c r="BU55" i="9"/>
  <c r="DA55" i="9" s="1"/>
  <c r="BT55" i="9"/>
  <c r="CZ55" i="9" s="1"/>
  <c r="BQ55" i="9"/>
  <c r="BP55" i="9"/>
  <c r="BD55" i="9"/>
  <c r="BA55" i="9"/>
  <c r="AT55" i="9"/>
  <c r="AS55" i="9"/>
  <c r="AR55" i="9"/>
  <c r="AO55" i="9"/>
  <c r="GQ55" i="9" s="1"/>
  <c r="AN55" i="9"/>
  <c r="AK55" i="9"/>
  <c r="GI55" i="9" s="1"/>
  <c r="AJ55" i="9"/>
  <c r="AE55" i="9"/>
  <c r="AD55" i="9"/>
  <c r="DJ55" i="9" s="1"/>
  <c r="AC55" i="9"/>
  <c r="BI55" i="9" s="1"/>
  <c r="AB55" i="9"/>
  <c r="Y55" i="9"/>
  <c r="X55" i="9"/>
  <c r="U55" i="9"/>
  <c r="T55" i="9"/>
  <c r="O55" i="9"/>
  <c r="N55" i="9"/>
  <c r="K55" i="9"/>
  <c r="J55" i="9"/>
  <c r="HC54" i="9"/>
  <c r="HB54" i="9"/>
  <c r="GU54" i="9"/>
  <c r="GR54" i="9"/>
  <c r="GM54" i="9"/>
  <c r="GL54" i="9"/>
  <c r="GT54" i="9" s="1"/>
  <c r="GG54" i="9"/>
  <c r="GK54" i="9" s="1"/>
  <c r="GF54" i="9"/>
  <c r="GE54" i="9"/>
  <c r="GD54" i="9"/>
  <c r="GC54" i="9"/>
  <c r="GB54" i="9"/>
  <c r="FY54" i="9"/>
  <c r="FX54" i="9"/>
  <c r="FU54" i="9"/>
  <c r="FT54" i="9"/>
  <c r="FM54" i="9"/>
  <c r="FL54" i="9"/>
  <c r="FI54" i="9"/>
  <c r="FH54" i="9"/>
  <c r="FE54" i="9"/>
  <c r="EW54" i="9"/>
  <c r="EV54" i="9"/>
  <c r="ES54" i="9"/>
  <c r="ER54" i="9"/>
  <c r="EO54" i="9"/>
  <c r="EY54" i="9" s="1"/>
  <c r="EN54" i="9"/>
  <c r="EI54" i="9"/>
  <c r="EH54" i="9"/>
  <c r="EG54" i="9"/>
  <c r="EF54" i="9"/>
  <c r="EC54" i="9"/>
  <c r="EB54" i="9"/>
  <c r="DY54" i="9"/>
  <c r="DX54" i="9"/>
  <c r="FD54" i="9" s="1"/>
  <c r="DE54" i="9"/>
  <c r="DD54" i="9"/>
  <c r="CV54" i="9"/>
  <c r="DF54" i="9" s="1"/>
  <c r="CB54" i="9" s="1"/>
  <c r="DH54" i="9" s="1"/>
  <c r="CO54" i="9"/>
  <c r="CN54" i="9"/>
  <c r="CK54" i="9"/>
  <c r="CJ54" i="9"/>
  <c r="CG54" i="9"/>
  <c r="CF54" i="9"/>
  <c r="CA54" i="9"/>
  <c r="BZ54" i="9"/>
  <c r="BY54" i="9"/>
  <c r="BX54" i="9"/>
  <c r="HD54" i="9" s="1"/>
  <c r="BU54" i="9"/>
  <c r="BT54" i="9"/>
  <c r="CZ54" i="9" s="1"/>
  <c r="BQ54" i="9"/>
  <c r="CW54" i="9" s="1"/>
  <c r="BP54" i="9"/>
  <c r="BI54" i="9"/>
  <c r="BH54" i="9"/>
  <c r="BD54" i="9"/>
  <c r="BA54" i="9"/>
  <c r="AT54" i="9"/>
  <c r="AV54" i="9" s="1"/>
  <c r="AS54" i="9"/>
  <c r="AR54" i="9"/>
  <c r="HF54" i="9" s="1"/>
  <c r="AO54" i="9"/>
  <c r="GQ54" i="9" s="1"/>
  <c r="AN54" i="9"/>
  <c r="AK54" i="9"/>
  <c r="AJ54" i="9"/>
  <c r="GH54" i="9" s="1"/>
  <c r="AE54" i="9"/>
  <c r="AD54" i="9"/>
  <c r="DJ54" i="9" s="1"/>
  <c r="AC54" i="9"/>
  <c r="Q54" i="9" s="1"/>
  <c r="AB54" i="9"/>
  <c r="Y54" i="9"/>
  <c r="BE54" i="9" s="1"/>
  <c r="X54" i="9"/>
  <c r="GN54" i="9" s="1"/>
  <c r="GV54" i="9" s="1"/>
  <c r="U54" i="9"/>
  <c r="T54" i="9"/>
  <c r="O54" i="9"/>
  <c r="N54" i="9"/>
  <c r="K54" i="9"/>
  <c r="J54" i="9"/>
  <c r="HC53" i="9"/>
  <c r="HG53" i="9" s="1"/>
  <c r="HB53" i="9"/>
  <c r="HF53" i="9" s="1"/>
  <c r="GT53" i="9"/>
  <c r="GP53" i="9"/>
  <c r="GO53" i="9"/>
  <c r="GS53" i="9" s="1"/>
  <c r="GN53" i="9"/>
  <c r="GM53" i="9"/>
  <c r="GL53" i="9"/>
  <c r="GG53" i="9"/>
  <c r="GE53" i="9"/>
  <c r="GD53" i="9"/>
  <c r="GH53" i="9" s="1"/>
  <c r="GX53" i="9" s="1"/>
  <c r="GC53" i="9"/>
  <c r="GB53" i="9"/>
  <c r="FY53" i="9"/>
  <c r="FX53" i="9"/>
  <c r="FU53" i="9"/>
  <c r="FT53" i="9"/>
  <c r="FM53" i="9"/>
  <c r="FH53" i="9"/>
  <c r="FE53" i="9"/>
  <c r="EX53" i="9"/>
  <c r="EW53" i="9"/>
  <c r="EV53" i="9"/>
  <c r="ES53" i="9"/>
  <c r="ER53" i="9"/>
  <c r="EO53" i="9"/>
  <c r="EN53" i="9"/>
  <c r="EI53" i="9"/>
  <c r="EH53" i="9"/>
  <c r="EG53" i="9"/>
  <c r="EF53" i="9"/>
  <c r="FL53" i="9" s="1"/>
  <c r="EC53" i="9"/>
  <c r="FI53" i="9" s="1"/>
  <c r="EB53" i="9"/>
  <c r="DY53" i="9"/>
  <c r="DX53" i="9"/>
  <c r="FD53" i="9" s="1"/>
  <c r="FN53" i="9" s="1"/>
  <c r="DJ53" i="9"/>
  <c r="DE53" i="9"/>
  <c r="DD53" i="9"/>
  <c r="DA53" i="9"/>
  <c r="CW53" i="9"/>
  <c r="CS53" i="9"/>
  <c r="CO53" i="9"/>
  <c r="CN53" i="9"/>
  <c r="CK53" i="9"/>
  <c r="CJ53" i="9"/>
  <c r="CG53" i="9"/>
  <c r="CF53" i="9"/>
  <c r="CA53" i="9"/>
  <c r="CQ53" i="9" s="1"/>
  <c r="BZ53" i="9"/>
  <c r="CP53" i="9" s="1"/>
  <c r="BY53" i="9"/>
  <c r="BX53" i="9"/>
  <c r="BU53" i="9"/>
  <c r="BT53" i="9"/>
  <c r="CZ53" i="9" s="1"/>
  <c r="BQ53" i="9"/>
  <c r="BP53" i="9"/>
  <c r="CV53" i="9" s="1"/>
  <c r="BI53" i="9"/>
  <c r="BH53" i="9"/>
  <c r="BD53" i="9"/>
  <c r="BA53" i="9"/>
  <c r="AT53" i="9"/>
  <c r="AS53" i="9"/>
  <c r="AR53" i="9"/>
  <c r="AO53" i="9"/>
  <c r="AN53" i="9"/>
  <c r="AK53" i="9"/>
  <c r="AJ53" i="9"/>
  <c r="AE53" i="9"/>
  <c r="AD53" i="9"/>
  <c r="AC53" i="9"/>
  <c r="AB53" i="9"/>
  <c r="Y53" i="9"/>
  <c r="BE53" i="9" s="1"/>
  <c r="X53" i="9"/>
  <c r="U53" i="9"/>
  <c r="T53" i="9"/>
  <c r="Q53" i="9"/>
  <c r="O53" i="9"/>
  <c r="N53" i="9"/>
  <c r="K53" i="9"/>
  <c r="J53" i="9"/>
  <c r="HC52" i="9"/>
  <c r="HG52" i="9" s="1"/>
  <c r="HB52" i="9"/>
  <c r="HF52" i="9" s="1"/>
  <c r="GT52" i="9"/>
  <c r="GM52" i="9"/>
  <c r="GL52" i="9"/>
  <c r="GE52" i="9"/>
  <c r="GD52" i="9"/>
  <c r="GC52" i="9"/>
  <c r="GB52" i="9"/>
  <c r="FY52" i="9"/>
  <c r="FX52" i="9"/>
  <c r="FU52" i="9"/>
  <c r="FT52" i="9"/>
  <c r="FM52" i="9"/>
  <c r="FI52" i="9"/>
  <c r="FD52" i="9"/>
  <c r="EW52" i="9"/>
  <c r="EV52" i="9"/>
  <c r="ES52" i="9"/>
  <c r="ER52" i="9"/>
  <c r="EO52" i="9"/>
  <c r="GI52" i="9" s="1"/>
  <c r="EN52" i="9"/>
  <c r="EI52" i="9"/>
  <c r="EH52" i="9"/>
  <c r="EG52" i="9"/>
  <c r="EF52" i="9"/>
  <c r="FL52" i="9" s="1"/>
  <c r="EC52" i="9"/>
  <c r="EB52" i="9"/>
  <c r="DY52" i="9"/>
  <c r="FE52" i="9" s="1"/>
  <c r="FO52" i="9" s="1"/>
  <c r="EK52" i="9" s="1"/>
  <c r="DX52" i="9"/>
  <c r="DK52" i="9"/>
  <c r="DE52" i="9"/>
  <c r="DG52" i="9" s="1"/>
  <c r="CC52" i="9" s="1"/>
  <c r="DI52" i="9" s="1"/>
  <c r="DA52" i="9"/>
  <c r="CZ52" i="9"/>
  <c r="CO52" i="9"/>
  <c r="CN52" i="9"/>
  <c r="CK52" i="9"/>
  <c r="CQ52" i="9" s="1"/>
  <c r="CS52" i="9" s="1"/>
  <c r="CJ52" i="9"/>
  <c r="CG52" i="9"/>
  <c r="CF52" i="9"/>
  <c r="CA52" i="9"/>
  <c r="BZ52" i="9"/>
  <c r="BY52" i="9"/>
  <c r="HE52" i="9" s="1"/>
  <c r="BX52" i="9"/>
  <c r="DD52" i="9" s="1"/>
  <c r="BU52" i="9"/>
  <c r="BT52" i="9"/>
  <c r="BQ52" i="9"/>
  <c r="CW52" i="9" s="1"/>
  <c r="BP52" i="9"/>
  <c r="BD52" i="9"/>
  <c r="AZ52" i="9"/>
  <c r="AW52" i="9"/>
  <c r="AS52" i="9"/>
  <c r="AR52" i="9"/>
  <c r="AO52" i="9"/>
  <c r="AN52" i="9"/>
  <c r="AK52" i="9"/>
  <c r="AJ52" i="9"/>
  <c r="AE52" i="9"/>
  <c r="AU52" i="9" s="1"/>
  <c r="AD52" i="9"/>
  <c r="AC52" i="9"/>
  <c r="BI52" i="9" s="1"/>
  <c r="AB52" i="9"/>
  <c r="Y52" i="9"/>
  <c r="X52" i="9"/>
  <c r="U52" i="9"/>
  <c r="T52" i="9"/>
  <c r="O52" i="9"/>
  <c r="N52" i="9"/>
  <c r="K52" i="9"/>
  <c r="J52" i="9"/>
  <c r="HF51" i="9"/>
  <c r="HC51" i="9"/>
  <c r="HB51" i="9"/>
  <c r="GM51" i="9"/>
  <c r="GL51" i="9"/>
  <c r="GI51" i="9"/>
  <c r="GE51" i="9"/>
  <c r="GD51" i="9"/>
  <c r="GH51" i="9" s="1"/>
  <c r="GC51" i="9"/>
  <c r="GB51" i="9"/>
  <c r="FY51" i="9"/>
  <c r="FX51" i="9"/>
  <c r="FU51" i="9"/>
  <c r="FT51" i="9"/>
  <c r="FM51" i="9"/>
  <c r="FD51" i="9"/>
  <c r="EW51" i="9"/>
  <c r="EV51" i="9"/>
  <c r="ES51" i="9"/>
  <c r="ER51" i="9"/>
  <c r="GP51" i="9" s="1"/>
  <c r="EO51" i="9"/>
  <c r="EN51" i="9"/>
  <c r="EI51" i="9"/>
  <c r="EH51" i="9"/>
  <c r="EG51" i="9"/>
  <c r="EF51" i="9"/>
  <c r="FL51" i="9" s="1"/>
  <c r="FN51" i="9" s="1"/>
  <c r="EC51" i="9"/>
  <c r="FI51" i="9" s="1"/>
  <c r="EB51" i="9"/>
  <c r="FH51" i="9" s="1"/>
  <c r="DY51" i="9"/>
  <c r="FE51" i="9" s="1"/>
  <c r="DX51" i="9"/>
  <c r="DK51" i="9"/>
  <c r="DE51" i="9"/>
  <c r="DA51" i="9"/>
  <c r="CZ51" i="9"/>
  <c r="CV51" i="9"/>
  <c r="CO51" i="9"/>
  <c r="CN51" i="9"/>
  <c r="CK51" i="9"/>
  <c r="CJ51" i="9"/>
  <c r="CG51" i="9"/>
  <c r="CF51" i="9"/>
  <c r="CA51" i="9"/>
  <c r="BZ51" i="9"/>
  <c r="BY51" i="9"/>
  <c r="BX51" i="9"/>
  <c r="DD51" i="9" s="1"/>
  <c r="BU51" i="9"/>
  <c r="BT51" i="9"/>
  <c r="BQ51" i="9"/>
  <c r="CW51" i="9" s="1"/>
  <c r="BP51" i="9"/>
  <c r="BH51" i="9"/>
  <c r="AV51" i="9"/>
  <c r="AS51" i="9"/>
  <c r="AR51" i="9"/>
  <c r="AO51" i="9"/>
  <c r="AU51" i="9" s="1"/>
  <c r="AW51" i="9" s="1"/>
  <c r="AN51" i="9"/>
  <c r="AK51" i="9"/>
  <c r="AJ51" i="9"/>
  <c r="AT51" i="9" s="1"/>
  <c r="AE51" i="9"/>
  <c r="AD51" i="9"/>
  <c r="AC51" i="9"/>
  <c r="AB51" i="9"/>
  <c r="Y51" i="9"/>
  <c r="GO51" i="9" s="1"/>
  <c r="X51" i="9"/>
  <c r="U51" i="9"/>
  <c r="T51" i="9"/>
  <c r="AZ51" i="9" s="1"/>
  <c r="O51" i="9"/>
  <c r="N51" i="9"/>
  <c r="K51" i="9"/>
  <c r="J51" i="9"/>
  <c r="HG50" i="9"/>
  <c r="HE50" i="9"/>
  <c r="HI50" i="9" s="1"/>
  <c r="HD50" i="9"/>
  <c r="HC50" i="9"/>
  <c r="HB50" i="9"/>
  <c r="GU50" i="9"/>
  <c r="GP50" i="9"/>
  <c r="GN50" i="9"/>
  <c r="GM50" i="9"/>
  <c r="GL50" i="9"/>
  <c r="GT50" i="9" s="1"/>
  <c r="GF50" i="9"/>
  <c r="GJ50" i="9" s="1"/>
  <c r="GE50" i="9"/>
  <c r="GD50" i="9"/>
  <c r="GC50" i="9"/>
  <c r="GB50" i="9"/>
  <c r="FY50" i="9"/>
  <c r="FX50" i="9"/>
  <c r="FU50" i="9"/>
  <c r="FT50" i="9"/>
  <c r="FM50" i="9"/>
  <c r="FL50" i="9"/>
  <c r="FE50" i="9"/>
  <c r="FO50" i="9" s="1"/>
  <c r="EK50" i="9" s="1"/>
  <c r="EW50" i="9"/>
  <c r="EV50" i="9"/>
  <c r="ES50" i="9"/>
  <c r="ER50" i="9"/>
  <c r="EO50" i="9"/>
  <c r="EN50" i="9"/>
  <c r="EI50" i="9"/>
  <c r="EH50" i="9"/>
  <c r="EG50" i="9"/>
  <c r="EF50" i="9"/>
  <c r="EC50" i="9"/>
  <c r="FI50" i="9" s="1"/>
  <c r="EB50" i="9"/>
  <c r="FH50" i="9" s="1"/>
  <c r="DY50" i="9"/>
  <c r="DX50" i="9"/>
  <c r="FD50" i="9" s="1"/>
  <c r="DF50" i="9"/>
  <c r="CB50" i="9" s="1"/>
  <c r="DH50" i="9" s="1"/>
  <c r="DD50" i="9"/>
  <c r="CW50" i="9"/>
  <c r="DG50" i="9" s="1"/>
  <c r="CC50" i="9" s="1"/>
  <c r="DI50" i="9" s="1"/>
  <c r="CS50" i="9"/>
  <c r="CO50" i="9"/>
  <c r="CN50" i="9"/>
  <c r="CK50" i="9"/>
  <c r="CJ50" i="9"/>
  <c r="CG50" i="9"/>
  <c r="CQ50" i="9" s="1"/>
  <c r="CF50" i="9"/>
  <c r="CA50" i="9"/>
  <c r="BZ50" i="9"/>
  <c r="BY50" i="9"/>
  <c r="DE50" i="9" s="1"/>
  <c r="BX50" i="9"/>
  <c r="BU50" i="9"/>
  <c r="DA50" i="9" s="1"/>
  <c r="BT50" i="9"/>
  <c r="CZ50" i="9" s="1"/>
  <c r="BQ50" i="9"/>
  <c r="Q50" i="9" s="1"/>
  <c r="BP50" i="9"/>
  <c r="CV50" i="9" s="1"/>
  <c r="BH50" i="9"/>
  <c r="BE50" i="9"/>
  <c r="AS50" i="9"/>
  <c r="AR50" i="9"/>
  <c r="HF50" i="9" s="1"/>
  <c r="AO50" i="9"/>
  <c r="GQ50" i="9" s="1"/>
  <c r="AN50" i="9"/>
  <c r="AK50" i="9"/>
  <c r="AJ50" i="9"/>
  <c r="AE50" i="9"/>
  <c r="AD50" i="9"/>
  <c r="AC50" i="9"/>
  <c r="BI50" i="9" s="1"/>
  <c r="AB50" i="9"/>
  <c r="Y50" i="9"/>
  <c r="GO50" i="9" s="1"/>
  <c r="X50" i="9"/>
  <c r="U50" i="9"/>
  <c r="T50" i="9"/>
  <c r="AZ50" i="9" s="1"/>
  <c r="O50" i="9"/>
  <c r="N50" i="9"/>
  <c r="K50" i="9"/>
  <c r="J50" i="9"/>
  <c r="HD49" i="9"/>
  <c r="HC49" i="9"/>
  <c r="HB49" i="9"/>
  <c r="GQ49" i="9"/>
  <c r="GY49" i="9" s="1"/>
  <c r="GP49" i="9"/>
  <c r="GM49" i="9"/>
  <c r="GU49" i="9" s="1"/>
  <c r="GL49" i="9"/>
  <c r="GI49" i="9"/>
  <c r="GE49" i="9"/>
  <c r="GD49" i="9"/>
  <c r="GH49" i="9" s="1"/>
  <c r="GC49" i="9"/>
  <c r="GB49" i="9"/>
  <c r="FY49" i="9"/>
  <c r="FX49" i="9"/>
  <c r="FU49" i="9"/>
  <c r="FT49" i="9"/>
  <c r="FL49" i="9"/>
  <c r="FI49" i="9"/>
  <c r="FH49" i="9"/>
  <c r="FD49" i="9"/>
  <c r="EW49" i="9"/>
  <c r="EV49" i="9"/>
  <c r="ES49" i="9"/>
  <c r="ER49" i="9"/>
  <c r="EO49" i="9"/>
  <c r="EN49" i="9"/>
  <c r="EI49" i="9"/>
  <c r="EH49" i="9"/>
  <c r="EG49" i="9"/>
  <c r="FM49" i="9" s="1"/>
  <c r="EF49" i="9"/>
  <c r="EC49" i="9"/>
  <c r="EB49" i="9"/>
  <c r="DY49" i="9"/>
  <c r="FE49" i="9" s="1"/>
  <c r="FO49" i="9" s="1"/>
  <c r="EK49" i="9" s="1"/>
  <c r="DX49" i="9"/>
  <c r="DK49" i="9"/>
  <c r="DJ49" i="9"/>
  <c r="DD49" i="9"/>
  <c r="DA49" i="9"/>
  <c r="CZ49" i="9"/>
  <c r="CP49" i="9"/>
  <c r="CO49" i="9"/>
  <c r="CN49" i="9"/>
  <c r="CK49" i="9"/>
  <c r="CQ49" i="9" s="1"/>
  <c r="CS49" i="9" s="1"/>
  <c r="CJ49" i="9"/>
  <c r="CG49" i="9"/>
  <c r="CF49" i="9"/>
  <c r="CA49" i="9"/>
  <c r="BZ49" i="9"/>
  <c r="BY49" i="9"/>
  <c r="DE49" i="9" s="1"/>
  <c r="BX49" i="9"/>
  <c r="BU49" i="9"/>
  <c r="BT49" i="9"/>
  <c r="BQ49" i="9"/>
  <c r="CW49" i="9" s="1"/>
  <c r="BP49" i="9"/>
  <c r="BH49" i="9"/>
  <c r="BD49" i="9"/>
  <c r="AW49" i="9"/>
  <c r="AS49" i="9"/>
  <c r="HG49" i="9" s="1"/>
  <c r="AR49" i="9"/>
  <c r="AO49" i="9"/>
  <c r="AU49" i="9" s="1"/>
  <c r="AN49" i="9"/>
  <c r="AK49" i="9"/>
  <c r="AJ49" i="9"/>
  <c r="AE49" i="9"/>
  <c r="AD49" i="9"/>
  <c r="AC49" i="9"/>
  <c r="AB49" i="9"/>
  <c r="Y49" i="9"/>
  <c r="X49" i="9"/>
  <c r="GN49" i="9" s="1"/>
  <c r="U49" i="9"/>
  <c r="T49" i="9"/>
  <c r="GF49" i="9" s="1"/>
  <c r="GV49" i="9" s="1"/>
  <c r="O49" i="9"/>
  <c r="N49" i="9"/>
  <c r="K49" i="9"/>
  <c r="J49" i="9"/>
  <c r="HE48" i="9"/>
  <c r="HI48" i="9" s="1"/>
  <c r="HC48" i="9"/>
  <c r="HB48" i="9"/>
  <c r="HF48" i="9" s="1"/>
  <c r="GM48" i="9"/>
  <c r="GU48" i="9" s="1"/>
  <c r="GL48" i="9"/>
  <c r="GT48" i="9" s="1"/>
  <c r="GH48" i="9"/>
  <c r="GE48" i="9"/>
  <c r="GD48" i="9"/>
  <c r="GC48" i="9"/>
  <c r="GB48" i="9"/>
  <c r="FY48" i="9"/>
  <c r="FX48" i="9"/>
  <c r="FU48" i="9"/>
  <c r="FT48" i="9"/>
  <c r="FM48" i="9"/>
  <c r="FL48" i="9"/>
  <c r="FH48" i="9"/>
  <c r="FD48" i="9"/>
  <c r="FN48" i="9" s="1"/>
  <c r="EJ48" i="9" s="1"/>
  <c r="EY48" i="9"/>
  <c r="EW48" i="9"/>
  <c r="EV48" i="9"/>
  <c r="ES48" i="9"/>
  <c r="ER48" i="9"/>
  <c r="EX48" i="9" s="1"/>
  <c r="EO48" i="9"/>
  <c r="EN48" i="9"/>
  <c r="EI48" i="9"/>
  <c r="EH48" i="9"/>
  <c r="EG48" i="9"/>
  <c r="EF48" i="9"/>
  <c r="EC48" i="9"/>
  <c r="FI48" i="9" s="1"/>
  <c r="EB48" i="9"/>
  <c r="DY48" i="9"/>
  <c r="FE48" i="9" s="1"/>
  <c r="DX48" i="9"/>
  <c r="DJ48" i="9"/>
  <c r="DD48" i="9"/>
  <c r="DA48" i="9"/>
  <c r="DG48" i="9" s="1"/>
  <c r="CC48" i="9" s="1"/>
  <c r="DI48" i="9" s="1"/>
  <c r="CW48" i="9"/>
  <c r="CO48" i="9"/>
  <c r="CN48" i="9"/>
  <c r="CK48" i="9"/>
  <c r="GQ48" i="9" s="1"/>
  <c r="CJ48" i="9"/>
  <c r="CG48" i="9"/>
  <c r="CF48" i="9"/>
  <c r="CA48" i="9"/>
  <c r="BZ48" i="9"/>
  <c r="BY48" i="9"/>
  <c r="DE48" i="9" s="1"/>
  <c r="BX48" i="9"/>
  <c r="BU48" i="9"/>
  <c r="BT48" i="9"/>
  <c r="GN48" i="9" s="1"/>
  <c r="BQ48" i="9"/>
  <c r="BP48" i="9"/>
  <c r="CV48" i="9" s="1"/>
  <c r="BI48" i="9"/>
  <c r="BD48" i="9"/>
  <c r="BA48" i="9"/>
  <c r="AS48" i="9"/>
  <c r="HG48" i="9" s="1"/>
  <c r="AR48" i="9"/>
  <c r="AO48" i="9"/>
  <c r="AN48" i="9"/>
  <c r="AT48" i="9" s="1"/>
  <c r="AK48" i="9"/>
  <c r="GI48" i="9" s="1"/>
  <c r="AJ48" i="9"/>
  <c r="AE48" i="9"/>
  <c r="AD48" i="9"/>
  <c r="AC48" i="9"/>
  <c r="AB48" i="9"/>
  <c r="HD48" i="9" s="1"/>
  <c r="Y48" i="9"/>
  <c r="BE48" i="9" s="1"/>
  <c r="X48" i="9"/>
  <c r="U48" i="9"/>
  <c r="T48" i="9"/>
  <c r="O48" i="9"/>
  <c r="N48" i="9"/>
  <c r="K48" i="9"/>
  <c r="J48" i="9"/>
  <c r="HD47" i="9"/>
  <c r="HC47" i="9"/>
  <c r="HB47" i="9"/>
  <c r="GU47" i="9"/>
  <c r="GQ47" i="9"/>
  <c r="GM47" i="9"/>
  <c r="GL47" i="9"/>
  <c r="GT47" i="9" s="1"/>
  <c r="GE47" i="9"/>
  <c r="GD47" i="9"/>
  <c r="GC47" i="9"/>
  <c r="GB47" i="9"/>
  <c r="FY47" i="9"/>
  <c r="FX47" i="9"/>
  <c r="FU47" i="9"/>
  <c r="FT47" i="9"/>
  <c r="FM47" i="9"/>
  <c r="FD47" i="9"/>
  <c r="EW47" i="9"/>
  <c r="EV47" i="9"/>
  <c r="ES47" i="9"/>
  <c r="ER47" i="9"/>
  <c r="EO47" i="9"/>
  <c r="EY47" i="9" s="1"/>
  <c r="EN47" i="9"/>
  <c r="EI47" i="9"/>
  <c r="FA47" i="9" s="1"/>
  <c r="EH47" i="9"/>
  <c r="EG47" i="9"/>
  <c r="EF47" i="9"/>
  <c r="FL47" i="9" s="1"/>
  <c r="EC47" i="9"/>
  <c r="FI47" i="9" s="1"/>
  <c r="EB47" i="9"/>
  <c r="FH47" i="9" s="1"/>
  <c r="FN47" i="9" s="1"/>
  <c r="EJ47" i="9" s="1"/>
  <c r="DY47" i="9"/>
  <c r="FE47" i="9" s="1"/>
  <c r="FO47" i="9" s="1"/>
  <c r="DX47" i="9"/>
  <c r="DE47" i="9"/>
  <c r="CZ47" i="9"/>
  <c r="CW47" i="9"/>
  <c r="CP47" i="9"/>
  <c r="CO47" i="9"/>
  <c r="CN47" i="9"/>
  <c r="CK47" i="9"/>
  <c r="CJ47" i="9"/>
  <c r="CG47" i="9"/>
  <c r="CF47" i="9"/>
  <c r="CA47" i="9"/>
  <c r="BZ47" i="9"/>
  <c r="CR47" i="9" s="1"/>
  <c r="BY47" i="9"/>
  <c r="BX47" i="9"/>
  <c r="DD47" i="9" s="1"/>
  <c r="HH47" i="9" s="1"/>
  <c r="BU47" i="9"/>
  <c r="DA47" i="9" s="1"/>
  <c r="BT47" i="9"/>
  <c r="BQ47" i="9"/>
  <c r="BP47" i="9"/>
  <c r="GF47" i="9" s="1"/>
  <c r="BI47" i="9"/>
  <c r="BE47" i="9"/>
  <c r="AZ47" i="9"/>
  <c r="AS47" i="9"/>
  <c r="AR47" i="9"/>
  <c r="AO47" i="9"/>
  <c r="AN47" i="9"/>
  <c r="AK47" i="9"/>
  <c r="AJ47" i="9"/>
  <c r="AE47" i="9"/>
  <c r="AD47" i="9"/>
  <c r="AC47" i="9"/>
  <c r="HE47" i="9" s="1"/>
  <c r="HI47" i="9" s="1"/>
  <c r="AB47" i="9"/>
  <c r="BH47" i="9" s="1"/>
  <c r="Y47" i="9"/>
  <c r="X47" i="9"/>
  <c r="BD47" i="9" s="1"/>
  <c r="U47" i="9"/>
  <c r="T47" i="9"/>
  <c r="O47" i="9"/>
  <c r="N47" i="9"/>
  <c r="K47" i="9"/>
  <c r="J47" i="9"/>
  <c r="HC46" i="9"/>
  <c r="HB46" i="9"/>
  <c r="HF46" i="9" s="1"/>
  <c r="GM46" i="9"/>
  <c r="GU46" i="9" s="1"/>
  <c r="GL46" i="9"/>
  <c r="GT46" i="9" s="1"/>
  <c r="GH46" i="9"/>
  <c r="GG46" i="9"/>
  <c r="GE46" i="9"/>
  <c r="GD46" i="9"/>
  <c r="GC46" i="9"/>
  <c r="GB46" i="9"/>
  <c r="FY46" i="9"/>
  <c r="FX46" i="9"/>
  <c r="FU46" i="9"/>
  <c r="FT46" i="9"/>
  <c r="FM46" i="9"/>
  <c r="FE46" i="9"/>
  <c r="EX46" i="9"/>
  <c r="EZ46" i="9" s="1"/>
  <c r="EW46" i="9"/>
  <c r="EV46" i="9"/>
  <c r="ES46" i="9"/>
  <c r="ER46" i="9"/>
  <c r="EO46" i="9"/>
  <c r="EN46" i="9"/>
  <c r="EI46" i="9"/>
  <c r="EH46" i="9"/>
  <c r="EG46" i="9"/>
  <c r="EF46" i="9"/>
  <c r="FL46" i="9" s="1"/>
  <c r="EC46" i="9"/>
  <c r="FI46" i="9" s="1"/>
  <c r="EB46" i="9"/>
  <c r="FH46" i="9" s="1"/>
  <c r="DY46" i="9"/>
  <c r="DX46" i="9"/>
  <c r="FD46" i="9" s="1"/>
  <c r="FN46" i="9" s="1"/>
  <c r="DK46" i="9"/>
  <c r="DE46" i="9"/>
  <c r="DA46" i="9"/>
  <c r="CW46" i="9"/>
  <c r="DG46" i="9" s="1"/>
  <c r="CC46" i="9" s="1"/>
  <c r="DI46" i="9" s="1"/>
  <c r="CV46" i="9"/>
  <c r="CO46" i="9"/>
  <c r="CN46" i="9"/>
  <c r="CK46" i="9"/>
  <c r="CJ46" i="9"/>
  <c r="CG46" i="9"/>
  <c r="CQ46" i="9" s="1"/>
  <c r="CF46" i="9"/>
  <c r="CA46" i="9"/>
  <c r="BZ46" i="9"/>
  <c r="BY46" i="9"/>
  <c r="BX46" i="9"/>
  <c r="DD46" i="9" s="1"/>
  <c r="BU46" i="9"/>
  <c r="BT46" i="9"/>
  <c r="CZ46" i="9" s="1"/>
  <c r="DF46" i="9" s="1"/>
  <c r="CB46" i="9" s="1"/>
  <c r="DH46" i="9" s="1"/>
  <c r="BQ46" i="9"/>
  <c r="BP46" i="9"/>
  <c r="BH46" i="9"/>
  <c r="BE46" i="9"/>
  <c r="AU46" i="9"/>
  <c r="AW46" i="9" s="1"/>
  <c r="AT46" i="9"/>
  <c r="AV46" i="9" s="1"/>
  <c r="AS46" i="9"/>
  <c r="AR46" i="9"/>
  <c r="AO46" i="9"/>
  <c r="AN46" i="9"/>
  <c r="AK46" i="9"/>
  <c r="AJ46" i="9"/>
  <c r="AE46" i="9"/>
  <c r="AD46" i="9"/>
  <c r="AC46" i="9"/>
  <c r="AB46" i="9"/>
  <c r="Y46" i="9"/>
  <c r="GO46" i="9" s="1"/>
  <c r="X46" i="9"/>
  <c r="U46" i="9"/>
  <c r="T46" i="9"/>
  <c r="O46" i="9"/>
  <c r="N46" i="9"/>
  <c r="K46" i="9"/>
  <c r="J46" i="9"/>
  <c r="HH45" i="9"/>
  <c r="HD45" i="9"/>
  <c r="HC45" i="9"/>
  <c r="HG45" i="9" s="1"/>
  <c r="HB45" i="9"/>
  <c r="GU45" i="9"/>
  <c r="GQ45" i="9"/>
  <c r="GP45" i="9"/>
  <c r="GM45" i="9"/>
  <c r="GL45" i="9"/>
  <c r="GT45" i="9" s="1"/>
  <c r="GI45" i="9"/>
  <c r="GH45" i="9"/>
  <c r="GE45" i="9"/>
  <c r="GD45" i="9"/>
  <c r="GC45" i="9"/>
  <c r="GB45" i="9"/>
  <c r="FY45" i="9"/>
  <c r="FX45" i="9"/>
  <c r="FU45" i="9"/>
  <c r="FT45" i="9"/>
  <c r="FL45" i="9"/>
  <c r="FI45" i="9"/>
  <c r="EW45" i="9"/>
  <c r="EV45" i="9"/>
  <c r="ES45" i="9"/>
  <c r="ER45" i="9"/>
  <c r="EO45" i="9"/>
  <c r="EN45" i="9"/>
  <c r="EI45" i="9"/>
  <c r="EH45" i="9"/>
  <c r="EG45" i="9"/>
  <c r="FM45" i="9" s="1"/>
  <c r="EF45" i="9"/>
  <c r="EC45" i="9"/>
  <c r="EB45" i="9"/>
  <c r="FH45" i="9" s="1"/>
  <c r="FN45" i="9" s="1"/>
  <c r="EJ45" i="9" s="1"/>
  <c r="DY45" i="9"/>
  <c r="FE45" i="9" s="1"/>
  <c r="DX45" i="9"/>
  <c r="FD45" i="9" s="1"/>
  <c r="DK45" i="9"/>
  <c r="DA45" i="9"/>
  <c r="CQ45" i="9"/>
  <c r="CS45" i="9" s="1"/>
  <c r="CP45" i="9"/>
  <c r="CR45" i="9" s="1"/>
  <c r="CO45" i="9"/>
  <c r="CN45" i="9"/>
  <c r="CK45" i="9"/>
  <c r="CJ45" i="9"/>
  <c r="CG45" i="9"/>
  <c r="CF45" i="9"/>
  <c r="CA45" i="9"/>
  <c r="BZ45" i="9"/>
  <c r="BY45" i="9"/>
  <c r="DE45" i="9" s="1"/>
  <c r="BX45" i="9"/>
  <c r="DD45" i="9" s="1"/>
  <c r="BU45" i="9"/>
  <c r="GO45" i="9" s="1"/>
  <c r="GS45" i="9" s="1"/>
  <c r="BT45" i="9"/>
  <c r="CZ45" i="9" s="1"/>
  <c r="BQ45" i="9"/>
  <c r="CW45" i="9" s="1"/>
  <c r="DG45" i="9" s="1"/>
  <c r="CC45" i="9" s="1"/>
  <c r="DI45" i="9" s="1"/>
  <c r="BP45" i="9"/>
  <c r="BH45" i="9"/>
  <c r="BE45" i="9"/>
  <c r="AU45" i="9"/>
  <c r="AS45" i="9"/>
  <c r="AR45" i="9"/>
  <c r="HF45" i="9" s="1"/>
  <c r="AO45" i="9"/>
  <c r="AN45" i="9"/>
  <c r="AK45" i="9"/>
  <c r="AJ45" i="9"/>
  <c r="AE45" i="9"/>
  <c r="AW45" i="9" s="1"/>
  <c r="AD45" i="9"/>
  <c r="AC45" i="9"/>
  <c r="AB45" i="9"/>
  <c r="Y45" i="9"/>
  <c r="X45" i="9"/>
  <c r="U45" i="9"/>
  <c r="T45" i="9"/>
  <c r="AZ45" i="9" s="1"/>
  <c r="P45" i="9"/>
  <c r="O45" i="9"/>
  <c r="N45" i="9"/>
  <c r="K45" i="9"/>
  <c r="J45" i="9"/>
  <c r="HG44" i="9"/>
  <c r="HC44" i="9"/>
  <c r="HB44" i="9"/>
  <c r="GU44" i="9"/>
  <c r="GQ44" i="9"/>
  <c r="GM44" i="9"/>
  <c r="GL44" i="9"/>
  <c r="GT44" i="9" s="1"/>
  <c r="GH44" i="9"/>
  <c r="GG44" i="9"/>
  <c r="GF44" i="9"/>
  <c r="GE44" i="9"/>
  <c r="GD44" i="9"/>
  <c r="GC44" i="9"/>
  <c r="GB44" i="9"/>
  <c r="FY44" i="9"/>
  <c r="FX44" i="9"/>
  <c r="FU44" i="9"/>
  <c r="FT44" i="9"/>
  <c r="FI44" i="9"/>
  <c r="FH44" i="9"/>
  <c r="EY44" i="9"/>
  <c r="FA44" i="9" s="1"/>
  <c r="EW44" i="9"/>
  <c r="EV44" i="9"/>
  <c r="ES44" i="9"/>
  <c r="ER44" i="9"/>
  <c r="EO44" i="9"/>
  <c r="EN44" i="9"/>
  <c r="EI44" i="9"/>
  <c r="EH44" i="9"/>
  <c r="EG44" i="9"/>
  <c r="FM44" i="9" s="1"/>
  <c r="EF44" i="9"/>
  <c r="FL44" i="9" s="1"/>
  <c r="EC44" i="9"/>
  <c r="EB44" i="9"/>
  <c r="DY44" i="9"/>
  <c r="FE44" i="9" s="1"/>
  <c r="FO44" i="9" s="1"/>
  <c r="EK44" i="9" s="1"/>
  <c r="DX44" i="9"/>
  <c r="FD44" i="9" s="1"/>
  <c r="DJ44" i="9"/>
  <c r="DF44" i="9"/>
  <c r="CB44" i="9" s="1"/>
  <c r="DH44" i="9" s="1"/>
  <c r="DD44" i="9"/>
  <c r="CZ44" i="9"/>
  <c r="CW44" i="9"/>
  <c r="CP44" i="9"/>
  <c r="CO44" i="9"/>
  <c r="CN44" i="9"/>
  <c r="CK44" i="9"/>
  <c r="CJ44" i="9"/>
  <c r="CG44" i="9"/>
  <c r="GI44" i="9" s="1"/>
  <c r="CF44" i="9"/>
  <c r="CA44" i="9"/>
  <c r="BZ44" i="9"/>
  <c r="CR44" i="9" s="1"/>
  <c r="BY44" i="9"/>
  <c r="DE44" i="9" s="1"/>
  <c r="BX44" i="9"/>
  <c r="BU44" i="9"/>
  <c r="DA44" i="9" s="1"/>
  <c r="BT44" i="9"/>
  <c r="BQ44" i="9"/>
  <c r="BP44" i="9"/>
  <c r="CV44" i="9" s="1"/>
  <c r="BI44" i="9"/>
  <c r="BK44" i="9" s="1"/>
  <c r="AG44" i="9" s="1"/>
  <c r="BH44" i="9"/>
  <c r="BD44" i="9"/>
  <c r="BA44" i="9"/>
  <c r="AS44" i="9"/>
  <c r="AR44" i="9"/>
  <c r="AO44" i="9"/>
  <c r="AN44" i="9"/>
  <c r="AT44" i="9" s="1"/>
  <c r="DN44" i="9" s="1"/>
  <c r="AK44" i="9"/>
  <c r="AJ44" i="9"/>
  <c r="AE44" i="9"/>
  <c r="AD44" i="9"/>
  <c r="AC44" i="9"/>
  <c r="AB44" i="9"/>
  <c r="HD44" i="9" s="1"/>
  <c r="HH44" i="9" s="1"/>
  <c r="Y44" i="9"/>
  <c r="BE44" i="9" s="1"/>
  <c r="X44" i="9"/>
  <c r="GN44" i="9" s="1"/>
  <c r="GR44" i="9" s="1"/>
  <c r="U44" i="9"/>
  <c r="T44" i="9"/>
  <c r="O44" i="9"/>
  <c r="N44" i="9"/>
  <c r="K44" i="9"/>
  <c r="J44" i="9"/>
  <c r="HE43" i="9"/>
  <c r="HI43" i="9" s="1"/>
  <c r="HD43" i="9"/>
  <c r="HC43" i="9"/>
  <c r="HB43" i="9"/>
  <c r="GU43" i="9"/>
  <c r="GM43" i="9"/>
  <c r="GL43" i="9"/>
  <c r="GT43" i="9" s="1"/>
  <c r="GG43" i="9"/>
  <c r="GE43" i="9"/>
  <c r="GD43" i="9"/>
  <c r="GC43" i="9"/>
  <c r="GB43" i="9"/>
  <c r="FY43" i="9"/>
  <c r="FX43" i="9"/>
  <c r="FU43" i="9"/>
  <c r="FT43" i="9"/>
  <c r="FL43" i="9"/>
  <c r="FI43" i="9"/>
  <c r="FH43" i="9"/>
  <c r="FE43" i="9"/>
  <c r="FO43" i="9" s="1"/>
  <c r="EW43" i="9"/>
  <c r="EV43" i="9"/>
  <c r="ES43" i="9"/>
  <c r="ER43" i="9"/>
  <c r="EO43" i="9"/>
  <c r="EN43" i="9"/>
  <c r="EI43" i="9"/>
  <c r="EH43" i="9"/>
  <c r="EG43" i="9"/>
  <c r="FM43" i="9" s="1"/>
  <c r="EF43" i="9"/>
  <c r="EC43" i="9"/>
  <c r="EB43" i="9"/>
  <c r="DY43" i="9"/>
  <c r="DX43" i="9"/>
  <c r="FD43" i="9" s="1"/>
  <c r="DK43" i="9"/>
  <c r="DE43" i="9"/>
  <c r="DA43" i="9"/>
  <c r="CV43" i="9"/>
  <c r="CQ43" i="9"/>
  <c r="CO43" i="9"/>
  <c r="CN43" i="9"/>
  <c r="CK43" i="9"/>
  <c r="CJ43" i="9"/>
  <c r="GP43" i="9" s="1"/>
  <c r="CG43" i="9"/>
  <c r="CF43" i="9"/>
  <c r="CC43" i="9"/>
  <c r="DI43" i="9" s="1"/>
  <c r="CA43" i="9"/>
  <c r="BZ43" i="9"/>
  <c r="BY43" i="9"/>
  <c r="BX43" i="9"/>
  <c r="DD43" i="9" s="1"/>
  <c r="BU43" i="9"/>
  <c r="BT43" i="9"/>
  <c r="CZ43" i="9" s="1"/>
  <c r="BQ43" i="9"/>
  <c r="CW43" i="9" s="1"/>
  <c r="DG43" i="9" s="1"/>
  <c r="BP43" i="9"/>
  <c r="GF43" i="9" s="1"/>
  <c r="GJ43" i="9" s="1"/>
  <c r="BH43" i="9"/>
  <c r="BE43" i="9"/>
  <c r="BD43" i="9"/>
  <c r="BA43" i="9"/>
  <c r="BK43" i="9" s="1"/>
  <c r="AG43" i="9" s="1"/>
  <c r="AS43" i="9"/>
  <c r="AR43" i="9"/>
  <c r="HF43" i="9" s="1"/>
  <c r="AO43" i="9"/>
  <c r="AN43" i="9"/>
  <c r="AK43" i="9"/>
  <c r="AJ43" i="9"/>
  <c r="AE43" i="9"/>
  <c r="AD43" i="9"/>
  <c r="AC43" i="9"/>
  <c r="BI43" i="9" s="1"/>
  <c r="AB43" i="9"/>
  <c r="Y43" i="9"/>
  <c r="X43" i="9"/>
  <c r="GN43" i="9" s="1"/>
  <c r="U43" i="9"/>
  <c r="T43" i="9"/>
  <c r="AZ43" i="9" s="1"/>
  <c r="O43" i="9"/>
  <c r="N43" i="9"/>
  <c r="K43" i="9"/>
  <c r="J43" i="9"/>
  <c r="T1" i="9"/>
  <c r="U1" i="9"/>
  <c r="GG1" i="9" s="1"/>
  <c r="X1" i="9"/>
  <c r="Y1" i="9"/>
  <c r="AB1" i="9"/>
  <c r="AC1" i="9"/>
  <c r="HE1" i="9" s="1"/>
  <c r="HI1" i="9" s="1"/>
  <c r="AD1" i="9"/>
  <c r="AE1" i="9"/>
  <c r="AJ1" i="9"/>
  <c r="AK1" i="9"/>
  <c r="AN1" i="9"/>
  <c r="AO1" i="9"/>
  <c r="AR1" i="9"/>
  <c r="AS1" i="9"/>
  <c r="AT1" i="9"/>
  <c r="AU1" i="9"/>
  <c r="AV1" i="9"/>
  <c r="AW1" i="9"/>
  <c r="AZ1" i="9"/>
  <c r="BA1" i="9"/>
  <c r="BK1" i="9" s="1"/>
  <c r="AG1" i="9" s="1"/>
  <c r="BE1" i="9"/>
  <c r="BI1" i="9"/>
  <c r="BM1" i="9"/>
  <c r="BP1" i="9"/>
  <c r="BQ1" i="9"/>
  <c r="BT1" i="9"/>
  <c r="BU1" i="9"/>
  <c r="GO1" i="9" s="1"/>
  <c r="BX1" i="9"/>
  <c r="DD1" i="9" s="1"/>
  <c r="BY1" i="9"/>
  <c r="BZ1" i="9"/>
  <c r="CP1" i="9" s="1"/>
  <c r="CA1" i="9"/>
  <c r="DK1" i="9" s="1"/>
  <c r="CF1" i="9"/>
  <c r="CG1" i="9"/>
  <c r="CJ1" i="9"/>
  <c r="CK1" i="9"/>
  <c r="CN1" i="9"/>
  <c r="CO1" i="9"/>
  <c r="CS1" i="9"/>
  <c r="CV1" i="9"/>
  <c r="CW1" i="9"/>
  <c r="CZ1" i="9"/>
  <c r="DA1" i="9"/>
  <c r="DE1" i="9"/>
  <c r="DJ1" i="9"/>
  <c r="DN1" i="9" s="1"/>
  <c r="DP1" i="9"/>
  <c r="DX1" i="9"/>
  <c r="GF1" i="9" s="1"/>
  <c r="DY1" i="9"/>
  <c r="FE1" i="9" s="1"/>
  <c r="FO1" i="9" s="1"/>
  <c r="EK1" i="9" s="1"/>
  <c r="EB1" i="9"/>
  <c r="FH1" i="9" s="1"/>
  <c r="EC1" i="9"/>
  <c r="FI1" i="9" s="1"/>
  <c r="EF1" i="9"/>
  <c r="FL1" i="9" s="1"/>
  <c r="EG1" i="9"/>
  <c r="EH1" i="9"/>
  <c r="EI1" i="9"/>
  <c r="EN1" i="9"/>
  <c r="EO1" i="9"/>
  <c r="ER1" i="9"/>
  <c r="ES1" i="9"/>
  <c r="EV1" i="9"/>
  <c r="EW1" i="9"/>
  <c r="EX1" i="9"/>
  <c r="EZ1" i="9"/>
  <c r="FA1" i="9"/>
  <c r="FD1" i="9"/>
  <c r="FM1" i="9"/>
  <c r="FN1" i="9"/>
  <c r="EJ1" i="9" s="1"/>
  <c r="FP1" i="9"/>
  <c r="FT1" i="9"/>
  <c r="FU1" i="9"/>
  <c r="FX1" i="9"/>
  <c r="FY1" i="9"/>
  <c r="GB1" i="9"/>
  <c r="GC1" i="9"/>
  <c r="GD1" i="9"/>
  <c r="GH1" i="9" s="1"/>
  <c r="GE1" i="9"/>
  <c r="GI1" i="9" s="1"/>
  <c r="GJ1" i="9"/>
  <c r="GK1" i="9"/>
  <c r="GL1" i="9"/>
  <c r="GP1" i="9" s="1"/>
  <c r="GM1" i="9"/>
  <c r="GQ1" i="9"/>
  <c r="GT1" i="9"/>
  <c r="GX1" i="9" s="1"/>
  <c r="GU1" i="9"/>
  <c r="GY1" i="9" s="1"/>
  <c r="HB1" i="9"/>
  <c r="HF1" i="9" s="1"/>
  <c r="HC1" i="9"/>
  <c r="HG1" i="9"/>
  <c r="HJ1" i="9"/>
  <c r="J9" i="9"/>
  <c r="K9" i="9"/>
  <c r="N9" i="9"/>
  <c r="O9" i="9"/>
  <c r="T9" i="9"/>
  <c r="AZ9" i="9" s="1"/>
  <c r="U9" i="9"/>
  <c r="X9" i="9"/>
  <c r="GN9" i="9" s="1"/>
  <c r="Y9" i="9"/>
  <c r="AB9" i="9"/>
  <c r="AC9" i="9"/>
  <c r="HE9" i="9" s="1"/>
  <c r="HI9" i="9" s="1"/>
  <c r="AD9" i="9"/>
  <c r="AE9" i="9"/>
  <c r="DK9" i="9" s="1"/>
  <c r="AJ9" i="9"/>
  <c r="AK9" i="9"/>
  <c r="AU9" i="9" s="1"/>
  <c r="AW9" i="9" s="1"/>
  <c r="AN9" i="9"/>
  <c r="AO9" i="9"/>
  <c r="AR9" i="9"/>
  <c r="AS9" i="9"/>
  <c r="BD9" i="9"/>
  <c r="BE9" i="9"/>
  <c r="BP9" i="9"/>
  <c r="CV9" i="9" s="1"/>
  <c r="BQ9" i="9"/>
  <c r="BT9" i="9"/>
  <c r="BU9" i="9"/>
  <c r="BX9" i="9"/>
  <c r="DD9" i="9" s="1"/>
  <c r="BY9" i="9"/>
  <c r="DE9" i="9" s="1"/>
  <c r="BZ9" i="9"/>
  <c r="DJ9" i="9" s="1"/>
  <c r="CA9" i="9"/>
  <c r="CF9" i="9"/>
  <c r="CG9" i="9"/>
  <c r="CJ9" i="9"/>
  <c r="CK9" i="9"/>
  <c r="CN9" i="9"/>
  <c r="CO9" i="9"/>
  <c r="CW9" i="9"/>
  <c r="CZ9" i="9"/>
  <c r="DA9" i="9"/>
  <c r="DX9" i="9"/>
  <c r="DY9" i="9"/>
  <c r="FE9" i="9" s="1"/>
  <c r="EB9" i="9"/>
  <c r="FH9" i="9" s="1"/>
  <c r="EC9" i="9"/>
  <c r="GO9" i="9" s="1"/>
  <c r="EF9" i="9"/>
  <c r="FL9" i="9" s="1"/>
  <c r="EG9" i="9"/>
  <c r="EH9" i="9"/>
  <c r="EI9" i="9"/>
  <c r="EN9" i="9"/>
  <c r="EO9" i="9"/>
  <c r="ER9" i="9"/>
  <c r="ES9" i="9"/>
  <c r="EY9" i="9" s="1"/>
  <c r="FA9" i="9" s="1"/>
  <c r="EV9" i="9"/>
  <c r="EW9" i="9"/>
  <c r="FD9" i="9"/>
  <c r="FM9" i="9"/>
  <c r="FT9" i="9"/>
  <c r="FU9" i="9"/>
  <c r="FX9" i="9"/>
  <c r="FY9" i="9"/>
  <c r="GB9" i="9"/>
  <c r="GC9" i="9"/>
  <c r="GD9" i="9"/>
  <c r="GE9" i="9"/>
  <c r="GU9" i="9" s="1"/>
  <c r="GL9" i="9"/>
  <c r="GM9" i="9"/>
  <c r="HB9" i="9"/>
  <c r="HF9" i="9" s="1"/>
  <c r="HC9" i="9"/>
  <c r="HG9" i="9"/>
  <c r="J10" i="9"/>
  <c r="K10" i="9"/>
  <c r="N10" i="9"/>
  <c r="O10" i="9"/>
  <c r="T10" i="9"/>
  <c r="AZ10" i="9" s="1"/>
  <c r="U10" i="9"/>
  <c r="X10" i="9"/>
  <c r="Y10" i="9"/>
  <c r="AB10" i="9"/>
  <c r="AC10" i="9"/>
  <c r="AD10" i="9"/>
  <c r="AE10" i="9"/>
  <c r="AJ10" i="9"/>
  <c r="AK10" i="9"/>
  <c r="AU10" i="9" s="1"/>
  <c r="AN10" i="9"/>
  <c r="AO10" i="9"/>
  <c r="AR10" i="9"/>
  <c r="AS10" i="9"/>
  <c r="AW10" i="9"/>
  <c r="BD10" i="9"/>
  <c r="BE10" i="9"/>
  <c r="BH10" i="9"/>
  <c r="BP10" i="9"/>
  <c r="BQ10" i="9"/>
  <c r="CW10" i="9" s="1"/>
  <c r="BT10" i="9"/>
  <c r="CZ10" i="9" s="1"/>
  <c r="BU10" i="9"/>
  <c r="BX10" i="9"/>
  <c r="BY10" i="9"/>
  <c r="BZ10" i="9"/>
  <c r="CA10" i="9"/>
  <c r="CF10" i="9"/>
  <c r="CG10" i="9"/>
  <c r="CJ10" i="9"/>
  <c r="CK10" i="9"/>
  <c r="CN10" i="9"/>
  <c r="CO10" i="9"/>
  <c r="CP10" i="9"/>
  <c r="CR10" i="9" s="1"/>
  <c r="CQ10" i="9"/>
  <c r="CS10" i="9" s="1"/>
  <c r="DA10" i="9"/>
  <c r="DD10" i="9"/>
  <c r="DE10" i="9"/>
  <c r="DK10" i="9"/>
  <c r="DX10" i="9"/>
  <c r="FD10" i="9" s="1"/>
  <c r="FN10" i="9" s="1"/>
  <c r="EJ10" i="9" s="1"/>
  <c r="DY10" i="9"/>
  <c r="EB10" i="9"/>
  <c r="EC10" i="9"/>
  <c r="EF10" i="9"/>
  <c r="EG10" i="9"/>
  <c r="EH10" i="9"/>
  <c r="EI10" i="9"/>
  <c r="EN10" i="9"/>
  <c r="EO10" i="9"/>
  <c r="ER10" i="9"/>
  <c r="ES10" i="9"/>
  <c r="EY10" i="9" s="1"/>
  <c r="FA10" i="9" s="1"/>
  <c r="EV10" i="9"/>
  <c r="EW10" i="9"/>
  <c r="FE10" i="9"/>
  <c r="FH10" i="9"/>
  <c r="FI10" i="9"/>
  <c r="FL10" i="9"/>
  <c r="FM10" i="9"/>
  <c r="FT10" i="9"/>
  <c r="FU10" i="9"/>
  <c r="FX10" i="9"/>
  <c r="FY10" i="9"/>
  <c r="GB10" i="9"/>
  <c r="GC10" i="9"/>
  <c r="GD10" i="9"/>
  <c r="GE10" i="9"/>
  <c r="GG10" i="9"/>
  <c r="GH10" i="9"/>
  <c r="GL10" i="9"/>
  <c r="GM10" i="9"/>
  <c r="GN10" i="9"/>
  <c r="GO10" i="9"/>
  <c r="GS10" i="9" s="1"/>
  <c r="GP10" i="9"/>
  <c r="GT10" i="9"/>
  <c r="GU10" i="9"/>
  <c r="GX10" i="9"/>
  <c r="HB10" i="9"/>
  <c r="HC10" i="9"/>
  <c r="HD10" i="9"/>
  <c r="HH10" i="9" s="1"/>
  <c r="HF10" i="9"/>
  <c r="HG10" i="9"/>
  <c r="J11" i="9"/>
  <c r="K11" i="9"/>
  <c r="N11" i="9"/>
  <c r="O11" i="9"/>
  <c r="Q11" i="9"/>
  <c r="T11" i="9"/>
  <c r="U11" i="9"/>
  <c r="X11" i="9"/>
  <c r="BD11" i="9" s="1"/>
  <c r="Y11" i="9"/>
  <c r="AB11" i="9"/>
  <c r="AC11" i="9"/>
  <c r="AD11" i="9"/>
  <c r="AE11" i="9"/>
  <c r="AJ11" i="9"/>
  <c r="AK11" i="9"/>
  <c r="AN11" i="9"/>
  <c r="AO11" i="9"/>
  <c r="GQ11" i="9" s="1"/>
  <c r="AR11" i="9"/>
  <c r="AS11" i="9"/>
  <c r="AT11" i="9"/>
  <c r="AV11" i="9" s="1"/>
  <c r="BA11" i="9"/>
  <c r="BH11" i="9"/>
  <c r="BI11" i="9"/>
  <c r="BP11" i="9"/>
  <c r="BQ11" i="9"/>
  <c r="CW11" i="9" s="1"/>
  <c r="BT11" i="9"/>
  <c r="CZ11" i="9" s="1"/>
  <c r="BU11" i="9"/>
  <c r="BX11" i="9"/>
  <c r="DD11" i="9" s="1"/>
  <c r="BY11" i="9"/>
  <c r="BZ11" i="9"/>
  <c r="CA11" i="9"/>
  <c r="CF11" i="9"/>
  <c r="CG11" i="9"/>
  <c r="CJ11" i="9"/>
  <c r="CK11" i="9"/>
  <c r="CN11" i="9"/>
  <c r="CO11" i="9"/>
  <c r="CV11" i="9"/>
  <c r="DA11" i="9"/>
  <c r="DE11" i="9"/>
  <c r="DJ11" i="9"/>
  <c r="DX11" i="9"/>
  <c r="FD11" i="9" s="1"/>
  <c r="DY11" i="9"/>
  <c r="EB11" i="9"/>
  <c r="FH11" i="9" s="1"/>
  <c r="EC11" i="9"/>
  <c r="EF11" i="9"/>
  <c r="EG11" i="9"/>
  <c r="FM11" i="9" s="1"/>
  <c r="EH11" i="9"/>
  <c r="EI11" i="9"/>
  <c r="EN11" i="9"/>
  <c r="EO11" i="9"/>
  <c r="ER11" i="9"/>
  <c r="ES11" i="9"/>
  <c r="EV11" i="9"/>
  <c r="EW11" i="9"/>
  <c r="EX11" i="9"/>
  <c r="EZ11" i="9" s="1"/>
  <c r="FE11" i="9"/>
  <c r="FI11" i="9"/>
  <c r="FL11" i="9"/>
  <c r="FT11" i="9"/>
  <c r="FU11" i="9"/>
  <c r="FX11" i="9"/>
  <c r="FY11" i="9"/>
  <c r="GB11" i="9"/>
  <c r="GC11" i="9"/>
  <c r="GD11" i="9"/>
  <c r="GE11" i="9"/>
  <c r="GG11" i="9"/>
  <c r="GL11" i="9"/>
  <c r="GM11" i="9"/>
  <c r="GP11" i="9"/>
  <c r="GT11" i="9"/>
  <c r="GU11" i="9"/>
  <c r="HB11" i="9"/>
  <c r="HC11" i="9"/>
  <c r="HE11" i="9"/>
  <c r="HI11" i="9" s="1"/>
  <c r="HF11" i="9"/>
  <c r="HG11" i="9"/>
  <c r="J12" i="9"/>
  <c r="K12" i="9"/>
  <c r="N12" i="9"/>
  <c r="O12" i="9"/>
  <c r="T12" i="9"/>
  <c r="U12" i="9"/>
  <c r="X12" i="9"/>
  <c r="Y12" i="9"/>
  <c r="AB12" i="9"/>
  <c r="AC12" i="9"/>
  <c r="BI12" i="9" s="1"/>
  <c r="AD12" i="9"/>
  <c r="AE12" i="9"/>
  <c r="AJ12" i="9"/>
  <c r="AT12" i="9" s="1"/>
  <c r="AV12" i="9" s="1"/>
  <c r="AK12" i="9"/>
  <c r="AN12" i="9"/>
  <c r="AO12" i="9"/>
  <c r="AR12" i="9"/>
  <c r="AS12" i="9"/>
  <c r="AU12" i="9"/>
  <c r="AZ12" i="9"/>
  <c r="BA12" i="9"/>
  <c r="BP12" i="9"/>
  <c r="BQ12" i="9"/>
  <c r="BT12" i="9"/>
  <c r="BU12" i="9"/>
  <c r="BX12" i="9"/>
  <c r="DD12" i="9" s="1"/>
  <c r="BY12" i="9"/>
  <c r="BZ12" i="9"/>
  <c r="CP12" i="9" s="1"/>
  <c r="CA12" i="9"/>
  <c r="CF12" i="9"/>
  <c r="CG12" i="9"/>
  <c r="CJ12" i="9"/>
  <c r="CK12" i="9"/>
  <c r="GQ12" i="9" s="1"/>
  <c r="CN12" i="9"/>
  <c r="CO12" i="9"/>
  <c r="CV12" i="9"/>
  <c r="CW12" i="9"/>
  <c r="DG12" i="9" s="1"/>
  <c r="CC12" i="9" s="1"/>
  <c r="DI12" i="9" s="1"/>
  <c r="CZ12" i="9"/>
  <c r="DA12" i="9"/>
  <c r="DE12" i="9"/>
  <c r="DJ12" i="9"/>
  <c r="DN12" i="9" s="1"/>
  <c r="DP12" i="9" s="1"/>
  <c r="HJ12" i="9" s="1"/>
  <c r="DX12" i="9"/>
  <c r="GF12" i="9" s="1"/>
  <c r="DY12" i="9"/>
  <c r="GG12" i="9" s="1"/>
  <c r="EB12" i="9"/>
  <c r="FH12" i="9" s="1"/>
  <c r="FN12" i="9" s="1"/>
  <c r="EC12" i="9"/>
  <c r="EF12" i="9"/>
  <c r="FL12" i="9" s="1"/>
  <c r="EG12" i="9"/>
  <c r="FM12" i="9" s="1"/>
  <c r="EH12" i="9"/>
  <c r="EI12" i="9"/>
  <c r="EN12" i="9"/>
  <c r="EX12" i="9" s="1"/>
  <c r="EO12" i="9"/>
  <c r="ER12" i="9"/>
  <c r="ES12" i="9"/>
  <c r="EY12" i="9" s="1"/>
  <c r="EV12" i="9"/>
  <c r="EW12" i="9"/>
  <c r="EZ12" i="9"/>
  <c r="FA12" i="9"/>
  <c r="FD12" i="9"/>
  <c r="FE12" i="9"/>
  <c r="FI12" i="9"/>
  <c r="FT12" i="9"/>
  <c r="FU12" i="9"/>
  <c r="FX12" i="9"/>
  <c r="FY12" i="9"/>
  <c r="GB12" i="9"/>
  <c r="GC12" i="9"/>
  <c r="GD12" i="9"/>
  <c r="GE12" i="9"/>
  <c r="GI12" i="9" s="1"/>
  <c r="GJ12" i="9"/>
  <c r="GL12" i="9"/>
  <c r="GP12" i="9" s="1"/>
  <c r="GM12" i="9"/>
  <c r="GT12" i="9"/>
  <c r="GU12" i="9"/>
  <c r="HB12" i="9"/>
  <c r="HF12" i="9" s="1"/>
  <c r="HC12" i="9"/>
  <c r="HE12" i="9"/>
  <c r="HI12" i="9" s="1"/>
  <c r="HG12" i="9"/>
  <c r="J13" i="9"/>
  <c r="K13" i="9"/>
  <c r="N13" i="9"/>
  <c r="O13" i="9"/>
  <c r="T13" i="9"/>
  <c r="U13" i="9"/>
  <c r="X13" i="9"/>
  <c r="Y13" i="9"/>
  <c r="AB13" i="9"/>
  <c r="AC13" i="9"/>
  <c r="AD13" i="9"/>
  <c r="AE13" i="9"/>
  <c r="AJ13" i="9"/>
  <c r="AK13" i="9"/>
  <c r="AN13" i="9"/>
  <c r="AO13" i="9"/>
  <c r="AR13" i="9"/>
  <c r="AS13" i="9"/>
  <c r="AZ13" i="9"/>
  <c r="BA13" i="9"/>
  <c r="BD13" i="9"/>
  <c r="BP13" i="9"/>
  <c r="CV13" i="9" s="1"/>
  <c r="BQ13" i="9"/>
  <c r="CW13" i="9" s="1"/>
  <c r="DG13" i="9" s="1"/>
  <c r="CC13" i="9" s="1"/>
  <c r="DI13" i="9" s="1"/>
  <c r="BT13" i="9"/>
  <c r="BU13" i="9"/>
  <c r="BX13" i="9"/>
  <c r="BY13" i="9"/>
  <c r="DE13" i="9" s="1"/>
  <c r="BZ13" i="9"/>
  <c r="CA13" i="9"/>
  <c r="CF13" i="9"/>
  <c r="CG13" i="9"/>
  <c r="CQ13" i="9" s="1"/>
  <c r="CS13" i="9" s="1"/>
  <c r="CJ13" i="9"/>
  <c r="CK13" i="9"/>
  <c r="CN13" i="9"/>
  <c r="CO13" i="9"/>
  <c r="CZ13" i="9"/>
  <c r="DA13" i="9"/>
  <c r="DD13" i="9"/>
  <c r="DX13" i="9"/>
  <c r="DY13" i="9"/>
  <c r="EB13" i="9"/>
  <c r="EC13" i="9"/>
  <c r="EF13" i="9"/>
  <c r="FL13" i="9" s="1"/>
  <c r="EG13" i="9"/>
  <c r="FM13" i="9" s="1"/>
  <c r="EH13" i="9"/>
  <c r="EX13" i="9" s="1"/>
  <c r="EI13" i="9"/>
  <c r="EN13" i="9"/>
  <c r="EO13" i="9"/>
  <c r="EY13" i="9" s="1"/>
  <c r="FA13" i="9" s="1"/>
  <c r="ER13" i="9"/>
  <c r="ES13" i="9"/>
  <c r="EV13" i="9"/>
  <c r="EW13" i="9"/>
  <c r="FD13" i="9"/>
  <c r="FH13" i="9"/>
  <c r="FI13" i="9"/>
  <c r="FT13" i="9"/>
  <c r="FU13" i="9"/>
  <c r="FX13" i="9"/>
  <c r="FY13" i="9"/>
  <c r="GB13" i="9"/>
  <c r="GC13" i="9"/>
  <c r="GD13" i="9"/>
  <c r="GH13" i="9" s="1"/>
  <c r="GE13" i="9"/>
  <c r="GF13" i="9"/>
  <c r="GJ13" i="9" s="1"/>
  <c r="GL13" i="9"/>
  <c r="GM13" i="9"/>
  <c r="GQ13" i="9" s="1"/>
  <c r="GN13" i="9"/>
  <c r="GU13" i="9"/>
  <c r="GV13" i="9"/>
  <c r="HB13" i="9"/>
  <c r="HF13" i="9" s="1"/>
  <c r="HC13" i="9"/>
  <c r="HG13" i="9"/>
  <c r="J14" i="9"/>
  <c r="K14" i="9"/>
  <c r="N14" i="9"/>
  <c r="O14" i="9"/>
  <c r="P14" i="9"/>
  <c r="T14" i="9"/>
  <c r="AZ14" i="9" s="1"/>
  <c r="U14" i="9"/>
  <c r="GG14" i="9" s="1"/>
  <c r="X14" i="9"/>
  <c r="Y14" i="9"/>
  <c r="BE14" i="9" s="1"/>
  <c r="AB14" i="9"/>
  <c r="AC14" i="9"/>
  <c r="AD14" i="9"/>
  <c r="AE14" i="9"/>
  <c r="AJ14" i="9"/>
  <c r="AK14" i="9"/>
  <c r="AN14" i="9"/>
  <c r="AO14" i="9"/>
  <c r="AR14" i="9"/>
  <c r="AS14" i="9"/>
  <c r="BA14" i="9"/>
  <c r="BD14" i="9"/>
  <c r="BH14" i="9"/>
  <c r="BP14" i="9"/>
  <c r="CV14" i="9" s="1"/>
  <c r="BQ14" i="9"/>
  <c r="BT14" i="9"/>
  <c r="CZ14" i="9" s="1"/>
  <c r="BU14" i="9"/>
  <c r="DA14" i="9" s="1"/>
  <c r="BX14" i="9"/>
  <c r="BY14" i="9"/>
  <c r="DE14" i="9" s="1"/>
  <c r="BZ14" i="9"/>
  <c r="CA14" i="9"/>
  <c r="CF14" i="9"/>
  <c r="CG14" i="9"/>
  <c r="GI14" i="9" s="1"/>
  <c r="CJ14" i="9"/>
  <c r="CK14" i="9"/>
  <c r="CN14" i="9"/>
  <c r="CO14" i="9"/>
  <c r="CP14" i="9"/>
  <c r="CR14" i="9" s="1"/>
  <c r="CW14" i="9"/>
  <c r="DD14" i="9"/>
  <c r="DX14" i="9"/>
  <c r="FD14" i="9" s="1"/>
  <c r="DY14" i="9"/>
  <c r="FE14" i="9" s="1"/>
  <c r="EB14" i="9"/>
  <c r="EC14" i="9"/>
  <c r="EF14" i="9"/>
  <c r="EG14" i="9"/>
  <c r="FM14" i="9" s="1"/>
  <c r="EH14" i="9"/>
  <c r="EI14" i="9"/>
  <c r="EN14" i="9"/>
  <c r="EO14" i="9"/>
  <c r="ER14" i="9"/>
  <c r="ES14" i="9"/>
  <c r="EV14" i="9"/>
  <c r="EW14" i="9"/>
  <c r="EY14" i="9"/>
  <c r="FA14" i="9" s="1"/>
  <c r="FH14" i="9"/>
  <c r="FI14" i="9"/>
  <c r="FL14" i="9"/>
  <c r="FT14" i="9"/>
  <c r="FU14" i="9"/>
  <c r="FX14" i="9"/>
  <c r="FY14" i="9"/>
  <c r="GB14" i="9"/>
  <c r="GC14" i="9"/>
  <c r="GD14" i="9"/>
  <c r="GE14" i="9"/>
  <c r="GF14" i="9"/>
  <c r="GJ14" i="9" s="1"/>
  <c r="GH14" i="9"/>
  <c r="GX14" i="9" s="1"/>
  <c r="GL14" i="9"/>
  <c r="GM14" i="9"/>
  <c r="GN14" i="9"/>
  <c r="GP14" i="9"/>
  <c r="GQ14" i="9"/>
  <c r="GT14" i="9"/>
  <c r="HB14" i="9"/>
  <c r="HC14" i="9"/>
  <c r="HD14" i="9"/>
  <c r="HH14" i="9" s="1"/>
  <c r="HF14" i="9"/>
  <c r="HG14" i="9"/>
  <c r="J15" i="9"/>
  <c r="K15" i="9"/>
  <c r="N15" i="9"/>
  <c r="O15" i="9"/>
  <c r="T15" i="9"/>
  <c r="U15" i="9"/>
  <c r="X15" i="9"/>
  <c r="Y15" i="9"/>
  <c r="AB15" i="9"/>
  <c r="AC15" i="9"/>
  <c r="BI15" i="9" s="1"/>
  <c r="AD15" i="9"/>
  <c r="AE15" i="9"/>
  <c r="AJ15" i="9"/>
  <c r="AK15" i="9"/>
  <c r="AN15" i="9"/>
  <c r="AO15" i="9"/>
  <c r="GQ15" i="9" s="1"/>
  <c r="AR15" i="9"/>
  <c r="AS15" i="9"/>
  <c r="AT15" i="9"/>
  <c r="AV15" i="9" s="1"/>
  <c r="BE15" i="9"/>
  <c r="BH15" i="9"/>
  <c r="BP15" i="9"/>
  <c r="BQ15" i="9"/>
  <c r="BT15" i="9"/>
  <c r="CZ15" i="9" s="1"/>
  <c r="BU15" i="9"/>
  <c r="BX15" i="9"/>
  <c r="DD15" i="9" s="1"/>
  <c r="BY15" i="9"/>
  <c r="DE15" i="9" s="1"/>
  <c r="BZ15" i="9"/>
  <c r="CA15" i="9"/>
  <c r="CF15" i="9"/>
  <c r="CG15" i="9"/>
  <c r="CJ15" i="9"/>
  <c r="CK15" i="9"/>
  <c r="CN15" i="9"/>
  <c r="CO15" i="9"/>
  <c r="CV15" i="9"/>
  <c r="DF15" i="9" s="1"/>
  <c r="CB15" i="9" s="1"/>
  <c r="DH15" i="9" s="1"/>
  <c r="CW15" i="9"/>
  <c r="DJ15" i="9"/>
  <c r="DX15" i="9"/>
  <c r="DY15" i="9"/>
  <c r="FE15" i="9" s="1"/>
  <c r="FO15" i="9" s="1"/>
  <c r="EK15" i="9" s="1"/>
  <c r="EB15" i="9"/>
  <c r="FH15" i="9" s="1"/>
  <c r="EC15" i="9"/>
  <c r="EF15" i="9"/>
  <c r="HD15" i="9" s="1"/>
  <c r="HH15" i="9" s="1"/>
  <c r="EG15" i="9"/>
  <c r="EH15" i="9"/>
  <c r="EI15" i="9"/>
  <c r="EN15" i="9"/>
  <c r="EO15" i="9"/>
  <c r="ER15" i="9"/>
  <c r="ES15" i="9"/>
  <c r="EV15" i="9"/>
  <c r="EW15" i="9"/>
  <c r="FD15" i="9"/>
  <c r="FI15" i="9"/>
  <c r="FL15" i="9"/>
  <c r="FM15" i="9"/>
  <c r="FT15" i="9"/>
  <c r="FU15" i="9"/>
  <c r="FX15" i="9"/>
  <c r="FY15" i="9"/>
  <c r="GB15" i="9"/>
  <c r="GC15" i="9"/>
  <c r="GD15" i="9"/>
  <c r="GE15" i="9"/>
  <c r="GG15" i="9"/>
  <c r="GL15" i="9"/>
  <c r="GM15" i="9"/>
  <c r="GU15" i="9"/>
  <c r="HB15" i="9"/>
  <c r="HC15" i="9"/>
  <c r="HE15" i="9"/>
  <c r="HI15" i="9" s="1"/>
  <c r="HF15" i="9"/>
  <c r="HG15" i="9"/>
  <c r="J16" i="9"/>
  <c r="K16" i="9"/>
  <c r="N16" i="9"/>
  <c r="O16" i="9"/>
  <c r="P16" i="9"/>
  <c r="T16" i="9"/>
  <c r="U16" i="9"/>
  <c r="X16" i="9"/>
  <c r="BD16" i="9" s="1"/>
  <c r="Y16" i="9"/>
  <c r="BE16" i="9" s="1"/>
  <c r="AB16" i="9"/>
  <c r="BH16" i="9" s="1"/>
  <c r="AC16" i="9"/>
  <c r="AD16" i="9"/>
  <c r="AE16" i="9"/>
  <c r="AJ16" i="9"/>
  <c r="AK16" i="9"/>
  <c r="AN16" i="9"/>
  <c r="AO16" i="9"/>
  <c r="AR16" i="9"/>
  <c r="AS16" i="9"/>
  <c r="AU16" i="9"/>
  <c r="AW16" i="9" s="1"/>
  <c r="AZ16" i="9"/>
  <c r="BA16" i="9"/>
  <c r="BP16" i="9"/>
  <c r="BQ16" i="9"/>
  <c r="BT16" i="9"/>
  <c r="BU16" i="9"/>
  <c r="BX16" i="9"/>
  <c r="BY16" i="9"/>
  <c r="DE16" i="9" s="1"/>
  <c r="BZ16" i="9"/>
  <c r="CA16" i="9"/>
  <c r="CF16" i="9"/>
  <c r="CG16" i="9"/>
  <c r="CJ16" i="9"/>
  <c r="CP16" i="9" s="1"/>
  <c r="CK16" i="9"/>
  <c r="CN16" i="9"/>
  <c r="CO16" i="9"/>
  <c r="CV16" i="9"/>
  <c r="CW16" i="9"/>
  <c r="CZ16" i="9"/>
  <c r="DD16" i="9"/>
  <c r="DX16" i="9"/>
  <c r="DY16" i="9"/>
  <c r="EB16" i="9"/>
  <c r="FH16" i="9" s="1"/>
  <c r="FN16" i="9" s="1"/>
  <c r="EJ16" i="9" s="1"/>
  <c r="EC16" i="9"/>
  <c r="EF16" i="9"/>
  <c r="FL16" i="9" s="1"/>
  <c r="EG16" i="9"/>
  <c r="EH16" i="9"/>
  <c r="EI16" i="9"/>
  <c r="EN16" i="9"/>
  <c r="EO16" i="9"/>
  <c r="ER16" i="9"/>
  <c r="ES16" i="9"/>
  <c r="EV16" i="9"/>
  <c r="EW16" i="9"/>
  <c r="EY16" i="9"/>
  <c r="FA16" i="9" s="1"/>
  <c r="FD16" i="9"/>
  <c r="FE16" i="9"/>
  <c r="FI16" i="9"/>
  <c r="FM16" i="9"/>
  <c r="FT16" i="9"/>
  <c r="FU16" i="9"/>
  <c r="FX16" i="9"/>
  <c r="FY16" i="9"/>
  <c r="GB16" i="9"/>
  <c r="GC16" i="9"/>
  <c r="GD16" i="9"/>
  <c r="GE16" i="9"/>
  <c r="GF16" i="9"/>
  <c r="GI16" i="9"/>
  <c r="GJ16" i="9"/>
  <c r="GL16" i="9"/>
  <c r="GM16" i="9"/>
  <c r="GU16" i="9" s="1"/>
  <c r="GN16" i="9"/>
  <c r="GQ16" i="9"/>
  <c r="HB16" i="9"/>
  <c r="HF16" i="9" s="1"/>
  <c r="HC16" i="9"/>
  <c r="HG16" i="9" s="1"/>
  <c r="J17" i="9"/>
  <c r="K17" i="9"/>
  <c r="N17" i="9"/>
  <c r="O17" i="9"/>
  <c r="T17" i="9"/>
  <c r="U17" i="9"/>
  <c r="X17" i="9"/>
  <c r="Y17" i="9"/>
  <c r="AB17" i="9"/>
  <c r="AC17" i="9"/>
  <c r="BI17" i="9" s="1"/>
  <c r="AD17" i="9"/>
  <c r="AE17" i="9"/>
  <c r="AJ17" i="9"/>
  <c r="AK17" i="9"/>
  <c r="AN17" i="9"/>
  <c r="AT17" i="9" s="1"/>
  <c r="AO17" i="9"/>
  <c r="AR17" i="9"/>
  <c r="AS17" i="9"/>
  <c r="AZ17" i="9"/>
  <c r="BA17" i="9"/>
  <c r="BD17" i="9"/>
  <c r="BH17" i="9"/>
  <c r="BP17" i="9"/>
  <c r="CV17" i="9" s="1"/>
  <c r="BQ17" i="9"/>
  <c r="BT17" i="9"/>
  <c r="BU17" i="9"/>
  <c r="BX17" i="9"/>
  <c r="BY17" i="9"/>
  <c r="BZ17" i="9"/>
  <c r="CP17" i="9" s="1"/>
  <c r="CA17" i="9"/>
  <c r="CF17" i="9"/>
  <c r="CG17" i="9"/>
  <c r="CJ17" i="9"/>
  <c r="CK17" i="9"/>
  <c r="CN17" i="9"/>
  <c r="CO17" i="9"/>
  <c r="CQ17" i="9"/>
  <c r="CR17" i="9"/>
  <c r="CW17" i="9"/>
  <c r="DA17" i="9"/>
  <c r="DD17" i="9"/>
  <c r="DE17" i="9"/>
  <c r="DJ17" i="9"/>
  <c r="DX17" i="9"/>
  <c r="DY17" i="9"/>
  <c r="EB17" i="9"/>
  <c r="EC17" i="9"/>
  <c r="EF17" i="9"/>
  <c r="EG17" i="9"/>
  <c r="EH17" i="9"/>
  <c r="EI17" i="9"/>
  <c r="EN17" i="9"/>
  <c r="EO17" i="9"/>
  <c r="ER17" i="9"/>
  <c r="ES17" i="9"/>
  <c r="EV17" i="9"/>
  <c r="EW17" i="9"/>
  <c r="FE17" i="9"/>
  <c r="FH17" i="9"/>
  <c r="FI17" i="9"/>
  <c r="FO17" i="9" s="1"/>
  <c r="EK17" i="9" s="1"/>
  <c r="FM17" i="9"/>
  <c r="FT17" i="9"/>
  <c r="FU17" i="9"/>
  <c r="FX17" i="9"/>
  <c r="FY17" i="9"/>
  <c r="GB17" i="9"/>
  <c r="GC17" i="9"/>
  <c r="GD17" i="9"/>
  <c r="GE17" i="9"/>
  <c r="GG17" i="9"/>
  <c r="GK17" i="9" s="1"/>
  <c r="GL17" i="9"/>
  <c r="GT17" i="9" s="1"/>
  <c r="GM17" i="9"/>
  <c r="GQ17" i="9" s="1"/>
  <c r="GP17" i="9"/>
  <c r="GU17" i="9"/>
  <c r="HB17" i="9"/>
  <c r="HF17" i="9" s="1"/>
  <c r="HC17" i="9"/>
  <c r="HG17" i="9" s="1"/>
  <c r="HE17" i="9"/>
  <c r="HI17" i="9"/>
  <c r="J18" i="9"/>
  <c r="K18" i="9"/>
  <c r="N18" i="9"/>
  <c r="O18" i="9"/>
  <c r="T18" i="9"/>
  <c r="U18" i="9"/>
  <c r="X18" i="9"/>
  <c r="GN18" i="9" s="1"/>
  <c r="GR18" i="9" s="1"/>
  <c r="Y18" i="9"/>
  <c r="AB18" i="9"/>
  <c r="AC18" i="9"/>
  <c r="AD18" i="9"/>
  <c r="DJ18" i="9" s="1"/>
  <c r="AE18" i="9"/>
  <c r="AW18" i="9" s="1"/>
  <c r="AJ18" i="9"/>
  <c r="AK18" i="9"/>
  <c r="AN18" i="9"/>
  <c r="AO18" i="9"/>
  <c r="AR18" i="9"/>
  <c r="AS18" i="9"/>
  <c r="AU18" i="9"/>
  <c r="BA18" i="9"/>
  <c r="BK18" i="9" s="1"/>
  <c r="AG18" i="9" s="1"/>
  <c r="BD18" i="9"/>
  <c r="BE18" i="9"/>
  <c r="BH18" i="9"/>
  <c r="BI18" i="9"/>
  <c r="BP18" i="9"/>
  <c r="CV18" i="9" s="1"/>
  <c r="DF18" i="9" s="1"/>
  <c r="CB18" i="9" s="1"/>
  <c r="DH18" i="9" s="1"/>
  <c r="BQ18" i="9"/>
  <c r="CW18" i="9" s="1"/>
  <c r="DG18" i="9" s="1"/>
  <c r="CC18" i="9" s="1"/>
  <c r="DI18" i="9" s="1"/>
  <c r="BT18" i="9"/>
  <c r="CZ18" i="9" s="1"/>
  <c r="BU18" i="9"/>
  <c r="GO18" i="9" s="1"/>
  <c r="BX18" i="9"/>
  <c r="BY18" i="9"/>
  <c r="BZ18" i="9"/>
  <c r="CA18" i="9"/>
  <c r="CF18" i="9"/>
  <c r="CP18" i="9" s="1"/>
  <c r="CR18" i="9" s="1"/>
  <c r="CG18" i="9"/>
  <c r="CJ18" i="9"/>
  <c r="CK18" i="9"/>
  <c r="CN18" i="9"/>
  <c r="CO18" i="9"/>
  <c r="DA18" i="9"/>
  <c r="DD18" i="9"/>
  <c r="DE18" i="9"/>
  <c r="DK18" i="9"/>
  <c r="DX18" i="9"/>
  <c r="FD18" i="9" s="1"/>
  <c r="FN18" i="9" s="1"/>
  <c r="DY18" i="9"/>
  <c r="FE18" i="9" s="1"/>
  <c r="FO18" i="9" s="1"/>
  <c r="FQ18" i="9" s="1"/>
  <c r="EB18" i="9"/>
  <c r="FH18" i="9" s="1"/>
  <c r="EC18" i="9"/>
  <c r="EF18" i="9"/>
  <c r="EG18" i="9"/>
  <c r="FM18" i="9" s="1"/>
  <c r="EH18" i="9"/>
  <c r="EI18" i="9"/>
  <c r="EJ18" i="9"/>
  <c r="EK18" i="9"/>
  <c r="EN18" i="9"/>
  <c r="EO18" i="9"/>
  <c r="ER18" i="9"/>
  <c r="ES18" i="9"/>
  <c r="GQ18" i="9" s="1"/>
  <c r="EV18" i="9"/>
  <c r="EW18" i="9"/>
  <c r="EX18" i="9"/>
  <c r="EY18" i="9"/>
  <c r="FI18" i="9"/>
  <c r="FL18" i="9"/>
  <c r="FT18" i="9"/>
  <c r="FU18" i="9"/>
  <c r="FX18" i="9"/>
  <c r="FY18" i="9"/>
  <c r="GB18" i="9"/>
  <c r="GC18" i="9"/>
  <c r="GD18" i="9"/>
  <c r="GE18" i="9"/>
  <c r="GL18" i="9"/>
  <c r="GM18" i="9"/>
  <c r="GP18" i="9"/>
  <c r="GT18" i="9"/>
  <c r="HB18" i="9"/>
  <c r="HC18" i="9"/>
  <c r="HD18" i="9"/>
  <c r="HH18" i="9" s="1"/>
  <c r="HF18" i="9"/>
  <c r="HG18" i="9"/>
  <c r="J19" i="9"/>
  <c r="K19" i="9"/>
  <c r="N19" i="9"/>
  <c r="O19" i="9"/>
  <c r="T19" i="9"/>
  <c r="U19" i="9"/>
  <c r="BA19" i="9" s="1"/>
  <c r="X19" i="9"/>
  <c r="Y19" i="9"/>
  <c r="AB19" i="9"/>
  <c r="AC19" i="9"/>
  <c r="AD19" i="9"/>
  <c r="AE19" i="9"/>
  <c r="AJ19" i="9"/>
  <c r="AK19" i="9"/>
  <c r="GI19" i="9" s="1"/>
  <c r="GY19" i="9" s="1"/>
  <c r="AN19" i="9"/>
  <c r="AO19" i="9"/>
  <c r="AR19" i="9"/>
  <c r="AS19" i="9"/>
  <c r="AZ19" i="9"/>
  <c r="BD19" i="9"/>
  <c r="BH19" i="9"/>
  <c r="BI19" i="9"/>
  <c r="BP19" i="9"/>
  <c r="BQ19" i="9"/>
  <c r="BT19" i="9"/>
  <c r="BU19" i="9"/>
  <c r="DA19" i="9" s="1"/>
  <c r="BX19" i="9"/>
  <c r="BY19" i="9"/>
  <c r="BZ19" i="9"/>
  <c r="CA19" i="9"/>
  <c r="CF19" i="9"/>
  <c r="CG19" i="9"/>
  <c r="CJ19" i="9"/>
  <c r="CK19" i="9"/>
  <c r="GQ19" i="9" s="1"/>
  <c r="CN19" i="9"/>
  <c r="CO19" i="9"/>
  <c r="CP19" i="9"/>
  <c r="CQ19" i="9"/>
  <c r="CS19" i="9" s="1"/>
  <c r="CZ19" i="9"/>
  <c r="DJ19" i="9"/>
  <c r="DX19" i="9"/>
  <c r="FD19" i="9" s="1"/>
  <c r="DY19" i="9"/>
  <c r="FE19" i="9" s="1"/>
  <c r="EB19" i="9"/>
  <c r="EC19" i="9"/>
  <c r="FI19" i="9" s="1"/>
  <c r="FO19" i="9" s="1"/>
  <c r="EK19" i="9" s="1"/>
  <c r="EF19" i="9"/>
  <c r="EG19" i="9"/>
  <c r="EH19" i="9"/>
  <c r="EI19" i="9"/>
  <c r="EN19" i="9"/>
  <c r="EO19" i="9"/>
  <c r="ER19" i="9"/>
  <c r="ES19" i="9"/>
  <c r="EV19" i="9"/>
  <c r="EW19" i="9"/>
  <c r="FH19" i="9"/>
  <c r="FL19" i="9"/>
  <c r="FM19" i="9"/>
  <c r="FT19" i="9"/>
  <c r="FU19" i="9"/>
  <c r="FX19" i="9"/>
  <c r="FY19" i="9"/>
  <c r="GB19" i="9"/>
  <c r="GC19" i="9"/>
  <c r="GD19" i="9"/>
  <c r="GE19" i="9"/>
  <c r="GH19" i="9"/>
  <c r="GL19" i="9"/>
  <c r="GT19" i="9" s="1"/>
  <c r="GM19" i="9"/>
  <c r="GN19" i="9"/>
  <c r="GR19" i="9"/>
  <c r="GU19" i="9"/>
  <c r="HB19" i="9"/>
  <c r="HC19" i="9"/>
  <c r="HF19" i="9"/>
  <c r="HG19" i="9"/>
  <c r="J20" i="9"/>
  <c r="K20" i="9"/>
  <c r="N20" i="9"/>
  <c r="O20" i="9"/>
  <c r="T20" i="9"/>
  <c r="U20" i="9"/>
  <c r="X20" i="9"/>
  <c r="BD20" i="9" s="1"/>
  <c r="Y20" i="9"/>
  <c r="BE20" i="9" s="1"/>
  <c r="AB20" i="9"/>
  <c r="AC20" i="9"/>
  <c r="AD20" i="9"/>
  <c r="AE20" i="9"/>
  <c r="AJ20" i="9"/>
  <c r="AK20" i="9"/>
  <c r="AN20" i="9"/>
  <c r="AO20" i="9"/>
  <c r="AU20" i="9" s="1"/>
  <c r="AW20" i="9" s="1"/>
  <c r="AR20" i="9"/>
  <c r="AS20" i="9"/>
  <c r="AZ20" i="9"/>
  <c r="BA20" i="9"/>
  <c r="BK20" i="9" s="1"/>
  <c r="AG20" i="9" s="1"/>
  <c r="BH20" i="9"/>
  <c r="BJ20" i="9" s="1"/>
  <c r="AF20" i="9" s="1"/>
  <c r="BI20" i="9"/>
  <c r="BP20" i="9"/>
  <c r="CV20" i="9" s="1"/>
  <c r="DF20" i="9" s="1"/>
  <c r="BQ20" i="9"/>
  <c r="BT20" i="9"/>
  <c r="BU20" i="9"/>
  <c r="BX20" i="9"/>
  <c r="DD20" i="9" s="1"/>
  <c r="BY20" i="9"/>
  <c r="DE20" i="9" s="1"/>
  <c r="DG20" i="9" s="1"/>
  <c r="CC20" i="9" s="1"/>
  <c r="DI20" i="9" s="1"/>
  <c r="BZ20" i="9"/>
  <c r="CA20" i="9"/>
  <c r="CQ20" i="9" s="1"/>
  <c r="CB20" i="9"/>
  <c r="DH20" i="9" s="1"/>
  <c r="CF20" i="9"/>
  <c r="CG20" i="9"/>
  <c r="CJ20" i="9"/>
  <c r="CK20" i="9"/>
  <c r="CN20" i="9"/>
  <c r="CO20" i="9"/>
  <c r="CS20" i="9"/>
  <c r="CW20" i="9"/>
  <c r="CZ20" i="9"/>
  <c r="DA20" i="9"/>
  <c r="DK20" i="9"/>
  <c r="DX20" i="9"/>
  <c r="FD20" i="9" s="1"/>
  <c r="DY20" i="9"/>
  <c r="FE20" i="9" s="1"/>
  <c r="EB20" i="9"/>
  <c r="FH20" i="9" s="1"/>
  <c r="EC20" i="9"/>
  <c r="FI20" i="9" s="1"/>
  <c r="EF20" i="9"/>
  <c r="EG20" i="9"/>
  <c r="FM20" i="9" s="1"/>
  <c r="EH20" i="9"/>
  <c r="EI20" i="9"/>
  <c r="EN20" i="9"/>
  <c r="EO20" i="9"/>
  <c r="ER20" i="9"/>
  <c r="ES20" i="9"/>
  <c r="EV20" i="9"/>
  <c r="EW20" i="9"/>
  <c r="EY20" i="9"/>
  <c r="FA20" i="9" s="1"/>
  <c r="FL20" i="9"/>
  <c r="FT20" i="9"/>
  <c r="FU20" i="9"/>
  <c r="FX20" i="9"/>
  <c r="FY20" i="9"/>
  <c r="GB20" i="9"/>
  <c r="GC20" i="9"/>
  <c r="GD20" i="9"/>
  <c r="GE20" i="9"/>
  <c r="GI20" i="9"/>
  <c r="GL20" i="9"/>
  <c r="GM20" i="9"/>
  <c r="GN20" i="9"/>
  <c r="GP20" i="9"/>
  <c r="GT20" i="9"/>
  <c r="HB20" i="9"/>
  <c r="HC20" i="9"/>
  <c r="HG20" i="9" s="1"/>
  <c r="HD20" i="9"/>
  <c r="HH20" i="9" s="1"/>
  <c r="HF20" i="9"/>
  <c r="J21" i="9"/>
  <c r="K21" i="9"/>
  <c r="N21" i="9"/>
  <c r="O21" i="9"/>
  <c r="T21" i="9"/>
  <c r="AZ21" i="9" s="1"/>
  <c r="U21" i="9"/>
  <c r="X21" i="9"/>
  <c r="Y21" i="9"/>
  <c r="BE21" i="9" s="1"/>
  <c r="AB21" i="9"/>
  <c r="AC21" i="9"/>
  <c r="BI21" i="9" s="1"/>
  <c r="AD21" i="9"/>
  <c r="AE21" i="9"/>
  <c r="AJ21" i="9"/>
  <c r="AK21" i="9"/>
  <c r="AN21" i="9"/>
  <c r="AO21" i="9"/>
  <c r="AR21" i="9"/>
  <c r="AS21" i="9"/>
  <c r="BA21" i="9"/>
  <c r="BD21" i="9"/>
  <c r="BK21" i="9"/>
  <c r="AG21" i="9" s="1"/>
  <c r="BM21" i="9" s="1"/>
  <c r="BP21" i="9"/>
  <c r="CV21" i="9" s="1"/>
  <c r="BQ21" i="9"/>
  <c r="BT21" i="9"/>
  <c r="GN21" i="9" s="1"/>
  <c r="BU21" i="9"/>
  <c r="BX21" i="9"/>
  <c r="DD21" i="9" s="1"/>
  <c r="BY21" i="9"/>
  <c r="BZ21" i="9"/>
  <c r="CA21" i="9"/>
  <c r="CF21" i="9"/>
  <c r="GH21" i="9" s="1"/>
  <c r="CG21" i="9"/>
  <c r="CJ21" i="9"/>
  <c r="CK21" i="9"/>
  <c r="CN21" i="9"/>
  <c r="CO21" i="9"/>
  <c r="CQ21" i="9"/>
  <c r="CW21" i="9"/>
  <c r="CZ21" i="9"/>
  <c r="DA21" i="9"/>
  <c r="DJ21" i="9"/>
  <c r="DX21" i="9"/>
  <c r="FD21" i="9" s="1"/>
  <c r="DY21" i="9"/>
  <c r="EB21" i="9"/>
  <c r="EC21" i="9"/>
  <c r="FI21" i="9" s="1"/>
  <c r="EF21" i="9"/>
  <c r="EG21" i="9"/>
  <c r="FM21" i="9" s="1"/>
  <c r="EH21" i="9"/>
  <c r="EI21" i="9"/>
  <c r="EN21" i="9"/>
  <c r="EO21" i="9"/>
  <c r="ER21" i="9"/>
  <c r="EX21" i="9" s="1"/>
  <c r="ES21" i="9"/>
  <c r="EV21" i="9"/>
  <c r="EW21" i="9"/>
  <c r="FE21" i="9"/>
  <c r="FH21" i="9"/>
  <c r="FL21" i="9"/>
  <c r="FT21" i="9"/>
  <c r="FU21" i="9"/>
  <c r="FX21" i="9"/>
  <c r="FY21" i="9"/>
  <c r="GB21" i="9"/>
  <c r="GC21" i="9"/>
  <c r="GD21" i="9"/>
  <c r="GE21" i="9"/>
  <c r="GI21" i="9" s="1"/>
  <c r="GF21" i="9"/>
  <c r="GJ21" i="9" s="1"/>
  <c r="GG21" i="9"/>
  <c r="GK21" i="9" s="1"/>
  <c r="GL21" i="9"/>
  <c r="GM21" i="9"/>
  <c r="GT21" i="9"/>
  <c r="GU21" i="9"/>
  <c r="HB21" i="9"/>
  <c r="HF21" i="9" s="1"/>
  <c r="HC21" i="9"/>
  <c r="HG21" i="9" s="1"/>
  <c r="J22" i="9"/>
  <c r="K22" i="9"/>
  <c r="N22" i="9"/>
  <c r="O22" i="9"/>
  <c r="T22" i="9"/>
  <c r="U22" i="9"/>
  <c r="Q22" i="9" s="1"/>
  <c r="X22" i="9"/>
  <c r="Y22" i="9"/>
  <c r="AB22" i="9"/>
  <c r="AC22" i="9"/>
  <c r="AD22" i="9"/>
  <c r="AV22" i="9" s="1"/>
  <c r="AE22" i="9"/>
  <c r="AJ22" i="9"/>
  <c r="AK22" i="9"/>
  <c r="AN22" i="9"/>
  <c r="AO22" i="9"/>
  <c r="AR22" i="9"/>
  <c r="AS22" i="9"/>
  <c r="AU22" i="9" s="1"/>
  <c r="AT22" i="9"/>
  <c r="BD22" i="9"/>
  <c r="BE22" i="9"/>
  <c r="BH22" i="9"/>
  <c r="BI22" i="9"/>
  <c r="BP22" i="9"/>
  <c r="BQ22" i="9"/>
  <c r="CW22" i="9" s="1"/>
  <c r="BT22" i="9"/>
  <c r="BU22" i="9"/>
  <c r="DA22" i="9" s="1"/>
  <c r="BX22" i="9"/>
  <c r="DD22" i="9" s="1"/>
  <c r="BY22" i="9"/>
  <c r="BZ22" i="9"/>
  <c r="CA22" i="9"/>
  <c r="CF22" i="9"/>
  <c r="CG22" i="9"/>
  <c r="CQ22" i="9" s="1"/>
  <c r="CS22" i="9" s="1"/>
  <c r="CJ22" i="9"/>
  <c r="CK22" i="9"/>
  <c r="CN22" i="9"/>
  <c r="CO22" i="9"/>
  <c r="CP22" i="9"/>
  <c r="CR22" i="9" s="1"/>
  <c r="CV22" i="9"/>
  <c r="DF22" i="9" s="1"/>
  <c r="CB22" i="9" s="1"/>
  <c r="DH22" i="9" s="1"/>
  <c r="CZ22" i="9"/>
  <c r="DE22" i="9"/>
  <c r="DJ22" i="9"/>
  <c r="DK22" i="9"/>
  <c r="DN22" i="9"/>
  <c r="DO22" i="9"/>
  <c r="DX22" i="9"/>
  <c r="FD22" i="9" s="1"/>
  <c r="DY22" i="9"/>
  <c r="EB22" i="9"/>
  <c r="GN22" i="9" s="1"/>
  <c r="EC22" i="9"/>
  <c r="EF22" i="9"/>
  <c r="EG22" i="9"/>
  <c r="FM22" i="9" s="1"/>
  <c r="EH22" i="9"/>
  <c r="EI22" i="9"/>
  <c r="EN22" i="9"/>
  <c r="EO22" i="9"/>
  <c r="ER22" i="9"/>
  <c r="GP22" i="9" s="1"/>
  <c r="ES22" i="9"/>
  <c r="EV22" i="9"/>
  <c r="EW22" i="9"/>
  <c r="EY22" i="9"/>
  <c r="FE22" i="9"/>
  <c r="FI22" i="9"/>
  <c r="FT22" i="9"/>
  <c r="FU22" i="9"/>
  <c r="FX22" i="9"/>
  <c r="FY22" i="9"/>
  <c r="GB22" i="9"/>
  <c r="GC22" i="9"/>
  <c r="GD22" i="9"/>
  <c r="GE22" i="9"/>
  <c r="GF22" i="9"/>
  <c r="GG22" i="9"/>
  <c r="GH22" i="9"/>
  <c r="GL22" i="9"/>
  <c r="GM22" i="9"/>
  <c r="GO22" i="9"/>
  <c r="HB22" i="9"/>
  <c r="HC22" i="9"/>
  <c r="HE22" i="9"/>
  <c r="HI22" i="9" s="1"/>
  <c r="HF22" i="9"/>
  <c r="HG22" i="9"/>
  <c r="J23" i="9"/>
  <c r="K23" i="9"/>
  <c r="N23" i="9"/>
  <c r="O23" i="9"/>
  <c r="P23" i="9"/>
  <c r="T23" i="9"/>
  <c r="U23" i="9"/>
  <c r="X23" i="9"/>
  <c r="GN23" i="9" s="1"/>
  <c r="Y23" i="9"/>
  <c r="BE23" i="9" s="1"/>
  <c r="AB23" i="9"/>
  <c r="BH23" i="9" s="1"/>
  <c r="AC23" i="9"/>
  <c r="AD23" i="9"/>
  <c r="AE23" i="9"/>
  <c r="AJ23" i="9"/>
  <c r="AK23" i="9"/>
  <c r="AN23" i="9"/>
  <c r="AO23" i="9"/>
  <c r="AR23" i="9"/>
  <c r="AS23" i="9"/>
  <c r="AU23" i="9"/>
  <c r="AW23" i="9" s="1"/>
  <c r="AZ23" i="9"/>
  <c r="BA23" i="9"/>
  <c r="BI23" i="9"/>
  <c r="BP23" i="9"/>
  <c r="BQ23" i="9"/>
  <c r="BT23" i="9"/>
  <c r="BU23" i="9"/>
  <c r="DA23" i="9" s="1"/>
  <c r="DG23" i="9" s="1"/>
  <c r="CC23" i="9" s="1"/>
  <c r="DI23" i="9" s="1"/>
  <c r="BX23" i="9"/>
  <c r="BY23" i="9"/>
  <c r="DE23" i="9" s="1"/>
  <c r="BZ23" i="9"/>
  <c r="CA23" i="9"/>
  <c r="CF23" i="9"/>
  <c r="CG23" i="9"/>
  <c r="GI23" i="9" s="1"/>
  <c r="CJ23" i="9"/>
  <c r="CK23" i="9"/>
  <c r="CN23" i="9"/>
  <c r="CO23" i="9"/>
  <c r="CP23" i="9"/>
  <c r="CV23" i="9"/>
  <c r="CW23" i="9"/>
  <c r="CZ23" i="9"/>
  <c r="DD23" i="9"/>
  <c r="DX23" i="9"/>
  <c r="DY23" i="9"/>
  <c r="EB23" i="9"/>
  <c r="EC23" i="9"/>
  <c r="FI23" i="9" s="1"/>
  <c r="EF23" i="9"/>
  <c r="FL23" i="9" s="1"/>
  <c r="EG23" i="9"/>
  <c r="FM23" i="9" s="1"/>
  <c r="EH23" i="9"/>
  <c r="EI23" i="9"/>
  <c r="EN23" i="9"/>
  <c r="EO23" i="9"/>
  <c r="ER23" i="9"/>
  <c r="ES23" i="9"/>
  <c r="EV23" i="9"/>
  <c r="EW23" i="9"/>
  <c r="EY23" i="9"/>
  <c r="FA23" i="9" s="1"/>
  <c r="FD23" i="9"/>
  <c r="FN23" i="9" s="1"/>
  <c r="EJ23" i="9" s="1"/>
  <c r="FE23" i="9"/>
  <c r="FO23" i="9" s="1"/>
  <c r="FH23" i="9"/>
  <c r="FT23" i="9"/>
  <c r="FU23" i="9"/>
  <c r="FX23" i="9"/>
  <c r="FY23" i="9"/>
  <c r="GB23" i="9"/>
  <c r="GC23" i="9"/>
  <c r="GD23" i="9"/>
  <c r="GE23" i="9"/>
  <c r="GF23" i="9"/>
  <c r="GL23" i="9"/>
  <c r="GM23" i="9"/>
  <c r="GQ23" i="9"/>
  <c r="GU23" i="9"/>
  <c r="GV23" i="9"/>
  <c r="HB23" i="9"/>
  <c r="HF23" i="9" s="1"/>
  <c r="HC23" i="9"/>
  <c r="HG23" i="9" s="1"/>
  <c r="HD23" i="9"/>
  <c r="HH23" i="9" s="1"/>
  <c r="J24" i="9"/>
  <c r="K24" i="9"/>
  <c r="N24" i="9"/>
  <c r="O24" i="9"/>
  <c r="T24" i="9"/>
  <c r="U24" i="9"/>
  <c r="X24" i="9"/>
  <c r="Y24" i="9"/>
  <c r="AB24" i="9"/>
  <c r="BH24" i="9" s="1"/>
  <c r="AC24" i="9"/>
  <c r="BI24" i="9" s="1"/>
  <c r="AD24" i="9"/>
  <c r="AE24" i="9"/>
  <c r="AJ24" i="9"/>
  <c r="AK24" i="9"/>
  <c r="AN24" i="9"/>
  <c r="AT24" i="9" s="1"/>
  <c r="AO24" i="9"/>
  <c r="AR24" i="9"/>
  <c r="AS24" i="9"/>
  <c r="BA24" i="9"/>
  <c r="BD24" i="9"/>
  <c r="BP24" i="9"/>
  <c r="BQ24" i="9"/>
  <c r="BT24" i="9"/>
  <c r="BU24" i="9"/>
  <c r="BX24" i="9"/>
  <c r="BY24" i="9"/>
  <c r="BZ24" i="9"/>
  <c r="CA24" i="9"/>
  <c r="CS24" i="9" s="1"/>
  <c r="CF24" i="9"/>
  <c r="CG24" i="9"/>
  <c r="CJ24" i="9"/>
  <c r="CK24" i="9"/>
  <c r="CQ24" i="9" s="1"/>
  <c r="CN24" i="9"/>
  <c r="CO24" i="9"/>
  <c r="CP24" i="9"/>
  <c r="CW24" i="9"/>
  <c r="DG24" i="9" s="1"/>
  <c r="CC24" i="9" s="1"/>
  <c r="DI24" i="9" s="1"/>
  <c r="CZ24" i="9"/>
  <c r="DA24" i="9"/>
  <c r="DD24" i="9"/>
  <c r="DE24" i="9"/>
  <c r="DX24" i="9"/>
  <c r="DY24" i="9"/>
  <c r="EB24" i="9"/>
  <c r="EC24" i="9"/>
  <c r="EF24" i="9"/>
  <c r="FL24" i="9" s="1"/>
  <c r="EG24" i="9"/>
  <c r="FM24" i="9" s="1"/>
  <c r="EH24" i="9"/>
  <c r="EI24" i="9"/>
  <c r="EN24" i="9"/>
  <c r="EO24" i="9"/>
  <c r="ER24" i="9"/>
  <c r="ES24" i="9"/>
  <c r="EV24" i="9"/>
  <c r="EW24" i="9"/>
  <c r="FD24" i="9"/>
  <c r="FN24" i="9" s="1"/>
  <c r="EJ24" i="9" s="1"/>
  <c r="FE24" i="9"/>
  <c r="FH24" i="9"/>
  <c r="FI24" i="9"/>
  <c r="FT24" i="9"/>
  <c r="FU24" i="9"/>
  <c r="FX24" i="9"/>
  <c r="FY24" i="9"/>
  <c r="GB24" i="9"/>
  <c r="GC24" i="9"/>
  <c r="GD24" i="9"/>
  <c r="GE24" i="9"/>
  <c r="GG24" i="9"/>
  <c r="GH24" i="9"/>
  <c r="GL24" i="9"/>
  <c r="GM24" i="9"/>
  <c r="GQ24" i="9" s="1"/>
  <c r="GN24" i="9"/>
  <c r="GU24" i="9"/>
  <c r="HB24" i="9"/>
  <c r="HC24" i="9"/>
  <c r="HG24" i="9" s="1"/>
  <c r="HD24" i="9"/>
  <c r="HH24" i="9" s="1"/>
  <c r="HE24" i="9"/>
  <c r="HF24" i="9"/>
  <c r="HI24" i="9"/>
  <c r="J25" i="9"/>
  <c r="K25" i="9"/>
  <c r="N25" i="9"/>
  <c r="O25" i="9"/>
  <c r="T25" i="9"/>
  <c r="AZ25" i="9" s="1"/>
  <c r="U25" i="9"/>
  <c r="X25" i="9"/>
  <c r="Y25" i="9"/>
  <c r="AB25" i="9"/>
  <c r="AC25" i="9"/>
  <c r="AD25" i="9"/>
  <c r="AE25" i="9"/>
  <c r="AW25" i="9" s="1"/>
  <c r="AJ25" i="9"/>
  <c r="AK25" i="9"/>
  <c r="AN25" i="9"/>
  <c r="AO25" i="9"/>
  <c r="AU25" i="9" s="1"/>
  <c r="AR25" i="9"/>
  <c r="AS25" i="9"/>
  <c r="AT25" i="9"/>
  <c r="BA25" i="9"/>
  <c r="BK25" i="9" s="1"/>
  <c r="AG25" i="9" s="1"/>
  <c r="BD25" i="9"/>
  <c r="BE25" i="9"/>
  <c r="BH25" i="9"/>
  <c r="BI25" i="9"/>
  <c r="BP25" i="9"/>
  <c r="BQ25" i="9"/>
  <c r="CW25" i="9" s="1"/>
  <c r="DG25" i="9" s="1"/>
  <c r="CC25" i="9" s="1"/>
  <c r="DI25" i="9" s="1"/>
  <c r="BT25" i="9"/>
  <c r="BU25" i="9"/>
  <c r="GO25" i="9" s="1"/>
  <c r="BX25" i="9"/>
  <c r="BY25" i="9"/>
  <c r="BZ25" i="9"/>
  <c r="CA25" i="9"/>
  <c r="CF25" i="9"/>
  <c r="CP25" i="9" s="1"/>
  <c r="CR25" i="9" s="1"/>
  <c r="CG25" i="9"/>
  <c r="CJ25" i="9"/>
  <c r="CK25" i="9"/>
  <c r="CN25" i="9"/>
  <c r="CO25" i="9"/>
  <c r="CV25" i="9"/>
  <c r="DA25" i="9"/>
  <c r="DD25" i="9"/>
  <c r="DE25" i="9"/>
  <c r="DK25" i="9"/>
  <c r="DX25" i="9"/>
  <c r="FD25" i="9" s="1"/>
  <c r="DY25" i="9"/>
  <c r="FE25" i="9" s="1"/>
  <c r="FO25" i="9" s="1"/>
  <c r="EB25" i="9"/>
  <c r="FH25" i="9" s="1"/>
  <c r="FN25" i="9" s="1"/>
  <c r="EJ25" i="9" s="1"/>
  <c r="EC25" i="9"/>
  <c r="EF25" i="9"/>
  <c r="EG25" i="9"/>
  <c r="FM25" i="9" s="1"/>
  <c r="EH25" i="9"/>
  <c r="EI25" i="9"/>
  <c r="EK25" i="9"/>
  <c r="EN25" i="9"/>
  <c r="EO25" i="9"/>
  <c r="ER25" i="9"/>
  <c r="ES25" i="9"/>
  <c r="EY25" i="9" s="1"/>
  <c r="EV25" i="9"/>
  <c r="EW25" i="9"/>
  <c r="FI25" i="9"/>
  <c r="FL25" i="9"/>
  <c r="FQ25" i="9"/>
  <c r="FT25" i="9"/>
  <c r="FU25" i="9"/>
  <c r="FX25" i="9"/>
  <c r="FY25" i="9"/>
  <c r="GB25" i="9"/>
  <c r="GC25" i="9"/>
  <c r="GD25" i="9"/>
  <c r="GE25" i="9"/>
  <c r="GL25" i="9"/>
  <c r="GM25" i="9"/>
  <c r="GP25" i="9"/>
  <c r="GT25" i="9"/>
  <c r="HB25" i="9"/>
  <c r="HC25" i="9"/>
  <c r="HF25" i="9"/>
  <c r="HG25" i="9"/>
  <c r="J26" i="9"/>
  <c r="K26" i="9"/>
  <c r="N26" i="9"/>
  <c r="O26" i="9"/>
  <c r="Q26" i="9"/>
  <c r="T26" i="9"/>
  <c r="U26" i="9"/>
  <c r="BA26" i="9" s="1"/>
  <c r="X26" i="9"/>
  <c r="Y26" i="9"/>
  <c r="GO26" i="9" s="1"/>
  <c r="GW26" i="9" s="1"/>
  <c r="AB26" i="9"/>
  <c r="AC26" i="9"/>
  <c r="AD26" i="9"/>
  <c r="AE26" i="9"/>
  <c r="AJ26" i="9"/>
  <c r="AK26" i="9"/>
  <c r="GI26" i="9" s="1"/>
  <c r="AN26" i="9"/>
  <c r="AO26" i="9"/>
  <c r="AR26" i="9"/>
  <c r="AS26" i="9"/>
  <c r="AT26" i="9"/>
  <c r="AV26" i="9" s="1"/>
  <c r="AZ26" i="9"/>
  <c r="BE26" i="9"/>
  <c r="BH26" i="9"/>
  <c r="BI26" i="9"/>
  <c r="BP26" i="9"/>
  <c r="BQ26" i="9"/>
  <c r="GG26" i="9" s="1"/>
  <c r="BT26" i="9"/>
  <c r="CZ26" i="9" s="1"/>
  <c r="BU26" i="9"/>
  <c r="DA26" i="9" s="1"/>
  <c r="BX26" i="9"/>
  <c r="DD26" i="9" s="1"/>
  <c r="BY26" i="9"/>
  <c r="BZ26" i="9"/>
  <c r="CA26" i="9"/>
  <c r="CF26" i="9"/>
  <c r="CG26" i="9"/>
  <c r="CJ26" i="9"/>
  <c r="CK26" i="9"/>
  <c r="CN26" i="9"/>
  <c r="CO26" i="9"/>
  <c r="CV26" i="9"/>
  <c r="CW26" i="9"/>
  <c r="DG26" i="9" s="1"/>
  <c r="CC26" i="9" s="1"/>
  <c r="DI26" i="9" s="1"/>
  <c r="DE26" i="9"/>
  <c r="DX26" i="9"/>
  <c r="DY26" i="9"/>
  <c r="FE26" i="9" s="1"/>
  <c r="EB26" i="9"/>
  <c r="FH26" i="9" s="1"/>
  <c r="EC26" i="9"/>
  <c r="FI26" i="9" s="1"/>
  <c r="FO26" i="9" s="1"/>
  <c r="EK26" i="9" s="1"/>
  <c r="EF26" i="9"/>
  <c r="EG26" i="9"/>
  <c r="EH26" i="9"/>
  <c r="EI26" i="9"/>
  <c r="EN26" i="9"/>
  <c r="EO26" i="9"/>
  <c r="ER26" i="9"/>
  <c r="EX26" i="9" s="1"/>
  <c r="EZ26" i="9" s="1"/>
  <c r="ES26" i="9"/>
  <c r="EV26" i="9"/>
  <c r="EW26" i="9"/>
  <c r="FD26" i="9"/>
  <c r="FN26" i="9" s="1"/>
  <c r="FL26" i="9"/>
  <c r="FM26" i="9"/>
  <c r="FT26" i="9"/>
  <c r="FU26" i="9"/>
  <c r="FX26" i="9"/>
  <c r="FY26" i="9"/>
  <c r="GB26" i="9"/>
  <c r="GC26" i="9"/>
  <c r="GD26" i="9"/>
  <c r="GH26" i="9" s="1"/>
  <c r="GE26" i="9"/>
  <c r="GL26" i="9"/>
  <c r="GM26" i="9"/>
  <c r="GU26" i="9"/>
  <c r="HB26" i="9"/>
  <c r="HF26" i="9" s="1"/>
  <c r="HC26" i="9"/>
  <c r="HE26" i="9"/>
  <c r="HI26" i="9" s="1"/>
  <c r="HG26" i="9"/>
  <c r="J27" i="9"/>
  <c r="K27" i="9"/>
  <c r="N27" i="9"/>
  <c r="O27" i="9"/>
  <c r="T27" i="9"/>
  <c r="U27" i="9"/>
  <c r="X27" i="9"/>
  <c r="GN27" i="9" s="1"/>
  <c r="Y27" i="9"/>
  <c r="BE27" i="9" s="1"/>
  <c r="AB27" i="9"/>
  <c r="AC27" i="9"/>
  <c r="AD27" i="9"/>
  <c r="AE27" i="9"/>
  <c r="AJ27" i="9"/>
  <c r="AK27" i="9"/>
  <c r="AN27" i="9"/>
  <c r="AO27" i="9"/>
  <c r="AU27" i="9" s="1"/>
  <c r="AW27" i="9" s="1"/>
  <c r="AR27" i="9"/>
  <c r="AS27" i="9"/>
  <c r="AZ27" i="9"/>
  <c r="BA27" i="9"/>
  <c r="BD27" i="9"/>
  <c r="BI27" i="9"/>
  <c r="BP27" i="9"/>
  <c r="BQ27" i="9"/>
  <c r="BT27" i="9"/>
  <c r="BU27" i="9"/>
  <c r="BX27" i="9"/>
  <c r="DD27" i="9" s="1"/>
  <c r="BY27" i="9"/>
  <c r="DE27" i="9" s="1"/>
  <c r="BZ27" i="9"/>
  <c r="CA27" i="9"/>
  <c r="CF27" i="9"/>
  <c r="CG27" i="9"/>
  <c r="CJ27" i="9"/>
  <c r="CK27" i="9"/>
  <c r="CN27" i="9"/>
  <c r="CO27" i="9"/>
  <c r="CW27" i="9"/>
  <c r="CZ27" i="9"/>
  <c r="DA27" i="9"/>
  <c r="DG27" i="9"/>
  <c r="CC27" i="9" s="1"/>
  <c r="DI27" i="9" s="1"/>
  <c r="DX27" i="9"/>
  <c r="DY27" i="9"/>
  <c r="EB27" i="9"/>
  <c r="EC27" i="9"/>
  <c r="FI27" i="9" s="1"/>
  <c r="EF27" i="9"/>
  <c r="FL27" i="9" s="1"/>
  <c r="EG27" i="9"/>
  <c r="EH27" i="9"/>
  <c r="EI27" i="9"/>
  <c r="EN27" i="9"/>
  <c r="EO27" i="9"/>
  <c r="ER27" i="9"/>
  <c r="ES27" i="9"/>
  <c r="EV27" i="9"/>
  <c r="EW27" i="9"/>
  <c r="EY27" i="9"/>
  <c r="FA27" i="9" s="1"/>
  <c r="FD27" i="9"/>
  <c r="FE27" i="9"/>
  <c r="FH27" i="9"/>
  <c r="FN27" i="9" s="1"/>
  <c r="EJ27" i="9" s="1"/>
  <c r="FM27" i="9"/>
  <c r="FP27" i="9"/>
  <c r="FT27" i="9"/>
  <c r="FU27" i="9"/>
  <c r="FX27" i="9"/>
  <c r="FY27" i="9"/>
  <c r="GB27" i="9"/>
  <c r="GC27" i="9"/>
  <c r="GD27" i="9"/>
  <c r="GE27" i="9"/>
  <c r="GI27" i="9" s="1"/>
  <c r="GL27" i="9"/>
  <c r="GM27" i="9"/>
  <c r="GR27" i="9"/>
  <c r="HB27" i="9"/>
  <c r="HF27" i="9" s="1"/>
  <c r="HC27" i="9"/>
  <c r="HG27" i="9"/>
  <c r="J28" i="9"/>
  <c r="K28" i="9"/>
  <c r="N28" i="9"/>
  <c r="O28" i="9"/>
  <c r="T28" i="9"/>
  <c r="U28" i="9"/>
  <c r="X28" i="9"/>
  <c r="Y28" i="9"/>
  <c r="AB28" i="9"/>
  <c r="HD28" i="9" s="1"/>
  <c r="HH28" i="9" s="1"/>
  <c r="AC28" i="9"/>
  <c r="BI28" i="9" s="1"/>
  <c r="AD28" i="9"/>
  <c r="AE28" i="9"/>
  <c r="AJ28" i="9"/>
  <c r="AK28" i="9"/>
  <c r="AN28" i="9"/>
  <c r="AO28" i="9"/>
  <c r="AR28" i="9"/>
  <c r="AS28" i="9"/>
  <c r="AZ28" i="9"/>
  <c r="BA28" i="9"/>
  <c r="BD28" i="9"/>
  <c r="BE28" i="9"/>
  <c r="BH28" i="9"/>
  <c r="BP28" i="9"/>
  <c r="BQ28" i="9"/>
  <c r="BT28" i="9"/>
  <c r="BU28" i="9"/>
  <c r="BX28" i="9"/>
  <c r="BY28" i="9"/>
  <c r="DE28" i="9" s="1"/>
  <c r="BZ28" i="9"/>
  <c r="CA28" i="9"/>
  <c r="CF28" i="9"/>
  <c r="CG28" i="9"/>
  <c r="CJ28" i="9"/>
  <c r="CK28" i="9"/>
  <c r="CN28" i="9"/>
  <c r="CO28" i="9"/>
  <c r="CP28" i="9"/>
  <c r="CR28" i="9" s="1"/>
  <c r="CQ28" i="9"/>
  <c r="CZ28" i="9"/>
  <c r="DA28" i="9"/>
  <c r="DD28" i="9"/>
  <c r="DJ28" i="9"/>
  <c r="DX28" i="9"/>
  <c r="DY28" i="9"/>
  <c r="EB28" i="9"/>
  <c r="EC28" i="9"/>
  <c r="EF28" i="9"/>
  <c r="EG28" i="9"/>
  <c r="FM28" i="9" s="1"/>
  <c r="EH28" i="9"/>
  <c r="EI28" i="9"/>
  <c r="EN28" i="9"/>
  <c r="EO28" i="9"/>
  <c r="ER28" i="9"/>
  <c r="ES28" i="9"/>
  <c r="EV28" i="9"/>
  <c r="EW28" i="9"/>
  <c r="FD28" i="9"/>
  <c r="FE28" i="9"/>
  <c r="FI28" i="9"/>
  <c r="FO28" i="9" s="1"/>
  <c r="EK28" i="9" s="1"/>
  <c r="FL28" i="9"/>
  <c r="FT28" i="9"/>
  <c r="FU28" i="9"/>
  <c r="FX28" i="9"/>
  <c r="FY28" i="9"/>
  <c r="GB28" i="9"/>
  <c r="GC28" i="9"/>
  <c r="GD28" i="9"/>
  <c r="GE28" i="9"/>
  <c r="GL28" i="9"/>
  <c r="GP28" i="9" s="1"/>
  <c r="GM28" i="9"/>
  <c r="GQ28" i="9" s="1"/>
  <c r="GO28" i="9"/>
  <c r="GT28" i="9"/>
  <c r="GU28" i="9"/>
  <c r="HB28" i="9"/>
  <c r="HC28" i="9"/>
  <c r="HG28" i="9" s="1"/>
  <c r="HE28" i="9"/>
  <c r="HI28" i="9" s="1"/>
  <c r="HF28" i="9"/>
  <c r="J29" i="9"/>
  <c r="K29" i="9"/>
  <c r="N29" i="9"/>
  <c r="O29" i="9"/>
  <c r="T29" i="9"/>
  <c r="P29" i="9" s="1"/>
  <c r="U29" i="9"/>
  <c r="X29" i="9"/>
  <c r="Y29" i="9"/>
  <c r="AB29" i="9"/>
  <c r="AC29" i="9"/>
  <c r="AD29" i="9"/>
  <c r="AE29" i="9"/>
  <c r="AJ29" i="9"/>
  <c r="AK29" i="9"/>
  <c r="AN29" i="9"/>
  <c r="GP29" i="9" s="1"/>
  <c r="AO29" i="9"/>
  <c r="AR29" i="9"/>
  <c r="AS29" i="9"/>
  <c r="AU29" i="9"/>
  <c r="BA29" i="9"/>
  <c r="BD29" i="9"/>
  <c r="BE29" i="9"/>
  <c r="BP29" i="9"/>
  <c r="BQ29" i="9"/>
  <c r="CW29" i="9" s="1"/>
  <c r="BT29" i="9"/>
  <c r="CZ29" i="9" s="1"/>
  <c r="BU29" i="9"/>
  <c r="GO29" i="9" s="1"/>
  <c r="BX29" i="9"/>
  <c r="BY29" i="9"/>
  <c r="BZ29" i="9"/>
  <c r="CA29" i="9"/>
  <c r="CF29" i="9"/>
  <c r="CG29" i="9"/>
  <c r="CJ29" i="9"/>
  <c r="CK29" i="9"/>
  <c r="CN29" i="9"/>
  <c r="CO29" i="9"/>
  <c r="CV29" i="9"/>
  <c r="DA29" i="9"/>
  <c r="DD29" i="9"/>
  <c r="DE29" i="9"/>
  <c r="DG29" i="9"/>
  <c r="CC29" i="9" s="1"/>
  <c r="DI29" i="9" s="1"/>
  <c r="DX29" i="9"/>
  <c r="DY29" i="9"/>
  <c r="FE29" i="9" s="1"/>
  <c r="FO29" i="9" s="1"/>
  <c r="EB29" i="9"/>
  <c r="EC29" i="9"/>
  <c r="EF29" i="9"/>
  <c r="EG29" i="9"/>
  <c r="FM29" i="9" s="1"/>
  <c r="EH29" i="9"/>
  <c r="EI29" i="9"/>
  <c r="FA29" i="9" s="1"/>
  <c r="EN29" i="9"/>
  <c r="EO29" i="9"/>
  <c r="ER29" i="9"/>
  <c r="ES29" i="9"/>
  <c r="EY29" i="9" s="1"/>
  <c r="EV29" i="9"/>
  <c r="EW29" i="9"/>
  <c r="FD29" i="9"/>
  <c r="FH29" i="9"/>
  <c r="FI29" i="9"/>
  <c r="FL29" i="9"/>
  <c r="FT29" i="9"/>
  <c r="FU29" i="9"/>
  <c r="FX29" i="9"/>
  <c r="FY29" i="9"/>
  <c r="GB29" i="9"/>
  <c r="GC29" i="9"/>
  <c r="GD29" i="9"/>
  <c r="GE29" i="9"/>
  <c r="GH29" i="9"/>
  <c r="GL29" i="9"/>
  <c r="GM29" i="9"/>
  <c r="GT29" i="9"/>
  <c r="HB29" i="9"/>
  <c r="HC29" i="9"/>
  <c r="HG29" i="9" s="1"/>
  <c r="HF29" i="9"/>
  <c r="J30" i="9"/>
  <c r="K30" i="9"/>
  <c r="N30" i="9"/>
  <c r="O30" i="9"/>
  <c r="T30" i="9"/>
  <c r="U30" i="9"/>
  <c r="BA30" i="9" s="1"/>
  <c r="X30" i="9"/>
  <c r="Y30" i="9"/>
  <c r="AB30" i="9"/>
  <c r="AC30" i="9"/>
  <c r="AD30" i="9"/>
  <c r="AE30" i="9"/>
  <c r="AJ30" i="9"/>
  <c r="AK30" i="9"/>
  <c r="AN30" i="9"/>
  <c r="AT30" i="9" s="1"/>
  <c r="AO30" i="9"/>
  <c r="AR30" i="9"/>
  <c r="AS30" i="9"/>
  <c r="AV30" i="9"/>
  <c r="AZ30" i="9"/>
  <c r="BD30" i="9"/>
  <c r="BE30" i="9"/>
  <c r="BK30" i="9" s="1"/>
  <c r="AG30" i="9" s="1"/>
  <c r="BI30" i="9"/>
  <c r="BP30" i="9"/>
  <c r="CV30" i="9" s="1"/>
  <c r="BQ30" i="9"/>
  <c r="BT30" i="9"/>
  <c r="BU30" i="9"/>
  <c r="DA30" i="9" s="1"/>
  <c r="BX30" i="9"/>
  <c r="DD30" i="9" s="1"/>
  <c r="BY30" i="9"/>
  <c r="BZ30" i="9"/>
  <c r="CA30" i="9"/>
  <c r="CF30" i="9"/>
  <c r="CG30" i="9"/>
  <c r="CJ30" i="9"/>
  <c r="CK30" i="9"/>
  <c r="CN30" i="9"/>
  <c r="CO30" i="9"/>
  <c r="CZ30" i="9"/>
  <c r="DF30" i="9"/>
  <c r="CB30" i="9" s="1"/>
  <c r="DH30" i="9" s="1"/>
  <c r="DX30" i="9"/>
  <c r="FD30" i="9" s="1"/>
  <c r="DY30" i="9"/>
  <c r="FE30" i="9" s="1"/>
  <c r="EB30" i="9"/>
  <c r="FH30" i="9" s="1"/>
  <c r="EC30" i="9"/>
  <c r="FI30" i="9" s="1"/>
  <c r="FO30" i="9" s="1"/>
  <c r="EK30" i="9" s="1"/>
  <c r="EF30" i="9"/>
  <c r="EG30" i="9"/>
  <c r="EH30" i="9"/>
  <c r="EI30" i="9"/>
  <c r="EN30" i="9"/>
  <c r="EO30" i="9"/>
  <c r="GI30" i="9" s="1"/>
  <c r="ER30" i="9"/>
  <c r="ES30" i="9"/>
  <c r="EV30" i="9"/>
  <c r="EW30" i="9"/>
  <c r="EY30" i="9"/>
  <c r="FL30" i="9"/>
  <c r="FM30" i="9"/>
  <c r="FN30" i="9"/>
  <c r="EJ30" i="9" s="1"/>
  <c r="FP30" i="9"/>
  <c r="FT30" i="9"/>
  <c r="FU30" i="9"/>
  <c r="FX30" i="9"/>
  <c r="FY30" i="9"/>
  <c r="GB30" i="9"/>
  <c r="GC30" i="9"/>
  <c r="GD30" i="9"/>
  <c r="GH30" i="9" s="1"/>
  <c r="GE30" i="9"/>
  <c r="GL30" i="9"/>
  <c r="GM30" i="9"/>
  <c r="GP30" i="9"/>
  <c r="GU30" i="9"/>
  <c r="HB30" i="9"/>
  <c r="HC30" i="9"/>
  <c r="HF30" i="9"/>
  <c r="HG30" i="9"/>
  <c r="J31" i="9"/>
  <c r="K31" i="9"/>
  <c r="N31" i="9"/>
  <c r="O31" i="9"/>
  <c r="T31" i="9"/>
  <c r="U31" i="9"/>
  <c r="X31" i="9"/>
  <c r="Y31" i="9"/>
  <c r="BE31" i="9" s="1"/>
  <c r="AB31" i="9"/>
  <c r="AC31" i="9"/>
  <c r="HE31" i="9" s="1"/>
  <c r="HI31" i="9" s="1"/>
  <c r="AD31" i="9"/>
  <c r="AE31" i="9"/>
  <c r="AJ31" i="9"/>
  <c r="AK31" i="9"/>
  <c r="AN31" i="9"/>
  <c r="AT31" i="9" s="1"/>
  <c r="AO31" i="9"/>
  <c r="AR31" i="9"/>
  <c r="AS31" i="9"/>
  <c r="AZ31" i="9"/>
  <c r="BD31" i="9"/>
  <c r="BH31" i="9"/>
  <c r="BI31" i="9"/>
  <c r="BP31" i="9"/>
  <c r="BQ31" i="9"/>
  <c r="BT31" i="9"/>
  <c r="BU31" i="9"/>
  <c r="BX31" i="9"/>
  <c r="DD31" i="9" s="1"/>
  <c r="BY31" i="9"/>
  <c r="BZ31" i="9"/>
  <c r="CA31" i="9"/>
  <c r="CF31" i="9"/>
  <c r="CG31" i="9"/>
  <c r="CJ31" i="9"/>
  <c r="CP31" i="9" s="1"/>
  <c r="CK31" i="9"/>
  <c r="CN31" i="9"/>
  <c r="CO31" i="9"/>
  <c r="CR31" i="9"/>
  <c r="CV31" i="9"/>
  <c r="CW31" i="9"/>
  <c r="CZ31" i="9"/>
  <c r="DE31" i="9"/>
  <c r="DF31" i="9"/>
  <c r="CB31" i="9" s="1"/>
  <c r="DH31" i="9" s="1"/>
  <c r="DJ31" i="9"/>
  <c r="DX31" i="9"/>
  <c r="DY31" i="9"/>
  <c r="FE31" i="9" s="1"/>
  <c r="FO31" i="9" s="1"/>
  <c r="EK31" i="9" s="1"/>
  <c r="EB31" i="9"/>
  <c r="FH31" i="9" s="1"/>
  <c r="EC31" i="9"/>
  <c r="EF31" i="9"/>
  <c r="FL31" i="9" s="1"/>
  <c r="EG31" i="9"/>
  <c r="EH31" i="9"/>
  <c r="EI31" i="9"/>
  <c r="EN31" i="9"/>
  <c r="EX31" i="9" s="1"/>
  <c r="EZ31" i="9" s="1"/>
  <c r="EO31" i="9"/>
  <c r="ER31" i="9"/>
  <c r="ES31" i="9"/>
  <c r="EV31" i="9"/>
  <c r="EW31" i="9"/>
  <c r="FD31" i="9"/>
  <c r="FI31" i="9"/>
  <c r="FM31" i="9"/>
  <c r="FT31" i="9"/>
  <c r="FU31" i="9"/>
  <c r="FX31" i="9"/>
  <c r="FY31" i="9"/>
  <c r="GB31" i="9"/>
  <c r="GC31" i="9"/>
  <c r="GD31" i="9"/>
  <c r="GE31" i="9"/>
  <c r="GG31" i="9"/>
  <c r="GH31" i="9"/>
  <c r="GL31" i="9"/>
  <c r="GM31" i="9"/>
  <c r="GU31" i="9"/>
  <c r="HB31" i="9"/>
  <c r="HF31" i="9" s="1"/>
  <c r="HC31" i="9"/>
  <c r="HG31" i="9"/>
  <c r="J32" i="9"/>
  <c r="K32" i="9"/>
  <c r="N32" i="9"/>
  <c r="O32" i="9"/>
  <c r="T32" i="9"/>
  <c r="U32" i="9"/>
  <c r="X32" i="9"/>
  <c r="Y32" i="9"/>
  <c r="BE32" i="9" s="1"/>
  <c r="AB32" i="9"/>
  <c r="BH32" i="9" s="1"/>
  <c r="AC32" i="9"/>
  <c r="AD32" i="9"/>
  <c r="AE32" i="9"/>
  <c r="AJ32" i="9"/>
  <c r="AK32" i="9"/>
  <c r="AN32" i="9"/>
  <c r="AO32" i="9"/>
  <c r="AR32" i="9"/>
  <c r="AS32" i="9"/>
  <c r="AU32" i="9"/>
  <c r="AW32" i="9" s="1"/>
  <c r="AZ32" i="9"/>
  <c r="BA32" i="9"/>
  <c r="BD32" i="9"/>
  <c r="BJ32" i="9" s="1"/>
  <c r="AF32" i="9" s="1"/>
  <c r="BL32" i="9"/>
  <c r="BP32" i="9"/>
  <c r="BQ32" i="9"/>
  <c r="BT32" i="9"/>
  <c r="BU32" i="9"/>
  <c r="DA32" i="9" s="1"/>
  <c r="BX32" i="9"/>
  <c r="BY32" i="9"/>
  <c r="DE32" i="9" s="1"/>
  <c r="BZ32" i="9"/>
  <c r="CA32" i="9"/>
  <c r="CF32" i="9"/>
  <c r="CG32" i="9"/>
  <c r="CJ32" i="9"/>
  <c r="CK32" i="9"/>
  <c r="CN32" i="9"/>
  <c r="CO32" i="9"/>
  <c r="CV32" i="9"/>
  <c r="CW32" i="9"/>
  <c r="CZ32" i="9"/>
  <c r="DD32" i="9"/>
  <c r="DX32" i="9"/>
  <c r="DY32" i="9"/>
  <c r="EB32" i="9"/>
  <c r="EC32" i="9"/>
  <c r="FI32" i="9" s="1"/>
  <c r="EF32" i="9"/>
  <c r="FL32" i="9" s="1"/>
  <c r="EG32" i="9"/>
  <c r="FM32" i="9" s="1"/>
  <c r="EH32" i="9"/>
  <c r="EI32" i="9"/>
  <c r="EN32" i="9"/>
  <c r="EO32" i="9"/>
  <c r="ER32" i="9"/>
  <c r="ES32" i="9"/>
  <c r="EV32" i="9"/>
  <c r="EW32" i="9"/>
  <c r="EY32" i="9"/>
  <c r="FA32" i="9" s="1"/>
  <c r="FD32" i="9"/>
  <c r="FE32" i="9"/>
  <c r="FT32" i="9"/>
  <c r="FU32" i="9"/>
  <c r="FX32" i="9"/>
  <c r="FY32" i="9"/>
  <c r="GB32" i="9"/>
  <c r="GC32" i="9"/>
  <c r="GD32" i="9"/>
  <c r="GH32" i="9" s="1"/>
  <c r="GE32" i="9"/>
  <c r="GF32" i="9"/>
  <c r="GJ32" i="9"/>
  <c r="GL32" i="9"/>
  <c r="GM32" i="9"/>
  <c r="GQ32" i="9"/>
  <c r="HB32" i="9"/>
  <c r="HF32" i="9" s="1"/>
  <c r="HC32" i="9"/>
  <c r="HG32" i="9" s="1"/>
  <c r="HD32" i="9"/>
  <c r="HH32" i="9" s="1"/>
  <c r="J33" i="9"/>
  <c r="K33" i="9"/>
  <c r="N33" i="9"/>
  <c r="O33" i="9"/>
  <c r="T33" i="9"/>
  <c r="U33" i="9"/>
  <c r="X33" i="9"/>
  <c r="Y33" i="9"/>
  <c r="GO33" i="9" s="1"/>
  <c r="GS33" i="9" s="1"/>
  <c r="AB33" i="9"/>
  <c r="BH33" i="9" s="1"/>
  <c r="AC33" i="9"/>
  <c r="BI33" i="9" s="1"/>
  <c r="AD33" i="9"/>
  <c r="AE33" i="9"/>
  <c r="AJ33" i="9"/>
  <c r="AK33" i="9"/>
  <c r="AN33" i="9"/>
  <c r="AT33" i="9" s="1"/>
  <c r="AO33" i="9"/>
  <c r="AR33" i="9"/>
  <c r="AS33" i="9"/>
  <c r="BA33" i="9"/>
  <c r="BD33" i="9"/>
  <c r="BE33" i="9"/>
  <c r="BK33" i="9" s="1"/>
  <c r="AG33" i="9" s="1"/>
  <c r="BM33" i="9" s="1"/>
  <c r="BP33" i="9"/>
  <c r="BQ33" i="9"/>
  <c r="BT33" i="9"/>
  <c r="BU33" i="9"/>
  <c r="BX33" i="9"/>
  <c r="BY33" i="9"/>
  <c r="BZ33" i="9"/>
  <c r="CA33" i="9"/>
  <c r="CS33" i="9" s="1"/>
  <c r="CF33" i="9"/>
  <c r="CP33" i="9" s="1"/>
  <c r="CR33" i="9" s="1"/>
  <c r="CG33" i="9"/>
  <c r="CJ33" i="9"/>
  <c r="CK33" i="9"/>
  <c r="CN33" i="9"/>
  <c r="CO33" i="9"/>
  <c r="CQ33" i="9"/>
  <c r="CW33" i="9"/>
  <c r="CZ33" i="9"/>
  <c r="DA33" i="9"/>
  <c r="DD33" i="9"/>
  <c r="DE33" i="9"/>
  <c r="DJ33" i="9"/>
  <c r="DX33" i="9"/>
  <c r="FD33" i="9" s="1"/>
  <c r="FN33" i="9" s="1"/>
  <c r="EJ33" i="9" s="1"/>
  <c r="DY33" i="9"/>
  <c r="EB33" i="9"/>
  <c r="EC33" i="9"/>
  <c r="EF33" i="9"/>
  <c r="EG33" i="9"/>
  <c r="FM33" i="9" s="1"/>
  <c r="EH33" i="9"/>
  <c r="EI33" i="9"/>
  <c r="EN33" i="9"/>
  <c r="EO33" i="9"/>
  <c r="ER33" i="9"/>
  <c r="ES33" i="9"/>
  <c r="EV33" i="9"/>
  <c r="EW33" i="9"/>
  <c r="FE33" i="9"/>
  <c r="FH33" i="9"/>
  <c r="FI33" i="9"/>
  <c r="FL33" i="9"/>
  <c r="FO33" i="9"/>
  <c r="EK33" i="9" s="1"/>
  <c r="FT33" i="9"/>
  <c r="FU33" i="9"/>
  <c r="FX33" i="9"/>
  <c r="FY33" i="9"/>
  <c r="GB33" i="9"/>
  <c r="GC33" i="9"/>
  <c r="GD33" i="9"/>
  <c r="GT33" i="9" s="1"/>
  <c r="GE33" i="9"/>
  <c r="GG33" i="9"/>
  <c r="GK33" i="9" s="1"/>
  <c r="GL33" i="9"/>
  <c r="GM33" i="9"/>
  <c r="GQ33" i="9" s="1"/>
  <c r="GN33" i="9"/>
  <c r="GP33" i="9"/>
  <c r="GU33" i="9"/>
  <c r="GW33" i="9"/>
  <c r="HB33" i="9"/>
  <c r="HF33" i="9" s="1"/>
  <c r="HC33" i="9"/>
  <c r="HG33" i="9" s="1"/>
  <c r="HE33" i="9"/>
  <c r="HI33" i="9"/>
  <c r="J34" i="9"/>
  <c r="K34" i="9"/>
  <c r="N34" i="9"/>
  <c r="O34" i="9"/>
  <c r="T34" i="9"/>
  <c r="AZ34" i="9" s="1"/>
  <c r="U34" i="9"/>
  <c r="X34" i="9"/>
  <c r="BD34" i="9" s="1"/>
  <c r="Y34" i="9"/>
  <c r="AB34" i="9"/>
  <c r="AC34" i="9"/>
  <c r="AD34" i="9"/>
  <c r="DJ34" i="9" s="1"/>
  <c r="AE34" i="9"/>
  <c r="AW34" i="9" s="1"/>
  <c r="AJ34" i="9"/>
  <c r="AK34" i="9"/>
  <c r="AN34" i="9"/>
  <c r="AO34" i="9"/>
  <c r="AR34" i="9"/>
  <c r="AS34" i="9"/>
  <c r="AU34" i="9"/>
  <c r="BA34" i="9"/>
  <c r="BE34" i="9"/>
  <c r="BH34" i="9"/>
  <c r="BI34" i="9"/>
  <c r="BP34" i="9"/>
  <c r="CV34" i="9" s="1"/>
  <c r="BQ34" i="9"/>
  <c r="CW34" i="9" s="1"/>
  <c r="DG34" i="9" s="1"/>
  <c r="CC34" i="9" s="1"/>
  <c r="DI34" i="9" s="1"/>
  <c r="BT34" i="9"/>
  <c r="CZ34" i="9" s="1"/>
  <c r="BU34" i="9"/>
  <c r="GO34" i="9" s="1"/>
  <c r="BX34" i="9"/>
  <c r="BY34" i="9"/>
  <c r="BZ34" i="9"/>
  <c r="CA34" i="9"/>
  <c r="CF34" i="9"/>
  <c r="CP34" i="9" s="1"/>
  <c r="CR34" i="9" s="1"/>
  <c r="CG34" i="9"/>
  <c r="CJ34" i="9"/>
  <c r="CK34" i="9"/>
  <c r="CN34" i="9"/>
  <c r="CO34" i="9"/>
  <c r="DA34" i="9"/>
  <c r="DD34" i="9"/>
  <c r="DE34" i="9"/>
  <c r="DF34" i="9"/>
  <c r="CB34" i="9" s="1"/>
  <c r="DH34" i="9" s="1"/>
  <c r="DK34" i="9"/>
  <c r="DX34" i="9"/>
  <c r="FD34" i="9" s="1"/>
  <c r="DY34" i="9"/>
  <c r="FE34" i="9" s="1"/>
  <c r="FO34" i="9" s="1"/>
  <c r="FQ34" i="9" s="1"/>
  <c r="EB34" i="9"/>
  <c r="FH34" i="9" s="1"/>
  <c r="FN34" i="9" s="1"/>
  <c r="EJ34" i="9" s="1"/>
  <c r="EC34" i="9"/>
  <c r="EF34" i="9"/>
  <c r="EG34" i="9"/>
  <c r="FM34" i="9" s="1"/>
  <c r="EH34" i="9"/>
  <c r="EI34" i="9"/>
  <c r="EN34" i="9"/>
  <c r="EO34" i="9"/>
  <c r="ER34" i="9"/>
  <c r="ES34" i="9"/>
  <c r="EV34" i="9"/>
  <c r="EW34" i="9"/>
  <c r="EY34" i="9"/>
  <c r="FI34" i="9"/>
  <c r="FL34" i="9"/>
  <c r="FT34" i="9"/>
  <c r="FU34" i="9"/>
  <c r="FX34" i="9"/>
  <c r="FY34" i="9"/>
  <c r="GB34" i="9"/>
  <c r="GC34" i="9"/>
  <c r="GD34" i="9"/>
  <c r="GE34" i="9"/>
  <c r="GF34" i="9"/>
  <c r="GJ34" i="9" s="1"/>
  <c r="GL34" i="9"/>
  <c r="GM34" i="9"/>
  <c r="GP34" i="9"/>
  <c r="GQ34" i="9"/>
  <c r="GT34" i="9"/>
  <c r="GU34" i="9"/>
  <c r="HB34" i="9"/>
  <c r="HC34" i="9"/>
  <c r="HD34" i="9"/>
  <c r="HH34" i="9" s="1"/>
  <c r="HF34" i="9"/>
  <c r="HG34" i="9"/>
  <c r="J35" i="9"/>
  <c r="K35" i="9"/>
  <c r="N35" i="9"/>
  <c r="O35" i="9"/>
  <c r="T35" i="9"/>
  <c r="U35" i="9"/>
  <c r="BA35" i="9" s="1"/>
  <c r="X35" i="9"/>
  <c r="Y35" i="9"/>
  <c r="AB35" i="9"/>
  <c r="AC35" i="9"/>
  <c r="AD35" i="9"/>
  <c r="AE35" i="9"/>
  <c r="AJ35" i="9"/>
  <c r="AK35" i="9"/>
  <c r="AN35" i="9"/>
  <c r="GP35" i="9" s="1"/>
  <c r="AO35" i="9"/>
  <c r="AR35" i="9"/>
  <c r="AS35" i="9"/>
  <c r="AZ35" i="9"/>
  <c r="BH35" i="9"/>
  <c r="BI35" i="9"/>
  <c r="BP35" i="9"/>
  <c r="BQ35" i="9"/>
  <c r="CW35" i="9" s="1"/>
  <c r="BT35" i="9"/>
  <c r="BU35" i="9"/>
  <c r="DA35" i="9" s="1"/>
  <c r="BX35" i="9"/>
  <c r="DD35" i="9" s="1"/>
  <c r="BY35" i="9"/>
  <c r="BZ35" i="9"/>
  <c r="CA35" i="9"/>
  <c r="CF35" i="9"/>
  <c r="CG35" i="9"/>
  <c r="CJ35" i="9"/>
  <c r="CK35" i="9"/>
  <c r="CN35" i="9"/>
  <c r="CO35" i="9"/>
  <c r="CV35" i="9"/>
  <c r="CZ35" i="9"/>
  <c r="DF35" i="9"/>
  <c r="CB35" i="9" s="1"/>
  <c r="DH35" i="9" s="1"/>
  <c r="DJ35" i="9"/>
  <c r="DX35" i="9"/>
  <c r="FD35" i="9" s="1"/>
  <c r="DY35" i="9"/>
  <c r="FE35" i="9" s="1"/>
  <c r="FO35" i="9" s="1"/>
  <c r="EK35" i="9" s="1"/>
  <c r="EB35" i="9"/>
  <c r="FH35" i="9" s="1"/>
  <c r="EC35" i="9"/>
  <c r="EF35" i="9"/>
  <c r="EG35" i="9"/>
  <c r="EH35" i="9"/>
  <c r="EI35" i="9"/>
  <c r="EN35" i="9"/>
  <c r="EX35" i="9" s="1"/>
  <c r="EO35" i="9"/>
  <c r="ER35" i="9"/>
  <c r="ES35" i="9"/>
  <c r="EV35" i="9"/>
  <c r="EW35" i="9"/>
  <c r="EZ35" i="9"/>
  <c r="FI35" i="9"/>
  <c r="FL35" i="9"/>
  <c r="FM35" i="9"/>
  <c r="FT35" i="9"/>
  <c r="FU35" i="9"/>
  <c r="FX35" i="9"/>
  <c r="FY35" i="9"/>
  <c r="GB35" i="9"/>
  <c r="GC35" i="9"/>
  <c r="GD35" i="9"/>
  <c r="GE35" i="9"/>
  <c r="GG35" i="9"/>
  <c r="GK35" i="9" s="1"/>
  <c r="GH35" i="9"/>
  <c r="GX35" i="9" s="1"/>
  <c r="GL35" i="9"/>
  <c r="GT35" i="9" s="1"/>
  <c r="GM35" i="9"/>
  <c r="GU35" i="9"/>
  <c r="HB35" i="9"/>
  <c r="HF35" i="9" s="1"/>
  <c r="HC35" i="9"/>
  <c r="HG35" i="9"/>
  <c r="J36" i="9"/>
  <c r="K36" i="9"/>
  <c r="N36" i="9"/>
  <c r="O36" i="9"/>
  <c r="T36" i="9"/>
  <c r="U36" i="9"/>
  <c r="X36" i="9"/>
  <c r="BD36" i="9" s="1"/>
  <c r="Y36" i="9"/>
  <c r="BE36" i="9" s="1"/>
  <c r="AB36" i="9"/>
  <c r="AC36" i="9"/>
  <c r="AD36" i="9"/>
  <c r="AE36" i="9"/>
  <c r="AJ36" i="9"/>
  <c r="AK36" i="9"/>
  <c r="AN36" i="9"/>
  <c r="AO36" i="9"/>
  <c r="AR36" i="9"/>
  <c r="AS36" i="9"/>
  <c r="AU36" i="9"/>
  <c r="AW36" i="9" s="1"/>
  <c r="AZ36" i="9"/>
  <c r="BH36" i="9"/>
  <c r="BI36" i="9"/>
  <c r="BP36" i="9"/>
  <c r="BQ36" i="9"/>
  <c r="BT36" i="9"/>
  <c r="BU36" i="9"/>
  <c r="DA36" i="9" s="1"/>
  <c r="BX36" i="9"/>
  <c r="BY36" i="9"/>
  <c r="DE36" i="9" s="1"/>
  <c r="BZ36" i="9"/>
  <c r="CA36" i="9"/>
  <c r="DG36" i="9" s="1"/>
  <c r="CC36" i="9" s="1"/>
  <c r="DI36" i="9" s="1"/>
  <c r="CF36" i="9"/>
  <c r="CG36" i="9"/>
  <c r="CJ36" i="9"/>
  <c r="CK36" i="9"/>
  <c r="CN36" i="9"/>
  <c r="CO36" i="9"/>
  <c r="CP36" i="9"/>
  <c r="CR36" i="9" s="1"/>
  <c r="CW36" i="9"/>
  <c r="CZ36" i="9"/>
  <c r="DD36" i="9"/>
  <c r="DX36" i="9"/>
  <c r="DY36" i="9"/>
  <c r="FE36" i="9" s="1"/>
  <c r="EB36" i="9"/>
  <c r="EC36" i="9"/>
  <c r="FI36" i="9" s="1"/>
  <c r="EF36" i="9"/>
  <c r="FL36" i="9" s="1"/>
  <c r="EG36" i="9"/>
  <c r="FM36" i="9" s="1"/>
  <c r="EH36" i="9"/>
  <c r="EI36" i="9"/>
  <c r="EN36" i="9"/>
  <c r="EO36" i="9"/>
  <c r="ER36" i="9"/>
  <c r="EX36" i="9" s="1"/>
  <c r="EZ36" i="9" s="1"/>
  <c r="ES36" i="9"/>
  <c r="EY36" i="9" s="1"/>
  <c r="FA36" i="9" s="1"/>
  <c r="EV36" i="9"/>
  <c r="EW36" i="9"/>
  <c r="FD36" i="9"/>
  <c r="FN36" i="9" s="1"/>
  <c r="FH36" i="9"/>
  <c r="FT36" i="9"/>
  <c r="FU36" i="9"/>
  <c r="FX36" i="9"/>
  <c r="FY36" i="9"/>
  <c r="GB36" i="9"/>
  <c r="GC36" i="9"/>
  <c r="GD36" i="9"/>
  <c r="GE36" i="9"/>
  <c r="GI36" i="9"/>
  <c r="GL36" i="9"/>
  <c r="GP36" i="9" s="1"/>
  <c r="GM36" i="9"/>
  <c r="GU36" i="9" s="1"/>
  <c r="GN36" i="9"/>
  <c r="GQ36" i="9"/>
  <c r="GY36" i="9" s="1"/>
  <c r="GR36" i="9"/>
  <c r="HB36" i="9"/>
  <c r="HF36" i="9" s="1"/>
  <c r="HC36" i="9"/>
  <c r="HG36" i="9" s="1"/>
  <c r="J37" i="9"/>
  <c r="K37" i="9"/>
  <c r="N37" i="9"/>
  <c r="O37" i="9"/>
  <c r="P37" i="9"/>
  <c r="T37" i="9"/>
  <c r="U37" i="9"/>
  <c r="X37" i="9"/>
  <c r="Y37" i="9"/>
  <c r="BE37" i="9" s="1"/>
  <c r="AB37" i="9"/>
  <c r="AC37" i="9"/>
  <c r="BI37" i="9" s="1"/>
  <c r="AD37" i="9"/>
  <c r="AE37" i="9"/>
  <c r="AJ37" i="9"/>
  <c r="AT37" i="9" s="1"/>
  <c r="AK37" i="9"/>
  <c r="AN37" i="9"/>
  <c r="AO37" i="9"/>
  <c r="AR37" i="9"/>
  <c r="AS37" i="9"/>
  <c r="AZ37" i="9"/>
  <c r="BA37" i="9"/>
  <c r="BH37" i="9"/>
  <c r="BP37" i="9"/>
  <c r="CV37" i="9" s="1"/>
  <c r="BQ37" i="9"/>
  <c r="GG37" i="9" s="1"/>
  <c r="BT37" i="9"/>
  <c r="BU37" i="9"/>
  <c r="BX37" i="9"/>
  <c r="BY37" i="9"/>
  <c r="HE37" i="9" s="1"/>
  <c r="BZ37" i="9"/>
  <c r="CR37" i="9" s="1"/>
  <c r="CA37" i="9"/>
  <c r="CF37" i="9"/>
  <c r="CG37" i="9"/>
  <c r="CJ37" i="9"/>
  <c r="CK37" i="9"/>
  <c r="CN37" i="9"/>
  <c r="CO37" i="9"/>
  <c r="CP37" i="9"/>
  <c r="CQ37" i="9"/>
  <c r="CW37" i="9"/>
  <c r="CZ37" i="9"/>
  <c r="DF37" i="9" s="1"/>
  <c r="CB37" i="9" s="1"/>
  <c r="DH37" i="9" s="1"/>
  <c r="DA37" i="9"/>
  <c r="DD37" i="9"/>
  <c r="DX37" i="9"/>
  <c r="DY37" i="9"/>
  <c r="EB37" i="9"/>
  <c r="EC37" i="9"/>
  <c r="FI37" i="9" s="1"/>
  <c r="FO37" i="9" s="1"/>
  <c r="EK37" i="9" s="1"/>
  <c r="EF37" i="9"/>
  <c r="FL37" i="9" s="1"/>
  <c r="EG37" i="9"/>
  <c r="FM37" i="9" s="1"/>
  <c r="EH37" i="9"/>
  <c r="EI37" i="9"/>
  <c r="EN37" i="9"/>
  <c r="EO37" i="9"/>
  <c r="ER37" i="9"/>
  <c r="EX37" i="9" s="1"/>
  <c r="EZ37" i="9" s="1"/>
  <c r="ES37" i="9"/>
  <c r="EV37" i="9"/>
  <c r="EW37" i="9"/>
  <c r="FD37" i="9"/>
  <c r="FN37" i="9" s="1"/>
  <c r="EJ37" i="9" s="1"/>
  <c r="FE37" i="9"/>
  <c r="FH37" i="9"/>
  <c r="FT37" i="9"/>
  <c r="FU37" i="9"/>
  <c r="FX37" i="9"/>
  <c r="FY37" i="9"/>
  <c r="GB37" i="9"/>
  <c r="GC37" i="9"/>
  <c r="GD37" i="9"/>
  <c r="GE37" i="9"/>
  <c r="GL37" i="9"/>
  <c r="GT37" i="9" s="1"/>
  <c r="GM37" i="9"/>
  <c r="GO37" i="9"/>
  <c r="GP37" i="9"/>
  <c r="GU37" i="9"/>
  <c r="HB37" i="9"/>
  <c r="HC37" i="9"/>
  <c r="HG37" i="9" s="1"/>
  <c r="HD37" i="9"/>
  <c r="HH37" i="9" s="1"/>
  <c r="HF37" i="9"/>
  <c r="HI37" i="9"/>
  <c r="J38" i="9"/>
  <c r="K38" i="9"/>
  <c r="N38" i="9"/>
  <c r="O38" i="9"/>
  <c r="T38" i="9"/>
  <c r="U38" i="9"/>
  <c r="X38" i="9"/>
  <c r="BD38" i="9" s="1"/>
  <c r="Y38" i="9"/>
  <c r="AB38" i="9"/>
  <c r="BH38" i="9" s="1"/>
  <c r="AC38" i="9"/>
  <c r="HE38" i="9" s="1"/>
  <c r="HI38" i="9" s="1"/>
  <c r="AD38" i="9"/>
  <c r="AE38" i="9"/>
  <c r="AJ38" i="9"/>
  <c r="GH38" i="9" s="1"/>
  <c r="AK38" i="9"/>
  <c r="AN38" i="9"/>
  <c r="AO38" i="9"/>
  <c r="AU38" i="9" s="1"/>
  <c r="AR38" i="9"/>
  <c r="AS38" i="9"/>
  <c r="AZ38" i="9"/>
  <c r="BA38" i="9"/>
  <c r="BE38" i="9"/>
  <c r="BI38" i="9"/>
  <c r="BP38" i="9"/>
  <c r="BQ38" i="9"/>
  <c r="CW38" i="9" s="1"/>
  <c r="BT38" i="9"/>
  <c r="GN38" i="9" s="1"/>
  <c r="BU38" i="9"/>
  <c r="DA38" i="9" s="1"/>
  <c r="DG38" i="9" s="1"/>
  <c r="CC38" i="9" s="1"/>
  <c r="DI38" i="9" s="1"/>
  <c r="BX38" i="9"/>
  <c r="DD38" i="9" s="1"/>
  <c r="BY38" i="9"/>
  <c r="BZ38" i="9"/>
  <c r="CA38" i="9"/>
  <c r="CF38" i="9"/>
  <c r="CG38" i="9"/>
  <c r="CJ38" i="9"/>
  <c r="CK38" i="9"/>
  <c r="CN38" i="9"/>
  <c r="CO38" i="9"/>
  <c r="CP38" i="9"/>
  <c r="CR38" i="9" s="1"/>
  <c r="CV38" i="9"/>
  <c r="CZ38" i="9"/>
  <c r="DE38" i="9"/>
  <c r="DF38" i="9"/>
  <c r="CB38" i="9" s="1"/>
  <c r="DH38" i="9" s="1"/>
  <c r="DJ38" i="9"/>
  <c r="DX38" i="9"/>
  <c r="FD38" i="9" s="1"/>
  <c r="FN38" i="9" s="1"/>
  <c r="EJ38" i="9" s="1"/>
  <c r="DY38" i="9"/>
  <c r="FE38" i="9" s="1"/>
  <c r="FO38" i="9" s="1"/>
  <c r="EB38" i="9"/>
  <c r="EC38" i="9"/>
  <c r="EF38" i="9"/>
  <c r="FL38" i="9" s="1"/>
  <c r="EG38" i="9"/>
  <c r="EH38" i="9"/>
  <c r="EI38" i="9"/>
  <c r="EN38" i="9"/>
  <c r="EO38" i="9"/>
  <c r="ER38" i="9"/>
  <c r="ES38" i="9"/>
  <c r="GQ38" i="9" s="1"/>
  <c r="EV38" i="9"/>
  <c r="EW38" i="9"/>
  <c r="EX38" i="9"/>
  <c r="EY38" i="9"/>
  <c r="FH38" i="9"/>
  <c r="FI38" i="9"/>
  <c r="FM38" i="9"/>
  <c r="FT38" i="9"/>
  <c r="FU38" i="9"/>
  <c r="FX38" i="9"/>
  <c r="FY38" i="9"/>
  <c r="GB38" i="9"/>
  <c r="GC38" i="9"/>
  <c r="GD38" i="9"/>
  <c r="GE38" i="9"/>
  <c r="GI38" i="9"/>
  <c r="GL38" i="9"/>
  <c r="GP38" i="9" s="1"/>
  <c r="GM38" i="9"/>
  <c r="GO38" i="9"/>
  <c r="GR38" i="9"/>
  <c r="GT38" i="9"/>
  <c r="GU38" i="9"/>
  <c r="HB38" i="9"/>
  <c r="HF38" i="9" s="1"/>
  <c r="HC38" i="9"/>
  <c r="HG38" i="9"/>
  <c r="J39" i="9"/>
  <c r="K39" i="9"/>
  <c r="N39" i="9"/>
  <c r="O39" i="9"/>
  <c r="Q39" i="9"/>
  <c r="T39" i="9"/>
  <c r="U39" i="9"/>
  <c r="BA39" i="9" s="1"/>
  <c r="X39" i="9"/>
  <c r="Y39" i="9"/>
  <c r="BE39" i="9" s="1"/>
  <c r="AB39" i="9"/>
  <c r="BH39" i="9" s="1"/>
  <c r="AC39" i="9"/>
  <c r="AD39" i="9"/>
  <c r="AE39" i="9"/>
  <c r="AJ39" i="9"/>
  <c r="AK39" i="9"/>
  <c r="AN39" i="9"/>
  <c r="GP39" i="9" s="1"/>
  <c r="AO39" i="9"/>
  <c r="AR39" i="9"/>
  <c r="AS39" i="9"/>
  <c r="AT39" i="9"/>
  <c r="BD39" i="9"/>
  <c r="BI39" i="9"/>
  <c r="BP39" i="9"/>
  <c r="CV39" i="9" s="1"/>
  <c r="DF39" i="9" s="1"/>
  <c r="CB39" i="9" s="1"/>
  <c r="DH39" i="9" s="1"/>
  <c r="BQ39" i="9"/>
  <c r="CW39" i="9" s="1"/>
  <c r="BT39" i="9"/>
  <c r="CZ39" i="9" s="1"/>
  <c r="BU39" i="9"/>
  <c r="DA39" i="9" s="1"/>
  <c r="BX39" i="9"/>
  <c r="DD39" i="9" s="1"/>
  <c r="BY39" i="9"/>
  <c r="BZ39" i="9"/>
  <c r="CA39" i="9"/>
  <c r="CF39" i="9"/>
  <c r="CG39" i="9"/>
  <c r="CJ39" i="9"/>
  <c r="CK39" i="9"/>
  <c r="GQ39" i="9" s="1"/>
  <c r="CN39" i="9"/>
  <c r="CO39" i="9"/>
  <c r="CP39" i="9"/>
  <c r="CR39" i="9" s="1"/>
  <c r="CQ39" i="9"/>
  <c r="CS39" i="9" s="1"/>
  <c r="DE39" i="9"/>
  <c r="DJ39" i="9"/>
  <c r="DX39" i="9"/>
  <c r="DY39" i="9"/>
  <c r="FE39" i="9" s="1"/>
  <c r="EB39" i="9"/>
  <c r="GN39" i="9" s="1"/>
  <c r="EC39" i="9"/>
  <c r="EF39" i="9"/>
  <c r="FL39" i="9" s="1"/>
  <c r="EG39" i="9"/>
  <c r="EH39" i="9"/>
  <c r="EI39" i="9"/>
  <c r="EN39" i="9"/>
  <c r="GH39" i="9" s="1"/>
  <c r="EO39" i="9"/>
  <c r="ER39" i="9"/>
  <c r="ES39" i="9"/>
  <c r="EV39" i="9"/>
  <c r="EW39" i="9"/>
  <c r="EY39" i="9"/>
  <c r="FA39" i="9" s="1"/>
  <c r="FD39" i="9"/>
  <c r="FN39" i="9" s="1"/>
  <c r="EJ39" i="9" s="1"/>
  <c r="FH39" i="9"/>
  <c r="FI39" i="9"/>
  <c r="FM39" i="9"/>
  <c r="FO39" i="9"/>
  <c r="EK39" i="9" s="1"/>
  <c r="FT39" i="9"/>
  <c r="FU39" i="9"/>
  <c r="FX39" i="9"/>
  <c r="FY39" i="9"/>
  <c r="GB39" i="9"/>
  <c r="GC39" i="9"/>
  <c r="GD39" i="9"/>
  <c r="GE39" i="9"/>
  <c r="GL39" i="9"/>
  <c r="GM39" i="9"/>
  <c r="GO39" i="9"/>
  <c r="GS39" i="9"/>
  <c r="GT39" i="9"/>
  <c r="GU39" i="9"/>
  <c r="HB39" i="9"/>
  <c r="HF39" i="9" s="1"/>
  <c r="HC39" i="9"/>
  <c r="HE39" i="9"/>
  <c r="HI39" i="9" s="1"/>
  <c r="HG39" i="9"/>
  <c r="J40" i="9"/>
  <c r="K40" i="9"/>
  <c r="N40" i="9"/>
  <c r="O40" i="9"/>
  <c r="T40" i="9"/>
  <c r="AZ40" i="9" s="1"/>
  <c r="U40" i="9"/>
  <c r="X40" i="9"/>
  <c r="Y40" i="9"/>
  <c r="AB40" i="9"/>
  <c r="AC40" i="9"/>
  <c r="AD40" i="9"/>
  <c r="AE40" i="9"/>
  <c r="AJ40" i="9"/>
  <c r="AK40" i="9"/>
  <c r="AU40" i="9" s="1"/>
  <c r="AN40" i="9"/>
  <c r="AO40" i="9"/>
  <c r="AR40" i="9"/>
  <c r="AS40" i="9"/>
  <c r="AW40" i="9"/>
  <c r="BH40" i="9"/>
  <c r="BI40" i="9"/>
  <c r="BP40" i="9"/>
  <c r="BQ40" i="9"/>
  <c r="BT40" i="9"/>
  <c r="CZ40" i="9" s="1"/>
  <c r="BU40" i="9"/>
  <c r="BX40" i="9"/>
  <c r="BY40" i="9"/>
  <c r="DE40" i="9" s="1"/>
  <c r="BZ40" i="9"/>
  <c r="CA40" i="9"/>
  <c r="CF40" i="9"/>
  <c r="CG40" i="9"/>
  <c r="CJ40" i="9"/>
  <c r="CK40" i="9"/>
  <c r="CN40" i="9"/>
  <c r="CO40" i="9"/>
  <c r="CV40" i="9"/>
  <c r="CW40" i="9"/>
  <c r="DA40" i="9"/>
  <c r="DD40" i="9"/>
  <c r="DF40" i="9"/>
  <c r="CB40" i="9" s="1"/>
  <c r="DH40" i="9" s="1"/>
  <c r="DJ40" i="9"/>
  <c r="DX40" i="9"/>
  <c r="FD40" i="9" s="1"/>
  <c r="FN40" i="9" s="1"/>
  <c r="EJ40" i="9" s="1"/>
  <c r="DY40" i="9"/>
  <c r="FE40" i="9" s="1"/>
  <c r="FO40" i="9" s="1"/>
  <c r="FQ40" i="9" s="1"/>
  <c r="EB40" i="9"/>
  <c r="FH40" i="9" s="1"/>
  <c r="EC40" i="9"/>
  <c r="FI40" i="9" s="1"/>
  <c r="EF40" i="9"/>
  <c r="FL40" i="9" s="1"/>
  <c r="EG40" i="9"/>
  <c r="EH40" i="9"/>
  <c r="EI40" i="9"/>
  <c r="EN40" i="9"/>
  <c r="EX40" i="9" s="1"/>
  <c r="EZ40" i="9" s="1"/>
  <c r="EO40" i="9"/>
  <c r="ER40" i="9"/>
  <c r="ES40" i="9"/>
  <c r="GQ40" i="9" s="1"/>
  <c r="EV40" i="9"/>
  <c r="EW40" i="9"/>
  <c r="EY40" i="9"/>
  <c r="FA40" i="9" s="1"/>
  <c r="FM40" i="9"/>
  <c r="FT40" i="9"/>
  <c r="FU40" i="9"/>
  <c r="FX40" i="9"/>
  <c r="FY40" i="9"/>
  <c r="GB40" i="9"/>
  <c r="GC40" i="9"/>
  <c r="GD40" i="9"/>
  <c r="GE40" i="9"/>
  <c r="GF40" i="9"/>
  <c r="GJ40" i="9"/>
  <c r="GL40" i="9"/>
  <c r="GM40" i="9"/>
  <c r="GP40" i="9"/>
  <c r="GT40" i="9"/>
  <c r="GU40" i="9"/>
  <c r="HB40" i="9"/>
  <c r="HF40" i="9" s="1"/>
  <c r="HC40" i="9"/>
  <c r="HG40" i="9" s="1"/>
  <c r="O1" i="9"/>
  <c r="N1" i="9"/>
  <c r="K1" i="9"/>
  <c r="J1" i="9"/>
  <c r="GR9" i="9" l="1"/>
  <c r="GH9" i="9"/>
  <c r="FI9" i="9"/>
  <c r="AT9" i="9"/>
  <c r="GF9" i="9"/>
  <c r="GJ9" i="9" s="1"/>
  <c r="DF9" i="9"/>
  <c r="CB9" i="9" s="1"/>
  <c r="DH9" i="9" s="1"/>
  <c r="DT454" i="9"/>
  <c r="HL454" i="9"/>
  <c r="DR454" i="9"/>
  <c r="DS456" i="9"/>
  <c r="HM456" i="9"/>
  <c r="DU456" i="9"/>
  <c r="DM440" i="9"/>
  <c r="BM440" i="9"/>
  <c r="HM443" i="9"/>
  <c r="DU443" i="9"/>
  <c r="DS443" i="9"/>
  <c r="DS445" i="9"/>
  <c r="DU445" i="9"/>
  <c r="HM445" i="9"/>
  <c r="DU446" i="9"/>
  <c r="HM446" i="9"/>
  <c r="DS446" i="9"/>
  <c r="DS438" i="9"/>
  <c r="HM438" i="9"/>
  <c r="DU438" i="9"/>
  <c r="HL457" i="9"/>
  <c r="DT457" i="9"/>
  <c r="DR457" i="9"/>
  <c r="HL439" i="9"/>
  <c r="DT439" i="9"/>
  <c r="DR439" i="9"/>
  <c r="DR444" i="9"/>
  <c r="HL444" i="9"/>
  <c r="DT444" i="9"/>
  <c r="DR446" i="9"/>
  <c r="DT446" i="9"/>
  <c r="HL446" i="9"/>
  <c r="DL447" i="9"/>
  <c r="BL447" i="9"/>
  <c r="DU442" i="9"/>
  <c r="HM442" i="9"/>
  <c r="DS442" i="9"/>
  <c r="DR456" i="9"/>
  <c r="DT456" i="9"/>
  <c r="HL456" i="9"/>
  <c r="DS451" i="9"/>
  <c r="HM451" i="9"/>
  <c r="DU451" i="9"/>
  <c r="HM453" i="9"/>
  <c r="DU453" i="9"/>
  <c r="DS453" i="9"/>
  <c r="DS455" i="9"/>
  <c r="DU455" i="9"/>
  <c r="HM455" i="9"/>
  <c r="BM447" i="9"/>
  <c r="DM447" i="9"/>
  <c r="HL438" i="9"/>
  <c r="DT438" i="9"/>
  <c r="DR438" i="9"/>
  <c r="HL453" i="9"/>
  <c r="DT453" i="9"/>
  <c r="DR453" i="9"/>
  <c r="HL443" i="9"/>
  <c r="DT443" i="9"/>
  <c r="DR443" i="9"/>
  <c r="DR455" i="9"/>
  <c r="HL455" i="9"/>
  <c r="DT455" i="9"/>
  <c r="DL449" i="9"/>
  <c r="BL449" i="9"/>
  <c r="DT450" i="9"/>
  <c r="HL450" i="9"/>
  <c r="DR450" i="9"/>
  <c r="DR448" i="9"/>
  <c r="DT448" i="9"/>
  <c r="HL448" i="9"/>
  <c r="BM452" i="9"/>
  <c r="DM452" i="9"/>
  <c r="DR445" i="9"/>
  <c r="DT445" i="9"/>
  <c r="HL445" i="9"/>
  <c r="HM457" i="9"/>
  <c r="DU457" i="9"/>
  <c r="DS457" i="9"/>
  <c r="DU454" i="9"/>
  <c r="HM454" i="9"/>
  <c r="DS454" i="9"/>
  <c r="DR441" i="9"/>
  <c r="HL441" i="9"/>
  <c r="DT441" i="9"/>
  <c r="HM441" i="9"/>
  <c r="DS441" i="9"/>
  <c r="DU441" i="9"/>
  <c r="HM444" i="9"/>
  <c r="DS444" i="9"/>
  <c r="DU444" i="9"/>
  <c r="DT440" i="9"/>
  <c r="HL440" i="9"/>
  <c r="DR440" i="9"/>
  <c r="DS449" i="9"/>
  <c r="HM449" i="9"/>
  <c r="DU449" i="9"/>
  <c r="DT451" i="9"/>
  <c r="DR451" i="9"/>
  <c r="HL451" i="9"/>
  <c r="DR452" i="9"/>
  <c r="DT452" i="9"/>
  <c r="HL452" i="9"/>
  <c r="HM439" i="9"/>
  <c r="DU439" i="9"/>
  <c r="DS439" i="9"/>
  <c r="HM448" i="9"/>
  <c r="DU448" i="9"/>
  <c r="DS448" i="9"/>
  <c r="DU450" i="9"/>
  <c r="HM450" i="9"/>
  <c r="DS450" i="9"/>
  <c r="DS437" i="9"/>
  <c r="DU437" i="9" s="1"/>
  <c r="HM437" i="9" s="1"/>
  <c r="DR413" i="9"/>
  <c r="DT413" i="9"/>
  <c r="HL413" i="9" s="1"/>
  <c r="DS417" i="9"/>
  <c r="DU417" i="9" s="1"/>
  <c r="HM417" i="9" s="1"/>
  <c r="DR405" i="9"/>
  <c r="DT405" i="9"/>
  <c r="HL405" i="9" s="1"/>
  <c r="GZ414" i="9"/>
  <c r="GZ424" i="9"/>
  <c r="DS415" i="9"/>
  <c r="DU415" i="9" s="1"/>
  <c r="HM415" i="9" s="1"/>
  <c r="DM408" i="9"/>
  <c r="BM408" i="9"/>
  <c r="HA404" i="9"/>
  <c r="DS431" i="9"/>
  <c r="DU431" i="9"/>
  <c r="HM431" i="9" s="1"/>
  <c r="DR427" i="9"/>
  <c r="DT427" i="9" s="1"/>
  <c r="HL427" i="9" s="1"/>
  <c r="DS432" i="9"/>
  <c r="DU432" i="9" s="1"/>
  <c r="HM432" i="9" s="1"/>
  <c r="DS403" i="9"/>
  <c r="DU403" i="9"/>
  <c r="HM403" i="9" s="1"/>
  <c r="GZ403" i="9"/>
  <c r="HA421" i="9"/>
  <c r="DS411" i="9"/>
  <c r="DU411" i="9"/>
  <c r="HM411" i="9" s="1"/>
  <c r="HA406" i="9"/>
  <c r="GZ433" i="9"/>
  <c r="DT419" i="9"/>
  <c r="HL419" i="9" s="1"/>
  <c r="DR419" i="9"/>
  <c r="DS436" i="9"/>
  <c r="DU436" i="9"/>
  <c r="HM436" i="9" s="1"/>
  <c r="GZ437" i="9"/>
  <c r="DR416" i="9"/>
  <c r="DT416" i="9" s="1"/>
  <c r="HL416" i="9" s="1"/>
  <c r="DR406" i="9"/>
  <c r="DT406" i="9"/>
  <c r="HL406" i="9" s="1"/>
  <c r="DL437" i="9"/>
  <c r="BL437" i="9"/>
  <c r="DR402" i="9"/>
  <c r="DT402" i="9" s="1"/>
  <c r="HL402" i="9" s="1"/>
  <c r="GZ418" i="9"/>
  <c r="DU402" i="9"/>
  <c r="HM402" i="9" s="1"/>
  <c r="DS402" i="9"/>
  <c r="DS429" i="9"/>
  <c r="DU429" i="9" s="1"/>
  <c r="HM429" i="9" s="1"/>
  <c r="DR436" i="9"/>
  <c r="DT436" i="9"/>
  <c r="HL436" i="9" s="1"/>
  <c r="DR420" i="9"/>
  <c r="DT420" i="9"/>
  <c r="HL420" i="9" s="1"/>
  <c r="DS424" i="9"/>
  <c r="DU424" i="9" s="1"/>
  <c r="HM424" i="9" s="1"/>
  <c r="DR408" i="9"/>
  <c r="DT408" i="9"/>
  <c r="HL408" i="9" s="1"/>
  <c r="DR431" i="9"/>
  <c r="DT431" i="9" s="1"/>
  <c r="HL431" i="9" s="1"/>
  <c r="DM418" i="9"/>
  <c r="BM418" i="9"/>
  <c r="DR412" i="9"/>
  <c r="DT412" i="9" s="1"/>
  <c r="HL412" i="9" s="1"/>
  <c r="DS405" i="9"/>
  <c r="DU405" i="9"/>
  <c r="HM405" i="9"/>
  <c r="DL426" i="9"/>
  <c r="BL426" i="9"/>
  <c r="GZ421" i="9"/>
  <c r="DL434" i="9"/>
  <c r="BL434" i="9"/>
  <c r="HA422" i="9"/>
  <c r="DR421" i="9"/>
  <c r="DT421" i="9"/>
  <c r="HL421" i="9" s="1"/>
  <c r="DR404" i="9"/>
  <c r="DT404" i="9" s="1"/>
  <c r="HL404" i="9" s="1"/>
  <c r="DR418" i="9"/>
  <c r="DT418" i="9" s="1"/>
  <c r="HL418" i="9" s="1"/>
  <c r="DU404" i="9"/>
  <c r="HM404" i="9" s="1"/>
  <c r="DS404" i="9"/>
  <c r="GZ428" i="9"/>
  <c r="DR424" i="9"/>
  <c r="DT424" i="9" s="1"/>
  <c r="HL424" i="9" s="1"/>
  <c r="HA423" i="9"/>
  <c r="HA401" i="9"/>
  <c r="HA402" i="9"/>
  <c r="HA429" i="9"/>
  <c r="HA433" i="9"/>
  <c r="DT403" i="9"/>
  <c r="HL403" i="9" s="1"/>
  <c r="DR403" i="9"/>
  <c r="HA419" i="9"/>
  <c r="DS427" i="9"/>
  <c r="DU427" i="9" s="1"/>
  <c r="HM427" i="9" s="1"/>
  <c r="DS420" i="9"/>
  <c r="DU420" i="9" s="1"/>
  <c r="HM420" i="9" s="1"/>
  <c r="DS406" i="9"/>
  <c r="DU406" i="9" s="1"/>
  <c r="HM406" i="9" s="1"/>
  <c r="DL428" i="9"/>
  <c r="BL428" i="9"/>
  <c r="HA420" i="9"/>
  <c r="DR415" i="9"/>
  <c r="DT415" i="9" s="1"/>
  <c r="HL415" i="9" s="1"/>
  <c r="DS430" i="9"/>
  <c r="DU430" i="9" s="1"/>
  <c r="HM430" i="9" s="1"/>
  <c r="DS423" i="9"/>
  <c r="DU423" i="9" s="1"/>
  <c r="HM423" i="9" s="1"/>
  <c r="DR435" i="9"/>
  <c r="DT435" i="9"/>
  <c r="HL435" i="9" s="1"/>
  <c r="DR411" i="9"/>
  <c r="DT411" i="9" s="1"/>
  <c r="HL411" i="9" s="1"/>
  <c r="DL430" i="9"/>
  <c r="BL430" i="9"/>
  <c r="DS400" i="9"/>
  <c r="DU400" i="9"/>
  <c r="HM400" i="9" s="1"/>
  <c r="DM433" i="9"/>
  <c r="BM433" i="9"/>
  <c r="DS434" i="9"/>
  <c r="DU434" i="9" s="1"/>
  <c r="HM434" i="9" s="1"/>
  <c r="GZ405" i="9"/>
  <c r="DR429" i="9"/>
  <c r="DT429" i="9"/>
  <c r="HL429" i="9" s="1"/>
  <c r="DS416" i="9"/>
  <c r="DU416" i="9" s="1"/>
  <c r="HM416" i="9" s="1"/>
  <c r="DS419" i="9"/>
  <c r="DU419" i="9" s="1"/>
  <c r="HM419" i="9" s="1"/>
  <c r="GZ413" i="9"/>
  <c r="DM414" i="9"/>
  <c r="BM414" i="9"/>
  <c r="DR432" i="9"/>
  <c r="DT432" i="9" s="1"/>
  <c r="HL432" i="9" s="1"/>
  <c r="DR401" i="9"/>
  <c r="DT401" i="9" s="1"/>
  <c r="HL401" i="9" s="1"/>
  <c r="DL410" i="9"/>
  <c r="BL410" i="9"/>
  <c r="DR407" i="9"/>
  <c r="DT407" i="9"/>
  <c r="HL407" i="9" s="1"/>
  <c r="DI422" i="9"/>
  <c r="DM422" i="9"/>
  <c r="DS413" i="9"/>
  <c r="DU413" i="9"/>
  <c r="HM413" i="9"/>
  <c r="DR425" i="9"/>
  <c r="DT425" i="9" s="1"/>
  <c r="HL425" i="9" s="1"/>
  <c r="DS412" i="9"/>
  <c r="DU412" i="9" s="1"/>
  <c r="HM412" i="9" s="1"/>
  <c r="DT433" i="9"/>
  <c r="HL433" i="9" s="1"/>
  <c r="DR433" i="9"/>
  <c r="GZ419" i="9"/>
  <c r="GZ415" i="9"/>
  <c r="GZ417" i="9"/>
  <c r="DR409" i="9"/>
  <c r="DT409" i="9"/>
  <c r="HL409" i="9" s="1"/>
  <c r="DR414" i="9"/>
  <c r="DT414" i="9" s="1"/>
  <c r="HL414" i="9" s="1"/>
  <c r="DS409" i="9"/>
  <c r="DU409" i="9"/>
  <c r="HM409" i="9" s="1"/>
  <c r="DR417" i="9"/>
  <c r="DT417" i="9"/>
  <c r="HL417" i="9" s="1"/>
  <c r="HA408" i="9"/>
  <c r="DS401" i="9"/>
  <c r="DU401" i="9"/>
  <c r="HM401" i="9" s="1"/>
  <c r="DS421" i="9"/>
  <c r="DU421" i="9"/>
  <c r="HM421" i="9" s="1"/>
  <c r="GZ402" i="9"/>
  <c r="DS426" i="9"/>
  <c r="DU426" i="9"/>
  <c r="HM426" i="9"/>
  <c r="HA427" i="9"/>
  <c r="HA413" i="9"/>
  <c r="DR400" i="9"/>
  <c r="DT400" i="9"/>
  <c r="HL400" i="9" s="1"/>
  <c r="DS435" i="9"/>
  <c r="DU435" i="9" s="1"/>
  <c r="HM435" i="9" s="1"/>
  <c r="DS425" i="9"/>
  <c r="DU425" i="9" s="1"/>
  <c r="HM425" i="9" s="1"/>
  <c r="DL368" i="9"/>
  <c r="BL368" i="9"/>
  <c r="DL359" i="9"/>
  <c r="BL359" i="9"/>
  <c r="DL311" i="9"/>
  <c r="BL311" i="9"/>
  <c r="BL308" i="9"/>
  <c r="DL308" i="9"/>
  <c r="BM315" i="9"/>
  <c r="DM315" i="9"/>
  <c r="DL358" i="9"/>
  <c r="BL358" i="9"/>
  <c r="DL324" i="9"/>
  <c r="BL324" i="9"/>
  <c r="DM311" i="9"/>
  <c r="BM311" i="9"/>
  <c r="EK343" i="9"/>
  <c r="FQ343" i="9"/>
  <c r="DL387" i="9"/>
  <c r="BL387" i="9"/>
  <c r="BL394" i="9"/>
  <c r="DL394" i="9"/>
  <c r="DM353" i="9"/>
  <c r="BM353" i="9"/>
  <c r="EK347" i="9"/>
  <c r="FQ347" i="9"/>
  <c r="DL306" i="9"/>
  <c r="BL306" i="9"/>
  <c r="BM392" i="9"/>
  <c r="DM392" i="9"/>
  <c r="DM378" i="9"/>
  <c r="BM378" i="9"/>
  <c r="HJ361" i="9"/>
  <c r="EK374" i="9"/>
  <c r="FQ374" i="9"/>
  <c r="HK309" i="9"/>
  <c r="EK384" i="9"/>
  <c r="FQ384" i="9"/>
  <c r="DL381" i="9"/>
  <c r="BL381" i="9"/>
  <c r="BM396" i="9"/>
  <c r="DM396" i="9"/>
  <c r="DL397" i="9"/>
  <c r="BL397" i="9"/>
  <c r="GZ393" i="9"/>
  <c r="HJ369" i="9"/>
  <c r="BL378" i="9"/>
  <c r="DL378" i="9"/>
  <c r="HJ380" i="9"/>
  <c r="DM365" i="9"/>
  <c r="BM365" i="9"/>
  <c r="DL294" i="9"/>
  <c r="BL294" i="9"/>
  <c r="BM343" i="9"/>
  <c r="DM343" i="9"/>
  <c r="DL382" i="9"/>
  <c r="BL382" i="9"/>
  <c r="HK355" i="9"/>
  <c r="BM376" i="9"/>
  <c r="DM376" i="9"/>
  <c r="BM325" i="9"/>
  <c r="DM325" i="9"/>
  <c r="HJ295" i="9"/>
  <c r="DM307" i="9"/>
  <c r="BM307" i="9"/>
  <c r="DM383" i="9"/>
  <c r="BM383" i="9"/>
  <c r="FQ392" i="9"/>
  <c r="BK397" i="9"/>
  <c r="AG397" i="9" s="1"/>
  <c r="GY396" i="9"/>
  <c r="DN391" i="9"/>
  <c r="DP391" i="9" s="1"/>
  <c r="HJ391" i="9" s="1"/>
  <c r="GJ389" i="9"/>
  <c r="FQ389" i="9"/>
  <c r="BL379" i="9"/>
  <c r="DL379" i="9"/>
  <c r="GX387" i="9"/>
  <c r="GX383" i="9"/>
  <c r="GV386" i="9"/>
  <c r="GZ386" i="9" s="1"/>
  <c r="GR386" i="9"/>
  <c r="EJ378" i="9"/>
  <c r="FP378" i="9"/>
  <c r="DO395" i="9"/>
  <c r="DQ395" i="9"/>
  <c r="HK395" i="9" s="1"/>
  <c r="DN383" i="9"/>
  <c r="DP383" i="9" s="1"/>
  <c r="HJ383" i="9" s="1"/>
  <c r="FQ379" i="9"/>
  <c r="EK379" i="9"/>
  <c r="EJ384" i="9"/>
  <c r="FP384" i="9"/>
  <c r="DM379" i="9"/>
  <c r="BM379" i="9"/>
  <c r="DN364" i="9"/>
  <c r="DP364" i="9" s="1"/>
  <c r="HJ364" i="9" s="1"/>
  <c r="DM374" i="9"/>
  <c r="BM374" i="9"/>
  <c r="GJ395" i="9"/>
  <c r="HA386" i="9"/>
  <c r="GK380" i="9"/>
  <c r="FQ372" i="9"/>
  <c r="GV363" i="9"/>
  <c r="GR363" i="9"/>
  <c r="DO354" i="9"/>
  <c r="DQ354" i="9" s="1"/>
  <c r="HK354" i="9" s="1"/>
  <c r="GR396" i="9"/>
  <c r="GV396" i="9"/>
  <c r="GK368" i="9"/>
  <c r="DN397" i="9"/>
  <c r="DP397" i="9" s="1"/>
  <c r="HJ397" i="9" s="1"/>
  <c r="GJ380" i="9"/>
  <c r="GV367" i="9"/>
  <c r="GR367" i="9"/>
  <c r="FQ381" i="9"/>
  <c r="GW370" i="9"/>
  <c r="GS370" i="9"/>
  <c r="GW365" i="9"/>
  <c r="GS365" i="9"/>
  <c r="HA359" i="9"/>
  <c r="EK361" i="9"/>
  <c r="FQ361" i="9"/>
  <c r="DO377" i="9"/>
  <c r="DQ377" i="9"/>
  <c r="HK377" i="9" s="1"/>
  <c r="FP356" i="9"/>
  <c r="BL348" i="9"/>
  <c r="DL348" i="9"/>
  <c r="GR384" i="9"/>
  <c r="GJ361" i="9"/>
  <c r="GV361" i="9"/>
  <c r="BL361" i="9"/>
  <c r="DL361" i="9"/>
  <c r="DM357" i="9"/>
  <c r="BM357" i="9"/>
  <c r="DO369" i="9"/>
  <c r="DQ369" i="9" s="1"/>
  <c r="HK369" i="9" s="1"/>
  <c r="GW349" i="9"/>
  <c r="GS349" i="9"/>
  <c r="GV382" i="9"/>
  <c r="GR382" i="9"/>
  <c r="DO349" i="9"/>
  <c r="DQ349" i="9"/>
  <c r="HK349" i="9"/>
  <c r="GZ344" i="9"/>
  <c r="GV341" i="9"/>
  <c r="GZ341" i="9" s="1"/>
  <c r="DG377" i="9"/>
  <c r="CC377" i="9" s="1"/>
  <c r="DI377" i="9" s="1"/>
  <c r="HA350" i="9"/>
  <c r="GK349" i="9"/>
  <c r="FP337" i="9"/>
  <c r="BJ349" i="9"/>
  <c r="AF349" i="9" s="1"/>
  <c r="DM346" i="9"/>
  <c r="GX364" i="9"/>
  <c r="BK327" i="9"/>
  <c r="AG327" i="9" s="1"/>
  <c r="GV330" i="9"/>
  <c r="GR330" i="9"/>
  <c r="FP327" i="9"/>
  <c r="EK325" i="9"/>
  <c r="FQ325" i="9"/>
  <c r="GY358" i="9"/>
  <c r="DO365" i="9"/>
  <c r="DQ365" i="9" s="1"/>
  <c r="HK365" i="9" s="1"/>
  <c r="BJ340" i="9"/>
  <c r="AF340" i="9" s="1"/>
  <c r="DN334" i="9"/>
  <c r="DP334" i="9" s="1"/>
  <c r="HJ334" i="9" s="1"/>
  <c r="BK320" i="9"/>
  <c r="AG320" i="9" s="1"/>
  <c r="GX338" i="9"/>
  <c r="GW328" i="9"/>
  <c r="HA328" i="9" s="1"/>
  <c r="GS328" i="9"/>
  <c r="GJ320" i="9"/>
  <c r="FQ318" i="9"/>
  <c r="GV351" i="9"/>
  <c r="GZ351" i="9" s="1"/>
  <c r="GS346" i="9"/>
  <c r="GW346" i="9"/>
  <c r="HA346" i="9" s="1"/>
  <c r="GJ326" i="9"/>
  <c r="GW356" i="9"/>
  <c r="HA356" i="9" s="1"/>
  <c r="GY343" i="9"/>
  <c r="EK340" i="9"/>
  <c r="FQ340" i="9"/>
  <c r="GR324" i="9"/>
  <c r="GK319" i="9"/>
  <c r="DO336" i="9"/>
  <c r="DQ336" i="9"/>
  <c r="HK336" i="9" s="1"/>
  <c r="GS313" i="9"/>
  <c r="GW313" i="9"/>
  <c r="HA313" i="9" s="1"/>
  <c r="GX332" i="9"/>
  <c r="GW355" i="9"/>
  <c r="HA355" i="9" s="1"/>
  <c r="GR327" i="9"/>
  <c r="GV327" i="9"/>
  <c r="GV311" i="9"/>
  <c r="GR311" i="9"/>
  <c r="GV314" i="9"/>
  <c r="GR314" i="9"/>
  <c r="GW327" i="9"/>
  <c r="HA327" i="9" s="1"/>
  <c r="GS327" i="9"/>
  <c r="DO317" i="9"/>
  <c r="DQ317" i="9" s="1"/>
  <c r="HK317" i="9" s="1"/>
  <c r="GW310" i="9"/>
  <c r="HA310" i="9" s="1"/>
  <c r="GS310" i="9"/>
  <c r="GX326" i="9"/>
  <c r="DO306" i="9"/>
  <c r="DQ306" i="9"/>
  <c r="HK306" i="9" s="1"/>
  <c r="DN328" i="9"/>
  <c r="DP328" i="9" s="1"/>
  <c r="HJ328" i="9" s="1"/>
  <c r="GV319" i="9"/>
  <c r="GZ319" i="9" s="1"/>
  <c r="CR311" i="9"/>
  <c r="HA308" i="9"/>
  <c r="FP361" i="9"/>
  <c r="GV310" i="9"/>
  <c r="GR310" i="9"/>
  <c r="GW340" i="9"/>
  <c r="GS340" i="9"/>
  <c r="DL316" i="9"/>
  <c r="GW300" i="9"/>
  <c r="HA300" i="9" s="1"/>
  <c r="DP299" i="9"/>
  <c r="DN299" i="9"/>
  <c r="HJ299" i="9"/>
  <c r="FQ296" i="9"/>
  <c r="GK293" i="9"/>
  <c r="GJ327" i="9"/>
  <c r="FQ293" i="9"/>
  <c r="GW295" i="9"/>
  <c r="HA295" i="9" s="1"/>
  <c r="GK307" i="9"/>
  <c r="HA307" i="9" s="1"/>
  <c r="GV305" i="9"/>
  <c r="GR305" i="9"/>
  <c r="GX302" i="9"/>
  <c r="DL331" i="9"/>
  <c r="GJ314" i="9"/>
  <c r="BL304" i="9"/>
  <c r="DL304" i="9"/>
  <c r="DM308" i="9"/>
  <c r="BM308" i="9"/>
  <c r="DM299" i="9"/>
  <c r="BM299" i="9"/>
  <c r="DO311" i="9"/>
  <c r="DQ311" i="9"/>
  <c r="HK311" i="9" s="1"/>
  <c r="DN388" i="9"/>
  <c r="DP388" i="9" s="1"/>
  <c r="HJ388" i="9" s="1"/>
  <c r="DL388" i="9"/>
  <c r="BL388" i="9"/>
  <c r="DM399" i="9"/>
  <c r="BM399" i="9"/>
  <c r="GV376" i="9"/>
  <c r="GR376" i="9"/>
  <c r="DM375" i="9"/>
  <c r="BM375" i="9"/>
  <c r="EK370" i="9"/>
  <c r="FQ370" i="9"/>
  <c r="DQ359" i="9"/>
  <c r="HK359" i="9"/>
  <c r="DO359" i="9"/>
  <c r="BL344" i="9"/>
  <c r="DL344" i="9"/>
  <c r="GW392" i="9"/>
  <c r="GS392" i="9"/>
  <c r="GS398" i="9"/>
  <c r="GW398" i="9"/>
  <c r="HA398" i="9" s="1"/>
  <c r="BL389" i="9"/>
  <c r="DL389" i="9"/>
  <c r="DN382" i="9"/>
  <c r="DP382" i="9" s="1"/>
  <c r="HJ382" i="9" s="1"/>
  <c r="DQ399" i="9"/>
  <c r="HK399" i="9"/>
  <c r="DO399" i="9"/>
  <c r="GJ392" i="9"/>
  <c r="DN394" i="9"/>
  <c r="DP394" i="9" s="1"/>
  <c r="HJ394" i="9" s="1"/>
  <c r="HA387" i="9"/>
  <c r="GS383" i="9"/>
  <c r="GW383" i="9"/>
  <c r="GR398" i="9"/>
  <c r="GV398" i="9"/>
  <c r="GZ398" i="9" s="1"/>
  <c r="HA388" i="9"/>
  <c r="DM382" i="9"/>
  <c r="BM382" i="9"/>
  <c r="GV392" i="9"/>
  <c r="FP387" i="9"/>
  <c r="GK384" i="9"/>
  <c r="GV371" i="9"/>
  <c r="GR371" i="9"/>
  <c r="GZ388" i="9"/>
  <c r="DO371" i="9"/>
  <c r="DQ371" i="9" s="1"/>
  <c r="HK371" i="9" s="1"/>
  <c r="DO373" i="9"/>
  <c r="DQ373" i="9" s="1"/>
  <c r="HK373" i="9" s="1"/>
  <c r="FP370" i="9"/>
  <c r="DL376" i="9"/>
  <c r="BL376" i="9"/>
  <c r="DN373" i="9"/>
  <c r="DP373" i="9" s="1"/>
  <c r="HJ373" i="9" s="1"/>
  <c r="BM380" i="9"/>
  <c r="DM380" i="9"/>
  <c r="DN368" i="9"/>
  <c r="DP368" i="9" s="1"/>
  <c r="HJ368" i="9" s="1"/>
  <c r="EK365" i="9"/>
  <c r="FQ365" i="9"/>
  <c r="DO384" i="9"/>
  <c r="DQ384" i="9" s="1"/>
  <c r="HK384" i="9" s="1"/>
  <c r="HK372" i="9"/>
  <c r="DO372" i="9"/>
  <c r="DQ372" i="9"/>
  <c r="DO362" i="9"/>
  <c r="DQ362" i="9" s="1"/>
  <c r="HK362" i="9" s="1"/>
  <c r="GV369" i="9"/>
  <c r="GZ369" i="9" s="1"/>
  <c r="HA361" i="9"/>
  <c r="DM377" i="9"/>
  <c r="BM377" i="9"/>
  <c r="FP363" i="9"/>
  <c r="EJ363" i="9"/>
  <c r="DM369" i="9"/>
  <c r="BM369" i="9"/>
  <c r="DL353" i="9"/>
  <c r="BL353" i="9"/>
  <c r="DQ380" i="9"/>
  <c r="HK380" i="9" s="1"/>
  <c r="DO380" i="9"/>
  <c r="DN355" i="9"/>
  <c r="DP355" i="9" s="1"/>
  <c r="HJ355" i="9" s="1"/>
  <c r="EJ347" i="9"/>
  <c r="FP347" i="9"/>
  <c r="GK372" i="9"/>
  <c r="GW372" i="9"/>
  <c r="HA372" i="9" s="1"/>
  <c r="EJ351" i="9"/>
  <c r="FP351" i="9"/>
  <c r="DS361" i="9"/>
  <c r="DU361" i="9" s="1"/>
  <c r="HM361" i="9" s="1"/>
  <c r="DM354" i="9"/>
  <c r="BM354" i="9"/>
  <c r="DP351" i="9"/>
  <c r="HJ351" i="9" s="1"/>
  <c r="DN351" i="9"/>
  <c r="DL346" i="9"/>
  <c r="BL346" i="9"/>
  <c r="GW357" i="9"/>
  <c r="GS357" i="9"/>
  <c r="DL345" i="9"/>
  <c r="BL345" i="9"/>
  <c r="DL342" i="9"/>
  <c r="BL342" i="9"/>
  <c r="GY375" i="9"/>
  <c r="GZ348" i="9"/>
  <c r="DN360" i="9"/>
  <c r="DP360" i="9"/>
  <c r="HJ360" i="9" s="1"/>
  <c r="DN352" i="9"/>
  <c r="DP352" i="9" s="1"/>
  <c r="HJ352" i="9" s="1"/>
  <c r="GV340" i="9"/>
  <c r="GR340" i="9"/>
  <c r="GW374" i="9"/>
  <c r="GS374" i="9"/>
  <c r="GX354" i="9"/>
  <c r="GY347" i="9"/>
  <c r="GW360" i="9"/>
  <c r="GS360" i="9"/>
  <c r="GY387" i="9"/>
  <c r="DO343" i="9"/>
  <c r="DQ343" i="9" s="1"/>
  <c r="HK343" i="9" s="1"/>
  <c r="GV353" i="9"/>
  <c r="GR353" i="9"/>
  <c r="DO340" i="9"/>
  <c r="DQ340" i="9" s="1"/>
  <c r="HK340" i="9" s="1"/>
  <c r="BM345" i="9"/>
  <c r="DM345" i="9"/>
  <c r="GR336" i="9"/>
  <c r="GV336" i="9"/>
  <c r="GZ336" i="9" s="1"/>
  <c r="GW323" i="9"/>
  <c r="GS323" i="9"/>
  <c r="GW319" i="9"/>
  <c r="GS319" i="9"/>
  <c r="GK341" i="9"/>
  <c r="BM330" i="9"/>
  <c r="DM330" i="9"/>
  <c r="DM336" i="9"/>
  <c r="BM336" i="9"/>
  <c r="GW320" i="9"/>
  <c r="HA320" i="9" s="1"/>
  <c r="GS320" i="9"/>
  <c r="GR325" i="9"/>
  <c r="GV325" i="9"/>
  <c r="DL315" i="9"/>
  <c r="BL315" i="9"/>
  <c r="DN327" i="9"/>
  <c r="DP327" i="9"/>
  <c r="HJ327" i="9" s="1"/>
  <c r="DN317" i="9"/>
  <c r="DP317" i="9" s="1"/>
  <c r="HJ317" i="9" s="1"/>
  <c r="BM340" i="9"/>
  <c r="DM340" i="9"/>
  <c r="BK335" i="9"/>
  <c r="AG335" i="9" s="1"/>
  <c r="DM332" i="9"/>
  <c r="BM332" i="9"/>
  <c r="BL325" i="9"/>
  <c r="DL325" i="9"/>
  <c r="DN339" i="9"/>
  <c r="DP339" i="9"/>
  <c r="HJ339" i="9" s="1"/>
  <c r="DN308" i="9"/>
  <c r="DP308" i="9" s="1"/>
  <c r="HJ308" i="9" s="1"/>
  <c r="GW326" i="9"/>
  <c r="HA326" i="9" s="1"/>
  <c r="DL312" i="9"/>
  <c r="BL312" i="9"/>
  <c r="GR309" i="9"/>
  <c r="GV309" i="9"/>
  <c r="EJ330" i="9"/>
  <c r="FP330" i="9"/>
  <c r="DO320" i="9"/>
  <c r="DQ320" i="9"/>
  <c r="HK320" i="9" s="1"/>
  <c r="DO298" i="9"/>
  <c r="DQ298" i="9" s="1"/>
  <c r="HK298" i="9" s="1"/>
  <c r="GW331" i="9"/>
  <c r="GS331" i="9"/>
  <c r="EJ312" i="9"/>
  <c r="FP312" i="9"/>
  <c r="GS380" i="9"/>
  <c r="GW380" i="9"/>
  <c r="BL309" i="9"/>
  <c r="DL309" i="9"/>
  <c r="DO304" i="9"/>
  <c r="DQ304" i="9"/>
  <c r="HK304" i="9"/>
  <c r="BJ297" i="9"/>
  <c r="AF297" i="9" s="1"/>
  <c r="BM293" i="9"/>
  <c r="DM293" i="9"/>
  <c r="DL318" i="9"/>
  <c r="BL318" i="9"/>
  <c r="DN307" i="9"/>
  <c r="DP307" i="9" s="1"/>
  <c r="HJ307" i="9" s="1"/>
  <c r="DM306" i="9"/>
  <c r="BM306" i="9"/>
  <c r="DP304" i="9"/>
  <c r="HJ304" i="9" s="1"/>
  <c r="DN304" i="9"/>
  <c r="GX306" i="9"/>
  <c r="GX315" i="9"/>
  <c r="GY312" i="9"/>
  <c r="DO296" i="9"/>
  <c r="DQ296" i="9"/>
  <c r="HK296" i="9" s="1"/>
  <c r="DL298" i="9"/>
  <c r="BL298" i="9"/>
  <c r="GX294" i="9"/>
  <c r="DN318" i="9"/>
  <c r="DP318" i="9" s="1"/>
  <c r="HJ318" i="9" s="1"/>
  <c r="DP322" i="9"/>
  <c r="HJ322" i="9" s="1"/>
  <c r="DN322" i="9"/>
  <c r="FQ399" i="9"/>
  <c r="EK399" i="9"/>
  <c r="DL399" i="9"/>
  <c r="BL399" i="9"/>
  <c r="BM384" i="9"/>
  <c r="DM384" i="9"/>
  <c r="DO382" i="9"/>
  <c r="DQ382" i="9" s="1"/>
  <c r="HK382" i="9" s="1"/>
  <c r="GV394" i="9"/>
  <c r="GR394" i="9"/>
  <c r="BL373" i="9"/>
  <c r="DL373" i="9"/>
  <c r="AW394" i="9"/>
  <c r="DO394" i="9"/>
  <c r="DQ394" i="9" s="1"/>
  <c r="HK394" i="9" s="1"/>
  <c r="DL365" i="9"/>
  <c r="BL365" i="9"/>
  <c r="BL380" i="9"/>
  <c r="DL380" i="9"/>
  <c r="BM390" i="9"/>
  <c r="DM390" i="9"/>
  <c r="BL351" i="9"/>
  <c r="DL351" i="9"/>
  <c r="GV346" i="9"/>
  <c r="GZ346" i="9" s="1"/>
  <c r="GR346" i="9"/>
  <c r="BM352" i="9"/>
  <c r="DM352" i="9"/>
  <c r="GV342" i="9"/>
  <c r="GR342" i="9"/>
  <c r="DQ344" i="9"/>
  <c r="HK344" i="9" s="1"/>
  <c r="DO344" i="9"/>
  <c r="GS344" i="9"/>
  <c r="GW344" i="9"/>
  <c r="HA344" i="9" s="1"/>
  <c r="BM360" i="9"/>
  <c r="DM360" i="9"/>
  <c r="DM351" i="9"/>
  <c r="BM351" i="9"/>
  <c r="BL319" i="9"/>
  <c r="DL319" i="9"/>
  <c r="EJ342" i="9"/>
  <c r="FP342" i="9"/>
  <c r="GW332" i="9"/>
  <c r="GS332" i="9"/>
  <c r="GS322" i="9"/>
  <c r="GW322" i="9"/>
  <c r="HA322" i="9" s="1"/>
  <c r="GJ316" i="9"/>
  <c r="GV316" i="9"/>
  <c r="GZ316" i="9" s="1"/>
  <c r="BJ334" i="9"/>
  <c r="AF334" i="9" s="1"/>
  <c r="DO313" i="9"/>
  <c r="DQ313" i="9" s="1"/>
  <c r="HK313" i="9" s="1"/>
  <c r="DM317" i="9"/>
  <c r="BM317" i="9"/>
  <c r="DL307" i="9"/>
  <c r="BL307" i="9"/>
  <c r="GW306" i="9"/>
  <c r="GS306" i="9"/>
  <c r="DN302" i="9"/>
  <c r="DP302" i="9"/>
  <c r="HJ302" i="9"/>
  <c r="GW314" i="9"/>
  <c r="HA314" i="9" s="1"/>
  <c r="DL301" i="9"/>
  <c r="BL301" i="9"/>
  <c r="DM294" i="9"/>
  <c r="BM294" i="9"/>
  <c r="DL305" i="9"/>
  <c r="BL305" i="9"/>
  <c r="DR327" i="9"/>
  <c r="DT327" i="9"/>
  <c r="HL327" i="9" s="1"/>
  <c r="DN300" i="9"/>
  <c r="DP300" i="9" s="1"/>
  <c r="HJ300" i="9" s="1"/>
  <c r="GV298" i="9"/>
  <c r="GR298" i="9"/>
  <c r="BL398" i="9"/>
  <c r="DL398" i="9"/>
  <c r="BM394" i="9"/>
  <c r="DM394" i="9"/>
  <c r="DM393" i="9"/>
  <c r="BM393" i="9"/>
  <c r="GV377" i="9"/>
  <c r="GR377" i="9"/>
  <c r="EJ397" i="9"/>
  <c r="FP397" i="9"/>
  <c r="GK389" i="9"/>
  <c r="GX393" i="9"/>
  <c r="GK394" i="9"/>
  <c r="GK392" i="9"/>
  <c r="DO381" i="9"/>
  <c r="DQ381" i="9"/>
  <c r="HK381" i="9"/>
  <c r="DP374" i="9"/>
  <c r="HJ374" i="9" s="1"/>
  <c r="DN374" i="9"/>
  <c r="DM387" i="9"/>
  <c r="BM387" i="9"/>
  <c r="BL367" i="9"/>
  <c r="DL367" i="9"/>
  <c r="GR379" i="9"/>
  <c r="GV379" i="9"/>
  <c r="GZ379" i="9" s="1"/>
  <c r="GR366" i="9"/>
  <c r="GV366" i="9"/>
  <c r="GZ366" i="9" s="1"/>
  <c r="GW376" i="9"/>
  <c r="HA376" i="9" s="1"/>
  <c r="BM362" i="9"/>
  <c r="DM362" i="9"/>
  <c r="DS371" i="9"/>
  <c r="DU371" i="9"/>
  <c r="HM371" i="9" s="1"/>
  <c r="AV347" i="9"/>
  <c r="DM372" i="9"/>
  <c r="BM372" i="9"/>
  <c r="DL355" i="9"/>
  <c r="BL355" i="9"/>
  <c r="GV355" i="9"/>
  <c r="GZ355" i="9" s="1"/>
  <c r="HA351" i="9"/>
  <c r="DN354" i="9"/>
  <c r="DP354" i="9" s="1"/>
  <c r="HJ354" i="9" s="1"/>
  <c r="DO357" i="9"/>
  <c r="DQ357" i="9" s="1"/>
  <c r="HK357" i="9" s="1"/>
  <c r="BL347" i="9"/>
  <c r="DL347" i="9"/>
  <c r="EK354" i="9"/>
  <c r="FQ354" i="9"/>
  <c r="FP373" i="9"/>
  <c r="DL332" i="9"/>
  <c r="BL332" i="9"/>
  <c r="BM326" i="9"/>
  <c r="DM326" i="9"/>
  <c r="DN342" i="9"/>
  <c r="DP342" i="9"/>
  <c r="HJ342" i="9" s="1"/>
  <c r="FQ342" i="9"/>
  <c r="EK342" i="9"/>
  <c r="EJ326" i="9"/>
  <c r="FP326" i="9"/>
  <c r="DO342" i="9"/>
  <c r="DQ342" i="9"/>
  <c r="HK342" i="9" s="1"/>
  <c r="GV322" i="9"/>
  <c r="GR322" i="9"/>
  <c r="DN325" i="9"/>
  <c r="DP325" i="9"/>
  <c r="HJ325" i="9" s="1"/>
  <c r="GW311" i="9"/>
  <c r="GS311" i="9"/>
  <c r="DN316" i="9"/>
  <c r="DP316" i="9" s="1"/>
  <c r="HJ316" i="9" s="1"/>
  <c r="DN320" i="9"/>
  <c r="DP320" i="9" s="1"/>
  <c r="HJ320" i="9" s="1"/>
  <c r="BM314" i="9"/>
  <c r="DM314" i="9"/>
  <c r="BL321" i="9"/>
  <c r="DL321" i="9"/>
  <c r="BL329" i="9"/>
  <c r="DL329" i="9"/>
  <c r="GR331" i="9"/>
  <c r="GV331" i="9"/>
  <c r="AV295" i="9"/>
  <c r="BM296" i="9"/>
  <c r="DM296" i="9"/>
  <c r="GW294" i="9"/>
  <c r="GS294" i="9"/>
  <c r="DN341" i="9"/>
  <c r="DP341" i="9" s="1"/>
  <c r="HJ341" i="9" s="1"/>
  <c r="EK311" i="9"/>
  <c r="FQ311" i="9"/>
  <c r="DL303" i="9"/>
  <c r="BL303" i="9"/>
  <c r="BM302" i="9"/>
  <c r="DM302" i="9"/>
  <c r="FQ297" i="9"/>
  <c r="DN312" i="9"/>
  <c r="DP312" i="9" s="1"/>
  <c r="HJ312" i="9" s="1"/>
  <c r="HA299" i="9"/>
  <c r="DM303" i="9"/>
  <c r="BM303" i="9"/>
  <c r="DO300" i="9"/>
  <c r="DQ300" i="9"/>
  <c r="HK300" i="9"/>
  <c r="DL293" i="9"/>
  <c r="BL293" i="9"/>
  <c r="DN387" i="9"/>
  <c r="DP387" i="9"/>
  <c r="HJ387" i="9"/>
  <c r="FP381" i="9"/>
  <c r="EJ381" i="9"/>
  <c r="FQ388" i="9"/>
  <c r="EK388" i="9"/>
  <c r="BL366" i="9"/>
  <c r="DL366" i="9"/>
  <c r="GW385" i="9"/>
  <c r="GS385" i="9"/>
  <c r="DO391" i="9"/>
  <c r="DQ391" i="9"/>
  <c r="HK391" i="9"/>
  <c r="DS391" i="9"/>
  <c r="DU391" i="9"/>
  <c r="HM391" i="9"/>
  <c r="DO376" i="9"/>
  <c r="DQ376" i="9" s="1"/>
  <c r="HK376" i="9" s="1"/>
  <c r="GV368" i="9"/>
  <c r="GR368" i="9"/>
  <c r="BM363" i="9"/>
  <c r="DM363" i="9"/>
  <c r="DO358" i="9"/>
  <c r="DQ358" i="9"/>
  <c r="HK358" i="9" s="1"/>
  <c r="BL352" i="9"/>
  <c r="DL352" i="9"/>
  <c r="DO392" i="9"/>
  <c r="DQ392" i="9" s="1"/>
  <c r="HK392" i="9" s="1"/>
  <c r="CR357" i="9"/>
  <c r="DN357" i="9"/>
  <c r="DP357" i="9" s="1"/>
  <c r="HJ357" i="9" s="1"/>
  <c r="GZ380" i="9"/>
  <c r="BK367" i="9"/>
  <c r="AG367" i="9" s="1"/>
  <c r="CR350" i="9"/>
  <c r="EK333" i="9"/>
  <c r="FQ333" i="9"/>
  <c r="GK339" i="9"/>
  <c r="GK334" i="9"/>
  <c r="GW334" i="9"/>
  <c r="HA334" i="9" s="1"/>
  <c r="EJ334" i="9"/>
  <c r="FP334" i="9"/>
  <c r="DO334" i="9"/>
  <c r="DQ334" i="9" s="1"/>
  <c r="HK334" i="9" s="1"/>
  <c r="EJ316" i="9"/>
  <c r="FP316" i="9"/>
  <c r="GZ339" i="9"/>
  <c r="GJ334" i="9"/>
  <c r="DQ326" i="9"/>
  <c r="HK326" i="9" s="1"/>
  <c r="DO326" i="9"/>
  <c r="GS345" i="9"/>
  <c r="GW345" i="9"/>
  <c r="HA345" i="9" s="1"/>
  <c r="DN343" i="9"/>
  <c r="DP343" i="9" s="1"/>
  <c r="HJ343" i="9" s="1"/>
  <c r="DO312" i="9"/>
  <c r="DQ312" i="9"/>
  <c r="HK312" i="9" s="1"/>
  <c r="FP336" i="9"/>
  <c r="EJ336" i="9"/>
  <c r="BM329" i="9"/>
  <c r="DM329" i="9"/>
  <c r="DL302" i="9"/>
  <c r="BL302" i="9"/>
  <c r="DL328" i="9"/>
  <c r="BL328" i="9"/>
  <c r="GJ305" i="9"/>
  <c r="DO316" i="9"/>
  <c r="DQ316" i="9" s="1"/>
  <c r="HK316" i="9" s="1"/>
  <c r="GW302" i="9"/>
  <c r="GS302" i="9"/>
  <c r="GR296" i="9"/>
  <c r="GV296" i="9"/>
  <c r="GZ296" i="9" s="1"/>
  <c r="DM298" i="9"/>
  <c r="BM298" i="9"/>
  <c r="GV297" i="9"/>
  <c r="GR297" i="9"/>
  <c r="GW395" i="9"/>
  <c r="GS395" i="9"/>
  <c r="DF396" i="9"/>
  <c r="CB396" i="9" s="1"/>
  <c r="DH396" i="9" s="1"/>
  <c r="GJ396" i="9"/>
  <c r="GS393" i="9"/>
  <c r="GW393" i="9"/>
  <c r="GV395" i="9"/>
  <c r="GR395" i="9"/>
  <c r="DN390" i="9"/>
  <c r="DP390" i="9" s="1"/>
  <c r="HJ390" i="9" s="1"/>
  <c r="DN386" i="9"/>
  <c r="DP386" i="9" s="1"/>
  <c r="HJ386" i="9" s="1"/>
  <c r="GK383" i="9"/>
  <c r="GV381" i="9"/>
  <c r="GR381" i="9"/>
  <c r="GS391" i="9"/>
  <c r="GW391" i="9"/>
  <c r="HA391" i="9" s="1"/>
  <c r="GV390" i="9"/>
  <c r="GZ390" i="9" s="1"/>
  <c r="GR390" i="9"/>
  <c r="BL385" i="9"/>
  <c r="DL385" i="9"/>
  <c r="BJ390" i="9"/>
  <c r="AF390" i="9" s="1"/>
  <c r="GW394" i="9"/>
  <c r="HA394" i="9" s="1"/>
  <c r="GS394" i="9"/>
  <c r="GY384" i="9"/>
  <c r="FP391" i="9"/>
  <c r="DN381" i="9"/>
  <c r="DP381" i="9" s="1"/>
  <c r="HJ381" i="9" s="1"/>
  <c r="GJ373" i="9"/>
  <c r="GV373" i="9"/>
  <c r="GZ373" i="9" s="1"/>
  <c r="EJ365" i="9"/>
  <c r="FP365" i="9"/>
  <c r="GX391" i="9"/>
  <c r="BM386" i="9"/>
  <c r="DM386" i="9"/>
  <c r="DO368" i="9"/>
  <c r="DQ368" i="9"/>
  <c r="HK368" i="9"/>
  <c r="EJ372" i="9"/>
  <c r="FP372" i="9"/>
  <c r="DN362" i="9"/>
  <c r="DP362" i="9" s="1"/>
  <c r="HJ362" i="9" s="1"/>
  <c r="HK370" i="9"/>
  <c r="GX390" i="9"/>
  <c r="GX373" i="9"/>
  <c r="GY368" i="9"/>
  <c r="GW367" i="9"/>
  <c r="HA367" i="9" s="1"/>
  <c r="GS367" i="9"/>
  <c r="BL362" i="9"/>
  <c r="DL362" i="9"/>
  <c r="GJ374" i="9"/>
  <c r="GK369" i="9"/>
  <c r="FP352" i="9"/>
  <c r="GW389" i="9"/>
  <c r="HA389" i="9" s="1"/>
  <c r="EK362" i="9"/>
  <c r="FQ362" i="9"/>
  <c r="DM364" i="9"/>
  <c r="GJ377" i="9"/>
  <c r="EJ358" i="9"/>
  <c r="FP358" i="9"/>
  <c r="DO351" i="9"/>
  <c r="DQ351" i="9" s="1"/>
  <c r="HK351" i="9" s="1"/>
  <c r="GJ347" i="9"/>
  <c r="GZ347" i="9" s="1"/>
  <c r="DN344" i="9"/>
  <c r="DP344" i="9" s="1"/>
  <c r="HJ344" i="9" s="1"/>
  <c r="GX360" i="9"/>
  <c r="GR352" i="9"/>
  <c r="GV352" i="9"/>
  <c r="GZ352" i="9" s="1"/>
  <c r="FQ351" i="9"/>
  <c r="EK351" i="9"/>
  <c r="GX346" i="9"/>
  <c r="GY353" i="9"/>
  <c r="DL343" i="9"/>
  <c r="BL343" i="9"/>
  <c r="GY346" i="9"/>
  <c r="EK355" i="9"/>
  <c r="FQ355" i="9"/>
  <c r="GW342" i="9"/>
  <c r="GS342" i="9"/>
  <c r="GV334" i="9"/>
  <c r="GR334" i="9"/>
  <c r="GW353" i="9"/>
  <c r="HA353" i="9" s="1"/>
  <c r="GS353" i="9"/>
  <c r="GJ332" i="9"/>
  <c r="EJ320" i="9"/>
  <c r="FP320" i="9"/>
  <c r="FQ350" i="9"/>
  <c r="BJ336" i="9"/>
  <c r="AF336" i="9" s="1"/>
  <c r="BM334" i="9"/>
  <c r="DM334" i="9"/>
  <c r="DM323" i="9"/>
  <c r="BM323" i="9"/>
  <c r="DO338" i="9"/>
  <c r="DQ338" i="9" s="1"/>
  <c r="HK338" i="9" s="1"/>
  <c r="DN335" i="9"/>
  <c r="DP335" i="9"/>
  <c r="HJ335" i="9" s="1"/>
  <c r="DM337" i="9"/>
  <c r="BM337" i="9"/>
  <c r="GX330" i="9"/>
  <c r="GY324" i="9"/>
  <c r="DM312" i="9"/>
  <c r="BM312" i="9"/>
  <c r="DN340" i="9"/>
  <c r="DP340" i="9" s="1"/>
  <c r="HJ340" i="9" s="1"/>
  <c r="DL335" i="9"/>
  <c r="GJ317" i="9"/>
  <c r="GR313" i="9"/>
  <c r="GV313" i="9"/>
  <c r="GZ313" i="9" s="1"/>
  <c r="DN331" i="9"/>
  <c r="DP331" i="9"/>
  <c r="HJ331" i="9" s="1"/>
  <c r="GZ329" i="9"/>
  <c r="DQ333" i="9"/>
  <c r="HK333" i="9" s="1"/>
  <c r="DO333" i="9"/>
  <c r="FQ322" i="9"/>
  <c r="GJ313" i="9"/>
  <c r="DN365" i="9"/>
  <c r="DP365" i="9" s="1"/>
  <c r="HJ365" i="9" s="1"/>
  <c r="DM321" i="9"/>
  <c r="DO329" i="9"/>
  <c r="DQ329" i="9" s="1"/>
  <c r="HK329" i="9" s="1"/>
  <c r="DO307" i="9"/>
  <c r="DQ307" i="9" s="1"/>
  <c r="HK307" i="9" s="1"/>
  <c r="GV302" i="9"/>
  <c r="GR302" i="9"/>
  <c r="GZ295" i="9"/>
  <c r="DL299" i="9"/>
  <c r="BL299" i="9"/>
  <c r="DN329" i="9"/>
  <c r="DP329" i="9" s="1"/>
  <c r="HJ329" i="9" s="1"/>
  <c r="EJ303" i="9"/>
  <c r="FP303" i="9"/>
  <c r="BK301" i="9"/>
  <c r="AG301" i="9" s="1"/>
  <c r="EK295" i="9"/>
  <c r="FQ295" i="9"/>
  <c r="DM295" i="9"/>
  <c r="BM295" i="9"/>
  <c r="GS301" i="9"/>
  <c r="GW301" i="9"/>
  <c r="HA301" i="9" s="1"/>
  <c r="BK297" i="9"/>
  <c r="AG297" i="9" s="1"/>
  <c r="BL296" i="9"/>
  <c r="DL296" i="9"/>
  <c r="DO303" i="9"/>
  <c r="DQ303" i="9" s="1"/>
  <c r="HK303" i="9" s="1"/>
  <c r="FQ309" i="9"/>
  <c r="GW298" i="9"/>
  <c r="HA298" i="9" s="1"/>
  <c r="GS298" i="9"/>
  <c r="GS343" i="9"/>
  <c r="GW343" i="9"/>
  <c r="HA343" i="9" s="1"/>
  <c r="GV312" i="9"/>
  <c r="GZ312" i="9" s="1"/>
  <c r="BJ310" i="9"/>
  <c r="AF310" i="9" s="1"/>
  <c r="GK299" i="9"/>
  <c r="GJ293" i="9"/>
  <c r="DS316" i="9"/>
  <c r="DU316" i="9" s="1"/>
  <c r="HM316" i="9" s="1"/>
  <c r="EK395" i="9"/>
  <c r="FQ395" i="9"/>
  <c r="BL391" i="9"/>
  <c r="DL391" i="9"/>
  <c r="EJ396" i="9"/>
  <c r="FP396" i="9"/>
  <c r="BL392" i="9"/>
  <c r="DL392" i="9"/>
  <c r="FP390" i="9"/>
  <c r="EJ390" i="9"/>
  <c r="GW375" i="9"/>
  <c r="HA375" i="9" s="1"/>
  <c r="GS375" i="9"/>
  <c r="DM366" i="9"/>
  <c r="BM366" i="9"/>
  <c r="GS368" i="9"/>
  <c r="GW368" i="9"/>
  <c r="HA368" i="9" s="1"/>
  <c r="BM341" i="9"/>
  <c r="DM341" i="9"/>
  <c r="EK329" i="9"/>
  <c r="FQ329" i="9"/>
  <c r="BK339" i="9"/>
  <c r="AG339" i="9" s="1"/>
  <c r="GW336" i="9"/>
  <c r="HA336" i="9" s="1"/>
  <c r="GS336" i="9"/>
  <c r="GV315" i="9"/>
  <c r="GR315" i="9"/>
  <c r="BM348" i="9"/>
  <c r="DM348" i="9"/>
  <c r="BM313" i="9"/>
  <c r="DM313" i="9"/>
  <c r="DS322" i="9"/>
  <c r="DU322" i="9"/>
  <c r="HM322" i="9" s="1"/>
  <c r="DO315" i="9"/>
  <c r="DQ315" i="9" s="1"/>
  <c r="HK315" i="9" s="1"/>
  <c r="DN336" i="9"/>
  <c r="DP336" i="9" s="1"/>
  <c r="HJ336" i="9" s="1"/>
  <c r="GZ332" i="9"/>
  <c r="DN313" i="9"/>
  <c r="DP313" i="9" s="1"/>
  <c r="HJ313" i="9" s="1"/>
  <c r="DM324" i="9"/>
  <c r="BM324" i="9"/>
  <c r="DS304" i="9"/>
  <c r="DU304" i="9" s="1"/>
  <c r="HM304" i="9" s="1"/>
  <c r="EK382" i="9"/>
  <c r="FQ382" i="9"/>
  <c r="DO385" i="9"/>
  <c r="DQ385" i="9" s="1"/>
  <c r="HK385" i="9" s="1"/>
  <c r="DO390" i="9"/>
  <c r="DQ390" i="9" s="1"/>
  <c r="HK390" i="9" s="1"/>
  <c r="BL375" i="9"/>
  <c r="DL375" i="9"/>
  <c r="DM385" i="9"/>
  <c r="BM385" i="9"/>
  <c r="BL383" i="9"/>
  <c r="DL383" i="9"/>
  <c r="BL371" i="9"/>
  <c r="DL371" i="9"/>
  <c r="BL356" i="9"/>
  <c r="DL356" i="9"/>
  <c r="DO350" i="9"/>
  <c r="DQ350" i="9"/>
  <c r="HK350" i="9" s="1"/>
  <c r="BJ377" i="9"/>
  <c r="AF377" i="9" s="1"/>
  <c r="DL350" i="9"/>
  <c r="BL350" i="9"/>
  <c r="DM350" i="9"/>
  <c r="BM350" i="9"/>
  <c r="DM344" i="9"/>
  <c r="BM344" i="9"/>
  <c r="GS339" i="9"/>
  <c r="GW339" i="9"/>
  <c r="HA339" i="9" s="1"/>
  <c r="BM338" i="9"/>
  <c r="DM338" i="9"/>
  <c r="GK351" i="9"/>
  <c r="AW345" i="9"/>
  <c r="GW335" i="9"/>
  <c r="GS335" i="9"/>
  <c r="BL333" i="9"/>
  <c r="DL333" i="9"/>
  <c r="EJ318" i="9"/>
  <c r="FP318" i="9"/>
  <c r="DN314" i="9"/>
  <c r="DP314" i="9" s="1"/>
  <c r="HJ314" i="9" s="1"/>
  <c r="GY329" i="9"/>
  <c r="BL317" i="9"/>
  <c r="DL317" i="9"/>
  <c r="GV318" i="9"/>
  <c r="GZ318" i="9" s="1"/>
  <c r="GR318" i="9"/>
  <c r="DO294" i="9"/>
  <c r="DQ294" i="9"/>
  <c r="HK294" i="9" s="1"/>
  <c r="HA341" i="9"/>
  <c r="GV323" i="9"/>
  <c r="GZ323" i="9" s="1"/>
  <c r="GS352" i="9"/>
  <c r="GW352" i="9"/>
  <c r="HA352" i="9" s="1"/>
  <c r="DQ398" i="9"/>
  <c r="HK398" i="9" s="1"/>
  <c r="DO398" i="9"/>
  <c r="DP395" i="9"/>
  <c r="HJ395" i="9"/>
  <c r="DN395" i="9"/>
  <c r="DO387" i="9"/>
  <c r="DQ387" i="9" s="1"/>
  <c r="HK387" i="9" s="1"/>
  <c r="BL369" i="9"/>
  <c r="DL369" i="9"/>
  <c r="GY381" i="9"/>
  <c r="GV383" i="9"/>
  <c r="GZ383" i="9" s="1"/>
  <c r="GR383" i="9"/>
  <c r="DO375" i="9"/>
  <c r="DQ375" i="9" s="1"/>
  <c r="HK375" i="9" s="1"/>
  <c r="GS366" i="9"/>
  <c r="GW366" i="9"/>
  <c r="EJ355" i="9"/>
  <c r="FP355" i="9"/>
  <c r="GS377" i="9"/>
  <c r="GW377" i="9"/>
  <c r="HA377" i="9" s="1"/>
  <c r="BM370" i="9"/>
  <c r="DM370" i="9"/>
  <c r="BM359" i="9"/>
  <c r="DM359" i="9"/>
  <c r="DN346" i="9"/>
  <c r="DP346" i="9"/>
  <c r="HJ346" i="9" s="1"/>
  <c r="GV350" i="9"/>
  <c r="GZ350" i="9" s="1"/>
  <c r="GR350" i="9"/>
  <c r="FQ367" i="9"/>
  <c r="EK367" i="9"/>
  <c r="GK348" i="9"/>
  <c r="GW348" i="9"/>
  <c r="HA348" i="9" s="1"/>
  <c r="DM347" i="9"/>
  <c r="BM347" i="9"/>
  <c r="HA347" i="9"/>
  <c r="DN356" i="9"/>
  <c r="DP356" i="9" s="1"/>
  <c r="HJ356" i="9" s="1"/>
  <c r="DO347" i="9"/>
  <c r="DQ347" i="9" s="1"/>
  <c r="HK347" i="9" s="1"/>
  <c r="BL337" i="9"/>
  <c r="DL337" i="9"/>
  <c r="DL357" i="9"/>
  <c r="BL357" i="9"/>
  <c r="BM356" i="9"/>
  <c r="DM356" i="9"/>
  <c r="GJ331" i="9"/>
  <c r="GZ317" i="9"/>
  <c r="DL322" i="9"/>
  <c r="BL322" i="9"/>
  <c r="DR339" i="9"/>
  <c r="DT339" i="9"/>
  <c r="HL339" i="9" s="1"/>
  <c r="DL323" i="9"/>
  <c r="BJ330" i="9"/>
  <c r="AF330" i="9" s="1"/>
  <c r="GS318" i="9"/>
  <c r="GW318" i="9"/>
  <c r="HA318" i="9" s="1"/>
  <c r="FP324" i="9"/>
  <c r="EJ324" i="9"/>
  <c r="GJ307" i="9"/>
  <c r="GV307" i="9"/>
  <c r="GZ307" i="9" s="1"/>
  <c r="DN321" i="9"/>
  <c r="DP321" i="9"/>
  <c r="HJ321" i="9" s="1"/>
  <c r="DP296" i="9"/>
  <c r="HJ296" i="9" s="1"/>
  <c r="DN296" i="9"/>
  <c r="DO310" i="9"/>
  <c r="DQ310" i="9" s="1"/>
  <c r="HK310" i="9" s="1"/>
  <c r="GS305" i="9"/>
  <c r="GW305" i="9"/>
  <c r="GJ301" i="9"/>
  <c r="GV399" i="9"/>
  <c r="GZ399" i="9" s="1"/>
  <c r="GR399" i="9"/>
  <c r="GY392" i="9"/>
  <c r="FP385" i="9"/>
  <c r="EJ393" i="9"/>
  <c r="FP393" i="9"/>
  <c r="DO397" i="9"/>
  <c r="DQ397" i="9" s="1"/>
  <c r="HK397" i="9" s="1"/>
  <c r="GR385" i="9"/>
  <c r="GV385" i="9"/>
  <c r="GZ385" i="9" s="1"/>
  <c r="EJ395" i="9"/>
  <c r="FP395" i="9"/>
  <c r="DO383" i="9"/>
  <c r="DQ383" i="9" s="1"/>
  <c r="HK383" i="9" s="1"/>
  <c r="DO388" i="9"/>
  <c r="DQ388" i="9" s="1"/>
  <c r="HK388" i="9" s="1"/>
  <c r="GY389" i="9"/>
  <c r="GS384" i="9"/>
  <c r="GW384" i="9"/>
  <c r="GJ393" i="9"/>
  <c r="DM388" i="9"/>
  <c r="BM388" i="9"/>
  <c r="DN385" i="9"/>
  <c r="DP385" i="9" s="1"/>
  <c r="HJ385" i="9" s="1"/>
  <c r="DQ379" i="9"/>
  <c r="HK379" i="9" s="1"/>
  <c r="DO379" i="9"/>
  <c r="GX388" i="9"/>
  <c r="DO386" i="9"/>
  <c r="DQ386" i="9" s="1"/>
  <c r="HK386" i="9" s="1"/>
  <c r="BJ372" i="9"/>
  <c r="AF372" i="9" s="1"/>
  <c r="GJ363" i="9"/>
  <c r="BK381" i="9"/>
  <c r="AG381" i="9" s="1"/>
  <c r="DN371" i="9"/>
  <c r="DP371" i="9" s="1"/>
  <c r="HJ371" i="9" s="1"/>
  <c r="DO367" i="9"/>
  <c r="DQ367" i="9"/>
  <c r="HK367" i="9" s="1"/>
  <c r="BJ395" i="9"/>
  <c r="AF395" i="9" s="1"/>
  <c r="GR374" i="9"/>
  <c r="GV374" i="9"/>
  <c r="GZ374" i="9" s="1"/>
  <c r="FQ383" i="9"/>
  <c r="DP379" i="9"/>
  <c r="HJ379" i="9"/>
  <c r="DN379" i="9"/>
  <c r="DN377" i="9"/>
  <c r="DP377" i="9" s="1"/>
  <c r="HJ377" i="9" s="1"/>
  <c r="GJ360" i="9"/>
  <c r="BM398" i="9"/>
  <c r="DM398" i="9"/>
  <c r="DN366" i="9"/>
  <c r="DP366" i="9" s="1"/>
  <c r="HJ366" i="9" s="1"/>
  <c r="GK363" i="9"/>
  <c r="GJ365" i="9"/>
  <c r="GZ365" i="9" s="1"/>
  <c r="GR370" i="9"/>
  <c r="GZ370" i="9" s="1"/>
  <c r="DO353" i="9"/>
  <c r="DQ353" i="9"/>
  <c r="HK353" i="9" s="1"/>
  <c r="BL374" i="9"/>
  <c r="DL374" i="9"/>
  <c r="FQ369" i="9"/>
  <c r="EK369" i="9"/>
  <c r="DQ364" i="9"/>
  <c r="HK364" i="9" s="1"/>
  <c r="DO364" i="9"/>
  <c r="BJ354" i="9"/>
  <c r="AF354" i="9" s="1"/>
  <c r="GV389" i="9"/>
  <c r="GR389" i="9"/>
  <c r="GY374" i="9"/>
  <c r="GV357" i="9"/>
  <c r="GR357" i="9"/>
  <c r="FP366" i="9"/>
  <c r="AW360" i="9"/>
  <c r="DO360" i="9"/>
  <c r="DQ360" i="9" s="1"/>
  <c r="HK360" i="9" s="1"/>
  <c r="GK352" i="9"/>
  <c r="DN348" i="9"/>
  <c r="DP348" i="9" s="1"/>
  <c r="HJ348" i="9" s="1"/>
  <c r="GS363" i="9"/>
  <c r="GW363" i="9"/>
  <c r="BJ364" i="9"/>
  <c r="AF364" i="9" s="1"/>
  <c r="GY362" i="9"/>
  <c r="GW362" i="9"/>
  <c r="GS362" i="9"/>
  <c r="GX351" i="9"/>
  <c r="GW369" i="9"/>
  <c r="DQ346" i="9"/>
  <c r="HK346" i="9" s="1"/>
  <c r="DO346" i="9"/>
  <c r="BM358" i="9"/>
  <c r="DM358" i="9"/>
  <c r="GX319" i="9"/>
  <c r="BK349" i="9"/>
  <c r="AG349" i="9" s="1"/>
  <c r="GV349" i="9"/>
  <c r="GR349" i="9"/>
  <c r="DL338" i="9"/>
  <c r="BL338" i="9"/>
  <c r="GZ320" i="9"/>
  <c r="GV326" i="9"/>
  <c r="GR326" i="9"/>
  <c r="DL341" i="9"/>
  <c r="BL341" i="9"/>
  <c r="FP325" i="9"/>
  <c r="DN337" i="9"/>
  <c r="DP337" i="9"/>
  <c r="HJ337" i="9" s="1"/>
  <c r="BJ320" i="9"/>
  <c r="AF320" i="9" s="1"/>
  <c r="GJ357" i="9"/>
  <c r="GV333" i="9"/>
  <c r="GR333" i="9"/>
  <c r="GV328" i="9"/>
  <c r="GZ328" i="9" s="1"/>
  <c r="FQ321" i="9"/>
  <c r="GX368" i="9"/>
  <c r="GX336" i="9"/>
  <c r="BJ326" i="9"/>
  <c r="AF326" i="9" s="1"/>
  <c r="DN319" i="9"/>
  <c r="DP319" i="9"/>
  <c r="HJ319" i="9" s="1"/>
  <c r="DM342" i="9"/>
  <c r="BM342" i="9"/>
  <c r="DO337" i="9"/>
  <c r="DQ337" i="9" s="1"/>
  <c r="HK337" i="9" s="1"/>
  <c r="BK319" i="9"/>
  <c r="AG319" i="9" s="1"/>
  <c r="DO330" i="9"/>
  <c r="DQ330" i="9" s="1"/>
  <c r="HK330" i="9" s="1"/>
  <c r="DN309" i="9"/>
  <c r="DP309" i="9" s="1"/>
  <c r="HJ309" i="9" s="1"/>
  <c r="DO318" i="9"/>
  <c r="DQ318" i="9" s="1"/>
  <c r="HK318" i="9" s="1"/>
  <c r="GW324" i="9"/>
  <c r="GS324" i="9"/>
  <c r="BM318" i="9"/>
  <c r="DM318" i="9"/>
  <c r="GY314" i="9"/>
  <c r="DO321" i="9"/>
  <c r="DQ321" i="9" s="1"/>
  <c r="HK321" i="9" s="1"/>
  <c r="GK310" i="9"/>
  <c r="GJ330" i="9"/>
  <c r="EJ315" i="9"/>
  <c r="FP315" i="9"/>
  <c r="GY371" i="9"/>
  <c r="DO352" i="9"/>
  <c r="DQ352" i="9" s="1"/>
  <c r="HK352" i="9" s="1"/>
  <c r="DO295" i="9"/>
  <c r="DQ295" i="9"/>
  <c r="HK295" i="9"/>
  <c r="GS293" i="9"/>
  <c r="GW293" i="9"/>
  <c r="GV300" i="9"/>
  <c r="GZ300" i="9" s="1"/>
  <c r="GK305" i="9"/>
  <c r="GV306" i="9"/>
  <c r="GR306" i="9"/>
  <c r="GV299" i="9"/>
  <c r="GZ299" i="9" s="1"/>
  <c r="GW333" i="9"/>
  <c r="HA333" i="9" s="1"/>
  <c r="BJ314" i="9"/>
  <c r="AF314" i="9" s="1"/>
  <c r="BK309" i="9"/>
  <c r="AG309" i="9" s="1"/>
  <c r="EJ299" i="9"/>
  <c r="FP299" i="9"/>
  <c r="GK296" i="9"/>
  <c r="GW296" i="9"/>
  <c r="HA296" i="9" s="1"/>
  <c r="DL295" i="9"/>
  <c r="BL295" i="9"/>
  <c r="BM300" i="9"/>
  <c r="DM300" i="9"/>
  <c r="GW330" i="9"/>
  <c r="HA330" i="9" s="1"/>
  <c r="FP296" i="9"/>
  <c r="BM389" i="9"/>
  <c r="DM389" i="9"/>
  <c r="GV345" i="9"/>
  <c r="GR345" i="9"/>
  <c r="GW399" i="9"/>
  <c r="HA399" i="9" s="1"/>
  <c r="GS399" i="9"/>
  <c r="FP371" i="9"/>
  <c r="EJ371" i="9"/>
  <c r="GV375" i="9"/>
  <c r="GR375" i="9"/>
  <c r="DR300" i="9"/>
  <c r="DT300" i="9"/>
  <c r="HL300" i="9" s="1"/>
  <c r="FQ394" i="9"/>
  <c r="DN396" i="9"/>
  <c r="DP396" i="9"/>
  <c r="HJ396" i="9" s="1"/>
  <c r="GK397" i="9"/>
  <c r="GW397" i="9"/>
  <c r="HA397" i="9" s="1"/>
  <c r="AV389" i="9"/>
  <c r="DN389" i="9"/>
  <c r="DP389" i="9" s="1"/>
  <c r="HJ389" i="9" s="1"/>
  <c r="DN363" i="9"/>
  <c r="DP363" i="9" s="1"/>
  <c r="HJ363" i="9" s="1"/>
  <c r="CR363" i="9"/>
  <c r="HJ399" i="9"/>
  <c r="DP399" i="9"/>
  <c r="DN399" i="9"/>
  <c r="GW382" i="9"/>
  <c r="GS382" i="9"/>
  <c r="GS379" i="9"/>
  <c r="GW379" i="9"/>
  <c r="BL370" i="9"/>
  <c r="DL370" i="9"/>
  <c r="BJ386" i="9"/>
  <c r="AF386" i="9" s="1"/>
  <c r="BJ393" i="9"/>
  <c r="AF393" i="9" s="1"/>
  <c r="HA390" i="9"/>
  <c r="DL384" i="9"/>
  <c r="BL384" i="9"/>
  <c r="DN370" i="9"/>
  <c r="DP370" i="9" s="1"/>
  <c r="HJ370" i="9" s="1"/>
  <c r="GV372" i="9"/>
  <c r="GR372" i="9"/>
  <c r="BL363" i="9"/>
  <c r="DL363" i="9"/>
  <c r="BK395" i="9"/>
  <c r="AG395" i="9" s="1"/>
  <c r="GK381" i="9"/>
  <c r="GW381" i="9"/>
  <c r="HA381" i="9" s="1"/>
  <c r="DO366" i="9"/>
  <c r="DQ366" i="9"/>
  <c r="HK366" i="9" s="1"/>
  <c r="FQ366" i="9"/>
  <c r="EK366" i="9"/>
  <c r="BJ396" i="9"/>
  <c r="AF396" i="9" s="1"/>
  <c r="BK368" i="9"/>
  <c r="AG368" i="9" s="1"/>
  <c r="DF366" i="9"/>
  <c r="CB366" i="9" s="1"/>
  <c r="DH366" i="9" s="1"/>
  <c r="DO393" i="9"/>
  <c r="DQ393" i="9" s="1"/>
  <c r="HK393" i="9" s="1"/>
  <c r="BM373" i="9"/>
  <c r="DM373" i="9"/>
  <c r="GV354" i="9"/>
  <c r="GZ354" i="9" s="1"/>
  <c r="GR354" i="9"/>
  <c r="GX396" i="9"/>
  <c r="GS373" i="9"/>
  <c r="GW373" i="9"/>
  <c r="GV384" i="9"/>
  <c r="GZ384" i="9" s="1"/>
  <c r="GV364" i="9"/>
  <c r="GR364" i="9"/>
  <c r="GV358" i="9"/>
  <c r="GZ358" i="9" s="1"/>
  <c r="GR358" i="9"/>
  <c r="EK346" i="9"/>
  <c r="FQ346" i="9"/>
  <c r="DN358" i="9"/>
  <c r="DP358" i="9"/>
  <c r="HJ358" i="9"/>
  <c r="DM355" i="9"/>
  <c r="BM355" i="9"/>
  <c r="DL360" i="9"/>
  <c r="BL360" i="9"/>
  <c r="GY354" i="9"/>
  <c r="HK348" i="9"/>
  <c r="GR356" i="9"/>
  <c r="GV356" i="9"/>
  <c r="GZ356" i="9" s="1"/>
  <c r="GX339" i="9"/>
  <c r="GV360" i="9"/>
  <c r="GZ360" i="9" s="1"/>
  <c r="GR360" i="9"/>
  <c r="DM333" i="9"/>
  <c r="BM333" i="9"/>
  <c r="DM331" i="9"/>
  <c r="BM331" i="9"/>
  <c r="DN333" i="9"/>
  <c r="DP333" i="9"/>
  <c r="HJ333" i="9" s="1"/>
  <c r="FQ330" i="9"/>
  <c r="DM328" i="9"/>
  <c r="BM328" i="9"/>
  <c r="DQ322" i="9"/>
  <c r="HK322" i="9" s="1"/>
  <c r="DO322" i="9"/>
  <c r="DN310" i="9"/>
  <c r="DP310" i="9" s="1"/>
  <c r="HJ310" i="9" s="1"/>
  <c r="GZ324" i="9"/>
  <c r="GY325" i="9"/>
  <c r="DN323" i="9"/>
  <c r="DP323" i="9"/>
  <c r="HJ323" i="9" s="1"/>
  <c r="GS317" i="9"/>
  <c r="GW317" i="9"/>
  <c r="HA317" i="9" s="1"/>
  <c r="DO335" i="9"/>
  <c r="DQ335" i="9" s="1"/>
  <c r="HK335" i="9" s="1"/>
  <c r="DO332" i="9"/>
  <c r="HK332" i="9"/>
  <c r="DQ332" i="9"/>
  <c r="GZ321" i="9"/>
  <c r="BL313" i="9"/>
  <c r="DL313" i="9"/>
  <c r="DP332" i="9"/>
  <c r="HJ332" i="9" s="1"/>
  <c r="DN332" i="9"/>
  <c r="BK310" i="9"/>
  <c r="AG310" i="9" s="1"/>
  <c r="DO325" i="9"/>
  <c r="DQ325" i="9" s="1"/>
  <c r="HK325" i="9" s="1"/>
  <c r="FP313" i="9"/>
  <c r="GJ309" i="9"/>
  <c r="GV301" i="9"/>
  <c r="GR301" i="9"/>
  <c r="GX298" i="9"/>
  <c r="GV337" i="9"/>
  <c r="GR337" i="9"/>
  <c r="GV293" i="9"/>
  <c r="GR293" i="9"/>
  <c r="GW297" i="9"/>
  <c r="HA297" i="9" s="1"/>
  <c r="BK305" i="9"/>
  <c r="AG305" i="9" s="1"/>
  <c r="GV294" i="9"/>
  <c r="GR294" i="9"/>
  <c r="DO293" i="9"/>
  <c r="DQ293" i="9" s="1"/>
  <c r="HK293" i="9" s="1"/>
  <c r="GR304" i="9"/>
  <c r="GV304" i="9"/>
  <c r="GZ304" i="9" s="1"/>
  <c r="DN293" i="9"/>
  <c r="DP293" i="9" s="1"/>
  <c r="HJ293" i="9" s="1"/>
  <c r="GY308" i="9"/>
  <c r="GZ335" i="9"/>
  <c r="GJ310" i="9"/>
  <c r="DN298" i="9"/>
  <c r="DP298" i="9" s="1"/>
  <c r="HJ298" i="9" s="1"/>
  <c r="DL272" i="9"/>
  <c r="BL272" i="9"/>
  <c r="DM292" i="9"/>
  <c r="BM292" i="9"/>
  <c r="HJ290" i="9"/>
  <c r="BM282" i="9"/>
  <c r="DM282" i="9"/>
  <c r="DM288" i="9"/>
  <c r="BM288" i="9"/>
  <c r="DM275" i="9"/>
  <c r="BM275" i="9"/>
  <c r="DM277" i="9"/>
  <c r="BM277" i="9"/>
  <c r="DM289" i="9"/>
  <c r="BM289" i="9"/>
  <c r="DH287" i="9"/>
  <c r="DL287" i="9"/>
  <c r="DL286" i="9"/>
  <c r="BL286" i="9"/>
  <c r="DL288" i="9"/>
  <c r="BL288" i="9"/>
  <c r="EK284" i="9"/>
  <c r="FQ284" i="9"/>
  <c r="DL281" i="9"/>
  <c r="BL281" i="9"/>
  <c r="DL276" i="9"/>
  <c r="BL276" i="9"/>
  <c r="DL275" i="9"/>
  <c r="BL275" i="9"/>
  <c r="BL282" i="9"/>
  <c r="DL282" i="9"/>
  <c r="GV292" i="9"/>
  <c r="GZ292" i="9" s="1"/>
  <c r="GR292" i="9"/>
  <c r="DN284" i="9"/>
  <c r="DP284" i="9" s="1"/>
  <c r="HJ284" i="9" s="1"/>
  <c r="BM287" i="9"/>
  <c r="DM287" i="9"/>
  <c r="DL274" i="9"/>
  <c r="BL274" i="9"/>
  <c r="GW274" i="9"/>
  <c r="HA274" i="9" s="1"/>
  <c r="GS274" i="9"/>
  <c r="EK273" i="9"/>
  <c r="HM273" i="9" s="1"/>
  <c r="FQ273" i="9"/>
  <c r="GS286" i="9"/>
  <c r="GW286" i="9"/>
  <c r="HA286" i="9" s="1"/>
  <c r="GW292" i="9"/>
  <c r="HA292" i="9" s="1"/>
  <c r="GS292" i="9"/>
  <c r="DS286" i="9"/>
  <c r="HM286" i="9"/>
  <c r="DU286" i="9"/>
  <c r="GS275" i="9"/>
  <c r="GW275" i="9"/>
  <c r="HA275" i="9" s="1"/>
  <c r="FQ279" i="9"/>
  <c r="EK279" i="9"/>
  <c r="DO275" i="9"/>
  <c r="DQ275" i="9" s="1"/>
  <c r="HK275" i="9" s="1"/>
  <c r="DQ285" i="9"/>
  <c r="HK285" i="9" s="1"/>
  <c r="DO285" i="9"/>
  <c r="DN279" i="9"/>
  <c r="DP279" i="9" s="1"/>
  <c r="HJ279" i="9" s="1"/>
  <c r="DO274" i="9"/>
  <c r="DQ274" i="9" s="1"/>
  <c r="HK274" i="9" s="1"/>
  <c r="AW274" i="9"/>
  <c r="GV279" i="9"/>
  <c r="GZ279" i="9" s="1"/>
  <c r="DN278" i="9"/>
  <c r="DP278" i="9" s="1"/>
  <c r="HJ278" i="9" s="1"/>
  <c r="DR280" i="9"/>
  <c r="DT280" i="9"/>
  <c r="HL280" i="9"/>
  <c r="AW273" i="9"/>
  <c r="GR278" i="9"/>
  <c r="GV278" i="9"/>
  <c r="GZ278" i="9" s="1"/>
  <c r="GW273" i="9"/>
  <c r="HA273" i="9" s="1"/>
  <c r="EK289" i="9"/>
  <c r="FQ289" i="9"/>
  <c r="DN291" i="9"/>
  <c r="DP291" i="9"/>
  <c r="HJ291" i="9" s="1"/>
  <c r="GW291" i="9"/>
  <c r="HA291" i="9" s="1"/>
  <c r="GS291" i="9"/>
  <c r="GV291" i="9"/>
  <c r="GZ291" i="9" s="1"/>
  <c r="GR291" i="9"/>
  <c r="GV289" i="9"/>
  <c r="GZ289" i="9" s="1"/>
  <c r="GR289" i="9"/>
  <c r="DL285" i="9"/>
  <c r="BL285" i="9"/>
  <c r="GW282" i="9"/>
  <c r="HA282" i="9" s="1"/>
  <c r="GS282" i="9"/>
  <c r="GS279" i="9"/>
  <c r="GW279" i="9"/>
  <c r="HA279" i="9" s="1"/>
  <c r="GY284" i="9"/>
  <c r="BK284" i="9"/>
  <c r="AG284" i="9" s="1"/>
  <c r="EJ283" i="9"/>
  <c r="FP283" i="9"/>
  <c r="BM278" i="9"/>
  <c r="DM278" i="9"/>
  <c r="GX276" i="9"/>
  <c r="GW283" i="9"/>
  <c r="HA283" i="9" s="1"/>
  <c r="GV273" i="9"/>
  <c r="GZ273" i="9" s="1"/>
  <c r="BK271" i="9"/>
  <c r="AG271" i="9" s="1"/>
  <c r="DL284" i="9"/>
  <c r="GW281" i="9"/>
  <c r="HA281" i="9" s="1"/>
  <c r="GS281" i="9"/>
  <c r="DN276" i="9"/>
  <c r="DP276" i="9" s="1"/>
  <c r="HJ276" i="9" s="1"/>
  <c r="GW277" i="9"/>
  <c r="HA277" i="9" s="1"/>
  <c r="DM276" i="9"/>
  <c r="DO276" i="9"/>
  <c r="DQ276" i="9"/>
  <c r="HK276" i="9" s="1"/>
  <c r="EJ278" i="9"/>
  <c r="FP278" i="9"/>
  <c r="GV275" i="9"/>
  <c r="GZ275" i="9" s="1"/>
  <c r="GR275" i="9"/>
  <c r="DO272" i="9"/>
  <c r="DQ272" i="9"/>
  <c r="HK272" i="9" s="1"/>
  <c r="GV287" i="9"/>
  <c r="GZ287" i="9" s="1"/>
  <c r="GR287" i="9"/>
  <c r="DO286" i="9"/>
  <c r="DQ286" i="9" s="1"/>
  <c r="HK286" i="9" s="1"/>
  <c r="DN280" i="9"/>
  <c r="DP280" i="9" s="1"/>
  <c r="HJ280" i="9" s="1"/>
  <c r="DO280" i="9"/>
  <c r="DQ280" i="9" s="1"/>
  <c r="HK280" i="9" s="1"/>
  <c r="DR273" i="9"/>
  <c r="HL273" i="9"/>
  <c r="DT273" i="9"/>
  <c r="BL291" i="9"/>
  <c r="DL291" i="9"/>
  <c r="DN271" i="9"/>
  <c r="DP271" i="9" s="1"/>
  <c r="HJ271" i="9" s="1"/>
  <c r="DL277" i="9"/>
  <c r="BL277" i="9"/>
  <c r="DO279" i="9"/>
  <c r="DQ279" i="9" s="1"/>
  <c r="HK279" i="9" s="1"/>
  <c r="DN289" i="9"/>
  <c r="DP289" i="9"/>
  <c r="HJ289" i="9" s="1"/>
  <c r="DO291" i="9"/>
  <c r="DQ291" i="9" s="1"/>
  <c r="HK291" i="9" s="1"/>
  <c r="DN283" i="9"/>
  <c r="DP283" i="9" s="1"/>
  <c r="HJ283" i="9" s="1"/>
  <c r="CR283" i="9"/>
  <c r="DO278" i="9"/>
  <c r="DQ278" i="9" s="1"/>
  <c r="HK278" i="9" s="1"/>
  <c r="DO282" i="9"/>
  <c r="DQ282" i="9"/>
  <c r="HK282" i="9" s="1"/>
  <c r="DN275" i="9"/>
  <c r="DP275" i="9" s="1"/>
  <c r="HJ275" i="9" s="1"/>
  <c r="DO281" i="9"/>
  <c r="DQ281" i="9" s="1"/>
  <c r="HK281" i="9" s="1"/>
  <c r="DM280" i="9"/>
  <c r="BM274" i="9"/>
  <c r="DM274" i="9"/>
  <c r="DU283" i="9"/>
  <c r="DS283" i="9"/>
  <c r="DU273" i="9"/>
  <c r="DS273" i="9"/>
  <c r="GV283" i="9"/>
  <c r="GZ283" i="9" s="1"/>
  <c r="BK291" i="9"/>
  <c r="AG291" i="9" s="1"/>
  <c r="GJ285" i="9"/>
  <c r="GV285" i="9"/>
  <c r="GZ285" i="9" s="1"/>
  <c r="EK288" i="9"/>
  <c r="FQ288" i="9"/>
  <c r="BM285" i="9"/>
  <c r="DM285" i="9"/>
  <c r="EK277" i="9"/>
  <c r="FQ277" i="9"/>
  <c r="GK284" i="9"/>
  <c r="GW284" i="9"/>
  <c r="HA284" i="9" s="1"/>
  <c r="GS278" i="9"/>
  <c r="GW278" i="9"/>
  <c r="HA278" i="9" s="1"/>
  <c r="GW271" i="9"/>
  <c r="HA271" i="9" s="1"/>
  <c r="GS271" i="9"/>
  <c r="EJ272" i="9"/>
  <c r="FP272" i="9"/>
  <c r="BJ283" i="9"/>
  <c r="AF283" i="9" s="1"/>
  <c r="GV276" i="9"/>
  <c r="GZ276" i="9" s="1"/>
  <c r="FQ282" i="9"/>
  <c r="DL279" i="9"/>
  <c r="GY272" i="9"/>
  <c r="GX282" i="9"/>
  <c r="BJ292" i="9"/>
  <c r="AF292" i="9" s="1"/>
  <c r="EJ277" i="9"/>
  <c r="FP277" i="9"/>
  <c r="FQ283" i="9"/>
  <c r="EK283" i="9"/>
  <c r="HM283" i="9" s="1"/>
  <c r="DO288" i="9"/>
  <c r="DQ288" i="9"/>
  <c r="HK288" i="9"/>
  <c r="GV288" i="9"/>
  <c r="GZ288" i="9" s="1"/>
  <c r="GR288" i="9"/>
  <c r="DM279" i="9"/>
  <c r="BM279" i="9"/>
  <c r="DM281" i="9"/>
  <c r="BM281" i="9"/>
  <c r="DN273" i="9"/>
  <c r="DP273" i="9" s="1"/>
  <c r="HJ273" i="9" s="1"/>
  <c r="DO283" i="9"/>
  <c r="DQ283" i="9" s="1"/>
  <c r="HK283" i="9" s="1"/>
  <c r="GV274" i="9"/>
  <c r="GZ274" i="9" s="1"/>
  <c r="GR274" i="9"/>
  <c r="FP274" i="9"/>
  <c r="EJ274" i="9"/>
  <c r="DO289" i="9"/>
  <c r="DQ289" i="9" s="1"/>
  <c r="HK289" i="9" s="1"/>
  <c r="GW288" i="9"/>
  <c r="HA288" i="9" s="1"/>
  <c r="GS288" i="9"/>
  <c r="GS290" i="9"/>
  <c r="GW290" i="9"/>
  <c r="HA290" i="9" s="1"/>
  <c r="BL289" i="9"/>
  <c r="DL289" i="9"/>
  <c r="BM290" i="9"/>
  <c r="DM290" i="9"/>
  <c r="GS285" i="9"/>
  <c r="GW285" i="9"/>
  <c r="HA285" i="9" s="1"/>
  <c r="DN272" i="9"/>
  <c r="DP272" i="9" s="1"/>
  <c r="HJ272" i="9" s="1"/>
  <c r="EJ281" i="9"/>
  <c r="FP281" i="9"/>
  <c r="DL271" i="9"/>
  <c r="BL271" i="9"/>
  <c r="DN288" i="9"/>
  <c r="DP288" i="9"/>
  <c r="HJ288" i="9" s="1"/>
  <c r="FQ290" i="9"/>
  <c r="DL290" i="9"/>
  <c r="BL290" i="9"/>
  <c r="GX288" i="9"/>
  <c r="DQ290" i="9"/>
  <c r="HK290" i="9" s="1"/>
  <c r="DO290" i="9"/>
  <c r="CR287" i="9"/>
  <c r="DN287" i="9"/>
  <c r="DP287" i="9" s="1"/>
  <c r="HJ287" i="9" s="1"/>
  <c r="GR280" i="9"/>
  <c r="GV280" i="9"/>
  <c r="GZ280" i="9" s="1"/>
  <c r="HJ274" i="9"/>
  <c r="DP274" i="9"/>
  <c r="DN274" i="9"/>
  <c r="GW287" i="9"/>
  <c r="HA287" i="9" s="1"/>
  <c r="GS287" i="9"/>
  <c r="GX283" i="9"/>
  <c r="GK280" i="9"/>
  <c r="GW280" i="9"/>
  <c r="HA280" i="9" s="1"/>
  <c r="GR277" i="9"/>
  <c r="GV277" i="9"/>
  <c r="GZ277" i="9" s="1"/>
  <c r="GV281" i="9"/>
  <c r="GZ281" i="9" s="1"/>
  <c r="GR281" i="9"/>
  <c r="GV271" i="9"/>
  <c r="GZ271" i="9" s="1"/>
  <c r="GR271" i="9"/>
  <c r="DO277" i="9"/>
  <c r="DQ277" i="9" s="1"/>
  <c r="HK277" i="9" s="1"/>
  <c r="DP277" i="9"/>
  <c r="HJ277" i="9" s="1"/>
  <c r="DN277" i="9"/>
  <c r="DO271" i="9"/>
  <c r="DQ271" i="9" s="1"/>
  <c r="HK271" i="9" s="1"/>
  <c r="DL278" i="9"/>
  <c r="DM272" i="9"/>
  <c r="DM252" i="9"/>
  <c r="BM252" i="9"/>
  <c r="BM244" i="9"/>
  <c r="DM244" i="9"/>
  <c r="DI264" i="9"/>
  <c r="DM264" i="9"/>
  <c r="DM250" i="9"/>
  <c r="BM250" i="9"/>
  <c r="DM246" i="9"/>
  <c r="BM246" i="9"/>
  <c r="DL250" i="9"/>
  <c r="BL250" i="9"/>
  <c r="DL258" i="9"/>
  <c r="BL258" i="9"/>
  <c r="DL259" i="9"/>
  <c r="BL259" i="9"/>
  <c r="BM261" i="9"/>
  <c r="DM261" i="9"/>
  <c r="BL266" i="9"/>
  <c r="DL266" i="9"/>
  <c r="BM265" i="9"/>
  <c r="DM265" i="9"/>
  <c r="BL268" i="9"/>
  <c r="DL268" i="9"/>
  <c r="DN252" i="9"/>
  <c r="DP252" i="9" s="1"/>
  <c r="HJ252" i="9" s="1"/>
  <c r="DL260" i="9"/>
  <c r="BL260" i="9"/>
  <c r="GW243" i="9"/>
  <c r="HA243" i="9" s="1"/>
  <c r="GS243" i="9"/>
  <c r="DN254" i="9"/>
  <c r="DP254" i="9"/>
  <c r="HJ254" i="9" s="1"/>
  <c r="EK249" i="9"/>
  <c r="FQ249" i="9"/>
  <c r="DL267" i="9"/>
  <c r="BL267" i="9"/>
  <c r="GJ248" i="9"/>
  <c r="GV248" i="9"/>
  <c r="GZ248" i="9" s="1"/>
  <c r="DQ244" i="9"/>
  <c r="HK244" i="9" s="1"/>
  <c r="DO244" i="9"/>
  <c r="DL269" i="9"/>
  <c r="BL269" i="9"/>
  <c r="DO247" i="9"/>
  <c r="DQ247" i="9" s="1"/>
  <c r="HK247" i="9" s="1"/>
  <c r="DM248" i="9"/>
  <c r="BM248" i="9"/>
  <c r="DL263" i="9"/>
  <c r="BL263" i="9"/>
  <c r="DL262" i="9"/>
  <c r="BL262" i="9"/>
  <c r="DM254" i="9"/>
  <c r="BM254" i="9"/>
  <c r="DO251" i="9"/>
  <c r="DQ251" i="9" s="1"/>
  <c r="HK251" i="9" s="1"/>
  <c r="EK246" i="9"/>
  <c r="FQ246" i="9"/>
  <c r="BL248" i="9"/>
  <c r="DL248" i="9"/>
  <c r="DN245" i="9"/>
  <c r="DP245" i="9" s="1"/>
  <c r="HJ245" i="9" s="1"/>
  <c r="GX267" i="9"/>
  <c r="BK251" i="9"/>
  <c r="AG251" i="9" s="1"/>
  <c r="DO249" i="9"/>
  <c r="DQ249" i="9" s="1"/>
  <c r="HK249" i="9" s="1"/>
  <c r="GY243" i="9"/>
  <c r="DO256" i="9"/>
  <c r="DQ256" i="9"/>
  <c r="HK256" i="9"/>
  <c r="GV245" i="9"/>
  <c r="GZ245" i="9" s="1"/>
  <c r="GR245" i="9"/>
  <c r="HM249" i="9"/>
  <c r="DU249" i="9"/>
  <c r="DS249" i="9"/>
  <c r="DN268" i="9"/>
  <c r="DP268" i="9" s="1"/>
  <c r="HJ268" i="9" s="1"/>
  <c r="BJ261" i="9"/>
  <c r="AF261" i="9" s="1"/>
  <c r="DO260" i="9"/>
  <c r="DQ260" i="9" s="1"/>
  <c r="HK260" i="9" s="1"/>
  <c r="GV268" i="9"/>
  <c r="GZ268" i="9" s="1"/>
  <c r="GR268" i="9"/>
  <c r="GW260" i="9"/>
  <c r="HA260" i="9" s="1"/>
  <c r="GS260" i="9"/>
  <c r="GW259" i="9"/>
  <c r="HA259" i="9" s="1"/>
  <c r="BM256" i="9"/>
  <c r="DM256" i="9"/>
  <c r="GX265" i="9"/>
  <c r="GW263" i="9"/>
  <c r="HA263" i="9" s="1"/>
  <c r="GS263" i="9"/>
  <c r="DQ259" i="9"/>
  <c r="HK259" i="9"/>
  <c r="DO259" i="9"/>
  <c r="DN261" i="9"/>
  <c r="DP261" i="9" s="1"/>
  <c r="HJ261" i="9" s="1"/>
  <c r="AV258" i="9"/>
  <c r="DN260" i="9"/>
  <c r="DP260" i="9" s="1"/>
  <c r="HJ260" i="9" s="1"/>
  <c r="DH252" i="9"/>
  <c r="DL252" i="9"/>
  <c r="AW257" i="9"/>
  <c r="DO257" i="9"/>
  <c r="DQ257" i="9" s="1"/>
  <c r="HK257" i="9" s="1"/>
  <c r="GV253" i="9"/>
  <c r="GZ253" i="9" s="1"/>
  <c r="GR253" i="9"/>
  <c r="GW248" i="9"/>
  <c r="HA248" i="9" s="1"/>
  <c r="GS248" i="9"/>
  <c r="DM243" i="9"/>
  <c r="BM243" i="9"/>
  <c r="GW257" i="9"/>
  <c r="HA257" i="9" s="1"/>
  <c r="GS257" i="9"/>
  <c r="GV251" i="9"/>
  <c r="GZ251" i="9" s="1"/>
  <c r="GR251" i="9"/>
  <c r="DO248" i="9"/>
  <c r="DQ248" i="9" s="1"/>
  <c r="HK248" i="9" s="1"/>
  <c r="GX252" i="9"/>
  <c r="BJ245" i="9"/>
  <c r="AF245" i="9" s="1"/>
  <c r="DN249" i="9"/>
  <c r="DP249" i="9" s="1"/>
  <c r="HJ249" i="9" s="1"/>
  <c r="DL246" i="9"/>
  <c r="BL246" i="9"/>
  <c r="DO255" i="9"/>
  <c r="DQ255" i="9"/>
  <c r="HK255" i="9" s="1"/>
  <c r="GV256" i="9"/>
  <c r="GZ256" i="9" s="1"/>
  <c r="GR256" i="9"/>
  <c r="BM269" i="9"/>
  <c r="DM269" i="9"/>
  <c r="GV247" i="9"/>
  <c r="GZ247" i="9" s="1"/>
  <c r="GR247" i="9"/>
  <c r="FP262" i="9"/>
  <c r="GR260" i="9"/>
  <c r="GV260" i="9"/>
  <c r="GZ260" i="9" s="1"/>
  <c r="GW252" i="9"/>
  <c r="HA252" i="9" s="1"/>
  <c r="GS252" i="9"/>
  <c r="DN248" i="9"/>
  <c r="DP248" i="9"/>
  <c r="HJ248" i="9" s="1"/>
  <c r="HM253" i="9"/>
  <c r="DU253" i="9"/>
  <c r="DS253" i="9"/>
  <c r="CR243" i="9"/>
  <c r="GY269" i="9"/>
  <c r="BL264" i="9"/>
  <c r="DL264" i="9"/>
  <c r="DO258" i="9"/>
  <c r="DQ258" i="9"/>
  <c r="HK258" i="9" s="1"/>
  <c r="DL256" i="9"/>
  <c r="BL256" i="9"/>
  <c r="BL253" i="9"/>
  <c r="DL253" i="9"/>
  <c r="DL254" i="9"/>
  <c r="BL254" i="9"/>
  <c r="BK247" i="9"/>
  <c r="AG247" i="9" s="1"/>
  <c r="DN259" i="9"/>
  <c r="DP259" i="9" s="1"/>
  <c r="HJ259" i="9" s="1"/>
  <c r="HJ262" i="9"/>
  <c r="DN262" i="9"/>
  <c r="DP262" i="9"/>
  <c r="DO269" i="9"/>
  <c r="DQ269" i="9" s="1"/>
  <c r="HK269" i="9" s="1"/>
  <c r="GV262" i="9"/>
  <c r="GZ262" i="9" s="1"/>
  <c r="GJ262" i="9"/>
  <c r="GV267" i="9"/>
  <c r="GZ267" i="9" s="1"/>
  <c r="GR267" i="9"/>
  <c r="BM262" i="9"/>
  <c r="DM262" i="9"/>
  <c r="GW261" i="9"/>
  <c r="HA261" i="9" s="1"/>
  <c r="DO262" i="9"/>
  <c r="DQ262" i="9" s="1"/>
  <c r="HK262" i="9" s="1"/>
  <c r="BM259" i="9"/>
  <c r="DM259" i="9"/>
  <c r="FP248" i="9"/>
  <c r="EJ254" i="9"/>
  <c r="FP254" i="9"/>
  <c r="DN264" i="9"/>
  <c r="DP264" i="9" s="1"/>
  <c r="HJ264" i="9" s="1"/>
  <c r="GS267" i="9"/>
  <c r="GW267" i="9"/>
  <c r="HA267" i="9" s="1"/>
  <c r="GS253" i="9"/>
  <c r="GW253" i="9"/>
  <c r="HA253" i="9" s="1"/>
  <c r="DN265" i="9"/>
  <c r="DP265" i="9" s="1"/>
  <c r="HJ265" i="9" s="1"/>
  <c r="EJ243" i="9"/>
  <c r="FP243" i="9"/>
  <c r="GV257" i="9"/>
  <c r="GZ257" i="9" s="1"/>
  <c r="GR244" i="9"/>
  <c r="GV244" i="9"/>
  <c r="GZ244" i="9" s="1"/>
  <c r="DN251" i="9"/>
  <c r="DP251" i="9" s="1"/>
  <c r="HJ251" i="9" s="1"/>
  <c r="DN247" i="9"/>
  <c r="DP247" i="9" s="1"/>
  <c r="HJ247" i="9" s="1"/>
  <c r="GV249" i="9"/>
  <c r="GZ249" i="9" s="1"/>
  <c r="GR249" i="9"/>
  <c r="EK250" i="9"/>
  <c r="FQ250" i="9"/>
  <c r="DQ246" i="9"/>
  <c r="HK246" i="9" s="1"/>
  <c r="DO246" i="9"/>
  <c r="GY247" i="9"/>
  <c r="DM263" i="9"/>
  <c r="BM263" i="9"/>
  <c r="DL265" i="9"/>
  <c r="BL265" i="9"/>
  <c r="DR255" i="9"/>
  <c r="HL255" i="9"/>
  <c r="DT255" i="9"/>
  <c r="DO266" i="9"/>
  <c r="DQ266" i="9"/>
  <c r="HK266" i="9" s="1"/>
  <c r="BM266" i="9"/>
  <c r="DM266" i="9"/>
  <c r="BL251" i="9"/>
  <c r="DL251" i="9"/>
  <c r="GV258" i="9"/>
  <c r="GZ258" i="9" s="1"/>
  <c r="GR258" i="9"/>
  <c r="DO267" i="9"/>
  <c r="DQ267" i="9" s="1"/>
  <c r="HK267" i="9" s="1"/>
  <c r="GW258" i="9"/>
  <c r="HA258" i="9" s="1"/>
  <c r="GS258" i="9"/>
  <c r="DN255" i="9"/>
  <c r="DP255" i="9" s="1"/>
  <c r="HJ255" i="9" s="1"/>
  <c r="AV255" i="9"/>
  <c r="GW254" i="9"/>
  <c r="HA254" i="9" s="1"/>
  <c r="GS254" i="9"/>
  <c r="GY254" i="9"/>
  <c r="BL244" i="9"/>
  <c r="DL244" i="9"/>
  <c r="GX244" i="9"/>
  <c r="GY246" i="9"/>
  <c r="DO265" i="9"/>
  <c r="DQ265" i="9" s="1"/>
  <c r="HK265" i="9" s="1"/>
  <c r="DO261" i="9"/>
  <c r="DQ261" i="9" s="1"/>
  <c r="HK261" i="9" s="1"/>
  <c r="DN267" i="9"/>
  <c r="DP267" i="9"/>
  <c r="HJ267" i="9"/>
  <c r="BM257" i="9"/>
  <c r="DM257" i="9"/>
  <c r="GR266" i="9"/>
  <c r="GV266" i="9"/>
  <c r="GZ266" i="9" s="1"/>
  <c r="DO254" i="9"/>
  <c r="DQ254" i="9" s="1"/>
  <c r="HK254" i="9" s="1"/>
  <c r="BL247" i="9"/>
  <c r="DL247" i="9"/>
  <c r="DO268" i="9"/>
  <c r="DQ268" i="9" s="1"/>
  <c r="HK268" i="9" s="1"/>
  <c r="GW250" i="9"/>
  <c r="HA250" i="9" s="1"/>
  <c r="GS250" i="9"/>
  <c r="GW246" i="9"/>
  <c r="HA246" i="9" s="1"/>
  <c r="GS246" i="9"/>
  <c r="GX263" i="9"/>
  <c r="GV255" i="9"/>
  <c r="GZ255" i="9" s="1"/>
  <c r="EK243" i="9"/>
  <c r="FQ243" i="9"/>
  <c r="DO243" i="9"/>
  <c r="DQ243" i="9" s="1"/>
  <c r="HK243" i="9" s="1"/>
  <c r="GS251" i="9"/>
  <c r="GW251" i="9"/>
  <c r="HA251" i="9" s="1"/>
  <c r="BJ249" i="9"/>
  <c r="AF249" i="9" s="1"/>
  <c r="GX256" i="9"/>
  <c r="HM245" i="9"/>
  <c r="DU245" i="9"/>
  <c r="DS245" i="9"/>
  <c r="DN266" i="9"/>
  <c r="DP266" i="9"/>
  <c r="HJ266" i="9" s="1"/>
  <c r="GW244" i="9"/>
  <c r="HA244" i="9" s="1"/>
  <c r="GS244" i="9"/>
  <c r="GW256" i="9"/>
  <c r="HA256" i="9" s="1"/>
  <c r="GV264" i="9"/>
  <c r="GZ264" i="9" s="1"/>
  <c r="GR264" i="9"/>
  <c r="DN263" i="9"/>
  <c r="DP263" i="9"/>
  <c r="HJ263" i="9" s="1"/>
  <c r="DN256" i="9"/>
  <c r="DP256" i="9"/>
  <c r="HJ256" i="9"/>
  <c r="BM255" i="9"/>
  <c r="DM255" i="9"/>
  <c r="DS268" i="9"/>
  <c r="DU268" i="9"/>
  <c r="HM268" i="9"/>
  <c r="DO263" i="9"/>
  <c r="DQ263" i="9" s="1"/>
  <c r="HK263" i="9" s="1"/>
  <c r="AW263" i="9"/>
  <c r="FQ262" i="9"/>
  <c r="EK262" i="9"/>
  <c r="DO264" i="9"/>
  <c r="DQ264" i="9" s="1"/>
  <c r="HK264" i="9" s="1"/>
  <c r="BL257" i="9"/>
  <c r="DL257" i="9"/>
  <c r="GX254" i="9"/>
  <c r="FP264" i="9"/>
  <c r="GV261" i="9"/>
  <c r="GZ261" i="9" s="1"/>
  <c r="GR261" i="9"/>
  <c r="GW262" i="9"/>
  <c r="HA262" i="9" s="1"/>
  <c r="GS262" i="9"/>
  <c r="DM258" i="9"/>
  <c r="BM258" i="9"/>
  <c r="GW255" i="9"/>
  <c r="HA255" i="9" s="1"/>
  <c r="GS255" i="9"/>
  <c r="GW265" i="9"/>
  <c r="HA265" i="9" s="1"/>
  <c r="FP252" i="9"/>
  <c r="GY262" i="9"/>
  <c r="GY263" i="9"/>
  <c r="GS249" i="9"/>
  <c r="GW249" i="9"/>
  <c r="HA249" i="9" s="1"/>
  <c r="GS245" i="9"/>
  <c r="GW245" i="9"/>
  <c r="HA245" i="9" s="1"/>
  <c r="GJ252" i="9"/>
  <c r="GV252" i="9"/>
  <c r="GZ252" i="9" s="1"/>
  <c r="DL243" i="9"/>
  <c r="BL243" i="9"/>
  <c r="DM267" i="9"/>
  <c r="DU260" i="9"/>
  <c r="DS260" i="9"/>
  <c r="HM260" i="9"/>
  <c r="FQ244" i="9"/>
  <c r="GY252" i="9"/>
  <c r="GS247" i="9"/>
  <c r="GW247" i="9"/>
  <c r="HA247" i="9" s="1"/>
  <c r="GY250" i="9"/>
  <c r="DO250" i="9"/>
  <c r="DQ250" i="9" s="1"/>
  <c r="HK250" i="9" s="1"/>
  <c r="EK245" i="9"/>
  <c r="FQ245" i="9"/>
  <c r="GX248" i="9"/>
  <c r="DO253" i="9"/>
  <c r="DQ253" i="9" s="1"/>
  <c r="HK253" i="9" s="1"/>
  <c r="FP250" i="9"/>
  <c r="EK217" i="9"/>
  <c r="FQ217" i="9"/>
  <c r="EJ228" i="9"/>
  <c r="FP228" i="9"/>
  <c r="BM230" i="9"/>
  <c r="DM230" i="9"/>
  <c r="BL219" i="9"/>
  <c r="DL219" i="9"/>
  <c r="DL187" i="9"/>
  <c r="BL187" i="9"/>
  <c r="DL239" i="9"/>
  <c r="BL239" i="9"/>
  <c r="FP224" i="9"/>
  <c r="EJ224" i="9"/>
  <c r="HJ225" i="9"/>
  <c r="BL227" i="9"/>
  <c r="DL227" i="9"/>
  <c r="HJ209" i="9"/>
  <c r="HK202" i="9"/>
  <c r="BL222" i="9"/>
  <c r="DL222" i="9"/>
  <c r="DL191" i="9"/>
  <c r="BL191" i="9"/>
  <c r="DL217" i="9"/>
  <c r="BL217" i="9"/>
  <c r="DL218" i="9"/>
  <c r="BL218" i="9"/>
  <c r="BM232" i="9"/>
  <c r="DM232" i="9"/>
  <c r="DM216" i="9"/>
  <c r="BM216" i="9"/>
  <c r="DM210" i="9"/>
  <c r="BM210" i="9"/>
  <c r="DL194" i="9"/>
  <c r="BL194" i="9"/>
  <c r="BM200" i="9"/>
  <c r="DM200" i="9"/>
  <c r="DL193" i="9"/>
  <c r="BL193" i="9"/>
  <c r="GW191" i="9"/>
  <c r="HA191" i="9" s="1"/>
  <c r="GS191" i="9"/>
  <c r="GZ241" i="9"/>
  <c r="DU203" i="9"/>
  <c r="HM203" i="9"/>
  <c r="DS203" i="9"/>
  <c r="DR198" i="9"/>
  <c r="DT198" i="9"/>
  <c r="HL198" i="9" s="1"/>
  <c r="GW242" i="9"/>
  <c r="HA242" i="9" s="1"/>
  <c r="DO240" i="9"/>
  <c r="DQ240" i="9" s="1"/>
  <c r="HK240" i="9" s="1"/>
  <c r="CS240" i="9"/>
  <c r="BK236" i="9"/>
  <c r="AG236" i="9" s="1"/>
  <c r="DL238" i="9"/>
  <c r="BL238" i="9"/>
  <c r="DM235" i="9"/>
  <c r="BM235" i="9"/>
  <c r="GW227" i="9"/>
  <c r="HA227" i="9" s="1"/>
  <c r="GS227" i="9"/>
  <c r="DO239" i="9"/>
  <c r="DQ239" i="9" s="1"/>
  <c r="HK239" i="9" s="1"/>
  <c r="GW233" i="9"/>
  <c r="HA233" i="9" s="1"/>
  <c r="GS233" i="9"/>
  <c r="BM234" i="9"/>
  <c r="DM234" i="9"/>
  <c r="GV236" i="9"/>
  <c r="GZ236" i="9" s="1"/>
  <c r="BL223" i="9"/>
  <c r="DL223" i="9"/>
  <c r="GY229" i="9"/>
  <c r="DQ221" i="9"/>
  <c r="DO221" i="9"/>
  <c r="HK221" i="9"/>
  <c r="GW236" i="9"/>
  <c r="HA236" i="9" s="1"/>
  <c r="GS236" i="9"/>
  <c r="FP220" i="9"/>
  <c r="EJ220" i="9"/>
  <c r="DS239" i="9"/>
  <c r="HM239" i="9"/>
  <c r="DU239" i="9"/>
  <c r="GW204" i="9"/>
  <c r="HA204" i="9" s="1"/>
  <c r="GS204" i="9"/>
  <c r="DM218" i="9"/>
  <c r="BM218" i="9"/>
  <c r="GZ211" i="9"/>
  <c r="BL216" i="9"/>
  <c r="DL216" i="9"/>
  <c r="BJ209" i="9"/>
  <c r="AF209" i="9" s="1"/>
  <c r="DL197" i="9"/>
  <c r="BL197" i="9"/>
  <c r="GV216" i="9"/>
  <c r="GR216" i="9"/>
  <c r="GS199" i="9"/>
  <c r="GW199" i="9"/>
  <c r="HA199" i="9" s="1"/>
  <c r="GV196" i="9"/>
  <c r="GZ196" i="9" s="1"/>
  <c r="GR196" i="9"/>
  <c r="AW202" i="9"/>
  <c r="DN201" i="9"/>
  <c r="DP201" i="9"/>
  <c r="HJ201" i="9"/>
  <c r="BM207" i="9"/>
  <c r="DM207" i="9"/>
  <c r="GW197" i="9"/>
  <c r="HA197" i="9" s="1"/>
  <c r="GS197" i="9"/>
  <c r="CR197" i="9"/>
  <c r="DM208" i="9"/>
  <c r="BM208" i="9"/>
  <c r="DP204" i="9"/>
  <c r="HJ204" i="9" s="1"/>
  <c r="DN204" i="9"/>
  <c r="DN195" i="9"/>
  <c r="DP195" i="9"/>
  <c r="HJ195" i="9" s="1"/>
  <c r="DL224" i="9"/>
  <c r="BL224" i="9"/>
  <c r="DL203" i="9"/>
  <c r="BL203" i="9"/>
  <c r="GW198" i="9"/>
  <c r="HA198" i="9" s="1"/>
  <c r="DO227" i="9"/>
  <c r="DQ227" i="9" s="1"/>
  <c r="HK227" i="9" s="1"/>
  <c r="GX221" i="9"/>
  <c r="GW209" i="9"/>
  <c r="HA209" i="9" s="1"/>
  <c r="GS209" i="9"/>
  <c r="DP185" i="9"/>
  <c r="HJ185" i="9" s="1"/>
  <c r="DN185" i="9"/>
  <c r="DM225" i="9"/>
  <c r="BM225" i="9"/>
  <c r="FQ193" i="9"/>
  <c r="EK193" i="9"/>
  <c r="HM190" i="9"/>
  <c r="DU190" i="9"/>
  <c r="DS190" i="9"/>
  <c r="BJ242" i="9"/>
  <c r="AF242" i="9" s="1"/>
  <c r="DQ230" i="9"/>
  <c r="HK230" i="9" s="1"/>
  <c r="DO230" i="9"/>
  <c r="DO225" i="9"/>
  <c r="DQ225" i="9" s="1"/>
  <c r="HK225" i="9" s="1"/>
  <c r="DO241" i="9"/>
  <c r="DQ241" i="9" s="1"/>
  <c r="HK241" i="9" s="1"/>
  <c r="CR224" i="9"/>
  <c r="DN224" i="9"/>
  <c r="DP224" i="9" s="1"/>
  <c r="HJ224" i="9" s="1"/>
  <c r="BL229" i="9"/>
  <c r="DL229" i="9"/>
  <c r="DN222" i="9"/>
  <c r="DP222" i="9" s="1"/>
  <c r="HJ222" i="9" s="1"/>
  <c r="GX222" i="9"/>
  <c r="DN242" i="9"/>
  <c r="DP242" i="9" s="1"/>
  <c r="HJ242" i="9" s="1"/>
  <c r="DO236" i="9"/>
  <c r="DQ236" i="9" s="1"/>
  <c r="HK236" i="9" s="1"/>
  <c r="GR229" i="9"/>
  <c r="GV229" i="9"/>
  <c r="GZ229" i="9" s="1"/>
  <c r="GW222" i="9"/>
  <c r="HA222" i="9" s="1"/>
  <c r="GS222" i="9"/>
  <c r="BL212" i="9"/>
  <c r="DL212" i="9"/>
  <c r="DF234" i="9"/>
  <c r="CB234" i="9" s="1"/>
  <c r="BJ232" i="9"/>
  <c r="AF232" i="9" s="1"/>
  <c r="GV232" i="9"/>
  <c r="GZ232" i="9" s="1"/>
  <c r="DL225" i="9"/>
  <c r="BL225" i="9"/>
  <c r="DL214" i="9"/>
  <c r="BL214" i="9"/>
  <c r="DQ206" i="9"/>
  <c r="HK206" i="9"/>
  <c r="DO206" i="9"/>
  <c r="GS203" i="9"/>
  <c r="GW203" i="9"/>
  <c r="HA203" i="9" s="1"/>
  <c r="GR209" i="9"/>
  <c r="GV209" i="9"/>
  <c r="BM211" i="9"/>
  <c r="DM211" i="9"/>
  <c r="GV206" i="9"/>
  <c r="GZ206" i="9" s="1"/>
  <c r="GR206" i="9"/>
  <c r="GR197" i="9"/>
  <c r="GV197" i="9"/>
  <c r="GZ197" i="9" s="1"/>
  <c r="GY204" i="9"/>
  <c r="GR231" i="9"/>
  <c r="GW213" i="9"/>
  <c r="HA213" i="9" s="1"/>
  <c r="GS213" i="9"/>
  <c r="GY205" i="9"/>
  <c r="GV201" i="9"/>
  <c r="GR201" i="9"/>
  <c r="FQ219" i="9"/>
  <c r="DN223" i="9"/>
  <c r="DP223" i="9" s="1"/>
  <c r="HJ223" i="9" s="1"/>
  <c r="GV218" i="9"/>
  <c r="GR218" i="9"/>
  <c r="DN229" i="9"/>
  <c r="DP229" i="9"/>
  <c r="HJ229" i="9" s="1"/>
  <c r="GW192" i="9"/>
  <c r="HA192" i="9" s="1"/>
  <c r="GS192" i="9"/>
  <c r="DP200" i="9"/>
  <c r="DN200" i="9"/>
  <c r="HJ200" i="9"/>
  <c r="GV190" i="9"/>
  <c r="GR190" i="9"/>
  <c r="FQ186" i="9"/>
  <c r="DM194" i="9"/>
  <c r="BM194" i="9"/>
  <c r="DO190" i="9"/>
  <c r="DQ190" i="9" s="1"/>
  <c r="HK190" i="9" s="1"/>
  <c r="BK212" i="9"/>
  <c r="AG212" i="9" s="1"/>
  <c r="DO217" i="9"/>
  <c r="DQ217" i="9"/>
  <c r="HK217" i="9"/>
  <c r="DO197" i="9"/>
  <c r="DQ197" i="9" s="1"/>
  <c r="HK197" i="9" s="1"/>
  <c r="DO189" i="9"/>
  <c r="DQ189" i="9" s="1"/>
  <c r="HK189" i="9" s="1"/>
  <c r="GY198" i="9"/>
  <c r="GX193" i="9"/>
  <c r="GZ192" i="9"/>
  <c r="BM187" i="9"/>
  <c r="DM187" i="9"/>
  <c r="DL211" i="9"/>
  <c r="BL211" i="9"/>
  <c r="DN239" i="9"/>
  <c r="DP239" i="9" s="1"/>
  <c r="HJ239" i="9" s="1"/>
  <c r="GW220" i="9"/>
  <c r="HA220" i="9" s="1"/>
  <c r="GS220" i="9"/>
  <c r="AW226" i="9"/>
  <c r="DO226" i="9"/>
  <c r="DQ226" i="9" s="1"/>
  <c r="HK226" i="9" s="1"/>
  <c r="DO208" i="9"/>
  <c r="DQ208" i="9" s="1"/>
  <c r="HK208" i="9" s="1"/>
  <c r="GS205" i="9"/>
  <c r="GW205" i="9"/>
  <c r="HA205" i="9" s="1"/>
  <c r="FP227" i="9"/>
  <c r="EJ227" i="9"/>
  <c r="FP205" i="9"/>
  <c r="EJ205" i="9"/>
  <c r="HK192" i="9"/>
  <c r="DO192" i="9"/>
  <c r="DQ192" i="9"/>
  <c r="FQ195" i="9"/>
  <c r="EK195" i="9"/>
  <c r="BM191" i="9"/>
  <c r="DM191" i="9"/>
  <c r="DN202" i="9"/>
  <c r="DP202" i="9"/>
  <c r="HJ202" i="9" s="1"/>
  <c r="DM192" i="9"/>
  <c r="BM192" i="9"/>
  <c r="DQ242" i="9"/>
  <c r="HK242" i="9" s="1"/>
  <c r="DO242" i="9"/>
  <c r="DL236" i="9"/>
  <c r="BL236" i="9"/>
  <c r="GJ240" i="9"/>
  <c r="GV240" i="9"/>
  <c r="GZ240" i="9" s="1"/>
  <c r="GV237" i="9"/>
  <c r="GR237" i="9"/>
  <c r="DO224" i="9"/>
  <c r="DQ224" i="9"/>
  <c r="HK224" i="9" s="1"/>
  <c r="DQ218" i="9"/>
  <c r="HK218" i="9" s="1"/>
  <c r="DO218" i="9"/>
  <c r="DM197" i="9"/>
  <c r="BM197" i="9"/>
  <c r="DO212" i="9"/>
  <c r="DQ212" i="9" s="1"/>
  <c r="HK212" i="9" s="1"/>
  <c r="AW212" i="9"/>
  <c r="BM237" i="9"/>
  <c r="DM237" i="9"/>
  <c r="DN233" i="9"/>
  <c r="DP233" i="9" s="1"/>
  <c r="HJ233" i="9" s="1"/>
  <c r="GV238" i="9"/>
  <c r="GZ238" i="9" s="1"/>
  <c r="GR238" i="9"/>
  <c r="BM221" i="9"/>
  <c r="DM221" i="9"/>
  <c r="DL210" i="9"/>
  <c r="BL210" i="9"/>
  <c r="EK198" i="9"/>
  <c r="FQ198" i="9"/>
  <c r="GW201" i="9"/>
  <c r="HA201" i="9" s="1"/>
  <c r="GS201" i="9"/>
  <c r="GR208" i="9"/>
  <c r="GV208" i="9"/>
  <c r="GJ189" i="9"/>
  <c r="GV189" i="9"/>
  <c r="EK200" i="9"/>
  <c r="FQ200" i="9"/>
  <c r="GV199" i="9"/>
  <c r="GZ199" i="9" s="1"/>
  <c r="GR199" i="9"/>
  <c r="DO194" i="9"/>
  <c r="DQ194" i="9" s="1"/>
  <c r="HK194" i="9" s="1"/>
  <c r="AV228" i="9"/>
  <c r="HK220" i="9"/>
  <c r="DO220" i="9"/>
  <c r="DQ220" i="9"/>
  <c r="GJ223" i="9"/>
  <c r="GV223" i="9"/>
  <c r="GZ223" i="9" s="1"/>
  <c r="GW219" i="9"/>
  <c r="HA219" i="9" s="1"/>
  <c r="GS219" i="9"/>
  <c r="DL233" i="9"/>
  <c r="BL233" i="9"/>
  <c r="DN221" i="9"/>
  <c r="DP221" i="9"/>
  <c r="HJ221" i="9"/>
  <c r="GW212" i="9"/>
  <c r="HA212" i="9" s="1"/>
  <c r="GS212" i="9"/>
  <c r="FQ218" i="9"/>
  <c r="EK218" i="9"/>
  <c r="GS200" i="9"/>
  <c r="GW200" i="9"/>
  <c r="HA200" i="9" s="1"/>
  <c r="DN213" i="9"/>
  <c r="DP213" i="9" s="1"/>
  <c r="HJ213" i="9" s="1"/>
  <c r="BM224" i="9"/>
  <c r="DM224" i="9"/>
  <c r="DP237" i="9"/>
  <c r="HJ237" i="9" s="1"/>
  <c r="DN237" i="9"/>
  <c r="GV242" i="9"/>
  <c r="GZ242" i="9" s="1"/>
  <c r="GR242" i="9"/>
  <c r="EK229" i="9"/>
  <c r="FQ229" i="9"/>
  <c r="DL230" i="9"/>
  <c r="BL230" i="9"/>
  <c r="DO234" i="9"/>
  <c r="DQ234" i="9"/>
  <c r="HK234" i="9" s="1"/>
  <c r="GR233" i="9"/>
  <c r="GV233" i="9"/>
  <c r="GZ233" i="9" s="1"/>
  <c r="DM220" i="9"/>
  <c r="BM220" i="9"/>
  <c r="BM206" i="9"/>
  <c r="DM206" i="9"/>
  <c r="DO211" i="9"/>
  <c r="DQ211" i="9" s="1"/>
  <c r="HK211" i="9" s="1"/>
  <c r="AW211" i="9"/>
  <c r="BM214" i="9"/>
  <c r="DM214" i="9"/>
  <c r="GZ231" i="9"/>
  <c r="DQ186" i="9"/>
  <c r="HK186" i="9" s="1"/>
  <c r="DO186" i="9"/>
  <c r="DL200" i="9"/>
  <c r="BL200" i="9"/>
  <c r="DR192" i="9"/>
  <c r="DT192" i="9" s="1"/>
  <c r="HL192" i="9" s="1"/>
  <c r="GV186" i="9"/>
  <c r="GZ186" i="9" s="1"/>
  <c r="GR186" i="9"/>
  <c r="BM189" i="9"/>
  <c r="DM189" i="9"/>
  <c r="BM201" i="9"/>
  <c r="DM201" i="9"/>
  <c r="GS240" i="9"/>
  <c r="GW240" i="9"/>
  <c r="HA240" i="9" s="1"/>
  <c r="DL235" i="9"/>
  <c r="BL235" i="9"/>
  <c r="GY235" i="9"/>
  <c r="FQ239" i="9"/>
  <c r="FQ240" i="9"/>
  <c r="EK240" i="9"/>
  <c r="DO231" i="9"/>
  <c r="DQ231" i="9" s="1"/>
  <c r="HK231" i="9" s="1"/>
  <c r="BK231" i="9"/>
  <c r="AG231" i="9" s="1"/>
  <c r="DL228" i="9"/>
  <c r="BL228" i="9"/>
  <c r="GW216" i="9"/>
  <c r="HA216" i="9" s="1"/>
  <c r="GS216" i="9"/>
  <c r="BJ220" i="9"/>
  <c r="AF220" i="9" s="1"/>
  <c r="DO228" i="9"/>
  <c r="DQ228" i="9"/>
  <c r="HK228" i="9" s="1"/>
  <c r="DN218" i="9"/>
  <c r="DP218" i="9"/>
  <c r="HJ218" i="9" s="1"/>
  <c r="BJ213" i="9"/>
  <c r="AF213" i="9" s="1"/>
  <c r="GS215" i="9"/>
  <c r="GW215" i="9"/>
  <c r="HA215" i="9" s="1"/>
  <c r="BM202" i="9"/>
  <c r="DM202" i="9"/>
  <c r="GY209" i="9"/>
  <c r="GS196" i="9"/>
  <c r="GW196" i="9"/>
  <c r="HA196" i="9" s="1"/>
  <c r="GX203" i="9"/>
  <c r="GW223" i="9"/>
  <c r="HA223" i="9" s="1"/>
  <c r="GS223" i="9"/>
  <c r="GW194" i="9"/>
  <c r="HA194" i="9" s="1"/>
  <c r="GW188" i="9"/>
  <c r="HA188" i="9" s="1"/>
  <c r="GS188" i="9"/>
  <c r="GJ195" i="9"/>
  <c r="GV195" i="9"/>
  <c r="GZ195" i="9" s="1"/>
  <c r="DM185" i="9"/>
  <c r="GW235" i="9"/>
  <c r="HA235" i="9" s="1"/>
  <c r="GS235" i="9"/>
  <c r="DP236" i="9"/>
  <c r="HJ236" i="9" s="1"/>
  <c r="DN236" i="9"/>
  <c r="FQ237" i="9"/>
  <c r="GS241" i="9"/>
  <c r="GW241" i="9"/>
  <c r="HA241" i="9" s="1"/>
  <c r="GV234" i="9"/>
  <c r="GZ234" i="9" s="1"/>
  <c r="BK240" i="9"/>
  <c r="AG240" i="9" s="1"/>
  <c r="GR226" i="9"/>
  <c r="GV226" i="9"/>
  <c r="GV230" i="9"/>
  <c r="GZ230" i="9" s="1"/>
  <c r="GR230" i="9"/>
  <c r="FP237" i="9"/>
  <c r="DN234" i="9"/>
  <c r="DP234" i="9"/>
  <c r="HJ234" i="9" s="1"/>
  <c r="GR227" i="9"/>
  <c r="GV227" i="9"/>
  <c r="GS239" i="9"/>
  <c r="GW239" i="9"/>
  <c r="HA239" i="9" s="1"/>
  <c r="GW231" i="9"/>
  <c r="HA231" i="9" s="1"/>
  <c r="GS231" i="9"/>
  <c r="FQ227" i="9"/>
  <c r="EK227" i="9"/>
  <c r="GX220" i="9"/>
  <c r="DN219" i="9"/>
  <c r="HJ219" i="9"/>
  <c r="DP219" i="9"/>
  <c r="EJ221" i="9"/>
  <c r="FP221" i="9"/>
  <c r="GV213" i="9"/>
  <c r="GR213" i="9"/>
  <c r="GJ222" i="9"/>
  <c r="GV222" i="9"/>
  <c r="DR237" i="9"/>
  <c r="DT237" i="9"/>
  <c r="HL237" i="9" s="1"/>
  <c r="DN210" i="9"/>
  <c r="DP210" i="9" s="1"/>
  <c r="HJ210" i="9" s="1"/>
  <c r="GS207" i="9"/>
  <c r="GW207" i="9"/>
  <c r="HA207" i="9" s="1"/>
  <c r="BJ205" i="9"/>
  <c r="AF205" i="9" s="1"/>
  <c r="GV202" i="9"/>
  <c r="GR202" i="9"/>
  <c r="GX215" i="9"/>
  <c r="AW205" i="9"/>
  <c r="GX238" i="9"/>
  <c r="GS195" i="9"/>
  <c r="GW195" i="9"/>
  <c r="HA195" i="9" s="1"/>
  <c r="DO207" i="9"/>
  <c r="DQ207" i="9" s="1"/>
  <c r="HK207" i="9" s="1"/>
  <c r="GW208" i="9"/>
  <c r="HA208" i="9" s="1"/>
  <c r="GS208" i="9"/>
  <c r="GV205" i="9"/>
  <c r="GR205" i="9"/>
  <c r="FQ209" i="9"/>
  <c r="DO204" i="9"/>
  <c r="DQ204" i="9" s="1"/>
  <c r="HK204" i="9" s="1"/>
  <c r="DN199" i="9"/>
  <c r="DP199" i="9" s="1"/>
  <c r="HJ199" i="9" s="1"/>
  <c r="BJ221" i="9"/>
  <c r="AF221" i="9" s="1"/>
  <c r="DM209" i="9"/>
  <c r="BM209" i="9"/>
  <c r="GV194" i="9"/>
  <c r="GZ194" i="9" s="1"/>
  <c r="DM222" i="9"/>
  <c r="DM199" i="9"/>
  <c r="GV191" i="9"/>
  <c r="GR191" i="9"/>
  <c r="GR185" i="9"/>
  <c r="GV185" i="9"/>
  <c r="GV214" i="9"/>
  <c r="GZ214" i="9" s="1"/>
  <c r="GR214" i="9"/>
  <c r="GV204" i="9"/>
  <c r="GZ204" i="9" s="1"/>
  <c r="GR204" i="9"/>
  <c r="FP189" i="9"/>
  <c r="DQ188" i="9"/>
  <c r="HK188" i="9"/>
  <c r="DO188" i="9"/>
  <c r="BL186" i="9"/>
  <c r="DL186" i="9"/>
  <c r="FP200" i="9"/>
  <c r="EJ200" i="9"/>
  <c r="GY195" i="9"/>
  <c r="GX188" i="9"/>
  <c r="GS186" i="9"/>
  <c r="GW186" i="9"/>
  <c r="HA186" i="9" s="1"/>
  <c r="GS217" i="9"/>
  <c r="GW217" i="9"/>
  <c r="HA217" i="9" s="1"/>
  <c r="BJ190" i="9"/>
  <c r="AF190" i="9" s="1"/>
  <c r="DM219" i="9"/>
  <c r="BM219" i="9"/>
  <c r="DN194" i="9"/>
  <c r="DP194" i="9" s="1"/>
  <c r="HJ194" i="9" s="1"/>
  <c r="GR219" i="9"/>
  <c r="GV219" i="9"/>
  <c r="BL195" i="9"/>
  <c r="DL195" i="9"/>
  <c r="GW187" i="9"/>
  <c r="HA187" i="9" s="1"/>
  <c r="GS187" i="9"/>
  <c r="DO199" i="9"/>
  <c r="DQ199" i="9" s="1"/>
  <c r="HK199" i="9" s="1"/>
  <c r="DO232" i="9"/>
  <c r="DQ232" i="9" s="1"/>
  <c r="HK232" i="9" s="1"/>
  <c r="FP188" i="9"/>
  <c r="GX205" i="9"/>
  <c r="DR185" i="9"/>
  <c r="DT185" i="9"/>
  <c r="HL185" i="9" s="1"/>
  <c r="DO203" i="9"/>
  <c r="DQ203" i="9" s="1"/>
  <c r="HK203" i="9" s="1"/>
  <c r="GW228" i="9"/>
  <c r="HA228" i="9" s="1"/>
  <c r="GS228" i="9"/>
  <c r="HK237" i="9"/>
  <c r="DO237" i="9"/>
  <c r="DQ237" i="9"/>
  <c r="GV235" i="9"/>
  <c r="GR235" i="9"/>
  <c r="FP232" i="9"/>
  <c r="EJ232" i="9"/>
  <c r="DP235" i="9"/>
  <c r="HJ235" i="9" s="1"/>
  <c r="DN235" i="9"/>
  <c r="GJ215" i="9"/>
  <c r="GV215" i="9"/>
  <c r="GZ215" i="9" s="1"/>
  <c r="DN214" i="9"/>
  <c r="DP214" i="9" s="1"/>
  <c r="HJ214" i="9" s="1"/>
  <c r="DM238" i="9"/>
  <c r="BM238" i="9"/>
  <c r="GV200" i="9"/>
  <c r="GR200" i="9"/>
  <c r="DQ235" i="9"/>
  <c r="HK235" i="9" s="1"/>
  <c r="DO235" i="9"/>
  <c r="EK225" i="9"/>
  <c r="FQ225" i="9"/>
  <c r="GW224" i="9"/>
  <c r="HA224" i="9" s="1"/>
  <c r="GS224" i="9"/>
  <c r="DL215" i="9"/>
  <c r="BL215" i="9"/>
  <c r="GK221" i="9"/>
  <c r="GW221" i="9"/>
  <c r="HA221" i="9" s="1"/>
  <c r="GW211" i="9"/>
  <c r="HA211" i="9" s="1"/>
  <c r="GS211" i="9"/>
  <c r="DM213" i="9"/>
  <c r="BM213" i="9"/>
  <c r="DO195" i="9"/>
  <c r="DQ195" i="9"/>
  <c r="HK195" i="9" s="1"/>
  <c r="FP193" i="9"/>
  <c r="EJ193" i="9"/>
  <c r="DP189" i="9"/>
  <c r="HJ189" i="9"/>
  <c r="DN189" i="9"/>
  <c r="DM223" i="9"/>
  <c r="BM223" i="9"/>
  <c r="EK235" i="9"/>
  <c r="FQ235" i="9"/>
  <c r="EK216" i="9"/>
  <c r="FQ216" i="9"/>
  <c r="GV210" i="9"/>
  <c r="GZ210" i="9" s="1"/>
  <c r="GR210" i="9"/>
  <c r="DO219" i="9"/>
  <c r="DQ219" i="9" s="1"/>
  <c r="HK219" i="9" s="1"/>
  <c r="DN212" i="9"/>
  <c r="DP212" i="9" s="1"/>
  <c r="HJ212" i="9" s="1"/>
  <c r="BM217" i="9"/>
  <c r="DM217" i="9"/>
  <c r="FP213" i="9"/>
  <c r="EJ213" i="9"/>
  <c r="DN217" i="9"/>
  <c r="DP217" i="9" s="1"/>
  <c r="HJ217" i="9" s="1"/>
  <c r="EJ211" i="9"/>
  <c r="FP211" i="9"/>
  <c r="GJ207" i="9"/>
  <c r="GV207" i="9"/>
  <c r="GZ207" i="9" s="1"/>
  <c r="BL207" i="9"/>
  <c r="DL207" i="9"/>
  <c r="BM205" i="9"/>
  <c r="DM205" i="9"/>
  <c r="DL188" i="9"/>
  <c r="BL188" i="9"/>
  <c r="GS189" i="9"/>
  <c r="GW189" i="9"/>
  <c r="HA189" i="9" s="1"/>
  <c r="BL206" i="9"/>
  <c r="DL206" i="9"/>
  <c r="GY193" i="9"/>
  <c r="DL201" i="9"/>
  <c r="BL201" i="9"/>
  <c r="DM188" i="9"/>
  <c r="BM188" i="9"/>
  <c r="DN186" i="9"/>
  <c r="DP186" i="9" s="1"/>
  <c r="HJ186" i="9" s="1"/>
  <c r="BL189" i="9"/>
  <c r="DL189" i="9"/>
  <c r="DO238" i="9"/>
  <c r="DQ238" i="9" s="1"/>
  <c r="HK238" i="9" s="1"/>
  <c r="DQ233" i="9"/>
  <c r="HK233" i="9" s="1"/>
  <c r="DO233" i="9"/>
  <c r="FP240" i="9"/>
  <c r="GY223" i="9"/>
  <c r="DQ222" i="9"/>
  <c r="HK222" i="9" s="1"/>
  <c r="DO222" i="9"/>
  <c r="BL202" i="9"/>
  <c r="DL202" i="9"/>
  <c r="DG241" i="9"/>
  <c r="CC241" i="9" s="1"/>
  <c r="GW202" i="9"/>
  <c r="HA202" i="9" s="1"/>
  <c r="GR221" i="9"/>
  <c r="GV221" i="9"/>
  <c r="DP215" i="9"/>
  <c r="DN215" i="9"/>
  <c r="HJ215" i="9"/>
  <c r="DL204" i="9"/>
  <c r="DR226" i="9"/>
  <c r="DT226" i="9"/>
  <c r="HL226" i="9" s="1"/>
  <c r="BK193" i="9"/>
  <c r="AG193" i="9" s="1"/>
  <c r="DR199" i="9"/>
  <c r="DT199" i="9" s="1"/>
  <c r="HL199" i="9" s="1"/>
  <c r="DN192" i="9"/>
  <c r="DP192" i="9"/>
  <c r="HJ192" i="9" s="1"/>
  <c r="GV187" i="9"/>
  <c r="GZ187" i="9" s="1"/>
  <c r="GR187" i="9"/>
  <c r="FP194" i="9"/>
  <c r="DN187" i="9"/>
  <c r="DP187" i="9" s="1"/>
  <c r="HJ187" i="9" s="1"/>
  <c r="DM195" i="9"/>
  <c r="BM195" i="9"/>
  <c r="BM186" i="9"/>
  <c r="DM186" i="9"/>
  <c r="DN206" i="9"/>
  <c r="DP206" i="9" s="1"/>
  <c r="HJ206" i="9" s="1"/>
  <c r="GS185" i="9"/>
  <c r="GW185" i="9"/>
  <c r="HA185" i="9" s="1"/>
  <c r="DM198" i="9"/>
  <c r="BM198" i="9"/>
  <c r="GW238" i="9"/>
  <c r="HA238" i="9" s="1"/>
  <c r="DM233" i="9"/>
  <c r="BM233" i="9"/>
  <c r="DL240" i="9"/>
  <c r="BL240" i="9"/>
  <c r="DP240" i="9"/>
  <c r="HJ240" i="9" s="1"/>
  <c r="DN240" i="9"/>
  <c r="GW237" i="9"/>
  <c r="HA237" i="9" s="1"/>
  <c r="GS237" i="9"/>
  <c r="BL241" i="9"/>
  <c r="DL241" i="9"/>
  <c r="BK228" i="9"/>
  <c r="AG228" i="9" s="1"/>
  <c r="GV220" i="9"/>
  <c r="GZ220" i="9" s="1"/>
  <c r="GR220" i="9"/>
  <c r="DN231" i="9"/>
  <c r="DP231" i="9"/>
  <c r="HJ231" i="9" s="1"/>
  <c r="DM242" i="9"/>
  <c r="BM242" i="9"/>
  <c r="DN232" i="9"/>
  <c r="DP232" i="9" s="1"/>
  <c r="HJ232" i="9" s="1"/>
  <c r="DN227" i="9"/>
  <c r="DP227" i="9" s="1"/>
  <c r="HJ227" i="9" s="1"/>
  <c r="GX233" i="9"/>
  <c r="BK227" i="9"/>
  <c r="AG227" i="9" s="1"/>
  <c r="DM229" i="9"/>
  <c r="BM229" i="9"/>
  <c r="BK226" i="9"/>
  <c r="AG226" i="9" s="1"/>
  <c r="GV224" i="9"/>
  <c r="GZ224" i="9" s="1"/>
  <c r="GR224" i="9"/>
  <c r="GY225" i="9"/>
  <c r="BL231" i="9"/>
  <c r="DL231" i="9"/>
  <c r="GS230" i="9"/>
  <c r="GW230" i="9"/>
  <c r="HA230" i="9" s="1"/>
  <c r="GW214" i="9"/>
  <c r="HA214" i="9" s="1"/>
  <c r="FP223" i="9"/>
  <c r="BK215" i="9"/>
  <c r="AG215" i="9" s="1"/>
  <c r="DQ210" i="9"/>
  <c r="HK210" i="9" s="1"/>
  <c r="DO210" i="9"/>
  <c r="GR228" i="9"/>
  <c r="GV228" i="9"/>
  <c r="GZ228" i="9" s="1"/>
  <c r="DO213" i="9"/>
  <c r="DQ213" i="9" s="1"/>
  <c r="HK213" i="9" s="1"/>
  <c r="GV217" i="9"/>
  <c r="GZ217" i="9" s="1"/>
  <c r="GR217" i="9"/>
  <c r="DO209" i="9"/>
  <c r="DQ209" i="9" s="1"/>
  <c r="HK209" i="9" s="1"/>
  <c r="GW226" i="9"/>
  <c r="HA226" i="9" s="1"/>
  <c r="GS226" i="9"/>
  <c r="GY214" i="9"/>
  <c r="BK204" i="9"/>
  <c r="AG204" i="9" s="1"/>
  <c r="FQ202" i="9"/>
  <c r="GV225" i="9"/>
  <c r="GZ225" i="9" s="1"/>
  <c r="GR225" i="9"/>
  <c r="DP208" i="9"/>
  <c r="HJ208" i="9" s="1"/>
  <c r="DN208" i="9"/>
  <c r="GR203" i="9"/>
  <c r="GV203" i="9"/>
  <c r="GZ203" i="9" s="1"/>
  <c r="BL208" i="9"/>
  <c r="DL208" i="9"/>
  <c r="DN196" i="9"/>
  <c r="DP196" i="9" s="1"/>
  <c r="HJ196" i="9" s="1"/>
  <c r="EJ214" i="9"/>
  <c r="FP214" i="9"/>
  <c r="GV193" i="9"/>
  <c r="GZ193" i="9" s="1"/>
  <c r="DN188" i="9"/>
  <c r="DP188" i="9"/>
  <c r="HJ188" i="9" s="1"/>
  <c r="GX214" i="9"/>
  <c r="BK196" i="9"/>
  <c r="AG196" i="9" s="1"/>
  <c r="DO193" i="9"/>
  <c r="DQ193" i="9"/>
  <c r="HK193" i="9" s="1"/>
  <c r="DO198" i="9"/>
  <c r="HK198" i="9"/>
  <c r="DQ198" i="9"/>
  <c r="GS193" i="9"/>
  <c r="GW193" i="9"/>
  <c r="HA193" i="9" s="1"/>
  <c r="DO201" i="9"/>
  <c r="DQ201" i="9" s="1"/>
  <c r="HK201" i="9" s="1"/>
  <c r="DN198" i="9"/>
  <c r="DP198" i="9" s="1"/>
  <c r="HJ198" i="9" s="1"/>
  <c r="BJ196" i="9"/>
  <c r="AF196" i="9" s="1"/>
  <c r="DL182" i="9"/>
  <c r="BL182" i="9"/>
  <c r="DM176" i="9"/>
  <c r="BM176" i="9"/>
  <c r="DM174" i="9"/>
  <c r="BM174" i="9"/>
  <c r="DL180" i="9"/>
  <c r="BL180" i="9"/>
  <c r="DM184" i="9"/>
  <c r="BM184" i="9"/>
  <c r="DL177" i="9"/>
  <c r="BL177" i="9"/>
  <c r="BM181" i="9"/>
  <c r="DM181" i="9"/>
  <c r="HK172" i="9"/>
  <c r="GV184" i="9"/>
  <c r="GZ184" i="9" s="1"/>
  <c r="GR184" i="9"/>
  <c r="DO184" i="9"/>
  <c r="DQ184" i="9" s="1"/>
  <c r="HK184" i="9" s="1"/>
  <c r="DM173" i="9"/>
  <c r="BM173" i="9"/>
  <c r="GW172" i="9"/>
  <c r="GS172" i="9"/>
  <c r="DL172" i="9"/>
  <c r="BL172" i="9"/>
  <c r="GW179" i="9"/>
  <c r="HA179" i="9" s="1"/>
  <c r="GS179" i="9"/>
  <c r="BK179" i="9"/>
  <c r="AG179" i="9" s="1"/>
  <c r="FQ182" i="9"/>
  <c r="GK173" i="9"/>
  <c r="DP170" i="9"/>
  <c r="HJ170" i="9"/>
  <c r="DN170" i="9"/>
  <c r="CR179" i="9"/>
  <c r="DN179" i="9"/>
  <c r="DP179" i="9" s="1"/>
  <c r="HJ179" i="9" s="1"/>
  <c r="GS171" i="9"/>
  <c r="GW171" i="9"/>
  <c r="HA171" i="9" s="1"/>
  <c r="DS170" i="9"/>
  <c r="DU170" i="9"/>
  <c r="HM170" i="9"/>
  <c r="DQ182" i="9"/>
  <c r="HK182" i="9"/>
  <c r="DO182" i="9"/>
  <c r="DO170" i="9"/>
  <c r="DQ170" i="9"/>
  <c r="HK170" i="9" s="1"/>
  <c r="DO181" i="9"/>
  <c r="DQ181" i="9"/>
  <c r="HK181" i="9" s="1"/>
  <c r="BM182" i="9"/>
  <c r="DM182" i="9"/>
  <c r="GK179" i="9"/>
  <c r="GW178" i="9"/>
  <c r="GS178" i="9"/>
  <c r="DN175" i="9"/>
  <c r="DP175" i="9" s="1"/>
  <c r="HJ175" i="9" s="1"/>
  <c r="GX181" i="9"/>
  <c r="FQ176" i="9"/>
  <c r="DL181" i="9"/>
  <c r="GV173" i="9"/>
  <c r="GR173" i="9"/>
  <c r="GV180" i="9"/>
  <c r="GR180" i="9"/>
  <c r="DN172" i="9"/>
  <c r="DP172" i="9" s="1"/>
  <c r="HJ172" i="9" s="1"/>
  <c r="FP181" i="9"/>
  <c r="HI176" i="9"/>
  <c r="GY175" i="9"/>
  <c r="GX178" i="9"/>
  <c r="GJ171" i="9"/>
  <c r="DN171" i="9"/>
  <c r="DP171" i="9" s="1"/>
  <c r="HJ171" i="9" s="1"/>
  <c r="BL173" i="9"/>
  <c r="DL173" i="9"/>
  <c r="GS174" i="9"/>
  <c r="GW174" i="9"/>
  <c r="HA174" i="9" s="1"/>
  <c r="GR174" i="9"/>
  <c r="GV174" i="9"/>
  <c r="GZ174" i="9" s="1"/>
  <c r="BL176" i="9"/>
  <c r="DL176" i="9"/>
  <c r="GW175" i="9"/>
  <c r="HA175" i="9" s="1"/>
  <c r="GS177" i="9"/>
  <c r="GW177" i="9"/>
  <c r="GX174" i="9"/>
  <c r="DN180" i="9"/>
  <c r="DP180" i="9"/>
  <c r="HJ180" i="9"/>
  <c r="DN181" i="9"/>
  <c r="DP181" i="9" s="1"/>
  <c r="HJ181" i="9" s="1"/>
  <c r="DM180" i="9"/>
  <c r="BM180" i="9"/>
  <c r="HH177" i="9"/>
  <c r="DP174" i="9"/>
  <c r="HJ174" i="9"/>
  <c r="DN174" i="9"/>
  <c r="DO174" i="9"/>
  <c r="DQ174" i="9" s="1"/>
  <c r="HK174" i="9" s="1"/>
  <c r="GJ178" i="9"/>
  <c r="GV178" i="9"/>
  <c r="GZ178" i="9" s="1"/>
  <c r="DP184" i="9"/>
  <c r="HJ184" i="9"/>
  <c r="DN184" i="9"/>
  <c r="GW184" i="9"/>
  <c r="HA184" i="9" s="1"/>
  <c r="GS184" i="9"/>
  <c r="GX180" i="9"/>
  <c r="DO176" i="9"/>
  <c r="DQ176" i="9" s="1"/>
  <c r="HK176" i="9" s="1"/>
  <c r="GY180" i="9"/>
  <c r="GJ174" i="9"/>
  <c r="GW173" i="9"/>
  <c r="GS173" i="9"/>
  <c r="GY174" i="9"/>
  <c r="BL170" i="9"/>
  <c r="DL170" i="9"/>
  <c r="FQ172" i="9"/>
  <c r="GR172" i="9"/>
  <c r="GV172" i="9"/>
  <c r="BJ171" i="9"/>
  <c r="AF171" i="9" s="1"/>
  <c r="DM175" i="9"/>
  <c r="BM175" i="9"/>
  <c r="GW183" i="9"/>
  <c r="GS183" i="9"/>
  <c r="BM178" i="9"/>
  <c r="DM178" i="9"/>
  <c r="GX182" i="9"/>
  <c r="EJ176" i="9"/>
  <c r="FP176" i="9"/>
  <c r="DO177" i="9"/>
  <c r="DQ177" i="9" s="1"/>
  <c r="HK177" i="9" s="1"/>
  <c r="BM177" i="9"/>
  <c r="DM177" i="9"/>
  <c r="DO179" i="9"/>
  <c r="DQ179" i="9" s="1"/>
  <c r="HK179" i="9" s="1"/>
  <c r="DO183" i="9"/>
  <c r="DQ183" i="9" s="1"/>
  <c r="HK183" i="9" s="1"/>
  <c r="DL178" i="9"/>
  <c r="GK183" i="9"/>
  <c r="DR179" i="9"/>
  <c r="DT179" i="9" s="1"/>
  <c r="HL179" i="9" s="1"/>
  <c r="GK172" i="9"/>
  <c r="HI181" i="9"/>
  <c r="GJ173" i="9"/>
  <c r="DO175" i="9"/>
  <c r="DQ175" i="9"/>
  <c r="HK175" i="9"/>
  <c r="DN177" i="9"/>
  <c r="DP177" i="9" s="1"/>
  <c r="HJ177" i="9" s="1"/>
  <c r="GW170" i="9"/>
  <c r="HA170" i="9" s="1"/>
  <c r="GJ176" i="9"/>
  <c r="GZ176" i="9" s="1"/>
  <c r="EK181" i="9"/>
  <c r="FQ181" i="9"/>
  <c r="HH174" i="9"/>
  <c r="GV182" i="9"/>
  <c r="GZ182" i="9" s="1"/>
  <c r="DF175" i="9"/>
  <c r="CB175" i="9" s="1"/>
  <c r="DH175" i="9" s="1"/>
  <c r="GK181" i="9"/>
  <c r="GW181" i="9"/>
  <c r="GW180" i="9"/>
  <c r="GS180" i="9"/>
  <c r="BL183" i="9"/>
  <c r="DL183" i="9"/>
  <c r="EK179" i="9"/>
  <c r="FQ179" i="9"/>
  <c r="GV181" i="9"/>
  <c r="GZ181" i="9" s="1"/>
  <c r="GR181" i="9"/>
  <c r="DO180" i="9"/>
  <c r="DQ180" i="9"/>
  <c r="HK180" i="9" s="1"/>
  <c r="HH182" i="9"/>
  <c r="GV177" i="9"/>
  <c r="GR177" i="9"/>
  <c r="BK183" i="9"/>
  <c r="AG183" i="9" s="1"/>
  <c r="GW176" i="9"/>
  <c r="HA176" i="9" s="1"/>
  <c r="GV179" i="9"/>
  <c r="GR179" i="9"/>
  <c r="BK172" i="9"/>
  <c r="AG172" i="9" s="1"/>
  <c r="DN183" i="9"/>
  <c r="DP183" i="9" s="1"/>
  <c r="HJ183" i="9" s="1"/>
  <c r="BJ174" i="9"/>
  <c r="AF174" i="9" s="1"/>
  <c r="DO173" i="9"/>
  <c r="DQ173" i="9" s="1"/>
  <c r="HK173" i="9" s="1"/>
  <c r="GV171" i="9"/>
  <c r="GR171" i="9"/>
  <c r="BJ184" i="9"/>
  <c r="AF184" i="9" s="1"/>
  <c r="GJ183" i="9"/>
  <c r="GZ183" i="9" s="1"/>
  <c r="BL175" i="9"/>
  <c r="DM171" i="9"/>
  <c r="BM171" i="9"/>
  <c r="GZ175" i="9"/>
  <c r="DM157" i="9"/>
  <c r="BM157" i="9"/>
  <c r="DM162" i="9"/>
  <c r="BM162" i="9"/>
  <c r="HJ167" i="9"/>
  <c r="BL168" i="9"/>
  <c r="DL168" i="9"/>
  <c r="DI161" i="9"/>
  <c r="DM161" i="9"/>
  <c r="DL165" i="9"/>
  <c r="BL165" i="9"/>
  <c r="DL159" i="9"/>
  <c r="BL159" i="9"/>
  <c r="BL166" i="9"/>
  <c r="DL166" i="9"/>
  <c r="DP162" i="9"/>
  <c r="HJ162" i="9" s="1"/>
  <c r="DN162" i="9"/>
  <c r="DL157" i="9"/>
  <c r="BL157" i="9"/>
  <c r="GR156" i="9"/>
  <c r="GV156" i="9"/>
  <c r="GZ156" i="9" s="1"/>
  <c r="DN166" i="9"/>
  <c r="DP166" i="9"/>
  <c r="HJ166" i="9" s="1"/>
  <c r="DN168" i="9"/>
  <c r="DP168" i="9" s="1"/>
  <c r="HJ168" i="9" s="1"/>
  <c r="EJ167" i="9"/>
  <c r="FP167" i="9"/>
  <c r="DL169" i="9"/>
  <c r="BL169" i="9"/>
  <c r="FP165" i="9"/>
  <c r="EJ165" i="9"/>
  <c r="DL160" i="9"/>
  <c r="BL160" i="9"/>
  <c r="GS157" i="9"/>
  <c r="GW157" i="9"/>
  <c r="HA157" i="9" s="1"/>
  <c r="HL161" i="9"/>
  <c r="DT161" i="9"/>
  <c r="DR161" i="9"/>
  <c r="DN156" i="9"/>
  <c r="DP156" i="9"/>
  <c r="HJ156" i="9" s="1"/>
  <c r="EK163" i="9"/>
  <c r="FQ163" i="9"/>
  <c r="DL162" i="9"/>
  <c r="BL162" i="9"/>
  <c r="DN164" i="9"/>
  <c r="DP164" i="9" s="1"/>
  <c r="HJ164" i="9" s="1"/>
  <c r="GV169" i="9"/>
  <c r="GZ169" i="9" s="1"/>
  <c r="GR169" i="9"/>
  <c r="BL158" i="9"/>
  <c r="DL158" i="9"/>
  <c r="DS156" i="9"/>
  <c r="DU156" i="9"/>
  <c r="HM156" i="9"/>
  <c r="DO166" i="9"/>
  <c r="DQ166" i="9" s="1"/>
  <c r="HK166" i="9" s="1"/>
  <c r="GW165" i="9"/>
  <c r="HA165" i="9" s="1"/>
  <c r="GS165" i="9"/>
  <c r="GY162" i="9"/>
  <c r="DQ169" i="9"/>
  <c r="HK169" i="9"/>
  <c r="DO169" i="9"/>
  <c r="DN163" i="9"/>
  <c r="DP163" i="9" s="1"/>
  <c r="HJ163" i="9" s="1"/>
  <c r="GS166" i="9"/>
  <c r="GW166" i="9"/>
  <c r="HA166" i="9" s="1"/>
  <c r="DP157" i="9"/>
  <c r="HJ157" i="9"/>
  <c r="DN157" i="9"/>
  <c r="FP157" i="9"/>
  <c r="DG158" i="9"/>
  <c r="CC158" i="9" s="1"/>
  <c r="DI158" i="9" s="1"/>
  <c r="GV155" i="9"/>
  <c r="GZ155" i="9" s="1"/>
  <c r="GR155" i="9"/>
  <c r="DM165" i="9"/>
  <c r="BM165" i="9"/>
  <c r="HK164" i="9"/>
  <c r="DO164" i="9"/>
  <c r="DQ164" i="9"/>
  <c r="DO161" i="9"/>
  <c r="DQ161" i="9" s="1"/>
  <c r="HK161" i="9" s="1"/>
  <c r="DL163" i="9"/>
  <c r="BL163" i="9"/>
  <c r="BK169" i="9"/>
  <c r="AG169" i="9" s="1"/>
  <c r="FQ165" i="9"/>
  <c r="EK165" i="9"/>
  <c r="DM159" i="9"/>
  <c r="BM159" i="9"/>
  <c r="GS163" i="9"/>
  <c r="GW163" i="9"/>
  <c r="HA163" i="9" s="1"/>
  <c r="DM163" i="9"/>
  <c r="BM163" i="9"/>
  <c r="DN161" i="9"/>
  <c r="DP161" i="9" s="1"/>
  <c r="HJ161" i="9" s="1"/>
  <c r="DO158" i="9"/>
  <c r="DQ158" i="9"/>
  <c r="HK158" i="9" s="1"/>
  <c r="DO162" i="9"/>
  <c r="DQ162" i="9" s="1"/>
  <c r="HK162" i="9" s="1"/>
  <c r="GV159" i="9"/>
  <c r="GZ159" i="9" s="1"/>
  <c r="GR159" i="9"/>
  <c r="GV165" i="9"/>
  <c r="GZ165" i="9" s="1"/>
  <c r="GR165" i="9"/>
  <c r="FQ169" i="9"/>
  <c r="EK169" i="9"/>
  <c r="DN169" i="9"/>
  <c r="DP169" i="9" s="1"/>
  <c r="HJ169" i="9" s="1"/>
  <c r="EK167" i="9"/>
  <c r="FQ167" i="9"/>
  <c r="GV160" i="9"/>
  <c r="GZ160" i="9" s="1"/>
  <c r="BK160" i="9"/>
  <c r="AG160" i="9" s="1"/>
  <c r="GX160" i="9"/>
  <c r="GS156" i="9"/>
  <c r="GW156" i="9"/>
  <c r="HA156" i="9" s="1"/>
  <c r="GV162" i="9"/>
  <c r="GZ162" i="9" s="1"/>
  <c r="GR157" i="9"/>
  <c r="GV157" i="9"/>
  <c r="GZ157" i="9" s="1"/>
  <c r="DM167" i="9"/>
  <c r="BM167" i="9"/>
  <c r="BM158" i="9"/>
  <c r="DM158" i="9"/>
  <c r="BL156" i="9"/>
  <c r="DL156" i="9"/>
  <c r="BM164" i="9"/>
  <c r="DM164" i="9"/>
  <c r="GY165" i="9"/>
  <c r="DM155" i="9"/>
  <c r="BM155" i="9"/>
  <c r="DM168" i="9"/>
  <c r="BL155" i="9"/>
  <c r="DL155" i="9"/>
  <c r="DO165" i="9"/>
  <c r="DQ165" i="9" s="1"/>
  <c r="HK165" i="9" s="1"/>
  <c r="HK168" i="9"/>
  <c r="DO168" i="9"/>
  <c r="DQ168" i="9"/>
  <c r="GY163" i="9"/>
  <c r="GY157" i="9"/>
  <c r="GW159" i="9"/>
  <c r="HA159" i="9" s="1"/>
  <c r="GW169" i="9"/>
  <c r="HA169" i="9" s="1"/>
  <c r="GS169" i="9"/>
  <c r="BL167" i="9"/>
  <c r="DL167" i="9"/>
  <c r="BL164" i="9"/>
  <c r="DL164" i="9"/>
  <c r="GR166" i="9"/>
  <c r="GV166" i="9"/>
  <c r="GZ166" i="9" s="1"/>
  <c r="DO167" i="9"/>
  <c r="DQ167" i="9" s="1"/>
  <c r="HK167" i="9" s="1"/>
  <c r="DO159" i="9"/>
  <c r="DQ159" i="9"/>
  <c r="HK159" i="9" s="1"/>
  <c r="GV164" i="9"/>
  <c r="GZ164" i="9" s="1"/>
  <c r="GR164" i="9"/>
  <c r="GW167" i="9"/>
  <c r="HA167" i="9" s="1"/>
  <c r="EK157" i="9"/>
  <c r="FQ157" i="9"/>
  <c r="DN155" i="9"/>
  <c r="DP155" i="9" s="1"/>
  <c r="HJ155" i="9" s="1"/>
  <c r="GW162" i="9"/>
  <c r="HA162" i="9" s="1"/>
  <c r="FQ155" i="9"/>
  <c r="DM150" i="9"/>
  <c r="BM150" i="9"/>
  <c r="DM147" i="9"/>
  <c r="BM147" i="9"/>
  <c r="BL151" i="9"/>
  <c r="DL151" i="9"/>
  <c r="DO153" i="9"/>
  <c r="DQ153" i="9" s="1"/>
  <c r="HK153" i="9" s="1"/>
  <c r="FQ151" i="9"/>
  <c r="BM149" i="9"/>
  <c r="DM149" i="9"/>
  <c r="GW153" i="9"/>
  <c r="HA153" i="9" s="1"/>
  <c r="GS153" i="9"/>
  <c r="DP153" i="9"/>
  <c r="HJ153" i="9" s="1"/>
  <c r="DN153" i="9"/>
  <c r="BJ150" i="9"/>
  <c r="AF150" i="9" s="1"/>
  <c r="GV150" i="9"/>
  <c r="GZ150" i="9" s="1"/>
  <c r="GR150" i="9"/>
  <c r="EK152" i="9"/>
  <c r="FQ152" i="9"/>
  <c r="GW152" i="9"/>
  <c r="HA152" i="9" s="1"/>
  <c r="DP152" i="9"/>
  <c r="HJ152" i="9" s="1"/>
  <c r="DN152" i="9"/>
  <c r="GV149" i="9"/>
  <c r="GZ149" i="9" s="1"/>
  <c r="GR149" i="9"/>
  <c r="GX150" i="9"/>
  <c r="GV148" i="9"/>
  <c r="GZ148" i="9" s="1"/>
  <c r="GW147" i="9"/>
  <c r="HA147" i="9" s="1"/>
  <c r="GS147" i="9"/>
  <c r="DS153" i="9"/>
  <c r="DU153" i="9"/>
  <c r="HM153" i="9"/>
  <c r="DM152" i="9"/>
  <c r="BM152" i="9"/>
  <c r="FQ154" i="9"/>
  <c r="EK154" i="9"/>
  <c r="BL149" i="9"/>
  <c r="DL149" i="9"/>
  <c r="DO152" i="9"/>
  <c r="DQ152" i="9" s="1"/>
  <c r="HK152" i="9" s="1"/>
  <c r="FP150" i="9"/>
  <c r="EJ150" i="9"/>
  <c r="FQ149" i="9"/>
  <c r="DP154" i="9"/>
  <c r="HJ154" i="9" s="1"/>
  <c r="DN154" i="9"/>
  <c r="DR153" i="9"/>
  <c r="HL153" i="9"/>
  <c r="DT153" i="9"/>
  <c r="CR150" i="9"/>
  <c r="EK148" i="9"/>
  <c r="FQ148" i="9"/>
  <c r="DL152" i="9"/>
  <c r="BL152" i="9"/>
  <c r="GY148" i="9"/>
  <c r="DM151" i="9"/>
  <c r="DO150" i="9"/>
  <c r="DQ150" i="9" s="1"/>
  <c r="HK150" i="9" s="1"/>
  <c r="GR151" i="9"/>
  <c r="GV151" i="9"/>
  <c r="GZ151" i="9" s="1"/>
  <c r="DM148" i="9"/>
  <c r="BM148" i="9"/>
  <c r="DM154" i="9"/>
  <c r="BM154" i="9"/>
  <c r="GS151" i="9"/>
  <c r="GW151" i="9"/>
  <c r="HA151" i="9" s="1"/>
  <c r="DN147" i="9"/>
  <c r="DP147" i="9" s="1"/>
  <c r="HJ147" i="9" s="1"/>
  <c r="DO149" i="9"/>
  <c r="DQ149" i="9" s="1"/>
  <c r="HK149" i="9" s="1"/>
  <c r="DL154" i="9"/>
  <c r="BL154" i="9"/>
  <c r="DN148" i="9"/>
  <c r="DP148" i="9" s="1"/>
  <c r="HJ148" i="9" s="1"/>
  <c r="GW150" i="9"/>
  <c r="HA150" i="9" s="1"/>
  <c r="GS150" i="9"/>
  <c r="GY154" i="9"/>
  <c r="DO151" i="9"/>
  <c r="DQ151" i="9" s="1"/>
  <c r="HK151" i="9" s="1"/>
  <c r="GS148" i="9"/>
  <c r="GW148" i="9"/>
  <c r="HA148" i="9" s="1"/>
  <c r="GW154" i="9"/>
  <c r="HA154" i="9" s="1"/>
  <c r="GS154" i="9"/>
  <c r="GV154" i="9"/>
  <c r="GZ154" i="9" s="1"/>
  <c r="GR154" i="9"/>
  <c r="GK149" i="9"/>
  <c r="GW149" i="9"/>
  <c r="HA149" i="9" s="1"/>
  <c r="DL148" i="9"/>
  <c r="BL148" i="9"/>
  <c r="DN151" i="9"/>
  <c r="DP151" i="9"/>
  <c r="HJ151" i="9" s="1"/>
  <c r="AW147" i="9"/>
  <c r="DO147" i="9"/>
  <c r="DQ147" i="9" s="1"/>
  <c r="HK147" i="9" s="1"/>
  <c r="FP148" i="9"/>
  <c r="DN149" i="9"/>
  <c r="DP149" i="9" s="1"/>
  <c r="HJ149" i="9" s="1"/>
  <c r="AV149" i="9"/>
  <c r="BL147" i="9"/>
  <c r="DL147" i="9"/>
  <c r="FQ147" i="9"/>
  <c r="EK147" i="9"/>
  <c r="HJ139" i="9"/>
  <c r="DM130" i="9"/>
  <c r="BM130" i="9"/>
  <c r="DM137" i="9"/>
  <c r="BM137" i="9"/>
  <c r="HK124" i="9"/>
  <c r="DM145" i="9"/>
  <c r="BM145" i="9"/>
  <c r="BM124" i="9"/>
  <c r="DM124" i="9"/>
  <c r="FP137" i="9"/>
  <c r="EJ137" i="9"/>
  <c r="BL139" i="9"/>
  <c r="DL139" i="9"/>
  <c r="DM126" i="9"/>
  <c r="BM126" i="9"/>
  <c r="DM133" i="9"/>
  <c r="BM133" i="9"/>
  <c r="DL132" i="9"/>
  <c r="BL132" i="9"/>
  <c r="DN143" i="9"/>
  <c r="DP143" i="9" s="1"/>
  <c r="HJ143" i="9" s="1"/>
  <c r="EJ139" i="9"/>
  <c r="FP139" i="9"/>
  <c r="DO141" i="9"/>
  <c r="DQ141" i="9"/>
  <c r="HK141" i="9" s="1"/>
  <c r="GS144" i="9"/>
  <c r="GW144" i="9"/>
  <c r="HA144" i="9" s="1"/>
  <c r="DN135" i="9"/>
  <c r="DP135" i="9" s="1"/>
  <c r="HJ135" i="9" s="1"/>
  <c r="GS134" i="9"/>
  <c r="GW134" i="9"/>
  <c r="HA134" i="9" s="1"/>
  <c r="GW141" i="9"/>
  <c r="HA141" i="9" s="1"/>
  <c r="GS141" i="9"/>
  <c r="GV141" i="9"/>
  <c r="GZ141" i="9" s="1"/>
  <c r="GR141" i="9"/>
  <c r="DL145" i="9"/>
  <c r="BL145" i="9"/>
  <c r="GR144" i="9"/>
  <c r="GV144" i="9"/>
  <c r="GZ144" i="9" s="1"/>
  <c r="DN140" i="9"/>
  <c r="DP140" i="9" s="1"/>
  <c r="HJ140" i="9" s="1"/>
  <c r="DO136" i="9"/>
  <c r="DQ136" i="9" s="1"/>
  <c r="HK136" i="9" s="1"/>
  <c r="GY132" i="9"/>
  <c r="DO133" i="9"/>
  <c r="DQ133" i="9" s="1"/>
  <c r="HK133" i="9" s="1"/>
  <c r="GV138" i="9"/>
  <c r="GZ138" i="9" s="1"/>
  <c r="GR138" i="9"/>
  <c r="GX132" i="9"/>
  <c r="BM125" i="9"/>
  <c r="DM125" i="9"/>
  <c r="BM134" i="9"/>
  <c r="DM134" i="9"/>
  <c r="DN145" i="9"/>
  <c r="DP145" i="9"/>
  <c r="HJ145" i="9" s="1"/>
  <c r="DM142" i="9"/>
  <c r="BM142" i="9"/>
  <c r="DP138" i="9"/>
  <c r="HJ138" i="9" s="1"/>
  <c r="DN138" i="9"/>
  <c r="BL137" i="9"/>
  <c r="DL137" i="9"/>
  <c r="FQ141" i="9"/>
  <c r="EK141" i="9"/>
  <c r="FQ137" i="9"/>
  <c r="EK137" i="9"/>
  <c r="EJ133" i="9"/>
  <c r="FP133" i="9"/>
  <c r="GW139" i="9"/>
  <c r="HA139" i="9" s="1"/>
  <c r="DN134" i="9"/>
  <c r="DP134" i="9" s="1"/>
  <c r="HJ134" i="9" s="1"/>
  <c r="BM127" i="9"/>
  <c r="DM127" i="9"/>
  <c r="DO139" i="9"/>
  <c r="DQ139" i="9" s="1"/>
  <c r="HK139" i="9" s="1"/>
  <c r="DO125" i="9"/>
  <c r="DQ125" i="9" s="1"/>
  <c r="HK125" i="9" s="1"/>
  <c r="GS136" i="9"/>
  <c r="GW136" i="9"/>
  <c r="HA136" i="9" s="1"/>
  <c r="DL126" i="9"/>
  <c r="BL126" i="9"/>
  <c r="BL127" i="9"/>
  <c r="DL127" i="9"/>
  <c r="GV132" i="9"/>
  <c r="GZ132" i="9" s="1"/>
  <c r="GR132" i="9"/>
  <c r="BL123" i="9"/>
  <c r="DL123" i="9"/>
  <c r="DL133" i="9"/>
  <c r="BK132" i="9"/>
  <c r="AG132" i="9" s="1"/>
  <c r="DN130" i="9"/>
  <c r="DP130" i="9" s="1"/>
  <c r="HJ130" i="9" s="1"/>
  <c r="GS129" i="9"/>
  <c r="GW129" i="9"/>
  <c r="HA129" i="9" s="1"/>
  <c r="GW123" i="9"/>
  <c r="HA123" i="9" s="1"/>
  <c r="GS123" i="9"/>
  <c r="DI138" i="9"/>
  <c r="DM138" i="9"/>
  <c r="GV127" i="9"/>
  <c r="GZ127" i="9" s="1"/>
  <c r="GR127" i="9"/>
  <c r="GW145" i="9"/>
  <c r="HA145" i="9" s="1"/>
  <c r="GS145" i="9"/>
  <c r="BM144" i="9"/>
  <c r="DM144" i="9"/>
  <c r="HK131" i="9"/>
  <c r="DO131" i="9"/>
  <c r="DQ131" i="9"/>
  <c r="BM131" i="9"/>
  <c r="DM128" i="9"/>
  <c r="BM128" i="9"/>
  <c r="BM143" i="9"/>
  <c r="DM143" i="9"/>
  <c r="BL140" i="9"/>
  <c r="DL140" i="9"/>
  <c r="DN132" i="9"/>
  <c r="DP132" i="9"/>
  <c r="HJ132" i="9"/>
  <c r="DO123" i="9"/>
  <c r="DQ123" i="9"/>
  <c r="HK123" i="9" s="1"/>
  <c r="GS124" i="9"/>
  <c r="GW124" i="9"/>
  <c r="HA124" i="9" s="1"/>
  <c r="EJ143" i="9"/>
  <c r="FP143" i="9"/>
  <c r="AV139" i="9"/>
  <c r="DO142" i="9"/>
  <c r="DQ142" i="9"/>
  <c r="HK142" i="9" s="1"/>
  <c r="FQ144" i="9"/>
  <c r="GY141" i="9"/>
  <c r="DN126" i="9"/>
  <c r="DP126" i="9" s="1"/>
  <c r="HJ126" i="9" s="1"/>
  <c r="DO126" i="9"/>
  <c r="DQ126" i="9" s="1"/>
  <c r="HK126" i="9" s="1"/>
  <c r="DP144" i="9"/>
  <c r="HJ144" i="9" s="1"/>
  <c r="DN144" i="9"/>
  <c r="DO129" i="9"/>
  <c r="DQ129" i="9"/>
  <c r="HK129" i="9" s="1"/>
  <c r="GW127" i="9"/>
  <c r="HA127" i="9" s="1"/>
  <c r="GS127" i="9"/>
  <c r="GX125" i="9"/>
  <c r="DM123" i="9"/>
  <c r="BM123" i="9"/>
  <c r="GV145" i="9"/>
  <c r="GZ145" i="9" s="1"/>
  <c r="GR145" i="9"/>
  <c r="EK133" i="9"/>
  <c r="FQ133" i="9"/>
  <c r="DN125" i="9"/>
  <c r="DP125" i="9"/>
  <c r="HJ125" i="9" s="1"/>
  <c r="GV128" i="9"/>
  <c r="GZ128" i="9" s="1"/>
  <c r="GR128" i="9"/>
  <c r="BL131" i="9"/>
  <c r="DL131" i="9"/>
  <c r="GX142" i="9"/>
  <c r="GW138" i="9"/>
  <c r="HA138" i="9" s="1"/>
  <c r="GS138" i="9"/>
  <c r="DO145" i="9"/>
  <c r="DQ145" i="9" s="1"/>
  <c r="HK145" i="9" s="1"/>
  <c r="DL136" i="9"/>
  <c r="BL136" i="9"/>
  <c r="FP141" i="9"/>
  <c r="EJ141" i="9"/>
  <c r="GS125" i="9"/>
  <c r="GW125" i="9"/>
  <c r="HA125" i="9" s="1"/>
  <c r="DS139" i="9"/>
  <c r="DU139" i="9"/>
  <c r="HM139" i="9"/>
  <c r="GJ137" i="9"/>
  <c r="GV137" i="9"/>
  <c r="GZ137" i="9" s="1"/>
  <c r="DO135" i="9"/>
  <c r="DQ135" i="9" s="1"/>
  <c r="HK135" i="9" s="1"/>
  <c r="GS137" i="9"/>
  <c r="GW137" i="9"/>
  <c r="HA137" i="9" s="1"/>
  <c r="GV123" i="9"/>
  <c r="GZ123" i="9" s="1"/>
  <c r="GR123" i="9"/>
  <c r="BJ124" i="9"/>
  <c r="AF124" i="9" s="1"/>
  <c r="DL129" i="9"/>
  <c r="BL129" i="9"/>
  <c r="BM129" i="9"/>
  <c r="DM129" i="9"/>
  <c r="DQ143" i="9"/>
  <c r="HK143" i="9" s="1"/>
  <c r="DO143" i="9"/>
  <c r="CR141" i="9"/>
  <c r="DN141" i="9"/>
  <c r="DP141" i="9" s="1"/>
  <c r="HJ141" i="9" s="1"/>
  <c r="BM140" i="9"/>
  <c r="DM140" i="9"/>
  <c r="BK141" i="9"/>
  <c r="AG141" i="9" s="1"/>
  <c r="BJ138" i="9"/>
  <c r="AF138" i="9" s="1"/>
  <c r="BJ142" i="9"/>
  <c r="AF142" i="9" s="1"/>
  <c r="EJ134" i="9"/>
  <c r="FP134" i="9"/>
  <c r="DN129" i="9"/>
  <c r="DP129" i="9"/>
  <c r="HJ129" i="9" s="1"/>
  <c r="DO127" i="9"/>
  <c r="DQ127" i="9" s="1"/>
  <c r="HK127" i="9" s="1"/>
  <c r="GW142" i="9"/>
  <c r="HA142" i="9" s="1"/>
  <c r="GS142" i="9"/>
  <c r="GR135" i="9"/>
  <c r="GV135" i="9"/>
  <c r="GZ135" i="9" s="1"/>
  <c r="BK135" i="9"/>
  <c r="AG135" i="9" s="1"/>
  <c r="DG131" i="9"/>
  <c r="CC131" i="9" s="1"/>
  <c r="DI131" i="9" s="1"/>
  <c r="GV125" i="9"/>
  <c r="GZ125" i="9" s="1"/>
  <c r="DT130" i="9"/>
  <c r="HL130" i="9"/>
  <c r="DR130" i="9"/>
  <c r="GW140" i="9"/>
  <c r="HA140" i="9" s="1"/>
  <c r="GS140" i="9"/>
  <c r="GV124" i="9"/>
  <c r="GZ124" i="9" s="1"/>
  <c r="GR124" i="9"/>
  <c r="DL128" i="9"/>
  <c r="BL128" i="9"/>
  <c r="HK132" i="9"/>
  <c r="DO128" i="9"/>
  <c r="DQ128" i="9" s="1"/>
  <c r="HK128" i="9" s="1"/>
  <c r="DL125" i="9"/>
  <c r="EK138" i="9"/>
  <c r="FQ138" i="9"/>
  <c r="DN137" i="9"/>
  <c r="DP137" i="9" s="1"/>
  <c r="HJ137" i="9" s="1"/>
  <c r="DO134" i="9"/>
  <c r="DQ134" i="9"/>
  <c r="HK134" i="9" s="1"/>
  <c r="GW132" i="9"/>
  <c r="HA132" i="9" s="1"/>
  <c r="DL143" i="9"/>
  <c r="BL143" i="9"/>
  <c r="GJ143" i="9"/>
  <c r="GV143" i="9"/>
  <c r="GZ143" i="9" s="1"/>
  <c r="BJ141" i="9"/>
  <c r="AF141" i="9" s="1"/>
  <c r="BL144" i="9"/>
  <c r="DL144" i="9"/>
  <c r="GV142" i="9"/>
  <c r="GZ142" i="9" s="1"/>
  <c r="GR142" i="9"/>
  <c r="DO138" i="9"/>
  <c r="HK138" i="9"/>
  <c r="DQ138" i="9"/>
  <c r="DO144" i="9"/>
  <c r="DQ144" i="9"/>
  <c r="HK144" i="9" s="1"/>
  <c r="GW135" i="9"/>
  <c r="HA135" i="9" s="1"/>
  <c r="GS135" i="9"/>
  <c r="DN133" i="9"/>
  <c r="DP133" i="9" s="1"/>
  <c r="HJ133" i="9" s="1"/>
  <c r="GY142" i="9"/>
  <c r="BL134" i="9"/>
  <c r="DL134" i="9"/>
  <c r="GX136" i="9"/>
  <c r="FP125" i="9"/>
  <c r="GV133" i="9"/>
  <c r="GZ133" i="9" s="1"/>
  <c r="GR133" i="9"/>
  <c r="FP126" i="9"/>
  <c r="FQ130" i="9"/>
  <c r="EK130" i="9"/>
  <c r="DM136" i="9"/>
  <c r="BM136" i="9"/>
  <c r="BL135" i="9"/>
  <c r="DL135" i="9"/>
  <c r="EK132" i="9"/>
  <c r="FQ132" i="9"/>
  <c r="DN123" i="9"/>
  <c r="DP123" i="9"/>
  <c r="HJ123" i="9" s="1"/>
  <c r="GJ140" i="9"/>
  <c r="GV140" i="9"/>
  <c r="GZ140" i="9" s="1"/>
  <c r="DO130" i="9"/>
  <c r="DQ130" i="9" s="1"/>
  <c r="HK130" i="9" s="1"/>
  <c r="GV131" i="9"/>
  <c r="GZ131" i="9" s="1"/>
  <c r="GR131" i="9"/>
  <c r="DM108" i="9"/>
  <c r="BM108" i="9"/>
  <c r="BM112" i="9"/>
  <c r="DM112" i="9"/>
  <c r="DM118" i="9"/>
  <c r="BM118" i="9"/>
  <c r="EK112" i="9"/>
  <c r="FQ112" i="9"/>
  <c r="DM115" i="9"/>
  <c r="BM115" i="9"/>
  <c r="DM120" i="9"/>
  <c r="BM120" i="9"/>
  <c r="BM113" i="9"/>
  <c r="DM113" i="9"/>
  <c r="DN119" i="9"/>
  <c r="DP119" i="9"/>
  <c r="HJ119" i="9" s="1"/>
  <c r="GX119" i="9"/>
  <c r="GV112" i="9"/>
  <c r="GR112" i="9"/>
  <c r="GV106" i="9"/>
  <c r="GR106" i="9"/>
  <c r="DO102" i="9"/>
  <c r="DQ102" i="9" s="1"/>
  <c r="HK102" i="9" s="1"/>
  <c r="BM102" i="9"/>
  <c r="DM102" i="9"/>
  <c r="DO122" i="9"/>
  <c r="DQ122" i="9" s="1"/>
  <c r="HK122" i="9" s="1"/>
  <c r="DL108" i="9"/>
  <c r="BL108" i="9"/>
  <c r="DN110" i="9"/>
  <c r="DP110" i="9" s="1"/>
  <c r="HJ110" i="9" s="1"/>
  <c r="HA121" i="9"/>
  <c r="GS115" i="9"/>
  <c r="GW115" i="9"/>
  <c r="HA115" i="9" s="1"/>
  <c r="GX105" i="9"/>
  <c r="GZ108" i="9"/>
  <c r="DN116" i="9"/>
  <c r="DP116" i="9" s="1"/>
  <c r="HJ116" i="9" s="1"/>
  <c r="FQ122" i="9"/>
  <c r="EK122" i="9"/>
  <c r="DL122" i="9"/>
  <c r="BL122" i="9"/>
  <c r="BL121" i="9"/>
  <c r="DL121" i="9"/>
  <c r="BK111" i="9"/>
  <c r="AG111" i="9" s="1"/>
  <c r="GR121" i="9"/>
  <c r="GV121" i="9"/>
  <c r="GS106" i="9"/>
  <c r="HA106" i="9" s="1"/>
  <c r="BM104" i="9"/>
  <c r="DM104" i="9"/>
  <c r="DR104" i="9"/>
  <c r="DT104" i="9" s="1"/>
  <c r="DN108" i="9"/>
  <c r="DP108" i="9" s="1"/>
  <c r="HJ108" i="9" s="1"/>
  <c r="GV115" i="9"/>
  <c r="GR115" i="9"/>
  <c r="GV122" i="9"/>
  <c r="GZ122" i="9" s="1"/>
  <c r="GR122" i="9"/>
  <c r="FQ118" i="9"/>
  <c r="EK118" i="9"/>
  <c r="FQ110" i="9"/>
  <c r="GJ120" i="9"/>
  <c r="GZ120" i="9" s="1"/>
  <c r="BL105" i="9"/>
  <c r="DL105" i="9"/>
  <c r="DO105" i="9"/>
  <c r="DQ105" i="9" s="1"/>
  <c r="HK105" i="9" s="1"/>
  <c r="GV118" i="9"/>
  <c r="GZ118" i="9" s="1"/>
  <c r="GR118" i="9"/>
  <c r="FQ119" i="9"/>
  <c r="BL119" i="9"/>
  <c r="DL119" i="9"/>
  <c r="DO115" i="9"/>
  <c r="DQ115" i="9" s="1"/>
  <c r="HK115" i="9" s="1"/>
  <c r="CS115" i="9"/>
  <c r="DN121" i="9"/>
  <c r="DP121" i="9" s="1"/>
  <c r="HJ121" i="9" s="1"/>
  <c r="DN113" i="9"/>
  <c r="DP113" i="9"/>
  <c r="HJ113" i="9" s="1"/>
  <c r="FQ121" i="9"/>
  <c r="DL103" i="9"/>
  <c r="BL103" i="9"/>
  <c r="DL110" i="9"/>
  <c r="BL110" i="9"/>
  <c r="FQ106" i="9"/>
  <c r="GR113" i="9"/>
  <c r="HA104" i="9"/>
  <c r="GK105" i="9"/>
  <c r="GY103" i="9"/>
  <c r="GJ105" i="9"/>
  <c r="GV105" i="9"/>
  <c r="EK101" i="9"/>
  <c r="FQ101" i="9"/>
  <c r="FP116" i="9"/>
  <c r="EK105" i="9"/>
  <c r="FQ105" i="9"/>
  <c r="GY118" i="9"/>
  <c r="GV110" i="9"/>
  <c r="GZ110" i="9" s="1"/>
  <c r="BL101" i="9"/>
  <c r="DL101" i="9"/>
  <c r="GW118" i="9"/>
  <c r="GS118" i="9"/>
  <c r="DQ109" i="9"/>
  <c r="HK109" i="9" s="1"/>
  <c r="DO109" i="9"/>
  <c r="BL106" i="9"/>
  <c r="DL106" i="9"/>
  <c r="DO121" i="9"/>
  <c r="DQ121" i="9"/>
  <c r="HK121" i="9" s="1"/>
  <c r="DI121" i="9"/>
  <c r="DM121" i="9"/>
  <c r="DQ111" i="9"/>
  <c r="HK111" i="9" s="1"/>
  <c r="DO111" i="9"/>
  <c r="BM106" i="9"/>
  <c r="DM106" i="9"/>
  <c r="BM109" i="9"/>
  <c r="DM109" i="9"/>
  <c r="DO119" i="9"/>
  <c r="HK119" i="9"/>
  <c r="DQ119" i="9"/>
  <c r="GV114" i="9"/>
  <c r="GZ114" i="9" s="1"/>
  <c r="DO116" i="9"/>
  <c r="DQ116" i="9" s="1"/>
  <c r="HK116" i="9" s="1"/>
  <c r="DN107" i="9"/>
  <c r="DP107" i="9" s="1"/>
  <c r="HJ107" i="9" s="1"/>
  <c r="BK122" i="9"/>
  <c r="AG122" i="9" s="1"/>
  <c r="EK107" i="9"/>
  <c r="FQ107" i="9"/>
  <c r="GS119" i="9"/>
  <c r="GW119" i="9"/>
  <c r="HA119" i="9" s="1"/>
  <c r="FP118" i="9"/>
  <c r="EJ118" i="9"/>
  <c r="BJ107" i="9"/>
  <c r="AF107" i="9" s="1"/>
  <c r="GW112" i="9"/>
  <c r="HA112" i="9" s="1"/>
  <c r="GS112" i="9"/>
  <c r="BL102" i="9"/>
  <c r="DL102" i="9"/>
  <c r="DN117" i="9"/>
  <c r="DP117" i="9" s="1"/>
  <c r="HJ117" i="9" s="1"/>
  <c r="DQ113" i="9"/>
  <c r="HK113" i="9" s="1"/>
  <c r="DO113" i="9"/>
  <c r="GK111" i="9"/>
  <c r="GK122" i="9"/>
  <c r="FP113" i="9"/>
  <c r="GS102" i="9"/>
  <c r="GW102" i="9"/>
  <c r="GR119" i="9"/>
  <c r="GV119" i="9"/>
  <c r="DO120" i="9"/>
  <c r="DQ120" i="9" s="1"/>
  <c r="HK120" i="9" s="1"/>
  <c r="DL116" i="9"/>
  <c r="BL116" i="9"/>
  <c r="DN115" i="9"/>
  <c r="DP115" i="9"/>
  <c r="HJ115" i="9" s="1"/>
  <c r="BM117" i="9"/>
  <c r="DM117" i="9"/>
  <c r="GX115" i="9"/>
  <c r="BM110" i="9"/>
  <c r="DM110" i="9"/>
  <c r="GV107" i="9"/>
  <c r="GR107" i="9"/>
  <c r="GV103" i="9"/>
  <c r="GZ103" i="9" s="1"/>
  <c r="GR103" i="9"/>
  <c r="DN120" i="9"/>
  <c r="DP120" i="9" s="1"/>
  <c r="HJ120" i="9" s="1"/>
  <c r="HK112" i="9"/>
  <c r="DO101" i="9"/>
  <c r="DQ101" i="9" s="1"/>
  <c r="HK101" i="9" s="1"/>
  <c r="GJ115" i="9"/>
  <c r="FP105" i="9"/>
  <c r="EJ105" i="9"/>
  <c r="DN102" i="9"/>
  <c r="DP102" i="9" s="1"/>
  <c r="HJ102" i="9" s="1"/>
  <c r="AV102" i="9"/>
  <c r="BJ118" i="9"/>
  <c r="AF118" i="9" s="1"/>
  <c r="GW110" i="9"/>
  <c r="HA110" i="9" s="1"/>
  <c r="GS110" i="9"/>
  <c r="DN101" i="9"/>
  <c r="DP101" i="9" s="1"/>
  <c r="HJ101" i="9" s="1"/>
  <c r="DU107" i="9"/>
  <c r="HM107" i="9" s="1"/>
  <c r="DS107" i="9"/>
  <c r="GJ101" i="9"/>
  <c r="GV101" i="9"/>
  <c r="DN122" i="9"/>
  <c r="DP122" i="9" s="1"/>
  <c r="HJ122" i="9" s="1"/>
  <c r="GR111" i="9"/>
  <c r="GV111" i="9"/>
  <c r="GZ111" i="9" s="1"/>
  <c r="DM103" i="9"/>
  <c r="BM103" i="9"/>
  <c r="DQ118" i="9"/>
  <c r="HK118" i="9" s="1"/>
  <c r="DO118" i="9"/>
  <c r="GV117" i="9"/>
  <c r="GR117" i="9"/>
  <c r="GY112" i="9"/>
  <c r="BK114" i="9"/>
  <c r="AG114" i="9" s="1"/>
  <c r="EK103" i="9"/>
  <c r="FQ103" i="9"/>
  <c r="DR113" i="9"/>
  <c r="DT113" i="9"/>
  <c r="HL113" i="9" s="1"/>
  <c r="GX101" i="9"/>
  <c r="EK120" i="9"/>
  <c r="FQ120" i="9"/>
  <c r="DO117" i="9"/>
  <c r="DQ117" i="9" s="1"/>
  <c r="HK117" i="9" s="1"/>
  <c r="DN111" i="9"/>
  <c r="DP111" i="9"/>
  <c r="HJ111" i="9" s="1"/>
  <c r="GW111" i="9"/>
  <c r="HA111" i="9" s="1"/>
  <c r="GS111" i="9"/>
  <c r="DR115" i="9"/>
  <c r="DT115" i="9" s="1"/>
  <c r="HL115" i="9" s="1"/>
  <c r="DN103" i="9"/>
  <c r="DP103" i="9" s="1"/>
  <c r="HJ103" i="9" s="1"/>
  <c r="GS101" i="9"/>
  <c r="GW101" i="9"/>
  <c r="GW122" i="9"/>
  <c r="GS122" i="9"/>
  <c r="BL120" i="9"/>
  <c r="DL120" i="9"/>
  <c r="BJ109" i="9"/>
  <c r="AF109" i="9" s="1"/>
  <c r="GJ109" i="9"/>
  <c r="GZ109" i="9" s="1"/>
  <c r="GS105" i="9"/>
  <c r="GW105" i="9"/>
  <c r="DM105" i="9"/>
  <c r="BM105" i="9"/>
  <c r="DM116" i="9"/>
  <c r="BM116" i="9"/>
  <c r="BM119" i="9"/>
  <c r="DM119" i="9"/>
  <c r="GZ113" i="9"/>
  <c r="DL117" i="9"/>
  <c r="FP102" i="9"/>
  <c r="GV102" i="9"/>
  <c r="GZ102" i="9" s="1"/>
  <c r="GR102" i="9"/>
  <c r="DO106" i="9"/>
  <c r="DQ106" i="9"/>
  <c r="HK106" i="9" s="1"/>
  <c r="FP107" i="9"/>
  <c r="EJ107" i="9"/>
  <c r="HL114" i="9"/>
  <c r="DT114" i="9"/>
  <c r="DR114" i="9"/>
  <c r="GY115" i="9"/>
  <c r="EJ120" i="9"/>
  <c r="FP120" i="9"/>
  <c r="EK113" i="9"/>
  <c r="FQ113" i="9"/>
  <c r="GS117" i="9"/>
  <c r="GW117" i="9"/>
  <c r="GW103" i="9"/>
  <c r="HA103" i="9" s="1"/>
  <c r="GK114" i="9"/>
  <c r="DL112" i="9"/>
  <c r="BL112" i="9"/>
  <c r="GY108" i="9"/>
  <c r="DO104" i="9"/>
  <c r="HK104" i="9"/>
  <c r="DQ104" i="9"/>
  <c r="DN104" i="9"/>
  <c r="DP104" i="9" s="1"/>
  <c r="HJ104" i="9" s="1"/>
  <c r="GW114" i="9"/>
  <c r="GS114" i="9"/>
  <c r="GJ107" i="9"/>
  <c r="EJ104" i="9"/>
  <c r="HL104" i="9" s="1"/>
  <c r="FP104" i="9"/>
  <c r="GJ106" i="9"/>
  <c r="BK101" i="9"/>
  <c r="AG101" i="9" s="1"/>
  <c r="GS109" i="9"/>
  <c r="GW109" i="9"/>
  <c r="HA109" i="9" s="1"/>
  <c r="BL111" i="9"/>
  <c r="DL111" i="9"/>
  <c r="FQ102" i="9"/>
  <c r="BL76" i="9"/>
  <c r="DL76" i="9"/>
  <c r="HJ99" i="9"/>
  <c r="BM77" i="9"/>
  <c r="DM77" i="9"/>
  <c r="DL97" i="9"/>
  <c r="BL97" i="9"/>
  <c r="EK88" i="9"/>
  <c r="FQ88" i="9"/>
  <c r="EK97" i="9"/>
  <c r="FQ97" i="9"/>
  <c r="GZ94" i="9"/>
  <c r="HJ77" i="9"/>
  <c r="DM75" i="9"/>
  <c r="BM75" i="9"/>
  <c r="HK89" i="9"/>
  <c r="DL86" i="9"/>
  <c r="BL86" i="9"/>
  <c r="BM99" i="9"/>
  <c r="DM99" i="9"/>
  <c r="BM92" i="9"/>
  <c r="DM92" i="9"/>
  <c r="BL75" i="9"/>
  <c r="DL75" i="9"/>
  <c r="DL71" i="9"/>
  <c r="BL71" i="9"/>
  <c r="DM97" i="9"/>
  <c r="BM97" i="9"/>
  <c r="DL96" i="9"/>
  <c r="BL96" i="9"/>
  <c r="EJ88" i="9"/>
  <c r="FP88" i="9"/>
  <c r="FQ96" i="9"/>
  <c r="EK96" i="9"/>
  <c r="FQ78" i="9"/>
  <c r="EK78" i="9"/>
  <c r="DO95" i="9"/>
  <c r="DQ95" i="9" s="1"/>
  <c r="HK95" i="9" s="1"/>
  <c r="DM74" i="9"/>
  <c r="BM74" i="9"/>
  <c r="DN86" i="9"/>
  <c r="DP86" i="9" s="1"/>
  <c r="HJ86" i="9" s="1"/>
  <c r="DL80" i="9"/>
  <c r="BL80" i="9"/>
  <c r="AW74" i="9"/>
  <c r="DO74" i="9"/>
  <c r="DQ74" i="9" s="1"/>
  <c r="HK74" i="9" s="1"/>
  <c r="GX93" i="9"/>
  <c r="GW99" i="9"/>
  <c r="GS99" i="9"/>
  <c r="DO87" i="9"/>
  <c r="DQ87" i="9"/>
  <c r="HK87" i="9" s="1"/>
  <c r="HJ73" i="9"/>
  <c r="DN73" i="9"/>
  <c r="DP73" i="9"/>
  <c r="GV77" i="9"/>
  <c r="GR77" i="9"/>
  <c r="GW85" i="9"/>
  <c r="HA85" i="9" s="1"/>
  <c r="BL73" i="9"/>
  <c r="DL73" i="9"/>
  <c r="GX89" i="9"/>
  <c r="DO75" i="9"/>
  <c r="DQ75" i="9" s="1"/>
  <c r="HK75" i="9" s="1"/>
  <c r="DO93" i="9"/>
  <c r="DQ93" i="9" s="1"/>
  <c r="HK93" i="9" s="1"/>
  <c r="DO99" i="9"/>
  <c r="DQ99" i="9" s="1"/>
  <c r="HK99" i="9" s="1"/>
  <c r="GV93" i="9"/>
  <c r="GZ93" i="9" s="1"/>
  <c r="GR93" i="9"/>
  <c r="DN92" i="9"/>
  <c r="DP92" i="9" s="1"/>
  <c r="HJ92" i="9" s="1"/>
  <c r="BL81" i="9"/>
  <c r="DL81" i="9"/>
  <c r="DL78" i="9"/>
  <c r="BL78" i="9"/>
  <c r="GK96" i="9"/>
  <c r="BL92" i="9"/>
  <c r="DL92" i="9"/>
  <c r="GV100" i="9"/>
  <c r="GR100" i="9"/>
  <c r="BL89" i="9"/>
  <c r="DL89" i="9"/>
  <c r="BM89" i="9"/>
  <c r="DM89" i="9"/>
  <c r="DN74" i="9"/>
  <c r="DP74" i="9" s="1"/>
  <c r="HJ74" i="9" s="1"/>
  <c r="GS88" i="9"/>
  <c r="GW88" i="9"/>
  <c r="DL90" i="9"/>
  <c r="BL90" i="9"/>
  <c r="GW74" i="9"/>
  <c r="GS74" i="9"/>
  <c r="GY96" i="9"/>
  <c r="GW82" i="9"/>
  <c r="GS82" i="9"/>
  <c r="BM76" i="9"/>
  <c r="DM76" i="9"/>
  <c r="GW80" i="9"/>
  <c r="GS80" i="9"/>
  <c r="GS76" i="9"/>
  <c r="GW76" i="9"/>
  <c r="HA76" i="9" s="1"/>
  <c r="GS75" i="9"/>
  <c r="EJ84" i="9"/>
  <c r="HL84" i="9" s="1"/>
  <c r="FP84" i="9"/>
  <c r="GV72" i="9"/>
  <c r="GZ72" i="9" s="1"/>
  <c r="DM72" i="9"/>
  <c r="BM72" i="9"/>
  <c r="GR71" i="9"/>
  <c r="GZ71" i="9" s="1"/>
  <c r="DN100" i="9"/>
  <c r="DP100" i="9"/>
  <c r="HJ100" i="9" s="1"/>
  <c r="DN97" i="9"/>
  <c r="DP97" i="9" s="1"/>
  <c r="HJ97" i="9" s="1"/>
  <c r="GR98" i="9"/>
  <c r="GV98" i="9"/>
  <c r="GZ98" i="9" s="1"/>
  <c r="HA95" i="9"/>
  <c r="DQ92" i="9"/>
  <c r="HK92" i="9" s="1"/>
  <c r="DO92" i="9"/>
  <c r="GK89" i="9"/>
  <c r="GW86" i="9"/>
  <c r="GS86" i="9"/>
  <c r="GX82" i="9"/>
  <c r="BJ74" i="9"/>
  <c r="AF74" i="9" s="1"/>
  <c r="DO90" i="9"/>
  <c r="DQ90" i="9" s="1"/>
  <c r="HK90" i="9" s="1"/>
  <c r="DM88" i="9"/>
  <c r="BM88" i="9"/>
  <c r="DN83" i="9"/>
  <c r="DP83" i="9" s="1"/>
  <c r="HJ83" i="9" s="1"/>
  <c r="GJ74" i="9"/>
  <c r="DO91" i="9"/>
  <c r="DQ91" i="9" s="1"/>
  <c r="HK91" i="9" s="1"/>
  <c r="BM79" i="9"/>
  <c r="DM79" i="9"/>
  <c r="GV74" i="9"/>
  <c r="GR74" i="9"/>
  <c r="GK95" i="9"/>
  <c r="GW75" i="9"/>
  <c r="GK91" i="9"/>
  <c r="GW91" i="9"/>
  <c r="HA91" i="9" s="1"/>
  <c r="EK84" i="9"/>
  <c r="FQ84" i="9"/>
  <c r="GV78" i="9"/>
  <c r="GR78" i="9"/>
  <c r="GS97" i="9"/>
  <c r="GW97" i="9"/>
  <c r="HA97" i="9" s="1"/>
  <c r="BK82" i="9"/>
  <c r="AG82" i="9" s="1"/>
  <c r="GX76" i="9"/>
  <c r="GW87" i="9"/>
  <c r="HA87" i="9" s="1"/>
  <c r="DP80" i="9"/>
  <c r="HJ80" i="9" s="1"/>
  <c r="DN80" i="9"/>
  <c r="GW77" i="9"/>
  <c r="GS77" i="9"/>
  <c r="GV81" i="9"/>
  <c r="GZ81" i="9" s="1"/>
  <c r="DS73" i="9"/>
  <c r="DU73" i="9" s="1"/>
  <c r="HM73" i="9" s="1"/>
  <c r="GY76" i="9"/>
  <c r="GW73" i="9"/>
  <c r="HA73" i="9" s="1"/>
  <c r="DM96" i="9"/>
  <c r="BM96" i="9"/>
  <c r="DN93" i="9"/>
  <c r="DP93" i="9" s="1"/>
  <c r="HJ93" i="9" s="1"/>
  <c r="DN90" i="9"/>
  <c r="DP90" i="9" s="1"/>
  <c r="HJ90" i="9" s="1"/>
  <c r="DL94" i="9"/>
  <c r="BL94" i="9"/>
  <c r="GV86" i="9"/>
  <c r="GR86" i="9"/>
  <c r="EK83" i="9"/>
  <c r="HM83" i="9" s="1"/>
  <c r="FQ83" i="9"/>
  <c r="GS78" i="9"/>
  <c r="GW78" i="9"/>
  <c r="DM93" i="9"/>
  <c r="BM93" i="9"/>
  <c r="DN89" i="9"/>
  <c r="DP89" i="9" s="1"/>
  <c r="HJ89" i="9" s="1"/>
  <c r="DQ72" i="9"/>
  <c r="HK72" i="9" s="1"/>
  <c r="DO72" i="9"/>
  <c r="DR84" i="9"/>
  <c r="DT84" i="9" s="1"/>
  <c r="GW96" i="9"/>
  <c r="GS96" i="9"/>
  <c r="BL98" i="9"/>
  <c r="DL98" i="9"/>
  <c r="FP92" i="9"/>
  <c r="GR97" i="9"/>
  <c r="DN71" i="9"/>
  <c r="DP71" i="9"/>
  <c r="HJ71" i="9" s="1"/>
  <c r="DQ85" i="9"/>
  <c r="HK85" i="9" s="1"/>
  <c r="DO85" i="9"/>
  <c r="GZ95" i="9"/>
  <c r="FP86" i="9"/>
  <c r="EJ86" i="9"/>
  <c r="BM85" i="9"/>
  <c r="DM85" i="9"/>
  <c r="DO78" i="9"/>
  <c r="DQ78" i="9" s="1"/>
  <c r="HK78" i="9" s="1"/>
  <c r="DS83" i="9"/>
  <c r="DU83" i="9"/>
  <c r="BL72" i="9"/>
  <c r="DL72" i="9"/>
  <c r="GX75" i="9"/>
  <c r="DQ79" i="9"/>
  <c r="HK79" i="9" s="1"/>
  <c r="DO79" i="9"/>
  <c r="DO83" i="9"/>
  <c r="DQ83" i="9" s="1"/>
  <c r="HK83" i="9" s="1"/>
  <c r="DL79" i="9"/>
  <c r="BL79" i="9"/>
  <c r="BK100" i="9"/>
  <c r="AG100" i="9" s="1"/>
  <c r="GW79" i="9"/>
  <c r="GS79" i="9"/>
  <c r="BM95" i="9"/>
  <c r="DM95" i="9"/>
  <c r="GR75" i="9"/>
  <c r="GV75" i="9"/>
  <c r="GZ75" i="9" s="1"/>
  <c r="DO84" i="9"/>
  <c r="DQ84" i="9" s="1"/>
  <c r="HK84" i="9" s="1"/>
  <c r="DL83" i="9"/>
  <c r="GW72" i="9"/>
  <c r="GS72" i="9"/>
  <c r="EK73" i="9"/>
  <c r="FQ73" i="9"/>
  <c r="FP73" i="9"/>
  <c r="BM71" i="9"/>
  <c r="DM71" i="9"/>
  <c r="GV96" i="9"/>
  <c r="GZ96" i="9" s="1"/>
  <c r="GR96" i="9"/>
  <c r="BM98" i="9"/>
  <c r="DM98" i="9"/>
  <c r="DN95" i="9"/>
  <c r="DP95" i="9" s="1"/>
  <c r="HJ95" i="9" s="1"/>
  <c r="GK98" i="9"/>
  <c r="GW98" i="9"/>
  <c r="HA98" i="9" s="1"/>
  <c r="DP94" i="9"/>
  <c r="HJ94" i="9"/>
  <c r="DN94" i="9"/>
  <c r="DU94" i="9"/>
  <c r="DS94" i="9"/>
  <c r="HM94" i="9"/>
  <c r="GW100" i="9"/>
  <c r="GS100" i="9"/>
  <c r="GJ94" i="9"/>
  <c r="BL91" i="9"/>
  <c r="DL91" i="9"/>
  <c r="DN72" i="9"/>
  <c r="DP72" i="9" s="1"/>
  <c r="HJ72" i="9" s="1"/>
  <c r="GR79" i="9"/>
  <c r="GV79" i="9"/>
  <c r="GZ79" i="9" s="1"/>
  <c r="GV99" i="9"/>
  <c r="GR99" i="9"/>
  <c r="GV82" i="9"/>
  <c r="GR82" i="9"/>
  <c r="DM90" i="9"/>
  <c r="BM90" i="9"/>
  <c r="DN87" i="9"/>
  <c r="DP87" i="9"/>
  <c r="HJ87" i="9" s="1"/>
  <c r="GS81" i="9"/>
  <c r="GW81" i="9"/>
  <c r="DN78" i="9"/>
  <c r="DP78" i="9" s="1"/>
  <c r="HJ78" i="9" s="1"/>
  <c r="GV83" i="9"/>
  <c r="GR83" i="9"/>
  <c r="DM91" i="9"/>
  <c r="BM91" i="9"/>
  <c r="DO81" i="9"/>
  <c r="DQ81" i="9"/>
  <c r="HK81" i="9" s="1"/>
  <c r="BJ82" i="9"/>
  <c r="AF82" i="9" s="1"/>
  <c r="FP83" i="9"/>
  <c r="DM80" i="9"/>
  <c r="DL88" i="9"/>
  <c r="BL88" i="9"/>
  <c r="EJ80" i="9"/>
  <c r="FP80" i="9"/>
  <c r="DO88" i="9"/>
  <c r="DQ88" i="9" s="1"/>
  <c r="HK88" i="9" s="1"/>
  <c r="GV91" i="9"/>
  <c r="GZ91" i="9" s="1"/>
  <c r="GR91" i="9"/>
  <c r="BL99" i="9"/>
  <c r="DL99" i="9"/>
  <c r="EK80" i="9"/>
  <c r="FQ80" i="9"/>
  <c r="BM81" i="9"/>
  <c r="DM81" i="9"/>
  <c r="DO96" i="9"/>
  <c r="DQ96" i="9" s="1"/>
  <c r="HK96" i="9" s="1"/>
  <c r="BL95" i="9"/>
  <c r="DL95" i="9"/>
  <c r="GS92" i="9"/>
  <c r="GW92" i="9"/>
  <c r="HA92" i="9" s="1"/>
  <c r="DM86" i="9"/>
  <c r="BM86" i="9"/>
  <c r="DO86" i="9"/>
  <c r="DQ86" i="9" s="1"/>
  <c r="HK86" i="9" s="1"/>
  <c r="GR92" i="9"/>
  <c r="GV92" i="9"/>
  <c r="DQ94" i="9"/>
  <c r="DO94" i="9"/>
  <c r="HK94" i="9"/>
  <c r="GV90" i="9"/>
  <c r="GZ90" i="9" s="1"/>
  <c r="DO71" i="9"/>
  <c r="DQ71" i="9" s="1"/>
  <c r="HK71" i="9" s="1"/>
  <c r="GV89" i="9"/>
  <c r="GZ89" i="9" s="1"/>
  <c r="BL77" i="9"/>
  <c r="DL77" i="9"/>
  <c r="DO80" i="9"/>
  <c r="DQ80" i="9"/>
  <c r="HK80" i="9"/>
  <c r="GV87" i="9"/>
  <c r="GR87" i="9"/>
  <c r="GS71" i="9"/>
  <c r="GW71" i="9"/>
  <c r="HA71" i="9" s="1"/>
  <c r="BJ100" i="9"/>
  <c r="AF100" i="9" s="1"/>
  <c r="EK93" i="9"/>
  <c r="FQ93" i="9"/>
  <c r="GJ97" i="9"/>
  <c r="GZ97" i="9" s="1"/>
  <c r="DL93" i="9"/>
  <c r="BL93" i="9"/>
  <c r="GX97" i="9"/>
  <c r="BK87" i="9"/>
  <c r="AG87" i="9" s="1"/>
  <c r="GY87" i="9"/>
  <c r="BL85" i="9"/>
  <c r="DL85" i="9"/>
  <c r="HJ81" i="9"/>
  <c r="DN81" i="9"/>
  <c r="DP81" i="9"/>
  <c r="GV88" i="9"/>
  <c r="GZ88" i="9" s="1"/>
  <c r="GW93" i="9"/>
  <c r="GS93" i="9"/>
  <c r="GK100" i="9"/>
  <c r="EK89" i="9"/>
  <c r="FQ89" i="9"/>
  <c r="DP84" i="9"/>
  <c r="HJ84" i="9"/>
  <c r="DN84" i="9"/>
  <c r="GW89" i="9"/>
  <c r="GS89" i="9"/>
  <c r="DN85" i="9"/>
  <c r="DP85" i="9" s="1"/>
  <c r="HJ85" i="9" s="1"/>
  <c r="AV85" i="9"/>
  <c r="GJ85" i="9"/>
  <c r="GZ85" i="9" s="1"/>
  <c r="DN79" i="9"/>
  <c r="DP79" i="9" s="1"/>
  <c r="HJ79" i="9" s="1"/>
  <c r="GY73" i="9"/>
  <c r="DL87" i="9"/>
  <c r="BL87" i="9"/>
  <c r="GY79" i="9"/>
  <c r="GX79" i="9"/>
  <c r="BK78" i="9"/>
  <c r="AG78" i="9" s="1"/>
  <c r="GJ95" i="9"/>
  <c r="GY80" i="9"/>
  <c r="GJ73" i="9"/>
  <c r="GZ73" i="9" s="1"/>
  <c r="GJ79" i="9"/>
  <c r="GR76" i="9"/>
  <c r="GV76" i="9"/>
  <c r="GZ76" i="9" s="1"/>
  <c r="GJ80" i="9"/>
  <c r="GZ80" i="9" s="1"/>
  <c r="DM43" i="9"/>
  <c r="BM43" i="9"/>
  <c r="EX44" i="9"/>
  <c r="EZ44" i="9" s="1"/>
  <c r="GF46" i="9"/>
  <c r="P46" i="9"/>
  <c r="AZ46" i="9"/>
  <c r="DN49" i="9"/>
  <c r="FN43" i="9"/>
  <c r="EJ43" i="9" s="1"/>
  <c r="GR50" i="9"/>
  <c r="GV50" i="9"/>
  <c r="BJ43" i="9"/>
  <c r="AF43" i="9" s="1"/>
  <c r="GH43" i="9"/>
  <c r="DM44" i="9"/>
  <c r="BM44" i="9"/>
  <c r="GY44" i="9"/>
  <c r="BI45" i="9"/>
  <c r="HE45" i="9"/>
  <c r="HI45" i="9" s="1"/>
  <c r="EX50" i="9"/>
  <c r="EZ50" i="9" s="1"/>
  <c r="GR53" i="9"/>
  <c r="BI57" i="9"/>
  <c r="HE57" i="9"/>
  <c r="HI57" i="9" s="1"/>
  <c r="Q57" i="9"/>
  <c r="CW61" i="9"/>
  <c r="DG61" i="9" s="1"/>
  <c r="CC61" i="9" s="1"/>
  <c r="DI61" i="9" s="1"/>
  <c r="GG61" i="9"/>
  <c r="GK61" i="9" s="1"/>
  <c r="Q61" i="9"/>
  <c r="GK43" i="9"/>
  <c r="HH43" i="9"/>
  <c r="DJ45" i="9"/>
  <c r="AT45" i="9"/>
  <c r="AV45" i="9" s="1"/>
  <c r="GW46" i="9"/>
  <c r="P50" i="9"/>
  <c r="BD50" i="9"/>
  <c r="BJ50" i="9" s="1"/>
  <c r="AF50" i="9" s="1"/>
  <c r="GV43" i="9"/>
  <c r="GR43" i="9"/>
  <c r="DF43" i="9"/>
  <c r="CB43" i="9" s="1"/>
  <c r="DH43" i="9" s="1"/>
  <c r="GV44" i="9"/>
  <c r="FQ45" i="9"/>
  <c r="EY45" i="9"/>
  <c r="FA45" i="9" s="1"/>
  <c r="GJ47" i="9"/>
  <c r="GY48" i="9"/>
  <c r="FO53" i="9"/>
  <c r="GK53" i="9"/>
  <c r="DG59" i="9"/>
  <c r="CC59" i="9" s="1"/>
  <c r="DI59" i="9" s="1"/>
  <c r="GQ62" i="9"/>
  <c r="GU62" i="9"/>
  <c r="Q43" i="9"/>
  <c r="DO46" i="9"/>
  <c r="DQ46" i="9" s="1"/>
  <c r="DN48" i="9"/>
  <c r="DP48" i="9" s="1"/>
  <c r="HJ48" i="9" s="1"/>
  <c r="EJ51" i="9"/>
  <c r="FP51" i="9"/>
  <c r="Q44" i="9"/>
  <c r="HE44" i="9"/>
  <c r="HI44" i="9" s="1"/>
  <c r="FO45" i="9"/>
  <c r="EK45" i="9" s="1"/>
  <c r="GY45" i="9"/>
  <c r="HG46" i="9"/>
  <c r="FA48" i="9"/>
  <c r="HG51" i="9"/>
  <c r="EK43" i="9"/>
  <c r="FQ43" i="9"/>
  <c r="FP46" i="9"/>
  <c r="EJ46" i="9"/>
  <c r="EK47" i="9"/>
  <c r="FQ47" i="9"/>
  <c r="GF56" i="9"/>
  <c r="GJ56" i="9" s="1"/>
  <c r="P56" i="9"/>
  <c r="AZ56" i="9"/>
  <c r="EZ63" i="9"/>
  <c r="EY46" i="9"/>
  <c r="FA46" i="9" s="1"/>
  <c r="HK46" i="9" s="1"/>
  <c r="GS50" i="9"/>
  <c r="CP51" i="9"/>
  <c r="DJ51" i="9"/>
  <c r="CR51" i="9"/>
  <c r="EY51" i="9"/>
  <c r="GG52" i="9"/>
  <c r="BA52" i="9"/>
  <c r="Q52" i="9"/>
  <c r="BJ57" i="9"/>
  <c r="AF57" i="9" s="1"/>
  <c r="BM62" i="9"/>
  <c r="GK44" i="9"/>
  <c r="CS47" i="9"/>
  <c r="CQ47" i="9"/>
  <c r="GN47" i="9"/>
  <c r="BH48" i="9"/>
  <c r="HH48" i="9" s="1"/>
  <c r="Q49" i="9"/>
  <c r="GG49" i="9"/>
  <c r="BA49" i="9"/>
  <c r="CQ51" i="9"/>
  <c r="CS51" i="9" s="1"/>
  <c r="HI52" i="9"/>
  <c r="DG53" i="9"/>
  <c r="CC53" i="9" s="1"/>
  <c r="DI53" i="9" s="1"/>
  <c r="DK57" i="9"/>
  <c r="AU57" i="9"/>
  <c r="AW57" i="9"/>
  <c r="GG57" i="9"/>
  <c r="GK57" i="9" s="1"/>
  <c r="DK60" i="9"/>
  <c r="AU60" i="9"/>
  <c r="AW60" i="9" s="1"/>
  <c r="EY64" i="9"/>
  <c r="FA64" i="9" s="1"/>
  <c r="P43" i="9"/>
  <c r="AT43" i="9"/>
  <c r="AV43" i="9" s="1"/>
  <c r="DJ43" i="9"/>
  <c r="CS43" i="9"/>
  <c r="EX43" i="9"/>
  <c r="EZ43" i="9" s="1"/>
  <c r="FP43" i="9"/>
  <c r="GI43" i="9"/>
  <c r="GY43" i="9" s="1"/>
  <c r="GO43" i="9"/>
  <c r="DG44" i="9"/>
  <c r="CC44" i="9" s="1"/>
  <c r="DI44" i="9" s="1"/>
  <c r="GO44" i="9"/>
  <c r="HF44" i="9"/>
  <c r="CP46" i="9"/>
  <c r="CR46" i="9"/>
  <c r="FO46" i="9"/>
  <c r="EK46" i="9" s="1"/>
  <c r="GS46" i="9"/>
  <c r="BA47" i="9"/>
  <c r="BK47" i="9" s="1"/>
  <c r="AG47" i="9" s="1"/>
  <c r="Q47" i="9"/>
  <c r="FP47" i="9"/>
  <c r="EX47" i="9"/>
  <c r="EZ47" i="9"/>
  <c r="GG47" i="9"/>
  <c r="GF48" i="9"/>
  <c r="GJ48" i="9" s="1"/>
  <c r="P48" i="9"/>
  <c r="AZ48" i="9"/>
  <c r="FP48" i="9"/>
  <c r="HE49" i="9"/>
  <c r="DG49" i="9"/>
  <c r="CC49" i="9" s="1"/>
  <c r="DI49" i="9" s="1"/>
  <c r="HH49" i="9"/>
  <c r="FQ52" i="9"/>
  <c r="GX52" i="9"/>
  <c r="HH54" i="9"/>
  <c r="HE54" i="9"/>
  <c r="HI54" i="9" s="1"/>
  <c r="AZ55" i="9"/>
  <c r="BJ55" i="9" s="1"/>
  <c r="AF55" i="9" s="1"/>
  <c r="P55" i="9"/>
  <c r="GF55" i="9"/>
  <c r="BK55" i="9"/>
  <c r="AG55" i="9" s="1"/>
  <c r="P58" i="9"/>
  <c r="GF58" i="9"/>
  <c r="AZ59" i="9"/>
  <c r="BJ59" i="9" s="1"/>
  <c r="AF59" i="9" s="1"/>
  <c r="GF59" i="9"/>
  <c r="GJ59" i="9" s="1"/>
  <c r="P59" i="9"/>
  <c r="DE59" i="9"/>
  <c r="HE59" i="9"/>
  <c r="HI59" i="9" s="1"/>
  <c r="FI61" i="9"/>
  <c r="FO61" i="9" s="1"/>
  <c r="GO61" i="9"/>
  <c r="AV62" i="9"/>
  <c r="AT62" i="9"/>
  <c r="DJ62" i="9"/>
  <c r="BJ62" i="9"/>
  <c r="AF62" i="9" s="1"/>
  <c r="DA62" i="9"/>
  <c r="GO62" i="9"/>
  <c r="AU43" i="9"/>
  <c r="AW43" i="9" s="1"/>
  <c r="CP43" i="9"/>
  <c r="CR43" i="9" s="1"/>
  <c r="EY43" i="9"/>
  <c r="FA43" i="9"/>
  <c r="HG43" i="9"/>
  <c r="GP44" i="9"/>
  <c r="GX44" i="9" s="1"/>
  <c r="FP45" i="9"/>
  <c r="EX45" i="9"/>
  <c r="EZ45" i="9" s="1"/>
  <c r="CS46" i="9"/>
  <c r="FQ46" i="9"/>
  <c r="GI46" i="9"/>
  <c r="BJ47" i="9"/>
  <c r="AF47" i="9" s="1"/>
  <c r="BK48" i="9"/>
  <c r="AG48" i="9" s="1"/>
  <c r="CZ48" i="9"/>
  <c r="DF48" i="9" s="1"/>
  <c r="CB48" i="9" s="1"/>
  <c r="DH48" i="9" s="1"/>
  <c r="EZ48" i="9"/>
  <c r="GG48" i="9"/>
  <c r="GK48" i="9" s="1"/>
  <c r="HH50" i="9"/>
  <c r="BJ51" i="9"/>
  <c r="AF51" i="9" s="1"/>
  <c r="BE51" i="9"/>
  <c r="GS51" i="9" s="1"/>
  <c r="CR53" i="9"/>
  <c r="GI54" i="9"/>
  <c r="GY54" i="9" s="1"/>
  <c r="FN54" i="9"/>
  <c r="EJ54" i="9" s="1"/>
  <c r="GY55" i="9"/>
  <c r="FN57" i="9"/>
  <c r="EJ57" i="9" s="1"/>
  <c r="EK58" i="9"/>
  <c r="FQ58" i="9"/>
  <c r="GP62" i="9"/>
  <c r="GT62" i="9"/>
  <c r="GX62" i="9" s="1"/>
  <c r="FH63" i="9"/>
  <c r="GN63" i="9"/>
  <c r="EX67" i="9"/>
  <c r="EZ67" i="9"/>
  <c r="GO48" i="9"/>
  <c r="FH52" i="9"/>
  <c r="FN52" i="9" s="1"/>
  <c r="EJ52" i="9" s="1"/>
  <c r="GN52" i="9"/>
  <c r="FP53" i="9"/>
  <c r="EJ53" i="9"/>
  <c r="GJ57" i="9"/>
  <c r="CV45" i="9"/>
  <c r="DF45" i="9" s="1"/>
  <c r="CB45" i="9" s="1"/>
  <c r="DH45" i="9" s="1"/>
  <c r="GF45" i="9"/>
  <c r="FO48" i="9"/>
  <c r="EK48" i="9" s="1"/>
  <c r="CP50" i="9"/>
  <c r="CR50" i="9" s="1"/>
  <c r="GH50" i="9"/>
  <c r="GX43" i="9"/>
  <c r="FN44" i="9"/>
  <c r="EJ44" i="9" s="1"/>
  <c r="DJ47" i="9"/>
  <c r="AT47" i="9"/>
  <c r="AV47" i="9" s="1"/>
  <c r="CV47" i="9"/>
  <c r="DF47" i="9" s="1"/>
  <c r="CB47" i="9" s="1"/>
  <c r="DH47" i="9" s="1"/>
  <c r="HG47" i="9"/>
  <c r="DJ52" i="9"/>
  <c r="DO52" i="9"/>
  <c r="DQ52" i="9" s="1"/>
  <c r="BK53" i="9"/>
  <c r="AG53" i="9" s="1"/>
  <c r="GU53" i="9"/>
  <c r="GI53" i="9"/>
  <c r="GJ54" i="9"/>
  <c r="GZ54" i="9" s="1"/>
  <c r="FP70" i="9"/>
  <c r="EJ70" i="9"/>
  <c r="GQ43" i="9"/>
  <c r="AZ44" i="9"/>
  <c r="BJ44" i="9" s="1"/>
  <c r="AF44" i="9" s="1"/>
  <c r="P44" i="9"/>
  <c r="CQ44" i="9"/>
  <c r="CS44" i="9" s="1"/>
  <c r="DP44" i="9"/>
  <c r="GG45" i="9"/>
  <c r="GK45" i="9" s="1"/>
  <c r="Q45" i="9"/>
  <c r="BA45" i="9"/>
  <c r="DJ46" i="9"/>
  <c r="GP46" i="9"/>
  <c r="GX46" i="9" s="1"/>
  <c r="P47" i="9"/>
  <c r="AU47" i="9"/>
  <c r="AW47" i="9" s="1"/>
  <c r="DG47" i="9"/>
  <c r="CC47" i="9" s="1"/>
  <c r="DI47" i="9" s="1"/>
  <c r="GI47" i="9"/>
  <c r="GY47" i="9" s="1"/>
  <c r="AV48" i="9"/>
  <c r="CQ48" i="9"/>
  <c r="CS48" i="9" s="1"/>
  <c r="GO49" i="9"/>
  <c r="BE49" i="9"/>
  <c r="BI49" i="9"/>
  <c r="HF49" i="9"/>
  <c r="FQ50" i="9"/>
  <c r="GI50" i="9"/>
  <c r="GY50" i="9" s="1"/>
  <c r="DG51" i="9"/>
  <c r="CC51" i="9" s="1"/>
  <c r="DI51" i="9" s="1"/>
  <c r="GW53" i="9"/>
  <c r="GP54" i="9"/>
  <c r="GX54" i="9" s="1"/>
  <c r="CP54" i="9"/>
  <c r="CR54" i="9" s="1"/>
  <c r="FN55" i="9"/>
  <c r="EJ55" i="9" s="1"/>
  <c r="GP56" i="9"/>
  <c r="GT56" i="9"/>
  <c r="HI56" i="9"/>
  <c r="CV60" i="9"/>
  <c r="DF60" i="9" s="1"/>
  <c r="CB60" i="9" s="1"/>
  <c r="DH60" i="9" s="1"/>
  <c r="GF60" i="9"/>
  <c r="DK61" i="9"/>
  <c r="AU61" i="9"/>
  <c r="AW61" i="9" s="1"/>
  <c r="BK61" i="9"/>
  <c r="AG61" i="9" s="1"/>
  <c r="CP66" i="9"/>
  <c r="DJ66" i="9"/>
  <c r="CR66" i="9"/>
  <c r="GN69" i="9"/>
  <c r="FH69" i="9"/>
  <c r="FN69" i="9" s="1"/>
  <c r="EJ69" i="9" s="1"/>
  <c r="P69" i="9"/>
  <c r="BA46" i="9"/>
  <c r="BK46" i="9" s="1"/>
  <c r="AG46" i="9" s="1"/>
  <c r="Q46" i="9"/>
  <c r="FQ51" i="9"/>
  <c r="DK53" i="9"/>
  <c r="AU53" i="9"/>
  <c r="AW53" i="9" s="1"/>
  <c r="CS54" i="9"/>
  <c r="DK54" i="9"/>
  <c r="CQ54" i="9"/>
  <c r="BE55" i="9"/>
  <c r="GO55" i="9"/>
  <c r="FQ44" i="9"/>
  <c r="GN46" i="9"/>
  <c r="BD46" i="9"/>
  <c r="DK47" i="9"/>
  <c r="DP49" i="9"/>
  <c r="HJ49" i="9" s="1"/>
  <c r="FA51" i="9"/>
  <c r="P53" i="9"/>
  <c r="GF53" i="9"/>
  <c r="GJ53" i="9" s="1"/>
  <c r="AZ53" i="9"/>
  <c r="BJ53" i="9" s="1"/>
  <c r="AF53" i="9" s="1"/>
  <c r="HD58" i="9"/>
  <c r="BH58" i="9"/>
  <c r="GX45" i="9"/>
  <c r="GO47" i="9"/>
  <c r="GP48" i="9"/>
  <c r="GX48" i="9" s="1"/>
  <c r="FO51" i="9"/>
  <c r="EK51" i="9" s="1"/>
  <c r="FP63" i="9"/>
  <c r="EX63" i="9"/>
  <c r="AU44" i="9"/>
  <c r="AW44" i="9" s="1"/>
  <c r="DK44" i="9"/>
  <c r="GN45" i="9"/>
  <c r="BD45" i="9"/>
  <c r="BJ45" i="9" s="1"/>
  <c r="AF45" i="9" s="1"/>
  <c r="DO45" i="9"/>
  <c r="DQ45" i="9" s="1"/>
  <c r="HE46" i="9"/>
  <c r="HI46" i="9" s="1"/>
  <c r="BI46" i="9"/>
  <c r="GQ46" i="9"/>
  <c r="GY46" i="9" s="1"/>
  <c r="Q48" i="9"/>
  <c r="DK48" i="9"/>
  <c r="AW48" i="9"/>
  <c r="AU48" i="9"/>
  <c r="CV49" i="9"/>
  <c r="DF49" i="9" s="1"/>
  <c r="CB49" i="9" s="1"/>
  <c r="DH49" i="9" s="1"/>
  <c r="P49" i="9"/>
  <c r="DO49" i="9"/>
  <c r="DQ49" i="9" s="1"/>
  <c r="HK49" i="9" s="1"/>
  <c r="DK50" i="9"/>
  <c r="AU50" i="9"/>
  <c r="AW50" i="9" s="1"/>
  <c r="GT51" i="9"/>
  <c r="GX51" i="9" s="1"/>
  <c r="CV52" i="9"/>
  <c r="DF52" i="9" s="1"/>
  <c r="CB52" i="9" s="1"/>
  <c r="DH52" i="9" s="1"/>
  <c r="GF52" i="9"/>
  <c r="GJ52" i="9" s="1"/>
  <c r="CP52" i="9"/>
  <c r="CR52" i="9" s="1"/>
  <c r="EX52" i="9"/>
  <c r="EZ52" i="9"/>
  <c r="EY52" i="9"/>
  <c r="FA52" i="9" s="1"/>
  <c r="GQ52" i="9"/>
  <c r="GU52" i="9"/>
  <c r="DN53" i="9"/>
  <c r="DP53" i="9" s="1"/>
  <c r="HJ53" i="9" s="1"/>
  <c r="BK54" i="9"/>
  <c r="AG54" i="9" s="1"/>
  <c r="DA54" i="9"/>
  <c r="DG54" i="9" s="1"/>
  <c r="CC54" i="9" s="1"/>
  <c r="DI54" i="9" s="1"/>
  <c r="GO54" i="9"/>
  <c r="EX54" i="9"/>
  <c r="EZ54" i="9" s="1"/>
  <c r="Q55" i="9"/>
  <c r="DK55" i="9"/>
  <c r="AW55" i="9"/>
  <c r="AU55" i="9"/>
  <c r="AV55" i="9"/>
  <c r="DN55" i="9"/>
  <c r="DP55" i="9" s="1"/>
  <c r="HJ55" i="9" s="1"/>
  <c r="AZ58" i="9"/>
  <c r="FN58" i="9"/>
  <c r="EJ58" i="9" s="1"/>
  <c r="HF59" i="9"/>
  <c r="HH59" i="9"/>
  <c r="GH57" i="9"/>
  <c r="HE58" i="9"/>
  <c r="BI58" i="9"/>
  <c r="DJ59" i="9"/>
  <c r="AT59" i="9"/>
  <c r="Q64" i="9"/>
  <c r="BA64" i="9"/>
  <c r="GG64" i="9"/>
  <c r="DQ68" i="9"/>
  <c r="HK68" i="9" s="1"/>
  <c r="DO68" i="9"/>
  <c r="GS68" i="9"/>
  <c r="AV44" i="9"/>
  <c r="GH47" i="9"/>
  <c r="GX47" i="9" s="1"/>
  <c r="GR49" i="9"/>
  <c r="GT49" i="9"/>
  <c r="GX49" i="9" s="1"/>
  <c r="BA50" i="9"/>
  <c r="BK50" i="9" s="1"/>
  <c r="AG50" i="9" s="1"/>
  <c r="GG50" i="9"/>
  <c r="GK50" i="9" s="1"/>
  <c r="BI51" i="9"/>
  <c r="HE51" i="9"/>
  <c r="HI51" i="9" s="1"/>
  <c r="EX51" i="9"/>
  <c r="EZ51" i="9" s="1"/>
  <c r="DF53" i="9"/>
  <c r="CB53" i="9" s="1"/>
  <c r="DH53" i="9" s="1"/>
  <c r="GQ53" i="9"/>
  <c r="FA54" i="9"/>
  <c r="FO54" i="9"/>
  <c r="EK54" i="9" s="1"/>
  <c r="AU56" i="9"/>
  <c r="DO56" i="9" s="1"/>
  <c r="DQ56" i="9" s="1"/>
  <c r="FP56" i="9"/>
  <c r="EJ56" i="9"/>
  <c r="HG56" i="9"/>
  <c r="AV59" i="9"/>
  <c r="EY61" i="9"/>
  <c r="FA61" i="9" s="1"/>
  <c r="GG62" i="9"/>
  <c r="FE62" i="9"/>
  <c r="FO62" i="9" s="1"/>
  <c r="DF63" i="9"/>
  <c r="CB63" i="9" s="1"/>
  <c r="DH63" i="9" s="1"/>
  <c r="GS65" i="9"/>
  <c r="DF66" i="9"/>
  <c r="CB66" i="9" s="1"/>
  <c r="DH66" i="9" s="1"/>
  <c r="EY50" i="9"/>
  <c r="FA50" i="9"/>
  <c r="HD53" i="9"/>
  <c r="HH53" i="9" s="1"/>
  <c r="HD55" i="9"/>
  <c r="HH55" i="9" s="1"/>
  <c r="BH55" i="9"/>
  <c r="GV55" i="9"/>
  <c r="GR55" i="9"/>
  <c r="GT57" i="9"/>
  <c r="GY58" i="9"/>
  <c r="BM59" i="9"/>
  <c r="CP59" i="9"/>
  <c r="CR59" i="9" s="1"/>
  <c r="GR59" i="9"/>
  <c r="FL61" i="9"/>
  <c r="FN61" i="9" s="1"/>
  <c r="HD61" i="9"/>
  <c r="AT63" i="9"/>
  <c r="AV63" i="9"/>
  <c r="BI64" i="9"/>
  <c r="HE64" i="9"/>
  <c r="FP66" i="9"/>
  <c r="EJ66" i="9"/>
  <c r="HD70" i="9"/>
  <c r="BH70" i="9"/>
  <c r="FQ70" i="9"/>
  <c r="EK70" i="9"/>
  <c r="HF47" i="9"/>
  <c r="AT49" i="9"/>
  <c r="AV49" i="9" s="1"/>
  <c r="CR49" i="9"/>
  <c r="EZ49" i="9"/>
  <c r="EX49" i="9"/>
  <c r="FN50" i="9"/>
  <c r="EJ50" i="9" s="1"/>
  <c r="GG51" i="9"/>
  <c r="Q51" i="9"/>
  <c r="DF51" i="9"/>
  <c r="CB51" i="9" s="1"/>
  <c r="DH51" i="9" s="1"/>
  <c r="GO52" i="9"/>
  <c r="BE52" i="9"/>
  <c r="GH52" i="9"/>
  <c r="HE53" i="9"/>
  <c r="HI53" i="9" s="1"/>
  <c r="EY53" i="9"/>
  <c r="FA53" i="9" s="1"/>
  <c r="AU54" i="9"/>
  <c r="CQ55" i="9"/>
  <c r="GO56" i="9"/>
  <c r="BE56" i="9"/>
  <c r="BK56" i="9" s="1"/>
  <c r="AG56" i="9" s="1"/>
  <c r="CP56" i="9"/>
  <c r="CR56" i="9"/>
  <c r="DJ56" i="9"/>
  <c r="P57" i="9"/>
  <c r="CR57" i="9"/>
  <c r="CP57" i="9"/>
  <c r="GW59" i="9"/>
  <c r="HA59" i="9" s="1"/>
  <c r="EX59" i="9"/>
  <c r="EZ59" i="9" s="1"/>
  <c r="FN59" i="9"/>
  <c r="EJ59" i="9" s="1"/>
  <c r="GS59" i="9"/>
  <c r="P60" i="9"/>
  <c r="BD60" i="9"/>
  <c r="BJ60" i="9" s="1"/>
  <c r="AF60" i="9" s="1"/>
  <c r="GN60" i="9"/>
  <c r="FP60" i="9"/>
  <c r="EZ60" i="9"/>
  <c r="EX60" i="9"/>
  <c r="DN61" i="9"/>
  <c r="BJ63" i="9"/>
  <c r="AF63" i="9" s="1"/>
  <c r="FN63" i="9"/>
  <c r="EJ63" i="9" s="1"/>
  <c r="Q68" i="9"/>
  <c r="GG68" i="9"/>
  <c r="GK68" i="9" s="1"/>
  <c r="CQ69" i="9"/>
  <c r="CS69" i="9" s="1"/>
  <c r="GI69" i="9"/>
  <c r="GY69" i="9" s="1"/>
  <c r="HG54" i="9"/>
  <c r="GX70" i="9"/>
  <c r="HD46" i="9"/>
  <c r="HH46" i="9" s="1"/>
  <c r="CP48" i="9"/>
  <c r="CR48" i="9" s="1"/>
  <c r="FQ49" i="9"/>
  <c r="EY49" i="9"/>
  <c r="FA49" i="9" s="1"/>
  <c r="DJ50" i="9"/>
  <c r="AT50" i="9"/>
  <c r="AV50" i="9" s="1"/>
  <c r="GX50" i="9"/>
  <c r="GN51" i="9"/>
  <c r="BD51" i="9"/>
  <c r="BA51" i="9"/>
  <c r="BK51" i="9" s="1"/>
  <c r="AG51" i="9" s="1"/>
  <c r="GQ51" i="9"/>
  <c r="GU51" i="9"/>
  <c r="BH52" i="9"/>
  <c r="BJ52" i="9" s="1"/>
  <c r="AF52" i="9" s="1"/>
  <c r="P52" i="9"/>
  <c r="HD52" i="9"/>
  <c r="HH52" i="9" s="1"/>
  <c r="AV53" i="9"/>
  <c r="AZ54" i="9"/>
  <c r="BJ54" i="9" s="1"/>
  <c r="AF54" i="9" s="1"/>
  <c r="P54" i="9"/>
  <c r="AW54" i="9"/>
  <c r="CS55" i="9"/>
  <c r="FQ55" i="9"/>
  <c r="HD56" i="9"/>
  <c r="HH56" i="9" s="1"/>
  <c r="CS56" i="9"/>
  <c r="FQ56" i="9"/>
  <c r="EY56" i="9"/>
  <c r="FA56" i="9" s="1"/>
  <c r="CQ57" i="9"/>
  <c r="CS57" i="9" s="1"/>
  <c r="DJ57" i="9"/>
  <c r="FP58" i="9"/>
  <c r="EX58" i="9"/>
  <c r="EZ58" i="9" s="1"/>
  <c r="CQ60" i="9"/>
  <c r="CS60" i="9" s="1"/>
  <c r="DP61" i="9"/>
  <c r="HJ61" i="9" s="1"/>
  <c r="Q62" i="9"/>
  <c r="HE62" i="9"/>
  <c r="HI62" i="9" s="1"/>
  <c r="GR62" i="9"/>
  <c r="DO62" i="9"/>
  <c r="DQ62" i="9" s="1"/>
  <c r="HK62" i="9" s="1"/>
  <c r="EX62" i="9"/>
  <c r="EZ62" i="9" s="1"/>
  <c r="FP62" i="9"/>
  <c r="DE67" i="9"/>
  <c r="HI67" i="9" s="1"/>
  <c r="Q67" i="9"/>
  <c r="GV68" i="9"/>
  <c r="BA68" i="9"/>
  <c r="GP47" i="9"/>
  <c r="AZ49" i="9"/>
  <c r="BJ49" i="9" s="1"/>
  <c r="AF49" i="9" s="1"/>
  <c r="HD51" i="9"/>
  <c r="HH51" i="9" s="1"/>
  <c r="GP52" i="9"/>
  <c r="EZ53" i="9"/>
  <c r="HE55" i="9"/>
  <c r="HI55" i="9" s="1"/>
  <c r="AT57" i="9"/>
  <c r="AV57" i="9"/>
  <c r="DG57" i="9"/>
  <c r="CC57" i="9" s="1"/>
  <c r="DI57" i="9" s="1"/>
  <c r="GN58" i="9"/>
  <c r="CZ58" i="9"/>
  <c r="DF58" i="9" s="1"/>
  <c r="CB58" i="9" s="1"/>
  <c r="DH58" i="9" s="1"/>
  <c r="GI58" i="9"/>
  <c r="GG59" i="9"/>
  <c r="GK59" i="9" s="1"/>
  <c r="FQ59" i="9"/>
  <c r="GQ59" i="9"/>
  <c r="GU61" i="9"/>
  <c r="GY61" i="9" s="1"/>
  <c r="HH62" i="9"/>
  <c r="BA63" i="9"/>
  <c r="BK63" i="9" s="1"/>
  <c r="AG63" i="9" s="1"/>
  <c r="Q63" i="9"/>
  <c r="GG63" i="9"/>
  <c r="FN49" i="9"/>
  <c r="EJ49" i="9" s="1"/>
  <c r="DG55" i="9"/>
  <c r="CC55" i="9" s="1"/>
  <c r="DI55" i="9" s="1"/>
  <c r="DG56" i="9"/>
  <c r="CC56" i="9" s="1"/>
  <c r="DI56" i="9" s="1"/>
  <c r="BK57" i="9"/>
  <c r="AG57" i="9" s="1"/>
  <c r="GI57" i="9"/>
  <c r="GY57" i="9" s="1"/>
  <c r="EX57" i="9"/>
  <c r="EZ57" i="9" s="1"/>
  <c r="AU58" i="9"/>
  <c r="GY59" i="9"/>
  <c r="HE61" i="9"/>
  <c r="HI61" i="9" s="1"/>
  <c r="BI61" i="9"/>
  <c r="GX61" i="9"/>
  <c r="GJ62" i="9"/>
  <c r="GZ62" i="9" s="1"/>
  <c r="GP63" i="9"/>
  <c r="GT63" i="9"/>
  <c r="GX63" i="9" s="1"/>
  <c r="GQ64" i="9"/>
  <c r="FO66" i="9"/>
  <c r="FN67" i="9"/>
  <c r="EJ67" i="9" s="1"/>
  <c r="GV67" i="9"/>
  <c r="GR67" i="9"/>
  <c r="DJ69" i="9"/>
  <c r="AT69" i="9"/>
  <c r="AV69" i="9"/>
  <c r="GF51" i="9"/>
  <c r="GJ51" i="9" s="1"/>
  <c r="P51" i="9"/>
  <c r="AT52" i="9"/>
  <c r="AV52" i="9" s="1"/>
  <c r="BD57" i="9"/>
  <c r="GN57" i="9"/>
  <c r="FQ57" i="9"/>
  <c r="FA57" i="9"/>
  <c r="GP57" i="9"/>
  <c r="GO58" i="9"/>
  <c r="BE58" i="9"/>
  <c r="BK58" i="9" s="1"/>
  <c r="AG58" i="9" s="1"/>
  <c r="CP58" i="9"/>
  <c r="CR58" i="9" s="1"/>
  <c r="GG60" i="9"/>
  <c r="GK60" i="9" s="1"/>
  <c r="HH60" i="9"/>
  <c r="CV62" i="9"/>
  <c r="DF62" i="9" s="1"/>
  <c r="CB62" i="9" s="1"/>
  <c r="DH62" i="9" s="1"/>
  <c r="GQ63" i="9"/>
  <c r="GU63" i="9"/>
  <c r="GF64" i="9"/>
  <c r="GJ64" i="9" s="1"/>
  <c r="P64" i="9"/>
  <c r="AZ64" i="9"/>
  <c r="GI66" i="9"/>
  <c r="GU66" i="9"/>
  <c r="GY66" i="9" s="1"/>
  <c r="GY68" i="9"/>
  <c r="BJ69" i="9"/>
  <c r="AF69" i="9" s="1"/>
  <c r="FA55" i="9"/>
  <c r="GN56" i="9"/>
  <c r="BD56" i="9"/>
  <c r="AV58" i="9"/>
  <c r="Q59" i="9"/>
  <c r="AU59" i="9"/>
  <c r="GP59" i="9"/>
  <c r="GT59" i="9"/>
  <c r="GX59" i="9" s="1"/>
  <c r="DG60" i="9"/>
  <c r="CC60" i="9" s="1"/>
  <c r="DI60" i="9" s="1"/>
  <c r="GX60" i="9"/>
  <c r="GF61" i="9"/>
  <c r="GJ61" i="9" s="1"/>
  <c r="P61" i="9"/>
  <c r="AZ61" i="9"/>
  <c r="DG62" i="9"/>
  <c r="CC62" i="9" s="1"/>
  <c r="DI62" i="9" s="1"/>
  <c r="P63" i="9"/>
  <c r="BA69" i="9"/>
  <c r="BK69" i="9" s="1"/>
  <c r="AG69" i="9" s="1"/>
  <c r="GG69" i="9"/>
  <c r="GK69" i="9" s="1"/>
  <c r="Q69" i="9"/>
  <c r="FP55" i="9"/>
  <c r="HF57" i="9"/>
  <c r="GG58" i="9"/>
  <c r="GK58" i="9" s="1"/>
  <c r="Q58" i="9"/>
  <c r="EY59" i="9"/>
  <c r="BE60" i="9"/>
  <c r="BK60" i="9" s="1"/>
  <c r="AG60" i="9" s="1"/>
  <c r="GO60" i="9"/>
  <c r="FQ60" i="9"/>
  <c r="FA60" i="9"/>
  <c r="AW62" i="9"/>
  <c r="AU62" i="9"/>
  <c r="GO63" i="9"/>
  <c r="BE63" i="9"/>
  <c r="HD63" i="9"/>
  <c r="HH63" i="9" s="1"/>
  <c r="FO64" i="9"/>
  <c r="EK64" i="9" s="1"/>
  <c r="GI64" i="9"/>
  <c r="BA65" i="9"/>
  <c r="BK65" i="9" s="1"/>
  <c r="AG65" i="9" s="1"/>
  <c r="GG65" i="9"/>
  <c r="GK65" i="9" s="1"/>
  <c r="Q65" i="9"/>
  <c r="BK67" i="9"/>
  <c r="AG67" i="9" s="1"/>
  <c r="GG70" i="9"/>
  <c r="GK70" i="9" s="1"/>
  <c r="Q70" i="9"/>
  <c r="CQ58" i="9"/>
  <c r="CS58" i="9" s="1"/>
  <c r="FA59" i="9"/>
  <c r="CP61" i="9"/>
  <c r="CR61" i="9" s="1"/>
  <c r="CP63" i="9"/>
  <c r="CR63" i="9" s="1"/>
  <c r="CQ64" i="9"/>
  <c r="CS64" i="9" s="1"/>
  <c r="BJ65" i="9"/>
  <c r="AF65" i="9" s="1"/>
  <c r="DG65" i="9"/>
  <c r="CC65" i="9" s="1"/>
  <c r="DI65" i="9" s="1"/>
  <c r="HI65" i="9"/>
  <c r="GJ67" i="9"/>
  <c r="BJ67" i="9"/>
  <c r="AF67" i="9" s="1"/>
  <c r="GI67" i="9"/>
  <c r="GU67" i="9"/>
  <c r="DF68" i="9"/>
  <c r="CB68" i="9" s="1"/>
  <c r="DH68" i="9" s="1"/>
  <c r="EJ68" i="9"/>
  <c r="FP68" i="9"/>
  <c r="GP70" i="9"/>
  <c r="AT70" i="9"/>
  <c r="AV70" i="9" s="1"/>
  <c r="CQ70" i="9"/>
  <c r="CS70" i="9" s="1"/>
  <c r="DK70" i="9"/>
  <c r="AT60" i="9"/>
  <c r="EY63" i="9"/>
  <c r="FA63" i="9" s="1"/>
  <c r="FQ63" i="9"/>
  <c r="GF63" i="9"/>
  <c r="GJ63" i="9" s="1"/>
  <c r="FA65" i="9"/>
  <c r="GY65" i="9"/>
  <c r="DG68" i="9"/>
  <c r="CC68" i="9" s="1"/>
  <c r="DI68" i="9" s="1"/>
  <c r="HG69" i="9"/>
  <c r="FO69" i="9"/>
  <c r="EK69" i="9" s="1"/>
  <c r="GN70" i="9"/>
  <c r="GI62" i="9"/>
  <c r="DQ63" i="9"/>
  <c r="DQ65" i="9"/>
  <c r="HK65" i="9" s="1"/>
  <c r="AW65" i="9"/>
  <c r="HD65" i="9"/>
  <c r="DD65" i="9"/>
  <c r="DF65" i="9" s="1"/>
  <c r="CB65" i="9" s="1"/>
  <c r="DH65" i="9" s="1"/>
  <c r="DF67" i="9"/>
  <c r="CB67" i="9" s="1"/>
  <c r="DH67" i="9" s="1"/>
  <c r="GW67" i="9"/>
  <c r="GS67" i="9"/>
  <c r="EX69" i="9"/>
  <c r="EZ69" i="9" s="1"/>
  <c r="GN61" i="9"/>
  <c r="BD61" i="9"/>
  <c r="HG61" i="9"/>
  <c r="HE63" i="9"/>
  <c r="DE63" i="9"/>
  <c r="DG63" i="9" s="1"/>
  <c r="CC63" i="9" s="1"/>
  <c r="DI63" i="9" s="1"/>
  <c r="GH63" i="9"/>
  <c r="HD64" i="9"/>
  <c r="HH64" i="9" s="1"/>
  <c r="CP64" i="9"/>
  <c r="DN64" i="9" s="1"/>
  <c r="DP64" i="9" s="1"/>
  <c r="HJ64" i="9" s="1"/>
  <c r="GU64" i="9"/>
  <c r="GY64" i="9" s="1"/>
  <c r="GF66" i="9"/>
  <c r="GJ66" i="9" s="1"/>
  <c r="P66" i="9"/>
  <c r="GX66" i="9"/>
  <c r="GH67" i="9"/>
  <c r="BI68" i="9"/>
  <c r="HI68" i="9" s="1"/>
  <c r="DF69" i="9"/>
  <c r="CB69" i="9" s="1"/>
  <c r="DH69" i="9" s="1"/>
  <c r="FA69" i="9"/>
  <c r="FA62" i="9"/>
  <c r="GS64" i="9"/>
  <c r="FN64" i="9"/>
  <c r="CR65" i="9"/>
  <c r="FO65" i="9"/>
  <c r="EK65" i="9" s="1"/>
  <c r="HF65" i="9"/>
  <c r="CW67" i="9"/>
  <c r="DG67" i="9" s="1"/>
  <c r="CC67" i="9" s="1"/>
  <c r="DI67" i="9" s="1"/>
  <c r="GG67" i="9"/>
  <c r="GK67" i="9" s="1"/>
  <c r="HF67" i="9"/>
  <c r="CR69" i="9"/>
  <c r="GF70" i="9"/>
  <c r="GJ70" i="9" s="1"/>
  <c r="P70" i="9"/>
  <c r="AZ70" i="9"/>
  <c r="BJ70" i="9" s="1"/>
  <c r="AF70" i="9" s="1"/>
  <c r="AW64" i="9"/>
  <c r="DF64" i="9"/>
  <c r="CB64" i="9" s="1"/>
  <c r="DH64" i="9" s="1"/>
  <c r="CR67" i="9"/>
  <c r="AW69" i="9"/>
  <c r="HE70" i="9"/>
  <c r="HI70" i="9" s="1"/>
  <c r="BI70" i="9"/>
  <c r="FQ65" i="9"/>
  <c r="EY65" i="9"/>
  <c r="GO66" i="9"/>
  <c r="BE66" i="9"/>
  <c r="BK66" i="9" s="1"/>
  <c r="AG66" i="9" s="1"/>
  <c r="GH66" i="9"/>
  <c r="CQ67" i="9"/>
  <c r="CS67" i="9" s="1"/>
  <c r="GX68" i="9"/>
  <c r="CR70" i="9"/>
  <c r="DJ70" i="9"/>
  <c r="GI63" i="9"/>
  <c r="HF63" i="9"/>
  <c r="GN64" i="9"/>
  <c r="P65" i="9"/>
  <c r="DJ65" i="9"/>
  <c r="AT65" i="9"/>
  <c r="AV65" i="9" s="1"/>
  <c r="FP65" i="9"/>
  <c r="EX65" i="9"/>
  <c r="EZ65" i="9" s="1"/>
  <c r="GN65" i="9"/>
  <c r="GG66" i="9"/>
  <c r="GK66" i="9" s="1"/>
  <c r="Q66" i="9"/>
  <c r="CQ66" i="9"/>
  <c r="CS66" i="9"/>
  <c r="DK66" i="9"/>
  <c r="AT67" i="9"/>
  <c r="DJ67" i="9"/>
  <c r="AV67" i="9"/>
  <c r="EY67" i="9"/>
  <c r="FA67" i="9" s="1"/>
  <c r="HH68" i="9"/>
  <c r="HF69" i="9"/>
  <c r="GO70" i="9"/>
  <c r="BE70" i="9"/>
  <c r="BK70" i="9" s="1"/>
  <c r="AG70" i="9" s="1"/>
  <c r="HD66" i="9"/>
  <c r="AW68" i="9"/>
  <c r="CP68" i="9"/>
  <c r="CR68" i="9" s="1"/>
  <c r="FA68" i="9"/>
  <c r="AV64" i="9"/>
  <c r="EZ64" i="9"/>
  <c r="HE66" i="9"/>
  <c r="HI66" i="9" s="1"/>
  <c r="BH66" i="9"/>
  <c r="EZ66" i="9"/>
  <c r="GQ67" i="9"/>
  <c r="GF68" i="9"/>
  <c r="GJ68" i="9" s="1"/>
  <c r="P68" i="9"/>
  <c r="DJ68" i="9"/>
  <c r="FQ68" i="9"/>
  <c r="EZ70" i="9"/>
  <c r="BD64" i="9"/>
  <c r="GP65" i="9"/>
  <c r="GX65" i="9" s="1"/>
  <c r="GT67" i="9"/>
  <c r="GX67" i="9" s="1"/>
  <c r="BD68" i="9"/>
  <c r="BJ68" i="9" s="1"/>
  <c r="AF68" i="9" s="1"/>
  <c r="GP69" i="9"/>
  <c r="GX69" i="9" s="1"/>
  <c r="BD66" i="9"/>
  <c r="BJ66" i="9" s="1"/>
  <c r="AF66" i="9" s="1"/>
  <c r="FQ38" i="9"/>
  <c r="EK38" i="9"/>
  <c r="EJ36" i="9"/>
  <c r="FP36" i="9"/>
  <c r="EJ26" i="9"/>
  <c r="FP26" i="9"/>
  <c r="GY34" i="9"/>
  <c r="CR32" i="9"/>
  <c r="GU25" i="9"/>
  <c r="GI25" i="9"/>
  <c r="CQ38" i="9"/>
  <c r="CS38" i="9"/>
  <c r="DK38" i="9"/>
  <c r="CQ1" i="9"/>
  <c r="AT38" i="9"/>
  <c r="AV38" i="9" s="1"/>
  <c r="EK34" i="9"/>
  <c r="HD33" i="9"/>
  <c r="HH33" i="9" s="1"/>
  <c r="BJ31" i="9"/>
  <c r="AF31" i="9" s="1"/>
  <c r="HE30" i="9"/>
  <c r="HI30" i="9" s="1"/>
  <c r="DE30" i="9"/>
  <c r="P25" i="9"/>
  <c r="GG13" i="9"/>
  <c r="GK13" i="9" s="1"/>
  <c r="FE13" i="9"/>
  <c r="FO13" i="9" s="1"/>
  <c r="AT40" i="9"/>
  <c r="AV40" i="9" s="1"/>
  <c r="HD39" i="9"/>
  <c r="HH39" i="9" s="1"/>
  <c r="GR39" i="9"/>
  <c r="GV39" i="9"/>
  <c r="GZ39" i="9" s="1"/>
  <c r="DG39" i="9"/>
  <c r="CC39" i="9" s="1"/>
  <c r="DI39" i="9" s="1"/>
  <c r="GY38" i="9"/>
  <c r="GF38" i="9"/>
  <c r="GJ38" i="9" s="1"/>
  <c r="EZ38" i="9"/>
  <c r="P36" i="9"/>
  <c r="AT35" i="9"/>
  <c r="AV35" i="9" s="1"/>
  <c r="BK34" i="9"/>
  <c r="AG34" i="9" s="1"/>
  <c r="GH33" i="9"/>
  <c r="DN33" i="9"/>
  <c r="DP33" i="9" s="1"/>
  <c r="HJ33" i="9" s="1"/>
  <c r="CV33" i="9"/>
  <c r="DF33" i="9" s="1"/>
  <c r="CB33" i="9" s="1"/>
  <c r="DH33" i="9" s="1"/>
  <c r="GF33" i="9"/>
  <c r="GV33" i="9" s="1"/>
  <c r="FN31" i="9"/>
  <c r="BJ30" i="9"/>
  <c r="AF30" i="9" s="1"/>
  <c r="GF30" i="9"/>
  <c r="GJ30" i="9" s="1"/>
  <c r="P30" i="9"/>
  <c r="FH28" i="9"/>
  <c r="GN28" i="9"/>
  <c r="CV28" i="9"/>
  <c r="DF28" i="9" s="1"/>
  <c r="CB28" i="9" s="1"/>
  <c r="DH28" i="9" s="1"/>
  <c r="GF28" i="9"/>
  <c r="GJ28" i="9" s="1"/>
  <c r="GS26" i="9"/>
  <c r="HA26" i="9" s="1"/>
  <c r="GQ25" i="9"/>
  <c r="GY23" i="9"/>
  <c r="GS22" i="9"/>
  <c r="GW22" i="9"/>
  <c r="HD21" i="9"/>
  <c r="HH21" i="9" s="1"/>
  <c r="BH21" i="9"/>
  <c r="P21" i="9"/>
  <c r="EJ12" i="9"/>
  <c r="FP12" i="9"/>
  <c r="BE40" i="9"/>
  <c r="GO40" i="9"/>
  <c r="GR33" i="9"/>
  <c r="CP32" i="9"/>
  <c r="GQ26" i="9"/>
  <c r="CQ26" i="9"/>
  <c r="CS26" i="9" s="1"/>
  <c r="DK26" i="9"/>
  <c r="AU26" i="9"/>
  <c r="AW26" i="9" s="1"/>
  <c r="DK39" i="9"/>
  <c r="AU39" i="9"/>
  <c r="AW39" i="9" s="1"/>
  <c r="CS37" i="9"/>
  <c r="EX32" i="9"/>
  <c r="EZ32" i="9"/>
  <c r="FP32" i="9"/>
  <c r="EK29" i="9"/>
  <c r="FQ29" i="9"/>
  <c r="DQ1" i="9"/>
  <c r="DO1" i="9"/>
  <c r="HK1" i="9"/>
  <c r="GG38" i="9"/>
  <c r="GK38" i="9" s="1"/>
  <c r="BJ37" i="9"/>
  <c r="AF37" i="9" s="1"/>
  <c r="EX34" i="9"/>
  <c r="EZ34" i="9" s="1"/>
  <c r="CQ30" i="9"/>
  <c r="CS30" i="9" s="1"/>
  <c r="GQ30" i="9"/>
  <c r="GY30" i="9" s="1"/>
  <c r="DJ25" i="9"/>
  <c r="AV25" i="9"/>
  <c r="GQ22" i="9"/>
  <c r="GU22" i="9"/>
  <c r="EX15" i="9"/>
  <c r="EZ15" i="9" s="1"/>
  <c r="GH15" i="9"/>
  <c r="GH40" i="9"/>
  <c r="FP40" i="9"/>
  <c r="DN40" i="9"/>
  <c r="DP40" i="9" s="1"/>
  <c r="HJ40" i="9" s="1"/>
  <c r="BK38" i="9"/>
  <c r="AG38" i="9" s="1"/>
  <c r="AU37" i="9"/>
  <c r="AW37" i="9" s="1"/>
  <c r="DK37" i="9"/>
  <c r="Q37" i="9"/>
  <c r="HD36" i="9"/>
  <c r="HH36" i="9" s="1"/>
  <c r="HA33" i="9"/>
  <c r="GI32" i="9"/>
  <c r="GU32" i="9"/>
  <c r="GY32" i="9" s="1"/>
  <c r="P32" i="9"/>
  <c r="FH32" i="9"/>
  <c r="FN32" i="9" s="1"/>
  <c r="EJ32" i="9" s="1"/>
  <c r="GN32" i="9"/>
  <c r="HE32" i="9"/>
  <c r="HI32" i="9" s="1"/>
  <c r="BI32" i="9"/>
  <c r="BK32" i="9" s="1"/>
  <c r="AG32" i="9" s="1"/>
  <c r="GQ31" i="9"/>
  <c r="AU31" i="9"/>
  <c r="AW31" i="9" s="1"/>
  <c r="HD31" i="9"/>
  <c r="HH31" i="9" s="1"/>
  <c r="GH27" i="9"/>
  <c r="GT27" i="9"/>
  <c r="GP26" i="9"/>
  <c r="GT26" i="9"/>
  <c r="GX26" i="9" s="1"/>
  <c r="GO24" i="9"/>
  <c r="Q24" i="9"/>
  <c r="BE24" i="9"/>
  <c r="BK24" i="9" s="1"/>
  <c r="AG24" i="9" s="1"/>
  <c r="DF23" i="9"/>
  <c r="CB23" i="9" s="1"/>
  <c r="DH23" i="9" s="1"/>
  <c r="CQ23" i="9"/>
  <c r="CS23" i="9" s="1"/>
  <c r="DK23" i="9"/>
  <c r="GV18" i="9"/>
  <c r="GX39" i="9"/>
  <c r="P38" i="9"/>
  <c r="HD38" i="9"/>
  <c r="HH38" i="9" s="1"/>
  <c r="CQ36" i="9"/>
  <c r="CS36" i="9" s="1"/>
  <c r="DK36" i="9"/>
  <c r="BE35" i="9"/>
  <c r="GO35" i="9"/>
  <c r="Q35" i="9"/>
  <c r="GN35" i="9"/>
  <c r="BD35" i="9"/>
  <c r="BJ35" i="9" s="1"/>
  <c r="AF35" i="9" s="1"/>
  <c r="BM30" i="9"/>
  <c r="EK40" i="9"/>
  <c r="GS37" i="9"/>
  <c r="GW37" i="9"/>
  <c r="HA37" i="9" s="1"/>
  <c r="HE35" i="9"/>
  <c r="HI35" i="9" s="1"/>
  <c r="DE35" i="9"/>
  <c r="DG35" i="9" s="1"/>
  <c r="CC35" i="9" s="1"/>
  <c r="DI35" i="9" s="1"/>
  <c r="CV27" i="9"/>
  <c r="DF27" i="9" s="1"/>
  <c r="CB27" i="9" s="1"/>
  <c r="DH27" i="9" s="1"/>
  <c r="GF27" i="9"/>
  <c r="BK26" i="9"/>
  <c r="AG26" i="9" s="1"/>
  <c r="GH37" i="9"/>
  <c r="AV37" i="9"/>
  <c r="DJ37" i="9"/>
  <c r="FO36" i="9"/>
  <c r="FN35" i="9"/>
  <c r="GQ35" i="9"/>
  <c r="CQ35" i="9"/>
  <c r="CS35" i="9" s="1"/>
  <c r="GX33" i="9"/>
  <c r="GG30" i="9"/>
  <c r="CW30" i="9"/>
  <c r="DG30" i="9" s="1"/>
  <c r="CC30" i="9" s="1"/>
  <c r="DI30" i="9" s="1"/>
  <c r="CR23" i="9"/>
  <c r="P39" i="9"/>
  <c r="AZ39" i="9"/>
  <c r="BJ39" i="9" s="1"/>
  <c r="AF39" i="9" s="1"/>
  <c r="GF39" i="9"/>
  <c r="GJ39" i="9" s="1"/>
  <c r="BJ21" i="9"/>
  <c r="AF21" i="9" s="1"/>
  <c r="DL32" i="9"/>
  <c r="EZ24" i="9"/>
  <c r="EX24" i="9"/>
  <c r="FP24" i="9"/>
  <c r="AV39" i="9"/>
  <c r="BJ34" i="9"/>
  <c r="AF34" i="9" s="1"/>
  <c r="GX38" i="9"/>
  <c r="GX37" i="9"/>
  <c r="DJ36" i="9"/>
  <c r="AT36" i="9"/>
  <c r="AV36" i="9" s="1"/>
  <c r="GN34" i="9"/>
  <c r="P27" i="9"/>
  <c r="GS38" i="9"/>
  <c r="GW38" i="9"/>
  <c r="HA38" i="9" s="1"/>
  <c r="GX40" i="9"/>
  <c r="CP40" i="9"/>
  <c r="P40" i="9"/>
  <c r="HD40" i="9"/>
  <c r="HH40" i="9" s="1"/>
  <c r="GG39" i="9"/>
  <c r="GK39" i="9" s="1"/>
  <c r="EX39" i="9"/>
  <c r="EZ39" i="9" s="1"/>
  <c r="FP39" i="9"/>
  <c r="DN39" i="9"/>
  <c r="DP39" i="9" s="1"/>
  <c r="HJ39" i="9" s="1"/>
  <c r="GK37" i="9"/>
  <c r="GT36" i="9"/>
  <c r="GH36" i="9"/>
  <c r="CV36" i="9"/>
  <c r="DF36" i="9" s="1"/>
  <c r="CB36" i="9" s="1"/>
  <c r="DH36" i="9" s="1"/>
  <c r="GF36" i="9"/>
  <c r="GJ36" i="9" s="1"/>
  <c r="DN35" i="9"/>
  <c r="DP35" i="9"/>
  <c r="HJ35" i="9" s="1"/>
  <c r="CQ32" i="9"/>
  <c r="CS32" i="9"/>
  <c r="DK32" i="9"/>
  <c r="DG32" i="9"/>
  <c r="CC32" i="9" s="1"/>
  <c r="DI32" i="9" s="1"/>
  <c r="GS28" i="9"/>
  <c r="EX28" i="9"/>
  <c r="EZ28" i="9" s="1"/>
  <c r="CV24" i="9"/>
  <c r="DF24" i="9" s="1"/>
  <c r="CB24" i="9" s="1"/>
  <c r="DH24" i="9" s="1"/>
  <c r="P24" i="9"/>
  <c r="EK23" i="9"/>
  <c r="FQ23" i="9"/>
  <c r="GP21" i="9"/>
  <c r="GX21" i="9" s="1"/>
  <c r="BL20" i="9"/>
  <c r="DL20" i="9"/>
  <c r="CW19" i="9"/>
  <c r="GG19" i="9"/>
  <c r="AT16" i="9"/>
  <c r="AV16" i="9"/>
  <c r="DJ16" i="9"/>
  <c r="CV10" i="9"/>
  <c r="DF10" i="9" s="1"/>
  <c r="CB10" i="9" s="1"/>
  <c r="DH10" i="9" s="1"/>
  <c r="P10" i="9"/>
  <c r="GF10" i="9"/>
  <c r="GG9" i="9"/>
  <c r="GW9" i="9" s="1"/>
  <c r="Q9" i="9"/>
  <c r="BA9" i="9"/>
  <c r="GI40" i="9"/>
  <c r="GY40" i="9" s="1"/>
  <c r="BD40" i="9"/>
  <c r="BJ40" i="9" s="1"/>
  <c r="AF40" i="9" s="1"/>
  <c r="GN40" i="9"/>
  <c r="FA38" i="9"/>
  <c r="GQ37" i="9"/>
  <c r="GI35" i="9"/>
  <c r="BK35" i="9"/>
  <c r="AG35" i="9" s="1"/>
  <c r="DN31" i="9"/>
  <c r="DP31" i="9" s="1"/>
  <c r="HJ31" i="9" s="1"/>
  <c r="Q31" i="9"/>
  <c r="BA31" i="9"/>
  <c r="GI29" i="9"/>
  <c r="GU29" i="9"/>
  <c r="FN28" i="9"/>
  <c r="EJ28" i="9" s="1"/>
  <c r="GG28" i="9"/>
  <c r="CW28" i="9"/>
  <c r="DG28" i="9" s="1"/>
  <c r="CC28" i="9" s="1"/>
  <c r="DI28" i="9" s="1"/>
  <c r="GQ27" i="9"/>
  <c r="GP24" i="9"/>
  <c r="BK23" i="9"/>
  <c r="AG23" i="9" s="1"/>
  <c r="GR20" i="9"/>
  <c r="EX20" i="9"/>
  <c r="EZ20" i="9" s="1"/>
  <c r="FN20" i="9"/>
  <c r="EJ20" i="9" s="1"/>
  <c r="CV19" i="9"/>
  <c r="GF19" i="9"/>
  <c r="GJ19" i="9" s="1"/>
  <c r="GP23" i="9"/>
  <c r="GT23" i="9"/>
  <c r="GX23" i="9" s="1"/>
  <c r="GJ23" i="9"/>
  <c r="CP11" i="9"/>
  <c r="GH11" i="9"/>
  <c r="GX11" i="9" s="1"/>
  <c r="DG40" i="9"/>
  <c r="CC40" i="9" s="1"/>
  <c r="DI40" i="9" s="1"/>
  <c r="GI39" i="9"/>
  <c r="GY39" i="9" s="1"/>
  <c r="GV38" i="9"/>
  <c r="GZ38" i="9" s="1"/>
  <c r="BJ38" i="9"/>
  <c r="AF38" i="9" s="1"/>
  <c r="DE37" i="9"/>
  <c r="DG37" i="9" s="1"/>
  <c r="CC37" i="9" s="1"/>
  <c r="DI37" i="9" s="1"/>
  <c r="BK37" i="9"/>
  <c r="AG37" i="9" s="1"/>
  <c r="DK35" i="9"/>
  <c r="AU35" i="9"/>
  <c r="AW35" i="9" s="1"/>
  <c r="GI34" i="9"/>
  <c r="FP34" i="9"/>
  <c r="GH34" i="9"/>
  <c r="GX34" i="9" s="1"/>
  <c r="DA31" i="9"/>
  <c r="GO31" i="9"/>
  <c r="FQ30" i="9"/>
  <c r="FA30" i="9"/>
  <c r="GX29" i="9"/>
  <c r="BH29" i="9"/>
  <c r="HD29" i="9"/>
  <c r="HH29" i="9" s="1"/>
  <c r="EX27" i="9"/>
  <c r="EZ27" i="9" s="1"/>
  <c r="DF26" i="9"/>
  <c r="CB26" i="9" s="1"/>
  <c r="DH26" i="9" s="1"/>
  <c r="GK24" i="9"/>
  <c r="AU24" i="9"/>
  <c r="DK24" i="9"/>
  <c r="AW24" i="9"/>
  <c r="AT23" i="9"/>
  <c r="AV23" i="9" s="1"/>
  <c r="DJ23" i="9"/>
  <c r="GV22" i="9"/>
  <c r="CP21" i="9"/>
  <c r="CR21" i="9"/>
  <c r="DF21" i="9"/>
  <c r="CB21" i="9" s="1"/>
  <c r="DH21" i="9" s="1"/>
  <c r="DP17" i="9"/>
  <c r="DN17" i="9"/>
  <c r="HE14" i="9"/>
  <c r="HI14" i="9" s="1"/>
  <c r="BI14" i="9"/>
  <c r="Q14" i="9"/>
  <c r="GY13" i="9"/>
  <c r="AW38" i="9"/>
  <c r="BJ36" i="9"/>
  <c r="AF36" i="9" s="1"/>
  <c r="Q36" i="9"/>
  <c r="GG36" i="9"/>
  <c r="BA36" i="9"/>
  <c r="BK36" i="9" s="1"/>
  <c r="AG36" i="9" s="1"/>
  <c r="EX33" i="9"/>
  <c r="EZ33" i="9" s="1"/>
  <c r="FP33" i="9"/>
  <c r="P33" i="9"/>
  <c r="AZ33" i="9"/>
  <c r="BJ33" i="9" s="1"/>
  <c r="AF33" i="9" s="1"/>
  <c r="FO32" i="9"/>
  <c r="AV31" i="9"/>
  <c r="GT30" i="9"/>
  <c r="GX30" i="9" s="1"/>
  <c r="EX30" i="9"/>
  <c r="EZ30" i="9"/>
  <c r="BH30" i="9"/>
  <c r="HD30" i="9"/>
  <c r="HH30" i="9" s="1"/>
  <c r="DF29" i="9"/>
  <c r="CB29" i="9" s="1"/>
  <c r="DH29" i="9" s="1"/>
  <c r="CP29" i="9"/>
  <c r="CR29" i="9" s="1"/>
  <c r="CP27" i="9"/>
  <c r="CR27" i="9" s="1"/>
  <c r="BH27" i="9"/>
  <c r="BJ27" i="9" s="1"/>
  <c r="AF27" i="9" s="1"/>
  <c r="HD27" i="9"/>
  <c r="HH27" i="9" s="1"/>
  <c r="GY26" i="9"/>
  <c r="BJ25" i="9"/>
  <c r="AF25" i="9" s="1"/>
  <c r="GH25" i="9"/>
  <c r="GX25" i="9" s="1"/>
  <c r="AV24" i="9"/>
  <c r="DJ24" i="9"/>
  <c r="BA22" i="9"/>
  <c r="BK22" i="9" s="1"/>
  <c r="AG22" i="9" s="1"/>
  <c r="FN21" i="9"/>
  <c r="EJ21" i="9" s="1"/>
  <c r="DE19" i="9"/>
  <c r="HE19" i="9"/>
  <c r="HI19" i="9" s="1"/>
  <c r="BJ16" i="9"/>
  <c r="AF16" i="9" s="1"/>
  <c r="GP15" i="9"/>
  <c r="GT15" i="9"/>
  <c r="GX15" i="9" s="1"/>
  <c r="HE13" i="9"/>
  <c r="HI13" i="9" s="1"/>
  <c r="BI13" i="9"/>
  <c r="GR10" i="9"/>
  <c r="GV10" i="9"/>
  <c r="AV10" i="9"/>
  <c r="DJ10" i="9"/>
  <c r="AT10" i="9"/>
  <c r="GR16" i="9"/>
  <c r="GV16" i="9"/>
  <c r="GZ16" i="9" s="1"/>
  <c r="AW15" i="9"/>
  <c r="CQ40" i="9"/>
  <c r="CS40" i="9" s="1"/>
  <c r="DK40" i="9"/>
  <c r="EY37" i="9"/>
  <c r="FQ37" i="9"/>
  <c r="FA37" i="9"/>
  <c r="BD37" i="9"/>
  <c r="GN37" i="9"/>
  <c r="CR40" i="9"/>
  <c r="BK39" i="9"/>
  <c r="AG39" i="9" s="1"/>
  <c r="GF37" i="9"/>
  <c r="GJ37" i="9" s="1"/>
  <c r="FP37" i="9"/>
  <c r="AT34" i="9"/>
  <c r="AV34" i="9" s="1"/>
  <c r="P34" i="9"/>
  <c r="DG33" i="9"/>
  <c r="CC33" i="9" s="1"/>
  <c r="DI33" i="9" s="1"/>
  <c r="AU33" i="9"/>
  <c r="AW33" i="9" s="1"/>
  <c r="DK33" i="9"/>
  <c r="Q33" i="9"/>
  <c r="GP32" i="9"/>
  <c r="GT32" i="9"/>
  <c r="GX32" i="9" s="1"/>
  <c r="AT32" i="9"/>
  <c r="AV32" i="9" s="1"/>
  <c r="DJ32" i="9"/>
  <c r="GP31" i="9"/>
  <c r="GT31" i="9"/>
  <c r="GX31" i="9" s="1"/>
  <c r="CP30" i="9"/>
  <c r="CR30" i="9" s="1"/>
  <c r="DJ30" i="9"/>
  <c r="GO30" i="9"/>
  <c r="Q30" i="9"/>
  <c r="GQ29" i="9"/>
  <c r="FN29" i="9"/>
  <c r="GN29" i="9"/>
  <c r="GI28" i="9"/>
  <c r="DJ27" i="9"/>
  <c r="FQ26" i="9"/>
  <c r="EY26" i="9"/>
  <c r="FA26" i="9" s="1"/>
  <c r="HD25" i="9"/>
  <c r="HH25" i="9" s="1"/>
  <c r="GT24" i="9"/>
  <c r="FO24" i="9"/>
  <c r="EK24" i="9" s="1"/>
  <c r="FH22" i="9"/>
  <c r="FN22" i="9" s="1"/>
  <c r="CP20" i="9"/>
  <c r="CR20" i="9" s="1"/>
  <c r="HD19" i="9"/>
  <c r="HH19" i="9" s="1"/>
  <c r="DD19" i="9"/>
  <c r="BJ19" i="9"/>
  <c r="AF19" i="9" s="1"/>
  <c r="HJ17" i="9"/>
  <c r="GK11" i="9"/>
  <c r="GQ9" i="9"/>
  <c r="CQ9" i="9"/>
  <c r="CS9" i="9" s="1"/>
  <c r="BE19" i="9"/>
  <c r="BK19" i="9" s="1"/>
  <c r="AG19" i="9" s="1"/>
  <c r="GO19" i="9"/>
  <c r="EX17" i="9"/>
  <c r="EZ17" i="9" s="1"/>
  <c r="GH17" i="9"/>
  <c r="DK14" i="9"/>
  <c r="AU14" i="9"/>
  <c r="AW14" i="9" s="1"/>
  <c r="Q40" i="9"/>
  <c r="GG40" i="9"/>
  <c r="GK40" i="9" s="1"/>
  <c r="GI37" i="9"/>
  <c r="GY37" i="9" s="1"/>
  <c r="FQ35" i="9"/>
  <c r="EY35" i="9"/>
  <c r="FA35" i="9" s="1"/>
  <c r="CP35" i="9"/>
  <c r="CR35" i="9" s="1"/>
  <c r="P35" i="9"/>
  <c r="GF35" i="9"/>
  <c r="GJ35" i="9" s="1"/>
  <c r="FA34" i="9"/>
  <c r="CQ34" i="9"/>
  <c r="CS34" i="9" s="1"/>
  <c r="Q34" i="9"/>
  <c r="GG34" i="9"/>
  <c r="GK34" i="9" s="1"/>
  <c r="GI33" i="9"/>
  <c r="EY33" i="9"/>
  <c r="FA33" i="9" s="1"/>
  <c r="FQ33" i="9"/>
  <c r="DG31" i="9"/>
  <c r="CC31" i="9" s="1"/>
  <c r="DI31" i="9" s="1"/>
  <c r="GN31" i="9"/>
  <c r="GI31" i="9"/>
  <c r="GY31" i="9" s="1"/>
  <c r="GN30" i="9"/>
  <c r="EX29" i="9"/>
  <c r="EZ29" i="9" s="1"/>
  <c r="Q29" i="9"/>
  <c r="GG29" i="9"/>
  <c r="GK29" i="9" s="1"/>
  <c r="BK28" i="9"/>
  <c r="AG28" i="9" s="1"/>
  <c r="AT28" i="9"/>
  <c r="DN28" i="9" s="1"/>
  <c r="DP28" i="9" s="1"/>
  <c r="HJ28" i="9" s="1"/>
  <c r="Q28" i="9"/>
  <c r="CQ27" i="9"/>
  <c r="CS27" i="9" s="1"/>
  <c r="DK27" i="9"/>
  <c r="AT27" i="9"/>
  <c r="AV27" i="9" s="1"/>
  <c r="GK26" i="9"/>
  <c r="CZ25" i="9"/>
  <c r="DF25" i="9" s="1"/>
  <c r="CB25" i="9" s="1"/>
  <c r="DH25" i="9" s="1"/>
  <c r="GN25" i="9"/>
  <c r="DM25" i="9"/>
  <c r="BM25" i="9"/>
  <c r="CR24" i="9"/>
  <c r="EX23" i="9"/>
  <c r="EZ23" i="9"/>
  <c r="AT21" i="9"/>
  <c r="DN21" i="9" s="1"/>
  <c r="DP21" i="9" s="1"/>
  <c r="HJ21" i="9" s="1"/>
  <c r="AV21" i="9"/>
  <c r="GP19" i="9"/>
  <c r="GI18" i="9"/>
  <c r="GU18" i="9"/>
  <c r="GY18" i="9" s="1"/>
  <c r="FP18" i="9"/>
  <c r="FD17" i="9"/>
  <c r="GF17" i="9"/>
  <c r="GJ17" i="9" s="1"/>
  <c r="GH16" i="9"/>
  <c r="GT16" i="9"/>
  <c r="GX16" i="9" s="1"/>
  <c r="DM1" i="9"/>
  <c r="BD1" i="9"/>
  <c r="BJ1" i="9" s="1"/>
  <c r="AF1" i="9" s="1"/>
  <c r="GN1" i="9"/>
  <c r="HE36" i="9"/>
  <c r="HI36" i="9" s="1"/>
  <c r="AV33" i="9"/>
  <c r="DF32" i="9"/>
  <c r="CB32" i="9" s="1"/>
  <c r="DH32" i="9" s="1"/>
  <c r="Q32" i="9"/>
  <c r="GG32" i="9"/>
  <c r="GK32" i="9" s="1"/>
  <c r="CQ31" i="9"/>
  <c r="DK31" i="9"/>
  <c r="CS31" i="9"/>
  <c r="GF31" i="9"/>
  <c r="GJ31" i="9" s="1"/>
  <c r="DK30" i="9"/>
  <c r="AU30" i="9"/>
  <c r="AW30" i="9"/>
  <c r="AT29" i="9"/>
  <c r="AV29" i="9" s="1"/>
  <c r="GH28" i="9"/>
  <c r="GX28" i="9" s="1"/>
  <c r="BJ28" i="9"/>
  <c r="AF28" i="9" s="1"/>
  <c r="P28" i="9"/>
  <c r="GU27" i="9"/>
  <c r="CP26" i="9"/>
  <c r="CR26" i="9"/>
  <c r="DJ26" i="9"/>
  <c r="FP25" i="9"/>
  <c r="EX25" i="9"/>
  <c r="EZ25" i="9" s="1"/>
  <c r="GR24" i="9"/>
  <c r="DG22" i="9"/>
  <c r="CC22" i="9" s="1"/>
  <c r="DI22" i="9" s="1"/>
  <c r="FO21" i="9"/>
  <c r="EK21" i="9" s="1"/>
  <c r="EY21" i="9"/>
  <c r="FA21" i="9"/>
  <c r="FQ21" i="9"/>
  <c r="GH20" i="9"/>
  <c r="GX20" i="9" s="1"/>
  <c r="DM20" i="9"/>
  <c r="BM20" i="9"/>
  <c r="DK19" i="9"/>
  <c r="AU19" i="9"/>
  <c r="AW19" i="9" s="1"/>
  <c r="Q19" i="9"/>
  <c r="GH18" i="9"/>
  <c r="GX18" i="9" s="1"/>
  <c r="AT18" i="9"/>
  <c r="AV18" i="9" s="1"/>
  <c r="EX16" i="9"/>
  <c r="EZ16" i="9" s="1"/>
  <c r="FP16" i="9"/>
  <c r="EY11" i="9"/>
  <c r="GI11" i="9"/>
  <c r="AU11" i="9"/>
  <c r="AW11" i="9" s="1"/>
  <c r="DK11" i="9"/>
  <c r="Q10" i="9"/>
  <c r="BA10" i="9"/>
  <c r="BK10" i="9" s="1"/>
  <c r="AG10" i="9" s="1"/>
  <c r="GS1" i="9"/>
  <c r="GW1" i="9"/>
  <c r="HA1" i="9" s="1"/>
  <c r="BA40" i="9"/>
  <c r="BK40" i="9" s="1"/>
  <c r="AG40" i="9" s="1"/>
  <c r="HE40" i="9"/>
  <c r="HI40" i="9" s="1"/>
  <c r="FQ39" i="9"/>
  <c r="FP38" i="9"/>
  <c r="Q38" i="9"/>
  <c r="HD35" i="9"/>
  <c r="HH35" i="9" s="1"/>
  <c r="GS34" i="9"/>
  <c r="GW34" i="9"/>
  <c r="HA34" i="9" s="1"/>
  <c r="HE34" i="9"/>
  <c r="HI34" i="9" s="1"/>
  <c r="GY33" i="9"/>
  <c r="FQ31" i="9"/>
  <c r="EY31" i="9"/>
  <c r="FA31" i="9" s="1"/>
  <c r="P31" i="9"/>
  <c r="DJ29" i="9"/>
  <c r="HE29" i="9"/>
  <c r="HI29" i="9" s="1"/>
  <c r="BI29" i="9"/>
  <c r="BK29" i="9" s="1"/>
  <c r="AG29" i="9" s="1"/>
  <c r="GP27" i="9"/>
  <c r="GV27" i="9"/>
  <c r="BD26" i="9"/>
  <c r="BJ26" i="9" s="1"/>
  <c r="AF26" i="9" s="1"/>
  <c r="GN26" i="9"/>
  <c r="GF25" i="9"/>
  <c r="GJ25" i="9" s="1"/>
  <c r="AZ24" i="9"/>
  <c r="BJ24" i="9" s="1"/>
  <c r="AF24" i="9" s="1"/>
  <c r="GF24" i="9"/>
  <c r="GH23" i="9"/>
  <c r="FP23" i="9"/>
  <c r="BD23" i="9"/>
  <c r="BJ23" i="9" s="1"/>
  <c r="AF23" i="9" s="1"/>
  <c r="Q23" i="9"/>
  <c r="GG23" i="9"/>
  <c r="GK23" i="9" s="1"/>
  <c r="FL22" i="9"/>
  <c r="HD22" i="9"/>
  <c r="HH22" i="9" s="1"/>
  <c r="DQ22" i="9"/>
  <c r="HK22" i="9"/>
  <c r="AW22" i="9"/>
  <c r="FP21" i="9"/>
  <c r="EZ21" i="9"/>
  <c r="FO20" i="9"/>
  <c r="DJ20" i="9"/>
  <c r="AT20" i="9"/>
  <c r="AV20" i="9" s="1"/>
  <c r="FN19" i="9"/>
  <c r="AT19" i="9"/>
  <c r="AV19" i="9" s="1"/>
  <c r="EZ18" i="9"/>
  <c r="AZ18" i="9"/>
  <c r="BJ18" i="9" s="1"/>
  <c r="AF18" i="9" s="1"/>
  <c r="P18" i="9"/>
  <c r="GF18" i="9"/>
  <c r="FL17" i="9"/>
  <c r="HD17" i="9"/>
  <c r="HH17" i="9" s="1"/>
  <c r="DK15" i="9"/>
  <c r="CQ15" i="9"/>
  <c r="CS15" i="9" s="1"/>
  <c r="EZ14" i="9"/>
  <c r="FP14" i="9"/>
  <c r="EX14" i="9"/>
  <c r="GY12" i="9"/>
  <c r="FA11" i="9"/>
  <c r="GF29" i="9"/>
  <c r="CQ29" i="9"/>
  <c r="CS29" i="9" s="1"/>
  <c r="AZ29" i="9"/>
  <c r="BJ29" i="9" s="1"/>
  <c r="AF29" i="9" s="1"/>
  <c r="GY28" i="9"/>
  <c r="EY28" i="9"/>
  <c r="FA28" i="9" s="1"/>
  <c r="FQ28" i="9"/>
  <c r="HE27" i="9"/>
  <c r="HI27" i="9" s="1"/>
  <c r="HD26" i="9"/>
  <c r="HH26" i="9" s="1"/>
  <c r="GS25" i="9"/>
  <c r="GW25" i="9"/>
  <c r="HA25" i="9" s="1"/>
  <c r="HE25" i="9"/>
  <c r="HI25" i="9" s="1"/>
  <c r="GY24" i="9"/>
  <c r="GT22" i="9"/>
  <c r="GX22" i="9" s="1"/>
  <c r="FO22" i="9"/>
  <c r="DP22" i="9"/>
  <c r="AZ22" i="9"/>
  <c r="BJ22" i="9" s="1"/>
  <c r="AF22" i="9" s="1"/>
  <c r="P22" i="9"/>
  <c r="GY21" i="9"/>
  <c r="HE21" i="9"/>
  <c r="HI21" i="9" s="1"/>
  <c r="DE21" i="9"/>
  <c r="GQ20" i="9"/>
  <c r="DO20" i="9"/>
  <c r="DQ20" i="9" s="1"/>
  <c r="HK20" i="9" s="1"/>
  <c r="DM18" i="9"/>
  <c r="BM18" i="9"/>
  <c r="HE16" i="9"/>
  <c r="HI16" i="9" s="1"/>
  <c r="BI16" i="9"/>
  <c r="BK16" i="9" s="1"/>
  <c r="AG16" i="9" s="1"/>
  <c r="GR14" i="9"/>
  <c r="GV14" i="9"/>
  <c r="GZ14" i="9" s="1"/>
  <c r="GO13" i="9"/>
  <c r="BE13" i="9"/>
  <c r="BK13" i="9" s="1"/>
  <c r="AG13" i="9" s="1"/>
  <c r="Q13" i="9"/>
  <c r="GO12" i="9"/>
  <c r="BE12" i="9"/>
  <c r="BK12" i="9" s="1"/>
  <c r="AG12" i="9" s="1"/>
  <c r="DF11" i="9"/>
  <c r="CB11" i="9" s="1"/>
  <c r="DH11" i="9" s="1"/>
  <c r="DG10" i="9"/>
  <c r="CC10" i="9" s="1"/>
  <c r="DI10" i="9" s="1"/>
  <c r="GS9" i="9"/>
  <c r="CS28" i="9"/>
  <c r="AU28" i="9"/>
  <c r="AW28" i="9" s="1"/>
  <c r="DK28" i="9"/>
  <c r="FO27" i="9"/>
  <c r="BK27" i="9"/>
  <c r="AG27" i="9" s="1"/>
  <c r="EX22" i="9"/>
  <c r="EZ22" i="9" s="1"/>
  <c r="GV21" i="9"/>
  <c r="GR21" i="9"/>
  <c r="GF20" i="9"/>
  <c r="GJ20" i="9" s="1"/>
  <c r="GX19" i="9"/>
  <c r="DN19" i="9"/>
  <c r="DP19" i="9" s="1"/>
  <c r="HJ19" i="9" s="1"/>
  <c r="GX17" i="9"/>
  <c r="CS17" i="9"/>
  <c r="BE17" i="9"/>
  <c r="BK17" i="9" s="1"/>
  <c r="AG17" i="9" s="1"/>
  <c r="GO17" i="9"/>
  <c r="Q17" i="9"/>
  <c r="GY16" i="9"/>
  <c r="FO16" i="9"/>
  <c r="DA15" i="9"/>
  <c r="DG15" i="9" s="1"/>
  <c r="CC15" i="9" s="1"/>
  <c r="DI15" i="9" s="1"/>
  <c r="GO15" i="9"/>
  <c r="FO12" i="9"/>
  <c r="GK12" i="9"/>
  <c r="GO11" i="9"/>
  <c r="BE11" i="9"/>
  <c r="BK11" i="9" s="1"/>
  <c r="AG11" i="9" s="1"/>
  <c r="FQ9" i="9"/>
  <c r="EY1" i="9"/>
  <c r="FQ1" i="9"/>
  <c r="GO36" i="9"/>
  <c r="GO32" i="9"/>
  <c r="DK29" i="9"/>
  <c r="GS29" i="9"/>
  <c r="GW29" i="9"/>
  <c r="HA29" i="9" s="1"/>
  <c r="AW29" i="9"/>
  <c r="Q27" i="9"/>
  <c r="GG27" i="9"/>
  <c r="GK27" i="9" s="1"/>
  <c r="P26" i="9"/>
  <c r="GF26" i="9"/>
  <c r="GJ26" i="9" s="1"/>
  <c r="FA25" i="9"/>
  <c r="CQ25" i="9"/>
  <c r="CS25" i="9" s="1"/>
  <c r="Q25" i="9"/>
  <c r="GG25" i="9"/>
  <c r="GK25" i="9" s="1"/>
  <c r="GI24" i="9"/>
  <c r="EY24" i="9"/>
  <c r="FA24" i="9" s="1"/>
  <c r="GI22" i="9"/>
  <c r="GO21" i="9"/>
  <c r="DG21" i="9"/>
  <c r="CC21" i="9" s="1"/>
  <c r="DI21" i="9" s="1"/>
  <c r="AU21" i="9"/>
  <c r="DK21" i="9"/>
  <c r="AW21" i="9"/>
  <c r="Q21" i="9"/>
  <c r="GU20" i="9"/>
  <c r="GY20" i="9" s="1"/>
  <c r="P20" i="9"/>
  <c r="EX19" i="9"/>
  <c r="EZ19" i="9" s="1"/>
  <c r="CR19" i="9"/>
  <c r="CR16" i="9"/>
  <c r="FN15" i="9"/>
  <c r="DG14" i="9"/>
  <c r="CC14" i="9" s="1"/>
  <c r="DI14" i="9" s="1"/>
  <c r="GK14" i="9"/>
  <c r="AW12" i="9"/>
  <c r="DK12" i="9"/>
  <c r="Q12" i="9"/>
  <c r="HE20" i="9"/>
  <c r="HI20" i="9" s="1"/>
  <c r="P19" i="9"/>
  <c r="FA18" i="9"/>
  <c r="CQ18" i="9"/>
  <c r="CS18" i="9" s="1"/>
  <c r="Q18" i="9"/>
  <c r="GG18" i="9"/>
  <c r="GK18" i="9" s="1"/>
  <c r="CQ16" i="9"/>
  <c r="CS16" i="9"/>
  <c r="DK16" i="9"/>
  <c r="AZ15" i="9"/>
  <c r="P15" i="9"/>
  <c r="GF15" i="9"/>
  <c r="GJ15" i="9" s="1"/>
  <c r="GO14" i="9"/>
  <c r="DJ14" i="9"/>
  <c r="AT14" i="9"/>
  <c r="AV14" i="9" s="1"/>
  <c r="CP13" i="9"/>
  <c r="CR13" i="9" s="1"/>
  <c r="DJ13" i="9"/>
  <c r="FO11" i="9"/>
  <c r="FN11" i="9"/>
  <c r="EJ11" i="9" s="1"/>
  <c r="FQ19" i="9"/>
  <c r="EY19" i="9"/>
  <c r="FA19" i="9" s="1"/>
  <c r="EY17" i="9"/>
  <c r="FA17" i="9" s="1"/>
  <c r="FQ17" i="9"/>
  <c r="CZ17" i="9"/>
  <c r="DF17" i="9" s="1"/>
  <c r="CB17" i="9" s="1"/>
  <c r="DH17" i="9" s="1"/>
  <c r="GN17" i="9"/>
  <c r="BJ17" i="9"/>
  <c r="AF17" i="9" s="1"/>
  <c r="AU17" i="9"/>
  <c r="AW17" i="9" s="1"/>
  <c r="DK17" i="9"/>
  <c r="CQ14" i="9"/>
  <c r="CS14" i="9" s="1"/>
  <c r="BK14" i="9"/>
  <c r="AG14" i="9" s="1"/>
  <c r="DK13" i="9"/>
  <c r="GQ10" i="9"/>
  <c r="GO27" i="9"/>
  <c r="HE23" i="9"/>
  <c r="HI23" i="9" s="1"/>
  <c r="GO23" i="9"/>
  <c r="FA22" i="9"/>
  <c r="GQ21" i="9"/>
  <c r="CS21" i="9"/>
  <c r="Q20" i="9"/>
  <c r="GG20" i="9"/>
  <c r="GK20" i="9" s="1"/>
  <c r="DN18" i="9"/>
  <c r="DP18" i="9" s="1"/>
  <c r="HJ18" i="9" s="1"/>
  <c r="GS18" i="9"/>
  <c r="HE18" i="9"/>
  <c r="HI18" i="9" s="1"/>
  <c r="DG17" i="9"/>
  <c r="CC17" i="9" s="1"/>
  <c r="DI17" i="9" s="1"/>
  <c r="AV17" i="9"/>
  <c r="P17" i="9"/>
  <c r="GO16" i="9"/>
  <c r="DA16" i="9"/>
  <c r="DG16" i="9" s="1"/>
  <c r="CC16" i="9" s="1"/>
  <c r="DI16" i="9" s="1"/>
  <c r="GP13" i="9"/>
  <c r="GT13" i="9"/>
  <c r="GX13" i="9" s="1"/>
  <c r="AU13" i="9"/>
  <c r="AW13" i="9" s="1"/>
  <c r="AT13" i="9"/>
  <c r="AV13" i="9" s="1"/>
  <c r="FO10" i="9"/>
  <c r="EK10" i="9" s="1"/>
  <c r="GI9" i="9"/>
  <c r="GY9" i="9" s="1"/>
  <c r="GP16" i="9"/>
  <c r="FN13" i="9"/>
  <c r="CQ12" i="9"/>
  <c r="CS12" i="9" s="1"/>
  <c r="CQ11" i="9"/>
  <c r="CS11" i="9" s="1"/>
  <c r="DG11" i="9"/>
  <c r="CC11" i="9" s="1"/>
  <c r="DI11" i="9" s="1"/>
  <c r="GI10" i="9"/>
  <c r="GY10" i="9" s="1"/>
  <c r="BJ10" i="9"/>
  <c r="AF10" i="9" s="1"/>
  <c r="DG9" i="9"/>
  <c r="CC9" i="9" s="1"/>
  <c r="DI9" i="9" s="1"/>
  <c r="HD1" i="9"/>
  <c r="HH1" i="9" s="1"/>
  <c r="DF16" i="9"/>
  <c r="CB16" i="9" s="1"/>
  <c r="DH16" i="9" s="1"/>
  <c r="Q16" i="9"/>
  <c r="GG16" i="9"/>
  <c r="GK16" i="9" s="1"/>
  <c r="BD15" i="9"/>
  <c r="GN15" i="9"/>
  <c r="GU14" i="9"/>
  <c r="GY14" i="9" s="1"/>
  <c r="GI13" i="9"/>
  <c r="DF12" i="9"/>
  <c r="CB12" i="9" s="1"/>
  <c r="DH12" i="9" s="1"/>
  <c r="BD12" i="9"/>
  <c r="GN12" i="9"/>
  <c r="GY11" i="9"/>
  <c r="HK10" i="9"/>
  <c r="DO10" i="9"/>
  <c r="DQ10" i="9" s="1"/>
  <c r="HE10" i="9"/>
  <c r="HI10" i="9" s="1"/>
  <c r="DG1" i="9"/>
  <c r="CC1" i="9" s="1"/>
  <c r="DI1" i="9" s="1"/>
  <c r="Q1" i="9"/>
  <c r="GO20" i="9"/>
  <c r="GI17" i="9"/>
  <c r="GY17" i="9" s="1"/>
  <c r="HD16" i="9"/>
  <c r="HH16" i="9" s="1"/>
  <c r="FQ15" i="9"/>
  <c r="EY15" i="9"/>
  <c r="FA15" i="9" s="1"/>
  <c r="GI15" i="9"/>
  <c r="GY15" i="9" s="1"/>
  <c r="AU15" i="9"/>
  <c r="BA15" i="9"/>
  <c r="BK15" i="9" s="1"/>
  <c r="AG15" i="9" s="1"/>
  <c r="Q15" i="9"/>
  <c r="FO14" i="9"/>
  <c r="GW10" i="9"/>
  <c r="BI10" i="9"/>
  <c r="GP9" i="9"/>
  <c r="GT9" i="9"/>
  <c r="GX9" i="9" s="1"/>
  <c r="FN9" i="9"/>
  <c r="FO9" i="9"/>
  <c r="EK9" i="9" s="1"/>
  <c r="BI9" i="9"/>
  <c r="BH13" i="9"/>
  <c r="BJ13" i="9" s="1"/>
  <c r="AF13" i="9" s="1"/>
  <c r="P13" i="9"/>
  <c r="HD13" i="9"/>
  <c r="HH13" i="9" s="1"/>
  <c r="HD12" i="9"/>
  <c r="HH12" i="9" s="1"/>
  <c r="FP10" i="9"/>
  <c r="EX10" i="9"/>
  <c r="EZ10" i="9" s="1"/>
  <c r="EX9" i="9"/>
  <c r="EZ9" i="9" s="1"/>
  <c r="CP9" i="9"/>
  <c r="CR9" i="9" s="1"/>
  <c r="DF1" i="9"/>
  <c r="CB1" i="9" s="1"/>
  <c r="DH1" i="9" s="1"/>
  <c r="CP15" i="9"/>
  <c r="CR15" i="9" s="1"/>
  <c r="FN14" i="9"/>
  <c r="EJ14" i="9" s="1"/>
  <c r="DF13" i="9"/>
  <c r="CB13" i="9" s="1"/>
  <c r="DH13" i="9" s="1"/>
  <c r="GH12" i="9"/>
  <c r="GX12" i="9" s="1"/>
  <c r="BH9" i="9"/>
  <c r="BJ9" i="9" s="1"/>
  <c r="AF9" i="9" s="1"/>
  <c r="P9" i="9"/>
  <c r="HD9" i="9"/>
  <c r="HH9" i="9" s="1"/>
  <c r="P1" i="9"/>
  <c r="DF14" i="9"/>
  <c r="CB14" i="9" s="1"/>
  <c r="DH14" i="9" s="1"/>
  <c r="BJ14" i="9"/>
  <c r="AF14" i="9" s="1"/>
  <c r="GR13" i="9"/>
  <c r="GZ13" i="9" s="1"/>
  <c r="P12" i="9"/>
  <c r="FP11" i="9"/>
  <c r="AZ11" i="9"/>
  <c r="BJ11" i="9" s="1"/>
  <c r="AF11" i="9" s="1"/>
  <c r="P11" i="9"/>
  <c r="GF11" i="9"/>
  <c r="EZ13" i="9"/>
  <c r="CR12" i="9"/>
  <c r="BH12" i="9"/>
  <c r="HD11" i="9"/>
  <c r="HH11" i="9" s="1"/>
  <c r="GN11" i="9"/>
  <c r="AV9" i="9"/>
  <c r="CR1" i="9"/>
  <c r="BH1" i="9"/>
  <c r="GV9" i="9" l="1"/>
  <c r="GZ9" i="9" s="1"/>
  <c r="HL449" i="9"/>
  <c r="DT449" i="9"/>
  <c r="DR449" i="9"/>
  <c r="DS447" i="9"/>
  <c r="HM447" i="9"/>
  <c r="DU447" i="9"/>
  <c r="HM440" i="9"/>
  <c r="DU440" i="9"/>
  <c r="DS440" i="9"/>
  <c r="DS452" i="9"/>
  <c r="HM452" i="9"/>
  <c r="DU452" i="9"/>
  <c r="HL447" i="9"/>
  <c r="DT447" i="9"/>
  <c r="DR447" i="9"/>
  <c r="DS422" i="9"/>
  <c r="DU422" i="9"/>
  <c r="HM422" i="9" s="1"/>
  <c r="DR437" i="9"/>
  <c r="DT437" i="9" s="1"/>
  <c r="HL437" i="9" s="1"/>
  <c r="DT428" i="9"/>
  <c r="HL428" i="9" s="1"/>
  <c r="DR428" i="9"/>
  <c r="DS418" i="9"/>
  <c r="DU418" i="9" s="1"/>
  <c r="HM418" i="9" s="1"/>
  <c r="DR410" i="9"/>
  <c r="DT410" i="9" s="1"/>
  <c r="HL410" i="9" s="1"/>
  <c r="DT434" i="9"/>
  <c r="HL434" i="9" s="1"/>
  <c r="DR434" i="9"/>
  <c r="DT426" i="9"/>
  <c r="HL426" i="9" s="1"/>
  <c r="DR426" i="9"/>
  <c r="DS414" i="9"/>
  <c r="DU414" i="9" s="1"/>
  <c r="HM414" i="9" s="1"/>
  <c r="DR430" i="9"/>
  <c r="DT430" i="9" s="1"/>
  <c r="HL430" i="9" s="1"/>
  <c r="DS408" i="9"/>
  <c r="DU408" i="9" s="1"/>
  <c r="HM408" i="9" s="1"/>
  <c r="DU433" i="9"/>
  <c r="HM433" i="9" s="1"/>
  <c r="DS433" i="9"/>
  <c r="DL396" i="9"/>
  <c r="BL396" i="9"/>
  <c r="DM395" i="9"/>
  <c r="BM395" i="9"/>
  <c r="DR337" i="9"/>
  <c r="DT337" i="9"/>
  <c r="HL337" i="9"/>
  <c r="DL310" i="9"/>
  <c r="BL310" i="9"/>
  <c r="DS334" i="9"/>
  <c r="DU334" i="9" s="1"/>
  <c r="HM334" i="9" s="1"/>
  <c r="DR328" i="9"/>
  <c r="DT328" i="9" s="1"/>
  <c r="HL328" i="9" s="1"/>
  <c r="DS296" i="9"/>
  <c r="DU296" i="9"/>
  <c r="HM296" i="9" s="1"/>
  <c r="DS384" i="9"/>
  <c r="DU384" i="9" s="1"/>
  <c r="HM384" i="9" s="1"/>
  <c r="DR312" i="9"/>
  <c r="DT312" i="9" s="1"/>
  <c r="HL312" i="9" s="1"/>
  <c r="DS343" i="9"/>
  <c r="DU343" i="9"/>
  <c r="HM343" i="9" s="1"/>
  <c r="DS378" i="9"/>
  <c r="DU378" i="9"/>
  <c r="HM378" i="9" s="1"/>
  <c r="DR313" i="9"/>
  <c r="DT313" i="9" s="1"/>
  <c r="HL313" i="9" s="1"/>
  <c r="DR384" i="9"/>
  <c r="DT384" i="9" s="1"/>
  <c r="HL384" i="9" s="1"/>
  <c r="GZ349" i="9"/>
  <c r="GZ357" i="9"/>
  <c r="DL372" i="9"/>
  <c r="BL372" i="9"/>
  <c r="HA335" i="9"/>
  <c r="DS385" i="9"/>
  <c r="DU385" i="9" s="1"/>
  <c r="HM385" i="9" s="1"/>
  <c r="DS341" i="9"/>
  <c r="DU341" i="9"/>
  <c r="HM341" i="9" s="1"/>
  <c r="DL390" i="9"/>
  <c r="BL390" i="9"/>
  <c r="DM367" i="9"/>
  <c r="BM367" i="9"/>
  <c r="DS314" i="9"/>
  <c r="DU314" i="9"/>
  <c r="HM314" i="9" s="1"/>
  <c r="HL347" i="9"/>
  <c r="DR347" i="9"/>
  <c r="DT347" i="9"/>
  <c r="DR373" i="9"/>
  <c r="DT373" i="9"/>
  <c r="HL373" i="9" s="1"/>
  <c r="DS306" i="9"/>
  <c r="DU306" i="9" s="1"/>
  <c r="HM306" i="9" s="1"/>
  <c r="DL297" i="9"/>
  <c r="BL297" i="9"/>
  <c r="DS332" i="9"/>
  <c r="DU332" i="9" s="1"/>
  <c r="HM332" i="9" s="1"/>
  <c r="HA323" i="9"/>
  <c r="DT345" i="9"/>
  <c r="HL345" i="9" s="1"/>
  <c r="DR345" i="9"/>
  <c r="DS377" i="9"/>
  <c r="DU377" i="9"/>
  <c r="HM377" i="9" s="1"/>
  <c r="DS380" i="9"/>
  <c r="DU380" i="9"/>
  <c r="HM380" i="9" s="1"/>
  <c r="GZ371" i="9"/>
  <c r="DU399" i="9"/>
  <c r="HM399" i="9" s="1"/>
  <c r="DS399" i="9"/>
  <c r="DR331" i="9"/>
  <c r="DT331" i="9"/>
  <c r="HL331" i="9"/>
  <c r="HA340" i="9"/>
  <c r="GZ311" i="9"/>
  <c r="DL349" i="9"/>
  <c r="BL349" i="9"/>
  <c r="DS357" i="9"/>
  <c r="DU357" i="9" s="1"/>
  <c r="HM357" i="9" s="1"/>
  <c r="HA365" i="9"/>
  <c r="DU325" i="9"/>
  <c r="HM325" i="9" s="1"/>
  <c r="DS325" i="9"/>
  <c r="GZ345" i="9"/>
  <c r="GZ333" i="9"/>
  <c r="DS347" i="9"/>
  <c r="DU347" i="9" s="1"/>
  <c r="HM347" i="9" s="1"/>
  <c r="DR369" i="9"/>
  <c r="DT369" i="9" s="1"/>
  <c r="HL369" i="9" s="1"/>
  <c r="DR356" i="9"/>
  <c r="DT356" i="9"/>
  <c r="HL356" i="9" s="1"/>
  <c r="GZ334" i="9"/>
  <c r="DR366" i="9"/>
  <c r="DT366" i="9"/>
  <c r="HL366" i="9"/>
  <c r="HA311" i="9"/>
  <c r="DR367" i="9"/>
  <c r="DT367" i="9"/>
  <c r="HL367" i="9" s="1"/>
  <c r="DS360" i="9"/>
  <c r="DU360" i="9"/>
  <c r="HM360" i="9"/>
  <c r="GZ353" i="9"/>
  <c r="DS354" i="9"/>
  <c r="DU354" i="9" s="1"/>
  <c r="HM354" i="9" s="1"/>
  <c r="DM320" i="9"/>
  <c r="BM320" i="9"/>
  <c r="DR361" i="9"/>
  <c r="DT361" i="9"/>
  <c r="HL361" i="9" s="1"/>
  <c r="DM397" i="9"/>
  <c r="BM397" i="9"/>
  <c r="DR311" i="9"/>
  <c r="DT311" i="9" s="1"/>
  <c r="HL311" i="9" s="1"/>
  <c r="DM319" i="9"/>
  <c r="BM319" i="9"/>
  <c r="DL330" i="9"/>
  <c r="BL330" i="9"/>
  <c r="GZ315" i="9"/>
  <c r="DR392" i="9"/>
  <c r="DT392" i="9"/>
  <c r="HL392" i="9" s="1"/>
  <c r="DS312" i="9"/>
  <c r="DU312" i="9"/>
  <c r="HM312" i="9" s="1"/>
  <c r="DS364" i="9"/>
  <c r="DU364" i="9" s="1"/>
  <c r="HM364" i="9" s="1"/>
  <c r="DS329" i="9"/>
  <c r="DU329" i="9" s="1"/>
  <c r="HM329" i="9" s="1"/>
  <c r="DS363" i="9"/>
  <c r="DU363" i="9" s="1"/>
  <c r="HM363" i="9" s="1"/>
  <c r="GZ331" i="9"/>
  <c r="DS362" i="9"/>
  <c r="DU362" i="9"/>
  <c r="HM362" i="9"/>
  <c r="GZ298" i="9"/>
  <c r="DT305" i="9"/>
  <c r="HL305" i="9" s="1"/>
  <c r="DR305" i="9"/>
  <c r="HA332" i="9"/>
  <c r="DS352" i="9"/>
  <c r="DU352" i="9"/>
  <c r="HM352" i="9"/>
  <c r="HL399" i="9"/>
  <c r="DT399" i="9"/>
  <c r="DR399" i="9"/>
  <c r="DS330" i="9"/>
  <c r="DU330" i="9"/>
  <c r="HM330" i="9"/>
  <c r="HA357" i="9"/>
  <c r="DR353" i="9"/>
  <c r="DT353" i="9" s="1"/>
  <c r="HL353" i="9" s="1"/>
  <c r="HL388" i="9"/>
  <c r="DR388" i="9"/>
  <c r="DT388" i="9"/>
  <c r="DS299" i="9"/>
  <c r="DU299" i="9" s="1"/>
  <c r="HM299" i="9" s="1"/>
  <c r="GZ310" i="9"/>
  <c r="HA370" i="9"/>
  <c r="DS379" i="9"/>
  <c r="DU379" i="9" s="1"/>
  <c r="HM379" i="9" s="1"/>
  <c r="DS376" i="9"/>
  <c r="DU376" i="9"/>
  <c r="HM376" i="9" s="1"/>
  <c r="DR294" i="9"/>
  <c r="DT294" i="9" s="1"/>
  <c r="HL294" i="9" s="1"/>
  <c r="BM305" i="9"/>
  <c r="DM305" i="9"/>
  <c r="GZ301" i="9"/>
  <c r="DR360" i="9"/>
  <c r="DT360" i="9" s="1"/>
  <c r="HL360" i="9" s="1"/>
  <c r="DM368" i="9"/>
  <c r="BM368" i="9"/>
  <c r="HA379" i="9"/>
  <c r="DS300" i="9"/>
  <c r="DU300" i="9"/>
  <c r="HM300" i="9" s="1"/>
  <c r="BM309" i="9"/>
  <c r="DM309" i="9"/>
  <c r="HA293" i="9"/>
  <c r="DR338" i="9"/>
  <c r="DT338" i="9" s="1"/>
  <c r="HL338" i="9" s="1"/>
  <c r="HA363" i="9"/>
  <c r="DM381" i="9"/>
  <c r="BM381" i="9"/>
  <c r="HA384" i="9"/>
  <c r="DT357" i="9"/>
  <c r="HL357" i="9" s="1"/>
  <c r="DR357" i="9"/>
  <c r="DR391" i="9"/>
  <c r="DT391" i="9"/>
  <c r="HL391" i="9" s="1"/>
  <c r="DS337" i="9"/>
  <c r="DU337" i="9" s="1"/>
  <c r="HM337" i="9" s="1"/>
  <c r="DS323" i="9"/>
  <c r="DU323" i="9" s="1"/>
  <c r="HM323" i="9" s="1"/>
  <c r="HA393" i="9"/>
  <c r="HA294" i="9"/>
  <c r="DR321" i="9"/>
  <c r="DT321" i="9"/>
  <c r="HL321" i="9" s="1"/>
  <c r="GZ322" i="9"/>
  <c r="DR301" i="9"/>
  <c r="DT301" i="9" s="1"/>
  <c r="HL301" i="9" s="1"/>
  <c r="DR307" i="9"/>
  <c r="DT307" i="9" s="1"/>
  <c r="HL307" i="9" s="1"/>
  <c r="DT351" i="9"/>
  <c r="HL351" i="9" s="1"/>
  <c r="DR351" i="9"/>
  <c r="DS293" i="9"/>
  <c r="DU293" i="9"/>
  <c r="HM293" i="9" s="1"/>
  <c r="HA380" i="9"/>
  <c r="HA319" i="9"/>
  <c r="DT342" i="9"/>
  <c r="HL342" i="9" s="1"/>
  <c r="DR342" i="9"/>
  <c r="DR376" i="9"/>
  <c r="DT376" i="9" s="1"/>
  <c r="HL376" i="9" s="1"/>
  <c r="DR389" i="9"/>
  <c r="DT389" i="9"/>
  <c r="HL389" i="9" s="1"/>
  <c r="GZ376" i="9"/>
  <c r="DR316" i="9"/>
  <c r="DT316" i="9" s="1"/>
  <c r="HL316" i="9" s="1"/>
  <c r="GZ314" i="9"/>
  <c r="DR348" i="9"/>
  <c r="DT348" i="9"/>
  <c r="HL348" i="9" s="1"/>
  <c r="DU307" i="9"/>
  <c r="HM307" i="9" s="1"/>
  <c r="DS307" i="9"/>
  <c r="DR382" i="9"/>
  <c r="DT382" i="9" s="1"/>
  <c r="HL382" i="9" s="1"/>
  <c r="DR378" i="9"/>
  <c r="DT378" i="9" s="1"/>
  <c r="HL378" i="9" s="1"/>
  <c r="DR308" i="9"/>
  <c r="DT308" i="9" s="1"/>
  <c r="HL308" i="9" s="1"/>
  <c r="DL314" i="9"/>
  <c r="BL314" i="9"/>
  <c r="DR381" i="9"/>
  <c r="DT381" i="9"/>
  <c r="HL381" i="9" s="1"/>
  <c r="DR299" i="9"/>
  <c r="HL299" i="9"/>
  <c r="DT299" i="9"/>
  <c r="DS311" i="9"/>
  <c r="DU311" i="9" s="1"/>
  <c r="HM311" i="9" s="1"/>
  <c r="DS373" i="9"/>
  <c r="DU373" i="9"/>
  <c r="HM373" i="9" s="1"/>
  <c r="HA369" i="9"/>
  <c r="GZ381" i="9"/>
  <c r="HA385" i="9"/>
  <c r="DS351" i="9"/>
  <c r="DU351" i="9" s="1"/>
  <c r="HM351" i="9" s="1"/>
  <c r="DM349" i="9"/>
  <c r="BM349" i="9"/>
  <c r="DR375" i="9"/>
  <c r="DT375" i="9"/>
  <c r="HL375" i="9" s="1"/>
  <c r="BM297" i="9"/>
  <c r="DM297" i="9"/>
  <c r="DS326" i="9"/>
  <c r="DU326" i="9"/>
  <c r="HM326" i="9" s="1"/>
  <c r="DR374" i="9"/>
  <c r="DT374" i="9"/>
  <c r="HL374" i="9" s="1"/>
  <c r="DS386" i="9"/>
  <c r="DU386" i="9" s="1"/>
  <c r="HM386" i="9" s="1"/>
  <c r="GZ377" i="9"/>
  <c r="GZ337" i="9"/>
  <c r="DS331" i="9"/>
  <c r="DU331" i="9" s="1"/>
  <c r="HM331" i="9" s="1"/>
  <c r="HA373" i="9"/>
  <c r="GZ372" i="9"/>
  <c r="DL386" i="9"/>
  <c r="BL386" i="9"/>
  <c r="GZ375" i="9"/>
  <c r="GZ306" i="9"/>
  <c r="DL326" i="9"/>
  <c r="BL326" i="9"/>
  <c r="DL320" i="9"/>
  <c r="BL320" i="9"/>
  <c r="GZ326" i="9"/>
  <c r="HM358" i="9"/>
  <c r="DS358" i="9"/>
  <c r="DU358" i="9"/>
  <c r="HA362" i="9"/>
  <c r="GZ389" i="9"/>
  <c r="HA305" i="9"/>
  <c r="DR323" i="9"/>
  <c r="DT323" i="9"/>
  <c r="HL323" i="9"/>
  <c r="DS356" i="9"/>
  <c r="DU356" i="9"/>
  <c r="HM356" i="9" s="1"/>
  <c r="DS359" i="9"/>
  <c r="DU359" i="9"/>
  <c r="HM359" i="9" s="1"/>
  <c r="HA366" i="9"/>
  <c r="DS338" i="9"/>
  <c r="DU338" i="9" s="1"/>
  <c r="HM338" i="9" s="1"/>
  <c r="DR371" i="9"/>
  <c r="DT371" i="9"/>
  <c r="HL371" i="9" s="1"/>
  <c r="HA342" i="9"/>
  <c r="HA395" i="9"/>
  <c r="HA302" i="9"/>
  <c r="DR293" i="9"/>
  <c r="DT293" i="9" s="1"/>
  <c r="HL293" i="9" s="1"/>
  <c r="DR355" i="9"/>
  <c r="DT355" i="9" s="1"/>
  <c r="HL355" i="9" s="1"/>
  <c r="GZ394" i="9"/>
  <c r="HA331" i="9"/>
  <c r="DR315" i="9"/>
  <c r="DT315" i="9" s="1"/>
  <c r="HL315" i="9" s="1"/>
  <c r="DS345" i="9"/>
  <c r="DU345" i="9"/>
  <c r="HM345" i="9" s="1"/>
  <c r="GZ340" i="9"/>
  <c r="GZ392" i="9"/>
  <c r="HA392" i="9"/>
  <c r="GZ305" i="9"/>
  <c r="GZ382" i="9"/>
  <c r="GZ361" i="9"/>
  <c r="GZ396" i="9"/>
  <c r="DR397" i="9"/>
  <c r="DT397" i="9"/>
  <c r="HL397" i="9" s="1"/>
  <c r="DR306" i="9"/>
  <c r="DT306" i="9" s="1"/>
  <c r="HL306" i="9" s="1"/>
  <c r="DR387" i="9"/>
  <c r="DT387" i="9" s="1"/>
  <c r="HL387" i="9" s="1"/>
  <c r="DT358" i="9"/>
  <c r="HL358" i="9" s="1"/>
  <c r="DR358" i="9"/>
  <c r="DR359" i="9"/>
  <c r="DT359" i="9" s="1"/>
  <c r="HL359" i="9" s="1"/>
  <c r="DS324" i="9"/>
  <c r="DU324" i="9" s="1"/>
  <c r="HM324" i="9" s="1"/>
  <c r="DR296" i="9"/>
  <c r="DT296" i="9" s="1"/>
  <c r="HL296" i="9" s="1"/>
  <c r="DR335" i="9"/>
  <c r="DT335" i="9"/>
  <c r="HL335" i="9" s="1"/>
  <c r="DS298" i="9"/>
  <c r="DU298" i="9" s="1"/>
  <c r="HM298" i="9" s="1"/>
  <c r="DR303" i="9"/>
  <c r="DT303" i="9" s="1"/>
  <c r="HL303" i="9" s="1"/>
  <c r="DR398" i="9"/>
  <c r="HL398" i="9"/>
  <c r="DT398" i="9"/>
  <c r="DU346" i="9"/>
  <c r="HM346" i="9"/>
  <c r="DS346" i="9"/>
  <c r="DS374" i="9"/>
  <c r="DU374" i="9" s="1"/>
  <c r="HM374" i="9" s="1"/>
  <c r="DS353" i="9"/>
  <c r="DU353" i="9" s="1"/>
  <c r="HM353" i="9" s="1"/>
  <c r="DS392" i="9"/>
  <c r="DU392" i="9" s="1"/>
  <c r="HM392" i="9" s="1"/>
  <c r="GZ364" i="9"/>
  <c r="DR295" i="9"/>
  <c r="DT295" i="9" s="1"/>
  <c r="HL295" i="9" s="1"/>
  <c r="DT341" i="9"/>
  <c r="HL341" i="9" s="1"/>
  <c r="DR341" i="9"/>
  <c r="DS321" i="9"/>
  <c r="DU321" i="9" s="1"/>
  <c r="HM321" i="9" s="1"/>
  <c r="DL336" i="9"/>
  <c r="BL336" i="9"/>
  <c r="DR362" i="9"/>
  <c r="DT362" i="9"/>
  <c r="HL362" i="9" s="1"/>
  <c r="DR385" i="9"/>
  <c r="DT385" i="9" s="1"/>
  <c r="HL385" i="9" s="1"/>
  <c r="DR302" i="9"/>
  <c r="DT302" i="9" s="1"/>
  <c r="HL302" i="9" s="1"/>
  <c r="GZ342" i="9"/>
  <c r="DM335" i="9"/>
  <c r="BM335" i="9"/>
  <c r="DS336" i="9"/>
  <c r="DU336" i="9" s="1"/>
  <c r="HM336" i="9" s="1"/>
  <c r="HA374" i="9"/>
  <c r="HA383" i="9"/>
  <c r="GZ327" i="9"/>
  <c r="GZ363" i="9"/>
  <c r="DR379" i="9"/>
  <c r="DT379" i="9" s="1"/>
  <c r="HL379" i="9" s="1"/>
  <c r="DR324" i="9"/>
  <c r="DT324" i="9" s="1"/>
  <c r="HL324" i="9" s="1"/>
  <c r="DU389" i="9"/>
  <c r="HM389" i="9" s="1"/>
  <c r="DS389" i="9"/>
  <c r="BM310" i="9"/>
  <c r="DM310" i="9"/>
  <c r="DR370" i="9"/>
  <c r="DT370" i="9"/>
  <c r="HL370" i="9" s="1"/>
  <c r="DL354" i="9"/>
  <c r="BL354" i="9"/>
  <c r="DS388" i="9"/>
  <c r="DU388" i="9" s="1"/>
  <c r="HM388" i="9" s="1"/>
  <c r="DR350" i="9"/>
  <c r="DT350" i="9" s="1"/>
  <c r="HL350" i="9" s="1"/>
  <c r="DS302" i="9"/>
  <c r="DU302" i="9" s="1"/>
  <c r="HM302" i="9" s="1"/>
  <c r="DR329" i="9"/>
  <c r="DT329" i="9"/>
  <c r="HL329" i="9" s="1"/>
  <c r="DR332" i="9"/>
  <c r="DT332" i="9" s="1"/>
  <c r="HL332" i="9" s="1"/>
  <c r="DS387" i="9"/>
  <c r="DU387" i="9" s="1"/>
  <c r="HM387" i="9" s="1"/>
  <c r="DS393" i="9"/>
  <c r="DU393" i="9" s="1"/>
  <c r="HM393" i="9" s="1"/>
  <c r="DU294" i="9"/>
  <c r="HM294" i="9" s="1"/>
  <c r="DS294" i="9"/>
  <c r="HA306" i="9"/>
  <c r="DL334" i="9"/>
  <c r="BL334" i="9"/>
  <c r="DR309" i="9"/>
  <c r="DT309" i="9"/>
  <c r="HL309" i="9" s="1"/>
  <c r="GZ309" i="9"/>
  <c r="GZ325" i="9"/>
  <c r="DR346" i="9"/>
  <c r="DT346" i="9" s="1"/>
  <c r="HL346" i="9" s="1"/>
  <c r="DS369" i="9"/>
  <c r="DU369" i="9"/>
  <c r="HM369" i="9"/>
  <c r="DR344" i="9"/>
  <c r="DT344" i="9" s="1"/>
  <c r="HL344" i="9" s="1"/>
  <c r="DS375" i="9"/>
  <c r="DU375" i="9"/>
  <c r="HM375" i="9" s="1"/>
  <c r="DS308" i="9"/>
  <c r="DU308" i="9" s="1"/>
  <c r="HM308" i="9" s="1"/>
  <c r="GZ330" i="9"/>
  <c r="DS383" i="9"/>
  <c r="DU383" i="9" s="1"/>
  <c r="HM383" i="9" s="1"/>
  <c r="DS365" i="9"/>
  <c r="DU365" i="9"/>
  <c r="HM365" i="9" s="1"/>
  <c r="DU396" i="9"/>
  <c r="HM396" i="9" s="1"/>
  <c r="DS396" i="9"/>
  <c r="DS315" i="9"/>
  <c r="DU315" i="9"/>
  <c r="HM315" i="9"/>
  <c r="DS342" i="9"/>
  <c r="DU342" i="9"/>
  <c r="HM342" i="9" s="1"/>
  <c r="DU348" i="9"/>
  <c r="HM348" i="9" s="1"/>
  <c r="DS348" i="9"/>
  <c r="DS355" i="9"/>
  <c r="DU355" i="9" s="1"/>
  <c r="HM355" i="9" s="1"/>
  <c r="DR363" i="9"/>
  <c r="DT363" i="9" s="1"/>
  <c r="HL363" i="9" s="1"/>
  <c r="HA324" i="9"/>
  <c r="DT322" i="9"/>
  <c r="HL322" i="9" s="1"/>
  <c r="DR322" i="9"/>
  <c r="DS344" i="9"/>
  <c r="DU344" i="9"/>
  <c r="HM344" i="9" s="1"/>
  <c r="BM301" i="9"/>
  <c r="DM301" i="9"/>
  <c r="DR343" i="9"/>
  <c r="DT343" i="9" s="1"/>
  <c r="HL343" i="9" s="1"/>
  <c r="DS303" i="9"/>
  <c r="DU303" i="9" s="1"/>
  <c r="HM303" i="9" s="1"/>
  <c r="DS317" i="9"/>
  <c r="HM317" i="9"/>
  <c r="DU317" i="9"/>
  <c r="DS390" i="9"/>
  <c r="DU390" i="9" s="1"/>
  <c r="HM390" i="9" s="1"/>
  <c r="DR394" i="9"/>
  <c r="DT394" i="9" s="1"/>
  <c r="HL394" i="9" s="1"/>
  <c r="GZ293" i="9"/>
  <c r="HA382" i="9"/>
  <c r="DL395" i="9"/>
  <c r="BL395" i="9"/>
  <c r="DL393" i="9"/>
  <c r="BL393" i="9"/>
  <c r="DS350" i="9"/>
  <c r="DU350" i="9" s="1"/>
  <c r="HM350" i="9" s="1"/>
  <c r="GZ302" i="9"/>
  <c r="DR380" i="9"/>
  <c r="DT380" i="9"/>
  <c r="HL380" i="9" s="1"/>
  <c r="DU340" i="9"/>
  <c r="HM340" i="9"/>
  <c r="DS340" i="9"/>
  <c r="GZ294" i="9"/>
  <c r="DS328" i="9"/>
  <c r="DU328" i="9" s="1"/>
  <c r="HM328" i="9" s="1"/>
  <c r="DS333" i="9"/>
  <c r="DU333" i="9" s="1"/>
  <c r="HM333" i="9" s="1"/>
  <c r="DS318" i="9"/>
  <c r="HM318" i="9"/>
  <c r="DU318" i="9"/>
  <c r="DL364" i="9"/>
  <c r="BL364" i="9"/>
  <c r="DS398" i="9"/>
  <c r="DU398" i="9"/>
  <c r="HM398" i="9" s="1"/>
  <c r="DU370" i="9"/>
  <c r="HM370" i="9" s="1"/>
  <c r="DS370" i="9"/>
  <c r="DR317" i="9"/>
  <c r="DT317" i="9"/>
  <c r="HL317" i="9"/>
  <c r="DR333" i="9"/>
  <c r="DT333" i="9" s="1"/>
  <c r="HL333" i="9" s="1"/>
  <c r="DL377" i="9"/>
  <c r="BL377" i="9"/>
  <c r="DR383" i="9"/>
  <c r="DT383" i="9" s="1"/>
  <c r="HL383" i="9" s="1"/>
  <c r="DS313" i="9"/>
  <c r="DU313" i="9" s="1"/>
  <c r="HM313" i="9" s="1"/>
  <c r="DM339" i="9"/>
  <c r="BM339" i="9"/>
  <c r="DS366" i="9"/>
  <c r="DU366" i="9" s="1"/>
  <c r="HM366" i="9" s="1"/>
  <c r="DU295" i="9"/>
  <c r="HM295" i="9" s="1"/>
  <c r="DS295" i="9"/>
  <c r="GZ395" i="9"/>
  <c r="GZ297" i="9"/>
  <c r="DR352" i="9"/>
  <c r="DT352" i="9"/>
  <c r="HL352" i="9"/>
  <c r="GZ368" i="9"/>
  <c r="DS372" i="9"/>
  <c r="DU372" i="9" s="1"/>
  <c r="HM372" i="9" s="1"/>
  <c r="DS394" i="9"/>
  <c r="DU394" i="9"/>
  <c r="HM394" i="9" s="1"/>
  <c r="DR319" i="9"/>
  <c r="DT319" i="9"/>
  <c r="HL319" i="9" s="1"/>
  <c r="DR365" i="9"/>
  <c r="DT365" i="9" s="1"/>
  <c r="HL365" i="9" s="1"/>
  <c r="DR298" i="9"/>
  <c r="DT298" i="9" s="1"/>
  <c r="HL298" i="9" s="1"/>
  <c r="DT318" i="9"/>
  <c r="HL318" i="9" s="1"/>
  <c r="DR318" i="9"/>
  <c r="DR325" i="9"/>
  <c r="DT325" i="9"/>
  <c r="HL325" i="9" s="1"/>
  <c r="HA360" i="9"/>
  <c r="DS382" i="9"/>
  <c r="DU382" i="9"/>
  <c r="HM382" i="9" s="1"/>
  <c r="DR304" i="9"/>
  <c r="DT304" i="9"/>
  <c r="HL304" i="9" s="1"/>
  <c r="DL340" i="9"/>
  <c r="BL340" i="9"/>
  <c r="DM327" i="9"/>
  <c r="BM327" i="9"/>
  <c r="HA349" i="9"/>
  <c r="GZ367" i="9"/>
  <c r="DR368" i="9"/>
  <c r="DT368" i="9" s="1"/>
  <c r="HL368" i="9" s="1"/>
  <c r="HL271" i="9"/>
  <c r="DT271" i="9"/>
  <c r="DR271" i="9"/>
  <c r="HM279" i="9"/>
  <c r="DU279" i="9"/>
  <c r="DS279" i="9"/>
  <c r="DR286" i="9"/>
  <c r="DT286" i="9"/>
  <c r="HL286" i="9"/>
  <c r="DU272" i="9"/>
  <c r="DS272" i="9"/>
  <c r="HM272" i="9"/>
  <c r="HL281" i="9"/>
  <c r="DT281" i="9"/>
  <c r="DR281" i="9"/>
  <c r="DR278" i="9"/>
  <c r="HL278" i="9"/>
  <c r="DT278" i="9"/>
  <c r="DS285" i="9"/>
  <c r="DU285" i="9"/>
  <c r="HM285" i="9"/>
  <c r="DS280" i="9"/>
  <c r="HM280" i="9"/>
  <c r="DU280" i="9"/>
  <c r="DR284" i="9"/>
  <c r="HL284" i="9"/>
  <c r="DT284" i="9"/>
  <c r="DT285" i="9"/>
  <c r="HL285" i="9"/>
  <c r="DR285" i="9"/>
  <c r="HL274" i="9"/>
  <c r="DT274" i="9"/>
  <c r="DR274" i="9"/>
  <c r="HL282" i="9"/>
  <c r="DT282" i="9"/>
  <c r="DR282" i="9"/>
  <c r="DS282" i="9"/>
  <c r="HM282" i="9"/>
  <c r="DU282" i="9"/>
  <c r="DR291" i="9"/>
  <c r="DT291" i="9"/>
  <c r="HL291" i="9"/>
  <c r="DM271" i="9"/>
  <c r="BM271" i="9"/>
  <c r="DM284" i="9"/>
  <c r="BM284" i="9"/>
  <c r="DS287" i="9"/>
  <c r="HM287" i="9"/>
  <c r="DU287" i="9"/>
  <c r="DU289" i="9"/>
  <c r="HM289" i="9"/>
  <c r="DS289" i="9"/>
  <c r="DT279" i="9"/>
  <c r="DR279" i="9"/>
  <c r="HL279" i="9"/>
  <c r="HM281" i="9"/>
  <c r="DU281" i="9"/>
  <c r="DS281" i="9"/>
  <c r="DS276" i="9"/>
  <c r="HM276" i="9"/>
  <c r="DU276" i="9"/>
  <c r="DT275" i="9"/>
  <c r="DR275" i="9"/>
  <c r="HL275" i="9"/>
  <c r="HL288" i="9"/>
  <c r="DT288" i="9"/>
  <c r="DR288" i="9"/>
  <c r="HM277" i="9"/>
  <c r="DU277" i="9"/>
  <c r="DS277" i="9"/>
  <c r="DS290" i="9"/>
  <c r="HM290" i="9"/>
  <c r="DU290" i="9"/>
  <c r="DL283" i="9"/>
  <c r="BL283" i="9"/>
  <c r="HL277" i="9"/>
  <c r="DR277" i="9"/>
  <c r="DT277" i="9"/>
  <c r="DS278" i="9"/>
  <c r="HM278" i="9"/>
  <c r="DU278" i="9"/>
  <c r="HL276" i="9"/>
  <c r="DT276" i="9"/>
  <c r="DR276" i="9"/>
  <c r="HM275" i="9"/>
  <c r="DU275" i="9"/>
  <c r="DS275" i="9"/>
  <c r="DR290" i="9"/>
  <c r="HL290" i="9"/>
  <c r="DT290" i="9"/>
  <c r="DR289" i="9"/>
  <c r="DT289" i="9"/>
  <c r="HL289" i="9"/>
  <c r="DL292" i="9"/>
  <c r="BL292" i="9"/>
  <c r="HM288" i="9"/>
  <c r="DU288" i="9"/>
  <c r="DS288" i="9"/>
  <c r="HM292" i="9"/>
  <c r="DU292" i="9"/>
  <c r="DS292" i="9"/>
  <c r="BM291" i="9"/>
  <c r="DM291" i="9"/>
  <c r="DS274" i="9"/>
  <c r="HM274" i="9"/>
  <c r="DU274" i="9"/>
  <c r="DR287" i="9"/>
  <c r="DT287" i="9"/>
  <c r="HL287" i="9"/>
  <c r="HL272" i="9"/>
  <c r="DT272" i="9"/>
  <c r="DR272" i="9"/>
  <c r="DR248" i="9"/>
  <c r="HL248" i="9"/>
  <c r="DT248" i="9"/>
  <c r="DS265" i="9"/>
  <c r="HM265" i="9"/>
  <c r="DU265" i="9"/>
  <c r="DR262" i="9"/>
  <c r="HL262" i="9"/>
  <c r="DT262" i="9"/>
  <c r="DR251" i="9"/>
  <c r="HL251" i="9"/>
  <c r="DT251" i="9"/>
  <c r="DU262" i="9"/>
  <c r="DS262" i="9"/>
  <c r="HM262" i="9"/>
  <c r="DR253" i="9"/>
  <c r="HL253" i="9"/>
  <c r="DT253" i="9"/>
  <c r="DS269" i="9"/>
  <c r="HM269" i="9"/>
  <c r="DU269" i="9"/>
  <c r="HL246" i="9"/>
  <c r="DT246" i="9"/>
  <c r="DR246" i="9"/>
  <c r="BL261" i="9"/>
  <c r="DL261" i="9"/>
  <c r="DR268" i="9"/>
  <c r="DT268" i="9"/>
  <c r="HL268" i="9"/>
  <c r="DR252" i="9"/>
  <c r="DT252" i="9"/>
  <c r="HL252" i="9"/>
  <c r="HM254" i="9"/>
  <c r="DU254" i="9"/>
  <c r="DS254" i="9"/>
  <c r="DU266" i="9"/>
  <c r="HM266" i="9"/>
  <c r="DS266" i="9"/>
  <c r="DS259" i="9"/>
  <c r="HM259" i="9"/>
  <c r="DU259" i="9"/>
  <c r="DR257" i="9"/>
  <c r="DT257" i="9"/>
  <c r="HL257" i="9"/>
  <c r="DR265" i="9"/>
  <c r="HL265" i="9"/>
  <c r="DT265" i="9"/>
  <c r="DT256" i="9"/>
  <c r="DR256" i="9"/>
  <c r="HL256" i="9"/>
  <c r="HM258" i="9"/>
  <c r="DS258" i="9"/>
  <c r="DU258" i="9"/>
  <c r="HL269" i="9"/>
  <c r="DR269" i="9"/>
  <c r="DT269" i="9"/>
  <c r="HM244" i="9"/>
  <c r="DU244" i="9"/>
  <c r="DS244" i="9"/>
  <c r="HM263" i="9"/>
  <c r="DS263" i="9"/>
  <c r="DU263" i="9"/>
  <c r="BM247" i="9"/>
  <c r="DM247" i="9"/>
  <c r="DT263" i="9"/>
  <c r="HL263" i="9"/>
  <c r="DR263" i="9"/>
  <c r="HL250" i="9"/>
  <c r="DT250" i="9"/>
  <c r="DR250" i="9"/>
  <c r="DS257" i="9"/>
  <c r="HM257" i="9"/>
  <c r="DU257" i="9"/>
  <c r="HM250" i="9"/>
  <c r="DU250" i="9"/>
  <c r="DS250" i="9"/>
  <c r="DR247" i="9"/>
  <c r="HL247" i="9"/>
  <c r="DT247" i="9"/>
  <c r="DR244" i="9"/>
  <c r="DT244" i="9"/>
  <c r="HL244" i="9"/>
  <c r="BL245" i="9"/>
  <c r="DL245" i="9"/>
  <c r="HM264" i="9"/>
  <c r="DU264" i="9"/>
  <c r="DS264" i="9"/>
  <c r="BL249" i="9"/>
  <c r="DL249" i="9"/>
  <c r="DS267" i="9"/>
  <c r="HM267" i="9"/>
  <c r="DU267" i="9"/>
  <c r="DT260" i="9"/>
  <c r="HL260" i="9"/>
  <c r="DR260" i="9"/>
  <c r="DR243" i="9"/>
  <c r="HL243" i="9"/>
  <c r="DT243" i="9"/>
  <c r="DU256" i="9"/>
  <c r="DS256" i="9"/>
  <c r="HM256" i="9"/>
  <c r="BM251" i="9"/>
  <c r="DM251" i="9"/>
  <c r="DU261" i="9"/>
  <c r="HM261" i="9"/>
  <c r="DS261" i="9"/>
  <c r="HL259" i="9"/>
  <c r="DT259" i="9"/>
  <c r="DR259" i="9"/>
  <c r="HM243" i="9"/>
  <c r="DU243" i="9"/>
  <c r="DS243" i="9"/>
  <c r="DT267" i="9"/>
  <c r="DR267" i="9"/>
  <c r="HL267" i="9"/>
  <c r="HL258" i="9"/>
  <c r="DR258" i="9"/>
  <c r="DT258" i="9"/>
  <c r="DR266" i="9"/>
  <c r="HL266" i="9"/>
  <c r="DT266" i="9"/>
  <c r="DS255" i="9"/>
  <c r="HM255" i="9"/>
  <c r="DU255" i="9"/>
  <c r="HL254" i="9"/>
  <c r="DR254" i="9"/>
  <c r="DT254" i="9"/>
  <c r="DR264" i="9"/>
  <c r="DT264" i="9"/>
  <c r="HL264" i="9"/>
  <c r="HM248" i="9"/>
  <c r="DU248" i="9"/>
  <c r="DS248" i="9"/>
  <c r="HM246" i="9"/>
  <c r="DU246" i="9"/>
  <c r="DS246" i="9"/>
  <c r="HM252" i="9"/>
  <c r="DU252" i="9"/>
  <c r="DS252" i="9"/>
  <c r="DU195" i="9"/>
  <c r="HM195" i="9"/>
  <c r="DS195" i="9"/>
  <c r="HM188" i="9"/>
  <c r="DU188" i="9"/>
  <c r="DS188" i="9"/>
  <c r="DS213" i="9"/>
  <c r="HM213" i="9"/>
  <c r="DU213" i="9"/>
  <c r="BL190" i="9"/>
  <c r="DL190" i="9"/>
  <c r="DS222" i="9"/>
  <c r="HM222" i="9"/>
  <c r="DU222" i="9"/>
  <c r="DT210" i="9"/>
  <c r="HL210" i="9"/>
  <c r="DR210" i="9"/>
  <c r="DS237" i="9"/>
  <c r="HM237" i="9"/>
  <c r="DU237" i="9"/>
  <c r="DH234" i="9"/>
  <c r="DL234" i="9"/>
  <c r="DR197" i="9"/>
  <c r="DT197" i="9"/>
  <c r="HL197" i="9" s="1"/>
  <c r="HM210" i="9"/>
  <c r="DU210" i="9"/>
  <c r="DS210" i="9"/>
  <c r="DR217" i="9"/>
  <c r="DT217" i="9" s="1"/>
  <c r="HL217" i="9" s="1"/>
  <c r="DT219" i="9"/>
  <c r="HL219" i="9" s="1"/>
  <c r="DR219" i="9"/>
  <c r="BM215" i="9"/>
  <c r="DM215" i="9"/>
  <c r="DM228" i="9"/>
  <c r="BM228" i="9"/>
  <c r="DT188" i="9"/>
  <c r="HL188" i="9" s="1"/>
  <c r="DR188" i="9"/>
  <c r="HM238" i="9"/>
  <c r="DU238" i="9"/>
  <c r="DS238" i="9"/>
  <c r="GZ219" i="9"/>
  <c r="DR186" i="9"/>
  <c r="DT186" i="9"/>
  <c r="HL186" i="9" s="1"/>
  <c r="GZ202" i="9"/>
  <c r="DU189" i="9"/>
  <c r="HM189" i="9"/>
  <c r="DS189" i="9"/>
  <c r="DR200" i="9"/>
  <c r="DT200" i="9" s="1"/>
  <c r="HL200" i="9" s="1"/>
  <c r="DR233" i="9"/>
  <c r="DT233" i="9" s="1"/>
  <c r="HL233" i="9" s="1"/>
  <c r="GZ208" i="9"/>
  <c r="DS221" i="9"/>
  <c r="HM221" i="9"/>
  <c r="DU221" i="9"/>
  <c r="DT236" i="9"/>
  <c r="HL236" i="9"/>
  <c r="DR236" i="9"/>
  <c r="GZ218" i="9"/>
  <c r="DS211" i="9"/>
  <c r="HM211" i="9"/>
  <c r="DU211" i="9"/>
  <c r="DR212" i="9"/>
  <c r="DT212" i="9"/>
  <c r="HL212" i="9" s="1"/>
  <c r="DU225" i="9"/>
  <c r="HM225" i="9"/>
  <c r="DS225" i="9"/>
  <c r="DL209" i="9"/>
  <c r="BL209" i="9"/>
  <c r="DU235" i="9"/>
  <c r="DS235" i="9"/>
  <c r="HM235" i="9"/>
  <c r="DL196" i="9"/>
  <c r="BL196" i="9"/>
  <c r="DR208" i="9"/>
  <c r="DT208" i="9"/>
  <c r="HL208" i="9" s="1"/>
  <c r="DR241" i="9"/>
  <c r="DT241" i="9"/>
  <c r="HL241" i="9" s="1"/>
  <c r="DR240" i="9"/>
  <c r="DT240" i="9" s="1"/>
  <c r="HL240" i="9" s="1"/>
  <c r="DR201" i="9"/>
  <c r="DT201" i="9" s="1"/>
  <c r="HL201" i="9" s="1"/>
  <c r="HM205" i="9"/>
  <c r="DU205" i="9"/>
  <c r="DS205" i="9"/>
  <c r="DL205" i="9"/>
  <c r="BL205" i="9"/>
  <c r="HL228" i="9"/>
  <c r="DR228" i="9"/>
  <c r="DT228" i="9"/>
  <c r="DS206" i="9"/>
  <c r="DU206" i="9"/>
  <c r="HM206" i="9"/>
  <c r="DS191" i="9"/>
  <c r="HM191" i="9"/>
  <c r="DU191" i="9"/>
  <c r="DR211" i="9"/>
  <c r="DT211" i="9"/>
  <c r="HL211" i="9"/>
  <c r="DL242" i="9"/>
  <c r="BL242" i="9"/>
  <c r="DR216" i="9"/>
  <c r="DT216" i="9" s="1"/>
  <c r="HL216" i="9" s="1"/>
  <c r="DR193" i="9"/>
  <c r="DT193" i="9" s="1"/>
  <c r="HL193" i="9" s="1"/>
  <c r="HM216" i="9"/>
  <c r="DU216" i="9"/>
  <c r="DS216" i="9"/>
  <c r="DT191" i="9"/>
  <c r="HL191" i="9" s="1"/>
  <c r="DR191" i="9"/>
  <c r="DS230" i="9"/>
  <c r="DU230" i="9"/>
  <c r="HM230" i="9"/>
  <c r="BM226" i="9"/>
  <c r="DM226" i="9"/>
  <c r="HM242" i="9"/>
  <c r="DU242" i="9"/>
  <c r="DS242" i="9"/>
  <c r="DM193" i="9"/>
  <c r="BM193" i="9"/>
  <c r="GZ221" i="9"/>
  <c r="GZ185" i="9"/>
  <c r="HM209" i="9"/>
  <c r="DS209" i="9"/>
  <c r="DU209" i="9"/>
  <c r="GZ222" i="9"/>
  <c r="GZ227" i="9"/>
  <c r="GZ226" i="9"/>
  <c r="DS202" i="9"/>
  <c r="DU202" i="9"/>
  <c r="HM202" i="9"/>
  <c r="DM231" i="9"/>
  <c r="BM231" i="9"/>
  <c r="DS187" i="9"/>
  <c r="DU187" i="9"/>
  <c r="HM187" i="9"/>
  <c r="GZ209" i="9"/>
  <c r="DR214" i="9"/>
  <c r="DT214" i="9" s="1"/>
  <c r="HL214" i="9" s="1"/>
  <c r="DS207" i="9"/>
  <c r="HM207" i="9"/>
  <c r="DU207" i="9"/>
  <c r="DT238" i="9"/>
  <c r="HL238" i="9" s="1"/>
  <c r="DR238" i="9"/>
  <c r="DU200" i="9"/>
  <c r="DS200" i="9"/>
  <c r="HM200" i="9"/>
  <c r="HM232" i="9"/>
  <c r="DU232" i="9"/>
  <c r="DS232" i="9"/>
  <c r="HL222" i="9"/>
  <c r="DR222" i="9"/>
  <c r="DT222" i="9"/>
  <c r="BM204" i="9"/>
  <c r="DM204" i="9"/>
  <c r="HM233" i="9"/>
  <c r="DU233" i="9"/>
  <c r="DS233" i="9"/>
  <c r="DR189" i="9"/>
  <c r="DT189" i="9" s="1"/>
  <c r="HL189" i="9" s="1"/>
  <c r="DR206" i="9"/>
  <c r="DT206" i="9" s="1"/>
  <c r="HL206" i="9" s="1"/>
  <c r="DR207" i="9"/>
  <c r="DT207" i="9" s="1"/>
  <c r="HL207" i="9" s="1"/>
  <c r="BL221" i="9"/>
  <c r="DL221" i="9"/>
  <c r="DT235" i="9"/>
  <c r="HL235" i="9"/>
  <c r="DR235" i="9"/>
  <c r="DR230" i="9"/>
  <c r="DT230" i="9" s="1"/>
  <c r="HL230" i="9" s="1"/>
  <c r="DU224" i="9"/>
  <c r="DS224" i="9"/>
  <c r="HM224" i="9"/>
  <c r="HM194" i="9"/>
  <c r="DU194" i="9"/>
  <c r="DS194" i="9"/>
  <c r="DR223" i="9"/>
  <c r="DT223" i="9"/>
  <c r="HL223" i="9" s="1"/>
  <c r="DM236" i="9"/>
  <c r="BM236" i="9"/>
  <c r="HM229" i="9"/>
  <c r="DS229" i="9"/>
  <c r="DU229" i="9"/>
  <c r="HM186" i="9"/>
  <c r="DU186" i="9"/>
  <c r="DS186" i="9"/>
  <c r="GZ205" i="9"/>
  <c r="DM240" i="9"/>
  <c r="BM240" i="9"/>
  <c r="DS197" i="9"/>
  <c r="HM197" i="9"/>
  <c r="DU197" i="9"/>
  <c r="DR239" i="9"/>
  <c r="DT239" i="9" s="1"/>
  <c r="HL239" i="9" s="1"/>
  <c r="DR231" i="9"/>
  <c r="DT231" i="9" s="1"/>
  <c r="HL231" i="9" s="1"/>
  <c r="DM227" i="9"/>
  <c r="BM227" i="9"/>
  <c r="DI241" i="9"/>
  <c r="DM241" i="9"/>
  <c r="HM223" i="9"/>
  <c r="DU223" i="9"/>
  <c r="DS223" i="9"/>
  <c r="DR215" i="9"/>
  <c r="DT215" i="9" s="1"/>
  <c r="HL215" i="9" s="1"/>
  <c r="GZ191" i="9"/>
  <c r="GZ213" i="9"/>
  <c r="DL220" i="9"/>
  <c r="BL220" i="9"/>
  <c r="DS214" i="9"/>
  <c r="HM214" i="9"/>
  <c r="DU214" i="9"/>
  <c r="DU192" i="9"/>
  <c r="HM192" i="9"/>
  <c r="DS192" i="9"/>
  <c r="GZ216" i="9"/>
  <c r="DU218" i="9"/>
  <c r="DS218" i="9"/>
  <c r="HM218" i="9"/>
  <c r="DR194" i="9"/>
  <c r="DT194" i="9" s="1"/>
  <c r="HL194" i="9" s="1"/>
  <c r="DR218" i="9"/>
  <c r="DT218" i="9" s="1"/>
  <c r="HL218" i="9" s="1"/>
  <c r="GZ235" i="9"/>
  <c r="HM220" i="9"/>
  <c r="DU220" i="9"/>
  <c r="DS220" i="9"/>
  <c r="GZ237" i="9"/>
  <c r="DR225" i="9"/>
  <c r="DT225" i="9" s="1"/>
  <c r="HL225" i="9" s="1"/>
  <c r="HL229" i="9"/>
  <c r="DR229" i="9"/>
  <c r="DT229" i="9"/>
  <c r="DR203" i="9"/>
  <c r="DT203" i="9" s="1"/>
  <c r="HL203" i="9" s="1"/>
  <c r="BM196" i="9"/>
  <c r="DM196" i="9"/>
  <c r="HM198" i="9"/>
  <c r="DU198" i="9"/>
  <c r="DS198" i="9"/>
  <c r="DR204" i="9"/>
  <c r="DT204" i="9"/>
  <c r="HL204" i="9" s="1"/>
  <c r="DR202" i="9"/>
  <c r="DT202" i="9" s="1"/>
  <c r="HL202" i="9" s="1"/>
  <c r="HM217" i="9"/>
  <c r="DU217" i="9"/>
  <c r="DS217" i="9"/>
  <c r="GZ200" i="9"/>
  <c r="DR195" i="9"/>
  <c r="DT195" i="9" s="1"/>
  <c r="HL195" i="9" s="1"/>
  <c r="HM219" i="9"/>
  <c r="DU219" i="9"/>
  <c r="DS219" i="9"/>
  <c r="DS199" i="9"/>
  <c r="DU199" i="9"/>
  <c r="HM199" i="9"/>
  <c r="DS185" i="9"/>
  <c r="DU185" i="9"/>
  <c r="HM185" i="9"/>
  <c r="DL213" i="9"/>
  <c r="BL213" i="9"/>
  <c r="DS201" i="9"/>
  <c r="HM201" i="9"/>
  <c r="DU201" i="9"/>
  <c r="GZ189" i="9"/>
  <c r="DM212" i="9"/>
  <c r="BM212" i="9"/>
  <c r="GZ190" i="9"/>
  <c r="GZ201" i="9"/>
  <c r="DL232" i="9"/>
  <c r="BL232" i="9"/>
  <c r="DR224" i="9"/>
  <c r="DT224" i="9" s="1"/>
  <c r="HL224" i="9" s="1"/>
  <c r="HM208" i="9"/>
  <c r="DU208" i="9"/>
  <c r="DS208" i="9"/>
  <c r="DS234" i="9"/>
  <c r="HM234" i="9"/>
  <c r="DU234" i="9"/>
  <c r="DR227" i="9"/>
  <c r="DT227" i="9" s="1"/>
  <c r="HL227" i="9" s="1"/>
  <c r="DR187" i="9"/>
  <c r="DT187" i="9" s="1"/>
  <c r="HL187" i="9" s="1"/>
  <c r="DR172" i="9"/>
  <c r="DT172" i="9" s="1"/>
  <c r="HL172" i="9" s="1"/>
  <c r="DR180" i="9"/>
  <c r="DT180" i="9" s="1"/>
  <c r="HL180" i="9" s="1"/>
  <c r="DR170" i="9"/>
  <c r="DT170" i="9"/>
  <c r="HL170" i="9" s="1"/>
  <c r="DU181" i="9"/>
  <c r="HM181" i="9" s="1"/>
  <c r="DS181" i="9"/>
  <c r="DS171" i="9"/>
  <c r="DU171" i="9"/>
  <c r="HM171" i="9" s="1"/>
  <c r="GZ173" i="9"/>
  <c r="DS174" i="9"/>
  <c r="DU174" i="9"/>
  <c r="HM174" i="9" s="1"/>
  <c r="DL175" i="9"/>
  <c r="HA181" i="9"/>
  <c r="DS180" i="9"/>
  <c r="DU180" i="9" s="1"/>
  <c r="HM180" i="9" s="1"/>
  <c r="HA177" i="9"/>
  <c r="HL181" i="9"/>
  <c r="DT181" i="9"/>
  <c r="DR181" i="9"/>
  <c r="DM179" i="9"/>
  <c r="BM179" i="9"/>
  <c r="DU173" i="9"/>
  <c r="HM173" i="9" s="1"/>
  <c r="DS173" i="9"/>
  <c r="DR183" i="9"/>
  <c r="DT183" i="9" s="1"/>
  <c r="HL183" i="9" s="1"/>
  <c r="GZ180" i="9"/>
  <c r="DR178" i="9"/>
  <c r="DT178" i="9" s="1"/>
  <c r="HL178" i="9" s="1"/>
  <c r="GZ179" i="9"/>
  <c r="HA180" i="9"/>
  <c r="HA183" i="9"/>
  <c r="HA178" i="9"/>
  <c r="DL174" i="9"/>
  <c r="BL174" i="9"/>
  <c r="BM183" i="9"/>
  <c r="DM183" i="9"/>
  <c r="DS175" i="9"/>
  <c r="DU175" i="9" s="1"/>
  <c r="HM175" i="9" s="1"/>
  <c r="DR173" i="9"/>
  <c r="DT173" i="9"/>
  <c r="HL173" i="9"/>
  <c r="DS182" i="9"/>
  <c r="DU182" i="9" s="1"/>
  <c r="HM182" i="9" s="1"/>
  <c r="DT177" i="9"/>
  <c r="HL177" i="9" s="1"/>
  <c r="DR177" i="9"/>
  <c r="DS176" i="9"/>
  <c r="DU176" i="9" s="1"/>
  <c r="HM176" i="9" s="1"/>
  <c r="DS178" i="9"/>
  <c r="DU178" i="9" s="1"/>
  <c r="HM178" i="9" s="1"/>
  <c r="GZ171" i="9"/>
  <c r="HA172" i="9"/>
  <c r="BL171" i="9"/>
  <c r="DL171" i="9"/>
  <c r="HA173" i="9"/>
  <c r="BM172" i="9"/>
  <c r="DM172" i="9"/>
  <c r="DL184" i="9"/>
  <c r="BL184" i="9"/>
  <c r="GZ177" i="9"/>
  <c r="DS177" i="9"/>
  <c r="DU177" i="9"/>
  <c r="HM177" i="9"/>
  <c r="GZ172" i="9"/>
  <c r="DT176" i="9"/>
  <c r="HL176" i="9" s="1"/>
  <c r="DR176" i="9"/>
  <c r="DS184" i="9"/>
  <c r="DU184" i="9" s="1"/>
  <c r="HM184" i="9" s="1"/>
  <c r="DR182" i="9"/>
  <c r="DT182" i="9" s="1"/>
  <c r="HL182" i="9" s="1"/>
  <c r="HL156" i="9"/>
  <c r="DT156" i="9"/>
  <c r="DR156" i="9"/>
  <c r="DM169" i="9"/>
  <c r="BM169" i="9"/>
  <c r="HL169" i="9"/>
  <c r="DT169" i="9"/>
  <c r="DR169" i="9"/>
  <c r="DS168" i="9"/>
  <c r="HM168" i="9"/>
  <c r="DU168" i="9"/>
  <c r="DS158" i="9"/>
  <c r="HM158" i="9"/>
  <c r="DU158" i="9"/>
  <c r="DT163" i="9"/>
  <c r="DR163" i="9"/>
  <c r="HL163" i="9"/>
  <c r="HM165" i="9"/>
  <c r="DU165" i="9"/>
  <c r="DS165" i="9"/>
  <c r="HL167" i="9"/>
  <c r="DR167" i="9"/>
  <c r="DT167" i="9"/>
  <c r="DR158" i="9"/>
  <c r="DT158" i="9"/>
  <c r="HL158" i="9"/>
  <c r="DR155" i="9"/>
  <c r="HL155" i="9"/>
  <c r="DT155" i="9"/>
  <c r="HM163" i="9"/>
  <c r="DU163" i="9"/>
  <c r="DS163" i="9"/>
  <c r="DR168" i="9"/>
  <c r="DT168" i="9"/>
  <c r="HL168" i="9"/>
  <c r="HM167" i="9"/>
  <c r="DU167" i="9"/>
  <c r="DS167" i="9"/>
  <c r="DU159" i="9"/>
  <c r="DS159" i="9"/>
  <c r="HM159" i="9"/>
  <c r="HL160" i="9"/>
  <c r="DR160" i="9"/>
  <c r="DT160" i="9"/>
  <c r="DT157" i="9"/>
  <c r="HL157" i="9"/>
  <c r="DR157" i="9"/>
  <c r="HM162" i="9"/>
  <c r="DU162" i="9"/>
  <c r="DS162" i="9"/>
  <c r="DR162" i="9"/>
  <c r="HL162" i="9"/>
  <c r="DT162" i="9"/>
  <c r="DM160" i="9"/>
  <c r="BM160" i="9"/>
  <c r="DS164" i="9"/>
  <c r="DU164" i="9"/>
  <c r="HM164" i="9"/>
  <c r="HL165" i="9"/>
  <c r="DT165" i="9"/>
  <c r="DR165" i="9"/>
  <c r="DR164" i="9"/>
  <c r="HL164" i="9"/>
  <c r="DT164" i="9"/>
  <c r="HL166" i="9"/>
  <c r="DR166" i="9"/>
  <c r="DT166" i="9"/>
  <c r="DS155" i="9"/>
  <c r="HM155" i="9"/>
  <c r="DU155" i="9"/>
  <c r="DT159" i="9"/>
  <c r="DR159" i="9"/>
  <c r="HL159" i="9"/>
  <c r="DS161" i="9"/>
  <c r="HM161" i="9"/>
  <c r="DU161" i="9"/>
  <c r="HM157" i="9"/>
  <c r="DU157" i="9"/>
  <c r="DS157" i="9"/>
  <c r="DT148" i="9"/>
  <c r="DR148" i="9"/>
  <c r="HL148" i="9"/>
  <c r="HL154" i="9"/>
  <c r="DT154" i="9"/>
  <c r="DR154" i="9"/>
  <c r="DT151" i="9"/>
  <c r="HL151" i="9"/>
  <c r="DR151" i="9"/>
  <c r="HM147" i="9"/>
  <c r="DU147" i="9"/>
  <c r="DS147" i="9"/>
  <c r="HM154" i="9"/>
  <c r="DU154" i="9"/>
  <c r="DS154" i="9"/>
  <c r="DS151" i="9"/>
  <c r="DU151" i="9"/>
  <c r="HM151" i="9"/>
  <c r="DS149" i="9"/>
  <c r="DU149" i="9"/>
  <c r="HM149" i="9"/>
  <c r="DR147" i="9"/>
  <c r="DT147" i="9"/>
  <c r="HL147" i="9"/>
  <c r="HM148" i="9"/>
  <c r="DU148" i="9"/>
  <c r="DS148" i="9"/>
  <c r="DL150" i="9"/>
  <c r="BL150" i="9"/>
  <c r="HM152" i="9"/>
  <c r="DU152" i="9"/>
  <c r="DS152" i="9"/>
  <c r="HL152" i="9"/>
  <c r="DR152" i="9"/>
  <c r="DT152" i="9"/>
  <c r="DR149" i="9"/>
  <c r="HL149" i="9"/>
  <c r="DT149" i="9"/>
  <c r="HM150" i="9"/>
  <c r="DU150" i="9"/>
  <c r="DS150" i="9"/>
  <c r="DR135" i="9"/>
  <c r="HL135" i="9"/>
  <c r="DT135" i="9"/>
  <c r="DM141" i="9"/>
  <c r="BM141" i="9"/>
  <c r="DS129" i="9"/>
  <c r="HM129" i="9"/>
  <c r="DU129" i="9"/>
  <c r="DS144" i="9"/>
  <c r="DU144" i="9"/>
  <c r="HM144" i="9"/>
  <c r="DR133" i="9"/>
  <c r="HL133" i="9"/>
  <c r="DT133" i="9"/>
  <c r="DT126" i="9"/>
  <c r="HL126" i="9"/>
  <c r="DR126" i="9"/>
  <c r="HM126" i="9"/>
  <c r="DU126" i="9"/>
  <c r="DS126" i="9"/>
  <c r="HM145" i="9"/>
  <c r="DU145" i="9"/>
  <c r="DS145" i="9"/>
  <c r="DR143" i="9"/>
  <c r="HL143" i="9"/>
  <c r="DT143" i="9"/>
  <c r="HL128" i="9"/>
  <c r="DT128" i="9"/>
  <c r="DR128" i="9"/>
  <c r="BL138" i="9"/>
  <c r="DL138" i="9"/>
  <c r="HM123" i="9"/>
  <c r="DU123" i="9"/>
  <c r="DS123" i="9"/>
  <c r="DU143" i="9"/>
  <c r="HM143" i="9"/>
  <c r="DS143" i="9"/>
  <c r="DM132" i="9"/>
  <c r="BM132" i="9"/>
  <c r="DS127" i="9"/>
  <c r="HM127" i="9"/>
  <c r="DU127" i="9"/>
  <c r="DS125" i="9"/>
  <c r="DU125" i="9"/>
  <c r="HM125" i="9"/>
  <c r="HL145" i="9"/>
  <c r="DT145" i="9"/>
  <c r="DR145" i="9"/>
  <c r="DR144" i="9"/>
  <c r="HL144" i="9"/>
  <c r="DT144" i="9"/>
  <c r="HL125" i="9"/>
  <c r="DT125" i="9"/>
  <c r="DR125" i="9"/>
  <c r="DS140" i="9"/>
  <c r="HM140" i="9"/>
  <c r="DU140" i="9"/>
  <c r="DR123" i="9"/>
  <c r="DT123" i="9"/>
  <c r="HL123" i="9"/>
  <c r="DS142" i="9"/>
  <c r="HM142" i="9"/>
  <c r="DU142" i="9"/>
  <c r="DT139" i="9"/>
  <c r="HL139" i="9"/>
  <c r="DR139" i="9"/>
  <c r="DU136" i="9"/>
  <c r="HM136" i="9"/>
  <c r="DS136" i="9"/>
  <c r="DT134" i="9"/>
  <c r="DR134" i="9"/>
  <c r="HL134" i="9"/>
  <c r="DL141" i="9"/>
  <c r="BL141" i="9"/>
  <c r="HL129" i="9"/>
  <c r="DT129" i="9"/>
  <c r="DR129" i="9"/>
  <c r="DR131" i="9"/>
  <c r="DT131" i="9"/>
  <c r="HL131" i="9"/>
  <c r="HL137" i="9"/>
  <c r="DR137" i="9"/>
  <c r="DT137" i="9"/>
  <c r="HM137" i="9"/>
  <c r="DU137" i="9"/>
  <c r="DS137" i="9"/>
  <c r="DL124" i="9"/>
  <c r="BL124" i="9"/>
  <c r="HL136" i="9"/>
  <c r="DR136" i="9"/>
  <c r="DT136" i="9"/>
  <c r="HL132" i="9"/>
  <c r="DT132" i="9"/>
  <c r="DR132" i="9"/>
  <c r="DM135" i="9"/>
  <c r="BM135" i="9"/>
  <c r="HM128" i="9"/>
  <c r="DU128" i="9"/>
  <c r="DS128" i="9"/>
  <c r="DR140" i="9"/>
  <c r="DT140" i="9"/>
  <c r="HL140" i="9"/>
  <c r="DR127" i="9"/>
  <c r="DT127" i="9"/>
  <c r="HL127" i="9"/>
  <c r="DS134" i="9"/>
  <c r="DU134" i="9"/>
  <c r="HM134" i="9"/>
  <c r="DS124" i="9"/>
  <c r="DU124" i="9"/>
  <c r="HM124" i="9"/>
  <c r="HM130" i="9"/>
  <c r="DU130" i="9"/>
  <c r="DS130" i="9"/>
  <c r="DM131" i="9"/>
  <c r="DL142" i="9"/>
  <c r="BL142" i="9"/>
  <c r="DS138" i="9"/>
  <c r="DU138" i="9"/>
  <c r="HM138" i="9"/>
  <c r="DU133" i="9"/>
  <c r="HM133" i="9"/>
  <c r="DS133" i="9"/>
  <c r="DU109" i="9"/>
  <c r="HM109" i="9" s="1"/>
  <c r="DS109" i="9"/>
  <c r="DR119" i="9"/>
  <c r="DT119" i="9"/>
  <c r="HL119" i="9" s="1"/>
  <c r="DS113" i="9"/>
  <c r="DU113" i="9"/>
  <c r="HM113" i="9" s="1"/>
  <c r="DS118" i="9"/>
  <c r="DU118" i="9" s="1"/>
  <c r="HM118" i="9" s="1"/>
  <c r="DU105" i="9"/>
  <c r="HM105" i="9" s="1"/>
  <c r="DS105" i="9"/>
  <c r="HA122" i="9"/>
  <c r="DL107" i="9"/>
  <c r="BL107" i="9"/>
  <c r="DR103" i="9"/>
  <c r="DT103" i="9" s="1"/>
  <c r="HL103" i="9" s="1"/>
  <c r="DM111" i="9"/>
  <c r="BM111" i="9"/>
  <c r="DR111" i="9"/>
  <c r="DT111" i="9" s="1"/>
  <c r="HL111" i="9" s="1"/>
  <c r="DR117" i="9"/>
  <c r="DT117" i="9"/>
  <c r="HL117" i="9" s="1"/>
  <c r="HA105" i="9"/>
  <c r="HA101" i="9"/>
  <c r="BM114" i="9"/>
  <c r="DM114" i="9"/>
  <c r="DS103" i="9"/>
  <c r="DU103" i="9" s="1"/>
  <c r="HM103" i="9" s="1"/>
  <c r="DL118" i="9"/>
  <c r="BL118" i="9"/>
  <c r="GZ107" i="9"/>
  <c r="HA102" i="9"/>
  <c r="DS121" i="9"/>
  <c r="DU121" i="9" s="1"/>
  <c r="HM121" i="9" s="1"/>
  <c r="DR121" i="9"/>
  <c r="DT121" i="9"/>
  <c r="HL121" i="9"/>
  <c r="DR108" i="9"/>
  <c r="DT108" i="9" s="1"/>
  <c r="HL108" i="9" s="1"/>
  <c r="HA114" i="9"/>
  <c r="DS119" i="9"/>
  <c r="DU119" i="9"/>
  <c r="HM119" i="9"/>
  <c r="HL116" i="9"/>
  <c r="DR116" i="9"/>
  <c r="DT116" i="9"/>
  <c r="DL109" i="9"/>
  <c r="BL109" i="9"/>
  <c r="DR102" i="9"/>
  <c r="DT102" i="9"/>
  <c r="HL102" i="9" s="1"/>
  <c r="DS106" i="9"/>
  <c r="DU106" i="9" s="1"/>
  <c r="HM106" i="9" s="1"/>
  <c r="DS112" i="9"/>
  <c r="DU112" i="9"/>
  <c r="HM112" i="9" s="1"/>
  <c r="DM101" i="9"/>
  <c r="BM101" i="9"/>
  <c r="HL120" i="9"/>
  <c r="DR120" i="9"/>
  <c r="DT120" i="9"/>
  <c r="DS117" i="9"/>
  <c r="DU117" i="9" s="1"/>
  <c r="HM117" i="9" s="1"/>
  <c r="DR101" i="9"/>
  <c r="DT101" i="9" s="1"/>
  <c r="HL101" i="9" s="1"/>
  <c r="DS102" i="9"/>
  <c r="HM102" i="9"/>
  <c r="DU102" i="9"/>
  <c r="GZ112" i="9"/>
  <c r="DS120" i="9"/>
  <c r="DU120" i="9" s="1"/>
  <c r="HM120" i="9" s="1"/>
  <c r="HL105" i="9"/>
  <c r="DR105" i="9"/>
  <c r="DT105" i="9"/>
  <c r="DS104" i="9"/>
  <c r="DU104" i="9" s="1"/>
  <c r="HM104" i="9" s="1"/>
  <c r="GZ106" i="9"/>
  <c r="DU116" i="9"/>
  <c r="HM116" i="9" s="1"/>
  <c r="DS116" i="9"/>
  <c r="DR106" i="9"/>
  <c r="DT106" i="9" s="1"/>
  <c r="HL106" i="9" s="1"/>
  <c r="GZ105" i="9"/>
  <c r="DR110" i="9"/>
  <c r="DT110" i="9" s="1"/>
  <c r="HL110" i="9" s="1"/>
  <c r="GZ121" i="9"/>
  <c r="DS110" i="9"/>
  <c r="DU110" i="9" s="1"/>
  <c r="HM110" i="9" s="1"/>
  <c r="DR112" i="9"/>
  <c r="DT112" i="9" s="1"/>
  <c r="HL112" i="9" s="1"/>
  <c r="GZ117" i="9"/>
  <c r="HA118" i="9"/>
  <c r="GZ115" i="9"/>
  <c r="DR122" i="9"/>
  <c r="DT122" i="9" s="1"/>
  <c r="HL122" i="9" s="1"/>
  <c r="HA117" i="9"/>
  <c r="GZ101" i="9"/>
  <c r="GZ119" i="9"/>
  <c r="DM122" i="9"/>
  <c r="BM122" i="9"/>
  <c r="DU115" i="9"/>
  <c r="HM115" i="9" s="1"/>
  <c r="DS115" i="9"/>
  <c r="DS108" i="9"/>
  <c r="DU108" i="9"/>
  <c r="HM108" i="9" s="1"/>
  <c r="DU80" i="9"/>
  <c r="HM80" i="9" s="1"/>
  <c r="DS80" i="9"/>
  <c r="DR83" i="9"/>
  <c r="DT83" i="9"/>
  <c r="HL83" i="9" s="1"/>
  <c r="DU79" i="9"/>
  <c r="HM79" i="9" s="1"/>
  <c r="DS79" i="9"/>
  <c r="DR81" i="9"/>
  <c r="DT81" i="9" s="1"/>
  <c r="HL81" i="9" s="1"/>
  <c r="DS81" i="9"/>
  <c r="DU81" i="9" s="1"/>
  <c r="HM81" i="9" s="1"/>
  <c r="HA100" i="9"/>
  <c r="DS71" i="9"/>
  <c r="DU71" i="9" s="1"/>
  <c r="HM71" i="9" s="1"/>
  <c r="HM84" i="9"/>
  <c r="GZ100" i="9"/>
  <c r="DS85" i="9"/>
  <c r="DU85" i="9" s="1"/>
  <c r="HM85" i="9" s="1"/>
  <c r="DU75" i="9"/>
  <c r="HM75" i="9" s="1"/>
  <c r="DS75" i="9"/>
  <c r="DR77" i="9"/>
  <c r="DT77" i="9"/>
  <c r="HL77" i="9" s="1"/>
  <c r="DU86" i="9"/>
  <c r="HM86" i="9" s="1"/>
  <c r="DS86" i="9"/>
  <c r="BM87" i="9"/>
  <c r="DM87" i="9"/>
  <c r="DR79" i="9"/>
  <c r="DT79" i="9" s="1"/>
  <c r="HL79" i="9" s="1"/>
  <c r="HA75" i="9"/>
  <c r="HA74" i="9"/>
  <c r="DS89" i="9"/>
  <c r="DU89" i="9" s="1"/>
  <c r="HM89" i="9" s="1"/>
  <c r="GZ92" i="9"/>
  <c r="DR99" i="9"/>
  <c r="DT99" i="9"/>
  <c r="HL99" i="9" s="1"/>
  <c r="HA81" i="9"/>
  <c r="GZ82" i="9"/>
  <c r="DR91" i="9"/>
  <c r="DT91" i="9"/>
  <c r="HL91" i="9" s="1"/>
  <c r="HM98" i="9"/>
  <c r="DU98" i="9"/>
  <c r="DS98" i="9"/>
  <c r="GZ86" i="9"/>
  <c r="DU96" i="9"/>
  <c r="HM96" i="9" s="1"/>
  <c r="DS96" i="9"/>
  <c r="HA77" i="9"/>
  <c r="HA86" i="9"/>
  <c r="DS72" i="9"/>
  <c r="DU72" i="9" s="1"/>
  <c r="HM72" i="9" s="1"/>
  <c r="HA80" i="9"/>
  <c r="GZ77" i="9"/>
  <c r="HA99" i="9"/>
  <c r="DS97" i="9"/>
  <c r="DU97" i="9"/>
  <c r="HM97" i="9" s="1"/>
  <c r="GZ83" i="9"/>
  <c r="HA79" i="9"/>
  <c r="HA82" i="9"/>
  <c r="DL82" i="9"/>
  <c r="BL82" i="9"/>
  <c r="DM100" i="9"/>
  <c r="BM100" i="9"/>
  <c r="DL74" i="9"/>
  <c r="BL74" i="9"/>
  <c r="DS92" i="9"/>
  <c r="DU92" i="9" s="1"/>
  <c r="HM92" i="9" s="1"/>
  <c r="DL100" i="9"/>
  <c r="BL100" i="9"/>
  <c r="DT96" i="9"/>
  <c r="HL96" i="9" s="1"/>
  <c r="DR96" i="9"/>
  <c r="DS77" i="9"/>
  <c r="DU77" i="9" s="1"/>
  <c r="HM77" i="9" s="1"/>
  <c r="HA93" i="9"/>
  <c r="DS99" i="9"/>
  <c r="DU99" i="9"/>
  <c r="HM99" i="9"/>
  <c r="DM78" i="9"/>
  <c r="BM78" i="9"/>
  <c r="DR95" i="9"/>
  <c r="DT95" i="9" s="1"/>
  <c r="HL95" i="9" s="1"/>
  <c r="DS95" i="9"/>
  <c r="DU95" i="9"/>
  <c r="HM95" i="9" s="1"/>
  <c r="DS93" i="9"/>
  <c r="DU93" i="9" s="1"/>
  <c r="HM93" i="9" s="1"/>
  <c r="DS76" i="9"/>
  <c r="DU76" i="9" s="1"/>
  <c r="HM76" i="9" s="1"/>
  <c r="DT90" i="9"/>
  <c r="HL90" i="9"/>
  <c r="DR90" i="9"/>
  <c r="DR89" i="9"/>
  <c r="DT89" i="9" s="1"/>
  <c r="HL89" i="9" s="1"/>
  <c r="DR76" i="9"/>
  <c r="DT76" i="9"/>
  <c r="HL76" i="9" s="1"/>
  <c r="DS88" i="9"/>
  <c r="DU88" i="9" s="1"/>
  <c r="HM88" i="9" s="1"/>
  <c r="DT75" i="9"/>
  <c r="HL75" i="9" s="1"/>
  <c r="DR75" i="9"/>
  <c r="DR85" i="9"/>
  <c r="DT85" i="9"/>
  <c r="HL85" i="9" s="1"/>
  <c r="DR73" i="9"/>
  <c r="HL73" i="9"/>
  <c r="DT73" i="9"/>
  <c r="DR87" i="9"/>
  <c r="DT87" i="9" s="1"/>
  <c r="HL87" i="9" s="1"/>
  <c r="DR72" i="9"/>
  <c r="DT72" i="9" s="1"/>
  <c r="HL72" i="9" s="1"/>
  <c r="HA96" i="9"/>
  <c r="DR92" i="9"/>
  <c r="DT92" i="9" s="1"/>
  <c r="HL92" i="9" s="1"/>
  <c r="DR80" i="9"/>
  <c r="DT80" i="9" s="1"/>
  <c r="HL80" i="9" s="1"/>
  <c r="DT97" i="9"/>
  <c r="HL97" i="9" s="1"/>
  <c r="DR97" i="9"/>
  <c r="DS90" i="9"/>
  <c r="DU90" i="9"/>
  <c r="HM90" i="9" s="1"/>
  <c r="DM82" i="9"/>
  <c r="BM82" i="9"/>
  <c r="HA89" i="9"/>
  <c r="DT93" i="9"/>
  <c r="HL93" i="9" s="1"/>
  <c r="DR93" i="9"/>
  <c r="GZ87" i="9"/>
  <c r="DR88" i="9"/>
  <c r="DT88" i="9" s="1"/>
  <c r="HL88" i="9" s="1"/>
  <c r="DS91" i="9"/>
  <c r="HM91" i="9"/>
  <c r="DU91" i="9"/>
  <c r="GZ99" i="9"/>
  <c r="HA72" i="9"/>
  <c r="HL98" i="9"/>
  <c r="DR98" i="9"/>
  <c r="DT98" i="9"/>
  <c r="HA78" i="9"/>
  <c r="DT94" i="9"/>
  <c r="HL94" i="9" s="1"/>
  <c r="DR94" i="9"/>
  <c r="GZ78" i="9"/>
  <c r="GZ74" i="9"/>
  <c r="HA88" i="9"/>
  <c r="DR78" i="9"/>
  <c r="DT78" i="9" s="1"/>
  <c r="HL78" i="9" s="1"/>
  <c r="DU74" i="9"/>
  <c r="HM74" i="9" s="1"/>
  <c r="DS74" i="9"/>
  <c r="DR71" i="9"/>
  <c r="DT71" i="9"/>
  <c r="HL71" i="9" s="1"/>
  <c r="DT86" i="9"/>
  <c r="HL86" i="9" s="1"/>
  <c r="DR86" i="9"/>
  <c r="DL66" i="9"/>
  <c r="BL66" i="9"/>
  <c r="DM56" i="9"/>
  <c r="BM56" i="9"/>
  <c r="DL68" i="9"/>
  <c r="BL68" i="9"/>
  <c r="DM70" i="9"/>
  <c r="BM70" i="9"/>
  <c r="HK56" i="9"/>
  <c r="HK52" i="9"/>
  <c r="HK45" i="9"/>
  <c r="DM58" i="9"/>
  <c r="BM58" i="9"/>
  <c r="EK61" i="9"/>
  <c r="FQ61" i="9"/>
  <c r="HJ44" i="9"/>
  <c r="DN68" i="9"/>
  <c r="DP68" i="9" s="1"/>
  <c r="HJ68" i="9" s="1"/>
  <c r="DN65" i="9"/>
  <c r="DP65" i="9"/>
  <c r="HJ65" i="9" s="1"/>
  <c r="DN69" i="9"/>
  <c r="DP69" i="9" s="1"/>
  <c r="HJ69" i="9" s="1"/>
  <c r="AW58" i="9"/>
  <c r="DO58" i="9"/>
  <c r="DQ58" i="9" s="1"/>
  <c r="HK58" i="9" s="1"/>
  <c r="GV60" i="9"/>
  <c r="GR60" i="9"/>
  <c r="EJ61" i="9"/>
  <c r="FP61" i="9"/>
  <c r="GR52" i="9"/>
  <c r="GV52" i="9"/>
  <c r="GW43" i="9"/>
  <c r="GS43" i="9"/>
  <c r="DO60" i="9"/>
  <c r="DQ60" i="9"/>
  <c r="HK60" i="9" s="1"/>
  <c r="BK52" i="9"/>
  <c r="AG52" i="9" s="1"/>
  <c r="DO67" i="9"/>
  <c r="DQ67" i="9" s="1"/>
  <c r="HK67" i="9" s="1"/>
  <c r="BJ46" i="9"/>
  <c r="AF46" i="9" s="1"/>
  <c r="DL70" i="9"/>
  <c r="BL70" i="9"/>
  <c r="FQ69" i="9"/>
  <c r="HA67" i="9"/>
  <c r="BM65" i="9"/>
  <c r="DM65" i="9"/>
  <c r="GR57" i="9"/>
  <c r="GV57" i="9"/>
  <c r="BL49" i="9"/>
  <c r="DL49" i="9"/>
  <c r="BM51" i="9"/>
  <c r="DM51" i="9"/>
  <c r="BL60" i="9"/>
  <c r="DL60" i="9"/>
  <c r="GW56" i="9"/>
  <c r="HA56" i="9" s="1"/>
  <c r="GS56" i="9"/>
  <c r="GS52" i="9"/>
  <c r="GW52" i="9"/>
  <c r="HA52" i="9" s="1"/>
  <c r="DM50" i="9"/>
  <c r="BM50" i="9"/>
  <c r="HH58" i="9"/>
  <c r="GR46" i="9"/>
  <c r="GV46" i="9"/>
  <c r="GZ46" i="9" s="1"/>
  <c r="GV69" i="9"/>
  <c r="GZ69" i="9" s="1"/>
  <c r="GR69" i="9"/>
  <c r="DO61" i="9"/>
  <c r="DQ61" i="9"/>
  <c r="HK61" i="9"/>
  <c r="DN46" i="9"/>
  <c r="DP46" i="9" s="1"/>
  <c r="HJ46" i="9" s="1"/>
  <c r="DL44" i="9"/>
  <c r="BL44" i="9"/>
  <c r="DO51" i="9"/>
  <c r="DQ51" i="9" s="1"/>
  <c r="HK51" i="9" s="1"/>
  <c r="GR48" i="9"/>
  <c r="GS62" i="9"/>
  <c r="GW62" i="9"/>
  <c r="HA62" i="9" s="1"/>
  <c r="BM55" i="9"/>
  <c r="DM55" i="9"/>
  <c r="BK49" i="9"/>
  <c r="AG49" i="9" s="1"/>
  <c r="GK52" i="9"/>
  <c r="FQ48" i="9"/>
  <c r="GY62" i="9"/>
  <c r="GZ43" i="9"/>
  <c r="DN45" i="9"/>
  <c r="DP45" i="9"/>
  <c r="HJ45" i="9" s="1"/>
  <c r="GR64" i="9"/>
  <c r="GV64" i="9"/>
  <c r="DO69" i="9"/>
  <c r="DQ69" i="9" s="1"/>
  <c r="HK69" i="9" s="1"/>
  <c r="CR64" i="9"/>
  <c r="GV61" i="9"/>
  <c r="GR61" i="9"/>
  <c r="GV70" i="9"/>
  <c r="GR70" i="9"/>
  <c r="GV56" i="9"/>
  <c r="GZ56" i="9" s="1"/>
  <c r="GR56" i="9"/>
  <c r="BJ64" i="9"/>
  <c r="AF64" i="9" s="1"/>
  <c r="GZ67" i="9"/>
  <c r="FP57" i="9"/>
  <c r="BL54" i="9"/>
  <c r="DL54" i="9"/>
  <c r="HI64" i="9"/>
  <c r="GV59" i="9"/>
  <c r="GZ59" i="9" s="1"/>
  <c r="GX57" i="9"/>
  <c r="GW57" i="9"/>
  <c r="HA57" i="9" s="1"/>
  <c r="FQ54" i="9"/>
  <c r="DN59" i="9"/>
  <c r="DP59" i="9" s="1"/>
  <c r="HJ59" i="9" s="1"/>
  <c r="BJ58" i="9"/>
  <c r="AF58" i="9" s="1"/>
  <c r="FP54" i="9"/>
  <c r="GY52" i="9"/>
  <c r="GW45" i="9"/>
  <c r="HA45" i="9" s="1"/>
  <c r="BL53" i="9"/>
  <c r="DL53" i="9"/>
  <c r="DO53" i="9"/>
  <c r="DQ53" i="9"/>
  <c r="HK53" i="9"/>
  <c r="GJ60" i="9"/>
  <c r="BK45" i="9"/>
  <c r="AG45" i="9" s="1"/>
  <c r="GY53" i="9"/>
  <c r="GJ45" i="9"/>
  <c r="GW48" i="9"/>
  <c r="GS48" i="9"/>
  <c r="GV48" i="9"/>
  <c r="GZ48" i="9" s="1"/>
  <c r="GJ55" i="9"/>
  <c r="GZ55" i="9" s="1"/>
  <c r="GK47" i="9"/>
  <c r="GK49" i="9"/>
  <c r="BJ56" i="9"/>
  <c r="AF56" i="9" s="1"/>
  <c r="FP44" i="9"/>
  <c r="GJ46" i="9"/>
  <c r="HK63" i="9"/>
  <c r="BL65" i="9"/>
  <c r="DL65" i="9"/>
  <c r="GV51" i="9"/>
  <c r="GZ51" i="9" s="1"/>
  <c r="GR51" i="9"/>
  <c r="DM53" i="9"/>
  <c r="BM53" i="9"/>
  <c r="DM48" i="9"/>
  <c r="BM48" i="9"/>
  <c r="GR65" i="9"/>
  <c r="GV65" i="9"/>
  <c r="GZ65" i="9" s="1"/>
  <c r="GW66" i="9"/>
  <c r="HA66" i="9" s="1"/>
  <c r="GS66" i="9"/>
  <c r="FP64" i="9"/>
  <c r="EJ64" i="9"/>
  <c r="HH65" i="9"/>
  <c r="DN60" i="9"/>
  <c r="DP60" i="9" s="1"/>
  <c r="HJ60" i="9" s="1"/>
  <c r="AV60" i="9"/>
  <c r="DM67" i="9"/>
  <c r="BM67" i="9"/>
  <c r="BM60" i="9"/>
  <c r="DM60" i="9"/>
  <c r="BM69" i="9"/>
  <c r="DM69" i="9"/>
  <c r="EK66" i="9"/>
  <c r="FQ66" i="9"/>
  <c r="GK51" i="9"/>
  <c r="DO64" i="9"/>
  <c r="DQ64" i="9" s="1"/>
  <c r="HK64" i="9" s="1"/>
  <c r="HI58" i="9"/>
  <c r="GW54" i="9"/>
  <c r="GS54" i="9"/>
  <c r="DQ48" i="9"/>
  <c r="HK48" i="9" s="1"/>
  <c r="DO48" i="9"/>
  <c r="GR45" i="9"/>
  <c r="GV45" i="9"/>
  <c r="GS47" i="9"/>
  <c r="GW47" i="9"/>
  <c r="HA47" i="9" s="1"/>
  <c r="GW55" i="9"/>
  <c r="GS55" i="9"/>
  <c r="GJ49" i="9"/>
  <c r="GZ49" i="9" s="1"/>
  <c r="DP66" i="9"/>
  <c r="DN66" i="9"/>
  <c r="HJ66" i="9"/>
  <c r="DN47" i="9"/>
  <c r="DP47" i="9"/>
  <c r="HJ47" i="9" s="1"/>
  <c r="FP67" i="9"/>
  <c r="BL47" i="9"/>
  <c r="DL47" i="9"/>
  <c r="DN62" i="9"/>
  <c r="DP62" i="9"/>
  <c r="HJ62" i="9" s="1"/>
  <c r="BL55" i="9"/>
  <c r="DL55" i="9"/>
  <c r="FQ64" i="9"/>
  <c r="DM62" i="9"/>
  <c r="DP51" i="9"/>
  <c r="DN51" i="9"/>
  <c r="HJ51" i="9"/>
  <c r="DS44" i="9"/>
  <c r="DU44" i="9" s="1"/>
  <c r="HM44" i="9" s="1"/>
  <c r="GW51" i="9"/>
  <c r="HA51" i="9" s="1"/>
  <c r="HH66" i="9"/>
  <c r="DN67" i="9"/>
  <c r="DP67" i="9"/>
  <c r="HJ67" i="9" s="1"/>
  <c r="DN70" i="9"/>
  <c r="DP70" i="9" s="1"/>
  <c r="HJ70" i="9" s="1"/>
  <c r="GR66" i="9"/>
  <c r="GY67" i="9"/>
  <c r="GY63" i="9"/>
  <c r="GW58" i="9"/>
  <c r="GS58" i="9"/>
  <c r="DM57" i="9"/>
  <c r="BM57" i="9"/>
  <c r="GK63" i="9"/>
  <c r="DN54" i="9"/>
  <c r="DP54" i="9" s="1"/>
  <c r="HJ54" i="9" s="1"/>
  <c r="GR68" i="9"/>
  <c r="GZ68" i="9" s="1"/>
  <c r="FP59" i="9"/>
  <c r="DN56" i="9"/>
  <c r="DP56" i="9" s="1"/>
  <c r="HJ56" i="9" s="1"/>
  <c r="FP52" i="9"/>
  <c r="DO50" i="9"/>
  <c r="DQ50" i="9" s="1"/>
  <c r="HK50" i="9" s="1"/>
  <c r="DO44" i="9"/>
  <c r="DQ44" i="9" s="1"/>
  <c r="HK44" i="9" s="1"/>
  <c r="GX56" i="9"/>
  <c r="HA53" i="9"/>
  <c r="GW49" i="9"/>
  <c r="GS49" i="9"/>
  <c r="BL59" i="9"/>
  <c r="DL59" i="9"/>
  <c r="HI49" i="9"/>
  <c r="DO57" i="9"/>
  <c r="DQ57" i="9" s="1"/>
  <c r="HK57" i="9" s="1"/>
  <c r="EK53" i="9"/>
  <c r="FQ53" i="9"/>
  <c r="GZ44" i="9"/>
  <c r="DM66" i="9"/>
  <c r="BM66" i="9"/>
  <c r="GW60" i="9"/>
  <c r="GS60" i="9"/>
  <c r="BK68" i="9"/>
  <c r="AG68" i="9" s="1"/>
  <c r="BL63" i="9"/>
  <c r="DL63" i="9"/>
  <c r="GW65" i="9"/>
  <c r="HA65" i="9" s="1"/>
  <c r="BL45" i="9"/>
  <c r="DL45" i="9"/>
  <c r="DN58" i="9"/>
  <c r="DP58" i="9" s="1"/>
  <c r="HJ58" i="9" s="1"/>
  <c r="DL51" i="9"/>
  <c r="BL51" i="9"/>
  <c r="DL62" i="9"/>
  <c r="BL62" i="9"/>
  <c r="BL50" i="9"/>
  <c r="DL50" i="9"/>
  <c r="GV53" i="9"/>
  <c r="GZ53" i="9" s="1"/>
  <c r="GV66" i="9"/>
  <c r="DO70" i="9"/>
  <c r="DQ70" i="9" s="1"/>
  <c r="HK70" i="9" s="1"/>
  <c r="GS63" i="9"/>
  <c r="GW63" i="9"/>
  <c r="HA63" i="9" s="1"/>
  <c r="DO59" i="9"/>
  <c r="DQ59" i="9" s="1"/>
  <c r="HK59" i="9" s="1"/>
  <c r="AW59" i="9"/>
  <c r="BL69" i="9"/>
  <c r="DL69" i="9"/>
  <c r="BL52" i="9"/>
  <c r="DL52" i="9"/>
  <c r="DN50" i="9"/>
  <c r="DP50" i="9" s="1"/>
  <c r="HJ50" i="9" s="1"/>
  <c r="FP49" i="9"/>
  <c r="FQ62" i="9"/>
  <c r="EK62" i="9"/>
  <c r="GK64" i="9"/>
  <c r="GW64" i="9"/>
  <c r="HA64" i="9" s="1"/>
  <c r="DM54" i="9"/>
  <c r="BM54" i="9"/>
  <c r="DM46" i="9"/>
  <c r="BM46" i="9"/>
  <c r="DM61" i="9"/>
  <c r="BM61" i="9"/>
  <c r="DN63" i="9"/>
  <c r="DP63" i="9" s="1"/>
  <c r="HJ63" i="9" s="1"/>
  <c r="DN52" i="9"/>
  <c r="DP52" i="9"/>
  <c r="HJ52" i="9"/>
  <c r="GV63" i="9"/>
  <c r="GZ63" i="9" s="1"/>
  <c r="GR63" i="9"/>
  <c r="GS44" i="9"/>
  <c r="GW44" i="9"/>
  <c r="HA44" i="9" s="1"/>
  <c r="GR47" i="9"/>
  <c r="GV47" i="9"/>
  <c r="GZ47" i="9" s="1"/>
  <c r="DL57" i="9"/>
  <c r="BL57" i="9"/>
  <c r="GW50" i="9"/>
  <c r="HA50" i="9" s="1"/>
  <c r="DO43" i="9"/>
  <c r="DQ43" i="9" s="1"/>
  <c r="HK43" i="9" s="1"/>
  <c r="GJ44" i="9"/>
  <c r="BL43" i="9"/>
  <c r="DL43" i="9"/>
  <c r="GW70" i="9"/>
  <c r="GS70" i="9"/>
  <c r="DO66" i="9"/>
  <c r="DQ66" i="9" s="1"/>
  <c r="HK66" i="9" s="1"/>
  <c r="GW69" i="9"/>
  <c r="HA69" i="9" s="1"/>
  <c r="HI63" i="9"/>
  <c r="FP69" i="9"/>
  <c r="BL67" i="9"/>
  <c r="DL67" i="9"/>
  <c r="BJ61" i="9"/>
  <c r="AF61" i="9" s="1"/>
  <c r="BM63" i="9"/>
  <c r="DM63" i="9"/>
  <c r="GR58" i="9"/>
  <c r="GV58" i="9"/>
  <c r="GZ58" i="9" s="1"/>
  <c r="DN57" i="9"/>
  <c r="DP57" i="9"/>
  <c r="HJ57" i="9"/>
  <c r="GY51" i="9"/>
  <c r="HH70" i="9"/>
  <c r="HH61" i="9"/>
  <c r="DM59" i="9"/>
  <c r="GK62" i="9"/>
  <c r="AW56" i="9"/>
  <c r="GW68" i="9"/>
  <c r="HA68" i="9" s="1"/>
  <c r="BK64" i="9"/>
  <c r="AG64" i="9" s="1"/>
  <c r="DO55" i="9"/>
  <c r="DQ55" i="9" s="1"/>
  <c r="HK55" i="9" s="1"/>
  <c r="DO47" i="9"/>
  <c r="DQ47" i="9" s="1"/>
  <c r="HK47" i="9" s="1"/>
  <c r="DO54" i="9"/>
  <c r="DQ54" i="9" s="1"/>
  <c r="HK54" i="9" s="1"/>
  <c r="GS61" i="9"/>
  <c r="GW61" i="9"/>
  <c r="HA61" i="9" s="1"/>
  <c r="GJ58" i="9"/>
  <c r="BJ48" i="9"/>
  <c r="AF48" i="9" s="1"/>
  <c r="BM47" i="9"/>
  <c r="DM47" i="9"/>
  <c r="DN43" i="9"/>
  <c r="DP43" i="9" s="1"/>
  <c r="HJ43" i="9" s="1"/>
  <c r="FP50" i="9"/>
  <c r="GZ50" i="9"/>
  <c r="GK46" i="9"/>
  <c r="HA46" i="9" s="1"/>
  <c r="DS43" i="9"/>
  <c r="DU43" i="9"/>
  <c r="HM43" i="9"/>
  <c r="DL27" i="9"/>
  <c r="BL27" i="9"/>
  <c r="DM32" i="9"/>
  <c r="BM32" i="9"/>
  <c r="BM19" i="9"/>
  <c r="DM19" i="9"/>
  <c r="BL40" i="9"/>
  <c r="DL40" i="9"/>
  <c r="DL26" i="9"/>
  <c r="BL26" i="9"/>
  <c r="DL23" i="9"/>
  <c r="BL23" i="9"/>
  <c r="DL13" i="9"/>
  <c r="BL13" i="9"/>
  <c r="DM16" i="9"/>
  <c r="BM16" i="9"/>
  <c r="DL9" i="9"/>
  <c r="BL9" i="9"/>
  <c r="EJ22" i="9"/>
  <c r="FP22" i="9"/>
  <c r="BM11" i="9"/>
  <c r="DM11" i="9"/>
  <c r="DM29" i="9"/>
  <c r="BM29" i="9"/>
  <c r="GV11" i="9"/>
  <c r="GR11" i="9"/>
  <c r="BM12" i="9"/>
  <c r="DM12" i="9"/>
  <c r="GV26" i="9"/>
  <c r="GR26" i="9"/>
  <c r="DU20" i="9"/>
  <c r="HM20" i="9" s="1"/>
  <c r="DS20" i="9"/>
  <c r="DL37" i="9"/>
  <c r="BL37" i="9"/>
  <c r="BL30" i="9"/>
  <c r="DL30" i="9"/>
  <c r="GW16" i="9"/>
  <c r="GS16" i="9"/>
  <c r="GS12" i="9"/>
  <c r="GW12" i="9"/>
  <c r="DL29" i="9"/>
  <c r="BL29" i="9"/>
  <c r="DO31" i="9"/>
  <c r="DQ31" i="9"/>
  <c r="HK31" i="9" s="1"/>
  <c r="BL19" i="9"/>
  <c r="DN30" i="9"/>
  <c r="DP30" i="9" s="1"/>
  <c r="HJ30" i="9" s="1"/>
  <c r="DO34" i="9"/>
  <c r="DQ34" i="9" s="1"/>
  <c r="HK34" i="9" s="1"/>
  <c r="GK10" i="9"/>
  <c r="HA10" i="9" s="1"/>
  <c r="EJ31" i="9"/>
  <c r="FP31" i="9"/>
  <c r="BJ12" i="9"/>
  <c r="AF12" i="9" s="1"/>
  <c r="DO11" i="9"/>
  <c r="DQ11" i="9"/>
  <c r="HK11" i="9" s="1"/>
  <c r="DS1" i="9"/>
  <c r="HM1" i="9"/>
  <c r="DU1" i="9"/>
  <c r="DM15" i="9"/>
  <c r="BM15" i="9"/>
  <c r="DO13" i="9"/>
  <c r="DQ13" i="9"/>
  <c r="HK13" i="9" s="1"/>
  <c r="GW14" i="9"/>
  <c r="GS14" i="9"/>
  <c r="BM13" i="9"/>
  <c r="DM13" i="9"/>
  <c r="GJ29" i="9"/>
  <c r="DN26" i="9"/>
  <c r="DP26" i="9" s="1"/>
  <c r="HJ26" i="9" s="1"/>
  <c r="DO14" i="9"/>
  <c r="DQ14" i="9"/>
  <c r="HK14" i="9" s="1"/>
  <c r="DO25" i="9"/>
  <c r="DQ25" i="9" s="1"/>
  <c r="HK25" i="9" s="1"/>
  <c r="GK22" i="9"/>
  <c r="GW24" i="9"/>
  <c r="GS24" i="9"/>
  <c r="BL14" i="9"/>
  <c r="DL14" i="9"/>
  <c r="EJ9" i="9"/>
  <c r="FP9" i="9"/>
  <c r="FQ24" i="9"/>
  <c r="GW32" i="9"/>
  <c r="HA32" i="9" s="1"/>
  <c r="GS32" i="9"/>
  <c r="DU18" i="9"/>
  <c r="HM18" i="9" s="1"/>
  <c r="DS18" i="9"/>
  <c r="FQ10" i="9"/>
  <c r="GZ22" i="9"/>
  <c r="DO35" i="9"/>
  <c r="DQ35" i="9"/>
  <c r="HK35" i="9" s="1"/>
  <c r="BM35" i="9"/>
  <c r="DM35" i="9"/>
  <c r="DO32" i="9"/>
  <c r="DQ32" i="9" s="1"/>
  <c r="HK32" i="9" s="1"/>
  <c r="DL39" i="9"/>
  <c r="BL39" i="9"/>
  <c r="GR28" i="9"/>
  <c r="GV28" i="9"/>
  <c r="GZ28" i="9" s="1"/>
  <c r="BM14" i="9"/>
  <c r="DM14" i="9"/>
  <c r="DN15" i="9"/>
  <c r="DP15" i="9" s="1"/>
  <c r="HJ15" i="9" s="1"/>
  <c r="GW36" i="9"/>
  <c r="GS36" i="9"/>
  <c r="GS15" i="9"/>
  <c r="GW15" i="9"/>
  <c r="HJ22" i="9"/>
  <c r="GJ24" i="9"/>
  <c r="GV24" i="9"/>
  <c r="GZ24" i="9" s="1"/>
  <c r="DO19" i="9"/>
  <c r="DQ19" i="9" s="1"/>
  <c r="HK19" i="9" s="1"/>
  <c r="DN9" i="9"/>
  <c r="DP9" i="9" s="1"/>
  <c r="HJ9" i="9" s="1"/>
  <c r="FP20" i="9"/>
  <c r="EJ29" i="9"/>
  <c r="FP29" i="9"/>
  <c r="DN32" i="9"/>
  <c r="DP32" i="9"/>
  <c r="HJ32" i="9"/>
  <c r="DM36" i="9"/>
  <c r="BM36" i="9"/>
  <c r="GR22" i="9"/>
  <c r="GS31" i="9"/>
  <c r="GW31" i="9"/>
  <c r="CR11" i="9"/>
  <c r="DN11" i="9"/>
  <c r="DP11" i="9" s="1"/>
  <c r="HJ11" i="9" s="1"/>
  <c r="GY35" i="9"/>
  <c r="GK9" i="9"/>
  <c r="HA9" i="9" s="1"/>
  <c r="GX36" i="9"/>
  <c r="GR34" i="9"/>
  <c r="GV34" i="9"/>
  <c r="GZ34" i="9" s="1"/>
  <c r="FP35" i="9"/>
  <c r="EJ35" i="9"/>
  <c r="BM26" i="9"/>
  <c r="DM26" i="9"/>
  <c r="DO36" i="9"/>
  <c r="DQ36" i="9" s="1"/>
  <c r="HK36" i="9" s="1"/>
  <c r="DQ23" i="9"/>
  <c r="HK23" i="9" s="1"/>
  <c r="DO23" i="9"/>
  <c r="GR32" i="9"/>
  <c r="GV32" i="9"/>
  <c r="GZ32" i="9" s="1"/>
  <c r="DO37" i="9"/>
  <c r="DQ37" i="9"/>
  <c r="HK37" i="9" s="1"/>
  <c r="HK39" i="9"/>
  <c r="DO39" i="9"/>
  <c r="DQ39" i="9"/>
  <c r="HA22" i="9"/>
  <c r="DN38" i="9"/>
  <c r="DP38" i="9" s="1"/>
  <c r="HJ38" i="9" s="1"/>
  <c r="DO17" i="9"/>
  <c r="DQ17" i="9"/>
  <c r="HK17" i="9" s="1"/>
  <c r="FQ20" i="9"/>
  <c r="EK20" i="9"/>
  <c r="DM10" i="9"/>
  <c r="BM10" i="9"/>
  <c r="GW30" i="9"/>
  <c r="HA30" i="9" s="1"/>
  <c r="GS30" i="9"/>
  <c r="BL33" i="9"/>
  <c r="DL33" i="9"/>
  <c r="BK31" i="9"/>
  <c r="AG31" i="9" s="1"/>
  <c r="GK31" i="9"/>
  <c r="DN36" i="9"/>
  <c r="DP36" i="9"/>
  <c r="HJ36" i="9"/>
  <c r="DL35" i="9"/>
  <c r="BL35" i="9"/>
  <c r="GV12" i="9"/>
  <c r="GR12" i="9"/>
  <c r="BL18" i="9"/>
  <c r="DL18" i="9"/>
  <c r="BL28" i="9"/>
  <c r="DL28" i="9"/>
  <c r="BL21" i="9"/>
  <c r="DL21" i="9"/>
  <c r="GV35" i="9"/>
  <c r="GZ35" i="9" s="1"/>
  <c r="GR35" i="9"/>
  <c r="GS11" i="9"/>
  <c r="GW11" i="9"/>
  <c r="HA11" i="9" s="1"/>
  <c r="GR25" i="9"/>
  <c r="GV25" i="9"/>
  <c r="DN27" i="9"/>
  <c r="DP27" i="9"/>
  <c r="HJ27" i="9" s="1"/>
  <c r="DN25" i="9"/>
  <c r="DP25" i="9"/>
  <c r="HJ25" i="9" s="1"/>
  <c r="FQ11" i="9"/>
  <c r="EK11" i="9"/>
  <c r="BM17" i="9"/>
  <c r="DM17" i="9"/>
  <c r="DQ15" i="9"/>
  <c r="HK15" i="9" s="1"/>
  <c r="DO15" i="9"/>
  <c r="DN16" i="9"/>
  <c r="DP16" i="9"/>
  <c r="HJ16" i="9" s="1"/>
  <c r="GS35" i="9"/>
  <c r="GW35" i="9"/>
  <c r="HA35" i="9" s="1"/>
  <c r="EJ13" i="9"/>
  <c r="FP13" i="9"/>
  <c r="DN13" i="9"/>
  <c r="DP13" i="9"/>
  <c r="HJ13" i="9"/>
  <c r="GZ21" i="9"/>
  <c r="GS13" i="9"/>
  <c r="GW13" i="9"/>
  <c r="HA13" i="9" s="1"/>
  <c r="GK28" i="9"/>
  <c r="GW28" i="9"/>
  <c r="GW39" i="9"/>
  <c r="HA39" i="9" s="1"/>
  <c r="GJ11" i="9"/>
  <c r="BJ15" i="9"/>
  <c r="AF15" i="9" s="1"/>
  <c r="EJ15" i="9"/>
  <c r="FP15" i="9"/>
  <c r="DO21" i="9"/>
  <c r="DQ21" i="9"/>
  <c r="HK21" i="9" s="1"/>
  <c r="DO18" i="9"/>
  <c r="DQ18" i="9" s="1"/>
  <c r="HK18" i="9" s="1"/>
  <c r="GJ22" i="9"/>
  <c r="FQ22" i="9"/>
  <c r="EK22" i="9"/>
  <c r="DN20" i="9"/>
  <c r="DP20" i="9" s="1"/>
  <c r="HJ20" i="9" s="1"/>
  <c r="DL24" i="9"/>
  <c r="BL24" i="9"/>
  <c r="DN29" i="9"/>
  <c r="DP29" i="9" s="1"/>
  <c r="HJ29" i="9" s="1"/>
  <c r="DN34" i="9"/>
  <c r="DP34" i="9" s="1"/>
  <c r="HJ34" i="9" s="1"/>
  <c r="GV19" i="9"/>
  <c r="GZ19" i="9" s="1"/>
  <c r="DO30" i="9"/>
  <c r="DQ30" i="9" s="1"/>
  <c r="HK30" i="9" s="1"/>
  <c r="FN17" i="9"/>
  <c r="DQ27" i="9"/>
  <c r="HK27" i="9" s="1"/>
  <c r="DO27" i="9"/>
  <c r="DM21" i="9"/>
  <c r="DM33" i="9"/>
  <c r="DO40" i="9"/>
  <c r="DQ40" i="9" s="1"/>
  <c r="HK40" i="9" s="1"/>
  <c r="GK36" i="9"/>
  <c r="DN23" i="9"/>
  <c r="DP23" i="9" s="1"/>
  <c r="HJ23" i="9" s="1"/>
  <c r="BM37" i="9"/>
  <c r="DM37" i="9"/>
  <c r="GV20" i="9"/>
  <c r="GZ20" i="9" s="1"/>
  <c r="GY29" i="9"/>
  <c r="GJ10" i="9"/>
  <c r="GZ10" i="9" s="1"/>
  <c r="GK19" i="9"/>
  <c r="GR23" i="9"/>
  <c r="GZ23" i="9" s="1"/>
  <c r="FQ36" i="9"/>
  <c r="EK36" i="9"/>
  <c r="GJ27" i="9"/>
  <c r="DM30" i="9"/>
  <c r="GX27" i="9"/>
  <c r="GW40" i="9"/>
  <c r="HA40" i="9" s="1"/>
  <c r="GS40" i="9"/>
  <c r="GY25" i="9"/>
  <c r="BL11" i="9"/>
  <c r="DL11" i="9"/>
  <c r="EK27" i="9"/>
  <c r="FQ27" i="9"/>
  <c r="GV1" i="9"/>
  <c r="GZ1" i="9" s="1"/>
  <c r="GR1" i="9"/>
  <c r="BL36" i="9"/>
  <c r="DL36" i="9"/>
  <c r="BL38" i="9"/>
  <c r="DL38" i="9"/>
  <c r="DM23" i="9"/>
  <c r="BM23" i="9"/>
  <c r="GV40" i="9"/>
  <c r="GZ40" i="9" s="1"/>
  <c r="GR40" i="9"/>
  <c r="DR20" i="9"/>
  <c r="DT20" i="9" s="1"/>
  <c r="HL20" i="9" s="1"/>
  <c r="DR32" i="9"/>
  <c r="DT32" i="9" s="1"/>
  <c r="HL32" i="9" s="1"/>
  <c r="DO26" i="9"/>
  <c r="DQ26" i="9" s="1"/>
  <c r="HK26" i="9" s="1"/>
  <c r="DM34" i="9"/>
  <c r="BM34" i="9"/>
  <c r="EK14" i="9"/>
  <c r="FQ14" i="9"/>
  <c r="GW27" i="9"/>
  <c r="GS27" i="9"/>
  <c r="DN14" i="9"/>
  <c r="DP14" i="9" s="1"/>
  <c r="HJ14" i="9" s="1"/>
  <c r="HK12" i="9"/>
  <c r="DO12" i="9"/>
  <c r="DQ12" i="9"/>
  <c r="GW21" i="9"/>
  <c r="GS21" i="9"/>
  <c r="DO28" i="9"/>
  <c r="DQ28" i="9"/>
  <c r="HK28" i="9" s="1"/>
  <c r="DL1" i="9"/>
  <c r="BL1" i="9"/>
  <c r="DS25" i="9"/>
  <c r="DU25" i="9" s="1"/>
  <c r="HM25" i="9" s="1"/>
  <c r="GV31" i="9"/>
  <c r="GZ31" i="9" s="1"/>
  <c r="GR31" i="9"/>
  <c r="GV37" i="9"/>
  <c r="GR37" i="9"/>
  <c r="GK30" i="9"/>
  <c r="BM24" i="9"/>
  <c r="DM24" i="9"/>
  <c r="GW20" i="9"/>
  <c r="HA20" i="9" s="1"/>
  <c r="GS20" i="9"/>
  <c r="DL17" i="9"/>
  <c r="BL17" i="9"/>
  <c r="GW17" i="9"/>
  <c r="HA17" i="9" s="1"/>
  <c r="GS17" i="9"/>
  <c r="GZ27" i="9"/>
  <c r="BM28" i="9"/>
  <c r="DM28" i="9"/>
  <c r="GX24" i="9"/>
  <c r="DO24" i="9"/>
  <c r="DQ24" i="9"/>
  <c r="HK24" i="9" s="1"/>
  <c r="GJ33" i="9"/>
  <c r="GZ33" i="9" s="1"/>
  <c r="DO38" i="9"/>
  <c r="DQ38" i="9" s="1"/>
  <c r="HK38" i="9" s="1"/>
  <c r="GR17" i="9"/>
  <c r="GV17" i="9"/>
  <c r="DQ29" i="9"/>
  <c r="HK29" i="9"/>
  <c r="DO29" i="9"/>
  <c r="DO33" i="9"/>
  <c r="DQ33" i="9"/>
  <c r="HK33" i="9" s="1"/>
  <c r="BM22" i="9"/>
  <c r="DM22" i="9"/>
  <c r="DF19" i="9"/>
  <c r="CB19" i="9" s="1"/>
  <c r="DH19" i="9" s="1"/>
  <c r="BK9" i="9"/>
  <c r="AG9" i="9" s="1"/>
  <c r="BL34" i="9"/>
  <c r="DL34" i="9"/>
  <c r="FQ12" i="9"/>
  <c r="EK12" i="9"/>
  <c r="BL22" i="9"/>
  <c r="DL22" i="9"/>
  <c r="EJ19" i="9"/>
  <c r="FP19" i="9"/>
  <c r="DM40" i="9"/>
  <c r="BM40" i="9"/>
  <c r="GV29" i="9"/>
  <c r="GZ29" i="9" s="1"/>
  <c r="GR29" i="9"/>
  <c r="DN24" i="9"/>
  <c r="DP24" i="9" s="1"/>
  <c r="HJ24" i="9" s="1"/>
  <c r="BL31" i="9"/>
  <c r="DL31" i="9"/>
  <c r="GV15" i="9"/>
  <c r="GR15" i="9"/>
  <c r="BL10" i="9"/>
  <c r="DL10" i="9"/>
  <c r="DO9" i="9"/>
  <c r="DQ9" i="9" s="1"/>
  <c r="HK9" i="9" s="1"/>
  <c r="GW18" i="9"/>
  <c r="HA18" i="9" s="1"/>
  <c r="GW23" i="9"/>
  <c r="GS23" i="9"/>
  <c r="DQ16" i="9"/>
  <c r="HK16" i="9"/>
  <c r="DO16" i="9"/>
  <c r="AV28" i="9"/>
  <c r="EK16" i="9"/>
  <c r="FQ16" i="9"/>
  <c r="DM27" i="9"/>
  <c r="BM27" i="9"/>
  <c r="GK15" i="9"/>
  <c r="GJ18" i="9"/>
  <c r="GZ18" i="9" s="1"/>
  <c r="GY27" i="9"/>
  <c r="GV30" i="9"/>
  <c r="GR30" i="9"/>
  <c r="GW19" i="9"/>
  <c r="HA19" i="9" s="1"/>
  <c r="GS19" i="9"/>
  <c r="BM39" i="9"/>
  <c r="DM39" i="9"/>
  <c r="DP10" i="9"/>
  <c r="HJ10" i="9" s="1"/>
  <c r="DN10" i="9"/>
  <c r="BL16" i="9"/>
  <c r="DL16" i="9"/>
  <c r="BL25" i="9"/>
  <c r="DL25" i="9"/>
  <c r="EK32" i="9"/>
  <c r="FQ32" i="9"/>
  <c r="DG19" i="9"/>
  <c r="CC19" i="9" s="1"/>
  <c r="DI19" i="9" s="1"/>
  <c r="FP28" i="9"/>
  <c r="DP37" i="9"/>
  <c r="HJ37" i="9" s="1"/>
  <c r="DN37" i="9"/>
  <c r="DM38" i="9"/>
  <c r="BM38" i="9"/>
  <c r="GY22" i="9"/>
  <c r="EK13" i="9"/>
  <c r="FQ13" i="9"/>
  <c r="GV36" i="9"/>
  <c r="GZ36" i="9" s="1"/>
  <c r="DT330" i="9" l="1"/>
  <c r="HL330" i="9" s="1"/>
  <c r="DR330" i="9"/>
  <c r="DR372" i="9"/>
  <c r="DT372" i="9" s="1"/>
  <c r="HL372" i="9" s="1"/>
  <c r="DR386" i="9"/>
  <c r="DT386" i="9" s="1"/>
  <c r="HL386" i="9" s="1"/>
  <c r="DS368" i="9"/>
  <c r="DU368" i="9" s="1"/>
  <c r="HM368" i="9" s="1"/>
  <c r="DS319" i="9"/>
  <c r="DU319" i="9" s="1"/>
  <c r="HM319" i="9" s="1"/>
  <c r="DS335" i="9"/>
  <c r="DU335" i="9" s="1"/>
  <c r="HM335" i="9" s="1"/>
  <c r="DS397" i="9"/>
  <c r="DU397" i="9"/>
  <c r="HM397" i="9"/>
  <c r="DT349" i="9"/>
  <c r="HL349" i="9" s="1"/>
  <c r="DR349" i="9"/>
  <c r="DT297" i="9"/>
  <c r="HL297" i="9" s="1"/>
  <c r="DR297" i="9"/>
  <c r="DR390" i="9"/>
  <c r="DT390" i="9" s="1"/>
  <c r="HL390" i="9" s="1"/>
  <c r="DR310" i="9"/>
  <c r="DT310" i="9" s="1"/>
  <c r="HL310" i="9" s="1"/>
  <c r="DR340" i="9"/>
  <c r="DT340" i="9" s="1"/>
  <c r="HL340" i="9" s="1"/>
  <c r="DR364" i="9"/>
  <c r="DT364" i="9" s="1"/>
  <c r="HL364" i="9" s="1"/>
  <c r="DR395" i="9"/>
  <c r="DT395" i="9" s="1"/>
  <c r="HL395" i="9" s="1"/>
  <c r="DS310" i="9"/>
  <c r="DU310" i="9"/>
  <c r="HM310" i="9" s="1"/>
  <c r="DR314" i="9"/>
  <c r="DT314" i="9" s="1"/>
  <c r="HL314" i="9" s="1"/>
  <c r="DS381" i="9"/>
  <c r="DU381" i="9" s="1"/>
  <c r="HM381" i="9" s="1"/>
  <c r="DS320" i="9"/>
  <c r="DU320" i="9" s="1"/>
  <c r="HM320" i="9" s="1"/>
  <c r="DS395" i="9"/>
  <c r="DU395" i="9" s="1"/>
  <c r="HM395" i="9" s="1"/>
  <c r="DR354" i="9"/>
  <c r="DT354" i="9" s="1"/>
  <c r="HL354" i="9" s="1"/>
  <c r="DS349" i="9"/>
  <c r="DU349" i="9" s="1"/>
  <c r="HM349" i="9" s="1"/>
  <c r="DR336" i="9"/>
  <c r="DT336" i="9" s="1"/>
  <c r="HL336" i="9" s="1"/>
  <c r="DR320" i="9"/>
  <c r="DT320" i="9" s="1"/>
  <c r="HL320" i="9" s="1"/>
  <c r="DT334" i="9"/>
  <c r="HL334" i="9" s="1"/>
  <c r="DR334" i="9"/>
  <c r="DT326" i="9"/>
  <c r="HL326" i="9" s="1"/>
  <c r="DR326" i="9"/>
  <c r="DS367" i="9"/>
  <c r="DU367" i="9" s="1"/>
  <c r="HM367" i="9" s="1"/>
  <c r="DS327" i="9"/>
  <c r="DU327" i="9" s="1"/>
  <c r="HM327" i="9" s="1"/>
  <c r="DR393" i="9"/>
  <c r="DT393" i="9"/>
  <c r="HL393" i="9" s="1"/>
  <c r="DS297" i="9"/>
  <c r="DU297" i="9"/>
  <c r="HM297" i="9" s="1"/>
  <c r="DS309" i="9"/>
  <c r="DU309" i="9"/>
  <c r="HM309" i="9" s="1"/>
  <c r="DS339" i="9"/>
  <c r="DU339" i="9" s="1"/>
  <c r="HM339" i="9" s="1"/>
  <c r="DT377" i="9"/>
  <c r="HL377" i="9" s="1"/>
  <c r="DR377" i="9"/>
  <c r="DS301" i="9"/>
  <c r="DU301" i="9" s="1"/>
  <c r="HM301" i="9" s="1"/>
  <c r="DS305" i="9"/>
  <c r="DU305" i="9"/>
  <c r="HM305" i="9" s="1"/>
  <c r="HL396" i="9"/>
  <c r="DR396" i="9"/>
  <c r="DT396" i="9"/>
  <c r="HL292" i="9"/>
  <c r="DT292" i="9"/>
  <c r="DR292" i="9"/>
  <c r="DU284" i="9"/>
  <c r="HM284" i="9"/>
  <c r="DS284" i="9"/>
  <c r="DS291" i="9"/>
  <c r="HM291" i="9"/>
  <c r="DU291" i="9"/>
  <c r="HM271" i="9"/>
  <c r="DU271" i="9"/>
  <c r="DS271" i="9"/>
  <c r="HL283" i="9"/>
  <c r="DT283" i="9"/>
  <c r="DR283" i="9"/>
  <c r="HM251" i="9"/>
  <c r="DU251" i="9"/>
  <c r="DS251" i="9"/>
  <c r="HM247" i="9"/>
  <c r="DU247" i="9"/>
  <c r="DS247" i="9"/>
  <c r="DR245" i="9"/>
  <c r="HL245" i="9"/>
  <c r="DT245" i="9"/>
  <c r="DR261" i="9"/>
  <c r="HL261" i="9"/>
  <c r="DT261" i="9"/>
  <c r="DR249" i="9"/>
  <c r="HL249" i="9"/>
  <c r="DT249" i="9"/>
  <c r="HM227" i="9"/>
  <c r="DU227" i="9"/>
  <c r="DS227" i="9"/>
  <c r="DU193" i="9"/>
  <c r="HM193" i="9"/>
  <c r="DS193" i="9"/>
  <c r="DR234" i="9"/>
  <c r="DT234" i="9"/>
  <c r="HL234" i="9" s="1"/>
  <c r="DR213" i="9"/>
  <c r="DT213" i="9" s="1"/>
  <c r="HL213" i="9" s="1"/>
  <c r="DU228" i="9"/>
  <c r="DS228" i="9"/>
  <c r="HM228" i="9"/>
  <c r="DT232" i="9"/>
  <c r="HL232" i="9" s="1"/>
  <c r="DR232" i="9"/>
  <c r="HM212" i="9"/>
  <c r="DU212" i="9"/>
  <c r="DS212" i="9"/>
  <c r="HM196" i="9"/>
  <c r="DU196" i="9"/>
  <c r="DS196" i="9"/>
  <c r="HM240" i="9"/>
  <c r="DU240" i="9"/>
  <c r="DS240" i="9"/>
  <c r="HM231" i="9"/>
  <c r="DU231" i="9"/>
  <c r="DS231" i="9"/>
  <c r="DR190" i="9"/>
  <c r="DT190" i="9" s="1"/>
  <c r="HL190" i="9" s="1"/>
  <c r="DR242" i="9"/>
  <c r="DT242" i="9" s="1"/>
  <c r="HL242" i="9" s="1"/>
  <c r="HM204" i="9"/>
  <c r="DS204" i="9"/>
  <c r="DU204" i="9"/>
  <c r="DT209" i="9"/>
  <c r="HL209" i="9" s="1"/>
  <c r="DR209" i="9"/>
  <c r="DS215" i="9"/>
  <c r="DU215" i="9"/>
  <c r="HM215" i="9"/>
  <c r="DR220" i="9"/>
  <c r="DT220" i="9" s="1"/>
  <c r="HL220" i="9" s="1"/>
  <c r="HM236" i="9"/>
  <c r="DU236" i="9"/>
  <c r="DS236" i="9"/>
  <c r="DR221" i="9"/>
  <c r="DT221" i="9" s="1"/>
  <c r="HL221" i="9" s="1"/>
  <c r="DS226" i="9"/>
  <c r="DU226" i="9"/>
  <c r="HM226" i="9"/>
  <c r="DR205" i="9"/>
  <c r="DT205" i="9" s="1"/>
  <c r="HL205" i="9" s="1"/>
  <c r="DS241" i="9"/>
  <c r="HM241" i="9"/>
  <c r="DU241" i="9"/>
  <c r="DR196" i="9"/>
  <c r="DT196" i="9" s="1"/>
  <c r="HL196" i="9" s="1"/>
  <c r="DT174" i="9"/>
  <c r="HL174" i="9" s="1"/>
  <c r="DR174" i="9"/>
  <c r="DS179" i="9"/>
  <c r="DU179" i="9" s="1"/>
  <c r="HM179" i="9" s="1"/>
  <c r="DR175" i="9"/>
  <c r="DT175" i="9" s="1"/>
  <c r="HL175" i="9" s="1"/>
  <c r="DS183" i="9"/>
  <c r="DU183" i="9" s="1"/>
  <c r="HM183" i="9" s="1"/>
  <c r="DR171" i="9"/>
  <c r="DT171" i="9"/>
  <c r="HL171" i="9" s="1"/>
  <c r="HL184" i="9"/>
  <c r="DT184" i="9"/>
  <c r="DR184" i="9"/>
  <c r="DS172" i="9"/>
  <c r="DU172" i="9" s="1"/>
  <c r="HM172" i="9" s="1"/>
  <c r="HM160" i="9"/>
  <c r="DU160" i="9"/>
  <c r="DS160" i="9"/>
  <c r="HM169" i="9"/>
  <c r="DU169" i="9"/>
  <c r="DS169" i="9"/>
  <c r="HL150" i="9"/>
  <c r="DT150" i="9"/>
  <c r="DR150" i="9"/>
  <c r="HM135" i="9"/>
  <c r="DU135" i="9"/>
  <c r="DS135" i="9"/>
  <c r="HL138" i="9"/>
  <c r="DR138" i="9"/>
  <c r="DT138" i="9"/>
  <c r="HM132" i="9"/>
  <c r="DS132" i="9"/>
  <c r="DU132" i="9"/>
  <c r="HM141" i="9"/>
  <c r="DU141" i="9"/>
  <c r="DS141" i="9"/>
  <c r="DS131" i="9"/>
  <c r="HM131" i="9"/>
  <c r="DU131" i="9"/>
  <c r="HL124" i="9"/>
  <c r="DT124" i="9"/>
  <c r="DR124" i="9"/>
  <c r="HL142" i="9"/>
  <c r="DT142" i="9"/>
  <c r="DR142" i="9"/>
  <c r="HL141" i="9"/>
  <c r="DT141" i="9"/>
  <c r="DR141" i="9"/>
  <c r="DS122" i="9"/>
  <c r="DU122" i="9" s="1"/>
  <c r="HM122" i="9" s="1"/>
  <c r="DR118" i="9"/>
  <c r="DT118" i="9" s="1"/>
  <c r="HL118" i="9" s="1"/>
  <c r="DU101" i="9"/>
  <c r="HM101" i="9" s="1"/>
  <c r="DS101" i="9"/>
  <c r="DS111" i="9"/>
  <c r="DU111" i="9"/>
  <c r="HM111" i="9" s="1"/>
  <c r="DR109" i="9"/>
  <c r="DT109" i="9" s="1"/>
  <c r="HL109" i="9" s="1"/>
  <c r="DS114" i="9"/>
  <c r="DU114" i="9" s="1"/>
  <c r="HM114" i="9" s="1"/>
  <c r="DR107" i="9"/>
  <c r="DT107" i="9" s="1"/>
  <c r="HL107" i="9" s="1"/>
  <c r="DR74" i="9"/>
  <c r="DT74" i="9" s="1"/>
  <c r="HL74" i="9" s="1"/>
  <c r="DU78" i="9"/>
  <c r="HM78" i="9" s="1"/>
  <c r="DS78" i="9"/>
  <c r="DS82" i="9"/>
  <c r="DU82" i="9" s="1"/>
  <c r="HM82" i="9" s="1"/>
  <c r="DS100" i="9"/>
  <c r="DU100" i="9" s="1"/>
  <c r="HM100" i="9" s="1"/>
  <c r="DR100" i="9"/>
  <c r="DT100" i="9" s="1"/>
  <c r="HL100" i="9" s="1"/>
  <c r="DS87" i="9"/>
  <c r="DU87" i="9" s="1"/>
  <c r="HM87" i="9" s="1"/>
  <c r="DT82" i="9"/>
  <c r="HL82" i="9" s="1"/>
  <c r="DR82" i="9"/>
  <c r="DM64" i="9"/>
  <c r="BM64" i="9"/>
  <c r="DR67" i="9"/>
  <c r="DT67" i="9" s="1"/>
  <c r="HL67" i="9" s="1"/>
  <c r="DR65" i="9"/>
  <c r="DT65" i="9"/>
  <c r="HL65" i="9"/>
  <c r="DS47" i="9"/>
  <c r="DU47" i="9" s="1"/>
  <c r="HM47" i="9" s="1"/>
  <c r="DR57" i="9"/>
  <c r="DT57" i="9" s="1"/>
  <c r="HL57" i="9" s="1"/>
  <c r="DS54" i="9"/>
  <c r="DU54" i="9" s="1"/>
  <c r="HM54" i="9" s="1"/>
  <c r="HL63" i="9"/>
  <c r="DR63" i="9"/>
  <c r="DT63" i="9"/>
  <c r="DR54" i="9"/>
  <c r="DT54" i="9"/>
  <c r="HL54" i="9"/>
  <c r="DR60" i="9"/>
  <c r="DT60" i="9" s="1"/>
  <c r="HL60" i="9" s="1"/>
  <c r="DS65" i="9"/>
  <c r="DU65" i="9"/>
  <c r="HM65" i="9" s="1"/>
  <c r="DS70" i="9"/>
  <c r="DU70" i="9" s="1"/>
  <c r="HM70" i="9" s="1"/>
  <c r="DR52" i="9"/>
  <c r="DT52" i="9" s="1"/>
  <c r="HL52" i="9" s="1"/>
  <c r="DR62" i="9"/>
  <c r="DT62" i="9"/>
  <c r="HL62" i="9" s="1"/>
  <c r="BM68" i="9"/>
  <c r="DM68" i="9"/>
  <c r="HA54" i="9"/>
  <c r="HA48" i="9"/>
  <c r="DS51" i="9"/>
  <c r="DU51" i="9"/>
  <c r="HM51" i="9" s="1"/>
  <c r="DR68" i="9"/>
  <c r="DT68" i="9" s="1"/>
  <c r="HL68" i="9" s="1"/>
  <c r="DS59" i="9"/>
  <c r="DU59" i="9"/>
  <c r="HM59" i="9" s="1"/>
  <c r="DR69" i="9"/>
  <c r="DT69" i="9"/>
  <c r="HL69" i="9"/>
  <c r="DT51" i="9"/>
  <c r="HL51" i="9" s="1"/>
  <c r="DR51" i="9"/>
  <c r="DS50" i="9"/>
  <c r="DU50" i="9" s="1"/>
  <c r="HM50" i="9" s="1"/>
  <c r="GZ60" i="9"/>
  <c r="DS63" i="9"/>
  <c r="DU63" i="9"/>
  <c r="HM63" i="9" s="1"/>
  <c r="DU61" i="9"/>
  <c r="HM61" i="9" s="1"/>
  <c r="DS61" i="9"/>
  <c r="GZ66" i="9"/>
  <c r="HA60" i="9"/>
  <c r="GZ45" i="9"/>
  <c r="DS60" i="9"/>
  <c r="DU60" i="9" s="1"/>
  <c r="HM60" i="9" s="1"/>
  <c r="HM53" i="9"/>
  <c r="DS53" i="9"/>
  <c r="DU53" i="9"/>
  <c r="DL64" i="9"/>
  <c r="BL64" i="9"/>
  <c r="DR49" i="9"/>
  <c r="DT49" i="9" s="1"/>
  <c r="HL49" i="9" s="1"/>
  <c r="DS56" i="9"/>
  <c r="DU56" i="9" s="1"/>
  <c r="HM56" i="9" s="1"/>
  <c r="DR45" i="9"/>
  <c r="DT45" i="9"/>
  <c r="HL45" i="9" s="1"/>
  <c r="HA58" i="9"/>
  <c r="DM45" i="9"/>
  <c r="BM45" i="9"/>
  <c r="GZ64" i="9"/>
  <c r="DR70" i="9"/>
  <c r="DT70" i="9" s="1"/>
  <c r="HL70" i="9" s="1"/>
  <c r="HA43" i="9"/>
  <c r="DU62" i="9"/>
  <c r="HM62" i="9" s="1"/>
  <c r="DS62" i="9"/>
  <c r="DS67" i="9"/>
  <c r="DU67" i="9" s="1"/>
  <c r="HM67" i="9" s="1"/>
  <c r="BL58" i="9"/>
  <c r="DL58" i="9"/>
  <c r="DU55" i="9"/>
  <c r="HM55" i="9" s="1"/>
  <c r="DS55" i="9"/>
  <c r="HA70" i="9"/>
  <c r="GZ70" i="9"/>
  <c r="DM52" i="9"/>
  <c r="BM52" i="9"/>
  <c r="DR43" i="9"/>
  <c r="DT43" i="9" s="1"/>
  <c r="HL43" i="9" s="1"/>
  <c r="HA49" i="9"/>
  <c r="DR55" i="9"/>
  <c r="DT55" i="9"/>
  <c r="HL55" i="9"/>
  <c r="HA55" i="9"/>
  <c r="DL48" i="9"/>
  <c r="BL48" i="9"/>
  <c r="DS69" i="9"/>
  <c r="DU69" i="9" s="1"/>
  <c r="HM69" i="9" s="1"/>
  <c r="DS48" i="9"/>
  <c r="DU48" i="9"/>
  <c r="HM48" i="9" s="1"/>
  <c r="DT53" i="9"/>
  <c r="HL53" i="9"/>
  <c r="DR53" i="9"/>
  <c r="GZ61" i="9"/>
  <c r="DS57" i="9"/>
  <c r="DU57" i="9"/>
  <c r="HM57" i="9" s="1"/>
  <c r="DS58" i="9"/>
  <c r="DU58" i="9" s="1"/>
  <c r="HM58" i="9" s="1"/>
  <c r="DL56" i="9"/>
  <c r="BL56" i="9"/>
  <c r="DL61" i="9"/>
  <c r="BL61" i="9"/>
  <c r="DS46" i="9"/>
  <c r="DU46" i="9"/>
  <c r="HM46" i="9"/>
  <c r="DR50" i="9"/>
  <c r="DT50" i="9" s="1"/>
  <c r="HL50" i="9" s="1"/>
  <c r="DS66" i="9"/>
  <c r="DU66" i="9" s="1"/>
  <c r="HM66" i="9" s="1"/>
  <c r="DR59" i="9"/>
  <c r="DT59" i="9" s="1"/>
  <c r="HL59" i="9" s="1"/>
  <c r="DR47" i="9"/>
  <c r="DT47" i="9" s="1"/>
  <c r="HL47" i="9" s="1"/>
  <c r="DM49" i="9"/>
  <c r="BM49" i="9"/>
  <c r="DR44" i="9"/>
  <c r="DT44" i="9" s="1"/>
  <c r="HL44" i="9" s="1"/>
  <c r="GZ57" i="9"/>
  <c r="DL46" i="9"/>
  <c r="BL46" i="9"/>
  <c r="GZ52" i="9"/>
  <c r="DR66" i="9"/>
  <c r="DT66" i="9" s="1"/>
  <c r="HL66" i="9" s="1"/>
  <c r="DR28" i="9"/>
  <c r="DT28" i="9" s="1"/>
  <c r="HL28" i="9" s="1"/>
  <c r="DS26" i="9"/>
  <c r="DU26" i="9" s="1"/>
  <c r="HM26" i="9" s="1"/>
  <c r="HA36" i="9"/>
  <c r="DU16" i="9"/>
  <c r="HM16" i="9" s="1"/>
  <c r="DS16" i="9"/>
  <c r="DS24" i="9"/>
  <c r="DU24" i="9"/>
  <c r="HM24" i="9" s="1"/>
  <c r="HA27" i="9"/>
  <c r="EJ17" i="9"/>
  <c r="HL17" i="9" s="1"/>
  <c r="FP17" i="9"/>
  <c r="HA16" i="9"/>
  <c r="DS11" i="9"/>
  <c r="DU11" i="9"/>
  <c r="HM11" i="9"/>
  <c r="DS19" i="9"/>
  <c r="DU19" i="9"/>
  <c r="HM19" i="9"/>
  <c r="DU38" i="9"/>
  <c r="HM38" i="9" s="1"/>
  <c r="DS38" i="9"/>
  <c r="DR25" i="9"/>
  <c r="DT25" i="9"/>
  <c r="HL25" i="9" s="1"/>
  <c r="DR31" i="9"/>
  <c r="DT31" i="9" s="1"/>
  <c r="HL31" i="9" s="1"/>
  <c r="DS40" i="9"/>
  <c r="DU40" i="9" s="1"/>
  <c r="HM40" i="9" s="1"/>
  <c r="DR34" i="9"/>
  <c r="DT34" i="9" s="1"/>
  <c r="HL34" i="9" s="1"/>
  <c r="DU23" i="9"/>
  <c r="HM23" i="9"/>
  <c r="DS23" i="9"/>
  <c r="DS30" i="9"/>
  <c r="DU30" i="9"/>
  <c r="HM30" i="9" s="1"/>
  <c r="DR18" i="9"/>
  <c r="DT18" i="9"/>
  <c r="HL18" i="9"/>
  <c r="DS10" i="9"/>
  <c r="DU10" i="9" s="1"/>
  <c r="HM10" i="9" s="1"/>
  <c r="DS14" i="9"/>
  <c r="DU14" i="9" s="1"/>
  <c r="HM14" i="9" s="1"/>
  <c r="DR30" i="9"/>
  <c r="DT30" i="9"/>
  <c r="HL30" i="9"/>
  <c r="GZ26" i="9"/>
  <c r="DR13" i="9"/>
  <c r="DT13" i="9" s="1"/>
  <c r="HL13" i="9" s="1"/>
  <c r="DS27" i="9"/>
  <c r="DU27" i="9" s="1"/>
  <c r="HM27" i="9" s="1"/>
  <c r="HA23" i="9"/>
  <c r="DR38" i="9"/>
  <c r="DT38" i="9" s="1"/>
  <c r="HL38" i="9" s="1"/>
  <c r="DS37" i="9"/>
  <c r="DU37" i="9" s="1"/>
  <c r="HM37" i="9" s="1"/>
  <c r="DT24" i="9"/>
  <c r="HL24" i="9" s="1"/>
  <c r="DR24" i="9"/>
  <c r="HA28" i="9"/>
  <c r="HA31" i="9"/>
  <c r="DS35" i="9"/>
  <c r="DU35" i="9" s="1"/>
  <c r="HM35" i="9" s="1"/>
  <c r="DR14" i="9"/>
  <c r="DT14" i="9" s="1"/>
  <c r="HL14" i="9" s="1"/>
  <c r="HA14" i="9"/>
  <c r="DS12" i="9"/>
  <c r="DU12" i="9"/>
  <c r="HM12" i="9" s="1"/>
  <c r="BL15" i="9"/>
  <c r="DL15" i="9"/>
  <c r="DU13" i="9"/>
  <c r="HM13" i="9" s="1"/>
  <c r="DS13" i="9"/>
  <c r="DS39" i="9"/>
  <c r="DU39" i="9"/>
  <c r="HM39" i="9" s="1"/>
  <c r="HA21" i="9"/>
  <c r="DR16" i="9"/>
  <c r="DT16" i="9"/>
  <c r="HL16" i="9" s="1"/>
  <c r="DM9" i="9"/>
  <c r="BM9" i="9"/>
  <c r="DR11" i="9"/>
  <c r="DT11" i="9" s="1"/>
  <c r="HL11" i="9" s="1"/>
  <c r="DS33" i="9"/>
  <c r="DU33" i="9"/>
  <c r="HM33" i="9" s="1"/>
  <c r="BM31" i="9"/>
  <c r="DM31" i="9"/>
  <c r="HL23" i="9"/>
  <c r="DR23" i="9"/>
  <c r="DT23" i="9"/>
  <c r="DR22" i="9"/>
  <c r="DT22" i="9" s="1"/>
  <c r="HL22" i="9" s="1"/>
  <c r="GZ37" i="9"/>
  <c r="DU34" i="9"/>
  <c r="HM34" i="9"/>
  <c r="DS34" i="9"/>
  <c r="DR36" i="9"/>
  <c r="DT36" i="9" s="1"/>
  <c r="HL36" i="9" s="1"/>
  <c r="DS21" i="9"/>
  <c r="DU21" i="9" s="1"/>
  <c r="HM21" i="9" s="1"/>
  <c r="DS17" i="9"/>
  <c r="DU17" i="9" s="1"/>
  <c r="HM17" i="9" s="1"/>
  <c r="DR21" i="9"/>
  <c r="DT21" i="9"/>
  <c r="HL21" i="9" s="1"/>
  <c r="GZ12" i="9"/>
  <c r="DR33" i="9"/>
  <c r="DT33" i="9" s="1"/>
  <c r="HL33" i="9" s="1"/>
  <c r="HA15" i="9"/>
  <c r="DR29" i="9"/>
  <c r="DT29" i="9" s="1"/>
  <c r="HL29" i="9" s="1"/>
  <c r="DR37" i="9"/>
  <c r="DT37" i="9"/>
  <c r="HL37" i="9" s="1"/>
  <c r="DS32" i="9"/>
  <c r="DU32" i="9" s="1"/>
  <c r="HM32" i="9" s="1"/>
  <c r="GZ30" i="9"/>
  <c r="DR10" i="9"/>
  <c r="DT10" i="9"/>
  <c r="HL10" i="9" s="1"/>
  <c r="DU22" i="9"/>
  <c r="HM22" i="9" s="1"/>
  <c r="DS22" i="9"/>
  <c r="GZ17" i="9"/>
  <c r="DT17" i="9"/>
  <c r="DR17" i="9"/>
  <c r="HA24" i="9"/>
  <c r="HA12" i="9"/>
  <c r="GZ11" i="9"/>
  <c r="DR9" i="9"/>
  <c r="DT9" i="9" s="1"/>
  <c r="HL9" i="9" s="1"/>
  <c r="DR26" i="9"/>
  <c r="DT26" i="9" s="1"/>
  <c r="HL26" i="9" s="1"/>
  <c r="DS28" i="9"/>
  <c r="DU28" i="9" s="1"/>
  <c r="HM28" i="9" s="1"/>
  <c r="DS15" i="9"/>
  <c r="DU15" i="9"/>
  <c r="HM15" i="9" s="1"/>
  <c r="DS29" i="9"/>
  <c r="DU29" i="9" s="1"/>
  <c r="HM29" i="9" s="1"/>
  <c r="GZ15" i="9"/>
  <c r="DT1" i="9"/>
  <c r="HL1" i="9"/>
  <c r="DR1" i="9"/>
  <c r="GZ25" i="9"/>
  <c r="DR35" i="9"/>
  <c r="DT35" i="9" s="1"/>
  <c r="HL35" i="9" s="1"/>
  <c r="DS36" i="9"/>
  <c r="DU36" i="9" s="1"/>
  <c r="HM36" i="9" s="1"/>
  <c r="HL39" i="9"/>
  <c r="DT39" i="9"/>
  <c r="DR39" i="9"/>
  <c r="DL12" i="9"/>
  <c r="BL12" i="9"/>
  <c r="DL19" i="9"/>
  <c r="DR40" i="9"/>
  <c r="DT40" i="9" s="1"/>
  <c r="HL40" i="9" s="1"/>
  <c r="DR27" i="9"/>
  <c r="DT27" i="9"/>
  <c r="HL27" i="9" s="1"/>
  <c r="DS68" i="9" l="1"/>
  <c r="DU68" i="9" s="1"/>
  <c r="HM68" i="9" s="1"/>
  <c r="DR58" i="9"/>
  <c r="DT58" i="9" s="1"/>
  <c r="HL58" i="9" s="1"/>
  <c r="DR64" i="9"/>
  <c r="DT64" i="9" s="1"/>
  <c r="HL64" i="9" s="1"/>
  <c r="DS49" i="9"/>
  <c r="DU49" i="9" s="1"/>
  <c r="HM49" i="9" s="1"/>
  <c r="DR48" i="9"/>
  <c r="DT48" i="9" s="1"/>
  <c r="HL48" i="9" s="1"/>
  <c r="DR61" i="9"/>
  <c r="DT61" i="9" s="1"/>
  <c r="HL61" i="9" s="1"/>
  <c r="DS52" i="9"/>
  <c r="DU52" i="9" s="1"/>
  <c r="HM52" i="9" s="1"/>
  <c r="DR46" i="9"/>
  <c r="DT46" i="9" s="1"/>
  <c r="HL46" i="9" s="1"/>
  <c r="DR56" i="9"/>
  <c r="DT56" i="9" s="1"/>
  <c r="HL56" i="9" s="1"/>
  <c r="DS45" i="9"/>
  <c r="DU45" i="9" s="1"/>
  <c r="HM45" i="9" s="1"/>
  <c r="DS64" i="9"/>
  <c r="DU64" i="9"/>
  <c r="HM64" i="9" s="1"/>
  <c r="DT19" i="9"/>
  <c r="HL19" i="9" s="1"/>
  <c r="DR19" i="9"/>
  <c r="DS31" i="9"/>
  <c r="DU31" i="9"/>
  <c r="HM31" i="9"/>
  <c r="DS9" i="9"/>
  <c r="DU9" i="9" s="1"/>
  <c r="HM9" i="9" s="1"/>
  <c r="DR15" i="9"/>
  <c r="DT15" i="9"/>
  <c r="HL15" i="9"/>
  <c r="DR12" i="9"/>
  <c r="DT12" i="9" s="1"/>
  <c r="HL1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E0F7577A-F12C-4A29-BF96-DAEE7D577C71}">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6EAD4362-2805-43C0-8471-CEC88BEAC166}">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81074E54-5DCE-4D5A-A8A1-A5F4B9C42AFD}">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xr:uid="{B14DBBC0-4B9A-40EF-9CB9-272D0C81255F}">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xr:uid="{15B32745-B086-4E3D-B9EE-C0391C74145A}">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xr:uid="{7EC18763-6292-4988-84D7-CF574E0845D4}">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xr:uid="{6B9BB236-80F7-495C-9664-12A13ADBC80D}">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023A08EE-21EF-42CE-A609-0CE74F1757C2}">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490FF6A0-B714-4A62-B2B3-0CCBAFA96376}">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D4002A9A-027A-422A-9683-E41091DF0157}">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xr:uid="{56F6F605-998B-4133-BA2E-30C0EF7230A8}">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xr:uid="{3EABE4AB-9D04-4467-9BB0-92C70DF99564}">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xr:uid="{BC1C9B9B-6275-481C-92FD-9EB74B4A2378}">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xr:uid="{2E4FABC5-905E-4880-B89B-A0738311E704}">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5A50EB96-23DC-44AE-826F-2CDC9DADBA5F}">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D6FA64EA-A2FC-41FA-ABAC-3E555B418D2D}">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5828FB39-5C61-45DD-B0AC-50EEABC0126C}">
      <text>
        <r>
          <rPr>
            <b/>
            <sz val="10"/>
            <color indexed="81"/>
            <rFont val="Tahoma"/>
            <family val="2"/>
          </rPr>
          <t>jmarks:</t>
        </r>
        <r>
          <rPr>
            <sz val="10"/>
            <color indexed="81"/>
            <rFont val="Tahoma"/>
            <family val="2"/>
          </rPr>
          <t xml:space="preserve">
SREB average suppressed since not all states have joined report yet.</t>
        </r>
      </text>
    </comment>
    <comment ref="A104" authorId="0" shapeId="0" xr:uid="{785FBDDD-81FC-44DC-A35A-A91F614D034E}">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xr:uid="{998D86F8-1198-4888-BFE9-D324FCC80512}">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xr:uid="{CEB3C031-D2C2-4D4D-9821-83978FF3A9BC}">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xr:uid="{4F25B3E9-B4AE-400D-9067-EF5C8BA112F0}">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xr:uid="{BCB5FB10-4747-4044-BB5F-448BCEEEE7A2}">
      <text>
        <r>
          <rPr>
            <b/>
            <sz val="10"/>
            <color indexed="81"/>
            <rFont val="Tahoma"/>
            <family val="2"/>
          </rPr>
          <t>jmarks:</t>
        </r>
        <r>
          <rPr>
            <sz val="10"/>
            <color indexed="81"/>
            <rFont val="Tahoma"/>
            <family val="2"/>
          </rPr>
          <t xml:space="preserve">
SREB average suppressed since not all states have joined report yet.</t>
        </r>
      </text>
    </comment>
    <comment ref="A264" authorId="0" shapeId="0" xr:uid="{3A81D993-4D32-4916-84B7-F51337060F82}">
      <text>
        <r>
          <rPr>
            <b/>
            <sz val="10"/>
            <color indexed="81"/>
            <rFont val="Tahoma"/>
            <family val="2"/>
          </rPr>
          <t>jmarks:</t>
        </r>
        <r>
          <rPr>
            <sz val="10"/>
            <color indexed="81"/>
            <rFont val="Tahoma"/>
            <family val="2"/>
          </rPr>
          <t xml:space="preserve">
SREB average suppressed since not all states have joined report yet.</t>
        </r>
      </text>
    </comment>
    <comment ref="A296" authorId="0" shapeId="0" xr:uid="{08BF3D63-5823-48F9-BFB7-E06584E0E3D4}">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xr:uid="{B25BF574-9FB9-42D1-BA5C-B993B3A2983F}">
      <text>
        <r>
          <rPr>
            <b/>
            <sz val="10"/>
            <color indexed="81"/>
            <rFont val="Tahoma"/>
            <family val="2"/>
          </rPr>
          <t>jmarks:</t>
        </r>
        <r>
          <rPr>
            <sz val="10"/>
            <color indexed="81"/>
            <rFont val="Tahoma"/>
            <family val="2"/>
          </rPr>
          <t xml:space="preserve">
SREB average suppressed since not all states have joined report yet.</t>
        </r>
      </text>
    </comment>
    <comment ref="A360" authorId="0" shapeId="0" xr:uid="{0D2F4D21-8C94-465B-87B6-F52E865A8BD2}">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4DEA81D0-A667-4494-ACFA-62E3AF02D9EA}">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68A682F3-6D55-401A-890F-2D5C4F1EAB2D}">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24A6806B-1BAE-4AD7-9358-57CC4ECB9FE1}">
      <text>
        <r>
          <rPr>
            <b/>
            <sz val="10"/>
            <color indexed="81"/>
            <rFont val="Tahoma"/>
            <family val="2"/>
          </rPr>
          <t>jmarks:</t>
        </r>
        <r>
          <rPr>
            <sz val="10"/>
            <color indexed="81"/>
            <rFont val="Tahoma"/>
            <family val="2"/>
          </rPr>
          <t xml:space="preserve">
SREB average suppressed since not all states have joined report yet.</t>
        </r>
      </text>
    </comment>
    <comment ref="A104" authorId="0" shapeId="0" xr:uid="{D6AB9083-A7DD-47A2-A988-7A34373BF1E4}">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xr:uid="{DD5FE054-27BC-4682-AC9B-DB26BF52B014}">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xr:uid="{EBC193DF-2DA0-4AE7-87AC-A249DA7242C3}">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xr:uid="{4BE7D09C-0B83-4E35-A5D0-BC1CF8B56195}">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xr:uid="{14F92990-175D-4373-A99A-7A232BC8BB99}">
      <text>
        <r>
          <rPr>
            <b/>
            <sz val="10"/>
            <color indexed="81"/>
            <rFont val="Tahoma"/>
            <family val="2"/>
          </rPr>
          <t>jmarks:</t>
        </r>
        <r>
          <rPr>
            <sz val="10"/>
            <color indexed="81"/>
            <rFont val="Tahoma"/>
            <family val="2"/>
          </rPr>
          <t xml:space="preserve">
SREB average suppressed since not all states have joined report yet.</t>
        </r>
      </text>
    </comment>
    <comment ref="A264" authorId="0" shapeId="0" xr:uid="{5B4638CB-9598-4368-B800-750A418F832D}">
      <text>
        <r>
          <rPr>
            <b/>
            <sz val="10"/>
            <color indexed="81"/>
            <rFont val="Tahoma"/>
            <family val="2"/>
          </rPr>
          <t>jmarks:</t>
        </r>
        <r>
          <rPr>
            <sz val="10"/>
            <color indexed="81"/>
            <rFont val="Tahoma"/>
            <family val="2"/>
          </rPr>
          <t xml:space="preserve">
SREB average suppressed since not all states have joined report yet.</t>
        </r>
      </text>
    </comment>
    <comment ref="A296" authorId="0" shapeId="0" xr:uid="{F86B99E6-A546-4138-B1B9-E778AFEA7262}">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xr:uid="{3FAD0D58-7917-4328-A317-38B4D122FC5E}">
      <text>
        <r>
          <rPr>
            <b/>
            <sz val="10"/>
            <color indexed="81"/>
            <rFont val="Tahoma"/>
            <family val="2"/>
          </rPr>
          <t>jmarks:</t>
        </r>
        <r>
          <rPr>
            <sz val="10"/>
            <color indexed="81"/>
            <rFont val="Tahoma"/>
            <family val="2"/>
          </rPr>
          <t xml:space="preserve">
SREB average suppressed since not all states have joined report yet.</t>
        </r>
      </text>
    </comment>
    <comment ref="A360" authorId="0" shapeId="0" xr:uid="{3F528DA4-3329-4D6D-A165-7737F544E264}">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5A60214F-30F3-4AAA-8B63-0B77FFB498DD}">
      <text>
        <r>
          <rPr>
            <b/>
            <sz val="10"/>
            <color indexed="81"/>
            <rFont val="Tahoma"/>
            <family val="2"/>
          </rPr>
          <t>jmarks:</t>
        </r>
        <r>
          <rPr>
            <sz val="10"/>
            <color indexed="81"/>
            <rFont val="Tahoma"/>
            <family val="2"/>
          </rPr>
          <t xml:space="preserve">
SREB average suppressed since not all states have joined report yet.</t>
        </r>
      </text>
    </comment>
    <comment ref="A39" authorId="0" shapeId="0" xr:uid="{1259B2F8-B79B-4F54-9BB0-93DCB979E811}">
      <text>
        <r>
          <rPr>
            <b/>
            <sz val="10"/>
            <color indexed="81"/>
            <rFont val="Tahoma"/>
            <family val="2"/>
          </rPr>
          <t>jmarks:</t>
        </r>
        <r>
          <rPr>
            <sz val="10"/>
            <color indexed="81"/>
            <rFont val="Tahoma"/>
            <family val="2"/>
          </rPr>
          <t xml:space="preserve">
SREB average suppressed since not all states have joined report yet.</t>
        </r>
      </text>
    </comment>
    <comment ref="A71" authorId="0" shapeId="0" xr:uid="{7EA319C0-BD60-47F4-8AEA-84B34224A17B}">
      <text>
        <r>
          <rPr>
            <b/>
            <sz val="10"/>
            <color indexed="81"/>
            <rFont val="Tahoma"/>
            <family val="2"/>
          </rPr>
          <t>jmarks:</t>
        </r>
        <r>
          <rPr>
            <sz val="10"/>
            <color indexed="81"/>
            <rFont val="Tahoma"/>
            <family val="2"/>
          </rPr>
          <t xml:space="preserve">
SREB average suppressed since not all states have joined report yet.</t>
        </r>
      </text>
    </comment>
    <comment ref="A102" authorId="0" shapeId="0" xr:uid="{6E99EB23-DEB3-4F6B-843E-54A78CF591FE}">
      <text>
        <r>
          <rPr>
            <b/>
            <sz val="10"/>
            <color indexed="81"/>
            <rFont val="Tahoma"/>
            <family val="2"/>
          </rPr>
          <t>jmarks:</t>
        </r>
        <r>
          <rPr>
            <sz val="10"/>
            <color indexed="81"/>
            <rFont val="Tahoma"/>
            <family val="2"/>
          </rPr>
          <t xml:space="preserve">
SREB average suppressed since not all states have joined report yet.</t>
        </r>
      </text>
    </comment>
    <comment ref="A133" authorId="0" shapeId="0" xr:uid="{B334A5CE-D99E-493B-BBA1-A87EF8004E27}">
      <text>
        <r>
          <rPr>
            <b/>
            <sz val="10"/>
            <color indexed="81"/>
            <rFont val="Tahoma"/>
            <family val="2"/>
          </rPr>
          <t>jmarks:</t>
        </r>
        <r>
          <rPr>
            <sz val="10"/>
            <color indexed="81"/>
            <rFont val="Tahoma"/>
            <family val="2"/>
          </rPr>
          <t xml:space="preserve">
SREB average suppressed since not all states have joined report yet.</t>
        </r>
      </text>
    </comment>
    <comment ref="A164" authorId="0" shapeId="0" xr:uid="{E6B500B4-3290-4660-B5AC-AB4AA6A08AE9}">
      <text>
        <r>
          <rPr>
            <b/>
            <sz val="10"/>
            <color indexed="81"/>
            <rFont val="Tahoma"/>
            <family val="2"/>
          </rPr>
          <t>jmarks:</t>
        </r>
        <r>
          <rPr>
            <sz val="10"/>
            <color indexed="81"/>
            <rFont val="Tahoma"/>
            <family val="2"/>
          </rPr>
          <t xml:space="preserve">
SREB average suppressed since not all states have joined report yet.</t>
        </r>
      </text>
    </comment>
    <comment ref="A195" authorId="0" shapeId="0" xr:uid="{85DEB8E3-C5C2-479D-B20D-5755376A4D90}">
      <text>
        <r>
          <rPr>
            <b/>
            <sz val="10"/>
            <color indexed="81"/>
            <rFont val="Tahoma"/>
            <family val="2"/>
          </rPr>
          <t>jmarks:</t>
        </r>
        <r>
          <rPr>
            <sz val="10"/>
            <color indexed="81"/>
            <rFont val="Tahoma"/>
            <family val="2"/>
          </rPr>
          <t xml:space="preserve">
SREB average suppressed since not all states have joined report yet.</t>
        </r>
      </text>
    </comment>
    <comment ref="A226" authorId="0" shapeId="0" xr:uid="{12CDCD92-A03D-4BB2-B6C7-73C318E4296C}">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xr:uid="{707B6E62-62BC-40B5-B034-1CFA13503C88}">
      <text>
        <r>
          <rPr>
            <b/>
            <sz val="10"/>
            <color indexed="81"/>
            <rFont val="Tahoma"/>
            <family val="2"/>
          </rPr>
          <t>jmarks:</t>
        </r>
        <r>
          <rPr>
            <sz val="10"/>
            <color indexed="81"/>
            <rFont val="Tahoma"/>
            <family val="2"/>
          </rPr>
          <t xml:space="preserve">
SREB average suppressed since not all states have joined report yet.</t>
        </r>
      </text>
    </comment>
    <comment ref="A288" authorId="0" shapeId="0" xr:uid="{60E76746-C0BB-447E-B6D2-BC1DD12D0EB8}">
      <text>
        <r>
          <rPr>
            <b/>
            <sz val="10"/>
            <color indexed="81"/>
            <rFont val="Tahoma"/>
            <family val="2"/>
          </rPr>
          <t>jmarks:</t>
        </r>
        <r>
          <rPr>
            <sz val="10"/>
            <color indexed="81"/>
            <rFont val="Tahoma"/>
            <family val="2"/>
          </rPr>
          <t xml:space="preserve">
SREB average suppressed since not all states have joined report yet.</t>
        </r>
      </text>
    </comment>
    <comment ref="A319" authorId="0" shapeId="0" xr:uid="{F89C7824-8AF8-4BF7-8A1D-D349649FC4AC}">
      <text>
        <r>
          <rPr>
            <b/>
            <sz val="10"/>
            <color indexed="81"/>
            <rFont val="Tahoma"/>
            <family val="2"/>
          </rPr>
          <t>jmarks:</t>
        </r>
        <r>
          <rPr>
            <sz val="10"/>
            <color indexed="81"/>
            <rFont val="Tahoma"/>
            <family val="2"/>
          </rPr>
          <t xml:space="preserve">
SREB average suppressed since not all states have joined report yet.</t>
        </r>
      </text>
    </comment>
    <comment ref="A350" authorId="0" shapeId="0" xr:uid="{0F66DCA8-2E08-4C22-A160-A8A47E1ACC9D}">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D0F05BB1-0E8F-473F-AC1C-DF0A34660BEC}">
      <text>
        <r>
          <rPr>
            <b/>
            <sz val="10"/>
            <color indexed="81"/>
            <rFont val="Tahoma"/>
            <family val="2"/>
          </rPr>
          <t>jmarks:</t>
        </r>
        <r>
          <rPr>
            <sz val="10"/>
            <color indexed="81"/>
            <rFont val="Tahoma"/>
            <family val="2"/>
          </rPr>
          <t xml:space="preserve">
SREB average suppressed since not all states have joined report yet.</t>
        </r>
      </text>
    </comment>
    <comment ref="A39" authorId="0" shapeId="0" xr:uid="{ADD142D8-3DE0-4A52-AAB4-7721B253D697}">
      <text>
        <r>
          <rPr>
            <b/>
            <sz val="10"/>
            <color indexed="81"/>
            <rFont val="Tahoma"/>
            <family val="2"/>
          </rPr>
          <t>jmarks:</t>
        </r>
        <r>
          <rPr>
            <sz val="10"/>
            <color indexed="81"/>
            <rFont val="Tahoma"/>
            <family val="2"/>
          </rPr>
          <t xml:space="preserve">
SREB average suppressed since not all states have joined report yet.</t>
        </r>
      </text>
    </comment>
    <comment ref="A71" authorId="0" shapeId="0" xr:uid="{065140D7-DB3E-40B8-98BC-57801EA80770}">
      <text>
        <r>
          <rPr>
            <b/>
            <sz val="10"/>
            <color indexed="81"/>
            <rFont val="Tahoma"/>
            <family val="2"/>
          </rPr>
          <t>jmarks:</t>
        </r>
        <r>
          <rPr>
            <sz val="10"/>
            <color indexed="81"/>
            <rFont val="Tahoma"/>
            <family val="2"/>
          </rPr>
          <t xml:space="preserve">
SREB average suppressed since not all states have joined report yet.</t>
        </r>
      </text>
    </comment>
    <comment ref="A102" authorId="0" shapeId="0" xr:uid="{36FEB3D4-4FFB-40DA-8B15-78F195F3A17D}">
      <text>
        <r>
          <rPr>
            <b/>
            <sz val="10"/>
            <color indexed="81"/>
            <rFont val="Tahoma"/>
            <family val="2"/>
          </rPr>
          <t>jmarks:</t>
        </r>
        <r>
          <rPr>
            <sz val="10"/>
            <color indexed="81"/>
            <rFont val="Tahoma"/>
            <family val="2"/>
          </rPr>
          <t xml:space="preserve">
SREB average suppressed since not all states have joined report yet.</t>
        </r>
      </text>
    </comment>
    <comment ref="A133" authorId="0" shapeId="0" xr:uid="{B6C5C340-24BD-4776-899A-0F0F9AD2FAE8}">
      <text>
        <r>
          <rPr>
            <b/>
            <sz val="10"/>
            <color indexed="81"/>
            <rFont val="Tahoma"/>
            <family val="2"/>
          </rPr>
          <t>jmarks:</t>
        </r>
        <r>
          <rPr>
            <sz val="10"/>
            <color indexed="81"/>
            <rFont val="Tahoma"/>
            <family val="2"/>
          </rPr>
          <t xml:space="preserve">
SREB average suppressed since not all states have joined report yet.</t>
        </r>
      </text>
    </comment>
    <comment ref="A164" authorId="0" shapeId="0" xr:uid="{CA6B74C7-98B1-47F9-92D2-ED3F7CDD6F52}">
      <text>
        <r>
          <rPr>
            <b/>
            <sz val="10"/>
            <color indexed="81"/>
            <rFont val="Tahoma"/>
            <family val="2"/>
          </rPr>
          <t>jmarks:</t>
        </r>
        <r>
          <rPr>
            <sz val="10"/>
            <color indexed="81"/>
            <rFont val="Tahoma"/>
            <family val="2"/>
          </rPr>
          <t xml:space="preserve">
SREB average suppressed since not all states have joined report yet.</t>
        </r>
      </text>
    </comment>
    <comment ref="A195" authorId="0" shapeId="0" xr:uid="{6C26F1BB-3767-44CC-BEB7-DCC46DE459DF}">
      <text>
        <r>
          <rPr>
            <b/>
            <sz val="10"/>
            <color indexed="81"/>
            <rFont val="Tahoma"/>
            <family val="2"/>
          </rPr>
          <t>jmarks:</t>
        </r>
        <r>
          <rPr>
            <sz val="10"/>
            <color indexed="81"/>
            <rFont val="Tahoma"/>
            <family val="2"/>
          </rPr>
          <t xml:space="preserve">
SREB average suppressed since not all states have joined report yet.</t>
        </r>
      </text>
    </comment>
    <comment ref="A226" authorId="0" shapeId="0" xr:uid="{7412AABF-0350-4493-A3F7-60AEC3153985}">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xr:uid="{97619C7C-B4C7-48A2-A0FD-61D88310CB0B}">
      <text>
        <r>
          <rPr>
            <b/>
            <sz val="10"/>
            <color indexed="81"/>
            <rFont val="Tahoma"/>
            <family val="2"/>
          </rPr>
          <t>jmarks:</t>
        </r>
        <r>
          <rPr>
            <sz val="10"/>
            <color indexed="81"/>
            <rFont val="Tahoma"/>
            <family val="2"/>
          </rPr>
          <t xml:space="preserve">
SREB average suppressed since not all states have joined report yet.</t>
        </r>
      </text>
    </comment>
    <comment ref="A288" authorId="0" shapeId="0" xr:uid="{11EC412F-4798-4679-B715-63B82A4EEE95}">
      <text>
        <r>
          <rPr>
            <b/>
            <sz val="10"/>
            <color indexed="81"/>
            <rFont val="Tahoma"/>
            <family val="2"/>
          </rPr>
          <t>jmarks:</t>
        </r>
        <r>
          <rPr>
            <sz val="10"/>
            <color indexed="81"/>
            <rFont val="Tahoma"/>
            <family val="2"/>
          </rPr>
          <t xml:space="preserve">
SREB average suppressed since not all states have joined report yet.</t>
        </r>
      </text>
    </comment>
    <comment ref="A319" authorId="0" shapeId="0" xr:uid="{12994399-465F-4943-8B20-80E7FBFCFA7A}">
      <text>
        <r>
          <rPr>
            <b/>
            <sz val="10"/>
            <color indexed="81"/>
            <rFont val="Tahoma"/>
            <family val="2"/>
          </rPr>
          <t>jmarks:</t>
        </r>
        <r>
          <rPr>
            <sz val="10"/>
            <color indexed="81"/>
            <rFont val="Tahoma"/>
            <family val="2"/>
          </rPr>
          <t xml:space="preserve">
SREB average suppressed since not all states have joined report yet.</t>
        </r>
      </text>
    </comment>
    <comment ref="A350" authorId="0" shapeId="0" xr:uid="{2E926C64-4190-4771-ABE2-4C8AABCFDEAA}">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Susan Lounsbury</author>
  </authors>
  <commentList>
    <comment ref="AE207" authorId="0" shapeId="0" xr:uid="{CE898636-37A1-4CAD-9E8D-C5376F09689F}">
      <text>
        <r>
          <rPr>
            <b/>
            <sz val="9"/>
            <color indexed="81"/>
            <rFont val="Tahoma"/>
            <family val="2"/>
          </rPr>
          <t>Susan Lounsbury:</t>
        </r>
        <r>
          <rPr>
            <sz val="9"/>
            <color indexed="81"/>
            <rFont val="Tahoma"/>
            <family val="2"/>
          </rPr>
          <t xml:space="preserve">
These are percentages calculated using raw data. Not sure why pivot table inaccurately calculated these rows.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Excel Validator</author>
  </authors>
  <commentList>
    <comment ref="I243" authorId="0" shapeId="0" xr:uid="{CBFAF3F9-92E8-4431-A95E-AC48B623B260}">
      <text>
        <r>
          <rPr>
            <sz val="8"/>
            <color rgb="FF000000"/>
            <rFont val="Tahoma"/>
            <family val="2"/>
          </rPr>
          <t xml:space="preserve">Low Warning  AA006: Metric difference from prior year &gt;= 10% </t>
        </r>
      </text>
    </comment>
    <comment ref="P243" authorId="0" shapeId="0" xr:uid="{4B978EB4-AC9C-48DA-BD59-1F9FF9E4E560}">
      <text>
        <r>
          <rPr>
            <sz val="8"/>
            <color rgb="FF000000"/>
            <rFont val="Tahoma"/>
            <family val="2"/>
          </rPr>
          <t xml:space="preserve">Moderate Warning  TD001: Out Of Balance - Sum of Entries does not fall between 99% and 101% (should allow 1% margin of error)
</t>
        </r>
      </text>
    </comment>
    <comment ref="Q243" authorId="0" shapeId="0" xr:uid="{77762623-EFD0-43A3-9079-7B1F75C1563A}">
      <text>
        <r>
          <rPr>
            <sz val="8"/>
            <color rgb="FF000000"/>
            <rFont val="Tahoma"/>
            <family val="2"/>
          </rPr>
          <t xml:space="preserve">Moderate Warning  TD001: Out Of Balance - Sum of Entries does not fall between 99% and 101% (should allow 1% margin of error)
</t>
        </r>
      </text>
    </comment>
    <comment ref="CI243" authorId="0" shapeId="0" xr:uid="{4CE8D7A4-61B8-43F5-9703-FADCC322AE09}">
      <text>
        <r>
          <rPr>
            <sz val="8"/>
            <color rgb="FF000000"/>
            <rFont val="Tahoma"/>
            <family val="2"/>
          </rPr>
          <t xml:space="preserve">Low Warning  AA006: Metric difference from prior year &gt;= 10% </t>
        </r>
      </text>
    </comment>
    <comment ref="EM243" authorId="0" shapeId="0" xr:uid="{1C18A35C-CCF4-49EA-88DE-11A4EE024B9F}">
      <text>
        <r>
          <rPr>
            <sz val="8"/>
            <color rgb="FF000000"/>
            <rFont val="Tahoma"/>
            <family val="2"/>
          </rPr>
          <t xml:space="preserve">Low Warning  AA006: Metric difference from prior year &gt;= 10% </t>
        </r>
      </text>
    </comment>
    <comment ref="I244" authorId="0" shapeId="0" xr:uid="{3AB778E5-8F32-4056-9A52-33C0094F5616}">
      <text>
        <r>
          <rPr>
            <sz val="8"/>
            <color rgb="FF000000"/>
            <rFont val="Tahoma"/>
            <family val="2"/>
          </rPr>
          <t xml:space="preserve">Low Warning  AA006: Metric difference from prior year &gt;= 10% </t>
        </r>
      </text>
    </comment>
    <comment ref="P244" authorId="0" shapeId="0" xr:uid="{D7FA9CA6-BA24-454A-BEB7-DAA2ABF62466}">
      <text>
        <r>
          <rPr>
            <sz val="8"/>
            <color rgb="FF000000"/>
            <rFont val="Tahoma"/>
            <family val="2"/>
          </rPr>
          <t xml:space="preserve">Moderate Warning  TD001: Out Of Balance - Sum of Entries does not fall between 99% and 101% (should allow 1% margin of error)
</t>
        </r>
      </text>
    </comment>
    <comment ref="Q244" authorId="0" shapeId="0" xr:uid="{0697F152-B43D-48AE-A789-D7EF53672863}">
      <text>
        <r>
          <rPr>
            <sz val="8"/>
            <color rgb="FF000000"/>
            <rFont val="Tahoma"/>
            <family val="2"/>
          </rPr>
          <t xml:space="preserve">Moderate Warning  TD001: Out Of Balance - Sum of Entries does not fall between 99% and 101% (should allow 1% margin of error)
</t>
        </r>
      </text>
    </comment>
    <comment ref="W244" authorId="0" shapeId="0" xr:uid="{7AB6632C-CA67-4573-871C-7D063E84499D}">
      <text>
        <r>
          <rPr>
            <sz val="8"/>
            <color rgb="FF000000"/>
            <rFont val="Tahoma"/>
            <family val="2"/>
          </rPr>
          <t xml:space="preserve">Low Warning  AA006: Metric difference from prior year &gt;= 10% </t>
        </r>
      </text>
    </comment>
    <comment ref="BS244" authorId="0" shapeId="0" xr:uid="{0B77C90E-3759-41E3-A277-1191C71962D7}">
      <text>
        <r>
          <rPr>
            <sz val="8"/>
            <color rgb="FF000000"/>
            <rFont val="Tahoma"/>
            <family val="2"/>
          </rPr>
          <t xml:space="preserve">Low Warning  AA006: Metric difference from prior year &gt;= 10% </t>
        </r>
      </text>
    </comment>
    <comment ref="EM244" authorId="0" shapeId="0" xr:uid="{4EACADA6-9B0C-4143-9CF0-864842119C20}">
      <text>
        <r>
          <rPr>
            <sz val="8"/>
            <color rgb="FF000000"/>
            <rFont val="Tahoma"/>
            <family val="2"/>
          </rPr>
          <t xml:space="preserve">Low Warning  AA006: Metric difference from prior year &gt;= 10% </t>
        </r>
      </text>
    </comment>
    <comment ref="FS244" authorId="0" shapeId="0" xr:uid="{2D406BFD-4DD4-4E20-B6EE-91489A7B7C09}">
      <text>
        <r>
          <rPr>
            <sz val="8"/>
            <color rgb="FF000000"/>
            <rFont val="Tahoma"/>
            <family val="2"/>
          </rPr>
          <t xml:space="preserve">Low Warning  AA006: Metric difference from prior year &gt;= 10% </t>
        </r>
      </text>
    </comment>
    <comment ref="I245" authorId="0" shapeId="0" xr:uid="{7073B360-711F-4F68-BFF6-B703EA0221F7}">
      <text>
        <r>
          <rPr>
            <sz val="8"/>
            <color rgb="FF000000"/>
            <rFont val="Tahoma"/>
            <family val="2"/>
          </rPr>
          <t>Moderate Warning  AA008: Large Metric difference from prior year &gt;= 50%</t>
        </r>
      </text>
    </comment>
    <comment ref="P245" authorId="0" shapeId="0" xr:uid="{C519BA9E-537D-4638-890A-347F6B989217}">
      <text>
        <r>
          <rPr>
            <sz val="8"/>
            <color rgb="FF000000"/>
            <rFont val="Tahoma"/>
            <family val="2"/>
          </rPr>
          <t xml:space="preserve">Moderate Warning  TD001: Out Of Balance - Sum of Entries does not fall between 99% and 101% (should allow 1% margin of error)
</t>
        </r>
      </text>
    </comment>
    <comment ref="Q245" authorId="0" shapeId="0" xr:uid="{D50A465E-EA95-4600-A0C0-DD6A9A6F1DB0}">
      <text>
        <r>
          <rPr>
            <sz val="8"/>
            <color rgb="FF000000"/>
            <rFont val="Tahoma"/>
            <family val="2"/>
          </rPr>
          <t xml:space="preserve">Moderate Warning  TD001: Out Of Balance - Sum of Entries does not fall between 99% and 101% (should allow 1% margin of error)
</t>
        </r>
      </text>
    </comment>
    <comment ref="BS245" authorId="0" shapeId="0" xr:uid="{0707F19C-2935-4840-B77B-0D991BFF3630}">
      <text>
        <r>
          <rPr>
            <sz val="8"/>
            <color rgb="FF000000"/>
            <rFont val="Tahoma"/>
            <family val="2"/>
          </rPr>
          <t xml:space="preserve">Low Warning  AA006: Metric difference from prior year &gt;= 10% </t>
        </r>
      </text>
    </comment>
    <comment ref="EM245" authorId="0" shapeId="0" xr:uid="{C61AA3B1-538C-4EB2-91B9-3EB428FF7801}">
      <text>
        <r>
          <rPr>
            <sz val="8"/>
            <color rgb="FF000000"/>
            <rFont val="Tahoma"/>
            <family val="2"/>
          </rPr>
          <t xml:space="preserve">Low Warning  AA006: Metric difference from prior year &gt;= 10% </t>
        </r>
      </text>
    </comment>
    <comment ref="EQ245" authorId="0" shapeId="0" xr:uid="{99595C2F-9E13-472F-8B42-D27536543F1D}">
      <text>
        <r>
          <rPr>
            <sz val="8"/>
            <color rgb="FF000000"/>
            <rFont val="Tahoma"/>
            <family val="2"/>
          </rPr>
          <t xml:space="preserve">Low Warning  AA006: Metric difference from prior year &gt;= 10% </t>
        </r>
      </text>
    </comment>
    <comment ref="I246" authorId="0" shapeId="0" xr:uid="{55928971-4F34-4757-B367-C80AE73D5571}">
      <text>
        <r>
          <rPr>
            <sz val="8"/>
            <color rgb="FF000000"/>
            <rFont val="Tahoma"/>
            <family val="2"/>
          </rPr>
          <t>Moderate Warning  AA008: Large Metric difference from prior year &gt;= 50%</t>
        </r>
      </text>
    </comment>
    <comment ref="P246" authorId="0" shapeId="0" xr:uid="{B38D2B9B-7B6E-4768-AD72-C9A853CEB508}">
      <text>
        <r>
          <rPr>
            <sz val="8"/>
            <color rgb="FF000000"/>
            <rFont val="Tahoma"/>
            <family val="2"/>
          </rPr>
          <t xml:space="preserve">Moderate Warning  TD001: Out Of Balance - Sum of Entries does not fall between 99% and 101% (should allow 1% margin of error)
</t>
        </r>
      </text>
    </comment>
    <comment ref="Q246" authorId="0" shapeId="0" xr:uid="{E1B92C4B-CAA8-455B-B717-3FA0B5B29B75}">
      <text>
        <r>
          <rPr>
            <sz val="8"/>
            <color rgb="FF000000"/>
            <rFont val="Tahoma"/>
            <family val="2"/>
          </rPr>
          <t xml:space="preserve">Moderate Warning  TD001: Out Of Balance - Sum of Entries does not fall between 99% and 101% (should allow 1% margin of error)
</t>
        </r>
      </text>
    </comment>
    <comment ref="AI246" authorId="0" shapeId="0" xr:uid="{31F4C1B9-5BDA-4363-B709-F3B532234F9D}">
      <text>
        <r>
          <rPr>
            <sz val="8"/>
            <color rgb="FF000000"/>
            <rFont val="Tahoma"/>
            <family val="2"/>
          </rPr>
          <t xml:space="preserve">Low Warning  AA006: Metric difference from prior year &gt;= 10% </t>
        </r>
      </text>
    </comment>
    <comment ref="I247" authorId="0" shapeId="0" xr:uid="{EF3EC8D5-50D5-4821-8A72-54A6FB5D0D3A}">
      <text>
        <r>
          <rPr>
            <sz val="8"/>
            <color rgb="FF000000"/>
            <rFont val="Tahoma"/>
            <family val="2"/>
          </rPr>
          <t>Moderate Warning  AA008: Large Metric difference from prior year &gt;= 50%</t>
        </r>
      </text>
    </comment>
    <comment ref="P247" authorId="0" shapeId="0" xr:uid="{A3AC8D64-B27B-4A29-90A0-0E49E489F67C}">
      <text>
        <r>
          <rPr>
            <sz val="8"/>
            <color rgb="FF000000"/>
            <rFont val="Tahoma"/>
            <family val="2"/>
          </rPr>
          <t xml:space="preserve">Moderate Warning  TD001: Out Of Balance - Sum of Entries does not fall between 99% and 101% (should allow 1% margin of error)
</t>
        </r>
      </text>
    </comment>
    <comment ref="Q247" authorId="0" shapeId="0" xr:uid="{53F7D3CB-3692-41D8-8207-DF51BD80C398}">
      <text>
        <r>
          <rPr>
            <sz val="8"/>
            <color rgb="FF000000"/>
            <rFont val="Tahoma"/>
            <family val="2"/>
          </rPr>
          <t xml:space="preserve">Moderate Warning  TD001: Out Of Balance - Sum of Entries does not fall between 99% and 101% (should allow 1% margin of error)
</t>
        </r>
      </text>
    </comment>
    <comment ref="W247" authorId="0" shapeId="0" xr:uid="{6BB63C18-4774-4F72-A907-13FABF51EFAA}">
      <text>
        <r>
          <rPr>
            <sz val="8"/>
            <color rgb="FF000000"/>
            <rFont val="Tahoma"/>
            <family val="2"/>
          </rPr>
          <t xml:space="preserve">Low Warning  AA006: Metric difference from prior year &gt;= 10% </t>
        </r>
      </text>
    </comment>
    <comment ref="BS247" authorId="0" shapeId="0" xr:uid="{67F662DB-A831-4363-A72B-EE169750A6C6}">
      <text>
        <r>
          <rPr>
            <sz val="8"/>
            <color rgb="FF000000"/>
            <rFont val="Tahoma"/>
            <family val="2"/>
          </rPr>
          <t xml:space="preserve">Low Warning  AA006: Metric difference from prior year &gt;= 10% </t>
        </r>
      </text>
    </comment>
    <comment ref="CI247" authorId="0" shapeId="0" xr:uid="{D556630A-7E2B-4F9C-A94D-080ADAE31B9A}">
      <text>
        <r>
          <rPr>
            <sz val="8"/>
            <color rgb="FF000000"/>
            <rFont val="Tahoma"/>
            <family val="2"/>
          </rPr>
          <t xml:space="preserve">Low Warning  AA006: Metric difference from prior year &gt;= 10% </t>
        </r>
      </text>
    </comment>
    <comment ref="FS247" authorId="0" shapeId="0" xr:uid="{ED46FC7F-7FD6-4FF7-99C7-874727D2979D}">
      <text>
        <r>
          <rPr>
            <sz val="8"/>
            <color rgb="FF000000"/>
            <rFont val="Tahoma"/>
            <family val="2"/>
          </rPr>
          <t xml:space="preserve">Low Warning  AA006: Metric difference from prior year &gt;= 10% </t>
        </r>
      </text>
    </comment>
    <comment ref="I248" authorId="0" shapeId="0" xr:uid="{465C55E6-E9C0-4F8A-9BCB-760615FC7D9F}">
      <text>
        <r>
          <rPr>
            <sz val="8"/>
            <color rgb="FF000000"/>
            <rFont val="Tahoma"/>
            <family val="2"/>
          </rPr>
          <t xml:space="preserve">Severe Warning  AA009: Substancial Metric difference from prior year &gt;=100% </t>
        </r>
      </text>
    </comment>
    <comment ref="P248" authorId="0" shapeId="0" xr:uid="{72A78CCF-4A22-4640-ABC9-919FD3A7E3A7}">
      <text>
        <r>
          <rPr>
            <sz val="8"/>
            <color rgb="FF000000"/>
            <rFont val="Tahoma"/>
            <family val="2"/>
          </rPr>
          <t xml:space="preserve">Moderate Warning  TD001: Out Of Balance - Sum of Entries does not fall between 99% and 101% (should allow 1% margin of error)
</t>
        </r>
      </text>
    </comment>
    <comment ref="Q248" authorId="0" shapeId="0" xr:uid="{9057C784-375E-476F-AEDF-5070F83FC39E}">
      <text>
        <r>
          <rPr>
            <sz val="8"/>
            <color rgb="FF000000"/>
            <rFont val="Tahoma"/>
            <family val="2"/>
          </rPr>
          <t xml:space="preserve">Moderate Warning  TD001: Out Of Balance - Sum of Entries does not fall between 99% and 101% (should allow 1% margin of error)
</t>
        </r>
      </text>
    </comment>
    <comment ref="BO248" authorId="0" shapeId="0" xr:uid="{606BF4C2-6E83-4AA0-8635-8E6209A4DD38}">
      <text>
        <r>
          <rPr>
            <sz val="8"/>
            <color rgb="FF000000"/>
            <rFont val="Tahoma"/>
            <family val="2"/>
          </rPr>
          <t xml:space="preserve">Low Warning  AA006: Metric difference from prior year &gt;= 10% </t>
        </r>
      </text>
    </comment>
    <comment ref="BS248" authorId="0" shapeId="0" xr:uid="{28289A84-4CD5-4CFA-B375-889D58993BCD}">
      <text>
        <r>
          <rPr>
            <sz val="8"/>
            <color rgb="FF000000"/>
            <rFont val="Tahoma"/>
            <family val="2"/>
          </rPr>
          <t xml:space="preserve">Low Warning  AA006: Metric difference from prior year &gt;= 10% </t>
        </r>
      </text>
    </comment>
    <comment ref="EQ248" authorId="0" shapeId="0" xr:uid="{7A9F00E6-F828-4437-9434-AE6C0EA5C3FE}">
      <text>
        <r>
          <rPr>
            <sz val="8"/>
            <color rgb="FF000000"/>
            <rFont val="Tahoma"/>
            <family val="2"/>
          </rPr>
          <t xml:space="preserve">Low Warning  AA006: Metric difference from prior year &gt;= 10% </t>
        </r>
      </text>
    </comment>
    <comment ref="I249" authorId="0" shapeId="0" xr:uid="{9AC595B7-EC2E-49E6-8112-847222971BF8}">
      <text>
        <r>
          <rPr>
            <sz val="8"/>
            <color rgb="FF000000"/>
            <rFont val="Tahoma"/>
            <family val="2"/>
          </rPr>
          <t xml:space="preserve">Low Warning  AA006: Metric difference from prior year &gt;= 10% </t>
        </r>
      </text>
    </comment>
    <comment ref="P249" authorId="0" shapeId="0" xr:uid="{E3C5364D-47AC-42ED-BBDB-E35E94A5FB2F}">
      <text>
        <r>
          <rPr>
            <sz val="8"/>
            <color rgb="FF000000"/>
            <rFont val="Tahoma"/>
            <family val="2"/>
          </rPr>
          <t xml:space="preserve">Moderate Warning  TD001: Out Of Balance - Sum of Entries does not fall between 99% and 101% (should allow 1% margin of error)
</t>
        </r>
      </text>
    </comment>
    <comment ref="Q249" authorId="0" shapeId="0" xr:uid="{E66D70AD-204C-4938-A97F-C82481B1ED9C}">
      <text>
        <r>
          <rPr>
            <sz val="8"/>
            <color rgb="FF000000"/>
            <rFont val="Tahoma"/>
            <family val="2"/>
          </rPr>
          <t xml:space="preserve">Moderate Warning  TD001: Out Of Balance - Sum of Entries does not fall between 99% and 101% (should allow 1% margin of error)
</t>
        </r>
      </text>
    </comment>
    <comment ref="W249" authorId="0" shapeId="0" xr:uid="{417D0C14-EDEE-48F0-A7C5-8DBA69BB8733}">
      <text>
        <r>
          <rPr>
            <sz val="8"/>
            <color rgb="FF000000"/>
            <rFont val="Tahoma"/>
            <family val="2"/>
          </rPr>
          <t xml:space="preserve">Low Warning  AA006: Metric difference from prior year &gt;= 10% </t>
        </r>
      </text>
    </comment>
    <comment ref="EM249" authorId="0" shapeId="0" xr:uid="{E4D30774-F908-4A36-8886-A29A3DF5F360}">
      <text>
        <r>
          <rPr>
            <sz val="8"/>
            <color rgb="FF000000"/>
            <rFont val="Tahoma"/>
            <family val="2"/>
          </rPr>
          <t xml:space="preserve">Low Warning  AA006: Metric difference from prior year &gt;= 10% </t>
        </r>
      </text>
    </comment>
    <comment ref="EQ249" authorId="0" shapeId="0" xr:uid="{B9C5C5FA-B3DD-420B-909A-ECB38A12C85F}">
      <text>
        <r>
          <rPr>
            <sz val="8"/>
            <color rgb="FF000000"/>
            <rFont val="Tahoma"/>
            <family val="2"/>
          </rPr>
          <t xml:space="preserve">Low Warning  AA006: Metric difference from prior year &gt;= 10% </t>
        </r>
      </text>
    </comment>
    <comment ref="I250" authorId="0" shapeId="0" xr:uid="{EE91DE89-E01E-4A08-91B4-1DC56B778E64}">
      <text>
        <r>
          <rPr>
            <sz val="8"/>
            <color rgb="FF000000"/>
            <rFont val="Tahoma"/>
            <family val="2"/>
          </rPr>
          <t xml:space="preserve">Severe Warning  AA009: Substancial Metric difference from prior year &gt;=100% </t>
        </r>
      </text>
    </comment>
    <comment ref="P250" authorId="0" shapeId="0" xr:uid="{BA36562B-C033-4680-A324-86B0AF339B1D}">
      <text>
        <r>
          <rPr>
            <sz val="8"/>
            <color rgb="FF000000"/>
            <rFont val="Tahoma"/>
            <family val="2"/>
          </rPr>
          <t xml:space="preserve">Moderate Warning  TD001: Out Of Balance - Sum of Entries does not fall between 99% and 101% (should allow 1% margin of error)
</t>
        </r>
      </text>
    </comment>
    <comment ref="Q250" authorId="0" shapeId="0" xr:uid="{F1ACC187-3EDA-4F53-935B-3CAAD0710BE9}">
      <text>
        <r>
          <rPr>
            <sz val="8"/>
            <color rgb="FF000000"/>
            <rFont val="Tahoma"/>
            <family val="2"/>
          </rPr>
          <t xml:space="preserve">Moderate Warning  TD001: Out Of Balance - Sum of Entries does not fall between 99% and 101% (should allow 1% margin of error)
</t>
        </r>
      </text>
    </comment>
    <comment ref="AI250" authorId="0" shapeId="0" xr:uid="{6CA05446-EF32-4503-B17C-EEE11D13F272}">
      <text>
        <r>
          <rPr>
            <sz val="8"/>
            <color rgb="FF000000"/>
            <rFont val="Tahoma"/>
            <family val="2"/>
          </rPr>
          <t xml:space="preserve">Low Warning  AA006: Metric difference from prior year &gt;= 10% </t>
        </r>
      </text>
    </comment>
    <comment ref="CE250" authorId="0" shapeId="0" xr:uid="{A57D3695-D149-4A5B-B978-C89ED85969AC}">
      <text>
        <r>
          <rPr>
            <sz val="8"/>
            <color rgb="FF000000"/>
            <rFont val="Tahoma"/>
            <family val="2"/>
          </rPr>
          <t xml:space="preserve">Low Warning  AA006: Metric difference from prior year &gt;= 10% </t>
        </r>
      </text>
    </comment>
    <comment ref="EA250" authorId="0" shapeId="0" xr:uid="{39B2DBD9-5C33-4E1D-A3C7-24B62411672E}">
      <text>
        <r>
          <rPr>
            <sz val="8"/>
            <color rgb="FF000000"/>
            <rFont val="Tahoma"/>
            <family val="2"/>
          </rPr>
          <t xml:space="preserve">Low Warning  AA006: Metric difference from prior year &gt;= 10% </t>
        </r>
      </text>
    </comment>
    <comment ref="EM250" authorId="0" shapeId="0" xr:uid="{AD3B861A-67E8-450C-A6C2-62576318270F}">
      <text>
        <r>
          <rPr>
            <sz val="8"/>
            <color rgb="FF000000"/>
            <rFont val="Tahoma"/>
            <family val="2"/>
          </rPr>
          <t xml:space="preserve">Low Warning  AA006: Metric difference from prior year &gt;= 10% </t>
        </r>
      </text>
    </comment>
    <comment ref="EQ250" authorId="0" shapeId="0" xr:uid="{1D5B95E3-2A0C-4C32-BB5F-A4ABF5D3D344}">
      <text>
        <r>
          <rPr>
            <sz val="8"/>
            <color rgb="FF000000"/>
            <rFont val="Tahoma"/>
            <family val="2"/>
          </rPr>
          <t xml:space="preserve">Low Warning  AA006: Metric difference from prior year &gt;= 10% </t>
        </r>
      </text>
    </comment>
    <comment ref="FS250" authorId="0" shapeId="0" xr:uid="{BDE6A54A-2B4D-4D46-B62D-BCFD45533C4C}">
      <text>
        <r>
          <rPr>
            <sz val="8"/>
            <color rgb="FF000000"/>
            <rFont val="Tahoma"/>
            <family val="2"/>
          </rPr>
          <t xml:space="preserve">Low Warning  AA006: Metric difference from prior year &gt;= 10% </t>
        </r>
      </text>
    </comment>
    <comment ref="G251" authorId="0" shapeId="0" xr:uid="{DC685DDE-0EAE-4237-8154-1EAED47655F4}">
      <text>
        <r>
          <rPr>
            <sz val="8"/>
            <color rgb="FF000000"/>
            <rFont val="Tahoma"/>
            <family val="2"/>
          </rPr>
          <t xml:space="preserve">Low Warning  AA006: Metric difference from prior year &gt;= 10% </t>
        </r>
      </text>
    </comment>
    <comment ref="I251" authorId="0" shapeId="0" xr:uid="{CBC98D32-153E-48A4-9FCA-9838EFCF0CB5}">
      <text>
        <r>
          <rPr>
            <sz val="8"/>
            <color rgb="FF000000"/>
            <rFont val="Tahoma"/>
            <family val="2"/>
          </rPr>
          <t xml:space="preserve">Severe Warning  AA009: Substancial Metric difference from prior year &gt;=100% </t>
        </r>
      </text>
    </comment>
    <comment ref="P251" authorId="0" shapeId="0" xr:uid="{A75E02E7-A054-45BD-A82B-065D6C878721}">
      <text>
        <r>
          <rPr>
            <sz val="8"/>
            <color rgb="FF000000"/>
            <rFont val="Tahoma"/>
            <family val="2"/>
          </rPr>
          <t xml:space="preserve">Moderate Warning  TD001: Out Of Balance - Sum of Entries does not fall between 99% and 101% (should allow 1% margin of error)
</t>
        </r>
      </text>
    </comment>
    <comment ref="Q251" authorId="0" shapeId="0" xr:uid="{AA2A4B2F-94C5-4F37-8AA8-B2C2F0547531}">
      <text>
        <r>
          <rPr>
            <sz val="8"/>
            <color rgb="FF000000"/>
            <rFont val="Tahoma"/>
            <family val="2"/>
          </rPr>
          <t xml:space="preserve">Moderate Warning  TD001: Out Of Balance - Sum of Entries does not fall between 99% and 101% (should allow 1% margin of error)
</t>
        </r>
      </text>
    </comment>
    <comment ref="S251" authorId="0" shapeId="0" xr:uid="{3F0A5CF0-D802-4B6B-8AC2-4EE38F35749E}">
      <text>
        <r>
          <rPr>
            <sz val="8"/>
            <color rgb="FF000000"/>
            <rFont val="Tahoma"/>
            <family val="2"/>
          </rPr>
          <t xml:space="preserve">Low Warning  AA006: Metric difference from prior year &gt;= 10% </t>
        </r>
      </text>
    </comment>
    <comment ref="W251" authorId="0" shapeId="0" xr:uid="{F07296C4-A05F-48AF-919D-C695E74C3554}">
      <text>
        <r>
          <rPr>
            <sz val="8"/>
            <color rgb="FF000000"/>
            <rFont val="Tahoma"/>
            <family val="2"/>
          </rPr>
          <t xml:space="preserve">Low Warning  AA006: Metric difference from prior year &gt;= 10% </t>
        </r>
      </text>
    </comment>
    <comment ref="AI251" authorId="0" shapeId="0" xr:uid="{06E80157-2F16-476C-8DD7-FC280B4DB016}">
      <text>
        <r>
          <rPr>
            <sz val="8"/>
            <color rgb="FF000000"/>
            <rFont val="Tahoma"/>
            <family val="2"/>
          </rPr>
          <t xml:space="preserve">Low Warning  AA006: Metric difference from prior year &gt;= 10% </t>
        </r>
      </text>
    </comment>
    <comment ref="AM251" authorId="0" shapeId="0" xr:uid="{CB7A1448-560B-44DA-B765-61F4077B9D5A}">
      <text>
        <r>
          <rPr>
            <sz val="8"/>
            <color rgb="FF000000"/>
            <rFont val="Tahoma"/>
            <family val="2"/>
          </rPr>
          <t xml:space="preserve">Low Warning  AA006: Metric difference from prior year &gt;= 10% </t>
        </r>
      </text>
    </comment>
    <comment ref="BS251" authorId="0" shapeId="0" xr:uid="{E58979B6-323D-4643-8FDA-204E5D0107A7}">
      <text>
        <r>
          <rPr>
            <sz val="8"/>
            <color rgb="FF000000"/>
            <rFont val="Tahoma"/>
            <family val="2"/>
          </rPr>
          <t>Moderate Warning  AA008: Large Metric difference from prior year &gt;= 50%</t>
        </r>
      </text>
    </comment>
    <comment ref="EM251" authorId="0" shapeId="0" xr:uid="{8EB325F9-EBD3-4692-B11D-ACFBD5F096B2}">
      <text>
        <r>
          <rPr>
            <sz val="8"/>
            <color rgb="FF000000"/>
            <rFont val="Tahoma"/>
            <family val="2"/>
          </rPr>
          <t xml:space="preserve">Low Warning  AA006: Metric difference from prior year &gt;= 10% </t>
        </r>
      </text>
    </comment>
    <comment ref="FS251" authorId="0" shapeId="0" xr:uid="{945DCA57-98AE-4749-8BFB-39A899B91FC0}">
      <text>
        <r>
          <rPr>
            <sz val="8"/>
            <color rgb="FF000000"/>
            <rFont val="Tahoma"/>
            <family val="2"/>
          </rPr>
          <t xml:space="preserve">Low Warning  AA006: Metric difference from prior year &gt;= 10% </t>
        </r>
      </text>
    </comment>
    <comment ref="I252" authorId="0" shapeId="0" xr:uid="{C0460558-5593-4405-A154-4C60711FD950}">
      <text>
        <r>
          <rPr>
            <sz val="8"/>
            <color rgb="FF000000"/>
            <rFont val="Tahoma"/>
            <family val="2"/>
          </rPr>
          <t xml:space="preserve">Low Warning  AA006: Metric difference from prior year &gt;= 10% </t>
        </r>
      </text>
    </comment>
    <comment ref="P252" authorId="0" shapeId="0" xr:uid="{8557EF90-032F-4E8C-A1B0-7BA9BB0A01F9}">
      <text>
        <r>
          <rPr>
            <sz val="8"/>
            <color rgb="FF000000"/>
            <rFont val="Tahoma"/>
            <family val="2"/>
          </rPr>
          <t xml:space="preserve">Moderate Warning  TD001: Out Of Balance - Sum of Entries does not fall between 99% and 101% (should allow 1% margin of error)
</t>
        </r>
      </text>
    </comment>
    <comment ref="Q252" authorId="0" shapeId="0" xr:uid="{5BD15724-B89A-4565-8283-EDBD0ABCA045}">
      <text>
        <r>
          <rPr>
            <sz val="8"/>
            <color rgb="FF000000"/>
            <rFont val="Tahoma"/>
            <family val="2"/>
          </rPr>
          <t xml:space="preserve">Moderate Warning  TD001: Out Of Balance - Sum of Entries does not fall between 99% and 101% (should allow 1% margin of error)
</t>
        </r>
      </text>
    </comment>
    <comment ref="AM252" authorId="0" shapeId="0" xr:uid="{1D9C7D71-2FCE-4E30-BE2A-8777239D0451}">
      <text>
        <r>
          <rPr>
            <sz val="8"/>
            <color rgb="FF000000"/>
            <rFont val="Tahoma"/>
            <family val="2"/>
          </rPr>
          <t xml:space="preserve">Low Warning  AA006: Metric difference from prior year &gt;= 10% </t>
        </r>
      </text>
    </comment>
    <comment ref="BO252" authorId="0" shapeId="0" xr:uid="{A92BB884-7245-4C4A-A92F-0FE66AE238D5}">
      <text>
        <r>
          <rPr>
            <sz val="8"/>
            <color rgb="FF000000"/>
            <rFont val="Tahoma"/>
            <family val="2"/>
          </rPr>
          <t xml:space="preserve">Low Warning  AA006: Metric difference from prior year &gt;= 10% </t>
        </r>
      </text>
    </comment>
    <comment ref="CI252" authorId="0" shapeId="0" xr:uid="{8C1E908F-321B-4534-B0E5-6C2A44B502C1}">
      <text>
        <r>
          <rPr>
            <sz val="8"/>
            <color rgb="FF000000"/>
            <rFont val="Tahoma"/>
            <family val="2"/>
          </rPr>
          <t xml:space="preserve">Low Warning  AA006: Metric difference from prior year &gt;= 10% </t>
        </r>
      </text>
    </comment>
    <comment ref="EA252" authorId="0" shapeId="0" xr:uid="{8CE6BC85-9945-4C71-BEBB-50EB2BF3348C}">
      <text>
        <r>
          <rPr>
            <sz val="8"/>
            <color rgb="FF000000"/>
            <rFont val="Tahoma"/>
            <family val="2"/>
          </rPr>
          <t xml:space="preserve">Low Warning  AA006: Metric difference from prior year &gt;= 10% </t>
        </r>
      </text>
    </comment>
    <comment ref="I253" authorId="0" shapeId="0" xr:uid="{1B34BE24-188A-4133-8821-8D0D66A66939}">
      <text>
        <r>
          <rPr>
            <sz val="8"/>
            <color rgb="FF000000"/>
            <rFont val="Tahoma"/>
            <family val="2"/>
          </rPr>
          <t xml:space="preserve">Low Warning  AA006: Metric difference from prior year &gt;= 10% </t>
        </r>
      </text>
    </comment>
    <comment ref="P253" authorId="0" shapeId="0" xr:uid="{45A5384B-BE35-4CE9-947B-0A3127A0CC53}">
      <text>
        <r>
          <rPr>
            <sz val="8"/>
            <color rgb="FF000000"/>
            <rFont val="Tahoma"/>
            <family val="2"/>
          </rPr>
          <t xml:space="preserve">Moderate Warning  TD001: Out Of Balance - Sum of Entries does not fall between 99% and 101% (should allow 1% margin of error)
</t>
        </r>
      </text>
    </comment>
    <comment ref="Q253" authorId="0" shapeId="0" xr:uid="{498D84B8-3ED1-446F-85E0-DD0A3019A3DB}">
      <text>
        <r>
          <rPr>
            <sz val="8"/>
            <color rgb="FF000000"/>
            <rFont val="Tahoma"/>
            <family val="2"/>
          </rPr>
          <t xml:space="preserve">Moderate Warning  TD001: Out Of Balance - Sum of Entries does not fall between 99% and 101% (should allow 1% margin of error)
</t>
        </r>
      </text>
    </comment>
    <comment ref="W253" authorId="0" shapeId="0" xr:uid="{53522876-1B34-48EA-8232-9B8F6C63DEFF}">
      <text>
        <r>
          <rPr>
            <sz val="8"/>
            <color rgb="FF000000"/>
            <rFont val="Tahoma"/>
            <family val="2"/>
          </rPr>
          <t>Moderate Warning  AA008: Large Metric difference from prior year &gt;= 50%</t>
        </r>
      </text>
    </comment>
    <comment ref="AM253" authorId="0" shapeId="0" xr:uid="{983D98DF-A447-434C-9F79-198AAB04053D}">
      <text>
        <r>
          <rPr>
            <sz val="8"/>
            <color rgb="FF000000"/>
            <rFont val="Tahoma"/>
            <family val="2"/>
          </rPr>
          <t xml:space="preserve">Low Warning  AA006: Metric difference from prior year &gt;= 10% </t>
        </r>
      </text>
    </comment>
    <comment ref="BO253" authorId="0" shapeId="0" xr:uid="{8629265D-A06A-493A-9378-3E019A556C93}">
      <text>
        <r>
          <rPr>
            <sz val="8"/>
            <color rgb="FF000000"/>
            <rFont val="Tahoma"/>
            <family val="2"/>
          </rPr>
          <t xml:space="preserve">Low Warning  AA006: Metric difference from prior year &gt;= 10% </t>
        </r>
      </text>
    </comment>
    <comment ref="BS253" authorId="0" shapeId="0" xr:uid="{6DC96BEB-BC91-4B3D-B95F-29CAA3B7F7A5}">
      <text>
        <r>
          <rPr>
            <sz val="8"/>
            <color rgb="FF000000"/>
            <rFont val="Tahoma"/>
            <family val="2"/>
          </rPr>
          <t>Moderate Warning  AA008: Large Metric difference from prior year &gt;= 50%</t>
        </r>
      </text>
    </comment>
    <comment ref="CI253" authorId="0" shapeId="0" xr:uid="{B27ED639-B34C-4022-8D3A-8115E223F7B8}">
      <text>
        <r>
          <rPr>
            <sz val="8"/>
            <color rgb="FF000000"/>
            <rFont val="Tahoma"/>
            <family val="2"/>
          </rPr>
          <t xml:space="preserve">Low Warning  AA006: Metric difference from prior year &gt;= 10% </t>
        </r>
      </text>
    </comment>
    <comment ref="EM253" authorId="0" shapeId="0" xr:uid="{992B073B-D094-4EAA-BD8E-C911475B6038}">
      <text>
        <r>
          <rPr>
            <sz val="8"/>
            <color rgb="FF000000"/>
            <rFont val="Tahoma"/>
            <family val="2"/>
          </rPr>
          <t xml:space="preserve">Low Warning  AA006: Metric difference from prior year &gt;= 10% </t>
        </r>
      </text>
    </comment>
    <comment ref="EQ253" authorId="0" shapeId="0" xr:uid="{69089A98-7C6E-4B9B-BE11-9366A193B4A7}">
      <text>
        <r>
          <rPr>
            <sz val="8"/>
            <color rgb="FF000000"/>
            <rFont val="Tahoma"/>
            <family val="2"/>
          </rPr>
          <t xml:space="preserve">Low Warning  AA006: Metric difference from prior year &gt;= 10% </t>
        </r>
      </text>
    </comment>
    <comment ref="FS253" authorId="0" shapeId="0" xr:uid="{F76EE0D8-3DDD-4515-AD4F-6F3493096D04}">
      <text>
        <r>
          <rPr>
            <sz val="8"/>
            <color rgb="FF000000"/>
            <rFont val="Tahoma"/>
            <family val="2"/>
          </rPr>
          <t xml:space="preserve">Severe Warning  AA009: Substancial Metric difference from prior year &gt;=100% </t>
        </r>
      </text>
    </comment>
    <comment ref="O254" authorId="0" shapeId="0" xr:uid="{7AC22E14-547A-4BD4-960A-6E79CDC01A8E}">
      <text>
        <r>
          <rPr>
            <sz val="8"/>
            <color rgb="FF000000"/>
            <rFont val="Tahoma"/>
            <family val="2"/>
          </rPr>
          <t xml:space="preserve">Moderate Warning  TD001: Out Of Balance - Sum of Entries does not fall between 99% and 101% (should allow 1% margin of error)
</t>
        </r>
      </text>
    </comment>
    <comment ref="P254" authorId="0" shapeId="0" xr:uid="{D35D2377-F268-4395-B573-025691630E78}">
      <text>
        <r>
          <rPr>
            <sz val="8"/>
            <color rgb="FF000000"/>
            <rFont val="Tahoma"/>
            <family val="2"/>
          </rPr>
          <t xml:space="preserve">Moderate Warning  TD001: Out Of Balance - Sum of Entries does not fall between 99% and 101% (should allow 1% margin of error)
</t>
        </r>
      </text>
    </comment>
    <comment ref="Q254" authorId="0" shapeId="0" xr:uid="{33C55830-51D8-4CF8-968E-CE2E645FD6E5}">
      <text>
        <r>
          <rPr>
            <sz val="8"/>
            <color rgb="FF000000"/>
            <rFont val="Tahoma"/>
            <family val="2"/>
          </rPr>
          <t xml:space="preserve">Moderate Warning  TD001: Out Of Balance - Sum of Entries does not fall between 99% and 101% (should allow 1% margin of error)
</t>
        </r>
      </text>
    </comment>
    <comment ref="S254" authorId="0" shapeId="0" xr:uid="{7B8A80E8-6B0E-4867-9BC0-F22A5C3B91C4}">
      <text>
        <r>
          <rPr>
            <sz val="8"/>
            <color rgb="FF000000"/>
            <rFont val="Tahoma"/>
            <family val="2"/>
          </rPr>
          <t xml:space="preserve">Low Warning  AA006: Metric difference from prior year &gt;= 10% </t>
        </r>
      </text>
    </comment>
    <comment ref="W254" authorId="0" shapeId="0" xr:uid="{F613EB5D-D5AB-4CEA-AE93-64378A658162}">
      <text>
        <r>
          <rPr>
            <sz val="8"/>
            <color rgb="FF000000"/>
            <rFont val="Tahoma"/>
            <family val="2"/>
          </rPr>
          <t xml:space="preserve">Low Warning  AA006: Metric difference from prior year &gt;= 10% </t>
        </r>
      </text>
    </comment>
    <comment ref="BO254" authorId="0" shapeId="0" xr:uid="{B7026131-CA80-4182-9316-987884D7E0DC}">
      <text>
        <r>
          <rPr>
            <sz val="8"/>
            <color rgb="FF000000"/>
            <rFont val="Tahoma"/>
            <family val="2"/>
          </rPr>
          <t xml:space="preserve">Low Warning  AA006: Metric difference from prior year &gt;= 10% </t>
        </r>
      </text>
    </comment>
    <comment ref="BS254" authorId="0" shapeId="0" xr:uid="{37254F76-AC21-46CD-AA7C-E6E05C778840}">
      <text>
        <r>
          <rPr>
            <sz val="8"/>
            <color rgb="FF000000"/>
            <rFont val="Tahoma"/>
            <family val="2"/>
          </rPr>
          <t xml:space="preserve">Low Warning  AA006: Metric difference from prior year &gt;= 10% </t>
        </r>
      </text>
    </comment>
    <comment ref="CI254" authorId="0" shapeId="0" xr:uid="{81DF0EEB-19F0-4D73-9C29-6CE0D5C95F48}">
      <text>
        <r>
          <rPr>
            <sz val="8"/>
            <color rgb="FF000000"/>
            <rFont val="Tahoma"/>
            <family val="2"/>
          </rPr>
          <t xml:space="preserve">Low Warning  AA006: Metric difference from prior year &gt;= 10% </t>
        </r>
      </text>
    </comment>
    <comment ref="DW254" authorId="0" shapeId="0" xr:uid="{FB6116DE-A25A-4F3D-A18E-F366399E8113}">
      <text>
        <r>
          <rPr>
            <sz val="8"/>
            <color rgb="FF000000"/>
            <rFont val="Tahoma"/>
            <family val="2"/>
          </rPr>
          <t xml:space="preserve">Low Warning  AA006: Metric difference from prior year &gt;= 10% </t>
        </r>
      </text>
    </comment>
    <comment ref="I255" authorId="0" shapeId="0" xr:uid="{DFBEF132-EBB5-479E-BD46-9856172AF3A5}">
      <text>
        <r>
          <rPr>
            <sz val="8"/>
            <color rgb="FF000000"/>
            <rFont val="Tahoma"/>
            <family val="2"/>
          </rPr>
          <t>Moderate Warning  AA008: Large Metric difference from prior year &gt;= 50%</t>
        </r>
      </text>
    </comment>
    <comment ref="P255" authorId="0" shapeId="0" xr:uid="{93816308-1CC4-4A0D-B805-86608FD74DA7}">
      <text>
        <r>
          <rPr>
            <sz val="8"/>
            <color rgb="FF000000"/>
            <rFont val="Tahoma"/>
            <family val="2"/>
          </rPr>
          <t xml:space="preserve">Moderate Warning  TD001: Out Of Balance - Sum of Entries does not fall between 99% and 101% (should allow 1% margin of error)
</t>
        </r>
      </text>
    </comment>
    <comment ref="Q255" authorId="0" shapeId="0" xr:uid="{C6AA9183-29AA-4B84-8BAD-C31E2002A062}">
      <text>
        <r>
          <rPr>
            <sz val="8"/>
            <color rgb="FF000000"/>
            <rFont val="Tahoma"/>
            <family val="2"/>
          </rPr>
          <t xml:space="preserve">Moderate Warning  TD001: Out Of Balance - Sum of Entries does not fall between 99% and 101% (should allow 1% margin of error)
</t>
        </r>
      </text>
    </comment>
    <comment ref="S255" authorId="0" shapeId="0" xr:uid="{FE99B1F7-80E6-461B-B426-030088AE79BB}">
      <text>
        <r>
          <rPr>
            <sz val="8"/>
            <color rgb="FF000000"/>
            <rFont val="Tahoma"/>
            <family val="2"/>
          </rPr>
          <t xml:space="preserve">Low Warning  AA006: Metric difference from prior year &gt;= 10% </t>
        </r>
      </text>
    </comment>
    <comment ref="W255" authorId="0" shapeId="0" xr:uid="{AB62A615-7E11-48D7-BDD8-F3274F400ABF}">
      <text>
        <r>
          <rPr>
            <sz val="8"/>
            <color rgb="FF000000"/>
            <rFont val="Tahoma"/>
            <family val="2"/>
          </rPr>
          <t xml:space="preserve">Low Warning  AA006: Metric difference from prior year &gt;= 10% </t>
        </r>
      </text>
    </comment>
    <comment ref="DW255" authorId="0" shapeId="0" xr:uid="{BE224C96-B139-42FE-91A8-0473F6FEA992}">
      <text>
        <r>
          <rPr>
            <sz val="8"/>
            <color rgb="FF000000"/>
            <rFont val="Tahoma"/>
            <family val="2"/>
          </rPr>
          <t xml:space="preserve">Low Warning  AA006: Metric difference from prior year &gt;= 10% </t>
        </r>
      </text>
    </comment>
    <comment ref="EM255" authorId="0" shapeId="0" xr:uid="{E9A6DBA7-473D-43FB-9390-27C77707C794}">
      <text>
        <r>
          <rPr>
            <sz val="8"/>
            <color rgb="FF000000"/>
            <rFont val="Tahoma"/>
            <family val="2"/>
          </rPr>
          <t xml:space="preserve">Low Warning  AA006: Metric difference from prior year &gt;= 10% </t>
        </r>
      </text>
    </comment>
    <comment ref="EQ255" authorId="0" shapeId="0" xr:uid="{1622EF24-B606-42C8-B8F4-BB99ECF852EA}">
      <text>
        <r>
          <rPr>
            <sz val="8"/>
            <color rgb="FF000000"/>
            <rFont val="Tahoma"/>
            <family val="2"/>
          </rPr>
          <t xml:space="preserve">Low Warning  AA006: Metric difference from prior year &gt;= 10% </t>
        </r>
      </text>
    </comment>
    <comment ref="FS255" authorId="0" shapeId="0" xr:uid="{2D976A46-2566-42BD-85E0-8B0E38931D37}">
      <text>
        <r>
          <rPr>
            <sz val="8"/>
            <color rgb="FF000000"/>
            <rFont val="Tahoma"/>
            <family val="2"/>
          </rPr>
          <t xml:space="preserve">Low Warning  AA006: Metric difference from prior year &gt;= 10% </t>
        </r>
      </text>
    </comment>
    <comment ref="I256" authorId="0" shapeId="0" xr:uid="{D7041C4D-9BC5-4C7E-A1AE-3223927FDC22}">
      <text>
        <r>
          <rPr>
            <sz val="8"/>
            <color rgb="FF000000"/>
            <rFont val="Tahoma"/>
            <family val="2"/>
          </rPr>
          <t>Moderate Warning  AA008: Large Metric difference from prior year &gt;= 50%</t>
        </r>
      </text>
    </comment>
    <comment ref="O256" authorId="0" shapeId="0" xr:uid="{5C31C78A-592F-4C76-AE18-BA59C3F82B06}">
      <text>
        <r>
          <rPr>
            <sz val="8"/>
            <color rgb="FF000000"/>
            <rFont val="Tahoma"/>
            <family val="2"/>
          </rPr>
          <t xml:space="preserve">Moderate Warning  TD001: Out Of Balance - Sum of Entries does not fall between 99% and 101% (should allow 1% margin of error)
</t>
        </r>
      </text>
    </comment>
    <comment ref="P256" authorId="0" shapeId="0" xr:uid="{13EB3451-F736-443B-B2C7-6A72FAC233B6}">
      <text>
        <r>
          <rPr>
            <sz val="8"/>
            <color rgb="FF000000"/>
            <rFont val="Tahoma"/>
            <family val="2"/>
          </rPr>
          <t xml:space="preserve">Moderate Warning  TD001: Out Of Balance - Sum of Entries does not fall between 99% and 101% (should allow 1% margin of error)
</t>
        </r>
      </text>
    </comment>
    <comment ref="Q256" authorId="0" shapeId="0" xr:uid="{0106058B-0095-405C-986D-AA862798ED16}">
      <text>
        <r>
          <rPr>
            <sz val="8"/>
            <color rgb="FF000000"/>
            <rFont val="Tahoma"/>
            <family val="2"/>
          </rPr>
          <t xml:space="preserve">Moderate Warning  TD001: Out Of Balance - Sum of Entries does not fall between 99% and 101% (should allow 1% margin of error)
</t>
        </r>
      </text>
    </comment>
    <comment ref="AI256" authorId="0" shapeId="0" xr:uid="{9C7004C5-BD6F-4517-A16B-291CDFFEED0E}">
      <text>
        <r>
          <rPr>
            <sz val="8"/>
            <color rgb="FF000000"/>
            <rFont val="Tahoma"/>
            <family val="2"/>
          </rPr>
          <t xml:space="preserve">Low Warning  AA006: Metric difference from prior year &gt;= 10% </t>
        </r>
      </text>
    </comment>
    <comment ref="AM256" authorId="0" shapeId="0" xr:uid="{858CB6AF-54C1-4E09-A28C-0169AA7545D4}">
      <text>
        <r>
          <rPr>
            <sz val="8"/>
            <color rgb="FF000000"/>
            <rFont val="Tahoma"/>
            <family val="2"/>
          </rPr>
          <t xml:space="preserve">Low Warning  AA006: Metric difference from prior year &gt;= 10% </t>
        </r>
      </text>
    </comment>
    <comment ref="CE256" authorId="0" shapeId="0" xr:uid="{17698A01-3903-44DA-9136-A8C4B8340637}">
      <text>
        <r>
          <rPr>
            <sz val="8"/>
            <color rgb="FF000000"/>
            <rFont val="Tahoma"/>
            <family val="2"/>
          </rPr>
          <t xml:space="preserve">Low Warning  AA006: Metric difference from prior year &gt;= 10% </t>
        </r>
      </text>
    </comment>
    <comment ref="CI256" authorId="0" shapeId="0" xr:uid="{20352775-9F3C-4C91-8AAC-EC54AB38EF55}">
      <text>
        <r>
          <rPr>
            <sz val="8"/>
            <color rgb="FF000000"/>
            <rFont val="Tahoma"/>
            <family val="2"/>
          </rPr>
          <t xml:space="preserve">Low Warning  AA006: Metric difference from prior year &gt;= 10% </t>
        </r>
      </text>
    </comment>
    <comment ref="EA256" authorId="0" shapeId="0" xr:uid="{B9F70DED-7214-4C3C-BE12-1612411E2FFE}">
      <text>
        <r>
          <rPr>
            <sz val="8"/>
            <color rgb="FF000000"/>
            <rFont val="Tahoma"/>
            <family val="2"/>
          </rPr>
          <t xml:space="preserve">Low Warning  AA006: Metric difference from prior year &gt;= 10% </t>
        </r>
      </text>
    </comment>
    <comment ref="G257" authorId="0" shapeId="0" xr:uid="{CA6A9ABF-88E5-4671-A39F-68FFF5CB238D}">
      <text>
        <r>
          <rPr>
            <sz val="8"/>
            <color rgb="FF000000"/>
            <rFont val="Tahoma"/>
            <family val="2"/>
          </rPr>
          <t xml:space="preserve">Low Warning  AA006: Metric difference from prior year &gt;= 10% </t>
        </r>
      </text>
    </comment>
    <comment ref="I257" authorId="0" shapeId="0" xr:uid="{47D3BFFF-E05C-4B5E-A121-D1417B824ED2}">
      <text>
        <r>
          <rPr>
            <sz val="8"/>
            <color rgb="FF000000"/>
            <rFont val="Tahoma"/>
            <family val="2"/>
          </rPr>
          <t xml:space="preserve">Low Warning  AA006: Metric difference from prior year &gt;= 10% </t>
        </r>
      </text>
    </comment>
    <comment ref="P257" authorId="0" shapeId="0" xr:uid="{7CB8550B-F024-460D-92D9-25CD16A268DB}">
      <text>
        <r>
          <rPr>
            <sz val="8"/>
            <color rgb="FF000000"/>
            <rFont val="Tahoma"/>
            <family val="2"/>
          </rPr>
          <t xml:space="preserve">Moderate Warning  TD001: Out Of Balance - Sum of Entries does not fall between 99% and 101% (should allow 1% margin of error)
</t>
        </r>
      </text>
    </comment>
    <comment ref="Q257" authorId="0" shapeId="0" xr:uid="{015C5F15-37FE-49BD-8AC5-0BBE2D9313BC}">
      <text>
        <r>
          <rPr>
            <sz val="8"/>
            <color rgb="FF000000"/>
            <rFont val="Tahoma"/>
            <family val="2"/>
          </rPr>
          <t xml:space="preserve">Moderate Warning  TD001: Out Of Balance - Sum of Entries does not fall between 99% and 101% (should allow 1% margin of error)
</t>
        </r>
      </text>
    </comment>
    <comment ref="S257" authorId="0" shapeId="0" xr:uid="{394298CF-CB5B-4A04-B8B2-AFB42963DA9C}">
      <text>
        <r>
          <rPr>
            <sz val="8"/>
            <color rgb="FF000000"/>
            <rFont val="Tahoma"/>
            <family val="2"/>
          </rPr>
          <t xml:space="preserve">Low Warning  AA006: Metric difference from prior year &gt;= 10% </t>
        </r>
      </text>
    </comment>
    <comment ref="W257" authorId="0" shapeId="0" xr:uid="{6D94B37A-1A00-4475-97F2-014B7D5ACFD0}">
      <text>
        <r>
          <rPr>
            <sz val="8"/>
            <color rgb="FF000000"/>
            <rFont val="Tahoma"/>
            <family val="2"/>
          </rPr>
          <t xml:space="preserve">Low Warning  AA006: Metric difference from prior year &gt;= 10% </t>
        </r>
      </text>
    </comment>
    <comment ref="AI257" authorId="0" shapeId="0" xr:uid="{57BA1C01-F0F3-4AF3-889C-C3583EADB0B9}">
      <text>
        <r>
          <rPr>
            <sz val="8"/>
            <color rgb="FF000000"/>
            <rFont val="Tahoma"/>
            <family val="2"/>
          </rPr>
          <t xml:space="preserve">Low Warning  AA006: Metric difference from prior year &gt;= 10% </t>
        </r>
      </text>
    </comment>
    <comment ref="BO257" authorId="0" shapeId="0" xr:uid="{64A95F62-7A6B-4F39-AED0-31F76E612DD7}">
      <text>
        <r>
          <rPr>
            <sz val="8"/>
            <color rgb="FF000000"/>
            <rFont val="Tahoma"/>
            <family val="2"/>
          </rPr>
          <t xml:space="preserve">Low Warning  AA006: Metric difference from prior year &gt;= 10% </t>
        </r>
      </text>
    </comment>
    <comment ref="EA257" authorId="0" shapeId="0" xr:uid="{5654BC23-27E5-473F-95F2-0702F85F2F96}">
      <text>
        <r>
          <rPr>
            <sz val="8"/>
            <color rgb="FF000000"/>
            <rFont val="Tahoma"/>
            <family val="2"/>
          </rPr>
          <t xml:space="preserve">Low Warning  AA006: Metric difference from prior year &gt;= 10% </t>
        </r>
      </text>
    </comment>
    <comment ref="EM257" authorId="0" shapeId="0" xr:uid="{117E3921-B749-4B97-A9A5-CAB8F40AF235}">
      <text>
        <r>
          <rPr>
            <sz val="8"/>
            <color rgb="FF000000"/>
            <rFont val="Tahoma"/>
            <family val="2"/>
          </rPr>
          <t xml:space="preserve">Low Warning  AA006: Metric difference from prior year &gt;= 10% </t>
        </r>
      </text>
    </comment>
    <comment ref="FS257" authorId="0" shapeId="0" xr:uid="{D7AC3EF6-82E5-41E7-9DCC-41D10C84C4AD}">
      <text>
        <r>
          <rPr>
            <sz val="8"/>
            <color rgb="FF000000"/>
            <rFont val="Tahoma"/>
            <family val="2"/>
          </rPr>
          <t xml:space="preserve">Low Warning  AA006: Metric difference from prior year &gt;= 10% </t>
        </r>
      </text>
    </comment>
    <comment ref="G258" authorId="0" shapeId="0" xr:uid="{A0D89434-1D3C-4800-B1C2-E51430457072}">
      <text>
        <r>
          <rPr>
            <sz val="8"/>
            <color rgb="FF000000"/>
            <rFont val="Tahoma"/>
            <family val="2"/>
          </rPr>
          <t xml:space="preserve">Low Warning  AA006: Metric difference from prior year &gt;= 10% </t>
        </r>
      </text>
    </comment>
    <comment ref="I258" authorId="0" shapeId="0" xr:uid="{75F468B5-65F9-462E-A3D4-BD1ABD9F23AC}">
      <text>
        <r>
          <rPr>
            <sz val="8"/>
            <color rgb="FF000000"/>
            <rFont val="Tahoma"/>
            <family val="2"/>
          </rPr>
          <t xml:space="preserve">Low Warning  AA006: Metric difference from prior year &gt;= 10% </t>
        </r>
      </text>
    </comment>
    <comment ref="O258" authorId="0" shapeId="0" xr:uid="{E86E4BB1-479E-4A06-8F66-C3F92572CB54}">
      <text>
        <r>
          <rPr>
            <sz val="8"/>
            <color rgb="FF000000"/>
            <rFont val="Tahoma"/>
            <family val="2"/>
          </rPr>
          <t xml:space="preserve">Moderate Warning  TD001: Out Of Balance - Sum of Entries does not fall between 99% and 101% (should allow 1% margin of error)
</t>
        </r>
      </text>
    </comment>
    <comment ref="P258" authorId="0" shapeId="0" xr:uid="{516DDD71-753E-4BD9-B6F1-E1F8924306DA}">
      <text>
        <r>
          <rPr>
            <sz val="8"/>
            <color rgb="FF000000"/>
            <rFont val="Tahoma"/>
            <family val="2"/>
          </rPr>
          <t xml:space="preserve">Moderate Warning  TD001: Out Of Balance - Sum of Entries does not fall between 99% and 101% (should allow 1% margin of error)
</t>
        </r>
      </text>
    </comment>
    <comment ref="Q258" authorId="0" shapeId="0" xr:uid="{75A4C921-20A1-4E94-9993-B9074F926E9C}">
      <text>
        <r>
          <rPr>
            <sz val="8"/>
            <color rgb="FF000000"/>
            <rFont val="Tahoma"/>
            <family val="2"/>
          </rPr>
          <t xml:space="preserve">Moderate Warning  TD001: Out Of Balance - Sum of Entries does not fall between 99% and 101% (should allow 1% margin of error)
</t>
        </r>
      </text>
    </comment>
    <comment ref="S258" authorId="0" shapeId="0" xr:uid="{7B3C7A7D-8A12-4F67-B255-7045B63E81FF}">
      <text>
        <r>
          <rPr>
            <sz val="8"/>
            <color rgb="FF000000"/>
            <rFont val="Tahoma"/>
            <family val="2"/>
          </rPr>
          <t>Moderate Warning  AA008: Large Metric difference from prior year &gt;= 50%</t>
        </r>
      </text>
    </comment>
    <comment ref="W258" authorId="0" shapeId="0" xr:uid="{AA7626F6-08DA-4838-B061-D52B02BA7BE8}">
      <text>
        <r>
          <rPr>
            <sz val="8"/>
            <color rgb="FF000000"/>
            <rFont val="Tahoma"/>
            <family val="2"/>
          </rPr>
          <t xml:space="preserve">Low Warning  AA006: Metric difference from prior year &gt;= 10% </t>
        </r>
      </text>
    </comment>
    <comment ref="AI258" authorId="0" shapeId="0" xr:uid="{73400B9C-7865-42D9-9487-E7E7C0C83EFF}">
      <text>
        <r>
          <rPr>
            <sz val="8"/>
            <color rgb="FF000000"/>
            <rFont val="Tahoma"/>
            <family val="2"/>
          </rPr>
          <t xml:space="preserve">Low Warning  AA006: Metric difference from prior year &gt;= 10% </t>
        </r>
      </text>
    </comment>
    <comment ref="AM258" authorId="0" shapeId="0" xr:uid="{EFA708D2-9B4C-4530-98EE-2FF31FDB761A}">
      <text>
        <r>
          <rPr>
            <sz val="8"/>
            <color rgb="FF000000"/>
            <rFont val="Tahoma"/>
            <family val="2"/>
          </rPr>
          <t xml:space="preserve">Low Warning  AA006: Metric difference from prior year &gt;= 10% </t>
        </r>
      </text>
    </comment>
    <comment ref="EM258" authorId="0" shapeId="0" xr:uid="{C02DEA20-BB06-4394-A208-F5FCE00D8C1C}">
      <text>
        <r>
          <rPr>
            <sz val="8"/>
            <color rgb="FF000000"/>
            <rFont val="Tahoma"/>
            <family val="2"/>
          </rPr>
          <t xml:space="preserve">Low Warning  AA006: Metric difference from prior year &gt;= 10% </t>
        </r>
      </text>
    </comment>
    <comment ref="FS258" authorId="0" shapeId="0" xr:uid="{E46BD2BD-8DB2-4891-B0FB-C348FFDA9EDF}">
      <text>
        <r>
          <rPr>
            <sz val="8"/>
            <color rgb="FF000000"/>
            <rFont val="Tahoma"/>
            <family val="2"/>
          </rPr>
          <t xml:space="preserve">Low Warning  AA006: Metric difference from prior year &gt;= 10% </t>
        </r>
      </text>
    </comment>
    <comment ref="P259" authorId="0" shapeId="0" xr:uid="{113871E5-CE76-401F-9AF5-D7BF30A66CFC}">
      <text>
        <r>
          <rPr>
            <sz val="8"/>
            <color rgb="FF000000"/>
            <rFont val="Tahoma"/>
            <family val="2"/>
          </rPr>
          <t xml:space="preserve">Moderate Warning  TD001: Out Of Balance - Sum of Entries does not fall between 99% and 101% (should allow 1% margin of error)
</t>
        </r>
      </text>
    </comment>
    <comment ref="Q259" authorId="0" shapeId="0" xr:uid="{71AEC481-035F-4770-8C35-FD74FCC8CE87}">
      <text>
        <r>
          <rPr>
            <sz val="8"/>
            <color rgb="FF000000"/>
            <rFont val="Tahoma"/>
            <family val="2"/>
          </rPr>
          <t xml:space="preserve">Moderate Warning  TD001: Out Of Balance - Sum of Entries does not fall between 99% and 101% (should allow 1% margin of error)
</t>
        </r>
      </text>
    </comment>
    <comment ref="S259" authorId="0" shapeId="0" xr:uid="{2D291B49-0FAF-4D96-A644-FD5B85A4EBC9}">
      <text>
        <r>
          <rPr>
            <sz val="8"/>
            <color rgb="FF000000"/>
            <rFont val="Tahoma"/>
            <family val="2"/>
          </rPr>
          <t xml:space="preserve">Low Warning  AA006: Metric difference from prior year &gt;= 10% </t>
        </r>
      </text>
    </comment>
    <comment ref="W259" authorId="0" shapeId="0" xr:uid="{95B68932-FB8D-47F6-8123-5BA40DCA6C8E}">
      <text>
        <r>
          <rPr>
            <sz val="8"/>
            <color rgb="FF000000"/>
            <rFont val="Tahoma"/>
            <family val="2"/>
          </rPr>
          <t xml:space="preserve">Low Warning  AA006: Metric difference from prior year &gt;= 10% </t>
        </r>
      </text>
    </comment>
    <comment ref="AI259" authorId="0" shapeId="0" xr:uid="{B58FD27B-35CC-4F32-A506-97D699A16D82}">
      <text>
        <r>
          <rPr>
            <sz val="8"/>
            <color rgb="FF000000"/>
            <rFont val="Tahoma"/>
            <family val="2"/>
          </rPr>
          <t xml:space="preserve">Low Warning  AA006: Metric difference from prior year &gt;= 10% </t>
        </r>
      </text>
    </comment>
    <comment ref="AM259" authorId="0" shapeId="0" xr:uid="{16918C19-8847-437E-B5BB-9E520551F786}">
      <text>
        <r>
          <rPr>
            <sz val="8"/>
            <color rgb="FF000000"/>
            <rFont val="Tahoma"/>
            <family val="2"/>
          </rPr>
          <t xml:space="preserve">Low Warning  AA006: Metric difference from prior year &gt;= 10% </t>
        </r>
      </text>
    </comment>
    <comment ref="G260" authorId="0" shapeId="0" xr:uid="{EEAB75FB-6BAE-4701-BCA8-B9B38CD79418}">
      <text>
        <r>
          <rPr>
            <sz val="8"/>
            <color rgb="FF000000"/>
            <rFont val="Tahoma"/>
            <family val="2"/>
          </rPr>
          <t xml:space="preserve">Low Warning  AA006: Metric difference from prior year &gt;= 10% </t>
        </r>
      </text>
    </comment>
    <comment ref="I260" authorId="0" shapeId="0" xr:uid="{ED0FDD0E-E2BE-4574-AAAD-60D1C2CF51C4}">
      <text>
        <r>
          <rPr>
            <sz val="8"/>
            <color rgb="FF000000"/>
            <rFont val="Tahoma"/>
            <family val="2"/>
          </rPr>
          <t xml:space="preserve">Low Warning  AA006: Metric difference from prior year &gt;= 10% </t>
        </r>
      </text>
    </comment>
    <comment ref="P260" authorId="0" shapeId="0" xr:uid="{56502E56-AEFF-428B-BED8-83B6499247C9}">
      <text>
        <r>
          <rPr>
            <sz val="8"/>
            <color rgb="FF000000"/>
            <rFont val="Tahoma"/>
            <family val="2"/>
          </rPr>
          <t xml:space="preserve">Moderate Warning  TD001: Out Of Balance - Sum of Entries does not fall between 99% and 101% (should allow 1% margin of error)
</t>
        </r>
      </text>
    </comment>
    <comment ref="Q260" authorId="0" shapeId="0" xr:uid="{D55A4FC4-94E5-44DE-8471-DD145A07CB31}">
      <text>
        <r>
          <rPr>
            <sz val="8"/>
            <color rgb="FF000000"/>
            <rFont val="Tahoma"/>
            <family val="2"/>
          </rPr>
          <t xml:space="preserve">Moderate Warning  TD001: Out Of Balance - Sum of Entries does not fall between 99% and 101% (should allow 1% margin of error)
</t>
        </r>
      </text>
    </comment>
    <comment ref="S260" authorId="0" shapeId="0" xr:uid="{CF7C33A6-53A6-4F7F-9D50-F5C016EF3F0B}">
      <text>
        <r>
          <rPr>
            <sz val="8"/>
            <color rgb="FF000000"/>
            <rFont val="Tahoma"/>
            <family val="2"/>
          </rPr>
          <t xml:space="preserve">Low Warning  AA006: Metric difference from prior year &gt;= 10% </t>
        </r>
      </text>
    </comment>
    <comment ref="W260" authorId="0" shapeId="0" xr:uid="{6510FF37-CC69-423D-896B-ADA9581A28D5}">
      <text>
        <r>
          <rPr>
            <sz val="8"/>
            <color rgb="FF000000"/>
            <rFont val="Tahoma"/>
            <family val="2"/>
          </rPr>
          <t xml:space="preserve">Low Warning  AA006: Metric difference from prior year &gt;= 10% </t>
        </r>
      </text>
    </comment>
    <comment ref="AI260" authorId="0" shapeId="0" xr:uid="{D220470A-7DCF-4C3B-BED3-BA84C7F99AEA}">
      <text>
        <r>
          <rPr>
            <sz val="8"/>
            <color rgb="FF000000"/>
            <rFont val="Tahoma"/>
            <family val="2"/>
          </rPr>
          <t xml:space="preserve">Low Warning  AA006: Metric difference from prior year &gt;= 10% </t>
        </r>
      </text>
    </comment>
    <comment ref="BO260" authorId="0" shapeId="0" xr:uid="{C27BC388-4E05-4FCB-9F20-E6AF29F8A927}">
      <text>
        <r>
          <rPr>
            <sz val="8"/>
            <color rgb="FF000000"/>
            <rFont val="Tahoma"/>
            <family val="2"/>
          </rPr>
          <t xml:space="preserve">Low Warning  AA006: Metric difference from prior year &gt;= 10% </t>
        </r>
      </text>
    </comment>
    <comment ref="BS260" authorId="0" shapeId="0" xr:uid="{E65F8BAC-A45C-45F1-8689-4E503DC18686}">
      <text>
        <r>
          <rPr>
            <sz val="8"/>
            <color rgb="FF000000"/>
            <rFont val="Tahoma"/>
            <family val="2"/>
          </rPr>
          <t xml:space="preserve">Low Warning  AA006: Metric difference from prior year &gt;= 10% </t>
        </r>
      </text>
    </comment>
    <comment ref="DW260" authorId="0" shapeId="0" xr:uid="{6D8C125B-550F-423C-8BA5-671E66DAABD5}">
      <text>
        <r>
          <rPr>
            <sz val="8"/>
            <color rgb="FF000000"/>
            <rFont val="Tahoma"/>
            <family val="2"/>
          </rPr>
          <t xml:space="preserve">Low Warning  AA006: Metric difference from prior year &gt;= 10% </t>
        </r>
      </text>
    </comment>
    <comment ref="FS260" authorId="0" shapeId="0" xr:uid="{E2F7ADA3-BCCD-4E87-90E1-B46316732E46}">
      <text>
        <r>
          <rPr>
            <sz val="8"/>
            <color rgb="FF000000"/>
            <rFont val="Tahoma"/>
            <family val="2"/>
          </rPr>
          <t xml:space="preserve">Low Warning  AA006: Metric difference from prior year &gt;= 10% </t>
        </r>
      </text>
    </comment>
    <comment ref="G261" authorId="0" shapeId="0" xr:uid="{FCF6A007-9775-4077-B09A-C17D9A920719}">
      <text>
        <r>
          <rPr>
            <sz val="8"/>
            <color rgb="FF000000"/>
            <rFont val="Tahoma"/>
            <family val="2"/>
          </rPr>
          <t xml:space="preserve">Low Warning  AA006: Metric difference from prior year &gt;= 10% </t>
        </r>
      </text>
    </comment>
    <comment ref="I261" authorId="0" shapeId="0" xr:uid="{CE9D4808-045F-41E8-9CAA-EE83E297981B}">
      <text>
        <r>
          <rPr>
            <sz val="8"/>
            <color rgb="FF000000"/>
            <rFont val="Tahoma"/>
            <family val="2"/>
          </rPr>
          <t xml:space="preserve">Low Warning  AA006: Metric difference from prior year &gt;= 10% </t>
        </r>
      </text>
    </comment>
    <comment ref="P261" authorId="0" shapeId="0" xr:uid="{3C09D84B-BB6F-4235-9629-9C0FD6FEC993}">
      <text>
        <r>
          <rPr>
            <sz val="8"/>
            <color rgb="FF000000"/>
            <rFont val="Tahoma"/>
            <family val="2"/>
          </rPr>
          <t xml:space="preserve">Moderate Warning  TD001: Out Of Balance - Sum of Entries does not fall between 99% and 101% (should allow 1% margin of error)
</t>
        </r>
      </text>
    </comment>
    <comment ref="Q261" authorId="0" shapeId="0" xr:uid="{761A163C-CA57-4533-957B-526940CEB908}">
      <text>
        <r>
          <rPr>
            <sz val="8"/>
            <color rgb="FF000000"/>
            <rFont val="Tahoma"/>
            <family val="2"/>
          </rPr>
          <t xml:space="preserve">Moderate Warning  TD001: Out Of Balance - Sum of Entries does not fall between 99% and 101% (should allow 1% margin of error)
</t>
        </r>
      </text>
    </comment>
    <comment ref="S261" authorId="0" shapeId="0" xr:uid="{02848435-52DB-4F72-8FA1-805FF8925D95}">
      <text>
        <r>
          <rPr>
            <sz val="8"/>
            <color rgb="FF000000"/>
            <rFont val="Tahoma"/>
            <family val="2"/>
          </rPr>
          <t xml:space="preserve">Low Warning  AA006: Metric difference from prior year &gt;= 10% </t>
        </r>
      </text>
    </comment>
    <comment ref="AI261" authorId="0" shapeId="0" xr:uid="{9E38EB5E-AE6A-4D73-A7DD-C8369043D9E2}">
      <text>
        <r>
          <rPr>
            <sz val="8"/>
            <color rgb="FF000000"/>
            <rFont val="Tahoma"/>
            <family val="2"/>
          </rPr>
          <t xml:space="preserve">Low Warning  AA006: Metric difference from prior year &gt;= 10% </t>
        </r>
      </text>
    </comment>
    <comment ref="DW261" authorId="0" shapeId="0" xr:uid="{D739907D-E717-4C7B-9EA6-DB3D50971C68}">
      <text>
        <r>
          <rPr>
            <sz val="8"/>
            <color rgb="FF000000"/>
            <rFont val="Tahoma"/>
            <family val="2"/>
          </rPr>
          <t xml:space="preserve">Low Warning  AA006: Metric difference from prior year &gt;= 10% </t>
        </r>
      </text>
    </comment>
    <comment ref="EQ261" authorId="0" shapeId="0" xr:uid="{06D36049-8CCF-420B-A7FB-B910E78E6716}">
      <text>
        <r>
          <rPr>
            <sz val="8"/>
            <color rgb="FF000000"/>
            <rFont val="Tahoma"/>
            <family val="2"/>
          </rPr>
          <t xml:space="preserve">Low Warning  AA006: Metric difference from prior year &gt;= 10% </t>
        </r>
      </text>
    </comment>
    <comment ref="I262" authorId="0" shapeId="0" xr:uid="{6866B626-9CEF-475E-B7A0-6F8AC51AA813}">
      <text>
        <r>
          <rPr>
            <sz val="8"/>
            <color rgb="FF000000"/>
            <rFont val="Tahoma"/>
            <family val="2"/>
          </rPr>
          <t xml:space="preserve">Low Warning  AA006: Metric difference from prior year &gt;= 10% </t>
        </r>
      </text>
    </comment>
    <comment ref="P262" authorId="0" shapeId="0" xr:uid="{895B5F91-7FCD-400D-A131-973B72A4D9BA}">
      <text>
        <r>
          <rPr>
            <sz val="8"/>
            <color rgb="FF000000"/>
            <rFont val="Tahoma"/>
            <family val="2"/>
          </rPr>
          <t xml:space="preserve">Moderate Warning  TD001: Out Of Balance - Sum of Entries does not fall between 99% and 101% (should allow 1% margin of error)
</t>
        </r>
      </text>
    </comment>
    <comment ref="Q262" authorId="0" shapeId="0" xr:uid="{459B14C4-BAC8-4B3D-9C80-2473D8CECD82}">
      <text>
        <r>
          <rPr>
            <sz val="8"/>
            <color rgb="FF000000"/>
            <rFont val="Tahoma"/>
            <family val="2"/>
          </rPr>
          <t xml:space="preserve">Moderate Warning  TD001: Out Of Balance - Sum of Entries does not fall between 99% and 101% (should allow 1% margin of error)
</t>
        </r>
      </text>
    </comment>
    <comment ref="S262" authorId="0" shapeId="0" xr:uid="{4A9595B6-12AF-4683-BA1E-727363565234}">
      <text>
        <r>
          <rPr>
            <sz val="8"/>
            <color rgb="FF000000"/>
            <rFont val="Tahoma"/>
            <family val="2"/>
          </rPr>
          <t xml:space="preserve">Low Warning  AA006: Metric difference from prior year &gt;= 10% </t>
        </r>
      </text>
    </comment>
    <comment ref="AI262" authorId="0" shapeId="0" xr:uid="{4A18B00E-A980-484B-A981-88E412375640}">
      <text>
        <r>
          <rPr>
            <sz val="8"/>
            <color rgb="FF000000"/>
            <rFont val="Tahoma"/>
            <family val="2"/>
          </rPr>
          <t xml:space="preserve">Low Warning  AA006: Metric difference from prior year &gt;= 10% </t>
        </r>
      </text>
    </comment>
    <comment ref="AM262" authorId="0" shapeId="0" xr:uid="{AD729119-E9DE-43AB-887D-C782977D7922}">
      <text>
        <r>
          <rPr>
            <sz val="8"/>
            <color rgb="FF000000"/>
            <rFont val="Tahoma"/>
            <family val="2"/>
          </rPr>
          <t xml:space="preserve">Low Warning  AA006: Metric difference from prior year &gt;= 10% </t>
        </r>
      </text>
    </comment>
    <comment ref="BO262" authorId="0" shapeId="0" xr:uid="{242B3671-6FFD-4D21-B14F-1754D7482837}">
      <text>
        <r>
          <rPr>
            <sz val="8"/>
            <color rgb="FF000000"/>
            <rFont val="Tahoma"/>
            <family val="2"/>
          </rPr>
          <t xml:space="preserve">Low Warning  AA006: Metric difference from prior year &gt;= 10% </t>
        </r>
      </text>
    </comment>
    <comment ref="BS262" authorId="0" shapeId="0" xr:uid="{D7583AAA-8FBA-45FB-B0C1-FD89DDA9C88D}">
      <text>
        <r>
          <rPr>
            <sz val="8"/>
            <color rgb="FF000000"/>
            <rFont val="Tahoma"/>
            <family val="2"/>
          </rPr>
          <t xml:space="preserve">Low Warning  AA006: Metric difference from prior year &gt;= 10% </t>
        </r>
      </text>
    </comment>
    <comment ref="EA262" authorId="0" shapeId="0" xr:uid="{352856EB-8782-47DC-A173-51085A125D3C}">
      <text>
        <r>
          <rPr>
            <sz val="8"/>
            <color rgb="FF000000"/>
            <rFont val="Tahoma"/>
            <family val="2"/>
          </rPr>
          <t xml:space="preserve">Low Warning  AA006: Metric difference from prior year &gt;= 10% </t>
        </r>
      </text>
    </comment>
    <comment ref="EM262" authorId="0" shapeId="0" xr:uid="{C7C326FC-C482-4AF5-BB19-AAD63385A9C0}">
      <text>
        <r>
          <rPr>
            <sz val="8"/>
            <color rgb="FF000000"/>
            <rFont val="Tahoma"/>
            <family val="2"/>
          </rPr>
          <t xml:space="preserve">Low Warning  AA006: Metric difference from prior year &gt;= 10% </t>
        </r>
      </text>
    </comment>
    <comment ref="FS262" authorId="0" shapeId="0" xr:uid="{F7CDAF31-0D8C-4953-AD85-F6AF6CFA1880}">
      <text>
        <r>
          <rPr>
            <sz val="8"/>
            <color rgb="FF000000"/>
            <rFont val="Tahoma"/>
            <family val="2"/>
          </rPr>
          <t xml:space="preserve">Low Warning  AA006: Metric difference from prior year &gt;= 10% </t>
        </r>
      </text>
    </comment>
    <comment ref="G263" authorId="0" shapeId="0" xr:uid="{53B243FB-36ED-4294-8680-D80E3404CE1C}">
      <text>
        <r>
          <rPr>
            <sz val="8"/>
            <color rgb="FF000000"/>
            <rFont val="Tahoma"/>
            <family val="2"/>
          </rPr>
          <t xml:space="preserve">Low Warning  AA006: Metric difference from prior year &gt;= 10% </t>
        </r>
      </text>
    </comment>
    <comment ref="I263" authorId="0" shapeId="0" xr:uid="{D8CE8950-7E43-40AB-A766-8A582DFCEB2B}">
      <text>
        <r>
          <rPr>
            <sz val="8"/>
            <color rgb="FF000000"/>
            <rFont val="Tahoma"/>
            <family val="2"/>
          </rPr>
          <t xml:space="preserve">Low Warning  AA006: Metric difference from prior year &gt;= 10% </t>
        </r>
      </text>
    </comment>
    <comment ref="P263" authorId="0" shapeId="0" xr:uid="{2B6D9628-FAE3-4857-9ED3-B5B3779E812D}">
      <text>
        <r>
          <rPr>
            <sz val="8"/>
            <color rgb="FF000000"/>
            <rFont val="Tahoma"/>
            <family val="2"/>
          </rPr>
          <t xml:space="preserve">Moderate Warning  TD001: Out Of Balance - Sum of Entries does not fall between 99% and 101% (should allow 1% margin of error)
</t>
        </r>
      </text>
    </comment>
    <comment ref="Q263" authorId="0" shapeId="0" xr:uid="{B851C6C1-996B-4311-A70A-EB8FF0F03E74}">
      <text>
        <r>
          <rPr>
            <sz val="8"/>
            <color rgb="FF000000"/>
            <rFont val="Tahoma"/>
            <family val="2"/>
          </rPr>
          <t xml:space="preserve">Moderate Warning  TD001: Out Of Balance - Sum of Entries does not fall between 99% and 101% (should allow 1% margin of error)
</t>
        </r>
      </text>
    </comment>
    <comment ref="S263" authorId="0" shapeId="0" xr:uid="{70525CF1-166D-4EBB-841F-80FFA05F1317}">
      <text>
        <r>
          <rPr>
            <sz val="8"/>
            <color rgb="FF000000"/>
            <rFont val="Tahoma"/>
            <family val="2"/>
          </rPr>
          <t xml:space="preserve">Low Warning  AA006: Metric difference from prior year &gt;= 10% </t>
        </r>
      </text>
    </comment>
    <comment ref="BO263" authorId="0" shapeId="0" xr:uid="{8DD43239-528A-4B08-BD76-2F643F4E0EC2}">
      <text>
        <r>
          <rPr>
            <sz val="8"/>
            <color rgb="FF000000"/>
            <rFont val="Tahoma"/>
            <family val="2"/>
          </rPr>
          <t xml:space="preserve">Low Warning  AA006: Metric difference from prior year &gt;= 10% </t>
        </r>
      </text>
    </comment>
    <comment ref="BS263" authorId="0" shapeId="0" xr:uid="{E0FE2F3C-5D70-4E9A-BFB8-6C4B1BEC5B22}">
      <text>
        <r>
          <rPr>
            <sz val="8"/>
            <color rgb="FF000000"/>
            <rFont val="Tahoma"/>
            <family val="2"/>
          </rPr>
          <t xml:space="preserve">Low Warning  AA006: Metric difference from prior year &gt;= 10% </t>
        </r>
      </text>
    </comment>
    <comment ref="DW263" authorId="0" shapeId="0" xr:uid="{F12485FA-DEB4-4C74-B092-107796DFB380}">
      <text>
        <r>
          <rPr>
            <sz val="8"/>
            <color rgb="FF000000"/>
            <rFont val="Tahoma"/>
            <family val="2"/>
          </rPr>
          <t xml:space="preserve">Low Warning  AA006: Metric difference from prior year &gt;= 10% </t>
        </r>
      </text>
    </comment>
    <comment ref="G264" authorId="0" shapeId="0" xr:uid="{55389768-F5E2-4AA1-AFDA-7FE1F2E011F4}">
      <text>
        <r>
          <rPr>
            <sz val="8"/>
            <color rgb="FF000000"/>
            <rFont val="Tahoma"/>
            <family val="2"/>
          </rPr>
          <t xml:space="preserve">Low Warning  AA006: Metric difference from prior year &gt;= 10% </t>
        </r>
      </text>
    </comment>
    <comment ref="I264" authorId="0" shapeId="0" xr:uid="{EBAEA799-9E57-420A-8B99-70AC867D9F6D}">
      <text>
        <r>
          <rPr>
            <sz val="8"/>
            <color rgb="FF000000"/>
            <rFont val="Tahoma"/>
            <family val="2"/>
          </rPr>
          <t xml:space="preserve">Low Warning  AA006: Metric difference from prior year &gt;= 10% </t>
        </r>
      </text>
    </comment>
    <comment ref="P264" authorId="0" shapeId="0" xr:uid="{A0FADF67-8629-41F2-B76C-EEDA2AF29613}">
      <text>
        <r>
          <rPr>
            <sz val="8"/>
            <color rgb="FF000000"/>
            <rFont val="Tahoma"/>
            <family val="2"/>
          </rPr>
          <t xml:space="preserve">Moderate Warning  TD001: Out Of Balance - Sum of Entries does not fall between 99% and 101% (should allow 1% margin of error)
</t>
        </r>
      </text>
    </comment>
    <comment ref="Q264" authorId="0" shapeId="0" xr:uid="{D8460DD5-4322-4A51-A42C-1630D3010229}">
      <text>
        <r>
          <rPr>
            <sz val="8"/>
            <color rgb="FF000000"/>
            <rFont val="Tahoma"/>
            <family val="2"/>
          </rPr>
          <t xml:space="preserve">Moderate Warning  TD001: Out Of Balance - Sum of Entries does not fall between 99% and 101% (should allow 1% margin of error)
</t>
        </r>
      </text>
    </comment>
    <comment ref="S264" authorId="0" shapeId="0" xr:uid="{546D494A-DA26-4F75-A8B8-E9361274AF6B}">
      <text>
        <r>
          <rPr>
            <sz val="8"/>
            <color rgb="FF000000"/>
            <rFont val="Tahoma"/>
            <family val="2"/>
          </rPr>
          <t xml:space="preserve">Low Warning  AA006: Metric difference from prior year &gt;= 10% </t>
        </r>
      </text>
    </comment>
    <comment ref="W264" authorId="0" shapeId="0" xr:uid="{A43240E2-49FA-407C-A15B-A32A4D68C092}">
      <text>
        <r>
          <rPr>
            <sz val="8"/>
            <color rgb="FF000000"/>
            <rFont val="Tahoma"/>
            <family val="2"/>
          </rPr>
          <t>Moderate Warning  AA008: Large Metric difference from prior year &gt;= 50%</t>
        </r>
      </text>
    </comment>
    <comment ref="AI264" authorId="0" shapeId="0" xr:uid="{897EAA4E-6087-4033-9072-9DF7A2924C56}">
      <text>
        <r>
          <rPr>
            <sz val="8"/>
            <color rgb="FF000000"/>
            <rFont val="Tahoma"/>
            <family val="2"/>
          </rPr>
          <t xml:space="preserve">Low Warning  AA006: Metric difference from prior year &gt;= 10% </t>
        </r>
      </text>
    </comment>
    <comment ref="DW264" authorId="0" shapeId="0" xr:uid="{A4FCC783-EE6A-4BF5-B7A9-396A21E0BC37}">
      <text>
        <r>
          <rPr>
            <sz val="8"/>
            <color rgb="FF000000"/>
            <rFont val="Tahoma"/>
            <family val="2"/>
          </rPr>
          <t xml:space="preserve">Low Warning  AA006: Metric difference from prior year &gt;= 10% </t>
        </r>
      </text>
    </comment>
    <comment ref="EQ264" authorId="0" shapeId="0" xr:uid="{BE79BDAC-A420-42D4-A726-06E88255A9E5}">
      <text>
        <r>
          <rPr>
            <sz val="8"/>
            <color rgb="FF000000"/>
            <rFont val="Tahoma"/>
            <family val="2"/>
          </rPr>
          <t xml:space="preserve">Low Warning  AA006: Metric difference from prior year &gt;= 10% </t>
        </r>
      </text>
    </comment>
    <comment ref="FS264" authorId="0" shapeId="0" xr:uid="{A022B70A-8A3F-4CD2-8692-D4F45FF84345}">
      <text>
        <r>
          <rPr>
            <sz val="8"/>
            <color rgb="FF000000"/>
            <rFont val="Tahoma"/>
            <family val="2"/>
          </rPr>
          <t xml:space="preserve">Severe Warning  AA009: Substancial Metric difference from prior year &gt;=100% </t>
        </r>
      </text>
    </comment>
    <comment ref="G265" authorId="0" shapeId="0" xr:uid="{C76558DD-7D53-4A56-995E-94719FC00009}">
      <text>
        <r>
          <rPr>
            <sz val="8"/>
            <color rgb="FF000000"/>
            <rFont val="Tahoma"/>
            <family val="2"/>
          </rPr>
          <t xml:space="preserve">Low Warning  AA006: Metric difference from prior year &gt;= 10% </t>
        </r>
      </text>
    </comment>
    <comment ref="P265" authorId="0" shapeId="0" xr:uid="{C667511B-7F14-405E-BB43-B1FF8C176A0D}">
      <text>
        <r>
          <rPr>
            <sz val="8"/>
            <color rgb="FF000000"/>
            <rFont val="Tahoma"/>
            <family val="2"/>
          </rPr>
          <t xml:space="preserve">Moderate Warning  TD001: Out Of Balance - Sum of Entries does not fall between 99% and 101% (should allow 1% margin of error)
</t>
        </r>
      </text>
    </comment>
    <comment ref="Q265" authorId="0" shapeId="0" xr:uid="{81B2EC72-CF24-4E43-83F5-B3C7F9754596}">
      <text>
        <r>
          <rPr>
            <sz val="8"/>
            <color rgb="FF000000"/>
            <rFont val="Tahoma"/>
            <family val="2"/>
          </rPr>
          <t xml:space="preserve">Moderate Warning  TD001: Out Of Balance - Sum of Entries does not fall between 99% and 101% (should allow 1% margin of error)
</t>
        </r>
      </text>
    </comment>
    <comment ref="S265" authorId="0" shapeId="0" xr:uid="{748EBA7E-0682-47D0-96EE-40EAA403C180}">
      <text>
        <r>
          <rPr>
            <sz val="8"/>
            <color rgb="FF000000"/>
            <rFont val="Tahoma"/>
            <family val="2"/>
          </rPr>
          <t xml:space="preserve">Low Warning  AA006: Metric difference from prior year &gt;= 10% </t>
        </r>
      </text>
    </comment>
    <comment ref="W265" authorId="0" shapeId="0" xr:uid="{B1D16CBC-AFDD-4F98-BAFF-F36FE8FEC11D}">
      <text>
        <r>
          <rPr>
            <sz val="8"/>
            <color rgb="FF000000"/>
            <rFont val="Tahoma"/>
            <family val="2"/>
          </rPr>
          <t xml:space="preserve">Low Warning  AA006: Metric difference from prior year &gt;= 10% </t>
        </r>
      </text>
    </comment>
    <comment ref="AM265" authorId="0" shapeId="0" xr:uid="{C991F1A6-9201-4B5B-9A21-06D52A7605DB}">
      <text>
        <r>
          <rPr>
            <sz val="8"/>
            <color rgb="FF000000"/>
            <rFont val="Tahoma"/>
            <family val="2"/>
          </rPr>
          <t xml:space="preserve">Low Warning  AA006: Metric difference from prior year &gt;= 10% </t>
        </r>
      </text>
    </comment>
    <comment ref="BO265" authorId="0" shapeId="0" xr:uid="{7D396955-0C74-4762-9E61-80D68A2C88A9}">
      <text>
        <r>
          <rPr>
            <sz val="8"/>
            <color rgb="FF000000"/>
            <rFont val="Tahoma"/>
            <family val="2"/>
          </rPr>
          <t xml:space="preserve">Low Warning  AA006: Metric difference from prior year &gt;= 10% </t>
        </r>
      </text>
    </comment>
    <comment ref="BS265" authorId="0" shapeId="0" xr:uid="{737D3B1D-AF9C-43B7-85AA-2433427FC53D}">
      <text>
        <r>
          <rPr>
            <sz val="8"/>
            <color rgb="FF000000"/>
            <rFont val="Tahoma"/>
            <family val="2"/>
          </rPr>
          <t xml:space="preserve">Low Warning  AA006: Metric difference from prior year &gt;= 10% </t>
        </r>
      </text>
    </comment>
    <comment ref="EA265" authorId="0" shapeId="0" xr:uid="{75B133FD-9DCD-4F0B-8CE1-BCAB36154A83}">
      <text>
        <r>
          <rPr>
            <sz val="8"/>
            <color rgb="FF000000"/>
            <rFont val="Tahoma"/>
            <family val="2"/>
          </rPr>
          <t xml:space="preserve">Low Warning  AA006: Metric difference from prior year &gt;= 10% </t>
        </r>
      </text>
    </comment>
    <comment ref="EM265" authorId="0" shapeId="0" xr:uid="{FA185C9E-B16D-40EC-84C7-FA483C5A8135}">
      <text>
        <r>
          <rPr>
            <sz val="8"/>
            <color rgb="FF000000"/>
            <rFont val="Tahoma"/>
            <family val="2"/>
          </rPr>
          <t xml:space="preserve">Low Warning  AA006: Metric difference from prior year &gt;= 10% </t>
        </r>
      </text>
    </comment>
    <comment ref="FS265" authorId="0" shapeId="0" xr:uid="{CFD77DB1-240A-4251-9B21-333E50D90CEC}">
      <text>
        <r>
          <rPr>
            <sz val="8"/>
            <color rgb="FF000000"/>
            <rFont val="Tahoma"/>
            <family val="2"/>
          </rPr>
          <t>Moderate Warning  AA008: Large Metric difference from prior year &gt;= 50%</t>
        </r>
      </text>
    </comment>
    <comment ref="G266" authorId="0" shapeId="0" xr:uid="{4562AC52-70BD-4DD4-8C30-80DE42D4DEA3}">
      <text>
        <r>
          <rPr>
            <sz val="8"/>
            <color rgb="FF000000"/>
            <rFont val="Tahoma"/>
            <family val="2"/>
          </rPr>
          <t xml:space="preserve">Low Warning  AA006: Metric difference from prior year &gt;= 10% </t>
        </r>
      </text>
    </comment>
    <comment ref="I266" authorId="0" shapeId="0" xr:uid="{A484A96B-8355-4FC3-A73F-2FE0AF203BEB}">
      <text>
        <r>
          <rPr>
            <sz val="8"/>
            <color rgb="FF000000"/>
            <rFont val="Tahoma"/>
            <family val="2"/>
          </rPr>
          <t xml:space="preserve">Low Warning  AA006: Metric difference from prior year &gt;= 10% </t>
        </r>
      </text>
    </comment>
    <comment ref="P266" authorId="0" shapeId="0" xr:uid="{DEE4BDE8-0384-43A9-8AD8-FFDB42CBAA84}">
      <text>
        <r>
          <rPr>
            <sz val="8"/>
            <color rgb="FF000000"/>
            <rFont val="Tahoma"/>
            <family val="2"/>
          </rPr>
          <t xml:space="preserve">Moderate Warning  TD001: Out Of Balance - Sum of Entries does not fall between 99% and 101% (should allow 1% margin of error)
</t>
        </r>
      </text>
    </comment>
    <comment ref="Q266" authorId="0" shapeId="0" xr:uid="{42FC97D5-EAE8-4979-9214-46AE27E86DC6}">
      <text>
        <r>
          <rPr>
            <sz val="8"/>
            <color rgb="FF000000"/>
            <rFont val="Tahoma"/>
            <family val="2"/>
          </rPr>
          <t xml:space="preserve">Moderate Warning  TD001: Out Of Balance - Sum of Entries does not fall between 99% and 101% (should allow 1% margin of error)
</t>
        </r>
      </text>
    </comment>
    <comment ref="S266" authorId="0" shapeId="0" xr:uid="{1B4356A7-E210-438C-8DC3-0B378938689D}">
      <text>
        <r>
          <rPr>
            <sz val="8"/>
            <color rgb="FF000000"/>
            <rFont val="Tahoma"/>
            <family val="2"/>
          </rPr>
          <t xml:space="preserve">Low Warning  AA006: Metric difference from prior year &gt;= 10% </t>
        </r>
      </text>
    </comment>
    <comment ref="W266" authorId="0" shapeId="0" xr:uid="{95FEC8D4-31D7-49BD-B946-0D00C328F98B}">
      <text>
        <r>
          <rPr>
            <sz val="8"/>
            <color rgb="FF000000"/>
            <rFont val="Tahoma"/>
            <family val="2"/>
          </rPr>
          <t xml:space="preserve">Low Warning  AA006: Metric difference from prior year &gt;= 10% </t>
        </r>
      </text>
    </comment>
    <comment ref="AI266" authorId="0" shapeId="0" xr:uid="{CA663E8C-322E-4E11-BDC2-D02B8B348D46}">
      <text>
        <r>
          <rPr>
            <sz val="8"/>
            <color rgb="FF000000"/>
            <rFont val="Tahoma"/>
            <family val="2"/>
          </rPr>
          <t xml:space="preserve">Low Warning  AA006: Metric difference from prior year &gt;= 10% </t>
        </r>
      </text>
    </comment>
    <comment ref="AM266" authorId="0" shapeId="0" xr:uid="{B13A888A-7D91-4C47-8242-FB8A2E159D24}">
      <text>
        <r>
          <rPr>
            <sz val="8"/>
            <color rgb="FF000000"/>
            <rFont val="Tahoma"/>
            <family val="2"/>
          </rPr>
          <t xml:space="preserve">Low Warning  AA006: Metric difference from prior year &gt;= 10% </t>
        </r>
      </text>
    </comment>
    <comment ref="BO266" authorId="0" shapeId="0" xr:uid="{507669DB-A275-4FFF-A524-9E69718A23D2}">
      <text>
        <r>
          <rPr>
            <sz val="8"/>
            <color rgb="FF000000"/>
            <rFont val="Tahoma"/>
            <family val="2"/>
          </rPr>
          <t xml:space="preserve">Low Warning  AA006: Metric difference from prior year &gt;= 10% </t>
        </r>
      </text>
    </comment>
    <comment ref="BS266" authorId="0" shapeId="0" xr:uid="{0E0D6E12-CDBD-420D-8270-32EAB107B6B0}">
      <text>
        <r>
          <rPr>
            <sz val="8"/>
            <color rgb="FF000000"/>
            <rFont val="Tahoma"/>
            <family val="2"/>
          </rPr>
          <t xml:space="preserve">Low Warning  AA006: Metric difference from prior year &gt;= 10% </t>
        </r>
      </text>
    </comment>
    <comment ref="CI266" authorId="0" shapeId="0" xr:uid="{AA12A723-30B4-4CE2-A373-BC40DD935B50}">
      <text>
        <r>
          <rPr>
            <sz val="8"/>
            <color rgb="FF000000"/>
            <rFont val="Tahoma"/>
            <family val="2"/>
          </rPr>
          <t xml:space="preserve">Low Warning  AA006: Metric difference from prior year &gt;= 10% </t>
        </r>
      </text>
    </comment>
    <comment ref="DW266" authorId="0" shapeId="0" xr:uid="{44F98FE2-0708-46A5-B6BB-3B604F2BD27C}">
      <text>
        <r>
          <rPr>
            <sz val="8"/>
            <color rgb="FF000000"/>
            <rFont val="Tahoma"/>
            <family val="2"/>
          </rPr>
          <t xml:space="preserve">Low Warning  AA006: Metric difference from prior year &gt;= 10% </t>
        </r>
      </text>
    </comment>
    <comment ref="EA266" authorId="0" shapeId="0" xr:uid="{899F9A7C-587A-47F8-9CD1-26F6C0498E9F}">
      <text>
        <r>
          <rPr>
            <sz val="8"/>
            <color rgb="FF000000"/>
            <rFont val="Tahoma"/>
            <family val="2"/>
          </rPr>
          <t xml:space="preserve">Low Warning  AA006: Metric difference from prior year &gt;= 10% </t>
        </r>
      </text>
    </comment>
    <comment ref="G267" authorId="0" shapeId="0" xr:uid="{8F9EFFE5-ECD7-444A-8399-7F205A7B57EA}">
      <text>
        <r>
          <rPr>
            <sz val="8"/>
            <color rgb="FF000000"/>
            <rFont val="Tahoma"/>
            <family val="2"/>
          </rPr>
          <t xml:space="preserve">Low Warning  AA006: Metric difference from prior year &gt;= 10% </t>
        </r>
      </text>
    </comment>
    <comment ref="P267" authorId="0" shapeId="0" xr:uid="{A3231BF0-95E0-4F13-A275-B321D21C8F98}">
      <text>
        <r>
          <rPr>
            <sz val="8"/>
            <color rgb="FF000000"/>
            <rFont val="Tahoma"/>
            <family val="2"/>
          </rPr>
          <t xml:space="preserve">Moderate Warning  TD001: Out Of Balance - Sum of Entries does not fall between 99% and 101% (should allow 1% margin of error)
</t>
        </r>
      </text>
    </comment>
    <comment ref="Q267" authorId="0" shapeId="0" xr:uid="{D229BE2C-0FE7-42DE-A513-69E7EB8805A8}">
      <text>
        <r>
          <rPr>
            <sz val="8"/>
            <color rgb="FF000000"/>
            <rFont val="Tahoma"/>
            <family val="2"/>
          </rPr>
          <t xml:space="preserve">Moderate Warning  TD001: Out Of Balance - Sum of Entries does not fall between 99% and 101% (should allow 1% margin of error)
</t>
        </r>
      </text>
    </comment>
    <comment ref="S267" authorId="0" shapeId="0" xr:uid="{B1CAADFB-CF67-4DAD-855A-018361E534E9}">
      <text>
        <r>
          <rPr>
            <sz val="8"/>
            <color rgb="FF000000"/>
            <rFont val="Tahoma"/>
            <family val="2"/>
          </rPr>
          <t xml:space="preserve">Low Warning  AA006: Metric difference from prior year &gt;= 10% </t>
        </r>
      </text>
    </comment>
    <comment ref="W267" authorId="0" shapeId="0" xr:uid="{E7D8BB97-1257-438D-AC00-C16409026B00}">
      <text>
        <r>
          <rPr>
            <sz val="8"/>
            <color rgb="FF000000"/>
            <rFont val="Tahoma"/>
            <family val="2"/>
          </rPr>
          <t>Moderate Warning  AA008: Large Metric difference from prior year &gt;= 50%</t>
        </r>
      </text>
    </comment>
    <comment ref="AI267" authorId="0" shapeId="0" xr:uid="{D0174B2A-140F-4A5A-A77F-8C4FC871AA03}">
      <text>
        <r>
          <rPr>
            <sz val="8"/>
            <color rgb="FF000000"/>
            <rFont val="Tahoma"/>
            <family val="2"/>
          </rPr>
          <t xml:space="preserve">Low Warning  AA006: Metric difference from prior year &gt;= 10% </t>
        </r>
      </text>
    </comment>
    <comment ref="AM267" authorId="0" shapeId="0" xr:uid="{D60F2493-64CD-4F73-B2E1-3540E02AEA79}">
      <text>
        <r>
          <rPr>
            <sz val="8"/>
            <color rgb="FF000000"/>
            <rFont val="Tahoma"/>
            <family val="2"/>
          </rPr>
          <t xml:space="preserve">Low Warning  AA006: Metric difference from prior year &gt;= 10% </t>
        </r>
      </text>
    </comment>
    <comment ref="BO267" authorId="0" shapeId="0" xr:uid="{453227F0-D9DE-40D1-A263-D8A7FDD48C46}">
      <text>
        <r>
          <rPr>
            <sz val="8"/>
            <color rgb="FF000000"/>
            <rFont val="Tahoma"/>
            <family val="2"/>
          </rPr>
          <t xml:space="preserve">Low Warning  AA006: Metric difference from prior year &gt;= 10% </t>
        </r>
      </text>
    </comment>
    <comment ref="BS267" authorId="0" shapeId="0" xr:uid="{A3E17ABD-BB3F-48E4-9A3D-E206AD76F8BC}">
      <text>
        <r>
          <rPr>
            <sz val="8"/>
            <color rgb="FF000000"/>
            <rFont val="Tahoma"/>
            <family val="2"/>
          </rPr>
          <t xml:space="preserve">Low Warning  AA006: Metric difference from prior year &gt;= 10% </t>
        </r>
      </text>
    </comment>
    <comment ref="CI267" authorId="0" shapeId="0" xr:uid="{708EF78C-1255-4CB8-8EC3-A6865F03CD10}">
      <text>
        <r>
          <rPr>
            <sz val="8"/>
            <color rgb="FF000000"/>
            <rFont val="Tahoma"/>
            <family val="2"/>
          </rPr>
          <t xml:space="preserve">Low Warning  AA006: Metric difference from prior year &gt;= 10% </t>
        </r>
      </text>
    </comment>
    <comment ref="DW267" authorId="0" shapeId="0" xr:uid="{C55D769A-171B-4813-A183-8B6558A42B88}">
      <text>
        <r>
          <rPr>
            <sz val="8"/>
            <color rgb="FF000000"/>
            <rFont val="Tahoma"/>
            <family val="2"/>
          </rPr>
          <t xml:space="preserve">Low Warning  AA006: Metric difference from prior year &gt;= 10% </t>
        </r>
      </text>
    </comment>
    <comment ref="FS267" authorId="0" shapeId="0" xr:uid="{2ABA9E3B-3C62-4CFA-9E5C-BFF2C059F867}">
      <text>
        <r>
          <rPr>
            <sz val="8"/>
            <color rgb="FF000000"/>
            <rFont val="Tahoma"/>
            <family val="2"/>
          </rPr>
          <t xml:space="preserve">Severe Warning  AA009: Substancial Metric difference from prior year &gt;=100% </t>
        </r>
      </text>
    </comment>
    <comment ref="G268" authorId="0" shapeId="0" xr:uid="{B2AABE4A-5D67-4F99-A2F4-3E5580B6BAB1}">
      <text>
        <r>
          <rPr>
            <sz val="8"/>
            <color rgb="FF000000"/>
            <rFont val="Tahoma"/>
            <family val="2"/>
          </rPr>
          <t xml:space="preserve">Low Warning  AA006: Metric difference from prior year &gt;= 10% </t>
        </r>
      </text>
    </comment>
    <comment ref="I268" authorId="0" shapeId="0" xr:uid="{BE4DCA2C-C14A-404D-A152-0FF6B581B2DE}">
      <text>
        <r>
          <rPr>
            <sz val="8"/>
            <color rgb="FF000000"/>
            <rFont val="Tahoma"/>
            <family val="2"/>
          </rPr>
          <t xml:space="preserve">Low Warning  AA006: Metric difference from prior year &gt;= 10% </t>
        </r>
      </text>
    </comment>
    <comment ref="P268" authorId="0" shapeId="0" xr:uid="{BBCD1257-358B-4883-9C14-594D0B3EC75E}">
      <text>
        <r>
          <rPr>
            <sz val="8"/>
            <color rgb="FF000000"/>
            <rFont val="Tahoma"/>
            <family val="2"/>
          </rPr>
          <t xml:space="preserve">Moderate Warning  TD001: Out Of Balance - Sum of Entries does not fall between 99% and 101% (should allow 1% margin of error)
</t>
        </r>
      </text>
    </comment>
    <comment ref="Q268" authorId="0" shapeId="0" xr:uid="{BD8CB2B6-AFCE-4628-AAF1-A93E9A7823E5}">
      <text>
        <r>
          <rPr>
            <sz val="8"/>
            <color rgb="FF000000"/>
            <rFont val="Tahoma"/>
            <family val="2"/>
          </rPr>
          <t xml:space="preserve">Moderate Warning  TD001: Out Of Balance - Sum of Entries does not fall between 99% and 101% (should allow 1% margin of error)
</t>
        </r>
      </text>
    </comment>
    <comment ref="S268" authorId="0" shapeId="0" xr:uid="{5E4E8B18-F547-415D-B074-6D96BF0C1AFA}">
      <text>
        <r>
          <rPr>
            <sz val="8"/>
            <color rgb="FF000000"/>
            <rFont val="Tahoma"/>
            <family val="2"/>
          </rPr>
          <t xml:space="preserve">Low Warning  AA006: Metric difference from prior year &gt;= 10% </t>
        </r>
      </text>
    </comment>
    <comment ref="W268" authorId="0" shapeId="0" xr:uid="{E508717F-5471-4A4B-9252-6225A7FE60BB}">
      <text>
        <r>
          <rPr>
            <sz val="8"/>
            <color rgb="FF000000"/>
            <rFont val="Tahoma"/>
            <family val="2"/>
          </rPr>
          <t xml:space="preserve">Low Warning  AA006: Metric difference from prior year &gt;= 10% </t>
        </r>
      </text>
    </comment>
    <comment ref="AI268" authorId="0" shapeId="0" xr:uid="{AE0172A4-CB55-4C86-84DD-DF222B9E7231}">
      <text>
        <r>
          <rPr>
            <sz val="8"/>
            <color rgb="FF000000"/>
            <rFont val="Tahoma"/>
            <family val="2"/>
          </rPr>
          <t xml:space="preserve">Low Warning  AA006: Metric difference from prior year &gt;= 10% </t>
        </r>
      </text>
    </comment>
    <comment ref="AM268" authorId="0" shapeId="0" xr:uid="{422E2357-B0AF-4179-821D-D8075BEA1084}">
      <text>
        <r>
          <rPr>
            <sz val="8"/>
            <color rgb="FF000000"/>
            <rFont val="Tahoma"/>
            <family val="2"/>
          </rPr>
          <t xml:space="preserve">Low Warning  AA006: Metric difference from prior year &gt;= 10% </t>
        </r>
      </text>
    </comment>
    <comment ref="BO268" authorId="0" shapeId="0" xr:uid="{5AD25A66-C423-4EFE-ACDF-737F978EAC27}">
      <text>
        <r>
          <rPr>
            <sz val="8"/>
            <color rgb="FF000000"/>
            <rFont val="Tahoma"/>
            <family val="2"/>
          </rPr>
          <t xml:space="preserve">Low Warning  AA006: Metric difference from prior year &gt;= 10% </t>
        </r>
      </text>
    </comment>
    <comment ref="BS268" authorId="0" shapeId="0" xr:uid="{17981D41-BEFB-449D-B703-28134998BACF}">
      <text>
        <r>
          <rPr>
            <sz val="8"/>
            <color rgb="FF000000"/>
            <rFont val="Tahoma"/>
            <family val="2"/>
          </rPr>
          <t xml:space="preserve">Low Warning  AA006: Metric difference from prior year &gt;= 10% </t>
        </r>
      </text>
    </comment>
    <comment ref="CE268" authorId="0" shapeId="0" xr:uid="{81DBB81D-192D-48A1-9736-D722CAF2B2E2}">
      <text>
        <r>
          <rPr>
            <sz val="8"/>
            <color rgb="FF000000"/>
            <rFont val="Tahoma"/>
            <family val="2"/>
          </rPr>
          <t xml:space="preserve">Low Warning  AA006: Metric difference from prior year &gt;= 10% </t>
        </r>
      </text>
    </comment>
    <comment ref="DW268" authorId="0" shapeId="0" xr:uid="{00331E96-DBFC-4799-96E2-A48CB3E63F63}">
      <text>
        <r>
          <rPr>
            <sz val="8"/>
            <color rgb="FF000000"/>
            <rFont val="Tahoma"/>
            <family val="2"/>
          </rPr>
          <t xml:space="preserve">Low Warning  AA006: Metric difference from prior year &gt;= 10% </t>
        </r>
      </text>
    </comment>
    <comment ref="EA268" authorId="0" shapeId="0" xr:uid="{C43009C3-3BB3-42AE-8B96-6BF96C4D0286}">
      <text>
        <r>
          <rPr>
            <sz val="8"/>
            <color rgb="FF000000"/>
            <rFont val="Tahoma"/>
            <family val="2"/>
          </rPr>
          <t xml:space="preserve">Low Warning  AA006: Metric difference from prior year &gt;= 10% </t>
        </r>
      </text>
    </comment>
    <comment ref="FS268" authorId="0" shapeId="0" xr:uid="{DE9BE4BD-5306-4AE0-9D56-223B7760BB4C}">
      <text>
        <r>
          <rPr>
            <sz val="8"/>
            <color rgb="FF000000"/>
            <rFont val="Tahoma"/>
            <family val="2"/>
          </rPr>
          <t xml:space="preserve">Low Warning  AA006: Metric difference from prior year &gt;= 10% </t>
        </r>
      </text>
    </comment>
    <comment ref="I269" authorId="0" shapeId="0" xr:uid="{850D643D-34EE-41DA-9300-BA1DDE66CAA8}">
      <text>
        <r>
          <rPr>
            <sz val="8"/>
            <color rgb="FF000000"/>
            <rFont val="Tahoma"/>
            <family val="2"/>
          </rPr>
          <t>Moderate Warning  AA008: Large Metric difference from prior year &gt;= 50%</t>
        </r>
      </text>
    </comment>
    <comment ref="P269" authorId="0" shapeId="0" xr:uid="{A15FA13D-D981-4EC0-8A66-6614D7A4D176}">
      <text>
        <r>
          <rPr>
            <sz val="8"/>
            <color rgb="FF000000"/>
            <rFont val="Tahoma"/>
            <family val="2"/>
          </rPr>
          <t xml:space="preserve">Moderate Warning  TD001: Out Of Balance - Sum of Entries does not fall between 99% and 101% (should allow 1% margin of error)
</t>
        </r>
      </text>
    </comment>
    <comment ref="Q269" authorId="0" shapeId="0" xr:uid="{52666AFA-B854-4BFA-A273-7A3D8628A989}">
      <text>
        <r>
          <rPr>
            <sz val="8"/>
            <color rgb="FF000000"/>
            <rFont val="Tahoma"/>
            <family val="2"/>
          </rPr>
          <t xml:space="preserve">Moderate Warning  TD001: Out Of Balance - Sum of Entries does not fall between 99% and 101% (should allow 1% margin of error)
</t>
        </r>
      </text>
    </comment>
    <comment ref="AM269" authorId="0" shapeId="0" xr:uid="{C2C2B63D-8A51-44A9-9800-3DC9FDCDD4EE}">
      <text>
        <r>
          <rPr>
            <sz val="8"/>
            <color rgb="FF000000"/>
            <rFont val="Tahoma"/>
            <family val="2"/>
          </rPr>
          <t xml:space="preserve">Low Warning  AA006: Metric difference from prior year &gt;= 10% </t>
        </r>
      </text>
    </comment>
    <comment ref="BS269" authorId="0" shapeId="0" xr:uid="{531FB554-894F-44E8-80DE-C8E0FECE34CD}">
      <text>
        <r>
          <rPr>
            <sz val="8"/>
            <color rgb="FF000000"/>
            <rFont val="Tahoma"/>
            <family val="2"/>
          </rPr>
          <t xml:space="preserve">Low Warning  AA006: Metric difference from prior year &gt;= 10% </t>
        </r>
      </text>
    </comment>
    <comment ref="DW269" authorId="0" shapeId="0" xr:uid="{97F0C6DB-DC5E-4323-A969-F0F36A69CB8D}">
      <text>
        <r>
          <rPr>
            <sz val="8"/>
            <color rgb="FF000000"/>
            <rFont val="Tahoma"/>
            <family val="2"/>
          </rPr>
          <t xml:space="preserve">Low Warning  AA006: Metric difference from prior year &gt;= 10% </t>
        </r>
      </text>
    </comment>
    <comment ref="EM269" authorId="0" shapeId="0" xr:uid="{719711E6-C6C1-4772-8843-434F681811A0}">
      <text>
        <r>
          <rPr>
            <sz val="8"/>
            <color rgb="FF000000"/>
            <rFont val="Tahoma"/>
            <family val="2"/>
          </rPr>
          <t xml:space="preserve">Low Warning  AA006: Metric difference from prior year &gt;= 10% </t>
        </r>
      </text>
    </comment>
    <comment ref="EQ269" authorId="0" shapeId="0" xr:uid="{6F05D9BC-A54B-458E-A932-D48AF585BB31}">
      <text>
        <r>
          <rPr>
            <sz val="8"/>
            <color rgb="FF000000"/>
            <rFont val="Tahoma"/>
            <family val="2"/>
          </rPr>
          <t xml:space="preserve">Low Warning  AA006: Metric difference from prior year &gt;= 10% </t>
        </r>
      </text>
    </comment>
  </commentList>
</comments>
</file>

<file path=xl/sharedStrings.xml><?xml version="1.0" encoding="utf-8"?>
<sst xmlns="http://schemas.openxmlformats.org/spreadsheetml/2006/main" count="7100" uniqueCount="1227">
  <si>
    <t>Part 3: Time- and Credits-to-Degree</t>
  </si>
  <si>
    <t>A. Graduates</t>
  </si>
  <si>
    <t>B. Who Were First Time in College (FTIC) Freshmen at the Awarding Institution</t>
  </si>
  <si>
    <t>C. Who Transferred to the Awarding Institution (not FTIC at institution awarding degree)</t>
  </si>
  <si>
    <t>D. First-Time or Transfer Status When First Enrolled at Awarding Institution is Unknown or Other…</t>
  </si>
  <si>
    <t>E. All Full-Time Graduates Summary</t>
  </si>
  <si>
    <t>F. All Part Time Graduates Summary</t>
  </si>
  <si>
    <t>G. All Full- &amp; Part-Time Graduates Combined Summary</t>
  </si>
  <si>
    <t>H. All Status Unkown Graduates Summary</t>
  </si>
  <si>
    <t>I. All Graduates Summary</t>
  </si>
  <si>
    <r>
      <rPr>
        <b/>
        <sz val="10"/>
        <color rgb="FF000000"/>
        <rFont val="Arial"/>
        <family val="2"/>
      </rPr>
      <t xml:space="preserve">Data Columns:  </t>
    </r>
    <r>
      <rPr>
        <sz val="10"/>
        <color rgb="FF000000"/>
        <rFont val="Arial"/>
        <family val="2"/>
      </rPr>
      <t xml:space="preserve">White = New Data, Peach = Old Data, Purple/Grey = Calculated Data. </t>
    </r>
    <r>
      <rPr>
        <b/>
        <sz val="10"/>
        <color rgb="FF000000"/>
        <rFont val="Arial"/>
        <family val="2"/>
      </rPr>
      <t xml:space="preserve"> Please highlight changes in YELLOW</t>
    </r>
  </si>
  <si>
    <t xml:space="preserve"> </t>
  </si>
  <si>
    <t xml:space="preserve">Red highlights </t>
  </si>
  <si>
    <t>B.1. And had a record of enrollment for college credits while in high school (e.g dual enrolled, early college, etc.)</t>
  </si>
  <si>
    <t>B.2. And had no record of enrollment for college credits while in high school (e.g dual enrolled, early college, etc.)</t>
  </si>
  <si>
    <t>FTIC Sub-totals</t>
  </si>
  <si>
    <t>Comments:  Please look for comments and answer questions; add comments as needed</t>
  </si>
  <si>
    <t>out of balance</t>
  </si>
  <si>
    <r>
      <rPr>
        <b/>
        <sz val="10"/>
        <color rgb="FF000000"/>
        <rFont val="Arial"/>
        <family val="2"/>
      </rPr>
      <t>B.1.a. Number, who when first enrolled at awarding college were ...</t>
    </r>
    <r>
      <rPr>
        <b/>
        <sz val="10"/>
        <color rgb="FFFF0000"/>
        <rFont val="Arial"/>
        <family val="2"/>
      </rPr>
      <t xml:space="preserve"> (all agencies)</t>
    </r>
  </si>
  <si>
    <r>
      <rPr>
        <b/>
        <sz val="10"/>
        <color rgb="FF000000"/>
        <rFont val="Arial"/>
        <family val="2"/>
      </rPr>
      <t xml:space="preserve">B.1.b. Average Time to Award at Awarding Institution… </t>
    </r>
    <r>
      <rPr>
        <b/>
        <sz val="10"/>
        <color rgb="FFFF0000"/>
        <rFont val="Arial"/>
        <family val="2"/>
      </rPr>
      <t xml:space="preserve"> (all agencies)</t>
    </r>
  </si>
  <si>
    <r>
      <rPr>
        <b/>
        <sz val="10"/>
        <color rgb="FF000000"/>
        <rFont val="Arial"/>
        <family val="2"/>
      </rPr>
      <t>B.1.c. Average Credit Hours Attempted at Awarding Institution…</t>
    </r>
    <r>
      <rPr>
        <b/>
        <sz val="10"/>
        <color rgb="FFFF0000"/>
        <rFont val="Arial"/>
        <family val="2"/>
      </rPr>
      <t xml:space="preserve"> (voluntary)</t>
    </r>
  </si>
  <si>
    <r>
      <rPr>
        <b/>
        <sz val="10"/>
        <color rgb="FF000000"/>
        <rFont val="Arial"/>
        <family val="2"/>
      </rPr>
      <t>B.2.a. Number When First Enrolled at Awarding Ccollege…</t>
    </r>
    <r>
      <rPr>
        <b/>
        <sz val="10"/>
        <color rgb="FFFF0000"/>
        <rFont val="Arial"/>
        <family val="2"/>
      </rPr>
      <t xml:space="preserve"> (all agencies)</t>
    </r>
  </si>
  <si>
    <r>
      <rPr>
        <b/>
        <sz val="10"/>
        <color rgb="FF000000"/>
        <rFont val="Arial"/>
        <family val="2"/>
      </rPr>
      <t xml:space="preserve">B.2.b. Average Time to Award at Awarding Institution… </t>
    </r>
    <r>
      <rPr>
        <b/>
        <sz val="10"/>
        <color rgb="FFFF0000"/>
        <rFont val="Arial"/>
        <family val="2"/>
      </rPr>
      <t xml:space="preserve"> (all agencies)</t>
    </r>
  </si>
  <si>
    <r>
      <rPr>
        <b/>
        <sz val="10"/>
        <color rgb="FF000000"/>
        <rFont val="Arial"/>
        <family val="2"/>
      </rPr>
      <t xml:space="preserve">B.2.c. Average Credit Hours Attempted at Awarding Institution... </t>
    </r>
    <r>
      <rPr>
        <b/>
        <sz val="10"/>
        <color rgb="FFFF0000"/>
        <rFont val="Arial"/>
        <family val="2"/>
      </rPr>
      <t>(voluntary)</t>
    </r>
  </si>
  <si>
    <r>
      <rPr>
        <b/>
        <sz val="10"/>
        <color rgb="FF000000"/>
        <rFont val="Arial"/>
        <family val="2"/>
      </rPr>
      <t>C.a. Number When First Enrolled at Awarding College…</t>
    </r>
    <r>
      <rPr>
        <b/>
        <sz val="10"/>
        <color rgb="FFFF0000"/>
        <rFont val="Arial"/>
        <family val="2"/>
      </rPr>
      <t xml:space="preserve"> (all agencies)</t>
    </r>
  </si>
  <si>
    <r>
      <rPr>
        <b/>
        <sz val="10"/>
        <color rgb="FF000000"/>
        <rFont val="Arial"/>
        <family val="2"/>
      </rPr>
      <t xml:space="preserve">C.b. Average Time to Award at Awarding Institution… </t>
    </r>
    <r>
      <rPr>
        <b/>
        <sz val="10"/>
        <color rgb="FFFF0000"/>
        <rFont val="Arial"/>
        <family val="2"/>
      </rPr>
      <t xml:space="preserve"> (all agencies)</t>
    </r>
  </si>
  <si>
    <t>C.c. Average Credit Hours Attempted at Awarding Institution….  (voluntary)</t>
  </si>
  <si>
    <r>
      <rPr>
        <b/>
        <sz val="10"/>
        <color rgb="FF000000"/>
        <rFont val="Arial"/>
        <family val="2"/>
      </rPr>
      <t xml:space="preserve">A.1. Number of Degrees Awarded
 </t>
    </r>
    <r>
      <rPr>
        <i/>
        <sz val="10"/>
        <color rgb="FF000000"/>
        <rFont val="Arial"/>
        <family val="2"/>
      </rPr>
      <t>(pulled from Part 1: Bachelors' for Four--Year colleges, Associate's for Two-Year colleges)</t>
    </r>
  </si>
  <si>
    <r>
      <rPr>
        <b/>
        <sz val="10"/>
        <color rgb="FF000000"/>
        <rFont val="Arial"/>
        <family val="2"/>
      </rPr>
      <t xml:space="preserve">A.2. Number of Double/Triple Majors
 </t>
    </r>
    <r>
      <rPr>
        <sz val="10"/>
        <color rgb="FF000000"/>
        <rFont val="Arial"/>
        <family val="2"/>
      </rPr>
      <t>(any second or additional awards at the same level this year )</t>
    </r>
  </si>
  <si>
    <t>A.3. Unduplicated Number of Graduates
[1 - 2]</t>
  </si>
  <si>
    <t>A.4. Number of hours typically required for the applicable degree</t>
  </si>
  <si>
    <r>
      <rPr>
        <b/>
        <sz val="10"/>
        <color rgb="FF0000FF"/>
        <rFont val="Arial"/>
        <family val="2"/>
      </rPr>
      <t xml:space="preserve">Calculated Grads Where TTA Reported
 </t>
    </r>
    <r>
      <rPr>
        <sz val="10"/>
        <color rgb="FFC00000"/>
        <rFont val="Arial"/>
        <family val="2"/>
      </rPr>
      <t>(check figure -- should equal "A.3")</t>
    </r>
  </si>
  <si>
    <r>
      <rPr>
        <b/>
        <sz val="10"/>
        <color rgb="FF0000FF"/>
        <rFont val="Arial"/>
        <family val="2"/>
      </rPr>
      <t xml:space="preserve">Calculated
Grads Where CTA Reported
 </t>
    </r>
    <r>
      <rPr>
        <sz val="10"/>
        <color rgb="FFC00000"/>
        <rFont val="Arial"/>
        <family val="2"/>
      </rPr>
      <t>(check figure -- should equal "3" when CTA reported)</t>
    </r>
  </si>
  <si>
    <t>B.1.a.i. Full-Time</t>
  </si>
  <si>
    <t>B.1.a.i.  for CTA</t>
  </si>
  <si>
    <t>B.1.a.ii. Part-Time</t>
  </si>
  <si>
    <t>B.1.a.ii. for CTA</t>
  </si>
  <si>
    <t>B.1.a.iii FT/PT Unknown</t>
  </si>
  <si>
    <t>B.1.a.iii. for CTA</t>
  </si>
  <si>
    <t>B.1.a.Subtot of i-iii Graduates for TTA</t>
  </si>
  <si>
    <t>B.1.a. Subtot of i-iii 
Graduates for CTA</t>
  </si>
  <si>
    <t>B.1.b.i. Full-Time</t>
  </si>
  <si>
    <t>B.1.b.i.  Product for TTA</t>
  </si>
  <si>
    <t>B.1.b.ii. Part-Time</t>
  </si>
  <si>
    <t>B.1.b.ii. Product for TTA</t>
  </si>
  <si>
    <t>B.1.b.iii FT/PT Unknown</t>
  </si>
  <si>
    <t>B.1.b.iii. Product for TTA</t>
  </si>
  <si>
    <t>B.1.b. i-iii Combined Weighted Average TTA</t>
  </si>
  <si>
    <t>B.1.b i-iii Combined Product
for TTA</t>
  </si>
  <si>
    <t>B.1.c.i. Full-Time</t>
  </si>
  <si>
    <t>B.1.c.i.  Product for CTA</t>
  </si>
  <si>
    <t>B.1.c.ii. Part-Time</t>
  </si>
  <si>
    <t>B.1.c.ii. Product for CTA</t>
  </si>
  <si>
    <t>B.1.c.iii. FT/PT Unknown</t>
  </si>
  <si>
    <t>B.1.c.iii. Product for CTA</t>
  </si>
  <si>
    <t>B.1.c. i-iii Combined Weighted Average CTA</t>
  </si>
  <si>
    <t>B.1.c. i-iii Combined Product
for CTA</t>
  </si>
  <si>
    <t>B.2.a.i. Full-Time</t>
  </si>
  <si>
    <t>B.2.a.i.  for CTA</t>
  </si>
  <si>
    <t>B.2.a.ii. Part-Time</t>
  </si>
  <si>
    <t>B.2.a.ii. for CTA</t>
  </si>
  <si>
    <t>B.2.a.iii. FT/PT Unknown</t>
  </si>
  <si>
    <t>B.2.a.iii. for CTA</t>
  </si>
  <si>
    <t>B.2.a. Subtot of i-iii Graduates for TTA</t>
  </si>
  <si>
    <t>B.2.a. Subtot of i-iii 
Graduates for CTA</t>
  </si>
  <si>
    <t>B.2.b.i. Full-Time</t>
  </si>
  <si>
    <t>B.2.b.i.  Product for TTA</t>
  </si>
  <si>
    <t>B.2.b.ii. Part-Time</t>
  </si>
  <si>
    <t>B.2.b.ii. Product for TTA</t>
  </si>
  <si>
    <t>B.2.b.iii. FT/PT Unknown</t>
  </si>
  <si>
    <t>B.2.b.iii. Product for TTA</t>
  </si>
  <si>
    <t>B.2.b.i-iii. Combined Weighted Average TTA</t>
  </si>
  <si>
    <t>B.2.b.i-iii.Combined Product
for TTA</t>
  </si>
  <si>
    <t>B.2.c.i. Full-Time</t>
  </si>
  <si>
    <t>B.2.c.i.  Product for CTA</t>
  </si>
  <si>
    <t>B.2.c.ii. Part-Time</t>
  </si>
  <si>
    <t>B.2.c.ii. Product for CTA</t>
  </si>
  <si>
    <t>B.2.c.iii. FT/PT Unknown</t>
  </si>
  <si>
    <t>B.2.c.iii. Product for CTA</t>
  </si>
  <si>
    <t>B.2.c.i-iii. Combined Weighted Average CTA</t>
  </si>
  <si>
    <t>B.2.c.i-iii. Combined Product
for CTA</t>
  </si>
  <si>
    <t>Calculated
Subtot of Graduates for TTA</t>
  </si>
  <si>
    <t>Calculated
Subtot of Graduates for CTA</t>
  </si>
  <si>
    <t>Calculated
Weighted average TTA</t>
  </si>
  <si>
    <t>Calculated
TTA Product</t>
  </si>
  <si>
    <t>Calculated
Weighted Average CH</t>
  </si>
  <si>
    <t>Calculated
CH Product</t>
  </si>
  <si>
    <t>C.a.i. Full-Time</t>
  </si>
  <si>
    <t>CaCalculated
Subtot of Graduates for CTA</t>
  </si>
  <si>
    <t>C.a.ii. Part-Time</t>
  </si>
  <si>
    <t>C.a.ii. for CTA</t>
  </si>
  <si>
    <t>C.a.iii. FT/PT Unknown</t>
  </si>
  <si>
    <t>C.a.iii. for CTA</t>
  </si>
  <si>
    <t>C.a. Subtot of i-iii Graduates for TTA</t>
  </si>
  <si>
    <t>C.a. Subtot of i-iii 
Graduates for CTA</t>
  </si>
  <si>
    <t>C.b.i. Full-Time</t>
  </si>
  <si>
    <t>C.b.i.  Product for TTA</t>
  </si>
  <si>
    <t>C.b.ii. Part-Time</t>
  </si>
  <si>
    <t>C.b.ii. Product for TTA</t>
  </si>
  <si>
    <t>C.b.iii. FT/PT Unknown</t>
  </si>
  <si>
    <t>C.b.iii. Product for TTA</t>
  </si>
  <si>
    <t>C.b.i-iii. Combined Weighted Average TTA</t>
  </si>
  <si>
    <t>C.b.i-iii. Combined Product
for TTA</t>
  </si>
  <si>
    <t>C.c.i. Full-Time</t>
  </si>
  <si>
    <t>C.c.i.  Product for CTA</t>
  </si>
  <si>
    <t>C.c.ii. Part-Time</t>
  </si>
  <si>
    <t>C.c.ii. Product for CTA</t>
  </si>
  <si>
    <t>C.c.iii. FT/PT Unknown</t>
  </si>
  <si>
    <t>C.c.iii. Product for CTA</t>
  </si>
  <si>
    <t>C.c.i-iii. Combined Weighted Average CTA</t>
  </si>
  <si>
    <t>C.c.i-iii. Combined Product
for CTA</t>
  </si>
  <si>
    <r>
      <rPr>
        <b/>
        <sz val="10"/>
        <color rgb="FF000000"/>
        <rFont val="Arial"/>
        <family val="2"/>
      </rPr>
      <t xml:space="preserve">D.a. Number When First Enrolled at Awarding College… </t>
    </r>
    <r>
      <rPr>
        <b/>
        <sz val="10"/>
        <color rgb="FFFF0000"/>
        <rFont val="Arial"/>
        <family val="2"/>
      </rPr>
      <t>(all agencies)</t>
    </r>
  </si>
  <si>
    <t>D.a.Subtot of Graduates for CTA</t>
  </si>
  <si>
    <r>
      <rPr>
        <b/>
        <sz val="10"/>
        <color rgb="FF000000"/>
        <rFont val="Arial"/>
        <family val="2"/>
      </rPr>
      <t xml:space="preserve">D.b. Average Time to Award at Awarding Institution
</t>
    </r>
    <r>
      <rPr>
        <b/>
        <sz val="10"/>
        <color rgb="FFFF0000"/>
        <rFont val="Arial"/>
        <family val="2"/>
      </rPr>
      <t>(all agencies)</t>
    </r>
  </si>
  <si>
    <t>D.b.TTA Product</t>
  </si>
  <si>
    <r>
      <rPr>
        <b/>
        <sz val="10"/>
        <color rgb="FF000000"/>
        <rFont val="Arial"/>
        <family val="2"/>
      </rPr>
      <t xml:space="preserve">D.c. Average Credit Hours Attempted at Awarding Institution
</t>
    </r>
    <r>
      <rPr>
        <b/>
        <sz val="10"/>
        <color rgb="FFFF0000"/>
        <rFont val="Arial"/>
        <family val="2"/>
      </rPr>
      <t>(voluntary)</t>
    </r>
  </si>
  <si>
    <t>D.c.CTA Product</t>
  </si>
  <si>
    <t>E.Subtot of Full-Time Graduates
for TTA</t>
  </si>
  <si>
    <t>E.Subtot of Full-Time Graduates
for CTTA</t>
  </si>
  <si>
    <t>E.TTA Product</t>
  </si>
  <si>
    <t>E.CTA Product</t>
  </si>
  <si>
    <t>F.Subtot of Part-Time Graduates
for TTA</t>
  </si>
  <si>
    <t>F.Subtot of Part-Time Graduates
for CTTA</t>
  </si>
  <si>
    <t>F.TTA Product</t>
  </si>
  <si>
    <t>F.CTA Product</t>
  </si>
  <si>
    <t>G.Subtot of Graduates
for TTA</t>
  </si>
  <si>
    <t>G. Subtot of Graduates
for CTA</t>
  </si>
  <si>
    <t>G.TTA Product</t>
  </si>
  <si>
    <t>G.CTA Product</t>
  </si>
  <si>
    <t>H.Subtot of FT/PT Unknown Graduates for TTA</t>
  </si>
  <si>
    <t>H.Subtot of Part-Time Graduates
for CTTA</t>
  </si>
  <si>
    <t>H.TTA Product</t>
  </si>
  <si>
    <t>H.CTA Product</t>
  </si>
  <si>
    <t>I.TTA Product</t>
  </si>
  <si>
    <t>I.CTA Product</t>
  </si>
  <si>
    <t>State</t>
  </si>
  <si>
    <t>Institution</t>
  </si>
  <si>
    <t>Classification Notes</t>
  </si>
  <si>
    <t>IPEDS #</t>
  </si>
  <si>
    <t>Category</t>
  </si>
  <si>
    <t>2015-16</t>
  </si>
  <si>
    <t>2016-17</t>
  </si>
  <si>
    <t>Name</t>
  </si>
  <si>
    <t>Note</t>
  </si>
  <si>
    <t>ID</t>
  </si>
  <si>
    <t>Type</t>
  </si>
  <si>
    <t>AW-tot</t>
  </si>
  <si>
    <t>New-AW-tot</t>
  </si>
  <si>
    <t>subtot-2maj</t>
  </si>
  <si>
    <t>New-subtot-2maj</t>
  </si>
  <si>
    <t>Undup-num-awards</t>
  </si>
  <si>
    <t>New-Undup-num-awards</t>
  </si>
  <si>
    <t>Old-HrsRqrd</t>
  </si>
  <si>
    <t>New-HrsRqrd</t>
  </si>
  <si>
    <t>subtot</t>
  </si>
  <si>
    <t>New-subtot</t>
  </si>
  <si>
    <t>subtot2</t>
  </si>
  <si>
    <t>New-subtot2</t>
  </si>
  <si>
    <t>HS1stT-FT-subtot</t>
  </si>
  <si>
    <t>New-HS1stT-FT-subtot</t>
  </si>
  <si>
    <t>HS1stT-FT-subtot2</t>
  </si>
  <si>
    <t>New-HS1stT-FT-subtot2</t>
  </si>
  <si>
    <t>HS1stT-PT-subtot</t>
  </si>
  <si>
    <t>New-HS1stT-PT-subtot</t>
  </si>
  <si>
    <t>HS1stT-PT-subtot2</t>
  </si>
  <si>
    <t>New-HS1stT-PT-subtot2</t>
  </si>
  <si>
    <t>HS1stT-UNK-subtot</t>
  </si>
  <si>
    <t>New-HS1stT-UNK-subtot</t>
  </si>
  <si>
    <t>HS1stT-UNK-subtot2</t>
  </si>
  <si>
    <t>New-HS1stT-UNK-subtot2</t>
  </si>
  <si>
    <t>HS1stT-subtot</t>
  </si>
  <si>
    <t>New-HS1stT-subtot</t>
  </si>
  <si>
    <t>HS1stT-subtot2</t>
  </si>
  <si>
    <t>New-HS1stT-subtot2</t>
  </si>
  <si>
    <t>HSav-TTA-1stT-FT</t>
  </si>
  <si>
    <t>New-HSav-TTA-1stT-FT</t>
  </si>
  <si>
    <t>HS1stT-FT-TTA*</t>
  </si>
  <si>
    <t>New-HS1stT-FT-TTA*</t>
  </si>
  <si>
    <t>HSav-TTA-1stT-PT</t>
  </si>
  <si>
    <t>New-HSav-TTA-1stT-PT</t>
  </si>
  <si>
    <t>HS1stT-PT-TTA*</t>
  </si>
  <si>
    <t>New-HS1stT-PT-TTA*</t>
  </si>
  <si>
    <t>HSav-TTA-1stT-UNK</t>
  </si>
  <si>
    <t>New-HSav-TTA-1stT-UNK</t>
  </si>
  <si>
    <t>HS1stT-UNK-TTA*</t>
  </si>
  <si>
    <t>New-HS1stT-UNK-TTA*</t>
  </si>
  <si>
    <t>HS1stT-wtd-av-TTA</t>
  </si>
  <si>
    <t>New-HS1stT-wtd-av-TTA</t>
  </si>
  <si>
    <t>HS1stT-TTA*</t>
  </si>
  <si>
    <t>New-HS1stT-TTA*</t>
  </si>
  <si>
    <t>HSav-CTA-1stT-FT</t>
  </si>
  <si>
    <t>New-HSav-CTA-1stT-FT</t>
  </si>
  <si>
    <t>HS1stT-FT-CTA*</t>
  </si>
  <si>
    <t>New-HS1stT-FT-CTA*</t>
  </si>
  <si>
    <t>HSav-CTA-1stT-PT</t>
  </si>
  <si>
    <t>New-HSav-CTA-1stT-PT</t>
  </si>
  <si>
    <t>HS1stT-PT-CTA*</t>
  </si>
  <si>
    <t>New-HS1stT-PT-CTA*</t>
  </si>
  <si>
    <t>HSav-CTA-1stT-UNK</t>
  </si>
  <si>
    <t>New-HSav-CTA-1stT-UNK</t>
  </si>
  <si>
    <t>HS1stT-UNK-CTA*</t>
  </si>
  <si>
    <t>New-HS1stT-UNK-CTA*</t>
  </si>
  <si>
    <t>HS1stT-wtd-av-CTA</t>
  </si>
  <si>
    <t>New-HS1stT-wtd-av-CTA</t>
  </si>
  <si>
    <t>HS1stT-CTA*</t>
  </si>
  <si>
    <t>New-HS1stT-CTA*</t>
  </si>
  <si>
    <t>1stT-FT-subtot</t>
  </si>
  <si>
    <t>New-1stT-FT-subtot</t>
  </si>
  <si>
    <t>1stT-FT-subtot2</t>
  </si>
  <si>
    <t>New-1stT-FT-subtot2</t>
  </si>
  <si>
    <t>1stT-PT-subtot</t>
  </si>
  <si>
    <t>New-1stT-PT-subtot</t>
  </si>
  <si>
    <t>1stT-PT-subtot2</t>
  </si>
  <si>
    <t>New-1stT-PT-subtot2</t>
  </si>
  <si>
    <t>1stT-UNK-subtot</t>
  </si>
  <si>
    <t>New-1stT-UNK-subtot</t>
  </si>
  <si>
    <t>1stT-UNK-subtot2</t>
  </si>
  <si>
    <t>New-1stT-UNK-subtot2</t>
  </si>
  <si>
    <t>1stT-subtot</t>
  </si>
  <si>
    <t>New-1stT-subtot</t>
  </si>
  <si>
    <t>1stT-subtot2</t>
  </si>
  <si>
    <t>New-1stT-subtot2</t>
  </si>
  <si>
    <t>av-TTA-1stT-FT</t>
  </si>
  <si>
    <t>New-av-TTA-1stT-FT</t>
  </si>
  <si>
    <t>1stT-FT-TTA*</t>
  </si>
  <si>
    <t>New-1stT-FT-TTA*</t>
  </si>
  <si>
    <t>av-TTA-1stT-PT</t>
  </si>
  <si>
    <t>New-av-TTA-1stT-PT</t>
  </si>
  <si>
    <t>1stT-PT-TTA*</t>
  </si>
  <si>
    <t>New-1stT-PT-TTA*</t>
  </si>
  <si>
    <t>av-TTA-1stT-UNK</t>
  </si>
  <si>
    <t>New-av-TTA-1stT-UNK</t>
  </si>
  <si>
    <t>1stT-UNK-TTA*</t>
  </si>
  <si>
    <t>New-1stT-UNK-TTA*</t>
  </si>
  <si>
    <t>1stT-wtd-av-TTA</t>
  </si>
  <si>
    <t>New-1stT-wtd-av-TTA</t>
  </si>
  <si>
    <t>1stT-TTA*</t>
  </si>
  <si>
    <t>New-1stT-TTA*</t>
  </si>
  <si>
    <t>av-CTA-1stT-FT</t>
  </si>
  <si>
    <t>New-av-CTA-1stT-FT</t>
  </si>
  <si>
    <t>1stT-FT-CTA*</t>
  </si>
  <si>
    <t>New-1stT-FT-CTA*</t>
  </si>
  <si>
    <t>av-CTA-1stT-PT</t>
  </si>
  <si>
    <t>New-av-CTA-1stT-PT</t>
  </si>
  <si>
    <t>1stT-PT-CTA*</t>
  </si>
  <si>
    <t>New-1stT-PT-CTA*</t>
  </si>
  <si>
    <t>av-CTA-1stT-UNK</t>
  </si>
  <si>
    <t>New-av-CTA-1stT-UNK</t>
  </si>
  <si>
    <t>1stT-UNK-CTA*</t>
  </si>
  <si>
    <t>New-1stT-UNK-CTA*</t>
  </si>
  <si>
    <t>1stT-wtd-av-CTA</t>
  </si>
  <si>
    <t>New-1stT-wtd-av-CTA</t>
  </si>
  <si>
    <t>1stT-CTA*</t>
  </si>
  <si>
    <t>New-1stT-CTA*</t>
  </si>
  <si>
    <t>FTIC-TTAsub-tot</t>
  </si>
  <si>
    <t>New-FTIC-TTAsub-tot</t>
  </si>
  <si>
    <t>FTIC-TTAsub-tot2</t>
  </si>
  <si>
    <t>New-FTIC-TTAsub-tot2</t>
  </si>
  <si>
    <t>FTIC-wtd-av-TTA</t>
  </si>
  <si>
    <t>New-FTIC-wtd-av-TTA</t>
  </si>
  <si>
    <t>FTIC-TTA*</t>
  </si>
  <si>
    <t>New-FTIC-TTA*</t>
  </si>
  <si>
    <t>FTIC-wtd-av-CTA</t>
  </si>
  <si>
    <t>New-FTIC-wtd-av-CTA</t>
  </si>
  <si>
    <t>FTIC-CTA*</t>
  </si>
  <si>
    <t>New-FTIC-CTA*</t>
  </si>
  <si>
    <t>TRF-FT-subtot</t>
  </si>
  <si>
    <t>New-TRF-FT-subtot</t>
  </si>
  <si>
    <t>TRF-FT-subtot2</t>
  </si>
  <si>
    <t>New-TRF-FT-subtot2</t>
  </si>
  <si>
    <t>TRF-PT-subtot</t>
  </si>
  <si>
    <t>New-TRF-PT-subtot</t>
  </si>
  <si>
    <t>TRF-PT-subtot2</t>
  </si>
  <si>
    <t>New-TRF-PT-subtot2</t>
  </si>
  <si>
    <t>TRF-UNK-subtot</t>
  </si>
  <si>
    <t>New-TRF-UNK-subtot</t>
  </si>
  <si>
    <t>TRF-UNK-subtot2</t>
  </si>
  <si>
    <t>New-TRF-UNK-subtot2</t>
  </si>
  <si>
    <t>TRF-subtot</t>
  </si>
  <si>
    <t>New-TRF-subtot</t>
  </si>
  <si>
    <t>TRF-subtot2</t>
  </si>
  <si>
    <t>New-TRF-subtot2</t>
  </si>
  <si>
    <t>av-TTA-TRF-FT</t>
  </si>
  <si>
    <t>New-av-TTA-TRF-FT</t>
  </si>
  <si>
    <t>TRF-FT-TTA*</t>
  </si>
  <si>
    <t>New-TRF-FT-TTA*</t>
  </si>
  <si>
    <t>av-TTA-TRF-PT</t>
  </si>
  <si>
    <t>New-av-TTA-TRF-PT</t>
  </si>
  <si>
    <t>TRF-PT-TTA*</t>
  </si>
  <si>
    <t>New-TRF-PT-TTA*</t>
  </si>
  <si>
    <t>av-TTA-TRF-UNK</t>
  </si>
  <si>
    <t>New-av-TTA-TRF-UNK</t>
  </si>
  <si>
    <t>TRF-UNK-TTA*</t>
  </si>
  <si>
    <t>New-TRF-UNK-TTA*</t>
  </si>
  <si>
    <t>TRF-wtd-av-TTA</t>
  </si>
  <si>
    <t>New-TRF-wtd-av-TTA</t>
  </si>
  <si>
    <t>TRF-TTA*</t>
  </si>
  <si>
    <t>New-TRF-TTA*</t>
  </si>
  <si>
    <t>av-CTA-TRF-FT</t>
  </si>
  <si>
    <t>New-av-CTA-TRF-FT</t>
  </si>
  <si>
    <t>TRF-FT-CTA*</t>
  </si>
  <si>
    <t>New-TRF-FT-CTA*</t>
  </si>
  <si>
    <t>av-CTA-TRF-PT</t>
  </si>
  <si>
    <t>New-av-CTA-TRF-PT</t>
  </si>
  <si>
    <t>TRF-PT-CTA*</t>
  </si>
  <si>
    <t>New-TRF-PT-CTA*</t>
  </si>
  <si>
    <t>av-CTA-TRF-UNK</t>
  </si>
  <si>
    <t>New-av-CTA-TRF-UNK</t>
  </si>
  <si>
    <t>TRF-UNK-CTA*</t>
  </si>
  <si>
    <t>New-TRF-UNK-CTA*</t>
  </si>
  <si>
    <t>TRF-wtd-av-CTA</t>
  </si>
  <si>
    <t>New-TRF-wtd-av-CTA</t>
  </si>
  <si>
    <t>TRF-CTA*</t>
  </si>
  <si>
    <t>New-TRF-CTA*</t>
  </si>
  <si>
    <t>UNK-subtot</t>
  </si>
  <si>
    <t>New-UNK-subtot</t>
  </si>
  <si>
    <t>UNK-subtot2</t>
  </si>
  <si>
    <t>New-UNK-subtot2</t>
  </si>
  <si>
    <t>av-TTA-UNK</t>
  </si>
  <si>
    <t>New-av-TTA-UNK</t>
  </si>
  <si>
    <t>UNK-TTA*</t>
  </si>
  <si>
    <t>New-UNK-TTA*</t>
  </si>
  <si>
    <t>av-CTA-UNK</t>
  </si>
  <si>
    <t>New-av-CTA-UNK</t>
  </si>
  <si>
    <t>UNK-CTA*</t>
  </si>
  <si>
    <t>New-UNK-CTA*</t>
  </si>
  <si>
    <t>FT-subtot</t>
  </si>
  <si>
    <t>New-FT-subtot</t>
  </si>
  <si>
    <t>FT-subtot2</t>
  </si>
  <si>
    <t>New-FT-subtot2</t>
  </si>
  <si>
    <t>FT-TTA*</t>
  </si>
  <si>
    <t>New-FT-TTA*</t>
  </si>
  <si>
    <t>FT-CTA*</t>
  </si>
  <si>
    <t>New-FT-CTA*</t>
  </si>
  <si>
    <t>PT-subtot</t>
  </si>
  <si>
    <t>New-PT-subtot</t>
  </si>
  <si>
    <t>PT-subtot2</t>
  </si>
  <si>
    <t>New-PT-subtot2</t>
  </si>
  <si>
    <t>PT-TTA*</t>
  </si>
  <si>
    <t>New-PT-TTA*</t>
  </si>
  <si>
    <t>PT-CTA*</t>
  </si>
  <si>
    <t>New-PT-CTA*</t>
  </si>
  <si>
    <t>FTPT-subtot</t>
  </si>
  <si>
    <t>New-FTPT-subtot</t>
  </si>
  <si>
    <t>FTPT-subtot2</t>
  </si>
  <si>
    <t>New-FTPT-subtot2</t>
  </si>
  <si>
    <t>FTPT-TTA*</t>
  </si>
  <si>
    <t>New-FTPT-TTA*</t>
  </si>
  <si>
    <t>FTPT-CTA*</t>
  </si>
  <si>
    <t>New-FTPT-CTA*</t>
  </si>
  <si>
    <t>TTA*</t>
  </si>
  <si>
    <t>New-TTA*</t>
  </si>
  <si>
    <t>CTA*</t>
  </si>
  <si>
    <t>New-CTA*</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</si>
  <si>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</si>
  <si>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</si>
  <si>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</si>
  <si>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</si>
  <si>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</si>
  <si>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</si>
  <si>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</si>
  <si>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</si>
  <si>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</si>
  <si>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</si>
  <si>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</si>
  <si>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</si>
  <si>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</si>
  <si>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</si>
  <si>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</si>
  <si>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</si>
  <si>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</si>
  <si>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</si>
  <si>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</si>
  <si>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</si>
  <si>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</si>
  <si>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</si>
  <si>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</si>
  <si>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</si>
  <si>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</si>
  <si>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</si>
  <si>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</si>
  <si>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</si>
  <si>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</si>
  <si>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</si>
  <si>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</si>
  <si>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</si>
  <si>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</si>
  <si>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Met the criteria for Four-Year 3 in 2017-18.</t>
  </si>
  <si>
    <t>Met the criteria for Four-Year 4 in 2017-18.</t>
  </si>
  <si>
    <t>Met the criteria for Four-Year 5 in 2016-17 and 2017-18.</t>
  </si>
  <si>
    <t xml:space="preserve">Met the criteria for Two-Year 2 in 2016-17 and 2017-18. </t>
  </si>
  <si>
    <t>Reclassified: Met the criteria for Two-Year 3 in 2015-16, 2016-17, and 2017-18.</t>
  </si>
  <si>
    <t>FL</t>
  </si>
  <si>
    <t xml:space="preserve">Florida Atlantic University </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</si>
  <si>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</si>
  <si>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</si>
  <si>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</si>
  <si>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</si>
  <si>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</si>
  <si>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</si>
  <si>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</si>
  <si>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Florida Keys Community College </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</si>
  <si>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</si>
  <si>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</si>
  <si>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</si>
  <si>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</si>
  <si>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</si>
  <si>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</si>
  <si>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</si>
  <si>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 xml:space="preserve">North Florida Community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</si>
  <si>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</si>
  <si>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</si>
  <si>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</si>
  <si>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</si>
  <si>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</si>
  <si>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</si>
  <si>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</si>
  <si>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</si>
  <si>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</si>
  <si>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</si>
  <si>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</si>
  <si>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</si>
  <si>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 xml:space="preserve">Reclassified: Met the criteria for Two-Year with Bachelor's in 2015-16, 2016-17, and 2017-18. </t>
  </si>
  <si>
    <t xml:space="preserve">Met the criteria for Two-Year 1 in 2017-18. </t>
  </si>
  <si>
    <t xml:space="preserve">Met the criteria for Two-Year with Bachelor's in 2016-17 and 2017-18. </t>
  </si>
  <si>
    <t>GA</t>
  </si>
  <si>
    <t xml:space="preserve">Georgia State University </t>
  </si>
  <si>
    <t>139940</t>
  </si>
  <si>
    <t>University of Georgia</t>
  </si>
  <si>
    <t>139959</t>
  </si>
  <si>
    <t>Georgia Institute of Technology</t>
  </si>
  <si>
    <t>139755</t>
  </si>
  <si>
    <t>Georgia Southern University</t>
  </si>
  <si>
    <t>139931</t>
  </si>
  <si>
    <t>Kennesaw State University</t>
  </si>
  <si>
    <t>140164</t>
  </si>
  <si>
    <t>University of West Georgia</t>
  </si>
  <si>
    <t>141334</t>
  </si>
  <si>
    <t xml:space="preserve">Valdosta State University </t>
  </si>
  <si>
    <t>141264</t>
  </si>
  <si>
    <t xml:space="preserve">Albany State University </t>
  </si>
  <si>
    <t>138716</t>
  </si>
  <si>
    <t>Armstrong State University</t>
  </si>
  <si>
    <t>138789</t>
  </si>
  <si>
    <t>Clayton State University</t>
  </si>
  <si>
    <t>139311</t>
  </si>
  <si>
    <t>Columbus State University</t>
  </si>
  <si>
    <t>139366</t>
  </si>
  <si>
    <t>Fort Valley State University</t>
  </si>
  <si>
    <t>139719</t>
  </si>
  <si>
    <t>Georgia College and State University</t>
  </si>
  <si>
    <t>139861</t>
  </si>
  <si>
    <t>Georgia Regents University</t>
  </si>
  <si>
    <t>482149</t>
  </si>
  <si>
    <t>University of North Georgia</t>
  </si>
  <si>
    <t>Georgia Southwestern State University</t>
  </si>
  <si>
    <t>139764</t>
  </si>
  <si>
    <t>Savannah State University</t>
  </si>
  <si>
    <t>140960</t>
  </si>
  <si>
    <t xml:space="preserve">College of Coastal Georgia </t>
  </si>
  <si>
    <t>139250</t>
  </si>
  <si>
    <t xml:space="preserve">Dalton State College </t>
  </si>
  <si>
    <t>139463</t>
  </si>
  <si>
    <t>Georgia Gwinnett College</t>
  </si>
  <si>
    <t>447689</t>
  </si>
  <si>
    <t>Middle Georgia State College</t>
  </si>
  <si>
    <t xml:space="preserve">Abraham Baldwin Agricultural College </t>
  </si>
  <si>
    <t>138558</t>
  </si>
  <si>
    <t>Atlanta Metropolitan State College</t>
  </si>
  <si>
    <t>138901</t>
  </si>
  <si>
    <t xml:space="preserve">Darton State College </t>
  </si>
  <si>
    <t>138691</t>
  </si>
  <si>
    <t>East Georgia State College</t>
  </si>
  <si>
    <t>139621</t>
  </si>
  <si>
    <t xml:space="preserve">Gordon State College </t>
  </si>
  <si>
    <t>139968</t>
  </si>
  <si>
    <t>South Georgia State College</t>
  </si>
  <si>
    <t xml:space="preserve">Georgia Perimeter College </t>
  </si>
  <si>
    <t>244437</t>
  </si>
  <si>
    <t>Georgia Highlands College</t>
  </si>
  <si>
    <t>139700</t>
  </si>
  <si>
    <t xml:space="preserve">Bainbridge State College </t>
  </si>
  <si>
    <t>139010</t>
  </si>
  <si>
    <t>Reclassifed: Met the criteria for Four-Year 4 in 2015-16, 2016-17, and 2017-18.</t>
  </si>
  <si>
    <t xml:space="preserve">Met the criteria for Four-Year 6 in 2017-18. </t>
  </si>
  <si>
    <t xml:space="preserve">Met the criteria for Two-Year 3 in 2017-18. </t>
  </si>
  <si>
    <t xml:space="preserve">Met the criteria for Two-Year with Bachelor's in 2017-18. </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</si>
  <si>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</si>
  <si>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</si>
  <si>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</si>
  <si>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</si>
  <si>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</si>
  <si>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</si>
  <si>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</si>
  <si>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</si>
  <si>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</si>
  <si>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</si>
  <si>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</si>
  <si>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</si>
  <si>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</si>
  <si>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</si>
  <si>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</si>
  <si>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</si>
  <si>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</si>
  <si>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</si>
  <si>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</si>
  <si>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</si>
  <si>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</si>
  <si>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Hazard Community and Technical College</t>
  </si>
  <si>
    <t xml:space="preserve">Henderson Community College </t>
  </si>
  <si>
    <t>Met the criteria for Two-Year 3 in 2017-18.</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</si>
  <si>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</si>
  <si>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</si>
  <si>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</si>
  <si>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</si>
  <si>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</si>
  <si>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</si>
  <si>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</si>
  <si>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</si>
  <si>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</si>
  <si>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</si>
  <si>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</si>
  <si>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</si>
  <si>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</si>
  <si>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</si>
  <si>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</si>
  <si>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</si>
  <si>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</si>
  <si>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</si>
  <si>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</si>
  <si>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</si>
  <si>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</si>
  <si>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</si>
  <si>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</si>
  <si>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</si>
  <si>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Reclassified: Met the criteria for Four-Year 3 in 2015-16, 2016-17, and 2017-18.</t>
  </si>
  <si>
    <t>Met the criteria for Two-Year 2 in 2017-18.</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</si>
  <si>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</si>
  <si>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</si>
  <si>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</si>
  <si>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</si>
  <si>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</si>
  <si>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</si>
  <si>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</si>
  <si>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</si>
  <si>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</si>
  <si>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Reclassified: Met the criteria for Four-Year 1 in 2015-16, 2016-17, and 2017-18.</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</si>
  <si>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</si>
  <si>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</si>
  <si>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</si>
  <si>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</si>
  <si>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</si>
  <si>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</si>
  <si>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</si>
  <si>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</si>
  <si>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</si>
  <si>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</si>
  <si>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</si>
  <si>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</si>
  <si>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</si>
  <si>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</si>
  <si>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</si>
  <si>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Reclassified: Met the criteria for Two-Year 1 in 2015-16, 2016-17, and 2017-18.</t>
  </si>
  <si>
    <t>NC</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</si>
  <si>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</si>
  <si>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</si>
  <si>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</si>
  <si>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</si>
  <si>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</si>
  <si>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</si>
  <si>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</si>
  <si>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</si>
  <si>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</si>
  <si>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</si>
  <si>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</si>
  <si>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</si>
  <si>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</si>
  <si>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</si>
  <si>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</si>
  <si>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Met the criteria for Four-Year 2 in 2016-17 and 2017-18.</t>
  </si>
  <si>
    <t>Alamance Community College</t>
  </si>
  <si>
    <t>Asheville-Buncombe Technical Community College</t>
  </si>
  <si>
    <t xml:space="preserve">Beaufort County Community College </t>
  </si>
  <si>
    <t>Bladen Community College</t>
  </si>
  <si>
    <t>Blue Ridge Community College</t>
  </si>
  <si>
    <t>Brunswick Community College</t>
  </si>
  <si>
    <t>Caldwell Community College &amp; Technical Institute</t>
  </si>
  <si>
    <t>Cape Fear Community College</t>
  </si>
  <si>
    <t>Carteret Community College</t>
  </si>
  <si>
    <t>Catawba Valley Community College</t>
  </si>
  <si>
    <t>Central Carolina Commuity College</t>
  </si>
  <si>
    <t xml:space="preserve">Central Piedmont Community College </t>
  </si>
  <si>
    <t>Cleveland Community College</t>
  </si>
  <si>
    <t xml:space="preserve">Coastal Carolina Community College </t>
  </si>
  <si>
    <t>College of the Albemarle</t>
  </si>
  <si>
    <t xml:space="preserve">Craven Community College </t>
  </si>
  <si>
    <t xml:space="preserve">Davidson County Community College </t>
  </si>
  <si>
    <t>Durham Technical Community College</t>
  </si>
  <si>
    <t>Edgecombe Community College</t>
  </si>
  <si>
    <t>Fayetteville Technical Community College</t>
  </si>
  <si>
    <t>Forsyth Technical Community College</t>
  </si>
  <si>
    <t xml:space="preserve">Gaston College </t>
  </si>
  <si>
    <t>Guilford Technical Community College</t>
  </si>
  <si>
    <t xml:space="preserve">Halifax Community College </t>
  </si>
  <si>
    <t>Haywood Community College</t>
  </si>
  <si>
    <t xml:space="preserve">Isothermal Community College </t>
  </si>
  <si>
    <t>James Sprunt Community College</t>
  </si>
  <si>
    <t>Johnston Community College</t>
  </si>
  <si>
    <t xml:space="preserve">Lenoir Community College </t>
  </si>
  <si>
    <t xml:space="preserve">Martin Community College </t>
  </si>
  <si>
    <t>Mayland Community College</t>
  </si>
  <si>
    <t>McDowell Technical Community College</t>
  </si>
  <si>
    <t xml:space="preserve">Mitchell Community College </t>
  </si>
  <si>
    <t>Montgomery Community College</t>
  </si>
  <si>
    <t>Nash Community College</t>
  </si>
  <si>
    <t>Pamlico Community College</t>
  </si>
  <si>
    <t>Piedmont Community College</t>
  </si>
  <si>
    <t>Pitt Community College</t>
  </si>
  <si>
    <t>Randolph Community College</t>
  </si>
  <si>
    <t>Richmond Community College</t>
  </si>
  <si>
    <t>Roanoke-Chowan Community College</t>
  </si>
  <si>
    <t>Robeson Community College</t>
  </si>
  <si>
    <t xml:space="preserve">Rockingham Community College </t>
  </si>
  <si>
    <t>Rowan-Cabarrus Community College</t>
  </si>
  <si>
    <t>Sampson Community College</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</si>
  <si>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</si>
  <si>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</si>
  <si>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</si>
  <si>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</si>
  <si>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</si>
  <si>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</si>
  <si>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Tri-County Community College </t>
  </si>
  <si>
    <t xml:space="preserve">Vance-Granville Community College </t>
  </si>
  <si>
    <t>Wake Technical Community College</t>
  </si>
  <si>
    <t>Wayne Community College</t>
  </si>
  <si>
    <t xml:space="preserve">Western Piedmont Community College </t>
  </si>
  <si>
    <t xml:space="preserve">Wilkes Community College </t>
  </si>
  <si>
    <t>Wilson Community College</t>
  </si>
  <si>
    <t>Met the criteria for Two-Year 3 in 2016-17 and 2017-18.</t>
  </si>
  <si>
    <t>Met the criteria for Two-Year 2 in 2016-17 and 2017-18.</t>
  </si>
  <si>
    <t>OK</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</si>
  <si>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</si>
  <si>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</si>
  <si>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</si>
  <si>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</si>
  <si>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</si>
  <si>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</si>
  <si>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</si>
  <si>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</si>
  <si>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</si>
  <si>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</si>
  <si>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</si>
  <si>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</si>
  <si>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</si>
  <si>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</si>
  <si>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Oklahoma State University-Oklahoma City</t>
  </si>
  <si>
    <t xml:space="preserve">Oklahoma City Community College </t>
  </si>
  <si>
    <t xml:space="preserve">Tulsa Community College </t>
  </si>
  <si>
    <t xml:space="preserve">Northern Oklahoma College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</si>
  <si>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</si>
  <si>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</si>
  <si>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</si>
  <si>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</si>
  <si>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</si>
  <si>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</si>
  <si>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</si>
  <si>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</si>
  <si>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</si>
  <si>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Reclassified: Met the criteria for Four-Year 4 in 2015-16, 2016-17, and 2017-18.</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</si>
  <si>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</si>
  <si>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</si>
  <si>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</si>
  <si>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</si>
  <si>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</si>
  <si>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</si>
  <si>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</si>
  <si>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</si>
  <si>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</si>
  <si>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</si>
  <si>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</si>
  <si>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</si>
  <si>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</si>
  <si>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</si>
  <si>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</si>
  <si>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</si>
  <si>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</si>
  <si>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</si>
  <si>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</si>
  <si>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</si>
  <si>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</si>
  <si>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</si>
  <si>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</si>
  <si>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Reclassified: Met the criteria for Four-Year 2 in 2015-16, 2016-17, and 2017-18.</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</si>
  <si>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</si>
  <si>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</si>
  <si>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</si>
  <si>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</si>
  <si>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</si>
  <si>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</si>
  <si>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</si>
  <si>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</si>
  <si>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</si>
  <si>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</si>
  <si>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</si>
  <si>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</si>
  <si>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</si>
  <si>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</si>
  <si>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</si>
  <si>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</si>
  <si>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</si>
  <si>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</si>
  <si>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</si>
  <si>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</si>
  <si>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</si>
  <si>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</si>
  <si>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</si>
  <si>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</si>
  <si>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</si>
  <si>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</si>
  <si>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The University of Texas Rio Grande Valley</t>
  </si>
  <si>
    <t>University of Texas at Tyler</t>
  </si>
  <si>
    <t>University of Texas of the Permian Basin</t>
  </si>
  <si>
    <t>West Texas A&amp;M University</t>
  </si>
  <si>
    <t>Texas A &amp; M University - Central Texas</t>
  </si>
  <si>
    <t>Texas A&amp;M -Texarkana</t>
  </si>
  <si>
    <t>University of Houston-Victoria</t>
  </si>
  <si>
    <t>Sul Ross State University-Rio Grande College</t>
  </si>
  <si>
    <t>228501B</t>
  </si>
  <si>
    <t>Texas A &amp; M University - 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</si>
  <si>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</si>
  <si>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</si>
  <si>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</si>
  <si>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</si>
  <si>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</si>
  <si>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</si>
  <si>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</si>
  <si>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</si>
  <si>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</si>
  <si>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</si>
  <si>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</si>
  <si>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</si>
  <si>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</si>
  <si>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</si>
  <si>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</si>
  <si>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</si>
  <si>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</si>
  <si>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</si>
  <si>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</si>
  <si>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</si>
  <si>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</si>
  <si>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</si>
  <si>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</si>
  <si>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</si>
  <si>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</si>
  <si>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</si>
  <si>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</si>
  <si>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</si>
  <si>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</si>
  <si>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</si>
  <si>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</si>
  <si>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</si>
  <si>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</si>
  <si>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</si>
  <si>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</si>
  <si>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</si>
  <si>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</si>
  <si>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</si>
  <si>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</si>
  <si>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</si>
  <si>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</si>
  <si>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</si>
  <si>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</si>
  <si>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</si>
  <si>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</si>
  <si>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</si>
  <si>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</si>
  <si>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</si>
  <si>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</si>
  <si>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</si>
  <si>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</si>
  <si>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</si>
  <si>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</si>
  <si>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</si>
  <si>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</si>
  <si>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</si>
  <si>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</si>
  <si>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</si>
  <si>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</si>
  <si>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</si>
  <si>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</si>
  <si>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</si>
  <si>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</si>
  <si>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</si>
  <si>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</si>
  <si>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</si>
  <si>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</si>
  <si>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</si>
  <si>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</si>
  <si>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</si>
  <si>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University of North Texas at Dallas</t>
  </si>
  <si>
    <t>New fall 2009. No degrees yet granted.</t>
  </si>
  <si>
    <t>Texas State Technical College-North Texas</t>
  </si>
  <si>
    <t>New fall 2015.</t>
  </si>
  <si>
    <t>Texas State Technical College-Fort Bend</t>
  </si>
  <si>
    <t>Met the criteria for Four-Year 1 in 2016-17 and 2017-18.</t>
  </si>
  <si>
    <t>Met the criteria for Four-Year 1 in 2017-18.</t>
  </si>
  <si>
    <t>Met the criteria for Four-Year 6 in 2017-18.</t>
  </si>
  <si>
    <t>Met the criteria for Two-Year 1 in 2016-17 and 2017-18.</t>
  </si>
  <si>
    <t>N/A</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</si>
  <si>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</si>
  <si>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</si>
  <si>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</si>
  <si>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</si>
  <si>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</si>
  <si>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</si>
  <si>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</si>
  <si>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</si>
  <si>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</si>
  <si>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</si>
  <si>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</si>
  <si>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</si>
  <si>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</si>
  <si>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</si>
  <si>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</si>
  <si>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</si>
  <si>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</si>
  <si>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</si>
  <si>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</si>
  <si>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</si>
  <si>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</si>
  <si>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</si>
  <si>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</si>
  <si>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</si>
  <si>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</si>
  <si>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</si>
  <si>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</si>
  <si>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</si>
  <si>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</si>
  <si>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</si>
  <si>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</si>
  <si>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</si>
  <si>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</si>
  <si>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NULL</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</si>
  <si>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</si>
  <si>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</si>
  <si>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</si>
  <si>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</si>
  <si>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</si>
  <si>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</si>
  <si>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Met the criteria for Four-Year 2 in 2017-18.</t>
  </si>
  <si>
    <t>Met the criteria for Four-Year 4 in 2016-17 and 2017-18.</t>
  </si>
  <si>
    <t xml:space="preserve">Met the criteria for Two-Year 3 in 2016-17 and 2017-18. </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</si>
  <si>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</si>
  <si>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</si>
  <si>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</si>
  <si>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</si>
  <si>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</si>
  <si>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</si>
  <si>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</si>
  <si>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</si>
  <si>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</si>
  <si>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</si>
  <si>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</si>
  <si>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</si>
  <si>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</si>
  <si>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</si>
  <si>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</si>
  <si>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</si>
  <si>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</si>
  <si>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New</t>
  </si>
  <si>
    <t>Eastern West Virginia Community &amp; Technical College</t>
  </si>
  <si>
    <t>Mountwest Community &amp; Technical College</t>
  </si>
  <si>
    <t xml:space="preserve">Southern West Virginia Community &amp; Technical College </t>
  </si>
  <si>
    <t>West Virginia Northern Community College</t>
  </si>
  <si>
    <t xml:space="preserve">Met the criteria for Two-Year 2 in  2017-18. </t>
  </si>
  <si>
    <t>Average Credits Attempted at College Awarding Degree or Certificate</t>
  </si>
  <si>
    <t>Type2</t>
  </si>
  <si>
    <t>Four-Year</t>
  </si>
  <si>
    <t>Four-Year Total</t>
  </si>
  <si>
    <t>Two-Year</t>
  </si>
  <si>
    <t>Two-Year Total</t>
  </si>
  <si>
    <t>(blank)</t>
  </si>
  <si>
    <t>(blank) Total</t>
  </si>
  <si>
    <t>Data</t>
  </si>
  <si>
    <t>AL</t>
  </si>
  <si>
    <t xml:space="preserve"> AvHS1stT-FT-CTA</t>
  </si>
  <si>
    <t>Change, in average credits attempted.</t>
  </si>
  <si>
    <t xml:space="preserve"> AvNew-HS1stT-FT-CTA</t>
  </si>
  <si>
    <t xml:space="preserve"> AvHS1stT-PT-CTA</t>
  </si>
  <si>
    <t xml:space="preserve"> AvNew-HS1stT-PT-CTA</t>
  </si>
  <si>
    <t xml:space="preserve"> AvHS1stT-UNK-CTA</t>
  </si>
  <si>
    <t xml:space="preserve"> AvNew-HS1stT-UNK-CTA</t>
  </si>
  <si>
    <t xml:space="preserve"> AvHS1stT-CTA</t>
  </si>
  <si>
    <t xml:space="preserve"> AvNew-HS1stT-CTA</t>
  </si>
  <si>
    <t xml:space="preserve"> Av1stT-FT-CTA</t>
  </si>
  <si>
    <t xml:space="preserve"> AvNew-1stT-FT-CTA</t>
  </si>
  <si>
    <t xml:space="preserve"> Av1stT-PT-CTA</t>
  </si>
  <si>
    <t xml:space="preserve"> AvNew-1stT-PT-CTA</t>
  </si>
  <si>
    <t xml:space="preserve"> Av1stT-UNK-CTA</t>
  </si>
  <si>
    <t xml:space="preserve"> AvNew-1stT-UNK-CTA</t>
  </si>
  <si>
    <t xml:space="preserve"> Av1stT-CTA</t>
  </si>
  <si>
    <t xml:space="preserve"> AvNew-1stT-CTA</t>
  </si>
  <si>
    <t xml:space="preserve"> AvTRF-FT-CTA</t>
  </si>
  <si>
    <t xml:space="preserve"> AvNew-TRF-FT-CTA</t>
  </si>
  <si>
    <t xml:space="preserve"> AvTRF-PT-CTA</t>
  </si>
  <si>
    <t xml:space="preserve"> AvNew-TRF-PT-CTA</t>
  </si>
  <si>
    <t xml:space="preserve"> AvTRF-UNK-CTA</t>
  </si>
  <si>
    <t xml:space="preserve"> AvNew-TRF-UNK-CTA</t>
  </si>
  <si>
    <t xml:space="preserve"> AvTRF-CTA</t>
  </si>
  <si>
    <t xml:space="preserve"> AvNew-TRF-CTA</t>
  </si>
  <si>
    <t xml:space="preserve"> Av UNK-CTA</t>
  </si>
  <si>
    <t xml:space="preserve"> AvNew- UNK-CTA</t>
  </si>
  <si>
    <t xml:space="preserve"> Av FT-CTA</t>
  </si>
  <si>
    <t xml:space="preserve"> AvNew- FT-CTA</t>
  </si>
  <si>
    <t xml:space="preserve"> Av PT-CTA</t>
  </si>
  <si>
    <t xml:space="preserve"> AvNew- PT-CTA</t>
  </si>
  <si>
    <t xml:space="preserve"> Av FTPT-cTA</t>
  </si>
  <si>
    <t xml:space="preserve"> AvNew- FTPT-CTA</t>
  </si>
  <si>
    <t>DE</t>
  </si>
  <si>
    <t>Four-Year 5 &amp; Four-Year 6 New N=0</t>
  </si>
  <si>
    <t>Four-Year 4 New N=0</t>
  </si>
  <si>
    <t>MD</t>
  </si>
  <si>
    <t>Four-Year 5 New N=0</t>
  </si>
  <si>
    <t>Four-Year 1 and Four-Year 3 Old N=0</t>
  </si>
  <si>
    <t>Four-Year 1 New N=0</t>
  </si>
  <si>
    <t>Four-Year 6 New N=0</t>
  </si>
  <si>
    <t>Four-Year 2 and Four-Year 4 Old N=0</t>
  </si>
  <si>
    <t>SC</t>
  </si>
  <si>
    <t>Four-Year 4 Old N=0</t>
  </si>
  <si>
    <t>Total  AvHS1stT-FT-CTA</t>
  </si>
  <si>
    <t>Total  AvNew-HS1stT-FT-CTA</t>
  </si>
  <si>
    <t>Total  AvHS1stT-PT-CTA</t>
  </si>
  <si>
    <t>Total  AvNew-HS1stT-PT-CTA</t>
  </si>
  <si>
    <t>Total  AvHS1stT-UNK-CTA</t>
  </si>
  <si>
    <t>Total  AvNew-HS1stT-UNK-CTA</t>
  </si>
  <si>
    <t>Total  AvHS1stT-CTA</t>
  </si>
  <si>
    <t>Total  AvNew-HS1stT-CTA</t>
  </si>
  <si>
    <t>Total  Av1stT-FT-CTA</t>
  </si>
  <si>
    <t>Total  AvNew-1stT-FT-CTA</t>
  </si>
  <si>
    <t>Total  Av1stT-PT-CTA</t>
  </si>
  <si>
    <t>Total  AvNew-1stT-PT-CTA</t>
  </si>
  <si>
    <t>Total  Av1stT-UNK-CTA</t>
  </si>
  <si>
    <t>Total  AvNew-1stT-UNK-CTA</t>
  </si>
  <si>
    <t>Total  Av1stT-CTA</t>
  </si>
  <si>
    <t>Total  AvNew-1stT-CTA</t>
  </si>
  <si>
    <t>Total  AvTRF-FT-CTA</t>
  </si>
  <si>
    <t>Total  AvNew-TRF-FT-CTA</t>
  </si>
  <si>
    <t>Total  AvTRF-PT-CTA</t>
  </si>
  <si>
    <t>Total  AvNew-TRF-PT-CTA</t>
  </si>
  <si>
    <t>Total  AvTRF-UNK-CTA</t>
  </si>
  <si>
    <t>Total  AvNew-TRF-UNK-CTA</t>
  </si>
  <si>
    <t>Total  AvTRF-CTA</t>
  </si>
  <si>
    <t>Total  AvNew-TRF-CTA</t>
  </si>
  <si>
    <t>Total  Av UNK-CTA</t>
  </si>
  <si>
    <t>Total  AvNew- UNK-CTA</t>
  </si>
  <si>
    <t>Total  Av FT-CTA</t>
  </si>
  <si>
    <t>Total  AvNew- FT-CTA</t>
  </si>
  <si>
    <t>Total  Av PT-CTA</t>
  </si>
  <si>
    <t>Total  AvNew- PT-CTA</t>
  </si>
  <si>
    <t>Total  Av FTPT-cTA</t>
  </si>
  <si>
    <t>Total  AvNew- FTPT-CTA</t>
  </si>
  <si>
    <t>Average Years to Degree at College Awarding Degree or Certificate</t>
  </si>
  <si>
    <t xml:space="preserve"> AvHS1stT-FT-TTA</t>
  </si>
  <si>
    <t>Change, in years.</t>
  </si>
  <si>
    <t xml:space="preserve"> AvNew-HS1stT-FT-TTA</t>
  </si>
  <si>
    <t xml:space="preserve"> AvHS1stT-PT-TTA</t>
  </si>
  <si>
    <t xml:space="preserve"> AvNew-HS1stT-PT-TTA</t>
  </si>
  <si>
    <t xml:space="preserve"> AvHS1stT-UNK-TTA</t>
  </si>
  <si>
    <t xml:space="preserve"> AvNew-HS1stT-UNK-TTA</t>
  </si>
  <si>
    <t xml:space="preserve"> AvHS1stT-TTA</t>
  </si>
  <si>
    <t xml:space="preserve"> AvNew-HS1stT-TTA</t>
  </si>
  <si>
    <t xml:space="preserve"> Av1stT-FT-TTA</t>
  </si>
  <si>
    <t xml:space="preserve"> AvNew-1stT-FT-TTA</t>
  </si>
  <si>
    <t xml:space="preserve"> Av1stT-PT-TTA</t>
  </si>
  <si>
    <t xml:space="preserve"> AvNew-1stT-PT-TTA</t>
  </si>
  <si>
    <t xml:space="preserve"> Av1stT-UNK-TTA</t>
  </si>
  <si>
    <t xml:space="preserve"> AvNew-1stT-UNK-TTA</t>
  </si>
  <si>
    <t xml:space="preserve"> Av1stT-TTA</t>
  </si>
  <si>
    <t xml:space="preserve"> AvNew-1stT-TTA</t>
  </si>
  <si>
    <t xml:space="preserve"> AvTRF-FT-TTA</t>
  </si>
  <si>
    <t xml:space="preserve"> AvNew-TRF-FT-TTA</t>
  </si>
  <si>
    <t xml:space="preserve"> AvTRF-PT-TTA</t>
  </si>
  <si>
    <t xml:space="preserve"> AvNew-TRF-PT-TTA</t>
  </si>
  <si>
    <t xml:space="preserve"> AvTRF-UNK-TTA</t>
  </si>
  <si>
    <t xml:space="preserve"> AvNew-TRF-UNK-TTA</t>
  </si>
  <si>
    <t xml:space="preserve"> AvTRF-TTA</t>
  </si>
  <si>
    <t xml:space="preserve"> AvNew-TRF-TTA</t>
  </si>
  <si>
    <t xml:space="preserve"> AvUNK-TTA</t>
  </si>
  <si>
    <t xml:space="preserve"> AvNew-UNK-TTA</t>
  </si>
  <si>
    <t xml:space="preserve"> Av FT-TTA</t>
  </si>
  <si>
    <t xml:space="preserve"> AvNew- FT-TTA</t>
  </si>
  <si>
    <t xml:space="preserve"> Av PT-TTA</t>
  </si>
  <si>
    <t xml:space="preserve"> AvNew- PT-TTA</t>
  </si>
  <si>
    <t xml:space="preserve"> Av FTPT-TTA</t>
  </si>
  <si>
    <t xml:space="preserve"> AvNew- FTPT-TTA</t>
  </si>
  <si>
    <t>Four-Year 4 N=1</t>
  </si>
  <si>
    <t>Four-Year 6 Old N=0 New N=1</t>
  </si>
  <si>
    <t>Four-Year 3 Old N=0 New N=2</t>
  </si>
  <si>
    <t>Four-Year 6 Old N=0</t>
  </si>
  <si>
    <t>Four-Year 2 New N=0</t>
  </si>
  <si>
    <t>Four-Year 3 New N=0</t>
  </si>
  <si>
    <t>Total  AvHS1stT-FT-TTA</t>
  </si>
  <si>
    <t>Total  AvNew-HS1stT-FT-TTA</t>
  </si>
  <si>
    <t>Total  AvHS1stT-PT-TTA</t>
  </si>
  <si>
    <t>Total  AvNew-HS1stT-PT-TTA</t>
  </si>
  <si>
    <t>Total  AvHS1stT-UNK-TTA</t>
  </si>
  <si>
    <t>Total  AvNew-HS1stT-UNK-TTA</t>
  </si>
  <si>
    <t>Total  AvHS1stT-TTA</t>
  </si>
  <si>
    <t>Total  AvNew-HS1stT-TTA</t>
  </si>
  <si>
    <t>Total  Av1stT-FT-TTA</t>
  </si>
  <si>
    <t>Total  AvNew-1stT-FT-TTA</t>
  </si>
  <si>
    <t>Total  Av1stT-PT-TTA</t>
  </si>
  <si>
    <t>Total  AvNew-1stT-PT-TTA</t>
  </si>
  <si>
    <t>Total  Av1stT-UNK-TTA</t>
  </si>
  <si>
    <t>Total  AvNew-1stT-UNK-TTA</t>
  </si>
  <si>
    <t>Total  Av1stT-TTA</t>
  </si>
  <si>
    <t>Total  AvNew-1stT-TTA</t>
  </si>
  <si>
    <t>Total  AvTRF-FT-TTA</t>
  </si>
  <si>
    <t>Total  AvNew-TRF-FT-TTA</t>
  </si>
  <si>
    <t>Total  AvTRF-PT-TTA</t>
  </si>
  <si>
    <t>Total  AvNew-TRF-PT-TTA</t>
  </si>
  <si>
    <t>Total  AvTRF-UNK-TTA</t>
  </si>
  <si>
    <t>Total  AvNew-TRF-UNK-TTA</t>
  </si>
  <si>
    <t>Total  AvTRF-TTA</t>
  </si>
  <si>
    <t>Total  AvNew-TRF-TTA</t>
  </si>
  <si>
    <t>Total  AvUNK-TTA</t>
  </si>
  <si>
    <t>Total  AvNew-UNK-TTA</t>
  </si>
  <si>
    <t>Total  Av FT-TTA</t>
  </si>
  <si>
    <t>Total  AvNew- FT-TTA</t>
  </si>
  <si>
    <t>Total  Av PT-TTA</t>
  </si>
  <si>
    <t>Total  AvNew- PT-TTA</t>
  </si>
  <si>
    <t>Total  Av FTPT-TTA</t>
  </si>
  <si>
    <t>Total  AvNew- FTPT-TTA</t>
  </si>
  <si>
    <t>Number</t>
  </si>
  <si>
    <t>Red highlighted items (non zero) indicate data out of balance. Please correct in raw data (blue) tab.</t>
  </si>
  <si>
    <t>Out of balance items are highlighted in raw data tab also.</t>
  </si>
  <si>
    <t>Percent Distribution of Graduates</t>
  </si>
  <si>
    <t>Check Figs</t>
  </si>
  <si>
    <t>All</t>
  </si>
  <si>
    <t xml:space="preserve"> Undup-num-awards</t>
  </si>
  <si>
    <t>Unduplicated No. Grads</t>
  </si>
  <si>
    <t>Old</t>
  </si>
  <si>
    <t xml:space="preserve"> New-Undup-num-awards</t>
  </si>
  <si>
    <t xml:space="preserve"> HS1stT-FT-subtot</t>
  </si>
  <si>
    <t>FTIC w/ credits in HS -FT</t>
  </si>
  <si>
    <t>Percentage point change:</t>
  </si>
  <si>
    <t xml:space="preserve"> New-HS1stT-FT-subtot</t>
  </si>
  <si>
    <t xml:space="preserve"> HS1stT-PT-subtot</t>
  </si>
  <si>
    <t>FTIC w/ credits in HS -PT</t>
  </si>
  <si>
    <t xml:space="preserve"> New-HS1stT-PT-subtot</t>
  </si>
  <si>
    <t xml:space="preserve"> HS1stT-UNK-subtot</t>
  </si>
  <si>
    <t>FTIC w/ credits in HS -UNK</t>
  </si>
  <si>
    <t xml:space="preserve"> New-HS1stT-UNK-subtot</t>
  </si>
  <si>
    <t xml:space="preserve"> 1stT-FT-subtot</t>
  </si>
  <si>
    <t>FTIC w/o credits in HS -FT</t>
  </si>
  <si>
    <t xml:space="preserve"> New-1stT-FT-subtot</t>
  </si>
  <si>
    <t xml:space="preserve"> 1stT-PT-subtot</t>
  </si>
  <si>
    <t>FTIC w/o credits in HS -PT</t>
  </si>
  <si>
    <t xml:space="preserve"> New-1stT-PT-subtot</t>
  </si>
  <si>
    <t xml:space="preserve"> 1stT-UNK-subtot</t>
  </si>
  <si>
    <t>FTIC w/o credits in HS -UNK</t>
  </si>
  <si>
    <t xml:space="preserve"> New-1stT-UNK-subtot</t>
  </si>
  <si>
    <t xml:space="preserve"> TRF-FT-subtot</t>
  </si>
  <si>
    <t>Transfer -FT</t>
  </si>
  <si>
    <t xml:space="preserve"> New-TRF-FT-subtot</t>
  </si>
  <si>
    <t xml:space="preserve"> TRF-PT-subtot</t>
  </si>
  <si>
    <t>Transfer -PT</t>
  </si>
  <si>
    <t xml:space="preserve"> New-TRF-PT-subtot</t>
  </si>
  <si>
    <t xml:space="preserve"> TRF-UNK-subtot</t>
  </si>
  <si>
    <t>Transfer -UNK</t>
  </si>
  <si>
    <t xml:space="preserve"> New-TRF-UNK-subtot</t>
  </si>
  <si>
    <t xml:space="preserve"> UNK-subtot</t>
  </si>
  <si>
    <t>UNK</t>
  </si>
  <si>
    <t xml:space="preserve"> New-UNK-subtot</t>
  </si>
  <si>
    <t>Total  Undup-num-awards</t>
  </si>
  <si>
    <t>Total  New-Undup-num-awards</t>
  </si>
  <si>
    <t>Total  HS1stT-FT-subtot</t>
  </si>
  <si>
    <t>Total  New-HS1stT-FT-subtot</t>
  </si>
  <si>
    <t>Total  HS1stT-PT-subtot</t>
  </si>
  <si>
    <t>Total  New-HS1stT-PT-subtot</t>
  </si>
  <si>
    <t>Total  HS1stT-UNK-subtot</t>
  </si>
  <si>
    <t>Total  New-HS1stT-UNK-subtot</t>
  </si>
  <si>
    <t>Total  1stT-FT-subtot</t>
  </si>
  <si>
    <t>Total  New-1stT-FT-subtot</t>
  </si>
  <si>
    <t>Total  1stT-PT-subtot</t>
  </si>
  <si>
    <t>Total  New-1stT-PT-subtot</t>
  </si>
  <si>
    <t>Total  1stT-UNK-subtot</t>
  </si>
  <si>
    <t>Total  New-1stT-UNK-subtot</t>
  </si>
  <si>
    <t>Total  TRF-FT-subtot</t>
  </si>
  <si>
    <t>Total  New-TRF-FT-subtot</t>
  </si>
  <si>
    <t>Total  TRF-PT-subtot</t>
  </si>
  <si>
    <t>Total  New-TRF-PT-subtot</t>
  </si>
  <si>
    <t>Total  TRF-UNK-subtot</t>
  </si>
  <si>
    <t>Total  New-TRF-UNK-subtot</t>
  </si>
  <si>
    <t>Total  UNK-subtot</t>
  </si>
  <si>
    <t>Total  New-UNK-subtot</t>
  </si>
  <si>
    <t>Table 68</t>
  </si>
  <si>
    <t xml:space="preserve">Average Credits Attempted at College Awarding Bachelor's Degree </t>
  </si>
  <si>
    <t xml:space="preserve">Were First-Time in College Students at Awarding College </t>
  </si>
  <si>
    <t>Unknown Whether First-Time or Transfer</t>
  </si>
  <si>
    <t>And had a record of enrollment for college credits while in high school (dual enrolled, early college, etc.)</t>
  </si>
  <si>
    <t>And had no record of enrollment for college credits while in high school</t>
  </si>
  <si>
    <t>Were Transfer Students at Awarding College</t>
  </si>
  <si>
    <t>Full-Time*</t>
  </si>
  <si>
    <t>Part-Time*</t>
  </si>
  <si>
    <t>Unknown</t>
  </si>
  <si>
    <t>Sub-Total</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</si>
  <si>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</si>
  <si>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</si>
  <si>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</si>
  <si>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</si>
  <si>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</si>
  <si>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</si>
  <si>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</si>
  <si>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</si>
  <si>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</si>
  <si>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</si>
  <si>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</si>
  <si>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</si>
  <si>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</si>
  <si>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</si>
  <si>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</si>
  <si>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</si>
  <si>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</si>
  <si>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*When first enrolled at graduating college.</t>
  </si>
  <si>
    <t>Table 69</t>
  </si>
  <si>
    <t>Table 70</t>
  </si>
  <si>
    <t>Table 71</t>
  </si>
  <si>
    <t>Table 72</t>
  </si>
  <si>
    <t>Table 73</t>
  </si>
  <si>
    <t>Table 74</t>
  </si>
  <si>
    <t>Table 75</t>
  </si>
  <si>
    <t xml:space="preserve">Average Credits Attempted at College Awarding Associate's Degree </t>
  </si>
  <si>
    <t>Table 76</t>
  </si>
  <si>
    <t>Table 77</t>
  </si>
  <si>
    <t>Table 78</t>
  </si>
  <si>
    <t>Table 79</t>
  </si>
  <si>
    <t>Public Four-Year Colleges and Universities, 2015-16</t>
  </si>
  <si>
    <t>Public Four-Year 1 Colleges and Universities, 2015-16</t>
  </si>
  <si>
    <t>Public Four-Year 2 Colleges and Universities, 2015-16</t>
  </si>
  <si>
    <t>Public Four-Year 3 Colleges and Universities, 2015-16</t>
  </si>
  <si>
    <t>Public Four-Year 4 Colleges and Universities, 2015-16</t>
  </si>
  <si>
    <t>Public Four-Year 5 Colleges and Universities, 2015-16</t>
  </si>
  <si>
    <t>Public Four-Year 6 Colleges and Universities, 2015-16</t>
  </si>
  <si>
    <t>Public Two-Year Colleges, 2015-16</t>
  </si>
  <si>
    <t>Public Two-Year with Bachelor's, 2015-16</t>
  </si>
  <si>
    <t>Public Two-Year 1, 2015-16</t>
  </si>
  <si>
    <t>Public Two-Year 2, 2015-16</t>
  </si>
  <si>
    <t>Public Two-Year 3, 2015-16</t>
  </si>
  <si>
    <t>*When first enrolled at awarding college.</t>
  </si>
  <si>
    <t>Public Four-Year Colleges and Universities, 2016-17</t>
  </si>
  <si>
    <t>Public Four-Year 1 Colleges and Universities, 2016-17</t>
  </si>
  <si>
    <t>Public Four-Year 2 Colleges and Universities, 2016-17</t>
  </si>
  <si>
    <t>Public Four-Year 3 Colleges and Universities, 2016-17</t>
  </si>
  <si>
    <t>Public Four-Year 4 Colleges and Universities, 2016-17</t>
  </si>
  <si>
    <t>Public Four-Year 5 Colleges and Universities, 2016-17</t>
  </si>
  <si>
    <t>Public Four-Year 6 Colleges and Universities, 2016-17</t>
  </si>
  <si>
    <t>Public Two-Year Colleges, 2016-17</t>
  </si>
  <si>
    <t>Public Two-Year with Bachelor's, 2016-17</t>
  </si>
  <si>
    <t>Public Two-Year 1, 2016-17</t>
  </si>
  <si>
    <t>Public Two-Year 2, 2016-17</t>
  </si>
  <si>
    <t>Public Two-Year 3, 2016-17</t>
  </si>
  <si>
    <t>Table 67b</t>
  </si>
  <si>
    <t>Typical Hours Required For Bachelor's Degrees at</t>
  </si>
  <si>
    <t xml:space="preserve">Public Four-Year Colleges and Universities and </t>
  </si>
  <si>
    <t>Public Four-Year Colleges and Universities</t>
  </si>
  <si>
    <t>Public Two-Year Colleges</t>
  </si>
  <si>
    <t>—</t>
  </si>
  <si>
    <t>for Associate's Degrees at Public Two-Year Colleges, 2015-16</t>
  </si>
  <si>
    <t xml:space="preserve"> 62-65</t>
  </si>
  <si>
    <t>for Associate's Degrees at Public Two-Year Colleges, 2016-17</t>
  </si>
  <si>
    <t>Table 56</t>
  </si>
  <si>
    <t xml:space="preserve">Average Years to Degree at College Awarding Bachelor's Degree </t>
  </si>
  <si>
    <t>Difference between transfer student and first time student with no credits while in HS</t>
  </si>
  <si>
    <t>Table 57</t>
  </si>
  <si>
    <t>Table 58</t>
  </si>
  <si>
    <t>Table 59</t>
  </si>
  <si>
    <r>
      <rPr>
        <vertAlign val="superscript"/>
        <sz val="8"/>
        <rFont val="Arial"/>
        <family val="2"/>
      </rPr>
      <t>1</t>
    </r>
    <r>
      <rPr>
        <sz val="8"/>
        <rFont val="Arial"/>
        <family val="2"/>
      </rPr>
      <t>Not able to re-run to identify those graduates who first enrolled as high school students or compute their averages at this time.</t>
    </r>
  </si>
  <si>
    <t>Table 60</t>
  </si>
  <si>
    <t>Table 61</t>
  </si>
  <si>
    <t>Table 62</t>
  </si>
  <si>
    <t>Table 63</t>
  </si>
  <si>
    <t xml:space="preserve">Average Years to Degree at College Awarding Associate's Degree </t>
  </si>
  <si>
    <t>Table 64</t>
  </si>
  <si>
    <t>Table 65</t>
  </si>
  <si>
    <t>Table 66</t>
  </si>
  <si>
    <t>Table 67</t>
  </si>
  <si>
    <t>.</t>
  </si>
  <si>
    <t>Table 44</t>
  </si>
  <si>
    <t>Percent Distribution of Bachelor's Degree Graduates</t>
  </si>
  <si>
    <t>Full-Time* Sub-Total</t>
  </si>
  <si>
    <t>Part-Time* Sub-Total</t>
  </si>
  <si>
    <t>Unknown Whether Full-Time or Part-Time</t>
  </si>
  <si>
    <t>check figs</t>
  </si>
  <si>
    <t>OLD</t>
  </si>
  <si>
    <t>Un- 
known</t>
  </si>
  <si>
    <t>FTIC</t>
  </si>
  <si>
    <t>Trnsf</t>
  </si>
  <si>
    <t>Oth</t>
  </si>
  <si>
    <t>Table 45</t>
  </si>
  <si>
    <t>Distribution of Bachelor's Degree Graduates</t>
  </si>
  <si>
    <t>Table 46</t>
  </si>
  <si>
    <t>Table 47</t>
  </si>
  <si>
    <t>Table 48</t>
  </si>
  <si>
    <t>Table 49</t>
  </si>
  <si>
    <t>Table 50</t>
  </si>
  <si>
    <t>Table 51</t>
  </si>
  <si>
    <t>Percent Distribution of Associate's Degree Graduates</t>
  </si>
  <si>
    <t>Florida**</t>
  </si>
  <si>
    <t>** Represents AA degrees only -- 73 percent of their total associate's degrees.</t>
  </si>
  <si>
    <t>Table 52</t>
  </si>
  <si>
    <t>Distribution of Associate's Degree Graduates</t>
  </si>
  <si>
    <t>Table 53</t>
  </si>
  <si>
    <t>Table 54</t>
  </si>
  <si>
    <t>Table 55</t>
  </si>
  <si>
    <t>Public Two-Year Colleges with Bachelor's, 2015-16</t>
  </si>
  <si>
    <t>Public Two-Year 1 Colleges, 2015-16</t>
  </si>
  <si>
    <t>Public Two-Year 2 Colleges, 2015-16</t>
  </si>
  <si>
    <t>Public Two-Year 3 Colleges, 2015-16</t>
  </si>
  <si>
    <t>Change</t>
  </si>
  <si>
    <t>Public Two-Year Colleges with Bachelor's, 2016-17</t>
  </si>
  <si>
    <t>Public Two-Year 1 Colleges, 2016-17</t>
  </si>
  <si>
    <t>Public Two-Year 2 Colleges, 2016-17</t>
  </si>
  <si>
    <t>Public Two-Year 3 Colleges, 2016-17</t>
  </si>
  <si>
    <t xml:space="preserve">    Feb 2019</t>
  </si>
  <si>
    <t xml:space="preserve">    Feb 2019.</t>
  </si>
  <si>
    <t xml:space="preserve">   Feb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</si>
</sst>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_)"/>
    <numFmt numFmtId="165" formatCode="_(* #,##0_);_(* \(#,##0\);_(* &quot;-&quot;??_);_(@_)"/>
    <numFmt numFmtId="166" formatCode="#,##0.0"/>
    <numFmt numFmtId="167" formatCode="0.0"/>
    <numFmt numFmtId="168" formatCode="0.0%"/>
    <numFmt numFmtId="169" formatCode="0.0_)"/>
    <numFmt numFmtId="170" formatCode="_(* #,##0.0_);_(* \(#,##0.0\);_(* &quot;-&quot;??_);_(@_)"/>
    <numFmt numFmtId="171" formatCode="#,##0.0_);\(#,##0.0\)"/>
    <numFmt numFmtId="172" formatCode="0.00_)"/>
    <numFmt numFmtId="173" formatCode="#,##0.000_);\(#,##0.000\)"/>
  </numFmts>
  <fonts count="43">
    <font>
      <sz val="12"/>
      <name val="AGaramond"/>
    </font>
    <font>
      <sz val="10"/>
      <name val="Arial"/>
      <family val="2"/>
    </font>
    <font>
      <b/>
      <sz val="10"/>
      <name val="Arial"/>
      <family val="2"/>
    </font>
    <font>
      <sz val="10"/>
      <color indexed="12"/>
      <name val="Arial"/>
      <family val="2"/>
    </font>
    <font>
      <sz val="10"/>
      <color rgb="FF0000FF"/>
      <name val="Arial"/>
      <family val="2"/>
    </font>
    <font>
      <b/>
      <sz val="10"/>
      <color rgb="FF0000FF"/>
      <name val="Arial"/>
      <family val="2"/>
    </font>
    <font>
      <b/>
      <sz val="14"/>
      <name val="Arial"/>
      <family val="2"/>
    </font>
    <font>
      <sz val="11"/>
      <name val="Calibri"/>
      <family val="2"/>
      <scheme val="minor"/>
    </font>
    <font>
      <b/>
      <sz val="11"/>
      <color rgb="FF0000FF"/>
      <name val="Calibri"/>
      <family val="2"/>
      <scheme val="minor"/>
    </font>
    <font>
      <b/>
      <sz val="10"/>
      <color rgb="FFFF0000"/>
      <name val="Arial"/>
      <family val="2"/>
    </font>
    <font>
      <b/>
      <sz val="10"/>
      <color rgb="FFC00000"/>
      <name val="Arial"/>
      <family val="2"/>
    </font>
    <font>
      <b/>
      <sz val="14"/>
      <color theme="0"/>
      <name val="Arial"/>
      <family val="2"/>
    </font>
    <font>
      <b/>
      <sz val="8"/>
      <name val="Times New Roman"/>
      <family val="1"/>
    </font>
    <font>
      <b/>
      <sz val="10"/>
      <color theme="0"/>
      <name val="Arial"/>
      <family val="2"/>
    </font>
    <font>
      <sz val="10"/>
      <color rgb="FFC00000"/>
      <name val="Arial"/>
      <family val="2"/>
    </font>
    <font>
      <b/>
      <sz val="8"/>
      <color rgb="FFC00000"/>
      <name val="Times New Roman"/>
      <family val="1"/>
    </font>
    <font>
      <b/>
      <sz val="10"/>
      <color rgb="FF000000"/>
      <name val="Arial"/>
      <family val="2"/>
    </font>
    <font>
      <sz val="10"/>
      <color rgb="FF000000"/>
      <name val="Arial"/>
      <family val="2"/>
    </font>
    <font>
      <i/>
      <sz val="10"/>
      <color rgb="FF000000"/>
      <name val="Arial"/>
      <family val="2"/>
    </font>
    <font>
      <sz val="8"/>
      <color rgb="FF000000"/>
      <name val="Tahoma"/>
      <family val="2"/>
    </font>
    <font>
      <b/>
      <sz val="11"/>
      <color theme="1"/>
      <name val="Calibri"/>
      <family val="2"/>
      <scheme val="minor"/>
    </font>
    <font>
      <b/>
      <sz val="11"/>
      <color rgb="FFC00000"/>
      <name val="Calibri"/>
      <family val="2"/>
      <scheme val="minor"/>
    </font>
    <font>
      <sz val="10"/>
      <name val="Arial, Helvetica"/>
    </font>
    <font>
      <sz val="10"/>
      <color rgb="FF9C0000"/>
      <name val="Arial"/>
      <family val="2"/>
    </font>
    <font>
      <sz val="10"/>
      <color rgb="FFFFFFFF"/>
      <name val="Arial"/>
      <family val="2"/>
    </font>
    <font>
      <b/>
      <sz val="10"/>
      <name val="Times New Roman"/>
      <family val="1"/>
    </font>
    <font>
      <b/>
      <sz val="10"/>
      <color rgb="FFC00000"/>
      <name val="Times New Roman"/>
      <family val="1"/>
    </font>
    <font>
      <sz val="9"/>
      <color indexed="81"/>
      <name val="Tahoma"/>
      <family val="2"/>
    </font>
    <font>
      <b/>
      <i/>
      <sz val="10"/>
      <color rgb="FFC00000"/>
      <name val="Arial"/>
      <family val="2"/>
    </font>
    <font>
      <sz val="12"/>
      <name val="AGaramond"/>
      <family val="3"/>
    </font>
    <font>
      <b/>
      <sz val="9"/>
      <color indexed="81"/>
      <name val="Tahoma"/>
      <family val="2"/>
    </font>
    <font>
      <b/>
      <sz val="12"/>
      <name val="Arial"/>
      <family val="2"/>
    </font>
    <font>
      <b/>
      <sz val="9"/>
      <name val="Arial"/>
      <family val="2"/>
    </font>
    <font>
      <b/>
      <sz val="9"/>
      <name val="AGaramond"/>
      <family val="3"/>
    </font>
    <font>
      <sz val="12"/>
      <color rgb="FFC00000"/>
      <name val="AGaramond"/>
      <family val="3"/>
    </font>
    <font>
      <sz val="8"/>
      <name val="Arial"/>
      <family val="2"/>
    </font>
    <font>
      <b/>
      <sz val="10"/>
      <color indexed="81"/>
      <name val="Tahoma"/>
      <family val="2"/>
    </font>
    <font>
      <sz val="10"/>
      <color indexed="81"/>
      <name val="Tahoma"/>
      <family val="2"/>
    </font>
    <font>
      <sz val="9"/>
      <name val="Arial"/>
      <family val="2"/>
    </font>
    <font>
      <vertAlign val="superscript"/>
      <sz val="8"/>
      <name val="Arial"/>
      <family val="2"/>
    </font>
    <font>
      <sz val="10"/>
      <color theme="0"/>
      <name val="Arial"/>
      <family val="2"/>
    </font>
    <font>
      <sz val="10"/>
      <color theme="1"/>
      <name val="Arial"/>
      <family val="2"/>
    </font>
    <font>
      <sz val="8"/>
      <name val="Calibri"/>
      <family val="2"/>
    </font>
  </fonts>
  <fills count="46">
    <fill>
      <patternFill patternType="none"/>
    </fill>
    <fill>
      <patternFill patternType="gray125"/>
    </fill>
    <fill>
      <patternFill patternType="solid">
        <fgColor indexed="13"/>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indexed="47"/>
      </patternFill>
    </fill>
    <fill>
      <patternFill patternType="solid">
        <fgColor indexed="47"/>
        <bgColor indexed="42"/>
      </patternFill>
    </fill>
    <fill>
      <patternFill patternType="solid">
        <fgColor rgb="FFFFFFFF"/>
        <bgColor rgb="FFFFFFFF"/>
      </patternFill>
    </fill>
    <fill>
      <patternFill patternType="solid">
        <fgColor rgb="FFFCD5B4"/>
        <bgColor rgb="FFFCD5B4"/>
      </patternFill>
    </fill>
    <fill>
      <patternFill patternType="solid">
        <fgColor theme="9" tint="0.59999389629810485"/>
        <bgColor theme="9" tint="0.59999389629810485"/>
      </patternFill>
    </fill>
    <fill>
      <patternFill patternType="solid">
        <fgColor rgb="FFFFCC99"/>
        <bgColor rgb="FFFFCC99"/>
      </patternFill>
    </fill>
    <fill>
      <patternFill patternType="solid">
        <fgColor rgb="FFFFCC99"/>
        <bgColor indexed="64"/>
      </patternFill>
    </fill>
    <fill>
      <patternFill patternType="solid">
        <fgColor indexed="42"/>
      </patternFill>
    </fill>
    <fill>
      <patternFill patternType="solid">
        <fgColor indexed="15"/>
        <bgColor indexed="64"/>
      </patternFill>
    </fill>
    <fill>
      <patternFill patternType="solid">
        <fgColor rgb="FF00ABEA"/>
        <bgColor rgb="FF00ABEA"/>
      </patternFill>
    </fill>
    <fill>
      <patternFill patternType="solid">
        <fgColor rgb="FF00FFFF"/>
        <bgColor indexed="64"/>
      </patternFill>
    </fill>
    <fill>
      <patternFill patternType="solid">
        <fgColor indexed="44"/>
      </patternFill>
    </fill>
    <fill>
      <patternFill patternType="solid">
        <fgColor rgb="FF99CCFF"/>
        <bgColor rgb="FF99CCFF"/>
      </patternFill>
    </fill>
    <fill>
      <patternFill patternType="solid">
        <fgColor indexed="44"/>
        <bgColor indexed="42"/>
      </patternFill>
    </fill>
    <fill>
      <patternFill patternType="solid">
        <fgColor rgb="FF99CCFF"/>
        <bgColor indexed="64"/>
      </patternFill>
    </fill>
    <fill>
      <patternFill patternType="solid">
        <fgColor indexed="51"/>
      </patternFill>
    </fill>
    <fill>
      <patternFill patternType="solid">
        <fgColor rgb="FFFFCC00"/>
        <bgColor indexed="64"/>
      </patternFill>
    </fill>
    <fill>
      <patternFill patternType="solid">
        <fgColor rgb="FFCCFFCC"/>
        <bgColor indexed="64"/>
      </patternFill>
    </fill>
    <fill>
      <patternFill patternType="solid">
        <fgColor indexed="46"/>
      </patternFill>
    </fill>
    <fill>
      <patternFill patternType="solid">
        <fgColor rgb="FF99CCFF"/>
      </patternFill>
    </fill>
    <fill>
      <patternFill patternType="solid">
        <fgColor indexed="45"/>
      </patternFill>
    </fill>
    <fill>
      <patternFill patternType="solid">
        <fgColor rgb="FFFFC8C8"/>
        <bgColor rgb="FFFFC8C8"/>
      </patternFill>
    </fill>
    <fill>
      <patternFill patternType="solid">
        <fgColor rgb="FFFF0000"/>
        <bgColor rgb="FFFF0000"/>
      </patternFill>
    </fill>
    <fill>
      <patternFill patternType="solid">
        <fgColor indexed="45"/>
        <bgColor indexed="42"/>
      </patternFill>
    </fill>
    <fill>
      <patternFill patternType="solid">
        <fgColor indexed="43"/>
      </patternFill>
    </fill>
    <fill>
      <patternFill patternType="solid">
        <fgColor rgb="FFFFFF99"/>
        <bgColor indexed="64"/>
      </patternFill>
    </fill>
    <fill>
      <patternFill patternType="solid">
        <fgColor indexed="43"/>
        <bgColor indexed="64"/>
      </patternFill>
    </fill>
    <fill>
      <patternFill patternType="solid">
        <fgColor rgb="FFCCFFCC"/>
        <bgColor rgb="FFCCFFCC"/>
      </patternFill>
    </fill>
    <fill>
      <patternFill patternType="solid">
        <fgColor indexed="42"/>
        <bgColor indexed="42"/>
      </patternFill>
    </fill>
    <fill>
      <patternFill patternType="solid">
        <fgColor rgb="FFCC99FF"/>
        <bgColor indexed="64"/>
      </patternFill>
    </fill>
    <fill>
      <patternFill patternType="solid">
        <fgColor rgb="FFCC99FF"/>
        <bgColor rgb="FFCC99FF"/>
      </patternFill>
    </fill>
    <fill>
      <patternFill patternType="solid">
        <fgColor theme="5" tint="0.59999389629810485"/>
        <bgColor indexed="64"/>
      </patternFill>
    </fill>
    <fill>
      <patternFill patternType="solid">
        <fgColor rgb="FFE6B8B7"/>
        <bgColor indexed="64"/>
      </patternFill>
    </fill>
    <fill>
      <patternFill patternType="solid">
        <fgColor indexed="47"/>
        <bgColor indexed="64"/>
      </patternFill>
    </fill>
    <fill>
      <patternFill patternType="solid">
        <fgColor rgb="FF92D050"/>
        <bgColor indexed="64"/>
      </patternFill>
    </fill>
  </fills>
  <borders count="92">
    <border>
      <left/>
      <right/>
      <top/>
      <bottom/>
      <diagonal/>
    </border>
    <border>
      <left/>
      <right/>
      <top style="thin">
        <color auto="1"/>
      </top>
      <bottom/>
      <diagonal/>
    </border>
    <border>
      <left style="thin">
        <color auto="1"/>
      </left>
      <right/>
      <top style="thin">
        <color auto="1"/>
      </top>
      <bottom/>
      <diagonal/>
    </border>
    <border>
      <left style="double">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style="thin">
        <color auto="1"/>
      </bottom>
      <diagonal/>
    </border>
    <border>
      <left style="double">
        <color auto="1"/>
      </left>
      <right/>
      <top/>
      <bottom/>
      <diagonal/>
    </border>
    <border>
      <left style="thin">
        <color auto="1"/>
      </left>
      <right style="thin">
        <color auto="1"/>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double">
        <color auto="1"/>
      </bottom>
      <diagonal/>
    </border>
    <border>
      <left/>
      <right style="thin">
        <color rgb="FFC1C1C1"/>
      </right>
      <top/>
      <bottom style="thin">
        <color rgb="FFC1C1C1"/>
      </bottom>
      <diagonal/>
    </border>
    <border>
      <left/>
      <right/>
      <top style="thin">
        <color rgb="FF999999"/>
      </top>
      <bottom style="thin">
        <color indexed="64"/>
      </bottom>
      <diagonal/>
    </border>
    <border>
      <left style="thin">
        <color indexed="65"/>
      </left>
      <right/>
      <top style="thin">
        <color rgb="FF999999"/>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4"/>
      </left>
      <right/>
      <top/>
      <bottom style="thin">
        <color indexed="8"/>
      </bottom>
      <diagonal/>
    </border>
    <border>
      <left/>
      <right/>
      <top style="thin">
        <color indexed="65"/>
      </top>
      <bottom/>
      <diagonal/>
    </border>
    <border>
      <left style="thin">
        <color indexed="65"/>
      </left>
      <right/>
      <top style="thin">
        <color indexed="65"/>
      </top>
      <bottom/>
      <diagonal/>
    </border>
    <border>
      <left style="thin">
        <color rgb="FF999999"/>
      </left>
      <right style="thin">
        <color indexed="64"/>
      </right>
      <top style="thin">
        <color rgb="FF999999"/>
      </top>
      <bottom/>
      <diagonal/>
    </border>
    <border>
      <left style="thin">
        <color rgb="FF999999"/>
      </left>
      <right style="thin">
        <color rgb="FF999999"/>
      </right>
      <top style="thin">
        <color rgb="FF999999"/>
      </top>
      <bottom/>
      <diagonal/>
    </border>
    <border>
      <left style="thin">
        <color indexed="64"/>
      </left>
      <right/>
      <top style="thin">
        <color indexed="8"/>
      </top>
      <bottom/>
      <diagonal/>
    </border>
    <border>
      <left style="thin">
        <color indexed="65"/>
      </left>
      <right/>
      <top style="thin">
        <color indexed="8"/>
      </top>
      <bottom/>
      <diagonal/>
    </border>
    <border>
      <left style="thin">
        <color indexed="8"/>
      </left>
      <right/>
      <top style="thin">
        <color indexed="8"/>
      </top>
      <bottom/>
      <diagonal/>
    </border>
    <border>
      <left/>
      <right/>
      <top style="thin">
        <color indexed="8"/>
      </top>
      <bottom/>
      <diagonal/>
    </border>
    <border>
      <left/>
      <right/>
      <top style="thin">
        <color rgb="FF999999"/>
      </top>
      <bottom/>
      <diagonal/>
    </border>
    <border>
      <left style="thin">
        <color rgb="FF999999"/>
      </left>
      <right/>
      <top style="thin">
        <color indexed="65"/>
      </top>
      <bottom/>
      <diagonal/>
    </border>
    <border>
      <left style="thin">
        <color rgb="FF999999"/>
      </left>
      <right style="thin">
        <color rgb="FF999999"/>
      </right>
      <top style="thin">
        <color indexed="65"/>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8"/>
      </left>
      <right/>
      <top style="thin">
        <color indexed="8"/>
      </top>
      <bottom style="thin">
        <color indexed="64"/>
      </bottom>
      <diagonal/>
    </border>
    <border>
      <left style="thin">
        <color indexed="8"/>
      </left>
      <right/>
      <top style="thin">
        <color indexed="64"/>
      </top>
      <bottom/>
      <diagonal/>
    </border>
    <border>
      <left/>
      <right/>
      <top style="thin">
        <color indexed="64"/>
      </top>
      <bottom/>
      <diagonal/>
    </border>
    <border>
      <left style="thin">
        <color rgb="FF999999"/>
      </left>
      <right/>
      <top/>
      <bottom/>
      <diagonal/>
    </border>
    <border>
      <left style="thin">
        <color rgb="FF999999"/>
      </left>
      <right style="thin">
        <color rgb="FF999999"/>
      </right>
      <top/>
      <bottom/>
      <diagonal/>
    </border>
    <border>
      <left/>
      <right style="thin">
        <color indexed="8"/>
      </right>
      <top/>
      <bottom style="thin">
        <color indexed="64"/>
      </bottom>
      <diagonal/>
    </border>
    <border>
      <left style="thin">
        <color indexed="8"/>
      </left>
      <right/>
      <top/>
      <bottom style="thin">
        <color indexed="8"/>
      </bottom>
      <diagonal/>
    </border>
    <border>
      <left/>
      <right/>
      <top/>
      <bottom style="thin">
        <color indexed="8"/>
      </bottom>
      <diagonal/>
    </border>
    <border>
      <left/>
      <right/>
      <top/>
      <bottom style="thin">
        <color indexed="64"/>
      </bottom>
      <diagonal/>
    </border>
    <border>
      <left/>
      <right/>
      <top/>
      <bottom style="medium">
        <color indexed="64"/>
      </bottom>
      <diagonal/>
    </border>
    <border>
      <left/>
      <right style="thin">
        <color indexed="8"/>
      </right>
      <top/>
      <bottom style="medium">
        <color indexed="64"/>
      </bottom>
      <diagonal/>
    </border>
    <border>
      <left style="thin">
        <color indexed="8"/>
      </left>
      <right/>
      <top/>
      <bottom style="medium">
        <color indexed="64"/>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8"/>
      </left>
      <right style="thin">
        <color indexed="8"/>
      </right>
      <top style="thin">
        <color indexed="65"/>
      </top>
      <bottom/>
      <diagonal/>
    </border>
    <border>
      <left style="thin">
        <color rgb="FF999999"/>
      </left>
      <right/>
      <top/>
      <bottom style="thin">
        <color indexed="64"/>
      </bottom>
      <diagonal/>
    </border>
    <border>
      <left/>
      <right/>
      <top/>
      <bottom style="thin">
        <color indexed="64"/>
      </bottom>
      <diagonal/>
    </border>
    <border>
      <left style="thin">
        <color rgb="FF999999"/>
      </left>
      <right style="thin">
        <color rgb="FF999999"/>
      </right>
      <top/>
      <bottom style="thin">
        <color indexed="64"/>
      </bottom>
      <diagonal/>
    </border>
    <border>
      <left style="thin">
        <color indexed="64"/>
      </left>
      <right style="thin">
        <color indexed="64"/>
      </right>
      <top/>
      <bottom style="thin">
        <color indexed="64"/>
      </bottom>
      <diagonal/>
    </border>
    <border>
      <left style="thin">
        <color rgb="FF999999"/>
      </left>
      <right/>
      <top style="thick">
        <color indexed="8"/>
      </top>
      <bottom/>
      <diagonal/>
    </border>
    <border>
      <left/>
      <right/>
      <top style="thick">
        <color indexed="8"/>
      </top>
      <bottom/>
      <diagonal/>
    </border>
    <border>
      <left style="thin">
        <color rgb="FF999999"/>
      </left>
      <right style="thin">
        <color rgb="FF999999"/>
      </right>
      <top style="thick">
        <color indexed="8"/>
      </top>
      <bottom/>
      <diagonal/>
    </border>
    <border>
      <left style="thin">
        <color indexed="64"/>
      </left>
      <right style="thin">
        <color indexed="64"/>
      </right>
      <top style="thick">
        <color indexed="8"/>
      </top>
      <bottom/>
      <diagonal/>
    </border>
    <border>
      <left style="thin">
        <color rgb="FF999999"/>
      </left>
      <right/>
      <top/>
      <bottom style="thick">
        <color indexed="8"/>
      </bottom>
      <diagonal/>
    </border>
    <border>
      <left/>
      <right/>
      <top/>
      <bottom style="thick">
        <color indexed="8"/>
      </bottom>
      <diagonal/>
    </border>
    <border>
      <left style="thin">
        <color rgb="FF999999"/>
      </left>
      <right style="thin">
        <color rgb="FF999999"/>
      </right>
      <top/>
      <bottom style="thick">
        <color indexed="8"/>
      </bottom>
      <diagonal/>
    </border>
    <border>
      <left style="thin">
        <color indexed="64"/>
      </left>
      <right style="thin">
        <color indexed="64"/>
      </right>
      <top/>
      <bottom style="thick">
        <color indexed="8"/>
      </bottom>
      <diagonal/>
    </border>
    <border>
      <left style="thin">
        <color indexed="64"/>
      </left>
      <right style="thin">
        <color indexed="64"/>
      </right>
      <top/>
      <bottom style="medium">
        <color indexed="64"/>
      </bottom>
      <diagonal/>
    </border>
    <border>
      <left style="thin">
        <color rgb="FF999999"/>
      </left>
      <right/>
      <top style="thin">
        <color rgb="FF999999"/>
      </top>
      <bottom style="thin">
        <color indexed="64"/>
      </bottom>
      <diagonal/>
    </border>
    <border>
      <left style="thin">
        <color rgb="FF999999"/>
      </left>
      <right style="thin">
        <color rgb="FF999999"/>
      </right>
      <top style="thin">
        <color rgb="FF999999"/>
      </top>
      <bottom style="thin">
        <color indexed="64"/>
      </bottom>
      <diagonal/>
    </border>
    <border>
      <left style="thin">
        <color rgb="FF999999"/>
      </left>
      <right/>
      <top style="thin">
        <color rgb="FF999999"/>
      </top>
      <bottom style="medium">
        <color indexed="64"/>
      </bottom>
      <diagonal/>
    </border>
    <border>
      <left style="thin">
        <color indexed="65"/>
      </left>
      <right/>
      <top style="thin">
        <color rgb="FF999999"/>
      </top>
      <bottom style="medium">
        <color indexed="64"/>
      </bottom>
      <diagonal/>
    </border>
    <border>
      <left/>
      <right/>
      <top style="thin">
        <color rgb="FF999999"/>
      </top>
      <bottom style="medium">
        <color indexed="64"/>
      </bottom>
      <diagonal/>
    </border>
    <border>
      <left style="thin">
        <color rgb="FF999999"/>
      </left>
      <right style="thin">
        <color rgb="FF999999"/>
      </right>
      <top style="thin">
        <color rgb="FF999999"/>
      </top>
      <bottom style="medium">
        <color indexed="64"/>
      </bottom>
      <diagonal/>
    </border>
    <border>
      <left style="thin">
        <color auto="1"/>
      </left>
      <right/>
      <top/>
      <bottom style="thin">
        <color auto="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s>
  <cellStyleXfs count="10">
    <xf numFmtId="164" fontId="0" fillId="0" borderId="0"/>
    <xf numFmtId="38" fontId="4" fillId="7" borderId="10">
      <alignment horizontal="right"/>
    </xf>
    <xf numFmtId="38" fontId="4" fillId="5" borderId="10">
      <alignment horizontal="right"/>
    </xf>
    <xf numFmtId="9" fontId="4" fillId="7" borderId="10">
      <alignment horizontal="right"/>
    </xf>
    <xf numFmtId="9" fontId="4" fillId="5" borderId="10">
      <alignment horizontal="right"/>
    </xf>
    <xf numFmtId="37" fontId="1" fillId="0" borderId="10">
      <alignment horizontal="center" vertical="top"/>
      <protection locked="0"/>
    </xf>
    <xf numFmtId="37" fontId="1" fillId="3" borderId="10">
      <protection locked="0"/>
    </xf>
    <xf numFmtId="9" fontId="29" fillId="0" borderId="0" applyFont="0" applyFill="0" applyBorder="0" applyAlignment="0" applyProtection="0"/>
    <xf numFmtId="43" fontId="29" fillId="0" borderId="0" applyFont="0" applyFill="0" applyBorder="0" applyAlignment="0" applyProtection="0"/>
    <xf numFmtId="43" fontId="41" fillId="0" borderId="0" applyFont="0" applyFill="0" applyBorder="0" applyAlignment="0" applyProtection="0"/>
  </cellStyleXfs>
  <cellXfs count="655">
    <xf numFmtId="164" fontId="0" fillId="0" borderId="0" xfId="0"/>
    <xf numFmtId="1" fontId="1" fillId="21" borderId="0" xfId="0" applyNumberFormat="1" applyFont="1" applyFill="1" applyAlignment="1" applyProtection="1">
      <alignment horizontal="center"/>
      <protection locked="0"/>
    </xf>
    <xf numFmtId="1" fontId="10" fillId="21" borderId="0" xfId="0" applyNumberFormat="1" applyFont="1" applyFill="1" applyAlignment="1" applyProtection="1">
      <alignment horizontal="center"/>
      <protection locked="0"/>
    </xf>
    <xf numFmtId="3" fontId="10" fillId="19" borderId="0" xfId="0" applyNumberFormat="1" applyFont="1" applyFill="1" applyAlignment="1" applyProtection="1">
      <alignment horizontal="left"/>
      <protection locked="0"/>
    </xf>
    <xf numFmtId="49" fontId="9" fillId="19" borderId="0" xfId="0" applyNumberFormat="1" applyFont="1" applyFill="1" applyAlignment="1" applyProtection="1">
      <alignment horizontal="left"/>
      <protection locked="0"/>
    </xf>
    <xf numFmtId="49" fontId="1" fillId="20" borderId="0" xfId="0" applyNumberFormat="1" applyFont="1" applyFill="1" applyAlignment="1" applyProtection="1">
      <alignment horizontal="left"/>
      <protection locked="0"/>
    </xf>
    <xf numFmtId="49" fontId="10" fillId="19" borderId="0" xfId="0" applyNumberFormat="1" applyFont="1" applyFill="1" applyAlignment="1" applyProtection="1">
      <alignment horizontal="left"/>
      <protection locked="0"/>
    </xf>
    <xf numFmtId="0" fontId="1" fillId="13" borderId="16" xfId="0" applyNumberFormat="1" applyFont="1" applyFill="1" applyBorder="1" applyAlignment="1" applyProtection="1">
      <alignment horizontal="right" wrapText="1"/>
      <protection locked="0"/>
    </xf>
    <xf numFmtId="3" fontId="1" fillId="13" borderId="16" xfId="0" applyNumberFormat="1" applyFont="1" applyFill="1" applyBorder="1" applyAlignment="1" applyProtection="1">
      <alignment horizontal="right" wrapText="1"/>
      <protection locked="0"/>
    </xf>
    <xf numFmtId="1" fontId="1" fillId="19" borderId="0" xfId="0" applyNumberFormat="1" applyFont="1" applyFill="1" applyAlignment="1" applyProtection="1">
      <alignment horizontal="center"/>
      <protection locked="0"/>
    </xf>
    <xf numFmtId="49" fontId="2" fillId="19" borderId="0" xfId="0" applyNumberFormat="1" applyFont="1" applyFill="1" applyAlignment="1" applyProtection="1">
      <alignment horizontal="left"/>
      <protection locked="0"/>
    </xf>
    <xf numFmtId="49" fontId="1" fillId="19" borderId="0" xfId="0" applyNumberFormat="1" applyFont="1" applyFill="1" applyAlignment="1" applyProtection="1">
      <alignment horizontal="left"/>
      <protection locked="0"/>
    </xf>
    <xf numFmtId="49" fontId="1" fillId="19" borderId="0" xfId="0" applyNumberFormat="1" applyFont="1" applyFill="1" applyAlignment="1" applyProtection="1">
      <alignment horizontal="center"/>
      <protection locked="0"/>
    </xf>
    <xf numFmtId="1" fontId="1" fillId="18" borderId="0" xfId="0" applyNumberFormat="1" applyFont="1" applyFill="1" applyAlignment="1" applyProtection="1">
      <alignment horizontal="center"/>
      <protection locked="0"/>
    </xf>
    <xf numFmtId="49" fontId="10" fillId="18" borderId="0" xfId="0" applyNumberFormat="1" applyFont="1" applyFill="1" applyAlignment="1" applyProtection="1">
      <alignment horizontal="left"/>
      <protection locked="0"/>
    </xf>
    <xf numFmtId="49" fontId="1" fillId="18" borderId="0" xfId="0" applyNumberFormat="1" applyFont="1" applyFill="1" applyAlignment="1" applyProtection="1">
      <alignment horizontal="left"/>
      <protection locked="0"/>
    </xf>
    <xf numFmtId="49" fontId="1" fillId="18" borderId="11" xfId="0" applyNumberFormat="1" applyFont="1" applyFill="1" applyBorder="1" applyAlignment="1" applyProtection="1">
      <alignment horizontal="center"/>
      <protection locked="0"/>
    </xf>
    <xf numFmtId="1" fontId="10" fillId="17" borderId="0" xfId="0" applyNumberFormat="1" applyFont="1" applyFill="1" applyAlignment="1" applyProtection="1">
      <alignment horizontal="center"/>
      <protection locked="0"/>
    </xf>
    <xf numFmtId="164" fontId="10" fillId="11" borderId="0" xfId="0" applyFont="1" applyFill="1" applyAlignment="1" applyProtection="1">
      <alignment horizontal="left"/>
      <protection locked="0"/>
    </xf>
    <xf numFmtId="49" fontId="2" fillId="11" borderId="0" xfId="0" applyNumberFormat="1" applyFont="1" applyFill="1" applyAlignment="1" applyProtection="1">
      <alignment horizontal="left"/>
      <protection locked="0"/>
    </xf>
    <xf numFmtId="0" fontId="2" fillId="0" borderId="4" xfId="0" applyNumberFormat="1" applyFont="1" applyBorder="1" applyAlignment="1">
      <alignment horizontal="left" vertical="center"/>
    </xf>
    <xf numFmtId="0" fontId="2" fillId="0" borderId="4" xfId="0" applyNumberFormat="1" applyFont="1" applyBorder="1" applyAlignment="1">
      <alignment horizontal="centerContinuous" vertical="center"/>
    </xf>
    <xf numFmtId="0" fontId="2" fillId="0" borderId="4" xfId="0" applyNumberFormat="1" applyFont="1" applyBorder="1" applyAlignment="1">
      <alignment horizontal="centerContinuous" vertical="center" wrapText="1"/>
    </xf>
    <xf numFmtId="0" fontId="2" fillId="0" borderId="5" xfId="0" applyNumberFormat="1" applyFont="1" applyBorder="1" applyAlignment="1">
      <alignment horizontal="left" vertical="center"/>
    </xf>
    <xf numFmtId="0" fontId="2" fillId="0" borderId="2" xfId="0" applyNumberFormat="1" applyFont="1" applyBorder="1" applyAlignment="1">
      <alignment horizontal="center" wrapText="1"/>
    </xf>
    <xf numFmtId="0" fontId="2" fillId="0" borderId="11" xfId="0" applyNumberFormat="1" applyFont="1" applyBorder="1" applyAlignment="1">
      <alignment horizontal="center" wrapText="1"/>
    </xf>
    <xf numFmtId="0" fontId="2" fillId="0" borderId="1" xfId="0" applyNumberFormat="1" applyFont="1" applyBorder="1" applyAlignment="1">
      <alignment horizontal="center" wrapText="1"/>
    </xf>
    <xf numFmtId="0" fontId="2" fillId="0" borderId="11" xfId="0" applyNumberFormat="1" applyFont="1" applyBorder="1" applyAlignment="1">
      <alignment horizontal="left" vertical="center"/>
    </xf>
    <xf numFmtId="0" fontId="2" fillId="0" borderId="12" xfId="0" applyNumberFormat="1" applyFont="1" applyBorder="1" applyAlignment="1">
      <alignment horizontal="left" vertical="center"/>
    </xf>
    <xf numFmtId="0" fontId="6" fillId="0" borderId="12" xfId="0" applyNumberFormat="1" applyFont="1" applyBorder="1" applyAlignment="1">
      <alignment horizontal="left"/>
    </xf>
    <xf numFmtId="0" fontId="10" fillId="0" borderId="2" xfId="0" applyNumberFormat="1" applyFont="1" applyBorder="1" applyAlignment="1">
      <alignment horizontal="centerContinuous" wrapText="1"/>
    </xf>
    <xf numFmtId="0" fontId="10" fillId="0" borderId="1" xfId="0" applyNumberFormat="1" applyFont="1" applyBorder="1" applyAlignment="1">
      <alignment horizontal="centerContinuous" wrapText="1"/>
    </xf>
    <xf numFmtId="0" fontId="10" fillId="0" borderId="11" xfId="0" applyNumberFormat="1" applyFont="1" applyBorder="1" applyAlignment="1">
      <alignment horizontal="centerContinuous" wrapText="1"/>
    </xf>
    <xf numFmtId="0" fontId="2" fillId="0" borderId="10" xfId="0" applyNumberFormat="1" applyFont="1" applyBorder="1" applyAlignment="1">
      <alignment horizontal="centerContinuous" wrapText="1"/>
    </xf>
    <xf numFmtId="0" fontId="5" fillId="0" borderId="7" xfId="0" applyNumberFormat="1" applyFont="1" applyBorder="1" applyAlignment="1">
      <alignment horizontal="centerContinuous" wrapText="1"/>
    </xf>
    <xf numFmtId="0" fontId="2" fillId="0" borderId="7" xfId="0" applyNumberFormat="1" applyFont="1" applyBorder="1" applyAlignment="1">
      <alignment horizontal="centerContinuous" wrapText="1"/>
    </xf>
    <xf numFmtId="0" fontId="2" fillId="0" borderId="5" xfId="0" applyNumberFormat="1" applyFont="1" applyBorder="1" applyAlignment="1">
      <alignment horizontal="centerContinuous" wrapText="1"/>
    </xf>
    <xf numFmtId="0" fontId="2" fillId="0" borderId="16" xfId="0" applyNumberFormat="1" applyFont="1" applyBorder="1" applyAlignment="1">
      <alignment horizontal="centerContinuous" wrapText="1"/>
    </xf>
    <xf numFmtId="0" fontId="2" fillId="0" borderId="12" xfId="0" applyNumberFormat="1" applyFont="1" applyBorder="1" applyAlignment="1">
      <alignment horizontal="centerContinuous" wrapText="1"/>
    </xf>
    <xf numFmtId="0" fontId="2" fillId="0" borderId="8" xfId="0" applyNumberFormat="1" applyFont="1" applyBorder="1" applyAlignment="1">
      <alignment horizontal="centerContinuous" wrapText="1"/>
    </xf>
    <xf numFmtId="0" fontId="2" fillId="0" borderId="16" xfId="0" applyNumberFormat="1" applyFont="1" applyBorder="1" applyAlignment="1">
      <alignment horizontal="center" wrapText="1"/>
    </xf>
    <xf numFmtId="3" fontId="2" fillId="0" borderId="10" xfId="0" applyNumberFormat="1" applyFont="1" applyBorder="1" applyAlignment="1" applyProtection="1">
      <alignment horizontal="right" wrapText="1"/>
      <protection locked="0"/>
    </xf>
    <xf numFmtId="1" fontId="2" fillId="0" borderId="4" xfId="0" applyNumberFormat="1" applyFont="1" applyBorder="1" applyAlignment="1">
      <alignment horizontal="centerContinuous" vertical="center"/>
    </xf>
    <xf numFmtId="1" fontId="2" fillId="0" borderId="5" xfId="0" applyNumberFormat="1" applyFont="1" applyBorder="1" applyAlignment="1">
      <alignment horizontal="centerContinuous" wrapText="1"/>
    </xf>
    <xf numFmtId="1" fontId="2" fillId="0" borderId="16" xfId="0" applyNumberFormat="1" applyFont="1" applyBorder="1" applyAlignment="1">
      <alignment horizontal="center" wrapText="1"/>
    </xf>
    <xf numFmtId="1" fontId="2" fillId="0" borderId="4" xfId="0" applyNumberFormat="1" applyFont="1" applyBorder="1" applyAlignment="1">
      <alignment horizontal="left"/>
    </xf>
    <xf numFmtId="1" fontId="2" fillId="0" borderId="15" xfId="0" applyNumberFormat="1" applyFont="1" applyBorder="1" applyAlignment="1">
      <alignment horizontal="center" wrapText="1"/>
    </xf>
    <xf numFmtId="1" fontId="2" fillId="0" borderId="6" xfId="0" applyNumberFormat="1" applyFont="1" applyBorder="1" applyAlignment="1">
      <alignment horizontal="center" wrapText="1"/>
    </xf>
    <xf numFmtId="1" fontId="2" fillId="0" borderId="10" xfId="0" applyNumberFormat="1" applyFont="1" applyBorder="1" applyAlignment="1">
      <alignment horizontal="centerContinuous" wrapText="1"/>
    </xf>
    <xf numFmtId="1" fontId="2" fillId="0" borderId="12" xfId="0" applyNumberFormat="1" applyFont="1" applyBorder="1" applyAlignment="1">
      <alignment horizontal="center" wrapText="1"/>
    </xf>
    <xf numFmtId="1" fontId="2" fillId="0" borderId="4" xfId="0" applyNumberFormat="1" applyFont="1" applyBorder="1" applyAlignment="1">
      <alignment horizontal="left" vertical="center"/>
    </xf>
    <xf numFmtId="167" fontId="2" fillId="0" borderId="4" xfId="0" applyNumberFormat="1" applyFont="1" applyBorder="1" applyAlignment="1">
      <alignment horizontal="centerContinuous" vertical="center"/>
    </xf>
    <xf numFmtId="167" fontId="2" fillId="0" borderId="5" xfId="0" applyNumberFormat="1" applyFont="1" applyBorder="1" applyAlignment="1">
      <alignment horizontal="centerContinuous" wrapText="1"/>
    </xf>
    <xf numFmtId="167" fontId="2" fillId="0" borderId="16" xfId="0" applyNumberFormat="1" applyFont="1" applyBorder="1" applyAlignment="1">
      <alignment horizontal="center" wrapText="1"/>
    </xf>
    <xf numFmtId="1" fontId="2" fillId="0" borderId="7" xfId="0" applyNumberFormat="1" applyFont="1" applyBorder="1" applyAlignment="1">
      <alignment horizontal="centerContinuous" wrapText="1"/>
    </xf>
    <xf numFmtId="1" fontId="2" fillId="0" borderId="12" xfId="0" applyNumberFormat="1" applyFont="1" applyBorder="1" applyAlignment="1">
      <alignment horizontal="centerContinuous" wrapText="1"/>
    </xf>
    <xf numFmtId="167" fontId="2" fillId="0" borderId="4" xfId="0" applyNumberFormat="1" applyFont="1" applyBorder="1" applyAlignment="1">
      <alignment horizontal="left" vertical="center"/>
    </xf>
    <xf numFmtId="167" fontId="2" fillId="0" borderId="7" xfId="0" applyNumberFormat="1" applyFont="1" applyBorder="1" applyAlignment="1">
      <alignment horizontal="centerContinuous" wrapText="1"/>
    </xf>
    <xf numFmtId="0" fontId="2" fillId="0" borderId="4" xfId="0" applyNumberFormat="1" applyFont="1" applyBorder="1" applyAlignment="1">
      <alignment vertical="center"/>
    </xf>
    <xf numFmtId="0" fontId="2" fillId="0" borderId="12" xfId="0" applyNumberFormat="1" applyFont="1" applyBorder="1"/>
    <xf numFmtId="1" fontId="2" fillId="0" borderId="4" xfId="0" applyNumberFormat="1" applyFont="1" applyBorder="1"/>
    <xf numFmtId="0" fontId="2" fillId="0" borderId="4" xfId="0" applyNumberFormat="1" applyFont="1" applyBorder="1"/>
    <xf numFmtId="167" fontId="2" fillId="0" borderId="4" xfId="0" applyNumberFormat="1" applyFont="1" applyBorder="1"/>
    <xf numFmtId="0" fontId="2" fillId="0" borderId="2" xfId="0" applyNumberFormat="1" applyFont="1" applyBorder="1"/>
    <xf numFmtId="0" fontId="2" fillId="0" borderId="15" xfId="0" applyNumberFormat="1" applyFont="1" applyBorder="1"/>
    <xf numFmtId="0" fontId="2" fillId="0" borderId="1" xfId="0" applyNumberFormat="1" applyFont="1" applyBorder="1"/>
    <xf numFmtId="167" fontId="2" fillId="0" borderId="2" xfId="0" applyNumberFormat="1" applyFont="1" applyBorder="1"/>
    <xf numFmtId="167" fontId="2" fillId="0" borderId="15" xfId="0" applyNumberFormat="1" applyFont="1" applyBorder="1"/>
    <xf numFmtId="0" fontId="2" fillId="0" borderId="7" xfId="0" applyNumberFormat="1" applyFont="1" applyBorder="1"/>
    <xf numFmtId="1" fontId="2" fillId="0" borderId="5" xfId="0" applyNumberFormat="1" applyFont="1" applyBorder="1"/>
    <xf numFmtId="0" fontId="2" fillId="0" borderId="5" xfId="0" applyNumberFormat="1" applyFont="1" applyBorder="1"/>
    <xf numFmtId="167" fontId="2" fillId="0" borderId="5" xfId="0" applyNumberFormat="1" applyFont="1" applyBorder="1"/>
    <xf numFmtId="1" fontId="2" fillId="0" borderId="12" xfId="0" applyNumberFormat="1" applyFont="1" applyBorder="1"/>
    <xf numFmtId="0" fontId="2" fillId="0" borderId="11" xfId="0" applyNumberFormat="1" applyFont="1" applyBorder="1"/>
    <xf numFmtId="0" fontId="2" fillId="0" borderId="6" xfId="0" applyNumberFormat="1" applyFont="1" applyBorder="1"/>
    <xf numFmtId="167" fontId="2" fillId="0" borderId="11" xfId="0" applyNumberFormat="1" applyFont="1" applyBorder="1"/>
    <xf numFmtId="167" fontId="2" fillId="0" borderId="6" xfId="0" applyNumberFormat="1" applyFont="1" applyBorder="1"/>
    <xf numFmtId="165" fontId="2" fillId="0" borderId="5" xfId="0" applyNumberFormat="1" applyFont="1" applyBorder="1" applyAlignment="1">
      <alignment horizontal="center"/>
    </xf>
    <xf numFmtId="0" fontId="2" fillId="0" borderId="5" xfId="0" applyNumberFormat="1" applyFont="1" applyBorder="1" applyAlignment="1">
      <alignment horizontal="left" wrapText="1"/>
    </xf>
    <xf numFmtId="0" fontId="12" fillId="0" borderId="5" xfId="0" applyNumberFormat="1" applyFont="1" applyBorder="1" applyAlignment="1">
      <alignment horizontal="left" wrapText="1"/>
    </xf>
    <xf numFmtId="0" fontId="2" fillId="0" borderId="5" xfId="0" applyNumberFormat="1" applyFont="1" applyBorder="1" applyAlignment="1">
      <alignment horizontal="center"/>
    </xf>
    <xf numFmtId="0" fontId="2" fillId="0" borderId="5" xfId="0" applyNumberFormat="1" applyFont="1" applyBorder="1" applyAlignment="1">
      <alignment horizontal="left"/>
    </xf>
    <xf numFmtId="0" fontId="0" fillId="0" borderId="0" xfId="0" applyNumberFormat="1"/>
    <xf numFmtId="0" fontId="1" fillId="0" borderId="0" xfId="0" applyNumberFormat="1" applyFont="1"/>
    <xf numFmtId="0" fontId="11" fillId="9" borderId="17" xfId="0" applyNumberFormat="1" applyFont="1" applyFill="1" applyBorder="1" applyAlignment="1" applyProtection="1">
      <alignment horizontal="left"/>
      <protection locked="0"/>
    </xf>
    <xf numFmtId="49" fontId="1" fillId="8" borderId="0" xfId="0" applyNumberFormat="1" applyFont="1" applyFill="1" applyAlignment="1">
      <alignment horizontal="center"/>
    </xf>
    <xf numFmtId="49" fontId="1" fillId="8" borderId="0" xfId="0" applyNumberFormat="1" applyFont="1" applyFill="1" applyAlignment="1">
      <alignment horizontal="left"/>
    </xf>
    <xf numFmtId="1" fontId="1" fillId="8" borderId="0" xfId="0" applyNumberFormat="1" applyFont="1" applyFill="1" applyAlignment="1">
      <alignment horizontal="center"/>
    </xf>
    <xf numFmtId="0" fontId="7" fillId="8" borderId="11" xfId="0" applyNumberFormat="1" applyFont="1" applyFill="1" applyBorder="1"/>
    <xf numFmtId="1" fontId="8" fillId="8" borderId="2" xfId="0" applyNumberFormat="1" applyFont="1" applyFill="1" applyBorder="1"/>
    <xf numFmtId="0" fontId="7" fillId="8" borderId="2" xfId="0" applyNumberFormat="1" applyFont="1" applyFill="1" applyBorder="1"/>
    <xf numFmtId="1" fontId="8" fillId="8" borderId="9" xfId="0" applyNumberFormat="1" applyFont="1" applyFill="1" applyBorder="1"/>
    <xf numFmtId="3" fontId="4" fillId="5" borderId="11" xfId="0" applyNumberFormat="1" applyFont="1" applyFill="1" applyBorder="1" applyAlignment="1">
      <alignment horizontal="right"/>
    </xf>
    <xf numFmtId="3" fontId="4" fillId="7" borderId="11" xfId="0" applyNumberFormat="1" applyFont="1" applyFill="1" applyBorder="1" applyAlignment="1">
      <alignment horizontal="right"/>
    </xf>
    <xf numFmtId="3" fontId="3" fillId="8" borderId="11" xfId="0" applyNumberFormat="1" applyFont="1" applyFill="1" applyBorder="1" applyAlignment="1">
      <alignment horizontal="right"/>
    </xf>
    <xf numFmtId="1" fontId="3" fillId="8" borderId="11" xfId="0" applyNumberFormat="1" applyFont="1" applyFill="1" applyBorder="1" applyAlignment="1">
      <alignment horizontal="right"/>
    </xf>
    <xf numFmtId="3" fontId="1" fillId="8" borderId="13" xfId="0" applyNumberFormat="1" applyFont="1" applyFill="1" applyBorder="1" applyAlignment="1">
      <alignment horizontal="right"/>
    </xf>
    <xf numFmtId="1" fontId="4" fillId="8" borderId="14" xfId="0" applyNumberFormat="1" applyFont="1" applyFill="1" applyBorder="1" applyAlignment="1">
      <alignment horizontal="right" wrapText="1"/>
    </xf>
    <xf numFmtId="3" fontId="1" fillId="8" borderId="14" xfId="0" applyNumberFormat="1" applyFont="1" applyFill="1" applyBorder="1" applyAlignment="1">
      <alignment horizontal="right"/>
    </xf>
    <xf numFmtId="3" fontId="4" fillId="6" borderId="11" xfId="0" applyNumberFormat="1" applyFont="1" applyFill="1" applyBorder="1" applyAlignment="1">
      <alignment horizontal="right" wrapText="1"/>
    </xf>
    <xf numFmtId="166" fontId="1" fillId="8" borderId="13" xfId="0" applyNumberFormat="1" applyFont="1" applyFill="1" applyBorder="1" applyAlignment="1">
      <alignment horizontal="right"/>
    </xf>
    <xf numFmtId="167" fontId="7" fillId="8" borderId="11" xfId="0" applyNumberFormat="1" applyFont="1" applyFill="1" applyBorder="1"/>
    <xf numFmtId="166" fontId="1" fillId="3" borderId="14" xfId="0" applyNumberFormat="1" applyFont="1" applyFill="1" applyBorder="1" applyAlignment="1">
      <alignment horizontal="right"/>
    </xf>
    <xf numFmtId="166" fontId="4" fillId="5" borderId="11" xfId="0" applyNumberFormat="1" applyFont="1" applyFill="1" applyBorder="1" applyAlignment="1">
      <alignment horizontal="right"/>
    </xf>
    <xf numFmtId="166" fontId="4" fillId="7" borderId="11" xfId="0" applyNumberFormat="1" applyFont="1" applyFill="1" applyBorder="1" applyAlignment="1">
      <alignment horizontal="right"/>
    </xf>
    <xf numFmtId="1" fontId="7" fillId="8" borderId="11" xfId="0" applyNumberFormat="1" applyFont="1" applyFill="1" applyBorder="1"/>
    <xf numFmtId="166" fontId="1" fillId="8" borderId="14" xfId="0" applyNumberFormat="1" applyFont="1" applyFill="1" applyBorder="1" applyAlignment="1">
      <alignment horizontal="right"/>
    </xf>
    <xf numFmtId="166" fontId="1" fillId="8" borderId="11" xfId="0" applyNumberFormat="1" applyFont="1" applyFill="1" applyBorder="1" applyAlignment="1">
      <alignment horizontal="right"/>
    </xf>
    <xf numFmtId="3" fontId="4" fillId="8" borderId="14" xfId="0" applyNumberFormat="1" applyFont="1" applyFill="1" applyBorder="1" applyAlignment="1">
      <alignment horizontal="right" wrapText="1"/>
    </xf>
    <xf numFmtId="1" fontId="1" fillId="8" borderId="13" xfId="0" applyNumberFormat="1" applyFont="1" applyFill="1" applyBorder="1" applyAlignment="1">
      <alignment horizontal="right"/>
    </xf>
    <xf numFmtId="167" fontId="1" fillId="8" borderId="13" xfId="0" applyNumberFormat="1" applyFont="1" applyFill="1" applyBorder="1" applyAlignment="1">
      <alignment horizontal="right"/>
    </xf>
    <xf numFmtId="167" fontId="4" fillId="8" borderId="14" xfId="0" applyNumberFormat="1" applyFont="1" applyFill="1" applyBorder="1" applyAlignment="1">
      <alignment horizontal="right" wrapText="1"/>
    </xf>
    <xf numFmtId="3" fontId="4" fillId="5" borderId="13" xfId="0" applyNumberFormat="1" applyFont="1" applyFill="1" applyBorder="1" applyAlignment="1">
      <alignment horizontal="right"/>
    </xf>
    <xf numFmtId="165" fontId="2" fillId="0" borderId="0" xfId="0" applyNumberFormat="1" applyFont="1" applyAlignment="1" applyProtection="1">
      <alignment horizontal="left" vertical="top"/>
      <protection locked="0"/>
    </xf>
    <xf numFmtId="164" fontId="2" fillId="0" borderId="0" xfId="0" applyFont="1" applyAlignment="1" applyProtection="1">
      <alignment horizontal="left" vertical="top"/>
      <protection locked="0"/>
    </xf>
    <xf numFmtId="49" fontId="2" fillId="10" borderId="11" xfId="0" applyNumberFormat="1" applyFont="1" applyFill="1" applyBorder="1" applyAlignment="1" applyProtection="1">
      <alignment horizontal="left" vertical="top"/>
      <protection locked="0"/>
    </xf>
    <xf numFmtId="49" fontId="2" fillId="10" borderId="0" xfId="0" applyNumberFormat="1" applyFont="1" applyFill="1" applyAlignment="1" applyProtection="1">
      <alignment horizontal="left" vertical="top"/>
      <protection locked="0"/>
    </xf>
    <xf numFmtId="0" fontId="2" fillId="0" borderId="0" xfId="0" applyNumberFormat="1" applyFont="1" applyAlignment="1">
      <alignment horizontal="center" wrapText="1"/>
    </xf>
    <xf numFmtId="0" fontId="10" fillId="0" borderId="0" xfId="0" applyNumberFormat="1" applyFont="1" applyAlignment="1">
      <alignment horizontal="centerContinuous" wrapText="1"/>
    </xf>
    <xf numFmtId="0" fontId="2" fillId="0" borderId="0" xfId="0" applyNumberFormat="1" applyFont="1" applyAlignment="1">
      <alignment horizontal="left" vertical="center"/>
    </xf>
    <xf numFmtId="0" fontId="13" fillId="9" borderId="17" xfId="0" applyNumberFormat="1" applyFont="1" applyFill="1" applyBorder="1" applyAlignment="1" applyProtection="1">
      <alignment horizontal="center"/>
      <protection locked="0"/>
    </xf>
    <xf numFmtId="0" fontId="13" fillId="9" borderId="17" xfId="0" applyNumberFormat="1" applyFont="1" applyFill="1" applyBorder="1" applyAlignment="1" applyProtection="1">
      <alignment horizontal="left" wrapText="1"/>
      <protection locked="0"/>
    </xf>
    <xf numFmtId="1" fontId="13" fillId="9" borderId="17" xfId="0" applyNumberFormat="1" applyFont="1" applyFill="1" applyBorder="1" applyAlignment="1" applyProtection="1">
      <alignment horizontal="center"/>
      <protection locked="0"/>
    </xf>
    <xf numFmtId="0" fontId="2" fillId="3" borderId="4" xfId="0" applyNumberFormat="1" applyFont="1" applyFill="1" applyBorder="1" applyAlignment="1">
      <alignment horizontal="center" wrapText="1"/>
    </xf>
    <xf numFmtId="0" fontId="2" fillId="3" borderId="12" xfId="0" applyNumberFormat="1" applyFont="1" applyFill="1" applyBorder="1" applyAlignment="1">
      <alignment horizontal="center" wrapText="1"/>
    </xf>
    <xf numFmtId="0" fontId="2" fillId="5" borderId="7" xfId="0" applyNumberFormat="1" applyFont="1" applyFill="1" applyBorder="1" applyAlignment="1">
      <alignment horizontal="center" wrapText="1"/>
    </xf>
    <xf numFmtId="0" fontId="2" fillId="7" borderId="7" xfId="0" applyNumberFormat="1" applyFont="1" applyFill="1" applyBorder="1" applyAlignment="1">
      <alignment horizontal="center" wrapText="1"/>
    </xf>
    <xf numFmtId="0" fontId="2" fillId="3" borderId="7" xfId="0" applyNumberFormat="1" applyFont="1" applyFill="1" applyBorder="1" applyAlignment="1">
      <alignment horizontal="center" wrapText="1"/>
    </xf>
    <xf numFmtId="0" fontId="2" fillId="7" borderId="12" xfId="0" applyNumberFormat="1" applyFont="1" applyFill="1" applyBorder="1" applyAlignment="1">
      <alignment horizontal="center" wrapText="1"/>
    </xf>
    <xf numFmtId="3" fontId="2" fillId="3" borderId="16" xfId="0" applyNumberFormat="1" applyFont="1" applyFill="1" applyBorder="1" applyAlignment="1">
      <alignment horizontal="center" wrapText="1"/>
    </xf>
    <xf numFmtId="3" fontId="2" fillId="5" borderId="7" xfId="0" applyNumberFormat="1" applyFont="1" applyFill="1" applyBorder="1" applyAlignment="1">
      <alignment horizontal="center" wrapText="1"/>
    </xf>
    <xf numFmtId="3" fontId="2" fillId="7" borderId="7" xfId="0" applyNumberFormat="1" applyFont="1" applyFill="1" applyBorder="1" applyAlignment="1">
      <alignment horizontal="center" wrapText="1"/>
    </xf>
    <xf numFmtId="3" fontId="2" fillId="3" borderId="12" xfId="0" applyNumberFormat="1" applyFont="1" applyFill="1" applyBorder="1" applyAlignment="1">
      <alignment horizontal="center" wrapText="1"/>
    </xf>
    <xf numFmtId="166" fontId="2" fillId="3" borderId="12" xfId="0" applyNumberFormat="1" applyFont="1" applyFill="1" applyBorder="1" applyAlignment="1">
      <alignment horizontal="center" wrapText="1"/>
    </xf>
    <xf numFmtId="0" fontId="2" fillId="5" borderId="10" xfId="0" applyNumberFormat="1" applyFont="1" applyFill="1" applyBorder="1" applyAlignment="1">
      <alignment horizontal="center" wrapText="1"/>
    </xf>
    <xf numFmtId="0" fontId="2" fillId="3" borderId="16" xfId="0" applyNumberFormat="1" applyFont="1" applyFill="1" applyBorder="1" applyAlignment="1">
      <alignment horizontal="center" wrapText="1"/>
    </xf>
    <xf numFmtId="3" fontId="2" fillId="3" borderId="10" xfId="0" applyNumberFormat="1" applyFont="1" applyFill="1" applyBorder="1" applyAlignment="1" applyProtection="1">
      <alignment horizontal="right"/>
      <protection locked="0"/>
    </xf>
    <xf numFmtId="0" fontId="2" fillId="3" borderId="3" xfId="0" applyNumberFormat="1" applyFont="1" applyFill="1" applyBorder="1" applyAlignment="1">
      <alignment horizontal="center" wrapText="1"/>
    </xf>
    <xf numFmtId="1" fontId="2" fillId="3" borderId="12" xfId="0" applyNumberFormat="1" applyFont="1" applyFill="1" applyBorder="1" applyAlignment="1">
      <alignment horizontal="center" wrapText="1"/>
    </xf>
    <xf numFmtId="1" fontId="2" fillId="3" borderId="3" xfId="0" applyNumberFormat="1" applyFont="1" applyFill="1" applyBorder="1" applyAlignment="1">
      <alignment horizontal="center" wrapText="1"/>
    </xf>
    <xf numFmtId="167" fontId="2" fillId="3" borderId="16" xfId="0" applyNumberFormat="1" applyFont="1" applyFill="1" applyBorder="1" applyAlignment="1">
      <alignment horizontal="center" wrapText="1"/>
    </xf>
    <xf numFmtId="0" fontId="2" fillId="5" borderId="16" xfId="0" applyNumberFormat="1" applyFont="1" applyFill="1" applyBorder="1" applyAlignment="1">
      <alignment horizontal="center" wrapText="1"/>
    </xf>
    <xf numFmtId="0" fontId="1" fillId="2" borderId="4" xfId="0" applyNumberFormat="1" applyFont="1" applyFill="1" applyBorder="1" applyAlignment="1">
      <alignment horizontal="center" vertical="center" wrapText="1"/>
    </xf>
    <xf numFmtId="0" fontId="1" fillId="4" borderId="4" xfId="0" applyNumberFormat="1" applyFont="1" applyFill="1" applyBorder="1" applyAlignment="1">
      <alignment horizontal="center" vertical="center" wrapText="1"/>
    </xf>
    <xf numFmtId="0" fontId="1" fillId="4" borderId="12" xfId="0" applyNumberFormat="1" applyFont="1" applyFill="1" applyBorder="1" applyAlignment="1">
      <alignment horizontal="center" vertical="center" wrapText="1"/>
    </xf>
    <xf numFmtId="1" fontId="1" fillId="4" borderId="12" xfId="0" applyNumberFormat="1" applyFont="1" applyFill="1" applyBorder="1" applyAlignment="1">
      <alignment horizontal="center" vertical="center" wrapText="1"/>
    </xf>
    <xf numFmtId="1" fontId="1" fillId="4" borderId="16" xfId="0" applyNumberFormat="1" applyFont="1" applyFill="1" applyBorder="1" applyAlignment="1">
      <alignment horizontal="center" vertical="center" wrapText="1"/>
    </xf>
    <xf numFmtId="0" fontId="4" fillId="4" borderId="16" xfId="0" applyNumberFormat="1" applyFont="1" applyFill="1" applyBorder="1" applyAlignment="1">
      <alignment horizontal="center" vertical="center" wrapText="1"/>
    </xf>
    <xf numFmtId="0" fontId="1" fillId="4" borderId="3" xfId="0" applyNumberFormat="1" applyFont="1" applyFill="1" applyBorder="1" applyAlignment="1">
      <alignment horizontal="center" vertical="center" wrapText="1"/>
    </xf>
    <xf numFmtId="167" fontId="1" fillId="4" borderId="12" xfId="0" applyNumberFormat="1" applyFont="1" applyFill="1" applyBorder="1" applyAlignment="1">
      <alignment horizontal="center" vertical="center" wrapText="1"/>
    </xf>
    <xf numFmtId="167" fontId="1" fillId="4" borderId="16" xfId="0" applyNumberFormat="1" applyFont="1" applyFill="1" applyBorder="1" applyAlignment="1">
      <alignment horizontal="center" vertical="center" wrapText="1"/>
    </xf>
    <xf numFmtId="49" fontId="1" fillId="11" borderId="11" xfId="0" applyNumberFormat="1" applyFont="1" applyFill="1" applyBorder="1" applyAlignment="1" applyProtection="1">
      <alignment horizontal="center"/>
      <protection locked="0"/>
    </xf>
    <xf numFmtId="49" fontId="1" fillId="11" borderId="0" xfId="0" applyNumberFormat="1" applyFont="1" applyFill="1" applyAlignment="1" applyProtection="1">
      <alignment horizontal="left"/>
      <protection locked="0"/>
    </xf>
    <xf numFmtId="49" fontId="12" fillId="11" borderId="0" xfId="0" applyNumberFormat="1" applyFont="1" applyFill="1" applyAlignment="1" applyProtection="1">
      <alignment horizontal="left"/>
      <protection locked="0"/>
    </xf>
    <xf numFmtId="1" fontId="1" fillId="11" borderId="0" xfId="0" applyNumberFormat="1" applyFont="1" applyFill="1" applyAlignment="1" applyProtection="1">
      <alignment horizontal="center"/>
      <protection locked="0"/>
    </xf>
    <xf numFmtId="37" fontId="1" fillId="15" borderId="10" xfId="0" applyNumberFormat="1" applyFont="1" applyFill="1" applyBorder="1" applyProtection="1">
      <protection locked="0"/>
    </xf>
    <xf numFmtId="37" fontId="1" fillId="13" borderId="10" xfId="0" applyNumberFormat="1" applyFont="1" applyFill="1" applyBorder="1" applyAlignment="1" applyProtection="1">
      <alignment horizontal="center" vertical="top"/>
      <protection locked="0"/>
    </xf>
    <xf numFmtId="38" fontId="4" fillId="5" borderId="10" xfId="0" applyNumberFormat="1" applyFont="1" applyFill="1" applyBorder="1" applyAlignment="1">
      <alignment horizontal="right"/>
    </xf>
    <xf numFmtId="38" fontId="4" fillId="7" borderId="10" xfId="0" applyNumberFormat="1" applyFont="1" applyFill="1" applyBorder="1" applyAlignment="1">
      <alignment horizontal="right"/>
    </xf>
    <xf numFmtId="49" fontId="15" fillId="11" borderId="0" xfId="0" applyNumberFormat="1" applyFont="1" applyFill="1" applyAlignment="1" applyProtection="1">
      <alignment horizontal="left"/>
      <protection locked="0"/>
    </xf>
    <xf numFmtId="38" fontId="4" fillId="14" borderId="10" xfId="0" applyNumberFormat="1" applyFont="1" applyFill="1" applyBorder="1" applyAlignment="1">
      <alignment horizontal="right"/>
    </xf>
    <xf numFmtId="0" fontId="1" fillId="11" borderId="11" xfId="0" applyNumberFormat="1" applyFont="1" applyFill="1" applyBorder="1" applyAlignment="1" applyProtection="1">
      <alignment horizontal="center"/>
      <protection locked="0"/>
    </xf>
    <xf numFmtId="0" fontId="1" fillId="11" borderId="0" xfId="0" applyNumberFormat="1" applyFont="1" applyFill="1" applyAlignment="1" applyProtection="1">
      <alignment horizontal="left"/>
      <protection locked="0"/>
    </xf>
    <xf numFmtId="1" fontId="1" fillId="12" borderId="0" xfId="0" applyNumberFormat="1" applyFont="1" applyFill="1" applyAlignment="1" applyProtection="1">
      <alignment horizontal="center"/>
      <protection locked="0"/>
    </xf>
    <xf numFmtId="164" fontId="1" fillId="16" borderId="0" xfId="0" applyFont="1" applyFill="1" applyProtection="1">
      <protection locked="0"/>
    </xf>
    <xf numFmtId="38" fontId="4" fillId="13" borderId="10" xfId="0" applyNumberFormat="1" applyFont="1" applyFill="1" applyBorder="1" applyAlignment="1">
      <alignment horizontal="right"/>
    </xf>
    <xf numFmtId="49" fontId="1" fillId="16" borderId="0" xfId="0" applyNumberFormat="1" applyFont="1" applyFill="1" applyAlignment="1" applyProtection="1">
      <alignment horizontal="left"/>
      <protection locked="0"/>
    </xf>
    <xf numFmtId="0" fontId="1" fillId="11" borderId="0" xfId="0" applyNumberFormat="1" applyFont="1" applyFill="1" applyAlignment="1" applyProtection="1">
      <alignment horizontal="center"/>
      <protection locked="0"/>
    </xf>
    <xf numFmtId="0" fontId="1" fillId="0" borderId="0" xfId="0" applyNumberFormat="1" applyFont="1" applyAlignment="1">
      <alignment horizontal="center"/>
    </xf>
    <xf numFmtId="1" fontId="1" fillId="0" borderId="0" xfId="0" applyNumberFormat="1" applyFont="1" applyAlignment="1">
      <alignment horizontal="center"/>
    </xf>
    <xf numFmtId="1" fontId="1" fillId="0" borderId="0" xfId="0" applyNumberFormat="1" applyFont="1"/>
    <xf numFmtId="0" fontId="4" fillId="0" borderId="0" xfId="0" applyNumberFormat="1" applyFont="1"/>
    <xf numFmtId="1" fontId="4" fillId="0" borderId="0" xfId="0" applyNumberFormat="1" applyFont="1"/>
    <xf numFmtId="167" fontId="1" fillId="0" borderId="0" xfId="0" applyNumberFormat="1" applyFont="1"/>
    <xf numFmtId="167" fontId="4" fillId="0" borderId="0" xfId="0" applyNumberFormat="1" applyFont="1"/>
    <xf numFmtId="0" fontId="2" fillId="0" borderId="0" xfId="0" applyNumberFormat="1" applyFont="1"/>
    <xf numFmtId="49" fontId="1" fillId="22" borderId="11" xfId="0" applyNumberFormat="1" applyFont="1" applyFill="1" applyBorder="1" applyAlignment="1" applyProtection="1">
      <alignment horizontal="center"/>
      <protection locked="0"/>
    </xf>
    <xf numFmtId="49" fontId="1" fillId="22" borderId="0" xfId="0" applyNumberFormat="1" applyFont="1" applyFill="1" applyAlignment="1" applyProtection="1">
      <alignment horizontal="left"/>
      <protection locked="0"/>
    </xf>
    <xf numFmtId="49" fontId="12" fillId="22" borderId="0" xfId="0" applyNumberFormat="1" applyFont="1" applyFill="1" applyAlignment="1" applyProtection="1">
      <alignment horizontal="left"/>
      <protection locked="0"/>
    </xf>
    <xf numFmtId="49" fontId="1" fillId="22" borderId="0" xfId="0" applyNumberFormat="1" applyFont="1" applyFill="1" applyAlignment="1" applyProtection="1">
      <alignment horizontal="center"/>
      <protection locked="0"/>
    </xf>
    <xf numFmtId="1" fontId="1" fillId="22" borderId="0" xfId="0" applyNumberFormat="1" applyFont="1" applyFill="1" applyAlignment="1" applyProtection="1">
      <alignment horizontal="center"/>
      <protection locked="0"/>
    </xf>
    <xf numFmtId="38" fontId="1" fillId="13" borderId="10" xfId="0" applyNumberFormat="1" applyFont="1" applyFill="1" applyBorder="1" applyAlignment="1">
      <alignment horizontal="right"/>
    </xf>
    <xf numFmtId="49" fontId="15" fillId="22" borderId="0" xfId="0" applyNumberFormat="1" applyFont="1" applyFill="1" applyAlignment="1" applyProtection="1">
      <alignment horizontal="left"/>
      <protection locked="0"/>
    </xf>
    <xf numFmtId="49" fontId="1" fillId="23" borderId="0" xfId="0" applyNumberFormat="1" applyFont="1" applyFill="1" applyAlignment="1" applyProtection="1">
      <alignment horizontal="left"/>
      <protection locked="0"/>
    </xf>
    <xf numFmtId="0" fontId="1" fillId="22" borderId="0" xfId="0" applyNumberFormat="1" applyFont="1" applyFill="1" applyAlignment="1" applyProtection="1">
      <alignment horizontal="center"/>
      <protection locked="0"/>
    </xf>
    <xf numFmtId="3" fontId="1" fillId="22" borderId="0" xfId="0" applyNumberFormat="1" applyFont="1" applyFill="1" applyProtection="1">
      <protection locked="0"/>
    </xf>
    <xf numFmtId="1" fontId="10" fillId="22" borderId="0" xfId="0" applyNumberFormat="1" applyFont="1" applyFill="1" applyAlignment="1" applyProtection="1">
      <alignment horizontal="center"/>
      <protection locked="0"/>
    </xf>
    <xf numFmtId="1" fontId="1" fillId="24" borderId="0" xfId="0" applyNumberFormat="1" applyFont="1" applyFill="1" applyAlignment="1" applyProtection="1">
      <alignment horizontal="center"/>
      <protection locked="0"/>
    </xf>
    <xf numFmtId="49" fontId="10" fillId="22" borderId="0" xfId="0" applyNumberFormat="1" applyFont="1" applyFill="1" applyAlignment="1" applyProtection="1">
      <alignment horizontal="left"/>
      <protection locked="0"/>
    </xf>
    <xf numFmtId="49" fontId="2" fillId="22" borderId="0" xfId="0" applyNumberFormat="1" applyFont="1" applyFill="1" applyAlignment="1" applyProtection="1">
      <alignment horizontal="left"/>
      <protection locked="0"/>
    </xf>
    <xf numFmtId="1" fontId="1" fillId="25" borderId="0" xfId="0" applyNumberFormat="1" applyFont="1" applyFill="1" applyAlignment="1" applyProtection="1">
      <alignment horizontal="center"/>
      <protection locked="0"/>
    </xf>
    <xf numFmtId="1" fontId="10" fillId="25" borderId="0" xfId="0" applyNumberFormat="1" applyFont="1" applyFill="1" applyAlignment="1" applyProtection="1">
      <alignment horizontal="center"/>
      <protection locked="0"/>
    </xf>
    <xf numFmtId="49" fontId="10" fillId="11" borderId="0" xfId="0" applyNumberFormat="1" applyFont="1" applyFill="1" applyAlignment="1" applyProtection="1">
      <alignment horizontal="left"/>
      <protection locked="0"/>
    </xf>
    <xf numFmtId="1" fontId="1" fillId="17" borderId="0" xfId="0" applyNumberFormat="1" applyFont="1" applyFill="1" applyAlignment="1" applyProtection="1">
      <alignment horizontal="center"/>
      <protection locked="0"/>
    </xf>
    <xf numFmtId="0" fontId="1" fillId="26" borderId="0" xfId="0" applyNumberFormat="1" applyFont="1" applyFill="1" applyAlignment="1" applyProtection="1">
      <alignment horizontal="center"/>
      <protection locked="0"/>
    </xf>
    <xf numFmtId="0" fontId="1" fillId="26" borderId="0" xfId="0" applyNumberFormat="1" applyFont="1" applyFill="1" applyAlignment="1" applyProtection="1">
      <alignment horizontal="left"/>
      <protection locked="0"/>
    </xf>
    <xf numFmtId="49" fontId="12" fillId="26" borderId="0" xfId="0" applyNumberFormat="1" applyFont="1" applyFill="1" applyAlignment="1" applyProtection="1">
      <alignment horizontal="left"/>
      <protection locked="0"/>
    </xf>
    <xf numFmtId="1" fontId="1" fillId="26" borderId="0" xfId="0" applyNumberFormat="1" applyFont="1" applyFill="1" applyAlignment="1" applyProtection="1">
      <alignment horizontal="center"/>
      <protection locked="0"/>
    </xf>
    <xf numFmtId="165" fontId="1" fillId="13" borderId="0" xfId="0" applyNumberFormat="1" applyFont="1" applyFill="1" applyProtection="1">
      <protection locked="0"/>
    </xf>
    <xf numFmtId="38" fontId="1" fillId="14" borderId="10" xfId="0" applyNumberFormat="1" applyFont="1" applyFill="1" applyBorder="1" applyAlignment="1">
      <alignment horizontal="right"/>
    </xf>
    <xf numFmtId="167" fontId="1" fillId="13" borderId="0" xfId="0" applyNumberFormat="1" applyFont="1" applyFill="1" applyProtection="1">
      <protection locked="0"/>
    </xf>
    <xf numFmtId="0" fontId="1" fillId="26" borderId="11" xfId="0" applyNumberFormat="1" applyFont="1" applyFill="1" applyBorder="1" applyAlignment="1" applyProtection="1">
      <alignment horizontal="center"/>
      <protection locked="0"/>
    </xf>
    <xf numFmtId="49" fontId="15" fillId="26" borderId="0" xfId="0" applyNumberFormat="1" applyFont="1" applyFill="1" applyAlignment="1" applyProtection="1">
      <alignment horizontal="left"/>
      <protection locked="0"/>
    </xf>
    <xf numFmtId="49" fontId="1" fillId="27" borderId="0" xfId="0" applyNumberFormat="1" applyFont="1" applyFill="1" applyAlignment="1" applyProtection="1">
      <alignment horizontal="left"/>
      <protection locked="0"/>
    </xf>
    <xf numFmtId="3" fontId="1" fillId="26" borderId="0" xfId="0" applyNumberFormat="1" applyFont="1" applyFill="1" applyProtection="1">
      <protection locked="0"/>
    </xf>
    <xf numFmtId="3" fontId="12" fillId="26" borderId="0" xfId="0" applyNumberFormat="1" applyFont="1" applyFill="1" applyProtection="1">
      <protection locked="0"/>
    </xf>
    <xf numFmtId="3" fontId="1" fillId="26" borderId="0" xfId="0" applyNumberFormat="1" applyFont="1" applyFill="1" applyAlignment="1" applyProtection="1">
      <alignment horizontal="center"/>
      <protection locked="0"/>
    </xf>
    <xf numFmtId="1" fontId="1" fillId="27" borderId="0" xfId="0" applyNumberFormat="1" applyFont="1" applyFill="1" applyAlignment="1" applyProtection="1">
      <alignment horizontal="center"/>
      <protection locked="0"/>
    </xf>
    <xf numFmtId="49" fontId="10" fillId="26" borderId="0" xfId="0" applyNumberFormat="1" applyFont="1" applyFill="1" applyAlignment="1" applyProtection="1">
      <alignment horizontal="left"/>
      <protection locked="0"/>
    </xf>
    <xf numFmtId="49" fontId="2" fillId="26" borderId="0" xfId="0" applyNumberFormat="1" applyFont="1" applyFill="1" applyAlignment="1" applyProtection="1">
      <alignment horizontal="left"/>
      <protection locked="0"/>
    </xf>
    <xf numFmtId="3" fontId="2" fillId="26" borderId="0" xfId="0" applyNumberFormat="1" applyFont="1" applyFill="1" applyAlignment="1" applyProtection="1">
      <alignment horizontal="left"/>
      <protection locked="0"/>
    </xf>
    <xf numFmtId="1" fontId="10" fillId="26" borderId="0" xfId="0" applyNumberFormat="1" applyFont="1" applyFill="1" applyAlignment="1" applyProtection="1">
      <alignment horizontal="center"/>
      <protection locked="0"/>
    </xf>
    <xf numFmtId="0" fontId="1" fillId="18" borderId="11" xfId="0" applyNumberFormat="1" applyFont="1" applyFill="1" applyBorder="1" applyAlignment="1" applyProtection="1">
      <alignment horizontal="center"/>
      <protection locked="0"/>
    </xf>
    <xf numFmtId="0" fontId="1" fillId="18" borderId="0" xfId="0" applyNumberFormat="1" applyFont="1" applyFill="1" applyAlignment="1" applyProtection="1">
      <alignment horizontal="left"/>
      <protection locked="0"/>
    </xf>
    <xf numFmtId="49" fontId="12" fillId="18" borderId="0" xfId="0" applyNumberFormat="1" applyFont="1" applyFill="1" applyAlignment="1" applyProtection="1">
      <alignment horizontal="left"/>
      <protection locked="0"/>
    </xf>
    <xf numFmtId="164" fontId="20" fillId="28" borderId="0" xfId="0" applyFont="1" applyFill="1" applyProtection="1">
      <protection locked="0"/>
    </xf>
    <xf numFmtId="164" fontId="21" fillId="28" borderId="0" xfId="0" applyFont="1" applyFill="1" applyAlignment="1" applyProtection="1">
      <alignment horizontal="left"/>
      <protection locked="0"/>
    </xf>
    <xf numFmtId="49" fontId="2" fillId="18" borderId="0" xfId="0" applyNumberFormat="1" applyFont="1" applyFill="1" applyAlignment="1" applyProtection="1">
      <alignment horizontal="left"/>
      <protection locked="0"/>
    </xf>
    <xf numFmtId="1" fontId="10" fillId="18" borderId="0" xfId="0" applyNumberFormat="1" applyFont="1" applyFill="1" applyAlignment="1" applyProtection="1">
      <alignment horizontal="center"/>
      <protection locked="0"/>
    </xf>
    <xf numFmtId="49" fontId="1" fillId="19" borderId="11" xfId="0" applyNumberFormat="1" applyFont="1" applyFill="1" applyBorder="1" applyAlignment="1" applyProtection="1">
      <alignment horizontal="center"/>
      <protection locked="0"/>
    </xf>
    <xf numFmtId="49" fontId="12" fillId="19" borderId="0" xfId="0" applyNumberFormat="1" applyFont="1" applyFill="1" applyAlignment="1" applyProtection="1">
      <alignment horizontal="left"/>
      <protection locked="0"/>
    </xf>
    <xf numFmtId="3" fontId="22" fillId="15" borderId="18" xfId="0" applyNumberFormat="1" applyFont="1" applyFill="1" applyBorder="1" applyAlignment="1" applyProtection="1">
      <alignment horizontal="right"/>
      <protection locked="0"/>
    </xf>
    <xf numFmtId="3" fontId="22" fillId="13" borderId="18" xfId="0" applyNumberFormat="1" applyFont="1" applyFill="1" applyBorder="1" applyAlignment="1" applyProtection="1">
      <alignment horizontal="right"/>
      <protection locked="0"/>
    </xf>
    <xf numFmtId="4" fontId="22" fillId="15" borderId="18" xfId="0" applyNumberFormat="1" applyFont="1" applyFill="1" applyBorder="1" applyAlignment="1" applyProtection="1">
      <alignment horizontal="right"/>
      <protection locked="0"/>
    </xf>
    <xf numFmtId="4" fontId="22" fillId="13" borderId="18" xfId="0" applyNumberFormat="1" applyFont="1" applyFill="1" applyBorder="1" applyAlignment="1" applyProtection="1">
      <alignment horizontal="right"/>
      <protection locked="0"/>
    </xf>
    <xf numFmtId="0" fontId="1" fillId="29" borderId="11" xfId="0" applyNumberFormat="1" applyFont="1" applyFill="1" applyBorder="1" applyAlignment="1" applyProtection="1">
      <alignment horizontal="center"/>
      <protection locked="0"/>
    </xf>
    <xf numFmtId="0" fontId="1" fillId="29" borderId="0" xfId="0" applyNumberFormat="1" applyFont="1" applyFill="1" applyProtection="1">
      <protection locked="0"/>
    </xf>
    <xf numFmtId="49" fontId="2" fillId="29" borderId="0" xfId="0" applyNumberFormat="1" applyFont="1" applyFill="1" applyAlignment="1" applyProtection="1">
      <alignment horizontal="left"/>
      <protection locked="0"/>
    </xf>
    <xf numFmtId="1" fontId="1" fillId="29" borderId="0" xfId="0" applyNumberFormat="1" applyFont="1" applyFill="1" applyAlignment="1" applyProtection="1">
      <alignment horizontal="center"/>
      <protection locked="0"/>
    </xf>
    <xf numFmtId="0" fontId="7" fillId="13" borderId="16" xfId="0" applyNumberFormat="1" applyFont="1" applyFill="1" applyBorder="1" applyAlignment="1" applyProtection="1">
      <alignment horizontal="right" wrapText="1"/>
      <protection locked="0"/>
    </xf>
    <xf numFmtId="49" fontId="10" fillId="29" borderId="0" xfId="0" applyNumberFormat="1" applyFont="1" applyFill="1" applyAlignment="1" applyProtection="1">
      <alignment horizontal="left"/>
      <protection locked="0"/>
    </xf>
    <xf numFmtId="0" fontId="1" fillId="29" borderId="0" xfId="0" applyNumberFormat="1" applyFont="1" applyFill="1" applyAlignment="1" applyProtection="1">
      <alignment horizontal="left"/>
      <protection locked="0"/>
    </xf>
    <xf numFmtId="38" fontId="1" fillId="14" borderId="10" xfId="0" applyNumberFormat="1" applyFont="1" applyFill="1" applyBorder="1" applyAlignment="1" applyProtection="1">
      <alignment horizontal="right"/>
      <protection locked="0"/>
    </xf>
    <xf numFmtId="38" fontId="1" fillId="13" borderId="10" xfId="0" applyNumberFormat="1" applyFont="1" applyFill="1" applyBorder="1" applyAlignment="1" applyProtection="1">
      <alignment horizontal="right"/>
      <protection locked="0"/>
    </xf>
    <xf numFmtId="3" fontId="12" fillId="22" borderId="0" xfId="0" applyNumberFormat="1" applyFont="1" applyFill="1" applyProtection="1">
      <protection locked="0"/>
    </xf>
    <xf numFmtId="49" fontId="2" fillId="30" borderId="0" xfId="0" applyNumberFormat="1" applyFont="1" applyFill="1" applyAlignment="1" applyProtection="1">
      <alignment horizontal="left"/>
      <protection locked="0"/>
    </xf>
    <xf numFmtId="49" fontId="10" fillId="30" borderId="0" xfId="0" applyNumberFormat="1" applyFont="1" applyFill="1" applyAlignment="1" applyProtection="1">
      <alignment horizontal="left"/>
      <protection locked="0"/>
    </xf>
    <xf numFmtId="1" fontId="10" fillId="30" borderId="0" xfId="0" applyNumberFormat="1" applyFont="1" applyFill="1" applyAlignment="1" applyProtection="1">
      <alignment horizontal="center"/>
      <protection locked="0"/>
    </xf>
    <xf numFmtId="49" fontId="1" fillId="31" borderId="11" xfId="0" applyNumberFormat="1" applyFont="1" applyFill="1" applyBorder="1" applyAlignment="1" applyProtection="1">
      <alignment horizontal="center"/>
      <protection locked="0"/>
    </xf>
    <xf numFmtId="49" fontId="1" fillId="31" borderId="0" xfId="0" applyNumberFormat="1" applyFont="1" applyFill="1" applyAlignment="1" applyProtection="1">
      <alignment horizontal="left"/>
      <protection locked="0"/>
    </xf>
    <xf numFmtId="49" fontId="12" fillId="31" borderId="0" xfId="0" applyNumberFormat="1" applyFont="1" applyFill="1" applyAlignment="1" applyProtection="1">
      <alignment horizontal="left"/>
      <protection locked="0"/>
    </xf>
    <xf numFmtId="1" fontId="1" fillId="31" borderId="0" xfId="0" applyNumberFormat="1" applyFont="1" applyFill="1" applyAlignment="1" applyProtection="1">
      <alignment horizontal="center"/>
      <protection locked="0"/>
    </xf>
    <xf numFmtId="37" fontId="1" fillId="13" borderId="10" xfId="0" applyNumberFormat="1" applyFont="1" applyFill="1" applyBorder="1" applyProtection="1">
      <protection locked="0"/>
    </xf>
    <xf numFmtId="38" fontId="23" fillId="32" borderId="10" xfId="0" applyNumberFormat="1" applyFont="1" applyFill="1" applyBorder="1" applyAlignment="1" applyProtection="1">
      <alignment horizontal="right"/>
      <protection locked="0"/>
    </xf>
    <xf numFmtId="37" fontId="23" fillId="32" borderId="10" xfId="0" applyNumberFormat="1" applyFont="1" applyFill="1" applyBorder="1" applyAlignment="1" applyProtection="1">
      <alignment horizontal="center" vertical="top"/>
      <protection locked="0"/>
    </xf>
    <xf numFmtId="49" fontId="1" fillId="31" borderId="0" xfId="0" applyNumberFormat="1" applyFont="1" applyFill="1" applyAlignment="1" applyProtection="1">
      <alignment horizontal="center"/>
      <protection locked="0"/>
    </xf>
    <xf numFmtId="49" fontId="15" fillId="31" borderId="0" xfId="0" applyNumberFormat="1" applyFont="1" applyFill="1" applyAlignment="1" applyProtection="1">
      <alignment horizontal="left"/>
      <protection locked="0"/>
    </xf>
    <xf numFmtId="37" fontId="24" fillId="33" borderId="10" xfId="0" applyNumberFormat="1" applyFont="1" applyFill="1" applyBorder="1" applyAlignment="1" applyProtection="1">
      <alignment horizontal="center" vertical="top"/>
      <protection locked="0"/>
    </xf>
    <xf numFmtId="1" fontId="1" fillId="34" borderId="0" xfId="0" applyNumberFormat="1" applyFont="1" applyFill="1" applyAlignment="1" applyProtection="1">
      <alignment horizontal="center"/>
      <protection locked="0"/>
    </xf>
    <xf numFmtId="38" fontId="23" fillId="32" borderId="10" xfId="0" applyNumberFormat="1" applyFont="1" applyFill="1" applyBorder="1" applyAlignment="1">
      <alignment horizontal="right"/>
    </xf>
    <xf numFmtId="3" fontId="1" fillId="31" borderId="0" xfId="0" applyNumberFormat="1" applyFont="1" applyFill="1" applyProtection="1">
      <protection locked="0"/>
    </xf>
    <xf numFmtId="49" fontId="10" fillId="31" borderId="0" xfId="0" applyNumberFormat="1" applyFont="1" applyFill="1" applyAlignment="1" applyProtection="1">
      <alignment horizontal="left"/>
      <protection locked="0"/>
    </xf>
    <xf numFmtId="1" fontId="10" fillId="31" borderId="0" xfId="0" applyNumberFormat="1" applyFont="1" applyFill="1" applyAlignment="1" applyProtection="1">
      <alignment horizontal="center"/>
      <protection locked="0"/>
    </xf>
    <xf numFmtId="0" fontId="1" fillId="35" borderId="0" xfId="0" applyNumberFormat="1" applyFont="1" applyFill="1" applyAlignment="1" applyProtection="1">
      <alignment horizontal="center"/>
      <protection locked="0"/>
    </xf>
    <xf numFmtId="0" fontId="1" fillId="35" borderId="0" xfId="0" applyNumberFormat="1" applyFont="1" applyFill="1" applyAlignment="1" applyProtection="1">
      <alignment horizontal="left"/>
      <protection locked="0"/>
    </xf>
    <xf numFmtId="49" fontId="25" fillId="35" borderId="0" xfId="0" applyNumberFormat="1" applyFont="1" applyFill="1" applyAlignment="1" applyProtection="1">
      <alignment horizontal="left"/>
      <protection locked="0"/>
    </xf>
    <xf numFmtId="1" fontId="1" fillId="35" borderId="0" xfId="0" applyNumberFormat="1" applyFont="1" applyFill="1" applyAlignment="1" applyProtection="1">
      <alignment horizontal="center"/>
      <protection locked="0"/>
    </xf>
    <xf numFmtId="0" fontId="1" fillId="35" borderId="0" xfId="0" applyNumberFormat="1" applyFont="1" applyFill="1" applyProtection="1">
      <protection locked="0"/>
    </xf>
    <xf numFmtId="49" fontId="26" fillId="35" borderId="0" xfId="0" applyNumberFormat="1" applyFont="1" applyFill="1" applyAlignment="1" applyProtection="1">
      <alignment horizontal="left"/>
      <protection locked="0"/>
    </xf>
    <xf numFmtId="1" fontId="10" fillId="35" borderId="0" xfId="0" applyNumberFormat="1" applyFont="1" applyFill="1" applyAlignment="1" applyProtection="1">
      <alignment horizontal="center"/>
      <protection locked="0"/>
    </xf>
    <xf numFmtId="49" fontId="1" fillId="35" borderId="0" xfId="0" applyNumberFormat="1" applyFont="1" applyFill="1" applyAlignment="1" applyProtection="1">
      <alignment horizontal="left"/>
      <protection locked="0"/>
    </xf>
    <xf numFmtId="164" fontId="20" fillId="36" borderId="0" xfId="0" applyFont="1" applyFill="1" applyProtection="1">
      <protection locked="0"/>
    </xf>
    <xf numFmtId="164" fontId="21" fillId="36" borderId="0" xfId="0" applyFont="1" applyFill="1" applyProtection="1">
      <protection locked="0"/>
    </xf>
    <xf numFmtId="164" fontId="21" fillId="36" borderId="0" xfId="0" applyFont="1" applyFill="1" applyAlignment="1" applyProtection="1">
      <alignment horizontal="left"/>
      <protection locked="0"/>
    </xf>
    <xf numFmtId="1" fontId="10" fillId="37" borderId="0" xfId="0" applyNumberFormat="1" applyFont="1" applyFill="1" applyAlignment="1" applyProtection="1">
      <alignment horizontal="center"/>
      <protection locked="0"/>
    </xf>
    <xf numFmtId="0" fontId="1" fillId="18" borderId="0" xfId="0" applyNumberFormat="1" applyFont="1" applyFill="1" applyAlignment="1" applyProtection="1">
      <alignment horizontal="center"/>
      <protection locked="0"/>
    </xf>
    <xf numFmtId="164" fontId="21" fillId="28" borderId="0" xfId="0" applyFont="1" applyFill="1" applyProtection="1">
      <protection locked="0"/>
    </xf>
    <xf numFmtId="0" fontId="1" fillId="38" borderId="0" xfId="0" applyNumberFormat="1" applyFont="1" applyFill="1" applyAlignment="1" applyProtection="1">
      <alignment horizontal="left"/>
      <protection locked="0"/>
    </xf>
    <xf numFmtId="37" fontId="1" fillId="38" borderId="0" xfId="0" applyNumberFormat="1" applyFont="1" applyFill="1" applyProtection="1">
      <protection locked="0"/>
    </xf>
    <xf numFmtId="49" fontId="1" fillId="18" borderId="0" xfId="0" applyNumberFormat="1" applyFont="1" applyFill="1" applyAlignment="1" applyProtection="1">
      <alignment horizontal="center"/>
      <protection locked="0"/>
    </xf>
    <xf numFmtId="0" fontId="1" fillId="18" borderId="0" xfId="0" applyNumberFormat="1" applyFont="1" applyFill="1" applyProtection="1">
      <protection locked="0"/>
    </xf>
    <xf numFmtId="1" fontId="1" fillId="39" borderId="0" xfId="0" applyNumberFormat="1" applyFont="1" applyFill="1" applyAlignment="1" applyProtection="1">
      <alignment horizontal="center"/>
      <protection locked="0"/>
    </xf>
    <xf numFmtId="3" fontId="1" fillId="18" borderId="0" xfId="0" applyNumberFormat="1" applyFont="1" applyFill="1" applyProtection="1">
      <protection locked="0"/>
    </xf>
    <xf numFmtId="49" fontId="15" fillId="18" borderId="0" xfId="0" applyNumberFormat="1" applyFont="1" applyFill="1" applyAlignment="1" applyProtection="1">
      <alignment horizontal="left"/>
      <protection locked="0"/>
    </xf>
    <xf numFmtId="164" fontId="20" fillId="28" borderId="0" xfId="0" applyFont="1" applyFill="1" applyAlignment="1" applyProtection="1">
      <alignment horizontal="left"/>
      <protection locked="0"/>
    </xf>
    <xf numFmtId="1" fontId="1" fillId="28" borderId="0" xfId="0" applyNumberFormat="1" applyFont="1" applyFill="1" applyAlignment="1" applyProtection="1">
      <alignment horizontal="center"/>
      <protection locked="0"/>
    </xf>
    <xf numFmtId="49" fontId="15" fillId="19" borderId="0" xfId="0" applyNumberFormat="1" applyFont="1" applyFill="1" applyAlignment="1" applyProtection="1">
      <alignment horizontal="left"/>
      <protection locked="0"/>
    </xf>
    <xf numFmtId="164" fontId="1" fillId="19" borderId="0" xfId="0" applyFont="1" applyFill="1" applyProtection="1">
      <protection locked="0"/>
    </xf>
    <xf numFmtId="164" fontId="20" fillId="21" borderId="0" xfId="0" applyFont="1" applyFill="1" applyAlignment="1" applyProtection="1">
      <alignment horizontal="left"/>
      <protection locked="0"/>
    </xf>
    <xf numFmtId="164" fontId="21" fillId="21" borderId="0" xfId="0" applyFont="1" applyFill="1" applyAlignment="1" applyProtection="1">
      <alignment horizontal="left"/>
      <protection locked="0"/>
    </xf>
    <xf numFmtId="0" fontId="1" fillId="29" borderId="0" xfId="0" applyNumberFormat="1" applyFont="1" applyFill="1" applyAlignment="1" applyProtection="1">
      <alignment horizontal="center"/>
      <protection locked="0"/>
    </xf>
    <xf numFmtId="49" fontId="12" fillId="29" borderId="0" xfId="0" applyNumberFormat="1" applyFont="1" applyFill="1" applyAlignment="1" applyProtection="1">
      <alignment horizontal="left"/>
      <protection locked="0"/>
    </xf>
    <xf numFmtId="49" fontId="1" fillId="29" borderId="0" xfId="0" applyNumberFormat="1" applyFont="1" applyFill="1" applyAlignment="1" applyProtection="1">
      <alignment horizontal="left"/>
      <protection locked="0"/>
    </xf>
    <xf numFmtId="164" fontId="21" fillId="40" borderId="0" xfId="0" applyFont="1" applyFill="1" applyProtection="1">
      <protection locked="0"/>
    </xf>
    <xf numFmtId="164" fontId="20" fillId="40" borderId="0" xfId="0" applyFont="1" applyFill="1" applyProtection="1">
      <protection locked="0"/>
    </xf>
    <xf numFmtId="49" fontId="15" fillId="29" borderId="0" xfId="0" applyNumberFormat="1" applyFont="1" applyFill="1" applyAlignment="1" applyProtection="1">
      <alignment horizontal="left"/>
      <protection locked="0"/>
    </xf>
    <xf numFmtId="164" fontId="12" fillId="29" borderId="0" xfId="0" applyFont="1" applyFill="1" applyProtection="1">
      <protection locked="0"/>
    </xf>
    <xf numFmtId="164" fontId="1" fillId="29" borderId="0" xfId="0" applyFont="1" applyFill="1" applyProtection="1">
      <protection locked="0"/>
    </xf>
    <xf numFmtId="0" fontId="1" fillId="41" borderId="0" xfId="0" applyNumberFormat="1" applyFont="1" applyFill="1" applyAlignment="1" applyProtection="1">
      <alignment horizontal="left"/>
      <protection locked="0"/>
    </xf>
    <xf numFmtId="1" fontId="1" fillId="41" borderId="0" xfId="0" applyNumberFormat="1" applyFont="1" applyFill="1" applyAlignment="1" applyProtection="1">
      <alignment horizontal="center"/>
      <protection locked="0"/>
    </xf>
    <xf numFmtId="164" fontId="1" fillId="0" borderId="0" xfId="0" applyFont="1"/>
    <xf numFmtId="164" fontId="4" fillId="0" borderId="0" xfId="0" applyFont="1"/>
    <xf numFmtId="164" fontId="1" fillId="0" borderId="11" xfId="0" applyFont="1" applyBorder="1"/>
    <xf numFmtId="164" fontId="28" fillId="0" borderId="0" xfId="0" applyFont="1"/>
    <xf numFmtId="164" fontId="28" fillId="0" borderId="5" xfId="0" applyFont="1" applyBorder="1"/>
    <xf numFmtId="164" fontId="4" fillId="0" borderId="5" xfId="0" applyFont="1" applyBorder="1"/>
    <xf numFmtId="164" fontId="1" fillId="0" borderId="19" xfId="0" applyFont="1" applyBorder="1"/>
    <xf numFmtId="164" fontId="1" fillId="0" borderId="20" xfId="0" applyFont="1" applyBorder="1"/>
    <xf numFmtId="164" fontId="1" fillId="0" borderId="21" xfId="0" applyFont="1" applyBorder="1"/>
    <xf numFmtId="164" fontId="1" fillId="0" borderId="22" xfId="0" applyFont="1" applyBorder="1"/>
    <xf numFmtId="164" fontId="1" fillId="0" borderId="23" xfId="0" applyFont="1" applyBorder="1"/>
    <xf numFmtId="164" fontId="2" fillId="0" borderId="24" xfId="0" applyFont="1" applyBorder="1" applyAlignment="1">
      <alignment horizontal="left"/>
    </xf>
    <xf numFmtId="164" fontId="3" fillId="0" borderId="0" xfId="0" applyFont="1"/>
    <xf numFmtId="164" fontId="1" fillId="0" borderId="25" xfId="0" applyFont="1" applyBorder="1"/>
    <xf numFmtId="164" fontId="1" fillId="0" borderId="26" xfId="0" applyFont="1" applyBorder="1"/>
    <xf numFmtId="164" fontId="1" fillId="0" borderId="21" xfId="0" applyFont="1" applyBorder="1" applyAlignment="1">
      <alignment horizontal="center" wrapText="1"/>
    </xf>
    <xf numFmtId="164" fontId="1" fillId="0" borderId="27" xfId="0" applyFont="1" applyBorder="1" applyAlignment="1">
      <alignment horizontal="center" wrapText="1"/>
    </xf>
    <xf numFmtId="164" fontId="1" fillId="0" borderId="28" xfId="0" applyFont="1" applyBorder="1"/>
    <xf numFmtId="164" fontId="3" fillId="0" borderId="29" xfId="0" applyFont="1" applyBorder="1"/>
    <xf numFmtId="164" fontId="3" fillId="0" borderId="30" xfId="0" applyFont="1" applyBorder="1"/>
    <xf numFmtId="164" fontId="3" fillId="0" borderId="31" xfId="0" applyFont="1" applyBorder="1" applyAlignment="1">
      <alignment wrapText="1"/>
    </xf>
    <xf numFmtId="164" fontId="3" fillId="0" borderId="31" xfId="0" applyFont="1" applyBorder="1"/>
    <xf numFmtId="164" fontId="1" fillId="0" borderId="0" xfId="0" applyFont="1" applyAlignment="1">
      <alignment wrapText="1"/>
    </xf>
    <xf numFmtId="164" fontId="4" fillId="0" borderId="32" xfId="0" applyFont="1" applyBorder="1"/>
    <xf numFmtId="164" fontId="4" fillId="0" borderId="30" xfId="0" applyFont="1" applyBorder="1"/>
    <xf numFmtId="164" fontId="4" fillId="0" borderId="31" xfId="0" applyFont="1" applyBorder="1" applyAlignment="1">
      <alignment wrapText="1"/>
    </xf>
    <xf numFmtId="164" fontId="4" fillId="0" borderId="31" xfId="0" applyFont="1" applyBorder="1"/>
    <xf numFmtId="164" fontId="1" fillId="0" borderId="33" xfId="0" applyFont="1" applyBorder="1"/>
    <xf numFmtId="164" fontId="1" fillId="0" borderId="34" xfId="0" applyFont="1" applyBorder="1" applyAlignment="1">
      <alignment horizontal="center" wrapText="1"/>
    </xf>
    <xf numFmtId="164" fontId="1" fillId="0" borderId="35" xfId="0" applyFont="1" applyBorder="1"/>
    <xf numFmtId="164" fontId="3" fillId="0" borderId="36" xfId="0" applyFont="1" applyBorder="1"/>
    <xf numFmtId="164" fontId="3" fillId="0" borderId="37" xfId="0" applyFont="1" applyBorder="1"/>
    <xf numFmtId="164" fontId="3" fillId="0" borderId="38" xfId="0" applyFont="1" applyBorder="1"/>
    <xf numFmtId="164" fontId="3" fillId="0" borderId="39" xfId="0" applyFont="1" applyBorder="1"/>
    <xf numFmtId="164" fontId="4" fillId="0" borderId="37" xfId="0" applyFont="1" applyBorder="1"/>
    <xf numFmtId="164" fontId="4" fillId="0" borderId="38" xfId="0" applyFont="1" applyBorder="1"/>
    <xf numFmtId="164" fontId="4" fillId="0" borderId="39" xfId="0" applyFont="1" applyBorder="1"/>
    <xf numFmtId="165" fontId="1" fillId="0" borderId="21" xfId="0" applyNumberFormat="1" applyFont="1" applyBorder="1"/>
    <xf numFmtId="165" fontId="1" fillId="0" borderId="33" xfId="0" applyNumberFormat="1" applyFont="1" applyBorder="1"/>
    <xf numFmtId="165" fontId="1" fillId="0" borderId="28" xfId="0" applyNumberFormat="1" applyFont="1" applyBorder="1"/>
    <xf numFmtId="164" fontId="25" fillId="0" borderId="0" xfId="0" applyFont="1"/>
    <xf numFmtId="164" fontId="1" fillId="0" borderId="0" xfId="0" applyFont="1" applyAlignment="1">
      <alignment horizontal="right"/>
    </xf>
    <xf numFmtId="168" fontId="4" fillId="0" borderId="40" xfId="7" applyNumberFormat="1" applyFont="1" applyBorder="1"/>
    <xf numFmtId="168" fontId="4" fillId="0" borderId="41" xfId="7" applyNumberFormat="1" applyFont="1" applyBorder="1"/>
    <xf numFmtId="9" fontId="4" fillId="0" borderId="0" xfId="7" applyFont="1"/>
    <xf numFmtId="164" fontId="1" fillId="0" borderId="42" xfId="0" applyFont="1" applyBorder="1"/>
    <xf numFmtId="165" fontId="1" fillId="0" borderId="42" xfId="0" applyNumberFormat="1" applyFont="1" applyBorder="1"/>
    <xf numFmtId="165" fontId="1" fillId="0" borderId="0" xfId="0" applyNumberFormat="1" applyFont="1"/>
    <xf numFmtId="165" fontId="1" fillId="0" borderId="43" xfId="0" applyNumberFormat="1" applyFont="1" applyBorder="1"/>
    <xf numFmtId="165" fontId="1" fillId="0" borderId="5" xfId="0" applyNumberFormat="1" applyFont="1" applyBorder="1"/>
    <xf numFmtId="164" fontId="25" fillId="0" borderId="44" xfId="0" applyFont="1" applyBorder="1" applyAlignment="1">
      <alignment horizontal="right"/>
    </xf>
    <xf numFmtId="168" fontId="4" fillId="0" borderId="45" xfId="7" applyNumberFormat="1" applyFont="1" applyBorder="1"/>
    <xf numFmtId="168" fontId="4" fillId="0" borderId="46" xfId="7" applyNumberFormat="1" applyFont="1" applyBorder="1"/>
    <xf numFmtId="9" fontId="4" fillId="0" borderId="47" xfId="7" applyFont="1" applyBorder="1"/>
    <xf numFmtId="168" fontId="4" fillId="0" borderId="1" xfId="7" applyNumberFormat="1" applyFont="1" applyBorder="1"/>
    <xf numFmtId="9" fontId="1" fillId="0" borderId="0" xfId="7" applyFont="1"/>
    <xf numFmtId="165" fontId="1" fillId="0" borderId="47" xfId="0" applyNumberFormat="1" applyFont="1" applyBorder="1"/>
    <xf numFmtId="169" fontId="4" fillId="0" borderId="47" xfId="0" applyNumberFormat="1" applyFont="1" applyBorder="1"/>
    <xf numFmtId="164" fontId="4" fillId="0" borderId="47" xfId="0" applyFont="1" applyBorder="1"/>
    <xf numFmtId="9" fontId="4" fillId="0" borderId="1" xfId="7" applyFont="1" applyBorder="1"/>
    <xf numFmtId="165" fontId="1" fillId="0" borderId="48" xfId="0" applyNumberFormat="1" applyFont="1" applyBorder="1"/>
    <xf numFmtId="164" fontId="25" fillId="0" borderId="49" xfId="0" applyFont="1" applyBorder="1" applyAlignment="1">
      <alignment horizontal="right"/>
    </xf>
    <xf numFmtId="168" fontId="4" fillId="0" borderId="50" xfId="7" applyNumberFormat="1" applyFont="1" applyBorder="1"/>
    <xf numFmtId="168" fontId="4" fillId="0" borderId="48" xfId="7" applyNumberFormat="1" applyFont="1" applyBorder="1"/>
    <xf numFmtId="164" fontId="1" fillId="0" borderId="48" xfId="0" applyFont="1" applyBorder="1"/>
    <xf numFmtId="169" fontId="4" fillId="0" borderId="48" xfId="0" applyNumberFormat="1" applyFont="1" applyBorder="1"/>
    <xf numFmtId="10" fontId="4" fillId="0" borderId="47" xfId="7" applyNumberFormat="1" applyFont="1" applyBorder="1"/>
    <xf numFmtId="164" fontId="10" fillId="0" borderId="0" xfId="0" applyFont="1"/>
    <xf numFmtId="168" fontId="4" fillId="0" borderId="47" xfId="7" applyNumberFormat="1" applyFont="1" applyBorder="1"/>
    <xf numFmtId="168" fontId="4" fillId="0" borderId="0" xfId="7" applyNumberFormat="1" applyFont="1"/>
    <xf numFmtId="169" fontId="4" fillId="42" borderId="47" xfId="0" applyNumberFormat="1" applyFont="1" applyFill="1" applyBorder="1"/>
    <xf numFmtId="169" fontId="4" fillId="42" borderId="48" xfId="0" applyNumberFormat="1" applyFont="1" applyFill="1" applyBorder="1"/>
    <xf numFmtId="164" fontId="2" fillId="0" borderId="33" xfId="0" applyFont="1" applyBorder="1"/>
    <xf numFmtId="164" fontId="2" fillId="0" borderId="25" xfId="0" applyFont="1" applyBorder="1"/>
    <xf numFmtId="169" fontId="4" fillId="43" borderId="47" xfId="0" applyNumberFormat="1" applyFont="1" applyFill="1" applyBorder="1"/>
    <xf numFmtId="10" fontId="4" fillId="0" borderId="0" xfId="7" applyNumberFormat="1" applyFont="1"/>
    <xf numFmtId="169" fontId="1" fillId="0" borderId="0" xfId="7" applyNumberFormat="1" applyFont="1"/>
    <xf numFmtId="169" fontId="4" fillId="0" borderId="0" xfId="7" applyNumberFormat="1" applyFont="1"/>
    <xf numFmtId="164" fontId="2" fillId="0" borderId="22" xfId="0" applyFont="1" applyBorder="1"/>
    <xf numFmtId="164" fontId="2" fillId="0" borderId="21" xfId="0" applyFont="1" applyBorder="1"/>
    <xf numFmtId="164" fontId="2" fillId="0" borderId="51" xfId="0" applyFont="1" applyBorder="1"/>
    <xf numFmtId="164" fontId="2" fillId="0" borderId="52" xfId="0" applyFont="1" applyBorder="1"/>
    <xf numFmtId="165" fontId="1" fillId="0" borderId="51" xfId="0" applyNumberFormat="1" applyFont="1" applyBorder="1"/>
    <xf numFmtId="165" fontId="1" fillId="0" borderId="53" xfId="0" applyNumberFormat="1" applyFont="1" applyBorder="1"/>
    <xf numFmtId="165" fontId="1" fillId="0" borderId="54" xfId="0" applyNumberFormat="1" applyFont="1" applyBorder="1"/>
    <xf numFmtId="164" fontId="2" fillId="0" borderId="0" xfId="0" applyFont="1" applyAlignment="1">
      <alignment horizontal="left"/>
    </xf>
    <xf numFmtId="164" fontId="1" fillId="0" borderId="21" xfId="0" applyFont="1" applyBorder="1" applyAlignment="1">
      <alignment wrapText="1"/>
    </xf>
    <xf numFmtId="164" fontId="1" fillId="0" borderId="31" xfId="0" applyFont="1" applyBorder="1"/>
    <xf numFmtId="164" fontId="1" fillId="0" borderId="30" xfId="0" applyFont="1" applyBorder="1"/>
    <xf numFmtId="164" fontId="1" fillId="0" borderId="31" xfId="0" applyFont="1" applyBorder="1" applyAlignment="1">
      <alignment wrapText="1"/>
    </xf>
    <xf numFmtId="164" fontId="1" fillId="0" borderId="55" xfId="0" applyFont="1" applyBorder="1" applyAlignment="1">
      <alignment wrapText="1"/>
    </xf>
    <xf numFmtId="164" fontId="1" fillId="0" borderId="34" xfId="0" applyFont="1" applyBorder="1" applyAlignment="1">
      <alignment wrapText="1"/>
    </xf>
    <xf numFmtId="164" fontId="1" fillId="0" borderId="32" xfId="0" applyFont="1" applyBorder="1"/>
    <xf numFmtId="164" fontId="1" fillId="0" borderId="56" xfId="0" applyFont="1" applyBorder="1" applyAlignment="1">
      <alignment wrapText="1"/>
    </xf>
    <xf numFmtId="164" fontId="1" fillId="0" borderId="57" xfId="0" applyFont="1" applyBorder="1" applyAlignment="1">
      <alignment wrapText="1"/>
    </xf>
    <xf numFmtId="170" fontId="1" fillId="0" borderId="21" xfId="0" applyNumberFormat="1" applyFont="1" applyBorder="1"/>
    <xf numFmtId="170" fontId="1" fillId="0" borderId="33" xfId="0" applyNumberFormat="1" applyFont="1" applyBorder="1"/>
    <xf numFmtId="170" fontId="1" fillId="0" borderId="28" xfId="0" applyNumberFormat="1" applyFont="1" applyBorder="1"/>
    <xf numFmtId="170" fontId="1" fillId="0" borderId="0" xfId="0" applyNumberFormat="1" applyFont="1"/>
    <xf numFmtId="164" fontId="1" fillId="0" borderId="14" xfId="0" applyFont="1" applyBorder="1"/>
    <xf numFmtId="164" fontId="1" fillId="0" borderId="58" xfId="0" applyFont="1" applyBorder="1"/>
    <xf numFmtId="170" fontId="1" fillId="0" borderId="58" xfId="0" applyNumberFormat="1" applyFont="1" applyBorder="1"/>
    <xf numFmtId="170" fontId="1" fillId="0" borderId="59" xfId="0" applyNumberFormat="1" applyFont="1" applyBorder="1"/>
    <xf numFmtId="170" fontId="1" fillId="0" borderId="60" xfId="0" applyNumberFormat="1" applyFont="1" applyBorder="1"/>
    <xf numFmtId="169" fontId="4" fillId="0" borderId="59" xfId="0" applyNumberFormat="1" applyFont="1" applyBorder="1"/>
    <xf numFmtId="169" fontId="4" fillId="0" borderId="61" xfId="0" applyNumberFormat="1" applyFont="1" applyBorder="1"/>
    <xf numFmtId="170" fontId="1" fillId="0" borderId="42" xfId="0" applyNumberFormat="1" applyFont="1" applyBorder="1"/>
    <xf numFmtId="170" fontId="1" fillId="0" borderId="43" xfId="0" applyNumberFormat="1" applyFont="1" applyBorder="1"/>
    <xf numFmtId="169" fontId="4" fillId="0" borderId="0" xfId="0" applyNumberFormat="1" applyFont="1"/>
    <xf numFmtId="169" fontId="4" fillId="0" borderId="14" xfId="0" applyNumberFormat="1" applyFont="1" applyBorder="1"/>
    <xf numFmtId="164" fontId="2" fillId="0" borderId="62" xfId="0" applyFont="1" applyBorder="1"/>
    <xf numFmtId="170" fontId="2" fillId="0" borderId="62" xfId="0" applyNumberFormat="1" applyFont="1" applyBorder="1"/>
    <xf numFmtId="170" fontId="2" fillId="0" borderId="63" xfId="0" applyNumberFormat="1" applyFont="1" applyBorder="1"/>
    <xf numFmtId="170" fontId="2" fillId="0" borderId="64" xfId="0" applyNumberFormat="1" applyFont="1" applyBorder="1"/>
    <xf numFmtId="170" fontId="1" fillId="0" borderId="63" xfId="0" applyNumberFormat="1" applyFont="1" applyBorder="1"/>
    <xf numFmtId="164" fontId="1" fillId="0" borderId="63" xfId="0" applyFont="1" applyBorder="1"/>
    <xf numFmtId="164" fontId="1" fillId="0" borderId="65" xfId="0" applyFont="1" applyBorder="1"/>
    <xf numFmtId="164" fontId="2" fillId="0" borderId="66" xfId="0" applyFont="1" applyBorder="1"/>
    <xf numFmtId="170" fontId="2" fillId="0" borderId="66" xfId="0" applyNumberFormat="1" applyFont="1" applyBorder="1"/>
    <xf numFmtId="170" fontId="2" fillId="0" borderId="67" xfId="0" applyNumberFormat="1" applyFont="1" applyBorder="1"/>
    <xf numFmtId="170" fontId="2" fillId="0" borderId="68" xfId="0" applyNumberFormat="1" applyFont="1" applyBorder="1"/>
    <xf numFmtId="170" fontId="1" fillId="0" borderId="67" xfId="0" applyNumberFormat="1" applyFont="1" applyBorder="1"/>
    <xf numFmtId="169" fontId="4" fillId="0" borderId="67" xfId="0" applyNumberFormat="1" applyFont="1" applyBorder="1"/>
    <xf numFmtId="169" fontId="4" fillId="0" borderId="69" xfId="0" applyNumberFormat="1" applyFont="1" applyBorder="1"/>
    <xf numFmtId="164" fontId="1" fillId="0" borderId="67" xfId="0" applyFont="1" applyBorder="1"/>
    <xf numFmtId="164" fontId="2" fillId="0" borderId="63" xfId="0" applyFont="1" applyBorder="1"/>
    <xf numFmtId="164" fontId="2" fillId="0" borderId="65" xfId="0" applyFont="1" applyBorder="1"/>
    <xf numFmtId="169" fontId="5" fillId="0" borderId="67" xfId="0" applyNumberFormat="1" applyFont="1" applyBorder="1"/>
    <xf numFmtId="169" fontId="5" fillId="0" borderId="69" xfId="0" applyNumberFormat="1" applyFont="1" applyBorder="1"/>
    <xf numFmtId="164" fontId="2" fillId="0" borderId="67" xfId="0" applyFont="1" applyBorder="1"/>
    <xf numFmtId="169" fontId="4" fillId="0" borderId="70" xfId="0" applyNumberFormat="1" applyFont="1" applyBorder="1"/>
    <xf numFmtId="169" fontId="4" fillId="42" borderId="59" xfId="0" applyNumberFormat="1" applyFont="1" applyFill="1" applyBorder="1"/>
    <xf numFmtId="164" fontId="2" fillId="0" borderId="42" xfId="0" applyFont="1" applyBorder="1"/>
    <xf numFmtId="170" fontId="2" fillId="0" borderId="42" xfId="0" applyNumberFormat="1" applyFont="1" applyBorder="1"/>
    <xf numFmtId="170" fontId="2" fillId="0" borderId="0" xfId="0" applyNumberFormat="1" applyFont="1"/>
    <xf numFmtId="170" fontId="2" fillId="0" borderId="43" xfId="0" applyNumberFormat="1" applyFont="1" applyBorder="1"/>
    <xf numFmtId="169" fontId="4" fillId="42" borderId="61" xfId="0" applyNumberFormat="1" applyFont="1" applyFill="1" applyBorder="1"/>
    <xf numFmtId="169" fontId="4" fillId="43" borderId="61" xfId="0" applyNumberFormat="1" applyFont="1" applyFill="1" applyBorder="1"/>
    <xf numFmtId="169" fontId="4" fillId="43" borderId="59" xfId="0" applyNumberFormat="1" applyFont="1" applyFill="1" applyBorder="1"/>
    <xf numFmtId="169" fontId="5" fillId="42" borderId="67" xfId="0" applyNumberFormat="1" applyFont="1" applyFill="1" applyBorder="1"/>
    <xf numFmtId="169" fontId="5" fillId="42" borderId="69" xfId="0" applyNumberFormat="1" applyFont="1" applyFill="1" applyBorder="1"/>
    <xf numFmtId="170" fontId="4" fillId="0" borderId="42" xfId="0" applyNumberFormat="1" applyFont="1" applyBorder="1"/>
    <xf numFmtId="169" fontId="4" fillId="42" borderId="70" xfId="0" applyNumberFormat="1" applyFont="1" applyFill="1" applyBorder="1"/>
    <xf numFmtId="164" fontId="2" fillId="0" borderId="71" xfId="0" applyFont="1" applyBorder="1"/>
    <xf numFmtId="164" fontId="2" fillId="0" borderId="20" xfId="0" applyFont="1" applyBorder="1"/>
    <xf numFmtId="170" fontId="1" fillId="0" borderId="71" xfId="0" applyNumberFormat="1" applyFont="1" applyBorder="1"/>
    <xf numFmtId="170" fontId="1" fillId="0" borderId="19" xfId="0" applyNumberFormat="1" applyFont="1" applyBorder="1"/>
    <xf numFmtId="170" fontId="1" fillId="0" borderId="72" xfId="0" applyNumberFormat="1" applyFont="1" applyBorder="1"/>
    <xf numFmtId="170" fontId="2" fillId="0" borderId="21" xfId="0" applyNumberFormat="1" applyFont="1" applyBorder="1"/>
    <xf numFmtId="170" fontId="2" fillId="0" borderId="33" xfId="0" applyNumberFormat="1" applyFont="1" applyBorder="1"/>
    <xf numFmtId="170" fontId="2" fillId="0" borderId="28" xfId="0" applyNumberFormat="1" applyFont="1" applyBorder="1"/>
    <xf numFmtId="164" fontId="2" fillId="0" borderId="19" xfId="0" applyFont="1" applyBorder="1"/>
    <xf numFmtId="170" fontId="1" fillId="0" borderId="51" xfId="0" applyNumberFormat="1" applyFont="1" applyBorder="1"/>
    <xf numFmtId="170" fontId="1" fillId="0" borderId="53" xfId="0" applyNumberFormat="1" applyFont="1" applyBorder="1"/>
    <xf numFmtId="170" fontId="1" fillId="0" borderId="54" xfId="0" applyNumberFormat="1" applyFont="1" applyBorder="1"/>
    <xf numFmtId="164" fontId="1" fillId="0" borderId="34" xfId="0" applyFont="1" applyBorder="1"/>
    <xf numFmtId="164" fontId="1" fillId="0" borderId="56" xfId="0" applyFont="1" applyBorder="1"/>
    <xf numFmtId="169" fontId="4" fillId="43" borderId="48" xfId="0" applyNumberFormat="1" applyFont="1" applyFill="1" applyBorder="1"/>
    <xf numFmtId="169" fontId="4" fillId="43" borderId="70" xfId="0" applyNumberFormat="1" applyFont="1" applyFill="1" applyBorder="1"/>
    <xf numFmtId="164" fontId="2" fillId="0" borderId="73" xfId="0" applyFont="1" applyBorder="1"/>
    <xf numFmtId="164" fontId="2" fillId="0" borderId="74" xfId="0" applyFont="1" applyBorder="1"/>
    <xf numFmtId="164" fontId="1" fillId="0" borderId="73" xfId="0" applyFont="1" applyBorder="1"/>
    <xf numFmtId="164" fontId="1" fillId="0" borderId="74" xfId="0" applyFont="1" applyBorder="1"/>
    <xf numFmtId="164" fontId="2" fillId="0" borderId="75" xfId="0" applyFont="1" applyBorder="1"/>
    <xf numFmtId="165" fontId="1" fillId="0" borderId="73" xfId="0" applyNumberFormat="1" applyFont="1" applyBorder="1"/>
    <xf numFmtId="165" fontId="1" fillId="0" borderId="75" xfId="0" applyNumberFormat="1" applyFont="1" applyBorder="1"/>
    <xf numFmtId="165" fontId="1" fillId="0" borderId="76" xfId="0" applyNumberFormat="1" applyFont="1" applyBorder="1"/>
    <xf numFmtId="49" fontId="1" fillId="0" borderId="11" xfId="0" applyNumberFormat="1" applyFont="1" applyBorder="1" applyAlignment="1" applyProtection="1">
      <alignment horizontal="center"/>
      <protection locked="0"/>
    </xf>
    <xf numFmtId="49" fontId="1" fillId="0" borderId="0" xfId="0" applyNumberFormat="1" applyFont="1" applyAlignment="1" applyProtection="1">
      <alignment horizontal="left"/>
      <protection locked="0"/>
    </xf>
    <xf numFmtId="49" fontId="12" fillId="0" borderId="0" xfId="0" applyNumberFormat="1" applyFont="1" applyAlignment="1" applyProtection="1">
      <alignment horizontal="left"/>
      <protection locked="0"/>
    </xf>
    <xf numFmtId="1" fontId="1" fillId="0" borderId="0" xfId="0" applyNumberFormat="1" applyFont="1" applyAlignment="1" applyProtection="1">
      <alignment horizontal="center"/>
      <protection locked="0"/>
    </xf>
    <xf numFmtId="37" fontId="1" fillId="15" borderId="0" xfId="0" applyNumberFormat="1" applyFont="1" applyFill="1" applyProtection="1">
      <protection locked="0"/>
    </xf>
    <xf numFmtId="37" fontId="1" fillId="13" borderId="0" xfId="0" applyNumberFormat="1" applyFont="1" applyFill="1" applyAlignment="1" applyProtection="1">
      <alignment horizontal="center" vertical="top"/>
      <protection locked="0"/>
    </xf>
    <xf numFmtId="38" fontId="4" fillId="5" borderId="0" xfId="0" applyNumberFormat="1" applyFont="1" applyFill="1" applyAlignment="1">
      <alignment horizontal="right"/>
    </xf>
    <xf numFmtId="38" fontId="4" fillId="7" borderId="0" xfId="0" applyNumberFormat="1" applyFont="1" applyFill="1" applyAlignment="1">
      <alignment horizontal="right"/>
    </xf>
    <xf numFmtId="38" fontId="4" fillId="14" borderId="0" xfId="0" applyNumberFormat="1" applyFont="1" applyFill="1" applyAlignment="1">
      <alignment horizontal="right"/>
    </xf>
    <xf numFmtId="0" fontId="1" fillId="0" borderId="0" xfId="0" applyNumberFormat="1" applyFont="1" applyAlignment="1" applyProtection="1">
      <alignment horizontal="center"/>
      <protection locked="0"/>
    </xf>
    <xf numFmtId="0" fontId="1" fillId="0" borderId="0" xfId="0" applyNumberFormat="1" applyFont="1" applyAlignment="1" applyProtection="1">
      <alignment horizontal="left"/>
      <protection locked="0"/>
    </xf>
    <xf numFmtId="37" fontId="1" fillId="15" borderId="61" xfId="0" applyNumberFormat="1" applyFont="1" applyFill="1" applyBorder="1" applyProtection="1">
      <protection locked="0"/>
    </xf>
    <xf numFmtId="38" fontId="4" fillId="5" borderId="61" xfId="0" applyNumberFormat="1" applyFont="1" applyFill="1" applyBorder="1" applyAlignment="1">
      <alignment horizontal="right"/>
    </xf>
    <xf numFmtId="38" fontId="4" fillId="7" borderId="61" xfId="0" applyNumberFormat="1" applyFont="1" applyFill="1" applyBorder="1" applyAlignment="1">
      <alignment horizontal="right"/>
    </xf>
    <xf numFmtId="37" fontId="1" fillId="13" borderId="61" xfId="0" applyNumberFormat="1" applyFont="1" applyFill="1" applyBorder="1" applyAlignment="1" applyProtection="1">
      <alignment horizontal="center" vertical="top"/>
      <protection locked="0"/>
    </xf>
    <xf numFmtId="38" fontId="1" fillId="13" borderId="61" xfId="0" applyNumberFormat="1" applyFont="1" applyFill="1" applyBorder="1" applyAlignment="1">
      <alignment horizontal="right"/>
    </xf>
    <xf numFmtId="38" fontId="1" fillId="14" borderId="61" xfId="0" applyNumberFormat="1" applyFont="1" applyFill="1" applyBorder="1" applyAlignment="1">
      <alignment horizontal="right"/>
    </xf>
    <xf numFmtId="0" fontId="1" fillId="0" borderId="11" xfId="0" applyNumberFormat="1" applyFont="1" applyBorder="1" applyAlignment="1" applyProtection="1">
      <alignment horizontal="center"/>
      <protection locked="0"/>
    </xf>
    <xf numFmtId="3" fontId="12" fillId="0" borderId="0" xfId="0" applyNumberFormat="1" applyFont="1" applyProtection="1">
      <protection locked="0"/>
    </xf>
    <xf numFmtId="37" fontId="23" fillId="32" borderId="61" xfId="0" applyNumberFormat="1" applyFont="1" applyFill="1" applyBorder="1" applyAlignment="1" applyProtection="1">
      <alignment horizontal="center" vertical="top"/>
      <protection locked="0"/>
    </xf>
    <xf numFmtId="37" fontId="1" fillId="13" borderId="61" xfId="0" applyNumberFormat="1" applyFont="1" applyFill="1" applyBorder="1" applyProtection="1">
      <protection locked="0"/>
    </xf>
    <xf numFmtId="38" fontId="23" fillId="32" borderId="61" xfId="0" applyNumberFormat="1" applyFont="1" applyFill="1" applyBorder="1" applyAlignment="1" applyProtection="1">
      <alignment horizontal="right"/>
      <protection locked="0"/>
    </xf>
    <xf numFmtId="49" fontId="1" fillId="0" borderId="0" xfId="0" applyNumberFormat="1" applyFont="1" applyAlignment="1" applyProtection="1">
      <alignment horizontal="center"/>
      <protection locked="0"/>
    </xf>
    <xf numFmtId="164" fontId="6" fillId="0" borderId="0" xfId="0" applyFont="1" applyAlignment="1">
      <alignment horizontal="centerContinuous"/>
    </xf>
    <xf numFmtId="164" fontId="1" fillId="0" borderId="0" xfId="0" applyFont="1" applyAlignment="1">
      <alignment horizontal="centerContinuous"/>
    </xf>
    <xf numFmtId="164" fontId="2" fillId="0" borderId="0" xfId="0" applyFont="1" applyAlignment="1">
      <alignment horizontal="centerContinuous"/>
    </xf>
    <xf numFmtId="164" fontId="31" fillId="0" borderId="0" xfId="0" applyFont="1" applyAlignment="1">
      <alignment horizontal="centerContinuous"/>
    </xf>
    <xf numFmtId="164" fontId="1" fillId="0" borderId="59" xfId="0" applyFont="1" applyBorder="1" applyAlignment="1">
      <alignment horizontal="center"/>
    </xf>
    <xf numFmtId="164" fontId="1" fillId="0" borderId="59" xfId="0" applyFont="1" applyBorder="1" applyAlignment="1">
      <alignment horizontal="center" wrapText="1"/>
    </xf>
    <xf numFmtId="164" fontId="29" fillId="0" borderId="59" xfId="0" applyFont="1" applyBorder="1" applyAlignment="1">
      <alignment wrapText="1"/>
    </xf>
    <xf numFmtId="164" fontId="1" fillId="0" borderId="59" xfId="0" applyFont="1" applyBorder="1"/>
    <xf numFmtId="164" fontId="1" fillId="0" borderId="0" xfId="0" applyFont="1" applyAlignment="1">
      <alignment horizontal="center" wrapText="1"/>
    </xf>
    <xf numFmtId="164" fontId="32" fillId="0" borderId="78" xfId="0" applyFont="1" applyBorder="1" applyAlignment="1">
      <alignment horizontal="centerContinuous" wrapText="1"/>
    </xf>
    <xf numFmtId="164" fontId="32" fillId="0" borderId="59" xfId="0" applyFont="1" applyBorder="1" applyAlignment="1">
      <alignment horizontal="centerContinuous" wrapText="1"/>
    </xf>
    <xf numFmtId="164" fontId="32" fillId="0" borderId="79" xfId="0" applyFont="1" applyBorder="1" applyAlignment="1">
      <alignment horizontal="centerContinuous" wrapText="1"/>
    </xf>
    <xf numFmtId="164" fontId="32" fillId="0" borderId="11" xfId="0" applyFont="1" applyBorder="1" applyAlignment="1">
      <alignment horizontal="centerContinuous" wrapText="1"/>
    </xf>
    <xf numFmtId="164" fontId="32" fillId="0" borderId="0" xfId="0" applyFont="1" applyAlignment="1">
      <alignment horizontal="centerContinuous" wrapText="1"/>
    </xf>
    <xf numFmtId="164" fontId="32" fillId="0" borderId="6" xfId="0" applyFont="1" applyBorder="1" applyAlignment="1">
      <alignment horizontal="centerContinuous" wrapText="1"/>
    </xf>
    <xf numFmtId="164" fontId="1" fillId="0" borderId="0" xfId="0" applyFont="1" applyAlignment="1">
      <alignment horizontal="center"/>
    </xf>
    <xf numFmtId="164" fontId="32" fillId="0" borderId="81" xfId="0" applyFont="1" applyBorder="1" applyAlignment="1">
      <alignment horizontal="centerContinuous" wrapText="1"/>
    </xf>
    <xf numFmtId="164" fontId="32" fillId="0" borderId="82" xfId="0" applyFont="1" applyBorder="1" applyAlignment="1">
      <alignment horizontal="centerContinuous" wrapText="1"/>
    </xf>
    <xf numFmtId="164" fontId="32" fillId="0" borderId="77" xfId="0" applyFont="1" applyBorder="1" applyAlignment="1">
      <alignment horizontal="centerContinuous" wrapText="1"/>
    </xf>
    <xf numFmtId="164" fontId="32" fillId="0" borderId="78" xfId="0" applyFont="1" applyBorder="1" applyAlignment="1">
      <alignment horizontal="center" wrapText="1"/>
    </xf>
    <xf numFmtId="164" fontId="32" fillId="0" borderId="82" xfId="0" applyFont="1" applyBorder="1" applyAlignment="1">
      <alignment horizontal="center" wrapText="1"/>
    </xf>
    <xf numFmtId="164" fontId="32" fillId="0" borderId="77" xfId="0" applyFont="1" applyBorder="1" applyAlignment="1">
      <alignment horizontal="center" wrapText="1"/>
    </xf>
    <xf numFmtId="164" fontId="32" fillId="0" borderId="59" xfId="0" applyFont="1" applyBorder="1" applyAlignment="1">
      <alignment horizontal="center" wrapText="1"/>
    </xf>
    <xf numFmtId="164" fontId="32" fillId="0" borderId="59" xfId="0" applyFont="1" applyBorder="1" applyAlignment="1">
      <alignment horizontal="right" wrapText="1"/>
    </xf>
    <xf numFmtId="3" fontId="1" fillId="0" borderId="0" xfId="0" applyNumberFormat="1" applyFont="1" applyAlignment="1">
      <alignment horizontal="left"/>
    </xf>
    <xf numFmtId="165" fontId="1" fillId="0" borderId="11" xfId="0" applyNumberFormat="1" applyFont="1" applyBorder="1"/>
    <xf numFmtId="165" fontId="1" fillId="0" borderId="14" xfId="0" applyNumberFormat="1" applyFont="1" applyBorder="1"/>
    <xf numFmtId="164" fontId="29" fillId="0" borderId="0" xfId="0" applyFont="1"/>
    <xf numFmtId="165" fontId="1" fillId="0" borderId="6" xfId="0" applyNumberFormat="1" applyFont="1" applyBorder="1"/>
    <xf numFmtId="37" fontId="1" fillId="0" borderId="0" xfId="0" applyNumberFormat="1" applyFont="1"/>
    <xf numFmtId="37" fontId="1" fillId="0" borderId="11" xfId="0" applyNumberFormat="1" applyFont="1" applyBorder="1"/>
    <xf numFmtId="37" fontId="1" fillId="0" borderId="14" xfId="0" applyNumberFormat="1" applyFont="1" applyBorder="1"/>
    <xf numFmtId="164" fontId="34" fillId="0" borderId="0" xfId="0" applyFont="1"/>
    <xf numFmtId="3" fontId="1" fillId="0" borderId="59" xfId="0" applyNumberFormat="1" applyFont="1" applyBorder="1" applyAlignment="1">
      <alignment horizontal="left"/>
    </xf>
    <xf numFmtId="37" fontId="1" fillId="0" borderId="59" xfId="0" applyNumberFormat="1" applyFont="1" applyBorder="1"/>
    <xf numFmtId="37" fontId="1" fillId="0" borderId="77" xfId="0" applyNumberFormat="1" applyFont="1" applyBorder="1"/>
    <xf numFmtId="37" fontId="1" fillId="0" borderId="61" xfId="0" applyNumberFormat="1" applyFont="1" applyBorder="1"/>
    <xf numFmtId="3" fontId="35" fillId="0" borderId="0" xfId="0" applyNumberFormat="1" applyFont="1" applyAlignment="1">
      <alignment horizontal="left"/>
    </xf>
    <xf numFmtId="164" fontId="35" fillId="0" borderId="0" xfId="0" applyFont="1"/>
    <xf numFmtId="164" fontId="35" fillId="0" borderId="0" xfId="0" quotePrefix="1" applyFont="1" applyAlignment="1">
      <alignment horizontal="right"/>
    </xf>
    <xf numFmtId="170" fontId="4" fillId="0" borderId="0" xfId="8" applyNumberFormat="1" applyFont="1"/>
    <xf numFmtId="164" fontId="1" fillId="0" borderId="41" xfId="8" applyNumberFormat="1" applyFont="1" applyBorder="1"/>
    <xf numFmtId="164" fontId="1" fillId="0" borderId="80" xfId="8" applyNumberFormat="1" applyFont="1" applyBorder="1"/>
    <xf numFmtId="164" fontId="1" fillId="0" borderId="83" xfId="8" applyNumberFormat="1" applyFont="1" applyBorder="1"/>
    <xf numFmtId="164" fontId="1" fillId="0" borderId="78" xfId="0" applyFont="1" applyBorder="1" applyAlignment="1">
      <alignment horizontal="centerContinuous"/>
    </xf>
    <xf numFmtId="37" fontId="1" fillId="0" borderId="0" xfId="8" applyNumberFormat="1" applyFont="1" applyAlignment="1">
      <alignment horizontal="center"/>
    </xf>
    <xf numFmtId="3" fontId="2" fillId="0" borderId="0" xfId="0" applyNumberFormat="1" applyFont="1" applyAlignment="1">
      <alignment horizontal="left"/>
    </xf>
    <xf numFmtId="166" fontId="1" fillId="0" borderId="0" xfId="0" applyNumberFormat="1" applyFont="1" applyAlignment="1">
      <alignment horizontal="left"/>
    </xf>
    <xf numFmtId="37" fontId="1" fillId="0" borderId="59" xfId="8" applyNumberFormat="1" applyFont="1" applyBorder="1" applyAlignment="1">
      <alignment horizontal="center"/>
    </xf>
    <xf numFmtId="3" fontId="38" fillId="0" borderId="0" xfId="0" applyNumberFormat="1" applyFont="1" applyAlignment="1">
      <alignment horizontal="right"/>
    </xf>
    <xf numFmtId="164" fontId="1" fillId="0" borderId="0" xfId="0" applyFont="1" applyAlignment="1">
      <alignment horizontal="left"/>
    </xf>
    <xf numFmtId="166" fontId="1" fillId="0" borderId="0" xfId="0" applyNumberFormat="1" applyFont="1" applyAlignment="1">
      <alignment horizontal="right"/>
    </xf>
    <xf numFmtId="166" fontId="1" fillId="0" borderId="80" xfId="0" applyNumberFormat="1" applyFont="1" applyBorder="1" applyAlignment="1">
      <alignment horizontal="right"/>
    </xf>
    <xf numFmtId="166" fontId="1" fillId="0" borderId="80" xfId="8" applyNumberFormat="1" applyFont="1" applyBorder="1" applyAlignment="1">
      <alignment horizontal="right"/>
    </xf>
    <xf numFmtId="166" fontId="1" fillId="0" borderId="41" xfId="8" applyNumberFormat="1" applyFont="1" applyBorder="1" applyAlignment="1">
      <alignment horizontal="right"/>
    </xf>
    <xf numFmtId="166" fontId="1" fillId="0" borderId="83" xfId="8" applyNumberFormat="1" applyFont="1" applyBorder="1" applyAlignment="1">
      <alignment horizontal="right"/>
    </xf>
    <xf numFmtId="169" fontId="1" fillId="0" borderId="0" xfId="0" applyNumberFormat="1" applyFont="1"/>
    <xf numFmtId="170" fontId="1" fillId="0" borderId="11" xfId="0" applyNumberFormat="1" applyFont="1" applyBorder="1"/>
    <xf numFmtId="170" fontId="1" fillId="0" borderId="14" xfId="0" applyNumberFormat="1" applyFont="1" applyBorder="1"/>
    <xf numFmtId="171" fontId="1" fillId="0" borderId="0" xfId="0" applyNumberFormat="1" applyFont="1"/>
    <xf numFmtId="171" fontId="1" fillId="0" borderId="11" xfId="0" applyNumberFormat="1" applyFont="1" applyBorder="1"/>
    <xf numFmtId="171" fontId="1" fillId="0" borderId="14" xfId="0" applyNumberFormat="1" applyFont="1" applyBorder="1"/>
    <xf numFmtId="171" fontId="1" fillId="0" borderId="0" xfId="0" quotePrefix="1" applyNumberFormat="1" applyFont="1"/>
    <xf numFmtId="171" fontId="1" fillId="0" borderId="59" xfId="0" applyNumberFormat="1" applyFont="1" applyBorder="1"/>
    <xf numFmtId="171" fontId="1" fillId="0" borderId="77" xfId="0" applyNumberFormat="1" applyFont="1" applyBorder="1"/>
    <xf numFmtId="171" fontId="1" fillId="0" borderId="61" xfId="0" applyNumberFormat="1" applyFont="1" applyBorder="1"/>
    <xf numFmtId="169" fontId="1" fillId="0" borderId="59" xfId="0" applyNumberFormat="1" applyFont="1" applyBorder="1"/>
    <xf numFmtId="170" fontId="1" fillId="0" borderId="0" xfId="8" applyNumberFormat="1" applyFont="1"/>
    <xf numFmtId="170" fontId="35" fillId="0" borderId="0" xfId="8" applyNumberFormat="1" applyFont="1"/>
    <xf numFmtId="170" fontId="1" fillId="0" borderId="41" xfId="8" applyNumberFormat="1" applyFont="1" applyBorder="1"/>
    <xf numFmtId="170" fontId="1" fillId="0" borderId="80" xfId="8" applyNumberFormat="1" applyFont="1" applyBorder="1"/>
    <xf numFmtId="170" fontId="1" fillId="0" borderId="83" xfId="8" applyNumberFormat="1" applyFont="1" applyBorder="1"/>
    <xf numFmtId="3" fontId="2" fillId="0" borderId="59" xfId="0" applyNumberFormat="1" applyFont="1" applyBorder="1" applyAlignment="1">
      <alignment horizontal="left"/>
    </xf>
    <xf numFmtId="170" fontId="40" fillId="0" borderId="0" xfId="0" applyNumberFormat="1" applyFont="1"/>
    <xf numFmtId="169" fontId="40" fillId="0" borderId="0" xfId="0" applyNumberFormat="1" applyFont="1"/>
    <xf numFmtId="169" fontId="1" fillId="0" borderId="0" xfId="0" applyNumberFormat="1" applyFont="1" applyAlignment="1">
      <alignment horizontal="centerContinuous"/>
    </xf>
    <xf numFmtId="169" fontId="3" fillId="0" borderId="0" xfId="0" applyNumberFormat="1" applyFont="1"/>
    <xf numFmtId="164" fontId="32" fillId="0" borderId="80" xfId="0" applyFont="1" applyBorder="1" applyAlignment="1">
      <alignment horizontal="centerContinuous" wrapText="1"/>
    </xf>
    <xf numFmtId="164" fontId="32" fillId="0" borderId="41" xfId="0" applyFont="1" applyBorder="1" applyAlignment="1">
      <alignment horizontal="centerContinuous" wrapText="1"/>
    </xf>
    <xf numFmtId="164" fontId="32" fillId="0" borderId="84" xfId="0" applyFont="1" applyBorder="1" applyAlignment="1">
      <alignment horizontal="centerContinuous" wrapText="1"/>
    </xf>
    <xf numFmtId="169" fontId="3" fillId="44" borderId="0" xfId="0" applyNumberFormat="1" applyFont="1" applyFill="1"/>
    <xf numFmtId="169" fontId="3" fillId="45" borderId="0" xfId="0" applyNumberFormat="1" applyFont="1" applyFill="1"/>
    <xf numFmtId="169" fontId="3" fillId="45" borderId="6" xfId="0" applyNumberFormat="1" applyFont="1" applyFill="1" applyBorder="1"/>
    <xf numFmtId="164" fontId="1" fillId="0" borderId="77" xfId="0" applyFont="1" applyBorder="1" applyAlignment="1">
      <alignment horizontal="right"/>
    </xf>
    <xf numFmtId="164" fontId="1" fillId="0" borderId="79" xfId="0" applyFont="1" applyBorder="1"/>
    <xf numFmtId="164" fontId="1" fillId="0" borderId="59" xfId="0" applyFont="1" applyBorder="1" applyAlignment="1">
      <alignment horizontal="centerContinuous"/>
    </xf>
    <xf numFmtId="164" fontId="32" fillId="0" borderId="87" xfId="0" applyFont="1" applyBorder="1" applyAlignment="1">
      <alignment horizontal="center" wrapText="1"/>
    </xf>
    <xf numFmtId="169" fontId="3" fillId="44" borderId="0" xfId="0" applyNumberFormat="1" applyFont="1" applyFill="1" applyAlignment="1">
      <alignment horizontal="right" wrapText="1"/>
    </xf>
    <xf numFmtId="169" fontId="3" fillId="45" borderId="6" xfId="0" applyNumberFormat="1" applyFont="1" applyFill="1" applyBorder="1" applyAlignment="1">
      <alignment horizontal="right" wrapText="1"/>
    </xf>
    <xf numFmtId="164" fontId="1" fillId="0" borderId="82" xfId="0" applyFont="1" applyBorder="1" applyAlignment="1">
      <alignment horizontal="right"/>
    </xf>
    <xf numFmtId="164" fontId="1" fillId="0" borderId="78" xfId="0" applyFont="1" applyBorder="1" applyAlignment="1">
      <alignment horizontal="right"/>
    </xf>
    <xf numFmtId="164" fontId="1" fillId="0" borderId="84" xfId="0" applyFont="1" applyBorder="1"/>
    <xf numFmtId="170" fontId="3" fillId="0" borderId="14" xfId="8" applyNumberFormat="1" applyFont="1" applyBorder="1"/>
    <xf numFmtId="170" fontId="1" fillId="0" borderId="11" xfId="8" applyNumberFormat="1" applyFont="1" applyBorder="1"/>
    <xf numFmtId="170" fontId="3" fillId="0" borderId="11" xfId="8" applyNumberFormat="1" applyFont="1" applyBorder="1"/>
    <xf numFmtId="170" fontId="4" fillId="0" borderId="89" xfId="8" applyNumberFormat="1" applyFont="1" applyBorder="1"/>
    <xf numFmtId="170" fontId="4" fillId="0" borderId="11" xfId="8" applyNumberFormat="1" applyFont="1" applyBorder="1"/>
    <xf numFmtId="169" fontId="3" fillId="44" borderId="0" xfId="8" applyNumberFormat="1" applyFont="1" applyFill="1"/>
    <xf numFmtId="169" fontId="3" fillId="45" borderId="6" xfId="8" applyNumberFormat="1" applyFont="1" applyFill="1" applyBorder="1"/>
    <xf numFmtId="164" fontId="1" fillId="0" borderId="6" xfId="0" applyFont="1" applyBorder="1"/>
    <xf numFmtId="3" fontId="1" fillId="0" borderId="14" xfId="0" applyNumberFormat="1" applyFont="1" applyBorder="1" applyAlignment="1">
      <alignment horizontal="left"/>
    </xf>
    <xf numFmtId="170" fontId="1" fillId="0" borderId="14" xfId="8" applyNumberFormat="1" applyFont="1" applyBorder="1"/>
    <xf numFmtId="164" fontId="4" fillId="0" borderId="89" xfId="0" applyFont="1" applyBorder="1"/>
    <xf numFmtId="164" fontId="4" fillId="0" borderId="11" xfId="0" applyFont="1" applyBorder="1"/>
    <xf numFmtId="164" fontId="4" fillId="0" borderId="77" xfId="0" applyFont="1" applyBorder="1" applyAlignment="1">
      <alignment horizontal="right"/>
    </xf>
    <xf numFmtId="164" fontId="4" fillId="0" borderId="59" xfId="0" applyFont="1" applyBorder="1" applyAlignment="1">
      <alignment horizontal="right"/>
    </xf>
    <xf numFmtId="172" fontId="4" fillId="0" borderId="79" xfId="0" applyNumberFormat="1" applyFont="1" applyBorder="1"/>
    <xf numFmtId="167" fontId="1" fillId="0" borderId="0" xfId="8" applyNumberFormat="1" applyFont="1"/>
    <xf numFmtId="167" fontId="3" fillId="0" borderId="14" xfId="8" applyNumberFormat="1" applyFont="1" applyBorder="1"/>
    <xf numFmtId="167" fontId="1" fillId="0" borderId="11" xfId="8" applyNumberFormat="1" applyFont="1" applyBorder="1"/>
    <xf numFmtId="167" fontId="3" fillId="0" borderId="11" xfId="8" applyNumberFormat="1" applyFont="1" applyBorder="1"/>
    <xf numFmtId="167" fontId="4" fillId="0" borderId="89" xfId="8" applyNumberFormat="1" applyFont="1" applyBorder="1"/>
    <xf numFmtId="167" fontId="4" fillId="0" borderId="11" xfId="8" applyNumberFormat="1" applyFont="1" applyBorder="1"/>
    <xf numFmtId="169" fontId="4" fillId="0" borderId="84" xfId="0" applyNumberFormat="1" applyFont="1" applyBorder="1"/>
    <xf numFmtId="169" fontId="3" fillId="44" borderId="6" xfId="8" applyNumberFormat="1" applyFont="1" applyFill="1" applyBorder="1"/>
    <xf numFmtId="2" fontId="1" fillId="0" borderId="0" xfId="8" applyNumberFormat="1" applyFont="1"/>
    <xf numFmtId="171" fontId="3" fillId="0" borderId="14" xfId="8" applyNumberFormat="1" applyFont="1" applyBorder="1"/>
    <xf numFmtId="171" fontId="3" fillId="0" borderId="11" xfId="8" applyNumberFormat="1" applyFont="1" applyBorder="1"/>
    <xf numFmtId="171" fontId="4" fillId="0" borderId="89" xfId="8" applyNumberFormat="1" applyFont="1" applyBorder="1"/>
    <xf numFmtId="171" fontId="4" fillId="0" borderId="11" xfId="8" applyNumberFormat="1" applyFont="1" applyBorder="1"/>
    <xf numFmtId="166" fontId="1" fillId="0" borderId="0" xfId="0" applyNumberFormat="1" applyFont="1"/>
    <xf numFmtId="167" fontId="1" fillId="0" borderId="59" xfId="8" applyNumberFormat="1" applyFont="1" applyBorder="1"/>
    <xf numFmtId="2" fontId="1" fillId="0" borderId="59" xfId="8" applyNumberFormat="1" applyFont="1" applyBorder="1"/>
    <xf numFmtId="167" fontId="3" fillId="0" borderId="61" xfId="8" applyNumberFormat="1" applyFont="1" applyBorder="1"/>
    <xf numFmtId="167" fontId="1" fillId="0" borderId="77" xfId="8" applyNumberFormat="1" applyFont="1" applyBorder="1"/>
    <xf numFmtId="167" fontId="3" fillId="0" borderId="77" xfId="8" applyNumberFormat="1" applyFont="1" applyBorder="1"/>
    <xf numFmtId="167" fontId="4" fillId="0" borderId="90" xfId="8" applyNumberFormat="1" applyFont="1" applyBorder="1"/>
    <xf numFmtId="167" fontId="4" fillId="0" borderId="77" xfId="8" applyNumberFormat="1" applyFont="1" applyBorder="1"/>
    <xf numFmtId="170" fontId="3" fillId="0" borderId="0" xfId="8" applyNumberFormat="1" applyFont="1"/>
    <xf numFmtId="169" fontId="3" fillId="45" borderId="0" xfId="0" applyNumberFormat="1" applyFont="1" applyFill="1" applyAlignment="1">
      <alignment horizontal="right" wrapText="1"/>
    </xf>
    <xf numFmtId="169" fontId="3" fillId="45" borderId="0" xfId="8" applyNumberFormat="1" applyFont="1" applyFill="1"/>
    <xf numFmtId="2" fontId="4" fillId="0" borderId="11" xfId="8" applyNumberFormat="1" applyFont="1" applyBorder="1"/>
    <xf numFmtId="2" fontId="1" fillId="0" borderId="11" xfId="8" applyNumberFormat="1" applyFont="1" applyBorder="1"/>
    <xf numFmtId="167" fontId="4" fillId="0" borderId="14" xfId="8" applyNumberFormat="1" applyFont="1" applyBorder="1"/>
    <xf numFmtId="167" fontId="4" fillId="0" borderId="61" xfId="8" applyNumberFormat="1" applyFont="1" applyBorder="1"/>
    <xf numFmtId="169" fontId="1" fillId="0" borderId="0" xfId="0" applyNumberFormat="1" applyFont="1" applyAlignment="1">
      <alignment horizontal="center"/>
    </xf>
    <xf numFmtId="170" fontId="4" fillId="0" borderId="91" xfId="8" applyNumberFormat="1" applyFont="1" applyBorder="1"/>
    <xf numFmtId="2" fontId="3" fillId="0" borderId="14" xfId="8" applyNumberFormat="1" applyFont="1" applyBorder="1"/>
    <xf numFmtId="164" fontId="1" fillId="0" borderId="78" xfId="0" applyFont="1" applyBorder="1" applyAlignment="1">
      <alignment horizontal="center"/>
    </xf>
    <xf numFmtId="166" fontId="1" fillId="0" borderId="0" xfId="0" applyNumberFormat="1" applyFont="1" applyAlignment="1">
      <alignment horizontal="center"/>
    </xf>
    <xf numFmtId="172" fontId="3" fillId="44" borderId="0" xfId="8" applyNumberFormat="1" applyFont="1" applyFill="1"/>
    <xf numFmtId="172" fontId="3" fillId="44" borderId="6" xfId="8" applyNumberFormat="1" applyFont="1" applyFill="1" applyBorder="1"/>
    <xf numFmtId="167" fontId="1" fillId="0" borderId="59" xfId="9" applyNumberFormat="1" applyFont="1" applyBorder="1"/>
    <xf numFmtId="164" fontId="4" fillId="0" borderId="0" xfId="0" applyFont="1" applyAlignment="1">
      <alignment horizontal="right"/>
    </xf>
    <xf numFmtId="172" fontId="4" fillId="0" borderId="0" xfId="0" applyNumberFormat="1" applyFont="1"/>
    <xf numFmtId="3" fontId="42" fillId="0" borderId="0" xfId="0" applyNumberFormat="1" applyFont="1" applyAlignment="1">
      <alignment horizontal="left"/>
    </xf>
    <xf numFmtId="169" fontId="3" fillId="44" borderId="59" xfId="0" applyNumberFormat="1" applyFont="1" applyFill="1" applyBorder="1" applyAlignment="1">
      <alignment horizontal="right" wrapText="1"/>
    </xf>
    <xf numFmtId="169" fontId="3" fillId="45" borderId="79" xfId="0" applyNumberFormat="1" applyFont="1" applyFill="1" applyBorder="1" applyAlignment="1">
      <alignment horizontal="right" wrapText="1"/>
    </xf>
    <xf numFmtId="164" fontId="1" fillId="0" borderId="59" xfId="0" applyFont="1" applyBorder="1" applyAlignment="1">
      <alignment horizontal="right"/>
    </xf>
    <xf numFmtId="171" fontId="1" fillId="0" borderId="0" xfId="8" applyNumberFormat="1" applyFont="1"/>
    <xf numFmtId="171" fontId="1" fillId="0" borderId="11" xfId="8" applyNumberFormat="1" applyFont="1" applyBorder="1"/>
    <xf numFmtId="164" fontId="4" fillId="0" borderId="80" xfId="0" applyFont="1" applyBorder="1"/>
    <xf numFmtId="169" fontId="4" fillId="0" borderId="6" xfId="0" applyNumberFormat="1" applyFont="1" applyBorder="1"/>
    <xf numFmtId="166" fontId="4" fillId="0" borderId="0" xfId="0" applyNumberFormat="1" applyFont="1" applyAlignment="1">
      <alignment horizontal="right"/>
    </xf>
    <xf numFmtId="166" fontId="4" fillId="0" borderId="0" xfId="0" applyNumberFormat="1" applyFont="1"/>
    <xf numFmtId="166" fontId="4" fillId="0" borderId="11" xfId="0" applyNumberFormat="1" applyFont="1" applyBorder="1" applyAlignment="1">
      <alignment horizontal="right"/>
    </xf>
    <xf numFmtId="171" fontId="1" fillId="0" borderId="0" xfId="8" quotePrefix="1" applyNumberFormat="1" applyFont="1" applyAlignment="1">
      <alignment horizontal="right"/>
    </xf>
    <xf numFmtId="39" fontId="1" fillId="0" borderId="0" xfId="8" applyNumberFormat="1" applyFont="1"/>
    <xf numFmtId="39" fontId="4" fillId="0" borderId="11" xfId="8" applyNumberFormat="1" applyFont="1" applyBorder="1"/>
    <xf numFmtId="171" fontId="1" fillId="0" borderId="59" xfId="8" applyNumberFormat="1" applyFont="1" applyBorder="1"/>
    <xf numFmtId="171" fontId="3" fillId="0" borderId="61" xfId="8" applyNumberFormat="1" applyFont="1" applyBorder="1"/>
    <xf numFmtId="171" fontId="1" fillId="0" borderId="77" xfId="8" applyNumberFormat="1" applyFont="1" applyBorder="1"/>
    <xf numFmtId="171" fontId="3" fillId="0" borderId="77" xfId="8" applyNumberFormat="1" applyFont="1" applyBorder="1"/>
    <xf numFmtId="171" fontId="4" fillId="0" borderId="90" xfId="8" applyNumberFormat="1" applyFont="1" applyBorder="1"/>
    <xf numFmtId="171" fontId="4" fillId="0" borderId="77" xfId="8" applyNumberFormat="1" applyFont="1" applyBorder="1"/>
    <xf numFmtId="170" fontId="40" fillId="0" borderId="0" xfId="8" applyNumberFormat="1" applyFont="1"/>
    <xf numFmtId="39" fontId="1" fillId="0" borderId="11" xfId="8" applyNumberFormat="1" applyFont="1" applyBorder="1"/>
    <xf numFmtId="39" fontId="3" fillId="0" borderId="14" xfId="8" applyNumberFormat="1" applyFont="1" applyBorder="1"/>
    <xf numFmtId="173" fontId="1" fillId="0" borderId="0" xfId="8" applyNumberFormat="1" applyFont="1"/>
    <xf numFmtId="164" fontId="32" fillId="0" borderId="85" xfId="0" applyFont="1" applyBorder="1" applyAlignment="1">
      <alignment horizontal="center" wrapText="1"/>
    </xf>
    <xf numFmtId="164" fontId="33" fillId="0" borderId="86" xfId="0" applyFont="1" applyBorder="1" applyAlignment="1">
      <alignment horizontal="center" wrapText="1"/>
    </xf>
    <xf numFmtId="164" fontId="33" fillId="0" borderId="88" xfId="0" applyFont="1" applyBorder="1" applyAlignment="1">
      <alignment horizontal="center" wrapText="1"/>
    </xf>
    <xf numFmtId="164" fontId="32" fillId="0" borderId="80" xfId="0" applyFont="1" applyBorder="1" applyAlignment="1">
      <alignment horizontal="center" wrapText="1"/>
    </xf>
    <xf numFmtId="164" fontId="33" fillId="0" borderId="11" xfId="0" applyFont="1" applyBorder="1" applyAlignment="1">
      <alignment horizontal="center" wrapText="1"/>
    </xf>
    <xf numFmtId="164" fontId="33" fillId="0" borderId="77" xfId="0" applyFont="1" applyBorder="1" applyAlignment="1">
      <alignment horizontal="center" wrapText="1"/>
    </xf>
  </cellXfs>
  <cellStyles count="10">
    <cellStyle name="CalcNumNew" xfId="1" xr:uid="{00000000-0005-0000-0000-000000000000}"/>
    <cellStyle name="CalcNumOld" xfId="2" xr:uid="{00000000-0005-0000-0000-000001000000}"/>
    <cellStyle name="CalcPctNew" xfId="3" xr:uid="{00000000-0005-0000-0000-000002000000}"/>
    <cellStyle name="CalcPctOld" xfId="4" xr:uid="{00000000-0005-0000-0000-000003000000}"/>
    <cellStyle name="Comma 2 3" xfId="8" xr:uid="{8FE5B898-ED1D-4F5E-929F-B97E08162C6D}"/>
    <cellStyle name="Comma 4" xfId="9" xr:uid="{F12E8614-B137-446D-95B9-77305DEAD33F}"/>
    <cellStyle name="DataNew" xfId="5" xr:uid="{00000000-0005-0000-0000-000004000000}"/>
    <cellStyle name="DataOld" xfId="6" xr:uid="{00000000-0005-0000-0000-000005000000}"/>
    <cellStyle name="Normal" xfId="0" builtinId="0"/>
    <cellStyle name="Percent 2 2 3" xfId="7" xr:uid="{6D97CBFC-610F-4958-B66F-0A8C839093D0}"/>
  </cellStyles>
  <dxfs count="3068">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numFmt numFmtId="165" formatCode="_(* #,##0_);_(* \(#,##0\);_(* &quot;-&quot;??_);_(@_)"/>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border>
    </dxf>
    <dxf>
      <border>
        <right/>
      </border>
    </dxf>
    <dxf>
      <border>
        <righ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border>
        <top style="thick">
          <color indexed="8"/>
        </top>
        <bottom style="thick">
          <color indexed="8"/>
        </bottom>
      </border>
    </dxf>
    <dxf>
      <border>
        <top style="thick">
          <color indexed="8"/>
        </top>
        <bottom style="thick">
          <color indexed="8"/>
        </bottom>
      </border>
    </dxf>
    <dxf>
      <font>
        <b/>
      </font>
    </dxf>
    <dxf>
      <font>
        <b/>
      </font>
    </dxf>
    <dxf>
      <border>
        <top style="thick">
          <color indexed="8"/>
        </top>
        <bottom style="thick">
          <color indexed="8"/>
        </bottom>
      </border>
    </dxf>
    <dxf>
      <border>
        <top style="thick">
          <color indexed="8"/>
        </top>
        <bottom style="thick">
          <color indexed="8"/>
        </bottom>
      </border>
    </dxf>
    <dxf>
      <border>
        <top/>
      </border>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10"/>
      </font>
    </dxf>
    <dxf>
      <font>
        <name val="Arial"/>
        <scheme val="none"/>
      </font>
    </dxf>
    <dxf>
      <fill>
        <patternFill patternType="none">
          <bgColor auto="1"/>
        </patternFill>
      </fill>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right/>
      </border>
    </dxf>
    <dxf>
      <border>
        <right/>
      </border>
    </dxf>
    <dxf>
      <border>
        <right/>
      </border>
    </dxf>
    <dxf>
      <alignment wrapText="1" readingOrder="0"/>
    </dxf>
    <dxf>
      <alignment wrapText="1" readingOrder="0"/>
    </dxf>
    <dxf>
      <alignment wrapText="1" readingOrder="0"/>
    </dxf>
    <dxf>
      <font>
        <color rgb="FF0000FF"/>
      </font>
    </dxf>
    <dxf>
      <fill>
        <patternFill patternType="solid">
          <bgColor theme="9" tint="0.59999389629810485"/>
        </patternFill>
      </fill>
    </dxf>
    <dxf>
      <fill>
        <patternFill patternType="solid">
          <bgColor theme="9" tint="0.5999938962981048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0" formatCode="_(* #,##0.0_);_(* \(#,##0.0\);_(* &quot;-&quot;??_);_(@_)"/>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alignment horizontal="center" wrapText="1" readingOrder="0"/>
    </dxf>
    <dxf>
      <alignment horizontal="center" readingOrder="0"/>
    </dxf>
    <dxf>
      <alignment wrapText="1" readingOrder="0"/>
    </dxf>
    <dxf>
      <alignment horizontal="center" wrapTex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numFmt numFmtId="165" formatCode="_(* #,##0_);_(* \(#,##0\);_(* &quot;-&quot;??_);_(@_)"/>
    </dxf>
    <dxf>
      <font>
        <name val="Arial"/>
        <scheme val="none"/>
      </font>
    </dxf>
    <dxf>
      <font>
        <sz val="1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9" defaultPivotStyle="PivotStyleLight16"/>
  <colors>
    <mruColors>
      <color rgb="FF0000FF"/>
      <color rgb="FFE6B8B7"/>
      <color rgb="FF00FFFF"/>
      <color rgb="FF00FF00"/>
      <color rgb="FF800000"/>
      <color rgb="FFC0E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Exchange/DE2001-02/Check%20Lists%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sreb.org/DataExchange/DE2001-02/Check%20Lists%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Exchange/DE2011-12/Summary%20Data/Survey%20and%20Review%20Admin/Returns/AR%20DHE%201-11%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troduction &amp; Due Dates "/>
      <sheetName val="Definitions of Categories"/>
      <sheetName val="Instructions"/>
      <sheetName val="1 Degree data"/>
      <sheetName val="2 Progression Data"/>
      <sheetName val="3 TTA Data"/>
      <sheetName val="4 SCH Data"/>
      <sheetName val="5 Instruction Types Data"/>
      <sheetName val="6 Funding Data"/>
      <sheetName val="7 Tuition &amp; Fees Data"/>
      <sheetName val="8a Tuition &amp; Fees Policies A"/>
      <sheetName val="8b Tuition &amp; Fees Policies B"/>
      <sheetName val="8c Tuit-Fee Mid-Year Increa"/>
      <sheetName val="9 Faculty Salary Data"/>
      <sheetName val="10 Benefits Data"/>
      <sheetName val="11a Benefits Descriptions A"/>
      <sheetName val="11b Benefits Descriptions 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a Datubo-Brown" refreshedDate="43481.609410532408" createdVersion="6" refreshedVersion="6" minRefreshableVersion="3" recordCount="450" xr:uid="{A5F92C80-AB42-4C0B-AF6C-136E9BEA6F88}">
  <cacheSource type="worksheet">
    <worksheetSource ref="A7:HM457" sheet="03TimeToDegree"/>
  </cacheSource>
  <cacheFields count="286">
    <cacheField name="State" numFmtId="0">
      <sharedItems count="16">
        <s v="AL"/>
        <s v="AR"/>
        <s v="DE"/>
        <s v="FL"/>
        <s v="GA"/>
        <s v="KY"/>
        <s v="LA"/>
        <s v="MD"/>
        <s v="MS"/>
        <s v="NC"/>
        <s v="OK"/>
        <s v="SC"/>
        <s v="TN"/>
        <s v="TX"/>
        <s v="VA"/>
        <s v="WV"/>
      </sharedItems>
    </cacheField>
    <cacheField name="Name" numFmtId="0">
      <sharedItems containsBlank="1"/>
    </cacheField>
    <cacheField name="Note" numFmtId="0">
      <sharedItems containsBlank="1"/>
    </cacheField>
    <cacheField name="ID" numFmtId="0">
      <sharedItems containsBlank="1" containsMixedTypes="1" containsNumber="1" containsInteger="1" minValue="106245" maxValue="870501"/>
    </cacheField>
    <cacheField name="Type" numFmtId="0">
      <sharedItems containsString="0" containsBlank="1" containsNumber="1" containsInteger="1" minValue="1" maxValue="99" count="16">
        <m/>
        <n v="1"/>
        <n v="2"/>
        <n v="3"/>
        <n v="4"/>
        <n v="5"/>
        <n v="6"/>
        <n v="8"/>
        <n v="9"/>
        <n v="10"/>
        <n v="7"/>
        <n v="13" u="1"/>
        <n v="14" u="1"/>
        <n v="15" u="1"/>
        <n v="99" u="1"/>
        <n v="12" u="1"/>
      </sharedItems>
      <fieldGroup par="221"/>
    </cacheField>
    <cacheField name="AW-tot" numFmtId="0">
      <sharedItems containsString="0" containsBlank="1" containsNumber="1" containsInteger="1" minValue="2" maxValue="10289"/>
    </cacheField>
    <cacheField name="New-AW-tot" numFmtId="0">
      <sharedItems containsString="0" containsBlank="1" containsNumber="1" containsInteger="1" minValue="3" maxValue="10965"/>
    </cacheField>
    <cacheField name="subtot-2maj" numFmtId="0">
      <sharedItems containsString="0" containsBlank="1" containsNumber="1" containsInteger="1" minValue="0" maxValue="1034"/>
    </cacheField>
    <cacheField name="New-subtot-2maj" numFmtId="0">
      <sharedItems containsString="0" containsBlank="1" containsNumber="1" containsInteger="1" minValue="-21" maxValue="1018"/>
    </cacheField>
    <cacheField name="Undup-num-awards" numFmtId="0">
      <sharedItems containsString="0" containsBlank="1" containsNumber="1" containsInteger="1" minValue="0" maxValue="9879"/>
    </cacheField>
    <cacheField name="New-Undup-num-awards" numFmtId="0">
      <sharedItems containsString="0" containsBlank="1" containsNumber="1" containsInteger="1" minValue="0" maxValue="10932"/>
    </cacheField>
    <cacheField name="Old-HrsRqrd" numFmtId="0">
      <sharedItems containsString="0" containsBlank="1" containsNumber="1" containsInteger="1" minValue="60" maxValue="120"/>
    </cacheField>
    <cacheField name="New-HrsRqrd" numFmtId="0">
      <sharedItems containsString="0" containsBlank="1" containsNumber="1" containsInteger="1" minValue="60" maxValue="120"/>
    </cacheField>
    <cacheField name="subtot" numFmtId="0">
      <sharedItems containsString="0" containsBlank="1" containsNumber="1" containsInteger="1" minValue="0" maxValue="9879"/>
    </cacheField>
    <cacheField name="New-subtot" numFmtId="0">
      <sharedItems containsString="0" containsBlank="1" containsNumber="1" containsInteger="1" minValue="0" maxValue="10932"/>
    </cacheField>
    <cacheField name="subtot2" numFmtId="0">
      <sharedItems containsString="0" containsBlank="1" containsNumber="1" containsInteger="1" minValue="0" maxValue="9879"/>
    </cacheField>
    <cacheField name="New-subtot2" numFmtId="0">
      <sharedItems containsString="0" containsBlank="1" containsNumber="1" containsInteger="1" minValue="0" maxValue="10932"/>
    </cacheField>
    <cacheField name="HS1stT-FT-subtot" numFmtId="0">
      <sharedItems containsString="0" containsBlank="1" containsNumber="1" containsInteger="1" minValue="0" maxValue="2980"/>
    </cacheField>
    <cacheField name="New-HS1stT-FT-subtot" numFmtId="0">
      <sharedItems containsString="0" containsBlank="1" containsNumber="1" containsInteger="1" minValue="0" maxValue="3243"/>
    </cacheField>
    <cacheField name="HS1stT-FT-subtot2" numFmtId="0">
      <sharedItems containsString="0" containsBlank="1" containsNumber="1" containsInteger="1" minValue="0" maxValue="2980"/>
    </cacheField>
    <cacheField name="New-HS1stT-FT-subtot2" numFmtId="0">
      <sharedItems containsString="0" containsBlank="1" containsNumber="1" containsInteger="1" minValue="0" maxValue="3243"/>
    </cacheField>
    <cacheField name="HS1stT-PT-subtot" numFmtId="0">
      <sharedItems containsString="0" containsBlank="1" containsNumber="1" containsInteger="1" minValue="0" maxValue="474"/>
    </cacheField>
    <cacheField name="New-HS1stT-PT-subtot" numFmtId="0">
      <sharedItems containsString="0" containsBlank="1" containsNumber="1" containsInteger="1" minValue="0" maxValue="493"/>
    </cacheField>
    <cacheField name="HS1stT-PT-subtot2" numFmtId="0">
      <sharedItems containsString="0" containsBlank="1" containsNumber="1" containsInteger="1" minValue="0" maxValue="474"/>
    </cacheField>
    <cacheField name="New-HS1stT-PT-subtot2" numFmtId="0">
      <sharedItems containsString="0" containsBlank="1" containsNumber="1" containsInteger="1" minValue="0" maxValue="493"/>
    </cacheField>
    <cacheField name="HS1stT-UNK-subtot" numFmtId="0">
      <sharedItems containsString="0" containsBlank="1" containsNumber="1" containsInteger="1" minValue="0" maxValue="478"/>
    </cacheField>
    <cacheField name="New-HS1stT-UNK-subtot" numFmtId="0">
      <sharedItems containsString="0" containsBlank="1" containsNumber="1" containsInteger="1" minValue="0" maxValue="320"/>
    </cacheField>
    <cacheField name="HS1stT-UNK-subtot2" numFmtId="0">
      <sharedItems containsString="0" containsBlank="1" containsNumber="1" containsInteger="1" minValue="0" maxValue="478"/>
    </cacheField>
    <cacheField name="New-HS1stT-UNK-subtot2" numFmtId="0">
      <sharedItems containsString="0" containsBlank="1" containsNumber="1" containsInteger="1" minValue="0" maxValue="320"/>
    </cacheField>
    <cacheField name="HS1stT-subtot" numFmtId="0">
      <sharedItems containsString="0" containsBlank="1" containsNumber="1" containsInteger="1" minValue="0" maxValue="3268"/>
    </cacheField>
    <cacheField name="New-HS1stT-subtot" numFmtId="0">
      <sharedItems containsString="0" containsBlank="1" containsNumber="1" containsInteger="1" minValue="0" maxValue="3466"/>
    </cacheField>
    <cacheField name="HS1stT-subtot2" numFmtId="0">
      <sharedItems containsString="0" containsBlank="1" containsNumber="1" containsInteger="1" minValue="0" maxValue="3268"/>
    </cacheField>
    <cacheField name="New-HS1stT-subtot2" numFmtId="0">
      <sharedItems containsString="0" containsBlank="1" containsNumber="1" containsInteger="1" minValue="0" maxValue="3466"/>
    </cacheField>
    <cacheField name="HSav-TTA-1stT-FT" numFmtId="0">
      <sharedItems containsString="0" containsBlank="1" containsNumber="1" minValue="0" maxValue="10"/>
    </cacheField>
    <cacheField name="New-HSav-TTA-1stT-FT" numFmtId="0">
      <sharedItems containsString="0" containsBlank="1" containsNumber="1" minValue="0" maxValue="8.5399999999999991"/>
    </cacheField>
    <cacheField name="HS1stT-FT-TTA*" numFmtId="0">
      <sharedItems containsString="0" containsBlank="1" containsNumber="1" minValue="0" maxValue="12814"/>
    </cacheField>
    <cacheField name="New-HS1stT-FT-TTA*" numFmtId="0">
      <sharedItems containsString="0" containsBlank="1" containsNumber="1" minValue="0" maxValue="13944.9"/>
    </cacheField>
    <cacheField name="HSav-TTA-1stT-PT" numFmtId="0">
      <sharedItems containsBlank="1" containsMixedTypes="1" containsNumber="1" minValue="0" maxValue="11.333"/>
    </cacheField>
    <cacheField name="New-HSav-TTA-1stT-PT" numFmtId="0">
      <sharedItems containsString="0" containsBlank="1" containsNumber="1" minValue="0" maxValue="11.54"/>
    </cacheField>
    <cacheField name="HS1stT-PT-TTA*" numFmtId="0">
      <sharedItems containsString="0" containsBlank="1" containsNumber="1" minValue="0" maxValue="1327.1999999999998"/>
    </cacheField>
    <cacheField name="New-HS1stT-PT-TTA*" numFmtId="0">
      <sharedItems containsString="0" containsBlank="1" containsNumber="1" minValue="0" maxValue="1429.7"/>
    </cacheField>
    <cacheField name="HSav-TTA-1stT-UNK" numFmtId="0">
      <sharedItems containsString="0" containsBlank="1" containsNumber="1" minValue="0" maxValue="9.5"/>
    </cacheField>
    <cacheField name="New-HSav-TTA-1stT-UNK" numFmtId="0">
      <sharedItems containsString="0" containsBlank="1" containsNumber="1" minValue="0" maxValue="1.5"/>
    </cacheField>
    <cacheField name="HS1stT-UNK-TTA*" numFmtId="0">
      <sharedItems containsString="0" containsBlank="1" containsNumber="1" minValue="0" maxValue="313.9982"/>
    </cacheField>
    <cacheField name="New-HS1stT-UNK-TTA*" numFmtId="0">
      <sharedItems containsString="0" containsBlank="1" containsNumber="1" minValue="0" maxValue="274.51"/>
    </cacheField>
    <cacheField name="HS1stT-wtd-av-TTA" numFmtId="0">
      <sharedItems containsString="0" containsBlank="1" containsNumber="1" minValue="0" maxValue="8.5553333333333335"/>
    </cacheField>
    <cacheField name="New-HS1stT-wtd-av-TTA" numFmtId="0">
      <sharedItems containsString="0" containsBlank="1" containsNumber="1" minValue="0" maxValue="7.3331999999999997"/>
    </cacheField>
    <cacheField name="HS1stT-TTA*" numFmtId="0">
      <sharedItems containsString="0" containsBlank="1" containsNumber="1" minValue="0" maxValue="14138.8"/>
    </cacheField>
    <cacheField name="New-HS1stT-TTA*" numFmtId="0">
      <sharedItems containsString="0" containsBlank="1" containsNumber="1" minValue="0" maxValue="14970.699999999999"/>
    </cacheField>
    <cacheField name="HSav-CTA-1stT-FT" numFmtId="0">
      <sharedItems containsString="0" containsBlank="1" containsNumber="1" minValue="0" maxValue="226"/>
    </cacheField>
    <cacheField name="New-HSav-CTA-1stT-FT" numFmtId="0">
      <sharedItems containsString="0" containsBlank="1" containsNumber="1" minValue="0" maxValue="173"/>
    </cacheField>
    <cacheField name="HS1stT-FT-CTA*" numFmtId="0">
      <sharedItems containsString="0" containsBlank="1" containsNumber="1" minValue="0" maxValue="346574"/>
    </cacheField>
    <cacheField name="New-HS1stT-FT-CTA*" numFmtId="0">
      <sharedItems containsString="0" containsBlank="1" containsNumber="1" minValue="0" maxValue="375215.10000000003"/>
    </cacheField>
    <cacheField name="HSav-CTA-1stT-PT" numFmtId="0">
      <sharedItems containsString="0" containsBlank="1" containsNumber="1" minValue="0" maxValue="167"/>
    </cacheField>
    <cacheField name="New-HSav-CTA-1stT-PT" numFmtId="0">
      <sharedItems containsString="0" containsBlank="1" containsNumber="1" minValue="0" maxValue="221"/>
    </cacheField>
    <cacheField name="HS1stT-PT-CTA*" numFmtId="0">
      <sharedItems containsString="0" containsBlank="1" containsNumber="1" minValue="0" maxValue="32083.200000000001"/>
    </cacheField>
    <cacheField name="New-HS1stT-PT-CTA*" numFmtId="0">
      <sharedItems containsString="0" containsBlank="1" containsNumber="1" minValue="0" maxValue="26559.3"/>
    </cacheField>
    <cacheField name="HSav-CTA-1stT-UNK" numFmtId="0">
      <sharedItems containsString="0" containsBlank="1" containsNumber="1" minValue="0" maxValue="132"/>
    </cacheField>
    <cacheField name="New-HSav-CTA-1stT-UNK" numFmtId="0">
      <sharedItems containsString="0" containsBlank="1" containsNumber="1" minValue="0" maxValue="73.923100000000005"/>
    </cacheField>
    <cacheField name="HS1stT-UNK-CTA*" numFmtId="0">
      <sharedItems containsString="0" containsBlank="1" containsNumber="1" minValue="0" maxValue="32038.5236"/>
    </cacheField>
    <cacheField name="New-HS1stT-UNK-CTA*" numFmtId="0">
      <sharedItems containsString="0" containsBlank="1" containsNumber="1" minValue="0" maxValue="20646.016"/>
    </cacheField>
    <cacheField name="HS1stT-wtd-av-CTA" numFmtId="0">
      <sharedItems containsString="0" containsBlank="1" containsNumber="1" minValue="0" maxValue="170"/>
    </cacheField>
    <cacheField name="New-HS1stT-wtd-av-CTA" numFmtId="0">
      <sharedItems containsString="0" containsBlank="1" containsNumber="1" minValue="0" maxValue="173"/>
    </cacheField>
    <cacheField name="HS1stT-CTA*" numFmtId="0">
      <sharedItems containsString="0" containsBlank="1" containsNumber="1" minValue="0" maxValue="378657.2"/>
    </cacheField>
    <cacheField name="New-HS1stT-CTA*" numFmtId="0">
      <sharedItems containsString="0" containsBlank="1" containsNumber="1" minValue="0" maxValue="401774.4"/>
    </cacheField>
    <cacheField name="1stT-FT-subtot" numFmtId="0">
      <sharedItems containsString="0" containsBlank="1" containsNumber="1" containsInteger="1" minValue="0" maxValue="5078"/>
    </cacheField>
    <cacheField name="New-1stT-FT-subtot" numFmtId="0">
      <sharedItems containsString="0" containsBlank="1" containsNumber="1" containsInteger="1" minValue="0" maxValue="5101"/>
    </cacheField>
    <cacheField name="1stT-FT-subtot2" numFmtId="0">
      <sharedItems containsString="0" containsBlank="1" containsNumber="1" containsInteger="1" minValue="0" maxValue="5078"/>
    </cacheField>
    <cacheField name="New-1stT-FT-subtot2" numFmtId="0">
      <sharedItems containsString="0" containsBlank="1" containsNumber="1" containsInteger="1" minValue="0" maxValue="5101"/>
    </cacheField>
    <cacheField name="1stT-PT-subtot" numFmtId="0">
      <sharedItems containsString="0" containsBlank="1" containsNumber="1" containsInteger="1" minValue="0" maxValue="1870"/>
    </cacheField>
    <cacheField name="New-1stT-PT-subtot" numFmtId="0">
      <sharedItems containsString="0" containsBlank="1" containsNumber="1" containsInteger="1" minValue="0" maxValue="2138"/>
    </cacheField>
    <cacheField name="1stT-PT-subtot2" numFmtId="0">
      <sharedItems containsString="0" containsBlank="1" containsNumber="1" containsInteger="1" minValue="0" maxValue="1870"/>
    </cacheField>
    <cacheField name="New-1stT-PT-subtot2" numFmtId="0">
      <sharedItems containsString="0" containsBlank="1" containsNumber="1" containsInteger="1" minValue="0" maxValue="2138"/>
    </cacheField>
    <cacheField name="1stT-UNK-subtot" numFmtId="0">
      <sharedItems containsString="0" containsBlank="1" containsNumber="1" containsInteger="1" minValue="0" maxValue="14"/>
    </cacheField>
    <cacheField name="New-1stT-UNK-subtot" numFmtId="0">
      <sharedItems containsString="0" containsBlank="1" containsNumber="1" containsInteger="1" minValue="0" maxValue="32"/>
    </cacheField>
    <cacheField name="1stT-UNK-subtot2" numFmtId="0">
      <sharedItems containsString="0" containsBlank="1" containsNumber="1" containsInteger="1" minValue="0" maxValue="14"/>
    </cacheField>
    <cacheField name="New-1stT-UNK-subtot2" numFmtId="0">
      <sharedItems containsString="0" containsBlank="1" containsNumber="1" containsInteger="1" minValue="0" maxValue="32"/>
    </cacheField>
    <cacheField name="1stT-subtot" numFmtId="0">
      <sharedItems containsString="0" containsBlank="1" containsNumber="1" containsInteger="1" minValue="0" maxValue="5723"/>
    </cacheField>
    <cacheField name="New-1stT-subtot" numFmtId="0">
      <sharedItems containsString="0" containsBlank="1" containsNumber="1" containsInteger="1" minValue="0" maxValue="5111"/>
    </cacheField>
    <cacheField name="1stT-subtot2" numFmtId="0">
      <sharedItems containsString="0" containsBlank="1" containsNumber="1" containsInteger="1" minValue="0" maxValue="5723"/>
    </cacheField>
    <cacheField name="New-1stT-subtot2" numFmtId="0">
      <sharedItems containsString="0" containsBlank="1" containsNumber="1" containsInteger="1" minValue="0" maxValue="5111"/>
    </cacheField>
    <cacheField name="av-TTA-1stT-FT" numFmtId="0">
      <sharedItems containsString="0" containsBlank="1" containsNumber="1" minValue="0" maxValue="9.3699999999999992"/>
    </cacheField>
    <cacheField name="New-av-TTA-1stT-FT" numFmtId="0">
      <sharedItems containsString="0" containsBlank="1" containsNumber="1" minValue="0" maxValue="8.6873913043478304"/>
    </cacheField>
    <cacheField name="1stT-FT-TTA*" numFmtId="0">
      <sharedItems containsString="0" containsBlank="1" containsNumber="1" minValue="0" maxValue="22327.500000000004"/>
    </cacheField>
    <cacheField name="New-1stT-FT-TTA*" numFmtId="0">
      <sharedItems containsString="0" containsBlank="1" containsNumber="1" minValue="0" maxValue="22241.499999999996"/>
    </cacheField>
    <cacheField name="av-TTA-1stT-PT" numFmtId="0">
      <sharedItems containsString="0" containsBlank="1" containsNumber="1" minValue="0" maxValue="19.61"/>
    </cacheField>
    <cacheField name="New-av-TTA-1stT-PT" numFmtId="0">
      <sharedItems containsString="0" containsBlank="1" containsNumber="1" minValue="0" maxValue="18.440000000000001"/>
    </cacheField>
    <cacheField name="1stT-PT-TTA*" numFmtId="0">
      <sharedItems containsString="0" containsBlank="1" containsNumber="1" minValue="0" maxValue="10608.500000000005"/>
    </cacheField>
    <cacheField name="New-1stT-PT-TTA*" numFmtId="0">
      <sharedItems containsString="0" containsBlank="1" containsNumber="1" minValue="0" maxValue="10476.200000000001"/>
    </cacheField>
    <cacheField name="av-TTA-1stT-UNK" numFmtId="0">
      <sharedItems containsString="0" containsBlank="1" containsNumber="1" minValue="0" maxValue="10"/>
    </cacheField>
    <cacheField name="New-av-TTA-1stT-UNK" numFmtId="0">
      <sharedItems containsString="0" containsBlank="1" containsNumber="1" minValue="0" maxValue="6.5"/>
    </cacheField>
    <cacheField name="1stT-UNK-TTA*" numFmtId="0">
      <sharedItems containsString="0" containsBlank="1" containsNumber="1" minValue="0" maxValue="61.600000000000009"/>
    </cacheField>
    <cacheField name="New-1stT-UNK-TTA*" numFmtId="0">
      <sharedItems containsString="0" containsBlank="1" containsNumber="1" minValue="0" maxValue="134.4"/>
    </cacheField>
    <cacheField name="1stT-wtd-av-TTA" numFmtId="0">
      <sharedItems containsString="0" containsBlank="1" containsNumber="1" minValue="0" maxValue="8.6626190476190494"/>
    </cacheField>
    <cacheField name="New-1stT-wtd-av-TTA" numFmtId="0">
      <sharedItems containsString="0" containsBlank="1" containsNumber="1" minValue="0" maxValue="9.2941095890410956"/>
    </cacheField>
    <cacheField name="1stT-TTA*" numFmtId="0">
      <sharedItems containsString="0" containsBlank="1" containsNumber="1" minValue="0" maxValue="27730.632300000001"/>
    </cacheField>
    <cacheField name="New-1stT-TTA*" numFmtId="0">
      <sharedItems containsString="0" containsBlank="1" containsNumber="1" minValue="0" maxValue="23944.585400000004"/>
    </cacheField>
    <cacheField name="av-CTA-1stT-FT" numFmtId="0">
      <sharedItems containsString="0" containsBlank="1" containsNumber="1" minValue="0" maxValue="154.69999999999999"/>
    </cacheField>
    <cacheField name="New-av-CTA-1stT-FT" numFmtId="0">
      <sharedItems containsString="0" containsBlank="1" containsNumber="1" minValue="0" maxValue="152"/>
    </cacheField>
    <cacheField name="1stT-FT-CTA*" numFmtId="0">
      <sharedItems containsString="0" containsBlank="1" containsNumber="1" minValue="0" maxValue="755890.99999999767"/>
    </cacheField>
    <cacheField name="New-1stT-FT-CTA*" numFmtId="0">
      <sharedItems containsString="0" containsBlank="1" containsNumber="1" minValue="0" maxValue="676040.00000000035"/>
    </cacheField>
    <cacheField name="av-CTA-1stT-PT" numFmtId="0">
      <sharedItems containsString="0" containsBlank="1" containsNumber="1" minValue="0" maxValue="217"/>
    </cacheField>
    <cacheField name="New-av-CTA-1stT-PT" numFmtId="0">
      <sharedItems containsString="0" containsBlank="1" containsNumber="1" minValue="0" maxValue="178"/>
    </cacheField>
    <cacheField name="1stT-PT-CTA*" numFmtId="0">
      <sharedItems containsString="0" containsBlank="1" containsNumber="1" minValue="0" maxValue="154386.99999999991"/>
    </cacheField>
    <cacheField name="New-1stT-PT-CTA*" numFmtId="0">
      <sharedItems containsString="0" containsBlank="1" containsNumber="1" minValue="0" maxValue="175529.8"/>
    </cacheField>
    <cacheField name="av-CTA-1stT-UNK" numFmtId="0">
      <sharedItems containsString="0" containsBlank="1" containsNumber="1" containsInteger="1" minValue="0" maxValue="143"/>
    </cacheField>
    <cacheField name="New-av-CTA-1stT-UNK" numFmtId="0">
      <sharedItems containsString="0" containsBlank="1" containsNumber="1" containsInteger="1" minValue="0" maxValue="138"/>
    </cacheField>
    <cacheField name="1stT-UNK-CTA*" numFmtId="0">
      <sharedItems containsString="0" containsBlank="1" containsNumber="1" containsInteger="1" minValue="0" maxValue="1848"/>
    </cacheField>
    <cacheField name="New-1stT-UNK-CTA*" numFmtId="0">
      <sharedItems containsString="0" containsBlank="1" containsNumber="1" containsInteger="1" minValue="0" maxValue="4096"/>
    </cacheField>
    <cacheField name="1stT-wtd-av-CTA" numFmtId="0">
      <sharedItems containsString="0" containsBlank="1" containsNumber="1" minValue="0" maxValue="154.69999999999999"/>
    </cacheField>
    <cacheField name="New-1stT-wtd-av-CTA" numFmtId="0">
      <sharedItems containsString="0" containsBlank="1" containsNumber="1" minValue="0" maxValue="152.01805054151623"/>
    </cacheField>
    <cacheField name="1stT-CTA*" numFmtId="0">
      <sharedItems containsString="0" containsBlank="1" containsNumber="1" minValue="0" maxValue="756281.99999999767"/>
    </cacheField>
    <cacheField name="New-1stT-CTA*" numFmtId="0">
      <sharedItems containsString="0" containsBlank="1" containsNumber="1" minValue="0" maxValue="677281.00000000035"/>
    </cacheField>
    <cacheField name="FTIC-TTAsub-tot" numFmtId="0">
      <sharedItems containsString="0" containsBlank="1" containsNumber="1" containsInteger="1" minValue="0" maxValue="6508"/>
    </cacheField>
    <cacheField name="New-FTIC-TTAsub-tot" numFmtId="0">
      <sharedItems containsString="0" containsBlank="1" containsNumber="1" containsInteger="1" minValue="0" maxValue="6677"/>
    </cacheField>
    <cacheField name="FTIC-TTAsub-tot2" numFmtId="0">
      <sharedItems containsString="0" containsBlank="1" containsNumber="1" containsInteger="1" minValue="0" maxValue="6508"/>
    </cacheField>
    <cacheField name="New-FTIC-TTAsub-tot2" numFmtId="0">
      <sharedItems containsString="0" containsBlank="1" containsNumber="1" containsInteger="1" minValue="0" maxValue="6677"/>
    </cacheField>
    <cacheField name="FTIC-wtd-av-TTA" numFmtId="0">
      <sharedItems containsString="0" containsBlank="1" containsNumber="1" minValue="0" maxValue="8.3016666666666676"/>
    </cacheField>
    <cacheField name="New-FTIC-wtd-av-TTA" numFmtId="0">
      <sharedItems containsString="0" containsBlank="1" containsNumber="1" minValue="0" maxValue="7.7916778523489931"/>
    </cacheField>
    <cacheField name="FTIC-TTA*" numFmtId="0">
      <sharedItems containsString="0" containsBlank="1" containsNumber="1" minValue="0" maxValue="29043.800000000003"/>
    </cacheField>
    <cacheField name="New-FTIC-TTA*" numFmtId="0">
      <sharedItems containsString="0" containsBlank="1" containsNumber="1" minValue="0" maxValue="29122.400000000001"/>
    </cacheField>
    <cacheField name="FTIC-wtd-av-CTA" numFmtId="0">
      <sharedItems containsString="0" containsBlank="1" containsNumber="1" minValue="0" maxValue="153.87615384615384"/>
    </cacheField>
    <cacheField name="New-FTIC-wtd-av-CTA" numFmtId="0">
      <sharedItems containsString="0" containsBlank="1" containsNumber="1" minValue="0" maxValue="152.64482758620687"/>
    </cacheField>
    <cacheField name="FTIC-CTA*" numFmtId="0">
      <sharedItems containsString="0" containsBlank="1" containsNumber="1" minValue="0" maxValue="765589.9"/>
    </cacheField>
    <cacheField name="New-FTIC-CTA*" numFmtId="0">
      <sharedItems containsString="0" containsBlank="1" containsNumber="1" minValue="0" maxValue="794313.7"/>
    </cacheField>
    <cacheField name="TRF-FT-subtot" numFmtId="0">
      <sharedItems containsString="0" containsBlank="1" containsNumber="1" containsInteger="1" minValue="0" maxValue="2968"/>
    </cacheField>
    <cacheField name="New-TRF-FT-subtot" numFmtId="0">
      <sharedItems containsString="0" containsBlank="1" containsNumber="1" containsInteger="1" minValue="0" maxValue="3083"/>
    </cacheField>
    <cacheField name="TRF-FT-subtot2" numFmtId="0">
      <sharedItems containsString="0" containsBlank="1" containsNumber="1" containsInteger="1" minValue="0" maxValue="2968"/>
    </cacheField>
    <cacheField name="New-TRF-FT-subtot2" numFmtId="0">
      <sharedItems containsString="0" containsBlank="1" containsNumber="1" containsInteger="1" minValue="0" maxValue="3083"/>
    </cacheField>
    <cacheField name="TRF-PT-subtot" numFmtId="0">
      <sharedItems containsString="0" containsBlank="1" containsNumber="1" containsInteger="1" minValue="0" maxValue="2651"/>
    </cacheField>
    <cacheField name="New-TRF-PT-subtot" numFmtId="0">
      <sharedItems containsString="0" containsBlank="1" containsNumber="1" containsInteger="1" minValue="0" maxValue="3115"/>
    </cacheField>
    <cacheField name="TRF-PT-subtot2" numFmtId="0">
      <sharedItems containsString="0" containsBlank="1" containsNumber="1" containsInteger="1" minValue="0" maxValue="2651"/>
    </cacheField>
    <cacheField name="New-TRF-PT-subtot2" numFmtId="0">
      <sharedItems containsString="0" containsBlank="1" containsNumber="1" containsInteger="1" minValue="0" maxValue="3115"/>
    </cacheField>
    <cacheField name="TRF-UNK-subtot" numFmtId="0">
      <sharedItems containsString="0" containsBlank="1" containsNumber="1" containsInteger="1" minValue="0" maxValue="45"/>
    </cacheField>
    <cacheField name="New-TRF-UNK-subtot" numFmtId="0">
      <sharedItems containsString="0" containsBlank="1" containsNumber="1" containsInteger="1" minValue="0" maxValue="47"/>
    </cacheField>
    <cacheField name="TRF-UNK-subtot2" numFmtId="0">
      <sharedItems containsString="0" containsBlank="1" containsNumber="1" containsInteger="1" minValue="0" maxValue="45"/>
    </cacheField>
    <cacheField name="New-TRF-UNK-subtot2" numFmtId="0">
      <sharedItems containsString="0" containsBlank="1" containsNumber="1" containsInteger="1" minValue="0" maxValue="47"/>
    </cacheField>
    <cacheField name="TRF-subtot" numFmtId="0">
      <sharedItems containsString="0" containsBlank="1" containsNumber="1" containsInteger="1" minValue="0" maxValue="4645"/>
    </cacheField>
    <cacheField name="New-TRF-subtot" numFmtId="0">
      <sharedItems containsString="0" containsBlank="1" containsNumber="1" containsInteger="1" minValue="0" maxValue="5014"/>
    </cacheField>
    <cacheField name="TRF-subtot2" numFmtId="0">
      <sharedItems containsString="0" containsBlank="1" containsNumber="1" containsInteger="1" minValue="0" maxValue="4645"/>
    </cacheField>
    <cacheField name="New-TRF-subtot2" numFmtId="0">
      <sharedItems containsString="0" containsBlank="1" containsNumber="1" containsInteger="1" minValue="0" maxValue="5014"/>
    </cacheField>
    <cacheField name="av-TTA-TRF-FT" numFmtId="0">
      <sharedItems containsString="0" containsBlank="1" containsNumber="1" minValue="0" maxValue="11.53"/>
    </cacheField>
    <cacheField name="New-av-TTA-TRF-FT" numFmtId="0">
      <sharedItems containsBlank="1" containsMixedTypes="1" containsNumber="1" minValue="0" maxValue="8.33"/>
    </cacheField>
    <cacheField name="TRF-FT-TTA*" numFmtId="0">
      <sharedItems containsString="0" containsBlank="1" containsNumber="1" minValue="0" maxValue="10388"/>
    </cacheField>
    <cacheField name="New-TRF-FT-TTA*" numFmtId="0">
      <sharedItems containsString="0" containsBlank="1" containsNumber="1" minValue="0" maxValue="10654"/>
    </cacheField>
    <cacheField name="av-TTA-TRF-PT" numFmtId="0">
      <sharedItems containsBlank="1" containsMixedTypes="1" containsNumber="1" minValue="0" maxValue="9.9740000000000002"/>
    </cacheField>
    <cacheField name="New-av-TTA-TRF-PT" numFmtId="0">
      <sharedItems containsString="0" containsBlank="1" containsNumber="1" minValue="0" maxValue="10.621"/>
    </cacheField>
    <cacheField name="TRF-PT-TTA*" numFmtId="0">
      <sharedItems containsString="0" containsBlank="1" containsNumber="1" minValue="0" maxValue="7953"/>
    </cacheField>
    <cacheField name="New-TRF-PT-TTA*" numFmtId="0">
      <sharedItems containsString="0" containsBlank="1" containsNumber="1" minValue="0" maxValue="9345"/>
    </cacheField>
    <cacheField name="av-TTA-TRF-UNK" numFmtId="0">
      <sharedItems containsString="0" containsBlank="1" containsNumber="1" minValue="0" maxValue="10"/>
    </cacheField>
    <cacheField name="New-av-TTA-TRF-UNK" numFmtId="0">
      <sharedItems containsString="0" containsBlank="1" containsNumber="1" minValue="0" maxValue="9.5"/>
    </cacheField>
    <cacheField name="TRF-UNK-TTA*" numFmtId="0">
      <sharedItems containsString="0" containsBlank="1" containsNumber="1" minValue="0" maxValue="108"/>
    </cacheField>
    <cacheField name="New-TRF-UNK-TTA*" numFmtId="0">
      <sharedItems containsString="0" containsBlank="1" containsNumber="1" minValue="0" maxValue="89.3"/>
    </cacheField>
    <cacheField name="TRF-wtd-av-TTA" numFmtId="0">
      <sharedItems containsString="0" containsBlank="1" containsNumber="1" minValue="0" maxValue="9.8065714285714289"/>
    </cacheField>
    <cacheField name="New-TRF-wtd-av-TTA" numFmtId="0">
      <sharedItems containsString="0" containsBlank="1" containsNumber="1" minValue="0" maxValue="9.2181538461538466"/>
    </cacheField>
    <cacheField name="TRF-TTA*" numFmtId="0">
      <sharedItems containsString="0" containsBlank="1" containsNumber="1" minValue="0" maxValue="16082"/>
    </cacheField>
    <cacheField name="New-TRF-TTA*" numFmtId="0">
      <sharedItems containsString="0" containsBlank="1" containsNumber="1" minValue="0" maxValue="16181.4"/>
    </cacheField>
    <cacheField name="av-CTA-TRF-FT" numFmtId="0">
      <sharedItems containsString="0" containsBlank="1" containsNumber="1" minValue="0" maxValue="113.291262135922"/>
    </cacheField>
    <cacheField name="New-av-CTA-TRF-FT" numFmtId="0">
      <sharedItems containsString="0" containsBlank="1" containsNumber="1" minValue="0" maxValue="108.96"/>
    </cacheField>
    <cacheField name="TRF-FT-CTA*" numFmtId="0">
      <sharedItems containsString="0" containsBlank="1" containsNumber="1" minValue="0" maxValue="254060.79999999999"/>
    </cacheField>
    <cacheField name="New-TRF-FT-CTA*" numFmtId="0">
      <sharedItems containsString="0" containsBlank="1" containsNumber="1" minValue="0" maxValue="265138"/>
    </cacheField>
    <cacheField name="av-CTA-TRF-PT" numFmtId="0">
      <sharedItems containsBlank="1" containsMixedTypes="1" containsNumber="1" minValue="0" maxValue="111.45725490196099"/>
    </cacheField>
    <cacheField name="New-av-CTA-TRF-PT" numFmtId="0">
      <sharedItems containsString="0" containsBlank="1" containsNumber="1" minValue="0" maxValue="108.25"/>
    </cacheField>
    <cacheField name="TRF-PT-CTA*" numFmtId="0">
      <sharedItems containsString="0" containsBlank="1" containsNumber="1" minValue="0" maxValue="125392.29999999999"/>
    </cacheField>
    <cacheField name="New-TRF-PT-CTA*" numFmtId="0">
      <sharedItems containsString="0" containsBlank="1" containsNumber="1" minValue="0" maxValue="147962.5"/>
    </cacheField>
    <cacheField name="av-CTA-TRF-UNK" numFmtId="0">
      <sharedItems containsString="0" containsBlank="1" containsNumber="1" containsInteger="1" minValue="0" maxValue="131"/>
    </cacheField>
    <cacheField name="New-av-CTA-TRF-UNK" numFmtId="0">
      <sharedItems containsString="0" containsBlank="1" containsNumber="1" containsInteger="1" minValue="0" maxValue="123"/>
    </cacheField>
    <cacheField name="TRF-UNK-CTA*" numFmtId="0">
      <sharedItems containsString="0" containsBlank="1" containsNumber="1" containsInteger="1" minValue="0" maxValue="2250"/>
    </cacheField>
    <cacheField name="New-TRF-UNK-CTA*" numFmtId="0">
      <sharedItems containsString="0" containsBlank="1" containsNumber="1" containsInteger="1" minValue="0" maxValue="2303"/>
    </cacheField>
    <cacheField name="TRF-wtd-av-CTA" numFmtId="0">
      <sharedItems containsString="0" containsBlank="1" containsNumber="1" minValue="0" maxValue="112.42399999999967"/>
    </cacheField>
    <cacheField name="New-TRF-wtd-av-CTA" numFmtId="0">
      <sharedItems containsString="0" containsBlank="1" containsNumber="1" minValue="0" maxValue="108.87051409618573"/>
    </cacheField>
    <cacheField name="TRF-CTA*" numFmtId="0">
      <sharedItems containsString="0" containsBlank="1" containsNumber="1" minValue="0" maxValue="364728.8"/>
    </cacheField>
    <cacheField name="New-TRF-CTA*" numFmtId="0">
      <sharedItems containsString="0" containsBlank="1" containsNumber="1" minValue="0" maxValue="358255.7"/>
    </cacheField>
    <cacheField name="UNK-subtot" numFmtId="0">
      <sharedItems containsString="0" containsBlank="1" containsNumber="1" containsInteger="1" minValue="0" maxValue="1566"/>
    </cacheField>
    <cacheField name="New-UNK-subtot" numFmtId="0">
      <sharedItems containsString="0" containsBlank="1" containsNumber="1" containsInteger="1" minValue="0" maxValue="1484"/>
    </cacheField>
    <cacheField name="UNK-subtot2" numFmtId="0">
      <sharedItems containsString="0" containsBlank="1" containsNumber="1" containsInteger="1" minValue="0" maxValue="1566"/>
    </cacheField>
    <cacheField name="New-UNK-subtot2" numFmtId="0">
      <sharedItems containsString="0" containsBlank="1" containsNumber="1" containsInteger="1" minValue="0" maxValue="1484"/>
    </cacheField>
    <cacheField name="av-TTA-UNK" numFmtId="0">
      <sharedItems containsString="0" containsBlank="1" containsNumber="1" minValue="0" maxValue="11"/>
    </cacheField>
    <cacheField name="New-av-TTA-UNK" numFmtId="0">
      <sharedItems containsString="0" containsBlank="1" containsNumber="1" minValue="0" maxValue="13"/>
    </cacheField>
    <cacheField name="UNK-TTA*" numFmtId="0">
      <sharedItems containsString="0" containsBlank="1" containsNumber="1" minValue="0" maxValue="7516.7999999999993"/>
    </cacheField>
    <cacheField name="New-UNK-TTA*" numFmtId="0">
      <sharedItems containsString="0" containsBlank="1" containsNumber="1" minValue="0" maxValue="5802.4999999999982"/>
    </cacheField>
    <cacheField name="av-CTA-UNK" numFmtId="0">
      <sharedItems containsString="0" containsBlank="1" containsNumber="1" minValue="0" maxValue="170.5"/>
    </cacheField>
    <cacheField name="New-av-CTA-UNK" numFmtId="0">
      <sharedItems containsString="0" containsBlank="1" containsNumber="1" minValue="0" maxValue="182.75"/>
    </cacheField>
    <cacheField name="UNK-CTA*" numFmtId="0">
      <sharedItems containsString="0" containsBlank="1" containsNumber="1" minValue="0" maxValue="86785.017599999992"/>
    </cacheField>
    <cacheField name="New-UNK-CTA*" numFmtId="0">
      <sharedItems containsString="0" containsBlank="1" containsNumber="1" minValue="0" maxValue="90180.986700000009"/>
    </cacheField>
    <cacheField name="FT-subtot" numFmtId="0">
      <sharedItems containsString="0" containsBlank="1" containsNumber="1" containsInteger="1" minValue="0" maxValue="9032"/>
    </cacheField>
    <cacheField name="New-FT-subtot" numFmtId="0">
      <sharedItems containsString="0" containsBlank="1" containsNumber="1" containsInteger="1" minValue="0" maxValue="9304"/>
    </cacheField>
    <cacheField name="FT-subtot2" numFmtId="0">
      <sharedItems containsString="0" containsBlank="1" containsNumber="1" containsInteger="1" minValue="0" maxValue="9032"/>
    </cacheField>
    <cacheField name="New-FT-subtot2" numFmtId="0">
      <sharedItems containsString="0" containsBlank="1" containsNumber="1" containsInteger="1" minValue="0" maxValue="9304"/>
    </cacheField>
    <cacheField name="FT-TTA*" numFmtId="0">
      <sharedItems containsBlank="1" containsMixedTypes="1" containsNumber="1" minValue="27.9" maxValue="38004.199999999997"/>
    </cacheField>
    <cacheField name="New-FT-TTA*" numFmtId="0">
      <sharedItems containsBlank="1" containsMixedTypes="1" containsNumber="1" minValue="9" maxValue="36913.699999999997"/>
    </cacheField>
    <cacheField name="FT-CTA*" numFmtId="0">
      <sharedItems containsBlank="1" containsMixedTypes="1" containsNumber="1" minValue="640.20000000000005" maxValue="992886.4"/>
    </cacheField>
    <cacheField name="New-FT-CTA*" numFmtId="0">
      <sharedItems containsBlank="1" containsMixedTypes="1" containsNumber="1" minValue="144" maxValue="1003371.3"/>
    </cacheField>
    <cacheField name="PT-subtot" numFmtId="0">
      <sharedItems containsString="0" containsBlank="1" containsNumber="1" containsInteger="1" minValue="0" maxValue="3252"/>
    </cacheField>
    <cacheField name="New-PT-subtot" numFmtId="0">
      <sharedItems containsString="0" containsBlank="1" containsNumber="1" containsInteger="1" minValue="0" maxValue="3768"/>
    </cacheField>
    <cacheField name="PT-subtot2" numFmtId="0">
      <sharedItems containsString="0" containsBlank="1" containsNumber="1" containsInteger="1" minValue="0" maxValue="3252"/>
    </cacheField>
    <cacheField name="New-PT-subtot2" numFmtId="0">
      <sharedItems containsString="0" containsBlank="1" containsNumber="1" containsInteger="1" minValue="0" maxValue="3768"/>
    </cacheField>
    <cacheField name="PT-TTA*" numFmtId="0">
      <sharedItems containsString="0" containsBlank="1" containsNumber="1" minValue="0" maxValue="15095.199999999999"/>
    </cacheField>
    <cacheField name="New-PT-TTA*" numFmtId="0">
      <sharedItems containsString="0" containsBlank="1" containsNumber="1" minValue="0" maxValue="16833.2"/>
    </cacheField>
    <cacheField name="PT-CTA*" numFmtId="0">
      <sharedItems containsString="0" containsBlank="1" containsNumber="1" minValue="0" maxValue="234015.7"/>
    </cacheField>
    <cacheField name="New-PT-CTA*" numFmtId="0">
      <sharedItems containsString="0" containsBlank="1" containsNumber="1" minValue="0" maxValue="270392.8"/>
    </cacheField>
    <cacheField name="FTPT-subtot" numFmtId="0">
      <sharedItems containsString="0" containsBlank="1" containsNumber="1" containsInteger="1" minValue="0" maxValue="9814"/>
    </cacheField>
    <cacheField name="New-FTPT-subtot" numFmtId="0">
      <sharedItems containsString="0" containsBlank="1" containsNumber="1" containsInteger="1" minValue="0" maxValue="10839"/>
    </cacheField>
    <cacheField name="FTPT-subtot2" numFmtId="0">
      <sharedItems containsString="0" containsBlank="1" containsNumber="1" containsInteger="1" minValue="0" maxValue="9814"/>
    </cacheField>
    <cacheField name="New-FTPT-subtot2" numFmtId="0">
      <sharedItems containsString="0" containsBlank="1" containsNumber="1" containsInteger="1" minValue="0" maxValue="10839"/>
    </cacheField>
    <cacheField name="FTPT-TTA*" numFmtId="0">
      <sharedItems containsBlank="1" containsMixedTypes="1" containsNumber="1" minValue="44.099999999999994" maxValue="39427.399999999994"/>
    </cacheField>
    <cacheField name="New-FTPT-TTA*" numFmtId="0">
      <sharedItems containsBlank="1" containsMixedTypes="1" containsNumber="1" minValue="21.6" maxValue="43304"/>
    </cacheField>
    <cacheField name="FTPT-CTA*" numFmtId="0">
      <sharedItems containsBlank="1" containsMixedTypes="1" containsNumber="1" minValue="6" maxValue="1044933.7999999999"/>
    </cacheField>
    <cacheField name="New-FTPT-CTA*" numFmtId="0">
      <sharedItems containsBlank="1" containsMixedTypes="1" containsNumber="1" minValue="320.39999999999998" maxValue="1152569.4000000001"/>
    </cacheField>
    <cacheField name="UNK-subtot3" numFmtId="0">
      <sharedItems containsString="0" containsBlank="1" containsNumber="1" containsInteger="1" minValue="0" maxValue="478"/>
    </cacheField>
    <cacheField name="New-UNK-subtot3" numFmtId="0">
      <sharedItems containsString="0" containsBlank="1" containsNumber="1" containsInteger="1" minValue="0" maxValue="320"/>
    </cacheField>
    <cacheField name="UNK-subtot22" numFmtId="0">
      <sharedItems containsString="0" containsBlank="1" containsNumber="1" containsInteger="1" minValue="0" maxValue="478"/>
    </cacheField>
    <cacheField name="New-UNK-subtot22" numFmtId="0">
      <sharedItems containsString="0" containsBlank="1" containsNumber="1" containsInteger="1" minValue="0" maxValue="320"/>
    </cacheField>
    <cacheField name="UNK-TTA*2" numFmtId="0">
      <sharedItems containsBlank="1" containsMixedTypes="1" containsNumber="1" minValue="0" maxValue="313.9982"/>
    </cacheField>
    <cacheField name="New-UNK-TTA*2" numFmtId="0">
      <sharedItems containsBlank="1" containsMixedTypes="1" containsNumber="1" minValue="0" maxValue="274.51"/>
    </cacheField>
    <cacheField name="UNK-CTA*2" numFmtId="0">
      <sharedItems containsBlank="1" containsMixedTypes="1" containsNumber="1" minValue="87" maxValue="32038.5236"/>
    </cacheField>
    <cacheField name="New-UNK-CTA*2" numFmtId="0">
      <sharedItems containsBlank="1" containsMixedTypes="1" containsNumber="1" minValue="12" maxValue="20646.016"/>
    </cacheField>
    <cacheField name="TTA*" numFmtId="0">
      <sharedItems containsBlank="1" containsMixedTypes="1" containsNumber="1" minValue="0" maxValue="40758.6"/>
    </cacheField>
    <cacheField name="New-TTA*" numFmtId="0">
      <sharedItems containsBlank="1" containsMixedTypes="1" containsNumber="1" minValue="2" maxValue="43676"/>
    </cacheField>
    <cacheField name="CTA*" numFmtId="0">
      <sharedItems containsBlank="1" containsMixedTypes="1" containsNumber="1" minValue="6" maxValue="1049587.3"/>
    </cacheField>
    <cacheField name="New-CTA*" numFmtId="0">
      <sharedItems containsBlank="1" containsMixedTypes="1" containsNumber="1" minValue="23" maxValue="1157675.0999999999"/>
    </cacheField>
    <cacheField name="Type2" numFmtId="0" databaseField="0">
      <fieldGroup base="4">
        <discretePr count="16">
          <x v="5"/>
          <x v="1"/>
          <x v="1"/>
          <x v="1"/>
          <x v="1"/>
          <x v="1"/>
          <x v="1"/>
          <x v="2"/>
          <x v="2"/>
          <x v="2"/>
          <x v="2"/>
          <x v="3"/>
          <x v="3"/>
          <x v="0"/>
          <x v="4"/>
          <x v="3"/>
        </discretePr>
        <groupItems count="6">
          <n v="15"/>
          <s v="Group1"/>
          <s v="Group2"/>
          <s v="Group3"/>
          <n v="99"/>
          <m/>
        </groupItems>
      </fieldGroup>
    </cacheField>
    <cacheField name="Av1stT-FT-TTA" numFmtId="0" formula="IF('1stT-FT-subtot'&gt;0,'1stT-FT-TTA*'/'1stT-FT-subtot',)" databaseField="0"/>
    <cacheField name="Av1stT-PT-TTA" numFmtId="0" formula="IF('1stT-PT-subtot'&gt;0,'1stT-PT-TTA*'/'1stT-PT-subtot',)" databaseField="0"/>
    <cacheField name="Av1stT-UNK-TTA" numFmtId="0" formula="IF('1stT-UNK-subtot'&gt;0,'1stT-UNK-TTA*'/'1stT-UNK-subtot',)" databaseField="0"/>
    <cacheField name="Av1stT-TTA" numFmtId="0" formula="IF('1stT-subtot'&gt;0,'1stT-TTA*'/'1stT-subtot',)" databaseField="0"/>
    <cacheField name="AvTRF-FT-TTA" numFmtId="0" formula="IF('TRF-FT-subtot'&gt;0,'TRF-FT-TTA*'/'TRF-FT-subtot',)" databaseField="0"/>
    <cacheField name="AvTRF-PT-TTA" numFmtId="0" formula="IF('TRF-PT-subtot'&gt;0,'TRF-PT-TTA*'/'TRF-PT-subtot',)" databaseField="0"/>
    <cacheField name="AvTRF-UNK-TTA" numFmtId="0" formula="IF('TRF-UNK-subtot'&gt;0,'TRF-UNK-TTA*'/'TRF-UNK-subtot',)" databaseField="0"/>
    <cacheField name="AvTRF-TTA" numFmtId="0" formula="IF('TRF-subtot'&gt;0,'TRF-TTA*'/'TRF-subtot',)" databaseField="0"/>
    <cacheField name="AvUNK-TTA" numFmtId="0" formula="IF('UNK-subtot'&gt;0,'UNK-TTA*'/'UNK-subtot',)" databaseField="0"/>
    <cacheField name="Av FT-TTA" numFmtId="0" formula="IF('FT-subtot'&gt;0,'FT-TTA*'/'FT-subtot',)" databaseField="0"/>
    <cacheField name="Av PT-TTA" numFmtId="0" formula="IF('PT-subtot'&gt;0,'PT-TTA*'/'PT-subtot',)" databaseField="0"/>
    <cacheField name="Av FT-CTA" numFmtId="0" formula="IF('FT-subtot2'&gt;0,'FT-CTA*'/'FT-subtot2',)" databaseField="0"/>
    <cacheField name="Av PT-CTA" numFmtId="0" formula="IF('PT-subtot2'&gt;0,'PT-CTA*'/'PT-subtot2',)" databaseField="0"/>
    <cacheField name="Av UNK-CTA" numFmtId="0" formula="IF('UNK-subtot2'&gt;0,'UNK-CTA*'/'UNK-subtot2',)" databaseField="0"/>
    <cacheField name="Av1stT-FT-CTA" numFmtId="0" formula="IF('1stT-FT-subtot2'&gt;0,'1stT-FT-CTA*'/'1stT-FT-subtot2',)" databaseField="0"/>
    <cacheField name="Av1stT-PT-CTA" numFmtId="0" formula="IF('1stT-PT-subtot2'&gt;0,'1stT-PT-CTA*'/'1stT-PT-subtot2',)" databaseField="0"/>
    <cacheField name="Av1stT-UNK-CTA" numFmtId="0" formula="IF('1stT-UNK-subtot2'&gt;0,'1stT-UNK-CTA*'/'1stT-UNK-subtot2',)" databaseField="0"/>
    <cacheField name="Av1stT-CTA" numFmtId="0" formula="IF('1stT-subtot2'&gt;0,'1stT-CTA*'/'1stT-subtot2',)" databaseField="0"/>
    <cacheField name="AvTRF-FT-CTA" numFmtId="0" formula="IF('TRF-FT-subtot2'&gt;0,'TRF-FT-CTA*'/'TRF-FT-subtot2',)" databaseField="0"/>
    <cacheField name="AvTRF-PT-CTA" numFmtId="0" formula="IF('TRF-PT-subtot2'&gt;0,'TRF-PT-CTA*'/'TRF-PT-subtot2',)" databaseField="0"/>
    <cacheField name="AvTRF-UNK-CTA" numFmtId="0" formula="IF('TRF-UNK-subtot2'&gt;0,'TRF-UNK-CTA*'/'TRF-UNK-subtot2',)" databaseField="0"/>
    <cacheField name="AvTRF-CTA" numFmtId="0" formula="IF('TRF-subtot2'&gt;0,'TRF-CTA*'/'TRF-subtot2',)" databaseField="0"/>
    <cacheField name="Av FTPT-TTA" numFmtId="0" formula="IF('FTPT-subtot'&gt;0,'FTPT-TTA*'/'FTPT-subtot',)" databaseField="0"/>
    <cacheField name="Av FTPT-cTA" numFmtId="0" formula="IF('FTPT-subtot2'&gt;0,'FTPT-CTA*'/'FTPT-subtot2',)" databaseField="0"/>
    <cacheField name="AvHS1stT-FT-TTA" numFmtId="0" formula="IF('HS1stT-FT-subtot'&gt;0,'HS1stT-FT-TTA*'/'HS1stT-FT-subtot',)" databaseField="0"/>
    <cacheField name="AvHS1stT-PT-TTA" numFmtId="0" formula="IF('HS1stT-PT-subtot'&gt;0,'HS1stT-PT-TTA*'/'HS1stT-PT-subtot',)" databaseField="0"/>
    <cacheField name="AvHS1stT-UNK-TTA" numFmtId="0" formula="IF('HS1stT-UNK-subtot'&gt;0,'HS1stT-UNK-TTA*'/'HS1stT-UNK-subtot',)" databaseField="0"/>
    <cacheField name="AvHS1stT-TTA" numFmtId="0" formula="IF('HS1stT-subtot'&gt;0,'HS1stT-TTA*'/'HS1stT-subtot',)" databaseField="0"/>
    <cacheField name="AvHS1stT-FT-CTA" numFmtId="0" formula="IF('HS1stT-FT-subtot2'&gt;0,'HS1stT-FT-CTA*'/'HS1stT-FT-subtot2',)" databaseField="0"/>
    <cacheField name="AvHS1stT-PT-CTA" numFmtId="0" formula="IF('HS1stT-PT-subtot2'&gt;0,'HS1stT-PT-CTA*'/'HS1stT-PT-subtot2',)" databaseField="0"/>
    <cacheField name="AvHS1stT-UNK-CTA" numFmtId="0" formula="IF('HS1stT-UNK-subtot2'&gt;0,'HS1stT-UNK-CTA*'/'HS1stT-UNK-subtot2',)" databaseField="0"/>
    <cacheField name="AvHS1stT-CTA" numFmtId="0" formula="IF('HS1stT-subtot2'&gt;0,'HS1stT-CTA*'/'HS1stT-subtot2',)" databaseField="0"/>
    <cacheField name="AvNew-1stT-FT-TTA" numFmtId="0" formula="IF('New-1stT-FT-subtot'&gt;0,'New-1stT-FT-TTA*'/'New-1stT-FT-subtot',)" databaseField="0"/>
    <cacheField name="AvNew-1stT-PT-TTA" numFmtId="0" formula="IF('New-1stT-PT-subtot'&gt;0,'New-1stT-PT-TTA*'/'New-1stT-PT-subtot',)" databaseField="0"/>
    <cacheField name="AvNew-1stT-UNK-TTA" numFmtId="0" formula="IF('New-1stT-UNK-subtot'&gt;0,'New-1stT-UNK-TTA*'/'New-1stT-UNK-subtot',)" databaseField="0"/>
    <cacheField name="AvNew-1stT-TTA" numFmtId="0" formula="IF('New-1stT-subtot'&gt;0,'New-1stT-TTA*'/'New-1stT-subtot',)" databaseField="0"/>
    <cacheField name="AvNew-TRF-FT-TTA" numFmtId="0" formula="IF('New-TRF-FT-subtot'&gt;0,'New-TRF-FT-TTA*'/'New-TRF-FT-subtot',)" databaseField="0"/>
    <cacheField name="AvNew-TRF-PT-TTA" numFmtId="0" formula="IF('New-TRF-PT-subtot'&gt;0,'New-TRF-PT-TTA*'/'New-TRF-PT-subtot',)" databaseField="0"/>
    <cacheField name="AvNew-TRF-UNK-TTA" numFmtId="0" formula="IF('New-TRF-UNK-subtot'&gt;0,'New-TRF-UNK-TTA*'/'New-TRF-UNK-subtot',)" databaseField="0"/>
    <cacheField name="AvNew-TRF-TTA" numFmtId="0" formula="IF('New-TRF-subtot'&gt;0,'New-TRF-TTA*'/'New-TRF-subtot',)" databaseField="0"/>
    <cacheField name="AvNew-UNK-TTA" numFmtId="0" formula="IF('New-UNK-subtot'&gt;0,'New-UNK-TTA*'/'New-UNK-subtot',)" databaseField="0"/>
    <cacheField name="AvNew- FT-TTA" numFmtId="0" formula="IF('New-FT-subtot'&gt;0,'New-FT-TTA*'/'New-FT-subtot',)" databaseField="0"/>
    <cacheField name="AvNew- PT-TTA" numFmtId="0" formula="IF('New-PT-subtot'&gt;0,'New-PT-TTA*'/'New-PT-subtot',)" databaseField="0"/>
    <cacheField name="AvNew- FTPT-TTA" numFmtId="0" formula="IF('New-FTPT-subtot'&gt;0,'New-FTPT-TTA*'/'New-FTPT-subtot',)" databaseField="0"/>
    <cacheField name="AvNew-HS1stT-FT-TTA" numFmtId="0" formula="IF('New-HS1stT-FT-subtot'&gt;0,'New-HS1stT-FT-TTA*'/'New-HS1stT-FT-subtot',)" databaseField="0"/>
    <cacheField name="AvNew-HS1stT-PT-TTA" numFmtId="0" formula="IF('New-HS1stT-PT-subtot'&gt;0,'New-HS1stT-PT-TTA*'/'New-HS1stT-PT-subtot',)" databaseField="0"/>
    <cacheField name="AvNew-HS1stT-UNK-TTA" numFmtId="0" formula="IF('New-HS1stT-UNK-subtot'&gt;0,'New-HS1stT-UNK-TTA*'/'New-HS1stT-UNK-subtot',)" databaseField="0"/>
    <cacheField name="AvNew-HS1stT-TTA" numFmtId="0" formula="IF('New-HS1stT-subtot'&gt;0,'New-HS1stT-TTA*'/'New-HS1stT-subtot',)" databaseField="0"/>
    <cacheField name="AvNew- FT-CTA" numFmtId="0" formula="IF('New-FT-subtot2'&gt;0,'New-FT-CTA*'/'New-FT-subtot2',)" databaseField="0"/>
    <cacheField name="AvNew- PT-CTA" numFmtId="0" formula="IF('New-PT-subtot2'&gt;0,'New-PT-CTA*'/'New-PT-subtot2',)" databaseField="0"/>
    <cacheField name="AvNew- UNK-CTA" numFmtId="0" formula="IF('New-UNK-subtot2'&gt;0,'New-UNK-CTA*'/'New-UNK-subtot2',)" databaseField="0"/>
    <cacheField name="AvNew-1stT-FT-CTA" numFmtId="0" formula="IF('New-1stT-FT-subtot2'&gt;0,'New-1stT-FT-CTA*'/'New-1stT-FT-subtot2',)" databaseField="0"/>
    <cacheField name="AvNew-1stT-PT-CTA" numFmtId="0" formula="IF('New-1stT-PT-subtot2'&gt;0,'New-1stT-PT-CTA*'/'New-1stT-PT-subtot2',)" databaseField="0"/>
    <cacheField name="AvNew-1stT-UNK-CTA" numFmtId="0" formula="IF('New-1stT-UNK-subtot2'&gt;0,'New-1stT-UNK-CTA*'/'New-1stT-UNK-subtot2',)" databaseField="0"/>
    <cacheField name="AvNew-1stT-CTA" numFmtId="0" formula="IF('New-1stT-subtot2'&gt;0,'New-1stT-CTA*'/'New-1stT-subtot2',)" databaseField="0"/>
    <cacheField name="AvNew-TRF-FT-CTA" numFmtId="0" formula="IF('New-TRF-FT-subtot2'&gt;0,'New-TRF-FT-CTA*'/'New-TRF-FT-subtot2',)" databaseField="0"/>
    <cacheField name="AvNew-TRF-PT-CTA" numFmtId="0" formula="IF('New-TRF-PT-subtot2'&gt;0,'New-TRF-PT-CTA*'/'New-TRF-PT-subtot2',)" databaseField="0"/>
    <cacheField name="AvNew-TRF-UNK-CTA" numFmtId="0" formula="IF('New-TRF-UNK-subtot2'&gt;0,'New-TRF-UNK-CTA*'/'New-TRF-UNK-subtot2',)" databaseField="0"/>
    <cacheField name="AvNew-TRF-CTA" numFmtId="0" formula="IF('New-TRF-subtot2'&gt;0,'New-TRF-CTA*'/'New-TRF-subtot2',)" databaseField="0"/>
    <cacheField name="AvNew- FTPT-CTA" numFmtId="0" formula="IF('New-FTPT-subtot2'&gt;0,'New-FTPT-CTA*'/'New-FTPT-subtot2',)" databaseField="0"/>
    <cacheField name="AvNew-HS1stT-CTA" numFmtId="0" formula="IF('New-HS1stT-subtot2'&gt;0,'New-HS1stT-CTA*'/'New-HS1stT-subtot2',)" databaseField="0"/>
    <cacheField name="AvNew-HS1stT-FT-CTA" numFmtId="0" formula="IF('New-HS1stT-FT-subtot2'&gt;0,'New-HS1stT-FT-CTA*'/'New-HS1stT-FT-subtot2',)" databaseField="0"/>
    <cacheField name="AvNew-HS1stT-PT-CTA" numFmtId="0" formula="IF('New-HS1stT-PT-subtot2'&gt;0,'New-HS1stT-PT-CTA*'/'New-HS1stT-PT-subtot2',)" databaseField="0"/>
    <cacheField name="AvNew-HS1stT-UNK-CTA" numFmtId="0" formula="IF('New-HS1stT-UNK-subtot2'&gt;0,'New-HS1stT-UNK-CTA*'/'New-HS1stT-UNK-subtot2',)"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0">
  <r>
    <x v="0"/>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s v="University of Arkansas, Fayetteville"/>
    <m/>
    <n v="106397"/>
    <x v="1"/>
    <n v="4615"/>
    <n v="4524"/>
    <n v="68"/>
    <n v="49"/>
    <n v="4547"/>
    <n v="4475"/>
    <n v="120"/>
    <n v="120"/>
    <n v="4547"/>
    <n v="4475"/>
    <n v="4547"/>
    <n v="4475"/>
    <n v="774"/>
    <n v="689"/>
    <n v="774"/>
    <n v="689"/>
    <n v="78"/>
    <n v="61"/>
    <n v="78"/>
    <n v="61"/>
    <m/>
    <m/>
    <n v="0"/>
    <n v="0"/>
    <n v="852"/>
    <n v="750"/>
    <n v="852"/>
    <n v="750"/>
    <n v="4.29"/>
    <n v="4.22"/>
    <n v="3320.46"/>
    <n v="2907.58"/>
    <n v="5.21"/>
    <n v="4.9000000000000004"/>
    <n v="406.38"/>
    <n v="298.90000000000003"/>
    <m/>
    <m/>
    <n v="0"/>
    <n v="0"/>
    <n v="4.3742253521126759"/>
    <n v="4.2753066666666664"/>
    <n v="3726.8399999999997"/>
    <n v="3206.4799999999996"/>
    <n v="131.1"/>
    <n v="130.19999999999999"/>
    <n v="101471.4"/>
    <n v="89707.799999999988"/>
    <n v="137"/>
    <n v="137.69999999999999"/>
    <n v="10686"/>
    <n v="8399.6999999999989"/>
    <m/>
    <m/>
    <n v="0"/>
    <n v="0"/>
    <n v="131.64014084507042"/>
    <n v="130.80999999999997"/>
    <n v="112157.4"/>
    <n v="98107.499999999985"/>
    <n v="2343"/>
    <n v="2299"/>
    <n v="2343"/>
    <n v="2299"/>
    <n v="177"/>
    <n v="218"/>
    <n v="177"/>
    <n v="218"/>
    <m/>
    <m/>
    <n v="0"/>
    <n v="0"/>
    <n v="2520"/>
    <n v="2517"/>
    <n v="2520"/>
    <n v="2517"/>
    <n v="4.6500000000000004"/>
    <n v="4.4800000000000004"/>
    <n v="10894.95"/>
    <n v="10299.52"/>
    <n v="6.28"/>
    <n v="5.89"/>
    <n v="1111.56"/>
    <n v="1284.02"/>
    <m/>
    <m/>
    <n v="0"/>
    <n v="0"/>
    <n v="4.7644880952380957"/>
    <n v="4.6021215733015497"/>
    <n v="12006.510000000002"/>
    <n v="11583.54"/>
    <n v="129.6"/>
    <n v="129"/>
    <n v="303652.8"/>
    <n v="296571"/>
    <n v="127.1"/>
    <n v="127.5"/>
    <n v="22496.7"/>
    <n v="27795"/>
    <m/>
    <m/>
    <n v="0"/>
    <n v="0"/>
    <n v="129.42440476190475"/>
    <n v="128.87008343265794"/>
    <n v="326149.5"/>
    <n v="324366"/>
    <n v="3372"/>
    <n v="3267"/>
    <n v="3372"/>
    <n v="3267"/>
    <n v="4.6658807829181503"/>
    <n v="4.5270951943679218"/>
    <n v="15733.350000000002"/>
    <n v="14790.02"/>
    <n v="129.98425266903917"/>
    <n v="129.31542699724517"/>
    <n v="438306.90000000008"/>
    <n v="422473.49999999994"/>
    <n v="832"/>
    <n v="842"/>
    <n v="832"/>
    <n v="842"/>
    <n v="343"/>
    <n v="366"/>
    <n v="343"/>
    <n v="366"/>
    <m/>
    <m/>
    <n v="0"/>
    <n v="0"/>
    <n v="1175"/>
    <n v="1208"/>
    <n v="1175"/>
    <n v="1208"/>
    <n v="3.1"/>
    <n v="3.11"/>
    <n v="2579.2000000000003"/>
    <n v="2618.62"/>
    <n v="3.25"/>
    <n v="3.62"/>
    <n v="1114.75"/>
    <n v="1324.92"/>
    <m/>
    <m/>
    <n v="0"/>
    <n v="0"/>
    <n v="3.1437872340425534"/>
    <n v="3.2645198675496689"/>
    <n v="3693.9500000000003"/>
    <n v="3943.54"/>
    <n v="88.8"/>
    <n v="86.7"/>
    <n v="73881.599999999991"/>
    <n v="73001.400000000009"/>
    <n v="79.5"/>
    <n v="76.2"/>
    <n v="27268.5"/>
    <n v="27889.200000000001"/>
    <m/>
    <m/>
    <n v="0"/>
    <n v="0"/>
    <n v="86.085191489361691"/>
    <n v="83.518708609271528"/>
    <n v="101150.09999999999"/>
    <n v="100890.6"/>
    <n v="0"/>
    <m/>
    <n v="0"/>
    <n v="0"/>
    <m/>
    <m/>
    <n v="0"/>
    <n v="0"/>
    <m/>
    <m/>
    <n v="0"/>
    <n v="0"/>
    <n v="3949"/>
    <n v="3830"/>
    <n v="3949"/>
    <n v="3830"/>
    <n v="16794.61"/>
    <n v="15825.720000000001"/>
    <n v="479005.79999999993"/>
    <n v="459280.2"/>
    <n v="598"/>
    <n v="645"/>
    <n v="598"/>
    <n v="645"/>
    <n v="2632.69"/>
    <n v="2907.84"/>
    <n v="60451.199999999997"/>
    <n v="64083.899999999994"/>
    <n v="4547"/>
    <n v="4475"/>
    <n v="4547"/>
    <n v="4475"/>
    <n v="19427.3"/>
    <n v="18733.560000000001"/>
    <n v="539456.99999999988"/>
    <n v="523364.1"/>
    <n v="0"/>
    <n v="0"/>
    <n v="0"/>
    <n v="0"/>
    <s v=""/>
    <s v=""/>
    <s v=""/>
    <s v=""/>
    <n v="19427.300000000003"/>
    <n v="18733.560000000001"/>
    <n v="539457.00000000012"/>
    <n v="523364.1"/>
  </r>
  <r>
    <x v="1"/>
    <s v="University of Arkansas at Little Rock"/>
    <s v="Met the criteria for Four-Year 3 in 2017-18."/>
    <n v="106245"/>
    <x v="2"/>
    <n v="1351"/>
    <n v="1345"/>
    <n v="51"/>
    <n v="48"/>
    <n v="1300"/>
    <n v="1297"/>
    <n v="120"/>
    <n v="120"/>
    <n v="1226"/>
    <n v="1297"/>
    <n v="1226"/>
    <n v="1297"/>
    <n v="66"/>
    <n v="66"/>
    <n v="66"/>
    <n v="66"/>
    <n v="85"/>
    <n v="57"/>
    <n v="85"/>
    <n v="57"/>
    <m/>
    <m/>
    <n v="0"/>
    <n v="0"/>
    <n v="151"/>
    <n v="123"/>
    <n v="151"/>
    <n v="123"/>
    <n v="4.49"/>
    <n v="4.3499999999999996"/>
    <n v="296.34000000000003"/>
    <n v="287.09999999999997"/>
    <n v="5.76"/>
    <n v="5.75"/>
    <n v="489.59999999999997"/>
    <n v="327.75"/>
    <m/>
    <m/>
    <n v="0"/>
    <n v="0"/>
    <n v="5.2049006622516556"/>
    <n v="4.9987804878048774"/>
    <n v="785.93999999999994"/>
    <n v="614.84999999999991"/>
    <n v="141.69999999999999"/>
    <n v="136"/>
    <n v="9352.1999999999989"/>
    <n v="8976"/>
    <n v="139"/>
    <n v="145.4"/>
    <n v="11815"/>
    <n v="8287.8000000000011"/>
    <m/>
    <m/>
    <n v="0"/>
    <n v="0"/>
    <n v="140.18013245033112"/>
    <n v="140.35609756097563"/>
    <n v="21167.199999999997"/>
    <n v="17263.800000000003"/>
    <n v="130"/>
    <n v="170"/>
    <n v="130"/>
    <n v="170"/>
    <n v="87"/>
    <n v="96"/>
    <n v="87"/>
    <n v="96"/>
    <m/>
    <m/>
    <n v="0"/>
    <n v="0"/>
    <n v="217"/>
    <n v="266"/>
    <n v="217"/>
    <n v="266"/>
    <n v="6.04"/>
    <n v="5.57"/>
    <n v="785.2"/>
    <n v="946.90000000000009"/>
    <n v="7.03"/>
    <n v="6.87"/>
    <n v="611.61"/>
    <n v="659.52"/>
    <m/>
    <m/>
    <n v="0"/>
    <n v="0"/>
    <n v="6.4369124423963129"/>
    <n v="6.0391729323308274"/>
    <n v="1396.81"/>
    <n v="1606.42"/>
    <n v="129.6"/>
    <n v="139.69999999999999"/>
    <n v="16848"/>
    <n v="23748.999999999996"/>
    <n v="122.2"/>
    <n v="143"/>
    <n v="10631.4"/>
    <n v="13728"/>
    <m/>
    <m/>
    <n v="0"/>
    <n v="0"/>
    <n v="126.63317972350231"/>
    <n v="140.89097744360902"/>
    <n v="27479.4"/>
    <n v="37477"/>
    <n v="368"/>
    <n v="389"/>
    <n v="368"/>
    <n v="389"/>
    <n v="5.9313858695652177"/>
    <n v="5.710205655526992"/>
    <n v="2182.75"/>
    <n v="2221.27"/>
    <n v="132.19184782608696"/>
    <n v="140.72185089974295"/>
    <n v="48646.6"/>
    <n v="54740.800000000003"/>
    <n v="393"/>
    <n v="411"/>
    <n v="393"/>
    <n v="411"/>
    <n v="465"/>
    <n v="428"/>
    <n v="465"/>
    <n v="428"/>
    <m/>
    <m/>
    <n v="0"/>
    <n v="0"/>
    <n v="858"/>
    <n v="839"/>
    <n v="858"/>
    <n v="839"/>
    <n v="3.8"/>
    <n v="4.09"/>
    <n v="1493.3999999999999"/>
    <n v="1680.99"/>
    <n v="6.33"/>
    <n v="5.74"/>
    <n v="2943.45"/>
    <n v="2456.7200000000003"/>
    <m/>
    <m/>
    <n v="0"/>
    <n v="0"/>
    <n v="5.1711538461538451"/>
    <n v="4.9317163289630512"/>
    <n v="4436.8499999999995"/>
    <n v="4137.71"/>
    <n v="89.1"/>
    <n v="86.5"/>
    <n v="35016.299999999996"/>
    <n v="35551.5"/>
    <n v="97.5"/>
    <n v="89.3"/>
    <n v="45337.5"/>
    <n v="38220.400000000001"/>
    <m/>
    <m/>
    <n v="0"/>
    <n v="0"/>
    <n v="93.652447552447541"/>
    <n v="87.928367103694868"/>
    <n v="80353.799999999988"/>
    <n v="73771.899999999994"/>
    <n v="0"/>
    <n v="69"/>
    <n v="0"/>
    <n v="69"/>
    <m/>
    <n v="5"/>
    <n v="0"/>
    <n v="345"/>
    <m/>
    <n v="89"/>
    <n v="0"/>
    <n v="6141"/>
    <n v="589"/>
    <n v="647"/>
    <n v="589"/>
    <n v="647"/>
    <n v="2574.9399999999996"/>
    <n v="2914.99"/>
    <n v="61216.499999999993"/>
    <n v="68276.5"/>
    <n v="637"/>
    <n v="581"/>
    <n v="637"/>
    <n v="581"/>
    <n v="4044.66"/>
    <n v="3443.9900000000002"/>
    <n v="67783.899999999994"/>
    <n v="60236.200000000004"/>
    <n v="1226"/>
    <n v="1228"/>
    <n v="1226"/>
    <n v="1228"/>
    <n v="6619.5999999999995"/>
    <n v="6358.98"/>
    <n v="129000.4"/>
    <n v="128512.70000000001"/>
    <n v="0"/>
    <n v="0"/>
    <n v="0"/>
    <n v="0"/>
    <s v=""/>
    <s v=""/>
    <s v=""/>
    <s v=""/>
    <n v="6619.5999999999995"/>
    <n v="6703.98"/>
    <n v="129000.4"/>
    <n v="134653.70000000001"/>
  </r>
  <r>
    <x v="1"/>
    <s v="Arkansas State University"/>
    <m/>
    <n v="106458"/>
    <x v="3"/>
    <n v="1713"/>
    <n v="1782"/>
    <n v="21"/>
    <n v="28"/>
    <n v="1692"/>
    <n v="1754"/>
    <n v="120"/>
    <n v="120"/>
    <n v="1691"/>
    <n v="1754"/>
    <n v="1691"/>
    <n v="1754"/>
    <n v="469"/>
    <n v="555"/>
    <n v="469"/>
    <n v="555"/>
    <n v="6"/>
    <n v="4"/>
    <n v="6"/>
    <n v="4"/>
    <m/>
    <m/>
    <n v="0"/>
    <n v="0"/>
    <n v="475"/>
    <n v="559"/>
    <n v="475"/>
    <n v="559"/>
    <n v="4.46"/>
    <n v="4.32"/>
    <n v="2091.7399999999998"/>
    <n v="2397.6000000000004"/>
    <n v="7.15"/>
    <n v="5.69"/>
    <n v="42.900000000000006"/>
    <n v="22.76"/>
    <m/>
    <m/>
    <n v="0"/>
    <n v="0"/>
    <n v="4.4939789473684204"/>
    <n v="4.329803220035779"/>
    <n v="2134.64"/>
    <n v="2420.3600000000006"/>
    <n v="137.69999999999999"/>
    <n v="135.80000000000001"/>
    <n v="64581.299999999996"/>
    <n v="75369"/>
    <n v="110.2"/>
    <n v="108.3"/>
    <n v="661.2"/>
    <n v="433.2"/>
    <m/>
    <m/>
    <n v="0"/>
    <n v="0"/>
    <n v="137.35263157894735"/>
    <n v="135.60322003577818"/>
    <n v="65242.499999999993"/>
    <n v="75802.2"/>
    <n v="489"/>
    <n v="455"/>
    <n v="489"/>
    <n v="455"/>
    <n v="32"/>
    <n v="21"/>
    <n v="32"/>
    <n v="21"/>
    <m/>
    <m/>
    <n v="0"/>
    <n v="0"/>
    <n v="521"/>
    <n v="476"/>
    <n v="521"/>
    <n v="476"/>
    <n v="6.18"/>
    <n v="5.65"/>
    <n v="3022.02"/>
    <n v="2570.75"/>
    <n v="7.29"/>
    <n v="9.9499999999999993"/>
    <n v="233.28"/>
    <n v="208.95"/>
    <m/>
    <m/>
    <n v="0"/>
    <n v="0"/>
    <n v="6.2481765834932821"/>
    <n v="5.8397058823529404"/>
    <n v="3255.3"/>
    <n v="2779.7"/>
    <n v="137.69999999999999"/>
    <n v="138.1"/>
    <n v="67335.299999999988"/>
    <n v="62835.5"/>
    <n v="131.80000000000001"/>
    <n v="121.3"/>
    <n v="4217.6000000000004"/>
    <n v="2547.2999999999997"/>
    <m/>
    <m/>
    <n v="0"/>
    <n v="0"/>
    <n v="137.33761996161226"/>
    <n v="137.35882352941178"/>
    <n v="71552.899999999994"/>
    <n v="65382.80000000001"/>
    <n v="996"/>
    <n v="1035"/>
    <n v="996"/>
    <n v="1035"/>
    <n v="5.4115863453815267"/>
    <n v="5.0242125603864736"/>
    <n v="5389.9400000000005"/>
    <n v="5200.0600000000004"/>
    <n v="137.34477911646584"/>
    <n v="136.41062801932367"/>
    <n v="136795.4"/>
    <n v="141185"/>
    <n v="501"/>
    <n v="523"/>
    <n v="501"/>
    <n v="523"/>
    <n v="194"/>
    <n v="196"/>
    <n v="194"/>
    <n v="196"/>
    <m/>
    <m/>
    <n v="0"/>
    <n v="0"/>
    <n v="695"/>
    <n v="719"/>
    <n v="695"/>
    <n v="719"/>
    <n v="3.56"/>
    <n v="3.17"/>
    <n v="1783.56"/>
    <n v="1657.9099999999999"/>
    <n v="3.76"/>
    <n v="3.58"/>
    <n v="729.43999999999994"/>
    <n v="701.68000000000006"/>
    <m/>
    <m/>
    <n v="0"/>
    <n v="0"/>
    <n v="3.6158273381294963"/>
    <n v="3.2817663421418639"/>
    <n v="2513"/>
    <n v="2359.59"/>
    <n v="86"/>
    <n v="85.7"/>
    <n v="43086"/>
    <n v="44821.1"/>
    <n v="73.3"/>
    <n v="70.8"/>
    <n v="14220.199999999999"/>
    <n v="13876.8"/>
    <m/>
    <m/>
    <n v="0"/>
    <n v="0"/>
    <n v="82.454964028776971"/>
    <n v="81.638247566063967"/>
    <n v="57306.2"/>
    <n v="58697.899999999994"/>
    <n v="0"/>
    <m/>
    <n v="0"/>
    <n v="0"/>
    <m/>
    <m/>
    <n v="0"/>
    <n v="0"/>
    <m/>
    <m/>
    <n v="0"/>
    <n v="0"/>
    <n v="1459"/>
    <n v="1533"/>
    <n v="1459"/>
    <n v="1533"/>
    <n v="6897.32"/>
    <n v="6626.26"/>
    <n v="175002.59999999998"/>
    <n v="183025.6"/>
    <n v="232"/>
    <n v="221"/>
    <n v="232"/>
    <n v="221"/>
    <n v="1005.6199999999999"/>
    <n v="933.3900000000001"/>
    <n v="19099"/>
    <n v="16857.3"/>
    <n v="1691"/>
    <n v="1754"/>
    <n v="1691"/>
    <n v="1754"/>
    <n v="7902.94"/>
    <n v="7559.6500000000005"/>
    <n v="194101.59999999998"/>
    <n v="199882.9"/>
    <n v="0"/>
    <n v="0"/>
    <n v="0"/>
    <n v="0"/>
    <s v=""/>
    <s v=""/>
    <s v=""/>
    <s v=""/>
    <n v="7902.9400000000005"/>
    <n v="7559.6500000000005"/>
    <n v="194101.59999999998"/>
    <n v="199882.9"/>
  </r>
  <r>
    <x v="1"/>
    <s v="Arkansas Tech University"/>
    <m/>
    <n v="106467"/>
    <x v="3"/>
    <n v="1411"/>
    <n v="1313"/>
    <n v="47"/>
    <n v="47"/>
    <n v="1364"/>
    <n v="1266"/>
    <n v="120"/>
    <n v="120"/>
    <n v="1364"/>
    <n v="1266"/>
    <n v="1364"/>
    <n v="1266"/>
    <n v="313"/>
    <n v="333"/>
    <n v="313"/>
    <n v="333"/>
    <n v="12"/>
    <n v="3"/>
    <n v="12"/>
    <n v="3"/>
    <m/>
    <m/>
    <n v="0"/>
    <n v="0"/>
    <n v="325"/>
    <n v="336"/>
    <n v="325"/>
    <n v="336"/>
    <n v="4.25"/>
    <n v="4.1399999999999997"/>
    <n v="1330.25"/>
    <n v="1378.62"/>
    <n v="5.0999999999999996"/>
    <n v="4.3099999999999996"/>
    <n v="61.199999999999996"/>
    <n v="12.93"/>
    <m/>
    <m/>
    <n v="0"/>
    <n v="0"/>
    <n v="4.2813846153846153"/>
    <n v="4.1415178571428566"/>
    <n v="1391.45"/>
    <n v="1391.5499999999997"/>
    <n v="133.5"/>
    <n v="132.5"/>
    <n v="41785.5"/>
    <n v="44122.5"/>
    <n v="121.6"/>
    <n v="145.69999999999999"/>
    <n v="1459.1999999999998"/>
    <n v="437.09999999999997"/>
    <m/>
    <m/>
    <n v="0"/>
    <n v="0"/>
    <n v="133.06061538461537"/>
    <n v="132.61785714285713"/>
    <n v="43244.7"/>
    <n v="44559.6"/>
    <n v="436"/>
    <n v="366"/>
    <n v="436"/>
    <n v="366"/>
    <n v="29"/>
    <n v="19"/>
    <n v="29"/>
    <n v="19"/>
    <m/>
    <m/>
    <n v="0"/>
    <n v="0"/>
    <n v="465"/>
    <n v="385"/>
    <n v="465"/>
    <n v="385"/>
    <n v="5.58"/>
    <n v="5.49"/>
    <n v="2432.88"/>
    <n v="2009.3400000000001"/>
    <n v="5.83"/>
    <n v="6.36"/>
    <n v="169.07"/>
    <n v="120.84"/>
    <m/>
    <m/>
    <n v="0"/>
    <n v="0"/>
    <n v="5.5955913978494634"/>
    <n v="5.5329350649350655"/>
    <n v="2601.9500000000003"/>
    <n v="2130.1800000000003"/>
    <n v="139.19999999999999"/>
    <n v="138.1"/>
    <n v="60691.199999999997"/>
    <n v="50544.6"/>
    <n v="139.80000000000001"/>
    <n v="137.30000000000001"/>
    <n v="4054.2000000000003"/>
    <n v="2608.7000000000003"/>
    <m/>
    <m/>
    <n v="0"/>
    <n v="0"/>
    <n v="139.23741935483869"/>
    <n v="138.06051948051947"/>
    <n v="64745.399999999994"/>
    <n v="53153.299999999996"/>
    <n v="790"/>
    <n v="721"/>
    <n v="790"/>
    <n v="721"/>
    <n v="5.05493670886076"/>
    <n v="4.8845076282940365"/>
    <n v="3993.4000000000005"/>
    <n v="3521.7300000000005"/>
    <n v="136.69632911392404"/>
    <n v="135.52413314840499"/>
    <n v="107990.09999999999"/>
    <n v="97712.9"/>
    <n v="311"/>
    <n v="333"/>
    <n v="311"/>
    <n v="333"/>
    <n v="263"/>
    <n v="212"/>
    <n v="263"/>
    <n v="212"/>
    <m/>
    <m/>
    <n v="0"/>
    <n v="0"/>
    <n v="574"/>
    <n v="545"/>
    <n v="574"/>
    <n v="545"/>
    <n v="3.6"/>
    <n v="3.61"/>
    <n v="1119.6000000000001"/>
    <n v="1202.1299999999999"/>
    <n v="2.95"/>
    <n v="3.03"/>
    <n v="775.85"/>
    <n v="642.36"/>
    <m/>
    <m/>
    <n v="0"/>
    <n v="0"/>
    <n v="3.3021777003484325"/>
    <n v="3.3843853211009169"/>
    <n v="1895.4500000000003"/>
    <n v="1844.4899999999998"/>
    <n v="87.8"/>
    <n v="86.9"/>
    <n v="27305.8"/>
    <n v="28937.7"/>
    <n v="57.5"/>
    <n v="62.3"/>
    <n v="15122.5"/>
    <n v="13207.599999999999"/>
    <m/>
    <m/>
    <n v="0"/>
    <n v="0"/>
    <n v="73.916898954703839"/>
    <n v="77.330825688073404"/>
    <n v="42428.3"/>
    <n v="42145.3"/>
    <n v="0"/>
    <m/>
    <n v="0"/>
    <n v="0"/>
    <m/>
    <m/>
    <n v="0"/>
    <n v="0"/>
    <m/>
    <m/>
    <n v="0"/>
    <n v="0"/>
    <n v="1060"/>
    <n v="1032"/>
    <n v="1060"/>
    <n v="1032"/>
    <n v="4882.7300000000005"/>
    <n v="4590.09"/>
    <n v="129782.5"/>
    <n v="123604.8"/>
    <n v="304"/>
    <n v="234"/>
    <n v="304"/>
    <n v="234"/>
    <n v="1006.12"/>
    <n v="776.13"/>
    <n v="20635.900000000001"/>
    <n v="16253.399999999998"/>
    <n v="1364"/>
    <n v="1266"/>
    <n v="1364"/>
    <n v="1266"/>
    <n v="5888.85"/>
    <n v="5366.22"/>
    <n v="150418.4"/>
    <n v="139858.20000000001"/>
    <n v="0"/>
    <n v="0"/>
    <n v="0"/>
    <n v="0"/>
    <s v=""/>
    <s v=""/>
    <s v=""/>
    <s v=""/>
    <n v="5888.85"/>
    <n v="5366.22"/>
    <n v="150418.4"/>
    <n v="139858.20000000001"/>
  </r>
  <r>
    <x v="1"/>
    <s v="University of Central Arkansas "/>
    <m/>
    <n v="106704"/>
    <x v="3"/>
    <n v="1470"/>
    <n v="1662"/>
    <n v="6"/>
    <n v="7"/>
    <n v="1464"/>
    <n v="1655"/>
    <n v="120"/>
    <n v="120"/>
    <n v="1464"/>
    <n v="1655"/>
    <n v="1464"/>
    <n v="1655"/>
    <n v="388"/>
    <n v="475"/>
    <n v="388"/>
    <n v="475"/>
    <n v="7"/>
    <n v="3"/>
    <n v="7"/>
    <n v="3"/>
    <m/>
    <m/>
    <n v="0"/>
    <n v="0"/>
    <n v="395"/>
    <n v="478"/>
    <n v="395"/>
    <n v="478"/>
    <n v="4.18"/>
    <n v="4.24"/>
    <n v="1621.84"/>
    <n v="2014"/>
    <n v="4.8600000000000003"/>
    <n v="4.6100000000000003"/>
    <n v="34.020000000000003"/>
    <n v="13.830000000000002"/>
    <m/>
    <m/>
    <n v="0"/>
    <n v="0"/>
    <n v="4.1920506329113918"/>
    <n v="4.2423221757322178"/>
    <n v="1655.8599999999997"/>
    <n v="2027.8300000000002"/>
    <n v="135.30000000000001"/>
    <n v="134.1"/>
    <n v="52496.4"/>
    <n v="63697.5"/>
    <n v="138.9"/>
    <n v="160"/>
    <n v="972.30000000000007"/>
    <n v="480"/>
    <m/>
    <m/>
    <n v="0"/>
    <n v="0"/>
    <n v="135.36379746835445"/>
    <n v="134.26255230125523"/>
    <n v="53468.700000000004"/>
    <n v="64177.5"/>
    <n v="527"/>
    <n v="611"/>
    <n v="527"/>
    <n v="611"/>
    <n v="10"/>
    <n v="15"/>
    <n v="10"/>
    <n v="15"/>
    <m/>
    <m/>
    <n v="0"/>
    <n v="0"/>
    <n v="537"/>
    <n v="626"/>
    <n v="537"/>
    <n v="626"/>
    <n v="5.23"/>
    <n v="4.93"/>
    <n v="2756.21"/>
    <n v="3012.23"/>
    <n v="7.14"/>
    <n v="6.35"/>
    <n v="71.399999999999991"/>
    <n v="95.25"/>
    <m/>
    <m/>
    <n v="0"/>
    <n v="0"/>
    <n v="5.2655679702048417"/>
    <n v="4.9640255591054316"/>
    <n v="2827.61"/>
    <n v="3107.48"/>
    <n v="140.5"/>
    <n v="138.5"/>
    <n v="74043.5"/>
    <n v="84623.5"/>
    <n v="145.19999999999999"/>
    <n v="147.6"/>
    <n v="1452"/>
    <n v="2214"/>
    <m/>
    <m/>
    <n v="0"/>
    <n v="0"/>
    <n v="140.5875232774674"/>
    <n v="138.71805111821087"/>
    <n v="75495.499999999985"/>
    <n v="86837.5"/>
    <n v="932"/>
    <n v="1104"/>
    <n v="932"/>
    <n v="1104"/>
    <n v="4.8105901287553641"/>
    <n v="4.6515489130434791"/>
    <n v="4483.4699999999993"/>
    <n v="5135.3100000000013"/>
    <n v="138.37360515021459"/>
    <n v="136.78894927536231"/>
    <n v="128964.2"/>
    <n v="151015"/>
    <n v="419"/>
    <n v="446"/>
    <n v="419"/>
    <n v="446"/>
    <n v="60"/>
    <n v="59"/>
    <n v="60"/>
    <n v="59"/>
    <m/>
    <m/>
    <n v="0"/>
    <n v="0"/>
    <n v="479"/>
    <n v="505"/>
    <n v="479"/>
    <n v="505"/>
    <n v="3.4"/>
    <n v="3.22"/>
    <n v="1424.6"/>
    <n v="1436.1200000000001"/>
    <n v="3.57"/>
    <n v="3.33"/>
    <n v="214.2"/>
    <n v="196.47"/>
    <m/>
    <m/>
    <n v="0"/>
    <n v="0"/>
    <n v="3.4212943632567847"/>
    <n v="3.2328514851485153"/>
    <n v="1638.8"/>
    <n v="1632.5900000000001"/>
    <n v="91.6"/>
    <n v="92.5"/>
    <n v="38380.399999999994"/>
    <n v="41255"/>
    <n v="84.1"/>
    <n v="80.2"/>
    <n v="5046"/>
    <n v="4731.8"/>
    <m/>
    <m/>
    <n v="0"/>
    <n v="0"/>
    <n v="90.66054279749477"/>
    <n v="91.062970297029707"/>
    <n v="43426.399999999994"/>
    <n v="45986.8"/>
    <n v="53"/>
    <n v="46"/>
    <n v="53"/>
    <n v="46"/>
    <n v="3.21"/>
    <n v="6"/>
    <n v="170.13"/>
    <n v="276"/>
    <n v="129"/>
    <n v="130"/>
    <n v="6837"/>
    <n v="5980"/>
    <n v="1334"/>
    <n v="1532"/>
    <n v="1334"/>
    <n v="1532"/>
    <n v="5802.65"/>
    <n v="6462.3499999999995"/>
    <n v="164920.29999999999"/>
    <n v="189576"/>
    <n v="77"/>
    <n v="77"/>
    <n v="77"/>
    <n v="77"/>
    <n v="319.62"/>
    <n v="305.55"/>
    <n v="7470.3"/>
    <n v="7425.8"/>
    <n v="1411"/>
    <n v="1609"/>
    <n v="1411"/>
    <n v="1609"/>
    <n v="6122.2699999999995"/>
    <n v="6767.9"/>
    <n v="172390.59999999998"/>
    <n v="197001.8"/>
    <n v="0"/>
    <n v="0"/>
    <n v="0"/>
    <n v="0"/>
    <s v=""/>
    <s v=""/>
    <s v=""/>
    <s v=""/>
    <n v="6292.4"/>
    <n v="7043.9000000000015"/>
    <n v="179227.59999999998"/>
    <n v="202981.8"/>
  </r>
  <r>
    <x v="1"/>
    <s v="Henderson State University"/>
    <m/>
    <n v="107071"/>
    <x v="4"/>
    <n v="505"/>
    <n v="527"/>
    <n v="0"/>
    <n v="0"/>
    <n v="505"/>
    <n v="527"/>
    <n v="120"/>
    <n v="120"/>
    <n v="505"/>
    <n v="527"/>
    <n v="505"/>
    <n v="527"/>
    <n v="126"/>
    <n v="147"/>
    <n v="126"/>
    <n v="147"/>
    <n v="0"/>
    <n v="0"/>
    <n v="0"/>
    <n v="0"/>
    <m/>
    <m/>
    <n v="0"/>
    <n v="0"/>
    <n v="126"/>
    <n v="147"/>
    <n v="126"/>
    <n v="147"/>
    <n v="4.2300000000000004"/>
    <n v="4.1100000000000003"/>
    <n v="532.98"/>
    <n v="604.17000000000007"/>
    <n v="0"/>
    <n v="0"/>
    <n v="0"/>
    <n v="0"/>
    <m/>
    <m/>
    <n v="0"/>
    <n v="0"/>
    <n v="4.2300000000000004"/>
    <n v="4.1100000000000003"/>
    <n v="532.98"/>
    <n v="604.17000000000007"/>
    <n v="135.5"/>
    <n v="134"/>
    <n v="17073"/>
    <n v="19698"/>
    <n v="0"/>
    <n v="0"/>
    <n v="0"/>
    <n v="0"/>
    <m/>
    <m/>
    <n v="0"/>
    <n v="0"/>
    <n v="135.5"/>
    <n v="134"/>
    <n v="17073"/>
    <n v="19698"/>
    <n v="180"/>
    <n v="162"/>
    <n v="180"/>
    <n v="162"/>
    <n v="3"/>
    <n v="1"/>
    <n v="3"/>
    <n v="1"/>
    <m/>
    <m/>
    <n v="0"/>
    <n v="0"/>
    <n v="183"/>
    <n v="163"/>
    <n v="183"/>
    <n v="163"/>
    <n v="4.99"/>
    <n v="5.18"/>
    <n v="898.2"/>
    <n v="839.16"/>
    <n v="7.14"/>
    <n v="11.33"/>
    <n v="21.419999999999998"/>
    <n v="11.33"/>
    <m/>
    <m/>
    <n v="0"/>
    <n v="0"/>
    <n v="5.0252459016393445"/>
    <n v="5.2177300613496937"/>
    <n v="919.62"/>
    <n v="850.49000000000012"/>
    <n v="141.19999999999999"/>
    <n v="141.69999999999999"/>
    <n v="25415.999999999996"/>
    <n v="22955.399999999998"/>
    <n v="147.30000000000001"/>
    <n v="100"/>
    <n v="441.90000000000003"/>
    <n v="100"/>
    <m/>
    <m/>
    <n v="0"/>
    <n v="0"/>
    <n v="141.29999999999998"/>
    <n v="141.4441717791411"/>
    <n v="25857.899999999998"/>
    <n v="23055.399999999998"/>
    <n v="309"/>
    <n v="310"/>
    <n v="309"/>
    <n v="310"/>
    <n v="4.7009708737864075"/>
    <n v="4.692451612903227"/>
    <n v="1452.6"/>
    <n v="1454.6600000000003"/>
    <n v="138.93495145631067"/>
    <n v="137.91419354838709"/>
    <n v="42930.899999999994"/>
    <n v="42753.399999999994"/>
    <n v="179"/>
    <n v="187"/>
    <n v="179"/>
    <n v="187"/>
    <n v="17"/>
    <n v="30"/>
    <n v="17"/>
    <n v="30"/>
    <m/>
    <m/>
    <n v="0"/>
    <n v="0"/>
    <n v="196"/>
    <n v="217"/>
    <n v="196"/>
    <n v="217"/>
    <n v="2.98"/>
    <n v="3.42"/>
    <n v="533.41999999999996"/>
    <n v="639.54"/>
    <n v="6.44"/>
    <n v="3.95"/>
    <n v="109.48"/>
    <n v="118.5"/>
    <m/>
    <m/>
    <n v="0"/>
    <n v="0"/>
    <n v="3.2801020408163266"/>
    <n v="3.4932718894009214"/>
    <n v="642.9"/>
    <n v="758.04"/>
    <n v="90.2"/>
    <n v="92.8"/>
    <n v="16145.800000000001"/>
    <n v="17353.599999999999"/>
    <n v="83"/>
    <n v="66.099999999999994"/>
    <n v="1411"/>
    <n v="1982.9999999999998"/>
    <m/>
    <m/>
    <n v="0"/>
    <n v="0"/>
    <n v="89.575510204081652"/>
    <n v="89.108755760368652"/>
    <n v="17556.800000000003"/>
    <n v="19336.599999999999"/>
    <n v="0"/>
    <m/>
    <n v="0"/>
    <n v="0"/>
    <m/>
    <m/>
    <n v="0"/>
    <n v="0"/>
    <m/>
    <m/>
    <n v="0"/>
    <n v="0"/>
    <n v="485"/>
    <n v="496"/>
    <n v="485"/>
    <n v="496"/>
    <n v="1964.6"/>
    <n v="2082.87"/>
    <n v="58634.8"/>
    <n v="60006.999999999993"/>
    <n v="20"/>
    <n v="31"/>
    <n v="20"/>
    <n v="31"/>
    <n v="130.9"/>
    <n v="129.83000000000001"/>
    <n v="1852.9"/>
    <n v="2083"/>
    <n v="505"/>
    <n v="527"/>
    <n v="505"/>
    <n v="527"/>
    <n v="2095.5"/>
    <n v="2212.6999999999998"/>
    <n v="60487.700000000004"/>
    <n v="62089.999999999993"/>
    <n v="0"/>
    <n v="0"/>
    <n v="0"/>
    <n v="0"/>
    <s v=""/>
    <s v=""/>
    <s v=""/>
    <s v=""/>
    <n v="2095.5"/>
    <n v="2212.7000000000003"/>
    <n v="60487.7"/>
    <n v="62089.999999999993"/>
  </r>
  <r>
    <x v="1"/>
    <s v="Southern Arkansas University"/>
    <m/>
    <n v="107983"/>
    <x v="4"/>
    <n v="443"/>
    <n v="509"/>
    <n v="2"/>
    <n v="2"/>
    <n v="441"/>
    <n v="507"/>
    <n v="120"/>
    <n v="120"/>
    <n v="441"/>
    <n v="507"/>
    <n v="441"/>
    <n v="507"/>
    <n v="124"/>
    <n v="146"/>
    <n v="124"/>
    <n v="146"/>
    <n v="7"/>
    <n v="29"/>
    <n v="7"/>
    <n v="29"/>
    <m/>
    <m/>
    <n v="0"/>
    <n v="0"/>
    <n v="131"/>
    <n v="175"/>
    <n v="131"/>
    <n v="175"/>
    <n v="4.3499999999999996"/>
    <n v="4.2699999999999996"/>
    <n v="539.4"/>
    <n v="623.41999999999996"/>
    <n v="9.15"/>
    <n v="4.33"/>
    <n v="64.05"/>
    <n v="125.57000000000001"/>
    <m/>
    <m/>
    <n v="0"/>
    <n v="0"/>
    <n v="4.6064885496183203"/>
    <n v="4.2799428571428573"/>
    <n v="603.44999999999993"/>
    <n v="748.99"/>
    <n v="135"/>
    <n v="133.5"/>
    <n v="16740"/>
    <n v="19491"/>
    <n v="135"/>
    <n v="131.80000000000001"/>
    <n v="945"/>
    <n v="3822.2000000000003"/>
    <m/>
    <m/>
    <n v="0"/>
    <n v="0"/>
    <n v="135"/>
    <n v="133.21828571428571"/>
    <n v="17685"/>
    <n v="23313.200000000001"/>
    <n v="131"/>
    <n v="130"/>
    <n v="131"/>
    <n v="130"/>
    <n v="7"/>
    <n v="15"/>
    <n v="7"/>
    <n v="15"/>
    <m/>
    <m/>
    <n v="0"/>
    <n v="0"/>
    <n v="138"/>
    <n v="145"/>
    <n v="138"/>
    <n v="145"/>
    <n v="5.35"/>
    <n v="5.38"/>
    <n v="700.84999999999991"/>
    <n v="699.4"/>
    <n v="19.61"/>
    <n v="6.87"/>
    <n v="137.26999999999998"/>
    <n v="103.05"/>
    <m/>
    <m/>
    <n v="0"/>
    <n v="0"/>
    <n v="6.0733333333333324"/>
    <n v="5.5341379310344827"/>
    <n v="838.11999999999989"/>
    <n v="802.45"/>
    <n v="135.5"/>
    <n v="135.9"/>
    <n v="17750.5"/>
    <n v="17667"/>
    <n v="105.3"/>
    <n v="141.9"/>
    <n v="737.1"/>
    <n v="2128.5"/>
    <m/>
    <m/>
    <n v="0"/>
    <n v="0"/>
    <n v="133.96811594202899"/>
    <n v="136.52068965517242"/>
    <n v="18487.599999999999"/>
    <n v="19795.5"/>
    <n v="269"/>
    <n v="320"/>
    <n v="269"/>
    <n v="320"/>
    <n v="5.3589962825278796"/>
    <n v="4.8482500000000002"/>
    <n v="1441.5699999999997"/>
    <n v="1551.44"/>
    <n v="134.47063197026023"/>
    <n v="134.7146875"/>
    <n v="36172.6"/>
    <n v="43108.7"/>
    <n v="153"/>
    <n v="165"/>
    <n v="153"/>
    <n v="165"/>
    <n v="19"/>
    <n v="21"/>
    <n v="19"/>
    <n v="21"/>
    <m/>
    <m/>
    <n v="0"/>
    <n v="0"/>
    <n v="172"/>
    <n v="186"/>
    <n v="172"/>
    <n v="186"/>
    <n v="3.16"/>
    <n v="3.01"/>
    <n v="483.48"/>
    <n v="496.65"/>
    <n v="4.45"/>
    <n v="3.79"/>
    <n v="84.55"/>
    <n v="79.59"/>
    <m/>
    <m/>
    <n v="0"/>
    <n v="0"/>
    <n v="3.3024999999999998"/>
    <n v="3.0980645161290323"/>
    <n v="568.03"/>
    <n v="576.24"/>
    <n v="85.6"/>
    <n v="84.9"/>
    <n v="13096.8"/>
    <n v="14008.500000000002"/>
    <n v="71.8"/>
    <n v="88.4"/>
    <n v="1364.2"/>
    <n v="1856.4"/>
    <m/>
    <m/>
    <n v="0"/>
    <n v="0"/>
    <n v="84.075581395348834"/>
    <n v="85.295161290322582"/>
    <n v="14461"/>
    <n v="15864.9"/>
    <n v="0"/>
    <n v="1"/>
    <n v="0"/>
    <n v="1"/>
    <m/>
    <n v="11"/>
    <n v="0"/>
    <n v="11"/>
    <m/>
    <n v="82"/>
    <n v="0"/>
    <n v="82"/>
    <n v="408"/>
    <n v="441"/>
    <n v="408"/>
    <n v="441"/>
    <n v="1723.73"/>
    <n v="1819.4699999999998"/>
    <n v="47587.3"/>
    <n v="51166.5"/>
    <n v="33"/>
    <n v="65"/>
    <n v="33"/>
    <n v="65"/>
    <n v="285.87"/>
    <n v="308.21000000000004"/>
    <n v="3046.3"/>
    <n v="7807.1"/>
    <n v="441"/>
    <n v="506"/>
    <n v="441"/>
    <n v="506"/>
    <n v="2009.6"/>
    <n v="2127.6799999999998"/>
    <n v="50633.600000000006"/>
    <n v="58973.599999999999"/>
    <n v="0"/>
    <n v="0"/>
    <n v="0"/>
    <n v="0"/>
    <s v=""/>
    <s v=""/>
    <s v=""/>
    <s v=""/>
    <n v="2009.5999999999997"/>
    <n v="2138.6800000000003"/>
    <n v="50633.599999999999"/>
    <n v="59055.6"/>
  </r>
  <r>
    <x v="1"/>
    <s v="University of Arkansas at Monticello"/>
    <s v="Met the criteria for Four-Year 4 in 2017-18."/>
    <n v="106485"/>
    <x v="5"/>
    <n v="308"/>
    <n v="322"/>
    <n v="4"/>
    <n v="3"/>
    <n v="304"/>
    <n v="319"/>
    <n v="120"/>
    <n v="120"/>
    <n v="304"/>
    <n v="319"/>
    <n v="304"/>
    <n v="319"/>
    <n v="10"/>
    <n v="35"/>
    <n v="10"/>
    <n v="35"/>
    <n v="91"/>
    <n v="58"/>
    <n v="91"/>
    <n v="58"/>
    <m/>
    <m/>
    <n v="0"/>
    <n v="0"/>
    <n v="101"/>
    <n v="93"/>
    <n v="101"/>
    <n v="93"/>
    <n v="6.03"/>
    <n v="3.74"/>
    <n v="60.300000000000004"/>
    <n v="130.9"/>
    <n v="4.4400000000000004"/>
    <n v="5.0999999999999996"/>
    <n v="404.04"/>
    <n v="295.79999999999995"/>
    <m/>
    <m/>
    <n v="0"/>
    <n v="0"/>
    <n v="4.5974257425742575"/>
    <n v="4.5881720430107515"/>
    <n v="464.34000000000003"/>
    <n v="426.69999999999987"/>
    <n v="133.1"/>
    <n v="126.7"/>
    <n v="1331"/>
    <n v="4434.5"/>
    <n v="132.9"/>
    <n v="146.80000000000001"/>
    <n v="12093.9"/>
    <n v="8514.4000000000015"/>
    <m/>
    <m/>
    <n v="0"/>
    <n v="0"/>
    <n v="132.919801980198"/>
    <n v="139.23548387096776"/>
    <n v="13424.899999999998"/>
    <n v="12948.900000000001"/>
    <n v="62"/>
    <n v="77"/>
    <n v="62"/>
    <n v="77"/>
    <n v="57"/>
    <n v="48"/>
    <n v="57"/>
    <n v="48"/>
    <m/>
    <m/>
    <n v="0"/>
    <n v="0"/>
    <n v="119"/>
    <n v="125"/>
    <n v="119"/>
    <n v="125"/>
    <n v="5.69"/>
    <n v="6.17"/>
    <n v="352.78000000000003"/>
    <n v="475.09"/>
    <n v="5.65"/>
    <n v="6.58"/>
    <n v="322.05"/>
    <n v="315.84000000000003"/>
    <m/>
    <m/>
    <n v="0"/>
    <n v="0"/>
    <n v="5.6708403361344537"/>
    <n v="6.3274400000000002"/>
    <n v="674.83"/>
    <n v="790.93000000000006"/>
    <n v="143.9"/>
    <n v="132.6"/>
    <n v="8921.8000000000011"/>
    <n v="10210.199999999999"/>
    <n v="124.9"/>
    <n v="132.6"/>
    <n v="7119.3"/>
    <n v="6364.7999999999993"/>
    <m/>
    <m/>
    <n v="0"/>
    <n v="0"/>
    <n v="134.79915966386557"/>
    <n v="132.6"/>
    <n v="16041.100000000002"/>
    <n v="16575"/>
    <n v="220"/>
    <n v="218"/>
    <n v="220"/>
    <n v="218"/>
    <n v="5.1780454545454546"/>
    <n v="5.5854587155963298"/>
    <n v="1139.17"/>
    <n v="1217.6299999999999"/>
    <n v="133.93636363636364"/>
    <n v="135.43073394495414"/>
    <n v="29466"/>
    <n v="29523.9"/>
    <n v="62"/>
    <n v="63"/>
    <n v="62"/>
    <n v="63"/>
    <n v="22"/>
    <n v="38"/>
    <n v="22"/>
    <n v="38"/>
    <m/>
    <m/>
    <n v="0"/>
    <n v="0"/>
    <n v="84"/>
    <n v="101"/>
    <n v="84"/>
    <n v="101"/>
    <n v="3.29"/>
    <n v="3.85"/>
    <n v="203.98"/>
    <n v="242.55"/>
    <n v="3.51"/>
    <n v="5.97"/>
    <n v="77.22"/>
    <n v="226.85999999999999"/>
    <m/>
    <m/>
    <n v="0"/>
    <n v="0"/>
    <n v="3.3476190476190473"/>
    <n v="4.6476237623762371"/>
    <n v="281.2"/>
    <n v="469.40999999999997"/>
    <n v="85.8"/>
    <n v="90.5"/>
    <n v="5319.5999999999995"/>
    <n v="5701.5"/>
    <n v="91.1"/>
    <n v="100.4"/>
    <n v="2004.1999999999998"/>
    <n v="3815.2000000000003"/>
    <m/>
    <m/>
    <n v="0"/>
    <n v="0"/>
    <n v="87.188095238095229"/>
    <n v="94.224752475247527"/>
    <n v="7323.7999999999993"/>
    <n v="9516.7000000000007"/>
    <n v="0"/>
    <m/>
    <n v="0"/>
    <n v="0"/>
    <m/>
    <m/>
    <n v="0"/>
    <n v="0"/>
    <m/>
    <m/>
    <n v="0"/>
    <n v="0"/>
    <n v="134"/>
    <n v="175"/>
    <n v="134"/>
    <n v="175"/>
    <n v="617.06000000000006"/>
    <n v="848.54"/>
    <n v="15572.400000000001"/>
    <n v="20346.199999999997"/>
    <n v="170"/>
    <n v="144"/>
    <n v="170"/>
    <n v="144"/>
    <n v="803.31000000000006"/>
    <n v="838.5"/>
    <n v="21217.4"/>
    <n v="18694.400000000001"/>
    <n v="304"/>
    <n v="319"/>
    <n v="304"/>
    <n v="319"/>
    <n v="1420.3700000000001"/>
    <n v="1687.04"/>
    <n v="36789.800000000003"/>
    <n v="39040.6"/>
    <n v="0"/>
    <n v="0"/>
    <n v="0"/>
    <n v="0"/>
    <s v=""/>
    <s v=""/>
    <s v=""/>
    <s v=""/>
    <n v="1420.3700000000001"/>
    <n v="1687.04"/>
    <n v="36789.800000000003"/>
    <n v="39040.600000000006"/>
  </r>
  <r>
    <x v="1"/>
    <s v="University of Arkansas at Fort Smith"/>
    <m/>
    <n v="108092"/>
    <x v="6"/>
    <n v="797"/>
    <n v="795"/>
    <n v="0"/>
    <n v="0"/>
    <n v="797"/>
    <n v="795"/>
    <n v="120"/>
    <n v="120"/>
    <n v="797"/>
    <n v="795"/>
    <n v="797"/>
    <n v="795"/>
    <n v="146"/>
    <n v="176"/>
    <n v="146"/>
    <n v="176"/>
    <n v="11"/>
    <n v="10"/>
    <n v="11"/>
    <n v="10"/>
    <m/>
    <m/>
    <n v="0"/>
    <n v="0"/>
    <n v="157"/>
    <n v="186"/>
    <n v="157"/>
    <n v="186"/>
    <n v="4.72"/>
    <n v="4.6100000000000003"/>
    <n v="689.12"/>
    <n v="811.36"/>
    <n v="6.31"/>
    <n v="7.13"/>
    <n v="69.41"/>
    <n v="71.3"/>
    <m/>
    <m/>
    <n v="0"/>
    <n v="0"/>
    <n v="4.8314012738853505"/>
    <n v="4.7454838709677416"/>
    <n v="758.53"/>
    <n v="882.66"/>
    <n v="148"/>
    <n v="145.1"/>
    <n v="21608"/>
    <n v="25537.599999999999"/>
    <n v="153.4"/>
    <n v="170.1"/>
    <n v="1687.4"/>
    <n v="1701"/>
    <m/>
    <m/>
    <n v="0"/>
    <n v="0"/>
    <n v="148.37834394904459"/>
    <n v="146.44408602150537"/>
    <n v="23295.4"/>
    <n v="27238.6"/>
    <n v="328"/>
    <n v="343"/>
    <n v="328"/>
    <n v="343"/>
    <n v="61"/>
    <n v="41"/>
    <n v="61"/>
    <n v="41"/>
    <m/>
    <m/>
    <n v="0"/>
    <n v="0"/>
    <n v="389"/>
    <n v="384"/>
    <n v="389"/>
    <n v="384"/>
    <n v="6.3"/>
    <n v="6.2"/>
    <n v="2066.4"/>
    <n v="2126.6"/>
    <n v="11.57"/>
    <n v="12.03"/>
    <n v="705.77"/>
    <n v="493.22999999999996"/>
    <m/>
    <m/>
    <n v="0"/>
    <n v="0"/>
    <n v="7.1264010282776349"/>
    <n v="6.8224739583333331"/>
    <n v="2772.17"/>
    <n v="2619.83"/>
    <n v="140.1"/>
    <n v="141.4"/>
    <n v="45952.799999999996"/>
    <n v="48500.200000000004"/>
    <n v="143.1"/>
    <n v="121.9"/>
    <n v="8729.1"/>
    <n v="4997.9000000000005"/>
    <m/>
    <m/>
    <n v="0"/>
    <n v="0"/>
    <n v="140.57043701799483"/>
    <n v="139.31796875000001"/>
    <n v="54681.899999999987"/>
    <n v="53498.100000000006"/>
    <n v="546"/>
    <n v="570"/>
    <n v="546"/>
    <n v="570"/>
    <n v="6.4664835164835157"/>
    <n v="6.1447192982456134"/>
    <n v="3530.6999999999994"/>
    <n v="3502.49"/>
    <n v="142.81556776556775"/>
    <n v="141.64333333333335"/>
    <n v="77977.299999999988"/>
    <n v="80736.700000000012"/>
    <n v="188"/>
    <n v="190"/>
    <n v="188"/>
    <n v="190"/>
    <n v="63"/>
    <n v="35"/>
    <n v="63"/>
    <n v="35"/>
    <m/>
    <m/>
    <n v="0"/>
    <n v="0"/>
    <n v="251"/>
    <n v="225"/>
    <n v="251"/>
    <n v="225"/>
    <n v="3.83"/>
    <n v="3.98"/>
    <n v="720.04"/>
    <n v="756.2"/>
    <n v="5.05"/>
    <n v="4.8499999999999996"/>
    <n v="318.14999999999998"/>
    <n v="169.75"/>
    <m/>
    <m/>
    <n v="0"/>
    <n v="0"/>
    <n v="4.1362151394422311"/>
    <n v="4.115333333333334"/>
    <n v="1038.19"/>
    <n v="925.95000000000016"/>
    <n v="99.6"/>
    <n v="97.7"/>
    <n v="18724.8"/>
    <n v="18563"/>
    <n v="90.6"/>
    <n v="89.3"/>
    <n v="5707.7999999999993"/>
    <n v="3125.5"/>
    <m/>
    <m/>
    <n v="0"/>
    <n v="0"/>
    <n v="97.341035856573697"/>
    <n v="96.393333333333331"/>
    <n v="24432.6"/>
    <n v="21688.5"/>
    <n v="0"/>
    <m/>
    <n v="0"/>
    <n v="0"/>
    <m/>
    <m/>
    <n v="0"/>
    <n v="0"/>
    <m/>
    <m/>
    <n v="0"/>
    <n v="0"/>
    <n v="662"/>
    <n v="709"/>
    <n v="662"/>
    <n v="709"/>
    <n v="3475.56"/>
    <n v="3694.16"/>
    <n v="86285.599999999991"/>
    <n v="92600.8"/>
    <n v="135"/>
    <n v="86"/>
    <n v="135"/>
    <n v="86"/>
    <n v="1093.33"/>
    <n v="734.28"/>
    <n v="16124.3"/>
    <n v="9824.4000000000015"/>
    <n v="797"/>
    <n v="795"/>
    <n v="797"/>
    <n v="795"/>
    <n v="4568.8899999999994"/>
    <n v="4428.4399999999996"/>
    <n v="102409.9"/>
    <n v="102425.20000000001"/>
    <n v="0"/>
    <n v="0"/>
    <n v="0"/>
    <n v="0"/>
    <s v=""/>
    <s v=""/>
    <s v=""/>
    <s v=""/>
    <n v="4568.8899999999994"/>
    <n v="4428.4399999999996"/>
    <n v="102409.9"/>
    <n v="102425.20000000001"/>
  </r>
  <r>
    <x v="1"/>
    <s v="University of Arkansas at Pine Bluff"/>
    <s v="Met the criteria for Four-Year 5 in 2016-17 and 2017-18."/>
    <n v="106412"/>
    <x v="6"/>
    <n v="389"/>
    <n v="405"/>
    <n v="0"/>
    <n v="2"/>
    <n v="389"/>
    <n v="403"/>
    <n v="120"/>
    <n v="120"/>
    <n v="389"/>
    <n v="403"/>
    <n v="389"/>
    <n v="403"/>
    <n v="36"/>
    <n v="49"/>
    <n v="36"/>
    <n v="49"/>
    <n v="0"/>
    <n v="0"/>
    <n v="0"/>
    <n v="0"/>
    <m/>
    <m/>
    <n v="0"/>
    <n v="0"/>
    <n v="36"/>
    <n v="49"/>
    <n v="36"/>
    <n v="49"/>
    <n v="4.46"/>
    <n v="4.82"/>
    <n v="160.56"/>
    <n v="236.18"/>
    <n v="0"/>
    <n v="0"/>
    <n v="0"/>
    <n v="0"/>
    <m/>
    <m/>
    <n v="0"/>
    <n v="0"/>
    <n v="4.46"/>
    <n v="4.82"/>
    <n v="160.56"/>
    <n v="236.18"/>
    <n v="138.69999999999999"/>
    <n v="141.19999999999999"/>
    <n v="4993.2"/>
    <n v="6918.7999999999993"/>
    <n v="0"/>
    <n v="0"/>
    <n v="0"/>
    <n v="0"/>
    <m/>
    <m/>
    <n v="0"/>
    <n v="0"/>
    <n v="138.69999999999999"/>
    <n v="141.19999999999999"/>
    <n v="4993.2"/>
    <n v="6918.7999999999993"/>
    <n v="216"/>
    <n v="223"/>
    <n v="216"/>
    <n v="223"/>
    <n v="7"/>
    <n v="4"/>
    <n v="7"/>
    <n v="4"/>
    <m/>
    <m/>
    <n v="0"/>
    <n v="0"/>
    <n v="223"/>
    <n v="227"/>
    <n v="223"/>
    <n v="227"/>
    <n v="6.52"/>
    <n v="6.84"/>
    <n v="1408.32"/>
    <n v="1525.32"/>
    <n v="10.8"/>
    <n v="18.440000000000001"/>
    <n v="75.600000000000009"/>
    <n v="73.760000000000005"/>
    <m/>
    <m/>
    <n v="0"/>
    <n v="0"/>
    <n v="6.6543497757847527"/>
    <n v="7.0444052863436122"/>
    <n v="1483.9199999999998"/>
    <n v="1599.08"/>
    <n v="147"/>
    <n v="139.80000000000001"/>
    <n v="31752"/>
    <n v="31175.4"/>
    <n v="126.4"/>
    <n v="82.5"/>
    <n v="884.80000000000007"/>
    <n v="330"/>
    <m/>
    <m/>
    <n v="0"/>
    <n v="0"/>
    <n v="146.35336322869955"/>
    <n v="138.79030837004407"/>
    <n v="32636.799999999999"/>
    <n v="31505.400000000005"/>
    <n v="259"/>
    <n v="276"/>
    <n v="259"/>
    <n v="276"/>
    <n v="6.3493436293436289"/>
    <n v="6.6494927536231883"/>
    <n v="1644.4799999999998"/>
    <n v="1835.26"/>
    <n v="145.28957528957528"/>
    <n v="139.21811594202899"/>
    <n v="37630"/>
    <n v="38424.199999999997"/>
    <n v="121"/>
    <n v="112"/>
    <n v="121"/>
    <n v="112"/>
    <n v="9"/>
    <n v="9"/>
    <n v="9"/>
    <n v="9"/>
    <m/>
    <m/>
    <n v="0"/>
    <n v="0"/>
    <n v="130"/>
    <n v="121"/>
    <n v="130"/>
    <n v="121"/>
    <n v="3.63"/>
    <n v="3.4"/>
    <n v="439.22999999999996"/>
    <n v="380.8"/>
    <n v="4.63"/>
    <n v="7.95"/>
    <n v="41.67"/>
    <n v="71.55"/>
    <m/>
    <m/>
    <n v="0"/>
    <n v="0"/>
    <n v="3.6992307692307689"/>
    <n v="3.7384297520661161"/>
    <n v="480.9"/>
    <n v="452.35"/>
    <n v="97.8"/>
    <n v="94.8"/>
    <n v="11833.8"/>
    <n v="10617.6"/>
    <n v="98.4"/>
    <n v="84.6"/>
    <n v="885.6"/>
    <n v="761.4"/>
    <m/>
    <m/>
    <n v="0"/>
    <n v="0"/>
    <n v="97.841538461538462"/>
    <n v="94.04132231404958"/>
    <n v="12719.4"/>
    <n v="11379"/>
    <n v="0"/>
    <n v="6"/>
    <n v="0"/>
    <n v="6"/>
    <m/>
    <n v="6"/>
    <n v="0"/>
    <n v="36"/>
    <m/>
    <n v="176"/>
    <n v="0"/>
    <n v="1056"/>
    <n v="373"/>
    <n v="384"/>
    <n v="373"/>
    <n v="384"/>
    <n v="2008.11"/>
    <n v="2142.3000000000002"/>
    <n v="48579"/>
    <n v="48711.799999999996"/>
    <n v="16"/>
    <n v="13"/>
    <n v="16"/>
    <n v="13"/>
    <n v="117.27000000000001"/>
    <n v="145.31"/>
    <n v="1770.4"/>
    <n v="1091.4000000000001"/>
    <n v="389"/>
    <n v="397"/>
    <n v="389"/>
    <n v="397"/>
    <n v="2125.38"/>
    <n v="2287.61"/>
    <n v="50349.4"/>
    <n v="49803.199999999997"/>
    <n v="0"/>
    <n v="0"/>
    <n v="0"/>
    <n v="0"/>
    <s v=""/>
    <s v=""/>
    <s v=""/>
    <s v=""/>
    <n v="2125.3799999999997"/>
    <n v="2323.61"/>
    <n v="50349.4"/>
    <n v="50859.199999999997"/>
  </r>
  <r>
    <x v="1"/>
    <s v="Northwest Arkansas Community College "/>
    <m/>
    <n v="367459"/>
    <x v="7"/>
    <n v="782"/>
    <n v="753"/>
    <n v="35"/>
    <n v="25"/>
    <n v="747"/>
    <n v="728"/>
    <n v="60"/>
    <n v="60"/>
    <n v="747"/>
    <n v="728"/>
    <n v="747"/>
    <n v="728"/>
    <n v="39"/>
    <n v="53"/>
    <n v="39"/>
    <n v="53"/>
    <n v="29"/>
    <n v="26"/>
    <n v="29"/>
    <n v="26"/>
    <m/>
    <m/>
    <n v="0"/>
    <n v="0"/>
    <n v="68"/>
    <n v="79"/>
    <n v="68"/>
    <n v="79"/>
    <n v="3.51"/>
    <n v="5.05"/>
    <n v="136.88999999999999"/>
    <n v="267.64999999999998"/>
    <n v="7.22"/>
    <n v="7.02"/>
    <n v="209.38"/>
    <n v="182.51999999999998"/>
    <m/>
    <m/>
    <n v="0"/>
    <n v="0"/>
    <n v="5.0922058823529408"/>
    <n v="5.6983544303797462"/>
    <n v="346.27"/>
    <n v="450.16999999999996"/>
    <n v="71.3"/>
    <n v="75.900000000000006"/>
    <n v="2780.7"/>
    <n v="4022.7000000000003"/>
    <n v="76.2"/>
    <n v="73.5"/>
    <n v="2209.8000000000002"/>
    <n v="1911"/>
    <m/>
    <m/>
    <n v="0"/>
    <n v="0"/>
    <n v="73.389705882352942"/>
    <n v="75.110126582278497"/>
    <n v="4990.5"/>
    <n v="5933.7000000000016"/>
    <n v="273"/>
    <n v="281"/>
    <n v="273"/>
    <n v="281"/>
    <n v="154"/>
    <n v="122"/>
    <n v="154"/>
    <n v="122"/>
    <m/>
    <m/>
    <n v="0"/>
    <n v="0"/>
    <n v="427"/>
    <n v="403"/>
    <n v="427"/>
    <n v="403"/>
    <n v="4.4400000000000004"/>
    <n v="3.99"/>
    <n v="1212.1200000000001"/>
    <n v="1121.19"/>
    <n v="8.68"/>
    <n v="6.7"/>
    <n v="1336.72"/>
    <n v="817.4"/>
    <m/>
    <m/>
    <n v="0"/>
    <n v="0"/>
    <n v="5.9691803278688527"/>
    <n v="4.8103970223325065"/>
    <n v="2548.84"/>
    <n v="1938.5900000000001"/>
    <n v="83"/>
    <n v="82.9"/>
    <n v="22659"/>
    <n v="23294.9"/>
    <n v="81.3"/>
    <n v="79.8"/>
    <n v="12520.199999999999"/>
    <n v="9735.6"/>
    <m/>
    <m/>
    <n v="0"/>
    <n v="0"/>
    <n v="82.386885245901638"/>
    <n v="81.961538461538467"/>
    <n v="35179.199999999997"/>
    <n v="33030.5"/>
    <n v="495"/>
    <n v="482"/>
    <n v="495"/>
    <n v="482"/>
    <n v="5.8487070707070705"/>
    <n v="4.9559336099585067"/>
    <n v="2895.11"/>
    <n v="2388.7600000000002"/>
    <n v="81.150909090909082"/>
    <n v="80.83858921161827"/>
    <n v="40169.699999999997"/>
    <n v="38964.200000000004"/>
    <n v="118"/>
    <n v="119"/>
    <n v="118"/>
    <n v="119"/>
    <n v="134"/>
    <n v="127"/>
    <n v="134"/>
    <n v="127"/>
    <m/>
    <m/>
    <n v="0"/>
    <n v="0"/>
    <n v="252"/>
    <n v="246"/>
    <n v="252"/>
    <n v="246"/>
    <n v="3.81"/>
    <n v="3.07"/>
    <n v="449.58"/>
    <n v="365.33"/>
    <n v="5.55"/>
    <n v="5.38"/>
    <n v="743.69999999999993"/>
    <n v="683.26"/>
    <m/>
    <m/>
    <n v="0"/>
    <n v="0"/>
    <n v="4.7352380952380955"/>
    <n v="4.2625609756097553"/>
    <n v="1193.28"/>
    <n v="1048.5899999999999"/>
    <n v="65.7"/>
    <n v="64.7"/>
    <n v="7752.6"/>
    <n v="7699.3"/>
    <n v="60.7"/>
    <n v="59.7"/>
    <n v="8133.8"/>
    <n v="7581.9000000000005"/>
    <m/>
    <m/>
    <n v="0"/>
    <n v="0"/>
    <n v="63.041269841269845"/>
    <n v="62.118699186991876"/>
    <n v="15886.400000000001"/>
    <n v="15281.2"/>
    <n v="0"/>
    <m/>
    <n v="0"/>
    <n v="0"/>
    <m/>
    <m/>
    <n v="0"/>
    <n v="0"/>
    <m/>
    <m/>
    <n v="0"/>
    <n v="0"/>
    <n v="430"/>
    <n v="453"/>
    <n v="430"/>
    <n v="453"/>
    <n v="1798.5900000000001"/>
    <n v="1754.17"/>
    <n v="33192.300000000003"/>
    <n v="35016.9"/>
    <n v="317"/>
    <n v="275"/>
    <n v="317"/>
    <n v="275"/>
    <n v="2289.7999999999997"/>
    <n v="1683.1799999999998"/>
    <n v="22863.8"/>
    <n v="19228.5"/>
    <n v="747"/>
    <n v="728"/>
    <n v="747"/>
    <n v="728"/>
    <n v="4088.39"/>
    <n v="3437.35"/>
    <n v="56056.100000000006"/>
    <n v="54245.4"/>
    <n v="0"/>
    <n v="0"/>
    <n v="0"/>
    <n v="0"/>
    <s v=""/>
    <s v=""/>
    <s v=""/>
    <s v=""/>
    <n v="4088.3900000000003"/>
    <n v="3437.3500000000004"/>
    <n v="56056.1"/>
    <n v="54245.400000000009"/>
  </r>
  <r>
    <x v="1"/>
    <s v="Pulaski Technical College"/>
    <s v="Met the criteria for Two-Year 2 in 2016-17 and 2017-18. "/>
    <n v="107664"/>
    <x v="7"/>
    <n v="1139"/>
    <n v="972"/>
    <n v="165"/>
    <n v="111"/>
    <n v="974"/>
    <n v="861"/>
    <n v="60"/>
    <n v="60"/>
    <n v="957"/>
    <n v="861"/>
    <n v="957"/>
    <n v="861"/>
    <n v="67"/>
    <n v="55"/>
    <n v="67"/>
    <n v="55"/>
    <n v="17"/>
    <n v="5"/>
    <n v="17"/>
    <n v="5"/>
    <m/>
    <m/>
    <n v="0"/>
    <n v="0"/>
    <n v="84"/>
    <n v="60"/>
    <n v="84"/>
    <n v="60"/>
    <n v="3.66"/>
    <n v="3.74"/>
    <n v="245.22"/>
    <n v="205.70000000000002"/>
    <n v="4.53"/>
    <n v="4.33"/>
    <n v="77.010000000000005"/>
    <n v="21.65"/>
    <m/>
    <m/>
    <n v="0"/>
    <n v="0"/>
    <n v="3.8360714285714286"/>
    <n v="3.789166666666667"/>
    <n v="322.23"/>
    <n v="227.35000000000002"/>
    <n v="79.8"/>
    <n v="80"/>
    <n v="5346.5999999999995"/>
    <n v="4400"/>
    <n v="65.7"/>
    <n v="78.8"/>
    <n v="1116.9000000000001"/>
    <n v="394"/>
    <m/>
    <m/>
    <n v="0"/>
    <n v="0"/>
    <n v="76.946428571428569"/>
    <n v="79.900000000000006"/>
    <n v="6463.5"/>
    <n v="4794"/>
    <n v="388"/>
    <n v="310"/>
    <n v="388"/>
    <n v="310"/>
    <n v="150"/>
    <n v="122"/>
    <n v="150"/>
    <n v="122"/>
    <m/>
    <m/>
    <n v="0"/>
    <n v="0"/>
    <n v="538"/>
    <n v="432"/>
    <n v="538"/>
    <n v="432"/>
    <n v="5.16"/>
    <n v="4.75"/>
    <n v="2002.0800000000002"/>
    <n v="1472.5"/>
    <n v="4.9000000000000004"/>
    <n v="5.42"/>
    <n v="735"/>
    <n v="661.24"/>
    <m/>
    <m/>
    <n v="0"/>
    <n v="0"/>
    <n v="5.0875092936802977"/>
    <n v="4.9392129629629622"/>
    <n v="2737.0800000000004"/>
    <n v="2133.7399999999998"/>
    <n v="91.3"/>
    <n v="88.9"/>
    <n v="35424.400000000001"/>
    <n v="27559"/>
    <n v="84.6"/>
    <n v="89"/>
    <n v="12690"/>
    <n v="10858"/>
    <m/>
    <m/>
    <n v="0"/>
    <n v="0"/>
    <n v="89.431970260223054"/>
    <n v="88.928240740740748"/>
    <n v="48114.400000000001"/>
    <n v="38417"/>
    <n v="622"/>
    <n v="492"/>
    <n v="622"/>
    <n v="492"/>
    <n v="4.9185048231511264"/>
    <n v="4.7989634146341453"/>
    <n v="3059.3100000000004"/>
    <n v="2361.0899999999997"/>
    <n v="87.745819935691316"/>
    <n v="87.827235772357724"/>
    <n v="54577.9"/>
    <n v="43211"/>
    <n v="214"/>
    <n v="217"/>
    <n v="214"/>
    <n v="217"/>
    <n v="121"/>
    <n v="131"/>
    <n v="121"/>
    <n v="131"/>
    <m/>
    <m/>
    <n v="0"/>
    <n v="0"/>
    <n v="335"/>
    <n v="348"/>
    <n v="335"/>
    <n v="348"/>
    <n v="3.27"/>
    <n v="3.38"/>
    <n v="699.78"/>
    <n v="733.45999999999992"/>
    <n v="4.0199999999999996"/>
    <n v="4.0599999999999996"/>
    <n v="486.41999999999996"/>
    <n v="531.8599999999999"/>
    <m/>
    <m/>
    <n v="0"/>
    <n v="0"/>
    <n v="3.5408955223880594"/>
    <n v="3.6359770114942522"/>
    <n v="1186.1999999999998"/>
    <n v="1265.3199999999997"/>
    <n v="75.900000000000006"/>
    <n v="70.5"/>
    <n v="16242.6"/>
    <n v="15298.5"/>
    <n v="63"/>
    <n v="65.099999999999994"/>
    <n v="7623"/>
    <n v="8528.0999999999985"/>
    <m/>
    <m/>
    <n v="0"/>
    <n v="0"/>
    <n v="71.24059701492537"/>
    <n v="68.467241379310337"/>
    <n v="23865.599999999999"/>
    <n v="23826.6"/>
    <n v="0"/>
    <n v="21"/>
    <n v="0"/>
    <n v="21"/>
    <m/>
    <n v="3"/>
    <n v="0"/>
    <n v="63"/>
    <m/>
    <n v="59"/>
    <n v="0"/>
    <n v="1239"/>
    <n v="669"/>
    <n v="582"/>
    <n v="669"/>
    <n v="582"/>
    <n v="2947.08"/>
    <n v="2411.66"/>
    <n v="57013.599999999999"/>
    <n v="47257.5"/>
    <n v="288"/>
    <n v="258"/>
    <n v="288"/>
    <n v="258"/>
    <n v="1298.4299999999998"/>
    <n v="1214.75"/>
    <n v="21429.9"/>
    <n v="19780.099999999999"/>
    <n v="957"/>
    <n v="840"/>
    <n v="957"/>
    <n v="840"/>
    <n v="4245.51"/>
    <n v="3626.41"/>
    <n v="78443.5"/>
    <n v="67037.600000000006"/>
    <n v="0"/>
    <n v="0"/>
    <n v="0"/>
    <n v="0"/>
    <s v=""/>
    <s v=""/>
    <s v=""/>
    <s v=""/>
    <n v="4245.51"/>
    <n v="3689.4099999999994"/>
    <n v="78443.5"/>
    <n v="68276.600000000006"/>
  </r>
  <r>
    <x v="1"/>
    <s v="Arkansas State University-Beebe"/>
    <m/>
    <n v="106449"/>
    <x v="8"/>
    <n v="753"/>
    <n v="674"/>
    <n v="108"/>
    <n v="99"/>
    <n v="645"/>
    <n v="575"/>
    <n v="60"/>
    <n v="60"/>
    <n v="645"/>
    <n v="575"/>
    <n v="645"/>
    <n v="575"/>
    <n v="128"/>
    <n v="146"/>
    <n v="128"/>
    <n v="146"/>
    <n v="10"/>
    <n v="5"/>
    <n v="10"/>
    <n v="5"/>
    <m/>
    <m/>
    <n v="0"/>
    <n v="0"/>
    <n v="138"/>
    <n v="151"/>
    <n v="138"/>
    <n v="151"/>
    <n v="2.5299999999999998"/>
    <n v="2.56"/>
    <n v="323.83999999999997"/>
    <n v="373.76"/>
    <n v="2.5099999999999998"/>
    <n v="3"/>
    <n v="25.099999999999998"/>
    <n v="15"/>
    <m/>
    <m/>
    <n v="0"/>
    <n v="0"/>
    <n v="2.528550724637681"/>
    <n v="2.5745695364238408"/>
    <n v="348.94"/>
    <n v="388.75999999999993"/>
    <n v="74.5"/>
    <n v="76.7"/>
    <n v="9536"/>
    <n v="11198.2"/>
    <n v="67.599999999999994"/>
    <n v="71"/>
    <n v="676"/>
    <n v="355"/>
    <m/>
    <m/>
    <n v="0"/>
    <n v="0"/>
    <n v="74"/>
    <n v="76.511258278145704"/>
    <n v="10212"/>
    <n v="11553.2"/>
    <n v="306"/>
    <n v="240"/>
    <n v="306"/>
    <n v="240"/>
    <n v="46"/>
    <n v="35"/>
    <n v="46"/>
    <n v="35"/>
    <m/>
    <m/>
    <n v="0"/>
    <n v="0"/>
    <n v="352"/>
    <n v="275"/>
    <n v="352"/>
    <n v="275"/>
    <n v="4.32"/>
    <n v="3.74"/>
    <n v="1321.92"/>
    <n v="897.6"/>
    <n v="9.4499999999999993"/>
    <n v="8.6300000000000008"/>
    <n v="434.7"/>
    <n v="302.05"/>
    <m/>
    <m/>
    <n v="0"/>
    <n v="0"/>
    <n v="4.990397727272728"/>
    <n v="4.3623636363636367"/>
    <n v="1756.6200000000003"/>
    <n v="1199.6500000000001"/>
    <n v="77.099999999999994"/>
    <n v="79.8"/>
    <n v="23592.6"/>
    <n v="19152"/>
    <n v="76.400000000000006"/>
    <n v="76.900000000000006"/>
    <n v="3514.4"/>
    <n v="2691.5"/>
    <m/>
    <m/>
    <n v="0"/>
    <n v="0"/>
    <n v="77.008522727272734"/>
    <n v="79.430909090909097"/>
    <n v="27107.000000000004"/>
    <n v="21843.5"/>
    <n v="490"/>
    <n v="426"/>
    <n v="490"/>
    <n v="426"/>
    <n v="4.2970612244897968"/>
    <n v="3.7286619718309861"/>
    <n v="2105.5600000000004"/>
    <n v="1588.41"/>
    <n v="76.161224489795913"/>
    <n v="78.396009389671349"/>
    <n v="37319"/>
    <n v="33396.699999999997"/>
    <n v="113"/>
    <n v="108"/>
    <n v="113"/>
    <n v="108"/>
    <n v="42"/>
    <n v="41"/>
    <n v="42"/>
    <n v="41"/>
    <m/>
    <m/>
    <n v="0"/>
    <n v="0"/>
    <n v="155"/>
    <n v="149"/>
    <n v="155"/>
    <n v="149"/>
    <n v="3.16"/>
    <n v="3.05"/>
    <n v="357.08000000000004"/>
    <n v="329.4"/>
    <n v="5.71"/>
    <n v="3.21"/>
    <n v="239.82"/>
    <n v="131.60999999999999"/>
    <m/>
    <m/>
    <n v="0"/>
    <n v="0"/>
    <n v="3.8509677419354844"/>
    <n v="3.0940268456375839"/>
    <n v="596.90000000000009"/>
    <n v="461.01"/>
    <n v="54.4"/>
    <n v="58.7"/>
    <n v="6147.2"/>
    <n v="6339.6"/>
    <n v="55.7"/>
    <n v="53.5"/>
    <n v="2339.4"/>
    <n v="2193.5"/>
    <m/>
    <m/>
    <n v="0"/>
    <n v="0"/>
    <n v="54.752258064516134"/>
    <n v="57.269127516778525"/>
    <n v="8486.6"/>
    <n v="8533.1"/>
    <n v="0"/>
    <m/>
    <n v="0"/>
    <n v="0"/>
    <m/>
    <m/>
    <n v="0"/>
    <n v="0"/>
    <m/>
    <m/>
    <n v="0"/>
    <n v="0"/>
    <n v="547"/>
    <n v="494"/>
    <n v="547"/>
    <n v="494"/>
    <n v="2002.8400000000001"/>
    <n v="1600.7600000000002"/>
    <n v="39275.799999999996"/>
    <n v="36689.800000000003"/>
    <n v="98"/>
    <n v="81"/>
    <n v="98"/>
    <n v="81"/>
    <n v="699.62"/>
    <n v="448.65999999999997"/>
    <n v="6529.7999999999993"/>
    <n v="5240"/>
    <n v="645"/>
    <n v="575"/>
    <n v="645"/>
    <n v="575"/>
    <n v="2702.46"/>
    <n v="2049.42"/>
    <n v="45805.599999999991"/>
    <n v="41929.800000000003"/>
    <n v="0"/>
    <n v="0"/>
    <n v="0"/>
    <n v="0"/>
    <s v=""/>
    <s v=""/>
    <s v=""/>
    <s v=""/>
    <n v="2702.4600000000005"/>
    <n v="2049.42"/>
    <n v="45805.599999999999"/>
    <n v="41929.799999999996"/>
  </r>
  <r>
    <x v="1"/>
    <s v="National Park College"/>
    <s v="Reclassified: Met the criteria for Two-Year 3 in 2015-16, 2016-17, and 2017-18."/>
    <n v="106980"/>
    <x v="9"/>
    <n v="365"/>
    <n v="258"/>
    <n v="17"/>
    <n v="3"/>
    <n v="348"/>
    <n v="255"/>
    <n v="60"/>
    <n v="60"/>
    <n v="322"/>
    <n v="255"/>
    <n v="322"/>
    <n v="255"/>
    <n v="42"/>
    <n v="61"/>
    <n v="42"/>
    <n v="61"/>
    <n v="53"/>
    <n v="15"/>
    <n v="53"/>
    <n v="15"/>
    <m/>
    <m/>
    <n v="0"/>
    <n v="0"/>
    <n v="95"/>
    <n v="76"/>
    <n v="95"/>
    <n v="76"/>
    <n v="6.2"/>
    <n v="3.84"/>
    <n v="260.40000000000003"/>
    <n v="234.23999999999998"/>
    <n v="4"/>
    <n v="4.12"/>
    <n v="212"/>
    <n v="61.800000000000004"/>
    <m/>
    <m/>
    <n v="0"/>
    <n v="0"/>
    <n v="4.972631578947369"/>
    <n v="3.8952631578947363"/>
    <n v="472.40000000000003"/>
    <n v="296.03999999999996"/>
    <n v="86.1"/>
    <n v="82.5"/>
    <n v="3616.2"/>
    <n v="5032.5"/>
    <n v="80"/>
    <n v="80.599999999999994"/>
    <n v="4240"/>
    <n v="1209"/>
    <m/>
    <m/>
    <n v="0"/>
    <n v="0"/>
    <n v="82.696842105263158"/>
    <n v="82.125"/>
    <n v="7856.2"/>
    <n v="6241.5"/>
    <n v="84"/>
    <n v="121"/>
    <n v="84"/>
    <n v="121"/>
    <n v="116"/>
    <n v="46"/>
    <n v="116"/>
    <n v="46"/>
    <m/>
    <m/>
    <n v="0"/>
    <n v="0"/>
    <n v="200"/>
    <n v="167"/>
    <n v="200"/>
    <n v="167"/>
    <n v="9.3699999999999992"/>
    <n v="3.61"/>
    <n v="787.07999999999993"/>
    <n v="436.81"/>
    <n v="3.54"/>
    <n v="3.52"/>
    <n v="410.64"/>
    <n v="161.91999999999999"/>
    <m/>
    <m/>
    <n v="0"/>
    <n v="0"/>
    <n v="5.988599999999999"/>
    <n v="3.5852095808383235"/>
    <n v="1197.7199999999998"/>
    <n v="598.73"/>
    <n v="85.8"/>
    <n v="82.7"/>
    <n v="7207.2"/>
    <n v="10006.700000000001"/>
    <n v="84.2"/>
    <n v="81.900000000000006"/>
    <n v="9767.2000000000007"/>
    <n v="3767.4"/>
    <m/>
    <m/>
    <n v="0"/>
    <n v="0"/>
    <n v="84.872000000000014"/>
    <n v="82.479640718562877"/>
    <n v="16974.400000000001"/>
    <n v="13774.1"/>
    <n v="295"/>
    <n v="243"/>
    <n v="295"/>
    <n v="243"/>
    <n v="5.6614237288135589"/>
    <n v="3.6821810699588475"/>
    <n v="1670.12"/>
    <n v="894.77"/>
    <n v="84.171525423728824"/>
    <n v="82.368724279835391"/>
    <n v="24830.600000000002"/>
    <n v="20015.599999999999"/>
    <n v="7"/>
    <n v="12"/>
    <n v="7"/>
    <n v="12"/>
    <n v="20"/>
    <n v="0"/>
    <n v="20"/>
    <n v="0"/>
    <m/>
    <m/>
    <n v="0"/>
    <n v="0"/>
    <n v="27"/>
    <n v="12"/>
    <n v="27"/>
    <n v="12"/>
    <n v="3.3"/>
    <n v="3.35"/>
    <n v="23.099999999999998"/>
    <n v="40.200000000000003"/>
    <n v="2.73"/>
    <n v="0"/>
    <n v="54.6"/>
    <n v="0"/>
    <m/>
    <m/>
    <n v="0"/>
    <n v="0"/>
    <n v="2.8777777777777778"/>
    <n v="3.35"/>
    <n v="77.7"/>
    <n v="40.200000000000003"/>
    <n v="61.9"/>
    <n v="60.8"/>
    <n v="433.3"/>
    <n v="729.59999999999991"/>
    <n v="65.5"/>
    <n v="0"/>
    <n v="1310"/>
    <n v="0"/>
    <m/>
    <m/>
    <n v="0"/>
    <n v="0"/>
    <n v="64.566666666666663"/>
    <n v="60.79999999999999"/>
    <n v="1743.3"/>
    <n v="729.59999999999991"/>
    <n v="0"/>
    <m/>
    <n v="0"/>
    <n v="0"/>
    <m/>
    <m/>
    <n v="0"/>
    <n v="0"/>
    <m/>
    <m/>
    <n v="0"/>
    <n v="0"/>
    <n v="133"/>
    <n v="194"/>
    <n v="133"/>
    <n v="194"/>
    <n v="1070.58"/>
    <n v="711.25"/>
    <n v="11256.699999999999"/>
    <n v="15768.800000000001"/>
    <n v="189"/>
    <n v="61"/>
    <n v="189"/>
    <n v="61"/>
    <n v="677.24"/>
    <n v="223.72"/>
    <n v="15317.2"/>
    <n v="4976.3999999999996"/>
    <n v="322"/>
    <n v="255"/>
    <n v="322"/>
    <n v="255"/>
    <n v="1747.82"/>
    <n v="934.97"/>
    <n v="26573.9"/>
    <n v="20745.2"/>
    <n v="0"/>
    <n v="0"/>
    <n v="0"/>
    <n v="0"/>
    <s v=""/>
    <s v=""/>
    <s v=""/>
    <s v=""/>
    <n v="1747.82"/>
    <n v="934.97"/>
    <n v="26573.9"/>
    <n v="20745.199999999997"/>
  </r>
  <r>
    <x v="1"/>
    <s v="Arkansas Northeastern College"/>
    <m/>
    <n v="107327"/>
    <x v="9"/>
    <n v="107"/>
    <n v="152"/>
    <n v="0"/>
    <n v="2"/>
    <n v="107"/>
    <n v="150"/>
    <n v="60"/>
    <n v="60"/>
    <n v="107"/>
    <n v="150"/>
    <n v="107"/>
    <n v="150"/>
    <n v="19"/>
    <n v="18"/>
    <n v="19"/>
    <n v="18"/>
    <n v="5"/>
    <n v="16"/>
    <n v="5"/>
    <n v="16"/>
    <m/>
    <m/>
    <n v="0"/>
    <n v="0"/>
    <n v="24"/>
    <n v="34"/>
    <n v="24"/>
    <n v="34"/>
    <n v="4.8600000000000003"/>
    <n v="4.7300000000000004"/>
    <n v="92.34"/>
    <n v="85.140000000000015"/>
    <n v="4.8499999999999996"/>
    <n v="7.69"/>
    <n v="24.25"/>
    <n v="123.04"/>
    <m/>
    <m/>
    <n v="0"/>
    <n v="0"/>
    <n v="4.8579166666666671"/>
    <n v="6.1229411764705883"/>
    <n v="116.59"/>
    <n v="208.18"/>
    <n v="75.900000000000006"/>
    <n v="69.900000000000006"/>
    <n v="1442.1000000000001"/>
    <n v="1258.2"/>
    <n v="83.7"/>
    <n v="93.4"/>
    <n v="418.5"/>
    <n v="1494.4"/>
    <m/>
    <m/>
    <n v="0"/>
    <n v="0"/>
    <n v="77.525000000000006"/>
    <n v="80.958823529411774"/>
    <n v="1860.6000000000001"/>
    <n v="2752.6000000000004"/>
    <n v="76"/>
    <n v="67"/>
    <n v="76"/>
    <n v="67"/>
    <n v="5"/>
    <n v="48"/>
    <n v="5"/>
    <n v="48"/>
    <m/>
    <m/>
    <n v="0"/>
    <n v="0"/>
    <n v="81"/>
    <n v="115"/>
    <n v="81"/>
    <n v="115"/>
    <n v="6.57"/>
    <n v="7.78"/>
    <n v="499.32000000000005"/>
    <n v="521.26"/>
    <n v="6.02"/>
    <n v="8.99"/>
    <n v="30.099999999999998"/>
    <n v="431.52"/>
    <m/>
    <m/>
    <n v="0"/>
    <n v="0"/>
    <n v="6.5360493827160502"/>
    <n v="8.2850434782608691"/>
    <n v="529.42000000000007"/>
    <n v="952.78"/>
    <n v="73.2"/>
    <n v="70.099999999999994"/>
    <n v="5563.2"/>
    <n v="4696.7"/>
    <n v="73.7"/>
    <n v="75"/>
    <n v="368.5"/>
    <n v="3600"/>
    <m/>
    <m/>
    <n v="0"/>
    <n v="0"/>
    <n v="73.230864197530863"/>
    <n v="72.145217391304357"/>
    <n v="5931.7"/>
    <n v="8296.7000000000007"/>
    <n v="105"/>
    <n v="149"/>
    <n v="105"/>
    <n v="149"/>
    <n v="6.1524761904761913"/>
    <n v="7.7916778523489931"/>
    <n v="646.0100000000001"/>
    <n v="1160.96"/>
    <n v="74.212380952380954"/>
    <n v="74.156375838926181"/>
    <n v="7792.3"/>
    <n v="11049.300000000001"/>
    <n v="2"/>
    <n v="1"/>
    <n v="2"/>
    <n v="1"/>
    <n v="0"/>
    <n v="0"/>
    <n v="0"/>
    <n v="0"/>
    <m/>
    <m/>
    <n v="0"/>
    <n v="0"/>
    <n v="2"/>
    <n v="1"/>
    <n v="2"/>
    <n v="1"/>
    <n v="2.83"/>
    <n v="8.33"/>
    <n v="5.66"/>
    <n v="8.33"/>
    <n v="0"/>
    <n v="0"/>
    <n v="0"/>
    <n v="0"/>
    <m/>
    <m/>
    <n v="0"/>
    <n v="0"/>
    <n v="2.83"/>
    <n v="8.33"/>
    <n v="5.66"/>
    <n v="8.33"/>
    <n v="52.5"/>
    <n v="93"/>
    <n v="105"/>
    <n v="93"/>
    <n v="0"/>
    <n v="0"/>
    <n v="0"/>
    <n v="0"/>
    <m/>
    <m/>
    <n v="0"/>
    <n v="0"/>
    <n v="52.5"/>
    <n v="93"/>
    <n v="105"/>
    <n v="93"/>
    <n v="0"/>
    <m/>
    <n v="0"/>
    <n v="0"/>
    <m/>
    <m/>
    <n v="0"/>
    <n v="0"/>
    <m/>
    <m/>
    <n v="0"/>
    <n v="0"/>
    <n v="97"/>
    <n v="86"/>
    <n v="97"/>
    <n v="86"/>
    <n v="597.32000000000005"/>
    <n v="614.73"/>
    <n v="7110.3"/>
    <n v="6047.9"/>
    <n v="10"/>
    <n v="64"/>
    <n v="10"/>
    <n v="64"/>
    <n v="54.349999999999994"/>
    <n v="554.55999999999995"/>
    <n v="787"/>
    <n v="5094.3999999999996"/>
    <n v="107"/>
    <n v="150"/>
    <n v="107"/>
    <n v="150"/>
    <n v="651.67000000000007"/>
    <n v="1169.29"/>
    <n v="7897.3"/>
    <n v="11142.3"/>
    <n v="0"/>
    <n v="0"/>
    <n v="0"/>
    <n v="0"/>
    <s v=""/>
    <s v=""/>
    <s v=""/>
    <s v=""/>
    <n v="651.67000000000007"/>
    <n v="1169.29"/>
    <n v="7897.3"/>
    <n v="11142.300000000001"/>
  </r>
  <r>
    <x v="1"/>
    <s v="Arkansas State University Mid-South"/>
    <m/>
    <n v="107318"/>
    <x v="9"/>
    <n v="127"/>
    <n v="143"/>
    <n v="3"/>
    <n v="7"/>
    <n v="124"/>
    <n v="136"/>
    <n v="60"/>
    <n v="60"/>
    <n v="124"/>
    <n v="136"/>
    <n v="124"/>
    <n v="136"/>
    <n v="3"/>
    <n v="4"/>
    <n v="3"/>
    <n v="4"/>
    <n v="24"/>
    <n v="29"/>
    <n v="24"/>
    <n v="29"/>
    <m/>
    <m/>
    <n v="0"/>
    <n v="0"/>
    <n v="27"/>
    <n v="33"/>
    <n v="27"/>
    <n v="33"/>
    <n v="2.81"/>
    <n v="8.5399999999999991"/>
    <n v="8.43"/>
    <n v="34.159999999999997"/>
    <n v="5.43"/>
    <n v="4.78"/>
    <n v="130.32"/>
    <n v="138.62"/>
    <m/>
    <m/>
    <n v="0"/>
    <n v="0"/>
    <n v="5.1388888888888893"/>
    <n v="5.2357575757575754"/>
    <n v="138.75"/>
    <n v="172.78"/>
    <n v="83"/>
    <n v="68"/>
    <n v="249"/>
    <n v="272"/>
    <n v="78.2"/>
    <n v="86.5"/>
    <n v="1876.8000000000002"/>
    <n v="2508.5"/>
    <m/>
    <m/>
    <n v="0"/>
    <n v="0"/>
    <n v="78.733333333333334"/>
    <n v="84.257575757575751"/>
    <n v="2125.8000000000002"/>
    <n v="2780.5"/>
    <n v="36"/>
    <n v="41"/>
    <n v="36"/>
    <n v="41"/>
    <n v="26"/>
    <n v="18"/>
    <n v="26"/>
    <n v="18"/>
    <m/>
    <m/>
    <n v="0"/>
    <n v="0"/>
    <n v="62"/>
    <n v="59"/>
    <n v="62"/>
    <n v="59"/>
    <n v="6.06"/>
    <n v="5.45"/>
    <n v="218.16"/>
    <n v="223.45000000000002"/>
    <n v="7.57"/>
    <n v="6.3"/>
    <n v="196.82"/>
    <n v="113.39999999999999"/>
    <m/>
    <m/>
    <n v="0"/>
    <n v="0"/>
    <n v="6.693225806451613"/>
    <n v="5.7093220338983057"/>
    <n v="414.98"/>
    <n v="336.85"/>
    <n v="86.9"/>
    <n v="81.900000000000006"/>
    <n v="3128.4"/>
    <n v="3357.9"/>
    <n v="86.3"/>
    <n v="81.099999999999994"/>
    <n v="2243.7999999999997"/>
    <n v="1459.8"/>
    <m/>
    <m/>
    <n v="0"/>
    <n v="0"/>
    <n v="86.648387096774186"/>
    <n v="81.655932203389824"/>
    <n v="5372.2"/>
    <n v="4817.7"/>
    <n v="89"/>
    <n v="92"/>
    <n v="89"/>
    <n v="92"/>
    <n v="6.2216853932584275"/>
    <n v="5.5394565217391305"/>
    <n v="553.73"/>
    <n v="509.63"/>
    <n v="84.247191011235955"/>
    <n v="82.589130434782604"/>
    <n v="7498"/>
    <n v="7598.2"/>
    <n v="19"/>
    <n v="29"/>
    <n v="19"/>
    <n v="29"/>
    <n v="16"/>
    <n v="13"/>
    <n v="16"/>
    <n v="13"/>
    <m/>
    <m/>
    <n v="0"/>
    <n v="0"/>
    <n v="35"/>
    <n v="42"/>
    <n v="35"/>
    <n v="42"/>
    <n v="4.43"/>
    <n v="4.88"/>
    <n v="84.169999999999987"/>
    <n v="141.52000000000001"/>
    <n v="4.6900000000000004"/>
    <n v="7.54"/>
    <n v="75.040000000000006"/>
    <n v="98.02"/>
    <m/>
    <m/>
    <n v="0"/>
    <n v="0"/>
    <n v="4.548857142857142"/>
    <n v="5.703333333333334"/>
    <n v="159.20999999999998"/>
    <n v="239.54000000000002"/>
    <n v="69.099999999999994"/>
    <n v="78.400000000000006"/>
    <n v="1312.8999999999999"/>
    <n v="2273.6000000000004"/>
    <n v="66.900000000000006"/>
    <n v="59.1"/>
    <n v="1070.4000000000001"/>
    <n v="768.30000000000007"/>
    <m/>
    <m/>
    <n v="0"/>
    <n v="0"/>
    <n v="68.094285714285718"/>
    <n v="72.426190476190484"/>
    <n v="2383.3000000000002"/>
    <n v="3041.9000000000005"/>
    <n v="0"/>
    <n v="2"/>
    <n v="0"/>
    <n v="2"/>
    <m/>
    <n v="2"/>
    <n v="0"/>
    <n v="4"/>
    <m/>
    <n v="37"/>
    <n v="0"/>
    <n v="74"/>
    <n v="58"/>
    <n v="74"/>
    <n v="58"/>
    <n v="74"/>
    <n v="310.76"/>
    <n v="399.13"/>
    <n v="4690.3"/>
    <n v="5903.5"/>
    <n v="66"/>
    <n v="60"/>
    <n v="66"/>
    <n v="60"/>
    <n v="402.18"/>
    <n v="350.03999999999996"/>
    <n v="5191"/>
    <n v="4736.6000000000004"/>
    <n v="124"/>
    <n v="134"/>
    <n v="124"/>
    <n v="134"/>
    <n v="712.94"/>
    <n v="749.17"/>
    <n v="9881.2999999999993"/>
    <n v="10640.1"/>
    <n v="0"/>
    <n v="0"/>
    <n v="0"/>
    <n v="0"/>
    <s v=""/>
    <s v=""/>
    <s v=""/>
    <s v=""/>
    <n v="712.94"/>
    <n v="753.17000000000007"/>
    <n v="9881.2999999999993"/>
    <n v="10714.1"/>
  </r>
  <r>
    <x v="1"/>
    <s v="Arkansas State University Mountain Home"/>
    <m/>
    <n v="420538"/>
    <x v="9"/>
    <n v="241"/>
    <n v="243"/>
    <n v="18"/>
    <n v="16"/>
    <n v="223"/>
    <n v="227"/>
    <n v="60"/>
    <n v="60"/>
    <n v="224"/>
    <n v="228"/>
    <n v="224"/>
    <n v="228"/>
    <n v="17"/>
    <n v="15"/>
    <n v="17"/>
    <n v="15"/>
    <n v="6"/>
    <n v="5"/>
    <n v="6"/>
    <n v="5"/>
    <m/>
    <m/>
    <n v="0"/>
    <n v="0"/>
    <n v="23"/>
    <n v="20"/>
    <n v="23"/>
    <n v="20"/>
    <n v="4.97"/>
    <n v="3.05"/>
    <n v="84.49"/>
    <n v="45.75"/>
    <n v="8.15"/>
    <n v="6.05"/>
    <n v="48.900000000000006"/>
    <n v="30.25"/>
    <m/>
    <m/>
    <n v="0"/>
    <n v="0"/>
    <n v="5.7995652173913035"/>
    <n v="3.8"/>
    <n v="133.38999999999999"/>
    <n v="76"/>
    <n v="79.2"/>
    <n v="77.099999999999994"/>
    <n v="1346.4"/>
    <n v="1156.5"/>
    <n v="77"/>
    <n v="90.8"/>
    <n v="462"/>
    <n v="454"/>
    <m/>
    <m/>
    <n v="0"/>
    <n v="0"/>
    <n v="78.626086956521746"/>
    <n v="80.525000000000006"/>
    <n v="1808.4"/>
    <n v="1610.5"/>
    <n v="100"/>
    <n v="104"/>
    <n v="100"/>
    <n v="104"/>
    <n v="18"/>
    <n v="18"/>
    <n v="18"/>
    <n v="18"/>
    <m/>
    <m/>
    <n v="0"/>
    <n v="0"/>
    <n v="118"/>
    <n v="122"/>
    <n v="118"/>
    <n v="122"/>
    <n v="4.79"/>
    <n v="4.49"/>
    <n v="479"/>
    <n v="466.96000000000004"/>
    <n v="7.82"/>
    <n v="7.06"/>
    <n v="140.76"/>
    <n v="127.08"/>
    <m/>
    <m/>
    <n v="0"/>
    <n v="0"/>
    <n v="5.2522033898305081"/>
    <n v="4.869180327868853"/>
    <n v="619.76"/>
    <n v="594.04000000000008"/>
    <n v="85.2"/>
    <n v="89.6"/>
    <n v="8520"/>
    <n v="9318.4"/>
    <n v="80.8"/>
    <n v="85.4"/>
    <n v="1454.3999999999999"/>
    <n v="1537.2"/>
    <m/>
    <m/>
    <n v="0"/>
    <n v="0"/>
    <n v="84.528813559322032"/>
    <n v="88.980327868852456"/>
    <n v="9974.4"/>
    <n v="10855.6"/>
    <n v="141"/>
    <n v="142"/>
    <n v="141"/>
    <n v="142"/>
    <n v="5.3414893617021271"/>
    <n v="4.7185915492957751"/>
    <n v="753.14999999999986"/>
    <n v="670.04000000000008"/>
    <n v="83.565957446808511"/>
    <n v="87.789436619718316"/>
    <n v="11782.8"/>
    <n v="12466.1"/>
    <n v="52"/>
    <n v="59"/>
    <n v="52"/>
    <n v="59"/>
    <n v="31"/>
    <n v="27"/>
    <n v="31"/>
    <n v="27"/>
    <m/>
    <m/>
    <n v="0"/>
    <n v="0"/>
    <n v="83"/>
    <n v="86"/>
    <n v="83"/>
    <n v="86"/>
    <n v="3.22"/>
    <n v="3.16"/>
    <n v="167.44"/>
    <n v="186.44"/>
    <n v="5.24"/>
    <n v="4.99"/>
    <n v="162.44"/>
    <n v="134.73000000000002"/>
    <m/>
    <m/>
    <n v="0"/>
    <n v="0"/>
    <n v="3.9744578313253012"/>
    <n v="3.7345348837209302"/>
    <n v="329.88"/>
    <n v="321.17"/>
    <n v="62.6"/>
    <n v="66.5"/>
    <n v="3255.2000000000003"/>
    <n v="3923.5"/>
    <n v="68.900000000000006"/>
    <n v="56.9"/>
    <n v="2135.9"/>
    <n v="1536.3"/>
    <m/>
    <m/>
    <n v="0"/>
    <n v="0"/>
    <n v="64.953012048192775"/>
    <n v="63.486046511627912"/>
    <n v="5391.1"/>
    <n v="5459.8"/>
    <n v="0"/>
    <m/>
    <n v="0"/>
    <n v="0"/>
    <m/>
    <m/>
    <n v="0"/>
    <n v="0"/>
    <m/>
    <m/>
    <n v="0"/>
    <n v="0"/>
    <n v="169"/>
    <n v="178"/>
    <n v="169"/>
    <n v="178"/>
    <n v="730.93000000000006"/>
    <n v="699.15000000000009"/>
    <n v="13121.6"/>
    <n v="14398.4"/>
    <n v="55"/>
    <n v="50"/>
    <n v="55"/>
    <n v="50"/>
    <n v="352.1"/>
    <n v="292.06"/>
    <n v="4052.3"/>
    <n v="3527.5"/>
    <n v="224"/>
    <n v="228"/>
    <n v="224"/>
    <n v="228"/>
    <n v="1083.0300000000002"/>
    <n v="991.21"/>
    <n v="17173.900000000001"/>
    <n v="17925.900000000001"/>
    <n v="0"/>
    <n v="0"/>
    <n v="0"/>
    <n v="0"/>
    <s v=""/>
    <s v=""/>
    <s v=""/>
    <s v=""/>
    <n v="1083.0299999999997"/>
    <n v="991.21"/>
    <n v="17173.900000000001"/>
    <n v="17925.900000000001"/>
  </r>
  <r>
    <x v="1"/>
    <s v="Arkansas State University-Newport"/>
    <m/>
    <n v="440402"/>
    <x v="9"/>
    <n v="238"/>
    <n v="238"/>
    <n v="7"/>
    <n v="9"/>
    <n v="231"/>
    <n v="229"/>
    <n v="60"/>
    <n v="60"/>
    <n v="229"/>
    <n v="229"/>
    <n v="229"/>
    <n v="229"/>
    <n v="38"/>
    <n v="11"/>
    <n v="38"/>
    <n v="11"/>
    <n v="4"/>
    <n v="26"/>
    <n v="4"/>
    <n v="26"/>
    <m/>
    <m/>
    <n v="0"/>
    <n v="0"/>
    <n v="42"/>
    <n v="37"/>
    <n v="42"/>
    <n v="37"/>
    <n v="2.69"/>
    <n v="2.4300000000000002"/>
    <n v="102.22"/>
    <n v="26.73"/>
    <n v="2.79"/>
    <n v="2.4900000000000002"/>
    <n v="11.16"/>
    <n v="64.740000000000009"/>
    <m/>
    <m/>
    <n v="0"/>
    <n v="0"/>
    <n v="2.6995238095238094"/>
    <n v="2.4721621621621623"/>
    <n v="113.38"/>
    <n v="91.470000000000013"/>
    <n v="72.900000000000006"/>
    <n v="77"/>
    <n v="2770.2000000000003"/>
    <n v="847"/>
    <n v="76.8"/>
    <n v="79.5"/>
    <n v="307.2"/>
    <n v="2067"/>
    <m/>
    <m/>
    <n v="0"/>
    <n v="0"/>
    <n v="73.271428571428572"/>
    <n v="78.756756756756758"/>
    <n v="3077.4"/>
    <n v="2914"/>
    <n v="81"/>
    <n v="78"/>
    <n v="81"/>
    <n v="78"/>
    <n v="12"/>
    <n v="15"/>
    <n v="12"/>
    <n v="15"/>
    <m/>
    <m/>
    <n v="0"/>
    <n v="0"/>
    <n v="93"/>
    <n v="93"/>
    <n v="93"/>
    <n v="93"/>
    <n v="2.99"/>
    <n v="2.84"/>
    <n v="242.19000000000003"/>
    <n v="221.51999999999998"/>
    <n v="5.15"/>
    <n v="5.31"/>
    <n v="61.800000000000004"/>
    <n v="79.649999999999991"/>
    <m/>
    <m/>
    <n v="0"/>
    <n v="0"/>
    <n v="3.2687096774193551"/>
    <n v="3.238387096774193"/>
    <n v="303.99"/>
    <n v="301.16999999999996"/>
    <n v="77.8"/>
    <n v="77.3"/>
    <n v="6301.8"/>
    <n v="6029.4"/>
    <n v="72.2"/>
    <n v="72.2"/>
    <n v="866.40000000000009"/>
    <n v="1083"/>
    <m/>
    <m/>
    <n v="0"/>
    <n v="0"/>
    <n v="77.077419354838725"/>
    <n v="76.477419354838702"/>
    <n v="7168.2000000000016"/>
    <n v="7112.4"/>
    <n v="135"/>
    <n v="130"/>
    <n v="135"/>
    <n v="130"/>
    <n v="3.0916296296296295"/>
    <n v="3.0203076923076924"/>
    <n v="417.37"/>
    <n v="392.64"/>
    <n v="75.893333333333345"/>
    <n v="77.126153846153841"/>
    <n v="10245.600000000002"/>
    <n v="10026.4"/>
    <n v="66"/>
    <n v="63"/>
    <n v="66"/>
    <n v="63"/>
    <n v="28"/>
    <n v="36"/>
    <n v="28"/>
    <n v="36"/>
    <m/>
    <m/>
    <n v="0"/>
    <n v="0"/>
    <n v="94"/>
    <n v="99"/>
    <n v="94"/>
    <n v="99"/>
    <n v="2.84"/>
    <n v="2.23"/>
    <n v="187.44"/>
    <n v="140.49"/>
    <n v="3.62"/>
    <n v="3.17"/>
    <n v="101.36"/>
    <n v="114.12"/>
    <m/>
    <m/>
    <n v="0"/>
    <n v="0"/>
    <n v="3.0723404255319151"/>
    <n v="2.5718181818181818"/>
    <n v="288.8"/>
    <n v="254.60999999999999"/>
    <n v="66.8"/>
    <n v="61"/>
    <n v="4408.8"/>
    <n v="3843"/>
    <n v="50.3"/>
    <n v="65.7"/>
    <n v="1408.3999999999999"/>
    <n v="2365.2000000000003"/>
    <m/>
    <m/>
    <n v="0"/>
    <n v="0"/>
    <n v="61.885106382978719"/>
    <n v="62.709090909090918"/>
    <n v="5817.2"/>
    <n v="6208.2000000000007"/>
    <n v="0"/>
    <m/>
    <n v="0"/>
    <n v="0"/>
    <m/>
    <m/>
    <n v="0"/>
    <n v="0"/>
    <m/>
    <m/>
    <n v="0"/>
    <n v="0"/>
    <n v="185"/>
    <n v="152"/>
    <n v="185"/>
    <n v="152"/>
    <n v="531.85"/>
    <n v="388.74"/>
    <n v="13480.8"/>
    <n v="10719.4"/>
    <n v="44"/>
    <n v="77"/>
    <n v="44"/>
    <n v="77"/>
    <n v="174.32"/>
    <n v="258.51"/>
    <n v="2582"/>
    <n v="5515.2000000000007"/>
    <n v="229"/>
    <n v="229"/>
    <n v="229"/>
    <n v="229"/>
    <n v="706.17000000000007"/>
    <n v="647.25"/>
    <n v="16062.8"/>
    <n v="16234.6"/>
    <n v="0"/>
    <n v="0"/>
    <n v="0"/>
    <n v="0"/>
    <s v=""/>
    <s v=""/>
    <s v=""/>
    <s v=""/>
    <n v="706.17000000000007"/>
    <n v="647.25"/>
    <n v="16062.800000000003"/>
    <n v="16234.6"/>
  </r>
  <r>
    <x v="1"/>
    <s v="Black River Technical College"/>
    <m/>
    <n v="106625"/>
    <x v="9"/>
    <n v="253"/>
    <n v="310"/>
    <n v="9"/>
    <n v="37"/>
    <n v="244"/>
    <n v="273"/>
    <n v="60"/>
    <n v="60"/>
    <n v="244"/>
    <n v="275"/>
    <n v="244"/>
    <n v="275"/>
    <n v="15"/>
    <n v="17"/>
    <n v="15"/>
    <n v="17"/>
    <n v="9"/>
    <n v="15"/>
    <n v="9"/>
    <n v="15"/>
    <m/>
    <m/>
    <n v="0"/>
    <n v="0"/>
    <n v="24"/>
    <n v="32"/>
    <n v="24"/>
    <n v="32"/>
    <n v="3.52"/>
    <n v="3.06"/>
    <n v="52.8"/>
    <n v="52.02"/>
    <n v="1.91"/>
    <n v="3.77"/>
    <n v="17.189999999999998"/>
    <n v="56.55"/>
    <m/>
    <m/>
    <n v="0"/>
    <n v="0"/>
    <n v="2.9162499999999998"/>
    <n v="3.3928124999999998"/>
    <n v="69.989999999999995"/>
    <n v="108.57"/>
    <n v="89"/>
    <n v="86.1"/>
    <n v="1335"/>
    <n v="1463.6999999999998"/>
    <n v="78.2"/>
    <n v="102.9"/>
    <n v="703.80000000000007"/>
    <n v="1543.5"/>
    <m/>
    <m/>
    <n v="0"/>
    <n v="0"/>
    <n v="84.95"/>
    <n v="93.974999999999994"/>
    <n v="2038.8000000000002"/>
    <n v="3007.2"/>
    <n v="80"/>
    <n v="76"/>
    <n v="80"/>
    <n v="76"/>
    <n v="20"/>
    <n v="24"/>
    <n v="20"/>
    <n v="24"/>
    <m/>
    <m/>
    <n v="0"/>
    <n v="0"/>
    <n v="100"/>
    <n v="100"/>
    <n v="100"/>
    <n v="100"/>
    <n v="5.55"/>
    <n v="5.67"/>
    <n v="444"/>
    <n v="430.92"/>
    <n v="7.98"/>
    <n v="6.76"/>
    <n v="159.60000000000002"/>
    <n v="162.24"/>
    <m/>
    <m/>
    <n v="0"/>
    <n v="0"/>
    <n v="6.0360000000000005"/>
    <n v="5.9316000000000004"/>
    <n v="603.6"/>
    <n v="593.16000000000008"/>
    <n v="94.6"/>
    <n v="100.4"/>
    <n v="7568"/>
    <n v="7630.4000000000005"/>
    <n v="93.1"/>
    <n v="92.2"/>
    <n v="1862"/>
    <n v="2212.8000000000002"/>
    <m/>
    <m/>
    <n v="0"/>
    <n v="0"/>
    <n v="94.3"/>
    <n v="98.432000000000002"/>
    <n v="9430"/>
    <n v="9843.2000000000007"/>
    <n v="124"/>
    <n v="132"/>
    <n v="124"/>
    <n v="132"/>
    <n v="5.4321774193548391"/>
    <n v="5.3161363636363639"/>
    <n v="673.59"/>
    <n v="701.73"/>
    <n v="92.490322580645156"/>
    <n v="97.351515151515159"/>
    <n v="11468.8"/>
    <n v="12850.400000000001"/>
    <n v="53"/>
    <n v="67"/>
    <n v="53"/>
    <n v="67"/>
    <n v="67"/>
    <n v="76"/>
    <n v="67"/>
    <n v="76"/>
    <m/>
    <m/>
    <n v="0"/>
    <n v="0"/>
    <n v="120"/>
    <n v="143"/>
    <n v="120"/>
    <n v="143"/>
    <n v="5.98"/>
    <n v="6.66"/>
    <n v="316.94"/>
    <n v="446.22"/>
    <n v="6"/>
    <n v="6.17"/>
    <n v="402"/>
    <n v="468.92"/>
    <m/>
    <m/>
    <n v="0"/>
    <n v="0"/>
    <n v="5.9911666666666674"/>
    <n v="6.3995804195804205"/>
    <n v="718.94"/>
    <n v="915.1400000000001"/>
    <n v="79.3"/>
    <n v="82"/>
    <n v="4202.8999999999996"/>
    <n v="5494"/>
    <n v="83.4"/>
    <n v="82"/>
    <n v="5587.8"/>
    <n v="6232"/>
    <m/>
    <m/>
    <n v="0"/>
    <n v="0"/>
    <n v="81.589166666666671"/>
    <n v="82"/>
    <n v="9790.7000000000007"/>
    <n v="11726"/>
    <n v="0"/>
    <m/>
    <n v="0"/>
    <n v="0"/>
    <m/>
    <m/>
    <n v="0"/>
    <n v="0"/>
    <m/>
    <m/>
    <n v="0"/>
    <n v="0"/>
    <n v="148"/>
    <n v="160"/>
    <n v="148"/>
    <n v="160"/>
    <n v="813.74"/>
    <n v="929.16000000000008"/>
    <n v="13105.9"/>
    <n v="14588.1"/>
    <n v="96"/>
    <n v="115"/>
    <n v="96"/>
    <n v="115"/>
    <n v="578.79"/>
    <n v="687.71"/>
    <n v="8153.6"/>
    <n v="9988.2999999999993"/>
    <n v="244"/>
    <n v="275"/>
    <n v="244"/>
    <n v="275"/>
    <n v="1392.53"/>
    <n v="1616.8700000000001"/>
    <n v="21259.5"/>
    <n v="24576.400000000001"/>
    <n v="0"/>
    <n v="0"/>
    <n v="0"/>
    <n v="0"/>
    <s v=""/>
    <s v=""/>
    <s v=""/>
    <s v=""/>
    <n v="1392.5300000000002"/>
    <n v="1616.8700000000001"/>
    <n v="21259.5"/>
    <n v="24576.400000000001"/>
  </r>
  <r>
    <x v="1"/>
    <s v="College of the Ouachitas"/>
    <m/>
    <n v="107521"/>
    <x v="9"/>
    <n v="159"/>
    <n v="153"/>
    <n v="9"/>
    <n v="9"/>
    <n v="150"/>
    <n v="144"/>
    <n v="60"/>
    <n v="60"/>
    <n v="146"/>
    <n v="144"/>
    <n v="146"/>
    <n v="144"/>
    <n v="24"/>
    <n v="8"/>
    <n v="24"/>
    <n v="8"/>
    <n v="2"/>
    <n v="4"/>
    <n v="2"/>
    <n v="4"/>
    <m/>
    <m/>
    <n v="0"/>
    <n v="0"/>
    <n v="26"/>
    <n v="12"/>
    <n v="26"/>
    <n v="12"/>
    <n v="3.05"/>
    <n v="2.52"/>
    <n v="73.199999999999989"/>
    <n v="20.16"/>
    <n v="9.83"/>
    <n v="11.54"/>
    <n v="19.66"/>
    <n v="46.16"/>
    <m/>
    <m/>
    <n v="0"/>
    <n v="0"/>
    <n v="3.5715384615384611"/>
    <n v="5.5266666666666664"/>
    <n v="92.859999999999985"/>
    <n v="66.319999999999993"/>
    <n v="88.8"/>
    <n v="93.4"/>
    <n v="2131.1999999999998"/>
    <n v="747.2"/>
    <n v="86"/>
    <n v="76.5"/>
    <n v="172"/>
    <n v="306"/>
    <m/>
    <m/>
    <n v="0"/>
    <n v="0"/>
    <n v="88.584615384615375"/>
    <n v="87.766666666666666"/>
    <n v="2303.1999999999998"/>
    <n v="1053.2"/>
    <n v="33"/>
    <n v="35"/>
    <n v="33"/>
    <n v="35"/>
    <n v="13"/>
    <n v="8"/>
    <n v="13"/>
    <n v="8"/>
    <m/>
    <m/>
    <n v="0"/>
    <n v="0"/>
    <n v="46"/>
    <n v="43"/>
    <n v="46"/>
    <n v="43"/>
    <n v="6.07"/>
    <n v="6.2"/>
    <n v="200.31"/>
    <n v="217"/>
    <n v="12.66"/>
    <n v="9"/>
    <n v="164.58"/>
    <n v="72"/>
    <m/>
    <m/>
    <n v="0"/>
    <n v="0"/>
    <n v="7.932391304347826"/>
    <n v="6.7209302325581399"/>
    <n v="364.89"/>
    <n v="289"/>
    <n v="89.9"/>
    <n v="98.6"/>
    <n v="2966.7000000000003"/>
    <n v="3451"/>
    <n v="82.7"/>
    <n v="99"/>
    <n v="1075.1000000000001"/>
    <n v="792"/>
    <m/>
    <m/>
    <n v="0"/>
    <n v="0"/>
    <n v="87.865217391304355"/>
    <n v="98.674418604651166"/>
    <n v="4041.8"/>
    <n v="4243"/>
    <n v="72"/>
    <n v="55"/>
    <n v="72"/>
    <n v="55"/>
    <n v="6.3576388888888893"/>
    <n v="6.4603636363636365"/>
    <n v="457.75"/>
    <n v="355.32"/>
    <n v="88.125"/>
    <n v="96.294545454545457"/>
    <n v="6345"/>
    <n v="5296.2"/>
    <n v="32"/>
    <n v="49"/>
    <n v="32"/>
    <n v="49"/>
    <n v="42"/>
    <n v="36"/>
    <n v="42"/>
    <n v="36"/>
    <m/>
    <m/>
    <n v="0"/>
    <n v="0"/>
    <n v="74"/>
    <n v="85"/>
    <n v="74"/>
    <n v="85"/>
    <n v="3.22"/>
    <n v="3.09"/>
    <n v="103.04"/>
    <n v="151.41"/>
    <n v="2.36"/>
    <n v="2.0699999999999998"/>
    <n v="99.11999999999999"/>
    <n v="74.52"/>
    <m/>
    <m/>
    <n v="0"/>
    <n v="0"/>
    <n v="2.731891891891892"/>
    <n v="2.6579999999999999"/>
    <n v="202.16"/>
    <n v="225.93"/>
    <n v="78.3"/>
    <n v="73.599999999999994"/>
    <n v="2505.6"/>
    <n v="3606.3999999999996"/>
    <n v="49.6"/>
    <n v="45.6"/>
    <n v="2083.2000000000003"/>
    <n v="1641.6000000000001"/>
    <m/>
    <m/>
    <n v="0"/>
    <n v="0"/>
    <n v="62.01081081081081"/>
    <n v="61.741176470588236"/>
    <n v="4588.8"/>
    <n v="5248"/>
    <n v="0"/>
    <n v="4"/>
    <n v="0"/>
    <n v="4"/>
    <m/>
    <n v="1.5"/>
    <n v="0"/>
    <n v="6"/>
    <m/>
    <n v="34"/>
    <n v="0"/>
    <n v="136"/>
    <n v="89"/>
    <n v="92"/>
    <n v="89"/>
    <n v="92"/>
    <n v="376.55"/>
    <n v="388.57"/>
    <n v="7603.5"/>
    <n v="7804.5999999999995"/>
    <n v="57"/>
    <n v="48"/>
    <n v="57"/>
    <n v="48"/>
    <n v="283.36"/>
    <n v="192.68"/>
    <n v="3330.3"/>
    <n v="2739.6000000000004"/>
    <n v="146"/>
    <n v="140"/>
    <n v="146"/>
    <n v="140"/>
    <n v="659.91000000000008"/>
    <n v="581.25"/>
    <n v="10933.8"/>
    <n v="10544.2"/>
    <n v="0"/>
    <n v="0"/>
    <n v="0"/>
    <n v="0"/>
    <s v=""/>
    <s v=""/>
    <s v=""/>
    <s v=""/>
    <n v="659.91"/>
    <n v="587.25"/>
    <n v="10933.8"/>
    <n v="10680.2"/>
  </r>
  <r>
    <x v="1"/>
    <s v="Cossatot Community College of the University of Arkansas"/>
    <m/>
    <n v="106795"/>
    <x v="9"/>
    <n v="187"/>
    <n v="174"/>
    <n v="18"/>
    <n v="11"/>
    <n v="169"/>
    <n v="163"/>
    <n v="60"/>
    <n v="60"/>
    <n v="170"/>
    <n v="163"/>
    <n v="170"/>
    <n v="163"/>
    <n v="5"/>
    <n v="46"/>
    <n v="5"/>
    <n v="46"/>
    <n v="66"/>
    <n v="16"/>
    <n v="66"/>
    <n v="16"/>
    <m/>
    <m/>
    <n v="0"/>
    <n v="0"/>
    <n v="71"/>
    <n v="62"/>
    <n v="71"/>
    <n v="62"/>
    <n v="3.32"/>
    <n v="3.48"/>
    <n v="16.599999999999998"/>
    <n v="160.08000000000001"/>
    <n v="5.49"/>
    <n v="5.09"/>
    <n v="362.34000000000003"/>
    <n v="81.44"/>
    <m/>
    <m/>
    <n v="0"/>
    <n v="0"/>
    <n v="5.3371830985915505"/>
    <n v="3.895483870967742"/>
    <n v="378.94000000000011"/>
    <n v="241.52"/>
    <n v="79.8"/>
    <n v="90.7"/>
    <n v="399"/>
    <n v="4172.2"/>
    <n v="78.3"/>
    <n v="84.9"/>
    <n v="5167.8"/>
    <n v="1358.4"/>
    <m/>
    <m/>
    <n v="0"/>
    <n v="0"/>
    <n v="78.405633802816908"/>
    <n v="89.203225806451613"/>
    <n v="5566.8"/>
    <n v="5530.6"/>
    <n v="47"/>
    <n v="38"/>
    <n v="47"/>
    <n v="38"/>
    <n v="15"/>
    <n v="10"/>
    <n v="15"/>
    <n v="10"/>
    <m/>
    <m/>
    <n v="0"/>
    <n v="0"/>
    <n v="62"/>
    <n v="48"/>
    <n v="62"/>
    <n v="48"/>
    <n v="7.51"/>
    <n v="8.48"/>
    <n v="352.96999999999997"/>
    <n v="322.24"/>
    <n v="8.5299999999999994"/>
    <n v="7.49"/>
    <n v="127.94999999999999"/>
    <n v="74.900000000000006"/>
    <m/>
    <m/>
    <n v="0"/>
    <n v="0"/>
    <n v="7.7567741935483863"/>
    <n v="8.2737499999999997"/>
    <n v="480.91999999999996"/>
    <n v="397.14"/>
    <n v="87.3"/>
    <n v="84.2"/>
    <n v="4103.0999999999995"/>
    <n v="3199.6"/>
    <n v="90.3"/>
    <n v="75.599999999999994"/>
    <n v="1354.5"/>
    <n v="756"/>
    <m/>
    <m/>
    <n v="0"/>
    <n v="0"/>
    <n v="88.025806451612894"/>
    <n v="82.408333333333331"/>
    <n v="5457.5999999999995"/>
    <n v="3955.6"/>
    <n v="133"/>
    <n v="110"/>
    <n v="133"/>
    <n v="110"/>
    <n v="6.4651127819548879"/>
    <n v="5.806"/>
    <n v="859.86000000000013"/>
    <n v="638.66"/>
    <n v="82.890225563909766"/>
    <n v="86.238181818181829"/>
    <n v="11024.4"/>
    <n v="9486.2000000000007"/>
    <n v="21"/>
    <n v="38"/>
    <n v="21"/>
    <n v="38"/>
    <n v="16"/>
    <n v="15"/>
    <n v="16"/>
    <n v="15"/>
    <m/>
    <m/>
    <n v="0"/>
    <n v="0"/>
    <n v="37"/>
    <n v="53"/>
    <n v="37"/>
    <n v="53"/>
    <n v="4.09"/>
    <n v="4.4000000000000004"/>
    <n v="85.89"/>
    <n v="167.20000000000002"/>
    <n v="4.6500000000000004"/>
    <n v="6.71"/>
    <n v="74.400000000000006"/>
    <n v="100.65"/>
    <m/>
    <m/>
    <n v="0"/>
    <n v="0"/>
    <n v="4.3321621621621631"/>
    <n v="5.0537735849056604"/>
    <n v="160.29000000000002"/>
    <n v="267.85000000000002"/>
    <n v="76.5"/>
    <n v="75.2"/>
    <n v="1606.5"/>
    <n v="2857.6"/>
    <n v="50.2"/>
    <n v="58.7"/>
    <n v="803.2"/>
    <n v="880.5"/>
    <m/>
    <m/>
    <n v="0"/>
    <n v="0"/>
    <n v="65.127027027027026"/>
    <n v="70.530188679245285"/>
    <n v="2409.6999999999998"/>
    <n v="3738.1"/>
    <n v="0"/>
    <m/>
    <n v="0"/>
    <n v="0"/>
    <m/>
    <m/>
    <n v="0"/>
    <n v="0"/>
    <m/>
    <m/>
    <n v="0"/>
    <n v="0"/>
    <n v="73"/>
    <n v="122"/>
    <n v="73"/>
    <n v="122"/>
    <n v="455.46"/>
    <n v="649.5200000000001"/>
    <n v="6108.5999999999995"/>
    <n v="10229.4"/>
    <n v="97"/>
    <n v="41"/>
    <n v="97"/>
    <n v="41"/>
    <n v="564.69000000000005"/>
    <n v="256.99"/>
    <n v="7325.5"/>
    <n v="2994.9"/>
    <n v="170"/>
    <n v="163"/>
    <n v="170"/>
    <n v="163"/>
    <n v="1020.1500000000001"/>
    <n v="906.5100000000001"/>
    <n v="13434.099999999999"/>
    <n v="13224.3"/>
    <n v="0"/>
    <n v="0"/>
    <n v="0"/>
    <n v="0"/>
    <s v=""/>
    <s v=""/>
    <s v=""/>
    <s v=""/>
    <n v="1020.1500000000001"/>
    <n v="906.51"/>
    <n v="13434.099999999999"/>
    <n v="13224.300000000001"/>
  </r>
  <r>
    <x v="1"/>
    <s v="East Arkansas Community College "/>
    <m/>
    <n v="106883"/>
    <x v="9"/>
    <n v="108"/>
    <n v="95"/>
    <n v="4"/>
    <n v="1"/>
    <n v="104"/>
    <n v="94"/>
    <n v="60"/>
    <n v="60"/>
    <n v="104"/>
    <n v="94"/>
    <n v="104"/>
    <n v="94"/>
    <n v="28"/>
    <n v="26"/>
    <n v="28"/>
    <n v="26"/>
    <n v="8"/>
    <n v="4"/>
    <n v="8"/>
    <n v="4"/>
    <m/>
    <m/>
    <n v="0"/>
    <n v="0"/>
    <n v="36"/>
    <n v="30"/>
    <n v="36"/>
    <n v="30"/>
    <n v="5.0599999999999996"/>
    <n v="2.5"/>
    <n v="141.67999999999998"/>
    <n v="65"/>
    <n v="2.94"/>
    <n v="2.88"/>
    <n v="23.52"/>
    <n v="11.52"/>
    <m/>
    <m/>
    <n v="0"/>
    <n v="0"/>
    <n v="4.5888888888888886"/>
    <n v="2.5506666666666664"/>
    <n v="165.2"/>
    <n v="76.52"/>
    <n v="77.599999999999994"/>
    <n v="84"/>
    <n v="2172.7999999999997"/>
    <n v="2184"/>
    <n v="81.099999999999994"/>
    <n v="76.3"/>
    <n v="648.79999999999995"/>
    <n v="305.2"/>
    <m/>
    <m/>
    <n v="0"/>
    <n v="0"/>
    <n v="78.377777777777766"/>
    <n v="82.973333333333329"/>
    <n v="2821.5999999999995"/>
    <n v="2489.1999999999998"/>
    <n v="54"/>
    <n v="40"/>
    <n v="54"/>
    <n v="40"/>
    <n v="4"/>
    <n v="4"/>
    <n v="4"/>
    <n v="4"/>
    <m/>
    <m/>
    <n v="0"/>
    <n v="0"/>
    <n v="58"/>
    <n v="44"/>
    <n v="58"/>
    <n v="44"/>
    <n v="5.24"/>
    <n v="2.5099999999999998"/>
    <n v="282.96000000000004"/>
    <n v="100.39999999999999"/>
    <n v="9.4"/>
    <n v="1.1299999999999999"/>
    <n v="37.6"/>
    <n v="4.5199999999999996"/>
    <m/>
    <m/>
    <n v="0"/>
    <n v="0"/>
    <n v="5.5268965517241391"/>
    <n v="2.3845454545454543"/>
    <n v="320.56000000000006"/>
    <n v="104.91999999999999"/>
    <n v="86.9"/>
    <n v="88.7"/>
    <n v="4692.6000000000004"/>
    <n v="3548"/>
    <n v="80.8"/>
    <n v="116"/>
    <n v="323.2"/>
    <n v="464"/>
    <m/>
    <m/>
    <n v="0"/>
    <n v="0"/>
    <n v="86.479310344827596"/>
    <n v="91.181818181818187"/>
    <n v="5015.8"/>
    <n v="4012"/>
    <n v="94"/>
    <n v="74"/>
    <n v="94"/>
    <n v="74"/>
    <n v="5.167659574468086"/>
    <n v="2.4518918918918917"/>
    <n v="485.7600000000001"/>
    <n v="181.44"/>
    <n v="83.376595744680841"/>
    <n v="87.854054054054046"/>
    <n v="7837.3999999999987"/>
    <n v="6501.2"/>
    <n v="6"/>
    <n v="9"/>
    <n v="6"/>
    <n v="9"/>
    <n v="4"/>
    <n v="11"/>
    <n v="4"/>
    <n v="11"/>
    <m/>
    <m/>
    <n v="0"/>
    <n v="0"/>
    <n v="10"/>
    <n v="20"/>
    <n v="10"/>
    <n v="20"/>
    <n v="4.49"/>
    <n v="1.2"/>
    <n v="26.94"/>
    <n v="10.799999999999999"/>
    <n v="4.13"/>
    <n v="1.96"/>
    <n v="16.52"/>
    <n v="21.56"/>
    <m/>
    <m/>
    <n v="0"/>
    <n v="0"/>
    <n v="4.3460000000000001"/>
    <n v="1.6179999999999999"/>
    <n v="43.46"/>
    <n v="32.36"/>
    <n v="68.5"/>
    <n v="62.8"/>
    <n v="411"/>
    <n v="565.19999999999993"/>
    <n v="51.3"/>
    <n v="58.2"/>
    <n v="205.2"/>
    <n v="640.20000000000005"/>
    <m/>
    <m/>
    <n v="0"/>
    <n v="0"/>
    <n v="61.620000000000005"/>
    <n v="60.27"/>
    <n v="616.20000000000005"/>
    <n v="1205.4000000000001"/>
    <n v="0"/>
    <m/>
    <n v="0"/>
    <n v="0"/>
    <m/>
    <m/>
    <n v="0"/>
    <n v="0"/>
    <m/>
    <m/>
    <n v="0"/>
    <n v="0"/>
    <n v="88"/>
    <n v="75"/>
    <n v="88"/>
    <n v="75"/>
    <n v="451.58"/>
    <n v="176.2"/>
    <n v="7276.4"/>
    <n v="6297.2"/>
    <n v="16"/>
    <n v="19"/>
    <n v="16"/>
    <n v="19"/>
    <n v="77.64"/>
    <n v="37.599999999999994"/>
    <n v="1177.2"/>
    <n v="1409.4"/>
    <n v="104"/>
    <n v="94"/>
    <n v="104"/>
    <n v="94"/>
    <n v="529.22"/>
    <n v="213.79999999999998"/>
    <n v="8453.6"/>
    <n v="7706.6"/>
    <n v="0"/>
    <n v="0"/>
    <n v="0"/>
    <n v="0"/>
    <s v=""/>
    <s v=""/>
    <s v=""/>
    <s v=""/>
    <n v="529.22000000000014"/>
    <n v="213.8"/>
    <n v="8453.5999999999985"/>
    <n v="7706.6"/>
  </r>
  <r>
    <x v="1"/>
    <s v="North Arkansas College"/>
    <m/>
    <n v="107460"/>
    <x v="9"/>
    <n v="338"/>
    <n v="274"/>
    <n v="24"/>
    <n v="22"/>
    <n v="314"/>
    <n v="252"/>
    <n v="60"/>
    <n v="60"/>
    <n v="311"/>
    <n v="252"/>
    <n v="311"/>
    <n v="252"/>
    <n v="38"/>
    <n v="40"/>
    <n v="38"/>
    <n v="40"/>
    <n v="5"/>
    <n v="8"/>
    <n v="5"/>
    <n v="8"/>
    <m/>
    <m/>
    <n v="0"/>
    <n v="0"/>
    <n v="43"/>
    <n v="48"/>
    <n v="43"/>
    <n v="48"/>
    <n v="2.83"/>
    <n v="3.59"/>
    <n v="107.54"/>
    <n v="143.6"/>
    <n v="4.88"/>
    <n v="5.59"/>
    <n v="24.4"/>
    <n v="44.72"/>
    <m/>
    <m/>
    <n v="0"/>
    <n v="0"/>
    <n v="3.0683720930232559"/>
    <n v="3.9233333333333333"/>
    <n v="131.94"/>
    <n v="188.32"/>
    <n v="81.7"/>
    <n v="78.5"/>
    <n v="3104.6"/>
    <n v="3140"/>
    <n v="101.6"/>
    <n v="96.8"/>
    <n v="508"/>
    <n v="774.4"/>
    <m/>
    <m/>
    <n v="0"/>
    <n v="0"/>
    <n v="84.013953488372096"/>
    <n v="81.55"/>
    <n v="3612.6"/>
    <n v="3914.3999999999996"/>
    <n v="144"/>
    <n v="118"/>
    <n v="144"/>
    <n v="118"/>
    <n v="32"/>
    <n v="28"/>
    <n v="32"/>
    <n v="28"/>
    <m/>
    <m/>
    <n v="0"/>
    <n v="0"/>
    <n v="176"/>
    <n v="146"/>
    <n v="176"/>
    <n v="146"/>
    <n v="6.65"/>
    <n v="5.33"/>
    <n v="957.6"/>
    <n v="628.94000000000005"/>
    <n v="8.9"/>
    <n v="6.57"/>
    <n v="284.8"/>
    <n v="183.96"/>
    <m/>
    <m/>
    <n v="0"/>
    <n v="0"/>
    <n v="7.0590909090909095"/>
    <n v="5.5678082191780831"/>
    <n v="1242.4000000000001"/>
    <n v="812.90000000000009"/>
    <n v="81.2"/>
    <n v="82.1"/>
    <n v="11692.800000000001"/>
    <n v="9687.7999999999993"/>
    <n v="86.3"/>
    <n v="75.599999999999994"/>
    <n v="2761.6"/>
    <n v="2116.7999999999997"/>
    <m/>
    <m/>
    <n v="0"/>
    <n v="0"/>
    <n v="82.127272727272739"/>
    <n v="80.853424657534234"/>
    <n v="14454.400000000001"/>
    <n v="11804.599999999999"/>
    <n v="219"/>
    <n v="194"/>
    <n v="219"/>
    <n v="194"/>
    <n v="6.2755251141552515"/>
    <n v="5.1609278350515462"/>
    <n v="1374.3400000000001"/>
    <n v="1001.2199999999999"/>
    <n v="82.497716894977174"/>
    <n v="81.025773195876283"/>
    <n v="18067"/>
    <n v="15718.999999999998"/>
    <n v="51"/>
    <n v="37"/>
    <n v="51"/>
    <n v="37"/>
    <n v="41"/>
    <n v="21"/>
    <n v="41"/>
    <n v="21"/>
    <m/>
    <m/>
    <n v="0"/>
    <n v="0"/>
    <n v="92"/>
    <n v="58"/>
    <n v="92"/>
    <n v="58"/>
    <n v="6.73"/>
    <n v="4.07"/>
    <n v="343.23"/>
    <n v="150.59"/>
    <n v="8.42"/>
    <n v="6.19"/>
    <n v="345.21999999999997"/>
    <n v="129.99"/>
    <m/>
    <m/>
    <n v="0"/>
    <n v="0"/>
    <n v="7.4831521739130435"/>
    <n v="4.8375862068965523"/>
    <n v="688.45"/>
    <n v="280.58000000000004"/>
    <n v="72"/>
    <n v="68.8"/>
    <n v="3672"/>
    <n v="2545.6"/>
    <n v="60.4"/>
    <n v="63.8"/>
    <n v="2476.4"/>
    <n v="1339.8"/>
    <m/>
    <m/>
    <n v="0"/>
    <n v="0"/>
    <n v="66.830434782608691"/>
    <n v="66.989655172413791"/>
    <n v="6148.4"/>
    <n v="3885.3999999999996"/>
    <n v="0"/>
    <m/>
    <n v="0"/>
    <n v="0"/>
    <m/>
    <m/>
    <n v="0"/>
    <n v="0"/>
    <m/>
    <m/>
    <n v="0"/>
    <n v="0"/>
    <n v="233"/>
    <n v="195"/>
    <n v="233"/>
    <n v="195"/>
    <n v="1408.3700000000001"/>
    <n v="923.13000000000011"/>
    <n v="18469.400000000001"/>
    <n v="15373.4"/>
    <n v="78"/>
    <n v="57"/>
    <n v="78"/>
    <n v="57"/>
    <n v="654.41999999999996"/>
    <n v="358.67"/>
    <n v="5746"/>
    <n v="4231"/>
    <n v="311"/>
    <n v="252"/>
    <n v="311"/>
    <n v="252"/>
    <n v="2062.79"/>
    <n v="1281.8000000000002"/>
    <n v="24215.4"/>
    <n v="19604.400000000001"/>
    <n v="0"/>
    <n v="0"/>
    <n v="0"/>
    <n v="0"/>
    <s v=""/>
    <s v=""/>
    <s v=""/>
    <s v=""/>
    <n v="2062.79"/>
    <n v="1281.8"/>
    <n v="24215.4"/>
    <n v="19604.399999999998"/>
  </r>
  <r>
    <x v="1"/>
    <s v="Ozarka College "/>
    <m/>
    <n v="107549"/>
    <x v="9"/>
    <n v="178"/>
    <n v="163"/>
    <n v="19"/>
    <n v="16"/>
    <n v="159"/>
    <n v="147"/>
    <n v="60"/>
    <n v="60"/>
    <n v="160"/>
    <n v="147"/>
    <n v="72"/>
    <n v="147"/>
    <n v="21"/>
    <n v="18"/>
    <n v="21"/>
    <n v="18"/>
    <n v="5"/>
    <n v="6"/>
    <n v="0"/>
    <n v="6"/>
    <m/>
    <m/>
    <n v="0"/>
    <n v="0"/>
    <n v="26"/>
    <n v="24"/>
    <n v="26"/>
    <n v="24"/>
    <n v="4.7699999999999996"/>
    <n v="3.47"/>
    <n v="100.16999999999999"/>
    <n v="62.46"/>
    <n v="5.9"/>
    <n v="3.65"/>
    <n v="29.5"/>
    <n v="21.9"/>
    <m/>
    <m/>
    <n v="0"/>
    <n v="0"/>
    <n v="4.9873076923076916"/>
    <n v="3.5150000000000001"/>
    <n v="129.66999999999999"/>
    <n v="84.36"/>
    <n v="79.3"/>
    <n v="86"/>
    <n v="1665.3"/>
    <n v="1548"/>
    <n v="0"/>
    <n v="97"/>
    <n v="0"/>
    <n v="582"/>
    <m/>
    <m/>
    <n v="0"/>
    <n v="0"/>
    <n v="64.05"/>
    <n v="88.75"/>
    <n v="1665.3"/>
    <n v="2130"/>
    <n v="51"/>
    <n v="46"/>
    <n v="51"/>
    <n v="46"/>
    <n v="15"/>
    <n v="11"/>
    <n v="0"/>
    <n v="11"/>
    <m/>
    <m/>
    <n v="0"/>
    <n v="0"/>
    <n v="66"/>
    <n v="57"/>
    <n v="66"/>
    <n v="57"/>
    <n v="4.99"/>
    <n v="7.06"/>
    <n v="254.49"/>
    <n v="324.76"/>
    <n v="5.59"/>
    <n v="8.26"/>
    <n v="83.85"/>
    <n v="90.86"/>
    <m/>
    <m/>
    <n v="0"/>
    <n v="0"/>
    <n v="5.1263636363636369"/>
    <n v="7.2915789473684214"/>
    <n v="338.34000000000003"/>
    <n v="415.62"/>
    <n v="83.5"/>
    <n v="88.8"/>
    <n v="4258.5"/>
    <n v="4084.7999999999997"/>
    <n v="0"/>
    <n v="82.1"/>
    <n v="0"/>
    <n v="903.09999999999991"/>
    <m/>
    <m/>
    <n v="0"/>
    <n v="0"/>
    <n v="64.522727272727266"/>
    <n v="87.507017543859646"/>
    <n v="4258.5"/>
    <n v="4987.8999999999996"/>
    <n v="92"/>
    <n v="81"/>
    <n v="92"/>
    <n v="81"/>
    <n v="5.087065217391304"/>
    <n v="6.1725925925925926"/>
    <n v="468.01"/>
    <n v="499.98"/>
    <n v="64.389130434782615"/>
    <n v="87.875308641975309"/>
    <n v="5923.8"/>
    <n v="7117.9"/>
    <n v="46"/>
    <n v="52"/>
    <n v="0"/>
    <n v="52"/>
    <n v="22"/>
    <n v="14"/>
    <n v="0"/>
    <n v="14"/>
    <m/>
    <m/>
    <n v="0"/>
    <n v="0"/>
    <n v="68"/>
    <n v="66"/>
    <n v="0"/>
    <n v="66"/>
    <n v="3.03"/>
    <n v="2.46"/>
    <n v="139.38"/>
    <n v="127.92"/>
    <n v="4.1500000000000004"/>
    <n v="5.38"/>
    <n v="91.300000000000011"/>
    <n v="75.319999999999993"/>
    <m/>
    <m/>
    <n v="0"/>
    <n v="0"/>
    <n v="3.3923529411764708"/>
    <n v="3.0793939393939396"/>
    <n v="230.68"/>
    <n v="203.24"/>
    <n v="0"/>
    <n v="68.900000000000006"/>
    <n v="0"/>
    <n v="3582.8"/>
    <n v="0"/>
    <n v="72.099999999999994"/>
    <n v="0"/>
    <n v="1009.3999999999999"/>
    <m/>
    <m/>
    <n v="0"/>
    <n v="0"/>
    <n v="0"/>
    <n v="69.578787878787878"/>
    <n v="0"/>
    <n v="4592.2"/>
    <n v="0"/>
    <m/>
    <n v="0"/>
    <n v="0"/>
    <m/>
    <m/>
    <n v="0"/>
    <n v="0"/>
    <m/>
    <m/>
    <n v="0"/>
    <n v="0"/>
    <n v="118"/>
    <n v="116"/>
    <n v="72"/>
    <n v="116"/>
    <n v="494.03999999999996"/>
    <n v="515.14"/>
    <n v="5923.8"/>
    <n v="9215.5999999999985"/>
    <n v="42"/>
    <n v="31"/>
    <n v="0"/>
    <n v="31"/>
    <n v="204.65"/>
    <n v="188.07999999999998"/>
    <n v="0"/>
    <n v="2494.5"/>
    <n v="160"/>
    <n v="147"/>
    <n v="72"/>
    <n v="147"/>
    <n v="698.68999999999994"/>
    <n v="703.22"/>
    <n v="5923.8"/>
    <n v="11710.099999999999"/>
    <n v="0"/>
    <n v="0"/>
    <n v="0"/>
    <n v="0"/>
    <s v=""/>
    <s v=""/>
    <s v=""/>
    <s v=""/>
    <n v="698.69"/>
    <n v="703.22"/>
    <n v="5923.8"/>
    <n v="11710.099999999999"/>
  </r>
  <r>
    <x v="1"/>
    <s v="Phillips Community College of the Univ of Arkansas"/>
    <m/>
    <n v="107619"/>
    <x v="9"/>
    <n v="130"/>
    <n v="125"/>
    <n v="0"/>
    <n v="2"/>
    <n v="130"/>
    <n v="123"/>
    <n v="60"/>
    <n v="60"/>
    <n v="130"/>
    <n v="123"/>
    <n v="130"/>
    <n v="123"/>
    <n v="2"/>
    <n v="1"/>
    <n v="2"/>
    <n v="1"/>
    <n v="58"/>
    <n v="54"/>
    <n v="58"/>
    <n v="54"/>
    <m/>
    <m/>
    <n v="0"/>
    <n v="0"/>
    <n v="60"/>
    <n v="55"/>
    <n v="60"/>
    <n v="55"/>
    <n v="1.92"/>
    <n v="2.92"/>
    <n v="3.84"/>
    <n v="2.92"/>
    <n v="3.41"/>
    <n v="4.01"/>
    <n v="197.78"/>
    <n v="216.54"/>
    <m/>
    <m/>
    <n v="0"/>
    <n v="0"/>
    <n v="3.3603333333333336"/>
    <n v="3.9901818181818176"/>
    <n v="201.62"/>
    <n v="219.45999999999998"/>
    <n v="94"/>
    <n v="109"/>
    <n v="188"/>
    <n v="109"/>
    <n v="90.9"/>
    <n v="96.4"/>
    <n v="5272.2000000000007"/>
    <n v="5205.6000000000004"/>
    <m/>
    <m/>
    <n v="0"/>
    <n v="0"/>
    <n v="91.003333333333345"/>
    <n v="96.62909090909092"/>
    <n v="5460.2000000000007"/>
    <n v="5314.6"/>
    <n v="14"/>
    <n v="17"/>
    <n v="14"/>
    <n v="17"/>
    <n v="21"/>
    <n v="19"/>
    <n v="21"/>
    <n v="19"/>
    <m/>
    <m/>
    <n v="0"/>
    <n v="0"/>
    <n v="35"/>
    <n v="36"/>
    <n v="35"/>
    <n v="36"/>
    <n v="7.26"/>
    <n v="5.23"/>
    <n v="101.64"/>
    <n v="88.910000000000011"/>
    <n v="8.67"/>
    <n v="5.05"/>
    <n v="182.07"/>
    <n v="95.95"/>
    <m/>
    <m/>
    <n v="0"/>
    <n v="0"/>
    <n v="8.1059999999999999"/>
    <n v="5.1350000000000007"/>
    <n v="283.70999999999998"/>
    <n v="184.86"/>
    <n v="80.900000000000006"/>
    <n v="79.099999999999994"/>
    <n v="1132.6000000000001"/>
    <n v="1344.6999999999998"/>
    <n v="90.2"/>
    <n v="88.2"/>
    <n v="1894.2"/>
    <n v="1675.8"/>
    <m/>
    <m/>
    <n v="0"/>
    <n v="0"/>
    <n v="86.48"/>
    <n v="83.902777777777771"/>
    <n v="3026.8"/>
    <n v="3020.5"/>
    <n v="95"/>
    <n v="91"/>
    <n v="95"/>
    <n v="91"/>
    <n v="5.1087368421052632"/>
    <n v="4.4430769230769229"/>
    <n v="485.33"/>
    <n v="404.32"/>
    <n v="89.336842105263159"/>
    <n v="91.594505494505498"/>
    <n v="8487"/>
    <n v="8335.1"/>
    <n v="9"/>
    <n v="12"/>
    <n v="9"/>
    <n v="12"/>
    <n v="26"/>
    <n v="20"/>
    <n v="26"/>
    <n v="20"/>
    <m/>
    <m/>
    <n v="0"/>
    <n v="0"/>
    <n v="35"/>
    <n v="32"/>
    <n v="35"/>
    <n v="32"/>
    <n v="11.53"/>
    <n v="8.2200000000000006"/>
    <n v="103.77"/>
    <n v="98.640000000000015"/>
    <n v="9.2100000000000009"/>
    <n v="6.98"/>
    <n v="239.46000000000004"/>
    <n v="139.60000000000002"/>
    <m/>
    <m/>
    <n v="0"/>
    <n v="0"/>
    <n v="9.8065714285714289"/>
    <n v="7.4450000000000012"/>
    <n v="343.23"/>
    <n v="238.24000000000004"/>
    <n v="62.7"/>
    <n v="60.3"/>
    <n v="564.30000000000007"/>
    <n v="723.59999999999991"/>
    <n v="71.3"/>
    <n v="75.900000000000006"/>
    <n v="1853.8"/>
    <n v="1518"/>
    <m/>
    <m/>
    <n v="0"/>
    <n v="0"/>
    <n v="69.088571428571427"/>
    <n v="70.05"/>
    <n v="2418.1"/>
    <n v="2241.6"/>
    <n v="0"/>
    <m/>
    <n v="0"/>
    <n v="0"/>
    <m/>
    <m/>
    <n v="0"/>
    <n v="0"/>
    <m/>
    <m/>
    <n v="0"/>
    <n v="0"/>
    <n v="25"/>
    <n v="30"/>
    <n v="25"/>
    <n v="30"/>
    <n v="209.25"/>
    <n v="190.47000000000003"/>
    <n v="1884.9"/>
    <n v="2177.2999999999997"/>
    <n v="105"/>
    <n v="93"/>
    <n v="105"/>
    <n v="93"/>
    <n v="619.31000000000006"/>
    <n v="452.09000000000003"/>
    <n v="9020.2000000000007"/>
    <n v="8399.4000000000015"/>
    <n v="130"/>
    <n v="123"/>
    <n v="130"/>
    <n v="123"/>
    <n v="828.56000000000006"/>
    <n v="642.56000000000006"/>
    <n v="10905.1"/>
    <n v="10576.7"/>
    <n v="0"/>
    <n v="0"/>
    <n v="0"/>
    <n v="0"/>
    <s v=""/>
    <s v=""/>
    <s v=""/>
    <s v=""/>
    <n v="828.56"/>
    <n v="642.56000000000006"/>
    <n v="10905.1"/>
    <n v="10576.7"/>
  </r>
  <r>
    <x v="1"/>
    <s v="Rich Mountain Community College "/>
    <m/>
    <n v="107743"/>
    <x v="9"/>
    <n v="96"/>
    <n v="89"/>
    <n v="4"/>
    <n v="1"/>
    <n v="92"/>
    <n v="88"/>
    <n v="60"/>
    <n v="60"/>
    <n v="92"/>
    <n v="88"/>
    <n v="92"/>
    <n v="88"/>
    <n v="25"/>
    <n v="33"/>
    <n v="25"/>
    <n v="33"/>
    <n v="10"/>
    <n v="10"/>
    <n v="10"/>
    <n v="10"/>
    <m/>
    <m/>
    <n v="0"/>
    <n v="0"/>
    <n v="35"/>
    <n v="43"/>
    <n v="35"/>
    <n v="43"/>
    <n v="3.32"/>
    <n v="2.79"/>
    <n v="83"/>
    <n v="92.070000000000007"/>
    <n v="8.23"/>
    <n v="6.23"/>
    <n v="82.300000000000011"/>
    <n v="62.300000000000004"/>
    <m/>
    <m/>
    <n v="0"/>
    <n v="0"/>
    <n v="4.7228571428571433"/>
    <n v="3.5900000000000003"/>
    <n v="165.3"/>
    <n v="154.37"/>
    <n v="85.4"/>
    <n v="74.5"/>
    <n v="2135"/>
    <n v="2458.5"/>
    <n v="72"/>
    <n v="79.8"/>
    <n v="720"/>
    <n v="798"/>
    <m/>
    <m/>
    <n v="0"/>
    <n v="0"/>
    <n v="81.571428571428569"/>
    <n v="75.732558139534888"/>
    <n v="2855"/>
    <n v="3256.5"/>
    <n v="24"/>
    <n v="15"/>
    <n v="24"/>
    <n v="15"/>
    <n v="16"/>
    <n v="10"/>
    <n v="16"/>
    <n v="10"/>
    <m/>
    <m/>
    <n v="0"/>
    <n v="0"/>
    <n v="40"/>
    <n v="25"/>
    <n v="40"/>
    <n v="25"/>
    <n v="6.55"/>
    <n v="6.84"/>
    <n v="157.19999999999999"/>
    <n v="102.6"/>
    <n v="9.2100000000000009"/>
    <n v="7.23"/>
    <n v="147.36000000000001"/>
    <n v="72.300000000000011"/>
    <m/>
    <m/>
    <n v="0"/>
    <n v="0"/>
    <n v="7.6139999999999999"/>
    <n v="6.9960000000000004"/>
    <n v="304.56"/>
    <n v="174.9"/>
    <n v="74.3"/>
    <n v="78"/>
    <n v="1783.1999999999998"/>
    <n v="1170"/>
    <n v="82.1"/>
    <n v="75.599999999999994"/>
    <n v="1313.6"/>
    <n v="756"/>
    <m/>
    <m/>
    <n v="0"/>
    <n v="0"/>
    <n v="77.419999999999987"/>
    <n v="77.040000000000006"/>
    <n v="3096.7999999999993"/>
    <n v="1926.0000000000002"/>
    <n v="75"/>
    <n v="68"/>
    <n v="75"/>
    <n v="68"/>
    <n v="6.2648000000000001"/>
    <n v="4.8422058823529408"/>
    <n v="469.86"/>
    <n v="329.27"/>
    <n v="79.35733333333333"/>
    <n v="76.213235294117652"/>
    <n v="5951.7999999999993"/>
    <n v="5182.5"/>
    <n v="9"/>
    <n v="14"/>
    <n v="9"/>
    <n v="14"/>
    <n v="8"/>
    <n v="6"/>
    <n v="8"/>
    <n v="6"/>
    <m/>
    <m/>
    <n v="0"/>
    <n v="0"/>
    <n v="17"/>
    <n v="20"/>
    <n v="17"/>
    <n v="20"/>
    <n v="3.06"/>
    <n v="3.09"/>
    <n v="27.54"/>
    <n v="43.26"/>
    <n v="3.66"/>
    <n v="6.29"/>
    <n v="29.28"/>
    <n v="37.74"/>
    <m/>
    <m/>
    <n v="0"/>
    <n v="0"/>
    <n v="3.3423529411764705"/>
    <n v="4.05"/>
    <n v="56.82"/>
    <n v="81"/>
    <n v="53.3"/>
    <n v="73.3"/>
    <n v="479.7"/>
    <n v="1026.2"/>
    <n v="79.400000000000006"/>
    <n v="85.7"/>
    <n v="635.20000000000005"/>
    <n v="514.20000000000005"/>
    <m/>
    <m/>
    <n v="0"/>
    <n v="0"/>
    <n v="65.582352941176481"/>
    <n v="77.02000000000001"/>
    <n v="1114.9000000000001"/>
    <n v="1540.4"/>
    <n v="0"/>
    <m/>
    <n v="0"/>
    <n v="0"/>
    <m/>
    <m/>
    <n v="0"/>
    <n v="0"/>
    <m/>
    <m/>
    <n v="0"/>
    <n v="0"/>
    <n v="58"/>
    <n v="62"/>
    <n v="58"/>
    <n v="62"/>
    <n v="267.74"/>
    <n v="237.93"/>
    <n v="4397.8999999999996"/>
    <n v="4654.7"/>
    <n v="34"/>
    <n v="26"/>
    <n v="34"/>
    <n v="26"/>
    <n v="258.94000000000005"/>
    <n v="172.34000000000003"/>
    <n v="2668.8"/>
    <n v="2068.1999999999998"/>
    <n v="92"/>
    <n v="88"/>
    <n v="92"/>
    <n v="88"/>
    <n v="526.68000000000006"/>
    <n v="410.27000000000004"/>
    <n v="7066.7"/>
    <n v="6722.9"/>
    <n v="0"/>
    <n v="0"/>
    <n v="0"/>
    <n v="0"/>
    <s v=""/>
    <s v=""/>
    <s v=""/>
    <s v=""/>
    <n v="526.68000000000006"/>
    <n v="410.27"/>
    <n v="7066.6999999999989"/>
    <n v="6722.9"/>
  </r>
  <r>
    <x v="1"/>
    <s v="South Arkansas Community College"/>
    <m/>
    <n v="107974"/>
    <x v="9"/>
    <n v="184"/>
    <n v="153"/>
    <n v="5"/>
    <n v="0"/>
    <n v="179"/>
    <n v="153"/>
    <n v="60"/>
    <n v="60"/>
    <n v="179"/>
    <n v="153"/>
    <n v="179"/>
    <n v="153"/>
    <n v="0"/>
    <n v="34"/>
    <n v="0"/>
    <n v="34"/>
    <n v="11"/>
    <n v="2"/>
    <n v="11"/>
    <n v="2"/>
    <m/>
    <m/>
    <n v="0"/>
    <n v="0"/>
    <n v="11"/>
    <n v="36"/>
    <n v="11"/>
    <n v="36"/>
    <n v="0"/>
    <n v="2.56"/>
    <n v="0"/>
    <n v="87.04"/>
    <n v="5.66"/>
    <n v="5.17"/>
    <n v="62.260000000000005"/>
    <n v="10.34"/>
    <m/>
    <m/>
    <n v="0"/>
    <n v="0"/>
    <n v="5.66"/>
    <n v="2.7050000000000001"/>
    <n v="62.260000000000005"/>
    <n v="97.38"/>
    <n v="0"/>
    <n v="83.1"/>
    <n v="0"/>
    <n v="2825.3999999999996"/>
    <n v="90.3"/>
    <n v="128"/>
    <n v="993.3"/>
    <n v="256"/>
    <m/>
    <m/>
    <n v="0"/>
    <n v="0"/>
    <n v="90.3"/>
    <n v="85.594444444444434"/>
    <n v="993.3"/>
    <n v="3081.3999999999996"/>
    <n v="10"/>
    <n v="84"/>
    <n v="10"/>
    <n v="84"/>
    <n v="67"/>
    <n v="10"/>
    <n v="67"/>
    <n v="10"/>
    <m/>
    <m/>
    <n v="0"/>
    <n v="0"/>
    <n v="77"/>
    <n v="94"/>
    <n v="77"/>
    <n v="94"/>
    <n v="5.49"/>
    <n v="2.44"/>
    <n v="54.900000000000006"/>
    <n v="204.96"/>
    <n v="7.32"/>
    <n v="2.68"/>
    <n v="490.44"/>
    <n v="26.8"/>
    <m/>
    <m/>
    <n v="0"/>
    <n v="0"/>
    <n v="7.0823376623376628"/>
    <n v="2.4655319148936172"/>
    <n v="545.34"/>
    <n v="231.76000000000002"/>
    <n v="70.599999999999994"/>
    <n v="84.1"/>
    <n v="706"/>
    <n v="7064.4"/>
    <n v="95.4"/>
    <n v="99.8"/>
    <n v="6391.8"/>
    <n v="998"/>
    <m/>
    <m/>
    <n v="0"/>
    <n v="0"/>
    <n v="92.179220779220785"/>
    <n v="85.770212765957439"/>
    <n v="7097.8"/>
    <n v="8062.4"/>
    <n v="88"/>
    <n v="130"/>
    <n v="88"/>
    <n v="130"/>
    <n v="6.9045454545454552"/>
    <n v="2.5318461538461539"/>
    <n v="607.6"/>
    <n v="329.14"/>
    <n v="91.94431818181819"/>
    <n v="85.721538461538458"/>
    <n v="8091.1"/>
    <n v="11143.8"/>
    <n v="35"/>
    <n v="15"/>
    <n v="35"/>
    <n v="15"/>
    <n v="56"/>
    <n v="8"/>
    <n v="56"/>
    <n v="8"/>
    <m/>
    <m/>
    <n v="0"/>
    <n v="0"/>
    <n v="91"/>
    <n v="23"/>
    <n v="91"/>
    <n v="23"/>
    <n v="2.81"/>
    <n v="2.64"/>
    <n v="98.350000000000009"/>
    <n v="39.6"/>
    <n v="5.53"/>
    <n v="7.21"/>
    <n v="309.68"/>
    <n v="57.68"/>
    <m/>
    <m/>
    <n v="0"/>
    <n v="0"/>
    <n v="4.4838461538461543"/>
    <n v="4.2295652173913041"/>
    <n v="408.03000000000003"/>
    <n v="97.28"/>
    <n v="71.5"/>
    <n v="65.599999999999994"/>
    <n v="2502.5"/>
    <n v="983.99999999999989"/>
    <n v="75.900000000000006"/>
    <n v="65.8"/>
    <n v="4250.4000000000005"/>
    <n v="526.4"/>
    <m/>
    <m/>
    <n v="0"/>
    <n v="0"/>
    <n v="74.207692307692312"/>
    <n v="65.669565217391295"/>
    <n v="6752.9000000000005"/>
    <n v="1510.3999999999999"/>
    <n v="0"/>
    <m/>
    <n v="0"/>
    <n v="0"/>
    <m/>
    <m/>
    <n v="0"/>
    <n v="0"/>
    <m/>
    <m/>
    <n v="0"/>
    <n v="0"/>
    <n v="45"/>
    <n v="133"/>
    <n v="45"/>
    <n v="133"/>
    <n v="153.25"/>
    <n v="331.6"/>
    <n v="3208.5"/>
    <n v="10873.8"/>
    <n v="134"/>
    <n v="20"/>
    <n v="134"/>
    <n v="20"/>
    <n v="862.38000000000011"/>
    <n v="94.82"/>
    <n v="11635.5"/>
    <n v="1780.4"/>
    <n v="179"/>
    <n v="153"/>
    <n v="179"/>
    <n v="153"/>
    <n v="1015.6300000000001"/>
    <n v="426.42"/>
    <n v="14844"/>
    <n v="12654.199999999999"/>
    <n v="0"/>
    <n v="0"/>
    <n v="0"/>
    <n v="0"/>
    <s v=""/>
    <s v=""/>
    <s v=""/>
    <s v=""/>
    <n v="1015.6300000000001"/>
    <n v="426.41999999999996"/>
    <n v="14844"/>
    <n v="12654.199999999999"/>
  </r>
  <r>
    <x v="1"/>
    <s v="Southeast Arkansas College"/>
    <m/>
    <n v="107637"/>
    <x v="9"/>
    <n v="213"/>
    <n v="228"/>
    <n v="10"/>
    <n v="17"/>
    <n v="203"/>
    <n v="211"/>
    <n v="60"/>
    <n v="60"/>
    <n v="203"/>
    <n v="211"/>
    <n v="203"/>
    <n v="211"/>
    <n v="6"/>
    <n v="4"/>
    <n v="6"/>
    <n v="4"/>
    <n v="13"/>
    <n v="10"/>
    <n v="13"/>
    <n v="10"/>
    <m/>
    <m/>
    <n v="0"/>
    <n v="0"/>
    <n v="19"/>
    <n v="14"/>
    <n v="19"/>
    <n v="14"/>
    <n v="3.02"/>
    <n v="3.54"/>
    <n v="18.12"/>
    <n v="14.16"/>
    <n v="4.99"/>
    <n v="4.91"/>
    <n v="64.87"/>
    <n v="49.1"/>
    <m/>
    <m/>
    <n v="0"/>
    <n v="0"/>
    <n v="4.3678947368421062"/>
    <n v="4.5185714285714287"/>
    <n v="82.990000000000023"/>
    <n v="63.260000000000005"/>
    <n v="73.7"/>
    <n v="71"/>
    <n v="442.20000000000005"/>
    <n v="284"/>
    <n v="82.7"/>
    <n v="76.400000000000006"/>
    <n v="1075.1000000000001"/>
    <n v="764"/>
    <m/>
    <m/>
    <n v="0"/>
    <n v="0"/>
    <n v="79.857894736842113"/>
    <n v="74.857142857142861"/>
    <n v="1517.3000000000002"/>
    <n v="1048"/>
    <n v="65"/>
    <n v="86"/>
    <n v="65"/>
    <n v="86"/>
    <n v="42"/>
    <n v="40"/>
    <n v="42"/>
    <n v="40"/>
    <m/>
    <m/>
    <n v="0"/>
    <n v="0"/>
    <n v="107"/>
    <n v="126"/>
    <n v="107"/>
    <n v="126"/>
    <n v="7.3"/>
    <n v="5.0999999999999996"/>
    <n v="474.5"/>
    <n v="438.59999999999997"/>
    <n v="8.89"/>
    <n v="7.23"/>
    <n v="373.38"/>
    <n v="289.20000000000005"/>
    <m/>
    <m/>
    <n v="0"/>
    <n v="0"/>
    <n v="7.9241121495327098"/>
    <n v="5.7761904761904761"/>
    <n v="847.88"/>
    <n v="727.8"/>
    <n v="95"/>
    <n v="89.5"/>
    <n v="6175"/>
    <n v="7697"/>
    <n v="92.4"/>
    <n v="79.2"/>
    <n v="3880.8"/>
    <n v="3168"/>
    <m/>
    <m/>
    <n v="0"/>
    <n v="0"/>
    <n v="93.979439252336448"/>
    <n v="86.230158730158735"/>
    <n v="10055.799999999999"/>
    <n v="10865"/>
    <n v="126"/>
    <n v="140"/>
    <n v="126"/>
    <n v="140"/>
    <n v="7.3878571428571425"/>
    <n v="5.6504285714285709"/>
    <n v="930.87"/>
    <n v="791.06"/>
    <n v="91.85"/>
    <n v="85.092857142857142"/>
    <n v="11573.099999999999"/>
    <n v="11913"/>
    <n v="28"/>
    <n v="42"/>
    <n v="28"/>
    <n v="42"/>
    <n v="49"/>
    <n v="29"/>
    <n v="49"/>
    <n v="29"/>
    <m/>
    <m/>
    <n v="0"/>
    <n v="0"/>
    <n v="77"/>
    <n v="71"/>
    <n v="77"/>
    <n v="71"/>
    <n v="4.71"/>
    <n v="4.0999999999999996"/>
    <n v="131.88"/>
    <n v="172.2"/>
    <n v="5.57"/>
    <n v="5.0599999999999996"/>
    <n v="272.93"/>
    <n v="146.73999999999998"/>
    <m/>
    <m/>
    <n v="0"/>
    <n v="0"/>
    <n v="5.2572727272727269"/>
    <n v="4.4921126760563368"/>
    <n v="404.80999999999995"/>
    <n v="318.93999999999994"/>
    <n v="73.900000000000006"/>
    <n v="69.5"/>
    <n v="2069.2000000000003"/>
    <n v="2919"/>
    <n v="72.7"/>
    <n v="68.7"/>
    <n v="3562.3"/>
    <n v="1992.3000000000002"/>
    <m/>
    <m/>
    <n v="0"/>
    <n v="0"/>
    <n v="73.13636363636364"/>
    <n v="69.173239436619724"/>
    <n v="5631.5"/>
    <n v="4911.3"/>
    <n v="0"/>
    <m/>
    <n v="0"/>
    <n v="0"/>
    <m/>
    <m/>
    <n v="0"/>
    <n v="0"/>
    <m/>
    <m/>
    <n v="0"/>
    <n v="0"/>
    <n v="99"/>
    <n v="132"/>
    <n v="99"/>
    <n v="132"/>
    <n v="624.5"/>
    <n v="624.96"/>
    <n v="8686.4"/>
    <n v="10900"/>
    <n v="104"/>
    <n v="79"/>
    <n v="104"/>
    <n v="79"/>
    <n v="711.18000000000006"/>
    <n v="485.04000000000008"/>
    <n v="8518.2000000000007"/>
    <n v="5924.3"/>
    <n v="203"/>
    <n v="211"/>
    <n v="203"/>
    <n v="211"/>
    <n v="1335.68"/>
    <n v="1110"/>
    <n v="17204.599999999999"/>
    <n v="16824.3"/>
    <n v="0"/>
    <n v="0"/>
    <n v="0"/>
    <n v="0"/>
    <s v=""/>
    <s v=""/>
    <s v=""/>
    <s v=""/>
    <n v="1335.6799999999998"/>
    <n v="1110"/>
    <n v="17204.599999999999"/>
    <n v="16824.3"/>
  </r>
  <r>
    <x v="1"/>
    <s v="Southern Arkansas University Tech"/>
    <m/>
    <n v="107992"/>
    <x v="9"/>
    <n v="140"/>
    <n v="123"/>
    <n v="3"/>
    <n v="1"/>
    <n v="137"/>
    <n v="122"/>
    <n v="60"/>
    <n v="60"/>
    <n v="140"/>
    <n v="122"/>
    <n v="140"/>
    <n v="122"/>
    <n v="27"/>
    <n v="40"/>
    <n v="27"/>
    <n v="40"/>
    <n v="20"/>
    <n v="9"/>
    <n v="20"/>
    <n v="9"/>
    <m/>
    <m/>
    <n v="0"/>
    <n v="0"/>
    <n v="47"/>
    <n v="49"/>
    <n v="47"/>
    <n v="49"/>
    <n v="2.97"/>
    <n v="3.3"/>
    <n v="80.190000000000012"/>
    <n v="132"/>
    <n v="6.5"/>
    <n v="6.99"/>
    <n v="130"/>
    <n v="62.910000000000004"/>
    <m/>
    <m/>
    <n v="0"/>
    <n v="0"/>
    <n v="4.4721276595744683"/>
    <n v="3.9777551020408164"/>
    <n v="210.19"/>
    <n v="194.91"/>
    <n v="79.599999999999994"/>
    <n v="79.7"/>
    <n v="2149.1999999999998"/>
    <n v="3188"/>
    <n v="75.7"/>
    <n v="74.2"/>
    <n v="1514"/>
    <n v="667.80000000000007"/>
    <m/>
    <m/>
    <n v="0"/>
    <n v="0"/>
    <n v="77.940425531914883"/>
    <n v="78.689795918367352"/>
    <n v="3663.1999999999994"/>
    <n v="3855.8"/>
    <n v="47"/>
    <n v="48"/>
    <n v="47"/>
    <n v="48"/>
    <n v="21"/>
    <n v="25"/>
    <n v="21"/>
    <n v="25"/>
    <m/>
    <m/>
    <n v="0"/>
    <n v="0"/>
    <n v="68"/>
    <n v="73"/>
    <n v="68"/>
    <n v="73"/>
    <n v="6.81"/>
    <n v="7.64"/>
    <n v="320.07"/>
    <n v="366.71999999999997"/>
    <n v="12.52"/>
    <n v="12.47"/>
    <n v="262.92"/>
    <n v="311.75"/>
    <m/>
    <m/>
    <n v="0"/>
    <n v="0"/>
    <n v="8.5733823529411772"/>
    <n v="9.2941095890410956"/>
    <n v="582.99"/>
    <n v="678.47"/>
    <n v="65.400000000000006"/>
    <n v="59.1"/>
    <n v="3073.8"/>
    <n v="2836.8"/>
    <n v="69.599999999999994"/>
    <n v="61.5"/>
    <n v="1461.6"/>
    <n v="1537.5"/>
    <m/>
    <m/>
    <n v="0"/>
    <n v="0"/>
    <n v="66.697058823529403"/>
    <n v="59.921917808219177"/>
    <n v="4535.3999999999996"/>
    <n v="4374.3"/>
    <n v="115"/>
    <n v="122"/>
    <n v="115"/>
    <n v="122"/>
    <n v="6.8972173913043484"/>
    <n v="7.1588524590163933"/>
    <n v="793.18000000000006"/>
    <n v="873.38"/>
    <n v="71.29217391304347"/>
    <n v="67.459836065573768"/>
    <n v="8198.5999999999985"/>
    <n v="8230.1"/>
    <n v="4"/>
    <n v="0"/>
    <n v="4"/>
    <n v="0"/>
    <n v="21"/>
    <n v="0"/>
    <n v="21"/>
    <n v="0"/>
    <m/>
    <m/>
    <n v="0"/>
    <n v="0"/>
    <n v="25"/>
    <n v="0"/>
    <n v="25"/>
    <n v="0"/>
    <n v="7.08"/>
    <n v="0"/>
    <n v="28.32"/>
    <n v="0"/>
    <n v="4.1500000000000004"/>
    <n v="0"/>
    <n v="87.15"/>
    <n v="0"/>
    <m/>
    <m/>
    <n v="0"/>
    <n v="0"/>
    <n v="4.6188000000000002"/>
    <n v="0"/>
    <n v="115.47"/>
    <n v="0"/>
    <n v="77.8"/>
    <n v="0"/>
    <n v="311.2"/>
    <n v="0"/>
    <n v="46.4"/>
    <n v="0"/>
    <n v="974.4"/>
    <n v="0"/>
    <m/>
    <m/>
    <n v="0"/>
    <n v="0"/>
    <n v="51.423999999999999"/>
    <n v="0"/>
    <n v="1285.5999999999999"/>
    <n v="0"/>
    <n v="0"/>
    <m/>
    <n v="0"/>
    <n v="0"/>
    <m/>
    <m/>
    <n v="0"/>
    <n v="0"/>
    <m/>
    <m/>
    <n v="0"/>
    <n v="0"/>
    <n v="78"/>
    <n v="88"/>
    <n v="78"/>
    <n v="88"/>
    <n v="428.58"/>
    <n v="498.71999999999997"/>
    <n v="5534.2"/>
    <n v="6024.8"/>
    <n v="62"/>
    <n v="34"/>
    <n v="62"/>
    <n v="34"/>
    <n v="480.07000000000005"/>
    <n v="374.66"/>
    <n v="3950"/>
    <n v="2205.3000000000002"/>
    <n v="140"/>
    <n v="122"/>
    <n v="140"/>
    <n v="122"/>
    <n v="908.65000000000009"/>
    <n v="873.38"/>
    <n v="9484.2000000000007"/>
    <n v="8230.1"/>
    <n v="0"/>
    <n v="0"/>
    <n v="0"/>
    <n v="0"/>
    <s v=""/>
    <s v=""/>
    <s v=""/>
    <s v=""/>
    <n v="908.65000000000009"/>
    <n v="873.38"/>
    <n v="9484.1999999999989"/>
    <n v="8230.1"/>
  </r>
  <r>
    <x v="1"/>
    <s v="University of Arkansas Community College at Batesville"/>
    <m/>
    <n v="106999"/>
    <x v="9"/>
    <n v="233"/>
    <n v="185"/>
    <n v="7"/>
    <n v="4"/>
    <n v="226"/>
    <n v="181"/>
    <n v="60"/>
    <n v="60"/>
    <n v="229"/>
    <n v="181"/>
    <n v="229"/>
    <n v="181"/>
    <n v="24"/>
    <n v="35"/>
    <n v="24"/>
    <n v="35"/>
    <n v="32"/>
    <n v="18"/>
    <n v="32"/>
    <n v="18"/>
    <m/>
    <m/>
    <n v="0"/>
    <n v="0"/>
    <n v="56"/>
    <n v="53"/>
    <n v="56"/>
    <n v="53"/>
    <n v="3.91"/>
    <n v="3.03"/>
    <n v="93.84"/>
    <n v="106.05"/>
    <n v="3.26"/>
    <n v="4.8600000000000003"/>
    <n v="104.32"/>
    <n v="87.48"/>
    <m/>
    <m/>
    <n v="0"/>
    <n v="0"/>
    <n v="3.5385714285714287"/>
    <n v="3.6515094339622642"/>
    <n v="198.16"/>
    <n v="193.53"/>
    <n v="75.5"/>
    <n v="71.900000000000006"/>
    <n v="1812"/>
    <n v="2516.5"/>
    <n v="75.8"/>
    <n v="62.9"/>
    <n v="2425.6"/>
    <n v="1132.2"/>
    <m/>
    <m/>
    <n v="0"/>
    <n v="0"/>
    <n v="75.671428571428578"/>
    <n v="68.843396226415095"/>
    <n v="4237.6000000000004"/>
    <n v="3648.7"/>
    <n v="68"/>
    <n v="73"/>
    <n v="68"/>
    <n v="73"/>
    <n v="48"/>
    <n v="25"/>
    <n v="48"/>
    <n v="25"/>
    <m/>
    <m/>
    <n v="0"/>
    <n v="0"/>
    <n v="116"/>
    <n v="98"/>
    <n v="116"/>
    <n v="98"/>
    <n v="3.18"/>
    <n v="3.78"/>
    <n v="216.24"/>
    <n v="275.94"/>
    <n v="4.04"/>
    <n v="4.33"/>
    <n v="193.92000000000002"/>
    <n v="108.25"/>
    <m/>
    <m/>
    <n v="0"/>
    <n v="0"/>
    <n v="3.5358620689655176"/>
    <n v="3.9203061224489795"/>
    <n v="410.16"/>
    <n v="384.19"/>
    <n v="75.8"/>
    <n v="87.3"/>
    <n v="5154.3999999999996"/>
    <n v="6372.9"/>
    <n v="71.8"/>
    <n v="73"/>
    <n v="3446.3999999999996"/>
    <n v="1825"/>
    <m/>
    <m/>
    <n v="0"/>
    <n v="0"/>
    <n v="74.144827586206887"/>
    <n v="83.652040816326533"/>
    <n v="8600.7999999999993"/>
    <n v="8197.9"/>
    <n v="172"/>
    <n v="151"/>
    <n v="172"/>
    <n v="151"/>
    <n v="3.5367441860465121"/>
    <n v="3.8259602649006625"/>
    <n v="608.32000000000005"/>
    <n v="577.72"/>
    <n v="74.641860465116281"/>
    <n v="78.454304635761574"/>
    <n v="12838.4"/>
    <n v="11846.599999999997"/>
    <n v="44"/>
    <n v="22"/>
    <n v="44"/>
    <n v="22"/>
    <n v="13"/>
    <n v="8"/>
    <n v="13"/>
    <n v="8"/>
    <m/>
    <m/>
    <n v="0"/>
    <n v="0"/>
    <n v="57"/>
    <n v="30"/>
    <n v="57"/>
    <n v="30"/>
    <n v="1.62"/>
    <n v="1.1000000000000001"/>
    <n v="71.28"/>
    <n v="24.200000000000003"/>
    <n v="2.2400000000000002"/>
    <n v="3.61"/>
    <n v="29.120000000000005"/>
    <n v="28.88"/>
    <m/>
    <m/>
    <n v="0"/>
    <n v="0"/>
    <n v="1.76140350877193"/>
    <n v="1.7693333333333332"/>
    <n v="100.4"/>
    <n v="53.08"/>
    <n v="51.3"/>
    <n v="40.6"/>
    <n v="2257.1999999999998"/>
    <n v="893.2"/>
    <n v="52.8"/>
    <n v="58.3"/>
    <n v="686.4"/>
    <n v="466.4"/>
    <m/>
    <m/>
    <n v="0"/>
    <n v="0"/>
    <n v="51.642105263157895"/>
    <n v="45.32"/>
    <n v="2943.6"/>
    <n v="1359.6"/>
    <n v="0"/>
    <m/>
    <n v="0"/>
    <n v="0"/>
    <m/>
    <m/>
    <n v="0"/>
    <n v="0"/>
    <m/>
    <m/>
    <n v="0"/>
    <n v="0"/>
    <n v="136"/>
    <n v="130"/>
    <n v="136"/>
    <n v="130"/>
    <n v="381.36"/>
    <n v="406.19"/>
    <n v="9223.5999999999985"/>
    <n v="9782.6"/>
    <n v="93"/>
    <n v="51"/>
    <n v="93"/>
    <n v="51"/>
    <n v="327.36"/>
    <n v="224.61"/>
    <n v="6558.4"/>
    <n v="3423.6"/>
    <n v="229"/>
    <n v="181"/>
    <n v="229"/>
    <n v="181"/>
    <n v="708.72"/>
    <n v="630.79999999999995"/>
    <n v="15781.999999999998"/>
    <n v="13206.2"/>
    <n v="0"/>
    <n v="0"/>
    <n v="0"/>
    <n v="0"/>
    <s v=""/>
    <s v=""/>
    <s v=""/>
    <s v=""/>
    <n v="708.72"/>
    <n v="630.80000000000007"/>
    <n v="15782"/>
    <n v="13206.199999999997"/>
  </r>
  <r>
    <x v="1"/>
    <s v="University of Arkansas Community College at Hope"/>
    <m/>
    <n v="107725"/>
    <x v="9"/>
    <n v="178"/>
    <n v="186"/>
    <n v="3"/>
    <n v="5"/>
    <n v="175"/>
    <n v="181"/>
    <n v="60"/>
    <n v="60"/>
    <n v="175"/>
    <n v="181"/>
    <n v="175"/>
    <n v="181"/>
    <n v="13"/>
    <n v="15"/>
    <n v="13"/>
    <n v="15"/>
    <n v="29"/>
    <n v="29"/>
    <n v="29"/>
    <n v="29"/>
    <m/>
    <m/>
    <n v="0"/>
    <n v="0"/>
    <n v="42"/>
    <n v="44"/>
    <n v="42"/>
    <n v="44"/>
    <n v="3.33"/>
    <n v="3.94"/>
    <n v="43.29"/>
    <n v="59.1"/>
    <n v="4.9400000000000004"/>
    <n v="4.93"/>
    <n v="143.26000000000002"/>
    <n v="142.97"/>
    <m/>
    <m/>
    <n v="0"/>
    <n v="0"/>
    <n v="4.4416666666666673"/>
    <n v="4.5925000000000002"/>
    <n v="186.55000000000004"/>
    <n v="202.07000000000002"/>
    <n v="67.3"/>
    <n v="62.6"/>
    <n v="874.9"/>
    <n v="939"/>
    <n v="75.599999999999994"/>
    <n v="88.4"/>
    <n v="2192.3999999999996"/>
    <n v="2563.6000000000004"/>
    <m/>
    <m/>
    <n v="0"/>
    <n v="0"/>
    <n v="73.030952380952371"/>
    <n v="79.604545454545459"/>
    <n v="3067.2999999999997"/>
    <n v="3502.6000000000004"/>
    <n v="15"/>
    <n v="17"/>
    <n v="15"/>
    <n v="17"/>
    <n v="68"/>
    <n v="60"/>
    <n v="68"/>
    <n v="60"/>
    <m/>
    <m/>
    <n v="0"/>
    <n v="0"/>
    <n v="83"/>
    <n v="77"/>
    <n v="83"/>
    <n v="77"/>
    <n v="6.01"/>
    <n v="5.58"/>
    <n v="90.149999999999991"/>
    <n v="94.86"/>
    <n v="8.3699999999999992"/>
    <n v="8.25"/>
    <n v="569.16"/>
    <n v="495"/>
    <m/>
    <m/>
    <n v="0"/>
    <n v="0"/>
    <n v="7.9434939759036141"/>
    <n v="7.660519480519481"/>
    <n v="659.31"/>
    <n v="589.86"/>
    <n v="68.099999999999994"/>
    <n v="74.2"/>
    <n v="1021.4999999999999"/>
    <n v="1261.4000000000001"/>
    <n v="78.8"/>
    <n v="89.3"/>
    <n v="5358.4"/>
    <n v="5358"/>
    <m/>
    <m/>
    <n v="0"/>
    <n v="0"/>
    <n v="76.866265060240963"/>
    <n v="85.966233766233756"/>
    <n v="6379.9"/>
    <n v="6619.4"/>
    <n v="125"/>
    <n v="121"/>
    <n v="125"/>
    <n v="121"/>
    <n v="6.7668800000000005"/>
    <n v="6.5448760330578519"/>
    <n v="845.86"/>
    <n v="791.93000000000006"/>
    <n v="75.57759999999999"/>
    <n v="83.652892561983478"/>
    <n v="9447.1999999999989"/>
    <n v="10122"/>
    <n v="9"/>
    <n v="13"/>
    <n v="9"/>
    <n v="13"/>
    <n v="41"/>
    <n v="47"/>
    <n v="41"/>
    <n v="47"/>
    <m/>
    <m/>
    <n v="0"/>
    <n v="0"/>
    <n v="50"/>
    <n v="60"/>
    <n v="50"/>
    <n v="60"/>
    <n v="1.41"/>
    <n v="3.77"/>
    <n v="12.69"/>
    <n v="49.01"/>
    <n v="3.64"/>
    <n v="3.14"/>
    <n v="149.24"/>
    <n v="147.58000000000001"/>
    <m/>
    <m/>
    <n v="0"/>
    <n v="0"/>
    <n v="3.2385999999999999"/>
    <n v="3.2765"/>
    <n v="161.93"/>
    <n v="196.59"/>
    <n v="45.4"/>
    <n v="47.5"/>
    <n v="408.59999999999997"/>
    <n v="617.5"/>
    <n v="51.7"/>
    <n v="57.3"/>
    <n v="2119.7000000000003"/>
    <n v="2693.1"/>
    <m/>
    <m/>
    <n v="0"/>
    <n v="0"/>
    <n v="50.566000000000003"/>
    <n v="55.176666666666662"/>
    <n v="2528.3000000000002"/>
    <n v="3310.6"/>
    <n v="0"/>
    <m/>
    <n v="0"/>
    <n v="0"/>
    <m/>
    <m/>
    <n v="0"/>
    <n v="0"/>
    <m/>
    <m/>
    <n v="0"/>
    <n v="0"/>
    <n v="37"/>
    <n v="45"/>
    <n v="37"/>
    <n v="45"/>
    <n v="146.13"/>
    <n v="202.97"/>
    <n v="2305"/>
    <n v="2817.9"/>
    <n v="138"/>
    <n v="136"/>
    <n v="138"/>
    <n v="136"/>
    <n v="861.66"/>
    <n v="785.55000000000007"/>
    <n v="9670.5"/>
    <n v="10614.7"/>
    <n v="175"/>
    <n v="181"/>
    <n v="175"/>
    <n v="181"/>
    <n v="1007.79"/>
    <n v="988.5200000000001"/>
    <n v="11975.5"/>
    <n v="13432.6"/>
    <n v="0"/>
    <n v="0"/>
    <n v="0"/>
    <n v="0"/>
    <s v=""/>
    <s v=""/>
    <s v=""/>
    <s v=""/>
    <n v="1007.79"/>
    <n v="988.5200000000001"/>
    <n v="11975.5"/>
    <n v="13432.6"/>
  </r>
  <r>
    <x v="1"/>
    <s v="University of Arkansas Community College at Morrilton"/>
    <m/>
    <n v="107585"/>
    <x v="9"/>
    <n v="427"/>
    <n v="359"/>
    <n v="12"/>
    <n v="8"/>
    <n v="415"/>
    <n v="351"/>
    <n v="60"/>
    <n v="60"/>
    <n v="403"/>
    <n v="348"/>
    <n v="403"/>
    <n v="348"/>
    <n v="39"/>
    <n v="56"/>
    <n v="39"/>
    <n v="56"/>
    <n v="2"/>
    <n v="2"/>
    <n v="2"/>
    <n v="2"/>
    <m/>
    <m/>
    <n v="0"/>
    <n v="0"/>
    <n v="41"/>
    <n v="58"/>
    <n v="41"/>
    <n v="58"/>
    <n v="2.54"/>
    <n v="2.4"/>
    <n v="99.06"/>
    <n v="134.4"/>
    <n v="4.63"/>
    <n v="3.46"/>
    <n v="9.26"/>
    <n v="6.92"/>
    <m/>
    <m/>
    <n v="0"/>
    <n v="0"/>
    <n v="2.6419512195121952"/>
    <n v="2.4365517241379311"/>
    <n v="108.32000000000001"/>
    <n v="141.32"/>
    <n v="67.7"/>
    <n v="67"/>
    <n v="2640.3"/>
    <n v="3752"/>
    <n v="77.5"/>
    <n v="75.5"/>
    <n v="155"/>
    <n v="151"/>
    <m/>
    <m/>
    <n v="0"/>
    <n v="0"/>
    <n v="68.178048780487813"/>
    <n v="67.293103448275858"/>
    <n v="2795.3"/>
    <n v="3902.9999999999995"/>
    <n v="191"/>
    <n v="120"/>
    <n v="191"/>
    <n v="120"/>
    <n v="22"/>
    <n v="20"/>
    <n v="22"/>
    <n v="20"/>
    <m/>
    <m/>
    <n v="0"/>
    <n v="0"/>
    <n v="213"/>
    <n v="140"/>
    <n v="213"/>
    <n v="140"/>
    <n v="4.04"/>
    <n v="4.25"/>
    <n v="771.64"/>
    <n v="510"/>
    <n v="6.97"/>
    <n v="5.22"/>
    <n v="153.34"/>
    <n v="104.39999999999999"/>
    <m/>
    <m/>
    <n v="0"/>
    <n v="0"/>
    <n v="4.3426291079812209"/>
    <n v="4.3885714285714288"/>
    <n v="924.98"/>
    <n v="614.4"/>
    <n v="78.5"/>
    <n v="74"/>
    <n v="14993.5"/>
    <n v="8880"/>
    <n v="84"/>
    <n v="81.2"/>
    <n v="1848"/>
    <n v="1624"/>
    <m/>
    <m/>
    <n v="0"/>
    <n v="0"/>
    <n v="79.068075117370896"/>
    <n v="75.028571428571425"/>
    <n v="16841.5"/>
    <n v="10504"/>
    <n v="254"/>
    <n v="198"/>
    <n v="254"/>
    <n v="198"/>
    <n v="4.0681102362204724"/>
    <n v="3.816767676767677"/>
    <n v="1033.3"/>
    <n v="755.72"/>
    <n v="77.310236220472433"/>
    <n v="72.762626262626256"/>
    <n v="19636.8"/>
    <n v="14406.999999999998"/>
    <n v="91"/>
    <n v="97"/>
    <n v="91"/>
    <n v="97"/>
    <n v="58"/>
    <n v="46"/>
    <n v="58"/>
    <n v="46"/>
    <m/>
    <m/>
    <n v="0"/>
    <n v="0"/>
    <n v="149"/>
    <n v="143"/>
    <n v="149"/>
    <n v="143"/>
    <n v="3.64"/>
    <n v="3.47"/>
    <n v="331.24"/>
    <n v="336.59000000000003"/>
    <n v="4.68"/>
    <n v="3.43"/>
    <n v="271.44"/>
    <n v="157.78"/>
    <m/>
    <m/>
    <n v="0"/>
    <n v="0"/>
    <n v="4.0448322147651012"/>
    <n v="3.4571328671328674"/>
    <n v="602.68000000000006"/>
    <n v="494.37000000000006"/>
    <n v="67.099999999999994"/>
    <n v="65.5"/>
    <n v="6106.0999999999995"/>
    <n v="6353.5"/>
    <n v="66.8"/>
    <n v="62.1"/>
    <n v="3874.3999999999996"/>
    <n v="2856.6"/>
    <m/>
    <m/>
    <n v="0"/>
    <n v="0"/>
    <n v="66.983221476510067"/>
    <n v="64.40629370629371"/>
    <n v="9980.5"/>
    <n v="9210.1"/>
    <n v="0"/>
    <n v="7"/>
    <n v="0"/>
    <n v="7"/>
    <m/>
    <n v="2.2000000000000002"/>
    <n v="0"/>
    <n v="15.400000000000002"/>
    <m/>
    <n v="59.3"/>
    <n v="0"/>
    <n v="415.09999999999997"/>
    <n v="321"/>
    <n v="273"/>
    <n v="321"/>
    <n v="273"/>
    <n v="1201.94"/>
    <n v="980.99"/>
    <n v="23739.899999999998"/>
    <n v="18985.5"/>
    <n v="82"/>
    <n v="68"/>
    <n v="82"/>
    <n v="68"/>
    <n v="434.03999999999996"/>
    <n v="269.10000000000002"/>
    <n v="5877.4"/>
    <n v="4631.6000000000004"/>
    <n v="403"/>
    <n v="341"/>
    <n v="403"/>
    <n v="341"/>
    <n v="1635.98"/>
    <n v="1250.0900000000001"/>
    <n v="29617.299999999996"/>
    <n v="23617.1"/>
    <n v="0"/>
    <n v="0"/>
    <n v="0"/>
    <n v="0"/>
    <s v=""/>
    <s v=""/>
    <s v=""/>
    <s v=""/>
    <n v="1635.98"/>
    <n v="1265.4900000000002"/>
    <n v="29617.3"/>
    <n v="24032.199999999997"/>
  </r>
  <r>
    <x v="2"/>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
    <s v="Florida Atlantic University "/>
    <m/>
    <n v="133669"/>
    <x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
    <s v="Eastern Florida State College"/>
    <s v="Reclassified: Met the criteria for Two-Year with Bachelor's in 2015-16, 2016-17, and 2017-18. "/>
    <n v="132693"/>
    <x v="10"/>
    <n v="2174"/>
    <n v="2102"/>
    <n v="30"/>
    <n v="45"/>
    <n v="2144"/>
    <n v="2057"/>
    <n v="60"/>
    <n v="60"/>
    <n v="2144"/>
    <n v="2057"/>
    <n v="2144"/>
    <n v="2057"/>
    <n v="359"/>
    <n v="334"/>
    <n v="359"/>
    <n v="334"/>
    <n v="130"/>
    <n v="190"/>
    <n v="130"/>
    <n v="190"/>
    <n v="383"/>
    <n v="320"/>
    <n v="383"/>
    <n v="320"/>
    <n v="872"/>
    <n v="844"/>
    <n v="872"/>
    <n v="844"/>
    <n v="3.5390000000000001"/>
    <n v="3.1107999999999998"/>
    <n v="1270.501"/>
    <n v="1039.0072"/>
    <n v="4.2731000000000003"/>
    <n v="3.2553000000000001"/>
    <n v="555.50300000000004"/>
    <n v="618.50700000000006"/>
    <n v="0.58220000000000005"/>
    <n v="0.51719999999999999"/>
    <n v="222.98260000000002"/>
    <n v="165.50399999999999"/>
    <n v="2.3497552752293576"/>
    <n v="2.1599741706161137"/>
    <n v="2048.9865999999997"/>
    <n v="1823.0182"/>
    <n v="74.0334"/>
    <n v="72.152699999999996"/>
    <n v="26577.990600000001"/>
    <n v="24099.001799999998"/>
    <n v="73.776899999999998"/>
    <n v="68.357900000000001"/>
    <n v="9590.9969999999994"/>
    <n v="12988.001"/>
    <n v="64.712800000000001"/>
    <n v="64.518799999999999"/>
    <n v="24785.002400000001"/>
    <n v="20646.016"/>
    <n v="69.901364678899085"/>
    <n v="68.404050710900478"/>
    <n v="60953.990000000005"/>
    <n v="57733.018800000005"/>
    <n v="538"/>
    <n v="489"/>
    <n v="538"/>
    <n v="489"/>
    <n v="192"/>
    <n v="190"/>
    <n v="192"/>
    <n v="190"/>
    <n v="0"/>
    <n v="0"/>
    <n v="0"/>
    <n v="0"/>
    <n v="730"/>
    <n v="679"/>
    <n v="730"/>
    <n v="679"/>
    <n v="4.6775000000000002"/>
    <n v="4.2801999999999998"/>
    <n v="2516.4949999999999"/>
    <n v="2093.0178000000001"/>
    <n v="5.6197999999999997"/>
    <n v="5.6841999999999997"/>
    <n v="1079.0016000000001"/>
    <n v="1079.998"/>
    <n v="0"/>
    <n v="0"/>
    <n v="0"/>
    <n v="0"/>
    <n v="4.9253378082191777"/>
    <n v="4.6730718703976439"/>
    <n v="3595.4965999999995"/>
    <n v="3173.0158000000001"/>
    <n v="75.726799999999997"/>
    <n v="72.515299999999996"/>
    <n v="40741.018400000001"/>
    <n v="35459.981699999997"/>
    <n v="73.333299999999994"/>
    <n v="73.447400000000002"/>
    <n v="14079.993599999998"/>
    <n v="13955.006000000001"/>
    <n v="0"/>
    <n v="0"/>
    <n v="0"/>
    <n v="0"/>
    <n v="75.097276712328764"/>
    <n v="72.776123269513988"/>
    <n v="54821.011999999995"/>
    <n v="49414.987699999998"/>
    <n v="1602"/>
    <n v="1523"/>
    <n v="1602"/>
    <n v="1523"/>
    <n v="3.5233977528089881"/>
    <n v="3.2803900196979643"/>
    <n v="5644.4831999999988"/>
    <n v="4996.0339999999997"/>
    <n v="72.269039950062421"/>
    <n v="70.353254432042021"/>
    <n v="115775.00199999999"/>
    <n v="107148.0065"/>
    <n v="213"/>
    <n v="194"/>
    <n v="213"/>
    <n v="194"/>
    <n v="183"/>
    <n v="181"/>
    <n v="183"/>
    <n v="181"/>
    <n v="0"/>
    <n v="0"/>
    <n v="0"/>
    <n v="0"/>
    <n v="396"/>
    <n v="375"/>
    <n v="396"/>
    <n v="375"/>
    <n v="3.6526000000000001"/>
    <n v="3.1778"/>
    <n v="778.00380000000007"/>
    <n v="616.4932"/>
    <n v="4.4290000000000003"/>
    <n v="3.9586000000000001"/>
    <n v="810.50700000000006"/>
    <n v="716.50660000000005"/>
    <n v="0"/>
    <n v="0"/>
    <n v="0"/>
    <n v="0"/>
    <n v="4.0113909090909088"/>
    <n v="3.5546661333333334"/>
    <n v="1588.5107999999998"/>
    <n v="1332.9998000000001"/>
    <n v="55.821599999999997"/>
    <n v="52.804099999999998"/>
    <n v="11890.0008"/>
    <n v="10243.9954"/>
    <n v="48.305999999999997"/>
    <n v="50.226500000000001"/>
    <n v="8839.9979999999996"/>
    <n v="9090.9965000000011"/>
    <n v="0"/>
    <n v="0"/>
    <n v="0"/>
    <n v="0"/>
    <n v="52.348481818181824"/>
    <n v="51.559978400000006"/>
    <n v="20729.998800000001"/>
    <n v="19334.991900000001"/>
    <n v="146"/>
    <n v="159"/>
    <n v="146"/>
    <n v="159"/>
    <n v="5.3596000000000004"/>
    <n v="3.9340000000000002"/>
    <n v="782.50160000000005"/>
    <n v="625.50599999999997"/>
    <n v="72.253399999999999"/>
    <n v="64.182400000000001"/>
    <n v="10548.9964"/>
    <n v="10205.0016"/>
    <n v="1110"/>
    <n v="1017"/>
    <n v="1110"/>
    <n v="1017"/>
    <n v="4564.9998000000005"/>
    <n v="3748.5182"/>
    <n v="79209.0098"/>
    <n v="69802.978899999987"/>
    <n v="505"/>
    <n v="561"/>
    <n v="505"/>
    <n v="561"/>
    <n v="2445.0116000000003"/>
    <n v="2415.0116000000003"/>
    <n v="32510.988599999997"/>
    <n v="36034.003500000006"/>
    <n v="1615"/>
    <n v="1578"/>
    <n v="1615"/>
    <n v="1578"/>
    <n v="7010.0114000000012"/>
    <n v="6163.5298000000003"/>
    <n v="111719.9984"/>
    <n v="105836.98239999999"/>
    <n v="383"/>
    <n v="320"/>
    <n v="383"/>
    <n v="320"/>
    <n v="222.98260000000002"/>
    <n v="165.50399999999999"/>
    <n v="24785.002400000001"/>
    <n v="20646.016"/>
    <n v="8015.4955999999984"/>
    <n v="6954.5397999999996"/>
    <n v="147053.99719999998"/>
    <n v="136688"/>
  </r>
  <r>
    <x v="3"/>
    <s v="Broward College "/>
    <m/>
    <n v="132709"/>
    <x v="10"/>
    <n v="4914"/>
    <n v="5128"/>
    <n v="34"/>
    <n v="33"/>
    <n v="4880"/>
    <n v="5095"/>
    <n v="60"/>
    <n v="60"/>
    <n v="4880"/>
    <n v="5095"/>
    <n v="4880"/>
    <n v="5095"/>
    <n v="140"/>
    <n v="145"/>
    <n v="140"/>
    <n v="145"/>
    <n v="75"/>
    <n v="98"/>
    <n v="75"/>
    <n v="98"/>
    <n v="169"/>
    <n v="187"/>
    <n v="169"/>
    <n v="187"/>
    <n v="384"/>
    <n v="430"/>
    <n v="384"/>
    <n v="430"/>
    <n v="2.8893"/>
    <n v="2.7275999999999998"/>
    <n v="404.50200000000001"/>
    <n v="395.50199999999995"/>
    <n v="3.18"/>
    <n v="3.2806000000000002"/>
    <n v="238.5"/>
    <n v="321.49880000000002"/>
    <n v="0.94379999999999997"/>
    <n v="1"/>
    <n v="159.50219999999999"/>
    <n v="187"/>
    <n v="2.0898546874999999"/>
    <n v="2.1023274418604654"/>
    <n v="802.50419999999997"/>
    <n v="904.00080000000014"/>
    <n v="67.171400000000006"/>
    <n v="66.634500000000003"/>
    <n v="9403.996000000001"/>
    <n v="9662.0025000000005"/>
    <n v="67.653300000000002"/>
    <n v="65.469399999999993"/>
    <n v="5073.9975000000004"/>
    <n v="6416.0011999999997"/>
    <n v="67.532499999999999"/>
    <n v="66.187200000000004"/>
    <n v="11412.9925"/>
    <n v="12377.0064"/>
    <n v="67.424442708333331"/>
    <n v="66.174442093023259"/>
    <n v="25890.985999999997"/>
    <n v="28455.010100000003"/>
    <n v="1745"/>
    <n v="1769"/>
    <n v="1745"/>
    <n v="1769"/>
    <n v="1209"/>
    <n v="1331"/>
    <n v="1209"/>
    <n v="1331"/>
    <n v="0"/>
    <n v="0"/>
    <n v="0"/>
    <n v="0"/>
    <n v="2954"/>
    <n v="3100"/>
    <n v="2954"/>
    <n v="3100"/>
    <n v="4.5183"/>
    <n v="4.4480000000000004"/>
    <n v="7884.4335000000001"/>
    <n v="7868.5120000000006"/>
    <n v="5.5152999999999999"/>
    <n v="5.4042000000000003"/>
    <n v="6667.9976999999999"/>
    <n v="7192.9902000000002"/>
    <n v="0"/>
    <n v="0"/>
    <n v="0"/>
    <n v="0"/>
    <n v="4.9263477318889635"/>
    <n v="4.858549096774194"/>
    <n v="14552.431199999997"/>
    <n v="15061.502200000001"/>
    <n v="74.753"/>
    <n v="74.188199999999995"/>
    <n v="130443.985"/>
    <n v="131238.9258"/>
    <n v="74.130700000000004"/>
    <n v="74.345600000000005"/>
    <n v="89624.016300000003"/>
    <n v="98953.993600000002"/>
    <n v="0"/>
    <n v="0"/>
    <n v="0"/>
    <n v="0"/>
    <n v="74.498307819905222"/>
    <n v="74.255780451612907"/>
    <n v="220068.00130000003"/>
    <n v="230192.91940000001"/>
    <n v="3338"/>
    <n v="3530"/>
    <n v="3338"/>
    <n v="3530"/>
    <n v="4.6000405632115031"/>
    <n v="4.5228053824362604"/>
    <n v="15354.935399999997"/>
    <n v="15965.502999999999"/>
    <n v="73.684537837028174"/>
    <n v="73.271368130311629"/>
    <n v="245958.98730000004"/>
    <n v="258647.92950000006"/>
    <n v="342"/>
    <n v="397"/>
    <n v="342"/>
    <n v="397"/>
    <n v="618"/>
    <n v="614"/>
    <n v="618"/>
    <n v="614"/>
    <n v="0"/>
    <n v="0"/>
    <n v="0"/>
    <n v="0"/>
    <n v="960"/>
    <n v="1011"/>
    <n v="960"/>
    <n v="1011"/>
    <n v="3.2909000000000002"/>
    <n v="3.1850999999999998"/>
    <n v="1125.4878000000001"/>
    <n v="1264.4847"/>
    <n v="4.1901000000000002"/>
    <n v="3.9927000000000001"/>
    <n v="2589.4818"/>
    <n v="2451.5178000000001"/>
    <n v="0"/>
    <n v="0"/>
    <n v="0"/>
    <n v="0"/>
    <n v="3.8697600000000003"/>
    <n v="3.6755712166172105"/>
    <n v="3714.9696000000004"/>
    <n v="3716.0025000000001"/>
    <n v="53.954099999999997"/>
    <n v="51.874099999999999"/>
    <n v="18452.302199999998"/>
    <n v="20594.0177"/>
    <n v="48.808599999999998"/>
    <n v="47.303100000000001"/>
    <n v="30163.714799999998"/>
    <n v="29044.1034"/>
    <n v="0"/>
    <n v="0"/>
    <n v="0"/>
    <n v="0"/>
    <n v="50.64168437499999"/>
    <n v="49.098042631058362"/>
    <n v="48616.016999999993"/>
    <n v="49638.121100000004"/>
    <n v="582"/>
    <n v="554"/>
    <n v="582"/>
    <n v="554"/>
    <n v="3.8273000000000001"/>
    <n v="3.5226000000000002"/>
    <n v="2227.4886000000001"/>
    <n v="1951.5204000000001"/>
    <n v="63.454599999999999"/>
    <n v="62.265300000000003"/>
    <n v="36930.5772"/>
    <n v="34494.976200000005"/>
    <n v="2227"/>
    <n v="2311"/>
    <n v="2227"/>
    <n v="2311"/>
    <n v="9414.4233000000004"/>
    <n v="9528.4987000000001"/>
    <n v="158300.28320000001"/>
    <n v="161494.946"/>
    <n v="1902"/>
    <n v="2043"/>
    <n v="1902"/>
    <n v="2043"/>
    <n v="9495.9794999999995"/>
    <n v="9966.006800000001"/>
    <n v="124861.7286"/>
    <n v="134414.09820000001"/>
    <n v="4129"/>
    <n v="4354"/>
    <n v="4129"/>
    <n v="4354"/>
    <n v="18910.4028"/>
    <n v="19494.505499999999"/>
    <n v="283162.01179999998"/>
    <n v="295909.0442"/>
    <n v="169"/>
    <n v="187"/>
    <n v="169"/>
    <n v="187"/>
    <n v="159.50219999999999"/>
    <n v="187"/>
    <n v="11412.9925"/>
    <n v="12377.0064"/>
    <n v="21297.393599999999"/>
    <n v="21633.025900000001"/>
    <n v="331505.58150000003"/>
    <n v="342781.02680000011"/>
  </r>
  <r>
    <x v="3"/>
    <s v="College of Central Florida"/>
    <m/>
    <n v="132851"/>
    <x v="10"/>
    <n v="909"/>
    <n v="949"/>
    <n v="6"/>
    <n v="12"/>
    <n v="903"/>
    <n v="937"/>
    <n v="60"/>
    <n v="60"/>
    <n v="903"/>
    <n v="937"/>
    <n v="903"/>
    <n v="937"/>
    <n v="82"/>
    <n v="143"/>
    <n v="82"/>
    <n v="143"/>
    <n v="36"/>
    <n v="44"/>
    <n v="36"/>
    <n v="44"/>
    <n v="84"/>
    <n v="71"/>
    <n v="84"/>
    <n v="71"/>
    <n v="202"/>
    <n v="258"/>
    <n v="202"/>
    <n v="258"/>
    <n v="2.5731999999999999"/>
    <n v="2.5"/>
    <n v="211.00239999999999"/>
    <n v="357.5"/>
    <n v="4.4583000000000004"/>
    <n v="2.75"/>
    <n v="160.49880000000002"/>
    <n v="121"/>
    <n v="0.89290000000000003"/>
    <n v="1"/>
    <n v="75.003600000000006"/>
    <n v="71"/>
    <n v="2.2104198019801982"/>
    <n v="2.1298449612403099"/>
    <n v="446.50480000000005"/>
    <n v="549.5"/>
    <n v="69.780500000000004"/>
    <n v="71.986000000000004"/>
    <n v="5722.0010000000002"/>
    <n v="10293.998000000001"/>
    <n v="70.083299999999994"/>
    <n v="73.295500000000004"/>
    <n v="2522.9987999999998"/>
    <n v="3225.0020000000004"/>
    <n v="65.178600000000003"/>
    <n v="63.549300000000002"/>
    <n v="5475.0024000000003"/>
    <n v="4512.0003000000006"/>
    <n v="67.920802970297018"/>
    <n v="69.887598062015513"/>
    <n v="13720.002199999997"/>
    <n v="18031.000300000003"/>
    <n v="244"/>
    <n v="248"/>
    <n v="244"/>
    <n v="248"/>
    <n v="144"/>
    <n v="156"/>
    <n v="144"/>
    <n v="156"/>
    <n v="0"/>
    <n v="0"/>
    <n v="0"/>
    <n v="0"/>
    <n v="388"/>
    <n v="404"/>
    <n v="388"/>
    <n v="404"/>
    <n v="4.2910000000000004"/>
    <n v="4.2560000000000002"/>
    <n v="1047.0040000000001"/>
    <n v="1055.4880000000001"/>
    <n v="5.2778"/>
    <n v="5.3269000000000002"/>
    <n v="760.00319999999999"/>
    <n v="830.99639999999999"/>
    <n v="0"/>
    <n v="0"/>
    <n v="0"/>
    <n v="0"/>
    <n v="4.6572350515463921"/>
    <n v="4.6695158415841584"/>
    <n v="1807.0072"/>
    <n v="1886.4844000000001"/>
    <n v="75.713099999999997"/>
    <n v="76.612899999999996"/>
    <n v="18473.9964"/>
    <n v="18999.999199999998"/>
    <n v="76.597200000000001"/>
    <n v="77.673100000000005"/>
    <n v="11029.996800000001"/>
    <n v="12117.0036"/>
    <n v="0"/>
    <n v="0"/>
    <n v="0"/>
    <n v="0"/>
    <n v="76.041219587628873"/>
    <n v="77.022284158415843"/>
    <n v="29503.993200000004"/>
    <n v="31117.002800000002"/>
    <n v="590"/>
    <n v="662"/>
    <n v="590"/>
    <n v="662"/>
    <n v="3.8195118644067798"/>
    <n v="3.6797347432024172"/>
    <n v="2253.5120000000002"/>
    <n v="2435.9844000000003"/>
    <n v="73.261009152542371"/>
    <n v="74.241696525679757"/>
    <n v="43223.9954"/>
    <n v="49148.003100000002"/>
    <n v="79"/>
    <n v="83"/>
    <n v="79"/>
    <n v="83"/>
    <n v="92"/>
    <n v="91"/>
    <n v="92"/>
    <n v="91"/>
    <n v="2"/>
    <n v="1"/>
    <n v="2"/>
    <n v="1"/>
    <n v="173"/>
    <n v="175"/>
    <n v="173"/>
    <n v="175"/>
    <n v="3.4872999999999998"/>
    <n v="2.4518"/>
    <n v="275.49669999999998"/>
    <n v="203.49940000000001"/>
    <n v="4.2446000000000002"/>
    <n v="3.9121000000000001"/>
    <n v="390.50319999999999"/>
    <n v="356.00110000000001"/>
    <n v="8.25"/>
    <n v="9.5"/>
    <n v="16.5"/>
    <n v="9.5"/>
    <n v="3.9450861271676301"/>
    <n v="3.2514314285714283"/>
    <n v="682.49990000000003"/>
    <n v="569.00049999999999"/>
    <n v="58.683500000000002"/>
    <n v="50.253"/>
    <n v="4635.9965000000002"/>
    <n v="4170.9989999999998"/>
    <n v="51.902200000000001"/>
    <n v="51.846200000000003"/>
    <n v="4775.0024000000003"/>
    <n v="4718.0042000000003"/>
    <n v="66"/>
    <n v="87"/>
    <n v="132"/>
    <n v="87"/>
    <n v="55.16184335260116"/>
    <n v="51.291446857142851"/>
    <n v="9542.9989000000005"/>
    <n v="8976.0031999999992"/>
    <n v="140"/>
    <n v="100"/>
    <n v="140"/>
    <n v="100"/>
    <n v="4.1071"/>
    <n v="5.0449999999999999"/>
    <n v="574.99400000000003"/>
    <n v="504.5"/>
    <n v="71.492900000000006"/>
    <n v="80.08"/>
    <n v="10009.006000000001"/>
    <n v="8008"/>
    <n v="405"/>
    <n v="474"/>
    <n v="405"/>
    <n v="474"/>
    <n v="1533.5031000000001"/>
    <n v="1616.4874"/>
    <n v="28831.993900000001"/>
    <n v="33464.996199999994"/>
    <n v="272"/>
    <n v="291"/>
    <n v="272"/>
    <n v="291"/>
    <n v="1311.0052000000001"/>
    <n v="1307.9974999999999"/>
    <n v="18327.998"/>
    <n v="20060.0098"/>
    <n v="677"/>
    <n v="765"/>
    <n v="677"/>
    <n v="765"/>
    <n v="2844.5083000000004"/>
    <n v="2924.4848999999999"/>
    <n v="47159.991900000001"/>
    <n v="53525.005999999994"/>
    <n v="86"/>
    <n v="72"/>
    <n v="86"/>
    <n v="72"/>
    <n v="91.503600000000006"/>
    <n v="80.5"/>
    <n v="5607.0024000000003"/>
    <n v="4599.0003000000006"/>
    <n v="3511.0059000000006"/>
    <n v="3509.4849000000004"/>
    <n v="62776.0003"/>
    <n v="66132.006300000008"/>
  </r>
  <r>
    <x v="3"/>
    <s v="Chipola College "/>
    <m/>
    <n v="133021"/>
    <x v="10"/>
    <n v="223"/>
    <n v="237"/>
    <n v="5"/>
    <n v="6"/>
    <n v="218"/>
    <n v="231"/>
    <n v="60"/>
    <n v="60"/>
    <n v="218"/>
    <n v="231"/>
    <n v="218"/>
    <n v="231"/>
    <n v="97"/>
    <n v="88"/>
    <n v="97"/>
    <n v="88"/>
    <n v="9"/>
    <n v="13"/>
    <n v="9"/>
    <n v="13"/>
    <n v="13"/>
    <n v="5"/>
    <n v="13"/>
    <n v="5"/>
    <n v="119"/>
    <n v="106"/>
    <n v="119"/>
    <n v="106"/>
    <n v="2.7887"/>
    <n v="2.5909"/>
    <n v="270.50389999999999"/>
    <n v="227.9992"/>
    <n v="2.3889"/>
    <n v="2.4615"/>
    <n v="21.5001"/>
    <n v="31.999500000000001"/>
    <n v="0.76919999999999999"/>
    <n v="1"/>
    <n v="9.9995999999999992"/>
    <n v="5"/>
    <n v="2.53784537815126"/>
    <n v="2.4999877358490563"/>
    <n v="302.00359999999995"/>
    <n v="264.99869999999999"/>
    <n v="74.391800000000003"/>
    <n v="76.920500000000004"/>
    <n v="7216.0046000000002"/>
    <n v="6769.0040000000008"/>
    <n v="68.888900000000007"/>
    <n v="68.384600000000006"/>
    <n v="620.00010000000009"/>
    <n v="888.99980000000005"/>
    <n v="68.538499999999999"/>
    <n v="67.400000000000006"/>
    <n v="891.00049999999999"/>
    <n v="337"/>
    <n v="73.336178151260498"/>
    <n v="75.424564150943397"/>
    <n v="8727.0051999999996"/>
    <n v="7995.0038000000004"/>
    <n v="49"/>
    <n v="58"/>
    <n v="49"/>
    <n v="58"/>
    <n v="12"/>
    <n v="9"/>
    <n v="12"/>
    <n v="9"/>
    <n v="0"/>
    <n v="0"/>
    <n v="0"/>
    <n v="0"/>
    <n v="61"/>
    <n v="67"/>
    <n v="61"/>
    <n v="67"/>
    <n v="4.6939000000000002"/>
    <n v="4.2413999999999996"/>
    <n v="230.00110000000001"/>
    <n v="246.00119999999998"/>
    <n v="5.8333000000000004"/>
    <n v="4.2778"/>
    <n v="69.999600000000001"/>
    <n v="38.5002"/>
    <n v="0"/>
    <n v="0"/>
    <n v="0"/>
    <n v="0"/>
    <n v="4.9180442622950817"/>
    <n v="4.2462895522388058"/>
    <n v="300.00069999999999"/>
    <n v="284.50139999999999"/>
    <n v="77.530600000000007"/>
    <n v="75.069000000000003"/>
    <n v="3798.9994000000002"/>
    <n v="4354.0020000000004"/>
    <n v="63.5"/>
    <n v="70.666700000000006"/>
    <n v="762"/>
    <n v="636.00030000000004"/>
    <n v="0"/>
    <n v="0"/>
    <n v="0"/>
    <n v="0"/>
    <n v="74.770481967213129"/>
    <n v="74.477646268656713"/>
    <n v="4560.9994000000006"/>
    <n v="4990.0023000000001"/>
    <n v="180"/>
    <n v="173"/>
    <n v="180"/>
    <n v="173"/>
    <n v="3.3444683333333329"/>
    <n v="3.1763011560693641"/>
    <n v="602.00429999999994"/>
    <n v="549.50009999999997"/>
    <n v="73.822247777777775"/>
    <n v="75.057838728323702"/>
    <n v="13288.0046"/>
    <n v="12985.006100000001"/>
    <n v="19"/>
    <n v="36"/>
    <n v="19"/>
    <n v="36"/>
    <n v="7"/>
    <n v="12"/>
    <n v="7"/>
    <n v="12"/>
    <n v="0"/>
    <n v="0"/>
    <n v="0"/>
    <n v="0"/>
    <n v="26"/>
    <n v="48"/>
    <n v="26"/>
    <n v="48"/>
    <n v="3.2894999999999999"/>
    <n v="2.3889"/>
    <n v="62.500499999999995"/>
    <n v="86.000399999999999"/>
    <n v="3.1429"/>
    <n v="3.9167000000000001"/>
    <n v="22.000299999999999"/>
    <n v="47.000399999999999"/>
    <n v="0"/>
    <n v="0"/>
    <n v="0"/>
    <n v="0"/>
    <n v="3.2500307692307691"/>
    <n v="2.7708499999999998"/>
    <n v="84.500799999999998"/>
    <n v="133.0008"/>
    <n v="66.947400000000002"/>
    <n v="49.055599999999998"/>
    <n v="1272.0006000000001"/>
    <n v="1766.0016000000001"/>
    <n v="47.142899999999997"/>
    <n v="49.5"/>
    <n v="330.00029999999998"/>
    <n v="594"/>
    <n v="0"/>
    <n v="0"/>
    <n v="0"/>
    <n v="0"/>
    <n v="61.615419230769234"/>
    <n v="49.166699999999999"/>
    <n v="1602.0009"/>
    <n v="2360.0016000000001"/>
    <n v="12"/>
    <n v="10"/>
    <n v="12"/>
    <n v="10"/>
    <n v="5.0833000000000004"/>
    <n v="4.2"/>
    <n v="60.999600000000001"/>
    <n v="42"/>
    <n v="67.083299999999994"/>
    <n v="66"/>
    <n v="804.99959999999987"/>
    <n v="660"/>
    <n v="165"/>
    <n v="182"/>
    <n v="165"/>
    <n v="182"/>
    <n v="563.00549999999998"/>
    <n v="560.00080000000003"/>
    <n v="12287.0046"/>
    <n v="12889.007600000001"/>
    <n v="28"/>
    <n v="34"/>
    <n v="28"/>
    <n v="34"/>
    <n v="113.5"/>
    <n v="117.5001"/>
    <n v="1712.0004000000001"/>
    <n v="2119.0001000000002"/>
    <n v="193"/>
    <n v="216"/>
    <n v="193"/>
    <n v="216"/>
    <n v="676.50549999999998"/>
    <n v="677.5009"/>
    <n v="13999.005000000001"/>
    <n v="15008.007700000002"/>
    <n v="13"/>
    <n v="5"/>
    <n v="13"/>
    <n v="5"/>
    <n v="9.9995999999999992"/>
    <n v="5"/>
    <n v="891.00049999999999"/>
    <n v="337"/>
    <n v="747.50469999999996"/>
    <n v="724.5009"/>
    <n v="15695.005099999998"/>
    <n v="16005.0077"/>
  </r>
  <r>
    <x v="3"/>
    <s v="Daytona State College "/>
    <m/>
    <n v="133386"/>
    <x v="10"/>
    <n v="1551"/>
    <n v="1602"/>
    <n v="21"/>
    <n v="16"/>
    <n v="1530"/>
    <n v="1586"/>
    <n v="60"/>
    <n v="60"/>
    <n v="1530"/>
    <n v="1586"/>
    <n v="1530"/>
    <n v="1586"/>
    <n v="158"/>
    <n v="158"/>
    <n v="158"/>
    <n v="158"/>
    <n v="85"/>
    <n v="140"/>
    <n v="85"/>
    <n v="140"/>
    <n v="191"/>
    <n v="130"/>
    <n v="191"/>
    <n v="130"/>
    <n v="434"/>
    <n v="428"/>
    <n v="434"/>
    <n v="428"/>
    <n v="3.5348000000000002"/>
    <n v="2.6930000000000001"/>
    <n v="558.49840000000006"/>
    <n v="425.49400000000003"/>
    <n v="3.1646999999999998"/>
    <n v="2.7179000000000002"/>
    <n v="268.99950000000001"/>
    <n v="380.50600000000003"/>
    <n v="0.65449999999999997"/>
    <n v="0.59619999999999995"/>
    <n v="125.00949999999999"/>
    <n v="77.506"/>
    <n v="2.1947175115207376"/>
    <n v="2.064266355140187"/>
    <n v="952.50740000000008"/>
    <n v="883.50599999999997"/>
    <n v="75.980999999999995"/>
    <n v="72.474699999999999"/>
    <n v="12004.998"/>
    <n v="11451.0026"/>
    <n v="68.482399999999998"/>
    <n v="70.121399999999994"/>
    <n v="5821.0039999999999"/>
    <n v="9816.9959999999992"/>
    <n v="62.088999999999999"/>
    <n v="61.923099999999998"/>
    <n v="11858.999"/>
    <n v="8050.0029999999997"/>
    <n v="68.398619815668198"/>
    <n v="68.500003738317758"/>
    <n v="29685.000999999997"/>
    <n v="29318.0016"/>
    <n v="448"/>
    <n v="423"/>
    <n v="448"/>
    <n v="423"/>
    <n v="171"/>
    <n v="203"/>
    <n v="171"/>
    <n v="203"/>
    <n v="1"/>
    <n v="0"/>
    <n v="1"/>
    <n v="0"/>
    <n v="620"/>
    <n v="626"/>
    <n v="620"/>
    <n v="626"/>
    <n v="4.2633999999999999"/>
    <n v="4.0046999999999997"/>
    <n v="1910.0031999999999"/>
    <n v="1693.9880999999998"/>
    <n v="5.5789"/>
    <n v="5.5221999999999998"/>
    <n v="953.99189999999999"/>
    <n v="1121.0065999999999"/>
    <n v="10"/>
    <n v="0"/>
    <n v="10"/>
    <n v="0"/>
    <n v="4.6354759677419359"/>
    <n v="4.4967966453674117"/>
    <n v="2873.9951000000001"/>
    <n v="2814.9946999999997"/>
    <n v="73.343100000000007"/>
    <n v="74.151300000000006"/>
    <n v="32857.7088"/>
    <n v="31365.999900000003"/>
    <n v="74.463700000000003"/>
    <n v="74.733999999999995"/>
    <n v="12733.2927"/>
    <n v="15171.001999999999"/>
    <n v="79"/>
    <n v="0"/>
    <n v="79"/>
    <n v="0"/>
    <n v="73.661292741935483"/>
    <n v="74.340258626198093"/>
    <n v="45670.001499999998"/>
    <n v="46537.001900000003"/>
    <n v="1054"/>
    <n v="1054"/>
    <n v="1054"/>
    <n v="1054"/>
    <n v="3.6304577798861479"/>
    <n v="3.5090139468690698"/>
    <n v="3826.5025000000001"/>
    <n v="3698.5006999999996"/>
    <n v="71.49430977229602"/>
    <n v="71.968694022770407"/>
    <n v="75355.002500000002"/>
    <n v="75855.003500000006"/>
    <n v="163"/>
    <n v="208"/>
    <n v="163"/>
    <n v="208"/>
    <n v="184"/>
    <n v="195"/>
    <n v="184"/>
    <n v="195"/>
    <n v="1"/>
    <n v="0"/>
    <n v="1"/>
    <n v="0"/>
    <n v="348"/>
    <n v="403"/>
    <n v="348"/>
    <n v="403"/>
    <n v="3.4201999999999999"/>
    <n v="2.4904000000000002"/>
    <n v="557.49260000000004"/>
    <n v="518.00319999999999"/>
    <n v="3.9157999999999999"/>
    <n v="3.5640999999999998"/>
    <n v="720.50720000000001"/>
    <n v="694.99950000000001"/>
    <n v="10"/>
    <n v="0"/>
    <n v="10"/>
    <n v="0"/>
    <n v="3.7011488505747128"/>
    <n v="3.009932258064516"/>
    <n v="1287.9998000000001"/>
    <n v="1213.0027"/>
    <n v="55.180999999999997"/>
    <n v="53.899000000000001"/>
    <n v="8994.5029999999988"/>
    <n v="11210.992"/>
    <n v="49.965200000000003"/>
    <n v="52.369199999999999"/>
    <n v="9193.5968000000012"/>
    <n v="10211.994000000001"/>
    <n v="40"/>
    <n v="0"/>
    <n v="40"/>
    <n v="0"/>
    <n v="52.379597126436785"/>
    <n v="53.158774193548389"/>
    <n v="18228.0998"/>
    <n v="21422.986000000001"/>
    <n v="128"/>
    <n v="129"/>
    <n v="128"/>
    <n v="129"/>
    <n v="5.4141000000000004"/>
    <n v="5.4535"/>
    <n v="693.00480000000005"/>
    <n v="703.50149999999996"/>
    <n v="72.0625"/>
    <n v="72.147300000000001"/>
    <n v="9224"/>
    <n v="9307.0017000000007"/>
    <n v="769"/>
    <n v="789"/>
    <n v="769"/>
    <n v="789"/>
    <n v="3025.9942000000001"/>
    <n v="2637.4852999999998"/>
    <n v="53857.209799999997"/>
    <n v="54027.994500000001"/>
    <n v="440"/>
    <n v="538"/>
    <n v="440"/>
    <n v="538"/>
    <n v="1943.4985999999999"/>
    <n v="2196.5120999999999"/>
    <n v="27747.893499999998"/>
    <n v="35199.991999999998"/>
    <n v="1209"/>
    <n v="1327"/>
    <n v="1209"/>
    <n v="1327"/>
    <n v="4969.4928"/>
    <n v="4833.9974000000002"/>
    <n v="81605.103299999988"/>
    <n v="89227.986499999999"/>
    <n v="193"/>
    <n v="130"/>
    <n v="193"/>
    <n v="130"/>
    <n v="145.0095"/>
    <n v="77.506"/>
    <n v="11977.999"/>
    <n v="8050.0029999999997"/>
    <n v="5807.5070999999998"/>
    <n v="5615.0048999999999"/>
    <n v="102807.1023"/>
    <n v="106584.99120000002"/>
  </r>
  <r>
    <x v="3"/>
    <s v="Florida SouthWestern State College"/>
    <m/>
    <n v="133508"/>
    <x v="10"/>
    <n v="1452"/>
    <n v="2017"/>
    <n v="39"/>
    <n v="34"/>
    <n v="1413"/>
    <n v="1983"/>
    <n v="60"/>
    <n v="60"/>
    <n v="1413"/>
    <n v="1983"/>
    <n v="1413"/>
    <n v="1983"/>
    <n v="124"/>
    <n v="237"/>
    <n v="124"/>
    <n v="237"/>
    <n v="54"/>
    <n v="119"/>
    <n v="54"/>
    <n v="119"/>
    <n v="141"/>
    <n v="110"/>
    <n v="141"/>
    <n v="110"/>
    <n v="319"/>
    <n v="466"/>
    <n v="319"/>
    <n v="466"/>
    <n v="3.2258"/>
    <n v="2.7025000000000001"/>
    <n v="399.99919999999997"/>
    <n v="640.49250000000006"/>
    <n v="3.9630000000000001"/>
    <n v="3.0125999999999999"/>
    <n v="214.00200000000001"/>
    <n v="358.49939999999998"/>
    <n v="0.57799999999999996"/>
    <n v="0.51819999999999999"/>
    <n v="81.49799999999999"/>
    <n v="57.002000000000002"/>
    <n v="2.1802482758620689"/>
    <n v="2.2660813304721028"/>
    <n v="695.49919999999997"/>
    <n v="1055.9938999999999"/>
    <n v="68.871799999999993"/>
    <n v="69.253200000000007"/>
    <n v="8540.1031999999996"/>
    <n v="16413.008400000002"/>
    <n v="64.685199999999995"/>
    <n v="69.058800000000005"/>
    <n v="3493.0007999999998"/>
    <n v="8217.9971999999998"/>
    <n v="65.014200000000002"/>
    <n v="63.827300000000001"/>
    <n v="9167.0022000000008"/>
    <n v="7021.0029999999997"/>
    <n v="66.458013166144212"/>
    <n v="67.922765236051518"/>
    <n v="21200.106200000002"/>
    <n v="31652.008600000008"/>
    <n v="538"/>
    <n v="724"/>
    <n v="538"/>
    <n v="724"/>
    <n v="242"/>
    <n v="339"/>
    <n v="242"/>
    <n v="339"/>
    <n v="0"/>
    <n v="0"/>
    <n v="0"/>
    <n v="0"/>
    <n v="780"/>
    <n v="1063"/>
    <n v="780"/>
    <n v="1063"/>
    <n v="3.9971999999999999"/>
    <n v="3.8231999999999999"/>
    <n v="2150.4935999999998"/>
    <n v="2767.9967999999999"/>
    <n v="5.5640000000000001"/>
    <n v="5.2565999999999997"/>
    <n v="1346.4880000000001"/>
    <n v="1781.9874"/>
    <n v="0"/>
    <n v="0"/>
    <n v="0"/>
    <n v="0"/>
    <n v="4.4833097435897438"/>
    <n v="4.2803238005644397"/>
    <n v="3496.9816000000001"/>
    <n v="4549.9841999999999"/>
    <n v="72.901499999999999"/>
    <n v="73.098100000000002"/>
    <n v="39221.006999999998"/>
    <n v="52923.024400000002"/>
    <n v="73.102099999999993"/>
    <n v="73.295299999999997"/>
    <n v="17690.708199999997"/>
    <n v="24847.1067"/>
    <n v="0"/>
    <n v="0"/>
    <n v="0"/>
    <n v="0"/>
    <n v="72.963737435897428"/>
    <n v="73.160988805268104"/>
    <n v="56911.715199999991"/>
    <n v="77770.131099999999"/>
    <n v="1099"/>
    <n v="1529"/>
    <n v="1099"/>
    <n v="1529"/>
    <n v="3.8148141947224752"/>
    <n v="3.6664343361674301"/>
    <n v="4192.4808000000003"/>
    <n v="5605.9781000000003"/>
    <n v="71.075360691537753"/>
    <n v="71.564512557226948"/>
    <n v="78111.821399999986"/>
    <n v="109422.1397"/>
    <n v="114"/>
    <n v="161"/>
    <n v="114"/>
    <n v="161"/>
    <n v="144"/>
    <n v="226"/>
    <n v="144"/>
    <n v="226"/>
    <n v="0"/>
    <n v="0"/>
    <n v="0"/>
    <n v="0"/>
    <n v="258"/>
    <n v="387"/>
    <n v="258"/>
    <n v="387"/>
    <n v="3.1623000000000001"/>
    <n v="2.8696000000000002"/>
    <n v="360.50220000000002"/>
    <n v="462.00560000000002"/>
    <n v="4.5034999999999998"/>
    <n v="3.8252000000000002"/>
    <n v="648.50400000000002"/>
    <n v="864.49520000000007"/>
    <n v="0"/>
    <n v="0"/>
    <n v="0"/>
    <n v="0"/>
    <n v="3.9108767441860466"/>
    <n v="3.4276506459948322"/>
    <n v="1009.0062"/>
    <n v="1326.5008"/>
    <n v="53.552599999999998"/>
    <n v="54.366500000000002"/>
    <n v="6104.9964"/>
    <n v="8753.0064999999995"/>
    <n v="51.9514"/>
    <n v="51.444200000000002"/>
    <n v="7481.0015999999996"/>
    <n v="11626.3892"/>
    <n v="0"/>
    <n v="0"/>
    <n v="0"/>
    <n v="0"/>
    <n v="52.658906976744184"/>
    <n v="52.659937209302328"/>
    <n v="13585.998"/>
    <n v="20379.395700000001"/>
    <n v="56"/>
    <n v="67"/>
    <n v="56"/>
    <n v="67"/>
    <n v="5.5267999999999997"/>
    <n v="5.1715999999999998"/>
    <n v="309.50079999999997"/>
    <n v="346.49719999999996"/>
    <n v="67.892899999999997"/>
    <n v="69.014899999999997"/>
    <n v="3802.0023999999999"/>
    <n v="4623.9983000000002"/>
    <n v="776"/>
    <n v="1122"/>
    <n v="776"/>
    <n v="1122"/>
    <n v="2910.9949999999999"/>
    <n v="3870.4949000000001"/>
    <n v="53866.106599999999"/>
    <n v="78089.039300000004"/>
    <n v="440"/>
    <n v="684"/>
    <n v="440"/>
    <n v="684"/>
    <n v="2208.9940000000001"/>
    <n v="3004.982"/>
    <n v="28664.710599999995"/>
    <n v="44691.4931"/>
    <n v="1216"/>
    <n v="1806"/>
    <n v="1216"/>
    <n v="1806"/>
    <n v="5119.9889999999996"/>
    <n v="6875.4768999999997"/>
    <n v="82530.81719999999"/>
    <n v="122780.5324"/>
    <n v="141"/>
    <n v="110"/>
    <n v="141"/>
    <n v="110"/>
    <n v="81.49799999999999"/>
    <n v="57.002000000000002"/>
    <n v="9167.0022000000008"/>
    <n v="7021.0029999999997"/>
    <n v="5510.9877999999999"/>
    <n v="7278.9760999999999"/>
    <n v="95499.821799999976"/>
    <n v="134425.5337"/>
  </r>
  <r>
    <x v="3"/>
    <s v="Florida State College at Jacksonville"/>
    <m/>
    <n v="133702"/>
    <x v="10"/>
    <n v="2802"/>
    <n v="2753"/>
    <n v="25"/>
    <n v="13"/>
    <n v="2777"/>
    <n v="2740"/>
    <n v="60"/>
    <n v="60"/>
    <n v="2777"/>
    <n v="2740"/>
    <n v="2777"/>
    <n v="2740"/>
    <n v="198"/>
    <n v="234"/>
    <n v="198"/>
    <n v="234"/>
    <n v="152"/>
    <n v="211"/>
    <n v="152"/>
    <n v="211"/>
    <n v="151"/>
    <n v="117"/>
    <n v="151"/>
    <n v="117"/>
    <n v="501"/>
    <n v="562"/>
    <n v="501"/>
    <n v="562"/>
    <n v="3.0354000000000001"/>
    <n v="3.1496"/>
    <n v="601.00919999999996"/>
    <n v="737.00639999999999"/>
    <n v="3.5756999999999999"/>
    <n v="3.3696999999999999"/>
    <n v="543.50639999999999"/>
    <n v="711.00670000000002"/>
    <n v="0.89400000000000002"/>
    <n v="0.99150000000000005"/>
    <n v="134.994"/>
    <n v="116.00550000000001"/>
    <n v="2.5539113772455089"/>
    <n v="2.7829512455516014"/>
    <n v="1279.5095999999999"/>
    <n v="1564.0186000000001"/>
    <n v="66.671700000000001"/>
    <n v="68.410300000000007"/>
    <n v="13200.9966"/>
    <n v="16008.010200000001"/>
    <n v="68.388199999999998"/>
    <n v="68.535499999999999"/>
    <n v="10395.0064"/>
    <n v="14460.9905"/>
    <n v="63.893999999999998"/>
    <n v="64.025599999999997"/>
    <n v="9647.9940000000006"/>
    <n v="7490.9951999999994"/>
    <n v="66.355283433133735"/>
    <n v="67.544476690391463"/>
    <n v="33243.997000000003"/>
    <n v="37959.995900000002"/>
    <n v="596"/>
    <n v="547"/>
    <n v="596"/>
    <n v="547"/>
    <n v="665"/>
    <n v="607"/>
    <n v="665"/>
    <n v="607"/>
    <n v="0"/>
    <n v="0"/>
    <n v="0"/>
    <n v="0"/>
    <n v="1261"/>
    <n v="1154"/>
    <n v="1261"/>
    <n v="1154"/>
    <n v="4.3296999999999999"/>
    <n v="4.4688999999999997"/>
    <n v="2580.5012000000002"/>
    <n v="2444.4883"/>
    <n v="5.9602000000000004"/>
    <n v="5.5708000000000002"/>
    <n v="3963.5330000000004"/>
    <n v="3381.4756000000002"/>
    <n v="0"/>
    <n v="0"/>
    <n v="0"/>
    <n v="0"/>
    <n v="5.1895592386994451"/>
    <n v="5.0484955805892557"/>
    <n v="6544.0342000000001"/>
    <n v="5825.9639000000016"/>
    <n v="71.802000000000007"/>
    <n v="70.937799999999996"/>
    <n v="42793.992000000006"/>
    <n v="38802.976599999995"/>
    <n v="72.7744"/>
    <n v="72.878100000000003"/>
    <n v="48394.976000000002"/>
    <n v="44237.006700000005"/>
    <n v="0"/>
    <n v="0"/>
    <n v="0"/>
    <n v="0"/>
    <n v="72.31480412371134"/>
    <n v="71.958391074523391"/>
    <n v="91188.967999999993"/>
    <n v="83039.983299999993"/>
    <n v="1762"/>
    <n v="1716"/>
    <n v="1762"/>
    <n v="1716"/>
    <n v="4.4401497162315549"/>
    <n v="4.3065166083916093"/>
    <n v="7823.5437999999995"/>
    <n v="7389.9825000000019"/>
    <n v="70.620297956867191"/>
    <n v="70.512808391608388"/>
    <n v="124432.965"/>
    <n v="120999.97919999999"/>
    <n v="291"/>
    <n v="291"/>
    <n v="291"/>
    <n v="291"/>
    <n v="489"/>
    <n v="489"/>
    <n v="489"/>
    <n v="489"/>
    <n v="0"/>
    <n v="0"/>
    <n v="0"/>
    <n v="0"/>
    <n v="780"/>
    <n v="780"/>
    <n v="780"/>
    <n v="780"/>
    <n v="3.2818000000000001"/>
    <n v="2.7096"/>
    <n v="955.00380000000007"/>
    <n v="788.49360000000001"/>
    <n v="4.1410999999999998"/>
    <n v="4.0787000000000004"/>
    <n v="2024.9978999999998"/>
    <n v="1994.4843000000003"/>
    <n v="0"/>
    <n v="0"/>
    <n v="0"/>
    <n v="0"/>
    <n v="3.8205149999999999"/>
    <n v="3.5679203846153849"/>
    <n v="2980.0016999999998"/>
    <n v="2782.9779000000003"/>
    <n v="54.439900000000002"/>
    <n v="49.147799999999997"/>
    <n v="15842.010900000001"/>
    <n v="14302.0098"/>
    <n v="47.094099999999997"/>
    <n v="47.699399999999997"/>
    <n v="23029.014899999998"/>
    <n v="23325.006599999997"/>
    <n v="0"/>
    <n v="0"/>
    <n v="0"/>
    <n v="0"/>
    <n v="49.834648461538464"/>
    <n v="48.239764615384608"/>
    <n v="38871.025800000003"/>
    <n v="37627.016399999993"/>
    <n v="235"/>
    <n v="244"/>
    <n v="235"/>
    <n v="244"/>
    <n v="5.1234000000000002"/>
    <n v="5.0491999999999999"/>
    <n v="1203.999"/>
    <n v="1232.0047999999999"/>
    <n v="69.689400000000006"/>
    <n v="68.409800000000004"/>
    <n v="16377.009000000002"/>
    <n v="16691.9912"/>
    <n v="1085"/>
    <n v="1072"/>
    <n v="1085"/>
    <n v="1072"/>
    <n v="4136.5142000000005"/>
    <n v="3969.9883"/>
    <n v="71836.999500000005"/>
    <n v="69112.996599999999"/>
    <n v="1306"/>
    <n v="1307"/>
    <n v="1306"/>
    <n v="1307"/>
    <n v="6532.0373"/>
    <n v="6086.9666000000007"/>
    <n v="81818.997300000003"/>
    <n v="82023.003800000006"/>
    <n v="2391"/>
    <n v="2379"/>
    <n v="2391"/>
    <n v="2379"/>
    <n v="10668.551500000001"/>
    <n v="10056.954900000001"/>
    <n v="153655.99680000002"/>
    <n v="151136.00040000002"/>
    <n v="151"/>
    <n v="117"/>
    <n v="151"/>
    <n v="117"/>
    <n v="134.994"/>
    <n v="116.00550000000001"/>
    <n v="9647.9940000000006"/>
    <n v="7490.9951999999994"/>
    <n v="12007.5445"/>
    <n v="11404.965200000002"/>
    <n v="179680.99979999999"/>
    <n v="175318.98679999996"/>
  </r>
  <r>
    <x v="3"/>
    <s v="Florida Keys Community College "/>
    <s v="Met the criteria for Two-Year 1 in 2017-18. "/>
    <n v="133960"/>
    <x v="9"/>
    <n v="94"/>
    <n v="94"/>
    <n v="1"/>
    <n v="4"/>
    <n v="93"/>
    <n v="90"/>
    <n v="60"/>
    <n v="60"/>
    <n v="93"/>
    <n v="90"/>
    <n v="93"/>
    <n v="90"/>
    <n v="5"/>
    <n v="10"/>
    <n v="5"/>
    <n v="10"/>
    <n v="1"/>
    <n v="3"/>
    <n v="1"/>
    <n v="3"/>
    <n v="1"/>
    <n v="0"/>
    <n v="1"/>
    <n v="0"/>
    <n v="7"/>
    <n v="13"/>
    <n v="7"/>
    <n v="13"/>
    <n v="2.4"/>
    <n v="2.8"/>
    <n v="12"/>
    <n v="28"/>
    <n v="6"/>
    <n v="5.5"/>
    <n v="6"/>
    <n v="16.5"/>
    <n v="0.5"/>
    <n v="0"/>
    <n v="0.5"/>
    <n v="0"/>
    <n v="2.6428571428571428"/>
    <n v="3.4230769230769229"/>
    <n v="18.5"/>
    <n v="44.5"/>
    <n v="59"/>
    <n v="54.8"/>
    <n v="295"/>
    <n v="548"/>
    <n v="96"/>
    <n v="66.333299999999994"/>
    <n v="96"/>
    <n v="198.99989999999997"/>
    <n v="87"/>
    <n v="0"/>
    <n v="87"/>
    <n v="0"/>
    <n v="68.285714285714292"/>
    <n v="57.46153076923077"/>
    <n v="478.00000000000006"/>
    <n v="746.99990000000003"/>
    <n v="42"/>
    <n v="35"/>
    <n v="42"/>
    <n v="35"/>
    <n v="17"/>
    <n v="7"/>
    <n v="17"/>
    <n v="7"/>
    <n v="0"/>
    <n v="0"/>
    <n v="0"/>
    <n v="0"/>
    <n v="59"/>
    <n v="42"/>
    <n v="59"/>
    <n v="42"/>
    <n v="3.4762"/>
    <n v="3.3142999999999998"/>
    <n v="146.00039999999998"/>
    <n v="116.00049999999999"/>
    <n v="4.8823999999999996"/>
    <n v="6.5"/>
    <n v="83.000799999999998"/>
    <n v="45.5"/>
    <n v="0"/>
    <n v="0"/>
    <n v="0"/>
    <n v="0"/>
    <n v="3.8813762711864404"/>
    <n v="3.8452499999999996"/>
    <n v="229.00119999999998"/>
    <n v="161.50049999999999"/>
    <n v="73.547600000000003"/>
    <n v="67.057100000000005"/>
    <n v="3088.9992000000002"/>
    <n v="2346.9985000000001"/>
    <n v="70.235299999999995"/>
    <n v="72.285700000000006"/>
    <n v="1194.0001"/>
    <n v="505.99990000000003"/>
    <n v="0"/>
    <n v="0"/>
    <n v="0"/>
    <n v="0"/>
    <n v="72.593208474576272"/>
    <n v="67.928533333333348"/>
    <n v="4282.9993000000004"/>
    <n v="2852.9984000000004"/>
    <n v="66"/>
    <n v="55"/>
    <n v="66"/>
    <n v="55"/>
    <n v="3.7500181818181817"/>
    <n v="3.745463636363636"/>
    <n v="247.50119999999998"/>
    <n v="206.00049999999999"/>
    <n v="72.136353030303042"/>
    <n v="65.454514545454543"/>
    <n v="4760.9993000000004"/>
    <n v="3599.9982999999997"/>
    <n v="12"/>
    <n v="14"/>
    <n v="12"/>
    <n v="14"/>
    <n v="11"/>
    <n v="13"/>
    <n v="11"/>
    <n v="13"/>
    <n v="0"/>
    <n v="0"/>
    <n v="0"/>
    <n v="0"/>
    <n v="23"/>
    <n v="27"/>
    <n v="23"/>
    <n v="27"/>
    <n v="2.5832999999999999"/>
    <n v="2.2856999999999998"/>
    <n v="30.999600000000001"/>
    <n v="31.999799999999997"/>
    <n v="3.5455000000000001"/>
    <n v="3.5769000000000002"/>
    <n v="39.000500000000002"/>
    <n v="46.499700000000004"/>
    <n v="0"/>
    <n v="0"/>
    <n v="0"/>
    <n v="0"/>
    <n v="3.0434826086956521"/>
    <n v="2.9073888888888888"/>
    <n v="70.000100000000003"/>
    <n v="78.499499999999998"/>
    <n v="57.75"/>
    <n v="41.428600000000003"/>
    <n v="693"/>
    <n v="580.00040000000001"/>
    <n v="41"/>
    <n v="44.846200000000003"/>
    <n v="451"/>
    <n v="583.00060000000008"/>
    <n v="0"/>
    <n v="0"/>
    <n v="0"/>
    <n v="0"/>
    <n v="49.739130434782609"/>
    <n v="43.074111111111115"/>
    <n v="1144"/>
    <n v="1163.0010000000002"/>
    <n v="4"/>
    <n v="8"/>
    <n v="4"/>
    <n v="8"/>
    <n v="6.375"/>
    <n v="6.125"/>
    <n v="25.5"/>
    <n v="49"/>
    <n v="80.75"/>
    <n v="59"/>
    <n v="323"/>
    <n v="472"/>
    <n v="59"/>
    <n v="59"/>
    <n v="59"/>
    <n v="59"/>
    <n v="189"/>
    <n v="176.00029999999998"/>
    <n v="4076.9992000000002"/>
    <n v="3474.9989"/>
    <n v="29"/>
    <n v="23"/>
    <n v="29"/>
    <n v="23"/>
    <n v="128.00130000000001"/>
    <n v="108.4997"/>
    <n v="1741.0001"/>
    <n v="1288.0004000000001"/>
    <n v="88"/>
    <n v="82"/>
    <n v="88"/>
    <n v="82"/>
    <n v="317.00130000000001"/>
    <n v="284.5"/>
    <n v="5817.9993000000004"/>
    <n v="4762.9993000000004"/>
    <n v="1"/>
    <n v="0"/>
    <n v="1"/>
    <n v="0"/>
    <n v="0.5"/>
    <s v=""/>
    <n v="87"/>
    <s v=""/>
    <n v="343.00130000000001"/>
    <n v="333.5"/>
    <n v="6227.9993000000004"/>
    <n v="5234.9992999999995"/>
  </r>
  <r>
    <x v="3"/>
    <s v="Gulf Coast State College "/>
    <m/>
    <n v="134343"/>
    <x v="10"/>
    <n v="539"/>
    <n v="556"/>
    <n v="8"/>
    <n v="13"/>
    <n v="531"/>
    <n v="543"/>
    <n v="60"/>
    <n v="60"/>
    <n v="531"/>
    <n v="543"/>
    <n v="531"/>
    <n v="543"/>
    <n v="141"/>
    <n v="189"/>
    <n v="141"/>
    <n v="189"/>
    <n v="41"/>
    <n v="48"/>
    <n v="41"/>
    <n v="48"/>
    <n v="41"/>
    <n v="10"/>
    <n v="41"/>
    <n v="10"/>
    <n v="223"/>
    <n v="247"/>
    <n v="223"/>
    <n v="247"/>
    <n v="3.6206"/>
    <n v="3.4523999999999999"/>
    <n v="510.50459999999998"/>
    <n v="652.50360000000001"/>
    <n v="4.3536999999999999"/>
    <n v="5.0625"/>
    <n v="178.5017"/>
    <n v="243"/>
    <n v="0.58540000000000003"/>
    <n v="0.55000000000000004"/>
    <n v="24.0014"/>
    <n v="5.5"/>
    <n v="3.1973439461883406"/>
    <n v="3.6477878542510123"/>
    <n v="713.0077"/>
    <n v="901.00360000000001"/>
    <n v="78.645399999999995"/>
    <n v="76.873000000000005"/>
    <n v="11089.001399999999"/>
    <n v="14528.997000000001"/>
    <n v="76.804900000000004"/>
    <n v="82.833299999999994"/>
    <n v="3149.0009"/>
    <n v="3975.9983999999995"/>
    <n v="58.9756"/>
    <n v="59"/>
    <n v="2417.9996000000001"/>
    <n v="590"/>
    <n v="74.690591479820625"/>
    <n v="77.307673684210528"/>
    <n v="16656.001899999999"/>
    <n v="19094.9954"/>
    <n v="108"/>
    <n v="112"/>
    <n v="108"/>
    <n v="112"/>
    <n v="47"/>
    <n v="45"/>
    <n v="47"/>
    <n v="45"/>
    <n v="0"/>
    <n v="0"/>
    <n v="0"/>
    <n v="0"/>
    <n v="155"/>
    <n v="157"/>
    <n v="155"/>
    <n v="157"/>
    <n v="3.8008999999999999"/>
    <n v="3.6071"/>
    <n v="410.49720000000002"/>
    <n v="403.99520000000001"/>
    <n v="5.7127999999999997"/>
    <n v="5.2888999999999999"/>
    <n v="268.5016"/>
    <n v="238.00049999999999"/>
    <n v="0"/>
    <n v="0"/>
    <n v="0"/>
    <n v="0"/>
    <n v="4.380637419354839"/>
    <n v="4.0891445859872606"/>
    <n v="678.99880000000007"/>
    <n v="641.99569999999994"/>
    <n v="73.092600000000004"/>
    <n v="72.758899999999997"/>
    <n v="7894.0008000000007"/>
    <n v="8148.9967999999999"/>
    <n v="73.893600000000006"/>
    <n v="71.355599999999995"/>
    <n v="3472.9992000000002"/>
    <n v="3211.002"/>
    <n v="0"/>
    <n v="0"/>
    <n v="0"/>
    <n v="0"/>
    <n v="73.335483870967735"/>
    <n v="72.356680254777061"/>
    <n v="11366.999999999998"/>
    <n v="11359.998799999999"/>
    <n v="378"/>
    <n v="404"/>
    <n v="378"/>
    <n v="404"/>
    <n v="3.6825568783068783"/>
    <n v="3.8193051980198018"/>
    <n v="1392.0065"/>
    <n v="1542.9992999999999"/>
    <n v="74.134925661375647"/>
    <n v="75.383649009900992"/>
    <n v="28023.001899999996"/>
    <n v="30454.994200000001"/>
    <n v="73"/>
    <n v="69"/>
    <n v="73"/>
    <n v="69"/>
    <n v="52"/>
    <n v="51"/>
    <n v="52"/>
    <n v="51"/>
    <n v="0"/>
    <n v="0"/>
    <n v="0"/>
    <n v="0"/>
    <n v="125"/>
    <n v="120"/>
    <n v="125"/>
    <n v="120"/>
    <n v="3.137"/>
    <n v="3"/>
    <n v="229.001"/>
    <n v="207"/>
    <n v="4.375"/>
    <n v="3.7745000000000002"/>
    <n v="227.5"/>
    <n v="192.49950000000001"/>
    <n v="0"/>
    <n v="0"/>
    <n v="0"/>
    <n v="0"/>
    <n v="3.6520079999999999"/>
    <n v="3.3291625000000002"/>
    <n v="456.50099999999998"/>
    <n v="399.49950000000001"/>
    <n v="57.137"/>
    <n v="54.246400000000001"/>
    <n v="4171.0010000000002"/>
    <n v="3743.0016000000001"/>
    <n v="50.865400000000001"/>
    <n v="46.529400000000003"/>
    <n v="2645.0008000000003"/>
    <n v="2372.9994000000002"/>
    <n v="0"/>
    <n v="0"/>
    <n v="0"/>
    <n v="0"/>
    <n v="54.528014400000004"/>
    <n v="50.966675000000002"/>
    <n v="6816.0018"/>
    <n v="6116.0010000000002"/>
    <n v="28"/>
    <n v="19"/>
    <n v="28"/>
    <n v="19"/>
    <n v="5.1429"/>
    <n v="4.1578999999999997"/>
    <n v="144.00120000000001"/>
    <n v="79.000099999999989"/>
    <n v="76.464299999999994"/>
    <n v="72.1053"/>
    <n v="2141.0003999999999"/>
    <n v="1370.0007000000001"/>
    <n v="322"/>
    <n v="370"/>
    <n v="322"/>
    <n v="370"/>
    <n v="1150.0028"/>
    <n v="1263.4988000000001"/>
    <n v="23154.003199999999"/>
    <n v="26420.9954"/>
    <n v="140"/>
    <n v="144"/>
    <n v="140"/>
    <n v="144"/>
    <n v="674.50329999999997"/>
    <n v="673.5"/>
    <n v="9267.0009000000009"/>
    <n v="9559.9997999999996"/>
    <n v="462"/>
    <n v="514"/>
    <n v="462"/>
    <n v="514"/>
    <n v="1824.5061000000001"/>
    <n v="1936.9988000000001"/>
    <n v="32421.004099999998"/>
    <n v="35980.995199999998"/>
    <n v="41"/>
    <n v="10"/>
    <n v="41"/>
    <n v="10"/>
    <n v="24.0014"/>
    <n v="5.5"/>
    <n v="2417.9996000000001"/>
    <n v="590"/>
    <n v="1992.5086999999999"/>
    <n v="2021.4988999999998"/>
    <n v="36980.004099999991"/>
    <n v="37940.995900000002"/>
  </r>
  <r>
    <x v="3"/>
    <s v="Hillsborough Community College "/>
    <m/>
    <n v="134495"/>
    <x v="7"/>
    <n v="2817"/>
    <n v="2898"/>
    <n v="15"/>
    <n v="16"/>
    <n v="2802"/>
    <n v="2882"/>
    <n v="60"/>
    <n v="60"/>
    <n v="2802"/>
    <n v="2882"/>
    <n v="2802"/>
    <n v="2882"/>
    <n v="127"/>
    <n v="121"/>
    <n v="127"/>
    <n v="121"/>
    <n v="49"/>
    <n v="57"/>
    <n v="49"/>
    <n v="57"/>
    <n v="16"/>
    <n v="116"/>
    <n v="16"/>
    <n v="116"/>
    <n v="192"/>
    <n v="294"/>
    <n v="192"/>
    <n v="294"/>
    <n v="3.2637999999999998"/>
    <n v="2.6322000000000001"/>
    <n v="414.50259999999997"/>
    <n v="318.49619999999999"/>
    <n v="3.7856999999999998"/>
    <n v="3.7894999999999999"/>
    <n v="185.49930000000001"/>
    <n v="216.00149999999999"/>
    <n v="0.6875"/>
    <n v="0.50429999999999997"/>
    <n v="11"/>
    <n v="58.498799999999996"/>
    <n v="3.1823015624999997"/>
    <n v="2.0169948979591834"/>
    <n v="611.00189999999998"/>
    <n v="592.99649999999997"/>
    <n v="71.448800000000006"/>
    <n v="69.917400000000001"/>
    <n v="9073.9976000000006"/>
    <n v="8460.0054"/>
    <n v="71.979600000000005"/>
    <n v="72.298199999999994"/>
    <n v="3527.0004000000004"/>
    <n v="4120.9973999999993"/>
    <n v="58.9375"/>
    <n v="64.129300000000001"/>
    <n v="943"/>
    <n v="7438.9988000000003"/>
    <n v="70.541656250000003"/>
    <n v="68.095243537414959"/>
    <n v="13543.998"/>
    <n v="20020.0016"/>
    <n v="1082"/>
    <n v="1081"/>
    <n v="1082"/>
    <n v="1081"/>
    <n v="480"/>
    <n v="418"/>
    <n v="480"/>
    <n v="418"/>
    <n v="1"/>
    <n v="0"/>
    <n v="1"/>
    <n v="0"/>
    <n v="1563"/>
    <n v="1499"/>
    <n v="1563"/>
    <n v="1499"/>
    <n v="4.0960999999999999"/>
    <n v="3.8612000000000002"/>
    <n v="4431.9802"/>
    <n v="4173.9571999999998"/>
    <n v="5.8853999999999997"/>
    <n v="5.3994999999999997"/>
    <n v="2824.9919999999997"/>
    <n v="2256.991"/>
    <n v="3.5"/>
    <n v="0"/>
    <n v="3.5"/>
    <n v="0"/>
    <n v="4.6452157389635316"/>
    <n v="4.2901589059372913"/>
    <n v="7260.4722000000002"/>
    <n v="6430.9481999999998"/>
    <n v="76.687600000000003"/>
    <n v="74.824200000000005"/>
    <n v="82975.983200000002"/>
    <n v="80884.960200000001"/>
    <n v="79.693799999999996"/>
    <n v="75.720100000000002"/>
    <n v="38253.023999999998"/>
    <n v="31651.001800000002"/>
    <n v="63"/>
    <n v="0"/>
    <n v="63"/>
    <n v="0"/>
    <n v="77.602051951375557"/>
    <n v="75.074024016010668"/>
    <n v="121292.00719999999"/>
    <n v="112535.96199999998"/>
    <n v="1755"/>
    <n v="1793"/>
    <n v="1755"/>
    <n v="1793"/>
    <n v="4.4851704273504271"/>
    <n v="3.9174259341885107"/>
    <n v="7871.4740999999995"/>
    <n v="7023.9447"/>
    <n v="76.829632592592588"/>
    <n v="73.929706413831568"/>
    <n v="134836.00519999999"/>
    <n v="132555.96359999999"/>
    <n v="409"/>
    <n v="482"/>
    <n v="409"/>
    <n v="482"/>
    <n v="287"/>
    <n v="305"/>
    <n v="287"/>
    <n v="305"/>
    <n v="0"/>
    <n v="0"/>
    <n v="0"/>
    <n v="0"/>
    <n v="696"/>
    <n v="787"/>
    <n v="696"/>
    <n v="787"/>
    <n v="2.9352"/>
    <n v="2.5581"/>
    <n v="1200.4968000000001"/>
    <n v="1233.0042000000001"/>
    <n v="4.0366"/>
    <n v="3.7361"/>
    <n v="1158.5042000000001"/>
    <n v="1139.5105000000001"/>
    <n v="0"/>
    <n v="0"/>
    <n v="0"/>
    <n v="0"/>
    <n v="3.3893692528735637"/>
    <n v="3.0146311308767473"/>
    <n v="2359.0010000000002"/>
    <n v="2372.5147000000002"/>
    <n v="57.117400000000004"/>
    <n v="53.170999999999999"/>
    <n v="23361.016600000003"/>
    <n v="25628.421999999999"/>
    <n v="49.9756"/>
    <n v="51.786900000000003"/>
    <n v="14342.9972"/>
    <n v="15795.004500000001"/>
    <n v="0"/>
    <n v="0"/>
    <n v="0"/>
    <n v="0"/>
    <n v="54.17243362068966"/>
    <n v="52.634595298602292"/>
    <n v="37704.013800000001"/>
    <n v="41423.426500000001"/>
    <n v="351"/>
    <n v="302"/>
    <n v="351"/>
    <n v="302"/>
    <n v="5.6595000000000004"/>
    <n v="5.4371"/>
    <n v="1986.4845000000003"/>
    <n v="1642.0042000000001"/>
    <n v="79.661000000000001"/>
    <n v="75.579499999999996"/>
    <n v="27961.011000000002"/>
    <n v="22825.008999999998"/>
    <n v="1618"/>
    <n v="1684"/>
    <n v="1618"/>
    <n v="1684"/>
    <n v="6046.9795999999997"/>
    <n v="5725.4575999999997"/>
    <n v="115410.99740000001"/>
    <n v="114973.38759999999"/>
    <n v="816"/>
    <n v="780"/>
    <n v="816"/>
    <n v="780"/>
    <n v="4168.9955"/>
    <n v="3612.5029999999997"/>
    <n v="56123.021599999993"/>
    <n v="51567.003700000001"/>
    <n v="2434"/>
    <n v="2464"/>
    <n v="2434"/>
    <n v="2464"/>
    <n v="10215.9751"/>
    <n v="9337.9605999999985"/>
    <n v="171534.019"/>
    <n v="166540.39129999999"/>
    <n v="17"/>
    <n v="116"/>
    <n v="17"/>
    <n v="116"/>
    <n v="14.5"/>
    <n v="58.498799999999996"/>
    <n v="1006"/>
    <n v="7438.9988000000003"/>
    <n v="12216.9596"/>
    <n v="11038.463599999999"/>
    <n v="200501.02999999997"/>
    <n v="196804.39909999998"/>
  </r>
  <r>
    <x v="3"/>
    <s v="Indian River State College "/>
    <m/>
    <n v="134608"/>
    <x v="10"/>
    <n v="1930"/>
    <n v="2030"/>
    <n v="11"/>
    <n v="14"/>
    <n v="1919"/>
    <n v="2016"/>
    <n v="60"/>
    <n v="60"/>
    <n v="1919"/>
    <n v="2016"/>
    <n v="1919"/>
    <n v="2016"/>
    <n v="198"/>
    <n v="313"/>
    <n v="198"/>
    <n v="313"/>
    <n v="100"/>
    <n v="223"/>
    <n v="100"/>
    <n v="223"/>
    <n v="478"/>
    <n v="311"/>
    <n v="478"/>
    <n v="311"/>
    <n v="776"/>
    <n v="847"/>
    <n v="776"/>
    <n v="847"/>
    <n v="3.1337999999999999"/>
    <n v="2.492"/>
    <n v="620.49239999999998"/>
    <n v="779.99599999999998"/>
    <n v="3.7050000000000001"/>
    <n v="2.5739999999999998"/>
    <n v="370.5"/>
    <n v="574.00199999999995"/>
    <n v="0.65690000000000004"/>
    <n v="0.58840000000000003"/>
    <n v="313.9982"/>
    <n v="182.9924"/>
    <n v="1.6816889175257732"/>
    <n v="1.8146285714285715"/>
    <n v="1304.9906000000001"/>
    <n v="1536.9904000000001"/>
    <n v="71.957099999999997"/>
    <n v="69.908900000000003"/>
    <n v="14247.505799999999"/>
    <n v="21881.485700000001"/>
    <n v="69.61"/>
    <n v="68.296000000000006"/>
    <n v="6961"/>
    <n v="15230.008000000002"/>
    <n v="67.026200000000003"/>
    <n v="63.4116"/>
    <n v="32038.5236"/>
    <n v="19721.007600000001"/>
    <n v="68.617305927835048"/>
    <n v="67.098584769775684"/>
    <n v="53247.029399999999"/>
    <n v="56832.501300000004"/>
    <n v="491"/>
    <n v="470"/>
    <n v="491"/>
    <n v="470"/>
    <n v="209"/>
    <n v="248"/>
    <n v="209"/>
    <n v="248"/>
    <n v="0"/>
    <n v="0"/>
    <n v="0"/>
    <n v="0"/>
    <n v="700"/>
    <n v="718"/>
    <n v="700"/>
    <n v="718"/>
    <n v="4.3136000000000001"/>
    <n v="4.1308999999999996"/>
    <n v="2117.9776000000002"/>
    <n v="1941.5229999999999"/>
    <n v="6.0646000000000004"/>
    <n v="5.6551999999999998"/>
    <n v="1267.5014000000001"/>
    <n v="1402.4895999999999"/>
    <n v="0"/>
    <n v="0"/>
    <n v="0"/>
    <n v="0"/>
    <n v="4.836398571428572"/>
    <n v="4.6573991643454038"/>
    <n v="3385.4790000000003"/>
    <n v="3344.0126"/>
    <n v="73.477599999999995"/>
    <n v="72.235100000000003"/>
    <n v="36077.501599999996"/>
    <n v="33950.497000000003"/>
    <n v="73.330100000000002"/>
    <n v="69.322599999999994"/>
    <n v="15325.990900000001"/>
    <n v="17192.004799999999"/>
    <n v="0"/>
    <n v="0"/>
    <n v="0"/>
    <n v="0"/>
    <n v="73.433560714285704"/>
    <n v="71.229111142061285"/>
    <n v="51403.492499999993"/>
    <n v="51142.501800000005"/>
    <n v="1476"/>
    <n v="1565"/>
    <n v="1476"/>
    <n v="1565"/>
    <n v="3.1778249322493228"/>
    <n v="3.1188517571884988"/>
    <n v="4690.4696000000004"/>
    <n v="4881.0030000000006"/>
    <n v="70.901437601626014"/>
    <n v="68.993612204472839"/>
    <n v="104650.52189999999"/>
    <n v="107975.00309999999"/>
    <n v="79"/>
    <n v="104"/>
    <n v="79"/>
    <n v="104"/>
    <n v="124"/>
    <n v="138"/>
    <n v="124"/>
    <n v="138"/>
    <n v="0"/>
    <n v="0"/>
    <n v="0"/>
    <n v="0"/>
    <n v="203"/>
    <n v="242"/>
    <n v="203"/>
    <n v="242"/>
    <n v="3.5253000000000001"/>
    <n v="2.9712000000000001"/>
    <n v="278.49869999999999"/>
    <n v="309.00479999999999"/>
    <n v="4.375"/>
    <n v="4.3151999999999999"/>
    <n v="542.5"/>
    <n v="595.49760000000003"/>
    <n v="0"/>
    <n v="0"/>
    <n v="0"/>
    <n v="0"/>
    <n v="4.0443285714285713"/>
    <n v="3.7376132231404964"/>
    <n v="820.99869999999999"/>
    <n v="904.50240000000008"/>
    <n v="50.949399999999997"/>
    <n v="49.567300000000003"/>
    <n v="4025.0025999999998"/>
    <n v="5154.9992000000002"/>
    <n v="45.326599999999999"/>
    <n v="44.166699999999999"/>
    <n v="5620.4983999999995"/>
    <n v="6095.0046000000002"/>
    <n v="0"/>
    <n v="0"/>
    <n v="0"/>
    <n v="0"/>
    <n v="47.514783251231528"/>
    <n v="46.487619008264467"/>
    <n v="9645.5010000000002"/>
    <n v="11250.0038"/>
    <n v="240"/>
    <n v="209"/>
    <n v="240"/>
    <n v="209"/>
    <n v="4.6437999999999997"/>
    <n v="3.7608000000000001"/>
    <n v="1114.5119999999999"/>
    <n v="786.00720000000001"/>
    <n v="65.237499999999997"/>
    <n v="63.940199999999997"/>
    <n v="15657"/>
    <n v="13363.5018"/>
    <n v="768"/>
    <n v="887"/>
    <n v="768"/>
    <n v="887"/>
    <n v="3016.9687000000004"/>
    <n v="3030.5237999999999"/>
    <n v="54350.009999999995"/>
    <n v="60986.981900000006"/>
    <n v="433"/>
    <n v="609"/>
    <n v="433"/>
    <n v="609"/>
    <n v="2180.5014000000001"/>
    <n v="2571.9892"/>
    <n v="27907.489300000001"/>
    <n v="38517.017399999997"/>
    <n v="1201"/>
    <n v="1496"/>
    <n v="1201"/>
    <n v="1496"/>
    <n v="5197.4701000000005"/>
    <n v="5602.5129999999999"/>
    <n v="82257.499299999996"/>
    <n v="99503.999299999996"/>
    <n v="478"/>
    <n v="311"/>
    <n v="478"/>
    <n v="311"/>
    <n v="313.9982"/>
    <n v="182.9924"/>
    <n v="32038.5236"/>
    <n v="19721.007600000001"/>
    <n v="6625.9803000000002"/>
    <n v="6571.5126000000009"/>
    <n v="129953.0229"/>
    <n v="132588.50870000001"/>
  </r>
  <r>
    <x v="3"/>
    <s v="Florida Gateway College"/>
    <m/>
    <n v="135160"/>
    <x v="10"/>
    <n v="259"/>
    <n v="330"/>
    <n v="3"/>
    <n v="4"/>
    <n v="256"/>
    <n v="326"/>
    <n v="60"/>
    <n v="60"/>
    <n v="256"/>
    <n v="326"/>
    <n v="256"/>
    <n v="326"/>
    <n v="56"/>
    <n v="92"/>
    <n v="56"/>
    <n v="92"/>
    <n v="22"/>
    <n v="32"/>
    <n v="22"/>
    <n v="32"/>
    <n v="59"/>
    <n v="52"/>
    <n v="59"/>
    <n v="52"/>
    <n v="137"/>
    <n v="176"/>
    <n v="137"/>
    <n v="176"/>
    <n v="3.2054"/>
    <n v="2.1303999999999998"/>
    <n v="179.50239999999999"/>
    <n v="195.99679999999998"/>
    <n v="3.6135999999999999"/>
    <n v="2.4687999999999999"/>
    <n v="79.499200000000002"/>
    <n v="79.001599999999996"/>
    <n v="0.60170000000000001"/>
    <n v="0.58650000000000002"/>
    <n v="35.500300000000003"/>
    <n v="30.498000000000001"/>
    <n v="2.1496489051094887"/>
    <n v="1.7357749999999996"/>
    <n v="294.50189999999998"/>
    <n v="305.49639999999994"/>
    <n v="73.696399999999997"/>
    <n v="71.010900000000007"/>
    <n v="4126.9983999999995"/>
    <n v="6533.0028000000002"/>
    <n v="76.909099999999995"/>
    <n v="71.1875"/>
    <n v="1692.0001999999999"/>
    <n v="2278"/>
    <n v="63.9831"/>
    <n v="64.423100000000005"/>
    <n v="3775.0029"/>
    <n v="3350.0012000000002"/>
    <n v="70.029208029197065"/>
    <n v="69.096613636363642"/>
    <n v="9594.0014999999985"/>
    <n v="12161.004000000001"/>
    <n v="52"/>
    <n v="61"/>
    <n v="52"/>
    <n v="61"/>
    <n v="24"/>
    <n v="30"/>
    <n v="24"/>
    <n v="30"/>
    <n v="0"/>
    <n v="0"/>
    <n v="0"/>
    <n v="0"/>
    <n v="76"/>
    <n v="91"/>
    <n v="76"/>
    <n v="91"/>
    <n v="4.5865"/>
    <n v="5.0819999999999999"/>
    <n v="238.49799999999999"/>
    <n v="310.00200000000001"/>
    <n v="5.9583000000000004"/>
    <n v="5.45"/>
    <n v="142.9992"/>
    <n v="163.5"/>
    <n v="0"/>
    <n v="0"/>
    <n v="0"/>
    <n v="0"/>
    <n v="5.0197000000000003"/>
    <n v="5.2033186813186818"/>
    <n v="381.49720000000002"/>
    <n v="473.50200000000007"/>
    <n v="69.788499999999999"/>
    <n v="70.885199999999998"/>
    <n v="3629.002"/>
    <n v="4323.9971999999998"/>
    <n v="73.333299999999994"/>
    <n v="69.866699999999994"/>
    <n v="1759.9991999999997"/>
    <n v="2096.0009999999997"/>
    <n v="0"/>
    <n v="0"/>
    <n v="0"/>
    <n v="0"/>
    <n v="70.907910526315789"/>
    <n v="70.549430769230767"/>
    <n v="5389.0011999999997"/>
    <n v="6419.9982"/>
    <n v="213"/>
    <n v="267"/>
    <n v="213"/>
    <n v="267"/>
    <n v="3.1737046948356809"/>
    <n v="2.9175970037453181"/>
    <n v="675.9991"/>
    <n v="778.99839999999995"/>
    <n v="70.342735680751161"/>
    <n v="69.591768539325855"/>
    <n v="14983.002699999997"/>
    <n v="18581.002200000003"/>
    <n v="20"/>
    <n v="20"/>
    <n v="20"/>
    <n v="20"/>
    <n v="14"/>
    <n v="29"/>
    <n v="14"/>
    <n v="29"/>
    <n v="0"/>
    <n v="0"/>
    <n v="0"/>
    <n v="0"/>
    <n v="34"/>
    <n v="49"/>
    <n v="34"/>
    <n v="49"/>
    <n v="3.375"/>
    <n v="2.75"/>
    <n v="67.5"/>
    <n v="55"/>
    <n v="6.8571"/>
    <n v="4.4654999999999996"/>
    <n v="95.999399999999994"/>
    <n v="129.49949999999998"/>
    <n v="0"/>
    <n v="0"/>
    <n v="0"/>
    <n v="0"/>
    <n v="4.8088058823529405"/>
    <n v="3.7652959183673467"/>
    <n v="163.49939999999998"/>
    <n v="184.49949999999998"/>
    <n v="55.05"/>
    <n v="48.35"/>
    <n v="1101"/>
    <n v="967"/>
    <n v="54.857100000000003"/>
    <n v="45.517200000000003"/>
    <n v="767.99940000000004"/>
    <n v="1319.9988000000001"/>
    <n v="0"/>
    <n v="0"/>
    <n v="0"/>
    <n v="0"/>
    <n v="54.970570588235297"/>
    <n v="46.673444897959193"/>
    <n v="1868.9994000000002"/>
    <n v="2286.9988000000003"/>
    <n v="9"/>
    <n v="10"/>
    <n v="9"/>
    <n v="10"/>
    <n v="5.9443999999999999"/>
    <n v="7.4"/>
    <n v="53.499600000000001"/>
    <n v="74"/>
    <n v="64.111099999999993"/>
    <n v="76"/>
    <n v="576.99989999999991"/>
    <n v="760"/>
    <n v="128"/>
    <n v="173"/>
    <n v="128"/>
    <n v="173"/>
    <n v="485.50040000000001"/>
    <n v="560.99879999999996"/>
    <n v="8857.000399999999"/>
    <n v="11824"/>
    <n v="60"/>
    <n v="91"/>
    <n v="60"/>
    <n v="91"/>
    <n v="318.49779999999998"/>
    <n v="372.00109999999995"/>
    <n v="4219.9987999999994"/>
    <n v="5693.9998000000005"/>
    <n v="188"/>
    <n v="264"/>
    <n v="188"/>
    <n v="264"/>
    <n v="803.9982"/>
    <n v="932.99989999999991"/>
    <n v="13076.999199999998"/>
    <n v="17517.999800000001"/>
    <n v="59"/>
    <n v="52"/>
    <n v="59"/>
    <n v="52"/>
    <n v="35.500300000000003"/>
    <n v="30.498000000000001"/>
    <n v="3775.0029"/>
    <n v="3350.0012000000002"/>
    <n v="892.99809999999991"/>
    <n v="1037.4978999999998"/>
    <n v="17429.001999999997"/>
    <n v="21628.001000000004"/>
  </r>
  <r>
    <x v="3"/>
    <s v="Lake-Sumter State College "/>
    <s v="Reclassified: Met the criteria for Two-Year with Bachelor's in 2015-16, 2016-17, and 2017-18. "/>
    <n v="135188"/>
    <x v="10"/>
    <n v="579"/>
    <n v="539"/>
    <n v="9"/>
    <n v="11"/>
    <n v="570"/>
    <n v="528"/>
    <n v="60"/>
    <n v="60"/>
    <n v="570"/>
    <n v="528"/>
    <n v="570"/>
    <n v="528"/>
    <n v="89"/>
    <n v="78"/>
    <n v="89"/>
    <n v="78"/>
    <n v="28"/>
    <n v="30"/>
    <n v="28"/>
    <n v="30"/>
    <n v="22"/>
    <n v="3"/>
    <n v="22"/>
    <n v="3"/>
    <n v="139"/>
    <n v="111"/>
    <n v="139"/>
    <n v="111"/>
    <n v="2.8371"/>
    <n v="2.8525999999999998"/>
    <n v="252.50190000000001"/>
    <n v="222.50279999999998"/>
    <n v="3.6071"/>
    <n v="2.8332999999999999"/>
    <n v="100.9988"/>
    <n v="84.998999999999995"/>
    <n v="0.68179999999999996"/>
    <n v="0.66669999999999996"/>
    <n v="14.999599999999999"/>
    <n v="2.0000999999999998"/>
    <n v="2.6510812949640288"/>
    <n v="2.7883054054054051"/>
    <n v="368.50029999999998"/>
    <n v="309.50189999999998"/>
    <n v="69.280900000000003"/>
    <n v="70.487200000000001"/>
    <n v="6166.0001000000002"/>
    <n v="5498.0016000000005"/>
    <n v="66.678600000000003"/>
    <n v="68.933300000000003"/>
    <n v="1867.0008"/>
    <n v="2067.9990000000003"/>
    <n v="68.7273"/>
    <n v="60.666699999999999"/>
    <n v="1512.0006000000001"/>
    <n v="182.0001"/>
    <n v="68.669075539568354"/>
    <n v="69.801808108108119"/>
    <n v="9545.0015000000003"/>
    <n v="7748.0007000000014"/>
    <n v="181"/>
    <n v="199"/>
    <n v="181"/>
    <n v="199"/>
    <n v="117"/>
    <n v="77"/>
    <n v="117"/>
    <n v="77"/>
    <n v="0"/>
    <n v="0"/>
    <n v="0"/>
    <n v="0"/>
    <n v="298"/>
    <n v="276"/>
    <n v="298"/>
    <n v="276"/>
    <n v="3.9529999999999998"/>
    <n v="3.8115999999999999"/>
    <n v="715.49299999999994"/>
    <n v="758.50839999999994"/>
    <n v="5.0811999999999999"/>
    <n v="4.5648999999999997"/>
    <n v="594.50040000000001"/>
    <n v="351.4973"/>
    <n v="0"/>
    <n v="0"/>
    <n v="0"/>
    <n v="0"/>
    <n v="4.3959510067114085"/>
    <n v="4.0217597826086955"/>
    <n v="1309.9933999999998"/>
    <n v="1110.0056999999999"/>
    <n v="74.204400000000007"/>
    <n v="72.944699999999997"/>
    <n v="13430.996400000002"/>
    <n v="14515.995299999999"/>
    <n v="76.247900000000001"/>
    <n v="75.298699999999997"/>
    <n v="8921.0043000000005"/>
    <n v="5797.9998999999998"/>
    <n v="0"/>
    <n v="0"/>
    <n v="0"/>
    <n v="0"/>
    <n v="75.006713758389282"/>
    <n v="73.601431884057959"/>
    <n v="22352.000700000004"/>
    <n v="20313.995199999998"/>
    <n v="437"/>
    <n v="387"/>
    <n v="437"/>
    <n v="387"/>
    <n v="3.8409466819221962"/>
    <n v="3.667978294573643"/>
    <n v="1678.4936999999998"/>
    <n v="1419.5075999999999"/>
    <n v="72.99085171624715"/>
    <n v="72.5116173126615"/>
    <n v="31897.002200000003"/>
    <n v="28061.995900000002"/>
    <n v="40"/>
    <n v="48"/>
    <n v="40"/>
    <n v="48"/>
    <n v="60"/>
    <n v="53"/>
    <n v="60"/>
    <n v="53"/>
    <n v="0"/>
    <n v="0"/>
    <n v="0"/>
    <n v="0"/>
    <n v="100"/>
    <n v="101"/>
    <n v="100"/>
    <n v="101"/>
    <n v="3.1625000000000001"/>
    <n v="2.5312999999999999"/>
    <n v="126.5"/>
    <n v="121.50239999999999"/>
    <n v="4.1917"/>
    <n v="3.7829999999999999"/>
    <n v="251.50200000000001"/>
    <n v="200.499"/>
    <n v="0"/>
    <n v="0"/>
    <n v="0"/>
    <n v="0"/>
    <n v="3.7800199999999999"/>
    <n v="3.1881326732673267"/>
    <n v="378.00200000000001"/>
    <n v="322.00139999999999"/>
    <n v="53.05"/>
    <n v="48.6875"/>
    <n v="2122"/>
    <n v="2337"/>
    <n v="48.2333"/>
    <n v="48.264200000000002"/>
    <n v="2893.998"/>
    <n v="2558.0026000000003"/>
    <n v="0"/>
    <n v="0"/>
    <n v="0"/>
    <n v="0"/>
    <n v="50.159979999999997"/>
    <n v="48.465372277227722"/>
    <n v="5015.9979999999996"/>
    <n v="4895.0025999999998"/>
    <n v="33"/>
    <n v="40"/>
    <n v="33"/>
    <n v="40"/>
    <n v="5.8029999999999999"/>
    <n v="3.9249999999999998"/>
    <n v="191.499"/>
    <n v="157"/>
    <n v="70.636399999999995"/>
    <n v="64.25"/>
    <n v="2331.0011999999997"/>
    <n v="2570"/>
    <n v="310"/>
    <n v="325"/>
    <n v="310"/>
    <n v="325"/>
    <n v="1094.4948999999999"/>
    <n v="1102.5136"/>
    <n v="21718.996500000001"/>
    <n v="22350.996899999998"/>
    <n v="205"/>
    <n v="160"/>
    <n v="205"/>
    <n v="160"/>
    <n v="947.00119999999993"/>
    <n v="636.99530000000004"/>
    <n v="13682.0031"/>
    <n v="10424.0015"/>
    <n v="515"/>
    <n v="485"/>
    <n v="515"/>
    <n v="485"/>
    <n v="2041.4960999999998"/>
    <n v="1739.5089"/>
    <n v="35400.999600000003"/>
    <n v="32774.998399999997"/>
    <n v="22"/>
    <n v="3"/>
    <n v="22"/>
    <n v="3"/>
    <n v="14.999599999999999"/>
    <n v="2.0000999999999998"/>
    <n v="1512.0006000000001"/>
    <n v="182.0001"/>
    <n v="2247.9946999999997"/>
    <n v="1898.509"/>
    <n v="39244.001400000001"/>
    <n v="35526.998500000002"/>
  </r>
  <r>
    <x v="3"/>
    <s v="State College of Florida, Manatee-Sarasota"/>
    <m/>
    <n v="135391"/>
    <x v="10"/>
    <n v="1188"/>
    <n v="1163"/>
    <n v="14"/>
    <n v="7"/>
    <n v="1174"/>
    <n v="1156"/>
    <n v="60"/>
    <n v="60"/>
    <n v="1174"/>
    <n v="1156"/>
    <n v="1174"/>
    <n v="1156"/>
    <n v="137"/>
    <n v="172"/>
    <n v="137"/>
    <n v="172"/>
    <n v="59"/>
    <n v="58"/>
    <n v="59"/>
    <n v="58"/>
    <n v="40"/>
    <n v="21"/>
    <n v="40"/>
    <n v="21"/>
    <n v="236"/>
    <n v="251"/>
    <n v="236"/>
    <n v="251"/>
    <n v="2.7810000000000001"/>
    <n v="2.5232999999999999"/>
    <n v="380.99700000000001"/>
    <n v="434.00759999999997"/>
    <n v="3.6524999999999999"/>
    <n v="2.7155"/>
    <n v="215.4975"/>
    <n v="157.499"/>
    <n v="0.82499999999999996"/>
    <n v="0.73809999999999998"/>
    <n v="33"/>
    <n v="15.5001"/>
    <n v="2.6673495762711865"/>
    <n v="2.4183533864541831"/>
    <n v="629.49450000000002"/>
    <n v="607.00669999999991"/>
    <n v="74.532799999999995"/>
    <n v="70.976699999999994"/>
    <n v="10210.9936"/>
    <n v="12207.992399999999"/>
    <n v="74.949200000000005"/>
    <n v="70.430999999999997"/>
    <n v="4422.0028000000002"/>
    <n v="4084.998"/>
    <n v="66.375"/>
    <n v="65.381"/>
    <n v="2655"/>
    <n v="1373.001"/>
    <n v="73.254222033898301"/>
    <n v="70.382435856573707"/>
    <n v="17287.9964"/>
    <n v="17665.991399999999"/>
    <n v="386"/>
    <n v="374"/>
    <n v="386"/>
    <n v="374"/>
    <n v="161"/>
    <n v="155"/>
    <n v="161"/>
    <n v="155"/>
    <n v="0"/>
    <n v="0"/>
    <n v="0"/>
    <n v="0"/>
    <n v="547"/>
    <n v="529"/>
    <n v="547"/>
    <n v="529"/>
    <n v="4.3109000000000002"/>
    <n v="3.9491999999999998"/>
    <n v="1664.0074"/>
    <n v="1477.0008"/>
    <n v="5.1211000000000002"/>
    <n v="4.6193999999999997"/>
    <n v="824.49710000000005"/>
    <n v="716.00699999999995"/>
    <n v="0"/>
    <n v="0"/>
    <n v="0"/>
    <n v="0"/>
    <n v="4.5493683729433272"/>
    <n v="4.1455724007561434"/>
    <n v="2488.5045"/>
    <n v="2193.0077999999999"/>
    <n v="81.976699999999994"/>
    <n v="79.2941"/>
    <n v="31643.006199999996"/>
    <n v="29655.993399999999"/>
    <n v="85.434799999999996"/>
    <n v="78.599999999999994"/>
    <n v="13755.002799999998"/>
    <n v="12183"/>
    <n v="0"/>
    <n v="0"/>
    <n v="0"/>
    <n v="0"/>
    <n v="82.994531992687371"/>
    <n v="79.090724763705097"/>
    <n v="45398.008999999991"/>
    <n v="41838.993399999999"/>
    <n v="783"/>
    <n v="780"/>
    <n v="783"/>
    <n v="780"/>
    <n v="3.9821187739463597"/>
    <n v="3.5897621794871792"/>
    <n v="3117.9989999999998"/>
    <n v="2800.0144999999998"/>
    <n v="80.0587553001277"/>
    <n v="76.288442051282047"/>
    <n v="62686.005399999987"/>
    <n v="59504.984799999998"/>
    <n v="130"/>
    <n v="146"/>
    <n v="130"/>
    <n v="146"/>
    <n v="116"/>
    <n v="113"/>
    <n v="116"/>
    <n v="113"/>
    <n v="0"/>
    <n v="0"/>
    <n v="0"/>
    <n v="0"/>
    <n v="246"/>
    <n v="259"/>
    <n v="246"/>
    <n v="259"/>
    <n v="2.8231000000000002"/>
    <n v="2.7397"/>
    <n v="367.00300000000004"/>
    <n v="399.99619999999999"/>
    <n v="4.3448000000000002"/>
    <n v="3.8052999999999999"/>
    <n v="503.99680000000001"/>
    <n v="429.99889999999999"/>
    <n v="0"/>
    <n v="0"/>
    <n v="0"/>
    <n v="0"/>
    <n v="3.5406495934959352"/>
    <n v="3.2046142857142854"/>
    <n v="870.99980000000005"/>
    <n v="829.99509999999987"/>
    <n v="57.715400000000002"/>
    <n v="55.664400000000001"/>
    <n v="7503.0020000000004"/>
    <n v="8127.0024000000003"/>
    <n v="55.827599999999997"/>
    <n v="53.035400000000003"/>
    <n v="6476.0015999999996"/>
    <n v="5993.0002000000004"/>
    <n v="0"/>
    <n v="0"/>
    <n v="0"/>
    <n v="0"/>
    <n v="56.825217886178862"/>
    <n v="54.517384555984556"/>
    <n v="13979.0036"/>
    <n v="14120.0026"/>
    <n v="145"/>
    <n v="117"/>
    <n v="145"/>
    <n v="117"/>
    <n v="4.5999999999999996"/>
    <n v="4.4828999999999999"/>
    <n v="667"/>
    <n v="524.49929999999995"/>
    <n v="83.289699999999996"/>
    <n v="84.572599999999994"/>
    <n v="12077.0065"/>
    <n v="9894.9941999999992"/>
    <n v="653"/>
    <n v="692"/>
    <n v="653"/>
    <n v="692"/>
    <n v="2412.0074"/>
    <n v="2311.0045999999998"/>
    <n v="49357.001799999998"/>
    <n v="49990.988199999993"/>
    <n v="336"/>
    <n v="326"/>
    <n v="336"/>
    <n v="326"/>
    <n v="1543.9913999999999"/>
    <n v="1303.5048999999999"/>
    <n v="24653.007199999996"/>
    <n v="22260.998200000002"/>
    <n v="989"/>
    <n v="1018"/>
    <n v="989"/>
    <n v="1018"/>
    <n v="3955.9987999999998"/>
    <n v="3614.5094999999997"/>
    <n v="74010.008999999991"/>
    <n v="72251.986399999994"/>
    <n v="40"/>
    <n v="21"/>
    <n v="40"/>
    <n v="21"/>
    <n v="33"/>
    <n v="15.5001"/>
    <n v="2655"/>
    <n v="1373.001"/>
    <n v="4655.9987999999994"/>
    <n v="4154.5088999999989"/>
    <n v="88742.015499999994"/>
    <n v="83519.981599999999"/>
  </r>
  <r>
    <x v="3"/>
    <s v="Miami Dade College "/>
    <m/>
    <n v="135717"/>
    <x v="10"/>
    <n v="8639"/>
    <n v="7776"/>
    <n v="51"/>
    <n v="46"/>
    <n v="8588"/>
    <n v="7730"/>
    <n v="60"/>
    <n v="60"/>
    <n v="8588"/>
    <n v="7730"/>
    <n v="8588"/>
    <n v="7730"/>
    <n v="231"/>
    <n v="247"/>
    <n v="231"/>
    <n v="247"/>
    <n v="45"/>
    <n v="76"/>
    <n v="45"/>
    <n v="76"/>
    <n v="314"/>
    <n v="283"/>
    <n v="314"/>
    <n v="283"/>
    <n v="590"/>
    <n v="606"/>
    <n v="590"/>
    <n v="606"/>
    <n v="2.5087000000000002"/>
    <n v="2.5061"/>
    <n v="579.50970000000007"/>
    <n v="619.00670000000002"/>
    <n v="3.3666999999999998"/>
    <n v="2.4670999999999998"/>
    <n v="151.50149999999999"/>
    <n v="187.49959999999999"/>
    <n v="0.96020000000000005"/>
    <n v="0.97"/>
    <n v="301.50280000000004"/>
    <n v="274.51"/>
    <n v="1.7500237288135596"/>
    <n v="1.7838552805280528"/>
    <n v="1032.5140000000001"/>
    <n v="1081.0163"/>
    <n v="70.528099999999995"/>
    <n v="71.8583"/>
    <n v="16291.991099999999"/>
    <n v="17749.000100000001"/>
    <n v="62.355600000000003"/>
    <n v="59"/>
    <n v="2806.002"/>
    <n v="4484"/>
    <n v="55.258000000000003"/>
    <n v="55.780900000000003"/>
    <n v="17351.012000000002"/>
    <n v="15785.994700000001"/>
    <n v="61.777974745762712"/>
    <n v="62.737615181518152"/>
    <n v="36449.005100000002"/>
    <n v="38018.9948"/>
    <n v="4116"/>
    <n v="3569"/>
    <n v="4116"/>
    <n v="3569"/>
    <n v="1607"/>
    <n v="1443"/>
    <n v="1607"/>
    <n v="1443"/>
    <n v="0"/>
    <n v="0"/>
    <n v="0"/>
    <n v="0"/>
    <n v="5723"/>
    <n v="5012"/>
    <n v="5723"/>
    <n v="5012"/>
    <n v="4.4637000000000002"/>
    <n v="4.4053000000000004"/>
    <n v="18372.589200000002"/>
    <n v="15722.515700000002"/>
    <n v="5.8232999999999997"/>
    <n v="5.6978999999999997"/>
    <n v="9358.043099999999"/>
    <n v="8222.0697"/>
    <n v="0"/>
    <n v="0"/>
    <n v="0"/>
    <n v="0"/>
    <n v="4.8454713087541501"/>
    <n v="4.7774511971268963"/>
    <n v="27730.632300000001"/>
    <n v="23944.585400000004"/>
    <n v="79.344499999999996"/>
    <n v="80.864099999999993"/>
    <n v="326581.962"/>
    <n v="288603.97289999999"/>
    <n v="79.839500000000001"/>
    <n v="79.614699999999999"/>
    <n v="128302.0765"/>
    <n v="114884.01209999999"/>
    <n v="0"/>
    <n v="0"/>
    <n v="0"/>
    <n v="0"/>
    <n v="79.483494408526994"/>
    <n v="80.504386472466081"/>
    <n v="454884.03849999997"/>
    <n v="403487.98499999999"/>
    <n v="6313"/>
    <n v="5618"/>
    <n v="6313"/>
    <n v="5618"/>
    <n v="4.5561771424045618"/>
    <n v="4.4545392844428626"/>
    <n v="28763.1463"/>
    <n v="25025.601700000003"/>
    <n v="77.828772944717244"/>
    <n v="78.587928052687786"/>
    <n v="491333.04359999998"/>
    <n v="441506.97979999997"/>
    <n v="530"/>
    <n v="422"/>
    <n v="530"/>
    <n v="422"/>
    <n v="533"/>
    <n v="451"/>
    <n v="533"/>
    <n v="451"/>
    <n v="0"/>
    <n v="0"/>
    <n v="0"/>
    <n v="0"/>
    <n v="1063"/>
    <n v="873"/>
    <n v="1063"/>
    <n v="873"/>
    <n v="3.3613"/>
    <n v="3.1836000000000002"/>
    <n v="1781.489"/>
    <n v="1343.4792"/>
    <n v="4.4577999999999998"/>
    <n v="4.2305999999999999"/>
    <n v="2376.0074"/>
    <n v="1908.0005999999998"/>
    <n v="0"/>
    <n v="0"/>
    <n v="0"/>
    <n v="0"/>
    <n v="3.9110972718720602"/>
    <n v="3.7244900343642611"/>
    <n v="4157.4964"/>
    <n v="3251.4798000000001"/>
    <n v="58.183"/>
    <n v="60.428899999999999"/>
    <n v="30836.99"/>
    <n v="25500.995800000001"/>
    <n v="54.448399999999999"/>
    <n v="53.929000000000002"/>
    <n v="29020.997199999998"/>
    <n v="24321.978999999999"/>
    <n v="0"/>
    <n v="0"/>
    <n v="0"/>
    <n v="0"/>
    <n v="56.310430103480719"/>
    <n v="57.07099060710194"/>
    <n v="59857.987200000003"/>
    <n v="49822.974799999996"/>
    <n v="1212"/>
    <n v="1239"/>
    <n v="1212"/>
    <n v="1239"/>
    <n v="3.8271000000000002"/>
    <n v="3.5112999999999999"/>
    <n v="4638.4452000000001"/>
    <n v="4350.5006999999996"/>
    <n v="71.604799999999997"/>
    <n v="72.785300000000007"/>
    <n v="86785.017599999992"/>
    <n v="90180.986700000009"/>
    <n v="4877"/>
    <n v="4238"/>
    <n v="4877"/>
    <n v="4238"/>
    <n v="20733.587900000002"/>
    <n v="17685.001600000003"/>
    <n v="373710.94309999997"/>
    <n v="331853.96879999997"/>
    <n v="2185"/>
    <n v="1970"/>
    <n v="2185"/>
    <n v="1970"/>
    <n v="11885.552"/>
    <n v="10317.569899999999"/>
    <n v="160129.07569999999"/>
    <n v="143689.99109999998"/>
    <n v="7062"/>
    <n v="6208"/>
    <n v="7062"/>
    <n v="6208"/>
    <n v="32619.139900000002"/>
    <n v="28002.571500000002"/>
    <n v="533840.01879999996"/>
    <n v="475543.95989999996"/>
    <n v="314"/>
    <n v="283"/>
    <n v="314"/>
    <n v="283"/>
    <n v="301.50280000000004"/>
    <n v="274.51"/>
    <n v="17351.012000000002"/>
    <n v="15785.994700000001"/>
    <n v="37559.087899999999"/>
    <n v="32627.582200000004"/>
    <n v="637976.04839999997"/>
    <n v="581510.94129999995"/>
  </r>
  <r>
    <x v="3"/>
    <s v="North Florida Community College "/>
    <s v="Met the criteria for Two-Year 1 in 2017-18. "/>
    <n v="136145"/>
    <x v="9"/>
    <n v="144"/>
    <n v="160"/>
    <n v="1"/>
    <n v="1"/>
    <n v="143"/>
    <n v="159"/>
    <n v="60"/>
    <n v="60"/>
    <n v="143"/>
    <n v="159"/>
    <n v="143"/>
    <n v="159"/>
    <n v="35"/>
    <n v="47"/>
    <n v="35"/>
    <n v="47"/>
    <n v="5"/>
    <n v="17"/>
    <n v="5"/>
    <n v="17"/>
    <n v="20"/>
    <n v="9"/>
    <n v="20"/>
    <n v="9"/>
    <n v="60"/>
    <n v="73"/>
    <n v="60"/>
    <n v="73"/>
    <n v="3.5286"/>
    <n v="3.2021000000000002"/>
    <n v="123.501"/>
    <n v="150.49870000000001"/>
    <n v="4.5999999999999996"/>
    <n v="2.5588000000000002"/>
    <n v="23"/>
    <n v="43.499600000000001"/>
    <n v="0.6"/>
    <n v="0.61109999999999998"/>
    <n v="12"/>
    <n v="5.4999000000000002"/>
    <n v="2.6416833333333334"/>
    <n v="2.7328520547945208"/>
    <n v="158.501"/>
    <n v="199.49820000000003"/>
    <n v="73.828599999999994"/>
    <n v="68.297899999999998"/>
    <n v="2584.0009999999997"/>
    <n v="3210.0012999999999"/>
    <n v="83.2"/>
    <n v="69.676500000000004"/>
    <n v="416"/>
    <n v="1184.5005000000001"/>
    <n v="62.65"/>
    <n v="59"/>
    <n v="1253"/>
    <n v="531"/>
    <n v="70.883350000000007"/>
    <n v="67.472627397260268"/>
    <n v="4253.0010000000002"/>
    <n v="4925.5018"/>
    <n v="39"/>
    <n v="33"/>
    <n v="39"/>
    <n v="33"/>
    <n v="11"/>
    <n v="13"/>
    <n v="11"/>
    <n v="13"/>
    <n v="0"/>
    <n v="0"/>
    <n v="0"/>
    <n v="0"/>
    <n v="50"/>
    <n v="46"/>
    <n v="50"/>
    <n v="46"/>
    <n v="4.6154000000000002"/>
    <n v="4.7423999999999999"/>
    <n v="180.00060000000002"/>
    <n v="156.4992"/>
    <n v="5.2727000000000004"/>
    <n v="5.3845999999999998"/>
    <n v="57.999700000000004"/>
    <n v="69.999799999999993"/>
    <n v="0"/>
    <n v="0"/>
    <n v="0"/>
    <n v="0"/>
    <n v="4.7600060000000006"/>
    <n v="4.9238913043478263"/>
    <n v="238.00030000000004"/>
    <n v="226.49900000000002"/>
    <n v="72.512799999999999"/>
    <n v="70.181799999999996"/>
    <n v="2827.9991999999997"/>
    <n v="2315.9993999999997"/>
    <n v="68.909099999999995"/>
    <n v="70.384600000000006"/>
    <n v="758.00009999999997"/>
    <n v="914.99980000000005"/>
    <n v="0"/>
    <n v="0"/>
    <n v="0"/>
    <n v="0"/>
    <n v="71.719985999999992"/>
    <n v="70.239113043478255"/>
    <n v="3585.9992999999995"/>
    <n v="3230.9991999999997"/>
    <n v="110"/>
    <n v="119"/>
    <n v="110"/>
    <n v="119"/>
    <n v="3.604557272727273"/>
    <n v="3.5798084033613446"/>
    <n v="396.50130000000001"/>
    <n v="425.99720000000002"/>
    <n v="71.263639090909095"/>
    <n v="68.542025210084034"/>
    <n v="7839.0003000000006"/>
    <n v="8156.5010000000002"/>
    <n v="9"/>
    <n v="13"/>
    <n v="9"/>
    <n v="13"/>
    <n v="13"/>
    <n v="13"/>
    <n v="13"/>
    <n v="13"/>
    <n v="0"/>
    <n v="0"/>
    <n v="0"/>
    <n v="0"/>
    <n v="22"/>
    <n v="26"/>
    <n v="22"/>
    <n v="26"/>
    <n v="4.6111000000000004"/>
    <n v="4.0385"/>
    <n v="41.499900000000004"/>
    <n v="52.500500000000002"/>
    <n v="4.4230999999999998"/>
    <n v="4.1923000000000004"/>
    <n v="57.500299999999996"/>
    <n v="54.499900000000004"/>
    <n v="0"/>
    <n v="0"/>
    <n v="0"/>
    <n v="0"/>
    <n v="4.5000090909090913"/>
    <n v="4.1154000000000002"/>
    <n v="99.000200000000007"/>
    <n v="107.0004"/>
    <n v="65.722200000000001"/>
    <n v="61.923099999999998"/>
    <n v="591.49980000000005"/>
    <n v="805.00029999999992"/>
    <n v="40.038499999999999"/>
    <n v="59.846200000000003"/>
    <n v="520.50049999999999"/>
    <n v="778.00060000000008"/>
    <n v="0"/>
    <n v="0"/>
    <n v="0"/>
    <n v="0"/>
    <n v="50.545468181818187"/>
    <n v="60.884650000000001"/>
    <n v="1112.0003000000002"/>
    <n v="1583.0009"/>
    <n v="11"/>
    <n v="14"/>
    <n v="11"/>
    <n v="14"/>
    <n v="6.8635999999999999"/>
    <n v="6.8929"/>
    <n v="75.499600000000001"/>
    <n v="96.500600000000006"/>
    <n v="72.363600000000005"/>
    <n v="71.285700000000006"/>
    <n v="795.9996000000001"/>
    <n v="997.99980000000005"/>
    <n v="83"/>
    <n v="93"/>
    <n v="83"/>
    <n v="93"/>
    <n v="345.00150000000008"/>
    <n v="359.4984"/>
    <n v="6003.5"/>
    <n v="6331.0009999999993"/>
    <n v="29"/>
    <n v="43"/>
    <n v="29"/>
    <n v="43"/>
    <n v="138.5"/>
    <n v="167.99930000000001"/>
    <n v="1694.5005999999998"/>
    <n v="2877.5009"/>
    <n v="112"/>
    <n v="136"/>
    <n v="112"/>
    <n v="136"/>
    <n v="483.50150000000008"/>
    <n v="527.49770000000001"/>
    <n v="7698.0005999999994"/>
    <n v="9208.5018999999993"/>
    <n v="20"/>
    <n v="9"/>
    <n v="20"/>
    <n v="9"/>
    <n v="12"/>
    <n v="5.4999000000000002"/>
    <n v="1253"/>
    <n v="531"/>
    <n v="571.00110000000006"/>
    <n v="629.4982"/>
    <n v="9747.0002000000022"/>
    <n v="10737.501699999999"/>
  </r>
  <r>
    <x v="3"/>
    <s v="Northwest Florida State College"/>
    <m/>
    <n v="136233"/>
    <x v="10"/>
    <n v="718"/>
    <n v="633"/>
    <n v="9"/>
    <n v="3"/>
    <n v="709"/>
    <n v="630"/>
    <n v="60"/>
    <n v="60"/>
    <n v="709"/>
    <n v="630"/>
    <n v="709"/>
    <n v="630"/>
    <n v="52"/>
    <n v="58"/>
    <n v="52"/>
    <n v="58"/>
    <n v="20"/>
    <n v="26"/>
    <n v="20"/>
    <n v="26"/>
    <n v="131"/>
    <n v="104"/>
    <n v="131"/>
    <n v="104"/>
    <n v="203"/>
    <n v="188"/>
    <n v="203"/>
    <n v="188"/>
    <n v="2.7885"/>
    <n v="2.6465999999999998"/>
    <n v="145.00200000000001"/>
    <n v="153.50279999999998"/>
    <n v="4.0999999999999996"/>
    <n v="2.9807999999999999"/>
    <n v="82"/>
    <n v="77.500799999999998"/>
    <n v="0.5534"/>
    <n v="0.51919999999999999"/>
    <n v="72.495400000000004"/>
    <n v="53.9968"/>
    <n v="1.4753566502463056"/>
    <n v="1.5159595744680849"/>
    <n v="299.49740000000003"/>
    <n v="285.00039999999996"/>
    <n v="69.096199999999996"/>
    <n v="64.637900000000002"/>
    <n v="3593.0023999999999"/>
    <n v="3748.9982"/>
    <n v="66.2"/>
    <n v="69.576899999999995"/>
    <n v="1324"/>
    <n v="1808.9993999999999"/>
    <n v="75.320599999999999"/>
    <n v="73.923100000000005"/>
    <n v="9866.998599999999"/>
    <n v="7688.0024000000003"/>
    <n v="72.827591133004915"/>
    <n v="70.457446808510639"/>
    <n v="14784.000999999998"/>
    <n v="13246"/>
    <n v="161"/>
    <n v="133"/>
    <n v="161"/>
    <n v="133"/>
    <n v="89"/>
    <n v="71"/>
    <n v="89"/>
    <n v="71"/>
    <n v="0"/>
    <n v="0"/>
    <n v="0"/>
    <n v="0"/>
    <n v="250"/>
    <n v="204"/>
    <n v="250"/>
    <n v="204"/>
    <n v="4.4130000000000003"/>
    <n v="3.891"/>
    <n v="710.49300000000005"/>
    <n v="517.50300000000004"/>
    <n v="6.3033999999999999"/>
    <n v="6.0914999999999999"/>
    <n v="561.00260000000003"/>
    <n v="432.49649999999997"/>
    <n v="0"/>
    <n v="0"/>
    <n v="0"/>
    <n v="0"/>
    <n v="5.0859824000000007"/>
    <n v="4.6568602941176467"/>
    <n v="1271.4956000000002"/>
    <n v="949.9994999999999"/>
    <n v="66.909899999999993"/>
    <n v="67.398499999999999"/>
    <n v="10772.493899999999"/>
    <n v="8964.0005000000001"/>
    <n v="65.668499999999995"/>
    <n v="66.718299999999999"/>
    <n v="5844.4964999999993"/>
    <n v="4736.9992999999995"/>
    <n v="0"/>
    <n v="0"/>
    <n v="0"/>
    <n v="0"/>
    <n v="66.467961599999995"/>
    <n v="67.161763725490189"/>
    <n v="16616.990399999999"/>
    <n v="13700.999799999998"/>
    <n v="453"/>
    <n v="392"/>
    <n v="453"/>
    <n v="392"/>
    <n v="3.4679757174392938"/>
    <n v="3.1505099489795914"/>
    <n v="1570.9930000000002"/>
    <n v="1234.9998999999998"/>
    <n v="69.317861810154525"/>
    <n v="68.742346428571423"/>
    <n v="31400.991399999999"/>
    <n v="26946.999799999998"/>
    <n v="78"/>
    <n v="84"/>
    <n v="78"/>
    <n v="84"/>
    <n v="95"/>
    <n v="91"/>
    <n v="95"/>
    <n v="91"/>
    <n v="0"/>
    <n v="0"/>
    <n v="0"/>
    <n v="0"/>
    <n v="173"/>
    <n v="175"/>
    <n v="173"/>
    <n v="175"/>
    <n v="3.2755999999999998"/>
    <n v="2.2679"/>
    <n v="255.49679999999998"/>
    <n v="190.50360000000001"/>
    <n v="4.6158000000000001"/>
    <n v="3.8571"/>
    <n v="438.50100000000003"/>
    <n v="350.99610000000001"/>
    <n v="0"/>
    <n v="0"/>
    <n v="0"/>
    <n v="0"/>
    <n v="4.0115479768786129"/>
    <n v="3.0942840000000005"/>
    <n v="693.99779999999998"/>
    <n v="541.49970000000008"/>
    <n v="49.096200000000003"/>
    <n v="42.511899999999997"/>
    <n v="3829.5036000000005"/>
    <n v="3570.9995999999996"/>
    <n v="43.031599999999997"/>
    <n v="42.428600000000003"/>
    <n v="4088.002"/>
    <n v="3861.0026000000003"/>
    <n v="0"/>
    <n v="0"/>
    <n v="0"/>
    <n v="0"/>
    <n v="45.765928323699427"/>
    <n v="42.468584"/>
    <n v="7917.5056000000004"/>
    <n v="7432.0021999999999"/>
    <n v="83"/>
    <n v="63"/>
    <n v="83"/>
    <n v="63"/>
    <n v="4.0301"/>
    <n v="3.8174999999999999"/>
    <n v="334.49830000000003"/>
    <n v="240.5025"/>
    <n v="58"/>
    <n v="57.722200000000001"/>
    <n v="4814"/>
    <n v="3636.4985999999999"/>
    <n v="291"/>
    <n v="275"/>
    <n v="291"/>
    <n v="275"/>
    <n v="1110.9918"/>
    <n v="861.50940000000003"/>
    <n v="18194.999899999999"/>
    <n v="16283.998299999999"/>
    <n v="204"/>
    <n v="188"/>
    <n v="204"/>
    <n v="188"/>
    <n v="1081.5036"/>
    <n v="860.99340000000007"/>
    <n v="11256.4985"/>
    <n v="10407.0013"/>
    <n v="495"/>
    <n v="463"/>
    <n v="495"/>
    <n v="463"/>
    <n v="2192.4953999999998"/>
    <n v="1722.5028000000002"/>
    <n v="29451.498399999997"/>
    <n v="26690.999599999999"/>
    <n v="131"/>
    <n v="104"/>
    <n v="131"/>
    <n v="104"/>
    <n v="72.495400000000004"/>
    <n v="53.9968"/>
    <n v="9866.998599999999"/>
    <n v="7688.0024000000003"/>
    <n v="2599.4891000000002"/>
    <n v="2017.0020999999999"/>
    <n v="44132.497000000003"/>
    <n v="38015.500599999999"/>
  </r>
  <r>
    <x v="3"/>
    <s v="Palm Beach State College "/>
    <m/>
    <n v="136358"/>
    <x v="10"/>
    <n v="3365"/>
    <n v="3554"/>
    <n v="33"/>
    <n v="27"/>
    <n v="3332"/>
    <n v="3527"/>
    <n v="60"/>
    <n v="60"/>
    <n v="3332"/>
    <n v="3527"/>
    <n v="3332"/>
    <n v="3527"/>
    <n v="171"/>
    <n v="185"/>
    <n v="171"/>
    <n v="185"/>
    <n v="94"/>
    <n v="108"/>
    <n v="94"/>
    <n v="108"/>
    <n v="40"/>
    <n v="16"/>
    <n v="40"/>
    <n v="16"/>
    <n v="305"/>
    <n v="309"/>
    <n v="305"/>
    <n v="309"/>
    <n v="3.2749000000000001"/>
    <n v="3.1972999999999998"/>
    <n v="560.00790000000006"/>
    <n v="591.50049999999999"/>
    <n v="3.3776999999999999"/>
    <n v="3.4861"/>
    <n v="317.50380000000001"/>
    <n v="376.49880000000002"/>
    <n v="0.78749999999999998"/>
    <n v="0.8125"/>
    <n v="31.5"/>
    <n v="13"/>
    <n v="2.980366229508197"/>
    <n v="3.1747550161812295"/>
    <n v="909.01170000000002"/>
    <n v="980.99929999999995"/>
    <n v="69.485399999999998"/>
    <n v="67.162199999999999"/>
    <n v="11882.0034"/>
    <n v="12425.007"/>
    <n v="68.266000000000005"/>
    <n v="65.453699999999998"/>
    <n v="6417.0040000000008"/>
    <n v="7068.9996000000001"/>
    <n v="64.2"/>
    <n v="60.75"/>
    <n v="2568"/>
    <n v="972"/>
    <n v="68.416417704918047"/>
    <n v="66.233031067961164"/>
    <n v="20867.007400000006"/>
    <n v="20466.006600000001"/>
    <n v="1037"/>
    <n v="993"/>
    <n v="1037"/>
    <n v="993"/>
    <n v="853"/>
    <n v="1071"/>
    <n v="853"/>
    <n v="1071"/>
    <n v="0"/>
    <n v="0"/>
    <n v="0"/>
    <n v="0"/>
    <n v="1890"/>
    <n v="2064"/>
    <n v="1890"/>
    <n v="2064"/>
    <n v="4.1866000000000003"/>
    <n v="4.3651"/>
    <n v="4341.5042000000003"/>
    <n v="4334.5442999999996"/>
    <n v="4.9231999999999996"/>
    <n v="4.7236000000000002"/>
    <n v="4199.4895999999999"/>
    <n v="5058.9756000000007"/>
    <n v="0"/>
    <n v="0"/>
    <n v="0"/>
    <n v="0"/>
    <n v="4.5190443386243384"/>
    <n v="4.5511239825581393"/>
    <n v="8540.9938000000002"/>
    <n v="9393.5198999999993"/>
    <n v="74.849599999999995"/>
    <n v="74.640500000000003"/>
    <n v="77619.035199999998"/>
    <n v="74118.016499999998"/>
    <n v="72.212199999999996"/>
    <n v="72.7012"/>
    <n v="61597.006599999993"/>
    <n v="77862.985199999996"/>
    <n v="0"/>
    <n v="0"/>
    <n v="0"/>
    <n v="0"/>
    <n v="73.659281375661379"/>
    <n v="73.634206249999991"/>
    <n v="139216.04180000001"/>
    <n v="151981.00169999999"/>
    <n v="2195"/>
    <n v="2373"/>
    <n v="2195"/>
    <n v="2373"/>
    <n v="4.3052416856492028"/>
    <n v="4.3719002107037497"/>
    <n v="9450.0055000000011"/>
    <n v="10374.519199999999"/>
    <n v="72.930774123006842"/>
    <n v="72.670462831858401"/>
    <n v="160083.04920000001"/>
    <n v="172447.00829999999"/>
    <n v="280"/>
    <n v="304"/>
    <n v="280"/>
    <n v="304"/>
    <n v="497"/>
    <n v="472"/>
    <n v="497"/>
    <n v="472"/>
    <n v="0"/>
    <n v="0"/>
    <n v="0"/>
    <n v="0"/>
    <n v="777"/>
    <n v="776"/>
    <n v="777"/>
    <n v="776"/>
    <n v="3.3553999999999999"/>
    <n v="3.0066000000000002"/>
    <n v="939.51199999999994"/>
    <n v="914.0064000000001"/>
    <n v="4.0069999999999997"/>
    <n v="3.7002000000000002"/>
    <n v="1991.4789999999998"/>
    <n v="1746.4944"/>
    <n v="0"/>
    <n v="0"/>
    <n v="0"/>
    <n v="0"/>
    <n v="3.7721891891891892"/>
    <n v="3.4284804123711345"/>
    <n v="2930.991"/>
    <n v="2660.5008000000003"/>
    <n v="54.5929"/>
    <n v="49.898000000000003"/>
    <n v="15286.012000000001"/>
    <n v="15168.992"/>
    <n v="45.5533"/>
    <n v="46.3962"/>
    <n v="22639.990099999999"/>
    <n v="21899.006399999998"/>
    <n v="0"/>
    <n v="0"/>
    <n v="0"/>
    <n v="0"/>
    <n v="48.810813513513509"/>
    <n v="47.768039175257726"/>
    <n v="37926.002099999998"/>
    <n v="37067.998399999997"/>
    <n v="360"/>
    <n v="378"/>
    <n v="360"/>
    <n v="378"/>
    <n v="3.7986"/>
    <n v="3.2433999999999998"/>
    <n v="1367.4960000000001"/>
    <n v="1226.0051999999998"/>
    <n v="65.193299999999994"/>
    <n v="61.891500000000001"/>
    <n v="23469.587999999996"/>
    <n v="23394.987000000001"/>
    <n v="1488"/>
    <n v="1482"/>
    <n v="1488"/>
    <n v="1482"/>
    <n v="5841.0240999999996"/>
    <n v="5840.0511999999999"/>
    <n v="104787.0506"/>
    <n v="101712.01549999999"/>
    <n v="1444"/>
    <n v="1651"/>
    <n v="1444"/>
    <n v="1651"/>
    <n v="6508.4724000000006"/>
    <n v="7181.9688000000006"/>
    <n v="90654.00069999999"/>
    <n v="106830.99119999999"/>
    <n v="2932"/>
    <n v="3133"/>
    <n v="2932"/>
    <n v="3133"/>
    <n v="12349.496500000001"/>
    <n v="13022.02"/>
    <n v="195441.05129999999"/>
    <n v="208543.00669999997"/>
    <n v="40"/>
    <n v="16"/>
    <n v="40"/>
    <n v="16"/>
    <n v="31.5"/>
    <n v="13"/>
    <n v="2568"/>
    <n v="972"/>
    <n v="13748.4925"/>
    <n v="14261.025199999998"/>
    <n v="221478.63929999998"/>
    <n v="232909.99369999996"/>
  </r>
  <r>
    <x v="3"/>
    <s v="Pasco-Hernando State College "/>
    <s v="Met the criteria for Two-Year with Bachelor's in 2016-17 and 2017-18. "/>
    <n v="136400"/>
    <x v="7"/>
    <n v="1163"/>
    <n v="1146"/>
    <n v="19"/>
    <n v="19"/>
    <n v="1144"/>
    <n v="1127"/>
    <n v="60"/>
    <n v="60"/>
    <n v="1144"/>
    <n v="1127"/>
    <n v="1144"/>
    <n v="1127"/>
    <n v="177"/>
    <n v="224"/>
    <n v="177"/>
    <n v="224"/>
    <n v="56"/>
    <n v="56"/>
    <n v="56"/>
    <n v="56"/>
    <n v="102"/>
    <n v="22"/>
    <n v="102"/>
    <n v="22"/>
    <n v="335"/>
    <n v="302"/>
    <n v="335"/>
    <n v="302"/>
    <n v="2.774"/>
    <n v="2.4933000000000001"/>
    <n v="490.99799999999999"/>
    <n v="558.49919999999997"/>
    <n v="3.4731999999999998"/>
    <n v="2.5446"/>
    <n v="194.4992"/>
    <n v="142.49760000000001"/>
    <n v="0.75"/>
    <n v="0.79549999999999998"/>
    <n v="76.5"/>
    <n v="17.501000000000001"/>
    <n v="2.2746185074626868"/>
    <n v="2.3791317880794702"/>
    <n v="761.99720000000002"/>
    <n v="718.49779999999998"/>
    <n v="65.169499999999999"/>
    <n v="67.022300000000001"/>
    <n v="11535.0015"/>
    <n v="15012.995200000001"/>
    <n v="65.633899999999997"/>
    <n v="65.169600000000003"/>
    <n v="3675.4983999999999"/>
    <n v="3649.4976000000001"/>
    <n v="58.823500000000003"/>
    <n v="57.681800000000003"/>
    <n v="5999.9970000000003"/>
    <n v="1268.9996000000001"/>
    <n v="63.314916119402987"/>
    <n v="65.998319205298017"/>
    <n v="21210.496900000002"/>
    <n v="19931.492400000003"/>
    <n v="420"/>
    <n v="421"/>
    <n v="420"/>
    <n v="421"/>
    <n v="176"/>
    <n v="138"/>
    <n v="176"/>
    <n v="138"/>
    <n v="0"/>
    <n v="0"/>
    <n v="0"/>
    <n v="0"/>
    <n v="596"/>
    <n v="559"/>
    <n v="596"/>
    <n v="559"/>
    <n v="3.7298"/>
    <n v="3.7886000000000002"/>
    <n v="1566.5160000000001"/>
    <n v="1595.0006000000001"/>
    <n v="5.1989000000000001"/>
    <n v="4.6521999999999997"/>
    <n v="915.00639999999999"/>
    <n v="642.00360000000001"/>
    <n v="0"/>
    <n v="0"/>
    <n v="0"/>
    <n v="0"/>
    <n v="4.1636281879194632"/>
    <n v="4.0017964221824691"/>
    <n v="2481.5224000000003"/>
    <n v="2237.0042000000003"/>
    <n v="67.908299999999997"/>
    <n v="69.783799999999999"/>
    <n v="28521.485999999997"/>
    <n v="29378.979800000001"/>
    <n v="66.701700000000002"/>
    <n v="65.615899999999996"/>
    <n v="11739.4992"/>
    <n v="9054.9941999999992"/>
    <n v="0"/>
    <n v="0"/>
    <n v="0"/>
    <n v="0"/>
    <n v="67.551988590604026"/>
    <n v="68.75487298747764"/>
    <n v="40260.985200000003"/>
    <n v="38433.974000000002"/>
    <n v="931"/>
    <n v="861"/>
    <n v="931"/>
    <n v="861"/>
    <n v="3.4839093447905483"/>
    <n v="3.4326387921022072"/>
    <n v="3243.5196000000005"/>
    <n v="2955.5020000000004"/>
    <n v="66.027370676691731"/>
    <n v="67.787998141695709"/>
    <n v="61471.482100000001"/>
    <n v="58365.466400000005"/>
    <n v="93"/>
    <n v="117"/>
    <n v="93"/>
    <n v="117"/>
    <n v="83"/>
    <n v="69"/>
    <n v="83"/>
    <n v="69"/>
    <n v="0"/>
    <n v="0"/>
    <n v="0"/>
    <n v="0"/>
    <n v="176"/>
    <n v="186"/>
    <n v="176"/>
    <n v="186"/>
    <n v="2.8816999999999999"/>
    <n v="2.4615"/>
    <n v="267.99809999999997"/>
    <n v="287.99549999999999"/>
    <n v="3.6566000000000001"/>
    <n v="2.8986000000000001"/>
    <n v="303.49779999999998"/>
    <n v="200.0034"/>
    <n v="0"/>
    <n v="0"/>
    <n v="0"/>
    <n v="0"/>
    <n v="3.247135795454545"/>
    <n v="2.62365"/>
    <n v="571.49589999999989"/>
    <n v="487.99889999999999"/>
    <n v="49.559100000000001"/>
    <n v="44.7179"/>
    <n v="4608.9962999999998"/>
    <n v="5231.9943000000003"/>
    <n v="41.837299999999999"/>
    <n v="40.652200000000001"/>
    <n v="3472.4958999999999"/>
    <n v="2805.0018"/>
    <n v="0"/>
    <n v="0"/>
    <n v="0"/>
    <n v="0"/>
    <n v="45.917569318181819"/>
    <n v="43.209656451612908"/>
    <n v="8081.4922000000006"/>
    <n v="8036.9961000000012"/>
    <n v="37"/>
    <n v="80"/>
    <n v="37"/>
    <n v="80"/>
    <n v="3.3378000000000001"/>
    <n v="2.85"/>
    <n v="123.49860000000001"/>
    <n v="228"/>
    <n v="51.4054"/>
    <n v="49.6813"/>
    <n v="1901.9998000000001"/>
    <n v="3974.5039999999999"/>
    <n v="690"/>
    <n v="762"/>
    <n v="690"/>
    <n v="762"/>
    <n v="2325.5120999999999"/>
    <n v="2441.4953"/>
    <n v="44665.483799999995"/>
    <n v="49623.969300000004"/>
    <n v="315"/>
    <n v="263"/>
    <n v="315"/>
    <n v="263"/>
    <n v="1413.0034000000001"/>
    <n v="984.50459999999998"/>
    <n v="18887.4935"/>
    <n v="15509.4936"/>
    <n v="1005"/>
    <n v="1025"/>
    <n v="1005"/>
    <n v="1025"/>
    <n v="3738.5155"/>
    <n v="3425.9998999999998"/>
    <n v="63552.977299999999"/>
    <n v="65133.462900000006"/>
    <n v="102"/>
    <n v="22"/>
    <n v="102"/>
    <n v="22"/>
    <n v="76.5"/>
    <n v="17.501000000000001"/>
    <n v="5999.9970000000003"/>
    <n v="1268.9996000000001"/>
    <n v="3938.5141000000003"/>
    <n v="3671.5009000000005"/>
    <n v="71454.974100000007"/>
    <n v="70376.96650000001"/>
  </r>
  <r>
    <x v="3"/>
    <s v="Pensacola State College "/>
    <m/>
    <n v="136473"/>
    <x v="10"/>
    <n v="1028"/>
    <n v="990"/>
    <n v="8"/>
    <n v="2"/>
    <n v="1020"/>
    <n v="988"/>
    <n v="60"/>
    <n v="60"/>
    <n v="1020"/>
    <n v="988"/>
    <n v="1020"/>
    <n v="988"/>
    <n v="126"/>
    <n v="129"/>
    <n v="126"/>
    <n v="129"/>
    <n v="37"/>
    <n v="63"/>
    <n v="37"/>
    <n v="63"/>
    <n v="66"/>
    <n v="32"/>
    <n v="66"/>
    <n v="32"/>
    <n v="229"/>
    <n v="224"/>
    <n v="229"/>
    <n v="224"/>
    <n v="3.5912999999999999"/>
    <n v="3.1395"/>
    <n v="452.50380000000001"/>
    <n v="404.99549999999999"/>
    <n v="4.2568000000000001"/>
    <n v="3.0396999999999998"/>
    <n v="157.5016"/>
    <n v="191.50109999999998"/>
    <n v="0.69699999999999995"/>
    <n v="0.57809999999999995"/>
    <n v="46.001999999999995"/>
    <n v="18.499199999999998"/>
    <n v="2.8646611353711791"/>
    <n v="2.7455169642857138"/>
    <n v="656.00739999999996"/>
    <n v="614.99579999999992"/>
    <n v="76.134900000000002"/>
    <n v="71.147300000000001"/>
    <n v="9592.9974000000002"/>
    <n v="9178.0017000000007"/>
    <n v="72.675700000000006"/>
    <n v="71.444400000000002"/>
    <n v="2689.0009"/>
    <n v="4500.9971999999998"/>
    <n v="63.7273"/>
    <n v="61.75"/>
    <n v="4206.0018"/>
    <n v="1976"/>
    <n v="72.000000436681205"/>
    <n v="69.88838794642858"/>
    <n v="16488.000099999997"/>
    <n v="15654.998900000002"/>
    <n v="355"/>
    <n v="317"/>
    <n v="355"/>
    <n v="317"/>
    <n v="126"/>
    <n v="113"/>
    <n v="126"/>
    <n v="113"/>
    <n v="0"/>
    <n v="0"/>
    <n v="0"/>
    <n v="0"/>
    <n v="481"/>
    <n v="430"/>
    <n v="481"/>
    <n v="430"/>
    <n v="4.3872999999999998"/>
    <n v="4.4226999999999999"/>
    <n v="1557.4914999999999"/>
    <n v="1401.9958999999999"/>
    <n v="5.6032000000000002"/>
    <n v="5.9203999999999999"/>
    <n v="706.00319999999999"/>
    <n v="669.00519999999995"/>
    <n v="0"/>
    <n v="0"/>
    <n v="0"/>
    <n v="0"/>
    <n v="4.7058101871101865"/>
    <n v="4.8162816279069762"/>
    <n v="2263.4946999999997"/>
    <n v="2071.0011"/>
    <n v="75.667599999999993"/>
    <n v="75.337500000000006"/>
    <n v="26861.997999999996"/>
    <n v="23881.987500000003"/>
    <n v="73.484099999999998"/>
    <n v="72.566400000000002"/>
    <n v="9258.9966000000004"/>
    <n v="8200.003200000001"/>
    <n v="0"/>
    <n v="0"/>
    <n v="0"/>
    <n v="0"/>
    <n v="75.095622869022861"/>
    <n v="74.609280697674421"/>
    <n v="36120.994599999998"/>
    <n v="32081.990700000002"/>
    <n v="710"/>
    <n v="654"/>
    <n v="710"/>
    <n v="654"/>
    <n v="4.1119747887323941"/>
    <n v="4.107028899082569"/>
    <n v="2919.5020999999997"/>
    <n v="2685.9969000000001"/>
    <n v="74.097175633802806"/>
    <n v="72.992338837920485"/>
    <n v="52608.994699999996"/>
    <n v="47736.989600000001"/>
    <n v="140"/>
    <n v="145"/>
    <n v="140"/>
    <n v="145"/>
    <n v="134"/>
    <n v="142"/>
    <n v="134"/>
    <n v="142"/>
    <n v="0"/>
    <n v="0"/>
    <n v="0"/>
    <n v="0"/>
    <n v="274"/>
    <n v="287"/>
    <n v="274"/>
    <n v="287"/>
    <n v="3.3679000000000001"/>
    <n v="2.6827999999999999"/>
    <n v="471.50600000000003"/>
    <n v="389.00599999999997"/>
    <n v="3.9701"/>
    <n v="3.4401000000000002"/>
    <n v="531.99339999999995"/>
    <n v="488.49420000000003"/>
    <n v="0"/>
    <n v="0"/>
    <n v="0"/>
    <n v="0"/>
    <n v="3.6624065693430654"/>
    <n v="3.0574919860627174"/>
    <n v="1003.4993999999999"/>
    <n v="877.50019999999995"/>
    <n v="56.75"/>
    <n v="50.393099999999997"/>
    <n v="7945"/>
    <n v="7306.9994999999999"/>
    <n v="49.358199999999997"/>
    <n v="48.788699999999999"/>
    <n v="6613.9987999999994"/>
    <n v="6927.9953999999998"/>
    <n v="0"/>
    <n v="0"/>
    <n v="0"/>
    <n v="0"/>
    <n v="53.135032116788317"/>
    <n v="49.59928536585366"/>
    <n v="14558.998799999999"/>
    <n v="14234.9949"/>
    <n v="36"/>
    <n v="47"/>
    <n v="36"/>
    <n v="47"/>
    <n v="4.9722"/>
    <n v="5.3616999999999999"/>
    <n v="178.9992"/>
    <n v="251.9999"/>
    <n v="74.583299999999994"/>
    <n v="69.382999999999996"/>
    <n v="2684.9987999999998"/>
    <n v="3261.0009999999997"/>
    <n v="621"/>
    <n v="591"/>
    <n v="621"/>
    <n v="591"/>
    <n v="2481.5012999999999"/>
    <n v="2195.9973999999997"/>
    <n v="44399.9954"/>
    <n v="40366.988700000002"/>
    <n v="297"/>
    <n v="318"/>
    <n v="297"/>
    <n v="318"/>
    <n v="1395.4982"/>
    <n v="1349.0004999999999"/>
    <n v="18561.996299999999"/>
    <n v="19628.995800000001"/>
    <n v="918"/>
    <n v="909"/>
    <n v="918"/>
    <n v="909"/>
    <n v="3876.9994999999999"/>
    <n v="3544.9978999999994"/>
    <n v="62961.991699999999"/>
    <n v="59995.984500000006"/>
    <n v="66"/>
    <n v="32"/>
    <n v="66"/>
    <n v="32"/>
    <n v="46.001999999999995"/>
    <n v="18.499199999999998"/>
    <n v="4206.0018"/>
    <n v="1976"/>
    <n v="4102.0006999999996"/>
    <n v="3815.4969999999998"/>
    <n v="69852.992299999998"/>
    <n v="65232.985499999995"/>
  </r>
  <r>
    <x v="3"/>
    <s v="Polk State College "/>
    <m/>
    <n v="136516"/>
    <x v="10"/>
    <n v="1030"/>
    <n v="1000"/>
    <n v="7"/>
    <n v="2"/>
    <n v="1023"/>
    <n v="998"/>
    <n v="60"/>
    <n v="60"/>
    <n v="1023"/>
    <n v="998"/>
    <n v="1023"/>
    <n v="998"/>
    <n v="146"/>
    <n v="121"/>
    <n v="146"/>
    <n v="121"/>
    <n v="58"/>
    <n v="117"/>
    <n v="58"/>
    <n v="117"/>
    <n v="148"/>
    <n v="96"/>
    <n v="148"/>
    <n v="96"/>
    <n v="352"/>
    <n v="334"/>
    <n v="352"/>
    <n v="334"/>
    <n v="3.137"/>
    <n v="3.0165000000000002"/>
    <n v="458.00200000000001"/>
    <n v="364.99650000000003"/>
    <n v="3.681"/>
    <n v="2.5213999999999999"/>
    <n v="213.49799999999999"/>
    <n v="295.00379999999996"/>
    <n v="0.64190000000000003"/>
    <n v="0.52600000000000002"/>
    <n v="95.001199999999997"/>
    <n v="50.496000000000002"/>
    <n v="2.1775602272727275"/>
    <n v="2.1272344311377243"/>
    <n v="766.50120000000004"/>
    <n v="710.49629999999991"/>
    <n v="73.9452"/>
    <n v="70.247900000000001"/>
    <n v="10795.9992"/>
    <n v="8499.9958999999999"/>
    <n v="73.017200000000003"/>
    <n v="69.316199999999995"/>
    <n v="4234.9976000000006"/>
    <n v="8109.9953999999998"/>
    <n v="64.425700000000006"/>
    <n v="66.656300000000002"/>
    <n v="9535.0036"/>
    <n v="6399.0048000000006"/>
    <n v="69.78977386363637"/>
    <n v="68.889209880239534"/>
    <n v="24566.000400000001"/>
    <n v="23008.996100000004"/>
    <n v="208"/>
    <n v="191"/>
    <n v="208"/>
    <n v="191"/>
    <n v="147"/>
    <n v="128"/>
    <n v="147"/>
    <n v="128"/>
    <n v="0"/>
    <n v="0"/>
    <n v="0"/>
    <n v="0"/>
    <n v="355"/>
    <n v="319"/>
    <n v="355"/>
    <n v="319"/>
    <n v="4.7980999999999998"/>
    <n v="4.6283000000000003"/>
    <n v="998.00479999999993"/>
    <n v="884.00530000000003"/>
    <n v="6.0646000000000004"/>
    <n v="5.8516000000000004"/>
    <n v="891.49620000000004"/>
    <n v="749.00480000000005"/>
    <n v="0"/>
    <n v="0"/>
    <n v="0"/>
    <n v="0"/>
    <n v="5.3225380281690144"/>
    <n v="5.1191539184952974"/>
    <n v="1889.5010000000002"/>
    <n v="1633.0101"/>
    <n v="76.225999999999999"/>
    <n v="75.314099999999996"/>
    <n v="15855.008"/>
    <n v="14384.9931"/>
    <n v="73.836699999999993"/>
    <n v="75.234399999999994"/>
    <n v="10853.9949"/>
    <n v="9630.0031999999992"/>
    <n v="0"/>
    <n v="0"/>
    <n v="0"/>
    <n v="0"/>
    <n v="75.236627887323948"/>
    <n v="75.282120062695924"/>
    <n v="26709.002900000003"/>
    <n v="24014.996299999999"/>
    <n v="707"/>
    <n v="653"/>
    <n v="707"/>
    <n v="653"/>
    <n v="3.7567216407355026"/>
    <n v="3.5888306278713626"/>
    <n v="2656.0022000000004"/>
    <n v="2343.5063999999998"/>
    <n v="72.524757142857155"/>
    <n v="72.012239509954057"/>
    <n v="51275.003300000011"/>
    <n v="47023.992399999996"/>
    <n v="61"/>
    <n v="78"/>
    <n v="61"/>
    <n v="78"/>
    <n v="81"/>
    <n v="83"/>
    <n v="81"/>
    <n v="83"/>
    <n v="0"/>
    <n v="0"/>
    <n v="0"/>
    <n v="0"/>
    <n v="142"/>
    <n v="161"/>
    <n v="142"/>
    <n v="161"/>
    <n v="3.0327999999999999"/>
    <n v="2.5897000000000001"/>
    <n v="185.0008"/>
    <n v="201.9966"/>
    <n v="4.5"/>
    <n v="4.1687000000000003"/>
    <n v="364.5"/>
    <n v="346.00210000000004"/>
    <n v="0"/>
    <n v="0"/>
    <n v="0"/>
    <n v="0"/>
    <n v="3.8697239436619721"/>
    <n v="3.4037186335403731"/>
    <n v="549.50080000000003"/>
    <n v="547.9987000000001"/>
    <n v="53.3934"/>
    <n v="50.679499999999997"/>
    <n v="3256.9974000000002"/>
    <n v="3953.0009999999997"/>
    <n v="47.530900000000003"/>
    <n v="43.506"/>
    <n v="3850.0029000000004"/>
    <n v="3610.998"/>
    <n v="0"/>
    <n v="0"/>
    <n v="0"/>
    <n v="0"/>
    <n v="50.049297887323945"/>
    <n v="46.981360248447203"/>
    <n v="7107.0003000000006"/>
    <n v="7563.9989999999998"/>
    <n v="174"/>
    <n v="184"/>
    <n v="174"/>
    <n v="184"/>
    <n v="3.7241"/>
    <n v="3.1440000000000001"/>
    <n v="647.99339999999995"/>
    <n v="578.49599999999998"/>
    <n v="66.580500000000001"/>
    <n v="63.434800000000003"/>
    <n v="11585.007"/>
    <n v="11672.003200000001"/>
    <n v="415"/>
    <n v="390"/>
    <n v="415"/>
    <n v="390"/>
    <n v="1641.0075999999999"/>
    <n v="1450.9983999999999"/>
    <n v="29908.0046"/>
    <n v="26837.99"/>
    <n v="286"/>
    <n v="328"/>
    <n v="286"/>
    <n v="328"/>
    <n v="1469.4942000000001"/>
    <n v="1390.0107000000003"/>
    <n v="18938.9954"/>
    <n v="21350.996599999999"/>
    <n v="701"/>
    <n v="718"/>
    <n v="701"/>
    <n v="718"/>
    <n v="3110.5018"/>
    <n v="2841.0091000000002"/>
    <n v="48847"/>
    <n v="48188.986600000004"/>
    <n v="148"/>
    <n v="96"/>
    <n v="148"/>
    <n v="96"/>
    <n v="95.001199999999997"/>
    <n v="50.496000000000002"/>
    <n v="9535.0036"/>
    <n v="6399.0048000000006"/>
    <n v="3853.4964000000004"/>
    <n v="3470.0011"/>
    <n v="69967.010600000009"/>
    <n v="66259.994600000005"/>
  </r>
  <r>
    <x v="3"/>
    <s v="St. Johns River State College "/>
    <m/>
    <n v="137281"/>
    <x v="10"/>
    <n v="650"/>
    <n v="641"/>
    <n v="24"/>
    <n v="22"/>
    <n v="626"/>
    <n v="619"/>
    <n v="60"/>
    <n v="60"/>
    <n v="626"/>
    <n v="619"/>
    <n v="626"/>
    <n v="619"/>
    <n v="102"/>
    <n v="114"/>
    <n v="102"/>
    <n v="114"/>
    <n v="48"/>
    <n v="58"/>
    <n v="48"/>
    <n v="58"/>
    <n v="38"/>
    <n v="20"/>
    <n v="38"/>
    <n v="20"/>
    <n v="188"/>
    <n v="192"/>
    <n v="188"/>
    <n v="192"/>
    <n v="2.9607999999999999"/>
    <n v="2.7456"/>
    <n v="302.0016"/>
    <n v="312.9984"/>
    <n v="3.4895999999999998"/>
    <n v="3.1379000000000001"/>
    <n v="167.5008"/>
    <n v="181.9982"/>
    <n v="0.80259999999999998"/>
    <n v="0.97499999999999998"/>
    <n v="30.498799999999999"/>
    <n v="19.5"/>
    <n v="2.6595808510638297"/>
    <n v="2.6796697916666665"/>
    <n v="500.00119999999998"/>
    <n v="514.49659999999994"/>
    <n v="71.931399999999996"/>
    <n v="68.824600000000004"/>
    <n v="7337.0027999999993"/>
    <n v="7846.0044000000007"/>
    <n v="70.0625"/>
    <n v="68.586200000000005"/>
    <n v="3363"/>
    <n v="3977.9996000000001"/>
    <n v="57.815800000000003"/>
    <n v="59.45"/>
    <n v="2197.0003999999999"/>
    <n v="1189"/>
    <n v="68.601080851063827"/>
    <n v="67.776062500000009"/>
    <n v="12897.003199999999"/>
    <n v="13013.004000000001"/>
    <n v="207"/>
    <n v="172"/>
    <n v="207"/>
    <n v="172"/>
    <n v="63"/>
    <n v="66"/>
    <n v="63"/>
    <n v="66"/>
    <n v="0"/>
    <n v="0"/>
    <n v="0"/>
    <n v="0"/>
    <n v="270"/>
    <n v="238"/>
    <n v="270"/>
    <n v="238"/>
    <n v="4.1376999999999997"/>
    <n v="4.0262000000000002"/>
    <n v="856.50389999999993"/>
    <n v="692.50639999999999"/>
    <n v="5.2857000000000003"/>
    <n v="5.4241999999999999"/>
    <n v="332.9991"/>
    <n v="357.99720000000002"/>
    <n v="0"/>
    <n v="0"/>
    <n v="0"/>
    <n v="0"/>
    <n v="4.4055666666666662"/>
    <n v="4.4138806722689079"/>
    <n v="1189.5029999999999"/>
    <n v="1050.5036"/>
    <n v="71.956500000000005"/>
    <n v="72.319800000000001"/>
    <n v="14894.995500000001"/>
    <n v="12439.0056"/>
    <n v="71.952399999999997"/>
    <n v="70.787899999999993"/>
    <n v="4533.0011999999997"/>
    <n v="4672.0013999999992"/>
    <n v="0"/>
    <n v="0"/>
    <n v="0"/>
    <n v="0"/>
    <n v="71.955543333333338"/>
    <n v="71.89498739495798"/>
    <n v="19427.9967"/>
    <n v="17111.006999999998"/>
    <n v="458"/>
    <n v="430"/>
    <n v="458"/>
    <n v="430"/>
    <n v="3.6888737991266374"/>
    <n v="3.6395353488372093"/>
    <n v="1689.5041999999999"/>
    <n v="1565.0001999999999"/>
    <n v="70.578602401746721"/>
    <n v="70.055839534883717"/>
    <n v="32324.999899999999"/>
    <n v="30124.010999999999"/>
    <n v="70"/>
    <n v="78"/>
    <n v="70"/>
    <n v="78"/>
    <n v="56"/>
    <n v="69"/>
    <n v="56"/>
    <n v="69"/>
    <n v="0"/>
    <n v="0"/>
    <n v="0"/>
    <n v="0"/>
    <n v="126"/>
    <n v="147"/>
    <n v="126"/>
    <n v="147"/>
    <n v="3.5143"/>
    <n v="2.9422999999999999"/>
    <n v="246.001"/>
    <n v="229.49939999999998"/>
    <n v="4.5088999999999997"/>
    <n v="3.4638"/>
    <n v="252.49839999999998"/>
    <n v="239.00219999999999"/>
    <n v="0"/>
    <n v="0"/>
    <n v="0"/>
    <n v="0"/>
    <n v="3.9563444444444444"/>
    <n v="3.1870857142857139"/>
    <n v="498.49939999999998"/>
    <n v="468.50159999999994"/>
    <n v="55.7"/>
    <n v="51.1282"/>
    <n v="3899"/>
    <n v="3987.9996000000001"/>
    <n v="49.339300000000001"/>
    <n v="47.768099999999997"/>
    <n v="2763.0008000000003"/>
    <n v="3295.9988999999996"/>
    <n v="0"/>
    <n v="0"/>
    <n v="0"/>
    <n v="0"/>
    <n v="52.873022222222218"/>
    <n v="49.551010204081628"/>
    <n v="6662.0007999999998"/>
    <n v="7283.9984999999997"/>
    <n v="42"/>
    <n v="42"/>
    <n v="42"/>
    <n v="42"/>
    <n v="4"/>
    <n v="3.9405000000000001"/>
    <n v="168"/>
    <n v="165.501"/>
    <n v="66.857100000000003"/>
    <n v="73.761899999999997"/>
    <n v="2807.9982"/>
    <n v="3097.9998000000001"/>
    <n v="379"/>
    <n v="364"/>
    <n v="379"/>
    <n v="364"/>
    <n v="1404.5065"/>
    <n v="1235.0041999999999"/>
    <n v="26130.998299999999"/>
    <n v="24273.009600000001"/>
    <n v="167"/>
    <n v="193"/>
    <n v="167"/>
    <n v="193"/>
    <n v="752.99829999999997"/>
    <n v="778.99760000000003"/>
    <n v="10659.002"/>
    <n v="11945.999899999999"/>
    <n v="546"/>
    <n v="557"/>
    <n v="546"/>
    <n v="557"/>
    <n v="2157.5047999999997"/>
    <n v="2014.0018"/>
    <n v="36790.0003"/>
    <n v="36219.0095"/>
    <n v="38"/>
    <n v="20"/>
    <n v="38"/>
    <n v="20"/>
    <n v="30.498799999999999"/>
    <n v="19.5"/>
    <n v="2197.0003999999999"/>
    <n v="1189"/>
    <n v="2356.0036"/>
    <n v="2199.0028000000002"/>
    <n v="41794.998899999999"/>
    <n v="40506.009299999998"/>
  </r>
  <r>
    <x v="3"/>
    <s v="St. Petersburg College "/>
    <m/>
    <n v="137078"/>
    <x v="10"/>
    <n v="3070"/>
    <n v="3407"/>
    <n v="95"/>
    <n v="90"/>
    <n v="2975"/>
    <n v="3317"/>
    <n v="60"/>
    <n v="60"/>
    <n v="2975"/>
    <n v="3317"/>
    <n v="2975"/>
    <n v="3317"/>
    <n v="226"/>
    <n v="310"/>
    <n v="226"/>
    <n v="310"/>
    <n v="121"/>
    <n v="184"/>
    <n v="121"/>
    <n v="184"/>
    <n v="150"/>
    <n v="97"/>
    <n v="150"/>
    <n v="97"/>
    <n v="497"/>
    <n v="591"/>
    <n v="497"/>
    <n v="591"/>
    <n v="3.8849999999999998"/>
    <n v="3.3483999999999998"/>
    <n v="878.01"/>
    <n v="1038.0039999999999"/>
    <n v="4.1197999999999997"/>
    <n v="3.2989000000000002"/>
    <n v="498.49579999999997"/>
    <n v="606.99760000000003"/>
    <n v="0.62670000000000003"/>
    <n v="0.93810000000000004"/>
    <n v="94.00500000000001"/>
    <n v="90.995699999999999"/>
    <n v="2.9587742454728372"/>
    <n v="2.9373896785109981"/>
    <n v="1470.5108"/>
    <n v="1735.9972999999998"/>
    <n v="79.845100000000002"/>
    <n v="76.271000000000001"/>
    <n v="18044.992600000001"/>
    <n v="23644.010000000002"/>
    <n v="76.743799999999993"/>
    <n v="75.157600000000002"/>
    <n v="9285.9997999999996"/>
    <n v="13828.9984"/>
    <n v="71.6267"/>
    <n v="66.237099999999998"/>
    <n v="10744.004999999999"/>
    <n v="6424.9987000000001"/>
    <n v="76.609652716297788"/>
    <n v="74.277507783417946"/>
    <n v="38074.9974"/>
    <n v="43898.007100000003"/>
    <n v="961"/>
    <n v="1040"/>
    <n v="961"/>
    <n v="1040"/>
    <n v="646"/>
    <n v="704"/>
    <n v="646"/>
    <n v="704"/>
    <n v="0"/>
    <n v="0"/>
    <n v="0"/>
    <n v="0"/>
    <n v="1607"/>
    <n v="1744"/>
    <n v="1607"/>
    <n v="1744"/>
    <n v="4.9078999999999997"/>
    <n v="4.7821999999999996"/>
    <n v="4716.4919"/>
    <n v="4973.4879999999994"/>
    <n v="6.2183000000000002"/>
    <n v="6.0503999999999998"/>
    <n v="4017.0218"/>
    <n v="4259.4816000000001"/>
    <n v="0"/>
    <n v="0"/>
    <n v="0"/>
    <n v="0"/>
    <n v="5.4346693839452396"/>
    <n v="5.2941339449541287"/>
    <n v="8733.5136999999995"/>
    <n v="9232.9696000000004"/>
    <n v="81.746099999999998"/>
    <n v="80.3"/>
    <n v="78558.002099999998"/>
    <n v="83512"/>
    <n v="79.696600000000004"/>
    <n v="80.421899999999994"/>
    <n v="51484.003600000004"/>
    <n v="56617.017599999992"/>
    <n v="0"/>
    <n v="0"/>
    <n v="0"/>
    <n v="0"/>
    <n v="80.922218855009334"/>
    <n v="80.349207339449535"/>
    <n v="130042.00569999999"/>
    <n v="140129.01759999999"/>
    <n v="2104"/>
    <n v="2335"/>
    <n v="2104"/>
    <n v="2335"/>
    <n v="4.849821530418251"/>
    <n v="4.697630364025696"/>
    <n v="10204.0245"/>
    <n v="10968.966899999999"/>
    <n v="79.903518583650197"/>
    <n v="78.812430278372588"/>
    <n v="168117.0031"/>
    <n v="184027.02469999998"/>
    <n v="339"/>
    <n v="419"/>
    <n v="339"/>
    <n v="419"/>
    <n v="408"/>
    <n v="421"/>
    <n v="408"/>
    <n v="421"/>
    <n v="0"/>
    <n v="0"/>
    <n v="0"/>
    <n v="0"/>
    <n v="747"/>
    <n v="840"/>
    <n v="747"/>
    <n v="840"/>
    <n v="3.6785000000000001"/>
    <n v="3.2732999999999999"/>
    <n v="1247.0115000000001"/>
    <n v="1371.5127"/>
    <n v="4.3897000000000004"/>
    <n v="4.0891000000000002"/>
    <n v="1790.9976000000001"/>
    <n v="1721.5111000000002"/>
    <n v="0"/>
    <n v="0"/>
    <n v="0"/>
    <n v="0"/>
    <n v="4.0669465863453818"/>
    <n v="3.6821711904761902"/>
    <n v="3038.0091000000002"/>
    <n v="3093.0237999999999"/>
    <n v="61.350999999999999"/>
    <n v="58.777999999999999"/>
    <n v="20797.989000000001"/>
    <n v="24627.982"/>
    <n v="55.076000000000001"/>
    <n v="57.147300000000001"/>
    <n v="22471.008000000002"/>
    <n v="24059.013300000002"/>
    <n v="0"/>
    <n v="0"/>
    <n v="0"/>
    <n v="0"/>
    <n v="57.923690763052214"/>
    <n v="57.960708690476196"/>
    <n v="43268.997000000003"/>
    <n v="48686.995300000002"/>
    <n v="124"/>
    <n v="142"/>
    <n v="124"/>
    <n v="142"/>
    <n v="6.0605000000000002"/>
    <n v="5.7782"/>
    <n v="751.50200000000007"/>
    <n v="820.50440000000003"/>
    <n v="88.620999999999995"/>
    <n v="90.274600000000007"/>
    <n v="10989.003999999999"/>
    <n v="12818.993200000001"/>
    <n v="1526"/>
    <n v="1769"/>
    <n v="1526"/>
    <n v="1769"/>
    <n v="6841.5133999999998"/>
    <n v="7383.0046999999995"/>
    <n v="117400.9837"/>
    <n v="131783.992"/>
    <n v="1175"/>
    <n v="1309"/>
    <n v="1175"/>
    <n v="1309"/>
    <n v="6306.5151999999998"/>
    <n v="6587.9902999999995"/>
    <n v="83241.011400000003"/>
    <n v="94505.029299999995"/>
    <n v="2701"/>
    <n v="3078"/>
    <n v="2701"/>
    <n v="3078"/>
    <n v="13148.0286"/>
    <n v="13970.994999999999"/>
    <n v="200641.9951"/>
    <n v="226289.02129999999"/>
    <n v="150"/>
    <n v="97"/>
    <n v="150"/>
    <n v="97"/>
    <n v="94.00500000000001"/>
    <n v="90.995699999999999"/>
    <n v="10744.004999999999"/>
    <n v="6424.9987000000001"/>
    <n v="13993.535599999999"/>
    <n v="14882.495099999998"/>
    <n v="222375.00409999999"/>
    <n v="245533.01319999999"/>
  </r>
  <r>
    <x v="3"/>
    <s v="Santa Fe College "/>
    <m/>
    <n v="137096"/>
    <x v="10"/>
    <n v="2053"/>
    <n v="2349"/>
    <n v="14"/>
    <n v="14"/>
    <n v="2039"/>
    <n v="2335"/>
    <n v="60"/>
    <n v="60"/>
    <n v="2039"/>
    <n v="2335"/>
    <n v="2039"/>
    <n v="2335"/>
    <n v="103"/>
    <n v="129"/>
    <n v="103"/>
    <n v="129"/>
    <n v="61"/>
    <n v="94"/>
    <n v="61"/>
    <n v="94"/>
    <n v="54"/>
    <n v="18"/>
    <n v="54"/>
    <n v="18"/>
    <n v="218"/>
    <n v="241"/>
    <n v="218"/>
    <n v="241"/>
    <n v="3.2524000000000002"/>
    <n v="2.7132000000000001"/>
    <n v="334.99720000000002"/>
    <n v="350.00279999999998"/>
    <n v="4.6230000000000002"/>
    <n v="3.266"/>
    <n v="282.00299999999999"/>
    <n v="307.00400000000002"/>
    <n v="0.81479999999999997"/>
    <n v="1"/>
    <n v="43.999200000000002"/>
    <n v="18"/>
    <n v="3.0321073394495408"/>
    <n v="2.8008580912863072"/>
    <n v="660.99939999999992"/>
    <n v="675.0068"/>
    <n v="76.796099999999996"/>
    <n v="74.620199999999997"/>
    <n v="7909.9982999999993"/>
    <n v="9626.005799999999"/>
    <n v="81.098399999999998"/>
    <n v="77.766000000000005"/>
    <n v="4947.0024000000003"/>
    <n v="7310.0040000000008"/>
    <n v="71.222200000000001"/>
    <n v="64.166700000000006"/>
    <n v="3845.9987999999998"/>
    <n v="1155.0006000000001"/>
    <n v="76.619263761467892"/>
    <n v="75.06643319502075"/>
    <n v="16702.999500000002"/>
    <n v="18091.010399999999"/>
    <n v="559"/>
    <n v="644"/>
    <n v="559"/>
    <n v="644"/>
    <n v="372"/>
    <n v="387"/>
    <n v="372"/>
    <n v="387"/>
    <n v="0"/>
    <n v="0"/>
    <n v="0"/>
    <n v="0"/>
    <n v="931"/>
    <n v="1031"/>
    <n v="931"/>
    <n v="1031"/>
    <n v="3.5465"/>
    <n v="3.3656999999999999"/>
    <n v="1982.4935"/>
    <n v="2167.5108"/>
    <n v="4.6196000000000002"/>
    <n v="4.8178000000000001"/>
    <n v="1718.4912000000002"/>
    <n v="1864.4886000000001"/>
    <n v="0"/>
    <n v="0"/>
    <n v="0"/>
    <n v="0"/>
    <n v="3.9752789473684209"/>
    <n v="3.9107656644034918"/>
    <n v="3700.9847"/>
    <n v="4031.9994000000002"/>
    <n v="71.6798"/>
    <n v="68.576099999999997"/>
    <n v="40069.008199999997"/>
    <n v="44163.008399999999"/>
    <n v="77.5"/>
    <n v="78.397900000000007"/>
    <n v="28830"/>
    <n v="30339.987300000004"/>
    <n v="0"/>
    <n v="0"/>
    <n v="0"/>
    <n v="0"/>
    <n v="74.005379377013966"/>
    <n v="72.262847429679923"/>
    <n v="68899.008199999997"/>
    <n v="74502.995699999999"/>
    <n v="1149"/>
    <n v="1272"/>
    <n v="1149"/>
    <n v="1272"/>
    <n v="3.7963308093994774"/>
    <n v="3.7004765723270441"/>
    <n v="4361.9840999999997"/>
    <n v="4707.0061999999998"/>
    <n v="74.501312184508265"/>
    <n v="72.794029952830186"/>
    <n v="85602.007700000002"/>
    <n v="92594.006099999999"/>
    <n v="511"/>
    <n v="626"/>
    <n v="511"/>
    <n v="626"/>
    <n v="302"/>
    <n v="370"/>
    <n v="302"/>
    <n v="370"/>
    <n v="0"/>
    <n v="0"/>
    <n v="0"/>
    <n v="0"/>
    <n v="813"/>
    <n v="996"/>
    <n v="813"/>
    <n v="996"/>
    <n v="2.6173999999999999"/>
    <n v="2.3506"/>
    <n v="1337.4913999999999"/>
    <n v="1471.4756"/>
    <n v="3.5447000000000002"/>
    <n v="3.5230000000000001"/>
    <n v="1070.4994000000002"/>
    <n v="1303.51"/>
    <n v="0"/>
    <n v="0"/>
    <n v="0"/>
    <n v="0"/>
    <n v="2.9618583025830261"/>
    <n v="2.7861301204819275"/>
    <n v="2407.9908"/>
    <n v="2774.9856"/>
    <n v="50.9589"/>
    <n v="47.226799999999997"/>
    <n v="26039.997899999998"/>
    <n v="29563.976799999997"/>
    <n v="51.7517"/>
    <n v="48.267600000000002"/>
    <n v="15629.0134"/>
    <n v="17859.011999999999"/>
    <n v="0"/>
    <n v="0"/>
    <n v="0"/>
    <n v="0"/>
    <n v="51.25339643296433"/>
    <n v="47.613442570281116"/>
    <n v="41669.011299999998"/>
    <n v="47422.988799999992"/>
    <n v="77"/>
    <n v="67"/>
    <n v="77"/>
    <n v="67"/>
    <n v="6.1494"/>
    <n v="4.5522"/>
    <n v="473.50380000000001"/>
    <n v="304.99740000000003"/>
    <n v="80.545500000000004"/>
    <n v="77.731300000000005"/>
    <n v="6202.0035000000007"/>
    <n v="5207.9971000000005"/>
    <n v="1173"/>
    <n v="1399"/>
    <n v="1173"/>
    <n v="1399"/>
    <n v="3654.9821000000002"/>
    <n v="3988.9892"/>
    <n v="74019.004399999991"/>
    <n v="83352.990999999995"/>
    <n v="735"/>
    <n v="851"/>
    <n v="735"/>
    <n v="851"/>
    <n v="3070.9936000000002"/>
    <n v="3475.0025999999998"/>
    <n v="49406.015799999994"/>
    <n v="55509.003300000011"/>
    <n v="1908"/>
    <n v="2250"/>
    <n v="1908"/>
    <n v="2250"/>
    <n v="6725.9757000000009"/>
    <n v="7463.9917999999998"/>
    <n v="123425.02019999998"/>
    <n v="138861.99430000002"/>
    <n v="54"/>
    <n v="18"/>
    <n v="54"/>
    <n v="18"/>
    <n v="43.999200000000002"/>
    <n v="18"/>
    <n v="3845.9987999999998"/>
    <n v="1155.0006000000001"/>
    <n v="7243.4786999999997"/>
    <n v="7786.9892"/>
    <n v="133473.02249999999"/>
    <n v="145224.992"/>
  </r>
  <r>
    <x v="3"/>
    <s v="Seminole State College of Florida"/>
    <m/>
    <n v="137209"/>
    <x v="10"/>
    <n v="1610"/>
    <n v="1660"/>
    <n v="10"/>
    <n v="24"/>
    <n v="1600"/>
    <n v="1636"/>
    <n v="60"/>
    <n v="60"/>
    <n v="1600"/>
    <n v="1636"/>
    <n v="1600"/>
    <n v="1636"/>
    <n v="57"/>
    <n v="63"/>
    <n v="57"/>
    <n v="63"/>
    <n v="27"/>
    <n v="20"/>
    <n v="27"/>
    <n v="20"/>
    <n v="5"/>
    <n v="10"/>
    <n v="5"/>
    <n v="10"/>
    <n v="89"/>
    <n v="93"/>
    <n v="89"/>
    <n v="93"/>
    <n v="2.8860000000000001"/>
    <n v="3"/>
    <n v="164.50200000000001"/>
    <n v="189"/>
    <n v="3.3332999999999999"/>
    <n v="3.1"/>
    <n v="89.999099999999999"/>
    <n v="62"/>
    <n v="0.6"/>
    <n v="1"/>
    <n v="3"/>
    <n v="10"/>
    <n v="2.8932707865168541"/>
    <n v="2.806451612903226"/>
    <n v="257.50110000000001"/>
    <n v="261"/>
    <n v="70.421099999999996"/>
    <n v="70.158699999999996"/>
    <n v="4014.0026999999995"/>
    <n v="4419.9980999999998"/>
    <n v="70.666700000000006"/>
    <n v="63.95"/>
    <n v="1908.0009000000002"/>
    <n v="1279"/>
    <n v="67.400000000000006"/>
    <n v="62"/>
    <n v="337"/>
    <n v="620"/>
    <n v="70.325883146067412"/>
    <n v="67.946216129032251"/>
    <n v="6259.0036"/>
    <n v="6318.9980999999998"/>
    <n v="672"/>
    <n v="646"/>
    <n v="672"/>
    <n v="646"/>
    <n v="278"/>
    <n v="289"/>
    <n v="278"/>
    <n v="289"/>
    <n v="0"/>
    <n v="0"/>
    <n v="0"/>
    <n v="0"/>
    <n v="950"/>
    <n v="935"/>
    <n v="950"/>
    <n v="935"/>
    <n v="4.0365000000000002"/>
    <n v="3.8336000000000001"/>
    <n v="2712.5280000000002"/>
    <n v="2476.5056"/>
    <n v="5.0540000000000003"/>
    <n v="4.827"/>
    <n v="1405.0120000000002"/>
    <n v="1395.0029999999999"/>
    <n v="0"/>
    <n v="0"/>
    <n v="0"/>
    <n v="0"/>
    <n v="4.3342526315789485"/>
    <n v="4.1406509090909092"/>
    <n v="4117.5400000000009"/>
    <n v="3871.5086000000001"/>
    <n v="72.583299999999994"/>
    <n v="70.151700000000005"/>
    <n v="48775.977599999998"/>
    <n v="45317.998200000002"/>
    <n v="75.795000000000002"/>
    <n v="73.418700000000001"/>
    <n v="21071.010000000002"/>
    <n v="21218.004300000001"/>
    <n v="0"/>
    <n v="0"/>
    <n v="0"/>
    <n v="0"/>
    <n v="73.523144842105253"/>
    <n v="71.161500000000004"/>
    <n v="69846.987599999993"/>
    <n v="66536.002500000002"/>
    <n v="1039"/>
    <n v="1028"/>
    <n v="1039"/>
    <n v="1028"/>
    <n v="4.2108191530317622"/>
    <n v="4.0199499999999997"/>
    <n v="4375.0411000000013"/>
    <n v="4132.5086000000001"/>
    <n v="73.249269682386895"/>
    <n v="70.870623151750976"/>
    <n v="76105.991199999989"/>
    <n v="72855.000599999999"/>
    <n v="232"/>
    <n v="264"/>
    <n v="232"/>
    <n v="264"/>
    <n v="253"/>
    <n v="283"/>
    <n v="253"/>
    <n v="283"/>
    <n v="0"/>
    <n v="0"/>
    <n v="0"/>
    <n v="0"/>
    <n v="485"/>
    <n v="547"/>
    <n v="485"/>
    <n v="547"/>
    <n v="2.9763000000000002"/>
    <n v="2.6591"/>
    <n v="690.50160000000005"/>
    <n v="702.00239999999997"/>
    <n v="3.7134"/>
    <n v="3.7349999999999999"/>
    <n v="939.49019999999996"/>
    <n v="1057.0049999999999"/>
    <n v="0"/>
    <n v="0"/>
    <n v="0"/>
    <n v="0"/>
    <n v="3.3608078350515465"/>
    <n v="3.2157356489945155"/>
    <n v="1629.9918"/>
    <n v="1759.0074"/>
    <n v="50.189700000000002"/>
    <n v="46.776499999999999"/>
    <n v="11644.010400000001"/>
    <n v="12348.995999999999"/>
    <n v="43.335999999999999"/>
    <n v="41.8339"/>
    <n v="10964.008"/>
    <n v="11838.993699999999"/>
    <n v="0"/>
    <n v="0"/>
    <n v="0"/>
    <n v="0"/>
    <n v="46.61447092783505"/>
    <n v="44.219359597806211"/>
    <n v="22608.018400000001"/>
    <n v="24187.989699999998"/>
    <n v="76"/>
    <n v="61"/>
    <n v="76"/>
    <n v="61"/>
    <n v="5.2039"/>
    <n v="5.3197000000000001"/>
    <n v="395.49639999999999"/>
    <n v="324.50170000000003"/>
    <n v="61.8947"/>
    <n v="64.098399999999998"/>
    <n v="4703.9971999999998"/>
    <n v="3910.0023999999999"/>
    <n v="961"/>
    <n v="973"/>
    <n v="961"/>
    <n v="973"/>
    <n v="3567.5316000000003"/>
    <n v="3367.5079999999998"/>
    <n v="64433.990699999995"/>
    <n v="62086.992299999998"/>
    <n v="558"/>
    <n v="592"/>
    <n v="558"/>
    <n v="592"/>
    <n v="2434.5012999999999"/>
    <n v="2514.0079999999998"/>
    <n v="33943.018900000003"/>
    <n v="34335.998"/>
    <n v="1519"/>
    <n v="1565"/>
    <n v="1519"/>
    <n v="1565"/>
    <n v="6002.0329000000002"/>
    <n v="5881.5159999999996"/>
    <n v="98377.00959999999"/>
    <n v="96422.990300000005"/>
    <n v="5"/>
    <n v="10"/>
    <n v="5"/>
    <n v="10"/>
    <n v="3"/>
    <n v="10"/>
    <n v="337"/>
    <n v="620"/>
    <n v="6400.5293000000011"/>
    <n v="6216.0176999999994"/>
    <n v="103418.00679999999"/>
    <n v="100952.9927"/>
  </r>
  <r>
    <x v="3"/>
    <s v="South Florida State College "/>
    <s v="Reclassified: Met the criteria for Two-Year with Bachelor's in 2015-16, 2016-17, and 2017-18. "/>
    <n v="137315"/>
    <x v="10"/>
    <n v="275"/>
    <n v="313"/>
    <n v="0"/>
    <n v="3"/>
    <n v="275"/>
    <n v="310"/>
    <n v="60"/>
    <n v="60"/>
    <n v="275"/>
    <n v="310"/>
    <n v="275"/>
    <n v="310"/>
    <n v="69"/>
    <n v="85"/>
    <n v="69"/>
    <n v="85"/>
    <n v="33"/>
    <n v="42"/>
    <n v="33"/>
    <n v="42"/>
    <n v="24"/>
    <n v="1"/>
    <n v="24"/>
    <n v="1"/>
    <n v="126"/>
    <n v="128"/>
    <n v="126"/>
    <n v="128"/>
    <n v="2.8260999999999998"/>
    <n v="2.8471000000000002"/>
    <n v="195.0009"/>
    <n v="242.0035"/>
    <n v="4.0303000000000004"/>
    <n v="3.0238"/>
    <n v="132.99990000000003"/>
    <n v="126.9996"/>
    <n v="0.58330000000000004"/>
    <n v="0.5"/>
    <n v="13.999200000000002"/>
    <n v="0.5"/>
    <n v="2.7142857142857144"/>
    <n v="2.8867429687500001"/>
    <n v="342"/>
    <n v="369.50310000000002"/>
    <n v="51.579700000000003"/>
    <n v="46.8"/>
    <n v="3558.9993000000004"/>
    <n v="3977.9999999999995"/>
    <n v="53.2727"/>
    <n v="38.666699999999999"/>
    <n v="1757.9991"/>
    <n v="1624.0013999999999"/>
    <n v="27.041699999999999"/>
    <n v="12"/>
    <n v="649.00080000000003"/>
    <n v="12"/>
    <n v="47.349200000000003"/>
    <n v="43.859385937499994"/>
    <n v="5965.9992000000002"/>
    <n v="5614.0013999999992"/>
    <n v="65"/>
    <n v="80"/>
    <n v="65"/>
    <n v="80"/>
    <n v="43"/>
    <n v="49"/>
    <n v="43"/>
    <n v="49"/>
    <n v="0"/>
    <n v="0"/>
    <n v="0"/>
    <n v="0"/>
    <n v="108"/>
    <n v="129"/>
    <n v="108"/>
    <n v="129"/>
    <n v="3.3769"/>
    <n v="3.6812999999999998"/>
    <n v="219.49850000000001"/>
    <n v="294.50399999999996"/>
    <n v="5.093"/>
    <n v="4.8571"/>
    <n v="218.999"/>
    <n v="237.99789999999999"/>
    <n v="0"/>
    <n v="0"/>
    <n v="0"/>
    <n v="0"/>
    <n v="4.0601620370370375"/>
    <n v="4.1279217054263562"/>
    <n v="438.49750000000006"/>
    <n v="532.50189999999998"/>
    <n v="65.323099999999997"/>
    <n v="65.375"/>
    <n v="4246.0014999999994"/>
    <n v="5230"/>
    <n v="64.790700000000001"/>
    <n v="65.6327"/>
    <n v="2786.0001000000002"/>
    <n v="3216.0023000000001"/>
    <n v="0"/>
    <n v="0"/>
    <n v="0"/>
    <n v="0"/>
    <n v="65.111125925925919"/>
    <n v="65.472886046511633"/>
    <n v="7032.0015999999996"/>
    <n v="8446.0023000000001"/>
    <n v="234"/>
    <n v="257"/>
    <n v="234"/>
    <n v="257"/>
    <n v="3.3354594017094019"/>
    <n v="3.5097470817120624"/>
    <n v="780.49750000000006"/>
    <n v="902.005"/>
    <n v="55.547011965811961"/>
    <n v="54.708185603112838"/>
    <n v="12998.0008"/>
    <n v="14060.003699999999"/>
    <n v="4"/>
    <n v="3"/>
    <n v="4"/>
    <n v="3"/>
    <n v="6"/>
    <n v="7"/>
    <n v="6"/>
    <n v="7"/>
    <n v="0"/>
    <n v="0"/>
    <n v="0"/>
    <n v="0"/>
    <n v="10"/>
    <n v="10"/>
    <n v="10"/>
    <n v="10"/>
    <n v="3.25"/>
    <n v="1.5"/>
    <n v="13"/>
    <n v="4.5"/>
    <n v="3.6667000000000001"/>
    <n v="3.5"/>
    <n v="22.0002"/>
    <n v="24.5"/>
    <n v="0"/>
    <n v="0"/>
    <n v="0"/>
    <n v="0"/>
    <n v="3.5000200000000001"/>
    <n v="2.9"/>
    <n v="35.0002"/>
    <n v="29"/>
    <n v="49"/>
    <n v="21"/>
    <n v="196"/>
    <n v="63"/>
    <n v="26.5"/>
    <n v="50.714300000000001"/>
    <n v="159"/>
    <n v="355.00010000000003"/>
    <n v="0"/>
    <n v="0"/>
    <n v="0"/>
    <n v="0"/>
    <n v="35.5"/>
    <n v="41.80001"/>
    <n v="355"/>
    <n v="418.00009999999997"/>
    <n v="31"/>
    <n v="43"/>
    <n v="31"/>
    <n v="43"/>
    <n v="4.1128999999999998"/>
    <n v="3.907"/>
    <n v="127.4999"/>
    <n v="168.001"/>
    <n v="52.419400000000003"/>
    <n v="53.930199999999999"/>
    <n v="1625.0014000000001"/>
    <n v="2318.9985999999999"/>
    <n v="138"/>
    <n v="168"/>
    <n v="138"/>
    <n v="168"/>
    <n v="427.49940000000004"/>
    <n v="541.00749999999994"/>
    <n v="8001.0007999999998"/>
    <n v="9271"/>
    <n v="82"/>
    <n v="98"/>
    <n v="82"/>
    <n v="98"/>
    <n v="373.99910000000006"/>
    <n v="389.4975"/>
    <n v="4702.9992000000002"/>
    <n v="5195.0038000000004"/>
    <n v="220"/>
    <n v="266"/>
    <n v="220"/>
    <n v="266"/>
    <n v="801.49850000000015"/>
    <n v="930.50499999999988"/>
    <n v="12704"/>
    <n v="14466.0038"/>
    <n v="24"/>
    <n v="1"/>
    <n v="24"/>
    <n v="1"/>
    <n v="13.999200000000002"/>
    <n v="0.5"/>
    <n v="649.00080000000003"/>
    <n v="12"/>
    <n v="942.99760000000003"/>
    <n v="1099.0060000000001"/>
    <n v="14978.002199999999"/>
    <n v="16797.002399999998"/>
  </r>
  <r>
    <x v="3"/>
    <s v="Tallahassee Community College "/>
    <m/>
    <n v="137759"/>
    <x v="7"/>
    <n v="2148"/>
    <n v="2313"/>
    <n v="15"/>
    <n v="16"/>
    <n v="2133"/>
    <n v="2297"/>
    <n v="60"/>
    <n v="60"/>
    <n v="2133"/>
    <n v="2297"/>
    <n v="2133"/>
    <n v="2297"/>
    <n v="147"/>
    <n v="146"/>
    <n v="147"/>
    <n v="146"/>
    <n v="38"/>
    <n v="45"/>
    <n v="38"/>
    <n v="45"/>
    <n v="9"/>
    <n v="9"/>
    <n v="9"/>
    <n v="9"/>
    <n v="194"/>
    <n v="200"/>
    <n v="194"/>
    <n v="200"/>
    <n v="3.2040999999999999"/>
    <n v="2.911"/>
    <n v="471.0027"/>
    <n v="425.00600000000003"/>
    <n v="3.3420999999999998"/>
    <n v="3.9222000000000001"/>
    <n v="126.99979999999999"/>
    <n v="176.499"/>
    <n v="0.88890000000000002"/>
    <n v="0.94440000000000002"/>
    <n v="8.0000999999999998"/>
    <n v="8.4996000000000009"/>
    <n v="3.1237247422680414"/>
    <n v="3.0500229999999999"/>
    <n v="606.00260000000003"/>
    <n v="610.00459999999998"/>
    <n v="68.598600000000005"/>
    <n v="68.780799999999999"/>
    <n v="10083.994200000001"/>
    <n v="10041.996800000001"/>
    <n v="69.157899999999998"/>
    <n v="69.133300000000006"/>
    <n v="2628.0001999999999"/>
    <n v="3110.9985000000001"/>
    <n v="63.777799999999999"/>
    <n v="55.333300000000001"/>
    <n v="574.00019999999995"/>
    <n v="497.99970000000002"/>
    <n v="68.484508247422696"/>
    <n v="68.254975000000002"/>
    <n v="13285.994600000004"/>
    <n v="13650.995000000001"/>
    <n v="743"/>
    <n v="774"/>
    <n v="743"/>
    <n v="774"/>
    <n v="237"/>
    <n v="251"/>
    <n v="237"/>
    <n v="251"/>
    <n v="0"/>
    <n v="0"/>
    <n v="0"/>
    <n v="0"/>
    <n v="980"/>
    <n v="1025"/>
    <n v="980"/>
    <n v="1025"/>
    <n v="4.0202"/>
    <n v="3.8527"/>
    <n v="2987.0086000000001"/>
    <n v="2981.9897999999998"/>
    <n v="5.5632999999999999"/>
    <n v="5.4680999999999997"/>
    <n v="1318.5020999999999"/>
    <n v="1372.4930999999999"/>
    <n v="0"/>
    <n v="0"/>
    <n v="0"/>
    <n v="0"/>
    <n v="4.3933782653061222"/>
    <n v="4.2482759999999997"/>
    <n v="4305.5106999999998"/>
    <n v="4354.4829"/>
    <n v="74.557199999999995"/>
    <n v="71.8643"/>
    <n v="55395.999599999996"/>
    <n v="55622.968200000003"/>
    <n v="77.9114"/>
    <n v="77.768900000000002"/>
    <n v="18465.001800000002"/>
    <n v="19519.993900000001"/>
    <n v="0"/>
    <n v="0"/>
    <n v="0"/>
    <n v="0"/>
    <n v="75.368368775510191"/>
    <n v="73.310206926829267"/>
    <n v="73861.001399999994"/>
    <n v="75142.962100000004"/>
    <n v="1174"/>
    <n v="1225"/>
    <n v="1174"/>
    <n v="1225"/>
    <n v="4.1835718057921634"/>
    <n v="4.0526428571428577"/>
    <n v="4911.5132999999996"/>
    <n v="4964.4875000000002"/>
    <n v="74.230831345826232"/>
    <n v="72.484862938775507"/>
    <n v="87146.995999999999"/>
    <n v="88793.9571"/>
    <n v="448"/>
    <n v="517"/>
    <n v="448"/>
    <n v="517"/>
    <n v="230"/>
    <n v="265"/>
    <n v="230"/>
    <n v="265"/>
    <n v="0"/>
    <n v="0"/>
    <n v="0"/>
    <n v="0"/>
    <n v="678"/>
    <n v="782"/>
    <n v="678"/>
    <n v="782"/>
    <n v="2.6797"/>
    <n v="2.3056000000000001"/>
    <n v="1200.5056"/>
    <n v="1191.9952000000001"/>
    <n v="3.3738999999999999"/>
    <n v="3.2170000000000001"/>
    <n v="775.99699999999996"/>
    <n v="852.505"/>
    <n v="0"/>
    <n v="0"/>
    <n v="0"/>
    <n v="0"/>
    <n v="2.9151955752212388"/>
    <n v="2.6144503836317137"/>
    <n v="1976.5026"/>
    <n v="2044.5002000000002"/>
    <n v="48.761200000000002"/>
    <n v="41.408099999999997"/>
    <n v="21845.017599999999"/>
    <n v="21407.987699999998"/>
    <n v="45.982599999999998"/>
    <n v="44.052799999999998"/>
    <n v="10575.998"/>
    <n v="11673.992"/>
    <n v="0"/>
    <n v="0"/>
    <n v="0"/>
    <n v="0"/>
    <n v="47.818607079646014"/>
    <n v="42.304321867007666"/>
    <n v="32421.015599999999"/>
    <n v="33081.979699999996"/>
    <n v="281"/>
    <n v="290"/>
    <n v="281"/>
    <n v="290"/>
    <n v="3.4127999999999998"/>
    <n v="3.3361999999999998"/>
    <n v="958.99680000000001"/>
    <n v="967.49799999999993"/>
    <n v="61.988300000000002"/>
    <n v="61.220700000000001"/>
    <n v="17418.712299999999"/>
    <n v="17754.003000000001"/>
    <n v="1338"/>
    <n v="1437"/>
    <n v="1338"/>
    <n v="1437"/>
    <n v="4658.5169000000005"/>
    <n v="4598.991"/>
    <n v="87325.011399999988"/>
    <n v="87072.952699999994"/>
    <n v="505"/>
    <n v="561"/>
    <n v="505"/>
    <n v="561"/>
    <n v="2221.4989"/>
    <n v="2401.4971"/>
    <n v="31669"/>
    <n v="34304.984400000001"/>
    <n v="1843"/>
    <n v="1998"/>
    <n v="1843"/>
    <n v="1998"/>
    <n v="6880.015800000001"/>
    <n v="7000.4881000000005"/>
    <n v="118994.01139999999"/>
    <n v="121377.9371"/>
    <n v="9"/>
    <n v="9"/>
    <n v="9"/>
    <n v="9"/>
    <n v="8.0000999999999998"/>
    <n v="8.4996000000000009"/>
    <n v="574.00019999999995"/>
    <n v="497.99970000000002"/>
    <n v="7847.0126999999993"/>
    <n v="7976.4857000000002"/>
    <n v="136986.72389999998"/>
    <n v="139629.93979999999"/>
  </r>
  <r>
    <x v="3"/>
    <s v="Valencia College "/>
    <m/>
    <n v="138187"/>
    <x v="10"/>
    <n v="5794"/>
    <n v="6555"/>
    <n v="120"/>
    <n v="154"/>
    <n v="5674"/>
    <n v="6401"/>
    <n v="60"/>
    <n v="60"/>
    <n v="5674"/>
    <n v="6401"/>
    <n v="5674"/>
    <n v="6401"/>
    <n v="296"/>
    <n v="373"/>
    <n v="296"/>
    <n v="373"/>
    <n v="141"/>
    <n v="256"/>
    <n v="141"/>
    <n v="256"/>
    <n v="143"/>
    <n v="40"/>
    <n v="143"/>
    <n v="40"/>
    <n v="580"/>
    <n v="669"/>
    <n v="580"/>
    <n v="669"/>
    <n v="3.4358"/>
    <n v="2.819"/>
    <n v="1016.9968"/>
    <n v="1051.4870000000001"/>
    <n v="3.6135000000000002"/>
    <n v="2.6972999999999998"/>
    <n v="509.50350000000003"/>
    <n v="690.50879999999995"/>
    <n v="0.83220000000000005"/>
    <n v="0.98750000000000004"/>
    <n v="119.00460000000001"/>
    <n v="39.5"/>
    <n v="2.8370774137931036"/>
    <n v="2.6629234678624814"/>
    <n v="1645.5049000000001"/>
    <n v="1781.4957999999999"/>
    <n v="74.648600000000002"/>
    <n v="71.504000000000005"/>
    <n v="22095.9856"/>
    <n v="26670.992000000002"/>
    <n v="73.312100000000001"/>
    <n v="65.253900000000002"/>
    <n v="10337.006100000001"/>
    <n v="16704.9984"/>
    <n v="58.741300000000003"/>
    <n v="53.274999999999999"/>
    <n v="8400.0059000000001"/>
    <n v="2131"/>
    <n v="70.401719999999997"/>
    <n v="68.022407174887903"/>
    <n v="40832.997599999995"/>
    <n v="45506.99040000001"/>
    <n v="2385"/>
    <n v="2723"/>
    <n v="2385"/>
    <n v="2723"/>
    <n v="831"/>
    <n v="918"/>
    <n v="831"/>
    <n v="918"/>
    <n v="0"/>
    <n v="0"/>
    <n v="0"/>
    <n v="0"/>
    <n v="3216"/>
    <n v="3641"/>
    <n v="3216"/>
    <n v="3641"/>
    <n v="3.9998"/>
    <n v="4.0305"/>
    <n v="9539.5229999999992"/>
    <n v="10975.0515"/>
    <n v="5.2039999999999997"/>
    <n v="5.0941999999999998"/>
    <n v="4324.5239999999994"/>
    <n v="4676.4755999999998"/>
    <n v="0"/>
    <n v="0"/>
    <n v="0"/>
    <n v="0"/>
    <n v="4.3109598880597009"/>
    <n v="4.298689123867069"/>
    <n v="13864.046999999999"/>
    <n v="15651.527099999998"/>
    <n v="72.928299999999993"/>
    <n v="72.9636"/>
    <n v="173933.99549999999"/>
    <n v="198679.88279999999"/>
    <n v="74.351399999999998"/>
    <n v="74.615499999999997"/>
    <n v="61786.013399999996"/>
    <n v="68497.028999999995"/>
    <n v="0"/>
    <n v="0"/>
    <n v="0"/>
    <n v="0"/>
    <n v="73.296022667910449"/>
    <n v="73.380091128810761"/>
    <n v="235720.00890000002"/>
    <n v="267176.9118"/>
    <n v="3796"/>
    <n v="4310"/>
    <n v="3796"/>
    <n v="4310"/>
    <n v="4.0857618282402521"/>
    <n v="4.0447848955916461"/>
    <n v="15509.551899999997"/>
    <n v="17433.022899999996"/>
    <n v="72.853795179135943"/>
    <n v="72.548469187935041"/>
    <n v="276553.00650000002"/>
    <n v="312683.90220000001"/>
    <n v="853"/>
    <n v="1079"/>
    <n v="853"/>
    <n v="1079"/>
    <n v="791"/>
    <n v="809"/>
    <n v="791"/>
    <n v="809"/>
    <n v="0"/>
    <n v="0"/>
    <n v="0"/>
    <n v="0"/>
    <n v="1644"/>
    <n v="1888"/>
    <n v="1644"/>
    <n v="1888"/>
    <n v="2.9836"/>
    <n v="2.7938000000000001"/>
    <n v="2545.0108"/>
    <n v="3014.5102000000002"/>
    <n v="3.9752999999999998"/>
    <n v="3.6261000000000001"/>
    <n v="3144.4622999999997"/>
    <n v="2933.5149000000001"/>
    <n v="0"/>
    <n v="0"/>
    <n v="0"/>
    <n v="0"/>
    <n v="3.4607500608272503"/>
    <n v="3.1504370233050851"/>
    <n v="5689.4730999999992"/>
    <n v="5948.0251000000007"/>
    <n v="51.519300000000001"/>
    <n v="49.378100000000003"/>
    <n v="43945.962899999999"/>
    <n v="53278.969900000004"/>
    <n v="49.715499999999999"/>
    <n v="47.011099999999999"/>
    <n v="39324.960500000001"/>
    <n v="38031.979899999998"/>
    <n v="0"/>
    <n v="0"/>
    <n v="0"/>
    <n v="0"/>
    <n v="50.651413260340632"/>
    <n v="48.363850529661015"/>
    <n v="83270.9234"/>
    <n v="91310.949800000002"/>
    <n v="234"/>
    <n v="203"/>
    <n v="234"/>
    <n v="203"/>
    <n v="5.0128000000000004"/>
    <n v="4.7191999999999998"/>
    <n v="1172.9952000000001"/>
    <n v="957.99759999999992"/>
    <n v="75.064099999999996"/>
    <n v="73.221699999999998"/>
    <n v="17564.999400000001"/>
    <n v="14864.0051"/>
    <n v="3534"/>
    <n v="4175"/>
    <n v="3534"/>
    <n v="4175"/>
    <n v="13101.5306"/>
    <n v="15041.048699999999"/>
    <n v="239975.94399999996"/>
    <n v="278629.84470000002"/>
    <n v="1763"/>
    <n v="1983"/>
    <n v="1763"/>
    <n v="1983"/>
    <n v="7978.4897999999994"/>
    <n v="8300.4992999999995"/>
    <n v="111447.98"/>
    <n v="123234.0073"/>
    <n v="5297"/>
    <n v="6158"/>
    <n v="5297"/>
    <n v="6158"/>
    <n v="21080.020400000001"/>
    <n v="23341.547999999999"/>
    <n v="351423.92399999994"/>
    <n v="401863.85200000001"/>
    <n v="143"/>
    <n v="40"/>
    <n v="143"/>
    <n v="40"/>
    <n v="119.00460000000001"/>
    <n v="39.5"/>
    <n v="8400.0059000000001"/>
    <n v="2131"/>
    <n v="22372.020199999995"/>
    <n v="24339.045599999994"/>
    <n v="377388.92929999996"/>
    <n v="418858.85710000002"/>
  </r>
  <r>
    <x v="4"/>
    <s v="Georgia State University "/>
    <m/>
    <s v="139940"/>
    <x v="1"/>
    <n v="4714"/>
    <n v="5524"/>
    <n v="145"/>
    <n v="172"/>
    <n v="4569"/>
    <n v="5352"/>
    <m/>
    <m/>
    <n v="4569"/>
    <n v="4884"/>
    <n v="4569"/>
    <n v="4884"/>
    <n v="36"/>
    <n v="30"/>
    <n v="36"/>
    <n v="30"/>
    <n v="9"/>
    <n v="7"/>
    <n v="9"/>
    <n v="7"/>
    <m/>
    <m/>
    <n v="0"/>
    <n v="0"/>
    <n v="45"/>
    <n v="37"/>
    <n v="45"/>
    <n v="37"/>
    <n v="4.7638888888888902"/>
    <n v="5"/>
    <n v="171.50000000000006"/>
    <n v="150"/>
    <n v="4.5555555555555598"/>
    <n v="4.71"/>
    <n v="41.000000000000036"/>
    <n v="32.97"/>
    <m/>
    <m/>
    <n v="0"/>
    <n v="0"/>
    <n v="4.7222222222222241"/>
    <n v="4.9451351351351347"/>
    <n v="212.50000000000009"/>
    <n v="182.96999999999997"/>
    <n v="122.277777777778"/>
    <n v="118.37"/>
    <n v="4402.0000000000082"/>
    <n v="3551.1000000000004"/>
    <n v="97"/>
    <n v="88"/>
    <n v="873"/>
    <n v="616"/>
    <m/>
    <m/>
    <n v="0"/>
    <n v="0"/>
    <n v="117.2222222222224"/>
    <n v="112.62432432432433"/>
    <n v="5275.0000000000082"/>
    <n v="4167.1000000000004"/>
    <n v="2040"/>
    <n v="2266"/>
    <n v="2040"/>
    <n v="2266"/>
    <n v="261"/>
    <n v="292"/>
    <n v="261"/>
    <n v="292"/>
    <m/>
    <m/>
    <n v="0"/>
    <n v="0"/>
    <n v="2301"/>
    <n v="2558"/>
    <n v="2301"/>
    <n v="2558"/>
    <n v="5.5943627450980404"/>
    <n v="5.45"/>
    <n v="11412.500000000002"/>
    <n v="12349.7"/>
    <n v="6.8524904214559399"/>
    <n v="6.25"/>
    <n v="1788.5000000000002"/>
    <n v="1825"/>
    <m/>
    <m/>
    <n v="0"/>
    <n v="0"/>
    <n v="5.7370708387657547"/>
    <n v="5.5413213448006262"/>
    <n v="13201.000000000002"/>
    <n v="14174.700000000003"/>
    <n v="126.70343137254901"/>
    <n v="126.71"/>
    <n v="258474.99999999997"/>
    <n v="287124.86"/>
    <n v="101.62444444444399"/>
    <n v="108.29"/>
    <n v="26523.979999999883"/>
    <n v="31620.68"/>
    <m/>
    <m/>
    <n v="0"/>
    <n v="0"/>
    <n v="123.85874837027373"/>
    <n v="124.60732603596558"/>
    <n v="284998.97999999986"/>
    <n v="318745.53999999998"/>
    <n v="2346"/>
    <n v="2595"/>
    <n v="2346"/>
    <n v="2595"/>
    <n v="5.7176044330775797"/>
    <n v="5.5328208092485553"/>
    <n v="13413.500000000002"/>
    <n v="14357.670000000002"/>
    <n v="123.73144927536227"/>
    <n v="124.43647013487474"/>
    <n v="290273.97999999986"/>
    <n v="322912.63999999996"/>
    <n v="1584"/>
    <n v="1617"/>
    <n v="1584"/>
    <n v="1617"/>
    <n v="632"/>
    <n v="665"/>
    <n v="632"/>
    <n v="665"/>
    <m/>
    <m/>
    <n v="0"/>
    <n v="0"/>
    <n v="2216"/>
    <n v="2282"/>
    <n v="2216"/>
    <n v="2282"/>
    <n v="3.9425505050505101"/>
    <n v="3.94"/>
    <n v="6245.0000000000082"/>
    <n v="6370.98"/>
    <n v="4.9897151898734204"/>
    <n v="4.95"/>
    <n v="3153.5000000000018"/>
    <n v="3291.75"/>
    <m/>
    <m/>
    <n v="0"/>
    <n v="0"/>
    <n v="4.2412003610108355"/>
    <n v="4.2343251533742325"/>
    <n v="9398.5000000000109"/>
    <n v="9662.73"/>
    <n v="92.1368939393939"/>
    <n v="91.58"/>
    <n v="145944.83999999994"/>
    <n v="148084.85999999999"/>
    <n v="84.742626582278504"/>
    <n v="87.45"/>
    <n v="53557.340000000011"/>
    <n v="58154.25"/>
    <m/>
    <m/>
    <n v="0"/>
    <n v="0"/>
    <n v="90.028059566786979"/>
    <n v="90.376472392638036"/>
    <n v="199502.17999999993"/>
    <n v="206239.11"/>
    <n v="7"/>
    <n v="7"/>
    <n v="7"/>
    <n v="7"/>
    <m/>
    <m/>
    <n v="0"/>
    <n v="0"/>
    <n v="155.71"/>
    <n v="127.59"/>
    <n v="1089.97"/>
    <n v="893.13"/>
    <n v="3660"/>
    <n v="3913"/>
    <n v="3660"/>
    <n v="3913"/>
    <n v="17829.000000000011"/>
    <n v="18870.68"/>
    <n v="408821.83999999997"/>
    <n v="438760.81999999995"/>
    <n v="902"/>
    <n v="964"/>
    <n v="902"/>
    <n v="964"/>
    <n v="4983.0000000000018"/>
    <n v="5149.72"/>
    <n v="80954.319999999891"/>
    <n v="90390.93"/>
    <n v="4562"/>
    <n v="4877"/>
    <n v="4562"/>
    <n v="4877"/>
    <n v="22812.000000000015"/>
    <n v="24020.400000000001"/>
    <n v="489776.15999999986"/>
    <n v="529151.75"/>
    <n v="0"/>
    <n v="0"/>
    <n v="0"/>
    <n v="0"/>
    <s v=""/>
    <s v=""/>
    <s v=""/>
    <s v=""/>
    <n v="22812.000000000015"/>
    <n v="24020.400000000001"/>
    <n v="490866.12999999977"/>
    <n v="530044.88"/>
  </r>
  <r>
    <x v="4"/>
    <s v="University of Georgia"/>
    <m/>
    <s v="139959"/>
    <x v="1"/>
    <n v="7446"/>
    <n v="7586"/>
    <n v="939"/>
    <n v="905"/>
    <n v="6507"/>
    <n v="6681"/>
    <m/>
    <m/>
    <n v="6507"/>
    <n v="6681"/>
    <n v="6507"/>
    <n v="6681"/>
    <n v="78"/>
    <n v="68"/>
    <n v="78"/>
    <n v="68"/>
    <n v="9"/>
    <n v="17"/>
    <n v="9"/>
    <n v="17"/>
    <m/>
    <m/>
    <n v="0"/>
    <n v="0"/>
    <n v="87"/>
    <n v="85"/>
    <n v="87"/>
    <n v="85"/>
    <n v="4.3397435897435903"/>
    <n v="4.66"/>
    <n v="338.50000000000006"/>
    <n v="316.88"/>
    <n v="4.4444444444444402"/>
    <n v="4.47"/>
    <n v="39.999999999999964"/>
    <n v="75.989999999999995"/>
    <m/>
    <m/>
    <n v="0"/>
    <n v="0"/>
    <n v="4.3505747126436782"/>
    <n v="4.6219999999999999"/>
    <n v="378.5"/>
    <n v="392.87"/>
    <n v="117.73717948717901"/>
    <n v="125.09"/>
    <n v="9183.4999999999618"/>
    <n v="8506.1200000000008"/>
    <n v="123.222222222222"/>
    <n v="126.65"/>
    <n v="1108.999999999998"/>
    <n v="2153.0500000000002"/>
    <m/>
    <m/>
    <n v="0"/>
    <n v="0"/>
    <n v="118.30459770114896"/>
    <n v="125.40200000000002"/>
    <n v="10292.49999999996"/>
    <n v="10659.170000000002"/>
    <n v="3672"/>
    <n v="3630"/>
    <n v="3672"/>
    <n v="3630"/>
    <n v="257"/>
    <n v="215"/>
    <n v="257"/>
    <n v="215"/>
    <m/>
    <m/>
    <n v="0"/>
    <n v="0"/>
    <n v="3929"/>
    <n v="3845"/>
    <n v="3929"/>
    <n v="3845"/>
    <n v="4.4820261437908497"/>
    <n v="4.4400000000000004"/>
    <n v="16458"/>
    <n v="16117.2"/>
    <n v="4.7898832684824901"/>
    <n v="4.7699999999999996"/>
    <n v="1231"/>
    <n v="1025.55"/>
    <m/>
    <m/>
    <n v="0"/>
    <n v="0"/>
    <n v="4.5021634003563245"/>
    <n v="4.4584525357607285"/>
    <n v="17689"/>
    <n v="17142.75"/>
    <n v="121.772331154684"/>
    <n v="121.39"/>
    <n v="447147.99999999965"/>
    <n v="440645.7"/>
    <n v="130.10544747081701"/>
    <n v="130.47"/>
    <n v="33437.099999999969"/>
    <n v="28051.05"/>
    <m/>
    <m/>
    <n v="0"/>
    <n v="0"/>
    <n v="122.3174090099261"/>
    <n v="121.89772431729519"/>
    <n v="480585.09999999963"/>
    <n v="468696.75"/>
    <n v="4016"/>
    <n v="3930"/>
    <n v="4016"/>
    <n v="3930"/>
    <n v="4.4988794820717128"/>
    <n v="4.461989821882951"/>
    <n v="18067.5"/>
    <n v="17535.62"/>
    <n v="122.23047808764929"/>
    <n v="121.9735165394402"/>
    <n v="490877.59999999957"/>
    <n v="479355.92"/>
    <n v="2150"/>
    <n v="2379"/>
    <n v="2150"/>
    <n v="2379"/>
    <n v="331"/>
    <n v="368"/>
    <n v="331"/>
    <n v="368"/>
    <m/>
    <m/>
    <n v="0"/>
    <n v="0"/>
    <n v="2481"/>
    <n v="2747"/>
    <n v="2481"/>
    <n v="2747"/>
    <n v="3.4286046511627899"/>
    <n v="3.37"/>
    <n v="7371.4999999999982"/>
    <n v="8017.2300000000005"/>
    <n v="3.33232628398792"/>
    <n v="3.35"/>
    <n v="1103.0000000000016"/>
    <n v="1232.8"/>
    <m/>
    <m/>
    <n v="0"/>
    <n v="0"/>
    <n v="3.4157597742845627"/>
    <n v="3.3673207135056429"/>
    <n v="8474.5"/>
    <n v="9250.0300000000007"/>
    <n v="88.561627906976696"/>
    <n v="87.96"/>
    <n v="190407.49999999988"/>
    <n v="209256.84"/>
    <n v="81.087613293051405"/>
    <n v="82.7"/>
    <n v="26840.000000000015"/>
    <n v="30433.600000000002"/>
    <m/>
    <m/>
    <n v="0"/>
    <n v="0"/>
    <n v="87.564490124949572"/>
    <n v="87.255347651983982"/>
    <n v="217247.49999999988"/>
    <n v="239690.44"/>
    <n v="10"/>
    <n v="4"/>
    <n v="10"/>
    <n v="4"/>
    <m/>
    <m/>
    <n v="0"/>
    <n v="0"/>
    <n v="155.30000000000001"/>
    <n v="182.75"/>
    <n v="1553"/>
    <n v="731"/>
    <n v="5900"/>
    <n v="6077"/>
    <n v="5900"/>
    <n v="6077"/>
    <n v="24168"/>
    <n v="24451.31"/>
    <n v="646738.99999999953"/>
    <n v="658408.66"/>
    <n v="597"/>
    <n v="600"/>
    <n v="597"/>
    <n v="600"/>
    <n v="2374.0000000000018"/>
    <n v="2334.34"/>
    <n v="61386.099999999984"/>
    <n v="60637.7"/>
    <n v="6497"/>
    <n v="6677"/>
    <n v="6497"/>
    <n v="6677"/>
    <n v="26542"/>
    <n v="26785.65"/>
    <n v="708125.09999999951"/>
    <n v="719046.36"/>
    <n v="0"/>
    <n v="0"/>
    <n v="0"/>
    <n v="0"/>
    <s v=""/>
    <s v=""/>
    <s v=""/>
    <s v=""/>
    <n v="26542"/>
    <n v="26785.65"/>
    <n v="709678.09999999939"/>
    <n v="719777.36"/>
  </r>
  <r>
    <x v="4"/>
    <s v="Georgia Institute of Technology"/>
    <m/>
    <s v="139755"/>
    <x v="2"/>
    <n v="3418"/>
    <n v="3604"/>
    <n v="62"/>
    <n v="62"/>
    <n v="3356"/>
    <n v="3542"/>
    <m/>
    <m/>
    <n v="3356"/>
    <n v="3542"/>
    <n v="3356"/>
    <n v="3542"/>
    <n v="144"/>
    <n v="153"/>
    <n v="144"/>
    <n v="153"/>
    <n v="14"/>
    <n v="13"/>
    <n v="14"/>
    <n v="13"/>
    <m/>
    <m/>
    <n v="0"/>
    <n v="0"/>
    <n v="158"/>
    <n v="166"/>
    <n v="158"/>
    <n v="166"/>
    <n v="4.3819444444444402"/>
    <n v="4.58"/>
    <n v="630.99999999999943"/>
    <n v="700.74"/>
    <n v="4.6428571428571397"/>
    <n v="5.15"/>
    <n v="64.999999999999957"/>
    <n v="66.95"/>
    <m/>
    <m/>
    <n v="0"/>
    <n v="0"/>
    <n v="4.4050632911392373"/>
    <n v="4.624638554216868"/>
    <n v="695.99999999999955"/>
    <n v="767.69"/>
    <n v="136.743055555556"/>
    <n v="140.44"/>
    <n v="19691.000000000065"/>
    <n v="21487.32"/>
    <n v="150.21428571428601"/>
    <n v="149.54"/>
    <n v="2103.0000000000041"/>
    <n v="1944.02"/>
    <m/>
    <m/>
    <n v="0"/>
    <n v="0"/>
    <n v="137.93670886075992"/>
    <n v="141.15265060240964"/>
    <n v="21794.000000000069"/>
    <n v="23431.34"/>
    <n v="1875"/>
    <n v="1937"/>
    <n v="1875"/>
    <n v="1937"/>
    <n v="206"/>
    <n v="208"/>
    <n v="206"/>
    <n v="208"/>
    <m/>
    <m/>
    <n v="0"/>
    <n v="0"/>
    <n v="2081"/>
    <n v="2145"/>
    <n v="2081"/>
    <n v="2145"/>
    <n v="4.7106666666666701"/>
    <n v="4.67"/>
    <n v="8832.5000000000073"/>
    <n v="9045.7899999999991"/>
    <n v="4.7694174757281598"/>
    <n v="4.45"/>
    <n v="982.50000000000091"/>
    <n v="925.6"/>
    <m/>
    <m/>
    <n v="0"/>
    <n v="0"/>
    <n v="4.7164824603556017"/>
    <n v="4.6486666666666663"/>
    <n v="9815.0000000000073"/>
    <n v="9971.39"/>
    <n v="144.83804266666701"/>
    <n v="143.88"/>
    <n v="271571.33000000066"/>
    <n v="278695.56"/>
    <n v="148.88509708737899"/>
    <n v="145.82"/>
    <n v="30670.330000000075"/>
    <n v="30330.559999999998"/>
    <m/>
    <m/>
    <n v="0"/>
    <n v="0"/>
    <n v="145.23866410379659"/>
    <n v="144.06812121212121"/>
    <n v="302241.66000000073"/>
    <n v="309026.12"/>
    <n v="2239"/>
    <n v="2311"/>
    <n v="2239"/>
    <n v="2311"/>
    <n v="4.6945064761054072"/>
    <n v="4.6469407183037648"/>
    <n v="10511.000000000007"/>
    <n v="10739.08"/>
    <n v="144.7233854399289"/>
    <n v="143.8587018606664"/>
    <n v="324035.66000000079"/>
    <n v="332457.46000000008"/>
    <n v="986"/>
    <n v="1054"/>
    <n v="986"/>
    <n v="1054"/>
    <n v="120"/>
    <n v="152"/>
    <n v="120"/>
    <n v="152"/>
    <m/>
    <m/>
    <n v="0"/>
    <n v="0"/>
    <n v="1106"/>
    <n v="1206"/>
    <n v="1106"/>
    <n v="1206"/>
    <n v="3.6556795131845798"/>
    <n v="3.64"/>
    <n v="3604.4999999999959"/>
    <n v="3836.56"/>
    <n v="3.5416666666666701"/>
    <n v="3.43"/>
    <n v="425.0000000000004"/>
    <n v="521.36"/>
    <m/>
    <m/>
    <n v="0"/>
    <n v="0"/>
    <n v="3.6433092224231434"/>
    <n v="3.6135323383084579"/>
    <n v="4029.4999999999964"/>
    <n v="4357.92"/>
    <n v="107.11257606490901"/>
    <n v="108.96"/>
    <n v="105613.00000000028"/>
    <n v="114843.84"/>
    <n v="93.586083333333306"/>
    <n v="108.25"/>
    <n v="11230.329999999996"/>
    <n v="16454"/>
    <m/>
    <m/>
    <n v="0"/>
    <n v="0"/>
    <n v="105.64496383363498"/>
    <n v="108.87051409618573"/>
    <n v="116843.33000000028"/>
    <n v="131297.84"/>
    <n v="11"/>
    <n v="25"/>
    <n v="11"/>
    <n v="25"/>
    <m/>
    <m/>
    <n v="0"/>
    <n v="0"/>
    <n v="140.55000000000001"/>
    <n v="141.76"/>
    <n v="1546.0500000000002"/>
    <n v="3544"/>
    <n v="3005"/>
    <n v="3144"/>
    <n v="3005"/>
    <n v="3144"/>
    <n v="13068.000000000004"/>
    <n v="13583.089999999998"/>
    <n v="396875.33000000101"/>
    <n v="415026.72"/>
    <n v="340"/>
    <n v="373"/>
    <n v="340"/>
    <n v="373"/>
    <n v="1472.5000000000014"/>
    <n v="1513.91"/>
    <n v="44003.660000000076"/>
    <n v="48728.58"/>
    <n v="3345"/>
    <n v="3517"/>
    <n v="3345"/>
    <n v="3517"/>
    <n v="14540.500000000005"/>
    <n v="15096.999999999998"/>
    <n v="440878.9900000011"/>
    <n v="463755.3"/>
    <n v="0"/>
    <n v="0"/>
    <n v="0"/>
    <n v="0"/>
    <s v=""/>
    <s v=""/>
    <s v=""/>
    <s v=""/>
    <n v="14540.500000000004"/>
    <n v="15097"/>
    <n v="442425.04000000103"/>
    <n v="467299.30000000005"/>
  </r>
  <r>
    <x v="4"/>
    <s v="Georgia Southern University"/>
    <m/>
    <s v="139931"/>
    <x v="3"/>
    <n v="3277"/>
    <n v="3293"/>
    <n v="107"/>
    <n v="92"/>
    <n v="3170"/>
    <n v="3201"/>
    <m/>
    <m/>
    <n v="3170"/>
    <n v="3201"/>
    <n v="3170"/>
    <n v="3201"/>
    <n v="60"/>
    <n v="64"/>
    <n v="60"/>
    <n v="64"/>
    <n v="10"/>
    <n v="16"/>
    <n v="10"/>
    <n v="16"/>
    <m/>
    <m/>
    <n v="0"/>
    <n v="0"/>
    <n v="70"/>
    <n v="80"/>
    <n v="70"/>
    <n v="80"/>
    <n v="4.45"/>
    <n v="4.82"/>
    <n v="267"/>
    <n v="308.48"/>
    <n v="4.5999999999999996"/>
    <n v="4.5599999999999996"/>
    <n v="46"/>
    <n v="72.959999999999994"/>
    <m/>
    <m/>
    <n v="0"/>
    <n v="0"/>
    <n v="4.4714285714285715"/>
    <n v="4.7679999999999998"/>
    <n v="313"/>
    <n v="381.44"/>
    <n v="135.19999999999999"/>
    <n v="139.56"/>
    <n v="8111.9999999999991"/>
    <n v="8931.84"/>
    <n v="136.6"/>
    <n v="141.63"/>
    <n v="1366"/>
    <n v="2266.08"/>
    <m/>
    <m/>
    <n v="0"/>
    <n v="0"/>
    <n v="135.4"/>
    <n v="139.97399999999999"/>
    <n v="9478"/>
    <n v="11197.919999999998"/>
    <n v="1528"/>
    <n v="1549"/>
    <n v="1528"/>
    <n v="1549"/>
    <n v="329"/>
    <n v="314"/>
    <n v="329"/>
    <n v="314"/>
    <m/>
    <m/>
    <n v="0"/>
    <n v="0"/>
    <n v="1857"/>
    <n v="1863"/>
    <n v="1857"/>
    <n v="1863"/>
    <n v="5.1043848167539299"/>
    <n v="5.04"/>
    <n v="7799.5000000000045"/>
    <n v="7806.96"/>
    <n v="5.1899696048632196"/>
    <n v="5.25"/>
    <n v="1707.4999999999993"/>
    <n v="1648.5"/>
    <m/>
    <m/>
    <n v="0"/>
    <n v="0"/>
    <n v="5.1195476575121184"/>
    <n v="5.0753945249597416"/>
    <n v="9507.0000000000036"/>
    <n v="9455.4599999999991"/>
    <n v="142.321321989529"/>
    <n v="140.57"/>
    <n v="217466.9800000003"/>
    <n v="217742.93"/>
    <n v="145.785106382979"/>
    <n v="145.41"/>
    <n v="47963.30000000009"/>
    <n v="45658.74"/>
    <m/>
    <m/>
    <n v="0"/>
    <n v="0"/>
    <n v="142.93499192245577"/>
    <n v="141.38575952764359"/>
    <n v="265430.28000000038"/>
    <n v="263401.67"/>
    <n v="1927"/>
    <n v="1943"/>
    <n v="1927"/>
    <n v="1943"/>
    <n v="5.0960041515308792"/>
    <n v="5.0627380339680901"/>
    <n v="9820.0000000000036"/>
    <n v="9836.9"/>
    <n v="142.66127659574488"/>
    <n v="141.32763252702006"/>
    <n v="274908.28000000038"/>
    <n v="274599.58999999997"/>
    <n v="1062"/>
    <n v="1082"/>
    <n v="1062"/>
    <n v="1082"/>
    <n v="179"/>
    <n v="172"/>
    <n v="179"/>
    <n v="172"/>
    <m/>
    <m/>
    <n v="0"/>
    <n v="0"/>
    <n v="1241"/>
    <n v="1254"/>
    <n v="1241"/>
    <n v="1254"/>
    <n v="3.9119585687382301"/>
    <n v="3.84"/>
    <n v="4154.5"/>
    <n v="4154.88"/>
    <n v="3.7681564245810102"/>
    <n v="3.66"/>
    <n v="674.5000000000008"/>
    <n v="629.52"/>
    <m/>
    <m/>
    <n v="0"/>
    <n v="0"/>
    <n v="3.8912167606768744"/>
    <n v="3.8153110047846885"/>
    <n v="4829.0000000000009"/>
    <n v="4784.3999999999996"/>
    <n v="101.786393596987"/>
    <n v="100.88"/>
    <n v="108097.1500000002"/>
    <n v="109152.15999999999"/>
    <n v="88.191731843575397"/>
    <n v="81.67"/>
    <n v="15786.319999999996"/>
    <n v="14047.24"/>
    <m/>
    <m/>
    <n v="0"/>
    <n v="0"/>
    <n v="99.825519742143584"/>
    <n v="98.245135566188196"/>
    <n v="123883.47000000019"/>
    <n v="123199.4"/>
    <n v="2"/>
    <n v="4"/>
    <n v="2"/>
    <n v="4"/>
    <m/>
    <m/>
    <n v="0"/>
    <n v="0"/>
    <n v="170.5"/>
    <n v="134.25"/>
    <n v="341"/>
    <n v="537"/>
    <n v="2650"/>
    <n v="2695"/>
    <n v="2650"/>
    <n v="2695"/>
    <n v="12221.000000000004"/>
    <n v="12270.32"/>
    <n v="333676.13000000047"/>
    <n v="335826.93"/>
    <n v="518"/>
    <n v="502"/>
    <n v="518"/>
    <n v="502"/>
    <n v="2428"/>
    <n v="2350.98"/>
    <n v="65115.620000000083"/>
    <n v="61972.06"/>
    <n v="3168"/>
    <n v="3197"/>
    <n v="3168"/>
    <n v="3197"/>
    <n v="14649.000000000004"/>
    <n v="14621.3"/>
    <n v="398791.75000000058"/>
    <n v="397798.99"/>
    <n v="0"/>
    <n v="0"/>
    <n v="0"/>
    <n v="0"/>
    <s v=""/>
    <s v=""/>
    <s v=""/>
    <s v=""/>
    <n v="14649.000000000004"/>
    <n v="14621.3"/>
    <n v="399132.75000000058"/>
    <n v="398335.99"/>
  </r>
  <r>
    <x v="4"/>
    <s v="Kennesaw State University"/>
    <m/>
    <s v="140164"/>
    <x v="3"/>
    <n v="4687"/>
    <n v="4775"/>
    <n v="36"/>
    <n v="48"/>
    <n v="4651"/>
    <n v="4727"/>
    <m/>
    <m/>
    <n v="4651"/>
    <n v="4727"/>
    <n v="4651"/>
    <n v="4727"/>
    <n v="39"/>
    <n v="37"/>
    <n v="39"/>
    <n v="37"/>
    <n v="12"/>
    <n v="4"/>
    <n v="12"/>
    <n v="4"/>
    <m/>
    <m/>
    <n v="0"/>
    <n v="0"/>
    <n v="51"/>
    <n v="41"/>
    <n v="51"/>
    <n v="41"/>
    <n v="5.1538461538461497"/>
    <n v="4.6900000000000004"/>
    <n v="200.99999999999983"/>
    <n v="173.53"/>
    <n v="4.6666666666666696"/>
    <n v="4.75"/>
    <n v="56.000000000000036"/>
    <n v="19"/>
    <m/>
    <m/>
    <n v="0"/>
    <n v="0"/>
    <n v="5.0392156862745079"/>
    <n v="4.6958536585365858"/>
    <n v="256.99999999999989"/>
    <n v="192.53000000000003"/>
    <n v="141.461538461538"/>
    <n v="141"/>
    <n v="5516.9999999999818"/>
    <n v="5217"/>
    <n v="125"/>
    <n v="135.5"/>
    <n v="1500"/>
    <n v="542"/>
    <m/>
    <m/>
    <n v="0"/>
    <n v="0"/>
    <n v="137.58823529411728"/>
    <n v="140.46341463414635"/>
    <n v="7016.9999999999818"/>
    <n v="5759"/>
    <n v="1768"/>
    <n v="1861"/>
    <n v="1768"/>
    <n v="1861"/>
    <n v="131"/>
    <n v="137"/>
    <n v="131"/>
    <n v="137"/>
    <m/>
    <m/>
    <n v="0"/>
    <n v="0"/>
    <n v="1899"/>
    <n v="1998"/>
    <n v="1899"/>
    <n v="1998"/>
    <n v="5.59785067873303"/>
    <n v="5.55"/>
    <n v="9896.9999999999964"/>
    <n v="10328.549999999999"/>
    <n v="7.0114503816793903"/>
    <n v="6.55"/>
    <n v="918.50000000000011"/>
    <n v="897.35"/>
    <m/>
    <m/>
    <n v="0"/>
    <n v="0"/>
    <n v="5.6953659820958382"/>
    <n v="5.618568568568568"/>
    <n v="10815.499999999996"/>
    <n v="11225.9"/>
    <n v="142.611600678733"/>
    <n v="141.91999999999999"/>
    <n v="252137.30999999994"/>
    <n v="264113.12"/>
    <n v="142.24641221374"/>
    <n v="145.83000000000001"/>
    <n v="18634.279999999941"/>
    <n v="19978.710000000003"/>
    <m/>
    <m/>
    <n v="0"/>
    <n v="0"/>
    <n v="142.58640863612419"/>
    <n v="142.18810310310312"/>
    <n v="270771.58999999985"/>
    <n v="284091.83"/>
    <n v="1950"/>
    <n v="2039"/>
    <n v="1950"/>
    <n v="2039"/>
    <n v="5.6782051282051267"/>
    <n v="5.6000147130946543"/>
    <n v="11072.499999999996"/>
    <n v="11418.43"/>
    <n v="142.45568717948711"/>
    <n v="142.15342324668956"/>
    <n v="277788.58999999985"/>
    <n v="289850.83"/>
    <n v="1919"/>
    <n v="1945"/>
    <n v="1919"/>
    <n v="1945"/>
    <n v="778"/>
    <n v="742"/>
    <n v="778"/>
    <n v="742"/>
    <m/>
    <m/>
    <n v="0"/>
    <n v="0"/>
    <n v="2697"/>
    <n v="2687"/>
    <n v="2697"/>
    <n v="2687"/>
    <n v="4.0028660760812897"/>
    <n v="4.05"/>
    <n v="7681.4999999999955"/>
    <n v="7877.25"/>
    <n v="4.3933161953727504"/>
    <n v="4.5999999999999996"/>
    <n v="3418"/>
    <n v="3413.2"/>
    <m/>
    <m/>
    <n v="0"/>
    <n v="0"/>
    <n v="4.1154987022617711"/>
    <n v="4.20187941942687"/>
    <n v="11099.499999999996"/>
    <n v="11290.449999999999"/>
    <n v="98.327941636268903"/>
    <n v="100.23"/>
    <n v="188691.32000000004"/>
    <n v="194947.35"/>
    <n v="92.696606683804603"/>
    <n v="94.29"/>
    <n v="72117.959999999977"/>
    <n v="69963.180000000008"/>
    <m/>
    <m/>
    <n v="0"/>
    <n v="0"/>
    <n v="96.703477938450135"/>
    <n v="98.589702270189818"/>
    <n v="260809.28000000003"/>
    <n v="264910.53000000003"/>
    <n v="4"/>
    <n v="1"/>
    <n v="4"/>
    <n v="1"/>
    <m/>
    <m/>
    <n v="0"/>
    <n v="0"/>
    <n v="169.38"/>
    <n v="163"/>
    <n v="677.52"/>
    <n v="163"/>
    <n v="3726"/>
    <n v="3843"/>
    <n v="3726"/>
    <n v="3843"/>
    <n v="17779.499999999993"/>
    <n v="18379.330000000002"/>
    <n v="446345.62999999995"/>
    <n v="464277.47"/>
    <n v="921"/>
    <n v="883"/>
    <n v="921"/>
    <n v="883"/>
    <n v="4392.5"/>
    <n v="4329.55"/>
    <n v="92252.239999999918"/>
    <n v="90483.890000000014"/>
    <n v="4647"/>
    <n v="4726"/>
    <n v="4647"/>
    <n v="4726"/>
    <n v="22171.999999999993"/>
    <n v="22708.880000000001"/>
    <n v="538597.86999999988"/>
    <n v="554761.36"/>
    <n v="0"/>
    <n v="0"/>
    <n v="0"/>
    <n v="0"/>
    <s v=""/>
    <s v=""/>
    <s v=""/>
    <s v=""/>
    <n v="22171.999999999993"/>
    <n v="22708.879999999997"/>
    <n v="539275.3899999999"/>
    <n v="554924.3600000001"/>
  </r>
  <r>
    <x v="4"/>
    <s v="University of West Georgia"/>
    <m/>
    <s v="141334"/>
    <x v="3"/>
    <n v="1744"/>
    <n v="1852"/>
    <n v="64"/>
    <n v="65"/>
    <n v="1680"/>
    <n v="1787"/>
    <m/>
    <m/>
    <n v="1680"/>
    <n v="1787"/>
    <n v="1680"/>
    <n v="1787"/>
    <n v="16"/>
    <n v="14"/>
    <n v="16"/>
    <n v="14"/>
    <n v="2"/>
    <n v="4"/>
    <n v="2"/>
    <n v="4"/>
    <m/>
    <m/>
    <n v="0"/>
    <n v="0"/>
    <n v="18"/>
    <n v="18"/>
    <n v="18"/>
    <n v="18"/>
    <n v="4.1875"/>
    <n v="4.6399999999999997"/>
    <n v="67"/>
    <n v="64.959999999999994"/>
    <n v="4.5"/>
    <n v="4.5"/>
    <n v="9"/>
    <n v="18"/>
    <m/>
    <m/>
    <n v="0"/>
    <n v="0"/>
    <n v="4.2222222222222223"/>
    <n v="4.6088888888888881"/>
    <n v="76"/>
    <n v="82.95999999999998"/>
    <n v="134.0625"/>
    <n v="132.5"/>
    <n v="2145"/>
    <n v="1855"/>
    <n v="129.5"/>
    <n v="149"/>
    <n v="259"/>
    <n v="596"/>
    <m/>
    <m/>
    <n v="0"/>
    <n v="0"/>
    <n v="133.55555555555554"/>
    <n v="136.16666666666666"/>
    <n v="2404"/>
    <n v="2451"/>
    <n v="949"/>
    <n v="1034"/>
    <n v="949"/>
    <n v="1034"/>
    <n v="49"/>
    <n v="55"/>
    <n v="49"/>
    <n v="55"/>
    <m/>
    <m/>
    <n v="0"/>
    <n v="0"/>
    <n v="998"/>
    <n v="1089"/>
    <n v="998"/>
    <n v="1089"/>
    <n v="5.2976817702845098"/>
    <n v="5.22"/>
    <n v="5027.5"/>
    <n v="5397.48"/>
    <n v="5.9591836734693899"/>
    <n v="5.38"/>
    <n v="292.00000000000011"/>
    <n v="295.89999999999998"/>
    <m/>
    <m/>
    <n v="0"/>
    <n v="0"/>
    <n v="5.3301603206412826"/>
    <n v="5.228080808080807"/>
    <n v="5319.5"/>
    <n v="5693.3799999999992"/>
    <n v="139.89321390937801"/>
    <n v="138.76"/>
    <n v="132758.65999999971"/>
    <n v="143477.84"/>
    <n v="144.897346938776"/>
    <n v="134.07"/>
    <n v="7099.9700000000239"/>
    <n v="7373.8499999999995"/>
    <m/>
    <m/>
    <n v="0"/>
    <n v="0"/>
    <n v="140.138907815631"/>
    <n v="138.5231313131313"/>
    <n v="139858.62999999974"/>
    <n v="150851.68999999997"/>
    <n v="1016"/>
    <n v="1107"/>
    <n v="1016"/>
    <n v="1107"/>
    <n v="5.3105314960629917"/>
    <n v="5.2180126467931336"/>
    <n v="5395.5"/>
    <n v="5776.3399999999992"/>
    <n v="140.02227362204698"/>
    <n v="138.4848148148148"/>
    <n v="142262.62999999974"/>
    <n v="153302.68999999997"/>
    <n v="462"/>
    <n v="492"/>
    <n v="462"/>
    <n v="492"/>
    <n v="200"/>
    <n v="188"/>
    <n v="200"/>
    <n v="188"/>
    <m/>
    <m/>
    <n v="0"/>
    <n v="0"/>
    <n v="662"/>
    <n v="680"/>
    <n v="662"/>
    <n v="680"/>
    <n v="3.5638528138528098"/>
    <n v="3.6"/>
    <n v="1646.4999999999982"/>
    <n v="1771.2"/>
    <n v="3.4849999999999999"/>
    <n v="3.89"/>
    <n v="697"/>
    <n v="731.32"/>
    <m/>
    <m/>
    <n v="0"/>
    <n v="0"/>
    <n v="3.5400302114803597"/>
    <n v="3.6801764705882354"/>
    <n v="2343.4999999999982"/>
    <n v="2502.52"/>
    <n v="93.355692640692595"/>
    <n v="93.93"/>
    <n v="43130.32999999998"/>
    <n v="46213.560000000005"/>
    <n v="70.416600000000003"/>
    <n v="71.94"/>
    <n v="14083.32"/>
    <n v="13524.72"/>
    <m/>
    <m/>
    <n v="0"/>
    <n v="0"/>
    <n v="86.425453172205408"/>
    <n v="87.850411764705896"/>
    <n v="57213.64999999998"/>
    <n v="59738.280000000006"/>
    <n v="2"/>
    <m/>
    <n v="2"/>
    <n v="0"/>
    <m/>
    <m/>
    <n v="0"/>
    <n v="0"/>
    <n v="130.5"/>
    <m/>
    <n v="261"/>
    <n v="0"/>
    <n v="1427"/>
    <n v="1540"/>
    <n v="1427"/>
    <n v="1540"/>
    <n v="6740.9999999999982"/>
    <n v="7233.6399999999994"/>
    <n v="178033.9899999997"/>
    <n v="191546.4"/>
    <n v="251"/>
    <n v="247"/>
    <n v="251"/>
    <n v="247"/>
    <n v="998.00000000000011"/>
    <n v="1045.22"/>
    <n v="21442.290000000023"/>
    <n v="21494.57"/>
    <n v="1678"/>
    <n v="1787"/>
    <n v="1678"/>
    <n v="1787"/>
    <n v="7738.9999999999982"/>
    <n v="8278.8599999999988"/>
    <n v="199476.27999999974"/>
    <n v="213040.97"/>
    <n v="0"/>
    <n v="0"/>
    <n v="0"/>
    <n v="0"/>
    <s v=""/>
    <s v=""/>
    <s v=""/>
    <s v=""/>
    <n v="7738.9999999999982"/>
    <n v="8278.8599999999988"/>
    <n v="199737.27999999974"/>
    <n v="213040.96999999997"/>
  </r>
  <r>
    <x v="4"/>
    <s v="Valdosta State University "/>
    <m/>
    <s v="141264"/>
    <x v="3"/>
    <n v="1657"/>
    <n v="1673"/>
    <n v="40"/>
    <n v="47"/>
    <n v="1617"/>
    <n v="1626"/>
    <m/>
    <m/>
    <n v="1617"/>
    <n v="1626"/>
    <n v="1617"/>
    <n v="1626"/>
    <n v="2"/>
    <n v="7"/>
    <n v="2"/>
    <n v="7"/>
    <n v="1"/>
    <n v="1"/>
    <n v="1"/>
    <n v="1"/>
    <m/>
    <m/>
    <n v="0"/>
    <n v="0"/>
    <n v="3"/>
    <n v="8"/>
    <n v="3"/>
    <n v="8"/>
    <n v="7.5"/>
    <n v="6.43"/>
    <n v="15"/>
    <n v="45.01"/>
    <n v="6"/>
    <n v="10"/>
    <n v="6"/>
    <n v="10"/>
    <m/>
    <m/>
    <n v="0"/>
    <n v="0"/>
    <n v="7"/>
    <n v="6.8762499999999998"/>
    <n v="21"/>
    <n v="55.01"/>
    <n v="161"/>
    <n v="136.29"/>
    <n v="322"/>
    <n v="954.03"/>
    <n v="109"/>
    <n v="221"/>
    <n v="109"/>
    <n v="221"/>
    <m/>
    <m/>
    <n v="0"/>
    <n v="0"/>
    <n v="143.66666666666666"/>
    <n v="146.87875"/>
    <n v="431"/>
    <n v="1175.03"/>
    <n v="834"/>
    <n v="848"/>
    <n v="834"/>
    <n v="848"/>
    <n v="42"/>
    <n v="35"/>
    <n v="42"/>
    <n v="35"/>
    <m/>
    <m/>
    <n v="0"/>
    <n v="0"/>
    <n v="876"/>
    <n v="883"/>
    <n v="876"/>
    <n v="883"/>
    <n v="5.2553956834532398"/>
    <n v="5.31"/>
    <n v="4383.0000000000018"/>
    <n v="4502.88"/>
    <n v="6.1547619047619104"/>
    <n v="6.36"/>
    <n v="258.50000000000023"/>
    <n v="222.60000000000002"/>
    <m/>
    <m/>
    <n v="0"/>
    <n v="0"/>
    <n v="5.2985159817351617"/>
    <n v="5.3516194790486979"/>
    <n v="4641.5000000000018"/>
    <n v="4725.4800000000005"/>
    <n v="138.248585131894"/>
    <n v="140.71"/>
    <n v="115299.3199999996"/>
    <n v="119322.08"/>
    <n v="136.13428571428599"/>
    <n v="136.22999999999999"/>
    <n v="5717.6400000000122"/>
    <n v="4768.0499999999993"/>
    <m/>
    <m/>
    <n v="0"/>
    <n v="0"/>
    <n v="138.1472146118717"/>
    <n v="140.53242355605889"/>
    <n v="121016.95999999961"/>
    <n v="124090.13"/>
    <n v="879"/>
    <n v="891"/>
    <n v="879"/>
    <n v="891"/>
    <n v="5.3043230944254853"/>
    <n v="5.3653086419753091"/>
    <n v="4662.5000000000018"/>
    <n v="4780.4900000000007"/>
    <n v="138.16605233219525"/>
    <n v="140.5894051627385"/>
    <n v="121447.95999999963"/>
    <n v="125265.16"/>
    <n v="570"/>
    <n v="554"/>
    <n v="570"/>
    <n v="554"/>
    <n v="166"/>
    <n v="181"/>
    <n v="166"/>
    <n v="181"/>
    <m/>
    <m/>
    <n v="0"/>
    <n v="0"/>
    <n v="736"/>
    <n v="735"/>
    <n v="736"/>
    <n v="735"/>
    <n v="3.8710526315789502"/>
    <n v="3.78"/>
    <n v="2206.5000000000018"/>
    <n v="2094.12"/>
    <n v="3.6957831325301198"/>
    <n v="3.84"/>
    <n v="613.49999999999989"/>
    <n v="695.04"/>
    <m/>
    <m/>
    <n v="0"/>
    <n v="0"/>
    <n v="3.8315217391304373"/>
    <n v="3.7947755102040812"/>
    <n v="2820.0000000000018"/>
    <n v="2789.16"/>
    <n v="94.906999999999996"/>
    <n v="95.12"/>
    <n v="54096.99"/>
    <n v="52696.480000000003"/>
    <n v="76.768855421686794"/>
    <n v="74.11"/>
    <n v="12743.630000000008"/>
    <n v="13413.91"/>
    <m/>
    <m/>
    <n v="0"/>
    <n v="0"/>
    <n v="90.816059782608704"/>
    <n v="89.946108843537417"/>
    <n v="66840.62000000001"/>
    <n v="66110.39"/>
    <n v="2"/>
    <m/>
    <n v="2"/>
    <n v="0"/>
    <m/>
    <m/>
    <n v="0"/>
    <n v="0"/>
    <n v="140"/>
    <m/>
    <n v="280"/>
    <n v="0"/>
    <n v="1406"/>
    <n v="1409"/>
    <n v="1406"/>
    <n v="1409"/>
    <n v="6604.5000000000036"/>
    <n v="6642.01"/>
    <n v="169718.30999999959"/>
    <n v="172972.59"/>
    <n v="209"/>
    <n v="217"/>
    <n v="209"/>
    <n v="217"/>
    <n v="878.00000000000011"/>
    <n v="927.64"/>
    <n v="18570.270000000019"/>
    <n v="18402.96"/>
    <n v="1615"/>
    <n v="1626"/>
    <n v="1615"/>
    <n v="1626"/>
    <n v="7482.5000000000036"/>
    <n v="7569.6500000000005"/>
    <n v="188288.57999999961"/>
    <n v="191375.55"/>
    <n v="0"/>
    <n v="0"/>
    <n v="0"/>
    <n v="0"/>
    <s v=""/>
    <s v=""/>
    <s v=""/>
    <s v=""/>
    <n v="7482.5000000000036"/>
    <n v="7569.6500000000005"/>
    <n v="188568.57999999964"/>
    <n v="191375.55"/>
  </r>
  <r>
    <x v="4"/>
    <s v="Albany State University "/>
    <m/>
    <s v="138716"/>
    <x v="4"/>
    <n v="561"/>
    <n v="1394"/>
    <n v="15"/>
    <n v="20"/>
    <n v="546"/>
    <n v="1374"/>
    <m/>
    <m/>
    <n v="546"/>
    <n v="493"/>
    <n v="546"/>
    <n v="493"/>
    <n v="1"/>
    <n v="5"/>
    <n v="1"/>
    <n v="5"/>
    <n v="0"/>
    <n v="1"/>
    <n v="0"/>
    <n v="1"/>
    <m/>
    <m/>
    <n v="0"/>
    <n v="0"/>
    <n v="1"/>
    <n v="6"/>
    <n v="1"/>
    <n v="6"/>
    <n v="5"/>
    <n v="5.4"/>
    <n v="5"/>
    <n v="27"/>
    <n v="0"/>
    <n v="3"/>
    <n v="0"/>
    <n v="3"/>
    <m/>
    <m/>
    <n v="0"/>
    <n v="0"/>
    <n v="5"/>
    <n v="5"/>
    <n v="5"/>
    <n v="30"/>
    <n v="122"/>
    <n v="119.8"/>
    <n v="122"/>
    <n v="599"/>
    <n v="0"/>
    <n v="66"/>
    <n v="0"/>
    <n v="66"/>
    <m/>
    <m/>
    <n v="0"/>
    <n v="0"/>
    <n v="122"/>
    <n v="110.83333333333333"/>
    <n v="122"/>
    <n v="665"/>
    <n v="335"/>
    <n v="315"/>
    <n v="335"/>
    <n v="315"/>
    <n v="15"/>
    <n v="28"/>
    <n v="15"/>
    <n v="28"/>
    <m/>
    <m/>
    <n v="0"/>
    <n v="0"/>
    <n v="350"/>
    <n v="343"/>
    <n v="350"/>
    <n v="343"/>
    <n v="5.4253731343283604"/>
    <n v="5.7"/>
    <n v="1817.5000000000007"/>
    <n v="1795.5"/>
    <n v="7.6"/>
    <n v="8.52"/>
    <n v="114"/>
    <n v="238.56"/>
    <m/>
    <m/>
    <n v="0"/>
    <n v="0"/>
    <n v="5.5185714285714305"/>
    <n v="5.9302040816326533"/>
    <n v="1931.5000000000007"/>
    <n v="2034.0600000000002"/>
    <n v="147.31838805970199"/>
    <n v="141.08000000000001"/>
    <n v="49351.660000000164"/>
    <n v="44440.200000000004"/>
    <n v="147.244"/>
    <n v="119.61"/>
    <n v="2208.66"/>
    <n v="3349.08"/>
    <m/>
    <m/>
    <n v="0"/>
    <n v="0"/>
    <n v="147.31520000000049"/>
    <n v="139.32734693877552"/>
    <n v="51560.320000000167"/>
    <n v="47789.280000000006"/>
    <n v="351"/>
    <n v="349"/>
    <n v="351"/>
    <n v="349"/>
    <n v="5.5170940170940188"/>
    <n v="5.9142120343839553"/>
    <n v="1936.5000000000007"/>
    <n v="2064.0600000000004"/>
    <n v="147.24307692307741"/>
    <n v="138.83747851002866"/>
    <n v="51682.320000000174"/>
    <n v="48454.28"/>
    <n v="148"/>
    <n v="115"/>
    <n v="148"/>
    <n v="115"/>
    <n v="47"/>
    <n v="29"/>
    <n v="47"/>
    <n v="29"/>
    <m/>
    <m/>
    <n v="0"/>
    <n v="0"/>
    <n v="195"/>
    <n v="144"/>
    <n v="195"/>
    <n v="144"/>
    <n v="3.7972972972973"/>
    <n v="4.66"/>
    <n v="562.00000000000045"/>
    <n v="535.9"/>
    <n v="4.1914893617021303"/>
    <n v="4.67"/>
    <n v="197.00000000000011"/>
    <n v="135.43"/>
    <m/>
    <m/>
    <n v="0"/>
    <n v="0"/>
    <n v="3.8923076923076954"/>
    <n v="4.6620138888888887"/>
    <n v="759.00000000000057"/>
    <n v="671.32999999999993"/>
    <n v="99.290540540540505"/>
    <n v="100.34"/>
    <n v="14694.999999999995"/>
    <n v="11539.1"/>
    <n v="77.297872340425499"/>
    <n v="87.45"/>
    <n v="3632.9999999999986"/>
    <n v="2536.0500000000002"/>
    <m/>
    <m/>
    <n v="0"/>
    <n v="0"/>
    <n v="93.989743589743554"/>
    <n v="97.744097222222237"/>
    <n v="18327.999999999993"/>
    <n v="14075.150000000001"/>
    <m/>
    <m/>
    <n v="0"/>
    <n v="0"/>
    <m/>
    <m/>
    <n v="0"/>
    <n v="0"/>
    <m/>
    <m/>
    <n v="0"/>
    <n v="0"/>
    <n v="484"/>
    <n v="435"/>
    <n v="484"/>
    <n v="435"/>
    <n v="2384.5000000000009"/>
    <n v="2358.4"/>
    <n v="64168.660000000156"/>
    <n v="56578.3"/>
    <n v="62"/>
    <n v="58"/>
    <n v="62"/>
    <n v="58"/>
    <n v="311.00000000000011"/>
    <n v="376.99"/>
    <n v="5841.659999999998"/>
    <n v="5951.13"/>
    <n v="546"/>
    <n v="493"/>
    <n v="546"/>
    <n v="493"/>
    <n v="2695.5000000000009"/>
    <n v="2735.3900000000003"/>
    <n v="70010.320000000153"/>
    <n v="62529.43"/>
    <n v="0"/>
    <n v="0"/>
    <n v="0"/>
    <n v="0"/>
    <s v=""/>
    <s v=""/>
    <s v=""/>
    <s v=""/>
    <n v="2695.5000000000014"/>
    <n v="2735.3900000000003"/>
    <n v="70010.320000000167"/>
    <n v="62529.43"/>
  </r>
  <r>
    <x v="4"/>
    <s v="Armstrong State University"/>
    <m/>
    <s v="138789"/>
    <x v="4"/>
    <n v="1047"/>
    <n v="995"/>
    <n v="6"/>
    <n v="10"/>
    <n v="1041"/>
    <n v="985"/>
    <m/>
    <m/>
    <n v="1041"/>
    <n v="985"/>
    <n v="1041"/>
    <n v="985"/>
    <n v="6"/>
    <n v="11"/>
    <n v="6"/>
    <n v="11"/>
    <n v="1"/>
    <n v="1"/>
    <n v="1"/>
    <n v="1"/>
    <m/>
    <m/>
    <n v="0"/>
    <n v="0"/>
    <n v="7"/>
    <n v="12"/>
    <n v="7"/>
    <n v="12"/>
    <n v="4.4166666666666696"/>
    <n v="4.95"/>
    <n v="26.500000000000018"/>
    <n v="54.45"/>
    <n v="7"/>
    <n v="3"/>
    <n v="7"/>
    <n v="3"/>
    <m/>
    <m/>
    <n v="0"/>
    <n v="0"/>
    <n v="4.7857142857142874"/>
    <n v="4.7875000000000005"/>
    <n v="33.500000000000014"/>
    <n v="57.45"/>
    <n v="128.666666666667"/>
    <n v="132.91"/>
    <n v="772.00000000000205"/>
    <n v="1462.01"/>
    <n v="67"/>
    <n v="148"/>
    <n v="67"/>
    <n v="148"/>
    <m/>
    <m/>
    <n v="0"/>
    <n v="0"/>
    <n v="119.85714285714315"/>
    <n v="134.16749999999999"/>
    <n v="839.00000000000205"/>
    <n v="1610.0099999999998"/>
    <n v="402"/>
    <n v="367"/>
    <n v="402"/>
    <n v="367"/>
    <n v="60"/>
    <n v="57"/>
    <n v="60"/>
    <n v="57"/>
    <m/>
    <m/>
    <n v="0"/>
    <n v="0"/>
    <n v="462"/>
    <n v="424"/>
    <n v="462"/>
    <n v="424"/>
    <n v="5.3470149253731396"/>
    <n v="5.37"/>
    <n v="2149.5000000000023"/>
    <n v="1970.79"/>
    <n v="6.5333333333333297"/>
    <n v="6.05"/>
    <n v="391.99999999999977"/>
    <n v="344.84999999999997"/>
    <m/>
    <m/>
    <n v="0"/>
    <n v="0"/>
    <n v="5.5010822510822548"/>
    <n v="5.461415094339622"/>
    <n v="2541.5000000000018"/>
    <n v="2315.64"/>
    <n v="139.361517412935"/>
    <n v="140.38999999999999"/>
    <n v="56023.329999999871"/>
    <n v="51523.13"/>
    <n v="138.994"/>
    <n v="128.75"/>
    <n v="8339.64"/>
    <n v="7338.75"/>
    <m/>
    <m/>
    <n v="0"/>
    <n v="0"/>
    <n v="139.31378787878759"/>
    <n v="138.82518867924529"/>
    <n v="64362.96999999987"/>
    <n v="58861.880000000005"/>
    <n v="469"/>
    <n v="436"/>
    <n v="469"/>
    <n v="436"/>
    <n v="5.4904051172707931"/>
    <n v="5.4428669724770637"/>
    <n v="2575.0000000000018"/>
    <n v="2373.0899999999997"/>
    <n v="139.02339019189739"/>
    <n v="138.69699541284405"/>
    <n v="65201.969999999877"/>
    <n v="60471.890000000007"/>
    <n v="391"/>
    <n v="384"/>
    <n v="391"/>
    <n v="384"/>
    <n v="179"/>
    <n v="164"/>
    <n v="179"/>
    <n v="164"/>
    <m/>
    <m/>
    <n v="0"/>
    <n v="0"/>
    <n v="570"/>
    <n v="548"/>
    <n v="570"/>
    <n v="548"/>
    <n v="3.5102301790281301"/>
    <n v="3.79"/>
    <n v="1372.4999999999989"/>
    <n v="1455.3600000000001"/>
    <n v="4.2122905027932998"/>
    <n v="4.12"/>
    <n v="754.00000000000068"/>
    <n v="675.68000000000006"/>
    <m/>
    <m/>
    <n v="0"/>
    <n v="0"/>
    <n v="3.7307017543859642"/>
    <n v="3.8887591240875912"/>
    <n v="2126.4999999999995"/>
    <n v="2131.04"/>
    <n v="92.930920716112496"/>
    <n v="96.54"/>
    <n v="36335.989999999983"/>
    <n v="37071.360000000001"/>
    <n v="91.066983240223493"/>
    <n v="94.77"/>
    <n v="16300.990000000005"/>
    <n v="15542.279999999999"/>
    <m/>
    <m/>
    <n v="0"/>
    <n v="0"/>
    <n v="92.345578947368395"/>
    <n v="96.010291970802925"/>
    <n v="52636.979999999989"/>
    <n v="52613.64"/>
    <n v="2"/>
    <n v="1"/>
    <n v="2"/>
    <n v="1"/>
    <m/>
    <m/>
    <n v="0"/>
    <n v="0"/>
    <n v="123.5"/>
    <n v="155.66"/>
    <n v="247"/>
    <n v="155.66"/>
    <n v="799"/>
    <n v="762"/>
    <n v="799"/>
    <n v="762"/>
    <n v="3548.5000000000009"/>
    <n v="3480.6000000000004"/>
    <n v="93131.319999999861"/>
    <n v="90056.5"/>
    <n v="240"/>
    <n v="222"/>
    <n v="240"/>
    <n v="222"/>
    <n v="1153.0000000000005"/>
    <n v="1023.53"/>
    <n v="24707.630000000005"/>
    <n v="23029.03"/>
    <n v="1039"/>
    <n v="984"/>
    <n v="1039"/>
    <n v="984"/>
    <n v="4701.5000000000018"/>
    <n v="4504.13"/>
    <n v="117838.94999999987"/>
    <n v="113085.53"/>
    <n v="0"/>
    <n v="0"/>
    <n v="0"/>
    <n v="0"/>
    <s v=""/>
    <s v=""/>
    <s v=""/>
    <s v=""/>
    <n v="4701.5000000000018"/>
    <n v="4504.1299999999992"/>
    <n v="118085.94999999987"/>
    <n v="113241.19"/>
  </r>
  <r>
    <x v="4"/>
    <s v="Clayton State University"/>
    <m/>
    <s v="139311"/>
    <x v="4"/>
    <n v="1029"/>
    <n v="1024"/>
    <n v="1"/>
    <n v="3"/>
    <n v="1028"/>
    <n v="1021"/>
    <m/>
    <m/>
    <n v="1028"/>
    <n v="1021"/>
    <n v="1028"/>
    <n v="1021"/>
    <n v="11"/>
    <n v="11"/>
    <n v="11"/>
    <n v="11"/>
    <n v="0"/>
    <n v="0"/>
    <n v="0"/>
    <n v="0"/>
    <m/>
    <m/>
    <n v="0"/>
    <n v="0"/>
    <n v="11"/>
    <n v="11"/>
    <n v="11"/>
    <n v="11"/>
    <n v="3.9090909090909101"/>
    <n v="5.77"/>
    <n v="43.000000000000014"/>
    <n v="63.47"/>
    <n v="0"/>
    <m/>
    <n v="0"/>
    <n v="0"/>
    <m/>
    <m/>
    <n v="0"/>
    <n v="0"/>
    <n v="3.9090909090909105"/>
    <n v="5.77"/>
    <n v="43.000000000000014"/>
    <n v="63.47"/>
    <n v="138.45454545454501"/>
    <n v="141.72999999999999"/>
    <n v="1522.9999999999952"/>
    <n v="1559.03"/>
    <n v="0"/>
    <m/>
    <n v="0"/>
    <n v="0"/>
    <m/>
    <m/>
    <n v="0"/>
    <n v="0"/>
    <n v="138.45454545454501"/>
    <n v="141.72999999999999"/>
    <n v="1522.9999999999952"/>
    <n v="1559.03"/>
    <n v="175"/>
    <n v="177"/>
    <n v="175"/>
    <n v="177"/>
    <n v="67"/>
    <n v="72"/>
    <n v="67"/>
    <n v="72"/>
    <m/>
    <m/>
    <n v="0"/>
    <n v="0"/>
    <n v="242"/>
    <n v="249"/>
    <n v="242"/>
    <n v="249"/>
    <n v="5.9428571428571404"/>
    <n v="5.91"/>
    <n v="1039.9999999999995"/>
    <n v="1046.07"/>
    <n v="6.9179104477611899"/>
    <n v="7.44"/>
    <n v="463.49999999999972"/>
    <n v="535.68000000000006"/>
    <m/>
    <m/>
    <n v="0"/>
    <n v="0"/>
    <n v="6.2128099173553695"/>
    <n v="6.3524096385542173"/>
    <n v="1503.4999999999993"/>
    <n v="1581.75"/>
    <n v="141.6876"/>
    <n v="141.87"/>
    <n v="24795.33"/>
    <n v="25110.99"/>
    <n v="142.034328358209"/>
    <n v="140.02000000000001"/>
    <n v="9516.3000000000029"/>
    <n v="10081.44"/>
    <m/>
    <m/>
    <n v="0"/>
    <n v="0"/>
    <n v="141.78359504132234"/>
    <n v="141.33506024096386"/>
    <n v="34311.630000000005"/>
    <n v="35192.43"/>
    <n v="253"/>
    <n v="260"/>
    <n v="253"/>
    <n v="260"/>
    <n v="6.1126482213438704"/>
    <n v="6.3277692307692313"/>
    <n v="1546.4999999999993"/>
    <n v="1645.22"/>
    <n v="141.6388537549407"/>
    <n v="141.35176923076924"/>
    <n v="35834.629999999997"/>
    <n v="36751.46"/>
    <n v="433"/>
    <n v="410"/>
    <n v="433"/>
    <n v="410"/>
    <n v="341"/>
    <n v="351"/>
    <n v="341"/>
    <n v="351"/>
    <m/>
    <m/>
    <n v="0"/>
    <n v="0"/>
    <n v="774"/>
    <n v="761"/>
    <n v="774"/>
    <n v="761"/>
    <n v="3.7967667436489601"/>
    <n v="3.8"/>
    <n v="1643.9999999999998"/>
    <n v="1558"/>
    <n v="4.4384164222873901"/>
    <n v="4.9400000000000004"/>
    <n v="1513.5"/>
    <n v="1733.94"/>
    <m/>
    <m/>
    <n v="0"/>
    <n v="0"/>
    <n v="4.079457364341085"/>
    <n v="4.3258081471747705"/>
    <n v="3157.4999999999995"/>
    <n v="3291.9400000000005"/>
    <n v="86.295588914549697"/>
    <n v="88.33"/>
    <n v="37365.99000000002"/>
    <n v="36215.300000000003"/>
    <n v="80.204193548387096"/>
    <n v="86.47"/>
    <n v="27349.63"/>
    <n v="30350.97"/>
    <m/>
    <m/>
    <n v="0"/>
    <n v="0"/>
    <n v="83.61191214470287"/>
    <n v="87.472102496714854"/>
    <n v="64715.620000000024"/>
    <n v="66566.27"/>
    <n v="1"/>
    <m/>
    <n v="1"/>
    <n v="0"/>
    <m/>
    <m/>
    <n v="0"/>
    <n v="0"/>
    <n v="125"/>
    <m/>
    <n v="125"/>
    <n v="0"/>
    <n v="619"/>
    <n v="598"/>
    <n v="619"/>
    <n v="598"/>
    <n v="2726.9999999999991"/>
    <n v="2667.54"/>
    <n v="63684.320000000022"/>
    <n v="62885.320000000007"/>
    <n v="408"/>
    <n v="423"/>
    <n v="408"/>
    <n v="423"/>
    <n v="1976.9999999999998"/>
    <n v="2269.62"/>
    <n v="36865.930000000008"/>
    <n v="40432.410000000003"/>
    <n v="1027"/>
    <n v="1021"/>
    <n v="1027"/>
    <n v="1021"/>
    <n v="4703.9999999999991"/>
    <n v="4937.16"/>
    <n v="100550.25000000003"/>
    <n v="103317.73000000001"/>
    <n v="0"/>
    <n v="0"/>
    <n v="0"/>
    <n v="0"/>
    <s v=""/>
    <s v=""/>
    <s v=""/>
    <s v=""/>
    <n v="4703.9999999999991"/>
    <n v="4937.1600000000008"/>
    <n v="100675.25000000003"/>
    <n v="103317.73000000001"/>
  </r>
  <r>
    <x v="4"/>
    <s v="Columbus State University"/>
    <m/>
    <s v="139366"/>
    <x v="4"/>
    <n v="1055"/>
    <n v="1033"/>
    <n v="4"/>
    <n v="2"/>
    <n v="1051"/>
    <n v="1031"/>
    <m/>
    <m/>
    <n v="1051"/>
    <n v="1031"/>
    <n v="1051"/>
    <n v="1031"/>
    <n v="16"/>
    <n v="22"/>
    <n v="16"/>
    <n v="22"/>
    <n v="4"/>
    <n v="5"/>
    <n v="4"/>
    <n v="5"/>
    <m/>
    <m/>
    <n v="0"/>
    <n v="0"/>
    <n v="20"/>
    <n v="27"/>
    <n v="20"/>
    <n v="27"/>
    <n v="5.4375"/>
    <n v="5.45"/>
    <n v="87"/>
    <n v="119.9"/>
    <n v="4.25"/>
    <n v="4.4000000000000004"/>
    <n v="17"/>
    <n v="22"/>
    <m/>
    <m/>
    <n v="0"/>
    <n v="0"/>
    <n v="5.2"/>
    <n v="5.2555555555555555"/>
    <n v="104"/>
    <n v="141.9"/>
    <n v="147"/>
    <n v="144.91"/>
    <n v="2352"/>
    <n v="3188.02"/>
    <n v="141.5"/>
    <n v="129.4"/>
    <n v="566"/>
    <n v="647"/>
    <m/>
    <m/>
    <n v="0"/>
    <n v="0"/>
    <n v="145.9"/>
    <n v="142.03777777777779"/>
    <n v="2918"/>
    <n v="3835.0200000000004"/>
    <n v="472"/>
    <n v="459"/>
    <n v="472"/>
    <n v="459"/>
    <n v="39"/>
    <n v="33"/>
    <n v="39"/>
    <n v="33"/>
    <m/>
    <m/>
    <n v="0"/>
    <n v="0"/>
    <n v="511"/>
    <n v="492"/>
    <n v="511"/>
    <n v="492"/>
    <n v="5.5699152542372898"/>
    <n v="5.41"/>
    <n v="2629.0000000000009"/>
    <n v="2483.19"/>
    <n v="6.6282051282051304"/>
    <n v="7.55"/>
    <n v="258.50000000000011"/>
    <n v="249.15"/>
    <m/>
    <m/>
    <n v="0"/>
    <n v="0"/>
    <n v="5.6506849315068512"/>
    <n v="5.5535365853658538"/>
    <n v="2887.5000000000009"/>
    <n v="2732.34"/>
    <n v="143.642648305085"/>
    <n v="141.4"/>
    <n v="67799.330000000118"/>
    <n v="64902.600000000006"/>
    <n v="136.16205128205101"/>
    <n v="137.88"/>
    <n v="5310.3199999999897"/>
    <n v="4550.04"/>
    <m/>
    <m/>
    <n v="0"/>
    <n v="0"/>
    <n v="143.07172211350314"/>
    <n v="141.16390243902438"/>
    <n v="73109.650000000111"/>
    <n v="69452.639999999999"/>
    <n v="531"/>
    <n v="519"/>
    <n v="531"/>
    <n v="519"/>
    <n v="5.6337099811676099"/>
    <n v="5.5380346820809256"/>
    <n v="2991.5000000000009"/>
    <n v="2874.2400000000002"/>
    <n v="143.17824858757083"/>
    <n v="141.20936416184972"/>
    <n v="76027.650000000111"/>
    <n v="73287.66"/>
    <n v="299"/>
    <n v="306"/>
    <n v="299"/>
    <n v="306"/>
    <n v="218"/>
    <n v="205"/>
    <n v="218"/>
    <n v="205"/>
    <m/>
    <m/>
    <n v="0"/>
    <n v="0"/>
    <n v="517"/>
    <n v="511"/>
    <n v="517"/>
    <n v="511"/>
    <n v="3.8695652173913002"/>
    <n v="3.82"/>
    <n v="1156.9999999999989"/>
    <n v="1168.9199999999998"/>
    <n v="3.6697247706421998"/>
    <n v="3.38"/>
    <n v="799.99999999999955"/>
    <n v="692.9"/>
    <m/>
    <m/>
    <n v="0"/>
    <n v="0"/>
    <n v="3.7852998065763992"/>
    <n v="3.6434833659491188"/>
    <n v="1956.9999999999984"/>
    <n v="1861.8199999999997"/>
    <n v="94.946488294314406"/>
    <n v="93.55"/>
    <n v="28389.000000000007"/>
    <n v="28626.3"/>
    <n v="72.693990825688104"/>
    <n v="68.150000000000006"/>
    <n v="15847.290000000006"/>
    <n v="13970.750000000002"/>
    <m/>
    <m/>
    <n v="0"/>
    <n v="0"/>
    <n v="85.563423597678948"/>
    <n v="83.360176125244621"/>
    <n v="44236.290000000015"/>
    <n v="42597.05"/>
    <n v="3"/>
    <n v="1"/>
    <n v="3"/>
    <n v="1"/>
    <m/>
    <m/>
    <n v="0"/>
    <n v="0"/>
    <n v="154.38999999999999"/>
    <n v="145.33000000000001"/>
    <n v="463.16999999999996"/>
    <n v="145.33000000000001"/>
    <n v="787"/>
    <n v="787"/>
    <n v="787"/>
    <n v="787"/>
    <n v="3873"/>
    <n v="3772.01"/>
    <n v="98540.330000000133"/>
    <n v="96716.920000000013"/>
    <n v="261"/>
    <n v="243"/>
    <n v="261"/>
    <n v="243"/>
    <n v="1075.4999999999995"/>
    <n v="964.05"/>
    <n v="21723.609999999997"/>
    <n v="19167.79"/>
    <n v="1048"/>
    <n v="1030"/>
    <n v="1048"/>
    <n v="1030"/>
    <n v="4948.5"/>
    <n v="4736.0600000000004"/>
    <n v="120263.94000000013"/>
    <n v="115884.71000000002"/>
    <n v="0"/>
    <n v="0"/>
    <n v="0"/>
    <n v="0"/>
    <s v=""/>
    <s v=""/>
    <s v=""/>
    <s v=""/>
    <n v="4948.4999999999991"/>
    <n v="4736.0599999999995"/>
    <n v="120727.11000000012"/>
    <n v="116030.04000000001"/>
  </r>
  <r>
    <x v="4"/>
    <s v="Fort Valley State University"/>
    <m/>
    <s v="139719"/>
    <x v="4"/>
    <n v="428"/>
    <n v="366"/>
    <n v="1"/>
    <n v="1"/>
    <n v="427"/>
    <n v="365"/>
    <m/>
    <m/>
    <n v="427"/>
    <n v="365"/>
    <n v="427"/>
    <n v="365"/>
    <n v="3"/>
    <n v="4"/>
    <n v="3"/>
    <n v="4"/>
    <n v="1"/>
    <n v="0"/>
    <n v="1"/>
    <n v="0"/>
    <m/>
    <m/>
    <n v="0"/>
    <n v="0"/>
    <n v="4"/>
    <n v="4"/>
    <n v="4"/>
    <n v="4"/>
    <n v="4.3333333333333304"/>
    <n v="4.5"/>
    <n v="12.999999999999991"/>
    <n v="18"/>
    <n v="4"/>
    <m/>
    <n v="4"/>
    <n v="0"/>
    <m/>
    <m/>
    <n v="0"/>
    <n v="0"/>
    <n v="4.2499999999999982"/>
    <n v="4.5"/>
    <n v="16.999999999999993"/>
    <n v="18"/>
    <n v="141.666666666667"/>
    <n v="146"/>
    <n v="425.00000000000102"/>
    <n v="584"/>
    <n v="133"/>
    <m/>
    <n v="133"/>
    <n v="0"/>
    <m/>
    <m/>
    <n v="0"/>
    <n v="0"/>
    <n v="139.50000000000026"/>
    <n v="146"/>
    <n v="558.00000000000102"/>
    <n v="584"/>
    <n v="280"/>
    <n v="236"/>
    <n v="280"/>
    <n v="236"/>
    <n v="20"/>
    <n v="15"/>
    <n v="20"/>
    <n v="15"/>
    <m/>
    <m/>
    <n v="0"/>
    <n v="0"/>
    <n v="300"/>
    <n v="251"/>
    <n v="300"/>
    <n v="251"/>
    <n v="5.5142857142857098"/>
    <n v="5.5"/>
    <n v="1543.9999999999986"/>
    <n v="1298"/>
    <n v="5.95"/>
    <n v="6.33"/>
    <n v="119"/>
    <n v="94.95"/>
    <m/>
    <m/>
    <n v="0"/>
    <n v="0"/>
    <n v="5.5433333333333286"/>
    <n v="5.5496015936254981"/>
    <n v="1662.9999999999986"/>
    <n v="1392.95"/>
    <n v="150.38928571428599"/>
    <n v="147.54"/>
    <n v="42109.00000000008"/>
    <n v="34819.439999999995"/>
    <n v="156.16550000000001"/>
    <n v="149.72999999999999"/>
    <n v="3123.3100000000004"/>
    <n v="2245.9499999999998"/>
    <m/>
    <m/>
    <n v="0"/>
    <n v="0"/>
    <n v="150.77436666666694"/>
    <n v="147.67087649402387"/>
    <n v="45232.310000000078"/>
    <n v="37065.389999999992"/>
    <n v="304"/>
    <n v="255"/>
    <n v="304"/>
    <n v="255"/>
    <n v="5.5263157894736796"/>
    <n v="5.5331372549019608"/>
    <n v="1679.9999999999986"/>
    <n v="1410.95"/>
    <n v="150.62601973684235"/>
    <n v="147.64466666666664"/>
    <n v="45790.310000000078"/>
    <n v="37649.389999999992"/>
    <n v="96"/>
    <n v="93"/>
    <n v="96"/>
    <n v="93"/>
    <n v="27"/>
    <n v="17"/>
    <n v="27"/>
    <n v="17"/>
    <m/>
    <m/>
    <n v="0"/>
    <n v="0"/>
    <n v="123"/>
    <n v="110"/>
    <n v="123"/>
    <n v="110"/>
    <n v="3.8958333333333299"/>
    <n v="4.3600000000000003"/>
    <n v="373.99999999999966"/>
    <n v="405.48"/>
    <n v="4.2592592592592604"/>
    <n v="4.12"/>
    <n v="115.00000000000003"/>
    <n v="70.040000000000006"/>
    <m/>
    <m/>
    <n v="0"/>
    <n v="0"/>
    <n v="3.9756097560975583"/>
    <n v="4.322909090909091"/>
    <n v="488.99999999999966"/>
    <n v="475.52000000000004"/>
    <n v="99.09375"/>
    <n v="107.46"/>
    <n v="9513"/>
    <n v="9993.7799999999988"/>
    <n v="90.79"/>
    <n v="82.92"/>
    <n v="2451.3300000000004"/>
    <n v="1409.64"/>
    <m/>
    <m/>
    <n v="0"/>
    <n v="0"/>
    <n v="97.270975609756093"/>
    <n v="103.66745454545453"/>
    <n v="11964.33"/>
    <n v="11403.419999999998"/>
    <m/>
    <m/>
    <n v="0"/>
    <n v="0"/>
    <m/>
    <m/>
    <n v="0"/>
    <n v="0"/>
    <m/>
    <m/>
    <n v="0"/>
    <n v="0"/>
    <n v="379"/>
    <n v="333"/>
    <n v="379"/>
    <n v="333"/>
    <n v="1930.9999999999982"/>
    <n v="1721.48"/>
    <n v="52047.00000000008"/>
    <n v="45397.219999999994"/>
    <n v="48"/>
    <n v="32"/>
    <n v="48"/>
    <n v="32"/>
    <n v="238.00000000000003"/>
    <n v="164.99"/>
    <n v="5707.6400000000012"/>
    <n v="3655.59"/>
    <n v="427"/>
    <n v="365"/>
    <n v="427"/>
    <n v="365"/>
    <n v="2168.9999999999982"/>
    <n v="1886.47"/>
    <n v="57754.640000000079"/>
    <n v="49052.81"/>
    <n v="0"/>
    <n v="0"/>
    <n v="0"/>
    <n v="0"/>
    <s v=""/>
    <s v=""/>
    <s v=""/>
    <s v=""/>
    <n v="2168.9999999999982"/>
    <n v="1886.47"/>
    <n v="57754.640000000079"/>
    <n v="49052.80999999999"/>
  </r>
  <r>
    <x v="4"/>
    <s v="Georgia College and State University"/>
    <m/>
    <s v="139861"/>
    <x v="4"/>
    <n v="1163"/>
    <n v="1303"/>
    <n v="31"/>
    <n v="58"/>
    <n v="1132"/>
    <n v="1245"/>
    <m/>
    <m/>
    <n v="1132"/>
    <n v="1245"/>
    <n v="1132"/>
    <n v="1245"/>
    <n v="16"/>
    <n v="15"/>
    <n v="16"/>
    <n v="15"/>
    <n v="1"/>
    <n v="0"/>
    <n v="1"/>
    <n v="0"/>
    <m/>
    <m/>
    <n v="0"/>
    <n v="0"/>
    <n v="17"/>
    <n v="15"/>
    <n v="17"/>
    <n v="15"/>
    <n v="4.5"/>
    <n v="4.33"/>
    <n v="72"/>
    <n v="64.95"/>
    <n v="4"/>
    <m/>
    <n v="4"/>
    <n v="0"/>
    <m/>
    <m/>
    <n v="0"/>
    <n v="0"/>
    <n v="4.4705882352941178"/>
    <n v="4.33"/>
    <n v="76"/>
    <n v="64.95"/>
    <n v="132.3125"/>
    <n v="133.53"/>
    <n v="2117"/>
    <n v="2002.95"/>
    <n v="82"/>
    <m/>
    <n v="82"/>
    <n v="0"/>
    <m/>
    <m/>
    <n v="0"/>
    <n v="0"/>
    <n v="129.35294117647058"/>
    <n v="133.53"/>
    <n v="2199"/>
    <n v="2002.95"/>
    <n v="622"/>
    <n v="732"/>
    <n v="622"/>
    <n v="732"/>
    <n v="72"/>
    <n v="90"/>
    <n v="72"/>
    <n v="90"/>
    <m/>
    <m/>
    <n v="0"/>
    <n v="0"/>
    <n v="694"/>
    <n v="822"/>
    <n v="694"/>
    <n v="822"/>
    <n v="4.6061093247588403"/>
    <n v="4.58"/>
    <n v="2864.9999999999986"/>
    <n v="3352.56"/>
    <n v="4.6388888888888902"/>
    <n v="4.62"/>
    <n v="334.00000000000011"/>
    <n v="415.8"/>
    <m/>
    <m/>
    <n v="0"/>
    <n v="0"/>
    <n v="4.6095100864553293"/>
    <n v="4.5843795620437957"/>
    <n v="3198.9999999999986"/>
    <n v="3768.36"/>
    <n v="129.873794212219"/>
    <n v="128.34"/>
    <n v="80781.500000000218"/>
    <n v="93944.88"/>
    <n v="132.49986111111099"/>
    <n v="134.62"/>
    <n v="9539.9899999999907"/>
    <n v="12115.800000000001"/>
    <m/>
    <m/>
    <n v="0"/>
    <n v="0"/>
    <n v="130.14623919308389"/>
    <n v="129.02759124087592"/>
    <n v="90321.490000000224"/>
    <n v="106060.68000000001"/>
    <n v="711"/>
    <n v="837"/>
    <n v="711"/>
    <n v="837"/>
    <n v="4.6061884669479589"/>
    <n v="4.5798207885304656"/>
    <n v="3274.9999999999986"/>
    <n v="3833.3099999999995"/>
    <n v="130.12727144866417"/>
    <n v="129.10827956989249"/>
    <n v="92520.490000000224"/>
    <n v="108063.63000000002"/>
    <n v="361"/>
    <n v="353"/>
    <n v="361"/>
    <n v="353"/>
    <n v="59"/>
    <n v="55"/>
    <n v="59"/>
    <n v="55"/>
    <m/>
    <m/>
    <n v="0"/>
    <n v="0"/>
    <n v="420"/>
    <n v="408"/>
    <n v="420"/>
    <n v="408"/>
    <n v="3.7326869806094201"/>
    <n v="3.69"/>
    <n v="1347.5000000000007"/>
    <n v="1302.57"/>
    <n v="3.5"/>
    <n v="3.37"/>
    <n v="206.5"/>
    <n v="185.35"/>
    <m/>
    <m/>
    <n v="0"/>
    <n v="0"/>
    <n v="3.7000000000000015"/>
    <n v="3.6468627450980389"/>
    <n v="1554.0000000000007"/>
    <n v="1487.9199999999998"/>
    <n v="96.033240997229896"/>
    <n v="97.62"/>
    <n v="34667.999999999993"/>
    <n v="34459.86"/>
    <n v="80.951864406779706"/>
    <n v="75.31"/>
    <n v="4776.1600000000026"/>
    <n v="4142.05"/>
    <m/>
    <m/>
    <n v="0"/>
    <n v="0"/>
    <n v="93.914666666666662"/>
    <n v="94.612524509803933"/>
    <n v="39444.159999999996"/>
    <n v="38601.910000000003"/>
    <n v="1"/>
    <m/>
    <n v="1"/>
    <n v="0"/>
    <m/>
    <m/>
    <n v="0"/>
    <n v="0"/>
    <n v="168"/>
    <m/>
    <n v="168"/>
    <n v="0"/>
    <n v="999"/>
    <n v="1100"/>
    <n v="999"/>
    <n v="1100"/>
    <n v="4284.4999999999991"/>
    <n v="4720.08"/>
    <n v="117566.5000000002"/>
    <n v="130407.69"/>
    <n v="132"/>
    <n v="145"/>
    <n v="132"/>
    <n v="145"/>
    <n v="544.50000000000011"/>
    <n v="601.15"/>
    <n v="14398.149999999994"/>
    <n v="16257.850000000002"/>
    <n v="1131"/>
    <n v="1245"/>
    <n v="1131"/>
    <n v="1245"/>
    <n v="4828.9999999999991"/>
    <n v="5321.23"/>
    <n v="131964.6500000002"/>
    <n v="146665.54"/>
    <n v="0"/>
    <n v="0"/>
    <n v="0"/>
    <n v="0"/>
    <s v=""/>
    <s v=""/>
    <s v=""/>
    <s v=""/>
    <n v="4828.9999999999991"/>
    <n v="5321.23"/>
    <n v="132132.65000000023"/>
    <n v="146665.54000000004"/>
  </r>
  <r>
    <x v="4"/>
    <s v="Georgia Regents University"/>
    <m/>
    <s v="482149"/>
    <x v="4"/>
    <n v="909"/>
    <n v="943"/>
    <n v="25"/>
    <n v="16"/>
    <n v="884"/>
    <n v="927"/>
    <m/>
    <m/>
    <n v="884"/>
    <n v="927"/>
    <n v="884"/>
    <n v="927"/>
    <n v="12"/>
    <n v="7"/>
    <n v="12"/>
    <n v="7"/>
    <n v="2"/>
    <n v="2"/>
    <n v="2"/>
    <n v="2"/>
    <m/>
    <m/>
    <n v="0"/>
    <n v="0"/>
    <n v="14"/>
    <n v="9"/>
    <n v="14"/>
    <n v="9"/>
    <n v="4.2916666666666696"/>
    <n v="4.57"/>
    <n v="51.500000000000036"/>
    <n v="31.990000000000002"/>
    <n v="7"/>
    <n v="5"/>
    <n v="14"/>
    <n v="10"/>
    <m/>
    <m/>
    <n v="0"/>
    <n v="0"/>
    <n v="4.6785714285714306"/>
    <n v="4.6655555555555557"/>
    <n v="65.500000000000028"/>
    <n v="41.99"/>
    <n v="132.833333333333"/>
    <n v="138.13999999999999"/>
    <n v="1593.9999999999959"/>
    <n v="966.9799999999999"/>
    <n v="167"/>
    <n v="191.5"/>
    <n v="334"/>
    <n v="383"/>
    <m/>
    <m/>
    <n v="0"/>
    <n v="0"/>
    <n v="137.71428571428541"/>
    <n v="149.99777777777777"/>
    <n v="1927.9999999999957"/>
    <n v="1349.98"/>
    <n v="312"/>
    <n v="349"/>
    <n v="312"/>
    <n v="349"/>
    <n v="38"/>
    <n v="36"/>
    <n v="38"/>
    <n v="36"/>
    <m/>
    <m/>
    <n v="0"/>
    <n v="0"/>
    <n v="350"/>
    <n v="385"/>
    <n v="350"/>
    <n v="385"/>
    <n v="5.8333333333333304"/>
    <n v="5.56"/>
    <n v="1819.9999999999991"/>
    <n v="1940.4399999999998"/>
    <n v="7.5263157894736903"/>
    <n v="6.31"/>
    <n v="286.00000000000023"/>
    <n v="227.16"/>
    <m/>
    <m/>
    <n v="0"/>
    <n v="0"/>
    <n v="6.0171428571428542"/>
    <n v="5.6301298701298697"/>
    <n v="2105.9999999999991"/>
    <n v="2167.6"/>
    <n v="142.57157051282101"/>
    <n v="141.44999999999999"/>
    <n v="44482.330000000155"/>
    <n v="49366.049999999996"/>
    <n v="137.11315789473699"/>
    <n v="138.52000000000001"/>
    <n v="5210.3000000000056"/>
    <n v="4986.72"/>
    <m/>
    <m/>
    <n v="0"/>
    <n v="0"/>
    <n v="141.97894285714329"/>
    <n v="141.17602597402598"/>
    <n v="49692.63000000015"/>
    <n v="54352.770000000004"/>
    <n v="364"/>
    <n v="394"/>
    <n v="364"/>
    <n v="394"/>
    <n v="5.9656593406593386"/>
    <n v="5.6080964467005066"/>
    <n v="2171.4999999999991"/>
    <n v="2209.5899999999997"/>
    <n v="141.81491758241796"/>
    <n v="141.377538071066"/>
    <n v="51620.630000000136"/>
    <n v="55702.75"/>
    <n v="417"/>
    <n v="424"/>
    <n v="417"/>
    <n v="424"/>
    <n v="100"/>
    <n v="109"/>
    <n v="100"/>
    <n v="109"/>
    <m/>
    <m/>
    <n v="0"/>
    <n v="0"/>
    <n v="517"/>
    <n v="533"/>
    <n v="517"/>
    <n v="533"/>
    <n v="3.1510791366906501"/>
    <n v="3.28"/>
    <n v="1314.0000000000011"/>
    <n v="1390.72"/>
    <n v="4.4850000000000003"/>
    <n v="4.12"/>
    <n v="448.50000000000006"/>
    <n v="449.08"/>
    <m/>
    <m/>
    <n v="0"/>
    <n v="0"/>
    <n v="3.4090909090909114"/>
    <n v="3.4517823639774861"/>
    <n v="1762.5000000000011"/>
    <n v="1839.8000000000002"/>
    <n v="84.669832134292605"/>
    <n v="85.46"/>
    <n v="35307.320000000014"/>
    <n v="36235.040000000001"/>
    <n v="93.756600000000006"/>
    <n v="89.66"/>
    <n v="9375.66"/>
    <n v="9772.94"/>
    <m/>
    <m/>
    <n v="0"/>
    <n v="0"/>
    <n v="86.427427466150888"/>
    <n v="86.318911819887433"/>
    <n v="44682.98000000001"/>
    <n v="46007.98"/>
    <n v="3"/>
    <m/>
    <n v="3"/>
    <n v="0"/>
    <m/>
    <m/>
    <n v="0"/>
    <n v="0"/>
    <n v="128.5"/>
    <m/>
    <n v="385.5"/>
    <n v="0"/>
    <n v="741"/>
    <n v="780"/>
    <n v="741"/>
    <n v="780"/>
    <n v="3185.5"/>
    <n v="3363.1499999999996"/>
    <n v="81383.650000000169"/>
    <n v="86568.07"/>
    <n v="140"/>
    <n v="147"/>
    <n v="140"/>
    <n v="147"/>
    <n v="748.50000000000023"/>
    <n v="686.24"/>
    <n v="14919.960000000006"/>
    <n v="15142.66"/>
    <n v="881"/>
    <n v="927"/>
    <n v="881"/>
    <n v="927"/>
    <n v="3934"/>
    <n v="4049.3899999999994"/>
    <n v="96303.610000000175"/>
    <n v="101710.73000000001"/>
    <n v="0"/>
    <n v="0"/>
    <n v="0"/>
    <n v="0"/>
    <s v=""/>
    <s v=""/>
    <s v=""/>
    <s v=""/>
    <n v="3934"/>
    <n v="4049.39"/>
    <n v="96689.110000000146"/>
    <n v="101710.73000000001"/>
  </r>
  <r>
    <x v="4"/>
    <s v="University of North Georgia"/>
    <m/>
    <n v="482680"/>
    <x v="4"/>
    <n v="1796"/>
    <n v="960"/>
    <n v="136"/>
    <n v="5"/>
    <n v="1660"/>
    <n v="955"/>
    <m/>
    <m/>
    <n v="1660"/>
    <n v="1768"/>
    <n v="1660"/>
    <n v="1768"/>
    <n v="11"/>
    <n v="21"/>
    <n v="11"/>
    <n v="21"/>
    <n v="2"/>
    <n v="5"/>
    <n v="2"/>
    <n v="5"/>
    <m/>
    <m/>
    <n v="0"/>
    <n v="0"/>
    <n v="13"/>
    <n v="26"/>
    <n v="13"/>
    <n v="26"/>
    <n v="4.3636363636363598"/>
    <n v="4.24"/>
    <n v="47.999999999999957"/>
    <n v="89.04"/>
    <n v="7"/>
    <n v="4.8"/>
    <n v="14"/>
    <n v="24"/>
    <m/>
    <m/>
    <n v="0"/>
    <n v="0"/>
    <n v="4.7692307692307656"/>
    <n v="4.3476923076923075"/>
    <n v="61.99999999999995"/>
    <n v="113.03999999999999"/>
    <n v="128.727272727273"/>
    <n v="125.57"/>
    <n v="1416.000000000003"/>
    <n v="2636.97"/>
    <n v="124"/>
    <n v="142.19999999999999"/>
    <n v="248"/>
    <n v="711"/>
    <m/>
    <m/>
    <n v="0"/>
    <n v="0"/>
    <n v="128.00000000000023"/>
    <n v="128.7680769230769"/>
    <n v="1664.000000000003"/>
    <n v="3347.9699999999993"/>
    <n v="886"/>
    <n v="923"/>
    <n v="886"/>
    <n v="923"/>
    <n v="152"/>
    <n v="144"/>
    <n v="152"/>
    <n v="144"/>
    <m/>
    <m/>
    <n v="0"/>
    <n v="0"/>
    <n v="1038"/>
    <n v="1067"/>
    <n v="1038"/>
    <n v="1067"/>
    <n v="5.3922121896162496"/>
    <n v="5.39"/>
    <n v="4777.4999999999973"/>
    <n v="4974.9699999999993"/>
    <n v="6.3125"/>
    <n v="5.54"/>
    <n v="959.5"/>
    <n v="797.76"/>
    <m/>
    <m/>
    <n v="0"/>
    <n v="0"/>
    <n v="5.5269749518304403"/>
    <n v="5.4102436738519213"/>
    <n v="5736.9999999999973"/>
    <n v="5772.73"/>
    <n v="137.258465011287"/>
    <n v="136.88999999999999"/>
    <n v="121611.00000000028"/>
    <n v="126349.46999999999"/>
    <n v="140.23203947368401"/>
    <n v="135.88999999999999"/>
    <n v="21315.269999999971"/>
    <n v="19568.159999999996"/>
    <m/>
    <m/>
    <n v="0"/>
    <n v="0"/>
    <n v="137.69390173410429"/>
    <n v="136.75504217432049"/>
    <n v="142926.27000000025"/>
    <n v="145917.62999999998"/>
    <n v="1051"/>
    <n v="1093"/>
    <n v="1051"/>
    <n v="1093"/>
    <n v="5.5176022835394836"/>
    <n v="5.3849679780420852"/>
    <n v="5798.9999999999973"/>
    <n v="5885.7699999999995"/>
    <n v="137.57399619410108"/>
    <n v="136.56505032021957"/>
    <n v="144590.27000000025"/>
    <n v="149265.59999999998"/>
    <n v="454"/>
    <n v="505"/>
    <n v="454"/>
    <n v="505"/>
    <n v="155"/>
    <n v="168"/>
    <n v="155"/>
    <n v="168"/>
    <m/>
    <m/>
    <n v="0"/>
    <n v="0"/>
    <n v="609"/>
    <n v="673"/>
    <n v="609"/>
    <n v="673"/>
    <n v="4.1002202643171799"/>
    <n v="4.09"/>
    <n v="1861.4999999999998"/>
    <n v="2065.4499999999998"/>
    <n v="4.8483870967741902"/>
    <n v="4.4000000000000004"/>
    <n v="751.49999999999943"/>
    <n v="739.2"/>
    <m/>
    <m/>
    <n v="0"/>
    <n v="0"/>
    <n v="4.2906403940886682"/>
    <n v="4.1673848439821688"/>
    <n v="2612.9999999999991"/>
    <n v="2804.6499999999996"/>
    <n v="106.909691629956"/>
    <n v="105.85"/>
    <n v="48537.000000000022"/>
    <n v="53454.25"/>
    <n v="99.015032258064494"/>
    <n v="93.52"/>
    <n v="15347.329999999996"/>
    <n v="15711.359999999999"/>
    <m/>
    <m/>
    <n v="0"/>
    <n v="0"/>
    <n v="104.90037766830874"/>
    <n v="102.77208023774146"/>
    <n v="63884.330000000016"/>
    <n v="69165.61"/>
    <m/>
    <n v="2"/>
    <n v="0"/>
    <n v="2"/>
    <m/>
    <m/>
    <n v="0"/>
    <n v="0"/>
    <m/>
    <n v="124"/>
    <n v="0"/>
    <n v="248"/>
    <n v="1351"/>
    <n v="1449"/>
    <n v="1351"/>
    <n v="1449"/>
    <n v="6686.9999999999973"/>
    <n v="7129.4599999999991"/>
    <n v="171564.00000000029"/>
    <n v="182440.69"/>
    <n v="309"/>
    <n v="317"/>
    <n v="309"/>
    <n v="317"/>
    <n v="1724.9999999999995"/>
    <n v="1560.96"/>
    <n v="36910.599999999969"/>
    <n v="35990.519999999997"/>
    <n v="1660"/>
    <n v="1766"/>
    <n v="1660"/>
    <n v="1766"/>
    <n v="8411.9999999999964"/>
    <n v="8690.4199999999983"/>
    <n v="208474.60000000027"/>
    <n v="218431.21"/>
    <n v="0"/>
    <n v="0"/>
    <n v="0"/>
    <n v="0"/>
    <s v=""/>
    <s v=""/>
    <s v=""/>
    <s v=""/>
    <n v="8411.9999999999964"/>
    <n v="8690.4199999999983"/>
    <n v="208474.60000000027"/>
    <n v="218679.20999999996"/>
  </r>
  <r>
    <x v="4"/>
    <s v="Georgia Southwestern State University"/>
    <s v="Reclassifed: Met the criteria for Four-Year 4 in 2015-16, 2016-17, and 2017-18."/>
    <s v="139764"/>
    <x v="4"/>
    <n v="432"/>
    <n v="422"/>
    <n v="0"/>
    <n v="3"/>
    <n v="432"/>
    <n v="419"/>
    <m/>
    <m/>
    <n v="432"/>
    <n v="419"/>
    <n v="432"/>
    <n v="419"/>
    <n v="8"/>
    <n v="9"/>
    <n v="8"/>
    <n v="9"/>
    <n v="1"/>
    <n v="1"/>
    <n v="1"/>
    <n v="1"/>
    <m/>
    <m/>
    <n v="0"/>
    <n v="0"/>
    <n v="9"/>
    <n v="10"/>
    <n v="9"/>
    <n v="10"/>
    <n v="4.875"/>
    <n v="5.22"/>
    <n v="39"/>
    <n v="46.98"/>
    <n v="3"/>
    <n v="10"/>
    <n v="3"/>
    <n v="10"/>
    <m/>
    <m/>
    <n v="0"/>
    <n v="0"/>
    <n v="4.666666666666667"/>
    <n v="5.6979999999999995"/>
    <n v="42"/>
    <n v="56.98"/>
    <n v="146.5"/>
    <n v="162.56"/>
    <n v="1172"/>
    <n v="1463.04"/>
    <n v="147"/>
    <n v="148"/>
    <n v="147"/>
    <n v="148"/>
    <m/>
    <m/>
    <n v="0"/>
    <n v="0"/>
    <n v="146.55555555555554"/>
    <n v="161.10399999999998"/>
    <n v="1319"/>
    <n v="1611.04"/>
    <n v="122"/>
    <n v="122"/>
    <n v="122"/>
    <n v="122"/>
    <n v="7"/>
    <n v="5"/>
    <n v="7"/>
    <n v="5"/>
    <m/>
    <m/>
    <n v="0"/>
    <n v="0"/>
    <n v="129"/>
    <n v="127"/>
    <n v="129"/>
    <n v="127"/>
    <n v="5.3032786885245899"/>
    <n v="5.19"/>
    <n v="647"/>
    <n v="633.18000000000006"/>
    <n v="5.78571428571429"/>
    <n v="5.9"/>
    <n v="40.500000000000028"/>
    <n v="29.5"/>
    <m/>
    <m/>
    <n v="0"/>
    <n v="0"/>
    <n v="5.329457364341085"/>
    <n v="5.2179527559055119"/>
    <n v="687.5"/>
    <n v="662.68000000000006"/>
    <n v="144.5"/>
    <n v="145.66999999999999"/>
    <n v="17629"/>
    <n v="17771.739999999998"/>
    <n v="136.23571428571401"/>
    <n v="108.2"/>
    <n v="953.64999999999804"/>
    <n v="541"/>
    <m/>
    <m/>
    <n v="0"/>
    <n v="0"/>
    <n v="144.05155038759688"/>
    <n v="144.19480314960629"/>
    <n v="18582.649999999998"/>
    <n v="18312.739999999998"/>
    <n v="138"/>
    <n v="137"/>
    <n v="138"/>
    <n v="137"/>
    <n v="5.2862318840579707"/>
    <n v="5.2529927007299273"/>
    <n v="729.5"/>
    <n v="719.66000000000008"/>
    <n v="144.21485507246376"/>
    <n v="145.4290510948905"/>
    <n v="19901.649999999998"/>
    <n v="19923.78"/>
    <n v="190"/>
    <n v="185"/>
    <n v="190"/>
    <n v="185"/>
    <n v="104"/>
    <n v="97"/>
    <n v="104"/>
    <n v="97"/>
    <m/>
    <m/>
    <n v="0"/>
    <n v="0"/>
    <n v="294"/>
    <n v="282"/>
    <n v="294"/>
    <n v="282"/>
    <n v="3.1657894736842098"/>
    <n v="3.42"/>
    <n v="601.49999999999989"/>
    <n v="632.69999999999993"/>
    <n v="3.5336538461538498"/>
    <n v="3.64"/>
    <n v="367.5000000000004"/>
    <n v="353.08"/>
    <m/>
    <m/>
    <n v="0"/>
    <n v="0"/>
    <n v="3.2959183673469394"/>
    <n v="3.495673758865248"/>
    <n v="969.00000000000023"/>
    <n v="985.78"/>
    <n v="80.808736842105304"/>
    <n v="84.17"/>
    <n v="15353.660000000007"/>
    <n v="15571.45"/>
    <n v="60.336442307692302"/>
    <n v="66.41"/>
    <n v="6274.99"/>
    <n v="6441.7699999999995"/>
    <m/>
    <m/>
    <n v="0"/>
    <n v="0"/>
    <n v="73.566836734693908"/>
    <n v="78.061063829787244"/>
    <n v="21628.650000000009"/>
    <n v="22013.22"/>
    <m/>
    <m/>
    <n v="0"/>
    <n v="0"/>
    <m/>
    <m/>
    <n v="0"/>
    <n v="0"/>
    <m/>
    <m/>
    <n v="0"/>
    <n v="0"/>
    <n v="320"/>
    <n v="316"/>
    <n v="320"/>
    <n v="316"/>
    <n v="1287.5"/>
    <n v="1312.8600000000001"/>
    <n v="34154.660000000003"/>
    <n v="34806.229999999996"/>
    <n v="112"/>
    <n v="103"/>
    <n v="112"/>
    <n v="103"/>
    <n v="411.00000000000045"/>
    <n v="392.58"/>
    <n v="7375.6399999999976"/>
    <n v="7130.7699999999995"/>
    <n v="432"/>
    <n v="419"/>
    <n v="432"/>
    <n v="419"/>
    <n v="1698.5000000000005"/>
    <n v="1705.44"/>
    <n v="41530.300000000003"/>
    <n v="41936.999999999993"/>
    <n v="0"/>
    <n v="0"/>
    <n v="0"/>
    <n v="0"/>
    <s v=""/>
    <s v=""/>
    <s v=""/>
    <s v=""/>
    <n v="1698.5000000000002"/>
    <n v="1705.44"/>
    <n v="41530.300000000003"/>
    <n v="41937"/>
  </r>
  <r>
    <x v="4"/>
    <s v="Savannah State University"/>
    <m/>
    <s v="140960"/>
    <x v="5"/>
    <n v="510"/>
    <n v="580"/>
    <n v="1"/>
    <n v="4"/>
    <n v="509"/>
    <n v="576"/>
    <m/>
    <m/>
    <n v="509"/>
    <n v="576"/>
    <n v="509"/>
    <n v="576"/>
    <m/>
    <n v="0"/>
    <n v="0"/>
    <n v="0"/>
    <m/>
    <n v="1"/>
    <n v="0"/>
    <n v="1"/>
    <m/>
    <m/>
    <n v="0"/>
    <n v="0"/>
    <n v="0"/>
    <n v="1"/>
    <n v="0"/>
    <n v="1"/>
    <m/>
    <m/>
    <n v="0"/>
    <n v="0"/>
    <m/>
    <n v="5"/>
    <n v="0"/>
    <n v="5"/>
    <m/>
    <m/>
    <n v="0"/>
    <n v="0"/>
    <n v="0"/>
    <n v="5"/>
    <n v="0"/>
    <n v="5"/>
    <m/>
    <m/>
    <n v="0"/>
    <n v="0"/>
    <m/>
    <n v="145"/>
    <n v="0"/>
    <n v="145"/>
    <m/>
    <m/>
    <n v="0"/>
    <n v="0"/>
    <n v="0"/>
    <n v="145"/>
    <n v="0"/>
    <n v="145"/>
    <n v="365"/>
    <n v="425"/>
    <n v="365"/>
    <n v="425"/>
    <n v="19"/>
    <n v="12"/>
    <n v="19"/>
    <n v="12"/>
    <m/>
    <m/>
    <n v="0"/>
    <n v="0"/>
    <n v="384"/>
    <n v="437"/>
    <n v="384"/>
    <n v="437"/>
    <n v="5.3931506849315101"/>
    <n v="5.38"/>
    <n v="1968.5000000000011"/>
    <n v="2286.5"/>
    <n v="5.8157894736842097"/>
    <n v="6.29"/>
    <n v="110.49999999999999"/>
    <n v="75.48"/>
    <m/>
    <m/>
    <n v="0"/>
    <n v="0"/>
    <n v="5.4140625000000027"/>
    <n v="5.4049885583524029"/>
    <n v="2079.0000000000009"/>
    <n v="2361.98"/>
    <n v="150.42098630136999"/>
    <n v="149.36000000000001"/>
    <n v="54903.660000000047"/>
    <n v="63478.000000000007"/>
    <n v="153.07"/>
    <n v="147.31"/>
    <n v="2908.33"/>
    <n v="1767.72"/>
    <m/>
    <m/>
    <n v="0"/>
    <n v="0"/>
    <n v="150.55205729166678"/>
    <n v="149.30370709382154"/>
    <n v="57811.990000000049"/>
    <n v="65245.720000000016"/>
    <n v="384"/>
    <n v="438"/>
    <n v="384"/>
    <n v="438"/>
    <n v="5.4140625000000027"/>
    <n v="5.4040639269406396"/>
    <n v="2079.0000000000009"/>
    <n v="2366.98"/>
    <n v="150.55205729166678"/>
    <n v="149.29388127853886"/>
    <n v="57811.990000000049"/>
    <n v="65390.720000000023"/>
    <n v="103"/>
    <n v="117"/>
    <n v="103"/>
    <n v="117"/>
    <n v="22"/>
    <n v="20"/>
    <n v="22"/>
    <n v="20"/>
    <m/>
    <m/>
    <n v="0"/>
    <n v="0"/>
    <n v="125"/>
    <n v="137"/>
    <n v="125"/>
    <n v="137"/>
    <n v="4.2378640776698999"/>
    <n v="3.79"/>
    <n v="436.49999999999972"/>
    <n v="443.43"/>
    <n v="4.5454545454545503"/>
    <n v="4.1500000000000004"/>
    <n v="100.00000000000011"/>
    <n v="83"/>
    <m/>
    <m/>
    <n v="0"/>
    <n v="0"/>
    <n v="4.291999999999998"/>
    <n v="3.8425547445255481"/>
    <n v="536.49999999999977"/>
    <n v="526.43000000000006"/>
    <n v="113.291262135922"/>
    <n v="106.23"/>
    <n v="11668.999999999965"/>
    <n v="12428.91"/>
    <n v="108.363636363636"/>
    <n v="88.55"/>
    <n v="2383.9999999999923"/>
    <n v="1771"/>
    <m/>
    <m/>
    <n v="0"/>
    <n v="0"/>
    <n v="112.42399999999967"/>
    <n v="103.64897810218979"/>
    <n v="14052.999999999958"/>
    <n v="14199.910000000002"/>
    <m/>
    <n v="1"/>
    <n v="0"/>
    <n v="1"/>
    <m/>
    <m/>
    <n v="0"/>
    <n v="0"/>
    <m/>
    <n v="142"/>
    <n v="0"/>
    <n v="142"/>
    <n v="468"/>
    <n v="542"/>
    <n v="468"/>
    <n v="542"/>
    <n v="2405.0000000000009"/>
    <n v="2729.93"/>
    <n v="66572.660000000018"/>
    <n v="75906.91"/>
    <n v="41"/>
    <n v="33"/>
    <n v="41"/>
    <n v="33"/>
    <n v="210.50000000000011"/>
    <n v="163.48000000000002"/>
    <n v="5292.3299999999927"/>
    <n v="3683.7200000000003"/>
    <n v="509"/>
    <n v="575"/>
    <n v="509"/>
    <n v="575"/>
    <n v="2615.5000000000009"/>
    <n v="2893.41"/>
    <n v="71864.990000000005"/>
    <n v="79590.63"/>
    <n v="0"/>
    <n v="0"/>
    <n v="0"/>
    <n v="0"/>
    <s v=""/>
    <s v=""/>
    <s v=""/>
    <s v=""/>
    <n v="2615.5000000000009"/>
    <n v="2893.41"/>
    <n v="71864.990000000005"/>
    <n v="79732.630000000019"/>
  </r>
  <r>
    <x v="4"/>
    <s v="College of Coastal Georgia "/>
    <m/>
    <s v="139250"/>
    <x v="6"/>
    <n v="330"/>
    <n v="296"/>
    <n v="0"/>
    <n v="0"/>
    <n v="330"/>
    <n v="296"/>
    <m/>
    <m/>
    <n v="330"/>
    <n v="296"/>
    <n v="330"/>
    <n v="296"/>
    <n v="11"/>
    <n v="6"/>
    <n v="11"/>
    <n v="6"/>
    <n v="10"/>
    <n v="0"/>
    <n v="10"/>
    <n v="0"/>
    <m/>
    <m/>
    <n v="0"/>
    <n v="0"/>
    <n v="21"/>
    <n v="6"/>
    <n v="21"/>
    <n v="6"/>
    <n v="3.5"/>
    <n v="3.17"/>
    <n v="38.5"/>
    <n v="19.02"/>
    <n v="4"/>
    <m/>
    <n v="40"/>
    <n v="0"/>
    <m/>
    <m/>
    <n v="0"/>
    <n v="0"/>
    <n v="3.7380952380952381"/>
    <n v="3.17"/>
    <n v="78.5"/>
    <n v="19.02"/>
    <n v="102.454545454545"/>
    <n v="76.33"/>
    <n v="1126.999999999995"/>
    <n v="457.98"/>
    <n v="86.6"/>
    <m/>
    <n v="866"/>
    <n v="0"/>
    <m/>
    <m/>
    <n v="0"/>
    <n v="0"/>
    <n v="94.904761904761671"/>
    <n v="76.33"/>
    <n v="1992.999999999995"/>
    <n v="457.98"/>
    <n v="164"/>
    <n v="131"/>
    <n v="164"/>
    <n v="131"/>
    <n v="52"/>
    <n v="45"/>
    <n v="52"/>
    <n v="45"/>
    <m/>
    <m/>
    <n v="0"/>
    <n v="0"/>
    <n v="216"/>
    <n v="176"/>
    <n v="216"/>
    <n v="176"/>
    <n v="4.7317073170731696"/>
    <n v="4.37"/>
    <n v="775.99999999999977"/>
    <n v="572.47"/>
    <n v="6.2403846153846203"/>
    <n v="5.4"/>
    <n v="324.50000000000023"/>
    <n v="243.00000000000003"/>
    <m/>
    <m/>
    <n v="0"/>
    <n v="0"/>
    <n v="5.0949074074074074"/>
    <n v="4.6333522727272731"/>
    <n v="1100.5"/>
    <n v="815.47"/>
    <n v="97.820121951219505"/>
    <n v="89.1"/>
    <n v="16042.499999999998"/>
    <n v="11672.099999999999"/>
    <n v="99.7880769230769"/>
    <n v="90.06"/>
    <n v="5188.9799999999987"/>
    <n v="4052.7000000000003"/>
    <m/>
    <m/>
    <n v="0"/>
    <n v="0"/>
    <n v="98.293888888888873"/>
    <n v="89.345454545454544"/>
    <n v="21231.479999999996"/>
    <n v="15724.8"/>
    <n v="237"/>
    <n v="182"/>
    <n v="237"/>
    <n v="182"/>
    <n v="4.9746835443037973"/>
    <n v="4.5851098901098899"/>
    <n v="1179"/>
    <n v="834.49"/>
    <n v="97.993586497890263"/>
    <n v="88.916373626373627"/>
    <n v="23224.479999999992"/>
    <n v="16182.78"/>
    <n v="55"/>
    <n v="78"/>
    <n v="55"/>
    <n v="78"/>
    <n v="37"/>
    <n v="35"/>
    <n v="37"/>
    <n v="35"/>
    <m/>
    <m/>
    <n v="0"/>
    <n v="0"/>
    <n v="92"/>
    <n v="113"/>
    <n v="92"/>
    <n v="113"/>
    <n v="3.1363636363636398"/>
    <n v="3.1"/>
    <n v="172.5000000000002"/>
    <n v="241.8"/>
    <n v="3.8108108108108101"/>
    <n v="3.33"/>
    <n v="140.99999999999997"/>
    <n v="116.55"/>
    <m/>
    <m/>
    <n v="0"/>
    <n v="0"/>
    <n v="3.4076086956521756"/>
    <n v="3.1712389380530976"/>
    <n v="313.50000000000017"/>
    <n v="358.35"/>
    <n v="74.872727272727303"/>
    <n v="65.650000000000006"/>
    <n v="4118.0000000000018"/>
    <n v="5120.7000000000007"/>
    <n v="61.950270270270302"/>
    <n v="58.09"/>
    <n v="2292.1600000000012"/>
    <n v="2033.15"/>
    <m/>
    <m/>
    <n v="0"/>
    <n v="0"/>
    <n v="69.675652173913079"/>
    <n v="63.308407079646024"/>
    <n v="6410.1600000000035"/>
    <n v="7153.85"/>
    <n v="1"/>
    <n v="1"/>
    <n v="1"/>
    <n v="1"/>
    <m/>
    <m/>
    <n v="0"/>
    <n v="0"/>
    <n v="68"/>
    <n v="61"/>
    <n v="68"/>
    <n v="61"/>
    <n v="230"/>
    <n v="215"/>
    <n v="230"/>
    <n v="215"/>
    <n v="987"/>
    <n v="833.29"/>
    <n v="21287.499999999993"/>
    <n v="17250.78"/>
    <n v="99"/>
    <n v="80"/>
    <n v="99"/>
    <n v="80"/>
    <n v="505.50000000000023"/>
    <n v="359.55"/>
    <n v="8347.14"/>
    <n v="6085.85"/>
    <n v="329"/>
    <n v="295"/>
    <n v="329"/>
    <n v="295"/>
    <n v="1492.5000000000002"/>
    <n v="1192.8399999999999"/>
    <n v="29634.639999999992"/>
    <n v="23336.629999999997"/>
    <n v="0"/>
    <n v="0"/>
    <n v="0"/>
    <n v="0"/>
    <s v=""/>
    <s v=""/>
    <s v=""/>
    <s v=""/>
    <n v="1492.5000000000002"/>
    <n v="1192.8400000000001"/>
    <n v="29702.639999999996"/>
    <n v="23397.63"/>
  </r>
  <r>
    <x v="4"/>
    <s v="Dalton State College "/>
    <m/>
    <s v="139463"/>
    <x v="6"/>
    <n v="386"/>
    <n v="365"/>
    <n v="1"/>
    <n v="2"/>
    <n v="385"/>
    <n v="363"/>
    <m/>
    <m/>
    <n v="385"/>
    <n v="448"/>
    <n v="385"/>
    <n v="448"/>
    <n v="7"/>
    <n v="9"/>
    <n v="7"/>
    <n v="9"/>
    <n v="4"/>
    <n v="5"/>
    <n v="4"/>
    <n v="5"/>
    <m/>
    <m/>
    <n v="0"/>
    <n v="0"/>
    <n v="11"/>
    <n v="14"/>
    <n v="11"/>
    <n v="14"/>
    <n v="4.28571428571429"/>
    <n v="5.56"/>
    <n v="30.000000000000028"/>
    <n v="50.04"/>
    <n v="5.5"/>
    <n v="6.2"/>
    <n v="22"/>
    <n v="31"/>
    <m/>
    <m/>
    <n v="0"/>
    <n v="0"/>
    <n v="4.7272727272727302"/>
    <n v="5.7885714285714283"/>
    <n v="52.000000000000028"/>
    <n v="81.039999999999992"/>
    <n v="120.71428571428601"/>
    <n v="143.11000000000001"/>
    <n v="845.00000000000205"/>
    <n v="1287.9900000000002"/>
    <n v="128.25"/>
    <n v="138.6"/>
    <n v="513"/>
    <n v="693"/>
    <m/>
    <m/>
    <n v="0"/>
    <n v="0"/>
    <n v="123.45454545454564"/>
    <n v="141.49928571428572"/>
    <n v="1358.000000000002"/>
    <n v="1980.99"/>
    <n v="200"/>
    <n v="216"/>
    <n v="200"/>
    <n v="216"/>
    <n v="35"/>
    <n v="41"/>
    <n v="35"/>
    <n v="41"/>
    <m/>
    <m/>
    <n v="0"/>
    <n v="0"/>
    <n v="235"/>
    <n v="257"/>
    <n v="235"/>
    <n v="257"/>
    <n v="6.3025000000000002"/>
    <n v="6.18"/>
    <n v="1260.5"/>
    <n v="1334.8799999999999"/>
    <n v="7.5285714285714302"/>
    <n v="6.85"/>
    <n v="263.50000000000006"/>
    <n v="280.84999999999997"/>
    <m/>
    <m/>
    <n v="0"/>
    <n v="0"/>
    <n v="6.4851063829787234"/>
    <n v="6.2868871595330731"/>
    <n v="1524"/>
    <n v="1615.7299999999998"/>
    <n v="144.40495000000001"/>
    <n v="142.58000000000001"/>
    <n v="28880.99"/>
    <n v="30797.280000000002"/>
    <n v="156.761142857143"/>
    <n v="142.1"/>
    <n v="5486.6400000000049"/>
    <n v="5826.0999999999995"/>
    <m/>
    <m/>
    <n v="0"/>
    <n v="0"/>
    <n v="146.24523404255322"/>
    <n v="142.50342412451363"/>
    <n v="34367.630000000005"/>
    <n v="36623.380000000005"/>
    <n v="246"/>
    <n v="271"/>
    <n v="246"/>
    <n v="271"/>
    <n v="6.4065040650406502"/>
    <n v="6.2611439114391132"/>
    <n v="1576"/>
    <n v="1696.7699999999998"/>
    <n v="145.22613821138214"/>
    <n v="142.45154981549817"/>
    <n v="35725.630000000005"/>
    <n v="38604.370000000003"/>
    <n v="88"/>
    <n v="123"/>
    <n v="88"/>
    <n v="123"/>
    <n v="51"/>
    <n v="53"/>
    <n v="51"/>
    <n v="53"/>
    <m/>
    <m/>
    <n v="0"/>
    <n v="0"/>
    <n v="139"/>
    <n v="176"/>
    <n v="139"/>
    <n v="176"/>
    <n v="4.125"/>
    <n v="4.1500000000000004"/>
    <n v="363"/>
    <n v="510.45000000000005"/>
    <n v="4.87254901960784"/>
    <n v="5.07"/>
    <n v="248.49999999999983"/>
    <n v="268.71000000000004"/>
    <m/>
    <m/>
    <n v="0"/>
    <n v="0"/>
    <n v="4.3992805755395663"/>
    <n v="4.4270454545454552"/>
    <n v="611.49999999999977"/>
    <n v="779.16000000000008"/>
    <n v="105.306818181818"/>
    <n v="103.66"/>
    <n v="9266.9999999999836"/>
    <n v="12750.18"/>
    <n v="111.45725490196099"/>
    <n v="105.35"/>
    <n v="5684.3200000000106"/>
    <n v="5583.5499999999993"/>
    <m/>
    <m/>
    <n v="0"/>
    <n v="0"/>
    <n v="107.56345323741003"/>
    <n v="104.16892045454546"/>
    <n v="14951.319999999994"/>
    <n v="18333.73"/>
    <m/>
    <n v="1"/>
    <n v="0"/>
    <n v="1"/>
    <m/>
    <m/>
    <n v="0"/>
    <n v="0"/>
    <m/>
    <n v="125"/>
    <n v="0"/>
    <n v="125"/>
    <n v="295"/>
    <n v="348"/>
    <n v="295"/>
    <n v="348"/>
    <n v="1653.5"/>
    <n v="1895.37"/>
    <n v="38992.989999999991"/>
    <n v="44835.450000000004"/>
    <n v="90"/>
    <n v="99"/>
    <n v="90"/>
    <n v="99"/>
    <n v="533.99999999999989"/>
    <n v="580.55999999999995"/>
    <n v="11683.960000000015"/>
    <n v="12102.649999999998"/>
    <n v="385"/>
    <n v="447"/>
    <n v="385"/>
    <n v="447"/>
    <n v="2187.5"/>
    <n v="2475.9299999999998"/>
    <n v="50676.950000000004"/>
    <n v="56938.100000000006"/>
    <n v="0"/>
    <n v="0"/>
    <n v="0"/>
    <n v="0"/>
    <s v=""/>
    <s v=""/>
    <s v=""/>
    <s v=""/>
    <n v="2187.5"/>
    <n v="2475.9299999999998"/>
    <n v="50676.95"/>
    <n v="57063.100000000006"/>
  </r>
  <r>
    <x v="4"/>
    <s v="Georgia Gwinnett College"/>
    <m/>
    <s v="447689"/>
    <x v="6"/>
    <n v="884"/>
    <n v="1017"/>
    <n v="3"/>
    <n v="1"/>
    <n v="881"/>
    <n v="1016"/>
    <m/>
    <m/>
    <n v="881"/>
    <n v="1016"/>
    <n v="881"/>
    <n v="1016"/>
    <n v="4"/>
    <n v="13"/>
    <n v="4"/>
    <n v="13"/>
    <n v="3"/>
    <n v="0"/>
    <n v="3"/>
    <n v="0"/>
    <m/>
    <m/>
    <n v="0"/>
    <n v="0"/>
    <n v="7"/>
    <n v="13"/>
    <n v="7"/>
    <n v="13"/>
    <n v="4.5"/>
    <n v="4.1500000000000004"/>
    <n v="18"/>
    <n v="53.95"/>
    <n v="4"/>
    <m/>
    <n v="12"/>
    <n v="0"/>
    <m/>
    <m/>
    <n v="0"/>
    <n v="0"/>
    <n v="4.2857142857142856"/>
    <n v="4.1500000000000004"/>
    <n v="30"/>
    <n v="53.95"/>
    <n v="134.25"/>
    <n v="137.54"/>
    <n v="537"/>
    <n v="1788.02"/>
    <n v="138.333333333333"/>
    <m/>
    <n v="414.99999999999898"/>
    <n v="0"/>
    <m/>
    <m/>
    <n v="0"/>
    <n v="0"/>
    <n v="135.99999999999986"/>
    <n v="137.54"/>
    <n v="951.99999999999898"/>
    <n v="1788.02"/>
    <n v="323"/>
    <n v="391"/>
    <n v="323"/>
    <n v="391"/>
    <n v="43"/>
    <n v="63"/>
    <n v="43"/>
    <n v="63"/>
    <m/>
    <m/>
    <n v="0"/>
    <n v="0"/>
    <n v="366"/>
    <n v="454"/>
    <n v="366"/>
    <n v="454"/>
    <n v="5.3947368421052602"/>
    <n v="5.6"/>
    <n v="1742.4999999999991"/>
    <n v="2189.6"/>
    <n v="5.9302325581395303"/>
    <n v="6.06"/>
    <n v="254.9999999999998"/>
    <n v="381.78"/>
    <m/>
    <m/>
    <n v="0"/>
    <n v="0"/>
    <n v="5.4576502732240408"/>
    <n v="5.6638325991189431"/>
    <n v="1997.4999999999989"/>
    <n v="2571.38"/>
    <n v="139.00309597523199"/>
    <n v="140.16999999999999"/>
    <n v="44897.999999999935"/>
    <n v="54806.469999999994"/>
    <n v="139.44186046511601"/>
    <n v="141.91999999999999"/>
    <n v="5995.9999999999882"/>
    <n v="8940.9599999999991"/>
    <m/>
    <m/>
    <n v="0"/>
    <n v="0"/>
    <n v="139.05464480874295"/>
    <n v="140.41284140969162"/>
    <n v="50893.99999999992"/>
    <n v="63747.43"/>
    <n v="373"/>
    <n v="467"/>
    <n v="373"/>
    <n v="467"/>
    <n v="5.4356568364611233"/>
    <n v="5.6216916488222699"/>
    <n v="2027.4999999999991"/>
    <n v="2625.33"/>
    <n v="138.99731903485232"/>
    <n v="140.33286937901499"/>
    <n v="51845.99999999992"/>
    <n v="65535.450000000004"/>
    <n v="298"/>
    <n v="310"/>
    <n v="298"/>
    <n v="310"/>
    <n v="209"/>
    <n v="238"/>
    <n v="209"/>
    <n v="238"/>
    <m/>
    <m/>
    <n v="0"/>
    <n v="0"/>
    <n v="507"/>
    <n v="548"/>
    <n v="507"/>
    <n v="548"/>
    <n v="3.9748322147651001"/>
    <n v="4.1500000000000004"/>
    <n v="1184.4999999999998"/>
    <n v="1286.5"/>
    <n v="4.5861244019138798"/>
    <n v="4.63"/>
    <n v="958.50000000000091"/>
    <n v="1101.94"/>
    <m/>
    <m/>
    <n v="0"/>
    <n v="0"/>
    <n v="4.2268244575936897"/>
    <n v="4.3584671532846713"/>
    <n v="2143.0000000000009"/>
    <n v="2388.44"/>
    <n v="99.325503355704697"/>
    <n v="102.45"/>
    <n v="29599"/>
    <n v="31759.5"/>
    <n v="97.6459330143541"/>
    <n v="96.09"/>
    <n v="20408.000000000007"/>
    <n v="22869.420000000002"/>
    <m/>
    <m/>
    <n v="0"/>
    <n v="0"/>
    <n v="98.633136094674569"/>
    <n v="99.6878102189781"/>
    <n v="50007.000000000007"/>
    <n v="54628.92"/>
    <n v="1"/>
    <n v="1"/>
    <n v="1"/>
    <n v="1"/>
    <m/>
    <m/>
    <n v="0"/>
    <n v="0"/>
    <n v="126"/>
    <n v="133.66"/>
    <n v="126"/>
    <n v="133.66"/>
    <n v="625"/>
    <n v="714"/>
    <n v="625"/>
    <n v="714"/>
    <n v="2944.9999999999991"/>
    <n v="3530.0499999999997"/>
    <n v="75033.999999999942"/>
    <n v="88353.989999999991"/>
    <n v="255"/>
    <n v="301"/>
    <n v="255"/>
    <n v="301"/>
    <n v="1225.5000000000007"/>
    <n v="1483.72"/>
    <n v="26818.999999999993"/>
    <n v="31810.38"/>
    <n v="880"/>
    <n v="1015"/>
    <n v="880"/>
    <n v="1015"/>
    <n v="4170.5"/>
    <n v="5013.7699999999995"/>
    <n v="101852.99999999994"/>
    <n v="120164.37"/>
    <n v="0"/>
    <n v="0"/>
    <n v="0"/>
    <n v="0"/>
    <s v=""/>
    <s v=""/>
    <s v=""/>
    <s v=""/>
    <n v="4170.5"/>
    <n v="5013.7700000000004"/>
    <n v="101978.99999999993"/>
    <n v="120298.03"/>
  </r>
  <r>
    <x v="4"/>
    <s v="Middle Georgia State College"/>
    <m/>
    <n v="482158"/>
    <x v="6"/>
    <n v="631"/>
    <n v="331"/>
    <n v="4"/>
    <n v="3"/>
    <n v="627"/>
    <n v="328"/>
    <m/>
    <m/>
    <n v="627"/>
    <n v="673"/>
    <n v="627"/>
    <n v="673"/>
    <n v="7"/>
    <n v="13"/>
    <n v="7"/>
    <n v="13"/>
    <n v="4"/>
    <n v="2"/>
    <n v="4"/>
    <n v="2"/>
    <m/>
    <m/>
    <n v="0"/>
    <n v="0"/>
    <n v="11"/>
    <n v="15"/>
    <n v="11"/>
    <n v="15"/>
    <n v="4.5714285714285703"/>
    <n v="4.2699999999999996"/>
    <n v="31.999999999999993"/>
    <n v="55.509999999999991"/>
    <n v="7.25"/>
    <n v="5.75"/>
    <n v="29"/>
    <n v="11.5"/>
    <m/>
    <m/>
    <n v="0"/>
    <n v="0"/>
    <n v="5.545454545454545"/>
    <n v="4.4673333333333325"/>
    <n v="60.999999999999993"/>
    <n v="67.009999999999991"/>
    <n v="139.57142857142901"/>
    <n v="133.85"/>
    <n v="977.00000000000307"/>
    <n v="1740.05"/>
    <n v="145.75"/>
    <n v="109.5"/>
    <n v="583"/>
    <n v="219"/>
    <m/>
    <m/>
    <n v="0"/>
    <n v="0"/>
    <n v="141.8181818181821"/>
    <n v="130.60333333333332"/>
    <n v="1560.0000000000032"/>
    <n v="1959.05"/>
    <n v="228"/>
    <n v="284"/>
    <n v="228"/>
    <n v="284"/>
    <n v="71"/>
    <n v="45"/>
    <n v="71"/>
    <n v="45"/>
    <m/>
    <m/>
    <n v="0"/>
    <n v="0"/>
    <n v="299"/>
    <n v="329"/>
    <n v="299"/>
    <n v="329"/>
    <n v="6.2192982456140404"/>
    <n v="6.18"/>
    <n v="1418.0000000000011"/>
    <n v="1755.12"/>
    <n v="7.9366197183098599"/>
    <n v="7.7"/>
    <n v="563.5"/>
    <n v="346.5"/>
    <m/>
    <m/>
    <n v="0"/>
    <n v="0"/>
    <n v="6.6270903010033484"/>
    <n v="6.3879027355623101"/>
    <n v="1981.5000000000011"/>
    <n v="2101.62"/>
    <n v="143.279035087719"/>
    <n v="143.05000000000001"/>
    <n v="32667.61999999993"/>
    <n v="40626.200000000004"/>
    <n v="146.61704225352099"/>
    <n v="144.88"/>
    <n v="10409.80999999999"/>
    <n v="6519.5999999999995"/>
    <m/>
    <m/>
    <n v="0"/>
    <n v="0"/>
    <n v="144.0716722408024"/>
    <n v="143.30030395136779"/>
    <n v="43077.42999999992"/>
    <n v="47145.8"/>
    <n v="310"/>
    <n v="344"/>
    <n v="310"/>
    <n v="344"/>
    <n v="6.5887096774193585"/>
    <n v="6.3041569767441867"/>
    <n v="2042.5000000000011"/>
    <n v="2168.63"/>
    <n v="143.9917096774191"/>
    <n v="142.74665697674419"/>
    <n v="44637.42999999992"/>
    <n v="49104.85"/>
    <n v="210"/>
    <n v="203"/>
    <n v="210"/>
    <n v="203"/>
    <n v="107"/>
    <n v="126"/>
    <n v="107"/>
    <n v="126"/>
    <m/>
    <m/>
    <n v="0"/>
    <n v="0"/>
    <n v="317"/>
    <n v="329"/>
    <n v="317"/>
    <n v="329"/>
    <n v="4.29285714285714"/>
    <n v="4.17"/>
    <n v="901.49999999999943"/>
    <n v="846.51"/>
    <n v="5.3971962616822404"/>
    <n v="4.6100000000000003"/>
    <n v="577.49999999999977"/>
    <n v="580.86"/>
    <m/>
    <m/>
    <n v="0"/>
    <n v="0"/>
    <n v="4.6656151419558327"/>
    <n v="4.3385106382978718"/>
    <n v="1478.9999999999989"/>
    <n v="1427.37"/>
    <n v="104.263476190476"/>
    <n v="100.08"/>
    <n v="21895.329999999958"/>
    <n v="20316.239999999998"/>
    <n v="102.576168224299"/>
    <n v="91.75"/>
    <n v="10975.649999999992"/>
    <n v="11560.5"/>
    <m/>
    <m/>
    <n v="0"/>
    <n v="0"/>
    <n v="103.69394321766546"/>
    <n v="96.889787234042544"/>
    <n v="32870.979999999952"/>
    <n v="31876.739999999998"/>
    <m/>
    <m/>
    <n v="0"/>
    <n v="0"/>
    <m/>
    <m/>
    <n v="0"/>
    <n v="0"/>
    <m/>
    <m/>
    <n v="0"/>
    <n v="0"/>
    <n v="445"/>
    <n v="500"/>
    <n v="445"/>
    <n v="500"/>
    <n v="2351.5000000000005"/>
    <n v="2657.14"/>
    <n v="55539.949999999888"/>
    <n v="62682.490000000005"/>
    <n v="182"/>
    <n v="173"/>
    <n v="182"/>
    <n v="173"/>
    <n v="1169.9999999999998"/>
    <n v="938.86"/>
    <n v="21968.459999999985"/>
    <n v="18299.099999999999"/>
    <n v="627"/>
    <n v="673"/>
    <n v="627"/>
    <n v="673"/>
    <n v="3521.5"/>
    <n v="3596"/>
    <n v="77508.409999999873"/>
    <n v="80981.59"/>
    <n v="0"/>
    <n v="0"/>
    <n v="0"/>
    <n v="0"/>
    <s v=""/>
    <s v=""/>
    <s v=""/>
    <s v=""/>
    <n v="3521.5"/>
    <n v="3596"/>
    <n v="77508.409999999873"/>
    <n v="80981.59"/>
  </r>
  <r>
    <x v="4"/>
    <s v="Abraham Baldwin Agricultural College "/>
    <s v="Met the criteria for Four-Year 6 in 2017-18. "/>
    <s v="138558"/>
    <x v="10"/>
    <n v="457"/>
    <n v="391"/>
    <n v="5"/>
    <n v="2"/>
    <n v="452"/>
    <n v="389"/>
    <m/>
    <m/>
    <n v="452"/>
    <n v="389"/>
    <n v="452"/>
    <n v="389"/>
    <n v="11"/>
    <n v="17"/>
    <n v="11"/>
    <n v="17"/>
    <n v="0"/>
    <n v="4"/>
    <n v="0"/>
    <n v="4"/>
    <m/>
    <m/>
    <n v="0"/>
    <n v="0"/>
    <n v="11"/>
    <n v="21"/>
    <n v="11"/>
    <n v="21"/>
    <n v="2.1818181818181799"/>
    <n v="2.35"/>
    <n v="23.999999999999979"/>
    <n v="39.950000000000003"/>
    <n v="0"/>
    <n v="3"/>
    <n v="0"/>
    <n v="12"/>
    <m/>
    <m/>
    <n v="0"/>
    <n v="0"/>
    <n v="2.1818181818181799"/>
    <n v="2.4738095238095239"/>
    <n v="23.999999999999979"/>
    <n v="51.95"/>
    <n v="71.727272727272705"/>
    <n v="74.06"/>
    <n v="788.99999999999977"/>
    <n v="1259.02"/>
    <n v="0"/>
    <n v="76.5"/>
    <n v="0"/>
    <n v="306"/>
    <m/>
    <m/>
    <n v="0"/>
    <n v="0"/>
    <n v="71.727272727272705"/>
    <n v="74.524761904761903"/>
    <n v="788.99999999999977"/>
    <n v="1565.02"/>
    <n v="240"/>
    <n v="215"/>
    <n v="240"/>
    <n v="215"/>
    <n v="28"/>
    <n v="23"/>
    <n v="28"/>
    <n v="23"/>
    <m/>
    <m/>
    <n v="0"/>
    <n v="0"/>
    <n v="268"/>
    <n v="238"/>
    <n v="268"/>
    <n v="238"/>
    <n v="4.0416666666666696"/>
    <n v="3.84"/>
    <n v="970.00000000000068"/>
    <n v="825.6"/>
    <n v="6.1785714285714297"/>
    <n v="5.43"/>
    <n v="173.00000000000003"/>
    <n v="124.88999999999999"/>
    <m/>
    <m/>
    <n v="0"/>
    <n v="0"/>
    <n v="4.2649253731343313"/>
    <n v="3.9936554621848739"/>
    <n v="1143.0000000000007"/>
    <n v="950.49"/>
    <n v="82.587500000000006"/>
    <n v="81"/>
    <n v="19821"/>
    <n v="17415"/>
    <n v="82.1421428571429"/>
    <n v="76.91"/>
    <n v="2299.9800000000014"/>
    <n v="1768.9299999999998"/>
    <m/>
    <m/>
    <n v="0"/>
    <n v="0"/>
    <n v="82.540970149253738"/>
    <n v="80.604747899159662"/>
    <n v="22120.980000000003"/>
    <n v="19183.93"/>
    <n v="279"/>
    <n v="259"/>
    <n v="279"/>
    <n v="259"/>
    <n v="4.1827956989247337"/>
    <n v="3.8704247104247105"/>
    <n v="1167.0000000000007"/>
    <n v="1002.44"/>
    <n v="82.114623655913988"/>
    <n v="80.111776061776069"/>
    <n v="22909.980000000003"/>
    <n v="20748.95"/>
    <n v="87"/>
    <n v="74"/>
    <n v="87"/>
    <n v="74"/>
    <n v="83"/>
    <n v="53"/>
    <n v="83"/>
    <n v="53"/>
    <m/>
    <m/>
    <n v="0"/>
    <n v="0"/>
    <n v="170"/>
    <n v="127"/>
    <n v="170"/>
    <n v="127"/>
    <n v="2.9540229885057498"/>
    <n v="3.13"/>
    <n v="257.00000000000023"/>
    <n v="231.62"/>
    <n v="2.80722891566265"/>
    <n v="3.04"/>
    <n v="232.99999999999994"/>
    <n v="161.12"/>
    <m/>
    <m/>
    <n v="0"/>
    <n v="0"/>
    <n v="2.8823529411764715"/>
    <n v="3.0924409448818899"/>
    <n v="490.00000000000017"/>
    <n v="392.74"/>
    <n v="71.689655172413794"/>
    <n v="70.31"/>
    <n v="6237"/>
    <n v="5202.9400000000005"/>
    <n v="44.1403614457831"/>
    <n v="47.58"/>
    <n v="3663.6499999999974"/>
    <n v="2521.7399999999998"/>
    <m/>
    <m/>
    <n v="0"/>
    <n v="0"/>
    <n v="58.239117647058812"/>
    <n v="60.824251968503937"/>
    <n v="9900.6499999999978"/>
    <n v="7724.68"/>
    <n v="3"/>
    <n v="3"/>
    <n v="3"/>
    <n v="3"/>
    <m/>
    <m/>
    <n v="0"/>
    <n v="0"/>
    <n v="80.67"/>
    <n v="75.22"/>
    <n v="242.01"/>
    <n v="225.66"/>
    <n v="338"/>
    <n v="306"/>
    <n v="338"/>
    <n v="306"/>
    <n v="1251.0000000000009"/>
    <n v="1097.17"/>
    <n v="26847"/>
    <n v="23876.959999999999"/>
    <n v="111"/>
    <n v="80"/>
    <n v="111"/>
    <n v="80"/>
    <n v="406"/>
    <n v="298.01"/>
    <n v="5963.6299999999992"/>
    <n v="4596.67"/>
    <n v="449"/>
    <n v="386"/>
    <n v="449"/>
    <n v="386"/>
    <n v="1657.0000000000009"/>
    <n v="1395.18"/>
    <n v="32810.629999999997"/>
    <n v="28473.629999999997"/>
    <n v="0"/>
    <n v="0"/>
    <n v="0"/>
    <n v="0"/>
    <s v=""/>
    <s v=""/>
    <s v=""/>
    <s v=""/>
    <n v="1657.0000000000009"/>
    <n v="1395.18"/>
    <n v="33052.640000000007"/>
    <n v="28699.29"/>
  </r>
  <r>
    <x v="4"/>
    <s v="Atlanta Metropolitan State College"/>
    <m/>
    <s v="138901"/>
    <x v="10"/>
    <n v="350"/>
    <n v="317"/>
    <n v="0"/>
    <n v="2"/>
    <n v="350"/>
    <n v="315"/>
    <m/>
    <m/>
    <n v="350"/>
    <n v="315"/>
    <n v="350"/>
    <n v="315"/>
    <n v="2"/>
    <n v="3"/>
    <n v="2"/>
    <n v="3"/>
    <n v="0"/>
    <n v="3"/>
    <n v="0"/>
    <n v="3"/>
    <m/>
    <m/>
    <n v="0"/>
    <n v="0"/>
    <n v="2"/>
    <n v="6"/>
    <n v="2"/>
    <n v="6"/>
    <n v="3.25"/>
    <n v="3.5"/>
    <n v="6.5"/>
    <n v="10.5"/>
    <n v="0"/>
    <n v="3.33"/>
    <n v="0"/>
    <n v="9.99"/>
    <m/>
    <m/>
    <n v="0"/>
    <n v="0"/>
    <n v="3.25"/>
    <n v="3.4150000000000005"/>
    <n v="6.5"/>
    <n v="20.490000000000002"/>
    <n v="74.5"/>
    <n v="93.33"/>
    <n v="149"/>
    <n v="279.99"/>
    <n v="0"/>
    <n v="86.67"/>
    <n v="0"/>
    <n v="260.01"/>
    <m/>
    <m/>
    <n v="0"/>
    <n v="0"/>
    <n v="74.5"/>
    <n v="90"/>
    <n v="149"/>
    <n v="540"/>
    <n v="103"/>
    <n v="80"/>
    <n v="103"/>
    <n v="80"/>
    <n v="53"/>
    <n v="52"/>
    <n v="53"/>
    <n v="52"/>
    <m/>
    <m/>
    <n v="0"/>
    <n v="0"/>
    <n v="156"/>
    <n v="132"/>
    <n v="156"/>
    <n v="132"/>
    <n v="4.13592233009709"/>
    <n v="3.86"/>
    <n v="426.00000000000028"/>
    <n v="308.8"/>
    <n v="5.2924528301886804"/>
    <n v="4.51"/>
    <n v="280.50000000000006"/>
    <n v="234.51999999999998"/>
    <m/>
    <m/>
    <n v="0"/>
    <n v="0"/>
    <n v="4.528846153846156"/>
    <n v="4.1160606060606053"/>
    <n v="706.50000000000034"/>
    <n v="543.31999999999994"/>
    <n v="79.427184466019398"/>
    <n v="77.510000000000005"/>
    <n v="8180.9999999999982"/>
    <n v="6200.8"/>
    <n v="76.163207547169804"/>
    <n v="78.099999999999994"/>
    <n v="4036.6499999999996"/>
    <n v="4061.2"/>
    <m/>
    <m/>
    <n v="0"/>
    <n v="0"/>
    <n v="78.318269230769218"/>
    <n v="77.742424242424249"/>
    <n v="12217.649999999998"/>
    <n v="10262"/>
    <n v="158"/>
    <n v="138"/>
    <n v="158"/>
    <n v="138"/>
    <n v="4.5126582278481031"/>
    <n v="4.0855797101449269"/>
    <n v="713.00000000000034"/>
    <n v="563.80999999999995"/>
    <n v="78.26993670886074"/>
    <n v="78.275362318840578"/>
    <n v="12366.649999999998"/>
    <n v="10802"/>
    <n v="104"/>
    <n v="92"/>
    <n v="104"/>
    <n v="92"/>
    <n v="86"/>
    <n v="81"/>
    <n v="86"/>
    <n v="81"/>
    <m/>
    <m/>
    <n v="0"/>
    <n v="0"/>
    <n v="190"/>
    <n v="173"/>
    <n v="190"/>
    <n v="173"/>
    <n v="3.3269230769230802"/>
    <n v="3.32"/>
    <n v="346.00000000000034"/>
    <n v="305.44"/>
    <n v="4.1395348837209296"/>
    <n v="3.19"/>
    <n v="355.99999999999994"/>
    <n v="258.39"/>
    <m/>
    <m/>
    <n v="0"/>
    <n v="0"/>
    <n v="3.6947368421052644"/>
    <n v="3.259132947976878"/>
    <n v="702.00000000000023"/>
    <n v="563.82999999999993"/>
    <n v="70.564038461538502"/>
    <n v="61.98"/>
    <n v="7338.6600000000044"/>
    <n v="5702.16"/>
    <n v="65.957209302325595"/>
    <n v="60.26"/>
    <n v="5672.3200000000015"/>
    <n v="4881.0599999999995"/>
    <m/>
    <m/>
    <n v="0"/>
    <n v="0"/>
    <n v="68.478842105263197"/>
    <n v="61.174682080924853"/>
    <n v="13010.980000000007"/>
    <n v="10583.22"/>
    <n v="2"/>
    <n v="4"/>
    <n v="2"/>
    <n v="4"/>
    <m/>
    <m/>
    <n v="0"/>
    <n v="0"/>
    <n v="76"/>
    <n v="68.25"/>
    <n v="152"/>
    <n v="273"/>
    <n v="209"/>
    <n v="175"/>
    <n v="209"/>
    <n v="175"/>
    <n v="778.50000000000068"/>
    <n v="624.74"/>
    <n v="15668.660000000003"/>
    <n v="12182.95"/>
    <n v="139"/>
    <n v="136"/>
    <n v="139"/>
    <n v="136"/>
    <n v="636.5"/>
    <n v="502.9"/>
    <n v="9708.9700000000012"/>
    <n v="9202.27"/>
    <n v="348"/>
    <n v="311"/>
    <n v="348"/>
    <n v="311"/>
    <n v="1415.0000000000007"/>
    <n v="1127.6399999999999"/>
    <n v="25377.630000000005"/>
    <n v="21385.22"/>
    <n v="0"/>
    <n v="0"/>
    <n v="0"/>
    <n v="0"/>
    <s v=""/>
    <s v=""/>
    <s v=""/>
    <s v=""/>
    <n v="1415.0000000000005"/>
    <n v="1127.6399999999999"/>
    <n v="25529.630000000005"/>
    <n v="21658.22"/>
  </r>
  <r>
    <x v="4"/>
    <s v="Darton State College "/>
    <s v="Met the criteria for Two-Year 3 in 2017-18. "/>
    <s v="138691"/>
    <x v="10"/>
    <n v="898"/>
    <m/>
    <n v="11"/>
    <m/>
    <n v="887"/>
    <n v="0"/>
    <m/>
    <m/>
    <n v="887"/>
    <n v="0"/>
    <n v="887"/>
    <n v="0"/>
    <n v="14"/>
    <m/>
    <n v="14"/>
    <n v="0"/>
    <n v="3"/>
    <m/>
    <n v="3"/>
    <n v="0"/>
    <m/>
    <m/>
    <n v="0"/>
    <n v="0"/>
    <n v="17"/>
    <n v="0"/>
    <n v="17"/>
    <n v="0"/>
    <n v="2.21428571428571"/>
    <m/>
    <n v="30.99999999999994"/>
    <n v="0"/>
    <n v="4"/>
    <m/>
    <n v="12"/>
    <n v="0"/>
    <m/>
    <m/>
    <n v="0"/>
    <n v="0"/>
    <n v="2.5294117647058791"/>
    <n v="0"/>
    <n v="42.999999999999943"/>
    <n v="0"/>
    <n v="75.285714285714306"/>
    <m/>
    <n v="1054.0000000000002"/>
    <n v="0"/>
    <n v="76.3333333333333"/>
    <m/>
    <n v="228.99999999999989"/>
    <n v="0"/>
    <m/>
    <m/>
    <n v="0"/>
    <n v="0"/>
    <n v="75.470588235294116"/>
    <n v="0"/>
    <n v="1283"/>
    <n v="0"/>
    <n v="281"/>
    <m/>
    <n v="281"/>
    <n v="0"/>
    <n v="73"/>
    <m/>
    <n v="73"/>
    <n v="0"/>
    <m/>
    <m/>
    <n v="0"/>
    <n v="0"/>
    <n v="354"/>
    <n v="0"/>
    <n v="354"/>
    <n v="0"/>
    <n v="4.4128113879003603"/>
    <m/>
    <n v="1240.0000000000011"/>
    <n v="0"/>
    <n v="6.4246575342465801"/>
    <m/>
    <n v="469.00000000000034"/>
    <n v="0"/>
    <m/>
    <m/>
    <n v="0"/>
    <n v="0"/>
    <n v="4.8276836158192129"/>
    <n v="0"/>
    <n v="1709.0000000000014"/>
    <n v="0"/>
    <n v="85.241957295373695"/>
    <m/>
    <n v="23952.990000000009"/>
    <n v="0"/>
    <n v="90.7005479452055"/>
    <m/>
    <n v="6621.1400000000012"/>
    <n v="0"/>
    <m/>
    <m/>
    <n v="0"/>
    <n v="0"/>
    <n v="86.367598870056526"/>
    <n v="0"/>
    <n v="30574.130000000008"/>
    <n v="0"/>
    <n v="371"/>
    <n v="0"/>
    <n v="371"/>
    <n v="0"/>
    <n v="4.7223719676549898"/>
    <n v="0"/>
    <n v="1752.0000000000011"/>
    <n v="0"/>
    <n v="85.868274932614582"/>
    <n v="0"/>
    <n v="31857.130000000008"/>
    <n v="0"/>
    <n v="159"/>
    <m/>
    <n v="159"/>
    <n v="0"/>
    <n v="347"/>
    <m/>
    <n v="347"/>
    <n v="0"/>
    <m/>
    <m/>
    <n v="0"/>
    <n v="0"/>
    <n v="506"/>
    <n v="0"/>
    <n v="506"/>
    <n v="0"/>
    <n v="3.54088050314465"/>
    <m/>
    <n v="562.99999999999932"/>
    <n v="0"/>
    <n v="3.21469740634006"/>
    <m/>
    <n v="1115.5000000000009"/>
    <n v="0"/>
    <m/>
    <m/>
    <n v="0"/>
    <n v="0"/>
    <n v="3.3171936758893286"/>
    <n v="0"/>
    <n v="1678.5000000000002"/>
    <n v="0"/>
    <n v="67.801886792452805"/>
    <m/>
    <n v="10780.499999999996"/>
    <n v="0"/>
    <n v="49.309250720461101"/>
    <m/>
    <n v="17110.310000000001"/>
    <n v="0"/>
    <m/>
    <m/>
    <n v="0"/>
    <n v="0"/>
    <n v="55.120177865612646"/>
    <n v="0"/>
    <n v="27890.809999999998"/>
    <n v="0"/>
    <n v="10"/>
    <m/>
    <n v="10"/>
    <n v="0"/>
    <m/>
    <m/>
    <n v="0"/>
    <n v="0"/>
    <n v="68.55"/>
    <m/>
    <n v="685.5"/>
    <n v="0"/>
    <n v="454"/>
    <n v="0"/>
    <n v="454"/>
    <n v="0"/>
    <n v="1834.0000000000005"/>
    <s v=""/>
    <n v="35787.490000000005"/>
    <s v=""/>
    <n v="423"/>
    <n v="0"/>
    <n v="423"/>
    <n v="0"/>
    <n v="1596.5000000000014"/>
    <n v="0"/>
    <n v="23960.450000000004"/>
    <n v="0"/>
    <n v="877"/>
    <n v="0"/>
    <n v="877"/>
    <n v="0"/>
    <n v="3430.5000000000018"/>
    <s v=""/>
    <n v="59747.94000000001"/>
    <s v=""/>
    <n v="0"/>
    <n v="0"/>
    <n v="0"/>
    <n v="0"/>
    <s v=""/>
    <s v=""/>
    <s v=""/>
    <s v=""/>
    <n v="3430.5000000000014"/>
    <s v=""/>
    <n v="60433.440000000002"/>
    <s v=""/>
  </r>
  <r>
    <x v="4"/>
    <s v="East Georgia State College"/>
    <m/>
    <s v="139621"/>
    <x v="10"/>
    <n v="356"/>
    <n v="342"/>
    <n v="2"/>
    <n v="0"/>
    <n v="354"/>
    <n v="342"/>
    <m/>
    <m/>
    <n v="354"/>
    <n v="342"/>
    <n v="354"/>
    <n v="342"/>
    <n v="12"/>
    <n v="6"/>
    <n v="12"/>
    <n v="6"/>
    <n v="2"/>
    <n v="1"/>
    <n v="2"/>
    <n v="1"/>
    <m/>
    <m/>
    <n v="0"/>
    <n v="0"/>
    <n v="14"/>
    <n v="7"/>
    <n v="14"/>
    <n v="7"/>
    <n v="3.0416666666666701"/>
    <n v="2.17"/>
    <n v="36.500000000000043"/>
    <n v="13.02"/>
    <n v="3.5"/>
    <n v="3"/>
    <n v="7"/>
    <n v="3"/>
    <m/>
    <m/>
    <n v="0"/>
    <n v="0"/>
    <n v="3.1071428571428603"/>
    <n v="2.2885714285714287"/>
    <n v="43.500000000000043"/>
    <n v="16.02"/>
    <n v="73.4166666666667"/>
    <n v="70.5"/>
    <n v="881.00000000000045"/>
    <n v="423"/>
    <n v="34.5"/>
    <n v="50"/>
    <n v="69"/>
    <n v="50"/>
    <m/>
    <m/>
    <n v="0"/>
    <n v="0"/>
    <n v="67.85714285714289"/>
    <n v="67.571428571428569"/>
    <n v="950.00000000000045"/>
    <n v="473"/>
    <n v="225"/>
    <n v="213"/>
    <n v="225"/>
    <n v="213"/>
    <n v="40"/>
    <n v="32"/>
    <n v="40"/>
    <n v="32"/>
    <m/>
    <m/>
    <n v="0"/>
    <n v="0"/>
    <n v="265"/>
    <n v="245"/>
    <n v="265"/>
    <n v="245"/>
    <n v="3.79111111111111"/>
    <n v="4.2699999999999996"/>
    <n v="852.99999999999977"/>
    <n v="909.50999999999988"/>
    <n v="5.6624999999999996"/>
    <n v="4.8099999999999996"/>
    <n v="226.5"/>
    <n v="153.91999999999999"/>
    <m/>
    <m/>
    <n v="0"/>
    <n v="0"/>
    <n v="4.0735849056603763"/>
    <n v="4.3405306122448977"/>
    <n v="1079.4999999999998"/>
    <n v="1063.4299999999998"/>
    <n v="65.893333333333302"/>
    <n v="60.85"/>
    <n v="14825.999999999993"/>
    <n v="12961.050000000001"/>
    <n v="67.775000000000006"/>
    <n v="60.13"/>
    <n v="2711"/>
    <n v="1924.16"/>
    <m/>
    <m/>
    <n v="0"/>
    <n v="0"/>
    <n v="66.177358490566007"/>
    <n v="60.755959183673475"/>
    <n v="17536.999999999993"/>
    <n v="14885.210000000001"/>
    <n v="279"/>
    <n v="252"/>
    <n v="279"/>
    <n v="252"/>
    <n v="4.0250896057347658"/>
    <n v="4.2835317460317457"/>
    <n v="1122.9999999999998"/>
    <n v="1079.4499999999998"/>
    <n v="66.261648745519693"/>
    <n v="60.945277777777783"/>
    <n v="18486.999999999993"/>
    <n v="15358.210000000001"/>
    <n v="58"/>
    <n v="70"/>
    <n v="58"/>
    <n v="70"/>
    <n v="15"/>
    <n v="18"/>
    <n v="15"/>
    <n v="18"/>
    <m/>
    <m/>
    <n v="0"/>
    <n v="0"/>
    <n v="73"/>
    <n v="88"/>
    <n v="73"/>
    <n v="88"/>
    <n v="2.97413793103448"/>
    <n v="3.03"/>
    <n v="172.49999999999983"/>
    <n v="212.1"/>
    <n v="2.8333333333333299"/>
    <n v="4.17"/>
    <n v="42.49999999999995"/>
    <n v="75.06"/>
    <m/>
    <m/>
    <n v="0"/>
    <n v="0"/>
    <n v="2.9452054794520515"/>
    <n v="3.2631818181818177"/>
    <n v="214.99999999999974"/>
    <n v="287.15999999999997"/>
    <n v="53.5"/>
    <n v="55.15"/>
    <n v="3103"/>
    <n v="3860.5"/>
    <n v="59.643999999999998"/>
    <n v="56.44"/>
    <n v="894.66"/>
    <n v="1015.92"/>
    <m/>
    <m/>
    <n v="0"/>
    <n v="0"/>
    <n v="54.762465753424657"/>
    <n v="55.413863636363637"/>
    <n v="3997.66"/>
    <n v="4876.42"/>
    <n v="2"/>
    <n v="2"/>
    <n v="2"/>
    <n v="2"/>
    <m/>
    <m/>
    <n v="0"/>
    <n v="0"/>
    <n v="79.5"/>
    <n v="67"/>
    <n v="159"/>
    <n v="134"/>
    <n v="295"/>
    <n v="289"/>
    <n v="295"/>
    <n v="289"/>
    <n v="1061.9999999999995"/>
    <n v="1134.6299999999999"/>
    <n v="18809.999999999993"/>
    <n v="17244.550000000003"/>
    <n v="57"/>
    <n v="51"/>
    <n v="57"/>
    <n v="51"/>
    <n v="275.99999999999994"/>
    <n v="231.98"/>
    <n v="3674.66"/>
    <n v="2990.08"/>
    <n v="352"/>
    <n v="340"/>
    <n v="352"/>
    <n v="340"/>
    <n v="1337.9999999999995"/>
    <n v="1366.61"/>
    <n v="22484.659999999993"/>
    <n v="20234.630000000005"/>
    <n v="0"/>
    <n v="0"/>
    <n v="0"/>
    <n v="0"/>
    <s v=""/>
    <s v=""/>
    <s v=""/>
    <s v=""/>
    <n v="1337.9999999999995"/>
    <n v="1366.6099999999997"/>
    <n v="22643.659999999993"/>
    <n v="20368.63"/>
  </r>
  <r>
    <x v="4"/>
    <s v="Gordon State College "/>
    <s v="Met the criteria for Four-Year 6 in 2017-18. "/>
    <s v="139968"/>
    <x v="10"/>
    <n v="436"/>
    <n v="436"/>
    <n v="5"/>
    <n v="11"/>
    <n v="431"/>
    <n v="425"/>
    <m/>
    <m/>
    <n v="431"/>
    <n v="425"/>
    <n v="431"/>
    <n v="425"/>
    <n v="7"/>
    <n v="18"/>
    <n v="7"/>
    <n v="18"/>
    <n v="2"/>
    <n v="2"/>
    <n v="2"/>
    <n v="2"/>
    <m/>
    <m/>
    <n v="0"/>
    <n v="0"/>
    <n v="9"/>
    <n v="20"/>
    <n v="9"/>
    <n v="20"/>
    <n v="5.71428571428571"/>
    <n v="3.19"/>
    <n v="39.999999999999972"/>
    <n v="57.42"/>
    <n v="2.5"/>
    <n v="1.25"/>
    <n v="5"/>
    <n v="2.5"/>
    <m/>
    <m/>
    <n v="0"/>
    <n v="0"/>
    <n v="4.9999999999999964"/>
    <n v="2.996"/>
    <n v="44.999999999999972"/>
    <n v="59.92"/>
    <n v="91.571428571428598"/>
    <n v="84.22"/>
    <n v="641.00000000000023"/>
    <n v="1515.96"/>
    <n v="81"/>
    <n v="68"/>
    <n v="162"/>
    <n v="136"/>
    <m/>
    <m/>
    <n v="0"/>
    <n v="0"/>
    <n v="89.222222222222243"/>
    <n v="82.597999999999999"/>
    <n v="803.00000000000023"/>
    <n v="1651.96"/>
    <n v="258"/>
    <n v="252"/>
    <n v="258"/>
    <n v="252"/>
    <n v="30"/>
    <n v="28"/>
    <n v="30"/>
    <n v="28"/>
    <m/>
    <m/>
    <n v="0"/>
    <n v="0"/>
    <n v="288"/>
    <n v="280"/>
    <n v="288"/>
    <n v="280"/>
    <n v="4.16085271317829"/>
    <n v="4.1500000000000004"/>
    <n v="1073.4999999999989"/>
    <n v="1045.8000000000002"/>
    <n v="5.15"/>
    <n v="5.13"/>
    <n v="154.5"/>
    <n v="143.63999999999999"/>
    <m/>
    <m/>
    <n v="0"/>
    <n v="0"/>
    <n v="4.2638888888888848"/>
    <n v="4.2480000000000002"/>
    <n v="1227.9999999999989"/>
    <n v="1189.44"/>
    <n v="86.271317829457402"/>
    <n v="85.35"/>
    <n v="22258.000000000011"/>
    <n v="21508.199999999997"/>
    <n v="94.010333333333307"/>
    <n v="88.67"/>
    <n v="2820.309999999999"/>
    <n v="2482.7600000000002"/>
    <m/>
    <m/>
    <n v="0"/>
    <n v="0"/>
    <n v="87.077465277777804"/>
    <n v="85.682000000000002"/>
    <n v="25078.310000000009"/>
    <n v="23990.959999999999"/>
    <n v="297"/>
    <n v="300"/>
    <n v="297"/>
    <n v="300"/>
    <n v="4.2861952861952828"/>
    <n v="4.1645333333333339"/>
    <n v="1272.9999999999991"/>
    <n v="1249.3600000000001"/>
    <n v="87.142457912457942"/>
    <n v="85.476399999999998"/>
    <n v="25881.310000000009"/>
    <n v="25642.92"/>
    <n v="74"/>
    <n v="64"/>
    <n v="74"/>
    <n v="64"/>
    <n v="57"/>
    <n v="58"/>
    <n v="57"/>
    <n v="58"/>
    <m/>
    <m/>
    <n v="0"/>
    <n v="0"/>
    <n v="131"/>
    <n v="122"/>
    <n v="131"/>
    <n v="122"/>
    <n v="3.4054054054054101"/>
    <n v="3.38"/>
    <n v="252.00000000000034"/>
    <n v="216.32"/>
    <n v="3.54385964912281"/>
    <n v="4.07"/>
    <n v="202.00000000000017"/>
    <n v="236.06"/>
    <m/>
    <m/>
    <n v="0"/>
    <n v="0"/>
    <n v="3.4656488549618358"/>
    <n v="3.7080327868852461"/>
    <n v="454.00000000000051"/>
    <n v="452.38"/>
    <n v="73.157567567567597"/>
    <n v="63.31"/>
    <n v="5413.6600000000026"/>
    <n v="4051.84"/>
    <n v="52.894736842105303"/>
    <n v="65.34"/>
    <n v="3015.0000000000023"/>
    <n v="3789.7200000000003"/>
    <m/>
    <m/>
    <n v="0"/>
    <n v="0"/>
    <n v="64.340916030534387"/>
    <n v="64.275081967213112"/>
    <n v="8428.6600000000053"/>
    <n v="7841.5599999999995"/>
    <n v="3"/>
    <n v="3"/>
    <n v="3"/>
    <n v="3"/>
    <m/>
    <m/>
    <n v="0"/>
    <n v="0"/>
    <n v="67.33"/>
    <n v="78.33"/>
    <n v="201.99"/>
    <n v="234.99"/>
    <n v="339"/>
    <n v="334"/>
    <n v="339"/>
    <n v="334"/>
    <n v="1365.4999999999991"/>
    <n v="1319.5400000000002"/>
    <n v="28312.660000000014"/>
    <n v="27075.999999999996"/>
    <n v="89"/>
    <n v="88"/>
    <n v="89"/>
    <n v="88"/>
    <n v="361.50000000000017"/>
    <n v="382.2"/>
    <n v="5997.3100000000013"/>
    <n v="6408.4800000000005"/>
    <n v="428"/>
    <n v="422"/>
    <n v="428"/>
    <n v="422"/>
    <n v="1726.9999999999993"/>
    <n v="1701.7400000000002"/>
    <n v="34309.970000000016"/>
    <n v="33484.479999999996"/>
    <n v="0"/>
    <n v="0"/>
    <n v="0"/>
    <n v="0"/>
    <s v=""/>
    <s v=""/>
    <s v=""/>
    <s v=""/>
    <n v="1726.9999999999995"/>
    <n v="1701.7400000000002"/>
    <n v="34511.960000000014"/>
    <n v="33719.469999999994"/>
  </r>
  <r>
    <x v="4"/>
    <s v="South Georgia State College"/>
    <m/>
    <n v="482699"/>
    <x v="10"/>
    <n v="302"/>
    <n v="296"/>
    <n v="5"/>
    <n v="4"/>
    <n v="297"/>
    <n v="292"/>
    <m/>
    <m/>
    <n v="297"/>
    <n v="292"/>
    <n v="297"/>
    <n v="292"/>
    <n v="18"/>
    <n v="24"/>
    <n v="18"/>
    <n v="24"/>
    <n v="6"/>
    <n v="10"/>
    <n v="6"/>
    <n v="10"/>
    <m/>
    <m/>
    <n v="0"/>
    <n v="0"/>
    <n v="24"/>
    <n v="34"/>
    <n v="24"/>
    <n v="34"/>
    <n v="2.2777777777777799"/>
    <n v="2.38"/>
    <n v="41.000000000000036"/>
    <n v="57.12"/>
    <n v="3.5833333333333299"/>
    <n v="2.2999999999999998"/>
    <n v="21.499999999999979"/>
    <n v="23"/>
    <m/>
    <m/>
    <n v="0"/>
    <n v="0"/>
    <n v="2.6041666666666674"/>
    <n v="2.3564705882352941"/>
    <n v="62.500000000000014"/>
    <n v="80.12"/>
    <n v="70.6666666666667"/>
    <n v="76.959999999999994"/>
    <n v="1272.0000000000007"/>
    <n v="1847.04"/>
    <n v="79.1666666666667"/>
    <n v="79.7"/>
    <n v="475.00000000000023"/>
    <n v="797"/>
    <m/>
    <m/>
    <n v="0"/>
    <n v="0"/>
    <n v="72.7916666666667"/>
    <n v="77.765882352941176"/>
    <n v="1747.0000000000009"/>
    <n v="2644.04"/>
    <n v="171"/>
    <n v="155"/>
    <n v="171"/>
    <n v="155"/>
    <n v="35"/>
    <n v="34"/>
    <n v="35"/>
    <n v="34"/>
    <m/>
    <m/>
    <n v="0"/>
    <n v="0"/>
    <n v="206"/>
    <n v="189"/>
    <n v="206"/>
    <n v="189"/>
    <n v="3.9766081871345"/>
    <n v="4.6100000000000003"/>
    <n v="679.99999999999955"/>
    <n v="714.55000000000007"/>
    <n v="5.8"/>
    <n v="4.75"/>
    <n v="203"/>
    <n v="161.5"/>
    <m/>
    <m/>
    <n v="0"/>
    <n v="0"/>
    <n v="4.2864077669902887"/>
    <n v="4.6351851851851853"/>
    <n v="882.99999999999943"/>
    <n v="876.05000000000007"/>
    <n v="79.393742690058502"/>
    <n v="83.51"/>
    <n v="13576.330000000004"/>
    <n v="12944.050000000001"/>
    <n v="83.932857142857102"/>
    <n v="74.69"/>
    <n v="2937.6499999999987"/>
    <n v="2539.46"/>
    <m/>
    <m/>
    <n v="0"/>
    <n v="0"/>
    <n v="80.164951456310689"/>
    <n v="81.923333333333346"/>
    <n v="16513.980000000003"/>
    <n v="15483.510000000002"/>
    <n v="230"/>
    <n v="223"/>
    <n v="230"/>
    <n v="223"/>
    <n v="4.1108695652173886"/>
    <n v="4.2877578475336326"/>
    <n v="945.49999999999932"/>
    <n v="956.17000000000007"/>
    <n v="79.395565217391322"/>
    <n v="81.28946188340808"/>
    <n v="18260.980000000003"/>
    <n v="18127.550000000003"/>
    <n v="38"/>
    <n v="39"/>
    <n v="38"/>
    <n v="39"/>
    <n v="26"/>
    <n v="26"/>
    <n v="26"/>
    <n v="26"/>
    <m/>
    <m/>
    <n v="0"/>
    <n v="0"/>
    <n v="64"/>
    <n v="65"/>
    <n v="64"/>
    <n v="65"/>
    <n v="2.5263157894736801"/>
    <n v="2.31"/>
    <n v="95.999999999999844"/>
    <n v="90.09"/>
    <n v="3.4423076923076898"/>
    <n v="2.62"/>
    <n v="89.499999999999943"/>
    <n v="68.12"/>
    <m/>
    <m/>
    <n v="0"/>
    <n v="0"/>
    <n v="2.8984374999999964"/>
    <n v="2.4340000000000002"/>
    <n v="185.49999999999977"/>
    <n v="158.21"/>
    <n v="60.026315789473699"/>
    <n v="60.46"/>
    <n v="2281.0000000000005"/>
    <n v="2357.94"/>
    <n v="57.9742307692308"/>
    <n v="60.41"/>
    <n v="1507.3300000000008"/>
    <n v="1570.6599999999999"/>
    <m/>
    <m/>
    <n v="0"/>
    <n v="0"/>
    <n v="59.19265625000002"/>
    <n v="60.44"/>
    <n v="3788.3300000000013"/>
    <n v="3928.6"/>
    <n v="3"/>
    <n v="4"/>
    <n v="3"/>
    <n v="4"/>
    <m/>
    <m/>
    <n v="0"/>
    <n v="0"/>
    <n v="67"/>
    <n v="67"/>
    <n v="201"/>
    <n v="268"/>
    <n v="227"/>
    <n v="218"/>
    <n v="227"/>
    <n v="218"/>
    <n v="816.99999999999943"/>
    <n v="861.7600000000001"/>
    <n v="17129.330000000005"/>
    <n v="17149.03"/>
    <n v="67"/>
    <n v="70"/>
    <n v="67"/>
    <n v="70"/>
    <n v="313.99999999999989"/>
    <n v="252.62"/>
    <n v="4919.9799999999996"/>
    <n v="4907.12"/>
    <n v="294"/>
    <n v="288"/>
    <n v="294"/>
    <n v="288"/>
    <n v="1130.9999999999993"/>
    <n v="1114.3800000000001"/>
    <n v="22049.310000000005"/>
    <n v="22056.149999999998"/>
    <n v="0"/>
    <n v="0"/>
    <n v="0"/>
    <n v="0"/>
    <s v=""/>
    <s v=""/>
    <s v=""/>
    <s v=""/>
    <n v="1130.9999999999991"/>
    <n v="1114.3800000000001"/>
    <n v="22250.310000000005"/>
    <n v="22324.15"/>
  </r>
  <r>
    <x v="4"/>
    <s v="Georgia Perimeter College "/>
    <s v="Met the criteria for Two-Year 3 in 2017-18. "/>
    <s v="244437"/>
    <x v="7"/>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4"/>
    <s v="Georgia Highlands College"/>
    <s v="Reclassified: Met the criteria for Two-Year with Bachelor's in 2015-16, 2016-17, and 2017-18. "/>
    <s v="139700"/>
    <x v="10"/>
    <n v="601"/>
    <n v="632"/>
    <n v="1"/>
    <n v="2"/>
    <n v="600"/>
    <n v="630"/>
    <m/>
    <m/>
    <n v="600"/>
    <n v="630"/>
    <n v="600"/>
    <n v="630"/>
    <n v="1"/>
    <n v="7"/>
    <n v="1"/>
    <n v="7"/>
    <n v="2"/>
    <n v="5"/>
    <n v="2"/>
    <n v="5"/>
    <m/>
    <m/>
    <n v="0"/>
    <n v="0"/>
    <n v="3"/>
    <n v="12"/>
    <n v="3"/>
    <n v="12"/>
    <n v="10"/>
    <n v="3.14"/>
    <n v="10"/>
    <n v="21.98"/>
    <n v="2.5"/>
    <n v="1.8"/>
    <n v="5"/>
    <n v="9"/>
    <m/>
    <m/>
    <n v="0"/>
    <n v="0"/>
    <n v="5"/>
    <n v="2.5816666666666666"/>
    <n v="15"/>
    <n v="30.979999999999997"/>
    <n v="226"/>
    <n v="87.71"/>
    <n v="226"/>
    <n v="613.96999999999991"/>
    <n v="64"/>
    <n v="73.400000000000006"/>
    <n v="128"/>
    <n v="367"/>
    <m/>
    <m/>
    <n v="0"/>
    <n v="0"/>
    <n v="118"/>
    <n v="81.747499999999988"/>
    <n v="354"/>
    <n v="980.9699999999998"/>
    <n v="292"/>
    <n v="259"/>
    <n v="292"/>
    <n v="259"/>
    <n v="60"/>
    <n v="88"/>
    <n v="60"/>
    <n v="88"/>
    <m/>
    <m/>
    <n v="0"/>
    <n v="0"/>
    <n v="352"/>
    <n v="347"/>
    <n v="352"/>
    <n v="347"/>
    <n v="4.5547945205479499"/>
    <n v="4.24"/>
    <n v="1330.0000000000014"/>
    <n v="1098.1600000000001"/>
    <n v="4.81666666666667"/>
    <n v="4.91"/>
    <n v="289.00000000000023"/>
    <n v="432.08000000000004"/>
    <m/>
    <m/>
    <n v="0"/>
    <n v="0"/>
    <n v="4.5994318181818228"/>
    <n v="4.4099135446685889"/>
    <n v="1619.0000000000016"/>
    <n v="1530.2400000000002"/>
    <n v="79.292226027397305"/>
    <n v="77.569999999999993"/>
    <n v="23153.330000000013"/>
    <n v="20090.629999999997"/>
    <n v="78.110833333333304"/>
    <n v="78.930000000000007"/>
    <n v="4686.6499999999978"/>
    <n v="6945.84"/>
    <m/>
    <m/>
    <n v="0"/>
    <n v="0"/>
    <n v="79.090852272727304"/>
    <n v="77.914899135446674"/>
    <n v="27839.98000000001"/>
    <n v="27036.469999999998"/>
    <n v="355"/>
    <n v="359"/>
    <n v="355"/>
    <n v="359"/>
    <n v="4.6028169014084552"/>
    <n v="4.3488022284122572"/>
    <n v="1634.0000000000016"/>
    <n v="1561.2200000000003"/>
    <n v="79.419661971831019"/>
    <n v="78.043008356545954"/>
    <n v="28193.98000000001"/>
    <n v="28017.439999999999"/>
    <n v="120"/>
    <n v="128"/>
    <n v="120"/>
    <n v="128"/>
    <n v="125"/>
    <n v="137"/>
    <n v="125"/>
    <n v="137"/>
    <m/>
    <m/>
    <n v="0"/>
    <n v="0"/>
    <n v="245"/>
    <n v="265"/>
    <n v="245"/>
    <n v="265"/>
    <n v="3.6458333333333299"/>
    <n v="3.32"/>
    <n v="437.4999999999996"/>
    <n v="424.96"/>
    <n v="3.3759999999999999"/>
    <n v="3.69"/>
    <n v="422"/>
    <n v="505.53"/>
    <m/>
    <m/>
    <n v="0"/>
    <n v="0"/>
    <n v="3.5081632653061208"/>
    <n v="3.5112830188679247"/>
    <n v="859.49999999999955"/>
    <n v="930.49"/>
    <n v="63.505499999999998"/>
    <n v="61.18"/>
    <n v="7620.66"/>
    <n v="7831.04"/>
    <n v="57.327919999999999"/>
    <n v="56.72"/>
    <n v="7165.99"/>
    <n v="7770.6399999999994"/>
    <m/>
    <m/>
    <n v="0"/>
    <n v="0"/>
    <n v="60.353673469387751"/>
    <n v="58.874264150943397"/>
    <n v="14786.65"/>
    <n v="15601.68"/>
    <m/>
    <n v="6"/>
    <n v="0"/>
    <n v="6"/>
    <m/>
    <m/>
    <n v="0"/>
    <n v="0"/>
    <m/>
    <n v="67.5"/>
    <n v="0"/>
    <n v="405"/>
    <n v="413"/>
    <n v="394"/>
    <n v="413"/>
    <n v="394"/>
    <n v="1777.5000000000009"/>
    <n v="1545.1000000000001"/>
    <n v="30999.990000000013"/>
    <n v="28535.64"/>
    <n v="187"/>
    <n v="230"/>
    <n v="187"/>
    <n v="230"/>
    <n v="716.00000000000023"/>
    <n v="946.61"/>
    <n v="11980.639999999998"/>
    <n v="15083.48"/>
    <n v="600"/>
    <n v="624"/>
    <n v="600"/>
    <n v="624"/>
    <n v="2493.5000000000009"/>
    <n v="2491.71"/>
    <n v="42980.630000000012"/>
    <n v="43619.119999999995"/>
    <n v="0"/>
    <n v="0"/>
    <n v="0"/>
    <n v="0"/>
    <s v=""/>
    <s v=""/>
    <s v=""/>
    <s v=""/>
    <n v="2493.5000000000009"/>
    <n v="2491.71"/>
    <n v="42980.630000000012"/>
    <n v="44024.119999999995"/>
  </r>
  <r>
    <x v="4"/>
    <s v="Bainbridge State College "/>
    <s v="Met the criteria for Two-Year with Bachelor's in 2017-18. "/>
    <s v="139010"/>
    <x v="9"/>
    <n v="199"/>
    <n v="208"/>
    <n v="3"/>
    <n v="2"/>
    <n v="196"/>
    <n v="206"/>
    <m/>
    <m/>
    <n v="196"/>
    <n v="206"/>
    <n v="196"/>
    <n v="206"/>
    <n v="7"/>
    <n v="7"/>
    <n v="7"/>
    <n v="7"/>
    <n v="9"/>
    <n v="6"/>
    <n v="9"/>
    <n v="6"/>
    <m/>
    <m/>
    <n v="0"/>
    <n v="0"/>
    <n v="16"/>
    <n v="13"/>
    <n v="16"/>
    <n v="13"/>
    <n v="4.4285714285714297"/>
    <n v="4.43"/>
    <n v="31.000000000000007"/>
    <n v="31.009999999999998"/>
    <n v="5.4444444444444402"/>
    <n v="8.42"/>
    <n v="48.999999999999964"/>
    <n v="50.519999999999996"/>
    <m/>
    <m/>
    <n v="0"/>
    <n v="0"/>
    <n v="4.9999999999999982"/>
    <n v="6.2715384615384613"/>
    <n v="79.999999999999972"/>
    <n v="81.53"/>
    <n v="85.857142857142904"/>
    <n v="97.57"/>
    <n v="601.00000000000034"/>
    <n v="682.99"/>
    <n v="95.4444444444445"/>
    <n v="118"/>
    <n v="859.00000000000045"/>
    <n v="708"/>
    <m/>
    <m/>
    <n v="0"/>
    <n v="0"/>
    <n v="91.250000000000057"/>
    <n v="106.99923076923076"/>
    <n v="1460.0000000000009"/>
    <n v="1390.99"/>
    <n v="67"/>
    <n v="51"/>
    <n v="67"/>
    <n v="51"/>
    <n v="53"/>
    <n v="44"/>
    <n v="53"/>
    <n v="44"/>
    <m/>
    <m/>
    <n v="0"/>
    <n v="0"/>
    <n v="120"/>
    <n v="95"/>
    <n v="120"/>
    <n v="95"/>
    <n v="4.6268656716417897"/>
    <n v="5.83"/>
    <n v="309.99999999999989"/>
    <n v="297.33"/>
    <n v="6.4811320754716997"/>
    <n v="6.05"/>
    <n v="343.50000000000006"/>
    <n v="266.2"/>
    <m/>
    <m/>
    <n v="0"/>
    <n v="0"/>
    <n v="5.4458333333333337"/>
    <n v="5.9318947368421053"/>
    <n v="653.5"/>
    <n v="563.53"/>
    <n v="91.611791044776098"/>
    <n v="99.57"/>
    <n v="6137.9899999999989"/>
    <n v="5078.07"/>
    <n v="113.087547169811"/>
    <n v="100.5"/>
    <n v="5993.639999999983"/>
    <n v="4422"/>
    <m/>
    <m/>
    <n v="0"/>
    <n v="0"/>
    <n v="101.09691666666653"/>
    <n v="100.00073684210525"/>
    <n v="12131.629999999983"/>
    <n v="9500.07"/>
    <n v="136"/>
    <n v="108"/>
    <n v="136"/>
    <n v="108"/>
    <n v="5.3933823529411766"/>
    <n v="5.9727777777777771"/>
    <n v="733.5"/>
    <n v="645.05999999999995"/>
    <n v="99.938455882352812"/>
    <n v="100.84314814814815"/>
    <n v="13591.629999999983"/>
    <n v="10891.06"/>
    <n v="32"/>
    <n v="26"/>
    <n v="32"/>
    <n v="26"/>
    <n v="27"/>
    <n v="33"/>
    <n v="27"/>
    <n v="33"/>
    <m/>
    <m/>
    <n v="0"/>
    <n v="0"/>
    <n v="59"/>
    <n v="59"/>
    <n v="59"/>
    <n v="59"/>
    <n v="4.5625"/>
    <n v="4.0199999999999996"/>
    <n v="146"/>
    <n v="104.51999999999998"/>
    <n v="3.42592592592593"/>
    <n v="3.32"/>
    <n v="92.500000000000114"/>
    <n v="109.55999999999999"/>
    <m/>
    <m/>
    <n v="0"/>
    <n v="0"/>
    <n v="4.0423728813559343"/>
    <n v="3.6284745762711861"/>
    <n v="238.50000000000011"/>
    <n v="214.07999999999998"/>
    <n v="85.989374999999995"/>
    <n v="75.23"/>
    <n v="2751.66"/>
    <n v="1955.98"/>
    <n v="69.481481481481495"/>
    <n v="69.930000000000007"/>
    <n v="1876.0000000000005"/>
    <n v="2307.69"/>
    <m/>
    <m/>
    <n v="0"/>
    <n v="0"/>
    <n v="78.434915254237282"/>
    <n v="72.265593220338985"/>
    <n v="4627.66"/>
    <n v="4263.67"/>
    <n v="1"/>
    <n v="39"/>
    <n v="1"/>
    <n v="39"/>
    <m/>
    <m/>
    <n v="0"/>
    <n v="0"/>
    <n v="64"/>
    <n v="66.790000000000006"/>
    <n v="64"/>
    <n v="2604.8100000000004"/>
    <n v="106"/>
    <n v="84"/>
    <n v="106"/>
    <n v="84"/>
    <n v="486.99999999999989"/>
    <n v="432.85999999999996"/>
    <n v="9490.6499999999978"/>
    <n v="7717.0399999999991"/>
    <n v="89"/>
    <n v="83"/>
    <n v="89"/>
    <n v="83"/>
    <n v="485.00000000000011"/>
    <n v="426.28"/>
    <n v="8728.639999999983"/>
    <n v="7437.6900000000005"/>
    <n v="195"/>
    <n v="167"/>
    <n v="195"/>
    <n v="167"/>
    <n v="972"/>
    <n v="859.13999999999987"/>
    <n v="18219.289999999979"/>
    <n v="15154.73"/>
    <n v="0"/>
    <n v="0"/>
    <n v="0"/>
    <n v="0"/>
    <s v=""/>
    <s v=""/>
    <s v=""/>
    <s v=""/>
    <n v="972.00000000000011"/>
    <n v="859.13999999999987"/>
    <n v="18283.289999999983"/>
    <n v="17759.54"/>
  </r>
  <r>
    <x v="5"/>
    <s v="University of Kentucky"/>
    <m/>
    <n v="157085"/>
    <x v="1"/>
    <n v="4540"/>
    <n v="4642"/>
    <n v="166"/>
    <n v="184"/>
    <n v="4374"/>
    <n v="4458"/>
    <m/>
    <m/>
    <n v="4374"/>
    <n v="4458"/>
    <n v="4374"/>
    <n v="4458"/>
    <n v="823"/>
    <n v="855"/>
    <n v="823"/>
    <n v="855"/>
    <n v="11"/>
    <n v="19"/>
    <n v="11"/>
    <n v="19"/>
    <m/>
    <m/>
    <n v="0"/>
    <n v="0"/>
    <n v="834"/>
    <n v="874"/>
    <n v="834"/>
    <n v="874"/>
    <n v="4.5999999999999996"/>
    <n v="5"/>
    <n v="3785.7999999999997"/>
    <n v="4275"/>
    <n v="4.5999999999999996"/>
    <n v="4.4000000000000004"/>
    <n v="50.599999999999994"/>
    <n v="83.600000000000009"/>
    <m/>
    <m/>
    <n v="0"/>
    <n v="0"/>
    <n v="4.5999999999999996"/>
    <n v="4.9869565217391312"/>
    <n v="3836.3999999999996"/>
    <n v="4358.6000000000004"/>
    <n v="133.1"/>
    <n v="130.80000000000001"/>
    <n v="109541.29999999999"/>
    <n v="111834.00000000001"/>
    <n v="125.2"/>
    <n v="111.4"/>
    <n v="1377.2"/>
    <n v="2116.6"/>
    <m/>
    <m/>
    <n v="0"/>
    <n v="0"/>
    <n v="132.99580335731414"/>
    <n v="130.37826086956525"/>
    <n v="110918.5"/>
    <n v="113950.60000000003"/>
    <n v="2213"/>
    <n v="2184"/>
    <n v="2213"/>
    <n v="2184"/>
    <n v="61"/>
    <n v="64"/>
    <n v="61"/>
    <n v="64"/>
    <m/>
    <m/>
    <n v="0"/>
    <n v="0"/>
    <n v="2274"/>
    <n v="2248"/>
    <n v="2274"/>
    <n v="2248"/>
    <n v="4.7"/>
    <n v="5"/>
    <n v="10401.1"/>
    <n v="10920"/>
    <n v="4.8"/>
    <n v="4.5"/>
    <n v="292.8"/>
    <n v="288"/>
    <m/>
    <m/>
    <n v="0"/>
    <n v="0"/>
    <n v="4.7026824978012307"/>
    <n v="4.9857651245551597"/>
    <n v="10693.899999999998"/>
    <n v="11208"/>
    <n v="135"/>
    <n v="132.9"/>
    <n v="298755"/>
    <n v="290253.60000000003"/>
    <n v="128.19999999999999"/>
    <n v="135.30000000000001"/>
    <n v="7820.1999999999989"/>
    <n v="8659.2000000000007"/>
    <m/>
    <m/>
    <n v="0"/>
    <n v="0"/>
    <n v="134.81759014951626"/>
    <n v="132.96832740213526"/>
    <n v="306575.2"/>
    <n v="298912.80000000005"/>
    <n v="3108"/>
    <n v="3122"/>
    <n v="3108"/>
    <n v="3122"/>
    <n v="4.675128700128699"/>
    <n v="4.9860986547085204"/>
    <n v="14530.299999999996"/>
    <n v="15566.6"/>
    <n v="134.32873230373229"/>
    <n v="132.24324151185141"/>
    <n v="417493.69999999995"/>
    <n v="412863.40000000008"/>
    <n v="938"/>
    <n v="959"/>
    <n v="938"/>
    <n v="959"/>
    <n v="259"/>
    <n v="258"/>
    <n v="259"/>
    <n v="258"/>
    <m/>
    <m/>
    <n v="0"/>
    <n v="0"/>
    <n v="1197"/>
    <n v="1217"/>
    <n v="1197"/>
    <n v="1217"/>
    <n v="5.2"/>
    <n v="5.3"/>
    <n v="4877.6000000000004"/>
    <n v="5082.7"/>
    <n v="5.7"/>
    <n v="5.8"/>
    <n v="1476.3"/>
    <n v="1496.3999999999999"/>
    <m/>
    <m/>
    <n v="0"/>
    <n v="0"/>
    <n v="5.3081871345029246"/>
    <n v="5.4059983566146252"/>
    <n v="6353.9000000000005"/>
    <n v="6579.0999999999985"/>
    <n v="94.3"/>
    <n v="91.3"/>
    <n v="88453.4"/>
    <n v="87556.7"/>
    <n v="94.6"/>
    <n v="92.3"/>
    <n v="24501.399999999998"/>
    <n v="23813.399999999998"/>
    <m/>
    <m/>
    <n v="0"/>
    <n v="0"/>
    <n v="94.364912280701745"/>
    <n v="91.511996713229252"/>
    <n v="112954.79999999999"/>
    <n v="111370.1"/>
    <n v="69"/>
    <n v="119"/>
    <n v="69"/>
    <n v="119"/>
    <n v="5.5"/>
    <n v="6.1"/>
    <n v="379.5"/>
    <n v="725.9"/>
    <n v="104.5"/>
    <n v="137.80000000000001"/>
    <n v="7210.5"/>
    <n v="16398.2"/>
    <n v="3974"/>
    <n v="3998"/>
    <n v="3974"/>
    <n v="3998"/>
    <n v="19064.5"/>
    <n v="20277.7"/>
    <n v="496749.69999999995"/>
    <n v="489644.30000000005"/>
    <n v="331"/>
    <n v="341"/>
    <n v="331"/>
    <n v="341"/>
    <n v="1819.6999999999998"/>
    <n v="1868"/>
    <n v="33698.799999999996"/>
    <n v="34589.199999999997"/>
    <n v="4305"/>
    <n v="4339"/>
    <n v="4305"/>
    <n v="4339"/>
    <n v="20884.2"/>
    <n v="22145.7"/>
    <n v="530448.5"/>
    <n v="524233.50000000006"/>
    <n v="0"/>
    <n v="0"/>
    <n v="0"/>
    <n v="0"/>
    <s v=""/>
    <s v=""/>
    <s v=""/>
    <s v=""/>
    <n v="21263.699999999997"/>
    <n v="22871.599999999999"/>
    <n v="537659"/>
    <n v="540631.70000000007"/>
  </r>
  <r>
    <x v="5"/>
    <s v="University of Louisville"/>
    <m/>
    <n v="157289"/>
    <x v="1"/>
    <n v="2705"/>
    <n v="3010"/>
    <n v="43"/>
    <n v="31"/>
    <n v="2662"/>
    <n v="2979"/>
    <m/>
    <m/>
    <n v="2662"/>
    <n v="2979"/>
    <n v="2662"/>
    <n v="2979"/>
    <n v="448"/>
    <n v="488"/>
    <n v="448"/>
    <n v="488"/>
    <n v="7"/>
    <n v="9"/>
    <n v="7"/>
    <n v="9"/>
    <m/>
    <m/>
    <n v="0"/>
    <n v="0"/>
    <n v="455"/>
    <n v="497"/>
    <n v="455"/>
    <n v="497"/>
    <n v="4.7"/>
    <n v="5"/>
    <n v="2105.6"/>
    <n v="2440"/>
    <n v="5.5"/>
    <n v="4.8"/>
    <n v="38.5"/>
    <n v="43.199999999999996"/>
    <m/>
    <m/>
    <n v="0"/>
    <n v="0"/>
    <n v="4.7123076923076921"/>
    <n v="4.9963782696177059"/>
    <n v="2144.1"/>
    <n v="2483.1999999999998"/>
    <n v="134.1"/>
    <n v="131.9"/>
    <n v="60076.799999999996"/>
    <n v="64367.200000000004"/>
    <n v="144"/>
    <n v="132.30000000000001"/>
    <n v="1008"/>
    <n v="1190.7"/>
    <m/>
    <m/>
    <n v="0"/>
    <n v="0"/>
    <n v="134.25230769230768"/>
    <n v="131.90724346076462"/>
    <n v="61084.799999999996"/>
    <n v="65557.900000000009"/>
    <n v="1046"/>
    <n v="1226"/>
    <n v="1046"/>
    <n v="1226"/>
    <n v="51"/>
    <n v="51"/>
    <n v="51"/>
    <n v="51"/>
    <m/>
    <m/>
    <n v="0"/>
    <n v="0"/>
    <n v="1097"/>
    <n v="1277"/>
    <n v="1097"/>
    <n v="1277"/>
    <n v="5"/>
    <n v="5"/>
    <n v="5230"/>
    <n v="6130"/>
    <n v="4.8"/>
    <n v="4.9000000000000004"/>
    <n v="244.79999999999998"/>
    <n v="249.9"/>
    <m/>
    <m/>
    <n v="0"/>
    <n v="0"/>
    <n v="4.9907019143117592"/>
    <n v="4.9960062646828503"/>
    <n v="5474.8"/>
    <n v="6379.9"/>
    <n v="137"/>
    <n v="135.9"/>
    <n v="143302"/>
    <n v="166613.4"/>
    <n v="135"/>
    <n v="132"/>
    <n v="6885"/>
    <n v="6732"/>
    <m/>
    <m/>
    <n v="0"/>
    <n v="0"/>
    <n v="136.90701914311759"/>
    <n v="135.74424432263118"/>
    <n v="150187"/>
    <n v="173345.40000000002"/>
    <n v="1552"/>
    <n v="1774"/>
    <n v="1552"/>
    <n v="1774"/>
    <n v="4.9090850515463913"/>
    <n v="4.9961104847801572"/>
    <n v="7618.9"/>
    <n v="8863.0999999999985"/>
    <n v="136.12873711340205"/>
    <n v="134.66927846674184"/>
    <n v="211271.8"/>
    <n v="238903.30000000002"/>
    <n v="720"/>
    <n v="756"/>
    <n v="720"/>
    <n v="756"/>
    <n v="275"/>
    <n v="287"/>
    <n v="275"/>
    <n v="287"/>
    <m/>
    <m/>
    <n v="0"/>
    <n v="0"/>
    <n v="995"/>
    <n v="1043"/>
    <n v="995"/>
    <n v="1043"/>
    <n v="5.9"/>
    <n v="5.6"/>
    <n v="4248"/>
    <n v="4233.5999999999995"/>
    <n v="6.5"/>
    <n v="5.8"/>
    <n v="1787.5"/>
    <n v="1664.6"/>
    <m/>
    <m/>
    <n v="0"/>
    <n v="0"/>
    <n v="6.0658291457286433"/>
    <n v="5.6550335570469787"/>
    <n v="6035.5"/>
    <n v="5898.1999999999989"/>
    <n v="92.7"/>
    <n v="91.1"/>
    <n v="66744"/>
    <n v="68871.599999999991"/>
    <n v="81.2"/>
    <n v="76.400000000000006"/>
    <n v="22330"/>
    <n v="21926.800000000003"/>
    <m/>
    <m/>
    <n v="0"/>
    <n v="0"/>
    <n v="89.521608040201002"/>
    <n v="87.055033557046968"/>
    <n v="89074"/>
    <n v="90798.399999999994"/>
    <n v="115"/>
    <n v="162"/>
    <n v="115"/>
    <n v="162"/>
    <n v="6.2"/>
    <n v="6.6"/>
    <n v="713"/>
    <n v="1069.2"/>
    <n v="94.1"/>
    <n v="120.4"/>
    <n v="10821.5"/>
    <n v="19504.8"/>
    <n v="2214"/>
    <n v="2470"/>
    <n v="2214"/>
    <n v="2470"/>
    <n v="11583.6"/>
    <n v="12803.599999999999"/>
    <n v="270122.8"/>
    <n v="299852.2"/>
    <n v="333"/>
    <n v="347"/>
    <n v="333"/>
    <n v="347"/>
    <n v="2070.8000000000002"/>
    <n v="1957.6999999999998"/>
    <n v="30223"/>
    <n v="29849.500000000004"/>
    <n v="2547"/>
    <n v="2817"/>
    <n v="2547"/>
    <n v="2817"/>
    <n v="13654.400000000001"/>
    <n v="14761.3"/>
    <n v="300345.8"/>
    <n v="329701.7"/>
    <n v="0"/>
    <n v="0"/>
    <n v="0"/>
    <n v="0"/>
    <s v=""/>
    <s v=""/>
    <s v=""/>
    <s v=""/>
    <n v="14367.4"/>
    <n v="15830.499999999998"/>
    <n v="311167.3"/>
    <n v="349206.5"/>
  </r>
  <r>
    <x v="5"/>
    <s v="Eastern Kentucky University "/>
    <m/>
    <n v="156620"/>
    <x v="3"/>
    <n v="2559"/>
    <n v="2573"/>
    <n v="41"/>
    <n v="479"/>
    <n v="2518"/>
    <n v="2094"/>
    <m/>
    <m/>
    <n v="2518"/>
    <n v="2534"/>
    <n v="2518"/>
    <n v="2534"/>
    <n v="426"/>
    <n v="445"/>
    <n v="426"/>
    <n v="445"/>
    <n v="10"/>
    <n v="8"/>
    <n v="10"/>
    <n v="8"/>
    <m/>
    <m/>
    <n v="0"/>
    <n v="0"/>
    <n v="436"/>
    <n v="453"/>
    <n v="436"/>
    <n v="453"/>
    <n v="4.7"/>
    <n v="5"/>
    <n v="2002.2"/>
    <n v="2225"/>
    <n v="6.6"/>
    <n v="6.8"/>
    <n v="66"/>
    <n v="54.4"/>
    <m/>
    <m/>
    <n v="0"/>
    <n v="0"/>
    <n v="4.7435779816513755"/>
    <n v="5.031788079470199"/>
    <n v="2068.1999999999998"/>
    <n v="2279.4"/>
    <n v="129.19999999999999"/>
    <n v="127.8"/>
    <n v="55039.199999999997"/>
    <n v="56871"/>
    <n v="134.1"/>
    <n v="140.6"/>
    <n v="1341"/>
    <n v="1124.8"/>
    <m/>
    <m/>
    <n v="0"/>
    <n v="0"/>
    <n v="129.31238532110092"/>
    <n v="128.02604856512141"/>
    <n v="56380.2"/>
    <n v="57995.8"/>
    <n v="764"/>
    <n v="710"/>
    <n v="764"/>
    <n v="710"/>
    <n v="39"/>
    <n v="26"/>
    <n v="39"/>
    <n v="26"/>
    <m/>
    <m/>
    <n v="0"/>
    <n v="0"/>
    <n v="803"/>
    <n v="736"/>
    <n v="803"/>
    <n v="736"/>
    <n v="5.0999999999999996"/>
    <n v="5"/>
    <n v="3896.3999999999996"/>
    <n v="3550"/>
    <n v="5.2"/>
    <n v="5"/>
    <n v="202.8"/>
    <n v="130"/>
    <m/>
    <m/>
    <n v="0"/>
    <n v="0"/>
    <n v="5.1048567870485675"/>
    <n v="5"/>
    <n v="4099.2"/>
    <n v="3680"/>
    <n v="137.4"/>
    <n v="135.1"/>
    <n v="104973.6"/>
    <n v="95921"/>
    <n v="137.9"/>
    <n v="134"/>
    <n v="5378.1"/>
    <n v="3484"/>
    <m/>
    <m/>
    <n v="0"/>
    <n v="0"/>
    <n v="137.42428393524284"/>
    <n v="135.06114130434781"/>
    <n v="110351.7"/>
    <n v="99404.999999999985"/>
    <n v="1239"/>
    <n v="1189"/>
    <n v="1239"/>
    <n v="1189"/>
    <n v="4.97772397094431"/>
    <n v="5.0121110176619004"/>
    <n v="6167.4"/>
    <n v="5959.4"/>
    <n v="134.56973365617432"/>
    <n v="132.3808242220353"/>
    <n v="166731.9"/>
    <n v="157400.79999999996"/>
    <n v="831"/>
    <n v="806"/>
    <n v="831"/>
    <n v="806"/>
    <n v="301"/>
    <n v="334"/>
    <n v="301"/>
    <n v="334"/>
    <m/>
    <m/>
    <n v="0"/>
    <n v="0"/>
    <n v="1132"/>
    <n v="1140"/>
    <n v="1132"/>
    <n v="1140"/>
    <n v="6"/>
    <n v="6.1"/>
    <n v="4986"/>
    <n v="4916.5999999999995"/>
    <n v="6"/>
    <n v="6.1"/>
    <n v="1806"/>
    <n v="2037.3999999999999"/>
    <m/>
    <m/>
    <n v="0"/>
    <n v="0"/>
    <n v="6"/>
    <n v="6.1"/>
    <n v="6792"/>
    <n v="6954"/>
    <n v="83.2"/>
    <n v="80.400000000000006"/>
    <n v="69139.199999999997"/>
    <n v="64802.400000000001"/>
    <n v="78.400000000000006"/>
    <n v="77.400000000000006"/>
    <n v="23598.400000000001"/>
    <n v="25851.600000000002"/>
    <m/>
    <m/>
    <n v="0"/>
    <n v="0"/>
    <n v="81.923674911660783"/>
    <n v="79.521052631578954"/>
    <n v="92737.600000000006"/>
    <n v="90654"/>
    <n v="147"/>
    <n v="205"/>
    <n v="147"/>
    <n v="205"/>
    <n v="5.4"/>
    <n v="5.7"/>
    <n v="793.80000000000007"/>
    <n v="1168.5"/>
    <n v="93.1"/>
    <n v="114.3"/>
    <n v="13685.699999999999"/>
    <n v="23431.5"/>
    <n v="2021"/>
    <n v="1961"/>
    <n v="2021"/>
    <n v="1961"/>
    <n v="10884.599999999999"/>
    <n v="10691.599999999999"/>
    <n v="229152"/>
    <n v="217594.4"/>
    <n v="350"/>
    <n v="368"/>
    <n v="350"/>
    <n v="368"/>
    <n v="2074.8000000000002"/>
    <n v="2221.7999999999997"/>
    <n v="30317.5"/>
    <n v="30460.400000000001"/>
    <n v="2371"/>
    <n v="2329"/>
    <n v="2371"/>
    <n v="2329"/>
    <n v="12959.399999999998"/>
    <n v="12913.399999999998"/>
    <n v="259469.5"/>
    <n v="248054.8"/>
    <n v="0"/>
    <n v="0"/>
    <n v="0"/>
    <n v="0"/>
    <s v=""/>
    <s v=""/>
    <s v=""/>
    <s v=""/>
    <n v="13753.199999999999"/>
    <n v="14081.9"/>
    <n v="273155.20000000001"/>
    <n v="271486.29999999993"/>
  </r>
  <r>
    <x v="5"/>
    <s v="Morehead State University "/>
    <m/>
    <n v="157386"/>
    <x v="3"/>
    <n v="1306"/>
    <n v="1291"/>
    <n v="11"/>
    <n v="11"/>
    <n v="1295"/>
    <n v="1280"/>
    <m/>
    <m/>
    <n v="1295"/>
    <n v="1280"/>
    <n v="1295"/>
    <n v="1280"/>
    <n v="361"/>
    <n v="402"/>
    <n v="361"/>
    <n v="402"/>
    <n v="7"/>
    <n v="10"/>
    <n v="7"/>
    <n v="10"/>
    <m/>
    <m/>
    <n v="0"/>
    <n v="0"/>
    <n v="368"/>
    <n v="412"/>
    <n v="368"/>
    <n v="412"/>
    <n v="4.7"/>
    <n v="5"/>
    <n v="1696.7"/>
    <n v="2010"/>
    <n v="4.5999999999999996"/>
    <n v="4.3"/>
    <n v="32.199999999999996"/>
    <n v="43"/>
    <m/>
    <m/>
    <n v="0"/>
    <n v="0"/>
    <n v="4.6980978260869568"/>
    <n v="4.983009708737864"/>
    <n v="1728.9"/>
    <n v="2053"/>
    <n v="130"/>
    <n v="125.7"/>
    <n v="46930"/>
    <n v="50531.4"/>
    <n v="127"/>
    <n v="130.5"/>
    <n v="889"/>
    <n v="1305"/>
    <m/>
    <m/>
    <n v="0"/>
    <n v="0"/>
    <n v="129.94293478260869"/>
    <n v="125.81650485436893"/>
    <n v="47819"/>
    <n v="51836.4"/>
    <n v="386"/>
    <n v="338"/>
    <n v="386"/>
    <n v="338"/>
    <n v="25"/>
    <n v="25"/>
    <n v="25"/>
    <n v="25"/>
    <m/>
    <m/>
    <n v="0"/>
    <n v="0"/>
    <n v="411"/>
    <n v="363"/>
    <n v="411"/>
    <n v="363"/>
    <n v="4.9000000000000004"/>
    <n v="5"/>
    <n v="1891.4"/>
    <n v="1690"/>
    <n v="5.7"/>
    <n v="5.6"/>
    <n v="142.5"/>
    <n v="140"/>
    <m/>
    <m/>
    <n v="0"/>
    <n v="0"/>
    <n v="4.9486618004866179"/>
    <n v="5.0413223140495864"/>
    <n v="2033.8999999999999"/>
    <n v="1829.9999999999998"/>
    <n v="135.69999999999999"/>
    <n v="134"/>
    <n v="52380.2"/>
    <n v="45292"/>
    <n v="143.80000000000001"/>
    <n v="133.6"/>
    <n v="3595.0000000000005"/>
    <n v="3340"/>
    <m/>
    <m/>
    <n v="0"/>
    <n v="0"/>
    <n v="136.192700729927"/>
    <n v="133.97245179063361"/>
    <n v="55975.199999999997"/>
    <n v="48632"/>
    <n v="779"/>
    <n v="775"/>
    <n v="779"/>
    <n v="775"/>
    <n v="4.8302952503209244"/>
    <n v="5.0103225806451617"/>
    <n v="3762.8"/>
    <n v="3883.0000000000005"/>
    <n v="133.2403080872914"/>
    <n v="129.63664516129032"/>
    <n v="103794.2"/>
    <n v="100468.4"/>
    <n v="355"/>
    <n v="329"/>
    <n v="355"/>
    <n v="329"/>
    <n v="114"/>
    <n v="126"/>
    <n v="114"/>
    <n v="126"/>
    <m/>
    <m/>
    <n v="0"/>
    <n v="0"/>
    <n v="469"/>
    <n v="455"/>
    <n v="469"/>
    <n v="455"/>
    <n v="6"/>
    <n v="5.9"/>
    <n v="2130"/>
    <n v="1941.1000000000001"/>
    <n v="6.4"/>
    <n v="5.9"/>
    <n v="729.6"/>
    <n v="743.40000000000009"/>
    <m/>
    <m/>
    <n v="0"/>
    <n v="0"/>
    <n v="6.0972281449893391"/>
    <n v="5.9"/>
    <n v="2859.6"/>
    <n v="2684.5"/>
    <n v="82.7"/>
    <n v="80.099999999999994"/>
    <n v="29358.5"/>
    <n v="26352.899999999998"/>
    <n v="76.2"/>
    <n v="78.2"/>
    <n v="8686.8000000000011"/>
    <n v="9853.2000000000007"/>
    <m/>
    <m/>
    <n v="0"/>
    <n v="0"/>
    <n v="81.120042643923242"/>
    <n v="79.573846153846148"/>
    <n v="38045.300000000003"/>
    <n v="36206.1"/>
    <n v="47"/>
    <n v="50"/>
    <n v="47"/>
    <n v="50"/>
    <n v="6.8"/>
    <n v="6.4"/>
    <n v="319.59999999999997"/>
    <n v="320"/>
    <n v="106.9"/>
    <n v="107.7"/>
    <n v="5024.3"/>
    <n v="5385"/>
    <n v="1102"/>
    <n v="1069"/>
    <n v="1102"/>
    <n v="1069"/>
    <n v="5718.1"/>
    <n v="5641.1"/>
    <n v="128668.7"/>
    <n v="122176.29999999999"/>
    <n v="146"/>
    <n v="161"/>
    <n v="146"/>
    <n v="161"/>
    <n v="904.3"/>
    <n v="926.40000000000009"/>
    <n v="13170.800000000001"/>
    <n v="14498.2"/>
    <n v="1248"/>
    <n v="1230"/>
    <n v="1248"/>
    <n v="1230"/>
    <n v="6622.4000000000005"/>
    <n v="6567.5"/>
    <n v="141839.5"/>
    <n v="136674.5"/>
    <n v="0"/>
    <n v="0"/>
    <n v="0"/>
    <n v="0"/>
    <s v=""/>
    <s v=""/>
    <s v=""/>
    <s v=""/>
    <n v="6942"/>
    <n v="6887.5"/>
    <n v="146863.79999999999"/>
    <n v="142059.5"/>
  </r>
  <r>
    <x v="5"/>
    <s v="Murray State University "/>
    <m/>
    <n v="157401"/>
    <x v="3"/>
    <n v="1696"/>
    <n v="1699"/>
    <n v="11"/>
    <n v="5"/>
    <n v="1685"/>
    <n v="1694"/>
    <m/>
    <m/>
    <n v="1685"/>
    <n v="1694"/>
    <n v="1685"/>
    <n v="1694"/>
    <n v="329"/>
    <n v="334"/>
    <n v="329"/>
    <n v="334"/>
    <n v="11"/>
    <n v="7"/>
    <n v="11"/>
    <n v="7"/>
    <m/>
    <m/>
    <n v="0"/>
    <n v="0"/>
    <n v="340"/>
    <n v="341"/>
    <n v="340"/>
    <n v="341"/>
    <n v="4.7"/>
    <n v="5"/>
    <n v="1546.3"/>
    <n v="1670"/>
    <n v="4.9000000000000004"/>
    <n v="5"/>
    <n v="53.900000000000006"/>
    <n v="35"/>
    <m/>
    <m/>
    <n v="0"/>
    <n v="0"/>
    <n v="4.7064705882352946"/>
    <n v="5"/>
    <n v="1600.2000000000003"/>
    <n v="1705"/>
    <n v="132.9"/>
    <n v="128.80000000000001"/>
    <n v="43724.1"/>
    <n v="43019.200000000004"/>
    <n v="143.5"/>
    <n v="133.4"/>
    <n v="1578.5"/>
    <n v="933.80000000000007"/>
    <m/>
    <m/>
    <n v="0"/>
    <n v="0"/>
    <n v="133.24294117647059"/>
    <n v="128.89442815249268"/>
    <n v="45302.600000000006"/>
    <n v="43953.000000000007"/>
    <n v="528"/>
    <n v="542"/>
    <n v="528"/>
    <n v="542"/>
    <n v="21"/>
    <n v="12"/>
    <n v="21"/>
    <n v="12"/>
    <m/>
    <m/>
    <n v="0"/>
    <n v="0"/>
    <n v="549"/>
    <n v="554"/>
    <n v="549"/>
    <n v="554"/>
    <n v="4.8"/>
    <n v="5"/>
    <n v="2534.4"/>
    <n v="2710"/>
    <n v="5.9"/>
    <n v="5.3"/>
    <n v="123.9"/>
    <n v="63.599999999999994"/>
    <m/>
    <m/>
    <n v="0"/>
    <n v="0"/>
    <n v="4.8420765027322403"/>
    <n v="5.0064981949458485"/>
    <n v="2658.2999999999997"/>
    <n v="2773.6"/>
    <n v="137.9"/>
    <n v="137.30000000000001"/>
    <n v="72811.199999999997"/>
    <n v="74416.600000000006"/>
    <n v="134.1"/>
    <n v="147.80000000000001"/>
    <n v="2816.1"/>
    <n v="1773.6000000000001"/>
    <m/>
    <m/>
    <n v="0"/>
    <n v="0"/>
    <n v="137.75464480874317"/>
    <n v="137.52743682310472"/>
    <n v="75627.3"/>
    <n v="76190.200000000012"/>
    <n v="889"/>
    <n v="895"/>
    <n v="889"/>
    <n v="895"/>
    <n v="4.7902137232845892"/>
    <n v="5.0040223463687159"/>
    <n v="4258.5"/>
    <n v="4478.6000000000004"/>
    <n v="136.02913385826773"/>
    <n v="134.23821229050282"/>
    <n v="120929.90000000001"/>
    <n v="120143.20000000003"/>
    <n v="536"/>
    <n v="514"/>
    <n v="536"/>
    <n v="514"/>
    <n v="190"/>
    <n v="197"/>
    <n v="190"/>
    <n v="197"/>
    <m/>
    <m/>
    <n v="0"/>
    <n v="0"/>
    <n v="726"/>
    <n v="711"/>
    <n v="726"/>
    <n v="711"/>
    <n v="5"/>
    <n v="5.2"/>
    <n v="2680"/>
    <n v="2672.8"/>
    <n v="6.2"/>
    <n v="5.7"/>
    <n v="1178"/>
    <n v="1122.9000000000001"/>
    <m/>
    <m/>
    <n v="0"/>
    <n v="0"/>
    <n v="5.3140495867768598"/>
    <n v="5.3385372714486641"/>
    <n v="3858"/>
    <n v="3795.7000000000003"/>
    <n v="79.900000000000006"/>
    <n v="80.3"/>
    <n v="42826.400000000001"/>
    <n v="41274.199999999997"/>
    <n v="69.400000000000006"/>
    <n v="75.400000000000006"/>
    <n v="13186.000000000002"/>
    <n v="14853.800000000001"/>
    <m/>
    <m/>
    <n v="0"/>
    <n v="0"/>
    <n v="77.152066115702482"/>
    <n v="78.942334739803101"/>
    <n v="56012.4"/>
    <n v="56128.000000000007"/>
    <n v="70"/>
    <n v="88"/>
    <n v="70"/>
    <n v="88"/>
    <n v="5.2"/>
    <n v="6.5"/>
    <n v="364"/>
    <n v="572"/>
    <n v="92.5"/>
    <n v="131.1"/>
    <n v="6475"/>
    <n v="11536.8"/>
    <n v="1393"/>
    <n v="1390"/>
    <n v="1393"/>
    <n v="1390"/>
    <n v="6760.7"/>
    <n v="7052.8"/>
    <n v="159361.69999999998"/>
    <n v="158710"/>
    <n v="222"/>
    <n v="216"/>
    <n v="222"/>
    <n v="216"/>
    <n v="1355.8"/>
    <n v="1221.5"/>
    <n v="17580.600000000002"/>
    <n v="17561.2"/>
    <n v="1615"/>
    <n v="1606"/>
    <n v="1615"/>
    <n v="1606"/>
    <n v="8116.5"/>
    <n v="8274.2999999999993"/>
    <n v="176942.3"/>
    <n v="176271.2"/>
    <n v="0"/>
    <n v="0"/>
    <n v="0"/>
    <n v="0"/>
    <s v=""/>
    <s v=""/>
    <s v=""/>
    <s v=""/>
    <n v="8480.5"/>
    <n v="8846.3000000000011"/>
    <n v="183417.30000000002"/>
    <n v="187808.00000000003"/>
  </r>
  <r>
    <x v="5"/>
    <s v="Northern Kentucky University "/>
    <m/>
    <n v="157447"/>
    <x v="3"/>
    <n v="2196"/>
    <n v="2238"/>
    <n v="48"/>
    <n v="58"/>
    <n v="2148"/>
    <n v="2180"/>
    <m/>
    <m/>
    <n v="2148"/>
    <n v="2180"/>
    <n v="2148"/>
    <n v="2180"/>
    <n v="194"/>
    <n v="230"/>
    <n v="194"/>
    <n v="230"/>
    <n v="7"/>
    <n v="8"/>
    <n v="7"/>
    <n v="8"/>
    <m/>
    <m/>
    <n v="0"/>
    <n v="0"/>
    <n v="201"/>
    <n v="238"/>
    <n v="201"/>
    <n v="238"/>
    <n v="4.7"/>
    <n v="5"/>
    <n v="911.80000000000007"/>
    <n v="1150"/>
    <n v="4.5"/>
    <n v="4.9000000000000004"/>
    <n v="31.5"/>
    <n v="39.200000000000003"/>
    <m/>
    <m/>
    <n v="0"/>
    <n v="0"/>
    <n v="4.6930348258706474"/>
    <n v="4.9966386554621849"/>
    <n v="943.30000000000007"/>
    <n v="1189.2"/>
    <n v="128.80000000000001"/>
    <n v="129.6"/>
    <n v="24987.200000000001"/>
    <n v="29808"/>
    <n v="121"/>
    <n v="125.6"/>
    <n v="847"/>
    <n v="1004.8"/>
    <m/>
    <m/>
    <n v="0"/>
    <n v="0"/>
    <n v="128.52835820895524"/>
    <n v="129.46554621848739"/>
    <n v="25834.200000000004"/>
    <n v="30812.799999999999"/>
    <n v="897"/>
    <n v="863"/>
    <n v="897"/>
    <n v="863"/>
    <n v="49"/>
    <n v="38"/>
    <n v="49"/>
    <n v="38"/>
    <m/>
    <m/>
    <n v="0"/>
    <n v="0"/>
    <n v="946"/>
    <n v="901"/>
    <n v="946"/>
    <n v="901"/>
    <n v="5.3"/>
    <n v="5"/>
    <n v="4754.0999999999995"/>
    <n v="4315"/>
    <n v="6.3"/>
    <n v="6"/>
    <n v="308.7"/>
    <n v="228"/>
    <m/>
    <m/>
    <n v="0"/>
    <n v="0"/>
    <n v="5.3517970401691324"/>
    <n v="5.0421753607103215"/>
    <n v="5062.7999999999993"/>
    <n v="4543"/>
    <n v="138.30000000000001"/>
    <n v="135.69999999999999"/>
    <n v="124055.1"/>
    <n v="117109.09999999999"/>
    <n v="142"/>
    <n v="140.30000000000001"/>
    <n v="6958"/>
    <n v="5331.4000000000005"/>
    <m/>
    <m/>
    <n v="0"/>
    <n v="0"/>
    <n v="138.49164904862579"/>
    <n v="135.89400665926746"/>
    <n v="131013.09999999999"/>
    <n v="122440.49999999999"/>
    <n v="1147"/>
    <n v="1139"/>
    <n v="1147"/>
    <n v="1139"/>
    <n v="5.2363557105492582"/>
    <n v="5.0326602282704123"/>
    <n v="6006.0999999999995"/>
    <n v="5732.2"/>
    <n v="136.74568439407147"/>
    <n v="134.5507462686567"/>
    <n v="156847.29999999999"/>
    <n v="153253.29999999999"/>
    <n v="589"/>
    <n v="558"/>
    <n v="589"/>
    <n v="558"/>
    <n v="211"/>
    <n v="227"/>
    <n v="211"/>
    <n v="227"/>
    <m/>
    <m/>
    <n v="0"/>
    <n v="0"/>
    <n v="800"/>
    <n v="785"/>
    <n v="800"/>
    <n v="785"/>
    <n v="5.2"/>
    <n v="5"/>
    <n v="3062.8"/>
    <n v="2790"/>
    <n v="5.0999999999999996"/>
    <n v="5.4"/>
    <n v="1076.0999999999999"/>
    <n v="1225.8000000000002"/>
    <m/>
    <m/>
    <n v="0"/>
    <n v="0"/>
    <n v="5.1736249999999995"/>
    <n v="5.1156687898089173"/>
    <n v="4138.8999999999996"/>
    <n v="4015.8"/>
    <n v="91.9"/>
    <n v="92.8"/>
    <n v="54129.100000000006"/>
    <n v="51782.400000000001"/>
    <n v="79.599999999999994"/>
    <n v="75.5"/>
    <n v="16795.599999999999"/>
    <n v="17138.5"/>
    <m/>
    <m/>
    <n v="0"/>
    <n v="0"/>
    <n v="88.655875000000009"/>
    <n v="87.797324840764318"/>
    <n v="70924.700000000012"/>
    <n v="68920.899999999994"/>
    <n v="201"/>
    <n v="256"/>
    <n v="201"/>
    <n v="256"/>
    <n v="5.6"/>
    <n v="5.7"/>
    <n v="1125.5999999999999"/>
    <n v="1459.2"/>
    <n v="105"/>
    <n v="111.4"/>
    <n v="21105"/>
    <n v="28518.400000000001"/>
    <n v="1680"/>
    <n v="1651"/>
    <n v="1680"/>
    <n v="1651"/>
    <n v="8728.7000000000007"/>
    <n v="8255"/>
    <n v="203171.40000000002"/>
    <n v="198699.49999999997"/>
    <n v="267"/>
    <n v="273"/>
    <n v="267"/>
    <n v="273"/>
    <n v="1416.3"/>
    <n v="1493.0000000000002"/>
    <n v="24600.6"/>
    <n v="23474.7"/>
    <n v="1947"/>
    <n v="1924"/>
    <n v="1947"/>
    <n v="1924"/>
    <n v="10145"/>
    <n v="9748"/>
    <n v="227772.00000000003"/>
    <n v="222174.19999999998"/>
    <n v="0"/>
    <n v="0"/>
    <n v="0"/>
    <n v="0"/>
    <s v=""/>
    <s v=""/>
    <s v=""/>
    <s v=""/>
    <n v="11270.6"/>
    <n v="11207.2"/>
    <n v="248877"/>
    <n v="250692.59999999998"/>
  </r>
  <r>
    <x v="5"/>
    <s v="Western Kentucky University "/>
    <m/>
    <n v="157951"/>
    <x v="3"/>
    <n v="2817"/>
    <n v="2851"/>
    <n v="66"/>
    <n v="59"/>
    <n v="2751"/>
    <n v="2792"/>
    <m/>
    <m/>
    <n v="2751"/>
    <n v="2792"/>
    <n v="2751"/>
    <n v="2792"/>
    <n v="617"/>
    <n v="645"/>
    <n v="617"/>
    <n v="645"/>
    <n v="8"/>
    <n v="9"/>
    <n v="8"/>
    <n v="9"/>
    <m/>
    <m/>
    <n v="0"/>
    <n v="0"/>
    <n v="625"/>
    <n v="654"/>
    <n v="625"/>
    <n v="654"/>
    <n v="4.8"/>
    <n v="5"/>
    <n v="2961.6"/>
    <n v="3225"/>
    <n v="5.6"/>
    <n v="5.4"/>
    <n v="44.8"/>
    <n v="48.6"/>
    <m/>
    <m/>
    <n v="0"/>
    <n v="0"/>
    <n v="4.8102400000000003"/>
    <n v="5.0055045871559631"/>
    <n v="3006.4"/>
    <n v="3273.6"/>
    <n v="132.30000000000001"/>
    <n v="128.1"/>
    <n v="81629.100000000006"/>
    <n v="82624.5"/>
    <n v="149.4"/>
    <n v="139.69999999999999"/>
    <n v="1195.2"/>
    <n v="1257.3"/>
    <m/>
    <m/>
    <n v="0"/>
    <n v="0"/>
    <n v="132.51888"/>
    <n v="128.25963302752294"/>
    <n v="82824.3"/>
    <n v="83881.8"/>
    <n v="974"/>
    <n v="894"/>
    <n v="974"/>
    <n v="894"/>
    <n v="40"/>
    <n v="35"/>
    <n v="40"/>
    <n v="35"/>
    <m/>
    <m/>
    <n v="0"/>
    <n v="0"/>
    <n v="1014"/>
    <n v="929"/>
    <n v="1014"/>
    <n v="929"/>
    <n v="5.0999999999999996"/>
    <n v="5"/>
    <n v="4967.3999999999996"/>
    <n v="4470"/>
    <n v="5.6"/>
    <n v="5.3"/>
    <n v="224"/>
    <n v="185.5"/>
    <m/>
    <m/>
    <n v="0"/>
    <n v="0"/>
    <n v="5.1197238658777113"/>
    <n v="5.0113024757804094"/>
    <n v="5191.3999999999996"/>
    <n v="4655.5"/>
    <n v="138.6"/>
    <n v="136.4"/>
    <n v="134996.4"/>
    <n v="121941.6"/>
    <n v="140.30000000000001"/>
    <n v="138"/>
    <n v="5612"/>
    <n v="4830"/>
    <m/>
    <m/>
    <n v="0"/>
    <n v="0"/>
    <n v="138.66706114398423"/>
    <n v="136.46027987082886"/>
    <n v="140608.4"/>
    <n v="126771.6"/>
    <n v="1639"/>
    <n v="1583"/>
    <n v="1639"/>
    <n v="1583"/>
    <n v="5.0017083587553381"/>
    <n v="5.0089071383449149"/>
    <n v="8197.7999999999993"/>
    <n v="7929.1"/>
    <n v="136.32257474069556"/>
    <n v="133.07226784586231"/>
    <n v="223432.7"/>
    <n v="210653.40000000005"/>
    <n v="682"/>
    <n v="722"/>
    <n v="682"/>
    <n v="722"/>
    <n v="247"/>
    <n v="262"/>
    <n v="247"/>
    <n v="262"/>
    <m/>
    <m/>
    <n v="0"/>
    <n v="0"/>
    <n v="929"/>
    <n v="984"/>
    <n v="929"/>
    <n v="984"/>
    <n v="5.7"/>
    <n v="5.4"/>
    <n v="3887.4"/>
    <n v="3898.8"/>
    <n v="6.3"/>
    <n v="6.2"/>
    <n v="1556.1"/>
    <n v="1624.4"/>
    <m/>
    <m/>
    <n v="0"/>
    <n v="0"/>
    <n v="5.8595263724434874"/>
    <n v="5.6130081300813019"/>
    <n v="5443.5"/>
    <n v="5523.2000000000007"/>
    <n v="81.8"/>
    <n v="81.599999999999994"/>
    <n v="55787.6"/>
    <n v="58915.199999999997"/>
    <n v="74.8"/>
    <n v="72.5"/>
    <n v="18475.599999999999"/>
    <n v="18995"/>
    <m/>
    <m/>
    <n v="0"/>
    <n v="0"/>
    <n v="79.938858988159311"/>
    <n v="79.177032520325199"/>
    <n v="74263.199999999997"/>
    <n v="77910.2"/>
    <n v="183"/>
    <n v="225"/>
    <n v="183"/>
    <n v="225"/>
    <n v="6.5"/>
    <n v="6.2"/>
    <n v="1189.5"/>
    <n v="1395"/>
    <n v="113.6"/>
    <n v="128.6"/>
    <n v="20788.8"/>
    <n v="28935"/>
    <n v="2273"/>
    <n v="2261"/>
    <n v="2273"/>
    <n v="2261"/>
    <n v="11816.4"/>
    <n v="11593.8"/>
    <n v="272413.09999999998"/>
    <n v="263481.3"/>
    <n v="295"/>
    <n v="306"/>
    <n v="295"/>
    <n v="306"/>
    <n v="1824.8999999999999"/>
    <n v="1858.5"/>
    <n v="25282.799999999999"/>
    <n v="25082.3"/>
    <n v="2568"/>
    <n v="2567"/>
    <n v="2568"/>
    <n v="2567"/>
    <n v="13641.3"/>
    <n v="13452.3"/>
    <n v="297695.89999999997"/>
    <n v="288563.59999999998"/>
    <n v="0"/>
    <n v="0"/>
    <n v="0"/>
    <n v="0"/>
    <s v=""/>
    <s v=""/>
    <s v=""/>
    <s v=""/>
    <n v="14830.8"/>
    <n v="14847.300000000001"/>
    <n v="318484.7"/>
    <n v="317498.60000000003"/>
  </r>
  <r>
    <x v="5"/>
    <s v="Kentucky State University "/>
    <m/>
    <n v="157058"/>
    <x v="4"/>
    <n v="276"/>
    <n v="315"/>
    <n v="3"/>
    <n v="4"/>
    <n v="273"/>
    <n v="311"/>
    <m/>
    <m/>
    <n v="273"/>
    <n v="311"/>
    <n v="273"/>
    <n v="311"/>
    <n v="7"/>
    <n v="12"/>
    <n v="7"/>
    <n v="12"/>
    <m/>
    <m/>
    <n v="0"/>
    <n v="0"/>
    <m/>
    <m/>
    <n v="0"/>
    <n v="0"/>
    <n v="7"/>
    <n v="12"/>
    <n v="7"/>
    <n v="12"/>
    <n v="5"/>
    <n v="5.5"/>
    <n v="35"/>
    <n v="66"/>
    <m/>
    <m/>
    <n v="0"/>
    <n v="0"/>
    <m/>
    <m/>
    <n v="0"/>
    <n v="0"/>
    <n v="5"/>
    <n v="5.5"/>
    <n v="35"/>
    <n v="66"/>
    <n v="139.4"/>
    <n v="145"/>
    <n v="975.80000000000007"/>
    <n v="1740"/>
    <m/>
    <m/>
    <n v="0"/>
    <n v="0"/>
    <m/>
    <m/>
    <n v="0"/>
    <n v="0"/>
    <n v="139.4"/>
    <n v="145"/>
    <n v="975.80000000000007"/>
    <n v="1740"/>
    <n v="123"/>
    <n v="125"/>
    <n v="123"/>
    <n v="125"/>
    <m/>
    <n v="2"/>
    <n v="0"/>
    <n v="2"/>
    <m/>
    <m/>
    <n v="0"/>
    <n v="0"/>
    <n v="123"/>
    <n v="127"/>
    <n v="123"/>
    <n v="127"/>
    <n v="5.7"/>
    <n v="5"/>
    <n v="701.1"/>
    <n v="625"/>
    <m/>
    <n v="7.5"/>
    <n v="0"/>
    <n v="15"/>
    <m/>
    <m/>
    <n v="0"/>
    <n v="0"/>
    <n v="5.7"/>
    <n v="5.0393700787401574"/>
    <n v="701.1"/>
    <n v="640"/>
    <n v="154.69999999999999"/>
    <n v="147.19999999999999"/>
    <n v="19028.099999999999"/>
    <n v="18400"/>
    <m/>
    <n v="159"/>
    <n v="0"/>
    <n v="318"/>
    <m/>
    <m/>
    <n v="0"/>
    <n v="0"/>
    <n v="154.69999999999999"/>
    <n v="147.38582677165354"/>
    <n v="19028.099999999999"/>
    <n v="18718"/>
    <n v="130"/>
    <n v="139"/>
    <n v="130"/>
    <n v="139"/>
    <n v="5.6623076923076923"/>
    <n v="5.0791366906474824"/>
    <n v="736.1"/>
    <n v="706"/>
    <n v="153.87615384615384"/>
    <n v="147.17985611510792"/>
    <n v="20003.899999999998"/>
    <n v="20458"/>
    <n v="85"/>
    <n v="89"/>
    <n v="85"/>
    <n v="89"/>
    <n v="32"/>
    <n v="42"/>
    <n v="32"/>
    <n v="42"/>
    <m/>
    <m/>
    <n v="0"/>
    <n v="0"/>
    <n v="117"/>
    <n v="131"/>
    <n v="117"/>
    <n v="131"/>
    <n v="5.7"/>
    <n v="5.4"/>
    <n v="484.5"/>
    <n v="480.6"/>
    <n v="6.7"/>
    <n v="7"/>
    <n v="214.4"/>
    <n v="294"/>
    <m/>
    <m/>
    <n v="0"/>
    <n v="0"/>
    <n v="5.9735042735042736"/>
    <n v="5.9129770992366417"/>
    <n v="698.9"/>
    <n v="774.6"/>
    <n v="86.8"/>
    <n v="82.6"/>
    <n v="7378"/>
    <n v="7351.4"/>
    <n v="88.1"/>
    <n v="73.5"/>
    <n v="2819.2"/>
    <n v="3087"/>
    <m/>
    <m/>
    <n v="0"/>
    <n v="0"/>
    <n v="87.155555555555566"/>
    <n v="79.682442748091603"/>
    <n v="10197.200000000001"/>
    <n v="10438.4"/>
    <n v="26"/>
    <n v="41"/>
    <n v="26"/>
    <n v="41"/>
    <n v="5.6"/>
    <n v="6.4"/>
    <n v="145.6"/>
    <n v="262.40000000000003"/>
    <n v="110.5"/>
    <n v="125.9"/>
    <n v="2873"/>
    <n v="5161.9000000000005"/>
    <n v="215"/>
    <n v="226"/>
    <n v="215"/>
    <n v="226"/>
    <n v="1220.5999999999999"/>
    <n v="1171.5999999999999"/>
    <n v="27381.899999999998"/>
    <n v="27491.4"/>
    <n v="32"/>
    <n v="44"/>
    <n v="32"/>
    <n v="44"/>
    <n v="214.4"/>
    <n v="309"/>
    <n v="2819.2"/>
    <n v="3405"/>
    <n v="247"/>
    <n v="270"/>
    <n v="247"/>
    <n v="270"/>
    <n v="1435"/>
    <n v="1480.6"/>
    <n v="30201.1"/>
    <n v="30896.400000000001"/>
    <n v="0"/>
    <n v="0"/>
    <n v="0"/>
    <n v="0"/>
    <s v=""/>
    <s v=""/>
    <s v=""/>
    <s v=""/>
    <n v="1580.6"/>
    <n v="1743"/>
    <n v="33074.1"/>
    <n v="36058.300000000003"/>
  </r>
  <r>
    <x v="5"/>
    <s v="Bluegrass Community and Technical College"/>
    <m/>
    <n v="157173"/>
    <x v="7"/>
    <n v="1309"/>
    <n v="1272"/>
    <n v="94"/>
    <n v="57"/>
    <n v="1215"/>
    <n v="1215"/>
    <m/>
    <m/>
    <n v="1215"/>
    <n v="1176"/>
    <n v="1215"/>
    <n v="1176"/>
    <n v="86"/>
    <n v="91"/>
    <n v="86"/>
    <n v="91"/>
    <n v="14"/>
    <n v="11"/>
    <n v="14"/>
    <n v="11"/>
    <m/>
    <m/>
    <n v="0"/>
    <n v="0"/>
    <n v="100"/>
    <n v="102"/>
    <n v="100"/>
    <n v="102"/>
    <n v="3.7"/>
    <n v="3.8"/>
    <n v="318.2"/>
    <n v="345.8"/>
    <n v="4.5"/>
    <n v="4.9000000000000004"/>
    <n v="63"/>
    <n v="53.900000000000006"/>
    <m/>
    <m/>
    <n v="0"/>
    <n v="0"/>
    <n v="3.8119999999999998"/>
    <n v="3.9186274509803924"/>
    <n v="381.2"/>
    <n v="399.70000000000005"/>
    <n v="77.599999999999994"/>
    <n v="75.099999999999994"/>
    <n v="6673.5999999999995"/>
    <n v="6834.0999999999995"/>
    <n v="80.2"/>
    <n v="81.7"/>
    <n v="1122.8"/>
    <n v="898.7"/>
    <m/>
    <m/>
    <n v="0"/>
    <n v="0"/>
    <n v="77.963999999999999"/>
    <n v="75.811764705882339"/>
    <n v="7796.4"/>
    <n v="7732.7999999999984"/>
    <n v="289"/>
    <n v="295"/>
    <n v="289"/>
    <n v="295"/>
    <n v="138"/>
    <n v="142"/>
    <n v="138"/>
    <n v="142"/>
    <m/>
    <m/>
    <n v="0"/>
    <n v="0"/>
    <n v="427"/>
    <n v="437"/>
    <n v="427"/>
    <n v="437"/>
    <n v="4.5999999999999996"/>
    <n v="4.3"/>
    <n v="1329.3999999999999"/>
    <n v="1268.5"/>
    <n v="5.2"/>
    <n v="5.5"/>
    <n v="717.6"/>
    <n v="781"/>
    <m/>
    <m/>
    <n v="0"/>
    <n v="0"/>
    <n v="4.7939110070257609"/>
    <n v="4.6899313501144162"/>
    <n v="2047"/>
    <n v="2049.5"/>
    <n v="87"/>
    <n v="83.2"/>
    <n v="25143"/>
    <n v="24544"/>
    <n v="84.1"/>
    <n v="89.9"/>
    <n v="11605.8"/>
    <n v="12765.800000000001"/>
    <m/>
    <m/>
    <n v="0"/>
    <n v="0"/>
    <n v="86.062763466042156"/>
    <n v="85.377116704805502"/>
    <n v="36748.800000000003"/>
    <n v="37309.800000000003"/>
    <n v="527"/>
    <n v="539"/>
    <n v="527"/>
    <n v="539"/>
    <n v="4.6075901328273243"/>
    <n v="4.5439703153988864"/>
    <n v="2428.1999999999998"/>
    <n v="2449.1999999999998"/>
    <n v="84.525996204933591"/>
    <n v="83.566975881261598"/>
    <n v="44545.200000000004"/>
    <n v="45042.6"/>
    <n v="381"/>
    <n v="349"/>
    <n v="381"/>
    <n v="349"/>
    <n v="130"/>
    <n v="108"/>
    <n v="130"/>
    <n v="108"/>
    <m/>
    <m/>
    <n v="0"/>
    <n v="0"/>
    <n v="511"/>
    <n v="457"/>
    <n v="511"/>
    <n v="457"/>
    <n v="5.7"/>
    <n v="6.1"/>
    <n v="2171.7000000000003"/>
    <n v="2128.9"/>
    <n v="4.8"/>
    <n v="5.8"/>
    <n v="624"/>
    <n v="626.4"/>
    <m/>
    <m/>
    <n v="0"/>
    <n v="0"/>
    <n v="5.4710371819960866"/>
    <n v="6.0291028446389499"/>
    <n v="2795.7000000000003"/>
    <n v="2755.3"/>
    <n v="53.3"/>
    <n v="60.1"/>
    <n v="20307.3"/>
    <n v="20974.9"/>
    <n v="58.8"/>
    <n v="60.4"/>
    <n v="7644"/>
    <n v="6523.2"/>
    <m/>
    <m/>
    <n v="0"/>
    <n v="0"/>
    <n v="54.699217221135029"/>
    <n v="60.170897155361054"/>
    <n v="27951.3"/>
    <n v="27498.100000000002"/>
    <n v="177"/>
    <n v="180"/>
    <n v="177"/>
    <n v="180"/>
    <n v="5.3"/>
    <n v="5"/>
    <n v="938.1"/>
    <n v="900"/>
    <n v="77.599999999999994"/>
    <n v="81.2"/>
    <n v="13735.199999999999"/>
    <n v="14616"/>
    <n v="756"/>
    <n v="735"/>
    <n v="756"/>
    <n v="735"/>
    <n v="3819.3"/>
    <n v="3743.2"/>
    <n v="52123.899999999994"/>
    <n v="52353"/>
    <n v="282"/>
    <n v="261"/>
    <n v="282"/>
    <n v="261"/>
    <n v="1404.6"/>
    <n v="1461.3"/>
    <n v="20372.599999999999"/>
    <n v="20187.7"/>
    <n v="1038"/>
    <n v="996"/>
    <n v="1038"/>
    <n v="996"/>
    <n v="5223.8999999999996"/>
    <n v="5204.5"/>
    <n v="72496.5"/>
    <n v="72540.7"/>
    <n v="0"/>
    <n v="0"/>
    <n v="0"/>
    <n v="0"/>
    <s v=""/>
    <s v=""/>
    <s v=""/>
    <s v=""/>
    <n v="6162"/>
    <n v="6104.5"/>
    <n v="86231.7"/>
    <n v="87156.7"/>
  </r>
  <r>
    <x v="5"/>
    <s v="Jefferson Community and Technical College "/>
    <m/>
    <n v="156921"/>
    <x v="7"/>
    <n v="1480"/>
    <n v="1393"/>
    <n v="216"/>
    <n v="117"/>
    <n v="1264"/>
    <n v="1276"/>
    <m/>
    <m/>
    <n v="1264"/>
    <n v="1165"/>
    <n v="1264"/>
    <n v="1165"/>
    <n v="62"/>
    <n v="56"/>
    <n v="62"/>
    <n v="56"/>
    <n v="23"/>
    <n v="23"/>
    <n v="23"/>
    <n v="23"/>
    <m/>
    <m/>
    <n v="0"/>
    <n v="0"/>
    <n v="85"/>
    <n v="79"/>
    <n v="85"/>
    <n v="79"/>
    <n v="4.7"/>
    <n v="4.8"/>
    <n v="291.40000000000003"/>
    <n v="268.8"/>
    <n v="4.8"/>
    <n v="4.8"/>
    <n v="110.39999999999999"/>
    <n v="110.39999999999999"/>
    <m/>
    <m/>
    <n v="0"/>
    <n v="0"/>
    <n v="4.7270588235294122"/>
    <n v="4.8"/>
    <n v="401.8"/>
    <n v="379.2"/>
    <n v="72.5"/>
    <n v="74.7"/>
    <n v="4495"/>
    <n v="4183.2"/>
    <n v="75.7"/>
    <n v="66"/>
    <n v="1741.1000000000001"/>
    <n v="1518"/>
    <m/>
    <m/>
    <n v="0"/>
    <n v="0"/>
    <n v="73.365882352941185"/>
    <n v="72.167088607594934"/>
    <n v="6236.1"/>
    <n v="5701.2"/>
    <n v="196"/>
    <n v="221"/>
    <n v="196"/>
    <n v="221"/>
    <n v="140"/>
    <n v="130"/>
    <n v="140"/>
    <n v="130"/>
    <m/>
    <m/>
    <n v="0"/>
    <n v="0"/>
    <n v="336"/>
    <n v="351"/>
    <n v="336"/>
    <n v="351"/>
    <n v="5.2"/>
    <n v="4.8"/>
    <n v="1019.2"/>
    <n v="1060.8"/>
    <n v="5.9"/>
    <n v="5.6"/>
    <n v="826"/>
    <n v="728"/>
    <m/>
    <m/>
    <n v="0"/>
    <n v="0"/>
    <n v="5.4916666666666671"/>
    <n v="5.0962962962962965"/>
    <n v="1845.2000000000003"/>
    <n v="1788.8000000000002"/>
    <n v="88"/>
    <n v="87.8"/>
    <n v="17248"/>
    <n v="19403.8"/>
    <n v="85.2"/>
    <n v="87.8"/>
    <n v="11928"/>
    <n v="11414"/>
    <m/>
    <m/>
    <n v="0"/>
    <n v="0"/>
    <n v="86.833333333333329"/>
    <n v="87.8"/>
    <n v="29176"/>
    <n v="30817.8"/>
    <n v="421"/>
    <n v="430"/>
    <n v="421"/>
    <n v="430"/>
    <n v="5.3372921615201907"/>
    <n v="5.0418604651162795"/>
    <n v="2247.0000000000005"/>
    <n v="2168"/>
    <n v="84.114251781472674"/>
    <n v="84.927906976744183"/>
    <n v="35412.1"/>
    <n v="36519"/>
    <n v="367"/>
    <n v="299"/>
    <n v="367"/>
    <n v="299"/>
    <n v="174"/>
    <n v="166"/>
    <n v="174"/>
    <n v="166"/>
    <m/>
    <m/>
    <n v="0"/>
    <n v="0"/>
    <n v="541"/>
    <n v="465"/>
    <n v="541"/>
    <n v="465"/>
    <n v="6.2"/>
    <n v="5.9"/>
    <n v="2275.4"/>
    <n v="1764.1000000000001"/>
    <n v="5.2"/>
    <n v="5"/>
    <n v="904.80000000000007"/>
    <n v="830"/>
    <m/>
    <m/>
    <n v="0"/>
    <n v="0"/>
    <n v="5.8783733826247691"/>
    <n v="5.5787096774193552"/>
    <n v="3180.2000000000003"/>
    <n v="2594.1000000000004"/>
    <n v="51.5"/>
    <n v="57.7"/>
    <n v="18900.5"/>
    <n v="17252.3"/>
    <n v="56.3"/>
    <n v="56.2"/>
    <n v="9796.1999999999989"/>
    <n v="9329.2000000000007"/>
    <m/>
    <m/>
    <n v="0"/>
    <n v="0"/>
    <n v="53.043807763401105"/>
    <n v="57.164516129032258"/>
    <n v="28696.699999999997"/>
    <n v="26581.5"/>
    <n v="302"/>
    <n v="270"/>
    <n v="302"/>
    <n v="270"/>
    <n v="5.9"/>
    <n v="5.4"/>
    <n v="1781.8000000000002"/>
    <n v="1458"/>
    <n v="82.2"/>
    <n v="81.599999999999994"/>
    <n v="24824.400000000001"/>
    <n v="22032"/>
    <n v="625"/>
    <n v="576"/>
    <n v="625"/>
    <n v="576"/>
    <n v="3586"/>
    <n v="3093.7"/>
    <n v="40643.5"/>
    <n v="40839.300000000003"/>
    <n v="337"/>
    <n v="319"/>
    <n v="337"/>
    <n v="319"/>
    <n v="1841.2"/>
    <n v="1668.4"/>
    <n v="23465.3"/>
    <n v="22261.200000000001"/>
    <n v="962"/>
    <n v="895"/>
    <n v="962"/>
    <n v="895"/>
    <n v="5427.2"/>
    <n v="4762.1000000000004"/>
    <n v="64108.800000000003"/>
    <n v="63100.5"/>
    <n v="0"/>
    <n v="0"/>
    <n v="0"/>
    <n v="0"/>
    <s v=""/>
    <s v=""/>
    <s v=""/>
    <s v=""/>
    <n v="7209.0000000000009"/>
    <n v="6220.1"/>
    <n v="88933.2"/>
    <n v="85132.5"/>
  </r>
  <r>
    <x v="5"/>
    <s v="Ashland Community and Technical College"/>
    <s v="Met the criteria for Two-Year 3 in 2017-18."/>
    <n v="156231"/>
    <x v="8"/>
    <n v="353"/>
    <n v="383"/>
    <n v="22"/>
    <n v="51"/>
    <n v="331"/>
    <n v="332"/>
    <m/>
    <m/>
    <n v="331"/>
    <n v="355"/>
    <n v="331"/>
    <n v="355"/>
    <n v="39"/>
    <n v="36"/>
    <n v="39"/>
    <n v="36"/>
    <n v="6"/>
    <n v="10"/>
    <n v="6"/>
    <n v="10"/>
    <m/>
    <m/>
    <n v="0"/>
    <n v="0"/>
    <n v="45"/>
    <n v="46"/>
    <n v="45"/>
    <n v="46"/>
    <n v="3.4"/>
    <n v="4.7"/>
    <n v="132.6"/>
    <n v="169.20000000000002"/>
    <n v="4"/>
    <n v="3.9"/>
    <n v="24"/>
    <n v="39"/>
    <m/>
    <m/>
    <n v="0"/>
    <n v="0"/>
    <n v="3.48"/>
    <n v="4.5260869565217394"/>
    <n v="156.6"/>
    <n v="208.20000000000002"/>
    <n v="77.2"/>
    <n v="85.1"/>
    <n v="3010.8"/>
    <n v="3063.6"/>
    <n v="69.2"/>
    <n v="64"/>
    <n v="415.20000000000005"/>
    <n v="640"/>
    <m/>
    <m/>
    <n v="0"/>
    <n v="0"/>
    <n v="76.13333333333334"/>
    <n v="80.513043478260869"/>
    <n v="3426.0000000000005"/>
    <n v="3703.6"/>
    <n v="81"/>
    <n v="81"/>
    <n v="81"/>
    <n v="81"/>
    <n v="19"/>
    <n v="21"/>
    <n v="19"/>
    <n v="21"/>
    <m/>
    <m/>
    <n v="0"/>
    <n v="0"/>
    <n v="100"/>
    <n v="102"/>
    <n v="100"/>
    <n v="102"/>
    <n v="4.4000000000000004"/>
    <n v="4.5999999999999996"/>
    <n v="356.40000000000003"/>
    <n v="372.59999999999997"/>
    <n v="3.4"/>
    <n v="4.8"/>
    <n v="64.599999999999994"/>
    <n v="100.8"/>
    <m/>
    <m/>
    <n v="0"/>
    <n v="0"/>
    <n v="4.21"/>
    <n v="4.6411764705882348"/>
    <n v="421"/>
    <n v="473.4"/>
    <n v="86.4"/>
    <n v="84.7"/>
    <n v="6998.4000000000005"/>
    <n v="6860.7"/>
    <n v="74.7"/>
    <n v="93.2"/>
    <n v="1419.3"/>
    <n v="1957.2"/>
    <m/>
    <m/>
    <n v="0"/>
    <n v="0"/>
    <n v="84.177000000000007"/>
    <n v="86.45"/>
    <n v="8417.7000000000007"/>
    <n v="8817.9"/>
    <n v="145"/>
    <n v="148"/>
    <n v="145"/>
    <n v="148"/>
    <n v="3.9834482758620693"/>
    <n v="4.6054054054054054"/>
    <n v="577.6"/>
    <n v="681.6"/>
    <n v="81.680689655172415"/>
    <n v="84.604729729729726"/>
    <n v="11843.7"/>
    <n v="12521.5"/>
    <n v="75"/>
    <n v="90"/>
    <n v="75"/>
    <n v="90"/>
    <n v="25"/>
    <n v="17"/>
    <n v="25"/>
    <n v="17"/>
    <m/>
    <m/>
    <n v="0"/>
    <n v="0"/>
    <n v="100"/>
    <n v="107"/>
    <n v="100"/>
    <n v="107"/>
    <n v="4.7"/>
    <n v="5.2"/>
    <n v="352.5"/>
    <n v="468"/>
    <n v="4.2"/>
    <n v="4.5"/>
    <n v="105"/>
    <n v="76.5"/>
    <m/>
    <m/>
    <n v="0"/>
    <n v="0"/>
    <n v="4.5750000000000002"/>
    <n v="5.0887850467289724"/>
    <n v="457.5"/>
    <n v="544.5"/>
    <n v="66.900000000000006"/>
    <n v="67.3"/>
    <n v="5017.5"/>
    <n v="6057"/>
    <n v="55.4"/>
    <n v="53.5"/>
    <n v="1385"/>
    <n v="909.5"/>
    <m/>
    <m/>
    <n v="0"/>
    <n v="0"/>
    <n v="64.025000000000006"/>
    <n v="65.107476635514018"/>
    <n v="6402.5000000000009"/>
    <n v="6966.5"/>
    <n v="86"/>
    <n v="100"/>
    <n v="86"/>
    <n v="100"/>
    <n v="4.5999999999999996"/>
    <n v="4.7"/>
    <n v="395.59999999999997"/>
    <n v="470"/>
    <n v="75.8"/>
    <n v="80.099999999999994"/>
    <n v="6518.8"/>
    <n v="8009.9999999999991"/>
    <n v="195"/>
    <n v="207"/>
    <n v="195"/>
    <n v="207"/>
    <n v="841.5"/>
    <n v="1009.8"/>
    <n v="15026.7"/>
    <n v="15981.3"/>
    <n v="50"/>
    <n v="48"/>
    <n v="50"/>
    <n v="48"/>
    <n v="193.6"/>
    <n v="216.3"/>
    <n v="3219.5"/>
    <n v="3506.7"/>
    <n v="245"/>
    <n v="255"/>
    <n v="245"/>
    <n v="255"/>
    <n v="1035.0999999999999"/>
    <n v="1226.0999999999999"/>
    <n v="18246.2"/>
    <n v="19488"/>
    <n v="0"/>
    <n v="0"/>
    <n v="0"/>
    <n v="0"/>
    <s v=""/>
    <s v=""/>
    <s v=""/>
    <s v=""/>
    <n v="1430.6999999999998"/>
    <n v="1696.1"/>
    <n v="24765"/>
    <n v="27498"/>
  </r>
  <r>
    <x v="5"/>
    <s v="Big Sandy Community and Technical College "/>
    <m/>
    <n v="157553"/>
    <x v="8"/>
    <n v="522"/>
    <n v="574"/>
    <n v="65"/>
    <n v="102"/>
    <n v="457"/>
    <n v="472"/>
    <m/>
    <m/>
    <n v="457"/>
    <n v="461"/>
    <n v="457"/>
    <n v="461"/>
    <n v="28"/>
    <n v="42"/>
    <n v="28"/>
    <n v="42"/>
    <n v="23"/>
    <n v="21"/>
    <n v="23"/>
    <n v="21"/>
    <m/>
    <m/>
    <n v="0"/>
    <n v="0"/>
    <n v="51"/>
    <n v="63"/>
    <n v="51"/>
    <n v="63"/>
    <n v="3.1"/>
    <n v="3"/>
    <n v="86.8"/>
    <n v="126"/>
    <n v="3.5"/>
    <n v="3.9"/>
    <n v="80.5"/>
    <n v="81.899999999999991"/>
    <m/>
    <m/>
    <n v="0"/>
    <n v="0"/>
    <n v="3.2803921568627454"/>
    <n v="3.3"/>
    <n v="167.3"/>
    <n v="207.89999999999998"/>
    <n v="73.2"/>
    <n v="70.7"/>
    <n v="2049.6"/>
    <n v="2969.4"/>
    <n v="46.9"/>
    <n v="65.7"/>
    <n v="1078.7"/>
    <n v="1379.7"/>
    <m/>
    <m/>
    <n v="0"/>
    <n v="0"/>
    <n v="61.339215686274514"/>
    <n v="69.033333333333346"/>
    <n v="3128.3"/>
    <n v="4349.1000000000004"/>
    <n v="99"/>
    <n v="93"/>
    <n v="99"/>
    <n v="93"/>
    <n v="19"/>
    <n v="11"/>
    <n v="19"/>
    <n v="11"/>
    <m/>
    <m/>
    <n v="0"/>
    <n v="0"/>
    <n v="118"/>
    <n v="104"/>
    <n v="118"/>
    <n v="104"/>
    <n v="4.4000000000000004"/>
    <n v="4.7"/>
    <n v="435.6"/>
    <n v="437.1"/>
    <n v="6.6"/>
    <n v="5"/>
    <n v="125.39999999999999"/>
    <n v="55"/>
    <m/>
    <m/>
    <n v="0"/>
    <n v="0"/>
    <n v="4.7542372881355934"/>
    <n v="4.7317307692307695"/>
    <n v="561"/>
    <n v="492.1"/>
    <n v="88.7"/>
    <n v="92.2"/>
    <n v="8781.3000000000011"/>
    <n v="8574.6"/>
    <n v="91.4"/>
    <n v="84.5"/>
    <n v="1736.6000000000001"/>
    <n v="929.5"/>
    <m/>
    <m/>
    <n v="0"/>
    <n v="0"/>
    <n v="89.134745762711873"/>
    <n v="91.385576923076925"/>
    <n v="10517.900000000001"/>
    <n v="9504.1"/>
    <n v="169"/>
    <n v="167"/>
    <n v="169"/>
    <n v="167"/>
    <n v="4.3094674556213013"/>
    <n v="4.1916167664670656"/>
    <n v="728.3"/>
    <n v="700"/>
    <n v="80.746745562130187"/>
    <n v="82.953293413173654"/>
    <n v="13646.2"/>
    <n v="13853.2"/>
    <n v="84"/>
    <n v="94"/>
    <n v="84"/>
    <n v="94"/>
    <n v="19"/>
    <n v="16"/>
    <n v="19"/>
    <n v="16"/>
    <m/>
    <m/>
    <n v="0"/>
    <n v="0"/>
    <n v="103"/>
    <n v="110"/>
    <n v="103"/>
    <n v="110"/>
    <n v="5.2"/>
    <n v="5.2"/>
    <n v="436.8"/>
    <n v="488.8"/>
    <n v="5.9"/>
    <n v="5.7"/>
    <n v="112.10000000000001"/>
    <n v="91.2"/>
    <m/>
    <m/>
    <n v="0"/>
    <n v="0"/>
    <n v="5.3291262135922324"/>
    <n v="5.2727272727272725"/>
    <n v="548.9"/>
    <n v="580"/>
    <n v="60.3"/>
    <n v="59.5"/>
    <n v="5065.2"/>
    <n v="5593"/>
    <n v="56.7"/>
    <n v="61.7"/>
    <n v="1077.3"/>
    <n v="987.2"/>
    <m/>
    <m/>
    <n v="0"/>
    <n v="0"/>
    <n v="59.635922330097088"/>
    <n v="59.82"/>
    <n v="6142.5"/>
    <n v="6580.2"/>
    <n v="185"/>
    <n v="184"/>
    <n v="185"/>
    <n v="184"/>
    <n v="4.4000000000000004"/>
    <n v="4.3"/>
    <n v="814.00000000000011"/>
    <n v="791.19999999999993"/>
    <n v="82.8"/>
    <n v="81.5"/>
    <n v="15318"/>
    <n v="14996"/>
    <n v="211"/>
    <n v="229"/>
    <n v="211"/>
    <n v="229"/>
    <n v="959.2"/>
    <n v="1051.9000000000001"/>
    <n v="15896.100000000002"/>
    <n v="17137"/>
    <n v="61"/>
    <n v="48"/>
    <n v="61"/>
    <n v="48"/>
    <n v="318"/>
    <n v="228.09999999999997"/>
    <n v="3892.6000000000004"/>
    <n v="3296.3999999999996"/>
    <n v="272"/>
    <n v="277"/>
    <n v="272"/>
    <n v="277"/>
    <n v="1277.2"/>
    <n v="1280"/>
    <n v="19788.700000000004"/>
    <n v="20433.400000000001"/>
    <n v="0"/>
    <n v="0"/>
    <n v="0"/>
    <n v="0"/>
    <s v=""/>
    <s v=""/>
    <s v=""/>
    <s v=""/>
    <n v="2091.1999999999998"/>
    <n v="2071.1999999999998"/>
    <n v="35106.699999999997"/>
    <n v="35429.4"/>
  </r>
  <r>
    <x v="5"/>
    <s v="Elizabethtown Community and Technical College "/>
    <m/>
    <n v="156648"/>
    <x v="8"/>
    <n v="793"/>
    <n v="782"/>
    <n v="72"/>
    <n v="61"/>
    <n v="721"/>
    <n v="721"/>
    <m/>
    <m/>
    <n v="721"/>
    <n v="704"/>
    <n v="721"/>
    <n v="704"/>
    <n v="72"/>
    <n v="81"/>
    <n v="72"/>
    <n v="81"/>
    <n v="22"/>
    <n v="11"/>
    <n v="22"/>
    <n v="11"/>
    <m/>
    <m/>
    <n v="0"/>
    <n v="0"/>
    <n v="94"/>
    <n v="92"/>
    <n v="94"/>
    <n v="92"/>
    <n v="3.4"/>
    <n v="3.3"/>
    <n v="244.79999999999998"/>
    <n v="267.3"/>
    <n v="3.3"/>
    <n v="3.9"/>
    <n v="72.599999999999994"/>
    <n v="42.9"/>
    <m/>
    <m/>
    <n v="0"/>
    <n v="0"/>
    <n v="3.3765957446808508"/>
    <n v="3.3717391304347823"/>
    <n v="317.39999999999998"/>
    <n v="310.2"/>
    <n v="70.599999999999994"/>
    <n v="69.2"/>
    <n v="5083.2"/>
    <n v="5605.2"/>
    <n v="72.2"/>
    <n v="70.400000000000006"/>
    <n v="1588.4"/>
    <n v="774.40000000000009"/>
    <m/>
    <m/>
    <n v="0"/>
    <n v="0"/>
    <n v="70.97446808510638"/>
    <n v="69.343478260869574"/>
    <n v="6671.5999999999995"/>
    <n v="6379.6"/>
    <n v="225"/>
    <n v="212"/>
    <n v="225"/>
    <n v="212"/>
    <n v="92"/>
    <n v="89"/>
    <n v="92"/>
    <n v="89"/>
    <m/>
    <m/>
    <n v="0"/>
    <n v="0"/>
    <n v="317"/>
    <n v="301"/>
    <n v="317"/>
    <n v="301"/>
    <n v="4.7"/>
    <n v="4.4000000000000004"/>
    <n v="1057.5"/>
    <n v="932.80000000000007"/>
    <n v="5.5"/>
    <n v="5.2"/>
    <n v="506"/>
    <n v="462.8"/>
    <m/>
    <m/>
    <n v="0"/>
    <n v="0"/>
    <n v="4.9321766561514195"/>
    <n v="4.6365448504983391"/>
    <n v="1563.5"/>
    <n v="1395.6000000000001"/>
    <n v="85.5"/>
    <n v="84.9"/>
    <n v="19237.5"/>
    <n v="17998.800000000003"/>
    <n v="89.4"/>
    <n v="88.1"/>
    <n v="8224.8000000000011"/>
    <n v="7840.9"/>
    <m/>
    <m/>
    <n v="0"/>
    <n v="0"/>
    <n v="86.631861198738179"/>
    <n v="85.846179401993368"/>
    <n v="27462.300000000003"/>
    <n v="25839.700000000004"/>
    <n v="411"/>
    <n v="393"/>
    <n v="411"/>
    <n v="393"/>
    <n v="4.5763990267639905"/>
    <n v="4.3404580152671759"/>
    <n v="1880.9"/>
    <n v="1705.8000000000002"/>
    <n v="83.050851581508525"/>
    <n v="81.982951653944028"/>
    <n v="34133.9"/>
    <n v="32219.300000000003"/>
    <n v="122"/>
    <n v="120"/>
    <n v="122"/>
    <n v="120"/>
    <n v="69"/>
    <n v="76"/>
    <n v="69"/>
    <n v="76"/>
    <m/>
    <m/>
    <n v="0"/>
    <n v="0"/>
    <n v="191"/>
    <n v="196"/>
    <n v="191"/>
    <n v="196"/>
    <n v="4.9000000000000004"/>
    <n v="5"/>
    <n v="597.80000000000007"/>
    <n v="600"/>
    <n v="4.9000000000000004"/>
    <n v="5.2"/>
    <n v="338.1"/>
    <n v="395.2"/>
    <m/>
    <m/>
    <n v="0"/>
    <n v="0"/>
    <n v="4.9000000000000004"/>
    <n v="5.0775510204081638"/>
    <n v="935.90000000000009"/>
    <n v="995.2"/>
    <n v="55.6"/>
    <n v="55.5"/>
    <n v="6783.2"/>
    <n v="6660"/>
    <n v="59.4"/>
    <n v="60.3"/>
    <n v="4098.5999999999995"/>
    <n v="4582.8"/>
    <m/>
    <m/>
    <n v="0"/>
    <n v="0"/>
    <n v="56.972774869109941"/>
    <n v="57.361224489795916"/>
    <n v="10881.8"/>
    <n v="11242.8"/>
    <n v="119"/>
    <n v="115"/>
    <n v="119"/>
    <n v="115"/>
    <n v="5.0999999999999996"/>
    <n v="4.7"/>
    <n v="606.9"/>
    <n v="540.5"/>
    <n v="74.7"/>
    <n v="72.099999999999994"/>
    <n v="8889.3000000000011"/>
    <n v="8291.5"/>
    <n v="419"/>
    <n v="413"/>
    <n v="419"/>
    <n v="413"/>
    <n v="1900.1"/>
    <n v="1800.1000000000001"/>
    <n v="31103.9"/>
    <n v="30264.000000000004"/>
    <n v="183"/>
    <n v="176"/>
    <n v="183"/>
    <n v="176"/>
    <n v="916.7"/>
    <n v="900.9"/>
    <n v="13911.8"/>
    <n v="13198.099999999999"/>
    <n v="602"/>
    <n v="589"/>
    <n v="602"/>
    <n v="589"/>
    <n v="2816.8"/>
    <n v="2701"/>
    <n v="45015.7"/>
    <n v="43462.100000000006"/>
    <n v="0"/>
    <n v="0"/>
    <n v="0"/>
    <n v="0"/>
    <s v=""/>
    <s v=""/>
    <s v=""/>
    <s v=""/>
    <n v="3423.7000000000003"/>
    <n v="3241.5"/>
    <n v="53905"/>
    <n v="51753.600000000006"/>
  </r>
  <r>
    <x v="5"/>
    <s v="Hopkinsville Community College "/>
    <s v="Reclassified: Met the criteria for Two-Year 3 in 2015-16, 2016-17, and 2017-18."/>
    <n v="156860"/>
    <x v="9"/>
    <n v="524"/>
    <n v="537"/>
    <n v="81"/>
    <n v="94"/>
    <n v="443"/>
    <n v="443"/>
    <m/>
    <m/>
    <n v="443"/>
    <n v="468"/>
    <n v="443"/>
    <n v="468"/>
    <n v="60"/>
    <n v="55"/>
    <n v="60"/>
    <n v="55"/>
    <n v="4"/>
    <n v="8"/>
    <n v="4"/>
    <n v="8"/>
    <m/>
    <m/>
    <n v="0"/>
    <n v="0"/>
    <n v="64"/>
    <n v="63"/>
    <n v="64"/>
    <n v="63"/>
    <n v="2.8"/>
    <n v="2.8"/>
    <n v="168"/>
    <n v="154"/>
    <n v="2.2999999999999998"/>
    <n v="4.5999999999999996"/>
    <n v="9.1999999999999993"/>
    <n v="36.799999999999997"/>
    <m/>
    <m/>
    <n v="0"/>
    <n v="0"/>
    <n v="2.7687499999999998"/>
    <n v="3.0285714285714289"/>
    <n v="177.2"/>
    <n v="190.8"/>
    <n v="69"/>
    <n v="66.5"/>
    <n v="4140"/>
    <n v="3657.5"/>
    <n v="57.3"/>
    <n v="62.6"/>
    <n v="229.2"/>
    <n v="500.8"/>
    <m/>
    <m/>
    <n v="0"/>
    <n v="0"/>
    <n v="68.268749999999997"/>
    <n v="66.004761904761907"/>
    <n v="4369.2"/>
    <n v="4158.3"/>
    <n v="71"/>
    <n v="76"/>
    <n v="71"/>
    <n v="76"/>
    <n v="58"/>
    <n v="69"/>
    <n v="58"/>
    <n v="69"/>
    <m/>
    <m/>
    <n v="0"/>
    <n v="0"/>
    <n v="129"/>
    <n v="145"/>
    <n v="129"/>
    <n v="145"/>
    <n v="4.3"/>
    <n v="4.4000000000000004"/>
    <n v="305.3"/>
    <n v="334.40000000000003"/>
    <n v="4.3"/>
    <n v="4.5999999999999996"/>
    <n v="249.39999999999998"/>
    <n v="317.39999999999998"/>
    <m/>
    <m/>
    <n v="0"/>
    <n v="0"/>
    <n v="4.3000000000000007"/>
    <n v="4.4951724137931031"/>
    <n v="554.70000000000005"/>
    <n v="651.79999999999995"/>
    <n v="81.7"/>
    <n v="82"/>
    <n v="5800.7"/>
    <n v="6232"/>
    <n v="78.7"/>
    <n v="75.8"/>
    <n v="4564.6000000000004"/>
    <n v="5230.2"/>
    <m/>
    <m/>
    <n v="0"/>
    <n v="0"/>
    <n v="80.351162790697671"/>
    <n v="79.049655172413793"/>
    <n v="10365.299999999999"/>
    <n v="11462.2"/>
    <n v="193"/>
    <n v="208"/>
    <n v="193"/>
    <n v="208"/>
    <n v="3.7922279792746121"/>
    <n v="4.0509615384615376"/>
    <n v="731.90000000000009"/>
    <n v="842.5999999999998"/>
    <n v="76.344559585492235"/>
    <n v="75.098557692307693"/>
    <n v="14734.500000000002"/>
    <n v="15620.5"/>
    <n v="82"/>
    <n v="84"/>
    <n v="82"/>
    <n v="84"/>
    <n v="81"/>
    <n v="85"/>
    <n v="81"/>
    <n v="85"/>
    <m/>
    <m/>
    <n v="0"/>
    <n v="0"/>
    <n v="163"/>
    <n v="169"/>
    <n v="163"/>
    <n v="169"/>
    <n v="4.0999999999999996"/>
    <n v="4.3"/>
    <n v="336.2"/>
    <n v="361.2"/>
    <n v="3.6"/>
    <n v="3.7"/>
    <n v="291.60000000000002"/>
    <n v="314.5"/>
    <m/>
    <m/>
    <n v="0"/>
    <n v="0"/>
    <n v="3.8515337423312879"/>
    <n v="3.9982248520710062"/>
    <n v="627.79999999999995"/>
    <n v="675.7"/>
    <n v="59.6"/>
    <n v="57.7"/>
    <n v="4887.2"/>
    <n v="4846.8"/>
    <n v="54.3"/>
    <n v="56.7"/>
    <n v="4398.3"/>
    <n v="4819.5"/>
    <m/>
    <m/>
    <n v="0"/>
    <n v="0"/>
    <n v="56.966257668711656"/>
    <n v="57.197041420118339"/>
    <n v="9285.5"/>
    <n v="9666.2999999999993"/>
    <n v="87"/>
    <n v="91"/>
    <n v="87"/>
    <n v="91"/>
    <n v="4.0999999999999996"/>
    <n v="4.3"/>
    <n v="356.7"/>
    <n v="391.3"/>
    <n v="63.6"/>
    <n v="66.3"/>
    <n v="5533.2"/>
    <n v="6033.3"/>
    <n v="213"/>
    <n v="215"/>
    <n v="213"/>
    <n v="215"/>
    <n v="809.5"/>
    <n v="849.6"/>
    <n v="14827.900000000001"/>
    <n v="14736.3"/>
    <n v="143"/>
    <n v="162"/>
    <n v="143"/>
    <n v="162"/>
    <n v="550.20000000000005"/>
    <n v="668.7"/>
    <n v="9192.1"/>
    <n v="10550.5"/>
    <n v="356"/>
    <n v="377"/>
    <n v="356"/>
    <n v="377"/>
    <n v="1359.7"/>
    <n v="1518.3000000000002"/>
    <n v="24020"/>
    <n v="25286.799999999999"/>
    <n v="0"/>
    <n v="0"/>
    <n v="0"/>
    <n v="0"/>
    <s v=""/>
    <s v=""/>
    <s v=""/>
    <s v=""/>
    <n v="1716.4"/>
    <n v="1909.5999999999997"/>
    <n v="29553.200000000001"/>
    <n v="31320.1"/>
  </r>
  <r>
    <x v="5"/>
    <s v="Madisonville Community College"/>
    <s v="Reclassified: Met the criteria for Two-Year 3 in 2015-16, 2016-17, and 2017-18."/>
    <n v="157304"/>
    <x v="9"/>
    <n v="393"/>
    <n v="386"/>
    <n v="17"/>
    <n v="10"/>
    <n v="376"/>
    <n v="376"/>
    <m/>
    <m/>
    <n v="376"/>
    <n v="368"/>
    <n v="376"/>
    <n v="368"/>
    <n v="54"/>
    <n v="65"/>
    <n v="54"/>
    <n v="65"/>
    <n v="17"/>
    <n v="13"/>
    <n v="17"/>
    <n v="13"/>
    <m/>
    <m/>
    <n v="0"/>
    <n v="0"/>
    <n v="71"/>
    <n v="78"/>
    <n v="71"/>
    <n v="78"/>
    <n v="4.0999999999999996"/>
    <n v="4.4000000000000004"/>
    <n v="221.39999999999998"/>
    <n v="286"/>
    <n v="3.6"/>
    <n v="5"/>
    <n v="61.2"/>
    <n v="65"/>
    <m/>
    <m/>
    <n v="0"/>
    <n v="0"/>
    <n v="3.9802816901408447"/>
    <n v="4.5"/>
    <n v="282.59999999999997"/>
    <n v="351"/>
    <n v="81.400000000000006"/>
    <n v="81"/>
    <n v="4395.6000000000004"/>
    <n v="5265"/>
    <n v="79.2"/>
    <n v="89"/>
    <n v="1346.4"/>
    <n v="1157"/>
    <m/>
    <m/>
    <n v="0"/>
    <n v="0"/>
    <n v="80.873239436619713"/>
    <n v="82.333333333333329"/>
    <n v="5742"/>
    <n v="6422"/>
    <n v="72"/>
    <n v="52"/>
    <n v="72"/>
    <n v="52"/>
    <n v="11"/>
    <n v="17"/>
    <n v="11"/>
    <n v="17"/>
    <m/>
    <m/>
    <n v="0"/>
    <n v="0"/>
    <n v="83"/>
    <n v="69"/>
    <n v="83"/>
    <n v="69"/>
    <n v="4.7"/>
    <n v="4.4000000000000004"/>
    <n v="338.40000000000003"/>
    <n v="228.8"/>
    <n v="5.6"/>
    <n v="5.6"/>
    <n v="61.599999999999994"/>
    <n v="95.199999999999989"/>
    <m/>
    <m/>
    <n v="0"/>
    <n v="0"/>
    <n v="4.8192771084337354"/>
    <n v="4.6956521739130439"/>
    <n v="400.00000000000006"/>
    <n v="324.00000000000006"/>
    <n v="87.1"/>
    <n v="79.8"/>
    <n v="6271.2"/>
    <n v="4149.5999999999995"/>
    <n v="97.3"/>
    <n v="78.7"/>
    <n v="1070.3"/>
    <n v="1337.9"/>
    <m/>
    <m/>
    <n v="0"/>
    <n v="0"/>
    <n v="88.451807228915669"/>
    <n v="79.528985507246375"/>
    <n v="7341.5000000000009"/>
    <n v="5487.5"/>
    <n v="154"/>
    <n v="147"/>
    <n v="154"/>
    <n v="147"/>
    <n v="4.4324675324675322"/>
    <n v="4.591836734693878"/>
    <n v="682.59999999999991"/>
    <n v="675.00000000000011"/>
    <n v="84.95779220779221"/>
    <n v="81.017006802721085"/>
    <n v="13083.5"/>
    <n v="11909.5"/>
    <n v="71"/>
    <n v="80"/>
    <n v="71"/>
    <n v="80"/>
    <n v="44"/>
    <n v="32"/>
    <n v="44"/>
    <n v="32"/>
    <m/>
    <m/>
    <n v="0"/>
    <n v="0"/>
    <n v="115"/>
    <n v="112"/>
    <n v="115"/>
    <n v="112"/>
    <n v="5.8"/>
    <n v="6.2"/>
    <n v="411.8"/>
    <n v="496"/>
    <n v="5.3"/>
    <n v="5.0999999999999996"/>
    <n v="233.2"/>
    <n v="163.19999999999999"/>
    <m/>
    <m/>
    <n v="0"/>
    <n v="0"/>
    <n v="5.6086956521739131"/>
    <n v="5.8857142857142861"/>
    <n v="645"/>
    <n v="659.2"/>
    <n v="55"/>
    <n v="54.5"/>
    <n v="3905"/>
    <n v="4360"/>
    <n v="49.9"/>
    <n v="52.6"/>
    <n v="2195.6"/>
    <n v="1683.2"/>
    <m/>
    <m/>
    <n v="0"/>
    <n v="0"/>
    <n v="53.048695652173919"/>
    <n v="53.957142857142856"/>
    <n v="6100.6"/>
    <n v="6043.2"/>
    <n v="107"/>
    <n v="109"/>
    <n v="107"/>
    <n v="109"/>
    <n v="5.2"/>
    <n v="4.5"/>
    <n v="556.4"/>
    <n v="490.5"/>
    <n v="77.400000000000006"/>
    <n v="76"/>
    <n v="8281.8000000000011"/>
    <n v="8284"/>
    <n v="197"/>
    <n v="197"/>
    <n v="197"/>
    <n v="197"/>
    <n v="971.59999999999991"/>
    <n v="1010.8"/>
    <n v="14571.8"/>
    <n v="13774.599999999999"/>
    <n v="72"/>
    <n v="62"/>
    <n v="72"/>
    <n v="62"/>
    <n v="356"/>
    <n v="323.39999999999998"/>
    <n v="4612.2999999999993"/>
    <n v="4178.1000000000004"/>
    <n v="269"/>
    <n v="259"/>
    <n v="269"/>
    <n v="259"/>
    <n v="1327.6"/>
    <n v="1334.1999999999998"/>
    <n v="19184.099999999999"/>
    <n v="17952.699999999997"/>
    <n v="0"/>
    <n v="0"/>
    <n v="0"/>
    <n v="0"/>
    <s v=""/>
    <s v=""/>
    <s v=""/>
    <s v=""/>
    <n v="1884"/>
    <n v="1824.7000000000003"/>
    <n v="27465.9"/>
    <n v="26236.7"/>
  </r>
  <r>
    <x v="5"/>
    <s v="Maysville Community and Technical College "/>
    <m/>
    <n v="157331"/>
    <x v="8"/>
    <n v="402"/>
    <n v="373"/>
    <n v="9"/>
    <n v="-21"/>
    <n v="393"/>
    <n v="394"/>
    <m/>
    <m/>
    <n v="393"/>
    <n v="361"/>
    <n v="393"/>
    <n v="361"/>
    <n v="53"/>
    <n v="59"/>
    <n v="53"/>
    <n v="59"/>
    <n v="21"/>
    <n v="13"/>
    <n v="21"/>
    <n v="13"/>
    <m/>
    <m/>
    <n v="0"/>
    <n v="0"/>
    <n v="74"/>
    <n v="72"/>
    <n v="74"/>
    <n v="72"/>
    <n v="4"/>
    <n v="3.7"/>
    <n v="212"/>
    <n v="218.3"/>
    <n v="4.2"/>
    <n v="3.1"/>
    <n v="88.2"/>
    <n v="40.300000000000004"/>
    <m/>
    <m/>
    <n v="0"/>
    <n v="0"/>
    <n v="4.0567567567567568"/>
    <n v="3.5916666666666668"/>
    <n v="300.2"/>
    <n v="258.60000000000002"/>
    <n v="78.7"/>
    <n v="73.099999999999994"/>
    <n v="4171.1000000000004"/>
    <n v="4312.8999999999996"/>
    <n v="72.400000000000006"/>
    <n v="62.7"/>
    <n v="1520.4"/>
    <n v="815.1"/>
    <m/>
    <m/>
    <n v="0"/>
    <n v="0"/>
    <n v="76.912162162162161"/>
    <n v="71.222222222222229"/>
    <n v="5691.5"/>
    <n v="5128"/>
    <n v="64"/>
    <n v="65"/>
    <n v="64"/>
    <n v="65"/>
    <n v="30"/>
    <n v="32"/>
    <n v="30"/>
    <n v="32"/>
    <m/>
    <m/>
    <n v="0"/>
    <n v="0"/>
    <n v="94"/>
    <n v="97"/>
    <n v="94"/>
    <n v="97"/>
    <n v="4.7"/>
    <n v="4"/>
    <n v="300.8"/>
    <n v="260"/>
    <n v="4.4000000000000004"/>
    <n v="5.0999999999999996"/>
    <n v="132"/>
    <n v="163.19999999999999"/>
    <m/>
    <m/>
    <n v="0"/>
    <n v="0"/>
    <n v="4.6042553191489359"/>
    <n v="4.3628865979381439"/>
    <n v="432.79999999999995"/>
    <n v="423.2"/>
    <n v="89.5"/>
    <n v="85.1"/>
    <n v="5728"/>
    <n v="5531.5"/>
    <n v="81.7"/>
    <n v="80.7"/>
    <n v="2451"/>
    <n v="2582.4"/>
    <m/>
    <m/>
    <n v="0"/>
    <n v="0"/>
    <n v="87.010638297872347"/>
    <n v="83.648453608247422"/>
    <n v="8179.0000000000009"/>
    <n v="8113.9"/>
    <n v="168"/>
    <n v="169"/>
    <n v="168"/>
    <n v="169"/>
    <n v="4.3630952380952381"/>
    <n v="4.0343195266272183"/>
    <n v="733"/>
    <n v="681.79999999999984"/>
    <n v="82.5625"/>
    <n v="78.354437869822476"/>
    <n v="13870.5"/>
    <n v="13241.899999999998"/>
    <n v="94"/>
    <n v="84"/>
    <n v="94"/>
    <n v="84"/>
    <n v="45"/>
    <n v="40"/>
    <n v="45"/>
    <n v="40"/>
    <m/>
    <m/>
    <n v="0"/>
    <n v="0"/>
    <n v="139"/>
    <n v="124"/>
    <n v="139"/>
    <n v="124"/>
    <n v="6"/>
    <n v="5.0999999999999996"/>
    <n v="564"/>
    <n v="428.4"/>
    <n v="5.3"/>
    <n v="5.6"/>
    <n v="238.5"/>
    <n v="224"/>
    <m/>
    <m/>
    <n v="0"/>
    <n v="0"/>
    <n v="5.7733812949640289"/>
    <n v="5.2612903225806447"/>
    <n v="802.5"/>
    <n v="652.4"/>
    <n v="61.3"/>
    <n v="59.5"/>
    <n v="5762.2"/>
    <n v="4998"/>
    <n v="54.3"/>
    <n v="55.5"/>
    <n v="2443.5"/>
    <n v="2220"/>
    <m/>
    <m/>
    <n v="0"/>
    <n v="0"/>
    <n v="59.033812949640293"/>
    <n v="58.20967741935484"/>
    <n v="8205.7000000000007"/>
    <n v="7218"/>
    <n v="86"/>
    <n v="68"/>
    <n v="86"/>
    <n v="68"/>
    <n v="4.8"/>
    <n v="4.9000000000000004"/>
    <n v="412.8"/>
    <n v="333.20000000000005"/>
    <n v="76.099999999999994"/>
    <n v="85"/>
    <n v="6544.5999999999995"/>
    <n v="5780"/>
    <n v="211"/>
    <n v="208"/>
    <n v="211"/>
    <n v="208"/>
    <n v="1076.8"/>
    <n v="906.7"/>
    <n v="15661.3"/>
    <n v="14842.4"/>
    <n v="96"/>
    <n v="85"/>
    <n v="96"/>
    <n v="85"/>
    <n v="458.7"/>
    <n v="427.5"/>
    <n v="6414.9"/>
    <n v="5617.5"/>
    <n v="307"/>
    <n v="293"/>
    <n v="307"/>
    <n v="293"/>
    <n v="1535.5"/>
    <n v="1334.2"/>
    <n v="22076.199999999997"/>
    <n v="20459.900000000001"/>
    <n v="0"/>
    <n v="0"/>
    <n v="0"/>
    <n v="0"/>
    <s v=""/>
    <s v=""/>
    <s v=""/>
    <s v=""/>
    <n v="1948.3"/>
    <n v="1667.3999999999999"/>
    <n v="28620.799999999999"/>
    <n v="26239.899999999998"/>
  </r>
  <r>
    <x v="5"/>
    <s v="Owensboro Community and Technical College "/>
    <m/>
    <n v="247940"/>
    <x v="8"/>
    <n v="543"/>
    <n v="585"/>
    <n v="48"/>
    <n v="90"/>
    <n v="495"/>
    <n v="495"/>
    <m/>
    <m/>
    <n v="495"/>
    <n v="535"/>
    <n v="495"/>
    <n v="535"/>
    <n v="160"/>
    <n v="170"/>
    <n v="160"/>
    <n v="170"/>
    <n v="28"/>
    <n v="33"/>
    <n v="28"/>
    <n v="33"/>
    <m/>
    <m/>
    <n v="0"/>
    <n v="0"/>
    <n v="188"/>
    <n v="203"/>
    <n v="188"/>
    <n v="203"/>
    <n v="3.8"/>
    <n v="3.7"/>
    <n v="608"/>
    <n v="629"/>
    <n v="4.4000000000000004"/>
    <n v="4.2"/>
    <n v="123.20000000000002"/>
    <n v="138.6"/>
    <m/>
    <m/>
    <n v="0"/>
    <n v="0"/>
    <n v="3.8893617021276596"/>
    <n v="3.78128078817734"/>
    <n v="731.2"/>
    <n v="767.6"/>
    <n v="78.2"/>
    <n v="75.2"/>
    <n v="12512"/>
    <n v="12784"/>
    <n v="81.599999999999994"/>
    <n v="72.599999999999994"/>
    <n v="2284.7999999999997"/>
    <n v="2395.7999999999997"/>
    <m/>
    <m/>
    <n v="0"/>
    <n v="0"/>
    <n v="78.706382978723397"/>
    <n v="74.777339901477831"/>
    <n v="14796.8"/>
    <n v="15179.8"/>
    <n v="61"/>
    <n v="71"/>
    <n v="61"/>
    <n v="71"/>
    <n v="21"/>
    <n v="20"/>
    <n v="21"/>
    <n v="20"/>
    <m/>
    <m/>
    <n v="0"/>
    <n v="0"/>
    <n v="82"/>
    <n v="91"/>
    <n v="82"/>
    <n v="91"/>
    <n v="4.7"/>
    <n v="4.2"/>
    <n v="286.7"/>
    <n v="298.2"/>
    <n v="5"/>
    <n v="5.7"/>
    <n v="105"/>
    <n v="114"/>
    <m/>
    <m/>
    <n v="0"/>
    <n v="0"/>
    <n v="4.7768292682926825"/>
    <n v="4.5296703296703296"/>
    <n v="391.7"/>
    <n v="412.2"/>
    <n v="87.9"/>
    <n v="83.9"/>
    <n v="5361.9000000000005"/>
    <n v="5956.9000000000005"/>
    <n v="78.099999999999994"/>
    <n v="86.6"/>
    <n v="1640.1"/>
    <n v="1732"/>
    <m/>
    <m/>
    <n v="0"/>
    <n v="0"/>
    <n v="85.390243902439025"/>
    <n v="84.493406593406604"/>
    <n v="7002"/>
    <n v="7688.9000000000005"/>
    <n v="270"/>
    <n v="294"/>
    <n v="270"/>
    <n v="294"/>
    <n v="4.1588888888888889"/>
    <n v="4.0129251700680273"/>
    <n v="1122.9000000000001"/>
    <n v="1179.8"/>
    <n v="80.736296296296288"/>
    <n v="77.784693877551021"/>
    <n v="21798.799999999999"/>
    <n v="22868.7"/>
    <n v="95"/>
    <n v="109"/>
    <n v="95"/>
    <n v="109"/>
    <n v="36"/>
    <n v="43"/>
    <n v="36"/>
    <n v="43"/>
    <m/>
    <m/>
    <n v="0"/>
    <n v="0"/>
    <n v="131"/>
    <n v="152"/>
    <n v="131"/>
    <n v="152"/>
    <n v="4.5"/>
    <n v="4.8"/>
    <n v="427.5"/>
    <n v="523.19999999999993"/>
    <n v="4.4000000000000004"/>
    <n v="4.7"/>
    <n v="158.4"/>
    <n v="202.1"/>
    <m/>
    <m/>
    <n v="0"/>
    <n v="0"/>
    <n v="4.4725190839694653"/>
    <n v="4.7717105263157888"/>
    <n v="585.9"/>
    <n v="725.3"/>
    <n v="58.5"/>
    <n v="56.6"/>
    <n v="5557.5"/>
    <n v="6169.4000000000005"/>
    <n v="58.1"/>
    <n v="58.5"/>
    <n v="2091.6"/>
    <n v="2515.5"/>
    <m/>
    <m/>
    <n v="0"/>
    <n v="0"/>
    <n v="58.390076335877865"/>
    <n v="57.13750000000001"/>
    <n v="7649.1"/>
    <n v="8684.9000000000015"/>
    <n v="94"/>
    <n v="89"/>
    <n v="94"/>
    <n v="89"/>
    <n v="5.5"/>
    <n v="5.2"/>
    <n v="517"/>
    <n v="462.8"/>
    <n v="77.2"/>
    <n v="77.8"/>
    <n v="7256.8"/>
    <n v="6924.2"/>
    <n v="316"/>
    <n v="350"/>
    <n v="316"/>
    <n v="350"/>
    <n v="1322.2"/>
    <n v="1450.4"/>
    <n v="23431.4"/>
    <n v="24910.300000000003"/>
    <n v="85"/>
    <n v="96"/>
    <n v="85"/>
    <n v="96"/>
    <n v="386.6"/>
    <n v="454.7"/>
    <n v="6016.5"/>
    <n v="6643.2999999999993"/>
    <n v="401"/>
    <n v="446"/>
    <n v="401"/>
    <n v="446"/>
    <n v="1708.8000000000002"/>
    <n v="1905.1000000000001"/>
    <n v="29447.9"/>
    <n v="31553.600000000002"/>
    <n v="0"/>
    <n v="0"/>
    <n v="0"/>
    <n v="0"/>
    <s v=""/>
    <s v=""/>
    <s v=""/>
    <s v=""/>
    <n v="2225.8000000000002"/>
    <n v="2367.9"/>
    <n v="36704.700000000004"/>
    <n v="38477.800000000003"/>
  </r>
  <r>
    <x v="5"/>
    <s v="Somerset Community and Technical College "/>
    <m/>
    <n v="157711"/>
    <x v="8"/>
    <n v="720"/>
    <n v="842"/>
    <n v="63"/>
    <n v="185"/>
    <n v="657"/>
    <n v="657"/>
    <m/>
    <m/>
    <n v="657"/>
    <n v="793"/>
    <n v="657"/>
    <n v="793"/>
    <n v="74"/>
    <n v="76"/>
    <n v="74"/>
    <n v="76"/>
    <n v="23"/>
    <n v="18"/>
    <n v="23"/>
    <n v="18"/>
    <m/>
    <m/>
    <n v="0"/>
    <n v="0"/>
    <n v="97"/>
    <n v="94"/>
    <n v="97"/>
    <n v="94"/>
    <n v="4.0999999999999996"/>
    <n v="4.4000000000000004"/>
    <n v="303.39999999999998"/>
    <n v="334.40000000000003"/>
    <n v="4"/>
    <n v="5.3"/>
    <n v="92"/>
    <n v="95.399999999999991"/>
    <m/>
    <m/>
    <n v="0"/>
    <n v="0"/>
    <n v="4.0762886597938142"/>
    <n v="4.5723404255319151"/>
    <n v="395.4"/>
    <n v="429.8"/>
    <n v="81.5"/>
    <n v="83.4"/>
    <n v="6031"/>
    <n v="6338.4000000000005"/>
    <n v="72.2"/>
    <n v="83.5"/>
    <n v="1660.6000000000001"/>
    <n v="1503"/>
    <m/>
    <m/>
    <n v="0"/>
    <n v="0"/>
    <n v="79.294845360824752"/>
    <n v="83.419148936170217"/>
    <n v="7691.6000000000013"/>
    <n v="7841.4000000000005"/>
    <n v="184"/>
    <n v="268"/>
    <n v="184"/>
    <n v="268"/>
    <n v="65"/>
    <n v="60"/>
    <n v="65"/>
    <n v="60"/>
    <m/>
    <m/>
    <n v="0"/>
    <n v="0"/>
    <n v="249"/>
    <n v="328"/>
    <n v="249"/>
    <n v="328"/>
    <n v="4.7"/>
    <n v="4.5"/>
    <n v="864.80000000000007"/>
    <n v="1206"/>
    <n v="5"/>
    <n v="5.7"/>
    <n v="325"/>
    <n v="342"/>
    <m/>
    <m/>
    <n v="0"/>
    <n v="0"/>
    <n v="4.7783132530120493"/>
    <n v="4.7195121951219514"/>
    <n v="1189.8000000000002"/>
    <n v="1548"/>
    <n v="89.8"/>
    <n v="82.5"/>
    <n v="16523.2"/>
    <n v="22110"/>
    <n v="85.7"/>
    <n v="87.1"/>
    <n v="5570.5"/>
    <n v="5226"/>
    <m/>
    <m/>
    <n v="0"/>
    <n v="0"/>
    <n v="88.729718875502016"/>
    <n v="83.341463414634148"/>
    <n v="22093.7"/>
    <n v="27336"/>
    <n v="346"/>
    <n v="422"/>
    <n v="346"/>
    <n v="422"/>
    <n v="4.5815028901734109"/>
    <n v="4.6867298578199055"/>
    <n v="1585.2000000000003"/>
    <n v="1977.8000000000002"/>
    <n v="86.084682080924864"/>
    <n v="83.358767772511854"/>
    <n v="29785.300000000003"/>
    <n v="35177.4"/>
    <n v="145"/>
    <n v="152"/>
    <n v="145"/>
    <n v="152"/>
    <n v="47"/>
    <n v="60"/>
    <n v="47"/>
    <n v="60"/>
    <m/>
    <m/>
    <n v="0"/>
    <n v="0"/>
    <n v="192"/>
    <n v="212"/>
    <n v="192"/>
    <n v="212"/>
    <n v="5.4"/>
    <n v="6"/>
    <n v="783"/>
    <n v="912"/>
    <n v="5.3"/>
    <n v="5.6"/>
    <n v="249.1"/>
    <n v="336"/>
    <m/>
    <m/>
    <n v="0"/>
    <n v="0"/>
    <n v="5.3755208333333329"/>
    <n v="5.8867924528301883"/>
    <n v="1032.0999999999999"/>
    <n v="1248"/>
    <n v="65.5"/>
    <n v="67.8"/>
    <n v="9497.5"/>
    <n v="10305.6"/>
    <n v="63.5"/>
    <n v="67.599999999999994"/>
    <n v="2984.5"/>
    <n v="4055.9999999999995"/>
    <m/>
    <m/>
    <n v="0"/>
    <n v="0"/>
    <n v="65.010416666666671"/>
    <n v="67.743396226415101"/>
    <n v="12482"/>
    <n v="14361.600000000002"/>
    <n v="119"/>
    <n v="159"/>
    <n v="119"/>
    <n v="159"/>
    <n v="5.0999999999999996"/>
    <n v="5"/>
    <n v="606.9"/>
    <n v="795"/>
    <n v="80.7"/>
    <n v="86.7"/>
    <n v="9603.3000000000011"/>
    <n v="13785.300000000001"/>
    <n v="403"/>
    <n v="496"/>
    <n v="403"/>
    <n v="496"/>
    <n v="1951.2"/>
    <n v="2452.4"/>
    <n v="32051.7"/>
    <n v="38754"/>
    <n v="135"/>
    <n v="138"/>
    <n v="135"/>
    <n v="138"/>
    <n v="666.1"/>
    <n v="773.4"/>
    <n v="10215.6"/>
    <n v="10785"/>
    <n v="538"/>
    <n v="634"/>
    <n v="538"/>
    <n v="634"/>
    <n v="2617.3000000000002"/>
    <n v="3225.8"/>
    <n v="42267.3"/>
    <n v="49539"/>
    <n v="0"/>
    <n v="0"/>
    <n v="0"/>
    <n v="0"/>
    <s v=""/>
    <s v=""/>
    <s v=""/>
    <s v=""/>
    <n v="3224.2000000000003"/>
    <n v="4020.8"/>
    <n v="51870.600000000006"/>
    <n v="63324.3"/>
  </r>
  <r>
    <x v="5"/>
    <s v="Southeast Kentucky Community and Technical College"/>
    <s v="Reclassified: Met the criteria for Two-Year 3 in 2015-16, 2016-17, and 2017-18."/>
    <n v="157739"/>
    <x v="9"/>
    <n v="429"/>
    <n v="436"/>
    <n v="79"/>
    <n v="86"/>
    <n v="350"/>
    <n v="350"/>
    <m/>
    <m/>
    <n v="350"/>
    <n v="346"/>
    <n v="350"/>
    <n v="346"/>
    <n v="42"/>
    <n v="54"/>
    <n v="42"/>
    <n v="54"/>
    <n v="4"/>
    <n v="6"/>
    <n v="4"/>
    <n v="6"/>
    <m/>
    <m/>
    <n v="0"/>
    <n v="0"/>
    <n v="46"/>
    <n v="60"/>
    <n v="46"/>
    <n v="60"/>
    <n v="3.8"/>
    <n v="3.6"/>
    <n v="159.6"/>
    <n v="194.4"/>
    <n v="3.3"/>
    <n v="4.3"/>
    <n v="13.2"/>
    <n v="25.799999999999997"/>
    <m/>
    <m/>
    <n v="0"/>
    <n v="0"/>
    <n v="3.7565217391304344"/>
    <n v="3.67"/>
    <n v="172.79999999999998"/>
    <n v="220.2"/>
    <n v="85.4"/>
    <n v="81.900000000000006"/>
    <n v="3586.8"/>
    <n v="4422.6000000000004"/>
    <n v="78"/>
    <n v="66"/>
    <n v="312"/>
    <n v="396"/>
    <m/>
    <m/>
    <n v="0"/>
    <n v="0"/>
    <n v="84.756521739130434"/>
    <n v="80.31"/>
    <n v="3898.8"/>
    <n v="4818.6000000000004"/>
    <n v="65"/>
    <n v="56"/>
    <n v="65"/>
    <n v="56"/>
    <n v="21"/>
    <n v="16"/>
    <n v="21"/>
    <n v="16"/>
    <m/>
    <m/>
    <n v="0"/>
    <n v="0"/>
    <n v="86"/>
    <n v="72"/>
    <n v="86"/>
    <n v="72"/>
    <n v="4.4000000000000004"/>
    <n v="4.4000000000000004"/>
    <n v="286"/>
    <n v="246.40000000000003"/>
    <n v="5.6"/>
    <n v="6.4"/>
    <n v="117.6"/>
    <n v="102.4"/>
    <m/>
    <m/>
    <n v="0"/>
    <n v="0"/>
    <n v="4.6930232558139542"/>
    <n v="4.844444444444445"/>
    <n v="403.60000000000008"/>
    <n v="348.80000000000007"/>
    <n v="89.2"/>
    <n v="88.8"/>
    <n v="5798"/>
    <n v="4972.8"/>
    <n v="90.1"/>
    <n v="83.7"/>
    <n v="1892.1"/>
    <n v="1339.2"/>
    <m/>
    <m/>
    <n v="0"/>
    <n v="0"/>
    <n v="89.419767441860472"/>
    <n v="87.666666666666671"/>
    <n v="7690.1"/>
    <n v="6312"/>
    <n v="132"/>
    <n v="132"/>
    <n v="132"/>
    <n v="132"/>
    <n v="4.3666666666666671"/>
    <n v="4.3106060606060606"/>
    <n v="576.40000000000009"/>
    <n v="569"/>
    <n v="87.794696969696986"/>
    <n v="84.322727272727278"/>
    <n v="11588.900000000001"/>
    <n v="11130.6"/>
    <n v="64"/>
    <n v="69"/>
    <n v="64"/>
    <n v="69"/>
    <n v="11"/>
    <n v="21"/>
    <n v="11"/>
    <n v="21"/>
    <m/>
    <m/>
    <n v="0"/>
    <n v="0"/>
    <n v="75"/>
    <n v="90"/>
    <n v="75"/>
    <n v="90"/>
    <n v="4.9000000000000004"/>
    <n v="5.7"/>
    <n v="313.60000000000002"/>
    <n v="393.3"/>
    <n v="4.9000000000000004"/>
    <n v="5.5"/>
    <n v="53.900000000000006"/>
    <n v="115.5"/>
    <m/>
    <m/>
    <n v="0"/>
    <n v="0"/>
    <n v="4.9000000000000004"/>
    <n v="5.6533333333333333"/>
    <n v="367.5"/>
    <n v="508.8"/>
    <n v="65"/>
    <n v="73.3"/>
    <n v="4160"/>
    <n v="5057.7"/>
    <n v="59.5"/>
    <n v="63.6"/>
    <n v="654.5"/>
    <n v="1335.6000000000001"/>
    <m/>
    <m/>
    <n v="0"/>
    <n v="0"/>
    <n v="64.193333333333328"/>
    <n v="71.036666666666662"/>
    <n v="4814.5"/>
    <n v="6393.2999999999993"/>
    <n v="143"/>
    <n v="124"/>
    <n v="143"/>
    <n v="124"/>
    <n v="4.3"/>
    <n v="4.7"/>
    <n v="614.9"/>
    <n v="582.80000000000007"/>
    <n v="79.7"/>
    <n v="81.8"/>
    <n v="11397.1"/>
    <n v="10143.199999999999"/>
    <n v="171"/>
    <n v="179"/>
    <n v="171"/>
    <n v="179"/>
    <n v="759.2"/>
    <n v="834.10000000000014"/>
    <n v="13544.8"/>
    <n v="14453.100000000002"/>
    <n v="36"/>
    <n v="43"/>
    <n v="36"/>
    <n v="43"/>
    <n v="184.7"/>
    <n v="243.7"/>
    <n v="2858.6"/>
    <n v="3070.8"/>
    <n v="207"/>
    <n v="222"/>
    <n v="207"/>
    <n v="222"/>
    <n v="943.90000000000009"/>
    <n v="1077.8000000000002"/>
    <n v="16403.399999999998"/>
    <n v="17523.900000000001"/>
    <n v="0"/>
    <n v="0"/>
    <n v="0"/>
    <n v="0"/>
    <s v=""/>
    <s v=""/>
    <s v=""/>
    <s v=""/>
    <n v="1558.8000000000002"/>
    <n v="1660.6"/>
    <n v="27800.5"/>
    <n v="27667.1"/>
  </r>
  <r>
    <x v="5"/>
    <s v="West Kentucky Community and Technical College"/>
    <m/>
    <n v="157483"/>
    <x v="8"/>
    <n v="640"/>
    <n v="703"/>
    <n v="16"/>
    <n v="79"/>
    <n v="624"/>
    <n v="624"/>
    <m/>
    <m/>
    <n v="624"/>
    <n v="681"/>
    <n v="624"/>
    <n v="681"/>
    <n v="118"/>
    <n v="148"/>
    <n v="118"/>
    <n v="148"/>
    <n v="39"/>
    <n v="47"/>
    <n v="39"/>
    <n v="47"/>
    <m/>
    <m/>
    <n v="0"/>
    <n v="0"/>
    <n v="157"/>
    <n v="195"/>
    <n v="157"/>
    <n v="195"/>
    <n v="3.7"/>
    <n v="3.6"/>
    <n v="436.6"/>
    <n v="532.80000000000007"/>
    <n v="4"/>
    <n v="4.0999999999999996"/>
    <n v="156"/>
    <n v="192.7"/>
    <m/>
    <m/>
    <n v="0"/>
    <n v="0"/>
    <n v="3.7745222929936308"/>
    <n v="3.7205128205128206"/>
    <n v="592.6"/>
    <n v="725.5"/>
    <n v="75.2"/>
    <n v="71.8"/>
    <n v="8873.6"/>
    <n v="10626.4"/>
    <n v="79.7"/>
    <n v="79"/>
    <n v="3108.3"/>
    <n v="3713"/>
    <m/>
    <m/>
    <n v="0"/>
    <n v="0"/>
    <n v="76.317834394904466"/>
    <n v="73.535384615384615"/>
    <n v="11981.900000000001"/>
    <n v="14339.4"/>
    <n v="79"/>
    <n v="95"/>
    <n v="79"/>
    <n v="95"/>
    <n v="43"/>
    <n v="53"/>
    <n v="43"/>
    <n v="53"/>
    <m/>
    <m/>
    <n v="0"/>
    <n v="0"/>
    <n v="122"/>
    <n v="148"/>
    <n v="122"/>
    <n v="148"/>
    <n v="5.2"/>
    <n v="4.5999999999999996"/>
    <n v="410.8"/>
    <n v="436.99999999999994"/>
    <n v="5"/>
    <n v="5.2"/>
    <n v="215"/>
    <n v="275.60000000000002"/>
    <m/>
    <m/>
    <n v="0"/>
    <n v="0"/>
    <n v="5.1295081967213108"/>
    <n v="4.8148648648648642"/>
    <n v="625.79999999999995"/>
    <n v="712.59999999999991"/>
    <n v="87.2"/>
    <n v="85.2"/>
    <n v="6888.8"/>
    <n v="8094"/>
    <n v="83.8"/>
    <n v="81.599999999999994"/>
    <n v="3603.4"/>
    <n v="4324.7999999999993"/>
    <m/>
    <m/>
    <n v="0"/>
    <n v="0"/>
    <n v="86.001639344262301"/>
    <n v="83.910810810810801"/>
    <n v="10492.2"/>
    <n v="12418.8"/>
    <n v="279"/>
    <n v="343"/>
    <n v="279"/>
    <n v="343"/>
    <n v="4.3670250896057352"/>
    <n v="4.1927113702623906"/>
    <n v="1218.4000000000001"/>
    <n v="1438.1"/>
    <n v="80.552329749103947"/>
    <n v="78.012244897959178"/>
    <n v="22474.100000000002"/>
    <n v="26758.199999999997"/>
    <n v="116"/>
    <n v="131"/>
    <n v="116"/>
    <n v="131"/>
    <n v="64"/>
    <n v="67"/>
    <n v="64"/>
    <n v="67"/>
    <m/>
    <m/>
    <n v="0"/>
    <n v="0"/>
    <n v="180"/>
    <n v="198"/>
    <n v="180"/>
    <n v="198"/>
    <n v="5.3"/>
    <n v="5.9"/>
    <n v="614.79999999999995"/>
    <n v="772.90000000000009"/>
    <n v="4.4000000000000004"/>
    <n v="4.8"/>
    <n v="281.60000000000002"/>
    <n v="321.59999999999997"/>
    <m/>
    <m/>
    <n v="0"/>
    <n v="0"/>
    <n v="4.9799999999999995"/>
    <n v="5.5277777777777777"/>
    <n v="896.39999999999986"/>
    <n v="1094.5"/>
    <n v="61.9"/>
    <n v="63.8"/>
    <n v="7180.4"/>
    <n v="8357.7999999999993"/>
    <n v="54.8"/>
    <n v="55.5"/>
    <n v="3507.2"/>
    <n v="3718.5"/>
    <m/>
    <m/>
    <n v="0"/>
    <n v="0"/>
    <n v="59.37555555555555"/>
    <n v="60.99141414141414"/>
    <n v="10687.599999999999"/>
    <n v="12076.3"/>
    <n v="165"/>
    <n v="140"/>
    <n v="165"/>
    <n v="140"/>
    <n v="4.7"/>
    <n v="5"/>
    <n v="775.5"/>
    <n v="700"/>
    <n v="74.900000000000006"/>
    <n v="84.5"/>
    <n v="12358.500000000002"/>
    <n v="11830"/>
    <n v="313"/>
    <n v="374"/>
    <n v="313"/>
    <n v="374"/>
    <n v="1462.2"/>
    <n v="1742.7"/>
    <n v="22942.800000000003"/>
    <n v="27078.2"/>
    <n v="146"/>
    <n v="167"/>
    <n v="146"/>
    <n v="167"/>
    <n v="652.6"/>
    <n v="789.9"/>
    <n v="10218.900000000001"/>
    <n v="11756.3"/>
    <n v="459"/>
    <n v="541"/>
    <n v="459"/>
    <n v="541"/>
    <n v="2114.8000000000002"/>
    <n v="2532.6"/>
    <n v="33161.700000000004"/>
    <n v="38834.5"/>
    <n v="0"/>
    <n v="0"/>
    <n v="0"/>
    <n v="0"/>
    <s v=""/>
    <s v=""/>
    <s v=""/>
    <s v=""/>
    <n v="2890.3"/>
    <n v="3232.6"/>
    <n v="45520.2"/>
    <n v="50664.5"/>
  </r>
  <r>
    <x v="5"/>
    <s v="Hazard Community and Technical College"/>
    <m/>
    <n v="156790"/>
    <x v="9"/>
    <n v="344"/>
    <n v="375"/>
    <n v="46"/>
    <n v="77"/>
    <n v="298"/>
    <n v="298"/>
    <m/>
    <m/>
    <n v="298"/>
    <n v="334"/>
    <n v="298"/>
    <n v="334"/>
    <n v="71"/>
    <n v="87"/>
    <n v="71"/>
    <n v="87"/>
    <n v="14"/>
    <n v="16"/>
    <n v="14"/>
    <n v="16"/>
    <m/>
    <m/>
    <n v="0"/>
    <n v="0"/>
    <n v="85"/>
    <n v="103"/>
    <n v="85"/>
    <n v="103"/>
    <n v="4.3"/>
    <n v="4.4000000000000004"/>
    <n v="305.3"/>
    <n v="382.8"/>
    <n v="3.8"/>
    <n v="3.1"/>
    <n v="53.199999999999996"/>
    <n v="49.6"/>
    <m/>
    <m/>
    <n v="0"/>
    <n v="0"/>
    <n v="4.2176470588235295"/>
    <n v="4.1980582524271846"/>
    <n v="358.5"/>
    <n v="432.40000000000003"/>
    <n v="88.3"/>
    <n v="87.8"/>
    <n v="6269.3"/>
    <n v="7638.5999999999995"/>
    <n v="79.2"/>
    <n v="73.7"/>
    <n v="1108.8"/>
    <n v="1179.2"/>
    <m/>
    <m/>
    <n v="0"/>
    <n v="0"/>
    <n v="86.801176470588246"/>
    <n v="85.609708737864068"/>
    <n v="7378.1000000000013"/>
    <n v="8817.7999999999993"/>
    <n v="69"/>
    <n v="63"/>
    <n v="69"/>
    <n v="63"/>
    <n v="12"/>
    <n v="24"/>
    <n v="12"/>
    <n v="24"/>
    <m/>
    <m/>
    <n v="0"/>
    <n v="0"/>
    <n v="81"/>
    <n v="87"/>
    <n v="81"/>
    <n v="87"/>
    <n v="4.5"/>
    <n v="4.7"/>
    <n v="310.5"/>
    <n v="296.10000000000002"/>
    <n v="6.4"/>
    <n v="5.3"/>
    <n v="76.800000000000011"/>
    <n v="127.19999999999999"/>
    <m/>
    <m/>
    <n v="0"/>
    <n v="0"/>
    <n v="4.7814814814814817"/>
    <n v="4.8655172413793109"/>
    <n v="387.3"/>
    <n v="423.30000000000007"/>
    <n v="94"/>
    <n v="96.5"/>
    <n v="6486"/>
    <n v="6079.5"/>
    <n v="81.400000000000006"/>
    <n v="93.8"/>
    <n v="976.80000000000007"/>
    <n v="2251.1999999999998"/>
    <m/>
    <m/>
    <n v="0"/>
    <n v="0"/>
    <n v="92.13333333333334"/>
    <n v="95.755172413793119"/>
    <n v="7462.8"/>
    <n v="8330.7000000000007"/>
    <n v="166"/>
    <n v="190"/>
    <n v="166"/>
    <n v="190"/>
    <n v="4.492771084337349"/>
    <n v="4.5036842105263162"/>
    <n v="745.8"/>
    <n v="855.7"/>
    <n v="89.403012048192778"/>
    <n v="90.255263157894731"/>
    <n v="14840.900000000001"/>
    <n v="17148.5"/>
    <n v="58"/>
    <n v="74"/>
    <n v="58"/>
    <n v="74"/>
    <n v="19"/>
    <n v="16"/>
    <n v="19"/>
    <n v="16"/>
    <m/>
    <m/>
    <n v="0"/>
    <n v="0"/>
    <n v="77"/>
    <n v="90"/>
    <n v="77"/>
    <n v="90"/>
    <n v="5.9"/>
    <n v="4.8"/>
    <n v="342.20000000000005"/>
    <n v="355.2"/>
    <n v="6.5"/>
    <n v="6.9"/>
    <n v="123.5"/>
    <n v="110.4"/>
    <m/>
    <m/>
    <n v="0"/>
    <n v="0"/>
    <n v="6.048051948051949"/>
    <n v="5.1733333333333338"/>
    <n v="465.70000000000005"/>
    <n v="465.6"/>
    <n v="60"/>
    <n v="49.4"/>
    <n v="3480"/>
    <n v="3655.6"/>
    <n v="73.400000000000006"/>
    <n v="70.099999999999994"/>
    <n v="1394.6000000000001"/>
    <n v="1121.5999999999999"/>
    <m/>
    <m/>
    <n v="0"/>
    <n v="0"/>
    <n v="63.30649350649351"/>
    <n v="53.08"/>
    <n v="4874.6000000000004"/>
    <n v="4777.2"/>
    <n v="55"/>
    <n v="54"/>
    <n v="55"/>
    <n v="54"/>
    <n v="6.5"/>
    <n v="6.2"/>
    <n v="357.5"/>
    <n v="334.8"/>
    <n v="84.9"/>
    <n v="84.5"/>
    <n v="4669.5"/>
    <n v="4563"/>
    <n v="198"/>
    <n v="224"/>
    <n v="198"/>
    <n v="224"/>
    <n v="958"/>
    <n v="1034.1000000000001"/>
    <n v="16235.3"/>
    <n v="17373.699999999997"/>
    <n v="45"/>
    <n v="56"/>
    <n v="45"/>
    <n v="56"/>
    <n v="253.5"/>
    <n v="287.2"/>
    <n v="3480.2"/>
    <n v="4552"/>
    <n v="243"/>
    <n v="280"/>
    <n v="243"/>
    <n v="280"/>
    <n v="1211.5"/>
    <n v="1321.3000000000002"/>
    <n v="19715.5"/>
    <n v="21925.699999999997"/>
    <n v="0"/>
    <n v="0"/>
    <n v="0"/>
    <n v="0"/>
    <s v=""/>
    <s v=""/>
    <s v=""/>
    <s v=""/>
    <n v="1569"/>
    <n v="1656.1000000000001"/>
    <n v="24385"/>
    <n v="26488.7"/>
  </r>
  <r>
    <x v="5"/>
    <s v="Henderson Community College "/>
    <m/>
    <n v="156851"/>
    <x v="9"/>
    <n v="210"/>
    <n v="230"/>
    <n v="22"/>
    <n v="42"/>
    <n v="188"/>
    <n v="188"/>
    <m/>
    <m/>
    <n v="188"/>
    <n v="206"/>
    <n v="188"/>
    <n v="206"/>
    <n v="22"/>
    <n v="27"/>
    <n v="22"/>
    <n v="27"/>
    <n v="7"/>
    <n v="7"/>
    <n v="7"/>
    <n v="7"/>
    <m/>
    <m/>
    <n v="0"/>
    <n v="0"/>
    <n v="29"/>
    <n v="34"/>
    <n v="29"/>
    <n v="34"/>
    <n v="5.0999999999999996"/>
    <n v="3.5"/>
    <n v="112.19999999999999"/>
    <n v="94.5"/>
    <n v="5.3"/>
    <n v="4.2"/>
    <n v="37.1"/>
    <n v="29.400000000000002"/>
    <m/>
    <m/>
    <n v="0"/>
    <n v="0"/>
    <n v="5.1482758620689646"/>
    <n v="3.6441176470588239"/>
    <n v="149.29999999999998"/>
    <n v="123.9"/>
    <n v="89.3"/>
    <n v="75.3"/>
    <n v="1964.6"/>
    <n v="2033.1"/>
    <n v="88.9"/>
    <n v="76.2"/>
    <n v="622.30000000000007"/>
    <n v="533.4"/>
    <m/>
    <m/>
    <n v="0"/>
    <n v="0"/>
    <n v="89.203448275862073"/>
    <n v="75.485294117647058"/>
    <n v="2586.9"/>
    <n v="2566.5"/>
    <n v="26"/>
    <n v="30"/>
    <n v="26"/>
    <n v="30"/>
    <n v="16"/>
    <n v="14"/>
    <n v="16"/>
    <n v="14"/>
    <m/>
    <m/>
    <n v="0"/>
    <n v="0"/>
    <n v="42"/>
    <n v="44"/>
    <n v="42"/>
    <n v="44"/>
    <n v="5.4"/>
    <n v="4.0999999999999996"/>
    <n v="140.4"/>
    <n v="122.99999999999999"/>
    <n v="7"/>
    <n v="5.6"/>
    <n v="112"/>
    <n v="78.399999999999991"/>
    <m/>
    <m/>
    <n v="0"/>
    <n v="0"/>
    <n v="6.0095238095238095"/>
    <n v="4.5772727272727272"/>
    <n v="252.4"/>
    <n v="201.4"/>
    <n v="88.3"/>
    <n v="86.2"/>
    <n v="2295.7999999999997"/>
    <n v="2586"/>
    <n v="87"/>
    <n v="92.6"/>
    <n v="1392"/>
    <n v="1296.3999999999999"/>
    <m/>
    <m/>
    <n v="0"/>
    <n v="0"/>
    <n v="87.804761904761904"/>
    <n v="88.236363636363635"/>
    <n v="3687.8"/>
    <n v="3882.4"/>
    <n v="71"/>
    <n v="78"/>
    <n v="71"/>
    <n v="78"/>
    <n v="5.6577464788732392"/>
    <n v="4.1705128205128208"/>
    <n v="401.7"/>
    <n v="325.3"/>
    <n v="88.376056338028178"/>
    <n v="82.678205128205121"/>
    <n v="6274.7000000000007"/>
    <n v="6448.9"/>
    <n v="56"/>
    <n v="58"/>
    <n v="56"/>
    <n v="58"/>
    <n v="23"/>
    <n v="29"/>
    <n v="23"/>
    <n v="29"/>
    <m/>
    <m/>
    <n v="0"/>
    <n v="0"/>
    <n v="79"/>
    <n v="87"/>
    <n v="79"/>
    <n v="87"/>
    <n v="5.2"/>
    <n v="5.8"/>
    <n v="291.2"/>
    <n v="336.4"/>
    <n v="4.2"/>
    <n v="4.5"/>
    <n v="96.600000000000009"/>
    <n v="130.5"/>
    <m/>
    <m/>
    <n v="0"/>
    <n v="0"/>
    <n v="4.9088607594936713"/>
    <n v="5.3666666666666663"/>
    <n v="387.8"/>
    <n v="466.9"/>
    <n v="59.1"/>
    <n v="58.1"/>
    <n v="3309.6"/>
    <n v="3369.8"/>
    <n v="63.4"/>
    <n v="65.5"/>
    <n v="1458.2"/>
    <n v="1899.5"/>
    <m/>
    <m/>
    <n v="0"/>
    <n v="0"/>
    <n v="60.351898734177219"/>
    <n v="60.56666666666667"/>
    <n v="4767.8"/>
    <n v="5269.3"/>
    <n v="38"/>
    <n v="41"/>
    <n v="38"/>
    <n v="41"/>
    <n v="4.8"/>
    <n v="5.2"/>
    <n v="182.4"/>
    <n v="213.20000000000002"/>
    <n v="74.400000000000006"/>
    <n v="80.900000000000006"/>
    <n v="2827.2000000000003"/>
    <n v="3316.9"/>
    <n v="104"/>
    <n v="115"/>
    <n v="104"/>
    <n v="115"/>
    <n v="543.79999999999995"/>
    <n v="553.9"/>
    <n v="7570"/>
    <n v="7988.9000000000005"/>
    <n v="46"/>
    <n v="50"/>
    <n v="46"/>
    <n v="50"/>
    <n v="245.7"/>
    <n v="238.3"/>
    <n v="3472.5"/>
    <n v="3729.2999999999997"/>
    <n v="150"/>
    <n v="165"/>
    <n v="150"/>
    <n v="165"/>
    <n v="789.5"/>
    <n v="792.2"/>
    <n v="11042.5"/>
    <n v="11718.2"/>
    <n v="0"/>
    <n v="0"/>
    <n v="0"/>
    <n v="0"/>
    <s v=""/>
    <s v=""/>
    <s v=""/>
    <s v=""/>
    <n v="971.9"/>
    <n v="1005.4000000000001"/>
    <n v="13869.7"/>
    <n v="15035.1"/>
  </r>
  <r>
    <x v="6"/>
    <s v="Louisiana State University and A&amp;M College"/>
    <m/>
    <n v="159391"/>
    <x v="1"/>
    <n v="4806"/>
    <n v="4930"/>
    <n v="61"/>
    <n v="94"/>
    <n v="4745"/>
    <n v="4836"/>
    <n v="120"/>
    <n v="120"/>
    <n v="4745"/>
    <n v="4834"/>
    <n v="0"/>
    <n v="0"/>
    <n v="1034"/>
    <n v="1261"/>
    <n v="0"/>
    <n v="0"/>
    <n v="2"/>
    <n v="1"/>
    <n v="0"/>
    <n v="0"/>
    <m/>
    <m/>
    <n v="0"/>
    <n v="0"/>
    <n v="1036"/>
    <n v="1262"/>
    <n v="0"/>
    <n v="0"/>
    <n v="4.1065570599613102"/>
    <n v="4.1028231562252202"/>
    <n v="4246.1799999999948"/>
    <n v="5173.6600000000026"/>
    <n v="4.24"/>
    <n v="3.95"/>
    <n v="8.48"/>
    <n v="3.95"/>
    <m/>
    <m/>
    <n v="0"/>
    <n v="0"/>
    <n v="4.1068146718146661"/>
    <n v="4.1027020602218718"/>
    <n v="4254.6599999999944"/>
    <n v="5177.6100000000024"/>
    <m/>
    <m/>
    <n v="0"/>
    <n v="0"/>
    <m/>
    <m/>
    <n v="0"/>
    <n v="0"/>
    <m/>
    <m/>
    <n v="0"/>
    <n v="0"/>
    <n v="0"/>
    <n v="0"/>
    <n v="0"/>
    <n v="0"/>
    <n v="2772"/>
    <n v="2677"/>
    <n v="0"/>
    <n v="0"/>
    <n v="11"/>
    <n v="12"/>
    <n v="0"/>
    <n v="0"/>
    <m/>
    <m/>
    <n v="0"/>
    <n v="0"/>
    <n v="2783"/>
    <n v="2689"/>
    <n v="0"/>
    <n v="0"/>
    <n v="4.5137518037518003"/>
    <n v="4.4729958909226797"/>
    <n v="12512.11999999999"/>
    <n v="11974.210000000014"/>
    <n v="8.4345454545454608"/>
    <n v="6.00416666666667"/>
    <n v="92.780000000000072"/>
    <n v="72.05000000000004"/>
    <m/>
    <m/>
    <n v="0"/>
    <n v="0"/>
    <n v="4.5292490118577042"/>
    <n v="4.4798289326887364"/>
    <n v="12604.899999999991"/>
    <n v="12046.260000000013"/>
    <m/>
    <m/>
    <n v="0"/>
    <n v="0"/>
    <m/>
    <m/>
    <n v="0"/>
    <n v="0"/>
    <m/>
    <m/>
    <n v="0"/>
    <n v="0"/>
    <n v="0"/>
    <n v="0"/>
    <n v="0"/>
    <n v="0"/>
    <n v="3819"/>
    <n v="3951"/>
    <n v="0"/>
    <n v="0"/>
    <n v="4.4146530505367849"/>
    <n v="4.3593697798025861"/>
    <n v="16859.559999999983"/>
    <n v="17223.870000000017"/>
    <n v="0"/>
    <n v="0"/>
    <n v="0"/>
    <n v="0"/>
    <n v="853"/>
    <n v="828"/>
    <n v="0"/>
    <n v="0"/>
    <n v="73"/>
    <n v="55"/>
    <n v="0"/>
    <n v="0"/>
    <n v="0"/>
    <m/>
    <n v="0"/>
    <n v="0"/>
    <n v="926"/>
    <n v="883"/>
    <n v="0"/>
    <n v="0"/>
    <n v="3.2500820633059799"/>
    <n v="3.2330193236714999"/>
    <n v="2772.3200000000011"/>
    <n v="2676.9400000000019"/>
    <n v="6.4038356164383599"/>
    <n v="4.8541818181818197"/>
    <n v="467.48000000000025"/>
    <n v="266.98000000000008"/>
    <m/>
    <m/>
    <n v="0"/>
    <n v="0"/>
    <n v="3.4987041036717073"/>
    <n v="3.3339977349943397"/>
    <n v="3239.8000000000011"/>
    <n v="2943.9200000000019"/>
    <m/>
    <m/>
    <n v="0"/>
    <n v="0"/>
    <m/>
    <m/>
    <n v="0"/>
    <n v="0"/>
    <m/>
    <m/>
    <n v="0"/>
    <n v="0"/>
    <n v="0"/>
    <n v="0"/>
    <n v="0"/>
    <n v="0"/>
    <m/>
    <m/>
    <n v="0"/>
    <n v="0"/>
    <m/>
    <m/>
    <n v="0"/>
    <n v="0"/>
    <m/>
    <m/>
    <n v="0"/>
    <n v="0"/>
    <n v="4659"/>
    <n v="4766"/>
    <n v="0"/>
    <n v="0"/>
    <n v="19530.619999999984"/>
    <n v="19824.810000000019"/>
    <s v=""/>
    <s v=""/>
    <n v="86"/>
    <n v="68"/>
    <n v="0"/>
    <n v="0"/>
    <n v="568.74000000000035"/>
    <n v="342.98000000000013"/>
    <n v="0"/>
    <n v="0"/>
    <n v="4745"/>
    <n v="4834"/>
    <n v="0"/>
    <n v="0"/>
    <n v="20099.359999999986"/>
    <n v="20167.790000000019"/>
    <s v=""/>
    <s v=""/>
    <n v="0"/>
    <n v="0"/>
    <n v="0"/>
    <n v="0"/>
    <s v=""/>
    <s v=""/>
    <s v=""/>
    <s v=""/>
    <n v="20099.359999999986"/>
    <n v="20167.790000000019"/>
    <s v=""/>
    <s v=""/>
  </r>
  <r>
    <x v="6"/>
    <s v="Louisiana Tech University "/>
    <m/>
    <n v="159647"/>
    <x v="2"/>
    <n v="1231"/>
    <n v="1311"/>
    <n v="6"/>
    <n v="11"/>
    <n v="1225"/>
    <n v="1300"/>
    <n v="120"/>
    <n v="120"/>
    <n v="1225"/>
    <n v="1300"/>
    <n v="0"/>
    <n v="0"/>
    <n v="432"/>
    <n v="524"/>
    <n v="0"/>
    <n v="0"/>
    <n v="2"/>
    <n v="0"/>
    <n v="0"/>
    <n v="0"/>
    <m/>
    <m/>
    <n v="0"/>
    <n v="0"/>
    <n v="434"/>
    <n v="524"/>
    <n v="0"/>
    <n v="0"/>
    <n v="4.0666435185185197"/>
    <n v="3.9867366412213698"/>
    <n v="1756.7900000000004"/>
    <n v="2089.0499999999979"/>
    <n v="3.71"/>
    <m/>
    <n v="7.42"/>
    <n v="0"/>
    <m/>
    <m/>
    <n v="0"/>
    <n v="0"/>
    <n v="4.0650000000000013"/>
    <n v="3.9867366412213698"/>
    <n v="1764.2100000000005"/>
    <n v="2089.0499999999979"/>
    <m/>
    <m/>
    <n v="0"/>
    <n v="0"/>
    <m/>
    <m/>
    <n v="0"/>
    <n v="0"/>
    <m/>
    <m/>
    <n v="0"/>
    <n v="0"/>
    <n v="0"/>
    <n v="0"/>
    <n v="0"/>
    <n v="0"/>
    <n v="425"/>
    <n v="412"/>
    <n v="0"/>
    <n v="0"/>
    <n v="4"/>
    <n v="4"/>
    <n v="0"/>
    <n v="0"/>
    <m/>
    <m/>
    <n v="0"/>
    <n v="0"/>
    <n v="429"/>
    <n v="416"/>
    <n v="0"/>
    <n v="0"/>
    <n v="5.0207764705882303"/>
    <n v="4.8300970873786397"/>
    <n v="2133.8299999999977"/>
    <n v="1989.9999999999995"/>
    <n v="11.0275"/>
    <n v="14.227499999999999"/>
    <n v="44.11"/>
    <n v="56.91"/>
    <m/>
    <m/>
    <n v="0"/>
    <n v="0"/>
    <n v="5.0767832167832116"/>
    <n v="4.9204567307692297"/>
    <n v="2177.9399999999978"/>
    <n v="2046.9099999999996"/>
    <m/>
    <m/>
    <n v="0"/>
    <n v="0"/>
    <m/>
    <m/>
    <n v="0"/>
    <n v="0"/>
    <m/>
    <m/>
    <n v="0"/>
    <n v="0"/>
    <n v="0"/>
    <n v="0"/>
    <n v="0"/>
    <n v="0"/>
    <n v="863"/>
    <n v="940"/>
    <n v="0"/>
    <n v="0"/>
    <n v="4.5679606025492445"/>
    <n v="4.3999574468085081"/>
    <n v="3942.1499999999978"/>
    <n v="4135.9599999999973"/>
    <n v="0"/>
    <n v="0"/>
    <n v="0"/>
    <n v="0"/>
    <n v="315"/>
    <n v="318"/>
    <n v="0"/>
    <n v="0"/>
    <n v="47"/>
    <n v="42"/>
    <n v="0"/>
    <n v="0"/>
    <n v="0"/>
    <m/>
    <n v="0"/>
    <n v="0"/>
    <n v="362"/>
    <n v="360"/>
    <n v="0"/>
    <n v="0"/>
    <n v="3.3568253968253998"/>
    <n v="3.1884276729559802"/>
    <n v="1057.400000000001"/>
    <n v="1013.9200000000017"/>
    <n v="4.52893617021277"/>
    <n v="5.81"/>
    <n v="212.86000000000018"/>
    <n v="244.01999999999998"/>
    <m/>
    <m/>
    <n v="0"/>
    <n v="0"/>
    <n v="3.5090055248618817"/>
    <n v="3.4942777777777825"/>
    <n v="1270.2600000000011"/>
    <n v="1257.9400000000016"/>
    <m/>
    <m/>
    <n v="0"/>
    <n v="0"/>
    <m/>
    <m/>
    <n v="0"/>
    <n v="0"/>
    <m/>
    <m/>
    <n v="0"/>
    <n v="0"/>
    <n v="0"/>
    <n v="0"/>
    <n v="0"/>
    <n v="0"/>
    <m/>
    <m/>
    <n v="0"/>
    <n v="0"/>
    <m/>
    <m/>
    <n v="0"/>
    <n v="0"/>
    <m/>
    <m/>
    <n v="0"/>
    <n v="0"/>
    <n v="1172"/>
    <n v="1254"/>
    <n v="0"/>
    <n v="0"/>
    <n v="4948.0199999999986"/>
    <n v="5092.9699999999993"/>
    <s v=""/>
    <s v=""/>
    <n v="53"/>
    <n v="46"/>
    <n v="0"/>
    <n v="0"/>
    <n v="264.39000000000021"/>
    <n v="300.92999999999995"/>
    <n v="0"/>
    <n v="0"/>
    <n v="1225"/>
    <n v="1300"/>
    <n v="0"/>
    <n v="0"/>
    <n v="5212.4099999999989"/>
    <n v="5393.9"/>
    <s v=""/>
    <s v=""/>
    <n v="0"/>
    <n v="0"/>
    <n v="0"/>
    <n v="0"/>
    <s v=""/>
    <s v=""/>
    <s v=""/>
    <s v=""/>
    <n v="5212.4099999999989"/>
    <n v="5393.8999999999987"/>
    <s v=""/>
    <s v=""/>
  </r>
  <r>
    <x v="6"/>
    <s v="University of Louisiana at Lafayette"/>
    <m/>
    <n v="160658"/>
    <x v="2"/>
    <n v="2820"/>
    <n v="2987"/>
    <n v="13"/>
    <n v="20"/>
    <n v="2807"/>
    <n v="2967"/>
    <n v="120"/>
    <n v="120"/>
    <n v="2807"/>
    <n v="2967"/>
    <n v="0"/>
    <n v="0"/>
    <n v="583"/>
    <n v="615"/>
    <n v="0"/>
    <n v="0"/>
    <n v="5"/>
    <n v="6"/>
    <n v="0"/>
    <n v="0"/>
    <m/>
    <m/>
    <n v="0"/>
    <n v="0"/>
    <n v="588"/>
    <n v="621"/>
    <n v="0"/>
    <n v="0"/>
    <n v="4.59291595197256"/>
    <n v="4.5152845528455297"/>
    <n v="2677.6700000000023"/>
    <n v="2776.9000000000005"/>
    <n v="6.5839999999999996"/>
    <n v="5.1633333333333304"/>
    <n v="32.92"/>
    <n v="30.979999999999983"/>
    <m/>
    <m/>
    <n v="0"/>
    <n v="0"/>
    <n v="4.6098469387755143"/>
    <n v="4.5215458937198081"/>
    <n v="2710.5900000000024"/>
    <n v="2807.880000000001"/>
    <m/>
    <m/>
    <n v="0"/>
    <n v="0"/>
    <m/>
    <m/>
    <n v="0"/>
    <n v="0"/>
    <m/>
    <m/>
    <n v="0"/>
    <n v="0"/>
    <n v="0"/>
    <n v="0"/>
    <n v="0"/>
    <n v="0"/>
    <n v="1076"/>
    <n v="1115"/>
    <n v="0"/>
    <n v="0"/>
    <n v="42"/>
    <n v="42"/>
    <n v="0"/>
    <n v="0"/>
    <m/>
    <m/>
    <n v="0"/>
    <n v="0"/>
    <n v="1118"/>
    <n v="1157"/>
    <n v="0"/>
    <n v="0"/>
    <n v="5.6761059479553904"/>
    <n v="5.69887892376682"/>
    <n v="6107.49"/>
    <n v="6354.2500000000045"/>
    <n v="8.0402380952380899"/>
    <n v="7.3202380952380901"/>
    <n v="337.68999999999977"/>
    <n v="307.44999999999976"/>
    <m/>
    <m/>
    <n v="0"/>
    <n v="0"/>
    <n v="5.7649194991055452"/>
    <n v="5.7577355229040661"/>
    <n v="6445.1799999999994"/>
    <n v="6661.7000000000044"/>
    <m/>
    <m/>
    <n v="0"/>
    <n v="0"/>
    <m/>
    <m/>
    <n v="0"/>
    <n v="0"/>
    <m/>
    <m/>
    <n v="0"/>
    <n v="0"/>
    <n v="0"/>
    <n v="0"/>
    <n v="0"/>
    <n v="0"/>
    <n v="1706"/>
    <n v="1778"/>
    <n v="0"/>
    <n v="0"/>
    <n v="5.3668053927315373"/>
    <n v="5.3259730033745809"/>
    <n v="9155.7700000000023"/>
    <n v="9469.5800000000054"/>
    <n v="0"/>
    <n v="0"/>
    <n v="0"/>
    <n v="0"/>
    <n v="602"/>
    <n v="712"/>
    <n v="0"/>
    <n v="0"/>
    <n v="499"/>
    <n v="477"/>
    <n v="0"/>
    <n v="0"/>
    <n v="0"/>
    <m/>
    <n v="0"/>
    <n v="0"/>
    <n v="1101"/>
    <n v="1189"/>
    <n v="0"/>
    <n v="0"/>
    <n v="4.1810963455149501"/>
    <n v="3.6101966292134802"/>
    <n v="2517.02"/>
    <n v="2570.4599999999978"/>
    <n v="2.3080360721442901"/>
    <n v="2.7492243186582801"/>
    <n v="1151.7100000000007"/>
    <n v="1311.3799999999997"/>
    <m/>
    <m/>
    <n v="0"/>
    <n v="0"/>
    <n v="3.3321798365122621"/>
    <n v="3.2647939444911667"/>
    <n v="3668.7300000000005"/>
    <n v="3881.839999999997"/>
    <m/>
    <m/>
    <n v="0"/>
    <n v="0"/>
    <m/>
    <m/>
    <n v="0"/>
    <n v="0"/>
    <m/>
    <m/>
    <n v="0"/>
    <n v="0"/>
    <n v="0"/>
    <n v="0"/>
    <n v="0"/>
    <n v="0"/>
    <m/>
    <m/>
    <n v="0"/>
    <n v="0"/>
    <m/>
    <m/>
    <n v="0"/>
    <n v="0"/>
    <m/>
    <m/>
    <n v="0"/>
    <n v="0"/>
    <n v="2261"/>
    <n v="2442"/>
    <n v="0"/>
    <n v="0"/>
    <n v="11302.180000000002"/>
    <n v="11701.610000000002"/>
    <s v=""/>
    <s v=""/>
    <n v="546"/>
    <n v="525"/>
    <n v="0"/>
    <n v="0"/>
    <n v="1522.3200000000006"/>
    <n v="1649.8099999999995"/>
    <n v="0"/>
    <n v="0"/>
    <n v="2807"/>
    <n v="2967"/>
    <n v="0"/>
    <n v="0"/>
    <n v="12824.500000000004"/>
    <n v="13351.420000000002"/>
    <s v=""/>
    <s v=""/>
    <n v="0"/>
    <n v="0"/>
    <n v="0"/>
    <n v="0"/>
    <s v=""/>
    <s v=""/>
    <s v=""/>
    <s v=""/>
    <n v="12824.500000000004"/>
    <n v="13351.420000000002"/>
    <s v=""/>
    <s v=""/>
  </r>
  <r>
    <x v="6"/>
    <s v="University of New Orleans"/>
    <m/>
    <n v="159939"/>
    <x v="2"/>
    <n v="1164"/>
    <n v="1182"/>
    <n v="31"/>
    <n v="22"/>
    <n v="1133"/>
    <n v="1160"/>
    <n v="120"/>
    <n v="120"/>
    <n v="1133"/>
    <n v="1160"/>
    <n v="0"/>
    <n v="0"/>
    <n v="101"/>
    <n v="106"/>
    <n v="0"/>
    <n v="0"/>
    <n v="0"/>
    <n v="0"/>
    <n v="0"/>
    <n v="0"/>
    <m/>
    <m/>
    <n v="0"/>
    <n v="0"/>
    <n v="101"/>
    <n v="106"/>
    <n v="0"/>
    <n v="0"/>
    <n v="4.5858415841584197"/>
    <n v="4.6168867924528296"/>
    <n v="463.17000000000041"/>
    <n v="489.38999999999993"/>
    <m/>
    <m/>
    <n v="0"/>
    <n v="0"/>
    <m/>
    <m/>
    <n v="0"/>
    <n v="0"/>
    <n v="4.5858415841584197"/>
    <n v="4.6168867924528296"/>
    <n v="463.17000000000041"/>
    <n v="489.38999999999993"/>
    <m/>
    <m/>
    <n v="0"/>
    <n v="0"/>
    <m/>
    <m/>
    <n v="0"/>
    <n v="0"/>
    <m/>
    <m/>
    <n v="0"/>
    <n v="0"/>
    <n v="0"/>
    <n v="0"/>
    <n v="0"/>
    <n v="0"/>
    <n v="377"/>
    <n v="380"/>
    <n v="0"/>
    <n v="0"/>
    <n v="16"/>
    <n v="10"/>
    <n v="0"/>
    <n v="0"/>
    <m/>
    <m/>
    <n v="0"/>
    <n v="0"/>
    <n v="393"/>
    <n v="390"/>
    <n v="0"/>
    <n v="0"/>
    <n v="5.8499204244031802"/>
    <n v="5.5555000000000003"/>
    <n v="2205.4199999999987"/>
    <n v="2111.09"/>
    <n v="11.151875"/>
    <n v="9.1340000000000003"/>
    <n v="178.43"/>
    <n v="91.34"/>
    <m/>
    <m/>
    <n v="0"/>
    <n v="0"/>
    <n v="6.0657760814249331"/>
    <n v="5.6472564102564107"/>
    <n v="2383.8499999999985"/>
    <n v="2202.4300000000003"/>
    <m/>
    <m/>
    <n v="0"/>
    <n v="0"/>
    <m/>
    <m/>
    <n v="0"/>
    <n v="0"/>
    <m/>
    <m/>
    <n v="0"/>
    <n v="0"/>
    <n v="0"/>
    <n v="0"/>
    <n v="0"/>
    <n v="0"/>
    <n v="494"/>
    <n v="496"/>
    <n v="0"/>
    <n v="0"/>
    <n v="5.7631983805667995"/>
    <n v="5.4270564516129038"/>
    <n v="2847.0199999999991"/>
    <n v="2691.82"/>
    <n v="0"/>
    <n v="0"/>
    <n v="0"/>
    <n v="0"/>
    <n v="538"/>
    <n v="560"/>
    <n v="0"/>
    <n v="0"/>
    <n v="101"/>
    <n v="104"/>
    <n v="0"/>
    <n v="0"/>
    <n v="0"/>
    <m/>
    <n v="0"/>
    <n v="0"/>
    <n v="639"/>
    <n v="664"/>
    <n v="0"/>
    <n v="0"/>
    <n v="4.1025092936803"/>
    <n v="3.7287499999999998"/>
    <n v="2207.1500000000015"/>
    <n v="2088.1"/>
    <n v="5.4407920792079203"/>
    <n v="5.7114423076923098"/>
    <n v="549.52"/>
    <n v="593.99000000000024"/>
    <m/>
    <m/>
    <n v="0"/>
    <n v="0"/>
    <n v="4.314037558685448"/>
    <n v="4.0392921686746988"/>
    <n v="2756.6700000000014"/>
    <n v="2682.09"/>
    <m/>
    <m/>
    <n v="0"/>
    <n v="0"/>
    <m/>
    <m/>
    <n v="0"/>
    <n v="0"/>
    <m/>
    <m/>
    <n v="0"/>
    <n v="0"/>
    <n v="0"/>
    <n v="0"/>
    <n v="0"/>
    <n v="0"/>
    <m/>
    <m/>
    <n v="0"/>
    <n v="0"/>
    <m/>
    <m/>
    <n v="0"/>
    <n v="0"/>
    <m/>
    <m/>
    <n v="0"/>
    <n v="0"/>
    <n v="1016"/>
    <n v="1046"/>
    <n v="0"/>
    <n v="0"/>
    <n v="4875.7400000000007"/>
    <n v="4688.58"/>
    <s v=""/>
    <s v=""/>
    <n v="117"/>
    <n v="114"/>
    <n v="0"/>
    <n v="0"/>
    <n v="727.95"/>
    <n v="685.33000000000027"/>
    <n v="0"/>
    <n v="0"/>
    <n v="1133"/>
    <n v="1160"/>
    <n v="0"/>
    <n v="0"/>
    <n v="5603.6900000000005"/>
    <n v="5373.91"/>
    <s v=""/>
    <s v=""/>
    <n v="0"/>
    <n v="0"/>
    <n v="0"/>
    <n v="0"/>
    <s v=""/>
    <s v=""/>
    <s v=""/>
    <s v=""/>
    <n v="5603.6900000000005"/>
    <n v="5373.91"/>
    <s v=""/>
    <s v=""/>
  </r>
  <r>
    <x v="6"/>
    <s v="Southeastern Louisiana University "/>
    <m/>
    <n v="160612"/>
    <x v="3"/>
    <n v="1831"/>
    <n v="1729"/>
    <n v="14"/>
    <n v="5"/>
    <n v="1817"/>
    <n v="1724"/>
    <n v="120"/>
    <n v="120"/>
    <n v="1817"/>
    <n v="1723"/>
    <n v="0"/>
    <n v="0"/>
    <n v="397"/>
    <n v="480"/>
    <n v="0"/>
    <n v="0"/>
    <n v="7"/>
    <n v="12"/>
    <n v="0"/>
    <n v="0"/>
    <m/>
    <m/>
    <n v="0"/>
    <n v="0"/>
    <n v="404"/>
    <n v="492"/>
    <n v="0"/>
    <n v="0"/>
    <n v="4.4283627204030198"/>
    <n v="4.3816249999999997"/>
    <n v="1758.0599999999988"/>
    <n v="2103.1799999999998"/>
    <n v="5.28857142857143"/>
    <n v="5.12083333333333"/>
    <n v="37.02000000000001"/>
    <n v="61.44999999999996"/>
    <m/>
    <m/>
    <n v="0"/>
    <n v="0"/>
    <n v="4.4432673267326699"/>
    <n v="4.3996544715447143"/>
    <n v="1795.0799999999986"/>
    <n v="2164.6299999999997"/>
    <m/>
    <m/>
    <n v="0"/>
    <n v="0"/>
    <m/>
    <m/>
    <n v="0"/>
    <n v="0"/>
    <m/>
    <m/>
    <n v="0"/>
    <n v="0"/>
    <n v="0"/>
    <n v="0"/>
    <n v="0"/>
    <n v="0"/>
    <n v="767"/>
    <n v="664"/>
    <n v="0"/>
    <n v="0"/>
    <n v="54"/>
    <n v="18"/>
    <n v="0"/>
    <n v="0"/>
    <m/>
    <m/>
    <n v="0"/>
    <n v="0"/>
    <n v="821"/>
    <n v="682"/>
    <n v="0"/>
    <n v="0"/>
    <n v="5.7967535853976502"/>
    <n v="5.6504819277108398"/>
    <n v="4446.1099999999979"/>
    <n v="3751.9199999999978"/>
    <n v="7.7085185185185203"/>
    <n v="7.9727777777777797"/>
    <n v="416.2600000000001"/>
    <n v="143.51000000000005"/>
    <m/>
    <m/>
    <n v="0"/>
    <n v="0"/>
    <n v="5.9224969549330062"/>
    <n v="5.7117741935483846"/>
    <n v="4862.3699999999981"/>
    <n v="3895.4299999999985"/>
    <m/>
    <m/>
    <n v="0"/>
    <n v="0"/>
    <m/>
    <m/>
    <n v="0"/>
    <n v="0"/>
    <m/>
    <m/>
    <n v="0"/>
    <n v="0"/>
    <n v="0"/>
    <n v="0"/>
    <n v="0"/>
    <n v="0"/>
    <n v="1225"/>
    <n v="1174"/>
    <n v="0"/>
    <n v="0"/>
    <n v="5.4346530612244877"/>
    <n v="5.1618909710391803"/>
    <n v="6657.4499999999971"/>
    <n v="6060.0599999999977"/>
    <n v="0"/>
    <n v="0"/>
    <n v="0"/>
    <n v="0"/>
    <n v="525"/>
    <n v="469"/>
    <n v="0"/>
    <n v="0"/>
    <n v="67"/>
    <n v="80"/>
    <n v="0"/>
    <n v="0"/>
    <n v="0"/>
    <m/>
    <n v="0"/>
    <n v="0"/>
    <n v="592"/>
    <n v="549"/>
    <n v="0"/>
    <n v="0"/>
    <n v="4.0280761904761899"/>
    <n v="3.9336034115138601"/>
    <n v="2114.7399999999998"/>
    <n v="1844.8600000000004"/>
    <n v="5.2082089552238804"/>
    <n v="4.8442499999999997"/>
    <n v="348.95"/>
    <n v="387.53999999999996"/>
    <m/>
    <m/>
    <n v="0"/>
    <n v="0"/>
    <n v="4.1616385135135125"/>
    <n v="4.066302367941713"/>
    <n v="2463.6899999999996"/>
    <n v="2232.4000000000005"/>
    <m/>
    <m/>
    <n v="0"/>
    <n v="0"/>
    <m/>
    <m/>
    <n v="0"/>
    <n v="0"/>
    <m/>
    <m/>
    <n v="0"/>
    <n v="0"/>
    <n v="0"/>
    <n v="0"/>
    <n v="0"/>
    <n v="0"/>
    <m/>
    <m/>
    <n v="0"/>
    <n v="0"/>
    <m/>
    <m/>
    <n v="0"/>
    <n v="0"/>
    <m/>
    <m/>
    <n v="0"/>
    <n v="0"/>
    <n v="1689"/>
    <n v="1613"/>
    <n v="0"/>
    <n v="0"/>
    <n v="8318.9099999999962"/>
    <n v="7699.9599999999982"/>
    <s v=""/>
    <s v=""/>
    <n v="128"/>
    <n v="110"/>
    <n v="0"/>
    <n v="0"/>
    <n v="802.23"/>
    <n v="592.5"/>
    <n v="0"/>
    <n v="0"/>
    <n v="1817"/>
    <n v="1723"/>
    <n v="0"/>
    <n v="0"/>
    <n v="9121.1399999999958"/>
    <n v="8292.4599999999991"/>
    <s v=""/>
    <s v=""/>
    <n v="0"/>
    <n v="0"/>
    <n v="0"/>
    <n v="0"/>
    <s v=""/>
    <s v=""/>
    <s v=""/>
    <s v=""/>
    <n v="9121.1399999999958"/>
    <n v="8292.4599999999991"/>
    <s v=""/>
    <s v=""/>
  </r>
  <r>
    <x v="6"/>
    <s v="Southern University and A&amp;M College at Baton Rouge "/>
    <m/>
    <n v="160621"/>
    <x v="3"/>
    <n v="610"/>
    <n v="735"/>
    <n v="0"/>
    <n v="2"/>
    <n v="610"/>
    <n v="733"/>
    <n v="120"/>
    <n v="120"/>
    <n v="610"/>
    <n v="733"/>
    <n v="0"/>
    <n v="0"/>
    <n v="88"/>
    <n v="136"/>
    <n v="0"/>
    <n v="0"/>
    <n v="2"/>
    <n v="0"/>
    <n v="0"/>
    <n v="0"/>
    <m/>
    <m/>
    <n v="0"/>
    <n v="0"/>
    <n v="90"/>
    <n v="136"/>
    <n v="0"/>
    <n v="0"/>
    <n v="5.0232954545454502"/>
    <n v="5.0427205882352899"/>
    <n v="442.04999999999961"/>
    <n v="685.80999999999938"/>
    <n v="4.1550000000000002"/>
    <m/>
    <n v="8.31"/>
    <n v="0"/>
    <m/>
    <m/>
    <n v="0"/>
    <n v="0"/>
    <n v="5.003999999999996"/>
    <n v="5.0427205882352899"/>
    <n v="450.35999999999962"/>
    <n v="685.80999999999938"/>
    <m/>
    <m/>
    <n v="0"/>
    <n v="0"/>
    <m/>
    <m/>
    <n v="0"/>
    <n v="0"/>
    <m/>
    <m/>
    <n v="0"/>
    <n v="0"/>
    <n v="0"/>
    <n v="0"/>
    <n v="0"/>
    <n v="0"/>
    <n v="264"/>
    <n v="287"/>
    <n v="0"/>
    <n v="0"/>
    <n v="4"/>
    <n v="5"/>
    <n v="0"/>
    <n v="0"/>
    <m/>
    <m/>
    <n v="0"/>
    <n v="0"/>
    <n v="268"/>
    <n v="292"/>
    <n v="0"/>
    <n v="0"/>
    <n v="6.6029166666666699"/>
    <n v="6.7863763066202099"/>
    <n v="1743.1700000000008"/>
    <n v="1947.6900000000003"/>
    <n v="11.645"/>
    <n v="9.9819999999999993"/>
    <n v="46.58"/>
    <n v="49.91"/>
    <m/>
    <m/>
    <n v="0"/>
    <n v="0"/>
    <n v="6.6781716417910477"/>
    <n v="6.8410958904109602"/>
    <n v="1789.7500000000007"/>
    <n v="1997.6000000000004"/>
    <m/>
    <m/>
    <n v="0"/>
    <n v="0"/>
    <m/>
    <m/>
    <n v="0"/>
    <n v="0"/>
    <m/>
    <m/>
    <n v="0"/>
    <n v="0"/>
    <n v="0"/>
    <n v="0"/>
    <n v="0"/>
    <n v="0"/>
    <n v="358"/>
    <n v="428"/>
    <n v="0"/>
    <n v="0"/>
    <n v="6.2572905027932961"/>
    <n v="6.2696495327102797"/>
    <n v="2240.11"/>
    <n v="2683.41"/>
    <n v="0"/>
    <n v="0"/>
    <n v="0"/>
    <n v="0"/>
    <n v="226"/>
    <n v="244"/>
    <n v="0"/>
    <n v="0"/>
    <n v="26"/>
    <n v="61"/>
    <n v="0"/>
    <n v="0"/>
    <n v="0"/>
    <m/>
    <n v="0"/>
    <n v="0"/>
    <n v="252"/>
    <n v="305"/>
    <n v="0"/>
    <n v="0"/>
    <n v="4.8104424778761103"/>
    <n v="4.25782786885246"/>
    <n v="1087.160000000001"/>
    <n v="1038.9100000000003"/>
    <n v="5.3234615384615402"/>
    <n v="5.2668852459016398"/>
    <n v="138.41000000000005"/>
    <n v="321.28000000000003"/>
    <m/>
    <m/>
    <n v="0"/>
    <n v="0"/>
    <n v="4.8633730158730204"/>
    <n v="4.4596393442622961"/>
    <n v="1225.5700000000011"/>
    <n v="1360.1900000000003"/>
    <m/>
    <m/>
    <n v="0"/>
    <n v="0"/>
    <m/>
    <m/>
    <n v="0"/>
    <n v="0"/>
    <m/>
    <m/>
    <n v="0"/>
    <n v="0"/>
    <n v="0"/>
    <n v="0"/>
    <n v="0"/>
    <n v="0"/>
    <m/>
    <m/>
    <n v="0"/>
    <n v="0"/>
    <m/>
    <m/>
    <n v="0"/>
    <n v="0"/>
    <m/>
    <m/>
    <n v="0"/>
    <n v="0"/>
    <n v="578"/>
    <n v="667"/>
    <n v="0"/>
    <n v="0"/>
    <n v="3272.380000000001"/>
    <n v="3672.41"/>
    <s v=""/>
    <s v=""/>
    <n v="32"/>
    <n v="66"/>
    <n v="0"/>
    <n v="0"/>
    <n v="193.30000000000007"/>
    <n v="371.19000000000005"/>
    <n v="0"/>
    <n v="0"/>
    <n v="610"/>
    <n v="733"/>
    <n v="0"/>
    <n v="0"/>
    <n v="3465.6800000000012"/>
    <n v="4043.6"/>
    <s v=""/>
    <s v=""/>
    <n v="0"/>
    <n v="0"/>
    <n v="0"/>
    <n v="0"/>
    <s v=""/>
    <s v=""/>
    <s v=""/>
    <s v=""/>
    <n v="3465.6800000000012"/>
    <n v="4043.6000000000004"/>
    <s v=""/>
    <s v=""/>
  </r>
  <r>
    <x v="6"/>
    <s v="University of Louisiana at Monroe"/>
    <m/>
    <n v="159993"/>
    <x v="3"/>
    <n v="1023"/>
    <n v="1127"/>
    <n v="7"/>
    <n v="5"/>
    <n v="1016"/>
    <n v="1122"/>
    <n v="120"/>
    <n v="120"/>
    <n v="1017"/>
    <n v="1122"/>
    <n v="0"/>
    <n v="0"/>
    <n v="315"/>
    <n v="404"/>
    <n v="0"/>
    <n v="0"/>
    <n v="1"/>
    <n v="0"/>
    <n v="0"/>
    <n v="0"/>
    <m/>
    <m/>
    <n v="0"/>
    <n v="0"/>
    <n v="316"/>
    <n v="404"/>
    <n v="0"/>
    <n v="0"/>
    <n v="4.2371746031745996"/>
    <n v="4.2631930693069302"/>
    <n v="1334.7099999999989"/>
    <n v="1722.3299999999997"/>
    <n v="6.74"/>
    <m/>
    <n v="6.74"/>
    <n v="0"/>
    <m/>
    <m/>
    <n v="0"/>
    <n v="0"/>
    <n v="4.2450949367088571"/>
    <n v="4.2631930693069302"/>
    <n v="1341.4499999999989"/>
    <n v="1722.3299999999997"/>
    <m/>
    <m/>
    <n v="0"/>
    <n v="0"/>
    <m/>
    <m/>
    <n v="0"/>
    <n v="0"/>
    <m/>
    <m/>
    <n v="0"/>
    <n v="0"/>
    <n v="0"/>
    <n v="0"/>
    <n v="0"/>
    <n v="0"/>
    <n v="316"/>
    <n v="314"/>
    <n v="0"/>
    <n v="0"/>
    <n v="11"/>
    <n v="4"/>
    <n v="0"/>
    <n v="0"/>
    <m/>
    <m/>
    <n v="0"/>
    <n v="0"/>
    <n v="327"/>
    <n v="318"/>
    <n v="0"/>
    <n v="0"/>
    <n v="6.2093670886075998"/>
    <n v="6.0729617834394896"/>
    <n v="1962.1600000000014"/>
    <n v="1906.9099999999996"/>
    <n v="9.7827272727272696"/>
    <n v="8.4525000000000006"/>
    <n v="107.60999999999997"/>
    <n v="33.81"/>
    <m/>
    <m/>
    <n v="0"/>
    <n v="0"/>
    <n v="6.3295718654434294"/>
    <n v="6.102893081761005"/>
    <n v="2069.7700000000013"/>
    <n v="1940.7199999999996"/>
    <m/>
    <m/>
    <n v="0"/>
    <n v="0"/>
    <m/>
    <m/>
    <n v="0"/>
    <n v="0"/>
    <m/>
    <m/>
    <n v="0"/>
    <n v="0"/>
    <n v="0"/>
    <n v="0"/>
    <n v="0"/>
    <n v="0"/>
    <n v="643"/>
    <n v="722"/>
    <n v="0"/>
    <n v="0"/>
    <n v="5.3051632970451017"/>
    <n v="5.0734764542936279"/>
    <n v="3411.2200000000003"/>
    <n v="3663.0499999999993"/>
    <n v="0"/>
    <n v="0"/>
    <n v="0"/>
    <n v="0"/>
    <n v="310"/>
    <n v="344"/>
    <n v="0"/>
    <n v="0"/>
    <n v="64"/>
    <n v="56"/>
    <n v="0"/>
    <n v="0"/>
    <n v="0"/>
    <m/>
    <n v="0"/>
    <n v="0"/>
    <n v="374"/>
    <n v="400"/>
    <n v="0"/>
    <n v="0"/>
    <n v="3.35174193548387"/>
    <n v="3.2847965116279099"/>
    <n v="1039.0399999999997"/>
    <n v="1129.9700000000009"/>
    <n v="4.5476562500000002"/>
    <n v="4.8446428571428601"/>
    <n v="291.05"/>
    <n v="271.30000000000018"/>
    <m/>
    <m/>
    <n v="0"/>
    <n v="0"/>
    <n v="3.5563903743315501"/>
    <n v="3.5031750000000028"/>
    <n v="1330.0899999999997"/>
    <n v="1401.2700000000011"/>
    <m/>
    <m/>
    <n v="0"/>
    <n v="0"/>
    <m/>
    <m/>
    <n v="0"/>
    <n v="0"/>
    <m/>
    <m/>
    <n v="0"/>
    <n v="0"/>
    <n v="0"/>
    <n v="0"/>
    <n v="0"/>
    <n v="0"/>
    <m/>
    <m/>
    <n v="0"/>
    <n v="0"/>
    <m/>
    <m/>
    <n v="0"/>
    <n v="0"/>
    <m/>
    <m/>
    <n v="0"/>
    <n v="0"/>
    <n v="941"/>
    <n v="1062"/>
    <n v="0"/>
    <n v="0"/>
    <n v="4335.91"/>
    <n v="4759.21"/>
    <s v=""/>
    <s v=""/>
    <n v="76"/>
    <n v="60"/>
    <n v="0"/>
    <n v="0"/>
    <n v="405.4"/>
    <n v="305.11000000000018"/>
    <n v="0"/>
    <n v="0"/>
    <n v="1017"/>
    <n v="1122"/>
    <n v="0"/>
    <n v="0"/>
    <n v="4741.3099999999995"/>
    <n v="5064.3200000000006"/>
    <s v=""/>
    <s v=""/>
    <n v="0"/>
    <n v="0"/>
    <n v="0"/>
    <n v="0"/>
    <s v=""/>
    <s v=""/>
    <s v=""/>
    <s v=""/>
    <n v="4741.3099999999995"/>
    <n v="5064.3200000000006"/>
    <s v=""/>
    <s v=""/>
  </r>
  <r>
    <x v="6"/>
    <s v="Grambling State University"/>
    <m/>
    <n v="159009"/>
    <x v="4"/>
    <n v="513"/>
    <n v="550"/>
    <n v="12"/>
    <n v="10"/>
    <n v="501"/>
    <n v="540"/>
    <n v="120"/>
    <n v="120"/>
    <n v="501"/>
    <n v="540"/>
    <n v="0"/>
    <n v="0"/>
    <n v="62"/>
    <n v="71"/>
    <n v="0"/>
    <n v="0"/>
    <n v="0"/>
    <n v="0"/>
    <n v="0"/>
    <n v="0"/>
    <m/>
    <m/>
    <n v="0"/>
    <n v="0"/>
    <n v="62"/>
    <n v="71"/>
    <n v="0"/>
    <n v="0"/>
    <n v="4.6024193548387098"/>
    <n v="4.8449295774647902"/>
    <n v="285.35000000000002"/>
    <n v="343.99000000000012"/>
    <m/>
    <m/>
    <n v="0"/>
    <n v="0"/>
    <m/>
    <m/>
    <n v="0"/>
    <n v="0"/>
    <n v="4.6024193548387098"/>
    <n v="4.8449295774647902"/>
    <n v="285.35000000000002"/>
    <n v="343.99000000000012"/>
    <m/>
    <m/>
    <n v="0"/>
    <n v="0"/>
    <m/>
    <m/>
    <n v="0"/>
    <n v="0"/>
    <m/>
    <m/>
    <n v="0"/>
    <n v="0"/>
    <n v="0"/>
    <n v="0"/>
    <n v="0"/>
    <n v="0"/>
    <n v="261"/>
    <n v="253"/>
    <n v="0"/>
    <n v="0"/>
    <n v="4"/>
    <n v="4"/>
    <n v="0"/>
    <n v="0"/>
    <m/>
    <m/>
    <n v="0"/>
    <n v="0"/>
    <n v="265"/>
    <n v="257"/>
    <n v="0"/>
    <n v="0"/>
    <n v="5.3501532567049797"/>
    <n v="5.5590909090909104"/>
    <n v="1396.3899999999996"/>
    <n v="1406.4500000000003"/>
    <n v="5.5350000000000001"/>
    <n v="5.0075000000000003"/>
    <n v="22.14"/>
    <n v="20.03"/>
    <m/>
    <m/>
    <n v="0"/>
    <n v="0"/>
    <n v="5.3529433962264141"/>
    <n v="5.5505058365758764"/>
    <n v="1418.5299999999997"/>
    <n v="1426.4800000000002"/>
    <m/>
    <m/>
    <n v="0"/>
    <n v="0"/>
    <m/>
    <m/>
    <n v="0"/>
    <n v="0"/>
    <m/>
    <m/>
    <n v="0"/>
    <n v="0"/>
    <n v="0"/>
    <n v="0"/>
    <n v="0"/>
    <n v="0"/>
    <n v="327"/>
    <n v="328"/>
    <n v="0"/>
    <n v="0"/>
    <n v="5.2106422018348617"/>
    <n v="5.397774390243903"/>
    <n v="1703.8799999999999"/>
    <n v="1770.4700000000003"/>
    <n v="0"/>
    <n v="0"/>
    <n v="0"/>
    <n v="0"/>
    <n v="159"/>
    <n v="206"/>
    <n v="0"/>
    <n v="0"/>
    <n v="15"/>
    <n v="6"/>
    <n v="0"/>
    <n v="0"/>
    <n v="0"/>
    <m/>
    <n v="0"/>
    <n v="0"/>
    <n v="174"/>
    <n v="212"/>
    <n v="0"/>
    <n v="0"/>
    <n v="3.6971698113207498"/>
    <n v="3.8459708737864098"/>
    <n v="587.84999999999923"/>
    <n v="792.27000000000044"/>
    <n v="6.2426666666666701"/>
    <n v="6.6116666666666699"/>
    <n v="93.640000000000057"/>
    <n v="39.670000000000016"/>
    <m/>
    <m/>
    <n v="0"/>
    <n v="0"/>
    <n v="3.916609195402295"/>
    <n v="3.9242452830188705"/>
    <n v="681.48999999999933"/>
    <n v="831.94000000000051"/>
    <m/>
    <m/>
    <n v="0"/>
    <n v="0"/>
    <m/>
    <m/>
    <n v="0"/>
    <n v="0"/>
    <m/>
    <m/>
    <n v="0"/>
    <n v="0"/>
    <n v="0"/>
    <n v="0"/>
    <n v="0"/>
    <n v="0"/>
    <m/>
    <m/>
    <n v="0"/>
    <n v="0"/>
    <m/>
    <m/>
    <n v="0"/>
    <n v="0"/>
    <m/>
    <m/>
    <n v="0"/>
    <n v="0"/>
    <n v="482"/>
    <n v="530"/>
    <n v="0"/>
    <n v="0"/>
    <n v="2269.5899999999992"/>
    <n v="2542.7100000000009"/>
    <s v=""/>
    <s v=""/>
    <n v="19"/>
    <n v="10"/>
    <n v="0"/>
    <n v="0"/>
    <n v="115.78000000000006"/>
    <n v="59.700000000000017"/>
    <n v="0"/>
    <n v="0"/>
    <n v="501"/>
    <n v="540"/>
    <n v="0"/>
    <n v="0"/>
    <n v="2385.3699999999994"/>
    <n v="2602.4100000000008"/>
    <s v=""/>
    <s v=""/>
    <n v="0"/>
    <n v="0"/>
    <n v="0"/>
    <n v="0"/>
    <s v=""/>
    <s v=""/>
    <s v=""/>
    <s v=""/>
    <n v="2385.369999999999"/>
    <n v="2602.4100000000008"/>
    <s v=""/>
    <s v=""/>
  </r>
  <r>
    <x v="6"/>
    <s v="Louisiana State University in Shreveport"/>
    <m/>
    <n v="159416"/>
    <x v="4"/>
    <n v="439"/>
    <n v="387"/>
    <n v="7"/>
    <n v="2"/>
    <n v="432"/>
    <n v="385"/>
    <n v="120"/>
    <n v="120"/>
    <n v="432"/>
    <n v="385"/>
    <n v="0"/>
    <n v="0"/>
    <n v="89"/>
    <n v="73"/>
    <n v="0"/>
    <n v="0"/>
    <n v="0"/>
    <n v="0"/>
    <n v="0"/>
    <n v="0"/>
    <m/>
    <m/>
    <n v="0"/>
    <n v="0"/>
    <n v="89"/>
    <n v="73"/>
    <n v="0"/>
    <n v="0"/>
    <n v="4.3111235955056202"/>
    <n v="4.6612328767123303"/>
    <n v="383.69000000000017"/>
    <n v="340.2700000000001"/>
    <m/>
    <m/>
    <n v="0"/>
    <n v="0"/>
    <m/>
    <m/>
    <n v="0"/>
    <n v="0"/>
    <n v="4.3111235955056202"/>
    <n v="4.6612328767123303"/>
    <n v="383.69000000000017"/>
    <n v="340.2700000000001"/>
    <m/>
    <m/>
    <n v="0"/>
    <n v="0"/>
    <m/>
    <m/>
    <n v="0"/>
    <n v="0"/>
    <m/>
    <m/>
    <n v="0"/>
    <n v="0"/>
    <n v="0"/>
    <n v="0"/>
    <n v="0"/>
    <n v="0"/>
    <n v="73"/>
    <n v="71"/>
    <n v="0"/>
    <n v="0"/>
    <n v="5"/>
    <n v="5"/>
    <n v="0"/>
    <n v="0"/>
    <m/>
    <m/>
    <n v="0"/>
    <n v="0"/>
    <n v="78"/>
    <n v="76"/>
    <n v="0"/>
    <n v="0"/>
    <n v="7.20150684931507"/>
    <n v="7.0230985915493003"/>
    <n v="525.71000000000015"/>
    <n v="498.64000000000033"/>
    <n v="7.6959999999999997"/>
    <n v="11.356"/>
    <n v="38.479999999999997"/>
    <n v="56.78"/>
    <m/>
    <m/>
    <n v="0"/>
    <n v="0"/>
    <n v="7.23320512820513"/>
    <n v="7.308157894736846"/>
    <n v="564.19000000000017"/>
    <n v="555.4200000000003"/>
    <m/>
    <m/>
    <n v="0"/>
    <n v="0"/>
    <m/>
    <m/>
    <n v="0"/>
    <n v="0"/>
    <m/>
    <m/>
    <n v="0"/>
    <n v="0"/>
    <n v="0"/>
    <n v="0"/>
    <n v="0"/>
    <n v="0"/>
    <n v="167"/>
    <n v="149"/>
    <n v="0"/>
    <n v="0"/>
    <n v="5.6759281437125768"/>
    <n v="6.0113422818791973"/>
    <n v="947.88000000000034"/>
    <n v="895.6900000000004"/>
    <n v="0"/>
    <n v="0"/>
    <n v="0"/>
    <n v="0"/>
    <n v="219"/>
    <n v="187"/>
    <n v="0"/>
    <n v="0"/>
    <n v="46"/>
    <n v="49"/>
    <n v="0"/>
    <n v="0"/>
    <n v="0"/>
    <m/>
    <n v="0"/>
    <n v="0"/>
    <n v="265"/>
    <n v="236"/>
    <n v="0"/>
    <n v="0"/>
    <n v="4.0065296803652997"/>
    <n v="4.0168449197860996"/>
    <n v="877.43000000000063"/>
    <n v="751.15000000000066"/>
    <n v="6.4767391304347797"/>
    <n v="6.0916326530612199"/>
    <n v="297.92999999999984"/>
    <n v="298.48999999999978"/>
    <m/>
    <m/>
    <n v="0"/>
    <n v="0"/>
    <n v="4.4353207547169831"/>
    <n v="4.4476271186440695"/>
    <n v="1175.3600000000006"/>
    <n v="1049.6400000000003"/>
    <m/>
    <m/>
    <n v="0"/>
    <n v="0"/>
    <m/>
    <m/>
    <n v="0"/>
    <n v="0"/>
    <m/>
    <m/>
    <n v="0"/>
    <n v="0"/>
    <n v="0"/>
    <n v="0"/>
    <n v="0"/>
    <n v="0"/>
    <m/>
    <m/>
    <n v="0"/>
    <n v="0"/>
    <m/>
    <m/>
    <n v="0"/>
    <n v="0"/>
    <m/>
    <m/>
    <n v="0"/>
    <n v="0"/>
    <n v="381"/>
    <n v="331"/>
    <n v="0"/>
    <n v="0"/>
    <n v="1786.8300000000008"/>
    <n v="1590.0600000000011"/>
    <s v=""/>
    <s v=""/>
    <n v="51"/>
    <n v="54"/>
    <n v="0"/>
    <n v="0"/>
    <n v="336.40999999999985"/>
    <n v="355.26999999999975"/>
    <n v="0"/>
    <n v="0"/>
    <n v="432"/>
    <n v="385"/>
    <n v="0"/>
    <n v="0"/>
    <n v="2123.2400000000007"/>
    <n v="1945.3300000000008"/>
    <s v=""/>
    <s v=""/>
    <n v="0"/>
    <n v="0"/>
    <n v="0"/>
    <n v="0"/>
    <s v=""/>
    <s v=""/>
    <s v=""/>
    <s v=""/>
    <n v="2123.2400000000007"/>
    <n v="1945.3300000000008"/>
    <s v=""/>
    <s v=""/>
  </r>
  <r>
    <x v="6"/>
    <s v="McNeese State University"/>
    <s v="Reclassified: Met the criteria for Four-Year 3 in 2015-16, 2016-17, and 2017-18."/>
    <n v="159717"/>
    <x v="3"/>
    <n v="1138"/>
    <n v="1098"/>
    <n v="23"/>
    <n v="22"/>
    <n v="1115"/>
    <n v="1076"/>
    <n v="120"/>
    <n v="120"/>
    <n v="1115"/>
    <n v="1076"/>
    <n v="0"/>
    <n v="0"/>
    <n v="269"/>
    <n v="307"/>
    <n v="0"/>
    <n v="0"/>
    <n v="2"/>
    <n v="1"/>
    <n v="0"/>
    <n v="0"/>
    <m/>
    <m/>
    <n v="0"/>
    <n v="0"/>
    <n v="271"/>
    <n v="308"/>
    <n v="0"/>
    <n v="0"/>
    <n v="4.21914498141264"/>
    <n v="4.3629967426710099"/>
    <n v="1134.9500000000003"/>
    <n v="1339.44"/>
    <n v="5.33"/>
    <n v="7.33"/>
    <n v="10.66"/>
    <n v="7.33"/>
    <m/>
    <m/>
    <n v="0"/>
    <n v="0"/>
    <n v="4.2273431734317359"/>
    <n v="4.3726298701298703"/>
    <n v="1145.6100000000004"/>
    <n v="1346.77"/>
    <m/>
    <m/>
    <n v="0"/>
    <n v="0"/>
    <m/>
    <m/>
    <n v="0"/>
    <n v="0"/>
    <m/>
    <m/>
    <n v="0"/>
    <n v="0"/>
    <n v="0"/>
    <n v="0"/>
    <n v="0"/>
    <n v="0"/>
    <n v="459"/>
    <n v="424"/>
    <n v="0"/>
    <n v="0"/>
    <n v="13"/>
    <n v="14"/>
    <n v="0"/>
    <n v="0"/>
    <m/>
    <m/>
    <n v="0"/>
    <n v="0"/>
    <n v="472"/>
    <n v="438"/>
    <n v="0"/>
    <n v="0"/>
    <n v="6.6086928104575202"/>
    <n v="6.0078773584905703"/>
    <n v="3033.3900000000017"/>
    <n v="2547.340000000002"/>
    <n v="7.7953846153846102"/>
    <n v="7.67"/>
    <n v="101.33999999999993"/>
    <n v="107.38"/>
    <m/>
    <m/>
    <n v="0"/>
    <n v="0"/>
    <n v="6.6413771186440718"/>
    <n v="6.06100456621005"/>
    <n v="3134.7300000000018"/>
    <n v="2654.7200000000021"/>
    <m/>
    <m/>
    <n v="0"/>
    <n v="0"/>
    <m/>
    <m/>
    <n v="0"/>
    <n v="0"/>
    <m/>
    <m/>
    <n v="0"/>
    <n v="0"/>
    <n v="0"/>
    <n v="0"/>
    <n v="0"/>
    <n v="0"/>
    <n v="743"/>
    <n v="746"/>
    <n v="0"/>
    <n v="0"/>
    <n v="5.7608882907133268"/>
    <n v="5.3639276139410219"/>
    <n v="4280.340000000002"/>
    <n v="4001.4900000000025"/>
    <n v="0"/>
    <n v="0"/>
    <n v="0"/>
    <n v="0"/>
    <n v="322"/>
    <n v="274"/>
    <n v="0"/>
    <n v="0"/>
    <n v="50"/>
    <n v="56"/>
    <n v="0"/>
    <n v="0"/>
    <n v="0"/>
    <m/>
    <n v="0"/>
    <n v="0"/>
    <n v="372"/>
    <n v="330"/>
    <n v="0"/>
    <n v="0"/>
    <n v="4.1901863354037303"/>
    <n v="3.9271897810218999"/>
    <n v="1349.2400000000011"/>
    <n v="1076.0500000000006"/>
    <n v="4.4828000000000001"/>
    <n v="5.8083928571428602"/>
    <n v="224.14000000000001"/>
    <n v="325.27000000000015"/>
    <m/>
    <m/>
    <n v="0"/>
    <n v="0"/>
    <n v="4.2295161290322616"/>
    <n v="4.2464242424242453"/>
    <n v="1573.3800000000012"/>
    <n v="1401.3200000000008"/>
    <m/>
    <m/>
    <n v="0"/>
    <n v="0"/>
    <m/>
    <m/>
    <n v="0"/>
    <n v="0"/>
    <m/>
    <m/>
    <n v="0"/>
    <n v="0"/>
    <n v="0"/>
    <n v="0"/>
    <n v="0"/>
    <n v="0"/>
    <m/>
    <m/>
    <n v="0"/>
    <n v="0"/>
    <m/>
    <m/>
    <n v="0"/>
    <n v="0"/>
    <m/>
    <m/>
    <n v="0"/>
    <n v="0"/>
    <n v="1050"/>
    <n v="1005"/>
    <n v="0"/>
    <n v="0"/>
    <n v="5517.5800000000036"/>
    <n v="4962.8300000000027"/>
    <s v=""/>
    <s v=""/>
    <n v="65"/>
    <n v="71"/>
    <n v="0"/>
    <n v="0"/>
    <n v="336.13999999999993"/>
    <n v="439.98000000000013"/>
    <n v="0"/>
    <n v="0"/>
    <n v="1115"/>
    <n v="1076"/>
    <n v="0"/>
    <n v="0"/>
    <n v="5853.7200000000039"/>
    <n v="5402.8100000000031"/>
    <s v=""/>
    <s v=""/>
    <n v="0"/>
    <n v="0"/>
    <n v="0"/>
    <n v="0"/>
    <s v=""/>
    <s v=""/>
    <s v=""/>
    <s v=""/>
    <n v="5853.720000000003"/>
    <n v="5402.8100000000031"/>
    <s v=""/>
    <s v=""/>
  </r>
  <r>
    <x v="6"/>
    <s v="Nicholls State University "/>
    <m/>
    <n v="159966"/>
    <x v="4"/>
    <n v="875"/>
    <n v="866"/>
    <n v="15"/>
    <n v="13"/>
    <n v="860"/>
    <n v="853"/>
    <n v="120"/>
    <n v="120"/>
    <n v="860"/>
    <n v="852"/>
    <n v="0"/>
    <n v="0"/>
    <n v="141"/>
    <n v="179"/>
    <n v="0"/>
    <n v="0"/>
    <n v="7"/>
    <n v="11"/>
    <n v="0"/>
    <n v="0"/>
    <m/>
    <m/>
    <n v="0"/>
    <n v="0"/>
    <n v="148"/>
    <n v="190"/>
    <n v="0"/>
    <n v="0"/>
    <n v="4.4248226950354601"/>
    <n v="4.1749162011173198"/>
    <n v="623.89999999999986"/>
    <n v="747.31000000000029"/>
    <n v="4.96428571428571"/>
    <n v="4.8854545454545502"/>
    <n v="34.749999999999972"/>
    <n v="53.740000000000052"/>
    <m/>
    <m/>
    <n v="0"/>
    <n v="0"/>
    <n v="4.4503378378378367"/>
    <n v="4.2160526315789486"/>
    <n v="658.64999999999986"/>
    <n v="801.05000000000018"/>
    <m/>
    <m/>
    <n v="0"/>
    <n v="0"/>
    <m/>
    <m/>
    <n v="0"/>
    <n v="0"/>
    <m/>
    <m/>
    <n v="0"/>
    <n v="0"/>
    <n v="0"/>
    <n v="0"/>
    <n v="0"/>
    <n v="0"/>
    <n v="397"/>
    <n v="388"/>
    <n v="0"/>
    <n v="0"/>
    <n v="45"/>
    <n v="44"/>
    <n v="0"/>
    <n v="0"/>
    <m/>
    <m/>
    <n v="0"/>
    <n v="0"/>
    <n v="442"/>
    <n v="432"/>
    <n v="0"/>
    <n v="0"/>
    <n v="5.9828967254408099"/>
    <n v="6.0409536082474196"/>
    <n v="2375.2100000000014"/>
    <n v="2343.889999999999"/>
    <n v="6.5860000000000003"/>
    <n v="5.6420454545454604"/>
    <n v="296.37"/>
    <n v="248.25000000000026"/>
    <m/>
    <m/>
    <n v="0"/>
    <n v="0"/>
    <n v="6.0442986425339393"/>
    <n v="6.0003240740740731"/>
    <n v="2671.5800000000013"/>
    <n v="2592.1399999999994"/>
    <m/>
    <m/>
    <n v="0"/>
    <n v="0"/>
    <m/>
    <m/>
    <n v="0"/>
    <n v="0"/>
    <m/>
    <m/>
    <n v="0"/>
    <n v="0"/>
    <n v="0"/>
    <n v="0"/>
    <n v="0"/>
    <n v="0"/>
    <n v="590"/>
    <n v="622"/>
    <n v="0"/>
    <n v="0"/>
    <n v="5.6444576271186468"/>
    <n v="5.4552893890675236"/>
    <n v="3330.2300000000018"/>
    <n v="3393.1899999999996"/>
    <n v="0"/>
    <n v="0"/>
    <n v="0"/>
    <n v="0"/>
    <n v="230"/>
    <n v="186"/>
    <n v="0"/>
    <n v="0"/>
    <n v="40"/>
    <n v="44"/>
    <n v="0"/>
    <n v="0"/>
    <n v="0"/>
    <m/>
    <n v="0"/>
    <n v="0"/>
    <n v="270"/>
    <n v="230"/>
    <n v="0"/>
    <n v="0"/>
    <n v="4.0110869565217397"/>
    <n v="4.4754838709677403"/>
    <n v="922.55000000000018"/>
    <n v="832.43999999999971"/>
    <n v="5.0730000000000004"/>
    <n v="5.2456818181818203"/>
    <n v="202.92000000000002"/>
    <n v="230.81000000000009"/>
    <m/>
    <m/>
    <n v="0"/>
    <n v="0"/>
    <n v="4.1684074074074084"/>
    <n v="4.622826086956521"/>
    <n v="1125.4700000000003"/>
    <n v="1063.2499999999998"/>
    <m/>
    <m/>
    <n v="0"/>
    <n v="0"/>
    <m/>
    <m/>
    <n v="0"/>
    <n v="0"/>
    <m/>
    <m/>
    <n v="0"/>
    <n v="0"/>
    <n v="0"/>
    <n v="0"/>
    <n v="0"/>
    <n v="0"/>
    <m/>
    <m/>
    <n v="0"/>
    <n v="0"/>
    <m/>
    <m/>
    <n v="0"/>
    <n v="0"/>
    <m/>
    <m/>
    <n v="0"/>
    <n v="0"/>
    <n v="768"/>
    <n v="753"/>
    <n v="0"/>
    <n v="0"/>
    <n v="3921.6600000000017"/>
    <n v="3923.639999999999"/>
    <s v=""/>
    <s v=""/>
    <n v="92"/>
    <n v="99"/>
    <n v="0"/>
    <n v="0"/>
    <n v="534.04"/>
    <n v="532.80000000000041"/>
    <n v="0"/>
    <n v="0"/>
    <n v="860"/>
    <n v="852"/>
    <n v="0"/>
    <n v="0"/>
    <n v="4455.7000000000016"/>
    <n v="4456.4399999999996"/>
    <s v=""/>
    <s v=""/>
    <n v="0"/>
    <n v="0"/>
    <n v="0"/>
    <n v="0"/>
    <s v=""/>
    <s v=""/>
    <s v=""/>
    <s v=""/>
    <n v="4455.7000000000025"/>
    <n v="4456.4399999999996"/>
    <s v=""/>
    <s v=""/>
  </r>
  <r>
    <x v="6"/>
    <s v="Northwestern State University"/>
    <m/>
    <n v="160038"/>
    <x v="4"/>
    <n v="1176"/>
    <n v="1167"/>
    <n v="17"/>
    <n v="16"/>
    <n v="1159"/>
    <n v="1151"/>
    <n v="120"/>
    <n v="120"/>
    <n v="1160"/>
    <n v="1149"/>
    <n v="0"/>
    <n v="0"/>
    <n v="304"/>
    <n v="297"/>
    <n v="0"/>
    <n v="0"/>
    <n v="3"/>
    <n v="0"/>
    <n v="0"/>
    <n v="0"/>
    <m/>
    <m/>
    <n v="0"/>
    <n v="0"/>
    <n v="307"/>
    <n v="297"/>
    <n v="0"/>
    <n v="0"/>
    <n v="4.1477960526315796"/>
    <n v="4.1783164983164998"/>
    <n v="1260.9300000000003"/>
    <n v="1240.9600000000005"/>
    <n v="5.27"/>
    <m/>
    <n v="15.809999999999999"/>
    <n v="0"/>
    <m/>
    <m/>
    <n v="0"/>
    <n v="0"/>
    <n v="4.1587622149837138"/>
    <n v="4.1783164983164998"/>
    <n v="1276.7400000000002"/>
    <n v="1240.9600000000005"/>
    <m/>
    <m/>
    <n v="0"/>
    <n v="0"/>
    <m/>
    <m/>
    <n v="0"/>
    <n v="0"/>
    <m/>
    <m/>
    <n v="0"/>
    <n v="0"/>
    <n v="0"/>
    <n v="0"/>
    <n v="0"/>
    <n v="0"/>
    <n v="346"/>
    <n v="319"/>
    <n v="0"/>
    <n v="0"/>
    <n v="16"/>
    <n v="18"/>
    <n v="0"/>
    <n v="0"/>
    <m/>
    <m/>
    <n v="0"/>
    <n v="0"/>
    <n v="362"/>
    <n v="337"/>
    <n v="0"/>
    <n v="0"/>
    <n v="6.0953179190751401"/>
    <n v="5.8681191222570499"/>
    <n v="2108.9799999999987"/>
    <n v="1871.9299999999989"/>
    <n v="10.589375"/>
    <n v="9.0594444444444395"/>
    <n v="169.43"/>
    <n v="163.06999999999991"/>
    <m/>
    <m/>
    <n v="0"/>
    <n v="0"/>
    <n v="6.2939502762430894"/>
    <n v="6.0385756676557829"/>
    <n v="2278.4099999999985"/>
    <n v="2034.9999999999989"/>
    <m/>
    <m/>
    <n v="0"/>
    <n v="0"/>
    <m/>
    <m/>
    <n v="0"/>
    <n v="0"/>
    <m/>
    <m/>
    <n v="0"/>
    <n v="0"/>
    <n v="0"/>
    <n v="0"/>
    <n v="0"/>
    <n v="0"/>
    <n v="669"/>
    <n v="634"/>
    <n v="0"/>
    <n v="0"/>
    <n v="5.3141255605381144"/>
    <n v="5.1671293375394312"/>
    <n v="3555.1499999999987"/>
    <n v="3275.9599999999991"/>
    <n v="0"/>
    <n v="0"/>
    <n v="0"/>
    <n v="0"/>
    <n v="295"/>
    <n v="326"/>
    <n v="0"/>
    <n v="0"/>
    <n v="196"/>
    <n v="189"/>
    <n v="0"/>
    <n v="0"/>
    <n v="0"/>
    <m/>
    <n v="0"/>
    <n v="0"/>
    <n v="491"/>
    <n v="515"/>
    <n v="0"/>
    <n v="0"/>
    <n v="4.29464406779661"/>
    <n v="4.0846625766871201"/>
    <n v="1266.9199999999998"/>
    <n v="1331.600000000001"/>
    <n v="4.5905612244898002"/>
    <n v="5.0489947089947096"/>
    <n v="899.7500000000008"/>
    <n v="954.2600000000001"/>
    <m/>
    <m/>
    <n v="0"/>
    <n v="0"/>
    <n v="4.4127698574338092"/>
    <n v="4.4385631067961189"/>
    <n v="2166.6700000000005"/>
    <n v="2285.860000000001"/>
    <m/>
    <m/>
    <n v="0"/>
    <n v="0"/>
    <m/>
    <m/>
    <n v="0"/>
    <n v="0"/>
    <m/>
    <m/>
    <n v="0"/>
    <n v="0"/>
    <n v="0"/>
    <n v="0"/>
    <n v="0"/>
    <n v="0"/>
    <m/>
    <m/>
    <n v="0"/>
    <n v="0"/>
    <m/>
    <m/>
    <n v="0"/>
    <n v="0"/>
    <m/>
    <m/>
    <n v="0"/>
    <n v="0"/>
    <n v="945"/>
    <n v="942"/>
    <n v="0"/>
    <n v="0"/>
    <n v="4636.829999999999"/>
    <n v="4444.4900000000007"/>
    <s v=""/>
    <s v=""/>
    <n v="215"/>
    <n v="207"/>
    <n v="0"/>
    <n v="0"/>
    <n v="1084.9900000000007"/>
    <n v="1117.33"/>
    <n v="0"/>
    <n v="0"/>
    <n v="1160"/>
    <n v="1149"/>
    <n v="0"/>
    <n v="0"/>
    <n v="5721.82"/>
    <n v="5561.8200000000006"/>
    <s v=""/>
    <s v=""/>
    <n v="0"/>
    <n v="0"/>
    <n v="0"/>
    <n v="0"/>
    <s v=""/>
    <s v=""/>
    <s v=""/>
    <s v=""/>
    <n v="5721.82"/>
    <n v="5561.82"/>
    <s v=""/>
    <s v=""/>
  </r>
  <r>
    <x v="6"/>
    <s v="Southern University at New Orleans"/>
    <m/>
    <n v="160630"/>
    <x v="5"/>
    <n v="310"/>
    <n v="324"/>
    <n v="3"/>
    <n v="6"/>
    <n v="307"/>
    <n v="318"/>
    <n v="120"/>
    <n v="120"/>
    <n v="307"/>
    <n v="318"/>
    <n v="0"/>
    <n v="0"/>
    <n v="10"/>
    <n v="13"/>
    <n v="0"/>
    <n v="0"/>
    <n v="2"/>
    <n v="2"/>
    <n v="0"/>
    <n v="0"/>
    <m/>
    <m/>
    <n v="0"/>
    <n v="0"/>
    <n v="12"/>
    <n v="15"/>
    <n v="0"/>
    <n v="0"/>
    <n v="5.9820000000000002"/>
    <n v="4.6784615384615398"/>
    <n v="59.82"/>
    <n v="60.820000000000014"/>
    <n v="4.74"/>
    <n v="5.5350000000000001"/>
    <n v="9.48"/>
    <n v="11.07"/>
    <m/>
    <m/>
    <n v="0"/>
    <n v="0"/>
    <n v="5.7749999999999995"/>
    <n v="4.7926666666666673"/>
    <n v="69.3"/>
    <n v="71.890000000000015"/>
    <m/>
    <m/>
    <n v="0"/>
    <n v="0"/>
    <m/>
    <m/>
    <n v="0"/>
    <n v="0"/>
    <m/>
    <m/>
    <n v="0"/>
    <n v="0"/>
    <n v="0"/>
    <n v="0"/>
    <n v="0"/>
    <n v="0"/>
    <n v="59"/>
    <n v="69"/>
    <n v="0"/>
    <n v="0"/>
    <n v="25"/>
    <n v="19"/>
    <n v="0"/>
    <n v="0"/>
    <m/>
    <m/>
    <n v="0"/>
    <n v="0"/>
    <n v="84"/>
    <n v="88"/>
    <n v="0"/>
    <n v="0"/>
    <n v="9.2081355932203408"/>
    <n v="8.6873913043478304"/>
    <n v="543.28000000000009"/>
    <n v="599.43000000000029"/>
    <n v="7.3752000000000004"/>
    <n v="6.6347368421052604"/>
    <n v="184.38000000000002"/>
    <n v="126.05999999999995"/>
    <m/>
    <m/>
    <n v="0"/>
    <n v="0"/>
    <n v="8.6626190476190494"/>
    <n v="8.2442045454545489"/>
    <n v="727.6600000000002"/>
    <n v="725.49000000000035"/>
    <m/>
    <m/>
    <n v="0"/>
    <n v="0"/>
    <m/>
    <m/>
    <n v="0"/>
    <n v="0"/>
    <m/>
    <m/>
    <n v="0"/>
    <n v="0"/>
    <n v="0"/>
    <n v="0"/>
    <n v="0"/>
    <n v="0"/>
    <n v="96"/>
    <n v="103"/>
    <n v="0"/>
    <n v="0"/>
    <n v="8.3016666666666676"/>
    <n v="7.7415533980582554"/>
    <n v="796.96"/>
    <n v="797.38000000000034"/>
    <n v="0"/>
    <n v="0"/>
    <n v="0"/>
    <n v="0"/>
    <n v="166"/>
    <n v="157"/>
    <n v="0"/>
    <n v="0"/>
    <n v="45"/>
    <n v="58"/>
    <n v="0"/>
    <n v="0"/>
    <n v="0"/>
    <m/>
    <n v="0"/>
    <n v="0"/>
    <n v="211"/>
    <n v="215"/>
    <n v="0"/>
    <n v="0"/>
    <n v="5.3513855421686696"/>
    <n v="5.5271337579617796"/>
    <n v="888.32999999999913"/>
    <n v="867.75999999999942"/>
    <n v="5.3528888888888897"/>
    <n v="5.4212068965517197"/>
    <n v="240.88000000000002"/>
    <n v="314.42999999999972"/>
    <m/>
    <m/>
    <n v="0"/>
    <n v="0"/>
    <n v="5.3517061611374368"/>
    <n v="5.4985581395348797"/>
    <n v="1129.2099999999991"/>
    <n v="1182.1899999999991"/>
    <m/>
    <m/>
    <n v="0"/>
    <n v="0"/>
    <m/>
    <m/>
    <n v="0"/>
    <n v="0"/>
    <m/>
    <m/>
    <n v="0"/>
    <n v="0"/>
    <n v="0"/>
    <n v="0"/>
    <n v="0"/>
    <n v="0"/>
    <m/>
    <m/>
    <n v="0"/>
    <n v="0"/>
    <m/>
    <m/>
    <n v="0"/>
    <n v="0"/>
    <m/>
    <m/>
    <n v="0"/>
    <n v="0"/>
    <n v="235"/>
    <n v="239"/>
    <n v="0"/>
    <n v="0"/>
    <n v="1491.4299999999994"/>
    <n v="1528.0099999999998"/>
    <s v=""/>
    <s v=""/>
    <n v="72"/>
    <n v="79"/>
    <n v="0"/>
    <n v="0"/>
    <n v="434.74"/>
    <n v="451.55999999999966"/>
    <n v="0"/>
    <n v="0"/>
    <n v="307"/>
    <n v="318"/>
    <n v="0"/>
    <n v="0"/>
    <n v="1926.1699999999994"/>
    <n v="1979.5699999999995"/>
    <s v=""/>
    <s v=""/>
    <n v="0"/>
    <n v="0"/>
    <n v="0"/>
    <n v="0"/>
    <s v=""/>
    <s v=""/>
    <s v=""/>
    <s v=""/>
    <n v="1926.1699999999992"/>
    <n v="1979.5699999999995"/>
    <s v=""/>
    <s v=""/>
  </r>
  <r>
    <x v="6"/>
    <s v="Louisiana State University at Alexandria"/>
    <m/>
    <n v="159382"/>
    <x v="6"/>
    <n v="215"/>
    <n v="252"/>
    <n v="0"/>
    <n v="1"/>
    <n v="215"/>
    <n v="251"/>
    <n v="60"/>
    <n v="60"/>
    <n v="215"/>
    <n v="251"/>
    <n v="0"/>
    <n v="0"/>
    <n v="27"/>
    <n v="37"/>
    <n v="0"/>
    <n v="0"/>
    <n v="1"/>
    <n v="1"/>
    <n v="0"/>
    <n v="0"/>
    <m/>
    <m/>
    <n v="0"/>
    <n v="0"/>
    <n v="28"/>
    <n v="38"/>
    <n v="0"/>
    <n v="0"/>
    <n v="4.3133333333333299"/>
    <n v="4.5305405405405397"/>
    <n v="116.45999999999991"/>
    <n v="167.62999999999997"/>
    <n v="4.33"/>
    <n v="4.74"/>
    <n v="4.33"/>
    <n v="4.74"/>
    <m/>
    <m/>
    <n v="0"/>
    <n v="0"/>
    <n v="4.3139285714285682"/>
    <n v="4.5360526315789471"/>
    <n v="120.78999999999991"/>
    <n v="172.37"/>
    <m/>
    <m/>
    <n v="0"/>
    <n v="0"/>
    <m/>
    <m/>
    <n v="0"/>
    <n v="0"/>
    <m/>
    <m/>
    <n v="0"/>
    <n v="0"/>
    <n v="0"/>
    <n v="0"/>
    <n v="0"/>
    <n v="0"/>
    <n v="66"/>
    <n v="65"/>
    <n v="0"/>
    <n v="0"/>
    <n v="14"/>
    <n v="11"/>
    <n v="0"/>
    <n v="0"/>
    <m/>
    <m/>
    <n v="0"/>
    <n v="0"/>
    <n v="80"/>
    <n v="76"/>
    <n v="0"/>
    <n v="0"/>
    <n v="7.99"/>
    <n v="6.3986153846153897"/>
    <n v="527.34"/>
    <n v="415.91000000000031"/>
    <n v="10.876428571428599"/>
    <n v="10.7127272727273"/>
    <n v="152.27000000000038"/>
    <n v="117.84000000000029"/>
    <m/>
    <m/>
    <n v="0"/>
    <n v="0"/>
    <n v="8.4951250000000051"/>
    <n v="7.0230263157894814"/>
    <n v="679.61000000000035"/>
    <n v="533.75000000000057"/>
    <m/>
    <m/>
    <n v="0"/>
    <n v="0"/>
    <m/>
    <m/>
    <n v="0"/>
    <n v="0"/>
    <m/>
    <m/>
    <n v="0"/>
    <n v="0"/>
    <n v="0"/>
    <n v="0"/>
    <n v="0"/>
    <n v="0"/>
    <n v="108"/>
    <n v="114"/>
    <n v="0"/>
    <n v="0"/>
    <n v="7.4111111111111141"/>
    <n v="6.1940350877193033"/>
    <n v="800.40000000000032"/>
    <n v="706.12000000000057"/>
    <n v="0"/>
    <n v="0"/>
    <n v="0"/>
    <n v="0"/>
    <n v="93"/>
    <n v="115"/>
    <n v="0"/>
    <n v="0"/>
    <n v="14"/>
    <n v="22"/>
    <n v="0"/>
    <n v="0"/>
    <n v="0"/>
    <m/>
    <n v="0"/>
    <n v="0"/>
    <n v="107"/>
    <n v="137"/>
    <n v="0"/>
    <n v="0"/>
    <n v="4.4398924731182801"/>
    <n v="3.4853043478260899"/>
    <n v="412.91"/>
    <n v="400.81000000000034"/>
    <n v="5.5592857142857097"/>
    <n v="7.56"/>
    <n v="77.829999999999941"/>
    <n v="166.32"/>
    <m/>
    <m/>
    <n v="0"/>
    <n v="0"/>
    <n v="4.5863551401869156"/>
    <n v="4.1396350364963528"/>
    <n v="490.73999999999995"/>
    <n v="567.13000000000034"/>
    <m/>
    <m/>
    <n v="0"/>
    <n v="0"/>
    <m/>
    <m/>
    <n v="0"/>
    <n v="0"/>
    <m/>
    <m/>
    <n v="0"/>
    <n v="0"/>
    <n v="0"/>
    <n v="0"/>
    <n v="0"/>
    <n v="0"/>
    <m/>
    <m/>
    <n v="0"/>
    <n v="0"/>
    <m/>
    <m/>
    <n v="0"/>
    <n v="0"/>
    <m/>
    <m/>
    <n v="0"/>
    <n v="0"/>
    <n v="186"/>
    <n v="217"/>
    <n v="0"/>
    <n v="0"/>
    <n v="1056.71"/>
    <n v="984.35000000000059"/>
    <s v=""/>
    <s v=""/>
    <n v="29"/>
    <n v="34"/>
    <n v="0"/>
    <n v="0"/>
    <n v="234.43000000000035"/>
    <n v="288.90000000000026"/>
    <n v="0"/>
    <n v="0"/>
    <n v="215"/>
    <n v="251"/>
    <n v="0"/>
    <n v="0"/>
    <n v="1291.1400000000003"/>
    <n v="1273.2500000000009"/>
    <s v=""/>
    <s v=""/>
    <n v="0"/>
    <n v="0"/>
    <n v="0"/>
    <n v="0"/>
    <s v=""/>
    <s v=""/>
    <s v=""/>
    <s v=""/>
    <n v="1291.1400000000003"/>
    <n v="1273.2500000000009"/>
    <s v=""/>
    <s v=""/>
  </r>
  <r>
    <x v="6"/>
    <s v="Baton Rouge Community College"/>
    <m/>
    <n v="437103"/>
    <x v="7"/>
    <n v="462"/>
    <n v="451"/>
    <n v="11"/>
    <n v="18"/>
    <n v="451"/>
    <n v="433"/>
    <n v="60"/>
    <n v="60"/>
    <n v="451"/>
    <n v="434"/>
    <n v="0"/>
    <n v="0"/>
    <n v="24"/>
    <n v="35"/>
    <n v="0"/>
    <n v="0"/>
    <n v="5"/>
    <n v="9"/>
    <n v="0"/>
    <n v="0"/>
    <m/>
    <m/>
    <n v="0"/>
    <n v="0"/>
    <n v="29"/>
    <n v="44"/>
    <n v="0"/>
    <n v="0"/>
    <n v="3.9829166666666702"/>
    <n v="4.1894285714285697"/>
    <n v="95.590000000000089"/>
    <n v="146.62999999999994"/>
    <n v="4.024"/>
    <n v="3.8066666666666702"/>
    <n v="20.12"/>
    <n v="34.260000000000034"/>
    <m/>
    <m/>
    <n v="0"/>
    <n v="0"/>
    <n v="3.9900000000000033"/>
    <n v="4.1111363636363629"/>
    <n v="115.71000000000009"/>
    <n v="180.88999999999996"/>
    <m/>
    <m/>
    <n v="0"/>
    <n v="0"/>
    <m/>
    <m/>
    <n v="0"/>
    <n v="0"/>
    <m/>
    <m/>
    <n v="0"/>
    <n v="0"/>
    <n v="0"/>
    <n v="0"/>
    <n v="0"/>
    <n v="0"/>
    <n v="130"/>
    <n v="136"/>
    <n v="0"/>
    <n v="0"/>
    <n v="40"/>
    <n v="39"/>
    <n v="0"/>
    <n v="0"/>
    <m/>
    <m/>
    <n v="0"/>
    <n v="0"/>
    <n v="170"/>
    <n v="175"/>
    <n v="0"/>
    <n v="0"/>
    <n v="5.0714615384615396"/>
    <n v="5.3656617647058802"/>
    <n v="659.29000000000019"/>
    <n v="729.72999999999968"/>
    <n v="5.0267499999999998"/>
    <n v="6.1323076923076902"/>
    <n v="201.07"/>
    <n v="239.15999999999991"/>
    <m/>
    <m/>
    <n v="0"/>
    <n v="0"/>
    <n v="5.0609411764705889"/>
    <n v="5.5365142857142837"/>
    <n v="860.36000000000013"/>
    <n v="968.88999999999965"/>
    <m/>
    <m/>
    <n v="0"/>
    <n v="0"/>
    <m/>
    <m/>
    <n v="0"/>
    <n v="0"/>
    <m/>
    <m/>
    <n v="0"/>
    <n v="0"/>
    <n v="0"/>
    <n v="0"/>
    <n v="0"/>
    <n v="0"/>
    <n v="199"/>
    <n v="219"/>
    <n v="0"/>
    <n v="0"/>
    <n v="4.9048743718592975"/>
    <n v="5.250136986301368"/>
    <n v="976.07000000000016"/>
    <n v="1149.7799999999995"/>
    <n v="0"/>
    <n v="0"/>
    <n v="0"/>
    <n v="0"/>
    <n v="153"/>
    <n v="138"/>
    <n v="0"/>
    <n v="0"/>
    <n v="99"/>
    <n v="77"/>
    <n v="0"/>
    <n v="0"/>
    <n v="0"/>
    <m/>
    <n v="0"/>
    <n v="0"/>
    <n v="252"/>
    <n v="215"/>
    <n v="0"/>
    <n v="0"/>
    <n v="3.4836601307189499"/>
    <n v="3.6178260869565202"/>
    <n v="532.99999999999932"/>
    <n v="499.25999999999976"/>
    <n v="4.4082828282828297"/>
    <n v="4.6071428571428603"/>
    <n v="436.42000000000013"/>
    <n v="354.75000000000023"/>
    <m/>
    <m/>
    <n v="0"/>
    <n v="0"/>
    <n v="3.8469047619047596"/>
    <n v="3.9721395348837207"/>
    <n v="969.41999999999939"/>
    <n v="854.01"/>
    <m/>
    <m/>
    <n v="0"/>
    <n v="0"/>
    <m/>
    <m/>
    <n v="0"/>
    <n v="0"/>
    <m/>
    <m/>
    <n v="0"/>
    <n v="0"/>
    <n v="0"/>
    <n v="0"/>
    <n v="0"/>
    <n v="0"/>
    <m/>
    <m/>
    <n v="0"/>
    <n v="0"/>
    <m/>
    <m/>
    <n v="0"/>
    <n v="0"/>
    <m/>
    <m/>
    <n v="0"/>
    <n v="0"/>
    <n v="307"/>
    <n v="309"/>
    <n v="0"/>
    <n v="0"/>
    <n v="1287.8799999999997"/>
    <n v="1375.6199999999994"/>
    <s v=""/>
    <s v=""/>
    <n v="144"/>
    <n v="125"/>
    <n v="0"/>
    <n v="0"/>
    <n v="657.61000000000013"/>
    <n v="628.17000000000019"/>
    <n v="0"/>
    <n v="0"/>
    <n v="451"/>
    <n v="434"/>
    <n v="0"/>
    <n v="0"/>
    <n v="1945.4899999999998"/>
    <n v="2003.7899999999995"/>
    <s v=""/>
    <s v=""/>
    <n v="0"/>
    <n v="0"/>
    <n v="0"/>
    <n v="0"/>
    <s v=""/>
    <s v=""/>
    <s v=""/>
    <s v=""/>
    <n v="1945.4899999999996"/>
    <n v="2003.7899999999995"/>
    <s v=""/>
    <s v=""/>
  </r>
  <r>
    <x v="6"/>
    <s v="Bossier Parish Community College"/>
    <s v="Met the criteria for Two-Year 2 in 2017-18."/>
    <n v="158431"/>
    <x v="7"/>
    <n v="702"/>
    <n v="674"/>
    <n v="2"/>
    <n v="4"/>
    <n v="700"/>
    <n v="670"/>
    <n v="60"/>
    <n v="60"/>
    <n v="701"/>
    <n v="670"/>
    <n v="0"/>
    <n v="0"/>
    <n v="52"/>
    <n v="60"/>
    <n v="0"/>
    <n v="0"/>
    <n v="6"/>
    <n v="12"/>
    <n v="0"/>
    <n v="0"/>
    <m/>
    <m/>
    <n v="0"/>
    <n v="0"/>
    <n v="58"/>
    <n v="72"/>
    <n v="0"/>
    <n v="0"/>
    <n v="3.1965384615384602"/>
    <n v="3.6541666666666699"/>
    <n v="166.21999999999994"/>
    <n v="219.2500000000002"/>
    <n v="4.7516666666666696"/>
    <n v="4.6716666666666704"/>
    <n v="28.510000000000019"/>
    <n v="56.060000000000045"/>
    <m/>
    <m/>
    <n v="0"/>
    <n v="0"/>
    <n v="3.3574137931034476"/>
    <n v="3.8237500000000031"/>
    <n v="194.72999999999996"/>
    <n v="275.31000000000023"/>
    <m/>
    <m/>
    <n v="0"/>
    <n v="0"/>
    <m/>
    <m/>
    <n v="0"/>
    <n v="0"/>
    <m/>
    <m/>
    <n v="0"/>
    <n v="0"/>
    <n v="0"/>
    <n v="0"/>
    <n v="0"/>
    <n v="0"/>
    <n v="209"/>
    <n v="223"/>
    <n v="0"/>
    <n v="0"/>
    <n v="46"/>
    <n v="48"/>
    <n v="0"/>
    <n v="0"/>
    <m/>
    <m/>
    <n v="0"/>
    <n v="0"/>
    <n v="255"/>
    <n v="271"/>
    <n v="0"/>
    <n v="0"/>
    <n v="5.1636363636363596"/>
    <n v="5.0168161434977598"/>
    <n v="1079.1999999999991"/>
    <n v="1118.7500000000005"/>
    <n v="5.7889130434782601"/>
    <n v="6.2860416666666703"/>
    <n v="266.28999999999996"/>
    <n v="301.73000000000019"/>
    <m/>
    <m/>
    <n v="0"/>
    <n v="0"/>
    <n v="5.2764313725490162"/>
    <n v="5.2416236162361649"/>
    <n v="1345.4899999999991"/>
    <n v="1420.4800000000007"/>
    <m/>
    <m/>
    <n v="0"/>
    <n v="0"/>
    <m/>
    <m/>
    <n v="0"/>
    <n v="0"/>
    <m/>
    <m/>
    <n v="0"/>
    <n v="0"/>
    <n v="0"/>
    <n v="0"/>
    <n v="0"/>
    <n v="0"/>
    <n v="313"/>
    <n v="343"/>
    <n v="0"/>
    <n v="0"/>
    <n v="4.9208306709265148"/>
    <n v="4.9439941690962126"/>
    <n v="1540.2199999999991"/>
    <n v="1695.7900000000009"/>
    <n v="0"/>
    <n v="0"/>
    <n v="0"/>
    <n v="0"/>
    <n v="244"/>
    <n v="204"/>
    <n v="0"/>
    <n v="0"/>
    <n v="143"/>
    <n v="123"/>
    <n v="0"/>
    <n v="0"/>
    <n v="1"/>
    <m/>
    <n v="0"/>
    <n v="0"/>
    <n v="388"/>
    <n v="327"/>
    <n v="0"/>
    <n v="0"/>
    <n v="3.4641393442622999"/>
    <n v="3.4514215686274499"/>
    <n v="845.25000000000114"/>
    <n v="704.0899999999998"/>
    <n v="3.9695804195804198"/>
    <n v="4.28707317073171"/>
    <n v="567.65000000000009"/>
    <n v="527.31000000000029"/>
    <m/>
    <m/>
    <n v="0"/>
    <n v="0"/>
    <n v="3.6414948453608278"/>
    <n v="3.7657492354740065"/>
    <n v="1412.9000000000012"/>
    <n v="1231.4000000000001"/>
    <m/>
    <m/>
    <n v="0"/>
    <n v="0"/>
    <m/>
    <m/>
    <n v="0"/>
    <n v="0"/>
    <m/>
    <m/>
    <n v="0"/>
    <n v="0"/>
    <n v="0"/>
    <n v="0"/>
    <n v="0"/>
    <n v="0"/>
    <m/>
    <m/>
    <n v="0"/>
    <n v="0"/>
    <m/>
    <m/>
    <n v="0"/>
    <n v="0"/>
    <m/>
    <m/>
    <n v="0"/>
    <n v="0"/>
    <n v="505"/>
    <n v="487"/>
    <n v="0"/>
    <n v="0"/>
    <n v="2090.67"/>
    <n v="2042.0900000000006"/>
    <s v=""/>
    <s v=""/>
    <n v="195"/>
    <n v="183"/>
    <n v="0"/>
    <n v="0"/>
    <n v="862.45"/>
    <n v="885.10000000000059"/>
    <n v="0"/>
    <n v="0"/>
    <n v="700"/>
    <n v="670"/>
    <n v="0"/>
    <n v="0"/>
    <n v="2953.12"/>
    <n v="2927.1900000000014"/>
    <s v=""/>
    <s v=""/>
    <n v="1"/>
    <n v="0"/>
    <n v="0"/>
    <n v="0"/>
    <n v="0"/>
    <s v=""/>
    <s v=""/>
    <s v=""/>
    <n v="2953.1200000000003"/>
    <n v="2927.190000000001"/>
    <s v=""/>
    <s v=""/>
  </r>
  <r>
    <x v="6"/>
    <s v="Delgado Community College "/>
    <m/>
    <n v="158662"/>
    <x v="7"/>
    <n v="1385"/>
    <n v="1303"/>
    <n v="17"/>
    <n v="13"/>
    <n v="1368"/>
    <n v="1290"/>
    <n v="60"/>
    <n v="60"/>
    <n v="1368"/>
    <n v="1269"/>
    <n v="0"/>
    <n v="0"/>
    <n v="57"/>
    <n v="49"/>
    <n v="0"/>
    <n v="0"/>
    <n v="9"/>
    <n v="11"/>
    <n v="0"/>
    <n v="0"/>
    <m/>
    <m/>
    <n v="0"/>
    <n v="0"/>
    <n v="66"/>
    <n v="60"/>
    <n v="0"/>
    <n v="0"/>
    <n v="4.8259649122806998"/>
    <n v="5.0999999999999996"/>
    <n v="275.07999999999987"/>
    <n v="249.89999999999998"/>
    <n v="5.2511111111111104"/>
    <n v="5.3190909090909102"/>
    <n v="47.259999999999991"/>
    <n v="58.510000000000012"/>
    <m/>
    <m/>
    <n v="0"/>
    <n v="0"/>
    <n v="4.883939393939392"/>
    <n v="5.1401666666666666"/>
    <n v="322.33999999999986"/>
    <n v="308.40999999999997"/>
    <m/>
    <m/>
    <n v="0"/>
    <n v="0"/>
    <m/>
    <m/>
    <n v="0"/>
    <n v="0"/>
    <m/>
    <m/>
    <n v="0"/>
    <n v="0"/>
    <n v="0"/>
    <n v="0"/>
    <n v="0"/>
    <n v="0"/>
    <n v="390"/>
    <n v="366"/>
    <n v="0"/>
    <n v="0"/>
    <n v="140"/>
    <n v="136"/>
    <n v="0"/>
    <n v="0"/>
    <m/>
    <m/>
    <n v="0"/>
    <n v="0"/>
    <n v="530"/>
    <n v="502"/>
    <n v="0"/>
    <n v="0"/>
    <n v="7.1118461538461499"/>
    <n v="7.1536065573770502"/>
    <n v="2773.6199999999985"/>
    <n v="2618.2200000000003"/>
    <n v="9.423"/>
    <n v="8.7105147058823498"/>
    <n v="1319.22"/>
    <n v="1184.6299999999997"/>
    <m/>
    <m/>
    <n v="0"/>
    <n v="0"/>
    <n v="7.7223396226415062"/>
    <n v="7.5753984063745019"/>
    <n v="4092.8399999999983"/>
    <n v="3802.85"/>
    <m/>
    <m/>
    <n v="0"/>
    <n v="0"/>
    <m/>
    <m/>
    <n v="0"/>
    <n v="0"/>
    <m/>
    <m/>
    <n v="0"/>
    <n v="0"/>
    <n v="0"/>
    <n v="0"/>
    <n v="0"/>
    <n v="0"/>
    <n v="596"/>
    <n v="562"/>
    <n v="0"/>
    <n v="0"/>
    <n v="7.4080201342281855"/>
    <n v="7.3154092526690393"/>
    <n v="4415.1799999999985"/>
    <n v="4111.26"/>
    <n v="0"/>
    <n v="0"/>
    <n v="0"/>
    <n v="0"/>
    <n v="367"/>
    <n v="348"/>
    <n v="0"/>
    <n v="0"/>
    <n v="404"/>
    <n v="359"/>
    <n v="0"/>
    <n v="0"/>
    <n v="1"/>
    <m/>
    <n v="0"/>
    <n v="0"/>
    <n v="772"/>
    <n v="707"/>
    <n v="0"/>
    <n v="0"/>
    <n v="5.1327247956403301"/>
    <n v="5.6621551724137902"/>
    <n v="1883.7100000000012"/>
    <n v="1970.4299999999989"/>
    <n v="5.3208168316831701"/>
    <n v="5.6021448467966604"/>
    <n v="2149.6100000000006"/>
    <n v="2011.170000000001"/>
    <m/>
    <m/>
    <n v="0"/>
    <n v="0"/>
    <n v="5.2245077720207274"/>
    <n v="5.6316831683168314"/>
    <n v="4033.3200000000015"/>
    <n v="3981.6"/>
    <m/>
    <m/>
    <n v="0"/>
    <n v="0"/>
    <m/>
    <m/>
    <n v="0"/>
    <n v="0"/>
    <m/>
    <m/>
    <n v="0"/>
    <n v="0"/>
    <n v="0"/>
    <n v="0"/>
    <n v="0"/>
    <n v="0"/>
    <m/>
    <m/>
    <n v="0"/>
    <n v="0"/>
    <m/>
    <m/>
    <n v="0"/>
    <n v="0"/>
    <m/>
    <m/>
    <n v="0"/>
    <n v="0"/>
    <n v="814"/>
    <n v="763"/>
    <n v="0"/>
    <n v="0"/>
    <n v="4932.41"/>
    <n v="4838.5499999999993"/>
    <s v=""/>
    <s v=""/>
    <n v="553"/>
    <n v="506"/>
    <n v="0"/>
    <n v="0"/>
    <n v="3516.0900000000006"/>
    <n v="3254.3100000000004"/>
    <n v="0"/>
    <n v="0"/>
    <n v="1367"/>
    <n v="1269"/>
    <n v="0"/>
    <n v="0"/>
    <n v="8448.5"/>
    <n v="8092.86"/>
    <s v=""/>
    <s v=""/>
    <n v="1"/>
    <n v="0"/>
    <n v="0"/>
    <n v="0"/>
    <n v="0"/>
    <s v=""/>
    <s v=""/>
    <s v=""/>
    <n v="8448.5"/>
    <n v="8092.8600000000006"/>
    <s v=""/>
    <s v=""/>
  </r>
  <r>
    <x v="6"/>
    <s v="Louisiana Delta Community College"/>
    <m/>
    <n v="440624"/>
    <x v="8"/>
    <n v="254"/>
    <n v="225"/>
    <n v="10"/>
    <n v="0"/>
    <n v="244"/>
    <n v="225"/>
    <n v="60"/>
    <n v="60"/>
    <n v="244"/>
    <n v="225"/>
    <n v="0"/>
    <n v="0"/>
    <n v="13"/>
    <n v="17"/>
    <n v="0"/>
    <n v="0"/>
    <n v="1"/>
    <n v="1"/>
    <n v="0"/>
    <n v="0"/>
    <m/>
    <m/>
    <n v="0"/>
    <n v="0"/>
    <n v="14"/>
    <n v="18"/>
    <n v="0"/>
    <n v="0"/>
    <n v="2.9623076923076899"/>
    <n v="3.05823529411765"/>
    <n v="38.50999999999997"/>
    <n v="51.990000000000052"/>
    <n v="3.33"/>
    <n v="1.74"/>
    <n v="3.33"/>
    <n v="1.74"/>
    <m/>
    <m/>
    <n v="0"/>
    <n v="0"/>
    <n v="2.9885714285714262"/>
    <n v="2.985000000000003"/>
    <n v="41.839999999999968"/>
    <n v="53.730000000000054"/>
    <m/>
    <m/>
    <n v="0"/>
    <n v="0"/>
    <m/>
    <m/>
    <n v="0"/>
    <n v="0"/>
    <m/>
    <m/>
    <n v="0"/>
    <n v="0"/>
    <n v="0"/>
    <n v="0"/>
    <n v="0"/>
    <n v="0"/>
    <n v="91"/>
    <n v="76"/>
    <n v="0"/>
    <n v="0"/>
    <n v="26"/>
    <n v="18"/>
    <n v="0"/>
    <n v="0"/>
    <m/>
    <m/>
    <n v="0"/>
    <n v="0"/>
    <n v="117"/>
    <n v="94"/>
    <n v="0"/>
    <n v="0"/>
    <n v="4.1429670329670296"/>
    <n v="4.52289473684211"/>
    <n v="377.00999999999971"/>
    <n v="343.74000000000035"/>
    <n v="5.85423076923077"/>
    <n v="6.1144444444444401"/>
    <n v="152.21"/>
    <n v="110.05999999999992"/>
    <m/>
    <m/>
    <n v="0"/>
    <n v="0"/>
    <n v="4.5232478632478603"/>
    <n v="4.8276595744680879"/>
    <n v="529.21999999999969"/>
    <n v="453.80000000000024"/>
    <m/>
    <m/>
    <n v="0"/>
    <n v="0"/>
    <m/>
    <m/>
    <n v="0"/>
    <n v="0"/>
    <m/>
    <m/>
    <n v="0"/>
    <n v="0"/>
    <n v="0"/>
    <n v="0"/>
    <n v="0"/>
    <n v="0"/>
    <n v="131"/>
    <n v="112"/>
    <n v="0"/>
    <n v="0"/>
    <n v="4.3592366412213712"/>
    <n v="4.5315178571428598"/>
    <n v="571.0599999999996"/>
    <n v="507.53000000000031"/>
    <n v="0"/>
    <n v="0"/>
    <n v="0"/>
    <n v="0"/>
    <n v="62"/>
    <n v="71"/>
    <n v="0"/>
    <n v="0"/>
    <n v="51"/>
    <n v="42"/>
    <n v="0"/>
    <n v="0"/>
    <n v="0"/>
    <m/>
    <n v="0"/>
    <n v="0"/>
    <n v="113"/>
    <n v="113"/>
    <n v="0"/>
    <n v="0"/>
    <n v="3.16887096774194"/>
    <n v="3.45394366197183"/>
    <n v="196.47000000000028"/>
    <n v="245.22999999999993"/>
    <n v="4.3219607843137204"/>
    <n v="4.71476190476191"/>
    <n v="220.41999999999973"/>
    <n v="198.02000000000021"/>
    <m/>
    <m/>
    <n v="0"/>
    <n v="0"/>
    <n v="3.6892920353982301"/>
    <n v="3.922566371681417"/>
    <n v="416.89"/>
    <n v="443.25000000000011"/>
    <m/>
    <m/>
    <n v="0"/>
    <n v="0"/>
    <m/>
    <m/>
    <n v="0"/>
    <n v="0"/>
    <m/>
    <m/>
    <n v="0"/>
    <n v="0"/>
    <n v="0"/>
    <n v="0"/>
    <n v="0"/>
    <n v="0"/>
    <m/>
    <m/>
    <n v="0"/>
    <n v="0"/>
    <m/>
    <m/>
    <n v="0"/>
    <n v="0"/>
    <m/>
    <m/>
    <n v="0"/>
    <n v="0"/>
    <n v="166"/>
    <n v="164"/>
    <n v="0"/>
    <n v="0"/>
    <n v="611.99"/>
    <n v="640.96000000000038"/>
    <s v=""/>
    <s v=""/>
    <n v="78"/>
    <n v="61"/>
    <n v="0"/>
    <n v="0"/>
    <n v="375.95999999999975"/>
    <n v="309.82000000000011"/>
    <n v="0"/>
    <n v="0"/>
    <n v="244"/>
    <n v="225"/>
    <n v="0"/>
    <n v="0"/>
    <n v="987.94999999999982"/>
    <n v="950.78000000000043"/>
    <s v=""/>
    <s v=""/>
    <n v="0"/>
    <n v="0"/>
    <n v="0"/>
    <n v="0"/>
    <s v=""/>
    <s v=""/>
    <s v=""/>
    <s v=""/>
    <n v="987.94999999999959"/>
    <n v="950.78000000000043"/>
    <s v=""/>
    <s v=""/>
  </r>
  <r>
    <x v="6"/>
    <s v="South Louisiana Community College"/>
    <m/>
    <n v="434061"/>
    <x v="8"/>
    <n v="450"/>
    <n v="509"/>
    <n v="0"/>
    <n v="3"/>
    <n v="450"/>
    <n v="506"/>
    <n v="60"/>
    <n v="60"/>
    <n v="450"/>
    <n v="501"/>
    <n v="0"/>
    <n v="0"/>
    <n v="51"/>
    <n v="66"/>
    <n v="0"/>
    <n v="0"/>
    <n v="23"/>
    <n v="28"/>
    <n v="0"/>
    <n v="0"/>
    <m/>
    <m/>
    <n v="0"/>
    <n v="0"/>
    <n v="74"/>
    <n v="94"/>
    <n v="0"/>
    <n v="0"/>
    <n v="2.5337254901960802"/>
    <n v="2.1800000000000002"/>
    <n v="129.22000000000008"/>
    <n v="143.88000000000002"/>
    <n v="0.54695652173913001"/>
    <n v="0.45535714285714302"/>
    <n v="12.579999999999989"/>
    <n v="12.750000000000004"/>
    <m/>
    <m/>
    <n v="0"/>
    <n v="0"/>
    <n v="1.9162162162162171"/>
    <n v="1.666276595744681"/>
    <n v="141.80000000000007"/>
    <n v="156.63000000000002"/>
    <m/>
    <m/>
    <n v="0"/>
    <n v="0"/>
    <m/>
    <m/>
    <n v="0"/>
    <n v="0"/>
    <m/>
    <m/>
    <n v="0"/>
    <n v="0"/>
    <n v="0"/>
    <n v="0"/>
    <n v="0"/>
    <n v="0"/>
    <n v="158"/>
    <n v="169"/>
    <n v="0"/>
    <n v="0"/>
    <n v="54"/>
    <n v="49"/>
    <n v="0"/>
    <n v="0"/>
    <m/>
    <m/>
    <n v="0"/>
    <n v="0"/>
    <n v="212"/>
    <n v="218"/>
    <n v="0"/>
    <n v="0"/>
    <n v="3.9343037974683499"/>
    <n v="3.8781656804733702"/>
    <n v="621.61999999999932"/>
    <n v="655.40999999999951"/>
    <n v="5.0587037037037001"/>
    <n v="4.3581632653061204"/>
    <n v="273.16999999999979"/>
    <n v="213.5499999999999"/>
    <m/>
    <m/>
    <n v="0"/>
    <n v="0"/>
    <n v="4.2207075471698072"/>
    <n v="3.9860550458715567"/>
    <n v="894.78999999999917"/>
    <n v="868.95999999999935"/>
    <m/>
    <m/>
    <n v="0"/>
    <n v="0"/>
    <m/>
    <m/>
    <n v="0"/>
    <n v="0"/>
    <m/>
    <m/>
    <n v="0"/>
    <n v="0"/>
    <n v="0"/>
    <n v="0"/>
    <n v="0"/>
    <n v="0"/>
    <n v="286"/>
    <n v="312"/>
    <n v="0"/>
    <n v="0"/>
    <n v="3.6244405594405569"/>
    <n v="3.2871474358974342"/>
    <n v="1036.5899999999992"/>
    <n v="1025.5899999999995"/>
    <n v="0"/>
    <n v="0"/>
    <n v="0"/>
    <n v="0"/>
    <n v="110"/>
    <n v="111"/>
    <n v="0"/>
    <n v="0"/>
    <n v="54"/>
    <n v="78"/>
    <n v="0"/>
    <n v="0"/>
    <n v="0"/>
    <m/>
    <n v="0"/>
    <n v="0"/>
    <n v="164"/>
    <n v="189"/>
    <n v="0"/>
    <n v="0"/>
    <n v="3.0560909090909099"/>
    <n v="3.2751351351351401"/>
    <n v="336.17000000000007"/>
    <n v="363.54000000000053"/>
    <n v="4.3688888888888897"/>
    <n v="4.1652564102564096"/>
    <n v="235.92000000000004"/>
    <n v="324.88999999999993"/>
    <m/>
    <m/>
    <n v="0"/>
    <n v="0"/>
    <n v="3.4883536585365862"/>
    <n v="3.6424867724867753"/>
    <n v="572.09000000000015"/>
    <n v="688.43000000000052"/>
    <m/>
    <m/>
    <n v="0"/>
    <n v="0"/>
    <m/>
    <m/>
    <n v="0"/>
    <n v="0"/>
    <m/>
    <m/>
    <n v="0"/>
    <n v="0"/>
    <n v="0"/>
    <n v="0"/>
    <n v="0"/>
    <n v="0"/>
    <m/>
    <m/>
    <n v="0"/>
    <n v="0"/>
    <m/>
    <m/>
    <n v="0"/>
    <n v="0"/>
    <m/>
    <m/>
    <n v="0"/>
    <n v="0"/>
    <n v="319"/>
    <n v="346"/>
    <n v="0"/>
    <n v="0"/>
    <n v="1087.0099999999995"/>
    <n v="1162.83"/>
    <s v=""/>
    <s v=""/>
    <n v="131"/>
    <n v="155"/>
    <n v="0"/>
    <n v="0"/>
    <n v="521.66999999999985"/>
    <n v="551.18999999999983"/>
    <n v="0"/>
    <n v="0"/>
    <n v="450"/>
    <n v="501"/>
    <n v="0"/>
    <n v="0"/>
    <n v="1608.6799999999994"/>
    <n v="1714.0199999999998"/>
    <s v=""/>
    <s v=""/>
    <n v="0"/>
    <n v="0"/>
    <n v="0"/>
    <n v="0"/>
    <s v=""/>
    <s v=""/>
    <s v=""/>
    <s v=""/>
    <n v="1608.6799999999994"/>
    <n v="1714.02"/>
    <s v=""/>
    <s v=""/>
  </r>
  <r>
    <x v="6"/>
    <s v="Southern University in Shreveport"/>
    <m/>
    <n v="160649"/>
    <x v="8"/>
    <n v="224"/>
    <n v="249"/>
    <n v="4"/>
    <n v="7"/>
    <n v="220"/>
    <n v="242"/>
    <n v="60"/>
    <n v="60"/>
    <n v="220"/>
    <n v="242"/>
    <n v="0"/>
    <n v="0"/>
    <n v="12"/>
    <n v="9"/>
    <n v="0"/>
    <n v="0"/>
    <n v="0"/>
    <n v="1"/>
    <n v="0"/>
    <n v="0"/>
    <m/>
    <m/>
    <n v="0"/>
    <n v="0"/>
    <n v="12"/>
    <n v="10"/>
    <n v="0"/>
    <n v="0"/>
    <n v="3.5724999999999998"/>
    <n v="4.33"/>
    <n v="42.87"/>
    <n v="38.97"/>
    <n v="0"/>
    <n v="4.74"/>
    <n v="0"/>
    <n v="4.74"/>
    <m/>
    <m/>
    <n v="0"/>
    <n v="0"/>
    <n v="3.5724999999999998"/>
    <n v="4.3710000000000004"/>
    <n v="42.87"/>
    <n v="43.710000000000008"/>
    <m/>
    <m/>
    <n v="0"/>
    <n v="0"/>
    <m/>
    <m/>
    <n v="0"/>
    <n v="0"/>
    <m/>
    <m/>
    <n v="0"/>
    <n v="0"/>
    <n v="0"/>
    <n v="0"/>
    <n v="0"/>
    <n v="0"/>
    <n v="67"/>
    <n v="79"/>
    <n v="0"/>
    <n v="0"/>
    <n v="4"/>
    <n v="8"/>
    <n v="0"/>
    <n v="0"/>
    <m/>
    <m/>
    <n v="0"/>
    <n v="0"/>
    <n v="71"/>
    <n v="87"/>
    <n v="0"/>
    <n v="0"/>
    <n v="6.0356716417910503"/>
    <n v="7.6026582278481003"/>
    <n v="404.39000000000038"/>
    <n v="600.6099999999999"/>
    <n v="7.5425000000000004"/>
    <n v="7.4275000000000002"/>
    <n v="30.17"/>
    <n v="59.42"/>
    <m/>
    <m/>
    <n v="0"/>
    <n v="0"/>
    <n v="6.1205633802816957"/>
    <n v="7.5865517241379292"/>
    <n v="434.5600000000004"/>
    <n v="660.02999999999986"/>
    <m/>
    <m/>
    <n v="0"/>
    <n v="0"/>
    <m/>
    <m/>
    <n v="0"/>
    <n v="0"/>
    <m/>
    <m/>
    <n v="0"/>
    <n v="0"/>
    <n v="0"/>
    <n v="0"/>
    <n v="0"/>
    <n v="0"/>
    <n v="83"/>
    <n v="97"/>
    <n v="0"/>
    <n v="0"/>
    <n v="5.7521686746988001"/>
    <n v="7.2550515463917513"/>
    <n v="477.4300000000004"/>
    <n v="703.7399999999999"/>
    <n v="0"/>
    <n v="0"/>
    <n v="0"/>
    <n v="0"/>
    <n v="90"/>
    <n v="98"/>
    <n v="0"/>
    <n v="0"/>
    <n v="47"/>
    <n v="47"/>
    <n v="0"/>
    <n v="0"/>
    <n v="0"/>
    <m/>
    <n v="0"/>
    <n v="0"/>
    <n v="137"/>
    <n v="145"/>
    <n v="0"/>
    <n v="0"/>
    <n v="4.1746666666666696"/>
    <n v="4.7236734693877596"/>
    <n v="375.72000000000025"/>
    <n v="462.92000000000041"/>
    <n v="4.9746808510638303"/>
    <n v="6.76659574468085"/>
    <n v="233.81000000000003"/>
    <n v="318.02999999999997"/>
    <m/>
    <m/>
    <n v="0"/>
    <n v="0"/>
    <n v="4.449124087591243"/>
    <n v="5.3858620689655199"/>
    <n v="609.53000000000031"/>
    <n v="780.95000000000039"/>
    <m/>
    <m/>
    <n v="0"/>
    <n v="0"/>
    <m/>
    <m/>
    <n v="0"/>
    <n v="0"/>
    <m/>
    <m/>
    <n v="0"/>
    <n v="0"/>
    <n v="0"/>
    <n v="0"/>
    <n v="0"/>
    <n v="0"/>
    <m/>
    <m/>
    <n v="0"/>
    <n v="0"/>
    <m/>
    <m/>
    <n v="0"/>
    <n v="0"/>
    <m/>
    <m/>
    <n v="0"/>
    <n v="0"/>
    <n v="169"/>
    <n v="186"/>
    <n v="0"/>
    <n v="0"/>
    <n v="822.9800000000007"/>
    <n v="1102.5000000000005"/>
    <s v=""/>
    <s v=""/>
    <n v="51"/>
    <n v="56"/>
    <n v="0"/>
    <n v="0"/>
    <n v="263.98"/>
    <n v="382.18999999999994"/>
    <n v="0"/>
    <n v="0"/>
    <n v="220"/>
    <n v="242"/>
    <n v="0"/>
    <n v="0"/>
    <n v="1086.9600000000007"/>
    <n v="1484.6900000000005"/>
    <s v=""/>
    <s v=""/>
    <n v="0"/>
    <n v="0"/>
    <n v="0"/>
    <n v="0"/>
    <s v=""/>
    <s v=""/>
    <s v=""/>
    <s v=""/>
    <n v="1086.9600000000007"/>
    <n v="1484.6900000000003"/>
    <s v=""/>
    <s v=""/>
  </r>
  <r>
    <x v="6"/>
    <s v="Louisiana State University at Eunice"/>
    <m/>
    <n v="159407"/>
    <x v="9"/>
    <n v="290"/>
    <n v="278"/>
    <n v="4"/>
    <n v="4"/>
    <n v="286"/>
    <n v="274"/>
    <n v="60"/>
    <n v="60"/>
    <n v="286"/>
    <n v="272"/>
    <n v="0"/>
    <n v="0"/>
    <n v="45"/>
    <n v="51"/>
    <n v="0"/>
    <n v="0"/>
    <n v="5"/>
    <n v="4"/>
    <n v="0"/>
    <n v="0"/>
    <m/>
    <m/>
    <n v="0"/>
    <n v="0"/>
    <n v="50"/>
    <n v="55"/>
    <n v="0"/>
    <n v="0"/>
    <n v="2.6328888888888899"/>
    <n v="2.6345098039215702"/>
    <n v="118.48000000000005"/>
    <n v="134.36000000000007"/>
    <n v="5.1820000000000004"/>
    <n v="3.59"/>
    <n v="25.910000000000004"/>
    <n v="14.36"/>
    <m/>
    <m/>
    <n v="0"/>
    <n v="0"/>
    <n v="2.8878000000000008"/>
    <n v="2.7040000000000015"/>
    <n v="144.39000000000004"/>
    <n v="148.72000000000008"/>
    <m/>
    <m/>
    <n v="0"/>
    <n v="0"/>
    <m/>
    <m/>
    <n v="0"/>
    <n v="0"/>
    <m/>
    <m/>
    <n v="0"/>
    <n v="0"/>
    <n v="0"/>
    <n v="0"/>
    <n v="0"/>
    <n v="0"/>
    <n v="107"/>
    <n v="88"/>
    <n v="0"/>
    <n v="0"/>
    <n v="23"/>
    <n v="22"/>
    <n v="0"/>
    <n v="0"/>
    <m/>
    <m/>
    <n v="0"/>
    <n v="0"/>
    <n v="130"/>
    <n v="110"/>
    <n v="0"/>
    <n v="0"/>
    <n v="5.0585046728972003"/>
    <n v="4.4219318181818199"/>
    <n v="541.26000000000045"/>
    <n v="389.13000000000017"/>
    <n v="4.49"/>
    <n v="4.9340909090909104"/>
    <n v="103.27000000000001"/>
    <n v="108.55000000000003"/>
    <m/>
    <m/>
    <n v="0"/>
    <n v="0"/>
    <n v="4.9579230769230804"/>
    <n v="4.5243636363636384"/>
    <n v="644.53000000000043"/>
    <n v="497.68000000000023"/>
    <m/>
    <m/>
    <n v="0"/>
    <n v="0"/>
    <m/>
    <m/>
    <n v="0"/>
    <n v="0"/>
    <m/>
    <m/>
    <n v="0"/>
    <n v="0"/>
    <n v="0"/>
    <n v="0"/>
    <n v="0"/>
    <n v="0"/>
    <n v="180"/>
    <n v="165"/>
    <n v="0"/>
    <n v="0"/>
    <n v="4.3828888888888917"/>
    <n v="3.9175757575757597"/>
    <n v="788.92000000000053"/>
    <n v="646.40000000000032"/>
    <n v="0"/>
    <n v="0"/>
    <n v="0"/>
    <n v="0"/>
    <n v="50"/>
    <n v="52"/>
    <n v="0"/>
    <n v="0"/>
    <n v="56"/>
    <n v="55"/>
    <n v="0"/>
    <n v="0"/>
    <n v="0"/>
    <m/>
    <n v="0"/>
    <n v="0"/>
    <n v="106"/>
    <n v="107"/>
    <n v="0"/>
    <n v="0"/>
    <n v="3.605"/>
    <n v="2.8611538461538499"/>
    <n v="180.25"/>
    <n v="148.7800000000002"/>
    <n v="3.6312500000000001"/>
    <n v="5.3670909090909102"/>
    <n v="203.35"/>
    <n v="295.19000000000005"/>
    <m/>
    <m/>
    <n v="0"/>
    <n v="0"/>
    <n v="3.6188679245283022"/>
    <n v="4.1492523364486003"/>
    <n v="383.6"/>
    <n v="443.97000000000025"/>
    <m/>
    <m/>
    <n v="0"/>
    <n v="0"/>
    <m/>
    <m/>
    <n v="0"/>
    <n v="0"/>
    <m/>
    <m/>
    <n v="0"/>
    <n v="0"/>
    <n v="0"/>
    <n v="0"/>
    <n v="0"/>
    <n v="0"/>
    <m/>
    <m/>
    <n v="0"/>
    <n v="0"/>
    <m/>
    <m/>
    <n v="0"/>
    <n v="0"/>
    <m/>
    <m/>
    <n v="0"/>
    <n v="0"/>
    <n v="202"/>
    <n v="191"/>
    <n v="0"/>
    <n v="0"/>
    <n v="839.99000000000046"/>
    <n v="672.27000000000044"/>
    <s v=""/>
    <s v=""/>
    <n v="84"/>
    <n v="81"/>
    <n v="0"/>
    <n v="0"/>
    <n v="332.53"/>
    <n v="418.10000000000008"/>
    <n v="0"/>
    <n v="0"/>
    <n v="286"/>
    <n v="272"/>
    <n v="0"/>
    <n v="0"/>
    <n v="1172.5200000000004"/>
    <n v="1090.3700000000006"/>
    <s v=""/>
    <s v=""/>
    <n v="0"/>
    <n v="0"/>
    <n v="0"/>
    <n v="0"/>
    <s v=""/>
    <s v=""/>
    <s v=""/>
    <s v=""/>
    <n v="1172.5200000000004"/>
    <n v="1090.3700000000006"/>
    <s v=""/>
    <s v=""/>
  </r>
  <r>
    <x v="6"/>
    <s v="Nunez Community College"/>
    <m/>
    <n v="158884"/>
    <x v="9"/>
    <n v="252"/>
    <n v="212"/>
    <n v="3"/>
    <n v="5"/>
    <n v="249"/>
    <n v="207"/>
    <n v="60"/>
    <n v="60"/>
    <n v="249"/>
    <n v="207"/>
    <n v="0"/>
    <n v="0"/>
    <n v="26"/>
    <n v="13"/>
    <n v="0"/>
    <n v="0"/>
    <n v="1"/>
    <n v="6"/>
    <n v="0"/>
    <n v="0"/>
    <m/>
    <m/>
    <n v="0"/>
    <n v="0"/>
    <n v="27"/>
    <n v="19"/>
    <n v="0"/>
    <n v="0"/>
    <n v="3.4169230769230801"/>
    <n v="3.5923076923076902"/>
    <n v="88.840000000000089"/>
    <n v="46.699999999999974"/>
    <n v="6.74"/>
    <n v="3.9750000000000001"/>
    <n v="6.74"/>
    <n v="23.85"/>
    <m/>
    <m/>
    <n v="0"/>
    <n v="0"/>
    <n v="3.5400000000000031"/>
    <n v="3.7131578947368413"/>
    <n v="95.580000000000084"/>
    <n v="70.549999999999983"/>
    <m/>
    <m/>
    <n v="0"/>
    <n v="0"/>
    <m/>
    <m/>
    <n v="0"/>
    <n v="0"/>
    <m/>
    <m/>
    <n v="0"/>
    <n v="0"/>
    <n v="0"/>
    <n v="0"/>
    <n v="0"/>
    <n v="0"/>
    <n v="31"/>
    <n v="25"/>
    <n v="0"/>
    <n v="0"/>
    <n v="14"/>
    <n v="22"/>
    <n v="0"/>
    <n v="0"/>
    <m/>
    <n v="5"/>
    <n v="0"/>
    <n v="0"/>
    <n v="45"/>
    <n v="52"/>
    <n v="0"/>
    <n v="0"/>
    <n v="5.4741935483870998"/>
    <n v="5.0263999999999998"/>
    <n v="169.7000000000001"/>
    <n v="125.66"/>
    <n v="9.9721428571428596"/>
    <n v="9.4849999999999994"/>
    <n v="139.61000000000004"/>
    <n v="208.67"/>
    <m/>
    <m/>
    <n v="0"/>
    <n v="0"/>
    <n v="6.8735555555555594"/>
    <n v="6.4294230769230767"/>
    <n v="309.31000000000017"/>
    <n v="334.33"/>
    <m/>
    <m/>
    <n v="0"/>
    <n v="0"/>
    <m/>
    <m/>
    <n v="0"/>
    <n v="0"/>
    <m/>
    <m/>
    <n v="0"/>
    <n v="0"/>
    <n v="0"/>
    <n v="0"/>
    <n v="0"/>
    <n v="0"/>
    <n v="72"/>
    <n v="71"/>
    <n v="0"/>
    <n v="0"/>
    <n v="5.623472222222226"/>
    <n v="5.7025352112676053"/>
    <n v="404.89000000000027"/>
    <n v="404.88"/>
    <n v="0"/>
    <n v="0"/>
    <n v="0"/>
    <n v="0"/>
    <n v="117"/>
    <n v="98"/>
    <n v="0"/>
    <n v="0"/>
    <n v="50"/>
    <n v="38"/>
    <n v="0"/>
    <n v="0"/>
    <n v="10"/>
    <m/>
    <n v="0"/>
    <n v="0"/>
    <n v="177"/>
    <n v="136"/>
    <n v="0"/>
    <n v="0"/>
    <n v="2.0037606837606798"/>
    <n v="2.1927551020408198"/>
    <n v="234.43999999999954"/>
    <n v="214.89000000000033"/>
    <n v="4.2046000000000001"/>
    <n v="4.22026315789474"/>
    <n v="210.23000000000002"/>
    <n v="160.37000000000012"/>
    <m/>
    <m/>
    <n v="0"/>
    <n v="0"/>
    <n v="2.5122598870056474"/>
    <n v="2.7592647058823561"/>
    <n v="444.66999999999956"/>
    <n v="375.26000000000045"/>
    <m/>
    <m/>
    <n v="0"/>
    <n v="0"/>
    <m/>
    <m/>
    <n v="0"/>
    <n v="0"/>
    <m/>
    <m/>
    <n v="0"/>
    <n v="0"/>
    <n v="0"/>
    <n v="0"/>
    <n v="0"/>
    <n v="0"/>
    <m/>
    <m/>
    <n v="0"/>
    <n v="0"/>
    <m/>
    <m/>
    <n v="0"/>
    <n v="0"/>
    <m/>
    <m/>
    <n v="0"/>
    <n v="0"/>
    <n v="174"/>
    <n v="136"/>
    <n v="0"/>
    <n v="0"/>
    <n v="492.97999999999973"/>
    <n v="387.25000000000028"/>
    <s v=""/>
    <s v=""/>
    <n v="65"/>
    <n v="66"/>
    <n v="0"/>
    <n v="0"/>
    <n v="356.58000000000004"/>
    <n v="392.8900000000001"/>
    <n v="0"/>
    <n v="0"/>
    <n v="239"/>
    <n v="202"/>
    <n v="0"/>
    <n v="0"/>
    <n v="849.55999999999972"/>
    <n v="780.14000000000033"/>
    <s v=""/>
    <s v=""/>
    <n v="10"/>
    <n v="5"/>
    <n v="0"/>
    <n v="0"/>
    <n v="0"/>
    <n v="0"/>
    <s v=""/>
    <s v=""/>
    <n v="849.55999999999983"/>
    <n v="780.14000000000044"/>
    <s v=""/>
    <s v=""/>
  </r>
  <r>
    <x v="6"/>
    <s v="River Parishes Community College"/>
    <m/>
    <n v="436304"/>
    <x v="9"/>
    <n v="213"/>
    <n v="152"/>
    <n v="4"/>
    <n v="1"/>
    <n v="209"/>
    <n v="151"/>
    <n v="60"/>
    <n v="60"/>
    <n v="209"/>
    <n v="151"/>
    <n v="0"/>
    <n v="0"/>
    <n v="35"/>
    <n v="27"/>
    <n v="0"/>
    <n v="0"/>
    <n v="3"/>
    <n v="5"/>
    <n v="0"/>
    <n v="0"/>
    <m/>
    <m/>
    <n v="0"/>
    <n v="0"/>
    <n v="38"/>
    <n v="32"/>
    <n v="0"/>
    <n v="0"/>
    <n v="2.4591428571428602"/>
    <n v="2.7585185185185201"/>
    <n v="86.070000000000107"/>
    <n v="74.480000000000047"/>
    <n v="3.43"/>
    <n v="2.6280000000000001"/>
    <n v="10.290000000000001"/>
    <n v="13.14"/>
    <m/>
    <m/>
    <n v="0"/>
    <n v="0"/>
    <n v="2.5357894736842135"/>
    <n v="2.7381250000000015"/>
    <n v="96.360000000000113"/>
    <n v="87.620000000000047"/>
    <m/>
    <m/>
    <n v="0"/>
    <n v="0"/>
    <m/>
    <m/>
    <n v="0"/>
    <n v="0"/>
    <m/>
    <m/>
    <n v="0"/>
    <n v="0"/>
    <n v="0"/>
    <n v="0"/>
    <n v="0"/>
    <n v="0"/>
    <n v="37"/>
    <n v="21"/>
    <n v="0"/>
    <n v="0"/>
    <n v="16"/>
    <n v="9"/>
    <n v="0"/>
    <n v="0"/>
    <m/>
    <n v="17"/>
    <n v="0"/>
    <n v="0"/>
    <n v="53"/>
    <n v="47"/>
    <n v="0"/>
    <n v="0"/>
    <n v="4.3416216216216199"/>
    <n v="4.03714285714286"/>
    <n v="160.63999999999993"/>
    <n v="84.780000000000058"/>
    <n v="4.8518749999999997"/>
    <n v="5.3077777777777797"/>
    <n v="77.63"/>
    <n v="47.770000000000017"/>
    <m/>
    <m/>
    <n v="0"/>
    <n v="0"/>
    <n v="4.4956603773584893"/>
    <n v="2.8202127659574483"/>
    <n v="238.26999999999992"/>
    <n v="132.55000000000007"/>
    <m/>
    <m/>
    <n v="0"/>
    <n v="0"/>
    <m/>
    <m/>
    <n v="0"/>
    <n v="0"/>
    <m/>
    <m/>
    <n v="0"/>
    <n v="0"/>
    <n v="0"/>
    <n v="0"/>
    <n v="0"/>
    <n v="0"/>
    <n v="91"/>
    <n v="79"/>
    <n v="0"/>
    <n v="0"/>
    <n v="3.6772527472527479"/>
    <n v="2.7869620253164573"/>
    <n v="334.63000000000005"/>
    <n v="220.17000000000013"/>
    <n v="0"/>
    <n v="0"/>
    <n v="0"/>
    <n v="0"/>
    <n v="73"/>
    <n v="37"/>
    <n v="0"/>
    <n v="0"/>
    <n v="42"/>
    <n v="35"/>
    <n v="0"/>
    <n v="0"/>
    <n v="3"/>
    <m/>
    <n v="0"/>
    <n v="0"/>
    <n v="118"/>
    <n v="72"/>
    <n v="0"/>
    <n v="0"/>
    <n v="2.2697260273972599"/>
    <n v="2.87945945945946"/>
    <n v="165.68999999999997"/>
    <n v="106.54000000000002"/>
    <n v="2.8602380952380999"/>
    <n v="3.0725714285714298"/>
    <n v="120.13000000000019"/>
    <n v="107.54000000000005"/>
    <m/>
    <m/>
    <n v="0"/>
    <n v="0"/>
    <n v="2.4222033898305098"/>
    <n v="2.9733333333333345"/>
    <n v="285.82000000000016"/>
    <n v="214.0800000000001"/>
    <m/>
    <m/>
    <n v="0"/>
    <n v="0"/>
    <m/>
    <m/>
    <n v="0"/>
    <n v="0"/>
    <m/>
    <m/>
    <n v="0"/>
    <n v="0"/>
    <n v="0"/>
    <n v="0"/>
    <n v="0"/>
    <n v="0"/>
    <m/>
    <m/>
    <n v="0"/>
    <n v="0"/>
    <m/>
    <m/>
    <n v="0"/>
    <n v="0"/>
    <m/>
    <m/>
    <n v="0"/>
    <n v="0"/>
    <n v="145"/>
    <n v="85"/>
    <n v="0"/>
    <n v="0"/>
    <n v="412.4"/>
    <n v="265.80000000000013"/>
    <s v=""/>
    <s v=""/>
    <n v="61"/>
    <n v="49"/>
    <n v="0"/>
    <n v="0"/>
    <n v="208.05000000000018"/>
    <n v="168.45000000000007"/>
    <n v="0"/>
    <n v="0"/>
    <n v="206"/>
    <n v="134"/>
    <n v="0"/>
    <n v="0"/>
    <n v="620.45000000000016"/>
    <n v="434.25000000000023"/>
    <s v=""/>
    <s v=""/>
    <n v="3"/>
    <n v="17"/>
    <n v="0"/>
    <n v="0"/>
    <n v="0"/>
    <n v="0"/>
    <s v=""/>
    <s v=""/>
    <n v="620.45000000000027"/>
    <n v="434.25000000000023"/>
    <s v=""/>
    <s v=""/>
  </r>
  <r>
    <x v="7"/>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
    <s v="Mississippi State University"/>
    <m/>
    <n v="176080"/>
    <x v="1"/>
    <n v="3302"/>
    <n v="3518"/>
    <n v="48"/>
    <n v="51"/>
    <n v="3254"/>
    <n v="3467"/>
    <n v="120"/>
    <m/>
    <n v="3254"/>
    <n v="3467"/>
    <n v="0"/>
    <n v="0"/>
    <n v="480"/>
    <n v="565"/>
    <n v="0"/>
    <n v="0"/>
    <n v="0"/>
    <n v="1"/>
    <n v="0"/>
    <n v="0"/>
    <m/>
    <m/>
    <n v="0"/>
    <n v="0"/>
    <n v="480"/>
    <n v="566"/>
    <n v="0"/>
    <n v="0"/>
    <n v="4.63"/>
    <n v="4.51"/>
    <n v="2222.4"/>
    <n v="2548.15"/>
    <n v="0"/>
    <n v="8"/>
    <n v="0"/>
    <n v="8"/>
    <m/>
    <m/>
    <n v="0"/>
    <n v="0"/>
    <n v="4.63"/>
    <n v="4.5161660777385162"/>
    <n v="2222.4"/>
    <n v="2556.15"/>
    <m/>
    <m/>
    <n v="0"/>
    <n v="0"/>
    <m/>
    <m/>
    <n v="0"/>
    <n v="0"/>
    <m/>
    <m/>
    <n v="0"/>
    <n v="0"/>
    <n v="0"/>
    <n v="0"/>
    <n v="0"/>
    <n v="0"/>
    <n v="1304"/>
    <n v="1386"/>
    <n v="0"/>
    <n v="0"/>
    <n v="4"/>
    <n v="7"/>
    <n v="0"/>
    <n v="0"/>
    <m/>
    <m/>
    <n v="0"/>
    <n v="0"/>
    <n v="1308"/>
    <n v="1393"/>
    <n v="0"/>
    <n v="0"/>
    <n v="4.95"/>
    <n v="5"/>
    <n v="6454.8"/>
    <n v="6930"/>
    <n v="7.25"/>
    <n v="7.71"/>
    <n v="29"/>
    <n v="53.97"/>
    <m/>
    <m/>
    <n v="0"/>
    <n v="0"/>
    <n v="4.9570336391437309"/>
    <n v="5.0136180904522618"/>
    <n v="6483.8"/>
    <n v="6983.97"/>
    <m/>
    <m/>
    <n v="0"/>
    <n v="0"/>
    <m/>
    <m/>
    <n v="0"/>
    <n v="0"/>
    <m/>
    <m/>
    <n v="0"/>
    <n v="0"/>
    <n v="0"/>
    <n v="0"/>
    <n v="0"/>
    <n v="0"/>
    <n v="1788"/>
    <n v="1959"/>
    <n v="0"/>
    <n v="0"/>
    <n v="4.8692393736017898"/>
    <n v="4.8698928024502299"/>
    <n v="8706.2000000000007"/>
    <n v="9540.1200000000008"/>
    <n v="0"/>
    <n v="0"/>
    <n v="0"/>
    <n v="0"/>
    <n v="1244"/>
    <n v="1320"/>
    <n v="0"/>
    <n v="0"/>
    <n v="151"/>
    <n v="115"/>
    <n v="0"/>
    <n v="0"/>
    <m/>
    <m/>
    <n v="0"/>
    <n v="0"/>
    <n v="1395"/>
    <n v="1435"/>
    <n v="0"/>
    <n v="0"/>
    <n v="3.53"/>
    <n v="3.52"/>
    <n v="4391.32"/>
    <n v="4646.3999999999996"/>
    <n v="4.08"/>
    <n v="4.4400000000000004"/>
    <n v="616.08000000000004"/>
    <n v="510.6"/>
    <m/>
    <m/>
    <n v="0"/>
    <n v="0"/>
    <n v="3.589534050179211"/>
    <n v="3.5937282229965155"/>
    <n v="5007.3999999999996"/>
    <n v="5157"/>
    <m/>
    <m/>
    <n v="0"/>
    <n v="0"/>
    <m/>
    <m/>
    <n v="0"/>
    <n v="0"/>
    <m/>
    <m/>
    <n v="0"/>
    <n v="0"/>
    <n v="0"/>
    <n v="0"/>
    <n v="0"/>
    <n v="0"/>
    <n v="71"/>
    <n v="73"/>
    <n v="0"/>
    <n v="0"/>
    <n v="4.5199999999999996"/>
    <n v="4.5599999999999996"/>
    <n v="320.91999999999996"/>
    <n v="332.88"/>
    <m/>
    <m/>
    <n v="0"/>
    <n v="0"/>
    <n v="3028"/>
    <n v="3271"/>
    <n v="0"/>
    <n v="0"/>
    <n v="13068.52"/>
    <n v="14124.55"/>
    <s v=""/>
    <s v=""/>
    <n v="155"/>
    <n v="123"/>
    <n v="0"/>
    <n v="0"/>
    <n v="645.08000000000004"/>
    <n v="572.57000000000005"/>
    <n v="0"/>
    <n v="0"/>
    <n v="3183"/>
    <n v="3394"/>
    <n v="0"/>
    <n v="0"/>
    <n v="13713.6"/>
    <n v="14697.119999999999"/>
    <s v=""/>
    <s v=""/>
    <n v="0"/>
    <n v="0"/>
    <n v="0"/>
    <n v="0"/>
    <s v=""/>
    <s v=""/>
    <s v=""/>
    <s v=""/>
    <n v="14034.52"/>
    <n v="15030"/>
    <s v=""/>
    <s v=""/>
  </r>
  <r>
    <x v="8"/>
    <s v="University of Southern Mississippi"/>
    <m/>
    <n v="176372"/>
    <x v="1"/>
    <n v="2473"/>
    <n v="2380"/>
    <n v="22"/>
    <n v="18"/>
    <n v="2451"/>
    <n v="2362"/>
    <n v="120"/>
    <m/>
    <n v="2451"/>
    <n v="2362"/>
    <n v="0"/>
    <n v="0"/>
    <n v="208"/>
    <n v="261"/>
    <n v="0"/>
    <n v="0"/>
    <n v="0"/>
    <n v="0"/>
    <n v="0"/>
    <n v="0"/>
    <m/>
    <m/>
    <n v="0"/>
    <n v="0"/>
    <n v="208"/>
    <n v="261"/>
    <n v="0"/>
    <n v="0"/>
    <n v="4.63"/>
    <n v="4.45"/>
    <n v="963.04"/>
    <n v="1161.45"/>
    <n v="0"/>
    <m/>
    <n v="0"/>
    <n v="0"/>
    <m/>
    <m/>
    <n v="0"/>
    <n v="0"/>
    <n v="4.63"/>
    <n v="4.45"/>
    <n v="963.04"/>
    <n v="1161.45"/>
    <m/>
    <m/>
    <n v="0"/>
    <n v="0"/>
    <m/>
    <m/>
    <n v="0"/>
    <n v="0"/>
    <m/>
    <m/>
    <n v="0"/>
    <n v="0"/>
    <n v="0"/>
    <n v="0"/>
    <n v="0"/>
    <n v="0"/>
    <n v="764"/>
    <n v="742"/>
    <n v="0"/>
    <n v="0"/>
    <n v="7"/>
    <n v="4"/>
    <n v="0"/>
    <n v="0"/>
    <m/>
    <m/>
    <n v="0"/>
    <n v="0"/>
    <n v="771"/>
    <n v="746"/>
    <n v="0"/>
    <n v="0"/>
    <n v="4.97"/>
    <n v="5"/>
    <n v="3797.08"/>
    <n v="3710"/>
    <n v="7.57"/>
    <n v="6.38"/>
    <n v="52.99"/>
    <n v="25.52"/>
    <m/>
    <m/>
    <n v="0"/>
    <n v="0"/>
    <n v="4.993605706874189"/>
    <n v="5.0073994638069701"/>
    <n v="3850.0699999999997"/>
    <n v="3735.5199999999995"/>
    <m/>
    <m/>
    <n v="0"/>
    <n v="0"/>
    <m/>
    <m/>
    <n v="0"/>
    <n v="0"/>
    <m/>
    <m/>
    <n v="0"/>
    <n v="0"/>
    <n v="0"/>
    <n v="0"/>
    <n v="0"/>
    <n v="0"/>
    <n v="979"/>
    <n v="1007"/>
    <n v="0"/>
    <n v="0"/>
    <n v="4.9163534218590392"/>
    <n v="4.8629294935451828"/>
    <n v="4813.1099999999997"/>
    <n v="4896.9699999999993"/>
    <n v="0"/>
    <n v="0"/>
    <n v="0"/>
    <n v="0"/>
    <n v="1180"/>
    <n v="1122"/>
    <n v="0"/>
    <n v="0"/>
    <n v="173"/>
    <n v="131"/>
    <n v="0"/>
    <n v="0"/>
    <m/>
    <m/>
    <n v="0"/>
    <n v="0"/>
    <n v="1353"/>
    <n v="1253"/>
    <n v="0"/>
    <n v="0"/>
    <n v="3.73"/>
    <n v="3.64"/>
    <n v="4401.3999999999996"/>
    <n v="4084.08"/>
    <n v="4.4800000000000004"/>
    <n v="5.47"/>
    <n v="775.04000000000008"/>
    <n v="716.56999999999994"/>
    <m/>
    <m/>
    <n v="0"/>
    <n v="0"/>
    <n v="3.8258980044345896"/>
    <n v="3.8313248204309653"/>
    <n v="5176.4399999999996"/>
    <n v="4800.6499999999996"/>
    <m/>
    <m/>
    <n v="0"/>
    <n v="0"/>
    <m/>
    <m/>
    <n v="0"/>
    <n v="0"/>
    <m/>
    <m/>
    <n v="0"/>
    <n v="0"/>
    <n v="0"/>
    <n v="0"/>
    <n v="0"/>
    <n v="0"/>
    <n v="119"/>
    <n v="102"/>
    <n v="0"/>
    <n v="0"/>
    <n v="4.7"/>
    <n v="3.79"/>
    <n v="559.30000000000007"/>
    <n v="386.58"/>
    <m/>
    <m/>
    <n v="0"/>
    <n v="0"/>
    <n v="2152"/>
    <n v="2125"/>
    <n v="0"/>
    <n v="0"/>
    <n v="9161.52"/>
    <n v="8955.5299999999988"/>
    <s v=""/>
    <s v=""/>
    <n v="180"/>
    <n v="135"/>
    <n v="0"/>
    <n v="0"/>
    <n v="828.03000000000009"/>
    <n v="742.08999999999992"/>
    <n v="0"/>
    <n v="0"/>
    <n v="2332"/>
    <n v="2260"/>
    <n v="0"/>
    <n v="0"/>
    <n v="9989.5500000000011"/>
    <n v="9697.619999999999"/>
    <s v=""/>
    <s v=""/>
    <n v="0"/>
    <n v="0"/>
    <n v="0"/>
    <n v="0"/>
    <s v=""/>
    <s v=""/>
    <s v=""/>
    <s v=""/>
    <n v="10548.849999999999"/>
    <n v="10084.199999999999"/>
    <s v=""/>
    <s v=""/>
  </r>
  <r>
    <x v="8"/>
    <s v="Jackson State University "/>
    <m/>
    <n v="175856"/>
    <x v="2"/>
    <n v="984"/>
    <n v="942"/>
    <n v="5"/>
    <n v="4"/>
    <n v="979"/>
    <n v="938"/>
    <n v="120"/>
    <m/>
    <n v="979"/>
    <n v="938"/>
    <n v="0"/>
    <n v="0"/>
    <n v="117"/>
    <n v="86"/>
    <n v="0"/>
    <n v="0"/>
    <n v="7"/>
    <n v="2"/>
    <n v="0"/>
    <n v="0"/>
    <m/>
    <m/>
    <n v="0"/>
    <n v="0"/>
    <n v="124"/>
    <n v="88"/>
    <n v="0"/>
    <n v="0"/>
    <n v="4.49"/>
    <n v="4.7300000000000004"/>
    <n v="525.33000000000004"/>
    <n v="406.78000000000003"/>
    <n v="8"/>
    <n v="6.5"/>
    <n v="56"/>
    <n v="13"/>
    <m/>
    <m/>
    <n v="0"/>
    <n v="0"/>
    <n v="4.6881451612903229"/>
    <n v="4.770227272727273"/>
    <n v="581.33000000000004"/>
    <n v="419.78000000000003"/>
    <m/>
    <m/>
    <n v="0"/>
    <n v="0"/>
    <m/>
    <m/>
    <n v="0"/>
    <n v="0"/>
    <m/>
    <m/>
    <n v="0"/>
    <n v="0"/>
    <n v="0"/>
    <n v="0"/>
    <n v="0"/>
    <n v="0"/>
    <n v="320"/>
    <n v="301"/>
    <n v="0"/>
    <n v="0"/>
    <n v="7"/>
    <n v="1"/>
    <n v="0"/>
    <n v="0"/>
    <m/>
    <m/>
    <n v="0"/>
    <n v="0"/>
    <n v="327"/>
    <n v="302"/>
    <n v="0"/>
    <n v="0"/>
    <n v="5.53"/>
    <n v="5.19"/>
    <n v="1769.6000000000001"/>
    <n v="1562.19"/>
    <n v="6.86"/>
    <n v="7.5"/>
    <n v="48.02"/>
    <n v="7.5"/>
    <m/>
    <m/>
    <n v="0"/>
    <n v="0"/>
    <n v="5.558470948012233"/>
    <n v="5.1976490066225169"/>
    <n v="1817.6200000000001"/>
    <n v="1569.69"/>
    <m/>
    <m/>
    <n v="0"/>
    <n v="0"/>
    <m/>
    <m/>
    <n v="0"/>
    <n v="0"/>
    <m/>
    <m/>
    <n v="0"/>
    <n v="0"/>
    <n v="0"/>
    <n v="0"/>
    <n v="0"/>
    <n v="0"/>
    <n v="451"/>
    <n v="390"/>
    <n v="0"/>
    <n v="0"/>
    <n v="5.319179600886919"/>
    <n v="5.1012051282051285"/>
    <n v="2398.9500000000003"/>
    <n v="1989.47"/>
    <n v="0"/>
    <n v="0"/>
    <n v="0"/>
    <n v="0"/>
    <n v="376"/>
    <n v="420"/>
    <n v="0"/>
    <n v="0"/>
    <n v="85"/>
    <n v="66"/>
    <n v="0"/>
    <n v="0"/>
    <m/>
    <m/>
    <n v="0"/>
    <n v="0"/>
    <n v="461"/>
    <n v="486"/>
    <n v="0"/>
    <n v="0"/>
    <n v="3.66"/>
    <n v="3.57"/>
    <n v="1376.16"/>
    <n v="1499.3999999999999"/>
    <n v="4.4000000000000004"/>
    <n v="5"/>
    <n v="374.00000000000006"/>
    <n v="330"/>
    <m/>
    <m/>
    <n v="0"/>
    <n v="0"/>
    <n v="3.7964425162689808"/>
    <n v="3.7641975308641973"/>
    <n v="1750.16"/>
    <n v="1829.3999999999999"/>
    <m/>
    <m/>
    <n v="0"/>
    <n v="0"/>
    <m/>
    <m/>
    <n v="0"/>
    <n v="0"/>
    <m/>
    <m/>
    <n v="0"/>
    <n v="0"/>
    <n v="0"/>
    <n v="0"/>
    <n v="0"/>
    <n v="0"/>
    <n v="67"/>
    <n v="62"/>
    <n v="0"/>
    <n v="0"/>
    <n v="4.7"/>
    <n v="5.1100000000000003"/>
    <n v="314.90000000000003"/>
    <n v="316.82"/>
    <m/>
    <m/>
    <n v="0"/>
    <n v="0"/>
    <n v="813"/>
    <n v="807"/>
    <n v="0"/>
    <n v="0"/>
    <n v="3671.09"/>
    <n v="3468.37"/>
    <s v=""/>
    <s v=""/>
    <n v="99"/>
    <n v="69"/>
    <n v="0"/>
    <n v="0"/>
    <n v="478.0200000000001"/>
    <n v="350.5"/>
    <n v="0"/>
    <n v="0"/>
    <n v="912"/>
    <n v="876"/>
    <n v="0"/>
    <n v="0"/>
    <n v="4149.1100000000006"/>
    <n v="3818.87"/>
    <s v=""/>
    <s v=""/>
    <n v="0"/>
    <n v="0"/>
    <n v="0"/>
    <n v="0"/>
    <s v=""/>
    <s v=""/>
    <s v=""/>
    <s v=""/>
    <n v="4464.01"/>
    <n v="4135.6899999999996"/>
    <s v=""/>
    <s v=""/>
  </r>
  <r>
    <x v="8"/>
    <s v="University of Mississippi"/>
    <s v="Reclassified: Met the criteria for Four-Year 1 in 2015-16, 2016-17, and 2017-18."/>
    <n v="176017"/>
    <x v="1"/>
    <n v="3826"/>
    <n v="4172"/>
    <n v="29"/>
    <n v="38"/>
    <n v="3797"/>
    <n v="4134"/>
    <n v="120"/>
    <m/>
    <n v="3797"/>
    <n v="4134"/>
    <n v="0"/>
    <n v="0"/>
    <n v="457"/>
    <n v="762"/>
    <n v="0"/>
    <n v="0"/>
    <n v="0"/>
    <n v="2"/>
    <n v="0"/>
    <n v="0"/>
    <m/>
    <m/>
    <n v="0"/>
    <n v="0"/>
    <n v="457"/>
    <n v="764"/>
    <n v="0"/>
    <n v="0"/>
    <n v="4.54"/>
    <n v="4.45"/>
    <n v="2074.7800000000002"/>
    <n v="3390.9"/>
    <n v="0"/>
    <n v="4.5"/>
    <n v="0"/>
    <n v="9"/>
    <m/>
    <m/>
    <n v="0"/>
    <n v="0"/>
    <n v="4.54"/>
    <n v="4.450130890052356"/>
    <n v="2074.7800000000002"/>
    <n v="3399.9"/>
    <m/>
    <m/>
    <n v="0"/>
    <n v="0"/>
    <m/>
    <m/>
    <n v="0"/>
    <n v="0"/>
    <m/>
    <m/>
    <n v="0"/>
    <n v="0"/>
    <n v="0"/>
    <n v="0"/>
    <n v="0"/>
    <n v="0"/>
    <n v="1688"/>
    <n v="1618"/>
    <n v="0"/>
    <n v="0"/>
    <n v="11"/>
    <n v="10"/>
    <n v="0"/>
    <n v="0"/>
    <m/>
    <m/>
    <n v="0"/>
    <n v="0"/>
    <n v="1699"/>
    <n v="1628"/>
    <n v="0"/>
    <n v="0"/>
    <n v="4.93"/>
    <n v="5"/>
    <n v="8321.84"/>
    <n v="8090"/>
    <n v="6.95"/>
    <n v="7.1"/>
    <n v="76.45"/>
    <n v="71"/>
    <m/>
    <m/>
    <n v="0"/>
    <n v="0"/>
    <n v="4.9430782813419665"/>
    <n v="5.0128992628992632"/>
    <n v="8398.2900000000009"/>
    <n v="8161.0000000000009"/>
    <m/>
    <m/>
    <n v="0"/>
    <n v="0"/>
    <m/>
    <m/>
    <n v="0"/>
    <n v="0"/>
    <m/>
    <m/>
    <n v="0"/>
    <n v="0"/>
    <n v="0"/>
    <n v="0"/>
    <n v="0"/>
    <n v="0"/>
    <n v="2156"/>
    <n v="2392"/>
    <n v="0"/>
    <n v="0"/>
    <n v="4.8576391465677187"/>
    <n v="4.8331521739130441"/>
    <n v="10473.070000000002"/>
    <n v="11560.900000000001"/>
    <n v="0"/>
    <n v="0"/>
    <n v="0"/>
    <n v="0"/>
    <n v="985"/>
    <n v="1186"/>
    <n v="0"/>
    <n v="0"/>
    <n v="359"/>
    <n v="254"/>
    <n v="0"/>
    <n v="0"/>
    <m/>
    <m/>
    <n v="0"/>
    <n v="0"/>
    <n v="1344"/>
    <n v="1440"/>
    <n v="0"/>
    <n v="0"/>
    <n v="3.37"/>
    <n v="3.22"/>
    <n v="3319.4500000000003"/>
    <n v="3818.92"/>
    <n v="2.67"/>
    <n v="2.44"/>
    <n v="958.53"/>
    <n v="619.76"/>
    <m/>
    <m/>
    <n v="0"/>
    <n v="0"/>
    <n v="3.1830208333333339"/>
    <n v="3.082416666666667"/>
    <n v="4277.9800000000005"/>
    <n v="4438.68"/>
    <m/>
    <m/>
    <n v="0"/>
    <n v="0"/>
    <m/>
    <m/>
    <n v="0"/>
    <n v="0"/>
    <m/>
    <m/>
    <n v="0"/>
    <n v="0"/>
    <n v="0"/>
    <n v="0"/>
    <n v="0"/>
    <n v="0"/>
    <n v="297"/>
    <n v="302"/>
    <n v="0"/>
    <n v="0"/>
    <n v="3.6"/>
    <n v="3.76"/>
    <n v="1069.2"/>
    <n v="1135.52"/>
    <m/>
    <m/>
    <n v="0"/>
    <n v="0"/>
    <n v="3130"/>
    <n v="3566"/>
    <n v="0"/>
    <n v="0"/>
    <n v="13716.070000000002"/>
    <n v="15299.82"/>
    <s v=""/>
    <s v=""/>
    <n v="370"/>
    <n v="266"/>
    <n v="0"/>
    <n v="0"/>
    <n v="1034.98"/>
    <n v="699.76"/>
    <n v="0"/>
    <n v="0"/>
    <n v="3500"/>
    <n v="3832"/>
    <n v="0"/>
    <n v="0"/>
    <n v="14751.050000000001"/>
    <n v="15999.58"/>
    <s v=""/>
    <s v=""/>
    <n v="0"/>
    <n v="0"/>
    <n v="0"/>
    <n v="0"/>
    <s v=""/>
    <s v=""/>
    <s v=""/>
    <s v=""/>
    <n v="15820.250000000004"/>
    <n v="17135.100000000002"/>
    <s v=""/>
    <s v=""/>
  </r>
  <r>
    <x v="8"/>
    <s v="Alcorn State University"/>
    <m/>
    <n v="175342"/>
    <x v="4"/>
    <n v="388"/>
    <n v="433"/>
    <n v="2"/>
    <n v="0"/>
    <n v="386"/>
    <n v="433"/>
    <n v="120"/>
    <m/>
    <n v="386"/>
    <n v="433"/>
    <n v="0"/>
    <n v="0"/>
    <n v="45"/>
    <n v="44"/>
    <n v="0"/>
    <n v="0"/>
    <n v="1"/>
    <n v="0"/>
    <n v="0"/>
    <n v="0"/>
    <m/>
    <m/>
    <n v="0"/>
    <n v="0"/>
    <n v="46"/>
    <n v="44"/>
    <n v="0"/>
    <n v="0"/>
    <n v="5.32"/>
    <n v="5.75"/>
    <n v="239.4"/>
    <n v="253"/>
    <n v="10"/>
    <m/>
    <n v="10"/>
    <n v="0"/>
    <m/>
    <m/>
    <n v="0"/>
    <n v="0"/>
    <n v="5.4217391304347826"/>
    <n v="5.75"/>
    <n v="249.4"/>
    <n v="253"/>
    <m/>
    <m/>
    <n v="0"/>
    <n v="0"/>
    <m/>
    <m/>
    <n v="0"/>
    <n v="0"/>
    <m/>
    <m/>
    <n v="0"/>
    <n v="0"/>
    <n v="0"/>
    <n v="0"/>
    <n v="0"/>
    <n v="0"/>
    <n v="171"/>
    <n v="223"/>
    <n v="0"/>
    <n v="0"/>
    <n v="1"/>
    <n v="2"/>
    <n v="0"/>
    <n v="0"/>
    <n v="0"/>
    <m/>
    <n v="0"/>
    <n v="0"/>
    <n v="172"/>
    <n v="225"/>
    <n v="0"/>
    <n v="0"/>
    <n v="4.97"/>
    <n v="5.08"/>
    <n v="849.87"/>
    <n v="1132.8399999999999"/>
    <n v="5"/>
    <n v="4"/>
    <n v="5"/>
    <n v="8"/>
    <n v="0"/>
    <m/>
    <n v="0"/>
    <n v="0"/>
    <n v="4.9701744186046515"/>
    <n v="5.0703999999999994"/>
    <n v="854.87"/>
    <n v="1140.8399999999999"/>
    <m/>
    <m/>
    <n v="0"/>
    <n v="0"/>
    <m/>
    <m/>
    <n v="0"/>
    <n v="0"/>
    <m/>
    <m/>
    <n v="0"/>
    <n v="0"/>
    <n v="0"/>
    <n v="0"/>
    <n v="0"/>
    <n v="0"/>
    <n v="218"/>
    <n v="269"/>
    <n v="0"/>
    <n v="0"/>
    <n v="5.0654587155963302"/>
    <n v="5.1815613382899626"/>
    <n v="1104.27"/>
    <n v="1393.84"/>
    <n v="0"/>
    <n v="0"/>
    <n v="0"/>
    <n v="0"/>
    <n v="92"/>
    <n v="98"/>
    <n v="0"/>
    <n v="0"/>
    <n v="10"/>
    <n v="7"/>
    <n v="0"/>
    <n v="0"/>
    <m/>
    <m/>
    <n v="0"/>
    <n v="0"/>
    <n v="102"/>
    <n v="105"/>
    <n v="0"/>
    <n v="0"/>
    <n v="3.96"/>
    <n v="3.89"/>
    <n v="364.32"/>
    <n v="381.22"/>
    <n v="6.2"/>
    <n v="6.64"/>
    <n v="62"/>
    <n v="46.48"/>
    <m/>
    <m/>
    <n v="0"/>
    <n v="0"/>
    <n v="4.179607843137255"/>
    <n v="4.0733333333333341"/>
    <n v="426.32"/>
    <n v="427.7000000000001"/>
    <m/>
    <m/>
    <n v="0"/>
    <n v="0"/>
    <m/>
    <m/>
    <n v="0"/>
    <n v="0"/>
    <m/>
    <m/>
    <n v="0"/>
    <n v="0"/>
    <n v="0"/>
    <n v="0"/>
    <n v="0"/>
    <n v="0"/>
    <n v="66"/>
    <n v="59"/>
    <n v="0"/>
    <n v="0"/>
    <n v="5.0999999999999996"/>
    <n v="5.75"/>
    <n v="336.59999999999997"/>
    <n v="339.25"/>
    <m/>
    <m/>
    <n v="0"/>
    <n v="0"/>
    <n v="308"/>
    <n v="365"/>
    <n v="0"/>
    <n v="0"/>
    <n v="1453.59"/>
    <n v="1767.06"/>
    <s v=""/>
    <s v=""/>
    <n v="12"/>
    <n v="9"/>
    <n v="0"/>
    <n v="0"/>
    <n v="77"/>
    <n v="54.48"/>
    <n v="0"/>
    <n v="0"/>
    <n v="320"/>
    <n v="374"/>
    <n v="0"/>
    <n v="0"/>
    <n v="1530.59"/>
    <n v="1821.54"/>
    <s v=""/>
    <s v=""/>
    <n v="0"/>
    <n v="0"/>
    <n v="0"/>
    <n v="0"/>
    <s v=""/>
    <s v=""/>
    <s v=""/>
    <s v=""/>
    <n v="1867.1899999999998"/>
    <n v="2160.79"/>
    <s v=""/>
    <s v=""/>
  </r>
  <r>
    <x v="8"/>
    <s v="Delta State University"/>
    <m/>
    <n v="175616"/>
    <x v="4"/>
    <n v="499"/>
    <n v="512"/>
    <n v="3"/>
    <n v="2"/>
    <n v="496"/>
    <n v="510"/>
    <n v="120"/>
    <m/>
    <n v="496"/>
    <n v="510"/>
    <n v="0"/>
    <n v="0"/>
    <n v="46"/>
    <n v="45"/>
    <n v="0"/>
    <n v="0"/>
    <n v="1"/>
    <n v="0"/>
    <n v="0"/>
    <n v="0"/>
    <m/>
    <m/>
    <n v="0"/>
    <n v="0"/>
    <n v="47"/>
    <n v="45"/>
    <n v="0"/>
    <n v="0"/>
    <n v="5.49"/>
    <n v="4.51"/>
    <n v="252.54000000000002"/>
    <n v="202.95"/>
    <n v="10"/>
    <m/>
    <n v="10"/>
    <n v="0"/>
    <m/>
    <m/>
    <n v="0"/>
    <n v="0"/>
    <n v="5.5859574468085107"/>
    <n v="4.51"/>
    <n v="262.54000000000002"/>
    <n v="202.95"/>
    <m/>
    <m/>
    <n v="0"/>
    <n v="0"/>
    <m/>
    <m/>
    <n v="0"/>
    <n v="0"/>
    <m/>
    <m/>
    <n v="0"/>
    <n v="0"/>
    <n v="0"/>
    <n v="0"/>
    <n v="0"/>
    <n v="0"/>
    <n v="110"/>
    <n v="116"/>
    <n v="0"/>
    <n v="0"/>
    <n v="0"/>
    <n v="0"/>
    <n v="0"/>
    <n v="0"/>
    <m/>
    <m/>
    <n v="0"/>
    <n v="0"/>
    <n v="110"/>
    <n v="116"/>
    <n v="0"/>
    <n v="0"/>
    <n v="5.08"/>
    <n v="5"/>
    <n v="558.79999999999995"/>
    <n v="580"/>
    <m/>
    <m/>
    <n v="0"/>
    <n v="0"/>
    <m/>
    <m/>
    <n v="0"/>
    <n v="0"/>
    <n v="5.0799999999999992"/>
    <n v="5"/>
    <n v="558.79999999999995"/>
    <n v="580"/>
    <m/>
    <m/>
    <n v="0"/>
    <n v="0"/>
    <m/>
    <m/>
    <n v="0"/>
    <n v="0"/>
    <m/>
    <m/>
    <n v="0"/>
    <n v="0"/>
    <n v="0"/>
    <n v="0"/>
    <n v="0"/>
    <n v="0"/>
    <n v="157"/>
    <n v="161"/>
    <n v="0"/>
    <n v="0"/>
    <n v="5.2314649681528653"/>
    <n v="4.8630434782608702"/>
    <n v="821.3399999999998"/>
    <n v="782.95000000000016"/>
    <n v="0"/>
    <n v="0"/>
    <n v="0"/>
    <n v="0"/>
    <n v="304"/>
    <n v="318"/>
    <n v="0"/>
    <n v="0"/>
    <n v="15"/>
    <n v="13"/>
    <n v="0"/>
    <n v="0"/>
    <m/>
    <m/>
    <n v="0"/>
    <n v="0"/>
    <n v="319"/>
    <n v="331"/>
    <n v="0"/>
    <n v="0"/>
    <n v="3.23"/>
    <n v="3.27"/>
    <n v="981.92"/>
    <n v="1039.8599999999999"/>
    <n v="3.63"/>
    <n v="6"/>
    <n v="54.449999999999996"/>
    <n v="78"/>
    <m/>
    <m/>
    <n v="0"/>
    <n v="0"/>
    <n v="3.2488087774294669"/>
    <n v="3.3772205438066463"/>
    <n v="1036.3699999999999"/>
    <n v="1117.8599999999999"/>
    <m/>
    <m/>
    <n v="0"/>
    <n v="0"/>
    <m/>
    <m/>
    <n v="0"/>
    <n v="0"/>
    <m/>
    <m/>
    <n v="0"/>
    <n v="0"/>
    <n v="0"/>
    <n v="0"/>
    <n v="0"/>
    <n v="0"/>
    <n v="20"/>
    <n v="18"/>
    <n v="0"/>
    <n v="0"/>
    <n v="4"/>
    <n v="2.89"/>
    <n v="80"/>
    <n v="52.02"/>
    <m/>
    <m/>
    <n v="0"/>
    <n v="0"/>
    <n v="460"/>
    <n v="479"/>
    <n v="0"/>
    <n v="0"/>
    <n v="1793.2599999999998"/>
    <n v="1822.81"/>
    <s v=""/>
    <s v=""/>
    <n v="16"/>
    <n v="13"/>
    <n v="0"/>
    <n v="0"/>
    <n v="64.449999999999989"/>
    <n v="78"/>
    <n v="0"/>
    <n v="0"/>
    <n v="476"/>
    <n v="492"/>
    <n v="0"/>
    <n v="0"/>
    <n v="1857.7099999999998"/>
    <n v="1900.81"/>
    <s v=""/>
    <s v=""/>
    <n v="0"/>
    <n v="0"/>
    <n v="0"/>
    <n v="0"/>
    <s v=""/>
    <s v=""/>
    <s v=""/>
    <s v=""/>
    <n v="1937.7099999999996"/>
    <n v="1952.83"/>
    <s v=""/>
    <s v=""/>
  </r>
  <r>
    <x v="8"/>
    <s v="Mississippi Valley State University"/>
    <m/>
    <n v="176044"/>
    <x v="4"/>
    <n v="305"/>
    <n v="322"/>
    <n v="10"/>
    <n v="4"/>
    <n v="295"/>
    <n v="318"/>
    <n v="120"/>
    <m/>
    <n v="295"/>
    <n v="318"/>
    <n v="0"/>
    <n v="0"/>
    <n v="34"/>
    <n v="46"/>
    <n v="0"/>
    <n v="0"/>
    <n v="4"/>
    <n v="3"/>
    <n v="0"/>
    <n v="0"/>
    <m/>
    <m/>
    <n v="0"/>
    <n v="0"/>
    <n v="38"/>
    <n v="49"/>
    <n v="0"/>
    <n v="0"/>
    <n v="5.33"/>
    <n v="4.46"/>
    <n v="181.22"/>
    <n v="205.16"/>
    <n v="8.75"/>
    <n v="6.33"/>
    <n v="35"/>
    <n v="18.990000000000002"/>
    <m/>
    <m/>
    <n v="0"/>
    <n v="0"/>
    <n v="5.69"/>
    <n v="4.5744897959183675"/>
    <n v="216.22000000000003"/>
    <n v="224.15"/>
    <m/>
    <m/>
    <n v="0"/>
    <n v="0"/>
    <m/>
    <m/>
    <n v="0"/>
    <n v="0"/>
    <m/>
    <m/>
    <n v="0"/>
    <n v="0"/>
    <n v="0"/>
    <n v="0"/>
    <n v="0"/>
    <n v="0"/>
    <n v="104"/>
    <n v="101"/>
    <n v="0"/>
    <n v="0"/>
    <n v="1"/>
    <n v="3"/>
    <n v="0"/>
    <n v="0"/>
    <m/>
    <m/>
    <n v="0"/>
    <n v="0"/>
    <n v="105"/>
    <n v="104"/>
    <n v="0"/>
    <n v="0"/>
    <n v="5.37"/>
    <n v="5.25"/>
    <n v="558.48"/>
    <n v="530.25"/>
    <n v="4.5"/>
    <n v="4.83"/>
    <n v="4.5"/>
    <n v="14.49"/>
    <m/>
    <m/>
    <n v="0"/>
    <n v="0"/>
    <n v="5.3617142857142861"/>
    <n v="5.2378846153846155"/>
    <n v="562.98"/>
    <n v="544.74"/>
    <m/>
    <m/>
    <n v="0"/>
    <n v="0"/>
    <m/>
    <m/>
    <n v="0"/>
    <n v="0"/>
    <m/>
    <m/>
    <n v="0"/>
    <n v="0"/>
    <n v="0"/>
    <n v="0"/>
    <n v="0"/>
    <n v="0"/>
    <n v="143"/>
    <n v="153"/>
    <n v="0"/>
    <n v="0"/>
    <n v="5.4489510489510495"/>
    <n v="5.0254248366013075"/>
    <n v="779.2"/>
    <n v="768.89"/>
    <n v="0"/>
    <n v="0"/>
    <n v="0"/>
    <n v="0"/>
    <n v="109"/>
    <n v="131"/>
    <n v="0"/>
    <n v="0"/>
    <n v="13"/>
    <n v="7"/>
    <n v="0"/>
    <n v="0"/>
    <m/>
    <m/>
    <n v="0"/>
    <n v="0"/>
    <n v="122"/>
    <n v="138"/>
    <n v="0"/>
    <n v="0"/>
    <n v="3.79"/>
    <n v="3.49"/>
    <n v="413.11"/>
    <n v="457.19000000000005"/>
    <n v="4.7"/>
    <n v="5.57"/>
    <n v="61.1"/>
    <n v="38.99"/>
    <m/>
    <m/>
    <n v="0"/>
    <n v="0"/>
    <n v="3.8869672131147546"/>
    <n v="3.5955072463768118"/>
    <n v="474.21000000000004"/>
    <n v="496.18000000000006"/>
    <m/>
    <m/>
    <n v="0"/>
    <n v="0"/>
    <m/>
    <m/>
    <n v="0"/>
    <n v="0"/>
    <m/>
    <m/>
    <n v="0"/>
    <n v="0"/>
    <n v="0"/>
    <n v="0"/>
    <n v="0"/>
    <n v="0"/>
    <n v="30"/>
    <n v="27"/>
    <n v="0"/>
    <n v="0"/>
    <n v="4.5999999999999996"/>
    <n v="6"/>
    <n v="138"/>
    <n v="162"/>
    <m/>
    <m/>
    <n v="0"/>
    <n v="0"/>
    <n v="247"/>
    <n v="278"/>
    <n v="0"/>
    <n v="0"/>
    <n v="1152.81"/>
    <n v="1192.5999999999999"/>
    <s v=""/>
    <s v=""/>
    <n v="18"/>
    <n v="13"/>
    <n v="0"/>
    <n v="0"/>
    <n v="100.6"/>
    <n v="72.47"/>
    <n v="0"/>
    <n v="0"/>
    <n v="265"/>
    <n v="291"/>
    <n v="0"/>
    <n v="0"/>
    <n v="1253.4099999999999"/>
    <n v="1265.07"/>
    <s v=""/>
    <s v=""/>
    <n v="0"/>
    <n v="0"/>
    <n v="0"/>
    <n v="0"/>
    <s v=""/>
    <s v=""/>
    <s v=""/>
    <s v=""/>
    <n v="1391.41"/>
    <n v="1427.0700000000002"/>
    <s v=""/>
    <s v=""/>
  </r>
  <r>
    <x v="8"/>
    <s v="Mississippi University for Women"/>
    <s v="Met the criteria for Four-Year 4 in 2017-18."/>
    <n v="176035"/>
    <x v="5"/>
    <n v="739"/>
    <n v="731"/>
    <m/>
    <m/>
    <n v="739"/>
    <n v="731"/>
    <n v="120"/>
    <m/>
    <n v="739"/>
    <n v="731"/>
    <n v="0"/>
    <n v="0"/>
    <n v="41"/>
    <n v="45"/>
    <n v="0"/>
    <n v="0"/>
    <n v="0"/>
    <n v="0"/>
    <n v="0"/>
    <n v="0"/>
    <m/>
    <m/>
    <n v="0"/>
    <n v="0"/>
    <n v="41"/>
    <n v="45"/>
    <n v="0"/>
    <n v="0"/>
    <n v="5.01"/>
    <n v="4.6900000000000004"/>
    <n v="205.41"/>
    <n v="211.05"/>
    <n v="0"/>
    <m/>
    <n v="0"/>
    <n v="0"/>
    <m/>
    <m/>
    <n v="0"/>
    <n v="0"/>
    <n v="5.01"/>
    <n v="4.6900000000000004"/>
    <n v="205.41"/>
    <n v="211.05"/>
    <m/>
    <m/>
    <n v="0"/>
    <n v="0"/>
    <m/>
    <m/>
    <n v="0"/>
    <n v="0"/>
    <m/>
    <m/>
    <n v="0"/>
    <n v="0"/>
    <n v="0"/>
    <n v="0"/>
    <n v="0"/>
    <n v="0"/>
    <n v="56"/>
    <n v="58"/>
    <n v="0"/>
    <n v="0"/>
    <n v="3"/>
    <n v="0"/>
    <n v="0"/>
    <n v="0"/>
    <m/>
    <m/>
    <n v="0"/>
    <n v="0"/>
    <n v="59"/>
    <n v="58"/>
    <n v="0"/>
    <n v="0"/>
    <n v="5.75"/>
    <n v="5.82"/>
    <n v="322"/>
    <n v="337.56"/>
    <n v="10"/>
    <n v="0"/>
    <n v="30"/>
    <n v="0"/>
    <m/>
    <m/>
    <n v="0"/>
    <n v="0"/>
    <n v="5.9661016949152543"/>
    <n v="5.82"/>
    <n v="352"/>
    <n v="337.56"/>
    <m/>
    <m/>
    <n v="0"/>
    <n v="0"/>
    <m/>
    <m/>
    <n v="0"/>
    <n v="0"/>
    <m/>
    <m/>
    <n v="0"/>
    <n v="0"/>
    <n v="0"/>
    <n v="0"/>
    <n v="0"/>
    <n v="0"/>
    <n v="100"/>
    <n v="103"/>
    <n v="0"/>
    <n v="0"/>
    <n v="5.5740999999999996"/>
    <n v="5.3263106796116508"/>
    <n v="557.41"/>
    <n v="548.61"/>
    <n v="0"/>
    <n v="0"/>
    <n v="0"/>
    <n v="0"/>
    <n v="512"/>
    <n v="547"/>
    <n v="0"/>
    <n v="0"/>
    <n v="112"/>
    <n v="65"/>
    <n v="0"/>
    <n v="0"/>
    <m/>
    <m/>
    <n v="0"/>
    <n v="0"/>
    <n v="624"/>
    <n v="612"/>
    <n v="0"/>
    <n v="0"/>
    <n v="2.72"/>
    <n v="2.68"/>
    <n v="1392.64"/>
    <n v="1465.96"/>
    <n v="3.29"/>
    <n v="4"/>
    <n v="368.48"/>
    <n v="260"/>
    <m/>
    <m/>
    <n v="0"/>
    <n v="0"/>
    <n v="2.8223076923076924"/>
    <n v="2.8201960784313727"/>
    <n v="1761.1200000000001"/>
    <n v="1725.96"/>
    <m/>
    <m/>
    <n v="0"/>
    <n v="0"/>
    <m/>
    <m/>
    <n v="0"/>
    <n v="0"/>
    <m/>
    <m/>
    <n v="0"/>
    <n v="0"/>
    <n v="0"/>
    <n v="0"/>
    <n v="0"/>
    <n v="0"/>
    <n v="15"/>
    <n v="16"/>
    <n v="0"/>
    <n v="0"/>
    <n v="4.9000000000000004"/>
    <n v="4.7300000000000004"/>
    <n v="73.5"/>
    <n v="75.680000000000007"/>
    <m/>
    <m/>
    <n v="0"/>
    <n v="0"/>
    <n v="609"/>
    <n v="650"/>
    <n v="0"/>
    <n v="0"/>
    <n v="1920.0500000000002"/>
    <n v="2014.5700000000002"/>
    <s v=""/>
    <s v=""/>
    <n v="115"/>
    <n v="65"/>
    <n v="0"/>
    <n v="0"/>
    <n v="398.48"/>
    <n v="260"/>
    <n v="0"/>
    <n v="0"/>
    <n v="724"/>
    <n v="715"/>
    <n v="0"/>
    <n v="0"/>
    <n v="2318.5300000000002"/>
    <n v="2274.5700000000002"/>
    <s v=""/>
    <s v=""/>
    <n v="0"/>
    <n v="0"/>
    <n v="0"/>
    <n v="0"/>
    <s v=""/>
    <s v=""/>
    <s v=""/>
    <s v=""/>
    <n v="2392.0300000000002"/>
    <n v="2350.25"/>
    <s v=""/>
    <s v=""/>
  </r>
  <r>
    <x v="8"/>
    <s v="Hinds Community College "/>
    <m/>
    <n v="175786"/>
    <x v="7"/>
    <n v="1553"/>
    <n v="1543"/>
    <n v="30"/>
    <n v="20"/>
    <n v="1523"/>
    <n v="1523"/>
    <n v="64"/>
    <n v="64"/>
    <n v="1523"/>
    <n v="1523"/>
    <n v="0"/>
    <n v="0"/>
    <n v="80"/>
    <n v="111"/>
    <n v="0"/>
    <n v="0"/>
    <n v="13"/>
    <n v="14"/>
    <n v="0"/>
    <n v="0"/>
    <m/>
    <m/>
    <n v="0"/>
    <n v="0"/>
    <n v="93"/>
    <n v="125"/>
    <n v="0"/>
    <n v="0"/>
    <n v="3.53"/>
    <n v="3.79"/>
    <n v="282.39999999999998"/>
    <n v="420.69"/>
    <n v="3.38"/>
    <n v="4.32"/>
    <n v="43.94"/>
    <n v="60.480000000000004"/>
    <m/>
    <m/>
    <n v="0"/>
    <n v="0"/>
    <n v="3.5090322580645159"/>
    <n v="3.8493600000000003"/>
    <n v="326.33999999999997"/>
    <n v="481.17"/>
    <m/>
    <m/>
    <n v="0"/>
    <n v="0"/>
    <m/>
    <m/>
    <n v="0"/>
    <n v="0"/>
    <m/>
    <m/>
    <n v="0"/>
    <n v="0"/>
    <n v="0"/>
    <n v="0"/>
    <n v="0"/>
    <n v="0"/>
    <n v="517"/>
    <n v="741"/>
    <n v="0"/>
    <n v="0"/>
    <n v="26"/>
    <n v="49"/>
    <n v="0"/>
    <n v="0"/>
    <m/>
    <m/>
    <n v="0"/>
    <n v="0"/>
    <n v="543"/>
    <n v="790"/>
    <n v="0"/>
    <n v="0"/>
    <n v="3.03"/>
    <n v="4.03"/>
    <n v="1566.51"/>
    <n v="2986.23"/>
    <n v="2.98"/>
    <n v="5.44"/>
    <n v="77.48"/>
    <n v="266.56"/>
    <m/>
    <m/>
    <n v="0"/>
    <n v="0"/>
    <n v="3.0276058931860037"/>
    <n v="4.1174556962025317"/>
    <n v="1643.99"/>
    <n v="3252.79"/>
    <m/>
    <m/>
    <n v="0"/>
    <n v="0"/>
    <m/>
    <m/>
    <n v="0"/>
    <n v="0"/>
    <m/>
    <m/>
    <n v="0"/>
    <n v="0"/>
    <n v="0"/>
    <n v="0"/>
    <n v="0"/>
    <n v="0"/>
    <n v="636"/>
    <n v="915"/>
    <n v="0"/>
    <n v="0"/>
    <n v="3.0980031446540881"/>
    <n v="4.0808306010928961"/>
    <n v="1970.33"/>
    <n v="3733.96"/>
    <n v="0"/>
    <n v="0"/>
    <n v="0"/>
    <n v="0"/>
    <n v="294"/>
    <n v="349"/>
    <n v="0"/>
    <n v="0"/>
    <n v="89"/>
    <n v="136"/>
    <n v="0"/>
    <n v="0"/>
    <m/>
    <m/>
    <n v="0"/>
    <n v="0"/>
    <n v="383"/>
    <n v="485"/>
    <n v="0"/>
    <n v="0"/>
    <n v="3.06"/>
    <n v="3.8"/>
    <n v="899.64"/>
    <n v="1326.2"/>
    <n v="3.81"/>
    <n v="5.53"/>
    <n v="339.09000000000003"/>
    <n v="752.08"/>
    <m/>
    <m/>
    <n v="0"/>
    <n v="0"/>
    <n v="3.2342819843342037"/>
    <n v="4.2851134020618558"/>
    <n v="1238.73"/>
    <n v="2078.2800000000002"/>
    <m/>
    <m/>
    <n v="0"/>
    <n v="0"/>
    <m/>
    <m/>
    <n v="0"/>
    <n v="0"/>
    <m/>
    <m/>
    <n v="0"/>
    <n v="0"/>
    <n v="0"/>
    <n v="0"/>
    <n v="0"/>
    <n v="0"/>
    <n v="504"/>
    <n v="123"/>
    <n v="0"/>
    <n v="0"/>
    <n v="9.7799999999999994"/>
    <n v="7.59"/>
    <n v="4929.12"/>
    <n v="933.56999999999994"/>
    <m/>
    <m/>
    <n v="0"/>
    <n v="0"/>
    <n v="891"/>
    <n v="1201"/>
    <n v="0"/>
    <n v="0"/>
    <n v="2748.5499999999997"/>
    <n v="4733.12"/>
    <s v=""/>
    <s v=""/>
    <n v="128"/>
    <n v="199"/>
    <n v="0"/>
    <n v="0"/>
    <n v="460.51000000000005"/>
    <n v="1079.1200000000001"/>
    <n v="0"/>
    <n v="0"/>
    <n v="1019"/>
    <n v="1400"/>
    <n v="0"/>
    <n v="0"/>
    <n v="3209.06"/>
    <n v="5812.24"/>
    <s v=""/>
    <s v=""/>
    <n v="0"/>
    <n v="0"/>
    <n v="0"/>
    <n v="0"/>
    <s v=""/>
    <s v=""/>
    <s v=""/>
    <s v=""/>
    <n v="8138.18"/>
    <n v="6745.8099999999995"/>
    <s v=""/>
    <s v=""/>
  </r>
  <r>
    <x v="8"/>
    <s v="Itawamba Community College "/>
    <s v="Met the criteria for Two-Year 2 in 2017-18."/>
    <n v="175829"/>
    <x v="7"/>
    <n v="1305"/>
    <n v="1224"/>
    <n v="10"/>
    <n v="25"/>
    <n v="1295"/>
    <n v="1199"/>
    <n v="63"/>
    <n v="63"/>
    <n v="1295"/>
    <n v="1199"/>
    <n v="0"/>
    <n v="0"/>
    <n v="112"/>
    <n v="187"/>
    <n v="0"/>
    <n v="0"/>
    <n v="6"/>
    <n v="10"/>
    <n v="0"/>
    <n v="0"/>
    <m/>
    <m/>
    <n v="0"/>
    <n v="0"/>
    <n v="118"/>
    <n v="197"/>
    <n v="0"/>
    <n v="0"/>
    <n v="3.13"/>
    <n v="3.25"/>
    <n v="350.56"/>
    <n v="607.75"/>
    <n v="4.08"/>
    <n v="5"/>
    <n v="24.48"/>
    <n v="50"/>
    <m/>
    <m/>
    <n v="0"/>
    <n v="0"/>
    <n v="3.1783050847457628"/>
    <n v="3.3388324873096447"/>
    <n v="375.04"/>
    <n v="657.75"/>
    <m/>
    <m/>
    <n v="0"/>
    <n v="0"/>
    <m/>
    <m/>
    <n v="0"/>
    <n v="0"/>
    <m/>
    <m/>
    <n v="0"/>
    <n v="0"/>
    <n v="0"/>
    <n v="0"/>
    <n v="0"/>
    <n v="0"/>
    <n v="747"/>
    <n v="689"/>
    <n v="0"/>
    <n v="0"/>
    <n v="27"/>
    <n v="37"/>
    <n v="0"/>
    <n v="0"/>
    <m/>
    <m/>
    <n v="0"/>
    <n v="0"/>
    <n v="774"/>
    <n v="726"/>
    <n v="0"/>
    <n v="0"/>
    <n v="3.11"/>
    <n v="3.62"/>
    <n v="2323.17"/>
    <n v="2494.1800000000003"/>
    <n v="4.3899999999999997"/>
    <n v="5.61"/>
    <n v="118.52999999999999"/>
    <n v="207.57000000000002"/>
    <m/>
    <m/>
    <n v="0"/>
    <n v="0"/>
    <n v="3.1546511627906981"/>
    <n v="3.7214187327823698"/>
    <n v="2441.7000000000003"/>
    <n v="2701.7500000000005"/>
    <m/>
    <m/>
    <n v="0"/>
    <n v="0"/>
    <m/>
    <m/>
    <n v="0"/>
    <n v="0"/>
    <m/>
    <m/>
    <n v="0"/>
    <n v="0"/>
    <n v="0"/>
    <n v="0"/>
    <n v="0"/>
    <n v="0"/>
    <n v="892"/>
    <n v="923"/>
    <n v="0"/>
    <n v="0"/>
    <n v="3.1577802690582963"/>
    <n v="3.6397616468039007"/>
    <n v="2816.7400000000002"/>
    <n v="3359.5000000000005"/>
    <n v="0"/>
    <n v="0"/>
    <n v="0"/>
    <n v="0"/>
    <n v="144"/>
    <n v="131"/>
    <n v="0"/>
    <n v="0"/>
    <n v="65"/>
    <n v="61"/>
    <n v="0"/>
    <n v="0"/>
    <m/>
    <m/>
    <n v="0"/>
    <n v="0"/>
    <n v="209"/>
    <n v="192"/>
    <n v="0"/>
    <n v="0"/>
    <n v="3.39"/>
    <n v="3.3"/>
    <n v="488.16"/>
    <n v="432.29999999999995"/>
    <n v="5.26"/>
    <n v="5.43"/>
    <n v="341.9"/>
    <n v="331.22999999999996"/>
    <m/>
    <m/>
    <n v="0"/>
    <n v="0"/>
    <n v="3.9715789473684207"/>
    <n v="3.9767187499999999"/>
    <n v="830.06"/>
    <n v="763.53"/>
    <m/>
    <m/>
    <n v="0"/>
    <n v="0"/>
    <m/>
    <m/>
    <n v="0"/>
    <n v="0"/>
    <m/>
    <m/>
    <n v="0"/>
    <n v="0"/>
    <n v="0"/>
    <n v="0"/>
    <n v="0"/>
    <n v="0"/>
    <n v="194"/>
    <n v="84"/>
    <n v="0"/>
    <n v="0"/>
    <n v="7.17"/>
    <n v="7.68"/>
    <n v="1390.98"/>
    <n v="645.12"/>
    <m/>
    <m/>
    <n v="0"/>
    <n v="0"/>
    <n v="1003"/>
    <n v="1007"/>
    <n v="0"/>
    <n v="0"/>
    <n v="3161.89"/>
    <n v="3534.2300000000005"/>
    <s v=""/>
    <s v=""/>
    <n v="98"/>
    <n v="108"/>
    <n v="0"/>
    <n v="0"/>
    <n v="484.90999999999997"/>
    <n v="588.79999999999995"/>
    <n v="0"/>
    <n v="0"/>
    <n v="1101"/>
    <n v="1115"/>
    <n v="0"/>
    <n v="0"/>
    <n v="3646.7999999999997"/>
    <n v="4123.0300000000007"/>
    <s v=""/>
    <s v=""/>
    <n v="0"/>
    <n v="0"/>
    <n v="0"/>
    <n v="0"/>
    <s v=""/>
    <s v=""/>
    <s v=""/>
    <s v=""/>
    <n v="5037.7800000000007"/>
    <n v="4768.1500000000005"/>
    <s v=""/>
    <s v=""/>
  </r>
  <r>
    <x v="8"/>
    <s v="Mississippi Gulf Coast Community College "/>
    <m/>
    <n v="176071"/>
    <x v="7"/>
    <n v="2749"/>
    <n v="2724"/>
    <n v="683"/>
    <n v="628"/>
    <n v="2066"/>
    <n v="2096"/>
    <n v="64"/>
    <n v="64"/>
    <n v="2066"/>
    <n v="2096"/>
    <n v="0"/>
    <n v="0"/>
    <n v="120"/>
    <n v="186"/>
    <n v="0"/>
    <n v="0"/>
    <n v="7"/>
    <n v="7"/>
    <n v="0"/>
    <n v="0"/>
    <m/>
    <m/>
    <n v="0"/>
    <n v="0"/>
    <n v="127"/>
    <n v="193"/>
    <n v="0"/>
    <n v="0"/>
    <n v="3.68"/>
    <n v="3.55"/>
    <n v="441.6"/>
    <n v="660.3"/>
    <n v="5.57"/>
    <n v="4.07"/>
    <n v="38.99"/>
    <n v="28.490000000000002"/>
    <m/>
    <m/>
    <n v="0"/>
    <n v="0"/>
    <n v="3.7841732283464569"/>
    <n v="3.5688601036269429"/>
    <n v="480.59000000000003"/>
    <n v="688.79"/>
    <m/>
    <m/>
    <n v="0"/>
    <n v="0"/>
    <m/>
    <m/>
    <n v="0"/>
    <n v="0"/>
    <m/>
    <m/>
    <n v="0"/>
    <n v="0"/>
    <n v="0"/>
    <n v="0"/>
    <n v="0"/>
    <n v="0"/>
    <n v="836"/>
    <n v="946"/>
    <n v="0"/>
    <n v="0"/>
    <n v="40"/>
    <n v="88"/>
    <n v="0"/>
    <n v="0"/>
    <m/>
    <m/>
    <n v="0"/>
    <n v="0"/>
    <n v="876"/>
    <n v="1034"/>
    <n v="0"/>
    <n v="0"/>
    <n v="3.12"/>
    <n v="3.66"/>
    <n v="2608.3200000000002"/>
    <n v="3462.36"/>
    <n v="3.85"/>
    <n v="6.15"/>
    <n v="154"/>
    <n v="541.20000000000005"/>
    <m/>
    <m/>
    <n v="0"/>
    <n v="0"/>
    <n v="3.1533333333333333"/>
    <n v="3.8719148936170216"/>
    <n v="2762.32"/>
    <n v="4003.5600000000004"/>
    <m/>
    <m/>
    <n v="0"/>
    <n v="0"/>
    <m/>
    <m/>
    <n v="0"/>
    <n v="0"/>
    <m/>
    <m/>
    <n v="0"/>
    <n v="0"/>
    <n v="0"/>
    <n v="0"/>
    <n v="0"/>
    <n v="0"/>
    <n v="1003"/>
    <n v="1227"/>
    <n v="0"/>
    <n v="0"/>
    <n v="3.2332103688933205"/>
    <n v="3.8242461287693565"/>
    <n v="3242.9100000000003"/>
    <n v="4692.3500000000004"/>
    <n v="0"/>
    <n v="0"/>
    <n v="0"/>
    <n v="0"/>
    <n v="366"/>
    <n v="364"/>
    <n v="0"/>
    <n v="0"/>
    <n v="140"/>
    <n v="178"/>
    <n v="0"/>
    <n v="0"/>
    <m/>
    <m/>
    <n v="0"/>
    <n v="0"/>
    <n v="506"/>
    <n v="542"/>
    <n v="0"/>
    <n v="0"/>
    <n v="3.11"/>
    <n v="3.53"/>
    <n v="1138.26"/>
    <n v="1284.9199999999998"/>
    <n v="4.38"/>
    <n v="5.67"/>
    <n v="613.19999999999993"/>
    <n v="1009.26"/>
    <m/>
    <m/>
    <n v="0"/>
    <n v="0"/>
    <n v="3.4613833992094865"/>
    <n v="4.2328044280442798"/>
    <n v="1751.46"/>
    <n v="2294.1799999999998"/>
    <m/>
    <m/>
    <n v="0"/>
    <n v="0"/>
    <m/>
    <m/>
    <n v="0"/>
    <n v="0"/>
    <m/>
    <m/>
    <n v="0"/>
    <n v="0"/>
    <n v="0"/>
    <n v="0"/>
    <n v="0"/>
    <n v="0"/>
    <n v="557"/>
    <n v="327"/>
    <n v="0"/>
    <n v="0"/>
    <n v="7.35"/>
    <n v="6.65"/>
    <n v="4093.95"/>
    <n v="2174.5500000000002"/>
    <m/>
    <m/>
    <n v="0"/>
    <n v="0"/>
    <n v="1322"/>
    <n v="1496"/>
    <n v="0"/>
    <n v="0"/>
    <n v="4188.18"/>
    <n v="5407.58"/>
    <s v=""/>
    <s v=""/>
    <n v="187"/>
    <n v="273"/>
    <n v="0"/>
    <n v="0"/>
    <n v="806.18999999999994"/>
    <n v="1578.95"/>
    <n v="0"/>
    <n v="0"/>
    <n v="1509"/>
    <n v="1769"/>
    <n v="0"/>
    <n v="0"/>
    <n v="4994.37"/>
    <n v="6986.53"/>
    <s v=""/>
    <s v=""/>
    <n v="0"/>
    <n v="0"/>
    <n v="0"/>
    <n v="0"/>
    <s v=""/>
    <s v=""/>
    <s v=""/>
    <s v=""/>
    <n v="9088.32"/>
    <n v="9161.0800000000017"/>
    <s v=""/>
    <s v=""/>
  </r>
  <r>
    <x v="8"/>
    <s v="Northwest Mississippi Community College "/>
    <m/>
    <n v="176178"/>
    <x v="7"/>
    <n v="1049"/>
    <n v="1050"/>
    <n v="0"/>
    <n v="3"/>
    <n v="1049"/>
    <n v="1047"/>
    <n v="64"/>
    <n v="64"/>
    <n v="1049"/>
    <n v="1047"/>
    <n v="0"/>
    <n v="0"/>
    <n v="51"/>
    <n v="72"/>
    <n v="0"/>
    <n v="0"/>
    <n v="3"/>
    <n v="6"/>
    <n v="0"/>
    <n v="0"/>
    <m/>
    <m/>
    <n v="0"/>
    <n v="0"/>
    <n v="54"/>
    <n v="78"/>
    <n v="0"/>
    <n v="0"/>
    <n v="4.03"/>
    <n v="3.59"/>
    <n v="205.53"/>
    <n v="258.48"/>
    <n v="4.67"/>
    <n v="4.67"/>
    <n v="14.01"/>
    <n v="28.02"/>
    <m/>
    <m/>
    <n v="0"/>
    <n v="0"/>
    <n v="4.0655555555555551"/>
    <n v="3.6730769230769229"/>
    <n v="219.53999999999996"/>
    <n v="286.5"/>
    <m/>
    <m/>
    <n v="0"/>
    <n v="0"/>
    <m/>
    <m/>
    <n v="0"/>
    <n v="0"/>
    <m/>
    <m/>
    <n v="0"/>
    <n v="0"/>
    <n v="0"/>
    <n v="0"/>
    <n v="0"/>
    <n v="0"/>
    <n v="532"/>
    <n v="479"/>
    <n v="0"/>
    <n v="0"/>
    <n v="28"/>
    <n v="30"/>
    <n v="0"/>
    <n v="0"/>
    <m/>
    <m/>
    <n v="0"/>
    <n v="0"/>
    <n v="560"/>
    <n v="509"/>
    <n v="0"/>
    <n v="0"/>
    <n v="3.9"/>
    <n v="4.01"/>
    <n v="2074.7999999999997"/>
    <n v="1920.79"/>
    <n v="5.79"/>
    <n v="5.6"/>
    <n v="162.12"/>
    <n v="168"/>
    <m/>
    <m/>
    <n v="0"/>
    <n v="0"/>
    <n v="3.9944999999999995"/>
    <n v="4.1037131630648327"/>
    <n v="2236.9199999999996"/>
    <n v="2088.79"/>
    <m/>
    <m/>
    <n v="0"/>
    <n v="0"/>
    <m/>
    <m/>
    <n v="0"/>
    <n v="0"/>
    <m/>
    <m/>
    <n v="0"/>
    <n v="0"/>
    <n v="0"/>
    <n v="0"/>
    <n v="0"/>
    <n v="0"/>
    <n v="614"/>
    <n v="587"/>
    <n v="0"/>
    <n v="0"/>
    <n v="4.0007491856677522"/>
    <n v="4.0464906303236798"/>
    <n v="2456.46"/>
    <n v="2375.29"/>
    <n v="0"/>
    <n v="0"/>
    <n v="0"/>
    <n v="0"/>
    <n v="142"/>
    <n v="164"/>
    <n v="0"/>
    <n v="0"/>
    <n v="28"/>
    <n v="44"/>
    <n v="0"/>
    <n v="0"/>
    <m/>
    <m/>
    <n v="0"/>
    <n v="0"/>
    <n v="170"/>
    <n v="208"/>
    <n v="0"/>
    <n v="0"/>
    <n v="3.08"/>
    <n v="2.92"/>
    <n v="437.36"/>
    <n v="478.88"/>
    <n v="6.04"/>
    <n v="3.89"/>
    <n v="169.12"/>
    <n v="171.16"/>
    <m/>
    <m/>
    <n v="0"/>
    <n v="0"/>
    <n v="3.5675294117647058"/>
    <n v="3.1251923076923074"/>
    <n v="606.48"/>
    <n v="650.04"/>
    <m/>
    <m/>
    <n v="0"/>
    <n v="0"/>
    <m/>
    <m/>
    <n v="0"/>
    <n v="0"/>
    <m/>
    <m/>
    <n v="0"/>
    <n v="0"/>
    <n v="0"/>
    <n v="0"/>
    <n v="0"/>
    <n v="0"/>
    <n v="265"/>
    <n v="252"/>
    <n v="0"/>
    <n v="0"/>
    <n v="5.36"/>
    <n v="4.79"/>
    <n v="1420.4"/>
    <n v="1207.08"/>
    <m/>
    <m/>
    <n v="0"/>
    <n v="0"/>
    <n v="725"/>
    <n v="715"/>
    <n v="0"/>
    <n v="0"/>
    <n v="2717.69"/>
    <n v="2658.15"/>
    <s v=""/>
    <s v=""/>
    <n v="59"/>
    <n v="80"/>
    <n v="0"/>
    <n v="0"/>
    <n v="345.25"/>
    <n v="367.18"/>
    <n v="0"/>
    <n v="0"/>
    <n v="784"/>
    <n v="795"/>
    <n v="0"/>
    <n v="0"/>
    <n v="3062.94"/>
    <n v="3025.33"/>
    <s v=""/>
    <s v=""/>
    <n v="0"/>
    <n v="0"/>
    <n v="0"/>
    <n v="0"/>
    <s v=""/>
    <s v=""/>
    <s v=""/>
    <s v=""/>
    <n v="4483.34"/>
    <n v="4232.41"/>
    <s v=""/>
    <s v=""/>
  </r>
  <r>
    <x v="8"/>
    <s v="Copiah-Lincoln Community College "/>
    <m/>
    <n v="175573"/>
    <x v="8"/>
    <n v="597"/>
    <n v="682"/>
    <n v="4"/>
    <n v="7"/>
    <n v="593"/>
    <n v="675"/>
    <n v="64"/>
    <n v="64"/>
    <n v="593"/>
    <n v="675"/>
    <n v="0"/>
    <n v="0"/>
    <n v="54"/>
    <n v="87"/>
    <n v="0"/>
    <n v="0"/>
    <n v="15"/>
    <n v="13"/>
    <n v="0"/>
    <n v="0"/>
    <m/>
    <m/>
    <n v="0"/>
    <n v="0"/>
    <n v="69"/>
    <n v="100"/>
    <n v="0"/>
    <n v="0"/>
    <n v="3.52"/>
    <n v="3.46"/>
    <n v="190.08"/>
    <n v="301.02"/>
    <n v="4.7300000000000004"/>
    <n v="5.04"/>
    <n v="70.95"/>
    <n v="65.52"/>
    <m/>
    <m/>
    <n v="0"/>
    <n v="0"/>
    <n v="3.7830434782608702"/>
    <n v="3.6653999999999995"/>
    <n v="261.03000000000003"/>
    <n v="366.53999999999996"/>
    <m/>
    <m/>
    <n v="0"/>
    <n v="0"/>
    <m/>
    <m/>
    <n v="0"/>
    <n v="0"/>
    <m/>
    <m/>
    <n v="0"/>
    <n v="0"/>
    <n v="0"/>
    <n v="0"/>
    <n v="0"/>
    <n v="0"/>
    <n v="297"/>
    <n v="339"/>
    <n v="0"/>
    <n v="0"/>
    <n v="19"/>
    <n v="22"/>
    <n v="0"/>
    <n v="0"/>
    <m/>
    <m/>
    <n v="0"/>
    <n v="0"/>
    <n v="316"/>
    <n v="361"/>
    <n v="0"/>
    <n v="0"/>
    <n v="3"/>
    <n v="3.28"/>
    <n v="891"/>
    <n v="1111.9199999999998"/>
    <n v="4.1100000000000003"/>
    <n v="5.3"/>
    <n v="78.09"/>
    <n v="116.6"/>
    <m/>
    <m/>
    <n v="0"/>
    <n v="0"/>
    <n v="3.066740506329114"/>
    <n v="3.4031024930747917"/>
    <n v="969.09"/>
    <n v="1228.5199999999998"/>
    <m/>
    <m/>
    <n v="0"/>
    <n v="0"/>
    <m/>
    <m/>
    <n v="0"/>
    <n v="0"/>
    <m/>
    <m/>
    <n v="0"/>
    <n v="0"/>
    <n v="0"/>
    <n v="0"/>
    <n v="0"/>
    <n v="0"/>
    <n v="385"/>
    <n v="461"/>
    <n v="0"/>
    <n v="0"/>
    <n v="3.1951168831168832"/>
    <n v="3.4599999999999995"/>
    <n v="1230.1200000000001"/>
    <n v="1595.0599999999997"/>
    <n v="0"/>
    <n v="0"/>
    <n v="0"/>
    <n v="0"/>
    <n v="92"/>
    <n v="137"/>
    <n v="0"/>
    <n v="0"/>
    <n v="18"/>
    <n v="15"/>
    <n v="0"/>
    <n v="0"/>
    <m/>
    <m/>
    <n v="0"/>
    <n v="0"/>
    <n v="110"/>
    <n v="152"/>
    <n v="0"/>
    <n v="0"/>
    <n v="2.96"/>
    <n v="3.01"/>
    <n v="272.32"/>
    <n v="412.36999999999995"/>
    <n v="4.3600000000000003"/>
    <n v="5.2"/>
    <n v="78.48"/>
    <n v="78"/>
    <m/>
    <m/>
    <n v="0"/>
    <n v="0"/>
    <n v="3.189090909090909"/>
    <n v="3.226118421052631"/>
    <n v="350.8"/>
    <n v="490.36999999999989"/>
    <m/>
    <m/>
    <n v="0"/>
    <n v="0"/>
    <m/>
    <m/>
    <n v="0"/>
    <n v="0"/>
    <m/>
    <m/>
    <n v="0"/>
    <n v="0"/>
    <n v="0"/>
    <n v="0"/>
    <n v="0"/>
    <n v="0"/>
    <n v="98"/>
    <n v="62"/>
    <n v="0"/>
    <n v="0"/>
    <n v="6.65"/>
    <n v="7.32"/>
    <n v="651.70000000000005"/>
    <n v="453.84000000000003"/>
    <m/>
    <m/>
    <n v="0"/>
    <n v="0"/>
    <n v="443"/>
    <n v="563"/>
    <n v="0"/>
    <n v="0"/>
    <n v="1353.3999999999999"/>
    <n v="1825.3099999999997"/>
    <s v=""/>
    <s v=""/>
    <n v="52"/>
    <n v="50"/>
    <n v="0"/>
    <n v="0"/>
    <n v="227.52000000000004"/>
    <n v="260.12"/>
    <n v="0"/>
    <n v="0"/>
    <n v="495"/>
    <n v="613"/>
    <n v="0"/>
    <n v="0"/>
    <n v="1580.9199999999998"/>
    <n v="2085.4299999999998"/>
    <s v=""/>
    <s v=""/>
    <n v="0"/>
    <n v="0"/>
    <n v="0"/>
    <n v="0"/>
    <s v=""/>
    <s v=""/>
    <s v=""/>
    <s v=""/>
    <n v="2232.62"/>
    <n v="2539.2699999999995"/>
    <s v=""/>
    <s v=""/>
  </r>
  <r>
    <x v="8"/>
    <s v="East Central Community College "/>
    <m/>
    <n v="175643"/>
    <x v="8"/>
    <n v="483"/>
    <n v="454"/>
    <n v="6"/>
    <n v="7"/>
    <n v="477"/>
    <n v="447"/>
    <n v="64"/>
    <n v="64"/>
    <n v="477"/>
    <n v="447"/>
    <n v="0"/>
    <n v="0"/>
    <n v="67"/>
    <n v="87"/>
    <n v="0"/>
    <n v="0"/>
    <n v="5"/>
    <n v="9"/>
    <n v="0"/>
    <n v="0"/>
    <m/>
    <m/>
    <n v="0"/>
    <n v="0"/>
    <n v="72"/>
    <n v="96"/>
    <n v="0"/>
    <n v="0"/>
    <n v="3.09"/>
    <n v="3.15"/>
    <n v="207.03"/>
    <n v="274.05"/>
    <n v="3.7"/>
    <n v="3.11"/>
    <n v="18.5"/>
    <n v="27.99"/>
    <m/>
    <m/>
    <n v="0"/>
    <n v="0"/>
    <n v="3.1323611111111109"/>
    <n v="3.1462500000000002"/>
    <n v="225.52999999999997"/>
    <n v="302.04000000000002"/>
    <m/>
    <m/>
    <n v="0"/>
    <n v="0"/>
    <m/>
    <m/>
    <n v="0"/>
    <n v="0"/>
    <m/>
    <m/>
    <n v="0"/>
    <n v="0"/>
    <n v="0"/>
    <n v="0"/>
    <n v="0"/>
    <n v="0"/>
    <n v="207"/>
    <n v="202"/>
    <n v="0"/>
    <n v="0"/>
    <n v="17"/>
    <n v="17"/>
    <n v="0"/>
    <n v="0"/>
    <m/>
    <m/>
    <n v="0"/>
    <n v="0"/>
    <n v="224"/>
    <n v="219"/>
    <n v="0"/>
    <n v="0"/>
    <n v="2.38"/>
    <n v="3.27"/>
    <n v="492.65999999999997"/>
    <n v="660.54"/>
    <n v="2.97"/>
    <n v="3.88"/>
    <n v="50.49"/>
    <n v="65.959999999999994"/>
    <m/>
    <m/>
    <n v="0"/>
    <n v="0"/>
    <n v="2.4247767857142857"/>
    <n v="3.317351598173516"/>
    <n v="543.15"/>
    <n v="726.5"/>
    <m/>
    <m/>
    <n v="0"/>
    <n v="0"/>
    <m/>
    <m/>
    <n v="0"/>
    <n v="0"/>
    <m/>
    <m/>
    <n v="0"/>
    <n v="0"/>
    <n v="0"/>
    <n v="0"/>
    <n v="0"/>
    <n v="0"/>
    <n v="296"/>
    <n v="315"/>
    <n v="0"/>
    <n v="0"/>
    <n v="2.5968918918918917"/>
    <n v="3.2652063492063492"/>
    <n v="768.68"/>
    <n v="1028.54"/>
    <n v="0"/>
    <n v="0"/>
    <n v="0"/>
    <n v="0"/>
    <n v="56"/>
    <n v="48"/>
    <n v="0"/>
    <n v="0"/>
    <n v="13"/>
    <n v="16"/>
    <n v="0"/>
    <n v="0"/>
    <m/>
    <m/>
    <n v="0"/>
    <n v="0"/>
    <n v="69"/>
    <n v="64"/>
    <n v="0"/>
    <n v="0"/>
    <n v="2.46"/>
    <n v="3.07"/>
    <n v="137.76"/>
    <n v="147.35999999999999"/>
    <n v="1.96"/>
    <n v="4.13"/>
    <n v="25.48"/>
    <n v="66.08"/>
    <m/>
    <m/>
    <n v="0"/>
    <n v="0"/>
    <n v="2.3657971014492749"/>
    <n v="3.335"/>
    <n v="163.23999999999998"/>
    <n v="213.44"/>
    <m/>
    <m/>
    <n v="0"/>
    <n v="0"/>
    <m/>
    <m/>
    <n v="0"/>
    <n v="0"/>
    <m/>
    <m/>
    <n v="0"/>
    <n v="0"/>
    <n v="0"/>
    <n v="0"/>
    <n v="0"/>
    <n v="0"/>
    <n v="112"/>
    <n v="68"/>
    <n v="0"/>
    <n v="0"/>
    <n v="6.67"/>
    <n v="5.38"/>
    <n v="747.04"/>
    <n v="365.84"/>
    <m/>
    <m/>
    <n v="0"/>
    <n v="0"/>
    <n v="330"/>
    <n v="337"/>
    <n v="0"/>
    <n v="0"/>
    <n v="837.44999999999993"/>
    <n v="1081.9499999999998"/>
    <s v=""/>
    <s v=""/>
    <n v="35"/>
    <n v="42"/>
    <n v="0"/>
    <n v="0"/>
    <n v="94.470000000000013"/>
    <n v="160.02999999999997"/>
    <n v="0"/>
    <n v="0"/>
    <n v="365"/>
    <n v="379"/>
    <n v="0"/>
    <n v="0"/>
    <n v="931.92"/>
    <n v="1241.9799999999998"/>
    <s v=""/>
    <s v=""/>
    <n v="0"/>
    <n v="0"/>
    <n v="0"/>
    <n v="0"/>
    <s v=""/>
    <s v=""/>
    <s v=""/>
    <s v=""/>
    <n v="1678.96"/>
    <n v="1607.82"/>
    <s v=""/>
    <s v=""/>
  </r>
  <r>
    <x v="8"/>
    <s v="East Mississippi Community College "/>
    <m/>
    <n v="175652"/>
    <x v="8"/>
    <n v="769"/>
    <n v="1041"/>
    <n v="11"/>
    <n v="16"/>
    <n v="758"/>
    <n v="1025"/>
    <n v="64"/>
    <n v="64"/>
    <n v="758"/>
    <n v="1025"/>
    <n v="0"/>
    <n v="0"/>
    <n v="44"/>
    <n v="60"/>
    <n v="0"/>
    <n v="0"/>
    <n v="10"/>
    <n v="9"/>
    <n v="0"/>
    <n v="0"/>
    <m/>
    <m/>
    <n v="0"/>
    <n v="0"/>
    <n v="54"/>
    <n v="69"/>
    <n v="0"/>
    <n v="0"/>
    <n v="3.27"/>
    <n v="3.54"/>
    <n v="143.88"/>
    <n v="212.4"/>
    <n v="4.0999999999999996"/>
    <n v="5.44"/>
    <n v="41"/>
    <n v="48.96"/>
    <m/>
    <m/>
    <n v="0"/>
    <n v="0"/>
    <n v="3.4237037037037035"/>
    <n v="3.7878260869565219"/>
    <n v="184.88"/>
    <n v="261.36"/>
    <m/>
    <m/>
    <n v="0"/>
    <n v="0"/>
    <m/>
    <m/>
    <n v="0"/>
    <n v="0"/>
    <m/>
    <m/>
    <n v="0"/>
    <n v="0"/>
    <n v="0"/>
    <n v="0"/>
    <n v="0"/>
    <n v="0"/>
    <n v="293"/>
    <n v="429"/>
    <n v="0"/>
    <n v="0"/>
    <n v="18"/>
    <n v="40"/>
    <n v="0"/>
    <n v="0"/>
    <m/>
    <m/>
    <n v="0"/>
    <n v="0"/>
    <n v="311"/>
    <n v="469"/>
    <n v="0"/>
    <n v="0"/>
    <n v="3.1"/>
    <n v="4.38"/>
    <n v="908.30000000000007"/>
    <n v="1879.02"/>
    <n v="5.75"/>
    <n v="8.33"/>
    <n v="103.5"/>
    <n v="333.2"/>
    <m/>
    <m/>
    <n v="0"/>
    <n v="0"/>
    <n v="3.2533762057877817"/>
    <n v="4.7168869936034108"/>
    <n v="1011.8000000000001"/>
    <n v="2212.2199999999998"/>
    <m/>
    <m/>
    <n v="0"/>
    <n v="0"/>
    <m/>
    <m/>
    <n v="0"/>
    <n v="0"/>
    <m/>
    <m/>
    <n v="0"/>
    <n v="0"/>
    <n v="0"/>
    <n v="0"/>
    <n v="0"/>
    <n v="0"/>
    <n v="365"/>
    <n v="538"/>
    <n v="0"/>
    <n v="0"/>
    <n v="3.2785753424657536"/>
    <n v="4.5977323420074345"/>
    <n v="1196.68"/>
    <n v="2473.58"/>
    <n v="0"/>
    <n v="0"/>
    <n v="0"/>
    <n v="0"/>
    <n v="201"/>
    <n v="309"/>
    <n v="0"/>
    <n v="0"/>
    <n v="40"/>
    <n v="55"/>
    <n v="0"/>
    <n v="0"/>
    <m/>
    <m/>
    <n v="0"/>
    <n v="0"/>
    <n v="241"/>
    <n v="364"/>
    <n v="0"/>
    <n v="0"/>
    <n v="2.76"/>
    <n v="3.14"/>
    <n v="554.76"/>
    <n v="970.26"/>
    <n v="3.49"/>
    <n v="5.53"/>
    <n v="139.60000000000002"/>
    <n v="304.15000000000003"/>
    <m/>
    <m/>
    <n v="0"/>
    <n v="0"/>
    <n v="2.8811618257261413"/>
    <n v="3.501126373626374"/>
    <n v="694.36"/>
    <n v="1274.4100000000001"/>
    <m/>
    <m/>
    <n v="0"/>
    <n v="0"/>
    <m/>
    <m/>
    <n v="0"/>
    <n v="0"/>
    <m/>
    <m/>
    <n v="0"/>
    <n v="0"/>
    <n v="0"/>
    <n v="0"/>
    <n v="0"/>
    <n v="0"/>
    <n v="152"/>
    <n v="123"/>
    <n v="0"/>
    <n v="0"/>
    <n v="6.96"/>
    <n v="5.13"/>
    <n v="1057.92"/>
    <n v="630.99"/>
    <m/>
    <m/>
    <n v="0"/>
    <n v="0"/>
    <n v="538"/>
    <n v="798"/>
    <n v="0"/>
    <n v="0"/>
    <n v="1606.94"/>
    <n v="3061.6800000000003"/>
    <s v=""/>
    <s v=""/>
    <n v="68"/>
    <n v="104"/>
    <n v="0"/>
    <n v="0"/>
    <n v="284.10000000000002"/>
    <n v="686.31"/>
    <n v="0"/>
    <n v="0"/>
    <n v="606"/>
    <n v="902"/>
    <n v="0"/>
    <n v="0"/>
    <n v="1891.04"/>
    <n v="3747.9900000000002"/>
    <s v=""/>
    <s v=""/>
    <n v="0"/>
    <n v="0"/>
    <n v="0"/>
    <n v="0"/>
    <s v=""/>
    <s v=""/>
    <s v=""/>
    <s v=""/>
    <n v="2948.96"/>
    <n v="4378.9799999999996"/>
    <s v=""/>
    <s v=""/>
  </r>
  <r>
    <x v="8"/>
    <s v="Holmes Community College "/>
    <s v="Reclassified: Met the criteria for Two-Year 1 in 2015-16, 2016-17, and 2017-18."/>
    <n v="175810"/>
    <x v="7"/>
    <n v="1083"/>
    <n v="1080"/>
    <n v="20"/>
    <n v="15"/>
    <n v="1063"/>
    <n v="1065"/>
    <n v="64"/>
    <n v="64"/>
    <n v="1063"/>
    <n v="1065"/>
    <n v="0"/>
    <n v="0"/>
    <n v="48"/>
    <n v="80"/>
    <n v="0"/>
    <n v="0"/>
    <n v="12"/>
    <n v="24"/>
    <n v="0"/>
    <n v="0"/>
    <m/>
    <m/>
    <n v="0"/>
    <n v="0"/>
    <n v="60"/>
    <n v="104"/>
    <n v="0"/>
    <n v="0"/>
    <n v="3.81"/>
    <n v="3.89"/>
    <n v="182.88"/>
    <n v="311.2"/>
    <n v="4.21"/>
    <n v="4.5"/>
    <n v="50.519999999999996"/>
    <n v="108"/>
    <m/>
    <m/>
    <n v="0"/>
    <n v="0"/>
    <n v="3.8899999999999997"/>
    <n v="4.0307692307692307"/>
    <n v="233.39999999999998"/>
    <n v="419.2"/>
    <m/>
    <m/>
    <n v="0"/>
    <n v="0"/>
    <m/>
    <m/>
    <n v="0"/>
    <n v="0"/>
    <m/>
    <m/>
    <n v="0"/>
    <n v="0"/>
    <n v="0"/>
    <n v="0"/>
    <n v="0"/>
    <n v="0"/>
    <n v="330"/>
    <n v="380"/>
    <n v="0"/>
    <n v="0"/>
    <n v="18"/>
    <n v="27"/>
    <n v="0"/>
    <n v="0"/>
    <m/>
    <m/>
    <n v="0"/>
    <n v="0"/>
    <n v="348"/>
    <n v="407"/>
    <n v="0"/>
    <n v="0"/>
    <n v="3.38"/>
    <n v="3.85"/>
    <n v="1115.3999999999999"/>
    <n v="1463"/>
    <n v="4.53"/>
    <n v="3.91"/>
    <n v="81.540000000000006"/>
    <n v="105.57000000000001"/>
    <m/>
    <m/>
    <n v="0"/>
    <n v="0"/>
    <n v="3.4394827586206893"/>
    <n v="3.8539803439803437"/>
    <n v="1196.9399999999998"/>
    <n v="1568.57"/>
    <m/>
    <m/>
    <n v="0"/>
    <n v="0"/>
    <m/>
    <m/>
    <n v="0"/>
    <n v="0"/>
    <m/>
    <m/>
    <n v="0"/>
    <n v="0"/>
    <n v="0"/>
    <n v="0"/>
    <n v="0"/>
    <n v="0"/>
    <n v="408"/>
    <n v="511"/>
    <n v="0"/>
    <n v="0"/>
    <n v="3.5057352941176463"/>
    <n v="3.8899608610567515"/>
    <n v="1430.3399999999997"/>
    <n v="1987.77"/>
    <n v="0"/>
    <n v="0"/>
    <n v="0"/>
    <n v="0"/>
    <n v="318"/>
    <n v="252"/>
    <n v="0"/>
    <n v="0"/>
    <n v="83"/>
    <n v="69"/>
    <n v="0"/>
    <n v="0"/>
    <m/>
    <m/>
    <n v="0"/>
    <n v="0"/>
    <n v="401"/>
    <n v="321"/>
    <n v="0"/>
    <n v="0"/>
    <n v="2.74"/>
    <n v="3.36"/>
    <n v="871.32"/>
    <n v="846.71999999999991"/>
    <n v="4.18"/>
    <n v="4.51"/>
    <n v="346.94"/>
    <n v="311.19"/>
    <m/>
    <m/>
    <n v="0"/>
    <n v="0"/>
    <n v="3.0380548628428929"/>
    <n v="3.6071962616822426"/>
    <n v="1218.26"/>
    <n v="1157.9099999999999"/>
    <m/>
    <m/>
    <n v="0"/>
    <n v="0"/>
    <m/>
    <m/>
    <n v="0"/>
    <n v="0"/>
    <m/>
    <m/>
    <n v="0"/>
    <n v="0"/>
    <n v="0"/>
    <n v="0"/>
    <n v="0"/>
    <n v="0"/>
    <n v="254"/>
    <n v="233"/>
    <n v="0"/>
    <n v="0"/>
    <n v="5.8"/>
    <n v="4.26"/>
    <n v="1473.2"/>
    <n v="992.57999999999993"/>
    <m/>
    <m/>
    <n v="0"/>
    <n v="0"/>
    <n v="696"/>
    <n v="712"/>
    <n v="0"/>
    <n v="0"/>
    <n v="2169.6"/>
    <n v="2620.92"/>
    <s v=""/>
    <s v=""/>
    <n v="113"/>
    <n v="120"/>
    <n v="0"/>
    <n v="0"/>
    <n v="479"/>
    <n v="524.76"/>
    <n v="0"/>
    <n v="0"/>
    <n v="809"/>
    <n v="832"/>
    <n v="0"/>
    <n v="0"/>
    <n v="2648.6"/>
    <n v="3145.6800000000003"/>
    <s v=""/>
    <s v=""/>
    <n v="0"/>
    <n v="0"/>
    <n v="0"/>
    <n v="0"/>
    <s v=""/>
    <s v=""/>
    <s v=""/>
    <s v=""/>
    <n v="4121.7999999999993"/>
    <n v="4138.26"/>
    <s v=""/>
    <s v=""/>
  </r>
  <r>
    <x v="8"/>
    <s v="Jones County Junior College "/>
    <m/>
    <n v="175883"/>
    <x v="8"/>
    <n v="872"/>
    <n v="887"/>
    <n v="17"/>
    <n v="6"/>
    <n v="855"/>
    <n v="881"/>
    <n v="64"/>
    <n v="64"/>
    <n v="855"/>
    <n v="881"/>
    <n v="0"/>
    <n v="0"/>
    <n v="132"/>
    <n v="169"/>
    <n v="0"/>
    <n v="0"/>
    <n v="17"/>
    <n v="22"/>
    <n v="0"/>
    <n v="0"/>
    <m/>
    <m/>
    <n v="0"/>
    <n v="0"/>
    <n v="149"/>
    <n v="191"/>
    <n v="0"/>
    <n v="0"/>
    <n v="3.26"/>
    <n v="3.31"/>
    <n v="430.32"/>
    <n v="559.39"/>
    <n v="3.59"/>
    <n v="3.07"/>
    <n v="61.03"/>
    <n v="67.539999999999992"/>
    <m/>
    <m/>
    <n v="0"/>
    <n v="0"/>
    <n v="3.2976510067114098"/>
    <n v="3.2823560209424083"/>
    <n v="491.35000000000008"/>
    <n v="626.92999999999995"/>
    <m/>
    <m/>
    <n v="0"/>
    <n v="0"/>
    <m/>
    <m/>
    <n v="0"/>
    <n v="0"/>
    <m/>
    <m/>
    <n v="0"/>
    <n v="0"/>
    <n v="0"/>
    <n v="0"/>
    <n v="0"/>
    <n v="0"/>
    <n v="389"/>
    <n v="400"/>
    <n v="0"/>
    <n v="0"/>
    <n v="33"/>
    <n v="42"/>
    <n v="0"/>
    <n v="0"/>
    <m/>
    <m/>
    <n v="0"/>
    <n v="0"/>
    <n v="422"/>
    <n v="442"/>
    <n v="0"/>
    <n v="0"/>
    <n v="3.49"/>
    <n v="3.39"/>
    <n v="1357.6100000000001"/>
    <n v="1356"/>
    <n v="4.17"/>
    <n v="4.18"/>
    <n v="137.60999999999999"/>
    <n v="175.56"/>
    <m/>
    <m/>
    <n v="0"/>
    <n v="0"/>
    <n v="3.543175355450237"/>
    <n v="3.4650678733031675"/>
    <n v="1495.22"/>
    <n v="1531.56"/>
    <m/>
    <m/>
    <n v="0"/>
    <n v="0"/>
    <m/>
    <m/>
    <n v="0"/>
    <n v="0"/>
    <m/>
    <m/>
    <n v="0"/>
    <n v="0"/>
    <n v="0"/>
    <n v="0"/>
    <n v="0"/>
    <n v="0"/>
    <n v="571"/>
    <n v="633"/>
    <n v="0"/>
    <n v="0"/>
    <n v="3.4791068301225923"/>
    <n v="3.4099368088467612"/>
    <n v="1986.5700000000002"/>
    <n v="2158.4899999999998"/>
    <n v="0"/>
    <n v="0"/>
    <n v="0"/>
    <n v="0"/>
    <n v="180"/>
    <n v="175"/>
    <n v="0"/>
    <n v="0"/>
    <n v="36"/>
    <n v="30"/>
    <n v="0"/>
    <n v="0"/>
    <m/>
    <m/>
    <n v="0"/>
    <n v="0"/>
    <n v="216"/>
    <n v="205"/>
    <n v="0"/>
    <n v="0"/>
    <n v="2.99"/>
    <n v="3.05"/>
    <n v="538.20000000000005"/>
    <n v="533.75"/>
    <n v="4.92"/>
    <n v="4.25"/>
    <n v="177.12"/>
    <n v="127.5"/>
    <m/>
    <m/>
    <n v="0"/>
    <n v="0"/>
    <n v="3.311666666666667"/>
    <n v="3.225609756097561"/>
    <n v="715.32"/>
    <n v="661.25"/>
    <m/>
    <m/>
    <n v="0"/>
    <n v="0"/>
    <m/>
    <m/>
    <n v="0"/>
    <n v="0"/>
    <m/>
    <m/>
    <n v="0"/>
    <n v="0"/>
    <n v="0"/>
    <n v="0"/>
    <n v="0"/>
    <n v="0"/>
    <n v="68"/>
    <n v="43"/>
    <n v="0"/>
    <n v="0"/>
    <n v="6.63"/>
    <n v="7.58"/>
    <n v="450.84"/>
    <n v="325.94"/>
    <m/>
    <m/>
    <n v="0"/>
    <n v="0"/>
    <n v="701"/>
    <n v="744"/>
    <n v="0"/>
    <n v="0"/>
    <n v="2326.13"/>
    <n v="2449.14"/>
    <s v=""/>
    <s v=""/>
    <n v="86"/>
    <n v="94"/>
    <n v="0"/>
    <n v="0"/>
    <n v="375.76"/>
    <n v="370.6"/>
    <n v="0"/>
    <n v="0"/>
    <n v="787"/>
    <n v="838"/>
    <n v="0"/>
    <n v="0"/>
    <n v="2701.8900000000003"/>
    <n v="2819.74"/>
    <s v=""/>
    <s v=""/>
    <n v="0"/>
    <n v="0"/>
    <n v="0"/>
    <n v="0"/>
    <s v=""/>
    <s v=""/>
    <s v=""/>
    <s v=""/>
    <n v="3152.7300000000005"/>
    <n v="3145.68"/>
    <s v=""/>
    <s v=""/>
  </r>
  <r>
    <x v="8"/>
    <s v="Meridian Community College "/>
    <m/>
    <n v="175935"/>
    <x v="8"/>
    <n v="529"/>
    <n v="579"/>
    <n v="7"/>
    <n v="6"/>
    <n v="522"/>
    <n v="573"/>
    <n v="62"/>
    <n v="62"/>
    <n v="522"/>
    <n v="573"/>
    <n v="0"/>
    <n v="0"/>
    <n v="19"/>
    <n v="27"/>
    <n v="0"/>
    <n v="0"/>
    <n v="13"/>
    <n v="15"/>
    <n v="0"/>
    <n v="0"/>
    <m/>
    <m/>
    <n v="0"/>
    <n v="0"/>
    <n v="32"/>
    <n v="42"/>
    <n v="0"/>
    <n v="0"/>
    <n v="4.92"/>
    <n v="4.9800000000000004"/>
    <n v="93.48"/>
    <n v="134.46"/>
    <n v="5.23"/>
    <n v="4.67"/>
    <n v="67.990000000000009"/>
    <n v="70.05"/>
    <m/>
    <m/>
    <n v="0"/>
    <n v="0"/>
    <n v="5.0459375000000009"/>
    <n v="4.8692857142857138"/>
    <n v="161.47000000000003"/>
    <n v="204.51"/>
    <m/>
    <m/>
    <n v="0"/>
    <n v="0"/>
    <m/>
    <m/>
    <n v="0"/>
    <n v="0"/>
    <m/>
    <m/>
    <n v="0"/>
    <n v="0"/>
    <n v="0"/>
    <n v="0"/>
    <n v="0"/>
    <n v="0"/>
    <n v="146"/>
    <n v="171"/>
    <n v="0"/>
    <n v="0"/>
    <n v="42"/>
    <n v="26"/>
    <n v="0"/>
    <n v="0"/>
    <m/>
    <m/>
    <n v="0"/>
    <n v="0"/>
    <n v="188"/>
    <n v="197"/>
    <n v="0"/>
    <n v="0"/>
    <n v="4.2699999999999996"/>
    <n v="4"/>
    <n v="623.41999999999996"/>
    <n v="684"/>
    <n v="4"/>
    <n v="4.63"/>
    <n v="168"/>
    <n v="120.38"/>
    <m/>
    <m/>
    <n v="0"/>
    <n v="0"/>
    <n v="4.2096808510638297"/>
    <n v="4.0831472081218276"/>
    <n v="791.42"/>
    <n v="804.38"/>
    <m/>
    <m/>
    <n v="0"/>
    <n v="0"/>
    <m/>
    <m/>
    <n v="0"/>
    <n v="0"/>
    <m/>
    <m/>
    <n v="0"/>
    <n v="0"/>
    <n v="0"/>
    <n v="0"/>
    <n v="0"/>
    <n v="0"/>
    <n v="220"/>
    <n v="239"/>
    <n v="0"/>
    <n v="0"/>
    <n v="4.3313181818181814"/>
    <n v="4.2212970711297073"/>
    <n v="952.88999999999987"/>
    <n v="1008.8900000000001"/>
    <n v="0"/>
    <n v="0"/>
    <n v="0"/>
    <n v="0"/>
    <n v="40"/>
    <n v="41"/>
    <n v="0"/>
    <n v="0"/>
    <n v="16"/>
    <n v="14"/>
    <n v="0"/>
    <n v="0"/>
    <m/>
    <m/>
    <n v="0"/>
    <n v="0"/>
    <n v="56"/>
    <n v="55"/>
    <n v="0"/>
    <n v="0"/>
    <n v="3.98"/>
    <n v="3.85"/>
    <n v="159.19999999999999"/>
    <n v="157.85"/>
    <n v="4.97"/>
    <n v="5.57"/>
    <n v="79.52"/>
    <n v="77.98"/>
    <m/>
    <m/>
    <n v="0"/>
    <n v="0"/>
    <n v="4.2628571428571425"/>
    <n v="4.2878181818181815"/>
    <n v="238.71999999999997"/>
    <n v="235.82999999999998"/>
    <m/>
    <m/>
    <n v="0"/>
    <n v="0"/>
    <m/>
    <m/>
    <n v="0"/>
    <n v="0"/>
    <m/>
    <m/>
    <n v="0"/>
    <n v="0"/>
    <n v="0"/>
    <n v="0"/>
    <n v="0"/>
    <n v="0"/>
    <n v="246"/>
    <n v="279"/>
    <n v="0"/>
    <n v="0"/>
    <n v="4.6900000000000004"/>
    <n v="4.96"/>
    <n v="1153.74"/>
    <n v="1383.84"/>
    <m/>
    <m/>
    <n v="0"/>
    <n v="0"/>
    <n v="205"/>
    <n v="239"/>
    <n v="0"/>
    <n v="0"/>
    <n v="876.09999999999991"/>
    <n v="976.31000000000006"/>
    <s v=""/>
    <s v=""/>
    <n v="71"/>
    <n v="55"/>
    <n v="0"/>
    <n v="0"/>
    <n v="315.51"/>
    <n v="268.41000000000003"/>
    <n v="0"/>
    <n v="0"/>
    <n v="276"/>
    <n v="294"/>
    <n v="0"/>
    <n v="0"/>
    <n v="1191.6099999999999"/>
    <n v="1244.72"/>
    <s v=""/>
    <s v=""/>
    <n v="0"/>
    <n v="0"/>
    <n v="0"/>
    <n v="0"/>
    <s v=""/>
    <s v=""/>
    <s v=""/>
    <s v=""/>
    <n v="2345.35"/>
    <n v="2628.56"/>
    <s v=""/>
    <s v=""/>
  </r>
  <r>
    <x v="8"/>
    <s v="Mississippi Delta Community College "/>
    <m/>
    <n v="176008"/>
    <x v="8"/>
    <n v="379"/>
    <n v="336"/>
    <n v="8"/>
    <n v="1"/>
    <n v="371"/>
    <n v="335"/>
    <n v="62"/>
    <n v="62"/>
    <n v="371"/>
    <n v="335"/>
    <n v="0"/>
    <n v="0"/>
    <n v="14"/>
    <n v="19"/>
    <n v="0"/>
    <n v="0"/>
    <n v="29"/>
    <n v="30"/>
    <n v="0"/>
    <n v="0"/>
    <m/>
    <m/>
    <n v="0"/>
    <n v="0"/>
    <n v="43"/>
    <n v="49"/>
    <n v="0"/>
    <n v="0"/>
    <n v="3.75"/>
    <n v="3.97"/>
    <n v="52.5"/>
    <n v="75.430000000000007"/>
    <n v="3.67"/>
    <n v="4.62"/>
    <n v="106.42999999999999"/>
    <n v="138.6"/>
    <m/>
    <m/>
    <n v="0"/>
    <n v="0"/>
    <n v="3.6960465116279071"/>
    <n v="4.3679591836734692"/>
    <n v="158.93"/>
    <n v="214.03"/>
    <m/>
    <m/>
    <n v="0"/>
    <n v="0"/>
    <m/>
    <m/>
    <n v="0"/>
    <n v="0"/>
    <m/>
    <m/>
    <n v="0"/>
    <n v="0"/>
    <n v="0"/>
    <n v="0"/>
    <n v="0"/>
    <n v="0"/>
    <n v="146"/>
    <n v="148"/>
    <n v="0"/>
    <n v="0"/>
    <n v="6"/>
    <n v="6"/>
    <n v="0"/>
    <n v="0"/>
    <m/>
    <m/>
    <n v="0"/>
    <n v="0"/>
    <n v="152"/>
    <n v="154"/>
    <n v="0"/>
    <n v="0"/>
    <n v="2.95"/>
    <n v="3.12"/>
    <n v="430.70000000000005"/>
    <n v="461.76"/>
    <n v="4.5"/>
    <n v="5.92"/>
    <n v="27"/>
    <n v="35.519999999999996"/>
    <m/>
    <m/>
    <n v="0"/>
    <n v="0"/>
    <n v="3.011184210526316"/>
    <n v="3.229090909090909"/>
    <n v="457.70000000000005"/>
    <n v="497.28"/>
    <m/>
    <m/>
    <n v="0"/>
    <n v="0"/>
    <m/>
    <m/>
    <n v="0"/>
    <n v="0"/>
    <m/>
    <m/>
    <n v="0"/>
    <n v="0"/>
    <n v="0"/>
    <n v="0"/>
    <n v="0"/>
    <n v="0"/>
    <n v="195"/>
    <n v="203"/>
    <n v="0"/>
    <n v="0"/>
    <n v="3.1622051282051289"/>
    <n v="3.5039901477832509"/>
    <n v="616.63000000000011"/>
    <n v="711.31"/>
    <n v="0"/>
    <n v="0"/>
    <n v="0"/>
    <n v="0"/>
    <n v="56"/>
    <n v="47"/>
    <n v="0"/>
    <n v="0"/>
    <n v="13"/>
    <n v="22"/>
    <n v="0"/>
    <n v="0"/>
    <m/>
    <m/>
    <n v="0"/>
    <n v="0"/>
    <n v="69"/>
    <n v="69"/>
    <n v="0"/>
    <n v="0"/>
    <n v="2.41"/>
    <n v="2.89"/>
    <n v="134.96"/>
    <n v="135.83000000000001"/>
    <n v="4.3499999999999996"/>
    <n v="4.4800000000000004"/>
    <n v="56.55"/>
    <n v="98.56"/>
    <m/>
    <m/>
    <n v="0"/>
    <n v="0"/>
    <n v="2.7755072463768116"/>
    <n v="3.3969565217391304"/>
    <n v="191.51"/>
    <n v="234.39"/>
    <m/>
    <m/>
    <n v="0"/>
    <n v="0"/>
    <m/>
    <m/>
    <n v="0"/>
    <n v="0"/>
    <m/>
    <m/>
    <n v="0"/>
    <n v="0"/>
    <n v="0"/>
    <n v="0"/>
    <n v="0"/>
    <n v="0"/>
    <n v="107"/>
    <n v="63"/>
    <n v="0"/>
    <n v="0"/>
    <n v="6.29"/>
    <n v="5.09"/>
    <n v="673.03"/>
    <n v="320.67"/>
    <m/>
    <m/>
    <n v="0"/>
    <n v="0"/>
    <n v="216"/>
    <n v="214"/>
    <n v="0"/>
    <n v="0"/>
    <n v="618.16000000000008"/>
    <n v="673.0200000000001"/>
    <s v=""/>
    <s v=""/>
    <n v="48"/>
    <n v="58"/>
    <n v="0"/>
    <n v="0"/>
    <n v="189.98000000000002"/>
    <n v="272.68"/>
    <n v="0"/>
    <n v="0"/>
    <n v="264"/>
    <n v="272"/>
    <n v="0"/>
    <n v="0"/>
    <n v="808.1400000000001"/>
    <n v="945.7"/>
    <s v=""/>
    <s v=""/>
    <n v="0"/>
    <n v="0"/>
    <n v="0"/>
    <n v="0"/>
    <s v=""/>
    <s v=""/>
    <s v=""/>
    <s v=""/>
    <n v="1481.17"/>
    <n v="1266.3699999999999"/>
    <s v=""/>
    <s v=""/>
  </r>
  <r>
    <x v="8"/>
    <s v="Northeast Mississippi Community College "/>
    <m/>
    <n v="176169"/>
    <x v="8"/>
    <n v="560"/>
    <n v="617"/>
    <n v="10"/>
    <n v="23"/>
    <n v="550"/>
    <n v="594"/>
    <n v="63"/>
    <n v="63"/>
    <n v="550"/>
    <n v="594"/>
    <n v="0"/>
    <n v="0"/>
    <n v="32"/>
    <n v="74"/>
    <n v="0"/>
    <n v="0"/>
    <n v="6"/>
    <n v="4"/>
    <n v="0"/>
    <n v="0"/>
    <m/>
    <m/>
    <n v="0"/>
    <n v="0"/>
    <n v="38"/>
    <n v="78"/>
    <n v="0"/>
    <n v="0"/>
    <n v="3.44"/>
    <n v="3.24"/>
    <n v="110.08"/>
    <n v="239.76000000000002"/>
    <n v="4.17"/>
    <n v="3.5"/>
    <n v="25.02"/>
    <n v="14"/>
    <m/>
    <m/>
    <n v="0"/>
    <n v="0"/>
    <n v="3.5552631578947369"/>
    <n v="3.2533333333333334"/>
    <n v="135.1"/>
    <n v="253.76000000000002"/>
    <m/>
    <m/>
    <n v="0"/>
    <n v="0"/>
    <m/>
    <m/>
    <n v="0"/>
    <n v="0"/>
    <m/>
    <m/>
    <n v="0"/>
    <n v="0"/>
    <n v="0"/>
    <n v="0"/>
    <n v="0"/>
    <n v="0"/>
    <n v="350"/>
    <n v="391"/>
    <n v="0"/>
    <n v="0"/>
    <n v="27"/>
    <n v="19"/>
    <n v="0"/>
    <n v="0"/>
    <m/>
    <m/>
    <n v="0"/>
    <n v="0"/>
    <n v="377"/>
    <n v="410"/>
    <n v="0"/>
    <n v="0"/>
    <n v="3.29"/>
    <n v="3.62"/>
    <n v="1151.5"/>
    <n v="1415.42"/>
    <n v="3.11"/>
    <n v="4.79"/>
    <n v="83.97"/>
    <n v="91.01"/>
    <m/>
    <m/>
    <n v="0"/>
    <n v="0"/>
    <n v="3.27710875331565"/>
    <n v="3.6742195121951222"/>
    <n v="1235.47"/>
    <n v="1506.43"/>
    <m/>
    <m/>
    <n v="0"/>
    <n v="0"/>
    <m/>
    <m/>
    <n v="0"/>
    <n v="0"/>
    <m/>
    <m/>
    <n v="0"/>
    <n v="0"/>
    <n v="0"/>
    <n v="0"/>
    <n v="0"/>
    <n v="0"/>
    <n v="415"/>
    <n v="488"/>
    <n v="0"/>
    <n v="0"/>
    <n v="3.302578313253012"/>
    <n v="3.6069467213114756"/>
    <n v="1370.57"/>
    <n v="1760.19"/>
    <n v="0"/>
    <n v="0"/>
    <n v="0"/>
    <n v="0"/>
    <n v="73"/>
    <n v="64"/>
    <n v="0"/>
    <n v="0"/>
    <n v="19"/>
    <n v="17"/>
    <n v="0"/>
    <n v="0"/>
    <m/>
    <m/>
    <n v="0"/>
    <n v="0"/>
    <n v="92"/>
    <n v="81"/>
    <n v="0"/>
    <n v="0"/>
    <n v="2.68"/>
    <n v="3.12"/>
    <n v="195.64000000000001"/>
    <n v="199.68"/>
    <n v="3.71"/>
    <n v="4"/>
    <n v="70.489999999999995"/>
    <n v="68"/>
    <m/>
    <m/>
    <n v="0"/>
    <n v="0"/>
    <n v="2.8927173913043478"/>
    <n v="3.3046913580246913"/>
    <n v="266.13"/>
    <n v="267.68"/>
    <m/>
    <m/>
    <n v="0"/>
    <n v="0"/>
    <m/>
    <m/>
    <n v="0"/>
    <n v="0"/>
    <m/>
    <m/>
    <n v="0"/>
    <n v="0"/>
    <n v="0"/>
    <n v="0"/>
    <n v="0"/>
    <n v="0"/>
    <n v="43"/>
    <n v="25"/>
    <n v="0"/>
    <n v="0"/>
    <n v="9.1199999999999992"/>
    <n v="8.3000000000000007"/>
    <n v="392.15999999999997"/>
    <n v="207.50000000000003"/>
    <m/>
    <m/>
    <n v="0"/>
    <n v="0"/>
    <n v="455"/>
    <n v="529"/>
    <n v="0"/>
    <n v="0"/>
    <n v="1457.22"/>
    <n v="1854.8600000000001"/>
    <s v=""/>
    <s v=""/>
    <n v="52"/>
    <n v="40"/>
    <n v="0"/>
    <n v="0"/>
    <n v="179.48"/>
    <n v="173.01"/>
    <n v="0"/>
    <n v="0"/>
    <n v="507"/>
    <n v="569"/>
    <n v="0"/>
    <n v="0"/>
    <n v="1636.7"/>
    <n v="2027.8700000000001"/>
    <s v=""/>
    <s v=""/>
    <n v="0"/>
    <n v="0"/>
    <n v="0"/>
    <n v="0"/>
    <s v=""/>
    <s v=""/>
    <s v=""/>
    <s v=""/>
    <n v="2028.8599999999997"/>
    <n v="2235.3700000000003"/>
    <s v=""/>
    <s v=""/>
  </r>
  <r>
    <x v="8"/>
    <s v="Pearl River Community College "/>
    <m/>
    <n v="176239"/>
    <x v="8"/>
    <n v="811"/>
    <n v="763"/>
    <n v="49"/>
    <n v="54"/>
    <n v="762"/>
    <n v="709"/>
    <n v="64"/>
    <n v="64"/>
    <n v="762"/>
    <n v="709"/>
    <n v="0"/>
    <n v="0"/>
    <n v="60"/>
    <n v="81"/>
    <n v="0"/>
    <n v="0"/>
    <n v="17"/>
    <n v="12"/>
    <n v="0"/>
    <n v="0"/>
    <m/>
    <m/>
    <n v="0"/>
    <n v="0"/>
    <n v="77"/>
    <n v="93"/>
    <n v="0"/>
    <n v="0"/>
    <n v="3.4"/>
    <n v="3.45"/>
    <n v="204"/>
    <n v="279.45"/>
    <n v="5.21"/>
    <n v="4.83"/>
    <n v="88.57"/>
    <n v="57.96"/>
    <m/>
    <m/>
    <n v="0"/>
    <n v="0"/>
    <n v="3.7996103896103897"/>
    <n v="3.6280645161290321"/>
    <n v="292.57"/>
    <n v="337.40999999999997"/>
    <m/>
    <m/>
    <n v="0"/>
    <n v="0"/>
    <m/>
    <m/>
    <n v="0"/>
    <n v="0"/>
    <m/>
    <m/>
    <n v="0"/>
    <n v="0"/>
    <n v="0"/>
    <n v="0"/>
    <n v="0"/>
    <n v="0"/>
    <n v="353"/>
    <n v="323"/>
    <n v="0"/>
    <n v="0"/>
    <n v="29"/>
    <n v="23"/>
    <n v="0"/>
    <n v="0"/>
    <m/>
    <m/>
    <n v="0"/>
    <n v="0"/>
    <n v="382"/>
    <n v="346"/>
    <n v="0"/>
    <n v="0"/>
    <n v="3.55"/>
    <n v="3.75"/>
    <n v="1253.1499999999999"/>
    <n v="1211.25"/>
    <n v="4.26"/>
    <n v="6.41"/>
    <n v="123.53999999999999"/>
    <n v="147.43"/>
    <m/>
    <m/>
    <n v="0"/>
    <n v="0"/>
    <n v="3.6039005235602088"/>
    <n v="3.926820809248555"/>
    <n v="1376.6899999999998"/>
    <n v="1358.68"/>
    <m/>
    <m/>
    <n v="0"/>
    <n v="0"/>
    <m/>
    <m/>
    <n v="0"/>
    <n v="0"/>
    <m/>
    <m/>
    <n v="0"/>
    <n v="0"/>
    <n v="0"/>
    <n v="0"/>
    <n v="0"/>
    <n v="0"/>
    <n v="459"/>
    <n v="439"/>
    <n v="0"/>
    <n v="0"/>
    <n v="3.6367320261437905"/>
    <n v="3.8635307517084287"/>
    <n v="1669.2599999999998"/>
    <n v="1696.0900000000001"/>
    <n v="0"/>
    <n v="0"/>
    <n v="0"/>
    <n v="0"/>
    <n v="189"/>
    <n v="207"/>
    <n v="0"/>
    <n v="0"/>
    <n v="41"/>
    <n v="36"/>
    <n v="0"/>
    <n v="0"/>
    <m/>
    <m/>
    <n v="0"/>
    <n v="0"/>
    <n v="230"/>
    <n v="243"/>
    <n v="0"/>
    <n v="0"/>
    <n v="2.89"/>
    <n v="3.04"/>
    <n v="546.21"/>
    <n v="629.28"/>
    <n v="4.24"/>
    <n v="4.3899999999999997"/>
    <n v="173.84"/>
    <n v="158.04"/>
    <m/>
    <m/>
    <n v="0"/>
    <n v="0"/>
    <n v="3.130652173913044"/>
    <n v="3.2399999999999998"/>
    <n v="720.05000000000007"/>
    <n v="787.31999999999994"/>
    <m/>
    <m/>
    <n v="0"/>
    <n v="0"/>
    <m/>
    <m/>
    <n v="0"/>
    <n v="0"/>
    <m/>
    <m/>
    <n v="0"/>
    <n v="0"/>
    <n v="0"/>
    <n v="0"/>
    <n v="0"/>
    <n v="0"/>
    <n v="73"/>
    <n v="27"/>
    <n v="0"/>
    <n v="0"/>
    <n v="9.23"/>
    <n v="7.37"/>
    <n v="673.79000000000008"/>
    <n v="198.99"/>
    <m/>
    <m/>
    <n v="0"/>
    <n v="0"/>
    <n v="602"/>
    <n v="611"/>
    <n v="0"/>
    <n v="0"/>
    <n v="2003.36"/>
    <n v="2119.98"/>
    <s v=""/>
    <s v=""/>
    <n v="87"/>
    <n v="71"/>
    <n v="0"/>
    <n v="0"/>
    <n v="385.95"/>
    <n v="363.43"/>
    <n v="0"/>
    <n v="0"/>
    <n v="689"/>
    <n v="682"/>
    <n v="0"/>
    <n v="0"/>
    <n v="2389.31"/>
    <n v="2483.41"/>
    <s v=""/>
    <s v=""/>
    <n v="0"/>
    <n v="0"/>
    <n v="0"/>
    <n v="0"/>
    <s v=""/>
    <s v=""/>
    <s v=""/>
    <s v=""/>
    <n v="3063.1"/>
    <n v="2682.3999999999996"/>
    <s v=""/>
    <s v=""/>
  </r>
  <r>
    <x v="8"/>
    <s v="Coahoma Community College "/>
    <m/>
    <n v="175519"/>
    <x v="9"/>
    <n v="288"/>
    <n v="269"/>
    <n v="7"/>
    <n v="10"/>
    <n v="281"/>
    <n v="259"/>
    <n v="65"/>
    <n v="65"/>
    <n v="281"/>
    <n v="259"/>
    <n v="0"/>
    <n v="0"/>
    <n v="24"/>
    <n v="25"/>
    <n v="0"/>
    <n v="0"/>
    <n v="9"/>
    <n v="8"/>
    <n v="0"/>
    <n v="0"/>
    <m/>
    <m/>
    <n v="0"/>
    <n v="0"/>
    <n v="33"/>
    <n v="33"/>
    <n v="0"/>
    <n v="0"/>
    <n v="4.2300000000000004"/>
    <n v="3.62"/>
    <n v="101.52000000000001"/>
    <n v="90.5"/>
    <n v="4.6100000000000003"/>
    <n v="5.69"/>
    <n v="41.49"/>
    <n v="45.52"/>
    <m/>
    <m/>
    <n v="0"/>
    <n v="0"/>
    <n v="4.333636363636364"/>
    <n v="4.121818181818182"/>
    <n v="143.01000000000002"/>
    <n v="136.02000000000001"/>
    <m/>
    <m/>
    <n v="0"/>
    <n v="0"/>
    <m/>
    <m/>
    <n v="0"/>
    <n v="0"/>
    <m/>
    <m/>
    <n v="0"/>
    <n v="0"/>
    <n v="0"/>
    <n v="0"/>
    <n v="0"/>
    <n v="0"/>
    <n v="131"/>
    <n v="137"/>
    <n v="0"/>
    <n v="0"/>
    <n v="9"/>
    <n v="10"/>
    <n v="0"/>
    <n v="0"/>
    <m/>
    <m/>
    <n v="0"/>
    <n v="0"/>
    <n v="140"/>
    <n v="147"/>
    <n v="0"/>
    <n v="0"/>
    <n v="3.84"/>
    <n v="3.9"/>
    <n v="503.03999999999996"/>
    <n v="534.29999999999995"/>
    <n v="4.22"/>
    <n v="6.65"/>
    <n v="37.979999999999997"/>
    <n v="66.5"/>
    <m/>
    <m/>
    <n v="0"/>
    <n v="0"/>
    <n v="3.8644285714285713"/>
    <n v="4.0870748299319724"/>
    <n v="541.02"/>
    <n v="600.79999999999995"/>
    <m/>
    <m/>
    <n v="0"/>
    <n v="0"/>
    <m/>
    <m/>
    <n v="0"/>
    <n v="0"/>
    <m/>
    <m/>
    <n v="0"/>
    <n v="0"/>
    <n v="0"/>
    <n v="0"/>
    <n v="0"/>
    <n v="0"/>
    <n v="173"/>
    <n v="180"/>
    <n v="0"/>
    <n v="0"/>
    <n v="3.9539306358381503"/>
    <n v="4.0934444444444438"/>
    <n v="684.03"/>
    <n v="736.81999999999994"/>
    <n v="0"/>
    <n v="0"/>
    <n v="0"/>
    <n v="0"/>
    <n v="31"/>
    <n v="36"/>
    <n v="0"/>
    <n v="0"/>
    <n v="3"/>
    <n v="20"/>
    <n v="0"/>
    <n v="0"/>
    <m/>
    <m/>
    <n v="0"/>
    <n v="0"/>
    <n v="34"/>
    <n v="56"/>
    <n v="0"/>
    <n v="0"/>
    <n v="3.05"/>
    <n v="3.78"/>
    <n v="94.55"/>
    <n v="136.07999999999998"/>
    <n v="5.5"/>
    <n v="4.2"/>
    <n v="16.5"/>
    <n v="84"/>
    <m/>
    <m/>
    <n v="0"/>
    <n v="0"/>
    <n v="3.2661764705882352"/>
    <n v="3.9299999999999997"/>
    <n v="111.05"/>
    <n v="220.07999999999998"/>
    <m/>
    <m/>
    <n v="0"/>
    <n v="0"/>
    <m/>
    <m/>
    <n v="0"/>
    <n v="0"/>
    <m/>
    <m/>
    <n v="0"/>
    <n v="0"/>
    <n v="0"/>
    <n v="0"/>
    <n v="0"/>
    <n v="0"/>
    <n v="74"/>
    <n v="23"/>
    <n v="0"/>
    <n v="0"/>
    <n v="8.11"/>
    <n v="8.35"/>
    <n v="600.14"/>
    <n v="192.04999999999998"/>
    <m/>
    <m/>
    <n v="0"/>
    <n v="0"/>
    <n v="186"/>
    <n v="198"/>
    <n v="0"/>
    <n v="0"/>
    <n v="699.1099999999999"/>
    <n v="760.87999999999988"/>
    <s v=""/>
    <s v=""/>
    <n v="21"/>
    <n v="38"/>
    <n v="0"/>
    <n v="0"/>
    <n v="95.97"/>
    <n v="196.02"/>
    <n v="0"/>
    <n v="0"/>
    <n v="207"/>
    <n v="236"/>
    <n v="0"/>
    <n v="0"/>
    <n v="795.07999999999993"/>
    <n v="956.89999999999986"/>
    <s v=""/>
    <s v=""/>
    <n v="0"/>
    <n v="0"/>
    <n v="0"/>
    <n v="0"/>
    <s v=""/>
    <s v=""/>
    <s v=""/>
    <s v=""/>
    <n v="1395.2199999999998"/>
    <n v="1148.9499999999998"/>
    <s v=""/>
    <s v=""/>
  </r>
  <r>
    <x v="8"/>
    <s v="Southwest Mississippi Community College"/>
    <m/>
    <n v="176354"/>
    <x v="9"/>
    <n v="365"/>
    <n v="403"/>
    <n v="2"/>
    <n v="3"/>
    <n v="363"/>
    <n v="400"/>
    <n v="64"/>
    <n v="64"/>
    <n v="363"/>
    <n v="400"/>
    <n v="0"/>
    <n v="0"/>
    <n v="22"/>
    <n v="48"/>
    <n v="0"/>
    <n v="0"/>
    <n v="4"/>
    <n v="5"/>
    <n v="0"/>
    <n v="0"/>
    <m/>
    <m/>
    <n v="0"/>
    <n v="0"/>
    <n v="26"/>
    <n v="53"/>
    <n v="0"/>
    <n v="0"/>
    <n v="3.16"/>
    <n v="3.7"/>
    <n v="69.52000000000001"/>
    <n v="177.60000000000002"/>
    <n v="5.5"/>
    <n v="5.0999999999999996"/>
    <n v="22"/>
    <n v="25.5"/>
    <m/>
    <m/>
    <n v="0"/>
    <n v="0"/>
    <n v="3.5200000000000005"/>
    <n v="3.8320754716981136"/>
    <n v="91.52000000000001"/>
    <n v="203.10000000000002"/>
    <m/>
    <m/>
    <n v="0"/>
    <n v="0"/>
    <m/>
    <m/>
    <n v="0"/>
    <n v="0"/>
    <m/>
    <m/>
    <n v="0"/>
    <n v="0"/>
    <n v="0"/>
    <n v="0"/>
    <n v="0"/>
    <n v="0"/>
    <n v="213"/>
    <n v="210"/>
    <n v="0"/>
    <n v="0"/>
    <n v="6"/>
    <n v="15"/>
    <n v="0"/>
    <n v="0"/>
    <m/>
    <m/>
    <n v="0"/>
    <n v="0"/>
    <n v="219"/>
    <n v="225"/>
    <n v="0"/>
    <n v="0"/>
    <n v="3"/>
    <n v="3.46"/>
    <n v="639"/>
    <n v="726.6"/>
    <n v="2.5"/>
    <n v="5.0999999999999996"/>
    <n v="15"/>
    <n v="76.5"/>
    <m/>
    <m/>
    <n v="0"/>
    <n v="0"/>
    <n v="2.9863013698630136"/>
    <n v="3.5693333333333332"/>
    <n v="654"/>
    <n v="803.1"/>
    <m/>
    <m/>
    <n v="0"/>
    <n v="0"/>
    <m/>
    <m/>
    <n v="0"/>
    <n v="0"/>
    <m/>
    <m/>
    <n v="0"/>
    <n v="0"/>
    <n v="0"/>
    <n v="0"/>
    <n v="0"/>
    <n v="0"/>
    <n v="245"/>
    <n v="278"/>
    <n v="0"/>
    <n v="0"/>
    <n v="3.042938775510204"/>
    <n v="3.619424460431655"/>
    <n v="745.52"/>
    <n v="1006.2"/>
    <n v="0"/>
    <n v="0"/>
    <n v="0"/>
    <n v="0"/>
    <n v="69"/>
    <n v="75"/>
    <n v="0"/>
    <n v="0"/>
    <n v="19"/>
    <n v="20"/>
    <n v="0"/>
    <n v="0"/>
    <m/>
    <m/>
    <n v="0"/>
    <n v="0"/>
    <n v="88"/>
    <n v="95"/>
    <n v="0"/>
    <n v="0"/>
    <n v="2.88"/>
    <n v="3.35"/>
    <n v="198.72"/>
    <n v="251.25"/>
    <n v="3.68"/>
    <n v="3.7"/>
    <n v="69.92"/>
    <n v="74"/>
    <m/>
    <m/>
    <n v="0"/>
    <n v="0"/>
    <n v="3.0527272727272727"/>
    <n v="3.4236842105263157"/>
    <n v="268.64"/>
    <n v="325.25"/>
    <m/>
    <m/>
    <n v="0"/>
    <n v="0"/>
    <m/>
    <m/>
    <n v="0"/>
    <n v="0"/>
    <m/>
    <m/>
    <n v="0"/>
    <n v="0"/>
    <n v="0"/>
    <n v="0"/>
    <n v="0"/>
    <n v="0"/>
    <n v="30"/>
    <n v="27"/>
    <n v="0"/>
    <n v="0"/>
    <n v="8.3000000000000007"/>
    <n v="5.72"/>
    <n v="249.00000000000003"/>
    <n v="154.44"/>
    <m/>
    <m/>
    <n v="0"/>
    <n v="0"/>
    <n v="304"/>
    <n v="333"/>
    <n v="0"/>
    <n v="0"/>
    <n v="907.24"/>
    <n v="1155.45"/>
    <s v=""/>
    <s v=""/>
    <n v="29"/>
    <n v="40"/>
    <n v="0"/>
    <n v="0"/>
    <n v="106.92"/>
    <n v="176"/>
    <n v="0"/>
    <n v="0"/>
    <n v="333"/>
    <n v="373"/>
    <n v="0"/>
    <n v="0"/>
    <n v="1014.16"/>
    <n v="1331.45"/>
    <s v=""/>
    <s v=""/>
    <n v="0"/>
    <n v="0"/>
    <n v="0"/>
    <n v="0"/>
    <s v=""/>
    <s v=""/>
    <s v=""/>
    <s v=""/>
    <n v="1263.1600000000001"/>
    <n v="1485.89"/>
    <s v=""/>
    <s v=""/>
  </r>
  <r>
    <x v="9"/>
    <s v="North Carolina State University "/>
    <m/>
    <n v="199193"/>
    <x v="1"/>
    <n v="5664"/>
    <n v="5630"/>
    <n v="381"/>
    <n v="398"/>
    <n v="5283"/>
    <n v="5232"/>
    <n v="120"/>
    <n v="120"/>
    <n v="5283"/>
    <n v="5232"/>
    <n v="5283"/>
    <n v="5232"/>
    <n v="60"/>
    <n v="54"/>
    <n v="60"/>
    <n v="54"/>
    <n v="7"/>
    <n v="9"/>
    <n v="7"/>
    <n v="9"/>
    <n v="0"/>
    <n v="0"/>
    <n v="0"/>
    <n v="0"/>
    <n v="67"/>
    <n v="63"/>
    <n v="67"/>
    <n v="63"/>
    <n v="4.3"/>
    <n v="5"/>
    <n v="258"/>
    <n v="270"/>
    <n v="7.6"/>
    <n v="4.8"/>
    <n v="53.199999999999996"/>
    <n v="43.199999999999996"/>
    <n v="0"/>
    <n v="0"/>
    <n v="0"/>
    <n v="0"/>
    <n v="4.6447761194029846"/>
    <n v="4.9714285714285715"/>
    <n v="311.2"/>
    <n v="313.2"/>
    <n v="132"/>
    <n v="142"/>
    <n v="7920"/>
    <n v="7668"/>
    <n v="114"/>
    <n v="77"/>
    <n v="798"/>
    <n v="693"/>
    <n v="0"/>
    <n v="0"/>
    <n v="0"/>
    <n v="0"/>
    <n v="130.11940298507463"/>
    <n v="132.71428571428572"/>
    <n v="8718"/>
    <n v="8361"/>
    <n v="3981"/>
    <n v="3712"/>
    <n v="3981"/>
    <n v="3712"/>
    <n v="10"/>
    <n v="11"/>
    <n v="10"/>
    <n v="11"/>
    <n v="10"/>
    <n v="32"/>
    <n v="10"/>
    <n v="32"/>
    <n v="4001"/>
    <n v="3755"/>
    <n v="4001"/>
    <n v="3755"/>
    <n v="4.7"/>
    <n v="4.5999999999999996"/>
    <n v="18710.7"/>
    <n v="17075.199999999997"/>
    <n v="8"/>
    <n v="8.3000000000000007"/>
    <n v="80"/>
    <n v="91.300000000000011"/>
    <n v="4.9000000000000004"/>
    <n v="4.2"/>
    <n v="49"/>
    <n v="134.4"/>
    <n v="4.7087478130467382"/>
    <n v="4.6074300932090537"/>
    <n v="18839.7"/>
    <n v="17300.899999999998"/>
    <n v="136"/>
    <n v="136"/>
    <n v="541416"/>
    <n v="504832"/>
    <n v="112"/>
    <n v="121"/>
    <n v="1120"/>
    <n v="1331"/>
    <n v="127"/>
    <n v="128"/>
    <n v="1270"/>
    <n v="4096"/>
    <n v="135.91752061984505"/>
    <n v="135.88788282290281"/>
    <n v="543806"/>
    <n v="510259.00000000006"/>
    <n v="4068"/>
    <n v="3818"/>
    <n v="4068"/>
    <n v="3818"/>
    <n v="4.7076941986234022"/>
    <n v="4.6134363541121006"/>
    <n v="19150.900000000001"/>
    <n v="17614.099999999999"/>
    <n v="135.8220255653884"/>
    <n v="135.83551597695129"/>
    <n v="552524"/>
    <n v="518620"/>
    <n v="1092"/>
    <n v="1285"/>
    <n v="1092"/>
    <n v="1285"/>
    <n v="92"/>
    <n v="102"/>
    <n v="92"/>
    <n v="102"/>
    <n v="31"/>
    <n v="27"/>
    <n v="31"/>
    <n v="27"/>
    <n v="1215"/>
    <n v="1414"/>
    <n v="1215"/>
    <n v="1414"/>
    <n v="3.2"/>
    <n v="3.2"/>
    <n v="3494.4"/>
    <n v="4112"/>
    <n v="3.5"/>
    <n v="3.5"/>
    <n v="322"/>
    <n v="357"/>
    <n v="2.4"/>
    <n v="2.7"/>
    <n v="74.399999999999991"/>
    <n v="72.900000000000006"/>
    <n v="3.2023045267489714"/>
    <n v="3.2120933521923618"/>
    <n v="3890.8"/>
    <n v="4541.8999999999996"/>
    <n v="87"/>
    <n v="87"/>
    <n v="95004"/>
    <n v="111795"/>
    <n v="73"/>
    <n v="74"/>
    <n v="6716"/>
    <n v="7548"/>
    <n v="50"/>
    <n v="70"/>
    <n v="1550"/>
    <n v="1890"/>
    <n v="84.995884773662553"/>
    <n v="85.737623762376231"/>
    <n v="103270"/>
    <n v="121232.99999999999"/>
    <n v="0"/>
    <n v="0"/>
    <n v="0"/>
    <n v="0"/>
    <n v="0"/>
    <n v="0"/>
    <n v="0"/>
    <n v="0"/>
    <n v="0"/>
    <n v="0"/>
    <n v="0"/>
    <n v="0"/>
    <n v="5133"/>
    <n v="5051"/>
    <n v="5133"/>
    <n v="5051"/>
    <n v="22463.100000000002"/>
    <n v="21457.199999999997"/>
    <n v="644340"/>
    <n v="624295"/>
    <n v="109"/>
    <n v="122"/>
    <n v="109"/>
    <n v="122"/>
    <n v="455.2"/>
    <n v="491.5"/>
    <n v="8634"/>
    <n v="9572"/>
    <n v="5242"/>
    <n v="5173"/>
    <n v="5242"/>
    <n v="5173"/>
    <n v="22918.300000000003"/>
    <n v="21948.699999999997"/>
    <n v="652974"/>
    <n v="633867"/>
    <n v="41"/>
    <n v="59"/>
    <n v="41"/>
    <n v="59"/>
    <n v="123.39999999999999"/>
    <n v="207.3"/>
    <n v="2820"/>
    <n v="5986"/>
    <n v="23041.7"/>
    <n v="22156"/>
    <n v="655794"/>
    <n v="639853"/>
  </r>
  <r>
    <x v="9"/>
    <s v="University of North Carolina at Chapel Hill "/>
    <m/>
    <n v="199120"/>
    <x v="1"/>
    <n v="4525"/>
    <n v="4557"/>
    <n v="0"/>
    <n v="0"/>
    <n v="4525"/>
    <n v="4557"/>
    <n v="120"/>
    <n v="120"/>
    <n v="4525"/>
    <n v="4557"/>
    <n v="4525"/>
    <n v="4557"/>
    <n v="31"/>
    <n v="111"/>
    <n v="31"/>
    <n v="111"/>
    <n v="2"/>
    <n v="1"/>
    <n v="2"/>
    <n v="1"/>
    <n v="0"/>
    <n v="0"/>
    <n v="0"/>
    <n v="0"/>
    <n v="33"/>
    <n v="112"/>
    <n v="33"/>
    <n v="112"/>
    <n v="4.3"/>
    <n v="4.0999999999999996"/>
    <n v="133.29999999999998"/>
    <n v="455.09999999999997"/>
    <n v="3"/>
    <n v="4"/>
    <n v="6"/>
    <n v="4"/>
    <n v="0"/>
    <n v="0"/>
    <n v="0"/>
    <n v="0"/>
    <n v="4.2212121212121207"/>
    <n v="4.0991071428571422"/>
    <n v="139.29999999999998"/>
    <n v="459.09999999999991"/>
    <n v="119"/>
    <n v="123"/>
    <n v="3689"/>
    <n v="13653"/>
    <n v="106"/>
    <n v="113"/>
    <n v="212"/>
    <n v="113"/>
    <n v="0"/>
    <n v="0"/>
    <n v="0"/>
    <n v="0"/>
    <n v="118.21212121212122"/>
    <n v="122.91071428571429"/>
    <n v="3901"/>
    <n v="13766"/>
    <n v="3608"/>
    <n v="3583"/>
    <n v="3608"/>
    <n v="3583"/>
    <n v="2"/>
    <n v="1"/>
    <n v="2"/>
    <n v="1"/>
    <n v="9"/>
    <n v="14"/>
    <n v="9"/>
    <n v="14"/>
    <n v="3619"/>
    <n v="3598"/>
    <n v="3619"/>
    <n v="3598"/>
    <n v="4.3"/>
    <n v="4.2"/>
    <n v="15514.4"/>
    <n v="15048.6"/>
    <n v="8"/>
    <n v="5"/>
    <n v="16"/>
    <n v="5"/>
    <n v="3.9"/>
    <n v="3.4"/>
    <n v="35.1"/>
    <n v="47.6"/>
    <n v="4.3010500138159715"/>
    <n v="4.1971095052807117"/>
    <n v="15565.500000000002"/>
    <n v="15101.2"/>
    <n v="118"/>
    <n v="117"/>
    <n v="425744"/>
    <n v="419211"/>
    <n v="112"/>
    <n v="111"/>
    <n v="224"/>
    <n v="111"/>
    <n v="94"/>
    <n v="43"/>
    <n v="846"/>
    <n v="602"/>
    <n v="117.93699917104172"/>
    <n v="116.71039466370206"/>
    <n v="426814"/>
    <n v="419924"/>
    <n v="3652"/>
    <n v="3710"/>
    <n v="3652"/>
    <n v="3710"/>
    <n v="4.3003285870755752"/>
    <n v="4.1941509433962265"/>
    <n v="15704.800000000001"/>
    <n v="15560.300000000001"/>
    <n v="117.93948521358161"/>
    <n v="116.89757412398922"/>
    <n v="430715"/>
    <n v="433690"/>
    <n v="837"/>
    <n v="811"/>
    <n v="837"/>
    <n v="811"/>
    <n v="5"/>
    <n v="10"/>
    <n v="5"/>
    <n v="10"/>
    <n v="15"/>
    <n v="9"/>
    <n v="15"/>
    <n v="9"/>
    <n v="857"/>
    <n v="830"/>
    <n v="857"/>
    <n v="830"/>
    <n v="2.8"/>
    <n v="2.9"/>
    <n v="2343.6"/>
    <n v="2351.9"/>
    <n v="3.7"/>
    <n v="4.2"/>
    <n v="18.5"/>
    <n v="42"/>
    <n v="1.9"/>
    <n v="2.8"/>
    <n v="28.5"/>
    <n v="25.2"/>
    <n v="2.7894982497082847"/>
    <n v="2.9145783132530121"/>
    <n v="2390.6"/>
    <n v="2419.1"/>
    <n v="75"/>
    <n v="75"/>
    <n v="62775"/>
    <n v="60825"/>
    <n v="70"/>
    <n v="68"/>
    <n v="350"/>
    <n v="680"/>
    <n v="23"/>
    <n v="61"/>
    <n v="345"/>
    <n v="549"/>
    <n v="74.06067677946325"/>
    <n v="74.763855421686742"/>
    <n v="63470.000000000007"/>
    <n v="62053.999999999993"/>
    <n v="16"/>
    <n v="17"/>
    <n v="16"/>
    <n v="17"/>
    <n v="5.9"/>
    <n v="5.5"/>
    <n v="94.4"/>
    <n v="93.5"/>
    <n v="84.2"/>
    <n v="89.2"/>
    <n v="1347.2"/>
    <n v="1516.4"/>
    <n v="4476"/>
    <n v="4505"/>
    <n v="4476"/>
    <n v="4505"/>
    <n v="17991.3"/>
    <n v="17855.600000000002"/>
    <n v="492208"/>
    <n v="493689"/>
    <n v="9"/>
    <n v="12"/>
    <n v="9"/>
    <n v="12"/>
    <n v="40.5"/>
    <n v="51"/>
    <n v="786"/>
    <n v="904"/>
    <n v="4485"/>
    <n v="4517"/>
    <n v="4485"/>
    <n v="4517"/>
    <n v="18031.8"/>
    <n v="17906.600000000002"/>
    <n v="492994"/>
    <n v="494593"/>
    <n v="24"/>
    <n v="23"/>
    <n v="24"/>
    <n v="23"/>
    <n v="63.6"/>
    <n v="72.8"/>
    <n v="1191"/>
    <n v="1151"/>
    <n v="18189.800000000003"/>
    <n v="18072.900000000001"/>
    <n v="495532.2"/>
    <n v="497260.4"/>
  </r>
  <r>
    <x v="9"/>
    <s v="University of North Carolina at Charlotte"/>
    <m/>
    <n v="199139"/>
    <x v="1"/>
    <n v="4987"/>
    <n v="5086"/>
    <n v="201"/>
    <n v="198"/>
    <n v="4786"/>
    <n v="4888"/>
    <n v="120"/>
    <n v="120"/>
    <n v="4786"/>
    <n v="4888"/>
    <n v="4786"/>
    <n v="4888"/>
    <n v="12"/>
    <n v="4"/>
    <n v="12"/>
    <n v="4"/>
    <n v="0"/>
    <n v="0"/>
    <n v="0"/>
    <n v="0"/>
    <n v="0"/>
    <n v="0"/>
    <n v="0"/>
    <n v="0"/>
    <n v="12"/>
    <n v="4"/>
    <n v="12"/>
    <n v="4"/>
    <n v="4.4000000000000004"/>
    <n v="4"/>
    <n v="52.800000000000004"/>
    <n v="16"/>
    <n v="0"/>
    <n v="0"/>
    <n v="0"/>
    <n v="0"/>
    <n v="0"/>
    <n v="0"/>
    <n v="0"/>
    <n v="0"/>
    <n v="4.4000000000000004"/>
    <n v="4"/>
    <n v="52.800000000000004"/>
    <n v="16"/>
    <n v="122"/>
    <n v="153"/>
    <n v="1464"/>
    <n v="612"/>
    <n v="0"/>
    <n v="0"/>
    <n v="0"/>
    <n v="0"/>
    <n v="0"/>
    <n v="0"/>
    <n v="0"/>
    <n v="0"/>
    <n v="122"/>
    <n v="153"/>
    <n v="1464"/>
    <n v="612"/>
    <n v="2279"/>
    <n v="2322"/>
    <n v="2279"/>
    <n v="2322"/>
    <n v="19"/>
    <n v="12"/>
    <n v="19"/>
    <n v="12"/>
    <n v="8"/>
    <n v="15"/>
    <n v="8"/>
    <n v="15"/>
    <n v="2306"/>
    <n v="2349"/>
    <n v="2306"/>
    <n v="2349"/>
    <n v="4.9000000000000004"/>
    <n v="4.8"/>
    <n v="11167.1"/>
    <n v="11145.6"/>
    <n v="6.8"/>
    <n v="6.1"/>
    <n v="129.19999999999999"/>
    <n v="73.199999999999989"/>
    <n v="4.5"/>
    <n v="4.3"/>
    <n v="36"/>
    <n v="64.5"/>
    <n v="4.9142671292281008"/>
    <n v="4.8034482758620696"/>
    <n v="11332.300000000001"/>
    <n v="11283.300000000001"/>
    <n v="133"/>
    <n v="133"/>
    <n v="303107"/>
    <n v="308826"/>
    <n v="118"/>
    <n v="112"/>
    <n v="2242"/>
    <n v="1344"/>
    <n v="143"/>
    <n v="132"/>
    <n v="1144"/>
    <n v="1980"/>
    <n v="132.91110147441458"/>
    <n v="132.88633461047255"/>
    <n v="306493"/>
    <n v="312150"/>
    <n v="2318"/>
    <n v="2353"/>
    <n v="2318"/>
    <n v="2353"/>
    <n v="4.91160483175151"/>
    <n v="4.802082447938802"/>
    <n v="11385.1"/>
    <n v="11299.300000000001"/>
    <n v="132.85461604831752"/>
    <n v="132.92052698682534"/>
    <n v="307957"/>
    <n v="312762"/>
    <n v="1981"/>
    <n v="2024"/>
    <n v="1981"/>
    <n v="2024"/>
    <n v="472"/>
    <n v="492"/>
    <n v="472"/>
    <n v="492"/>
    <n v="15"/>
    <n v="19"/>
    <n v="15"/>
    <n v="19"/>
    <n v="2468"/>
    <n v="2535"/>
    <n v="2468"/>
    <n v="2535"/>
    <n v="3.6"/>
    <n v="3.6"/>
    <n v="7131.6"/>
    <n v="7286.4000000000005"/>
    <n v="3.6"/>
    <n v="3.6"/>
    <n v="1699.2"/>
    <n v="1771.2"/>
    <n v="3.9"/>
    <n v="2.9"/>
    <n v="58.5"/>
    <n v="55.1"/>
    <n v="3.6018233387358189"/>
    <n v="3.5947534516765289"/>
    <n v="8889.3000000000011"/>
    <n v="9112.7000000000007"/>
    <n v="92"/>
    <n v="92"/>
    <n v="182252"/>
    <n v="186208"/>
    <n v="64"/>
    <n v="65"/>
    <n v="30208"/>
    <n v="31980"/>
    <n v="75"/>
    <n v="82"/>
    <n v="1125"/>
    <n v="1558"/>
    <n v="86.54173419773096"/>
    <n v="86.684812623274155"/>
    <n v="213585"/>
    <n v="219745.99999999997"/>
    <n v="0"/>
    <n v="0"/>
    <n v="0"/>
    <n v="0"/>
    <n v="0"/>
    <n v="0"/>
    <n v="0"/>
    <n v="0"/>
    <n v="0"/>
    <n v="0"/>
    <n v="0"/>
    <n v="0"/>
    <n v="4272"/>
    <n v="4350"/>
    <n v="4272"/>
    <n v="4350"/>
    <n v="18351.5"/>
    <n v="18448"/>
    <n v="486823"/>
    <n v="495646"/>
    <n v="491"/>
    <n v="504"/>
    <n v="491"/>
    <n v="504"/>
    <n v="1828.4"/>
    <n v="1844.4"/>
    <n v="32450"/>
    <n v="33324"/>
    <n v="4763"/>
    <n v="4854"/>
    <n v="4763"/>
    <n v="4854"/>
    <n v="20179.900000000001"/>
    <n v="20292.400000000001"/>
    <n v="519273"/>
    <n v="528970"/>
    <n v="23"/>
    <n v="34"/>
    <n v="23"/>
    <n v="34"/>
    <n v="94.5"/>
    <n v="119.6"/>
    <n v="2269"/>
    <n v="3538"/>
    <n v="20274.400000000001"/>
    <n v="20412"/>
    <n v="521542"/>
    <n v="532508"/>
  </r>
  <r>
    <x v="9"/>
    <s v="University of North Carolina at Greensboro"/>
    <m/>
    <n v="199148"/>
    <x v="1"/>
    <n v="2888"/>
    <n v="3106"/>
    <n v="16"/>
    <n v="18"/>
    <n v="2872"/>
    <n v="3088"/>
    <n v="120"/>
    <n v="120"/>
    <n v="2872"/>
    <n v="3088"/>
    <n v="2872"/>
    <n v="3088"/>
    <n v="59"/>
    <n v="21"/>
    <n v="59"/>
    <n v="21"/>
    <n v="0"/>
    <n v="2"/>
    <n v="0"/>
    <n v="2"/>
    <n v="1"/>
    <n v="0"/>
    <n v="1"/>
    <n v="0"/>
    <n v="60"/>
    <n v="23"/>
    <n v="60"/>
    <n v="23"/>
    <n v="4.9000000000000004"/>
    <n v="6.2"/>
    <n v="289.10000000000002"/>
    <n v="130.20000000000002"/>
    <n v="0"/>
    <n v="10"/>
    <n v="0"/>
    <n v="20"/>
    <n v="9.5"/>
    <n v="0"/>
    <n v="9.5"/>
    <n v="0"/>
    <n v="4.9766666666666675"/>
    <n v="6.5304347826086966"/>
    <n v="298.60000000000002"/>
    <n v="150.20000000000002"/>
    <n v="128"/>
    <n v="137"/>
    <n v="7552"/>
    <n v="2877"/>
    <n v="0"/>
    <n v="129"/>
    <n v="0"/>
    <n v="258"/>
    <n v="90"/>
    <n v="0"/>
    <n v="90"/>
    <n v="0"/>
    <n v="127.36666666666666"/>
    <n v="136.30434782608697"/>
    <n v="7642"/>
    <n v="3135.0000000000005"/>
    <n v="1478"/>
    <n v="1647"/>
    <n v="1478"/>
    <n v="1647"/>
    <n v="12"/>
    <n v="7"/>
    <n v="12"/>
    <n v="7"/>
    <n v="2"/>
    <n v="1"/>
    <n v="2"/>
    <n v="1"/>
    <n v="1492"/>
    <n v="1655"/>
    <n v="1492"/>
    <n v="1655"/>
    <n v="4.9000000000000004"/>
    <n v="4.8"/>
    <n v="7242.2000000000007"/>
    <n v="7905.5999999999995"/>
    <n v="6.4"/>
    <n v="5.6"/>
    <n v="76.800000000000011"/>
    <n v="39.199999999999996"/>
    <n v="4.5"/>
    <n v="4"/>
    <n v="9"/>
    <n v="4"/>
    <n v="4.9115281501340489"/>
    <n v="4.8029003021148036"/>
    <n v="7328.0000000000009"/>
    <n v="7948.8"/>
    <n v="130"/>
    <n v="128"/>
    <n v="192140"/>
    <n v="210816"/>
    <n v="111"/>
    <n v="106"/>
    <n v="1332"/>
    <n v="742"/>
    <n v="134"/>
    <n v="133"/>
    <n v="268"/>
    <n v="133"/>
    <n v="129.85254691689008"/>
    <n v="127.90996978851963"/>
    <n v="193740"/>
    <n v="211691"/>
    <n v="1552"/>
    <n v="1678"/>
    <n v="1552"/>
    <n v="1678"/>
    <n v="4.9140463917525778"/>
    <n v="4.8265792610250298"/>
    <n v="7626.6"/>
    <n v="8099"/>
    <n v="129.75644329896906"/>
    <n v="128.02502979737784"/>
    <n v="201381.99999999997"/>
    <n v="214826.00000000003"/>
    <n v="1035"/>
    <n v="1128"/>
    <n v="1035"/>
    <n v="1128"/>
    <n v="275"/>
    <n v="261"/>
    <n v="275"/>
    <n v="261"/>
    <n v="5"/>
    <n v="0"/>
    <n v="5"/>
    <n v="0"/>
    <n v="1315"/>
    <n v="1389"/>
    <n v="1315"/>
    <n v="1389"/>
    <n v="3.6"/>
    <n v="3.6"/>
    <n v="3726"/>
    <n v="4060.8"/>
    <n v="4.0999999999999996"/>
    <n v="3.9"/>
    <n v="1127.5"/>
    <n v="1017.9"/>
    <n v="4.2"/>
    <n v="0"/>
    <n v="21"/>
    <n v="0"/>
    <n v="3.7068441064638784"/>
    <n v="3.6563714902807773"/>
    <n v="4874.5"/>
    <n v="5078.7"/>
    <n v="87"/>
    <n v="87"/>
    <n v="90045"/>
    <n v="98136"/>
    <n v="71"/>
    <n v="66"/>
    <n v="19525"/>
    <n v="17226"/>
    <n v="90"/>
    <n v="0"/>
    <n v="450"/>
    <n v="0"/>
    <n v="83.665399239543731"/>
    <n v="83.053995680345579"/>
    <n v="110020"/>
    <n v="115362.00000000001"/>
    <n v="5"/>
    <n v="21"/>
    <n v="5"/>
    <n v="21"/>
    <n v="5.5"/>
    <n v="4.5"/>
    <n v="27.5"/>
    <n v="94.5"/>
    <n v="111.2"/>
    <n v="114.8"/>
    <n v="556"/>
    <n v="2410.7999999999997"/>
    <n v="2572"/>
    <n v="2796"/>
    <n v="2572"/>
    <n v="2796"/>
    <n v="11257.300000000001"/>
    <n v="12096.599999999999"/>
    <n v="289737"/>
    <n v="311829"/>
    <n v="287"/>
    <n v="270"/>
    <n v="287"/>
    <n v="270"/>
    <n v="1204.3"/>
    <n v="1077.0999999999999"/>
    <n v="20857"/>
    <n v="18226"/>
    <n v="2859"/>
    <n v="3066"/>
    <n v="2859"/>
    <n v="3066"/>
    <n v="12461.6"/>
    <n v="13173.699999999999"/>
    <n v="310594"/>
    <n v="330055"/>
    <n v="8"/>
    <n v="1"/>
    <n v="8"/>
    <n v="1"/>
    <n v="39.5"/>
    <n v="4"/>
    <n v="808"/>
    <n v="133"/>
    <n v="12528.6"/>
    <n v="13272.2"/>
    <n v="311958"/>
    <n v="332598.80000000005"/>
  </r>
  <r>
    <x v="9"/>
    <s v="East Carolina University "/>
    <m/>
    <n v="198464"/>
    <x v="2"/>
    <n v="4344"/>
    <n v="4789"/>
    <n v="108"/>
    <n v="170"/>
    <n v="4236"/>
    <n v="4619"/>
    <n v="120"/>
    <n v="120"/>
    <n v="4236"/>
    <n v="4619"/>
    <n v="4236"/>
    <n v="4619"/>
    <n v="6"/>
    <n v="4"/>
    <n v="6"/>
    <n v="4"/>
    <n v="0"/>
    <n v="0"/>
    <n v="0"/>
    <n v="0"/>
    <n v="0"/>
    <n v="0"/>
    <n v="0"/>
    <n v="0"/>
    <n v="6"/>
    <n v="4"/>
    <n v="6"/>
    <n v="4"/>
    <n v="4.5"/>
    <n v="4.8"/>
    <n v="27"/>
    <n v="19.2"/>
    <n v="0"/>
    <n v="0"/>
    <n v="0"/>
    <n v="0"/>
    <n v="0"/>
    <n v="0"/>
    <n v="0"/>
    <n v="0"/>
    <n v="4.5"/>
    <n v="4.8"/>
    <n v="27"/>
    <n v="19.2"/>
    <n v="119"/>
    <n v="140"/>
    <n v="714"/>
    <n v="560"/>
    <n v="0"/>
    <n v="0"/>
    <n v="0"/>
    <n v="0"/>
    <n v="0"/>
    <n v="0"/>
    <n v="0"/>
    <n v="0"/>
    <n v="119"/>
    <n v="140"/>
    <n v="714"/>
    <n v="560"/>
    <n v="2824"/>
    <n v="3057"/>
    <n v="2824"/>
    <n v="3057"/>
    <n v="20"/>
    <n v="19"/>
    <n v="20"/>
    <n v="19"/>
    <n v="5"/>
    <n v="3"/>
    <n v="5"/>
    <n v="3"/>
    <n v="2849"/>
    <n v="3079"/>
    <n v="2849"/>
    <n v="3079"/>
    <n v="4.8"/>
    <n v="4.8"/>
    <n v="13555.199999999999"/>
    <n v="14673.6"/>
    <n v="6.1"/>
    <n v="5.2"/>
    <n v="122"/>
    <n v="98.8"/>
    <n v="6"/>
    <n v="3.7"/>
    <n v="30"/>
    <n v="11.100000000000001"/>
    <n v="4.8112320112320113"/>
    <n v="4.8013965573238062"/>
    <n v="13707.2"/>
    <n v="14783.5"/>
    <n v="135"/>
    <n v="135"/>
    <n v="381240"/>
    <n v="412695"/>
    <n v="103"/>
    <n v="80"/>
    <n v="2060"/>
    <n v="1520"/>
    <n v="129"/>
    <n v="124"/>
    <n v="645"/>
    <n v="372"/>
    <n v="134.76482976482976"/>
    <n v="134.64988632672944"/>
    <n v="383945"/>
    <n v="414586.99999999994"/>
    <n v="2855"/>
    <n v="3083"/>
    <n v="2855"/>
    <n v="3083"/>
    <n v="4.8105779334500882"/>
    <n v="4.8013947453778787"/>
    <n v="13734.200000000003"/>
    <n v="14802.7"/>
    <n v="134.73169877408057"/>
    <n v="134.65682776516377"/>
    <n v="384659"/>
    <n v="415146.99999999988"/>
    <n v="1026"/>
    <n v="1184"/>
    <n v="1026"/>
    <n v="1184"/>
    <n v="335"/>
    <n v="329"/>
    <n v="335"/>
    <n v="329"/>
    <n v="7"/>
    <n v="2"/>
    <n v="7"/>
    <n v="2"/>
    <n v="1368"/>
    <n v="1515"/>
    <n v="1368"/>
    <n v="1515"/>
    <n v="3.6"/>
    <n v="3.5"/>
    <n v="3693.6"/>
    <n v="4144"/>
    <n v="4.2"/>
    <n v="4.2"/>
    <n v="1407"/>
    <n v="1381.8"/>
    <n v="5.8"/>
    <n v="2.5"/>
    <n v="40.6"/>
    <n v="5"/>
    <n v="3.7581871345029243"/>
    <n v="3.6506930693069308"/>
    <n v="5141.2000000000007"/>
    <n v="5530.8"/>
    <n v="90"/>
    <n v="88"/>
    <n v="92340"/>
    <n v="104192"/>
    <n v="70"/>
    <n v="70"/>
    <n v="23450"/>
    <n v="23030"/>
    <n v="103"/>
    <n v="60"/>
    <n v="721"/>
    <n v="120"/>
    <n v="85.168859649122808"/>
    <n v="84.054125412541254"/>
    <n v="116511"/>
    <n v="127342"/>
    <n v="13"/>
    <n v="21"/>
    <n v="13"/>
    <n v="21"/>
    <n v="5.4"/>
    <n v="4.4000000000000004"/>
    <n v="70.2"/>
    <n v="92.4"/>
    <n v="103.7"/>
    <n v="115.5"/>
    <n v="1348.1000000000001"/>
    <n v="2425.5"/>
    <n v="3856"/>
    <n v="4245"/>
    <n v="3856"/>
    <n v="4245"/>
    <n v="17275.8"/>
    <n v="18836.800000000003"/>
    <n v="474294"/>
    <n v="517447"/>
    <n v="355"/>
    <n v="348"/>
    <n v="355"/>
    <n v="348"/>
    <n v="1529"/>
    <n v="1480.6"/>
    <n v="25510"/>
    <n v="24550"/>
    <n v="4211"/>
    <n v="4593"/>
    <n v="4211"/>
    <n v="4593"/>
    <n v="18804.8"/>
    <n v="20317.400000000001"/>
    <n v="499804"/>
    <n v="541997"/>
    <n v="12"/>
    <n v="5"/>
    <n v="12"/>
    <n v="5"/>
    <n v="70.599999999999994"/>
    <n v="16.100000000000001"/>
    <n v="1366"/>
    <n v="492"/>
    <n v="18945.600000000002"/>
    <n v="20425.900000000001"/>
    <n v="502518.1"/>
    <n v="544914.49999999988"/>
  </r>
  <r>
    <x v="9"/>
    <s v="Appalachian State University "/>
    <m/>
    <n v="197869"/>
    <x v="3"/>
    <n v="3759"/>
    <n v="3894"/>
    <n v="43"/>
    <n v="41"/>
    <n v="3716"/>
    <n v="3853"/>
    <n v="120"/>
    <n v="120"/>
    <n v="3716"/>
    <n v="3853"/>
    <n v="3716"/>
    <n v="3853"/>
    <n v="2"/>
    <n v="2"/>
    <n v="2"/>
    <n v="2"/>
    <n v="0"/>
    <n v="1"/>
    <n v="0"/>
    <n v="1"/>
    <n v="0"/>
    <n v="0"/>
    <n v="0"/>
    <n v="0"/>
    <n v="2"/>
    <n v="3"/>
    <n v="2"/>
    <n v="3"/>
    <n v="5.5"/>
    <n v="4"/>
    <n v="11"/>
    <n v="8"/>
    <n v="0"/>
    <n v="2"/>
    <n v="0"/>
    <n v="2"/>
    <n v="0"/>
    <n v="0"/>
    <n v="0"/>
    <n v="0"/>
    <n v="5.5"/>
    <n v="3.3333333333333335"/>
    <n v="11"/>
    <n v="10"/>
    <n v="147"/>
    <n v="141"/>
    <n v="294"/>
    <n v="282"/>
    <n v="0"/>
    <n v="66"/>
    <n v="0"/>
    <n v="66"/>
    <n v="0"/>
    <n v="0"/>
    <n v="0"/>
    <n v="0"/>
    <n v="147"/>
    <n v="116"/>
    <n v="294"/>
    <n v="348"/>
    <n v="2465"/>
    <n v="2442"/>
    <n v="2465"/>
    <n v="2442"/>
    <n v="2"/>
    <n v="4"/>
    <n v="2"/>
    <n v="4"/>
    <n v="14"/>
    <n v="10"/>
    <n v="14"/>
    <n v="10"/>
    <n v="2481"/>
    <n v="2456"/>
    <n v="2481"/>
    <n v="2456"/>
    <n v="4.5999999999999996"/>
    <n v="4.5999999999999996"/>
    <n v="11339"/>
    <n v="11233.199999999999"/>
    <n v="4"/>
    <n v="4.9000000000000004"/>
    <n v="8"/>
    <n v="19.600000000000001"/>
    <n v="4.4000000000000004"/>
    <n v="4.8"/>
    <n v="61.600000000000009"/>
    <n v="48"/>
    <n v="4.5983877468762593"/>
    <n v="4.6013029315960905"/>
    <n v="11408.599999999999"/>
    <n v="11300.799999999997"/>
    <n v="132"/>
    <n v="133"/>
    <n v="325380"/>
    <n v="324786"/>
    <n v="105"/>
    <n v="96"/>
    <n v="210"/>
    <n v="384"/>
    <n v="132"/>
    <n v="127"/>
    <n v="1848"/>
    <n v="1270"/>
    <n v="131.97823458282951"/>
    <n v="132.91530944625407"/>
    <n v="327438"/>
    <n v="326440"/>
    <n v="2483"/>
    <n v="2459"/>
    <n v="2483"/>
    <n v="2459"/>
    <n v="4.599113975030205"/>
    <n v="4.5997559983733218"/>
    <n v="11419.599999999999"/>
    <n v="11310.8"/>
    <n v="131.99033427305679"/>
    <n v="132.89467263115088"/>
    <n v="327732"/>
    <n v="326788"/>
    <n v="1058"/>
    <n v="1201"/>
    <n v="1058"/>
    <n v="1201"/>
    <n v="168"/>
    <n v="181"/>
    <n v="168"/>
    <n v="181"/>
    <n v="7"/>
    <n v="11"/>
    <n v="7"/>
    <n v="11"/>
    <n v="1233"/>
    <n v="1393"/>
    <n v="1233"/>
    <n v="1393"/>
    <n v="3.4"/>
    <n v="3.4"/>
    <n v="3597.2"/>
    <n v="4083.4"/>
    <n v="3.1"/>
    <n v="2.7"/>
    <n v="520.80000000000007"/>
    <n v="488.70000000000005"/>
    <n v="3.4"/>
    <n v="2.9"/>
    <n v="23.8"/>
    <n v="31.9"/>
    <n v="3.3591240875912409"/>
    <n v="3.3050969131371142"/>
    <n v="4141.8"/>
    <n v="4604"/>
    <n v="90"/>
    <n v="91"/>
    <n v="95220"/>
    <n v="109291"/>
    <n v="50"/>
    <n v="42"/>
    <n v="8400"/>
    <n v="7602"/>
    <n v="71"/>
    <n v="60"/>
    <n v="497"/>
    <n v="660"/>
    <n v="84.442011354420117"/>
    <n v="84.388370423546306"/>
    <n v="104117"/>
    <n v="117553"/>
    <n v="0"/>
    <n v="1"/>
    <n v="0"/>
    <n v="1"/>
    <n v="0"/>
    <n v="2"/>
    <n v="0"/>
    <n v="2"/>
    <n v="0"/>
    <n v="141"/>
    <n v="0"/>
    <n v="141"/>
    <n v="3525"/>
    <n v="3645"/>
    <n v="3525"/>
    <n v="3645"/>
    <n v="14947.2"/>
    <n v="15324.599999999999"/>
    <n v="420894"/>
    <n v="434359"/>
    <n v="170"/>
    <n v="186"/>
    <n v="170"/>
    <n v="186"/>
    <n v="528.80000000000007"/>
    <n v="510.30000000000007"/>
    <n v="8610"/>
    <n v="8052"/>
    <n v="3695"/>
    <n v="3831"/>
    <n v="3695"/>
    <n v="3831"/>
    <n v="15476"/>
    <n v="15834.899999999998"/>
    <n v="429504"/>
    <n v="442411"/>
    <n v="21"/>
    <n v="21"/>
    <n v="21"/>
    <n v="21"/>
    <n v="85.4"/>
    <n v="79.900000000000006"/>
    <n v="2345"/>
    <n v="1930"/>
    <n v="15561.399999999998"/>
    <n v="15916.8"/>
    <n v="431849"/>
    <n v="444482"/>
  </r>
  <r>
    <x v="9"/>
    <s v="North Carolina A&amp;T State University"/>
    <s v="Met the criteria for Four-Year 2 in 2016-17 and 2017-18."/>
    <n v="199102"/>
    <x v="3"/>
    <n v="1503"/>
    <n v="1516"/>
    <n v="1"/>
    <n v="3"/>
    <n v="1502"/>
    <n v="1513"/>
    <n v="120"/>
    <n v="120"/>
    <n v="1502"/>
    <n v="1513"/>
    <n v="1502"/>
    <n v="1513"/>
    <n v="60"/>
    <n v="32"/>
    <n v="60"/>
    <n v="32"/>
    <n v="0"/>
    <n v="0"/>
    <n v="0"/>
    <n v="0"/>
    <n v="1"/>
    <n v="0"/>
    <n v="1"/>
    <n v="0"/>
    <n v="61"/>
    <n v="32"/>
    <n v="61"/>
    <n v="32"/>
    <n v="5"/>
    <n v="5.5"/>
    <n v="300"/>
    <n v="176"/>
    <n v="0"/>
    <n v="0"/>
    <n v="0"/>
    <n v="0"/>
    <n v="4"/>
    <n v="0"/>
    <n v="4"/>
    <n v="0"/>
    <n v="4.9836065573770494"/>
    <n v="5.5"/>
    <n v="304"/>
    <n v="176"/>
    <n v="151"/>
    <n v="157"/>
    <n v="9060"/>
    <n v="5024"/>
    <n v="0"/>
    <n v="0"/>
    <n v="0"/>
    <n v="0"/>
    <n v="132"/>
    <n v="0"/>
    <n v="132"/>
    <n v="0"/>
    <n v="150.68852459016392"/>
    <n v="157"/>
    <n v="9192"/>
    <n v="5024"/>
    <n v="1057"/>
    <n v="1052"/>
    <n v="1057"/>
    <n v="1052"/>
    <n v="8"/>
    <n v="9"/>
    <n v="8"/>
    <n v="9"/>
    <n v="1"/>
    <n v="0"/>
    <n v="1"/>
    <n v="0"/>
    <n v="1066"/>
    <n v="1061"/>
    <n v="1066"/>
    <n v="1061"/>
    <n v="5.0999999999999996"/>
    <n v="5.0999999999999996"/>
    <n v="5390.7"/>
    <n v="5365.2"/>
    <n v="7.4"/>
    <n v="5.9"/>
    <n v="59.2"/>
    <n v="53.1"/>
    <n v="4"/>
    <n v="0"/>
    <n v="4"/>
    <n v="0"/>
    <n v="5.1162288930581612"/>
    <n v="5.1067860508953817"/>
    <n v="5453.9"/>
    <n v="5418.3"/>
    <n v="146"/>
    <n v="145"/>
    <n v="154322"/>
    <n v="152540"/>
    <n v="159"/>
    <n v="143"/>
    <n v="1272"/>
    <n v="1287"/>
    <n v="134"/>
    <n v="0"/>
    <n v="134"/>
    <n v="0"/>
    <n v="146.08630393996248"/>
    <n v="144.98303487276155"/>
    <n v="155728"/>
    <n v="153827"/>
    <n v="1127"/>
    <n v="1093"/>
    <n v="1127"/>
    <n v="1093"/>
    <n v="5.1090505767524395"/>
    <n v="5.1182982616651422"/>
    <n v="5757.9"/>
    <n v="5594.3"/>
    <n v="146.33540372670808"/>
    <n v="145.33485818847208"/>
    <n v="164920"/>
    <n v="158851"/>
    <n v="324"/>
    <n v="361"/>
    <n v="324"/>
    <n v="361"/>
    <n v="38"/>
    <n v="49"/>
    <n v="38"/>
    <n v="49"/>
    <n v="4"/>
    <n v="4"/>
    <n v="4"/>
    <n v="4"/>
    <n v="366"/>
    <n v="414"/>
    <n v="366"/>
    <n v="414"/>
    <n v="3.9"/>
    <n v="3.5"/>
    <n v="1263.5999999999999"/>
    <n v="1263.5"/>
    <n v="4.9000000000000004"/>
    <n v="4.7"/>
    <n v="186.20000000000002"/>
    <n v="230.3"/>
    <n v="3"/>
    <n v="2.2999999999999998"/>
    <n v="12"/>
    <n v="9.1999999999999993"/>
    <n v="3.9939890710382513"/>
    <n v="3.6304347826086958"/>
    <n v="1461.8"/>
    <n v="1503"/>
    <n v="103"/>
    <n v="99"/>
    <n v="33372"/>
    <n v="35739"/>
    <n v="98"/>
    <n v="75"/>
    <n v="3724"/>
    <n v="3675"/>
    <n v="90"/>
    <n v="68"/>
    <n v="360"/>
    <n v="272"/>
    <n v="102.33879781420765"/>
    <n v="95.859903381642511"/>
    <n v="37456"/>
    <n v="39686"/>
    <n v="9"/>
    <n v="6"/>
    <n v="9"/>
    <n v="6"/>
    <n v="6.3"/>
    <n v="8"/>
    <n v="56.699999999999996"/>
    <n v="48"/>
    <n v="138"/>
    <n v="172.5"/>
    <n v="1242"/>
    <n v="1035"/>
    <n v="1441"/>
    <n v="1445"/>
    <n v="1441"/>
    <n v="1445"/>
    <n v="6954.2999999999993"/>
    <n v="6804.7"/>
    <n v="196754"/>
    <n v="193303"/>
    <n v="46"/>
    <n v="58"/>
    <n v="46"/>
    <n v="58"/>
    <n v="245.40000000000003"/>
    <n v="283.40000000000003"/>
    <n v="4996"/>
    <n v="4962"/>
    <n v="1487"/>
    <n v="1503"/>
    <n v="1487"/>
    <n v="1503"/>
    <n v="7199.6999999999989"/>
    <n v="7088.0999999999995"/>
    <n v="201750"/>
    <n v="198265"/>
    <n v="6"/>
    <n v="4"/>
    <n v="6"/>
    <n v="4"/>
    <n v="20"/>
    <n v="9.1999999999999993"/>
    <n v="626"/>
    <n v="272"/>
    <n v="7276.4"/>
    <n v="7145.3"/>
    <n v="203618"/>
    <n v="199572"/>
  </r>
  <r>
    <x v="9"/>
    <s v="North Carolina Central University "/>
    <m/>
    <n v="199157"/>
    <x v="3"/>
    <n v="1092"/>
    <n v="1120"/>
    <n v="6"/>
    <n v="6"/>
    <n v="1086"/>
    <n v="1114"/>
    <n v="120"/>
    <n v="120"/>
    <n v="1086"/>
    <n v="1114"/>
    <n v="1086"/>
    <n v="1114"/>
    <n v="20"/>
    <n v="18"/>
    <n v="20"/>
    <n v="18"/>
    <n v="3"/>
    <n v="1"/>
    <n v="3"/>
    <n v="1"/>
    <n v="1"/>
    <n v="0"/>
    <n v="1"/>
    <n v="0"/>
    <n v="24"/>
    <n v="19"/>
    <n v="24"/>
    <n v="19"/>
    <n v="4.9000000000000004"/>
    <n v="4.4000000000000004"/>
    <n v="98"/>
    <n v="79.2"/>
    <n v="5.2"/>
    <n v="7"/>
    <n v="15.600000000000001"/>
    <n v="7"/>
    <n v="0.5"/>
    <n v="0"/>
    <n v="0.5"/>
    <n v="0"/>
    <n v="4.7541666666666664"/>
    <n v="4.5368421052631582"/>
    <n v="114.1"/>
    <n v="86.2"/>
    <n v="161"/>
    <n v="137"/>
    <n v="3220"/>
    <n v="2466"/>
    <n v="116"/>
    <n v="126"/>
    <n v="348"/>
    <n v="126"/>
    <n v="60"/>
    <n v="0"/>
    <n v="60"/>
    <n v="0"/>
    <n v="151.16666666666666"/>
    <n v="136.42105263157896"/>
    <n v="3628"/>
    <n v="2592"/>
    <n v="619"/>
    <n v="669"/>
    <n v="619"/>
    <n v="669"/>
    <n v="5"/>
    <n v="11"/>
    <n v="5"/>
    <n v="11"/>
    <n v="5"/>
    <n v="2"/>
    <n v="5"/>
    <n v="2"/>
    <n v="629"/>
    <n v="682"/>
    <n v="629"/>
    <n v="682"/>
    <n v="4.9000000000000004"/>
    <n v="5.2"/>
    <n v="3033.1000000000004"/>
    <n v="3478.8"/>
    <n v="7.8"/>
    <n v="6.4"/>
    <n v="39"/>
    <n v="70.400000000000006"/>
    <n v="4.5"/>
    <n v="6.5"/>
    <n v="22.5"/>
    <n v="13"/>
    <n v="4.9198728139904615"/>
    <n v="5.2231671554252204"/>
    <n v="3094.6000000000004"/>
    <n v="3562.2000000000003"/>
    <n v="143"/>
    <n v="147"/>
    <n v="88517"/>
    <n v="98343"/>
    <n v="146"/>
    <n v="97"/>
    <n v="730"/>
    <n v="1067"/>
    <n v="121"/>
    <n v="138"/>
    <n v="605"/>
    <n v="276"/>
    <n v="142.8489666136725"/>
    <n v="146.16715542521993"/>
    <n v="89852"/>
    <n v="99686"/>
    <n v="653"/>
    <n v="701"/>
    <n v="653"/>
    <n v="701"/>
    <n v="4.9137825421133234"/>
    <n v="5.2045649072753211"/>
    <n v="3208.7000000000003"/>
    <n v="3648.4"/>
    <n v="143.15467075038285"/>
    <n v="145.90299572039942"/>
    <n v="93480"/>
    <n v="102277.99999999999"/>
    <n v="347"/>
    <n v="326"/>
    <n v="347"/>
    <n v="326"/>
    <n v="84"/>
    <n v="83"/>
    <n v="84"/>
    <n v="83"/>
    <n v="2"/>
    <n v="4"/>
    <n v="2"/>
    <n v="4"/>
    <n v="433"/>
    <n v="413"/>
    <n v="433"/>
    <n v="413"/>
    <n v="3.7"/>
    <n v="3.7"/>
    <n v="1283.9000000000001"/>
    <n v="1206.2"/>
    <n v="4.0999999999999996"/>
    <n v="4.5"/>
    <n v="344.4"/>
    <n v="373.5"/>
    <n v="5.3"/>
    <n v="3.4"/>
    <n v="10.6"/>
    <n v="13.6"/>
    <n v="3.7849884526558895"/>
    <n v="3.8578692493946729"/>
    <n v="1638.9"/>
    <n v="1593.3"/>
    <n v="99"/>
    <n v="97"/>
    <n v="34353"/>
    <n v="31622"/>
    <n v="82"/>
    <n v="84"/>
    <n v="6888"/>
    <n v="6972"/>
    <n v="131"/>
    <n v="100"/>
    <n v="262"/>
    <n v="400"/>
    <n v="95.849884526558895"/>
    <n v="94.416464891041159"/>
    <n v="41503"/>
    <n v="38994"/>
    <n v="0"/>
    <n v="0"/>
    <n v="0"/>
    <n v="0"/>
    <n v="0"/>
    <n v="0"/>
    <n v="0"/>
    <n v="0"/>
    <n v="0"/>
    <n v="0"/>
    <n v="0"/>
    <n v="0"/>
    <n v="986"/>
    <n v="1013"/>
    <n v="986"/>
    <n v="1013"/>
    <n v="4415"/>
    <n v="4764.2"/>
    <n v="126090"/>
    <n v="132431"/>
    <n v="92"/>
    <n v="95"/>
    <n v="92"/>
    <n v="95"/>
    <n v="399"/>
    <n v="450.9"/>
    <n v="7966"/>
    <n v="8165"/>
    <n v="1078"/>
    <n v="1108"/>
    <n v="1078"/>
    <n v="1108"/>
    <n v="4814"/>
    <n v="5215.0999999999995"/>
    <n v="134056"/>
    <n v="140596"/>
    <n v="8"/>
    <n v="6"/>
    <n v="8"/>
    <n v="6"/>
    <n v="33.6"/>
    <n v="26.6"/>
    <n v="927"/>
    <n v="676"/>
    <n v="4847.6000000000004"/>
    <n v="5241.7"/>
    <n v="134983"/>
    <n v="141272"/>
  </r>
  <r>
    <x v="9"/>
    <s v="University of North Carolina at Wilmington"/>
    <m/>
    <n v="199218"/>
    <x v="3"/>
    <n v="3201"/>
    <n v="3369"/>
    <n v="64"/>
    <n v="53"/>
    <n v="3137"/>
    <n v="3316"/>
    <n v="120"/>
    <n v="120"/>
    <n v="3137"/>
    <n v="3316"/>
    <n v="3137"/>
    <n v="3316"/>
    <n v="13"/>
    <n v="9"/>
    <n v="13"/>
    <n v="9"/>
    <n v="0"/>
    <n v="0"/>
    <n v="0"/>
    <n v="0"/>
    <n v="0"/>
    <n v="0"/>
    <n v="0"/>
    <n v="0"/>
    <n v="13"/>
    <n v="9"/>
    <n v="13"/>
    <n v="9"/>
    <n v="4.8"/>
    <n v="4"/>
    <n v="62.4"/>
    <n v="36"/>
    <n v="0"/>
    <n v="0"/>
    <n v="0"/>
    <n v="0"/>
    <n v="0"/>
    <n v="0"/>
    <n v="0"/>
    <n v="0"/>
    <n v="4.8"/>
    <n v="4"/>
    <n v="62.4"/>
    <n v="36"/>
    <n v="133"/>
    <n v="154"/>
    <n v="1729"/>
    <n v="1386"/>
    <n v="0"/>
    <n v="0"/>
    <n v="0"/>
    <n v="0"/>
    <n v="0"/>
    <n v="0"/>
    <n v="0"/>
    <n v="0"/>
    <n v="133"/>
    <n v="154"/>
    <n v="1729"/>
    <n v="1386"/>
    <n v="1602"/>
    <n v="1705"/>
    <n v="1602"/>
    <n v="1705"/>
    <n v="2"/>
    <n v="1"/>
    <n v="2"/>
    <n v="1"/>
    <n v="3"/>
    <n v="1"/>
    <n v="3"/>
    <n v="1"/>
    <n v="1607"/>
    <n v="1707"/>
    <n v="1607"/>
    <n v="1707"/>
    <n v="4.5"/>
    <n v="4.5999999999999996"/>
    <n v="7209"/>
    <n v="7842.9999999999991"/>
    <n v="10"/>
    <n v="7"/>
    <n v="20"/>
    <n v="7"/>
    <n v="5.3"/>
    <n v="4"/>
    <n v="15.899999999999999"/>
    <n v="4"/>
    <n v="4.5083385189794649"/>
    <n v="4.6010544815465728"/>
    <n v="7244.9000000000005"/>
    <n v="7854"/>
    <n v="128"/>
    <n v="128"/>
    <n v="205056"/>
    <n v="218240"/>
    <n v="113"/>
    <n v="178"/>
    <n v="226"/>
    <n v="178"/>
    <n v="135"/>
    <n v="115"/>
    <n v="405"/>
    <n v="115"/>
    <n v="127.99439950217797"/>
    <n v="128.02167545401289"/>
    <n v="205687"/>
    <n v="218533"/>
    <n v="1620"/>
    <n v="1716"/>
    <n v="1620"/>
    <n v="1716"/>
    <n v="4.5106790123456788"/>
    <n v="4.5979020979020975"/>
    <n v="7307.2999999999993"/>
    <n v="7889.9999999999991"/>
    <n v="128.03456790123457"/>
    <n v="128.1579254079254"/>
    <n v="207416"/>
    <n v="219919"/>
    <n v="1307"/>
    <n v="1292"/>
    <n v="1307"/>
    <n v="1292"/>
    <n v="163"/>
    <n v="261"/>
    <n v="163"/>
    <n v="261"/>
    <n v="45"/>
    <n v="47"/>
    <n v="45"/>
    <n v="47"/>
    <n v="1515"/>
    <n v="1600"/>
    <n v="1515"/>
    <n v="1600"/>
    <n v="3.2"/>
    <n v="3.2"/>
    <n v="4182.4000000000005"/>
    <n v="4134.4000000000005"/>
    <n v="3.3"/>
    <n v="3.1"/>
    <n v="537.9"/>
    <n v="809.1"/>
    <n v="2.4"/>
    <n v="1.9"/>
    <n v="108"/>
    <n v="89.3"/>
    <n v="3.186996699669967"/>
    <n v="3.1455000000000006"/>
    <n v="4828.3"/>
    <n v="5032.8000000000011"/>
    <n v="83"/>
    <n v="83"/>
    <n v="108481"/>
    <n v="107236"/>
    <n v="65"/>
    <n v="53"/>
    <n v="10595"/>
    <n v="13833"/>
    <n v="50"/>
    <n v="49"/>
    <n v="2250"/>
    <n v="2303"/>
    <n v="80.083168316831689"/>
    <n v="77.107500000000002"/>
    <n v="121326.00000000001"/>
    <n v="123372"/>
    <n v="2"/>
    <n v="0"/>
    <n v="2"/>
    <n v="0"/>
    <n v="4"/>
    <n v="0"/>
    <n v="8"/>
    <n v="0"/>
    <n v="124.5"/>
    <n v="0"/>
    <n v="249"/>
    <n v="0"/>
    <n v="2922"/>
    <n v="3006"/>
    <n v="2922"/>
    <n v="3006"/>
    <n v="11453.8"/>
    <n v="12013.4"/>
    <n v="315266"/>
    <n v="326862"/>
    <n v="165"/>
    <n v="262"/>
    <n v="165"/>
    <n v="262"/>
    <n v="557.9"/>
    <n v="816.1"/>
    <n v="10821"/>
    <n v="14011"/>
    <n v="3087"/>
    <n v="3268"/>
    <n v="3087"/>
    <n v="3268"/>
    <n v="12011.699999999999"/>
    <n v="12829.5"/>
    <n v="326087"/>
    <n v="340873"/>
    <n v="48"/>
    <n v="48"/>
    <n v="48"/>
    <n v="48"/>
    <n v="123.9"/>
    <n v="93.3"/>
    <n v="2655"/>
    <n v="2418"/>
    <n v="12143.599999999999"/>
    <n v="12922.8"/>
    <n v="328991"/>
    <n v="343291"/>
  </r>
  <r>
    <x v="9"/>
    <s v="Western Carolina University "/>
    <m/>
    <n v="200004"/>
    <x v="3"/>
    <n v="1992"/>
    <n v="2111"/>
    <n v="73"/>
    <n v="82"/>
    <n v="1919"/>
    <n v="2029"/>
    <n v="120"/>
    <n v="120"/>
    <n v="1919"/>
    <n v="2029"/>
    <n v="1919"/>
    <n v="2029"/>
    <n v="11"/>
    <n v="5"/>
    <n v="11"/>
    <n v="5"/>
    <n v="1"/>
    <n v="0"/>
    <n v="1"/>
    <n v="0"/>
    <n v="0"/>
    <n v="1"/>
    <n v="0"/>
    <n v="1"/>
    <n v="12"/>
    <n v="6"/>
    <n v="12"/>
    <n v="6"/>
    <n v="4.8"/>
    <n v="5.4"/>
    <n v="52.8"/>
    <n v="27"/>
    <n v="3.5"/>
    <n v="0"/>
    <n v="3.5"/>
    <n v="0"/>
    <n v="0"/>
    <n v="1.5"/>
    <n v="0"/>
    <n v="1.5"/>
    <n v="4.6916666666666664"/>
    <n v="4.75"/>
    <n v="56.3"/>
    <n v="28.5"/>
    <n v="137"/>
    <n v="159"/>
    <n v="1507"/>
    <n v="795"/>
    <n v="42"/>
    <n v="0"/>
    <n v="42"/>
    <n v="0"/>
    <n v="0"/>
    <n v="57"/>
    <n v="0"/>
    <n v="57"/>
    <n v="129.08333333333334"/>
    <n v="142"/>
    <n v="1549"/>
    <n v="852"/>
    <n v="978"/>
    <n v="1090"/>
    <n v="978"/>
    <n v="1090"/>
    <n v="48"/>
    <n v="65"/>
    <n v="48"/>
    <n v="65"/>
    <n v="8"/>
    <n v="2"/>
    <n v="8"/>
    <n v="2"/>
    <n v="1034"/>
    <n v="1157"/>
    <n v="1034"/>
    <n v="1157"/>
    <n v="4.5999999999999996"/>
    <n v="4.5"/>
    <n v="4498.7999999999993"/>
    <n v="4905"/>
    <n v="3.3"/>
    <n v="3.2"/>
    <n v="158.39999999999998"/>
    <n v="208"/>
    <n v="4.9000000000000004"/>
    <n v="2.5"/>
    <n v="39.200000000000003"/>
    <n v="5"/>
    <n v="4.541972920696324"/>
    <n v="4.4235090751944686"/>
    <n v="4696.3999999999987"/>
    <n v="5118"/>
    <n v="131"/>
    <n v="129"/>
    <n v="128118"/>
    <n v="140610"/>
    <n v="46"/>
    <n v="42"/>
    <n v="2208"/>
    <n v="2730"/>
    <n v="45"/>
    <n v="32"/>
    <n v="360"/>
    <n v="64"/>
    <n v="126.38878143133462"/>
    <n v="123.9446845289542"/>
    <n v="130686"/>
    <n v="143404"/>
    <n v="1046"/>
    <n v="1163"/>
    <n v="1046"/>
    <n v="1163"/>
    <n v="4.5436902485659649"/>
    <n v="4.4251934651762683"/>
    <n v="4752.6999999999989"/>
    <n v="5146.5"/>
    <n v="126.41969407265775"/>
    <n v="124.03783319002579"/>
    <n v="132235"/>
    <n v="144256"/>
    <n v="558"/>
    <n v="595"/>
    <n v="558"/>
    <n v="595"/>
    <n v="297"/>
    <n v="260"/>
    <n v="297"/>
    <n v="260"/>
    <n v="2"/>
    <n v="1"/>
    <n v="2"/>
    <n v="1"/>
    <n v="857"/>
    <n v="856"/>
    <n v="857"/>
    <n v="856"/>
    <n v="3.4"/>
    <n v="3.4"/>
    <n v="1897.2"/>
    <n v="2023"/>
    <n v="3.3"/>
    <n v="3.3"/>
    <n v="980.09999999999991"/>
    <n v="858"/>
    <n v="2"/>
    <n v="5"/>
    <n v="4"/>
    <n v="5"/>
    <n v="3.3620770128354729"/>
    <n v="3.3714953271028039"/>
    <n v="2881.3"/>
    <n v="2886"/>
    <n v="88"/>
    <n v="88"/>
    <n v="49104"/>
    <n v="52360"/>
    <n v="51"/>
    <n v="48"/>
    <n v="15147"/>
    <n v="12480"/>
    <n v="52"/>
    <n v="123"/>
    <n v="104"/>
    <n v="123"/>
    <n v="75.093348891481909"/>
    <n v="75.891355140186917"/>
    <n v="64354.999999999993"/>
    <n v="64963"/>
    <n v="16"/>
    <n v="10"/>
    <n v="16"/>
    <n v="10"/>
    <n v="9"/>
    <n v="9.6999999999999993"/>
    <n v="144"/>
    <n v="97"/>
    <n v="151.6"/>
    <n v="133.80000000000001"/>
    <n v="2425.6"/>
    <n v="1338"/>
    <n v="1547"/>
    <n v="1690"/>
    <n v="1547"/>
    <n v="1690"/>
    <n v="6448.7999999999993"/>
    <n v="6955"/>
    <n v="178729"/>
    <n v="193765"/>
    <n v="346"/>
    <n v="325"/>
    <n v="346"/>
    <n v="325"/>
    <n v="1142"/>
    <n v="1066"/>
    <n v="17397"/>
    <n v="15210"/>
    <n v="1893"/>
    <n v="2015"/>
    <n v="1893"/>
    <n v="2015"/>
    <n v="7590.7999999999993"/>
    <n v="8021"/>
    <n v="196126"/>
    <n v="208975"/>
    <n v="10"/>
    <n v="4"/>
    <n v="10"/>
    <n v="4"/>
    <n v="43.2"/>
    <n v="11.5"/>
    <n v="464"/>
    <n v="244"/>
    <n v="7777.9999999999991"/>
    <n v="8129.5"/>
    <n v="199015.6"/>
    <n v="210557"/>
  </r>
  <r>
    <x v="9"/>
    <s v="Fayetteville State University "/>
    <m/>
    <n v="198543"/>
    <x v="4"/>
    <n v="954"/>
    <n v="1001"/>
    <n v="2"/>
    <n v="2"/>
    <n v="952"/>
    <n v="999"/>
    <n v="120"/>
    <n v="120"/>
    <n v="952"/>
    <n v="999"/>
    <n v="952"/>
    <n v="999"/>
    <n v="8"/>
    <n v="13"/>
    <n v="8"/>
    <n v="13"/>
    <n v="0"/>
    <n v="0"/>
    <n v="0"/>
    <n v="0"/>
    <n v="0"/>
    <n v="0"/>
    <n v="0"/>
    <n v="0"/>
    <n v="8"/>
    <n v="13"/>
    <n v="8"/>
    <n v="13"/>
    <n v="3.6"/>
    <n v="3.8"/>
    <n v="28.8"/>
    <n v="49.4"/>
    <n v="0"/>
    <n v="0"/>
    <n v="0"/>
    <n v="0"/>
    <n v="0"/>
    <n v="0"/>
    <n v="0"/>
    <n v="0"/>
    <n v="3.6"/>
    <n v="3.8"/>
    <n v="28.8"/>
    <n v="49.4"/>
    <n v="136"/>
    <n v="166"/>
    <n v="1088"/>
    <n v="2158"/>
    <n v="0"/>
    <n v="0"/>
    <n v="0"/>
    <n v="0"/>
    <n v="0"/>
    <n v="0"/>
    <n v="0"/>
    <n v="0"/>
    <n v="136"/>
    <n v="166"/>
    <n v="1088"/>
    <n v="2158"/>
    <n v="258"/>
    <n v="276"/>
    <n v="258"/>
    <n v="276"/>
    <n v="5"/>
    <n v="1"/>
    <n v="5"/>
    <n v="1"/>
    <n v="0"/>
    <n v="0"/>
    <n v="0"/>
    <n v="0"/>
    <n v="263"/>
    <n v="277"/>
    <n v="263"/>
    <n v="277"/>
    <n v="5.6"/>
    <n v="5.7"/>
    <n v="1444.8"/>
    <n v="1573.2"/>
    <n v="6.2"/>
    <n v="4.5"/>
    <n v="31"/>
    <n v="4.5"/>
    <n v="0"/>
    <n v="0"/>
    <n v="0"/>
    <n v="0"/>
    <n v="5.6114068441064635"/>
    <n v="5.6956678700361012"/>
    <n v="1475.8"/>
    <n v="1577.7"/>
    <n v="153"/>
    <n v="152"/>
    <n v="39474"/>
    <n v="41952"/>
    <n v="103"/>
    <n v="157"/>
    <n v="515"/>
    <n v="157"/>
    <n v="0"/>
    <n v="0"/>
    <n v="0"/>
    <n v="0"/>
    <n v="152.04942965779469"/>
    <n v="152.01805054151623"/>
    <n v="39989"/>
    <n v="42108.999999999993"/>
    <n v="271"/>
    <n v="290"/>
    <n v="271"/>
    <n v="290"/>
    <n v="5.5520295202952026"/>
    <n v="5.6106896551724139"/>
    <n v="1504.6"/>
    <n v="1627.1000000000001"/>
    <n v="151.57564575645756"/>
    <n v="152.64482758620687"/>
    <n v="41077"/>
    <n v="44266.999999999993"/>
    <n v="433"/>
    <n v="479"/>
    <n v="433"/>
    <n v="479"/>
    <n v="216"/>
    <n v="216"/>
    <n v="216"/>
    <n v="216"/>
    <n v="27"/>
    <n v="5"/>
    <n v="27"/>
    <n v="5"/>
    <n v="676"/>
    <n v="700"/>
    <n v="676"/>
    <n v="700"/>
    <n v="3.4"/>
    <n v="3.3"/>
    <n v="1472.2"/>
    <n v="1580.6999999999998"/>
    <n v="3.7"/>
    <n v="3.7"/>
    <n v="799.2"/>
    <n v="799.2"/>
    <n v="3.6"/>
    <n v="3.3"/>
    <n v="97.2"/>
    <n v="16.5"/>
    <n v="3.5038461538461538"/>
    <n v="3.423428571428571"/>
    <n v="2368.6"/>
    <n v="2396.3999999999996"/>
    <n v="82"/>
    <n v="81"/>
    <n v="35506"/>
    <n v="38799"/>
    <n v="62"/>
    <n v="63"/>
    <n v="13392"/>
    <n v="13608"/>
    <n v="64"/>
    <n v="48"/>
    <n v="1728"/>
    <n v="240"/>
    <n v="74.890532544378701"/>
    <n v="75.209999999999994"/>
    <n v="50626"/>
    <n v="52646.999999999993"/>
    <n v="5"/>
    <n v="9"/>
    <n v="5"/>
    <n v="9"/>
    <n v="7.2"/>
    <n v="3.6"/>
    <n v="36"/>
    <n v="32.4"/>
    <n v="126"/>
    <n v="87.7"/>
    <n v="630"/>
    <n v="789.30000000000007"/>
    <n v="699"/>
    <n v="768"/>
    <n v="699"/>
    <n v="768"/>
    <n v="2945.8"/>
    <n v="3203.3"/>
    <n v="76068"/>
    <n v="82909"/>
    <n v="221"/>
    <n v="217"/>
    <n v="221"/>
    <n v="217"/>
    <n v="830.2"/>
    <n v="803.7"/>
    <n v="13907"/>
    <n v="13765"/>
    <n v="920"/>
    <n v="985"/>
    <n v="920"/>
    <n v="985"/>
    <n v="3776"/>
    <n v="4007"/>
    <n v="89975"/>
    <n v="96674"/>
    <n v="27"/>
    <n v="5"/>
    <n v="27"/>
    <n v="5"/>
    <n v="97.2"/>
    <n v="16.5"/>
    <n v="1728"/>
    <n v="240"/>
    <n v="3909.2"/>
    <n v="4055.9"/>
    <n v="92333"/>
    <n v="97703.299999999988"/>
  </r>
  <r>
    <x v="9"/>
    <s v="University of North Carolina at Pembroke"/>
    <m/>
    <n v="199281"/>
    <x v="5"/>
    <n v="944"/>
    <n v="974"/>
    <n v="8"/>
    <n v="4"/>
    <n v="936"/>
    <n v="970"/>
    <n v="120"/>
    <n v="120"/>
    <n v="936"/>
    <n v="970"/>
    <n v="936"/>
    <n v="970"/>
    <n v="1"/>
    <n v="1"/>
    <n v="1"/>
    <n v="1"/>
    <n v="0"/>
    <n v="0"/>
    <n v="0"/>
    <n v="0"/>
    <n v="0"/>
    <n v="0"/>
    <n v="0"/>
    <n v="0"/>
    <n v="1"/>
    <n v="1"/>
    <n v="1"/>
    <n v="1"/>
    <n v="4"/>
    <n v="3"/>
    <n v="4"/>
    <n v="3"/>
    <n v="0"/>
    <n v="0"/>
    <n v="0"/>
    <n v="0"/>
    <n v="0"/>
    <n v="0"/>
    <n v="0"/>
    <n v="0"/>
    <n v="4"/>
    <n v="3"/>
    <n v="4"/>
    <n v="3"/>
    <n v="98"/>
    <n v="165"/>
    <n v="98"/>
    <n v="165"/>
    <n v="0"/>
    <n v="0"/>
    <n v="0"/>
    <n v="0"/>
    <n v="0"/>
    <n v="0"/>
    <n v="0"/>
    <n v="0"/>
    <n v="98"/>
    <n v="165"/>
    <n v="98"/>
    <n v="165"/>
    <n v="466"/>
    <n v="506"/>
    <n v="466"/>
    <n v="506"/>
    <n v="4"/>
    <n v="1"/>
    <n v="4"/>
    <n v="1"/>
    <n v="4"/>
    <n v="0"/>
    <n v="4"/>
    <n v="0"/>
    <n v="474"/>
    <n v="507"/>
    <n v="474"/>
    <n v="507"/>
    <n v="5"/>
    <n v="4.9000000000000004"/>
    <n v="2330"/>
    <n v="2479.4"/>
    <n v="7.8"/>
    <n v="8"/>
    <n v="31.2"/>
    <n v="8"/>
    <n v="4.4000000000000004"/>
    <n v="0"/>
    <n v="17.600000000000001"/>
    <n v="0"/>
    <n v="5.0185654008438814"/>
    <n v="4.9061143984220905"/>
    <n v="2378.7999999999997"/>
    <n v="2487.4"/>
    <n v="139"/>
    <n v="137"/>
    <n v="64774"/>
    <n v="69322"/>
    <n v="144"/>
    <n v="146"/>
    <n v="576"/>
    <n v="146"/>
    <n v="123"/>
    <n v="0"/>
    <n v="492"/>
    <n v="0"/>
    <n v="138.9071729957806"/>
    <n v="137.01775147928993"/>
    <n v="65842"/>
    <n v="69468"/>
    <n v="475"/>
    <n v="508"/>
    <n v="475"/>
    <n v="508"/>
    <n v="5.0164210526315784"/>
    <n v="4.90236220472441"/>
    <n v="2382.7999999999997"/>
    <n v="2490.4"/>
    <n v="138.82105263157894"/>
    <n v="137.0728346456693"/>
    <n v="65940"/>
    <n v="69633"/>
    <n v="328"/>
    <n v="359"/>
    <n v="328"/>
    <n v="359"/>
    <n v="108"/>
    <n v="83"/>
    <n v="108"/>
    <n v="83"/>
    <n v="13"/>
    <n v="4"/>
    <n v="13"/>
    <n v="4"/>
    <n v="449"/>
    <n v="446"/>
    <n v="449"/>
    <n v="446"/>
    <n v="3.4"/>
    <n v="3.4"/>
    <n v="1115.2"/>
    <n v="1220.5999999999999"/>
    <n v="4.8"/>
    <n v="4.3"/>
    <n v="518.4"/>
    <n v="356.9"/>
    <n v="3.2"/>
    <n v="3.8"/>
    <n v="41.6"/>
    <n v="15.2"/>
    <n v="3.7309576837416478"/>
    <n v="3.5710762331838568"/>
    <n v="1675.1999999999998"/>
    <n v="1592.7"/>
    <n v="87"/>
    <n v="85"/>
    <n v="28536"/>
    <n v="30515"/>
    <n v="80"/>
    <n v="73"/>
    <n v="8640"/>
    <n v="6059"/>
    <n v="84"/>
    <n v="75"/>
    <n v="1092"/>
    <n v="300"/>
    <n v="85.229398663697111"/>
    <n v="82.677130044843054"/>
    <n v="38268"/>
    <n v="36874"/>
    <n v="12"/>
    <n v="16"/>
    <n v="12"/>
    <n v="16"/>
    <n v="4"/>
    <n v="3.9"/>
    <n v="48"/>
    <n v="62.4"/>
    <n v="104.8"/>
    <n v="79.3"/>
    <n v="1257.5999999999999"/>
    <n v="1268.8"/>
    <n v="795"/>
    <n v="866"/>
    <n v="795"/>
    <n v="866"/>
    <n v="3449.2"/>
    <n v="3703"/>
    <n v="93408"/>
    <n v="100002"/>
    <n v="112"/>
    <n v="84"/>
    <n v="112"/>
    <n v="84"/>
    <n v="549.6"/>
    <n v="364.9"/>
    <n v="9216"/>
    <n v="6205"/>
    <n v="907"/>
    <n v="950"/>
    <n v="907"/>
    <n v="950"/>
    <n v="3998.7999999999997"/>
    <n v="4067.9"/>
    <n v="102624"/>
    <n v="106207"/>
    <n v="17"/>
    <n v="4"/>
    <n v="17"/>
    <n v="4"/>
    <n v="59.2"/>
    <n v="15.2"/>
    <n v="1584"/>
    <n v="300"/>
    <n v="4106"/>
    <n v="4145.5"/>
    <n v="105465.60000000001"/>
    <n v="107775.8"/>
  </r>
  <r>
    <x v="9"/>
    <s v="Winston-Salem State University "/>
    <m/>
    <n v="199999"/>
    <x v="5"/>
    <n v="1121"/>
    <n v="1131"/>
    <n v="0"/>
    <n v="0"/>
    <n v="1121"/>
    <n v="1131"/>
    <n v="120"/>
    <n v="120"/>
    <n v="1121"/>
    <n v="1131"/>
    <n v="1121"/>
    <n v="1131"/>
    <n v="1"/>
    <n v="3"/>
    <n v="1"/>
    <n v="3"/>
    <n v="0"/>
    <n v="1"/>
    <n v="0"/>
    <n v="1"/>
    <n v="0"/>
    <n v="0"/>
    <n v="0"/>
    <n v="0"/>
    <n v="1"/>
    <n v="4"/>
    <n v="1"/>
    <n v="4"/>
    <n v="5"/>
    <n v="4.8"/>
    <n v="5"/>
    <n v="14.399999999999999"/>
    <n v="0"/>
    <n v="10"/>
    <n v="0"/>
    <n v="10"/>
    <n v="0"/>
    <n v="0"/>
    <n v="0"/>
    <n v="0"/>
    <n v="5"/>
    <n v="6.1"/>
    <n v="5"/>
    <n v="24.4"/>
    <n v="144"/>
    <n v="139"/>
    <n v="144"/>
    <n v="417"/>
    <n v="0"/>
    <n v="200"/>
    <n v="0"/>
    <n v="200"/>
    <n v="0"/>
    <n v="0"/>
    <n v="0"/>
    <n v="0"/>
    <n v="144"/>
    <n v="154.25"/>
    <n v="144"/>
    <n v="617"/>
    <n v="440"/>
    <n v="438"/>
    <n v="440"/>
    <n v="438"/>
    <n v="1"/>
    <n v="2"/>
    <n v="1"/>
    <n v="2"/>
    <n v="0"/>
    <n v="0"/>
    <n v="0"/>
    <n v="0"/>
    <n v="441"/>
    <n v="440"/>
    <n v="441"/>
    <n v="440"/>
    <n v="5"/>
    <n v="5"/>
    <n v="2200"/>
    <n v="2190"/>
    <n v="3"/>
    <n v="3.8"/>
    <n v="3"/>
    <n v="7.6"/>
    <n v="0"/>
    <n v="0"/>
    <n v="0"/>
    <n v="0"/>
    <n v="4.9954648526077099"/>
    <n v="4.9945454545454542"/>
    <n v="2203"/>
    <n v="2197.6"/>
    <n v="144"/>
    <n v="139"/>
    <n v="63360"/>
    <n v="60882"/>
    <n v="80"/>
    <n v="78"/>
    <n v="80"/>
    <n v="156"/>
    <n v="0"/>
    <n v="0"/>
    <n v="0"/>
    <n v="0"/>
    <n v="143.85487528344672"/>
    <n v="138.72272727272727"/>
    <n v="63440"/>
    <n v="61038"/>
    <n v="442"/>
    <n v="444"/>
    <n v="442"/>
    <n v="444"/>
    <n v="4.995475113122172"/>
    <n v="5.0045045045045047"/>
    <n v="2208"/>
    <n v="2222"/>
    <n v="143.8552036199095"/>
    <n v="138.86261261261262"/>
    <n v="63584"/>
    <n v="61655.000000000007"/>
    <n v="252"/>
    <n v="265"/>
    <n v="252"/>
    <n v="265"/>
    <n v="278"/>
    <n v="309"/>
    <n v="278"/>
    <n v="309"/>
    <n v="14"/>
    <n v="6"/>
    <n v="14"/>
    <n v="6"/>
    <n v="544"/>
    <n v="580"/>
    <n v="544"/>
    <n v="580"/>
    <n v="3.8"/>
    <n v="3.4"/>
    <n v="957.59999999999991"/>
    <n v="901"/>
    <n v="2.1"/>
    <n v="2.1"/>
    <n v="583.80000000000007"/>
    <n v="648.9"/>
    <n v="3"/>
    <n v="4"/>
    <n v="42"/>
    <n v="24"/>
    <n v="2.9106617647058823"/>
    <n v="2.7136206896551727"/>
    <n v="1583.4"/>
    <n v="1573.9"/>
    <n v="94"/>
    <n v="86"/>
    <n v="23688"/>
    <n v="22790"/>
    <n v="46"/>
    <n v="45"/>
    <n v="12788"/>
    <n v="13905"/>
    <n v="53"/>
    <n v="69"/>
    <n v="742"/>
    <n v="414"/>
    <n v="68.415441176470594"/>
    <n v="63.981034482758623"/>
    <n v="37218"/>
    <n v="37109"/>
    <n v="135"/>
    <n v="107"/>
    <n v="135"/>
    <n v="107"/>
    <n v="1.4"/>
    <n v="1.4"/>
    <n v="189"/>
    <n v="149.79999999999998"/>
    <n v="54"/>
    <n v="55.7"/>
    <n v="7290"/>
    <n v="5959.9000000000005"/>
    <n v="693"/>
    <n v="706"/>
    <n v="693"/>
    <n v="706"/>
    <n v="3162.6"/>
    <n v="3105.4"/>
    <n v="87192"/>
    <n v="84089"/>
    <n v="279"/>
    <n v="312"/>
    <n v="279"/>
    <n v="312"/>
    <n v="586.80000000000007"/>
    <n v="666.5"/>
    <n v="12868"/>
    <n v="14261"/>
    <n v="972"/>
    <n v="1018"/>
    <n v="972"/>
    <n v="1018"/>
    <n v="3749.4"/>
    <n v="3771.9"/>
    <n v="100060"/>
    <n v="98350"/>
    <n v="14"/>
    <n v="6"/>
    <n v="14"/>
    <n v="6"/>
    <n v="42"/>
    <n v="24"/>
    <n v="742"/>
    <n v="414"/>
    <n v="3980.4"/>
    <n v="3945.7000000000003"/>
    <n v="108092"/>
    <n v="104723.9"/>
  </r>
  <r>
    <x v="9"/>
    <s v="Elizabeth City State University "/>
    <m/>
    <n v="198507"/>
    <x v="6"/>
    <n v="306"/>
    <n v="259"/>
    <n v="0"/>
    <n v="1"/>
    <n v="306"/>
    <n v="258"/>
    <n v="120"/>
    <n v="120"/>
    <n v="306"/>
    <n v="258"/>
    <n v="306"/>
    <n v="258"/>
    <n v="6"/>
    <n v="2"/>
    <n v="6"/>
    <n v="2"/>
    <n v="0"/>
    <n v="0"/>
    <n v="0"/>
    <n v="0"/>
    <n v="0"/>
    <n v="0"/>
    <n v="0"/>
    <n v="0"/>
    <n v="6"/>
    <n v="2"/>
    <n v="6"/>
    <n v="2"/>
    <n v="4.8"/>
    <n v="4"/>
    <n v="28.799999999999997"/>
    <n v="8"/>
    <n v="0"/>
    <n v="0"/>
    <n v="0"/>
    <n v="0"/>
    <n v="0"/>
    <n v="0"/>
    <n v="0"/>
    <n v="0"/>
    <n v="4.8"/>
    <n v="4"/>
    <n v="28.799999999999997"/>
    <n v="8"/>
    <n v="166"/>
    <n v="132"/>
    <n v="996"/>
    <n v="264"/>
    <n v="0"/>
    <n v="0"/>
    <n v="0"/>
    <n v="0"/>
    <n v="0"/>
    <n v="0"/>
    <n v="0"/>
    <n v="0"/>
    <n v="166"/>
    <n v="132"/>
    <n v="996"/>
    <n v="264"/>
    <n v="192"/>
    <n v="163"/>
    <n v="192"/>
    <n v="163"/>
    <n v="1"/>
    <n v="0"/>
    <n v="1"/>
    <n v="0"/>
    <n v="0"/>
    <n v="0"/>
    <n v="0"/>
    <n v="0"/>
    <n v="193"/>
    <n v="163"/>
    <n v="193"/>
    <n v="163"/>
    <n v="4.7"/>
    <n v="5"/>
    <n v="902.40000000000009"/>
    <n v="815"/>
    <n v="8"/>
    <n v="0"/>
    <n v="8"/>
    <n v="0"/>
    <n v="0"/>
    <n v="0"/>
    <n v="0"/>
    <n v="0"/>
    <n v="4.7170984455958553"/>
    <n v="5"/>
    <n v="910.40000000000009"/>
    <n v="815"/>
    <n v="147"/>
    <n v="152"/>
    <n v="28224"/>
    <n v="24776"/>
    <n v="217"/>
    <n v="0"/>
    <n v="217"/>
    <n v="0"/>
    <n v="0"/>
    <n v="0"/>
    <n v="0"/>
    <n v="0"/>
    <n v="147.36269430051814"/>
    <n v="152"/>
    <n v="28441"/>
    <n v="24776"/>
    <n v="199"/>
    <n v="165"/>
    <n v="199"/>
    <n v="165"/>
    <n v="4.7195979899497491"/>
    <n v="4.9878787878787882"/>
    <n v="939.2"/>
    <n v="823.00000000000011"/>
    <n v="147.9246231155779"/>
    <n v="151.75757575757575"/>
    <n v="29437.000000000004"/>
    <n v="25040"/>
    <n v="97"/>
    <n v="79"/>
    <n v="97"/>
    <n v="79"/>
    <n v="8"/>
    <n v="12"/>
    <n v="8"/>
    <n v="12"/>
    <n v="0"/>
    <n v="0"/>
    <n v="0"/>
    <n v="0"/>
    <n v="105"/>
    <n v="91"/>
    <n v="105"/>
    <n v="91"/>
    <n v="3.8"/>
    <n v="3.8"/>
    <n v="368.59999999999997"/>
    <n v="300.2"/>
    <n v="4.5999999999999996"/>
    <n v="4.7"/>
    <n v="36.799999999999997"/>
    <n v="56.400000000000006"/>
    <n v="0"/>
    <n v="0"/>
    <n v="0"/>
    <n v="0"/>
    <n v="3.8609523809523809"/>
    <n v="3.918681318681319"/>
    <n v="405.4"/>
    <n v="356.6"/>
    <n v="110"/>
    <n v="107"/>
    <n v="10670"/>
    <n v="8453"/>
    <n v="92"/>
    <n v="88"/>
    <n v="736"/>
    <n v="1056"/>
    <n v="0"/>
    <n v="0"/>
    <n v="0"/>
    <n v="0"/>
    <n v="108.62857142857143"/>
    <n v="104.49450549450549"/>
    <n v="11406"/>
    <n v="9509"/>
    <n v="2"/>
    <n v="2"/>
    <n v="2"/>
    <n v="2"/>
    <n v="8.3000000000000007"/>
    <n v="9.5"/>
    <n v="16.600000000000001"/>
    <n v="19"/>
    <n v="155.5"/>
    <n v="180"/>
    <n v="311"/>
    <n v="360"/>
    <n v="295"/>
    <n v="244"/>
    <n v="295"/>
    <n v="244"/>
    <n v="1299.8"/>
    <n v="1123.2"/>
    <n v="39890"/>
    <n v="33493"/>
    <n v="9"/>
    <n v="12"/>
    <n v="9"/>
    <n v="12"/>
    <n v="44.8"/>
    <n v="56.400000000000006"/>
    <n v="953"/>
    <n v="1056"/>
    <n v="304"/>
    <n v="256"/>
    <n v="304"/>
    <n v="256"/>
    <n v="1344.6"/>
    <n v="1179.6000000000001"/>
    <n v="40843"/>
    <n v="34549"/>
    <n v="0"/>
    <n v="0"/>
    <n v="0"/>
    <n v="0"/>
    <s v=""/>
    <s v=""/>
    <s v=""/>
    <s v=""/>
    <n v="1361.1999999999998"/>
    <n v="1198.6000000000001"/>
    <n v="41154"/>
    <n v="34909"/>
  </r>
  <r>
    <x v="9"/>
    <s v="University of North Carolina at Asheville"/>
    <m/>
    <n v="199111"/>
    <x v="6"/>
    <n v="763"/>
    <n v="771"/>
    <n v="15"/>
    <n v="18"/>
    <n v="748"/>
    <n v="753"/>
    <n v="120"/>
    <n v="120"/>
    <n v="748"/>
    <n v="753"/>
    <n v="748"/>
    <n v="753"/>
    <n v="2"/>
    <n v="1"/>
    <n v="2"/>
    <n v="1"/>
    <n v="0"/>
    <n v="0"/>
    <n v="0"/>
    <n v="0"/>
    <n v="0"/>
    <n v="0"/>
    <n v="0"/>
    <n v="0"/>
    <n v="2"/>
    <n v="1"/>
    <n v="2"/>
    <n v="1"/>
    <n v="5.5"/>
    <n v="5"/>
    <n v="11"/>
    <n v="5"/>
    <n v="0"/>
    <n v="0"/>
    <n v="0"/>
    <n v="0"/>
    <n v="0"/>
    <n v="0"/>
    <n v="0"/>
    <n v="0"/>
    <n v="5.5"/>
    <n v="5"/>
    <n v="11"/>
    <n v="5"/>
    <n v="170"/>
    <n v="131"/>
    <n v="340"/>
    <n v="131"/>
    <n v="0"/>
    <n v="0"/>
    <n v="0"/>
    <n v="0"/>
    <n v="0"/>
    <n v="0"/>
    <n v="0"/>
    <n v="0"/>
    <n v="170"/>
    <n v="131"/>
    <n v="340"/>
    <n v="131"/>
    <n v="385"/>
    <n v="353"/>
    <n v="385"/>
    <n v="353"/>
    <n v="3"/>
    <n v="2"/>
    <n v="3"/>
    <n v="2"/>
    <n v="0"/>
    <n v="0"/>
    <n v="0"/>
    <n v="0"/>
    <n v="388"/>
    <n v="355"/>
    <n v="388"/>
    <n v="355"/>
    <n v="4.5999999999999996"/>
    <n v="4.5"/>
    <n v="1770.9999999999998"/>
    <n v="1588.5"/>
    <n v="5"/>
    <n v="7"/>
    <n v="15"/>
    <n v="14"/>
    <n v="0"/>
    <n v="0"/>
    <n v="0"/>
    <n v="0"/>
    <n v="4.6030927835051543"/>
    <n v="4.5140845070422539"/>
    <n v="1785.9999999999998"/>
    <n v="1602.5000000000002"/>
    <n v="126"/>
    <n v="125"/>
    <n v="48510"/>
    <n v="44125"/>
    <n v="125"/>
    <n v="138"/>
    <n v="375"/>
    <n v="276"/>
    <n v="0"/>
    <n v="0"/>
    <n v="0"/>
    <n v="0"/>
    <n v="125.99226804123711"/>
    <n v="125.07323943661972"/>
    <n v="48885"/>
    <n v="44401"/>
    <n v="390"/>
    <n v="356"/>
    <n v="390"/>
    <n v="356"/>
    <n v="4.6076923076923073"/>
    <n v="4.5154494382022481"/>
    <n v="1796.9999999999998"/>
    <n v="1607.5000000000002"/>
    <n v="126.21794871794872"/>
    <n v="125.08988764044943"/>
    <n v="49225"/>
    <n v="44532"/>
    <n v="318"/>
    <n v="342"/>
    <n v="318"/>
    <n v="342"/>
    <n v="32"/>
    <n v="44"/>
    <n v="32"/>
    <n v="44"/>
    <n v="2"/>
    <n v="1"/>
    <n v="2"/>
    <n v="1"/>
    <n v="352"/>
    <n v="387"/>
    <n v="352"/>
    <n v="387"/>
    <n v="3.4"/>
    <n v="3.5"/>
    <n v="1081.2"/>
    <n v="1197"/>
    <n v="4"/>
    <n v="4.3"/>
    <n v="128"/>
    <n v="189.2"/>
    <n v="6.8"/>
    <n v="3"/>
    <n v="13.6"/>
    <n v="3"/>
    <n v="3.4738636363636362"/>
    <n v="3.5896640826873387"/>
    <n v="1222.8"/>
    <n v="1389.2"/>
    <n v="87"/>
    <n v="89"/>
    <n v="27666"/>
    <n v="30438"/>
    <n v="80"/>
    <n v="77"/>
    <n v="2560"/>
    <n v="3388"/>
    <n v="91"/>
    <n v="76"/>
    <n v="182"/>
    <n v="76"/>
    <n v="86.38636363636364"/>
    <n v="87.602067183462538"/>
    <n v="30408"/>
    <n v="33902"/>
    <n v="6"/>
    <n v="10"/>
    <n v="6"/>
    <n v="10"/>
    <n v="3.8"/>
    <n v="5.4"/>
    <n v="22.799999999999997"/>
    <n v="54"/>
    <n v="78.7"/>
    <n v="116.3"/>
    <n v="472.20000000000005"/>
    <n v="1163"/>
    <n v="705"/>
    <n v="696"/>
    <n v="705"/>
    <n v="696"/>
    <n v="2863.2"/>
    <n v="2790.5"/>
    <n v="76516"/>
    <n v="74694"/>
    <n v="35"/>
    <n v="46"/>
    <n v="35"/>
    <n v="46"/>
    <n v="143"/>
    <n v="203.2"/>
    <n v="2935"/>
    <n v="3664"/>
    <n v="740"/>
    <n v="742"/>
    <n v="740"/>
    <n v="742"/>
    <n v="3006.2"/>
    <n v="2993.7"/>
    <n v="79451"/>
    <n v="78358"/>
    <n v="2"/>
    <n v="1"/>
    <n v="2"/>
    <n v="1"/>
    <n v="13.6"/>
    <n v="3"/>
    <n v="182"/>
    <n v="76"/>
    <n v="3042.6"/>
    <n v="3050.7000000000003"/>
    <n v="80105.2"/>
    <n v="79597"/>
  </r>
  <r>
    <x v="9"/>
    <s v="Alamance Community College"/>
    <m/>
    <n v="199786"/>
    <x v="8"/>
    <n v="528"/>
    <n v="531"/>
    <n v="50"/>
    <n v="22"/>
    <n v="478"/>
    <n v="509"/>
    <m/>
    <m/>
    <n v="478"/>
    <n v="509"/>
    <n v="19"/>
    <n v="0"/>
    <n v="8"/>
    <n v="26"/>
    <n v="0"/>
    <n v="0"/>
    <n v="14"/>
    <n v="25"/>
    <n v="0"/>
    <n v="0"/>
    <m/>
    <m/>
    <n v="0"/>
    <n v="0"/>
    <n v="22"/>
    <n v="51"/>
    <n v="0"/>
    <n v="0"/>
    <n v="0.560606060606061"/>
    <n v="1.02614379084967"/>
    <n v="4.484848484848488"/>
    <n v="26.679738562091419"/>
    <n v="2.6666666666666701"/>
    <n v="1.3921568627451"/>
    <n v="37.333333333333378"/>
    <n v="34.803921568627501"/>
    <m/>
    <m/>
    <n v="0"/>
    <n v="0"/>
    <n v="1.9008264462809941"/>
    <n v="1.2055619633474297"/>
    <n v="41.81818181818187"/>
    <n v="61.483660130718917"/>
    <m/>
    <m/>
    <n v="0"/>
    <n v="0"/>
    <m/>
    <m/>
    <n v="0"/>
    <n v="0"/>
    <m/>
    <m/>
    <n v="0"/>
    <n v="0"/>
    <n v="0"/>
    <n v="0"/>
    <n v="0"/>
    <n v="0"/>
    <n v="33"/>
    <n v="40"/>
    <n v="0"/>
    <n v="0"/>
    <n v="19"/>
    <n v="27"/>
    <n v="19"/>
    <n v="0"/>
    <m/>
    <m/>
    <n v="0"/>
    <n v="0"/>
    <n v="52"/>
    <n v="67"/>
    <n v="52"/>
    <n v="0"/>
    <n v="1.8333333333333299"/>
    <n v="1.5771144278607001"/>
    <n v="60.499999999999886"/>
    <n v="63.084577114428001"/>
    <n v="1.2692307692307701"/>
    <n v="2.08457711442786"/>
    <n v="24.115384615384631"/>
    <n v="56.283582089552219"/>
    <m/>
    <m/>
    <n v="0"/>
    <n v="0"/>
    <n v="1.6272189349112407"/>
    <n v="1.7816143164773166"/>
    <n v="84.615384615384514"/>
    <n v="119.36815920398021"/>
    <m/>
    <m/>
    <n v="0"/>
    <n v="0"/>
    <n v="20"/>
    <m/>
    <n v="380"/>
    <n v="0"/>
    <m/>
    <m/>
    <n v="0"/>
    <n v="0"/>
    <n v="7.3076923076923075"/>
    <n v="0"/>
    <n v="380"/>
    <n v="0"/>
    <n v="74"/>
    <n v="118"/>
    <n v="52"/>
    <n v="0"/>
    <n v="1.708561708561708"/>
    <n v="1.5326425367347385"/>
    <n v="126.43356643356638"/>
    <n v="180.85181933469914"/>
    <n v="7.3076923076923075"/>
    <n v="0"/>
    <n v="380"/>
    <n v="0"/>
    <n v="253"/>
    <n v="226"/>
    <n v="0"/>
    <n v="0"/>
    <n v="151"/>
    <n v="165"/>
    <n v="0"/>
    <n v="0"/>
    <m/>
    <m/>
    <n v="0"/>
    <n v="0"/>
    <n v="404"/>
    <n v="391"/>
    <n v="0"/>
    <n v="0"/>
    <n v="2.4735973597359799"/>
    <n v="2.1670929241261701"/>
    <n v="625.82013201320297"/>
    <n v="489.76300085251444"/>
    <n v="2.3745874587458702"/>
    <n v="2.5464620630860999"/>
    <n v="358.56270627062639"/>
    <n v="420.16624040920647"/>
    <m/>
    <m/>
    <n v="0"/>
    <n v="0"/>
    <n v="2.4365911838708647"/>
    <n v="2.3271847602601556"/>
    <n v="984.3828382838293"/>
    <n v="909.9292412617209"/>
    <m/>
    <m/>
    <n v="0"/>
    <n v="0"/>
    <m/>
    <m/>
    <n v="0"/>
    <n v="0"/>
    <m/>
    <m/>
    <n v="0"/>
    <n v="0"/>
    <n v="0"/>
    <n v="0"/>
    <n v="0"/>
    <n v="0"/>
    <m/>
    <m/>
    <n v="0"/>
    <n v="0"/>
    <m/>
    <m/>
    <n v="0"/>
    <n v="0"/>
    <m/>
    <m/>
    <n v="0"/>
    <n v="0"/>
    <n v="294"/>
    <n v="292"/>
    <n v="0"/>
    <n v="0"/>
    <n v="690.80498049805135"/>
    <n v="579.5273165290339"/>
    <s v=""/>
    <s v=""/>
    <n v="184"/>
    <n v="217"/>
    <n v="19"/>
    <n v="0"/>
    <n v="420.01142421934441"/>
    <n v="511.25374406738615"/>
    <n v="380"/>
    <n v="0"/>
    <n v="478"/>
    <n v="509"/>
    <n v="19"/>
    <n v="0"/>
    <n v="1110.8164047173957"/>
    <n v="1090.78106059642"/>
    <n v="380"/>
    <s v=""/>
    <n v="0"/>
    <n v="0"/>
    <n v="0"/>
    <n v="0"/>
    <s v=""/>
    <s v=""/>
    <s v=""/>
    <s v=""/>
    <n v="1110.8164047173957"/>
    <n v="1090.78106059642"/>
    <n v="380"/>
    <s v=""/>
  </r>
  <r>
    <x v="9"/>
    <s v="Asheville-Buncombe Technical Community College"/>
    <m/>
    <n v="197887"/>
    <x v="7"/>
    <n v="1218"/>
    <n v="904"/>
    <n v="240"/>
    <n v="64"/>
    <n v="978"/>
    <n v="840"/>
    <m/>
    <m/>
    <n v="978"/>
    <n v="840"/>
    <n v="40"/>
    <n v="0"/>
    <n v="14"/>
    <n v="17"/>
    <n v="0"/>
    <n v="0"/>
    <n v="21"/>
    <n v="66"/>
    <n v="0"/>
    <n v="0"/>
    <m/>
    <m/>
    <n v="0"/>
    <n v="0"/>
    <n v="35"/>
    <n v="83"/>
    <n v="0"/>
    <n v="0"/>
    <n v="1.2"/>
    <n v="0.41365461847389501"/>
    <n v="16.8"/>
    <n v="7.0321285140562155"/>
    <n v="2.4"/>
    <n v="3.0281124497991998"/>
    <n v="50.4"/>
    <n v="199.85542168674718"/>
    <m/>
    <m/>
    <n v="0"/>
    <n v="0"/>
    <n v="1.9200000000000002"/>
    <n v="2.4926210867566674"/>
    <n v="67.2"/>
    <n v="206.88755020080339"/>
    <m/>
    <m/>
    <n v="0"/>
    <n v="0"/>
    <m/>
    <m/>
    <n v="0"/>
    <n v="0"/>
    <m/>
    <m/>
    <n v="0"/>
    <n v="0"/>
    <n v="0"/>
    <n v="0"/>
    <n v="0"/>
    <n v="0"/>
    <n v="55"/>
    <n v="43"/>
    <n v="0"/>
    <n v="0"/>
    <n v="40"/>
    <n v="57"/>
    <n v="40"/>
    <n v="0"/>
    <m/>
    <m/>
    <n v="0"/>
    <n v="0"/>
    <n v="95"/>
    <n v="100"/>
    <n v="95"/>
    <n v="0"/>
    <n v="1.5157894736842099"/>
    <n v="1.13666666666667"/>
    <n v="83.368421052631547"/>
    <n v="48.876666666666814"/>
    <n v="1.53684210526316"/>
    <n v="2.2999999999999998"/>
    <n v="61.4736842105264"/>
    <n v="131.1"/>
    <m/>
    <m/>
    <n v="0"/>
    <n v="0"/>
    <n v="1.5246537396121889"/>
    <n v="1.7997666666666681"/>
    <n v="144.84210526315795"/>
    <n v="179.9766666666668"/>
    <m/>
    <m/>
    <n v="0"/>
    <n v="0"/>
    <n v="39"/>
    <m/>
    <n v="1560"/>
    <n v="0"/>
    <m/>
    <m/>
    <n v="0"/>
    <n v="0"/>
    <n v="16.421052631578949"/>
    <n v="0"/>
    <n v="1560.0000000000002"/>
    <n v="0"/>
    <n v="130"/>
    <n v="183"/>
    <n v="95"/>
    <n v="0"/>
    <n v="1.6310931174089074"/>
    <n v="2.1140121140298915"/>
    <n v="212.04210526315796"/>
    <n v="386.86421686747013"/>
    <n v="16.421052631578949"/>
    <n v="0"/>
    <n v="1560.0000000000002"/>
    <n v="0"/>
    <n v="377"/>
    <n v="266"/>
    <n v="0"/>
    <n v="0"/>
    <n v="471"/>
    <n v="391"/>
    <n v="0"/>
    <n v="0"/>
    <m/>
    <m/>
    <n v="0"/>
    <n v="0"/>
    <n v="848"/>
    <n v="657"/>
    <n v="0"/>
    <n v="0"/>
    <n v="1.71344339622641"/>
    <n v="1.4348046676813799"/>
    <n v="645.96816037735653"/>
    <n v="381.65804160324706"/>
    <n v="3.1010220125786199"/>
    <n v="3.0223236935565798"/>
    <n v="1460.58136792453"/>
    <n v="1181.7285641806227"/>
    <m/>
    <m/>
    <n v="0"/>
    <n v="0"/>
    <n v="2.4841385946956205"/>
    <n v="2.3795838748612934"/>
    <n v="2106.5495283018863"/>
    <n v="1563.3866057838698"/>
    <m/>
    <m/>
    <n v="0"/>
    <n v="0"/>
    <m/>
    <m/>
    <n v="0"/>
    <n v="0"/>
    <m/>
    <m/>
    <n v="0"/>
    <n v="0"/>
    <n v="0"/>
    <n v="0"/>
    <n v="0"/>
    <n v="0"/>
    <m/>
    <m/>
    <n v="0"/>
    <n v="0"/>
    <m/>
    <m/>
    <n v="0"/>
    <n v="0"/>
    <m/>
    <m/>
    <n v="0"/>
    <n v="0"/>
    <n v="446"/>
    <n v="326"/>
    <n v="0"/>
    <n v="0"/>
    <n v="746.13658142998804"/>
    <n v="437.56683678397007"/>
    <s v=""/>
    <s v=""/>
    <n v="532"/>
    <n v="514"/>
    <n v="40"/>
    <n v="0"/>
    <n v="1572.4550521350563"/>
    <n v="1512.6839858673698"/>
    <n v="1560"/>
    <n v="0"/>
    <n v="978"/>
    <n v="840"/>
    <n v="40"/>
    <n v="0"/>
    <n v="2318.5916335650445"/>
    <n v="1950.2508226513398"/>
    <n v="1560"/>
    <s v=""/>
    <n v="0"/>
    <n v="0"/>
    <n v="0"/>
    <n v="0"/>
    <s v=""/>
    <s v=""/>
    <s v=""/>
    <s v=""/>
    <n v="2318.5916335650445"/>
    <n v="1950.2508226513398"/>
    <n v="1560.0000000000002"/>
    <s v=""/>
  </r>
  <r>
    <x v="9"/>
    <s v="Beaufort County Community College "/>
    <m/>
    <n v="197966"/>
    <x v="9"/>
    <n v="316"/>
    <n v="263"/>
    <n v="60"/>
    <n v="51"/>
    <n v="256"/>
    <n v="212"/>
    <m/>
    <m/>
    <n v="256"/>
    <n v="212"/>
    <n v="24"/>
    <n v="0"/>
    <n v="3"/>
    <n v="7"/>
    <n v="0"/>
    <n v="0"/>
    <n v="50"/>
    <n v="37"/>
    <n v="0"/>
    <n v="0"/>
    <m/>
    <m/>
    <n v="0"/>
    <n v="0"/>
    <n v="53"/>
    <n v="44"/>
    <n v="0"/>
    <n v="0"/>
    <n v="3.7735849056603203E-2"/>
    <n v="0.37121212121212099"/>
    <n v="0.1132075471698096"/>
    <n v="2.5984848484848468"/>
    <n v="3.1698113207547198"/>
    <n v="3.0909090909090899"/>
    <n v="158.49056603773599"/>
    <n v="114.36363636363633"/>
    <m/>
    <m/>
    <n v="0"/>
    <n v="0"/>
    <n v="2.9925240299038833"/>
    <n v="2.6582300275482087"/>
    <n v="158.60377358490581"/>
    <n v="116.96212121212119"/>
    <m/>
    <m/>
    <n v="0"/>
    <n v="0"/>
    <m/>
    <m/>
    <n v="0"/>
    <n v="0"/>
    <m/>
    <m/>
    <n v="0"/>
    <n v="0"/>
    <n v="0"/>
    <n v="0"/>
    <n v="0"/>
    <n v="0"/>
    <n v="18"/>
    <n v="8"/>
    <n v="0"/>
    <n v="0"/>
    <n v="24"/>
    <n v="19"/>
    <n v="24"/>
    <n v="0"/>
    <m/>
    <m/>
    <n v="0"/>
    <n v="0"/>
    <n v="42"/>
    <n v="27"/>
    <n v="42"/>
    <n v="0"/>
    <n v="1.2619047619047601"/>
    <n v="0.92592592592592604"/>
    <n v="22.71428571428568"/>
    <n v="7.4074074074074083"/>
    <n v="1.4126984126984099"/>
    <n v="2.67901234567901"/>
    <n v="33.904761904761841"/>
    <n v="50.901234567901191"/>
    <m/>
    <m/>
    <n v="0"/>
    <n v="0"/>
    <n v="1.3480725623582743"/>
    <n v="2.1595793324188373"/>
    <n v="56.619047619047521"/>
    <n v="58.308641975308603"/>
    <m/>
    <m/>
    <n v="0"/>
    <n v="0"/>
    <n v="26"/>
    <m/>
    <n v="624"/>
    <n v="0"/>
    <m/>
    <m/>
    <n v="0"/>
    <n v="0"/>
    <n v="14.857142857142858"/>
    <n v="0"/>
    <n v="624"/>
    <n v="0"/>
    <n v="95"/>
    <n v="71"/>
    <n v="42"/>
    <n v="0"/>
    <n v="2.2655033810942458"/>
    <n v="2.468602298414504"/>
    <n v="215.22282120395334"/>
    <n v="175.27076318742979"/>
    <n v="14.857142857142858"/>
    <n v="0"/>
    <n v="624"/>
    <n v="0"/>
    <n v="79"/>
    <n v="70"/>
    <n v="0"/>
    <n v="0"/>
    <n v="82"/>
    <n v="71"/>
    <n v="0"/>
    <n v="0"/>
    <m/>
    <m/>
    <n v="0"/>
    <n v="0"/>
    <n v="161"/>
    <n v="141"/>
    <n v="0"/>
    <n v="0"/>
    <n v="1.93581780538302"/>
    <n v="1.7423167848699801"/>
    <n v="152.92960662525857"/>
    <n v="121.96217494089861"/>
    <n v="3.2422360248447202"/>
    <n v="2.9716312056737499"/>
    <n v="265.86335403726707"/>
    <n v="210.98581560283625"/>
    <m/>
    <m/>
    <n v="0"/>
    <n v="0"/>
    <n v="2.6011985134318363"/>
    <n v="2.3613332662676232"/>
    <n v="418.79296066252562"/>
    <n v="332.94799054373487"/>
    <m/>
    <m/>
    <n v="0"/>
    <n v="0"/>
    <m/>
    <m/>
    <n v="0"/>
    <n v="0"/>
    <m/>
    <m/>
    <n v="0"/>
    <n v="0"/>
    <n v="0"/>
    <n v="0"/>
    <n v="0"/>
    <n v="0"/>
    <m/>
    <m/>
    <n v="0"/>
    <n v="0"/>
    <m/>
    <m/>
    <n v="0"/>
    <n v="0"/>
    <m/>
    <m/>
    <n v="0"/>
    <n v="0"/>
    <n v="100"/>
    <n v="85"/>
    <n v="0"/>
    <n v="0"/>
    <n v="175.75709988671406"/>
    <n v="131.96806719679086"/>
    <s v=""/>
    <s v=""/>
    <n v="156"/>
    <n v="127"/>
    <n v="24"/>
    <n v="0"/>
    <n v="458.2586819797649"/>
    <n v="376.25068653437381"/>
    <n v="624"/>
    <n v="0"/>
    <n v="256"/>
    <n v="212"/>
    <n v="24"/>
    <n v="0"/>
    <n v="634.01578186647896"/>
    <n v="508.21875373116467"/>
    <n v="624"/>
    <s v=""/>
    <n v="0"/>
    <n v="0"/>
    <n v="0"/>
    <n v="0"/>
    <s v=""/>
    <s v=""/>
    <s v=""/>
    <s v=""/>
    <n v="634.01578186647896"/>
    <n v="508.21875373116467"/>
    <n v="624"/>
    <s v=""/>
  </r>
  <r>
    <x v="9"/>
    <s v="Bladen Community College"/>
    <m/>
    <n v="198011"/>
    <x v="9"/>
    <n v="123"/>
    <n v="178"/>
    <n v="14"/>
    <n v="19"/>
    <n v="109"/>
    <n v="159"/>
    <m/>
    <m/>
    <n v="109"/>
    <n v="159"/>
    <n v="5"/>
    <n v="0"/>
    <n v="3"/>
    <n v="7"/>
    <n v="0"/>
    <n v="0"/>
    <n v="7"/>
    <n v="16"/>
    <n v="0"/>
    <n v="0"/>
    <m/>
    <m/>
    <n v="0"/>
    <n v="0"/>
    <n v="10"/>
    <n v="23"/>
    <n v="0"/>
    <n v="0"/>
    <n v="0.7"/>
    <n v="0.623188405797102"/>
    <n v="2.0999999999999996"/>
    <n v="4.3623188405797144"/>
    <n v="1.7"/>
    <n v="2.5652173913043499"/>
    <n v="11.9"/>
    <n v="41.043478260869598"/>
    <m/>
    <m/>
    <n v="0"/>
    <n v="0"/>
    <n v="1.4"/>
    <n v="1.9741650913673612"/>
    <n v="14"/>
    <n v="45.405797101449309"/>
    <m/>
    <m/>
    <n v="0"/>
    <n v="0"/>
    <m/>
    <m/>
    <n v="0"/>
    <n v="0"/>
    <m/>
    <m/>
    <n v="0"/>
    <n v="0"/>
    <n v="0"/>
    <n v="0"/>
    <n v="0"/>
    <n v="0"/>
    <n v="18"/>
    <n v="24"/>
    <n v="0"/>
    <n v="0"/>
    <n v="5"/>
    <n v="20"/>
    <n v="5"/>
    <n v="0"/>
    <m/>
    <m/>
    <n v="0"/>
    <n v="0"/>
    <n v="23"/>
    <n v="44"/>
    <n v="23"/>
    <n v="0"/>
    <n v="1.9420289855072499"/>
    <n v="1.8030303030303001"/>
    <n v="34.956521739130501"/>
    <n v="43.272727272727202"/>
    <n v="0.98550724637681197"/>
    <n v="2.0227272727272698"/>
    <n v="4.9275362318840603"/>
    <n v="40.454545454545396"/>
    <m/>
    <m/>
    <n v="0"/>
    <n v="0"/>
    <n v="1.7340894770006332"/>
    <n v="1.9028925619834682"/>
    <n v="39.884057971014563"/>
    <n v="83.727272727272606"/>
    <m/>
    <m/>
    <n v="0"/>
    <n v="0"/>
    <n v="5"/>
    <m/>
    <n v="25"/>
    <n v="0"/>
    <m/>
    <m/>
    <n v="0"/>
    <n v="0"/>
    <n v="1.0869565217391304"/>
    <n v="0"/>
    <n v="25"/>
    <n v="0"/>
    <n v="33"/>
    <n v="67"/>
    <n v="23"/>
    <n v="0"/>
    <n v="1.6328502415458959"/>
    <n v="1.927359251174954"/>
    <n v="53.884057971014563"/>
    <n v="129.13306982872191"/>
    <n v="1.0869565217391304"/>
    <n v="0"/>
    <n v="25"/>
    <n v="0"/>
    <n v="56"/>
    <n v="65"/>
    <n v="0"/>
    <n v="0"/>
    <n v="20"/>
    <n v="27"/>
    <n v="0"/>
    <n v="0"/>
    <m/>
    <m/>
    <n v="0"/>
    <n v="0"/>
    <n v="76"/>
    <n v="92"/>
    <n v="0"/>
    <n v="0"/>
    <n v="3.3640350877193002"/>
    <n v="2.9239130434782599"/>
    <n v="188.3859649122808"/>
    <n v="190.05434782608688"/>
    <n v="1.3508771929824599"/>
    <n v="1.5942028985507199"/>
    <n v="27.017543859649198"/>
    <n v="43.043478260869442"/>
    <m/>
    <m/>
    <n v="0"/>
    <n v="0"/>
    <n v="2.8342566943675003"/>
    <n v="2.5336720226843079"/>
    <n v="215.40350877193003"/>
    <n v="233.09782608695633"/>
    <m/>
    <m/>
    <n v="0"/>
    <n v="0"/>
    <m/>
    <m/>
    <n v="0"/>
    <n v="0"/>
    <m/>
    <m/>
    <n v="0"/>
    <n v="0"/>
    <n v="0"/>
    <n v="0"/>
    <n v="0"/>
    <n v="0"/>
    <m/>
    <m/>
    <n v="0"/>
    <n v="0"/>
    <m/>
    <m/>
    <n v="0"/>
    <n v="0"/>
    <m/>
    <m/>
    <n v="0"/>
    <n v="0"/>
    <n v="77"/>
    <n v="96"/>
    <n v="0"/>
    <n v="0"/>
    <n v="225.44248665141129"/>
    <n v="237.6893939393938"/>
    <s v=""/>
    <s v=""/>
    <n v="32"/>
    <n v="63"/>
    <n v="5"/>
    <n v="0"/>
    <n v="43.845080091533262"/>
    <n v="124.54150197628445"/>
    <n v="25"/>
    <n v="0"/>
    <n v="109"/>
    <n v="159"/>
    <n v="5"/>
    <n v="0"/>
    <n v="269.28756674294453"/>
    <n v="362.23089591567827"/>
    <n v="25"/>
    <s v=""/>
    <n v="0"/>
    <n v="0"/>
    <n v="0"/>
    <n v="0"/>
    <s v=""/>
    <s v=""/>
    <s v=""/>
    <s v=""/>
    <n v="269.28756674294459"/>
    <n v="362.23089591567827"/>
    <n v="25"/>
    <s v=""/>
  </r>
  <r>
    <x v="9"/>
    <s v="Blue Ridge Community College"/>
    <m/>
    <n v="198039"/>
    <x v="9"/>
    <n v="278"/>
    <n v="247"/>
    <n v="6"/>
    <n v="6"/>
    <n v="272"/>
    <n v="241"/>
    <m/>
    <m/>
    <n v="272"/>
    <n v="241"/>
    <n v="24"/>
    <n v="0"/>
    <n v="4"/>
    <n v="4"/>
    <n v="0"/>
    <n v="0"/>
    <n v="11"/>
    <n v="6"/>
    <n v="0"/>
    <n v="0"/>
    <m/>
    <m/>
    <n v="0"/>
    <n v="0"/>
    <n v="15"/>
    <n v="10"/>
    <n v="0"/>
    <n v="0"/>
    <n v="0.66666666666666696"/>
    <n v="1.13333333333333"/>
    <n v="2.6666666666666679"/>
    <n v="4.5333333333333199"/>
    <n v="2.93333333333333"/>
    <n v="1.6666666666666701"/>
    <n v="32.26666666666663"/>
    <n v="10.000000000000021"/>
    <m/>
    <m/>
    <n v="0"/>
    <n v="0"/>
    <n v="2.3288888888888861"/>
    <n v="1.4533333333333343"/>
    <n v="34.933333333333294"/>
    <n v="14.533333333333342"/>
    <m/>
    <m/>
    <n v="0"/>
    <n v="0"/>
    <m/>
    <m/>
    <n v="0"/>
    <n v="0"/>
    <m/>
    <m/>
    <n v="0"/>
    <n v="0"/>
    <n v="0"/>
    <n v="0"/>
    <n v="0"/>
    <n v="0"/>
    <n v="22"/>
    <n v="13"/>
    <n v="0"/>
    <n v="0"/>
    <n v="24"/>
    <n v="15"/>
    <n v="24"/>
    <n v="0"/>
    <m/>
    <m/>
    <n v="0"/>
    <n v="0"/>
    <n v="46"/>
    <n v="28"/>
    <n v="46"/>
    <n v="0"/>
    <n v="0.85507246376811596"/>
    <n v="1.0476190476190499"/>
    <n v="18.811594202898551"/>
    <n v="13.619047619047649"/>
    <n v="1.6811594202898601"/>
    <n v="1.3928571428571399"/>
    <n v="40.347826086956644"/>
    <n v="20.8928571428571"/>
    <m/>
    <m/>
    <n v="0"/>
    <n v="0"/>
    <n v="1.2860743541272868"/>
    <n v="1.2325680272108837"/>
    <n v="59.159420289855191"/>
    <n v="34.511904761904745"/>
    <m/>
    <m/>
    <n v="0"/>
    <n v="0"/>
    <n v="22"/>
    <m/>
    <n v="528"/>
    <n v="0"/>
    <m/>
    <m/>
    <n v="0"/>
    <n v="0"/>
    <n v="11.478260869565217"/>
    <n v="0"/>
    <n v="528"/>
    <n v="0"/>
    <n v="61"/>
    <n v="38"/>
    <n v="46"/>
    <n v="0"/>
    <n v="1.5425041577571883"/>
    <n v="1.2906641604010023"/>
    <n v="94.092753623188486"/>
    <n v="49.045238095238091"/>
    <n v="11.478260869565217"/>
    <n v="0"/>
    <n v="528"/>
    <n v="0"/>
    <n v="102"/>
    <n v="96"/>
    <n v="0"/>
    <n v="0"/>
    <n v="109"/>
    <n v="107"/>
    <n v="0"/>
    <n v="0"/>
    <m/>
    <m/>
    <n v="0"/>
    <n v="0"/>
    <n v="211"/>
    <n v="203"/>
    <n v="0"/>
    <n v="0"/>
    <n v="1.6824644549762999"/>
    <n v="1.86206896551724"/>
    <n v="171.61137440758259"/>
    <n v="178.75862068965503"/>
    <n v="2.27330173775671"/>
    <n v="2.73399014778325"/>
    <n v="247.78988941548138"/>
    <n v="292.53694581280774"/>
    <m/>
    <m/>
    <n v="0"/>
    <n v="0"/>
    <n v="1.9876837148012509"/>
    <n v="2.3216530369579447"/>
    <n v="419.40126382306397"/>
    <n v="471.29556650246275"/>
    <m/>
    <m/>
    <n v="0"/>
    <n v="0"/>
    <m/>
    <m/>
    <n v="0"/>
    <n v="0"/>
    <m/>
    <m/>
    <n v="0"/>
    <n v="0"/>
    <n v="0"/>
    <n v="0"/>
    <n v="0"/>
    <n v="0"/>
    <m/>
    <m/>
    <n v="0"/>
    <n v="0"/>
    <m/>
    <m/>
    <n v="0"/>
    <n v="0"/>
    <m/>
    <m/>
    <n v="0"/>
    <n v="0"/>
    <n v="128"/>
    <n v="113"/>
    <n v="0"/>
    <n v="0"/>
    <n v="193.08963527714781"/>
    <n v="196.91100164203601"/>
    <s v=""/>
    <s v=""/>
    <n v="144"/>
    <n v="128"/>
    <n v="24"/>
    <n v="0"/>
    <n v="320.40438216910468"/>
    <n v="323.42980295566485"/>
    <n v="528"/>
    <n v="0"/>
    <n v="272"/>
    <n v="241"/>
    <n v="24"/>
    <n v="0"/>
    <n v="513.49401744625243"/>
    <n v="520.34080459770087"/>
    <n v="528"/>
    <s v=""/>
    <n v="0"/>
    <n v="0"/>
    <n v="0"/>
    <n v="0"/>
    <s v=""/>
    <s v=""/>
    <s v=""/>
    <s v=""/>
    <n v="513.49401744625243"/>
    <n v="520.34080459770087"/>
    <n v="528"/>
    <s v=""/>
  </r>
  <r>
    <x v="9"/>
    <s v="Brunswick Community College"/>
    <m/>
    <n v="198084"/>
    <x v="9"/>
    <n v="242"/>
    <n v="201"/>
    <n v="14"/>
    <n v="6"/>
    <n v="228"/>
    <n v="195"/>
    <m/>
    <m/>
    <n v="228"/>
    <n v="195"/>
    <n v="17"/>
    <n v="0"/>
    <n v="4"/>
    <n v="3"/>
    <n v="0"/>
    <n v="0"/>
    <n v="10"/>
    <n v="6"/>
    <n v="0"/>
    <n v="0"/>
    <m/>
    <m/>
    <n v="0"/>
    <n v="0"/>
    <n v="14"/>
    <n v="9"/>
    <n v="0"/>
    <n v="0"/>
    <n v="0.42857142857142899"/>
    <n v="0.74074074074074103"/>
    <n v="1.714285714285716"/>
    <n v="2.2222222222222232"/>
    <n v="2.3095238095238102"/>
    <n v="2.1111111111111098"/>
    <n v="23.095238095238102"/>
    <n v="12.666666666666659"/>
    <m/>
    <m/>
    <n v="0"/>
    <n v="0"/>
    <n v="1.7721088435374155"/>
    <n v="1.6543209876543203"/>
    <n v="24.809523809523817"/>
    <n v="14.888888888888882"/>
    <m/>
    <m/>
    <n v="0"/>
    <n v="0"/>
    <m/>
    <m/>
    <n v="0"/>
    <n v="0"/>
    <m/>
    <m/>
    <n v="0"/>
    <n v="0"/>
    <n v="0"/>
    <n v="0"/>
    <n v="0"/>
    <n v="0"/>
    <n v="15"/>
    <n v="14"/>
    <n v="0"/>
    <n v="0"/>
    <n v="17"/>
    <n v="16"/>
    <n v="17"/>
    <n v="0"/>
    <m/>
    <m/>
    <n v="0"/>
    <n v="0"/>
    <n v="32"/>
    <n v="30"/>
    <n v="32"/>
    <n v="0"/>
    <n v="0.76041666666666696"/>
    <n v="0.72222222222222099"/>
    <n v="11.406250000000004"/>
    <n v="10.111111111111093"/>
    <n v="1.3645833333333299"/>
    <n v="1.6555555555555601"/>
    <n v="23.197916666666607"/>
    <n v="26.488888888888962"/>
    <m/>
    <m/>
    <n v="0"/>
    <n v="0"/>
    <n v="1.0813802083333317"/>
    <n v="1.2200000000000017"/>
    <n v="34.604166666666615"/>
    <n v="36.600000000000051"/>
    <m/>
    <m/>
    <n v="0"/>
    <n v="0"/>
    <n v="16"/>
    <m/>
    <n v="272"/>
    <n v="0"/>
    <m/>
    <m/>
    <n v="0"/>
    <n v="0"/>
    <n v="8.5"/>
    <n v="0"/>
    <n v="272"/>
    <n v="0"/>
    <n v="46"/>
    <n v="39"/>
    <n v="32"/>
    <n v="0"/>
    <n v="1.2916019668737051"/>
    <n v="1.3202279202279215"/>
    <n v="59.413690476190432"/>
    <n v="51.488888888888937"/>
    <n v="8.5"/>
    <n v="0"/>
    <n v="272"/>
    <n v="0"/>
    <n v="124"/>
    <n v="105"/>
    <n v="0"/>
    <n v="0"/>
    <n v="58"/>
    <n v="51"/>
    <n v="0"/>
    <n v="0"/>
    <m/>
    <m/>
    <n v="0"/>
    <n v="0"/>
    <n v="182"/>
    <n v="156"/>
    <n v="0"/>
    <n v="0"/>
    <n v="1.8223443223443201"/>
    <n v="1.72435897435898"/>
    <n v="225.97069597069569"/>
    <n v="181.05769230769289"/>
    <n v="1.48168498168498"/>
    <n v="1.3739316239316299"/>
    <n v="85.937728937728835"/>
    <n v="70.07051282051313"/>
    <m/>
    <m/>
    <n v="0"/>
    <n v="0"/>
    <n v="1.713782554441893"/>
    <n v="1.6097961867192694"/>
    <n v="311.90842490842454"/>
    <n v="251.12820512820602"/>
    <m/>
    <m/>
    <n v="0"/>
    <n v="0"/>
    <m/>
    <m/>
    <n v="0"/>
    <n v="0"/>
    <m/>
    <m/>
    <n v="0"/>
    <n v="0"/>
    <n v="0"/>
    <n v="0"/>
    <n v="0"/>
    <n v="0"/>
    <m/>
    <m/>
    <n v="0"/>
    <n v="0"/>
    <m/>
    <m/>
    <n v="0"/>
    <n v="0"/>
    <m/>
    <m/>
    <n v="0"/>
    <n v="0"/>
    <n v="143"/>
    <n v="122"/>
    <n v="0"/>
    <n v="0"/>
    <n v="239.09123168498141"/>
    <n v="193.3910256410262"/>
    <s v=""/>
    <s v=""/>
    <n v="85"/>
    <n v="73"/>
    <n v="17"/>
    <n v="0"/>
    <n v="132.23088369963355"/>
    <n v="109.22606837606875"/>
    <n v="272"/>
    <n v="0"/>
    <n v="228"/>
    <n v="195"/>
    <n v="17"/>
    <n v="0"/>
    <n v="371.32211538461496"/>
    <n v="302.61709401709493"/>
    <n v="272"/>
    <s v=""/>
    <n v="0"/>
    <n v="0"/>
    <n v="0"/>
    <n v="0"/>
    <s v=""/>
    <s v=""/>
    <s v=""/>
    <s v=""/>
    <n v="371.32211538461496"/>
    <n v="302.61709401709493"/>
    <n v="272"/>
    <s v=""/>
  </r>
  <r>
    <x v="9"/>
    <s v="Caldwell Community College &amp; Technical Institute"/>
    <m/>
    <n v="198118"/>
    <x v="8"/>
    <n v="789"/>
    <n v="581"/>
    <n v="142"/>
    <n v="90"/>
    <n v="647"/>
    <n v="491"/>
    <m/>
    <m/>
    <n v="647"/>
    <n v="491"/>
    <n v="65"/>
    <n v="0"/>
    <n v="10"/>
    <n v="8"/>
    <n v="0"/>
    <n v="0"/>
    <n v="23"/>
    <n v="86"/>
    <n v="0"/>
    <n v="0"/>
    <m/>
    <m/>
    <n v="0"/>
    <n v="0"/>
    <n v="33"/>
    <n v="94"/>
    <n v="0"/>
    <n v="0"/>
    <n v="0.65656565656565702"/>
    <n v="0.120567375886525"/>
    <n v="6.5656565656565702"/>
    <n v="0.96453900709219997"/>
    <n v="2.2121212121212102"/>
    <n v="3.5709219858156001"/>
    <n v="50.878787878787833"/>
    <n v="307.09929078014159"/>
    <m/>
    <m/>
    <n v="0"/>
    <n v="0"/>
    <n v="1.7407407407407394"/>
    <n v="3.2772747849705719"/>
    <n v="57.4444444444444"/>
    <n v="308.06382978723377"/>
    <m/>
    <m/>
    <n v="0"/>
    <n v="0"/>
    <m/>
    <m/>
    <n v="0"/>
    <n v="0"/>
    <m/>
    <m/>
    <n v="0"/>
    <n v="0"/>
    <n v="0"/>
    <n v="0"/>
    <n v="0"/>
    <n v="0"/>
    <n v="48"/>
    <n v="32"/>
    <n v="0"/>
    <n v="0"/>
    <n v="65"/>
    <n v="66"/>
    <n v="65"/>
    <n v="0"/>
    <m/>
    <m/>
    <n v="0"/>
    <n v="0"/>
    <n v="113"/>
    <n v="98"/>
    <n v="113"/>
    <n v="0"/>
    <n v="1"/>
    <n v="0.63265306122449005"/>
    <n v="48"/>
    <n v="20.244897959183682"/>
    <n v="1.4896755162241899"/>
    <n v="1.7346938775510199"/>
    <n v="96.828908554572351"/>
    <n v="114.48979591836731"/>
    <m/>
    <m/>
    <n v="0"/>
    <n v="0"/>
    <n v="1.2816717571201095"/>
    <n v="1.374843815077051"/>
    <n v="144.82890855457237"/>
    <n v="134.734693877551"/>
    <m/>
    <m/>
    <n v="0"/>
    <n v="0"/>
    <n v="71"/>
    <m/>
    <n v="4615"/>
    <n v="0"/>
    <m/>
    <m/>
    <n v="0"/>
    <n v="0"/>
    <n v="40.840707964601769"/>
    <n v="0"/>
    <n v="4615"/>
    <n v="0"/>
    <n v="146"/>
    <n v="192"/>
    <n v="113"/>
    <n v="0"/>
    <n v="1.3854339246507998"/>
    <n v="2.306242310754087"/>
    <n v="202.27335299901677"/>
    <n v="442.79852366478474"/>
    <n v="40.840707964601769"/>
    <n v="0"/>
    <n v="4615"/>
    <n v="0"/>
    <n v="229"/>
    <n v="161"/>
    <n v="0"/>
    <n v="0"/>
    <n v="272"/>
    <n v="138"/>
    <n v="0"/>
    <n v="0"/>
    <m/>
    <m/>
    <n v="0"/>
    <n v="0"/>
    <n v="501"/>
    <n v="299"/>
    <n v="0"/>
    <n v="0"/>
    <n v="1.87890884896873"/>
    <n v="1.86845039018952"/>
    <n v="430.27012641383919"/>
    <n v="300.8205128205127"/>
    <n v="2.87624750499001"/>
    <n v="2.5875139353400201"/>
    <n v="782.33932135728276"/>
    <n v="357.07692307692275"/>
    <m/>
    <m/>
    <n v="0"/>
    <n v="0"/>
    <n v="2.4203781392637165"/>
    <n v="2.2003258725666739"/>
    <n v="1212.6094477711219"/>
    <n v="657.89743589743546"/>
    <m/>
    <m/>
    <n v="0"/>
    <n v="0"/>
    <m/>
    <m/>
    <n v="0"/>
    <n v="0"/>
    <m/>
    <m/>
    <n v="0"/>
    <n v="0"/>
    <n v="0"/>
    <n v="0"/>
    <n v="0"/>
    <n v="0"/>
    <m/>
    <m/>
    <n v="0"/>
    <n v="0"/>
    <m/>
    <m/>
    <n v="0"/>
    <n v="0"/>
    <m/>
    <m/>
    <n v="0"/>
    <n v="0"/>
    <n v="287"/>
    <n v="201"/>
    <n v="0"/>
    <n v="0"/>
    <n v="484.83578297949578"/>
    <n v="322.02994978678856"/>
    <s v=""/>
    <s v=""/>
    <n v="360"/>
    <n v="290"/>
    <n v="65"/>
    <n v="0"/>
    <n v="930.04701779064294"/>
    <n v="778.66600977543158"/>
    <n v="4615"/>
    <n v="0"/>
    <n v="647"/>
    <n v="491"/>
    <n v="65"/>
    <n v="0"/>
    <n v="1414.8828007701386"/>
    <n v="1100.6959595622202"/>
    <n v="4615"/>
    <s v=""/>
    <n v="0"/>
    <n v="0"/>
    <n v="0"/>
    <n v="0"/>
    <s v=""/>
    <s v=""/>
    <s v=""/>
    <s v=""/>
    <n v="1414.8828007701386"/>
    <n v="1100.6959595622202"/>
    <n v="4615"/>
    <s v=""/>
  </r>
  <r>
    <x v="9"/>
    <s v="Cape Fear Community College"/>
    <m/>
    <n v="198154"/>
    <x v="7"/>
    <n v="1320"/>
    <n v="1232"/>
    <n v="104"/>
    <n v="55"/>
    <n v="1216"/>
    <n v="1177"/>
    <m/>
    <m/>
    <n v="1216"/>
    <n v="1177"/>
    <n v="56"/>
    <n v="0"/>
    <n v="27"/>
    <n v="33"/>
    <n v="0"/>
    <n v="0"/>
    <n v="41"/>
    <n v="55"/>
    <n v="0"/>
    <n v="0"/>
    <m/>
    <m/>
    <n v="0"/>
    <n v="0"/>
    <n v="68"/>
    <n v="88"/>
    <n v="0"/>
    <n v="0"/>
    <n v="0.89215686274509798"/>
    <n v="0.87121212121212099"/>
    <n v="24.088235294117645"/>
    <n v="28.749999999999993"/>
    <n v="1.8235294117647101"/>
    <n v="1.9128787878787901"/>
    <n v="74.764705882353113"/>
    <n v="105.20833333333346"/>
    <m/>
    <m/>
    <n v="0"/>
    <n v="0"/>
    <n v="1.4537197231833934"/>
    <n v="1.5222537878787892"/>
    <n v="98.85294117647075"/>
    <n v="133.95833333333346"/>
    <m/>
    <m/>
    <n v="0"/>
    <n v="0"/>
    <m/>
    <m/>
    <n v="0"/>
    <n v="0"/>
    <m/>
    <m/>
    <n v="0"/>
    <n v="0"/>
    <n v="0"/>
    <n v="0"/>
    <n v="0"/>
    <n v="0"/>
    <n v="125"/>
    <n v="116"/>
    <n v="0"/>
    <n v="0"/>
    <n v="56"/>
    <n v="53"/>
    <n v="56"/>
    <n v="0"/>
    <m/>
    <m/>
    <n v="0"/>
    <n v="0"/>
    <n v="181"/>
    <n v="169"/>
    <n v="181"/>
    <n v="0"/>
    <n v="1.8784530386740299"/>
    <n v="1.9723865877711999"/>
    <n v="234.80662983425373"/>
    <n v="228.79684418145919"/>
    <n v="1.04604051565378"/>
    <n v="1.21893491124261"/>
    <n v="58.578268876611681"/>
    <n v="64.603550295858327"/>
    <m/>
    <m/>
    <n v="0"/>
    <n v="0"/>
    <n v="1.6209110426014663"/>
    <n v="1.7360970087415235"/>
    <n v="293.3848987108654"/>
    <n v="293.40039447731749"/>
    <m/>
    <m/>
    <n v="0"/>
    <n v="0"/>
    <n v="54"/>
    <m/>
    <n v="3024"/>
    <n v="0"/>
    <m/>
    <m/>
    <n v="0"/>
    <n v="0"/>
    <n v="16.707182320441991"/>
    <n v="0"/>
    <n v="3024.0000000000005"/>
    <n v="0"/>
    <n v="249"/>
    <n v="257"/>
    <n v="181"/>
    <n v="0"/>
    <n v="1.5752523690254463"/>
    <n v="1.6628744272787976"/>
    <n v="392.23783988733612"/>
    <n v="427.35872781065098"/>
    <n v="16.707182320441991"/>
    <n v="0"/>
    <n v="3024.0000000000005"/>
    <n v="0"/>
    <n v="619"/>
    <n v="577"/>
    <n v="0"/>
    <n v="0"/>
    <n v="348"/>
    <n v="343"/>
    <n v="0"/>
    <n v="0"/>
    <m/>
    <m/>
    <n v="0"/>
    <n v="0"/>
    <n v="967"/>
    <n v="920"/>
    <n v="0"/>
    <n v="0"/>
    <n v="2.2171664943123002"/>
    <n v="2.1394927536231898"/>
    <n v="1372.4260599793138"/>
    <n v="1234.4873188405804"/>
    <n v="1.8107549120992801"/>
    <n v="1.78550724637681"/>
    <n v="630.14270941054951"/>
    <n v="612.42898550724578"/>
    <m/>
    <m/>
    <n v="0"/>
    <n v="0"/>
    <n v="2.0709087584176458"/>
    <n v="2.0075177221172025"/>
    <n v="2002.5687693898635"/>
    <n v="1846.9163043478263"/>
    <m/>
    <m/>
    <n v="0"/>
    <n v="0"/>
    <m/>
    <m/>
    <n v="0"/>
    <n v="0"/>
    <m/>
    <m/>
    <n v="0"/>
    <n v="0"/>
    <n v="0"/>
    <n v="0"/>
    <n v="0"/>
    <n v="0"/>
    <m/>
    <m/>
    <n v="0"/>
    <n v="0"/>
    <m/>
    <m/>
    <n v="0"/>
    <n v="0"/>
    <m/>
    <m/>
    <n v="0"/>
    <n v="0"/>
    <n v="771"/>
    <n v="726"/>
    <n v="0"/>
    <n v="0"/>
    <n v="1631.3209251076851"/>
    <n v="1492.0341630220396"/>
    <s v=""/>
    <s v=""/>
    <n v="445"/>
    <n v="451"/>
    <n v="56"/>
    <n v="0"/>
    <n v="763.48568416951434"/>
    <n v="782.2408691364376"/>
    <n v="3024"/>
    <n v="0"/>
    <n v="1216"/>
    <n v="1177"/>
    <n v="56"/>
    <n v="0"/>
    <n v="2394.8066092771996"/>
    <n v="2274.2750321584772"/>
    <n v="3024"/>
    <s v=""/>
    <n v="0"/>
    <n v="0"/>
    <n v="0"/>
    <n v="0"/>
    <s v=""/>
    <s v=""/>
    <s v=""/>
    <s v=""/>
    <n v="2394.8066092771996"/>
    <n v="2274.2750321584772"/>
    <n v="3024.0000000000005"/>
    <s v=""/>
  </r>
  <r>
    <x v="9"/>
    <s v="Carteret Community College"/>
    <m/>
    <n v="198206"/>
    <x v="9"/>
    <n v="229"/>
    <n v="221"/>
    <n v="12"/>
    <n v="7"/>
    <n v="217"/>
    <n v="214"/>
    <m/>
    <m/>
    <n v="217"/>
    <n v="214"/>
    <n v="23"/>
    <n v="0"/>
    <n v="2"/>
    <n v="2"/>
    <n v="0"/>
    <n v="0"/>
    <n v="6"/>
    <n v="6"/>
    <n v="0"/>
    <n v="0"/>
    <m/>
    <m/>
    <n v="0"/>
    <n v="0"/>
    <n v="8"/>
    <n v="8"/>
    <n v="0"/>
    <n v="0"/>
    <n v="0.5"/>
    <n v="0.20833333333333301"/>
    <n v="1"/>
    <n v="0.41666666666666602"/>
    <n v="1.875"/>
    <n v="1.5833333333333299"/>
    <n v="11.25"/>
    <n v="9.4999999999999787"/>
    <m/>
    <m/>
    <n v="0"/>
    <n v="0"/>
    <n v="1.53125"/>
    <n v="1.2395833333333306"/>
    <n v="12.25"/>
    <n v="9.9166666666666448"/>
    <m/>
    <m/>
    <n v="0"/>
    <n v="0"/>
    <m/>
    <m/>
    <n v="0"/>
    <n v="0"/>
    <m/>
    <m/>
    <n v="0"/>
    <n v="0"/>
    <n v="0"/>
    <n v="0"/>
    <n v="0"/>
    <n v="0"/>
    <n v="22"/>
    <n v="24"/>
    <n v="0"/>
    <n v="0"/>
    <n v="23"/>
    <n v="17"/>
    <n v="23"/>
    <n v="0"/>
    <m/>
    <m/>
    <n v="0"/>
    <n v="0"/>
    <n v="45"/>
    <n v="41"/>
    <n v="45"/>
    <n v="0"/>
    <n v="1.31111111111111"/>
    <n v="1.34146341463415"/>
    <n v="28.84444444444442"/>
    <n v="32.195121951219598"/>
    <n v="1.4592592592592599"/>
    <n v="1.38211382113821"/>
    <n v="33.562962962962978"/>
    <n v="23.495934959349569"/>
    <m/>
    <m/>
    <n v="0"/>
    <n v="0"/>
    <n v="1.3868312757201644"/>
    <n v="1.3583184612333943"/>
    <n v="62.407407407407398"/>
    <n v="55.691056910569166"/>
    <m/>
    <m/>
    <n v="0"/>
    <n v="0"/>
    <n v="23"/>
    <m/>
    <n v="529"/>
    <n v="0"/>
    <m/>
    <m/>
    <n v="0"/>
    <n v="0"/>
    <n v="11.755555555555556"/>
    <n v="0"/>
    <n v="529"/>
    <n v="0"/>
    <n v="53"/>
    <n v="49"/>
    <n v="45"/>
    <n v="0"/>
    <n v="1.4086303284416488"/>
    <n v="1.3389331342293023"/>
    <n v="74.657407407407391"/>
    <n v="65.607723577235816"/>
    <n v="11.755555555555556"/>
    <n v="0"/>
    <n v="529"/>
    <n v="0"/>
    <n v="82"/>
    <n v="85"/>
    <n v="0"/>
    <n v="0"/>
    <n v="82"/>
    <n v="80"/>
    <n v="0"/>
    <n v="0"/>
    <m/>
    <m/>
    <n v="0"/>
    <n v="0"/>
    <n v="164"/>
    <n v="165"/>
    <n v="0"/>
    <n v="0"/>
    <n v="2"/>
    <n v="1.7878787878787901"/>
    <n v="164"/>
    <n v="151.96969696969717"/>
    <n v="2.04471544715447"/>
    <n v="2.44444444444445"/>
    <n v="167.66666666666654"/>
    <n v="195.555555555556"/>
    <m/>
    <m/>
    <n v="0"/>
    <n v="0"/>
    <n v="2.022357723577235"/>
    <n v="2.1062136516682011"/>
    <n v="331.66666666666652"/>
    <n v="347.52525252525317"/>
    <m/>
    <m/>
    <n v="0"/>
    <n v="0"/>
    <m/>
    <m/>
    <n v="0"/>
    <n v="0"/>
    <m/>
    <m/>
    <n v="0"/>
    <n v="0"/>
    <n v="0"/>
    <n v="0"/>
    <n v="0"/>
    <n v="0"/>
    <m/>
    <m/>
    <n v="0"/>
    <n v="0"/>
    <m/>
    <m/>
    <n v="0"/>
    <n v="0"/>
    <m/>
    <m/>
    <n v="0"/>
    <n v="0"/>
    <n v="106"/>
    <n v="111"/>
    <n v="0"/>
    <n v="0"/>
    <n v="193.84444444444443"/>
    <n v="184.58148558758342"/>
    <s v=""/>
    <s v=""/>
    <n v="111"/>
    <n v="103"/>
    <n v="23"/>
    <n v="0"/>
    <n v="212.47962962962953"/>
    <n v="228.55149051490554"/>
    <n v="529"/>
    <n v="0"/>
    <n v="217"/>
    <n v="214"/>
    <n v="23"/>
    <n v="0"/>
    <n v="406.32407407407396"/>
    <n v="413.13297610248895"/>
    <n v="529"/>
    <s v=""/>
    <n v="0"/>
    <n v="0"/>
    <n v="0"/>
    <n v="0"/>
    <s v=""/>
    <s v=""/>
    <s v=""/>
    <s v=""/>
    <n v="406.32407407407391"/>
    <n v="413.13297610248901"/>
    <n v="529"/>
    <s v=""/>
  </r>
  <r>
    <x v="9"/>
    <s v="Catawba Valley Community College"/>
    <m/>
    <n v="198233"/>
    <x v="8"/>
    <n v="668"/>
    <n v="564"/>
    <n v="24"/>
    <n v="7"/>
    <n v="644"/>
    <n v="557"/>
    <m/>
    <m/>
    <n v="644"/>
    <n v="557"/>
    <n v="68"/>
    <n v="0"/>
    <n v="7"/>
    <n v="4"/>
    <n v="0"/>
    <n v="0"/>
    <n v="19"/>
    <n v="14"/>
    <n v="0"/>
    <n v="0"/>
    <m/>
    <m/>
    <n v="0"/>
    <n v="0"/>
    <n v="26"/>
    <n v="18"/>
    <n v="0"/>
    <n v="0"/>
    <n v="0.46153846153846201"/>
    <n v="0.46296296296296302"/>
    <n v="3.2307692307692339"/>
    <n v="1.8518518518518521"/>
    <n v="2.4230769230769198"/>
    <n v="2.6111111111111098"/>
    <n v="46.038461538461476"/>
    <n v="36.555555555555536"/>
    <m/>
    <m/>
    <n v="0"/>
    <n v="0"/>
    <n v="1.8949704142011812"/>
    <n v="2.1337448559670773"/>
    <n v="49.26923076923071"/>
    <n v="38.407407407407391"/>
    <m/>
    <m/>
    <n v="0"/>
    <n v="0"/>
    <m/>
    <m/>
    <n v="0"/>
    <n v="0"/>
    <m/>
    <m/>
    <n v="0"/>
    <n v="0"/>
    <n v="0"/>
    <n v="0"/>
    <n v="0"/>
    <n v="0"/>
    <n v="36"/>
    <n v="34"/>
    <n v="0"/>
    <n v="0"/>
    <n v="68"/>
    <n v="49"/>
    <n v="68"/>
    <n v="0"/>
    <m/>
    <m/>
    <n v="0"/>
    <n v="0"/>
    <n v="104"/>
    <n v="83"/>
    <n v="104"/>
    <n v="0"/>
    <n v="0.94871794871794801"/>
    <n v="1.0481927710843399"/>
    <n v="34.153846153846132"/>
    <n v="35.638554216867561"/>
    <n v="2.49679487179487"/>
    <n v="1.6184738955823299"/>
    <n v="169.78205128205116"/>
    <n v="79.305220883534162"/>
    <m/>
    <m/>
    <n v="0"/>
    <n v="0"/>
    <n v="1.9609220907297815"/>
    <n v="1.384864760245804"/>
    <n v="203.93589743589729"/>
    <n v="114.94377510040172"/>
    <m/>
    <m/>
    <n v="0"/>
    <n v="0"/>
    <n v="75"/>
    <m/>
    <n v="5100"/>
    <n v="0"/>
    <m/>
    <m/>
    <n v="0"/>
    <n v="0"/>
    <n v="49.03846153846154"/>
    <n v="0"/>
    <n v="5100"/>
    <n v="0"/>
    <n v="130"/>
    <n v="101"/>
    <n v="104"/>
    <n v="0"/>
    <n v="1.9477317554240616"/>
    <n v="1.5183285396812785"/>
    <n v="253.20512820512801"/>
    <n v="153.35118250780911"/>
    <n v="49.03846153846154"/>
    <n v="0"/>
    <n v="5100"/>
    <n v="0"/>
    <n v="317"/>
    <n v="287"/>
    <n v="0"/>
    <n v="0"/>
    <n v="197"/>
    <n v="169"/>
    <n v="0"/>
    <n v="0"/>
    <m/>
    <m/>
    <n v="0"/>
    <n v="0"/>
    <n v="514"/>
    <n v="456"/>
    <n v="0"/>
    <n v="0"/>
    <n v="2.32360570687419"/>
    <n v="2.1418128654970801"/>
    <n v="736.58300907911826"/>
    <n v="614.700292397662"/>
    <n v="2.0901426718547298"/>
    <n v="1.98099415204678"/>
    <n v="411.75810635538176"/>
    <n v="334.78801169590582"/>
    <m/>
    <m/>
    <n v="0"/>
    <n v="0"/>
    <n v="2.2341266837247078"/>
    <n v="2.082211193187649"/>
    <n v="1148.3411154344999"/>
    <n v="949.48830409356799"/>
    <m/>
    <m/>
    <n v="0"/>
    <n v="0"/>
    <m/>
    <m/>
    <n v="0"/>
    <n v="0"/>
    <m/>
    <m/>
    <n v="0"/>
    <n v="0"/>
    <n v="0"/>
    <n v="0"/>
    <n v="0"/>
    <n v="0"/>
    <m/>
    <m/>
    <n v="0"/>
    <n v="0"/>
    <m/>
    <m/>
    <n v="0"/>
    <n v="0"/>
    <m/>
    <m/>
    <n v="0"/>
    <n v="0"/>
    <n v="360"/>
    <n v="325"/>
    <n v="0"/>
    <n v="0"/>
    <n v="773.96762446373361"/>
    <n v="652.19069846638138"/>
    <s v=""/>
    <s v=""/>
    <n v="284"/>
    <n v="232"/>
    <n v="68"/>
    <n v="0"/>
    <n v="627.57861917589435"/>
    <n v="450.64878813499553"/>
    <n v="5100"/>
    <n v="0"/>
    <n v="644"/>
    <n v="557"/>
    <n v="68"/>
    <n v="0"/>
    <n v="1401.5462436396278"/>
    <n v="1102.8394866013768"/>
    <n v="5100"/>
    <s v=""/>
    <n v="0"/>
    <n v="0"/>
    <n v="0"/>
    <n v="0"/>
    <s v=""/>
    <s v=""/>
    <s v=""/>
    <s v=""/>
    <n v="1401.5462436396278"/>
    <n v="1102.8394866013771"/>
    <n v="5100"/>
    <s v=""/>
  </r>
  <r>
    <x v="9"/>
    <s v="Central Carolina Commuity College"/>
    <m/>
    <n v="198251"/>
    <x v="8"/>
    <n v="520"/>
    <n v="549"/>
    <n v="22"/>
    <n v="8"/>
    <n v="498"/>
    <n v="541"/>
    <m/>
    <m/>
    <n v="498"/>
    <n v="541"/>
    <n v="51"/>
    <n v="0"/>
    <n v="13"/>
    <n v="14"/>
    <n v="0"/>
    <n v="0"/>
    <n v="27"/>
    <n v="25"/>
    <n v="0"/>
    <n v="0"/>
    <m/>
    <m/>
    <n v="0"/>
    <n v="0"/>
    <n v="40"/>
    <n v="39"/>
    <n v="0"/>
    <n v="0"/>
    <n v="0.81666666666666698"/>
    <n v="0.81196581196581197"/>
    <n v="10.616666666666671"/>
    <n v="11.367521367521368"/>
    <n v="2.625"/>
    <n v="2.3418803418803402"/>
    <n v="70.875"/>
    <n v="58.547008547008502"/>
    <m/>
    <m/>
    <n v="0"/>
    <n v="0"/>
    <n v="2.0372916666666669"/>
    <n v="1.7926802542187146"/>
    <n v="81.491666666666674"/>
    <n v="69.914529914529865"/>
    <m/>
    <m/>
    <n v="0"/>
    <n v="0"/>
    <m/>
    <m/>
    <n v="0"/>
    <n v="0"/>
    <m/>
    <m/>
    <n v="0"/>
    <n v="0"/>
    <n v="0"/>
    <n v="0"/>
    <n v="0"/>
    <n v="0"/>
    <n v="42"/>
    <n v="37"/>
    <n v="0"/>
    <n v="0"/>
    <n v="51"/>
    <n v="41"/>
    <n v="51"/>
    <n v="0"/>
    <m/>
    <m/>
    <n v="0"/>
    <n v="0"/>
    <n v="93"/>
    <n v="78"/>
    <n v="93"/>
    <n v="0"/>
    <n v="1.1326164874552"/>
    <n v="1.2222222222222201"/>
    <n v="47.569892473118401"/>
    <n v="45.222222222222143"/>
    <n v="1.6702508960573501"/>
    <n v="1.8290598290598299"/>
    <n v="85.182795698924849"/>
    <n v="74.991452991453031"/>
    <m/>
    <m/>
    <n v="0"/>
    <n v="0"/>
    <n v="1.4274482599144434"/>
    <n v="1.5412009642778868"/>
    <n v="132.75268817204324"/>
    <n v="120.21367521367517"/>
    <m/>
    <m/>
    <n v="0"/>
    <n v="0"/>
    <n v="55"/>
    <m/>
    <n v="2805"/>
    <n v="0"/>
    <m/>
    <m/>
    <n v="0"/>
    <n v="0"/>
    <n v="30.161290322580644"/>
    <n v="0"/>
    <n v="2805"/>
    <n v="0"/>
    <n v="133"/>
    <n v="117"/>
    <n v="93"/>
    <n v="0"/>
    <n v="1.6108598108173677"/>
    <n v="1.6250273942581626"/>
    <n v="214.24435483870991"/>
    <n v="190.12820512820502"/>
    <n v="30.161290322580644"/>
    <n v="0"/>
    <n v="2805"/>
    <n v="0"/>
    <n v="205"/>
    <n v="231"/>
    <n v="0"/>
    <n v="0"/>
    <n v="160"/>
    <n v="193"/>
    <n v="0"/>
    <n v="0"/>
    <m/>
    <m/>
    <n v="0"/>
    <n v="0"/>
    <n v="365"/>
    <n v="424"/>
    <n v="0"/>
    <n v="0"/>
    <n v="1.97351598173516"/>
    <n v="1.9418238993710699"/>
    <n v="404.57077625570781"/>
    <n v="448.56132075471714"/>
    <n v="2.4794520547945198"/>
    <n v="2.1470125786163501"/>
    <n v="396.71232876712315"/>
    <n v="414.37342767295559"/>
    <m/>
    <m/>
    <n v="0"/>
    <n v="0"/>
    <n v="2.1952961781447424"/>
    <n v="2.0352234632728132"/>
    <n v="801.28310502283102"/>
    <n v="862.93474842767284"/>
    <m/>
    <m/>
    <n v="0"/>
    <n v="0"/>
    <m/>
    <m/>
    <n v="0"/>
    <n v="0"/>
    <m/>
    <m/>
    <n v="0"/>
    <n v="0"/>
    <n v="0"/>
    <n v="0"/>
    <n v="0"/>
    <n v="0"/>
    <m/>
    <m/>
    <n v="0"/>
    <n v="0"/>
    <m/>
    <m/>
    <n v="0"/>
    <n v="0"/>
    <m/>
    <m/>
    <n v="0"/>
    <n v="0"/>
    <n v="260"/>
    <n v="282"/>
    <n v="0"/>
    <n v="0"/>
    <n v="462.75733539549287"/>
    <n v="505.15106434446068"/>
    <s v=""/>
    <s v=""/>
    <n v="238"/>
    <n v="259"/>
    <n v="51"/>
    <n v="0"/>
    <n v="552.77012446604795"/>
    <n v="547.91188921141713"/>
    <n v="2805"/>
    <n v="0"/>
    <n v="498"/>
    <n v="541"/>
    <n v="51"/>
    <n v="0"/>
    <n v="1015.5274598615408"/>
    <n v="1053.0629535558778"/>
    <n v="2805"/>
    <s v=""/>
    <n v="0"/>
    <n v="0"/>
    <n v="0"/>
    <n v="0"/>
    <s v=""/>
    <s v=""/>
    <s v=""/>
    <s v=""/>
    <n v="1015.5274598615409"/>
    <n v="1053.0629535558778"/>
    <n v="2805"/>
    <s v=""/>
  </r>
  <r>
    <x v="9"/>
    <s v="Central Piedmont Community College "/>
    <m/>
    <n v="198260"/>
    <x v="7"/>
    <n v="1665"/>
    <n v="1713"/>
    <n v="24"/>
    <n v="10"/>
    <n v="1641"/>
    <n v="1703"/>
    <m/>
    <m/>
    <n v="1641"/>
    <n v="1703"/>
    <n v="120"/>
    <n v="0"/>
    <n v="16"/>
    <n v="20"/>
    <n v="0"/>
    <n v="0"/>
    <n v="30"/>
    <n v="48"/>
    <n v="0"/>
    <n v="0"/>
    <m/>
    <m/>
    <n v="0"/>
    <n v="0"/>
    <n v="46"/>
    <n v="68"/>
    <n v="0"/>
    <n v="0"/>
    <n v="0.61594202898550698"/>
    <n v="0.70098039215686303"/>
    <n v="9.8550724637681117"/>
    <n v="14.01960784313726"/>
    <n v="1.9492753623188399"/>
    <n v="2.09313725490196"/>
    <n v="58.478260869565197"/>
    <n v="100.47058823529409"/>
    <m/>
    <m/>
    <n v="0"/>
    <n v="0"/>
    <n v="1.4855072463768111"/>
    <n v="1.6836793540945787"/>
    <n v="68.333333333333314"/>
    <n v="114.49019607843135"/>
    <m/>
    <m/>
    <n v="0"/>
    <n v="0"/>
    <m/>
    <m/>
    <n v="0"/>
    <n v="0"/>
    <m/>
    <m/>
    <n v="0"/>
    <n v="0"/>
    <n v="0"/>
    <n v="0"/>
    <n v="0"/>
    <n v="0"/>
    <n v="66"/>
    <n v="62"/>
    <n v="0"/>
    <n v="0"/>
    <n v="120"/>
    <n v="85"/>
    <n v="120"/>
    <n v="0"/>
    <m/>
    <m/>
    <n v="0"/>
    <n v="0"/>
    <n v="186"/>
    <n v="147"/>
    <n v="186"/>
    <n v="0"/>
    <n v="0.96057347670251003"/>
    <n v="0.85714285714285599"/>
    <n v="63.397849462365663"/>
    <n v="53.142857142857068"/>
    <n v="2.2956989247311799"/>
    <n v="1.77551020408163"/>
    <n v="275.48387096774161"/>
    <n v="150.91836734693854"/>
    <m/>
    <m/>
    <n v="0"/>
    <n v="0"/>
    <n v="1.8219447334952006"/>
    <n v="1.3881715951686777"/>
    <n v="338.88172043010729"/>
    <n v="204.06122448979562"/>
    <m/>
    <m/>
    <n v="0"/>
    <n v="0"/>
    <n v="117"/>
    <m/>
    <n v="14040"/>
    <n v="0"/>
    <m/>
    <m/>
    <n v="0"/>
    <n v="0"/>
    <n v="75.483870967741936"/>
    <n v="0"/>
    <n v="14040"/>
    <n v="0"/>
    <n v="232"/>
    <n v="215"/>
    <n v="186"/>
    <n v="0"/>
    <n v="1.7552373007044855"/>
    <n v="1.4816345142708229"/>
    <n v="407.21505376344061"/>
    <n v="318.55142056822694"/>
    <n v="75.483870967741936"/>
    <n v="0"/>
    <n v="14040"/>
    <n v="0"/>
    <n v="595"/>
    <n v="706"/>
    <n v="0"/>
    <n v="0"/>
    <n v="814"/>
    <n v="782"/>
    <n v="0"/>
    <n v="0"/>
    <m/>
    <m/>
    <n v="0"/>
    <n v="0"/>
    <n v="1409"/>
    <n v="1488"/>
    <n v="0"/>
    <n v="0"/>
    <n v="1.4731488052992601"/>
    <n v="1.54659498207885"/>
    <n v="876.52353915305969"/>
    <n v="1091.8960573476681"/>
    <n v="2.6444286728175999"/>
    <n v="2.36895161290323"/>
    <n v="2152.5649396735262"/>
    <n v="1852.5201612903259"/>
    <m/>
    <m/>
    <n v="0"/>
    <n v="0"/>
    <n v="2.149814392353858"/>
    <n v="1.9787743404825229"/>
    <n v="3029.0884788265857"/>
    <n v="2944.416218637994"/>
    <m/>
    <m/>
    <n v="0"/>
    <n v="0"/>
    <m/>
    <m/>
    <n v="0"/>
    <n v="0"/>
    <m/>
    <m/>
    <n v="0"/>
    <n v="0"/>
    <n v="0"/>
    <n v="0"/>
    <n v="0"/>
    <n v="0"/>
    <m/>
    <m/>
    <n v="0"/>
    <n v="0"/>
    <m/>
    <m/>
    <n v="0"/>
    <n v="0"/>
    <m/>
    <m/>
    <n v="0"/>
    <n v="0"/>
    <n v="677"/>
    <n v="788"/>
    <n v="0"/>
    <n v="0"/>
    <n v="949.7764610791935"/>
    <n v="1159.0585223336625"/>
    <s v=""/>
    <s v=""/>
    <n v="964"/>
    <n v="915"/>
    <n v="120"/>
    <n v="0"/>
    <n v="2486.5270715108331"/>
    <n v="2103.9091168725586"/>
    <n v="14040"/>
    <n v="0"/>
    <n v="1641"/>
    <n v="1703"/>
    <n v="120"/>
    <n v="0"/>
    <n v="3436.3035325900264"/>
    <n v="3262.9676392062211"/>
    <n v="14040"/>
    <s v=""/>
    <n v="0"/>
    <n v="0"/>
    <n v="0"/>
    <n v="0"/>
    <s v=""/>
    <s v=""/>
    <s v=""/>
    <s v=""/>
    <n v="3436.3035325900264"/>
    <n v="3262.9676392062211"/>
    <n v="14040"/>
    <s v=""/>
  </r>
  <r>
    <x v="9"/>
    <s v="Cleveland Community College"/>
    <m/>
    <n v="198321"/>
    <x v="8"/>
    <n v="344"/>
    <n v="243"/>
    <n v="58"/>
    <n v="22"/>
    <n v="286"/>
    <n v="221"/>
    <m/>
    <m/>
    <n v="286"/>
    <n v="221"/>
    <n v="10"/>
    <n v="0"/>
    <n v="4"/>
    <n v="6"/>
    <n v="0"/>
    <n v="0"/>
    <n v="11"/>
    <n v="11"/>
    <n v="0"/>
    <n v="0"/>
    <m/>
    <m/>
    <n v="0"/>
    <n v="0"/>
    <n v="15"/>
    <n v="17"/>
    <n v="0"/>
    <n v="0"/>
    <n v="0.82222222222222197"/>
    <n v="1.1764705882352899"/>
    <n v="3.2888888888888879"/>
    <n v="7.0588235294117396"/>
    <n v="2.8666666666666698"/>
    <n v="2.8039215686274499"/>
    <n v="31.533333333333367"/>
    <n v="30.843137254901947"/>
    <m/>
    <m/>
    <n v="0"/>
    <n v="0"/>
    <n v="2.3214814814814835"/>
    <n v="2.2295271049596286"/>
    <n v="34.822222222222251"/>
    <n v="37.901960784313687"/>
    <m/>
    <m/>
    <n v="0"/>
    <n v="0"/>
    <m/>
    <m/>
    <n v="0"/>
    <n v="0"/>
    <m/>
    <m/>
    <n v="0"/>
    <n v="0"/>
    <n v="0"/>
    <n v="0"/>
    <n v="0"/>
    <n v="0"/>
    <n v="23"/>
    <n v="20"/>
    <n v="0"/>
    <n v="0"/>
    <n v="10"/>
    <n v="10"/>
    <n v="10"/>
    <n v="0"/>
    <m/>
    <m/>
    <n v="0"/>
    <n v="0"/>
    <n v="33"/>
    <n v="30"/>
    <n v="33"/>
    <n v="0"/>
    <n v="1.8686868686868701"/>
    <n v="2.2444444444444498"/>
    <n v="42.979797979798015"/>
    <n v="44.888888888888999"/>
    <n v="1.1717171717171699"/>
    <n v="1.0333333333333301"/>
    <n v="11.717171717171698"/>
    <n v="10.3333333333333"/>
    <m/>
    <m/>
    <n v="0"/>
    <n v="0"/>
    <n v="1.6574839302112034"/>
    <n v="1.8407407407407432"/>
    <n v="54.696969696969717"/>
    <n v="55.2222222222223"/>
    <m/>
    <m/>
    <n v="0"/>
    <n v="0"/>
    <n v="15"/>
    <m/>
    <n v="150"/>
    <n v="0"/>
    <m/>
    <m/>
    <n v="0"/>
    <n v="0"/>
    <n v="4.5454545454545459"/>
    <n v="0"/>
    <n v="150"/>
    <n v="0"/>
    <n v="48"/>
    <n v="47"/>
    <n v="33"/>
    <n v="0"/>
    <n v="1.8649831649831661"/>
    <n v="1.9813655958837444"/>
    <n v="89.519191919191968"/>
    <n v="93.124183006535986"/>
    <n v="4.5454545454545459"/>
    <n v="0"/>
    <n v="150"/>
    <n v="0"/>
    <n v="105"/>
    <n v="103"/>
    <n v="0"/>
    <n v="0"/>
    <n v="133"/>
    <n v="71"/>
    <n v="0"/>
    <n v="0"/>
    <m/>
    <m/>
    <n v="0"/>
    <n v="0"/>
    <n v="238"/>
    <n v="174"/>
    <n v="0"/>
    <n v="0"/>
    <n v="2.1470588235294099"/>
    <n v="2.6302681992337198"/>
    <n v="225.44117647058803"/>
    <n v="270.91762452107315"/>
    <n v="3.8333333333333299"/>
    <n v="2.77586206896552"/>
    <n v="509.83333333333286"/>
    <n v="197.08620689655191"/>
    <m/>
    <m/>
    <n v="0"/>
    <n v="0"/>
    <n v="3.0893886966551296"/>
    <n v="2.6896771920553166"/>
    <n v="735.27450980392086"/>
    <n v="468.00383141762512"/>
    <m/>
    <m/>
    <n v="0"/>
    <n v="0"/>
    <m/>
    <m/>
    <n v="0"/>
    <n v="0"/>
    <m/>
    <m/>
    <n v="0"/>
    <n v="0"/>
    <n v="0"/>
    <n v="0"/>
    <n v="0"/>
    <n v="0"/>
    <m/>
    <m/>
    <n v="0"/>
    <n v="0"/>
    <m/>
    <m/>
    <n v="0"/>
    <n v="0"/>
    <m/>
    <m/>
    <n v="0"/>
    <n v="0"/>
    <n v="132"/>
    <n v="129"/>
    <n v="0"/>
    <n v="0"/>
    <n v="271.70986333927493"/>
    <n v="322.86533693937389"/>
    <s v=""/>
    <s v=""/>
    <n v="154"/>
    <n v="92"/>
    <n v="10"/>
    <n v="0"/>
    <n v="553.08383838383793"/>
    <n v="238.26267748478716"/>
    <n v="150"/>
    <n v="0"/>
    <n v="286"/>
    <n v="221"/>
    <n v="10"/>
    <n v="0"/>
    <n v="824.79370172311292"/>
    <n v="561.12801442416105"/>
    <n v="150"/>
    <s v=""/>
    <n v="0"/>
    <n v="0"/>
    <n v="0"/>
    <n v="0"/>
    <s v=""/>
    <s v=""/>
    <s v=""/>
    <s v=""/>
    <n v="824.7937017231128"/>
    <n v="561.12801442416117"/>
    <n v="150"/>
    <s v=""/>
  </r>
  <r>
    <x v="9"/>
    <s v="Coastal Carolina Community College "/>
    <m/>
    <n v="198330"/>
    <x v="8"/>
    <n v="607"/>
    <n v="645"/>
    <n v="10"/>
    <n v="7"/>
    <n v="597"/>
    <n v="638"/>
    <m/>
    <m/>
    <n v="597"/>
    <n v="638"/>
    <n v="20"/>
    <n v="0"/>
    <n v="3"/>
    <n v="4"/>
    <n v="0"/>
    <n v="0"/>
    <n v="12"/>
    <n v="15"/>
    <n v="0"/>
    <n v="0"/>
    <m/>
    <m/>
    <n v="0"/>
    <n v="0"/>
    <n v="15"/>
    <n v="19"/>
    <n v="0"/>
    <n v="0"/>
    <n v="0.46666666666666701"/>
    <n v="0.21052631578947401"/>
    <n v="1.400000000000001"/>
    <n v="0.84210526315789602"/>
    <n v="3.06666666666667"/>
    <n v="2.5263157894736801"/>
    <n v="36.80000000000004"/>
    <n v="37.894736842105203"/>
    <m/>
    <m/>
    <n v="0"/>
    <n v="0"/>
    <n v="2.5466666666666691"/>
    <n v="2.0387811634349"/>
    <n v="38.200000000000038"/>
    <n v="38.736842105263101"/>
    <m/>
    <m/>
    <n v="0"/>
    <n v="0"/>
    <m/>
    <m/>
    <n v="0"/>
    <n v="0"/>
    <m/>
    <m/>
    <n v="0"/>
    <n v="0"/>
    <n v="0"/>
    <n v="0"/>
    <n v="0"/>
    <n v="0"/>
    <n v="15"/>
    <n v="31"/>
    <n v="0"/>
    <n v="0"/>
    <n v="20"/>
    <n v="25"/>
    <n v="20"/>
    <n v="0"/>
    <m/>
    <m/>
    <n v="0"/>
    <n v="0"/>
    <n v="35"/>
    <n v="56"/>
    <n v="35"/>
    <n v="0"/>
    <n v="1.1809523809523801"/>
    <n v="1.31547619047619"/>
    <n v="17.714285714285701"/>
    <n v="40.779761904761891"/>
    <n v="2.7333333333333298"/>
    <n v="1.21428571428571"/>
    <n v="54.6666666666666"/>
    <n v="30.357142857142748"/>
    <m/>
    <m/>
    <n v="0"/>
    <n v="0"/>
    <n v="2.0680272108843512"/>
    <n v="1.2703018707482971"/>
    <n v="72.380952380952294"/>
    <n v="71.136904761904646"/>
    <m/>
    <m/>
    <n v="0"/>
    <n v="0"/>
    <n v="21"/>
    <m/>
    <n v="420"/>
    <n v="0"/>
    <m/>
    <m/>
    <n v="0"/>
    <n v="0"/>
    <n v="12"/>
    <n v="0"/>
    <n v="420"/>
    <n v="0"/>
    <n v="50"/>
    <n v="75"/>
    <n v="35"/>
    <n v="0"/>
    <n v="2.2116190476190467"/>
    <n v="1.4649832915622365"/>
    <n v="110.58095238095234"/>
    <n v="109.87374686716774"/>
    <n v="12"/>
    <n v="0"/>
    <n v="420"/>
    <n v="0"/>
    <n v="315"/>
    <n v="337"/>
    <n v="0"/>
    <n v="0"/>
    <n v="232"/>
    <n v="226"/>
    <n v="0"/>
    <n v="0"/>
    <m/>
    <m/>
    <n v="0"/>
    <n v="0"/>
    <n v="547"/>
    <n v="563"/>
    <n v="0"/>
    <n v="0"/>
    <n v="1.62218159658745"/>
    <n v="1.7021906453522799"/>
    <n v="510.98720292504674"/>
    <n v="573.63824748371837"/>
    <n v="1.73735527117611"/>
    <n v="1.4742451154529299"/>
    <n v="403.06642291285755"/>
    <n v="333.17939609236214"/>
    <m/>
    <m/>
    <n v="0"/>
    <n v="0"/>
    <n v="1.6710303945848342"/>
    <n v="1.610688532106715"/>
    <n v="914.05362583790429"/>
    <n v="906.81764357608051"/>
    <m/>
    <m/>
    <n v="0"/>
    <n v="0"/>
    <m/>
    <m/>
    <n v="0"/>
    <n v="0"/>
    <m/>
    <m/>
    <n v="0"/>
    <n v="0"/>
    <n v="0"/>
    <n v="0"/>
    <n v="0"/>
    <n v="0"/>
    <m/>
    <m/>
    <n v="0"/>
    <n v="0"/>
    <m/>
    <m/>
    <n v="0"/>
    <n v="0"/>
    <m/>
    <m/>
    <n v="0"/>
    <n v="0"/>
    <n v="333"/>
    <n v="372"/>
    <n v="0"/>
    <n v="0"/>
    <n v="530.1014886393325"/>
    <n v="615.2601146516381"/>
    <s v=""/>
    <s v=""/>
    <n v="264"/>
    <n v="266"/>
    <n v="20"/>
    <n v="0"/>
    <n v="494.53308957952419"/>
    <n v="401.43127579161012"/>
    <n v="420"/>
    <n v="0"/>
    <n v="597"/>
    <n v="638"/>
    <n v="20"/>
    <n v="0"/>
    <n v="1024.6345782188566"/>
    <n v="1016.6913904432482"/>
    <n v="420"/>
    <s v=""/>
    <n v="0"/>
    <n v="0"/>
    <n v="0"/>
    <n v="0"/>
    <s v=""/>
    <s v=""/>
    <s v=""/>
    <s v=""/>
    <n v="1024.6345782188566"/>
    <n v="1016.6913904432482"/>
    <n v="420"/>
    <s v=""/>
  </r>
  <r>
    <x v="9"/>
    <s v="College of the Albemarle"/>
    <m/>
    <n v="197814"/>
    <x v="9"/>
    <n v="238"/>
    <n v="260"/>
    <n v="10"/>
    <n v="8"/>
    <n v="228"/>
    <n v="252"/>
    <m/>
    <m/>
    <n v="228"/>
    <n v="252"/>
    <n v="6"/>
    <n v="0"/>
    <n v="3"/>
    <n v="3"/>
    <n v="0"/>
    <n v="0"/>
    <n v="24"/>
    <n v="18"/>
    <n v="0"/>
    <n v="0"/>
    <m/>
    <m/>
    <n v="0"/>
    <n v="0"/>
    <n v="27"/>
    <n v="21"/>
    <n v="0"/>
    <n v="0"/>
    <n v="0.19753086419753099"/>
    <n v="0.19047619047619099"/>
    <n v="0.592592592592593"/>
    <n v="0.57142857142857295"/>
    <n v="2.92592592592593"/>
    <n v="3.1428571428571401"/>
    <n v="70.222222222222314"/>
    <n v="56.57142857142852"/>
    <m/>
    <m/>
    <n v="0"/>
    <n v="0"/>
    <n v="2.6227709190672188"/>
    <n v="2.7210884353741474"/>
    <n v="70.814814814814909"/>
    <n v="57.142857142857096"/>
    <m/>
    <m/>
    <n v="0"/>
    <n v="0"/>
    <m/>
    <m/>
    <n v="0"/>
    <n v="0"/>
    <m/>
    <m/>
    <n v="0"/>
    <n v="0"/>
    <n v="0"/>
    <n v="0"/>
    <n v="0"/>
    <n v="0"/>
    <n v="4"/>
    <n v="6"/>
    <n v="0"/>
    <n v="0"/>
    <n v="6"/>
    <n v="2"/>
    <n v="6"/>
    <n v="0"/>
    <m/>
    <m/>
    <n v="0"/>
    <n v="0"/>
    <n v="10"/>
    <n v="8"/>
    <n v="10"/>
    <n v="0"/>
    <n v="2.2999999999999998"/>
    <n v="3"/>
    <n v="9.1999999999999993"/>
    <n v="18"/>
    <n v="1.9666666666666699"/>
    <n v="0.79166666666666696"/>
    <n v="11.800000000000018"/>
    <n v="1.5833333333333339"/>
    <m/>
    <m/>
    <n v="0"/>
    <n v="0"/>
    <n v="2.1000000000000019"/>
    <n v="2.447916666666667"/>
    <n v="21.000000000000018"/>
    <n v="19.583333333333336"/>
    <m/>
    <m/>
    <n v="0"/>
    <n v="0"/>
    <n v="5"/>
    <m/>
    <n v="30"/>
    <n v="0"/>
    <m/>
    <m/>
    <n v="0"/>
    <n v="0"/>
    <n v="3"/>
    <n v="0"/>
    <n v="30"/>
    <n v="0"/>
    <n v="37"/>
    <n v="29"/>
    <n v="10"/>
    <n v="0"/>
    <n v="2.4814814814814845"/>
    <n v="2.6457307060755317"/>
    <n v="91.814814814814923"/>
    <n v="76.726190476190425"/>
    <n v="3"/>
    <n v="0"/>
    <n v="30"/>
    <n v="0"/>
    <n v="94"/>
    <n v="119"/>
    <n v="0"/>
    <n v="0"/>
    <n v="97"/>
    <n v="104"/>
    <n v="0"/>
    <n v="0"/>
    <m/>
    <m/>
    <n v="0"/>
    <n v="0"/>
    <n v="191"/>
    <n v="223"/>
    <n v="0"/>
    <n v="0"/>
    <n v="1.68237347294939"/>
    <n v="2.0762331838565098"/>
    <n v="158.14310645724265"/>
    <n v="247.07174887892467"/>
    <n v="2.6003490401396201"/>
    <n v="2.55007473841555"/>
    <n v="252.23385689354316"/>
    <n v="265.20777279521718"/>
    <m/>
    <m/>
    <n v="0"/>
    <n v="0"/>
    <n v="2.1485704887475694"/>
    <n v="2.2972175859826987"/>
    <n v="410.37696335078573"/>
    <n v="512.27952167414185"/>
    <m/>
    <m/>
    <n v="0"/>
    <n v="0"/>
    <m/>
    <m/>
    <n v="0"/>
    <n v="0"/>
    <m/>
    <m/>
    <n v="0"/>
    <n v="0"/>
    <n v="0"/>
    <n v="0"/>
    <n v="0"/>
    <n v="0"/>
    <m/>
    <m/>
    <n v="0"/>
    <n v="0"/>
    <m/>
    <m/>
    <n v="0"/>
    <n v="0"/>
    <m/>
    <m/>
    <n v="0"/>
    <n v="0"/>
    <n v="101"/>
    <n v="128"/>
    <n v="0"/>
    <n v="0"/>
    <n v="167.93569904983525"/>
    <n v="265.64317745035322"/>
    <s v=""/>
    <s v=""/>
    <n v="127"/>
    <n v="124"/>
    <n v="6"/>
    <n v="0"/>
    <n v="334.25607911576549"/>
    <n v="323.36253469997905"/>
    <n v="30"/>
    <n v="0"/>
    <n v="228"/>
    <n v="252"/>
    <n v="6"/>
    <n v="0"/>
    <n v="502.19177816560074"/>
    <n v="589.00571215033233"/>
    <n v="30"/>
    <s v=""/>
    <n v="0"/>
    <n v="0"/>
    <n v="0"/>
    <n v="0"/>
    <s v=""/>
    <s v=""/>
    <s v=""/>
    <s v=""/>
    <n v="502.19177816560068"/>
    <n v="589.00571215033233"/>
    <n v="30"/>
    <s v=""/>
  </r>
  <r>
    <x v="9"/>
    <s v="Craven Community College "/>
    <m/>
    <n v="198367"/>
    <x v="8"/>
    <n v="506"/>
    <n v="367"/>
    <n v="80"/>
    <n v="20"/>
    <n v="426"/>
    <n v="347"/>
    <m/>
    <m/>
    <n v="426"/>
    <n v="347"/>
    <n v="44"/>
    <n v="0"/>
    <n v="6"/>
    <n v="4"/>
    <n v="0"/>
    <n v="0"/>
    <n v="30"/>
    <n v="11"/>
    <n v="0"/>
    <n v="0"/>
    <m/>
    <m/>
    <n v="0"/>
    <n v="0"/>
    <n v="36"/>
    <n v="15"/>
    <n v="0"/>
    <n v="0"/>
    <n v="0.21296296296296299"/>
    <n v="0.51111111111111096"/>
    <n v="1.2777777777777779"/>
    <n v="2.0444444444444438"/>
    <n v="2.4629629629629601"/>
    <n v="3.0888888888888899"/>
    <n v="73.8888888888888"/>
    <n v="33.977777777777789"/>
    <m/>
    <m/>
    <n v="0"/>
    <n v="0"/>
    <n v="2.0879629629629601"/>
    <n v="2.4014814814814822"/>
    <n v="75.166666666666572"/>
    <n v="36.022222222222233"/>
    <m/>
    <m/>
    <n v="0"/>
    <n v="0"/>
    <m/>
    <m/>
    <n v="0"/>
    <n v="0"/>
    <m/>
    <m/>
    <n v="0"/>
    <n v="0"/>
    <n v="0"/>
    <n v="0"/>
    <n v="0"/>
    <n v="0"/>
    <n v="27"/>
    <n v="12"/>
    <n v="0"/>
    <n v="0"/>
    <n v="44"/>
    <n v="36"/>
    <n v="44"/>
    <n v="0"/>
    <m/>
    <m/>
    <n v="0"/>
    <n v="0"/>
    <n v="71"/>
    <n v="48"/>
    <n v="71"/>
    <n v="0"/>
    <n v="1.11267605633803"/>
    <n v="0.59027777777777801"/>
    <n v="30.04225352112681"/>
    <n v="7.0833333333333357"/>
    <n v="1.84037558685446"/>
    <n v="2.0555555555555598"/>
    <n v="80.97652582159624"/>
    <n v="74.000000000000156"/>
    <m/>
    <m/>
    <n v="0"/>
    <n v="0"/>
    <n v="1.5636447794749726"/>
    <n v="1.6892361111111143"/>
    <n v="111.01877934272305"/>
    <n v="81.083333333333485"/>
    <m/>
    <m/>
    <n v="0"/>
    <n v="0"/>
    <n v="46"/>
    <m/>
    <n v="2024"/>
    <n v="0"/>
    <m/>
    <m/>
    <n v="0"/>
    <n v="0"/>
    <n v="28.507042253521128"/>
    <n v="0"/>
    <n v="2024"/>
    <n v="0"/>
    <n v="107"/>
    <n v="63"/>
    <n v="71"/>
    <n v="0"/>
    <n v="1.7400508972840152"/>
    <n v="1.8588183421516782"/>
    <n v="186.18544600938964"/>
    <n v="117.10555555555572"/>
    <n v="28.507042253521128"/>
    <n v="0"/>
    <n v="2024"/>
    <n v="0"/>
    <n v="171"/>
    <n v="133"/>
    <n v="0"/>
    <n v="0"/>
    <n v="148"/>
    <n v="151"/>
    <n v="0"/>
    <n v="0"/>
    <m/>
    <m/>
    <n v="0"/>
    <n v="0"/>
    <n v="319"/>
    <n v="284"/>
    <n v="0"/>
    <n v="0"/>
    <n v="1.79101358411703"/>
    <n v="1.63380281690141"/>
    <n v="306.26332288401215"/>
    <n v="217.29577464788753"/>
    <n v="2.1201671891327099"/>
    <n v="2.5856807511737099"/>
    <n v="313.78474399164105"/>
    <n v="390.43779342723019"/>
    <m/>
    <m/>
    <n v="0"/>
    <n v="0"/>
    <n v="1.9437243475725805"/>
    <n v="2.1399069298419642"/>
    <n v="620.04806687565315"/>
    <n v="607.73356807511777"/>
    <m/>
    <m/>
    <n v="0"/>
    <n v="0"/>
    <m/>
    <m/>
    <n v="0"/>
    <n v="0"/>
    <m/>
    <m/>
    <n v="0"/>
    <n v="0"/>
    <n v="0"/>
    <n v="0"/>
    <n v="0"/>
    <n v="0"/>
    <m/>
    <m/>
    <n v="0"/>
    <n v="0"/>
    <m/>
    <m/>
    <n v="0"/>
    <n v="0"/>
    <m/>
    <m/>
    <n v="0"/>
    <n v="0"/>
    <n v="204"/>
    <n v="149"/>
    <n v="0"/>
    <n v="0"/>
    <n v="337.58335418291676"/>
    <n v="226.42355242566532"/>
    <s v=""/>
    <s v=""/>
    <n v="222"/>
    <n v="198"/>
    <n v="44"/>
    <n v="0"/>
    <n v="468.65015870212608"/>
    <n v="498.41557120500812"/>
    <n v="2024"/>
    <n v="0"/>
    <n v="426"/>
    <n v="347"/>
    <n v="44"/>
    <n v="0"/>
    <n v="806.23351288504284"/>
    <n v="724.83912363067338"/>
    <n v="2024"/>
    <s v=""/>
    <n v="0"/>
    <n v="0"/>
    <n v="0"/>
    <n v="0"/>
    <s v=""/>
    <s v=""/>
    <s v=""/>
    <s v=""/>
    <n v="806.23351288504273"/>
    <n v="724.8391236306735"/>
    <n v="2024"/>
    <s v=""/>
  </r>
  <r>
    <x v="9"/>
    <s v="Davidson County Community College "/>
    <m/>
    <n v="198376"/>
    <x v="8"/>
    <n v="515"/>
    <n v="480"/>
    <n v="24"/>
    <n v="13"/>
    <n v="491"/>
    <n v="467"/>
    <m/>
    <m/>
    <n v="491"/>
    <n v="467"/>
    <n v="69"/>
    <n v="0"/>
    <n v="6"/>
    <n v="14"/>
    <n v="0"/>
    <n v="0"/>
    <n v="10"/>
    <n v="19"/>
    <n v="0"/>
    <n v="0"/>
    <m/>
    <m/>
    <n v="0"/>
    <n v="0"/>
    <n v="16"/>
    <n v="33"/>
    <n v="0"/>
    <n v="0"/>
    <n v="0.72916666666666696"/>
    <n v="0.77777777777777701"/>
    <n v="4.3750000000000018"/>
    <n v="10.888888888888879"/>
    <n v="1.0208333333333299"/>
    <n v="1.9393939393939399"/>
    <n v="10.2083333333333"/>
    <n v="36.848484848484858"/>
    <m/>
    <m/>
    <n v="0"/>
    <n v="0"/>
    <n v="0.91145833333333137"/>
    <n v="1.4465870829507192"/>
    <n v="14.583333333333302"/>
    <n v="47.737373737373737"/>
    <m/>
    <m/>
    <n v="0"/>
    <n v="0"/>
    <m/>
    <m/>
    <n v="0"/>
    <n v="0"/>
    <m/>
    <m/>
    <n v="0"/>
    <n v="0"/>
    <n v="0"/>
    <n v="0"/>
    <n v="0"/>
    <n v="0"/>
    <n v="53"/>
    <n v="41"/>
    <n v="0"/>
    <n v="0"/>
    <n v="69"/>
    <n v="72"/>
    <n v="69"/>
    <n v="0"/>
    <m/>
    <m/>
    <n v="0"/>
    <n v="0"/>
    <n v="122"/>
    <n v="113"/>
    <n v="122"/>
    <n v="0"/>
    <n v="1.16120218579235"/>
    <n v="0.92625368731563396"/>
    <n v="61.543715846994552"/>
    <n v="37.976401179940993"/>
    <n v="1.19945355191257"/>
    <n v="1.5339233038348099"/>
    <n v="82.762295081967324"/>
    <n v="110.44247787610631"/>
    <m/>
    <m/>
    <n v="0"/>
    <n v="0"/>
    <n v="1.1828361551554252"/>
    <n v="1.3134414075756398"/>
    <n v="144.30601092896188"/>
    <n v="148.4188790560473"/>
    <m/>
    <m/>
    <n v="0"/>
    <n v="0"/>
    <n v="68"/>
    <m/>
    <n v="4692"/>
    <n v="0"/>
    <m/>
    <m/>
    <n v="0"/>
    <n v="0"/>
    <n v="38.459016393442624"/>
    <n v="0"/>
    <n v="4692"/>
    <n v="0"/>
    <n v="138"/>
    <n v="146"/>
    <n v="122"/>
    <n v="0"/>
    <n v="1.1513720598717043"/>
    <n v="1.3435359780371303"/>
    <n v="158.8893442622952"/>
    <n v="196.15625279342103"/>
    <n v="38.459016393442624"/>
    <n v="0"/>
    <n v="4692"/>
    <n v="0"/>
    <n v="234"/>
    <n v="159"/>
    <n v="0"/>
    <n v="0"/>
    <n v="119"/>
    <n v="162"/>
    <n v="0"/>
    <n v="0"/>
    <m/>
    <m/>
    <n v="0"/>
    <n v="0"/>
    <n v="353"/>
    <n v="321"/>
    <n v="0"/>
    <n v="0"/>
    <n v="2.1633616619452298"/>
    <n v="1.62201453790239"/>
    <n v="506.22662889518381"/>
    <n v="257.90031152648004"/>
    <n v="1.54674220963173"/>
    <n v="2.5295950155763198"/>
    <n v="184.06232294617587"/>
    <n v="409.7943925233638"/>
    <m/>
    <m/>
    <n v="0"/>
    <n v="0"/>
    <n v="1.9554927814202823"/>
    <n v="2.0800458070088594"/>
    <n v="690.28895184135968"/>
    <n v="667.69470404984384"/>
    <m/>
    <m/>
    <n v="0"/>
    <n v="0"/>
    <m/>
    <m/>
    <n v="0"/>
    <n v="0"/>
    <m/>
    <m/>
    <n v="0"/>
    <n v="0"/>
    <n v="0"/>
    <n v="0"/>
    <n v="0"/>
    <n v="0"/>
    <m/>
    <m/>
    <n v="0"/>
    <n v="0"/>
    <m/>
    <m/>
    <n v="0"/>
    <n v="0"/>
    <m/>
    <m/>
    <n v="0"/>
    <n v="0"/>
    <n v="293"/>
    <n v="214"/>
    <n v="0"/>
    <n v="0"/>
    <n v="572.14534474217839"/>
    <n v="306.76560159530993"/>
    <s v=""/>
    <s v=""/>
    <n v="198"/>
    <n v="253"/>
    <n v="69"/>
    <n v="0"/>
    <n v="277.03295136147648"/>
    <n v="557.08535524795502"/>
    <n v="4692"/>
    <n v="0"/>
    <n v="491"/>
    <n v="467"/>
    <n v="69"/>
    <n v="0"/>
    <n v="849.17829610365493"/>
    <n v="863.85095684326495"/>
    <n v="4692"/>
    <s v=""/>
    <n v="0"/>
    <n v="0"/>
    <n v="0"/>
    <n v="0"/>
    <s v=""/>
    <s v=""/>
    <s v=""/>
    <s v=""/>
    <n v="849.17829610365493"/>
    <n v="863.85095684326484"/>
    <n v="4692"/>
    <s v=""/>
  </r>
  <r>
    <x v="9"/>
    <s v="Durham Technical Community College"/>
    <m/>
    <n v="198455"/>
    <x v="8"/>
    <n v="507"/>
    <n v="422"/>
    <n v="14"/>
    <n v="7"/>
    <n v="493"/>
    <n v="415"/>
    <m/>
    <m/>
    <n v="493"/>
    <n v="415"/>
    <n v="67"/>
    <n v="0"/>
    <n v="2"/>
    <n v="5"/>
    <n v="0"/>
    <n v="0"/>
    <n v="7"/>
    <n v="10"/>
    <n v="0"/>
    <n v="0"/>
    <m/>
    <m/>
    <n v="0"/>
    <n v="0"/>
    <n v="9"/>
    <n v="15"/>
    <n v="0"/>
    <n v="0"/>
    <n v="0.62962962962962998"/>
    <n v="0.68888888888888899"/>
    <n v="1.25925925925926"/>
    <n v="3.4444444444444451"/>
    <n v="3.1111111111111098"/>
    <n v="1.9777777777777801"/>
    <n v="21.777777777777768"/>
    <n v="19.7777777777778"/>
    <m/>
    <m/>
    <n v="0"/>
    <n v="0"/>
    <n v="2.5596707818930029"/>
    <n v="1.5481481481481498"/>
    <n v="23.037037037037027"/>
    <n v="23.222222222222246"/>
    <m/>
    <m/>
    <n v="0"/>
    <n v="0"/>
    <m/>
    <m/>
    <n v="0"/>
    <n v="0"/>
    <m/>
    <m/>
    <n v="0"/>
    <n v="0"/>
    <n v="0"/>
    <n v="0"/>
    <n v="0"/>
    <n v="0"/>
    <n v="36"/>
    <n v="31"/>
    <n v="0"/>
    <n v="0"/>
    <n v="67"/>
    <n v="57"/>
    <n v="67"/>
    <n v="0"/>
    <m/>
    <m/>
    <n v="0"/>
    <n v="0"/>
    <n v="103"/>
    <n v="88"/>
    <n v="103"/>
    <n v="0"/>
    <n v="0.95469255663430397"/>
    <n v="0.94696969696969702"/>
    <n v="34.368932038834942"/>
    <n v="29.356060606060609"/>
    <n v="2.2815533980582501"/>
    <n v="2.25"/>
    <n v="152.86407766990277"/>
    <n v="128.25"/>
    <m/>
    <m/>
    <n v="0"/>
    <n v="0"/>
    <n v="1.8177962107644439"/>
    <n v="1.790977961432507"/>
    <n v="187.23300970873771"/>
    <n v="157.60606060606062"/>
    <m/>
    <m/>
    <n v="0"/>
    <n v="0"/>
    <n v="59"/>
    <m/>
    <n v="3953"/>
    <n v="0"/>
    <m/>
    <m/>
    <n v="0"/>
    <n v="0"/>
    <n v="38.378640776699029"/>
    <n v="0"/>
    <n v="3953"/>
    <n v="0"/>
    <n v="112"/>
    <n v="103"/>
    <n v="103"/>
    <n v="0"/>
    <n v="1.8774111316587032"/>
    <n v="1.755614396391096"/>
    <n v="210.27004674577475"/>
    <n v="180.82828282828288"/>
    <n v="38.378640776699029"/>
    <n v="0"/>
    <n v="3953"/>
    <n v="0"/>
    <n v="158"/>
    <n v="105"/>
    <n v="0"/>
    <n v="0"/>
    <n v="223"/>
    <n v="207"/>
    <n v="0"/>
    <n v="0"/>
    <m/>
    <m/>
    <n v="0"/>
    <n v="0"/>
    <n v="381"/>
    <n v="312"/>
    <n v="0"/>
    <n v="0"/>
    <n v="1.5310586176727901"/>
    <n v="1.2767094017094001"/>
    <n v="241.90726159230084"/>
    <n v="134.05448717948701"/>
    <n v="2.8713910761154802"/>
    <n v="3.1014957264957301"/>
    <n v="640.32020997375207"/>
    <n v="642.00961538461615"/>
    <m/>
    <m/>
    <n v="0"/>
    <n v="0"/>
    <n v="2.31555766815237"/>
    <n v="2.4873849441157154"/>
    <n v="882.22747156605294"/>
    <n v="776.06410256410322"/>
    <m/>
    <m/>
    <n v="0"/>
    <n v="0"/>
    <m/>
    <m/>
    <n v="0"/>
    <n v="0"/>
    <m/>
    <m/>
    <n v="0"/>
    <n v="0"/>
    <n v="0"/>
    <n v="0"/>
    <n v="0"/>
    <n v="0"/>
    <m/>
    <m/>
    <n v="0"/>
    <n v="0"/>
    <m/>
    <m/>
    <n v="0"/>
    <n v="0"/>
    <m/>
    <m/>
    <n v="0"/>
    <n v="0"/>
    <n v="196"/>
    <n v="141"/>
    <n v="0"/>
    <n v="0"/>
    <n v="277.53545289039505"/>
    <n v="166.85499222999206"/>
    <s v=""/>
    <s v=""/>
    <n v="297"/>
    <n v="274"/>
    <n v="67"/>
    <n v="0"/>
    <n v="814.96206542143261"/>
    <n v="790.03739316239398"/>
    <n v="3953"/>
    <n v="0"/>
    <n v="493"/>
    <n v="415"/>
    <n v="67"/>
    <n v="0"/>
    <n v="1092.4975183118277"/>
    <n v="956.89238539238602"/>
    <n v="3953"/>
    <s v=""/>
    <n v="0"/>
    <n v="0"/>
    <n v="0"/>
    <n v="0"/>
    <s v=""/>
    <s v=""/>
    <s v=""/>
    <s v=""/>
    <n v="1092.4975183118277"/>
    <n v="956.89238539238613"/>
    <n v="3953"/>
    <s v=""/>
  </r>
  <r>
    <x v="9"/>
    <s v="Edgecombe Community College"/>
    <s v="Met the criteria for Two-Year 3 in 2016-17 and 2017-18."/>
    <n v="198491"/>
    <x v="8"/>
    <n v="318"/>
    <n v="278"/>
    <n v="34"/>
    <n v="13"/>
    <n v="284"/>
    <n v="265"/>
    <m/>
    <m/>
    <n v="284"/>
    <n v="265"/>
    <n v="50"/>
    <n v="0"/>
    <n v="8"/>
    <n v="11"/>
    <n v="0"/>
    <n v="0"/>
    <n v="12"/>
    <n v="15"/>
    <n v="0"/>
    <n v="0"/>
    <m/>
    <m/>
    <n v="0"/>
    <n v="0"/>
    <n v="20"/>
    <n v="26"/>
    <n v="0"/>
    <n v="0"/>
    <n v="1.3333333333333299"/>
    <n v="1.37179487179487"/>
    <n v="10.666666666666639"/>
    <n v="15.08974358974357"/>
    <n v="2.93333333333333"/>
    <n v="2.5512820512820502"/>
    <n v="35.19999999999996"/>
    <n v="38.269230769230752"/>
    <m/>
    <m/>
    <n v="0"/>
    <n v="0"/>
    <n v="2.2933333333333303"/>
    <n v="2.0522682445759353"/>
    <n v="45.866666666666603"/>
    <n v="53.358974358974315"/>
    <m/>
    <m/>
    <n v="0"/>
    <n v="0"/>
    <m/>
    <m/>
    <n v="0"/>
    <n v="0"/>
    <m/>
    <m/>
    <n v="0"/>
    <n v="0"/>
    <n v="0"/>
    <n v="0"/>
    <n v="0"/>
    <n v="0"/>
    <n v="38"/>
    <n v="37"/>
    <n v="0"/>
    <n v="0"/>
    <n v="50"/>
    <n v="52"/>
    <n v="50"/>
    <n v="0"/>
    <m/>
    <m/>
    <n v="0"/>
    <n v="0"/>
    <n v="88"/>
    <n v="89"/>
    <n v="88"/>
    <n v="0"/>
    <n v="1.48484848484848"/>
    <n v="1.26591760299626"/>
    <n v="56.424242424242237"/>
    <n v="46.838951310861617"/>
    <n v="2.2840909090909101"/>
    <n v="1.98876404494382"/>
    <n v="114.2045454545455"/>
    <n v="103.41573033707864"/>
    <m/>
    <m/>
    <n v="0"/>
    <n v="0"/>
    <n v="1.9389634986225879"/>
    <n v="1.6882548499768568"/>
    <n v="170.62878787878773"/>
    <n v="150.25468164794026"/>
    <m/>
    <m/>
    <n v="0"/>
    <n v="0"/>
    <n v="55"/>
    <m/>
    <n v="2750"/>
    <n v="0"/>
    <m/>
    <m/>
    <n v="0"/>
    <n v="0"/>
    <n v="31.25"/>
    <n v="0"/>
    <n v="2750"/>
    <n v="0"/>
    <n v="108"/>
    <n v="115"/>
    <n v="88"/>
    <n v="0"/>
    <n v="2.0045875420875401"/>
    <n v="1.7705535304949094"/>
    <n v="216.49545454545432"/>
    <n v="203.61365600691457"/>
    <n v="31.25"/>
    <n v="0"/>
    <n v="2750"/>
    <n v="0"/>
    <n v="91"/>
    <n v="78"/>
    <n v="0"/>
    <n v="0"/>
    <n v="85"/>
    <n v="72"/>
    <n v="0"/>
    <n v="0"/>
    <m/>
    <m/>
    <n v="0"/>
    <n v="0"/>
    <n v="176"/>
    <n v="150"/>
    <n v="0"/>
    <n v="0"/>
    <n v="2.3333333333333299"/>
    <n v="2.6755555555555501"/>
    <n v="212.33333333333303"/>
    <n v="208.6933333333329"/>
    <n v="3.0928030303030298"/>
    <n v="3.17777777777777"/>
    <n v="262.88825757575756"/>
    <n v="228.79999999999944"/>
    <m/>
    <m/>
    <n v="0"/>
    <n v="0"/>
    <n v="2.7001226756198329"/>
    <n v="2.9166222222222156"/>
    <n v="475.22159090909059"/>
    <n v="437.49333333333232"/>
    <m/>
    <m/>
    <n v="0"/>
    <n v="0"/>
    <m/>
    <m/>
    <n v="0"/>
    <n v="0"/>
    <m/>
    <m/>
    <n v="0"/>
    <n v="0"/>
    <n v="0"/>
    <n v="0"/>
    <n v="0"/>
    <n v="0"/>
    <m/>
    <m/>
    <n v="0"/>
    <n v="0"/>
    <m/>
    <m/>
    <n v="0"/>
    <n v="0"/>
    <m/>
    <m/>
    <n v="0"/>
    <n v="0"/>
    <n v="137"/>
    <n v="126"/>
    <n v="0"/>
    <n v="0"/>
    <n v="279.42424242424192"/>
    <n v="270.62202823393807"/>
    <s v=""/>
    <s v=""/>
    <n v="147"/>
    <n v="139"/>
    <n v="50"/>
    <n v="0"/>
    <n v="412.29280303030305"/>
    <n v="370.48496110630884"/>
    <n v="2750"/>
    <n v="0"/>
    <n v="284"/>
    <n v="265"/>
    <n v="50"/>
    <n v="0"/>
    <n v="691.71704545454497"/>
    <n v="641.10698934024686"/>
    <n v="2750"/>
    <s v=""/>
    <n v="0"/>
    <n v="0"/>
    <n v="0"/>
    <n v="0"/>
    <s v=""/>
    <s v=""/>
    <s v=""/>
    <s v=""/>
    <n v="691.71704545454486"/>
    <n v="641.10698934024686"/>
    <n v="2750"/>
    <s v=""/>
  </r>
  <r>
    <x v="9"/>
    <s v="Fayetteville Technical Community College"/>
    <m/>
    <n v="198534"/>
    <x v="7"/>
    <n v="2035"/>
    <n v="1380"/>
    <n v="150"/>
    <n v="77"/>
    <n v="1885"/>
    <n v="1303"/>
    <m/>
    <m/>
    <n v="1885"/>
    <n v="1303"/>
    <n v="80"/>
    <n v="0"/>
    <n v="12"/>
    <n v="7"/>
    <n v="0"/>
    <n v="0"/>
    <n v="20"/>
    <n v="15"/>
    <n v="0"/>
    <n v="0"/>
    <m/>
    <m/>
    <n v="0"/>
    <n v="0"/>
    <n v="32"/>
    <n v="22"/>
    <n v="0"/>
    <n v="0"/>
    <n v="1.0104166666666701"/>
    <n v="0.66666666666666696"/>
    <n v="12.125000000000041"/>
    <n v="4.6666666666666687"/>
    <n v="2.78125"/>
    <n v="2.4242424242424199"/>
    <n v="55.625"/>
    <n v="36.363636363636296"/>
    <m/>
    <m/>
    <n v="0"/>
    <n v="0"/>
    <n v="2.1171875000000013"/>
    <n v="1.8650137741046804"/>
    <n v="67.750000000000043"/>
    <n v="41.030303030302967"/>
    <m/>
    <m/>
    <n v="0"/>
    <n v="0"/>
    <m/>
    <m/>
    <n v="0"/>
    <n v="0"/>
    <m/>
    <m/>
    <n v="0"/>
    <n v="0"/>
    <n v="0"/>
    <n v="0"/>
    <n v="0"/>
    <n v="0"/>
    <n v="85"/>
    <n v="79"/>
    <n v="0"/>
    <n v="0"/>
    <n v="80"/>
    <n v="68"/>
    <n v="80"/>
    <n v="0"/>
    <m/>
    <m/>
    <n v="0"/>
    <n v="0"/>
    <n v="165"/>
    <n v="147"/>
    <n v="165"/>
    <n v="0"/>
    <n v="1.68888888888889"/>
    <n v="1.3764172335600899"/>
    <n v="143.55555555555566"/>
    <n v="108.73696145124711"/>
    <n v="1.6181818181818199"/>
    <n v="1.31292517006803"/>
    <n v="129.45454545454561"/>
    <n v="89.278911564626043"/>
    <m/>
    <m/>
    <n v="0"/>
    <n v="0"/>
    <n v="1.6546066727884925"/>
    <n v="1.3470467552100214"/>
    <n v="273.01010101010127"/>
    <n v="198.01587301587315"/>
    <m/>
    <m/>
    <n v="0"/>
    <n v="0"/>
    <n v="91"/>
    <m/>
    <n v="7280"/>
    <n v="0"/>
    <m/>
    <m/>
    <n v="0"/>
    <n v="0"/>
    <n v="44.121212121212125"/>
    <n v="0"/>
    <n v="7280.0000000000009"/>
    <n v="0"/>
    <n v="197"/>
    <n v="169"/>
    <n v="165"/>
    <n v="0"/>
    <n v="1.7297467056350322"/>
    <n v="1.414474414474415"/>
    <n v="340.76010101010132"/>
    <n v="239.04617604617613"/>
    <n v="44.121212121212125"/>
    <n v="0"/>
    <n v="7280.0000000000009"/>
    <n v="0"/>
    <n v="694"/>
    <n v="503"/>
    <n v="0"/>
    <n v="0"/>
    <n v="994"/>
    <n v="631"/>
    <n v="0"/>
    <n v="0"/>
    <m/>
    <m/>
    <n v="0"/>
    <n v="0"/>
    <n v="1688"/>
    <n v="1134"/>
    <n v="0"/>
    <n v="0"/>
    <n v="1.59261453396523"/>
    <n v="1.59729570840682"/>
    <n v="1105.2744865718696"/>
    <n v="803.43974132863048"/>
    <n v="2.5572669826224299"/>
    <n v="2.5270429159318102"/>
    <n v="2541.9233807266955"/>
    <n v="1594.5640799529722"/>
    <m/>
    <m/>
    <n v="0"/>
    <n v="0"/>
    <n v="2.1606622436602874"/>
    <n v="2.1146418177086441"/>
    <n v="3647.1978672985651"/>
    <n v="2398.0038212816025"/>
    <m/>
    <m/>
    <n v="0"/>
    <n v="0"/>
    <m/>
    <m/>
    <n v="0"/>
    <n v="0"/>
    <m/>
    <m/>
    <n v="0"/>
    <n v="0"/>
    <n v="0"/>
    <n v="0"/>
    <n v="0"/>
    <n v="0"/>
    <m/>
    <m/>
    <n v="0"/>
    <n v="0"/>
    <m/>
    <m/>
    <n v="0"/>
    <n v="0"/>
    <m/>
    <m/>
    <n v="0"/>
    <n v="0"/>
    <n v="791"/>
    <n v="589"/>
    <n v="0"/>
    <n v="0"/>
    <n v="1260.9550421274253"/>
    <n v="916.84336944654422"/>
    <s v=""/>
    <s v=""/>
    <n v="1094"/>
    <n v="714"/>
    <n v="80"/>
    <n v="0"/>
    <n v="2727.002926181241"/>
    <n v="1720.2066278812345"/>
    <n v="7280"/>
    <n v="0"/>
    <n v="1885"/>
    <n v="1303"/>
    <n v="80"/>
    <n v="0"/>
    <n v="3987.9579683086663"/>
    <n v="2637.0499973277788"/>
    <n v="7280"/>
    <s v=""/>
    <n v="0"/>
    <n v="0"/>
    <n v="0"/>
    <n v="0"/>
    <s v=""/>
    <s v=""/>
    <s v=""/>
    <s v=""/>
    <n v="3987.9579683086663"/>
    <n v="2637.0499973277788"/>
    <n v="7280.0000000000009"/>
    <s v=""/>
  </r>
  <r>
    <x v="9"/>
    <s v="Forsyth Technical Community College"/>
    <m/>
    <n v="198552"/>
    <x v="7"/>
    <n v="1069"/>
    <n v="972"/>
    <n v="48"/>
    <n v="13"/>
    <n v="1021"/>
    <n v="959"/>
    <m/>
    <m/>
    <n v="1021"/>
    <n v="959"/>
    <n v="120"/>
    <n v="0"/>
    <n v="10"/>
    <n v="10"/>
    <n v="0"/>
    <n v="0"/>
    <n v="80"/>
    <n v="73"/>
    <n v="0"/>
    <n v="0"/>
    <m/>
    <m/>
    <n v="0"/>
    <n v="0"/>
    <n v="90"/>
    <n v="83"/>
    <n v="0"/>
    <n v="0"/>
    <n v="0.2"/>
    <n v="0.19678714859437799"/>
    <n v="2"/>
    <n v="1.9678714859437798"/>
    <n v="2.80740740740741"/>
    <n v="2.92771084337349"/>
    <n v="224.59259259259281"/>
    <n v="213.72289156626476"/>
    <m/>
    <m/>
    <n v="0"/>
    <n v="0"/>
    <n v="2.517695473251031"/>
    <n v="2.5986838921952837"/>
    <n v="226.59259259259278"/>
    <n v="215.69076305220855"/>
    <m/>
    <m/>
    <n v="0"/>
    <n v="0"/>
    <m/>
    <m/>
    <n v="0"/>
    <n v="0"/>
    <m/>
    <m/>
    <n v="0"/>
    <n v="0"/>
    <n v="0"/>
    <n v="0"/>
    <n v="0"/>
    <n v="0"/>
    <n v="71"/>
    <n v="68"/>
    <n v="0"/>
    <n v="0"/>
    <n v="120"/>
    <n v="104"/>
    <n v="120"/>
    <n v="0"/>
    <m/>
    <m/>
    <n v="0"/>
    <n v="0"/>
    <n v="191"/>
    <n v="172"/>
    <n v="191"/>
    <n v="0"/>
    <n v="1.1291448516579401"/>
    <n v="1.2965116279069799"/>
    <n v="80.169284467713751"/>
    <n v="88.162790697674637"/>
    <n v="1.7137870855148301"/>
    <n v="1.72674418604651"/>
    <n v="205.6544502617796"/>
    <n v="179.58139534883705"/>
    <m/>
    <m/>
    <n v="0"/>
    <n v="0"/>
    <n v="1.496459344133473"/>
    <n v="1.5566522444564632"/>
    <n v="285.82373472949337"/>
    <n v="267.74418604651169"/>
    <m/>
    <m/>
    <n v="0"/>
    <n v="0"/>
    <n v="133"/>
    <m/>
    <n v="15960"/>
    <n v="0"/>
    <m/>
    <m/>
    <n v="0"/>
    <n v="0"/>
    <n v="83.560209424083766"/>
    <n v="0"/>
    <n v="15960"/>
    <n v="0"/>
    <n v="281"/>
    <n v="255"/>
    <n v="191"/>
    <n v="0"/>
    <n v="1.8235456488330466"/>
    <n v="1.8958233297989031"/>
    <n v="512.41632732208609"/>
    <n v="483.43494909872027"/>
    <n v="83.560209424083766"/>
    <n v="0"/>
    <n v="15960"/>
    <n v="0"/>
    <n v="399"/>
    <n v="384"/>
    <n v="0"/>
    <n v="0"/>
    <n v="341"/>
    <n v="320"/>
    <n v="0"/>
    <n v="0"/>
    <m/>
    <m/>
    <n v="0"/>
    <n v="0"/>
    <n v="740"/>
    <n v="704"/>
    <n v="0"/>
    <n v="0"/>
    <n v="2.3207207207207201"/>
    <n v="2.1178977272727302"/>
    <n v="925.96756756756736"/>
    <n v="813.27272727272839"/>
    <n v="2.5855855855855898"/>
    <n v="2.2869318181818201"/>
    <n v="881.68468468468609"/>
    <n v="731.81818181818244"/>
    <m/>
    <m/>
    <n v="0"/>
    <n v="0"/>
    <n v="2.4427733138543966"/>
    <n v="2.1947314049586804"/>
    <n v="1807.6522522522534"/>
    <n v="1545.0909090909111"/>
    <m/>
    <m/>
    <n v="0"/>
    <n v="0"/>
    <m/>
    <m/>
    <n v="0"/>
    <n v="0"/>
    <m/>
    <m/>
    <n v="0"/>
    <n v="0"/>
    <n v="0"/>
    <n v="0"/>
    <n v="0"/>
    <n v="0"/>
    <m/>
    <m/>
    <n v="0"/>
    <n v="0"/>
    <m/>
    <m/>
    <n v="0"/>
    <n v="0"/>
    <m/>
    <m/>
    <n v="0"/>
    <n v="0"/>
    <n v="480"/>
    <n v="462"/>
    <n v="0"/>
    <n v="0"/>
    <n v="1008.1368520352811"/>
    <n v="903.40338945634676"/>
    <s v=""/>
    <s v=""/>
    <n v="541"/>
    <n v="497"/>
    <n v="120"/>
    <n v="0"/>
    <n v="1311.9317275390586"/>
    <n v="1125.1224687332842"/>
    <n v="15960"/>
    <n v="0"/>
    <n v="1021"/>
    <n v="959"/>
    <n v="120"/>
    <n v="0"/>
    <n v="2320.0685795743398"/>
    <n v="2028.525858189631"/>
    <n v="15960"/>
    <s v=""/>
    <n v="0"/>
    <n v="0"/>
    <n v="0"/>
    <n v="0"/>
    <s v=""/>
    <s v=""/>
    <s v=""/>
    <s v=""/>
    <n v="2320.0685795743393"/>
    <n v="2028.5258581896314"/>
    <n v="15960"/>
    <s v=""/>
  </r>
  <r>
    <x v="9"/>
    <s v="Gaston College "/>
    <m/>
    <n v="198570"/>
    <x v="8"/>
    <n v="785"/>
    <n v="618"/>
    <n v="82"/>
    <n v="58"/>
    <n v="703"/>
    <n v="560"/>
    <m/>
    <m/>
    <n v="703"/>
    <n v="560"/>
    <n v="46"/>
    <n v="0"/>
    <n v="6"/>
    <n v="5"/>
    <n v="0"/>
    <n v="0"/>
    <n v="15"/>
    <n v="23"/>
    <n v="0"/>
    <n v="0"/>
    <m/>
    <m/>
    <n v="0"/>
    <n v="0"/>
    <n v="21"/>
    <n v="28"/>
    <n v="0"/>
    <n v="0"/>
    <n v="0.39682539682539703"/>
    <n v="0.452380952380952"/>
    <n v="2.3809523809523823"/>
    <n v="2.2619047619047601"/>
    <n v="2"/>
    <n v="2.61904761904762"/>
    <n v="30"/>
    <n v="60.238095238095262"/>
    <m/>
    <m/>
    <n v="0"/>
    <n v="0"/>
    <n v="1.5419501133786848"/>
    <n v="2.2321428571428581"/>
    <n v="32.38095238095238"/>
    <n v="62.500000000000028"/>
    <m/>
    <m/>
    <n v="0"/>
    <n v="0"/>
    <m/>
    <m/>
    <n v="0"/>
    <n v="0"/>
    <m/>
    <m/>
    <n v="0"/>
    <n v="0"/>
    <n v="0"/>
    <n v="0"/>
    <n v="0"/>
    <n v="0"/>
    <n v="35"/>
    <n v="42"/>
    <n v="0"/>
    <n v="0"/>
    <n v="46"/>
    <n v="43"/>
    <n v="46"/>
    <n v="0"/>
    <m/>
    <m/>
    <n v="0"/>
    <n v="0"/>
    <n v="81"/>
    <n v="85"/>
    <n v="81"/>
    <n v="0"/>
    <n v="1.19753086419753"/>
    <n v="1.31372549019608"/>
    <n v="41.913580246913547"/>
    <n v="55.176470588235361"/>
    <n v="1.94650205761317"/>
    <n v="1.4235294117647099"/>
    <n v="89.539094650205811"/>
    <n v="61.21176470588253"/>
    <m/>
    <m/>
    <n v="0"/>
    <n v="0"/>
    <n v="1.622872529594066"/>
    <n v="1.369273356401387"/>
    <n v="131.45267489711935"/>
    <n v="116.38823529411789"/>
    <m/>
    <m/>
    <n v="0"/>
    <n v="0"/>
    <n v="46"/>
    <m/>
    <n v="2116"/>
    <n v="0"/>
    <m/>
    <m/>
    <n v="0"/>
    <n v="0"/>
    <n v="26.123456790123456"/>
    <n v="0"/>
    <n v="2116"/>
    <n v="0"/>
    <n v="102"/>
    <n v="113"/>
    <n v="81"/>
    <n v="0"/>
    <n v="1.606212032137958"/>
    <n v="1.5830817282665302"/>
    <n v="163.83362727807173"/>
    <n v="178.88823529411792"/>
    <n v="26.123456790123456"/>
    <n v="0"/>
    <n v="2116"/>
    <n v="0"/>
    <n v="387"/>
    <n v="266"/>
    <n v="0"/>
    <n v="0"/>
    <n v="214"/>
    <n v="181"/>
    <n v="0"/>
    <n v="0"/>
    <m/>
    <m/>
    <n v="0"/>
    <n v="0"/>
    <n v="601"/>
    <n v="447"/>
    <n v="0"/>
    <n v="0"/>
    <n v="2.4331669439822501"/>
    <n v="2.2953020134228201"/>
    <n v="941.63560732113081"/>
    <n v="610.55033557047011"/>
    <n v="1.9955629506378201"/>
    <n v="2.2811334824757701"/>
    <n v="427.05047143649352"/>
    <n v="412.88516032811441"/>
    <m/>
    <m/>
    <n v="0"/>
    <n v="0"/>
    <n v="2.2773478847880604"/>
    <n v="2.2895648677820684"/>
    <n v="1368.6860787576243"/>
    <n v="1023.4354958985846"/>
    <m/>
    <m/>
    <n v="0"/>
    <n v="0"/>
    <m/>
    <m/>
    <n v="0"/>
    <n v="0"/>
    <m/>
    <m/>
    <n v="0"/>
    <n v="0"/>
    <n v="0"/>
    <n v="0"/>
    <n v="0"/>
    <n v="0"/>
    <m/>
    <m/>
    <n v="0"/>
    <n v="0"/>
    <m/>
    <m/>
    <n v="0"/>
    <n v="0"/>
    <m/>
    <m/>
    <n v="0"/>
    <n v="0"/>
    <n v="428"/>
    <n v="313"/>
    <n v="0"/>
    <n v="0"/>
    <n v="985.93013994899673"/>
    <n v="667.98871092061017"/>
    <s v=""/>
    <s v=""/>
    <n v="275"/>
    <n v="247"/>
    <n v="46"/>
    <n v="0"/>
    <n v="546.58956608669928"/>
    <n v="534.33502027209215"/>
    <n v="2116"/>
    <n v="0"/>
    <n v="703"/>
    <n v="560"/>
    <n v="46"/>
    <n v="0"/>
    <n v="1532.5197060356959"/>
    <n v="1202.3237311927023"/>
    <n v="2116"/>
    <s v=""/>
    <n v="0"/>
    <n v="0"/>
    <n v="0"/>
    <n v="0"/>
    <s v=""/>
    <s v=""/>
    <s v=""/>
    <s v=""/>
    <n v="1532.5197060356959"/>
    <n v="1202.3237311927026"/>
    <n v="2116"/>
    <s v=""/>
  </r>
  <r>
    <x v="9"/>
    <s v="Guilford Technical Community College"/>
    <m/>
    <n v="198622"/>
    <x v="7"/>
    <n v="3359"/>
    <n v="2145"/>
    <n v="1034"/>
    <n v="284"/>
    <n v="2325"/>
    <n v="1861"/>
    <m/>
    <m/>
    <n v="2325"/>
    <n v="1861"/>
    <n v="137"/>
    <n v="0"/>
    <n v="29"/>
    <n v="25"/>
    <n v="0"/>
    <n v="0"/>
    <n v="23"/>
    <n v="28"/>
    <n v="0"/>
    <n v="0"/>
    <m/>
    <m/>
    <n v="0"/>
    <n v="0"/>
    <n v="52"/>
    <n v="53"/>
    <n v="0"/>
    <n v="0"/>
    <n v="1.2435897435897401"/>
    <n v="1.7358490566037701"/>
    <n v="36.064102564102463"/>
    <n v="43.396226415094254"/>
    <n v="1.57051282051282"/>
    <n v="1.54088050314465"/>
    <n v="36.121794871794862"/>
    <n v="43.144654088050203"/>
    <m/>
    <m/>
    <n v="0"/>
    <n v="0"/>
    <n v="1.3881903353057177"/>
    <n v="1.6328468019461218"/>
    <n v="72.185897435897317"/>
    <n v="86.54088050314445"/>
    <m/>
    <m/>
    <n v="0"/>
    <n v="0"/>
    <m/>
    <m/>
    <n v="0"/>
    <n v="0"/>
    <m/>
    <m/>
    <n v="0"/>
    <n v="0"/>
    <n v="0"/>
    <n v="0"/>
    <n v="0"/>
    <n v="0"/>
    <n v="220"/>
    <n v="176"/>
    <n v="0"/>
    <n v="0"/>
    <n v="137"/>
    <n v="127"/>
    <n v="137"/>
    <n v="0"/>
    <m/>
    <m/>
    <n v="0"/>
    <n v="0"/>
    <n v="357"/>
    <n v="303"/>
    <n v="357"/>
    <n v="0"/>
    <n v="1.5499533146591999"/>
    <n v="1.32343234323432"/>
    <n v="340.98972922502401"/>
    <n v="232.92409240924033"/>
    <n v="1.1073762838468699"/>
    <n v="1.3927392739274"/>
    <n v="151.71055088702118"/>
    <n v="176.87788778877982"/>
    <m/>
    <m/>
    <n v="0"/>
    <n v="0"/>
    <n v="1.3801128294455047"/>
    <n v="1.3524817828317497"/>
    <n v="492.70028011204516"/>
    <n v="409.80198019802015"/>
    <m/>
    <m/>
    <n v="0"/>
    <n v="0"/>
    <n v="125"/>
    <m/>
    <n v="17125"/>
    <n v="0"/>
    <m/>
    <m/>
    <n v="0"/>
    <n v="0"/>
    <n v="47.969187675070025"/>
    <n v="0"/>
    <n v="17125"/>
    <n v="0"/>
    <n v="409"/>
    <n v="356"/>
    <n v="357"/>
    <n v="0"/>
    <n v="1.3811397984057272"/>
    <n v="1.3942215188234959"/>
    <n v="564.88617754794245"/>
    <n v="496.34286070116451"/>
    <n v="47.969187675070025"/>
    <n v="0"/>
    <n v="17125"/>
    <n v="0"/>
    <n v="1118"/>
    <n v="809"/>
    <n v="0"/>
    <n v="0"/>
    <n v="798"/>
    <n v="696"/>
    <n v="0"/>
    <n v="0"/>
    <m/>
    <m/>
    <n v="0"/>
    <n v="0"/>
    <n v="1916"/>
    <n v="1505"/>
    <n v="0"/>
    <n v="0"/>
    <n v="2.14439805149618"/>
    <n v="1.9882613510520599"/>
    <n v="2397.4370215727295"/>
    <n v="1608.5034330011165"/>
    <n v="2.1591858037577101"/>
    <n v="2.2456256921373199"/>
    <n v="1723.0302713986525"/>
    <n v="1562.9554817275746"/>
    <m/>
    <m/>
    <n v="0"/>
    <n v="0"/>
    <n v="2.1505570422606377"/>
    <n v="2.1072816709160738"/>
    <n v="4120.4672929713815"/>
    <n v="3171.4589147286911"/>
    <m/>
    <m/>
    <n v="0"/>
    <n v="0"/>
    <m/>
    <m/>
    <n v="0"/>
    <n v="0"/>
    <m/>
    <m/>
    <n v="0"/>
    <n v="0"/>
    <n v="0"/>
    <n v="0"/>
    <n v="0"/>
    <n v="0"/>
    <m/>
    <m/>
    <n v="0"/>
    <n v="0"/>
    <m/>
    <m/>
    <n v="0"/>
    <n v="0"/>
    <m/>
    <m/>
    <n v="0"/>
    <n v="0"/>
    <n v="1367"/>
    <n v="1010"/>
    <n v="0"/>
    <n v="0"/>
    <n v="2774.4908533618559"/>
    <n v="1884.8237518254512"/>
    <s v=""/>
    <s v=""/>
    <n v="958"/>
    <n v="851"/>
    <n v="137"/>
    <n v="0"/>
    <n v="1910.8626171574685"/>
    <n v="1782.9780236044046"/>
    <n v="17125"/>
    <n v="0"/>
    <n v="2325"/>
    <n v="1861"/>
    <n v="137"/>
    <n v="0"/>
    <n v="4685.3534705193242"/>
    <n v="3667.8017754298558"/>
    <n v="17125"/>
    <s v=""/>
    <n v="0"/>
    <n v="0"/>
    <n v="0"/>
    <n v="0"/>
    <s v=""/>
    <s v=""/>
    <s v=""/>
    <s v=""/>
    <n v="4685.3534705193242"/>
    <n v="3667.8017754298558"/>
    <n v="17125"/>
    <s v=""/>
  </r>
  <r>
    <x v="9"/>
    <s v="Halifax Community College "/>
    <m/>
    <n v="198640"/>
    <x v="9"/>
    <n v="150"/>
    <n v="109"/>
    <n v="6"/>
    <n v="1"/>
    <n v="144"/>
    <n v="108"/>
    <m/>
    <m/>
    <n v="144"/>
    <n v="108"/>
    <n v="6"/>
    <n v="0"/>
    <n v="6"/>
    <n v="7"/>
    <n v="0"/>
    <n v="0"/>
    <n v="6"/>
    <n v="4"/>
    <n v="0"/>
    <n v="0"/>
    <m/>
    <m/>
    <n v="0"/>
    <n v="0"/>
    <n v="12"/>
    <n v="11"/>
    <n v="0"/>
    <n v="0"/>
    <n v="0.66666666666666696"/>
    <n v="1.0909090909090899"/>
    <n v="4.0000000000000018"/>
    <n v="7.6363636363636296"/>
    <n v="1.4722222222222201"/>
    <n v="1.48484848484848"/>
    <n v="8.8333333333333215"/>
    <n v="5.9393939393939199"/>
    <m/>
    <m/>
    <n v="0"/>
    <n v="0"/>
    <n v="1.0694444444444435"/>
    <n v="1.2341597796143227"/>
    <n v="12.833333333333321"/>
    <n v="13.575757575757549"/>
    <m/>
    <m/>
    <n v="0"/>
    <n v="0"/>
    <m/>
    <m/>
    <n v="0"/>
    <n v="0"/>
    <m/>
    <m/>
    <n v="0"/>
    <n v="0"/>
    <n v="0"/>
    <n v="0"/>
    <n v="0"/>
    <n v="0"/>
    <n v="19"/>
    <n v="7"/>
    <n v="0"/>
    <n v="0"/>
    <n v="6"/>
    <n v="4"/>
    <n v="6"/>
    <n v="0"/>
    <m/>
    <m/>
    <n v="0"/>
    <n v="0"/>
    <n v="25"/>
    <n v="11"/>
    <n v="25"/>
    <n v="0"/>
    <n v="2.58666666666667"/>
    <n v="2.2121212121212102"/>
    <n v="49.146666666666732"/>
    <n v="15.48484848484847"/>
    <n v="0.85333333333333306"/>
    <n v="0.84848484848484895"/>
    <n v="5.1199999999999983"/>
    <n v="3.3939393939393958"/>
    <m/>
    <m/>
    <n v="0"/>
    <n v="0"/>
    <n v="2.1706666666666692"/>
    <n v="1.7162534435261696"/>
    <n v="54.26666666666673"/>
    <n v="18.878787878787865"/>
    <m/>
    <m/>
    <n v="0"/>
    <n v="0"/>
    <n v="4"/>
    <m/>
    <n v="24"/>
    <n v="0"/>
    <m/>
    <m/>
    <n v="0"/>
    <n v="0"/>
    <n v="0.96"/>
    <n v="0"/>
    <n v="24"/>
    <n v="0"/>
    <n v="37"/>
    <n v="22"/>
    <n v="25"/>
    <n v="0"/>
    <n v="1.813513513513515"/>
    <n v="1.475206611570246"/>
    <n v="67.100000000000051"/>
    <n v="32.454545454545411"/>
    <n v="0.96"/>
    <n v="0"/>
    <n v="24"/>
    <n v="0"/>
    <n v="73"/>
    <n v="64"/>
    <n v="0"/>
    <n v="0"/>
    <n v="34"/>
    <n v="22"/>
    <n v="0"/>
    <n v="0"/>
    <m/>
    <m/>
    <n v="0"/>
    <n v="0"/>
    <n v="107"/>
    <n v="86"/>
    <n v="0"/>
    <n v="0"/>
    <n v="2.7912772585669798"/>
    <n v="2.4069767441860499"/>
    <n v="203.76323987538953"/>
    <n v="154.04651162790719"/>
    <n v="1.8535825545171301"/>
    <n v="1.4689922480620199"/>
    <n v="63.021806853582419"/>
    <n v="32.317829457364439"/>
    <m/>
    <m/>
    <n v="0"/>
    <n v="0"/>
    <n v="2.4933181937287099"/>
    <n v="2.1670272219217632"/>
    <n v="266.78504672897196"/>
    <n v="186.36434108527163"/>
    <m/>
    <m/>
    <n v="0"/>
    <n v="0"/>
    <m/>
    <m/>
    <n v="0"/>
    <n v="0"/>
    <m/>
    <m/>
    <n v="0"/>
    <n v="0"/>
    <n v="0"/>
    <n v="0"/>
    <n v="0"/>
    <n v="0"/>
    <m/>
    <m/>
    <n v="0"/>
    <n v="0"/>
    <m/>
    <m/>
    <n v="0"/>
    <n v="0"/>
    <m/>
    <m/>
    <n v="0"/>
    <n v="0"/>
    <n v="98"/>
    <n v="78"/>
    <n v="0"/>
    <n v="0"/>
    <n v="256.90990654205626"/>
    <n v="177.16772374911929"/>
    <s v=""/>
    <s v=""/>
    <n v="46"/>
    <n v="30"/>
    <n v="6"/>
    <n v="0"/>
    <n v="76.975140186915738"/>
    <n v="41.651162790697754"/>
    <n v="24"/>
    <n v="0"/>
    <n v="144"/>
    <n v="108"/>
    <n v="6"/>
    <n v="0"/>
    <n v="333.88504672897199"/>
    <n v="218.81888653981704"/>
    <n v="24"/>
    <s v=""/>
    <n v="0"/>
    <n v="0"/>
    <n v="0"/>
    <n v="0"/>
    <s v=""/>
    <s v=""/>
    <s v=""/>
    <s v=""/>
    <n v="333.88504672897204"/>
    <n v="218.81888653981704"/>
    <n v="24"/>
    <s v=""/>
  </r>
  <r>
    <x v="9"/>
    <s v="Haywood Community College"/>
    <m/>
    <n v="198668"/>
    <x v="9"/>
    <n v="232"/>
    <n v="265"/>
    <n v="14"/>
    <n v="4"/>
    <n v="218"/>
    <n v="261"/>
    <m/>
    <m/>
    <n v="218"/>
    <n v="261"/>
    <n v="43"/>
    <n v="0"/>
    <n v="5"/>
    <n v="7"/>
    <n v="0"/>
    <n v="0"/>
    <n v="9"/>
    <n v="16"/>
    <n v="0"/>
    <n v="0"/>
    <m/>
    <m/>
    <n v="0"/>
    <n v="0"/>
    <n v="14"/>
    <n v="23"/>
    <n v="0"/>
    <n v="0"/>
    <n v="0.52380952380952395"/>
    <n v="0.72463768115941996"/>
    <n v="2.6190476190476195"/>
    <n v="5.0724637681159397"/>
    <n v="2.4047619047619002"/>
    <n v="2.7826086956521698"/>
    <n v="21.642857142857103"/>
    <n v="44.521739130434717"/>
    <m/>
    <m/>
    <n v="0"/>
    <n v="0"/>
    <n v="1.7329931972789088"/>
    <n v="2.1562696912413331"/>
    <n v="24.261904761904724"/>
    <n v="49.594202898550662"/>
    <m/>
    <m/>
    <n v="0"/>
    <n v="0"/>
    <m/>
    <m/>
    <n v="0"/>
    <n v="0"/>
    <m/>
    <m/>
    <n v="0"/>
    <n v="0"/>
    <n v="0"/>
    <n v="0"/>
    <n v="0"/>
    <n v="0"/>
    <n v="19"/>
    <n v="23"/>
    <n v="0"/>
    <n v="0"/>
    <n v="43"/>
    <n v="38"/>
    <n v="43"/>
    <n v="0"/>
    <m/>
    <m/>
    <n v="0"/>
    <n v="0"/>
    <n v="62"/>
    <n v="61"/>
    <n v="62"/>
    <n v="0"/>
    <n v="1.0053763440860199"/>
    <n v="0.83060109289617601"/>
    <n v="19.10215053763438"/>
    <n v="19.103825136612048"/>
    <n v="2.6397849462365599"/>
    <n v="1.9071038251366099"/>
    <n v="113.51075268817208"/>
    <n v="72.469945355191172"/>
    <m/>
    <m/>
    <n v="0"/>
    <n v="0"/>
    <n v="2.1389177939646205"/>
    <n v="1.5012093523246428"/>
    <n v="132.61290322580646"/>
    <n v="91.573770491803216"/>
    <m/>
    <m/>
    <n v="0"/>
    <n v="0"/>
    <n v="37"/>
    <m/>
    <n v="1591"/>
    <n v="0"/>
    <m/>
    <m/>
    <n v="0"/>
    <n v="0"/>
    <n v="25.661290322580644"/>
    <n v="0"/>
    <n v="1591"/>
    <n v="0"/>
    <n v="76"/>
    <n v="84"/>
    <n v="62"/>
    <n v="0"/>
    <n v="2.0641422103646208"/>
    <n v="1.6805711117899274"/>
    <n v="156.87480798771116"/>
    <n v="141.16797339035389"/>
    <n v="25.661290322580644"/>
    <n v="0"/>
    <n v="1591"/>
    <n v="0"/>
    <n v="74"/>
    <n v="86"/>
    <n v="0"/>
    <n v="0"/>
    <n v="68"/>
    <n v="91"/>
    <n v="0"/>
    <n v="0"/>
    <m/>
    <m/>
    <n v="0"/>
    <n v="0"/>
    <n v="142"/>
    <n v="177"/>
    <n v="0"/>
    <n v="0"/>
    <n v="1.76056338028169"/>
    <n v="2.1073446327683598"/>
    <n v="130.28169014084506"/>
    <n v="181.23163841807894"/>
    <n v="2.6478873239436602"/>
    <n v="2.4105461393596999"/>
    <n v="180.05633802816891"/>
    <n v="219.35969868173268"/>
    <m/>
    <m/>
    <n v="0"/>
    <n v="0"/>
    <n v="2.1854790716127743"/>
    <n v="2.2632278932192751"/>
    <n v="310.33802816901397"/>
    <n v="400.59133709981171"/>
    <m/>
    <m/>
    <n v="0"/>
    <n v="0"/>
    <m/>
    <m/>
    <n v="0"/>
    <n v="0"/>
    <m/>
    <m/>
    <n v="0"/>
    <n v="0"/>
    <n v="0"/>
    <n v="0"/>
    <n v="0"/>
    <n v="0"/>
    <m/>
    <m/>
    <n v="0"/>
    <n v="0"/>
    <m/>
    <m/>
    <n v="0"/>
    <n v="0"/>
    <m/>
    <m/>
    <n v="0"/>
    <n v="0"/>
    <n v="98"/>
    <n v="116"/>
    <n v="0"/>
    <n v="0"/>
    <n v="152.00288829752705"/>
    <n v="205.40792732280693"/>
    <s v=""/>
    <s v=""/>
    <n v="120"/>
    <n v="145"/>
    <n v="43"/>
    <n v="0"/>
    <n v="315.20994785919811"/>
    <n v="336.35138316735856"/>
    <n v="1591"/>
    <n v="0"/>
    <n v="218"/>
    <n v="261"/>
    <n v="43"/>
    <n v="0"/>
    <n v="467.21283615672519"/>
    <n v="541.75931049016549"/>
    <n v="1591"/>
    <s v=""/>
    <n v="0"/>
    <n v="0"/>
    <n v="0"/>
    <n v="0"/>
    <s v=""/>
    <s v=""/>
    <s v=""/>
    <s v=""/>
    <n v="467.21283615672513"/>
    <n v="541.7593104901656"/>
    <n v="1591"/>
    <s v=""/>
  </r>
  <r>
    <x v="9"/>
    <s v="Isothermal Community College "/>
    <m/>
    <n v="198710"/>
    <x v="9"/>
    <n v="197"/>
    <n v="201"/>
    <n v="12"/>
    <n v="12"/>
    <n v="185"/>
    <n v="189"/>
    <m/>
    <m/>
    <n v="185"/>
    <n v="189"/>
    <n v="6"/>
    <n v="0"/>
    <n v="2"/>
    <n v="0"/>
    <n v="0"/>
    <n v="0"/>
    <n v="6"/>
    <n v="4"/>
    <n v="0"/>
    <n v="0"/>
    <m/>
    <m/>
    <n v="0"/>
    <n v="0"/>
    <n v="8"/>
    <n v="4"/>
    <n v="0"/>
    <n v="0"/>
    <n v="0.375"/>
    <n v="0"/>
    <n v="0.75"/>
    <n v="0"/>
    <n v="2.625"/>
    <n v="3.25"/>
    <n v="15.75"/>
    <n v="13"/>
    <m/>
    <m/>
    <n v="0"/>
    <n v="0"/>
    <n v="2.0625"/>
    <n v="3.25"/>
    <n v="16.5"/>
    <n v="13"/>
    <m/>
    <m/>
    <n v="0"/>
    <n v="0"/>
    <m/>
    <m/>
    <n v="0"/>
    <n v="0"/>
    <m/>
    <m/>
    <n v="0"/>
    <n v="0"/>
    <n v="0"/>
    <n v="0"/>
    <n v="0"/>
    <n v="0"/>
    <n v="3"/>
    <n v="8"/>
    <n v="0"/>
    <n v="0"/>
    <n v="6"/>
    <n v="6"/>
    <n v="6"/>
    <n v="0"/>
    <m/>
    <m/>
    <n v="0"/>
    <n v="0"/>
    <n v="9"/>
    <n v="14"/>
    <n v="9"/>
    <n v="0"/>
    <n v="1.44444444444444"/>
    <n v="1.11904761904762"/>
    <n v="4.3333333333333197"/>
    <n v="8.9523809523809597"/>
    <n v="2.7777777777777799"/>
    <n v="2.0714285714285698"/>
    <n v="16.666666666666679"/>
    <n v="12.42857142857142"/>
    <m/>
    <m/>
    <n v="0"/>
    <n v="0"/>
    <n v="2.3333333333333335"/>
    <n v="1.5272108843537413"/>
    <n v="21"/>
    <n v="21.38095238095238"/>
    <m/>
    <m/>
    <n v="0"/>
    <n v="0"/>
    <n v="8"/>
    <m/>
    <n v="48"/>
    <n v="0"/>
    <m/>
    <m/>
    <n v="0"/>
    <n v="0"/>
    <n v="5.333333333333333"/>
    <n v="0"/>
    <n v="48"/>
    <n v="0"/>
    <n v="17"/>
    <n v="18"/>
    <n v="9"/>
    <n v="0"/>
    <n v="2.2058823529411766"/>
    <n v="1.91005291005291"/>
    <n v="37.5"/>
    <n v="34.38095238095238"/>
    <n v="5.333333333333333"/>
    <n v="0"/>
    <n v="48"/>
    <n v="0"/>
    <n v="76"/>
    <n v="57"/>
    <n v="0"/>
    <n v="0"/>
    <n v="92"/>
    <n v="114"/>
    <n v="0"/>
    <n v="0"/>
    <m/>
    <m/>
    <n v="0"/>
    <n v="0"/>
    <n v="168"/>
    <n v="171"/>
    <n v="0"/>
    <n v="0"/>
    <n v="1.5634920634920599"/>
    <n v="1.0818713450292401"/>
    <n v="118.82539682539655"/>
    <n v="61.666666666666686"/>
    <n v="3.09523809523811"/>
    <n v="3.5185185185185199"/>
    <n v="284.76190476190612"/>
    <n v="401.11111111111126"/>
    <m/>
    <m/>
    <n v="0"/>
    <n v="0"/>
    <n v="2.4023053665910874"/>
    <n v="2.7063027940220934"/>
    <n v="403.5873015873027"/>
    <n v="462.77777777777794"/>
    <m/>
    <m/>
    <n v="0"/>
    <n v="0"/>
    <m/>
    <m/>
    <n v="0"/>
    <n v="0"/>
    <m/>
    <m/>
    <n v="0"/>
    <n v="0"/>
    <n v="0"/>
    <n v="0"/>
    <n v="0"/>
    <n v="0"/>
    <m/>
    <m/>
    <n v="0"/>
    <n v="0"/>
    <m/>
    <m/>
    <n v="0"/>
    <n v="0"/>
    <m/>
    <m/>
    <n v="0"/>
    <n v="0"/>
    <n v="81"/>
    <n v="65"/>
    <n v="0"/>
    <n v="0"/>
    <n v="123.90873015872987"/>
    <n v="70.619047619047649"/>
    <s v=""/>
    <s v=""/>
    <n v="104"/>
    <n v="124"/>
    <n v="6"/>
    <n v="0"/>
    <n v="317.17857142857281"/>
    <n v="426.5396825396827"/>
    <n v="48"/>
    <n v="0"/>
    <n v="185"/>
    <n v="189"/>
    <n v="6"/>
    <n v="0"/>
    <n v="441.0873015873027"/>
    <n v="497.15873015873035"/>
    <n v="48"/>
    <s v=""/>
    <n v="0"/>
    <n v="0"/>
    <n v="0"/>
    <n v="0"/>
    <s v=""/>
    <s v=""/>
    <s v=""/>
    <s v=""/>
    <n v="441.0873015873027"/>
    <n v="497.15873015873035"/>
    <n v="48"/>
    <s v=""/>
  </r>
  <r>
    <x v="9"/>
    <s v="James Sprunt Community College"/>
    <m/>
    <n v="198729"/>
    <x v="9"/>
    <n v="206"/>
    <n v="130"/>
    <n v="52"/>
    <n v="13"/>
    <n v="154"/>
    <n v="117"/>
    <m/>
    <m/>
    <n v="154"/>
    <n v="117"/>
    <n v="9"/>
    <n v="0"/>
    <n v="2"/>
    <n v="4"/>
    <n v="0"/>
    <n v="0"/>
    <n v="5"/>
    <n v="5"/>
    <n v="0"/>
    <n v="0"/>
    <m/>
    <m/>
    <n v="0"/>
    <n v="0"/>
    <n v="7"/>
    <n v="9"/>
    <n v="0"/>
    <n v="0"/>
    <n v="0.66666666666666696"/>
    <n v="3.18518518518519"/>
    <n v="1.3333333333333339"/>
    <n v="12.74074074074076"/>
    <n v="3.7142857142857202"/>
    <n v="2.25925925925926"/>
    <n v="18.571428571428601"/>
    <n v="11.296296296296299"/>
    <m/>
    <m/>
    <n v="0"/>
    <n v="0"/>
    <n v="2.8435374149659904"/>
    <n v="2.6707818930041176"/>
    <n v="19.904761904761934"/>
    <n v="24.037037037037059"/>
    <m/>
    <m/>
    <n v="0"/>
    <n v="0"/>
    <m/>
    <m/>
    <n v="0"/>
    <n v="0"/>
    <m/>
    <m/>
    <n v="0"/>
    <n v="0"/>
    <n v="0"/>
    <n v="0"/>
    <n v="0"/>
    <n v="0"/>
    <n v="19"/>
    <n v="18"/>
    <n v="0"/>
    <n v="0"/>
    <n v="9"/>
    <n v="19"/>
    <n v="9"/>
    <n v="0"/>
    <m/>
    <m/>
    <n v="0"/>
    <n v="0"/>
    <n v="28"/>
    <n v="37"/>
    <n v="28"/>
    <n v="0"/>
    <n v="1.75"/>
    <n v="1.0450450450450399"/>
    <n v="33.25"/>
    <n v="18.810810810810718"/>
    <n v="1.0714285714285701"/>
    <n v="1.1081081081081099"/>
    <n v="9.6428571428571299"/>
    <n v="21.054054054054088"/>
    <m/>
    <m/>
    <n v="0"/>
    <n v="0"/>
    <n v="1.5318877551020404"/>
    <n v="1.0774287801314812"/>
    <n v="42.892857142857132"/>
    <n v="39.864864864864806"/>
    <m/>
    <m/>
    <n v="0"/>
    <n v="0"/>
    <n v="9"/>
    <m/>
    <n v="81"/>
    <n v="0"/>
    <m/>
    <m/>
    <n v="0"/>
    <n v="0"/>
    <n v="2.8928571428571428"/>
    <n v="0"/>
    <n v="81"/>
    <n v="0"/>
    <n v="35"/>
    <n v="46"/>
    <n v="28"/>
    <n v="0"/>
    <n v="1.7942176870748305"/>
    <n v="1.3891717804761274"/>
    <n v="62.797619047619065"/>
    <n v="63.901901901901866"/>
    <n v="2.8928571428571428"/>
    <n v="0"/>
    <n v="81"/>
    <n v="0"/>
    <n v="63"/>
    <n v="32"/>
    <n v="0"/>
    <n v="0"/>
    <n v="56"/>
    <n v="39"/>
    <n v="0"/>
    <n v="0"/>
    <m/>
    <m/>
    <n v="0"/>
    <n v="0"/>
    <n v="119"/>
    <n v="71"/>
    <n v="0"/>
    <n v="0"/>
    <n v="2.0924369747899201"/>
    <n v="1.83098591549296"/>
    <n v="131.82352941176495"/>
    <n v="58.591549295774719"/>
    <n v="2.90476190476191"/>
    <n v="2.9061032863849698"/>
    <n v="162.66666666666697"/>
    <n v="113.33802816901382"/>
    <m/>
    <m/>
    <n v="0"/>
    <n v="0"/>
    <n v="2.4747075300708565"/>
    <n v="2.4215433445744865"/>
    <n v="294.49019607843195"/>
    <n v="171.92957746478854"/>
    <m/>
    <m/>
    <n v="0"/>
    <n v="0"/>
    <m/>
    <m/>
    <n v="0"/>
    <n v="0"/>
    <m/>
    <m/>
    <n v="0"/>
    <n v="0"/>
    <n v="0"/>
    <n v="0"/>
    <n v="0"/>
    <n v="0"/>
    <m/>
    <m/>
    <n v="0"/>
    <n v="0"/>
    <m/>
    <m/>
    <n v="0"/>
    <n v="0"/>
    <m/>
    <m/>
    <n v="0"/>
    <n v="0"/>
    <n v="84"/>
    <n v="54"/>
    <n v="0"/>
    <n v="0"/>
    <n v="166.40686274509829"/>
    <n v="90.143100847326195"/>
    <s v=""/>
    <s v=""/>
    <n v="70"/>
    <n v="63"/>
    <n v="9"/>
    <n v="0"/>
    <n v="190.88095238095269"/>
    <n v="145.68837851936422"/>
    <n v="81"/>
    <n v="0"/>
    <n v="154"/>
    <n v="117"/>
    <n v="9"/>
    <n v="0"/>
    <n v="357.28781512605099"/>
    <n v="235.83147936669042"/>
    <n v="81"/>
    <s v=""/>
    <n v="0"/>
    <n v="0"/>
    <n v="0"/>
    <n v="0"/>
    <s v=""/>
    <s v=""/>
    <s v=""/>
    <s v=""/>
    <n v="357.28781512605099"/>
    <n v="235.83147936669042"/>
    <n v="81"/>
    <s v=""/>
  </r>
  <r>
    <x v="9"/>
    <s v="Johnston Community College"/>
    <m/>
    <n v="198774"/>
    <x v="8"/>
    <n v="581"/>
    <n v="607"/>
    <n v="40"/>
    <n v="47"/>
    <n v="541"/>
    <n v="560"/>
    <m/>
    <m/>
    <n v="541"/>
    <n v="560"/>
    <n v="48"/>
    <n v="0"/>
    <n v="21"/>
    <n v="47"/>
    <n v="0"/>
    <n v="0"/>
    <n v="39"/>
    <n v="92"/>
    <n v="0"/>
    <n v="0"/>
    <m/>
    <m/>
    <n v="0"/>
    <n v="0"/>
    <n v="60"/>
    <n v="139"/>
    <n v="0"/>
    <n v="0"/>
    <n v="0.39444444444444399"/>
    <n v="0.48201438848921002"/>
    <n v="8.2833333333333243"/>
    <n v="22.654676258992872"/>
    <n v="2.15"/>
    <n v="1.8705035971223001"/>
    <n v="83.85"/>
    <n v="172.0863309352516"/>
    <m/>
    <m/>
    <n v="0"/>
    <n v="0"/>
    <n v="1.5355555555555553"/>
    <n v="1.4010144402463631"/>
    <n v="92.133333333333326"/>
    <n v="194.74100719424447"/>
    <m/>
    <m/>
    <n v="0"/>
    <n v="0"/>
    <m/>
    <m/>
    <n v="0"/>
    <n v="0"/>
    <m/>
    <m/>
    <n v="0"/>
    <n v="0"/>
    <n v="0"/>
    <n v="0"/>
    <n v="0"/>
    <n v="0"/>
    <n v="44"/>
    <n v="50"/>
    <n v="0"/>
    <n v="0"/>
    <n v="48"/>
    <n v="31"/>
    <n v="48"/>
    <n v="0"/>
    <m/>
    <m/>
    <n v="0"/>
    <n v="0"/>
    <n v="92"/>
    <n v="81"/>
    <n v="92"/>
    <n v="0"/>
    <n v="1.0797101449275399"/>
    <n v="1.67901234567901"/>
    <n v="47.507246376811757"/>
    <n v="83.950617283950507"/>
    <n v="1.6702898550724601"/>
    <n v="1.2757201646090499"/>
    <n v="80.17391304347808"/>
    <n v="39.547325102880549"/>
    <m/>
    <m/>
    <n v="0"/>
    <n v="0"/>
    <n v="1.3878386893509767"/>
    <n v="1.524665955392976"/>
    <n v="127.68115942028984"/>
    <n v="123.49794238683106"/>
    <m/>
    <m/>
    <n v="0"/>
    <n v="0"/>
    <n v="52"/>
    <m/>
    <n v="2496"/>
    <n v="0"/>
    <m/>
    <m/>
    <n v="0"/>
    <n v="0"/>
    <n v="27.130434782608695"/>
    <n v="0"/>
    <n v="2496"/>
    <n v="0"/>
    <n v="152"/>
    <n v="220"/>
    <n v="92"/>
    <n v="0"/>
    <n v="1.4461479786422577"/>
    <n v="1.4465406799139797"/>
    <n v="219.81449275362317"/>
    <n v="318.23894958107553"/>
    <n v="27.130434782608695"/>
    <n v="0"/>
    <n v="2496"/>
    <n v="0"/>
    <n v="241"/>
    <n v="212"/>
    <n v="0"/>
    <n v="0"/>
    <n v="148"/>
    <n v="128"/>
    <n v="0"/>
    <n v="0"/>
    <m/>
    <m/>
    <n v="0"/>
    <n v="0"/>
    <n v="389"/>
    <n v="340"/>
    <n v="0"/>
    <n v="0"/>
    <n v="1.9622964867180801"/>
    <n v="2.1176470588235299"/>
    <n v="472.91345329905732"/>
    <n v="448.94117647058835"/>
    <n v="2.3127677806341098"/>
    <n v="2.3205882352941201"/>
    <n v="342.28963153384825"/>
    <n v="297.03529411764737"/>
    <m/>
    <m/>
    <n v="0"/>
    <n v="0"/>
    <n v="2.0956377502131249"/>
    <n v="2.1940484429065759"/>
    <n v="815.20308483290557"/>
    <n v="745.97647058823577"/>
    <m/>
    <m/>
    <n v="0"/>
    <n v="0"/>
    <m/>
    <m/>
    <n v="0"/>
    <n v="0"/>
    <m/>
    <m/>
    <n v="0"/>
    <n v="0"/>
    <n v="0"/>
    <n v="0"/>
    <n v="0"/>
    <n v="0"/>
    <m/>
    <m/>
    <n v="0"/>
    <n v="0"/>
    <m/>
    <m/>
    <n v="0"/>
    <n v="0"/>
    <m/>
    <m/>
    <n v="0"/>
    <n v="0"/>
    <n v="306"/>
    <n v="309"/>
    <n v="0"/>
    <n v="0"/>
    <n v="528.70403300920236"/>
    <n v="555.54647001353169"/>
    <s v=""/>
    <s v=""/>
    <n v="235"/>
    <n v="251"/>
    <n v="48"/>
    <n v="0"/>
    <n v="506.3135445773263"/>
    <n v="508.6689501557795"/>
    <n v="2496"/>
    <n v="0"/>
    <n v="541"/>
    <n v="560"/>
    <n v="48"/>
    <n v="0"/>
    <n v="1035.0175775865287"/>
    <n v="1064.2154201693111"/>
    <n v="2496"/>
    <s v=""/>
    <n v="0"/>
    <n v="0"/>
    <n v="0"/>
    <n v="0"/>
    <s v=""/>
    <s v=""/>
    <s v=""/>
    <s v=""/>
    <n v="1035.0175775865287"/>
    <n v="1064.2154201693113"/>
    <n v="2496"/>
    <s v=""/>
  </r>
  <r>
    <x v="9"/>
    <s v="Lenoir Community College "/>
    <m/>
    <n v="198817"/>
    <x v="8"/>
    <n v="314"/>
    <n v="297"/>
    <n v="26"/>
    <n v="17"/>
    <n v="288"/>
    <n v="280"/>
    <m/>
    <m/>
    <n v="288"/>
    <n v="280"/>
    <n v="27"/>
    <n v="0"/>
    <n v="5"/>
    <n v="3"/>
    <n v="0"/>
    <n v="0"/>
    <n v="17"/>
    <n v="16"/>
    <n v="0"/>
    <n v="0"/>
    <m/>
    <m/>
    <n v="0"/>
    <n v="0"/>
    <n v="22"/>
    <n v="19"/>
    <n v="0"/>
    <n v="0"/>
    <n v="0.68181818181818099"/>
    <n v="0.22807017543859701"/>
    <n v="3.4090909090909047"/>
    <n v="0.68421052631579105"/>
    <n v="3.5151515151515098"/>
    <n v="3.6140350877193002"/>
    <n v="59.757575757575665"/>
    <n v="57.824561403508802"/>
    <m/>
    <m/>
    <n v="0"/>
    <n v="0"/>
    <n v="2.8712121212121171"/>
    <n v="3.0794090489381363"/>
    <n v="63.166666666666579"/>
    <n v="58.50877192982459"/>
    <m/>
    <m/>
    <n v="0"/>
    <n v="0"/>
    <m/>
    <m/>
    <n v="0"/>
    <n v="0"/>
    <m/>
    <m/>
    <n v="0"/>
    <n v="0"/>
    <n v="0"/>
    <n v="0"/>
    <n v="0"/>
    <n v="0"/>
    <n v="34"/>
    <n v="29"/>
    <n v="0"/>
    <n v="0"/>
    <n v="27"/>
    <n v="32"/>
    <n v="27"/>
    <n v="0"/>
    <m/>
    <m/>
    <n v="0"/>
    <n v="0"/>
    <n v="61"/>
    <n v="61"/>
    <n v="61"/>
    <n v="0"/>
    <n v="1.19125683060109"/>
    <n v="1.3551912568305999"/>
    <n v="40.502732240437062"/>
    <n v="39.300546448087395"/>
    <n v="1.19125683060109"/>
    <n v="1.2841530054644801"/>
    <n v="32.163934426229432"/>
    <n v="41.092896174863363"/>
    <m/>
    <m/>
    <n v="0"/>
    <n v="0"/>
    <n v="1.19125683060109"/>
    <n v="1.3179252889008322"/>
    <n v="72.666666666666487"/>
    <n v="80.393442622950758"/>
    <m/>
    <m/>
    <n v="0"/>
    <n v="0"/>
    <n v="31"/>
    <m/>
    <n v="837"/>
    <n v="0"/>
    <m/>
    <m/>
    <n v="0"/>
    <n v="0"/>
    <n v="13.721311475409836"/>
    <n v="0"/>
    <n v="837"/>
    <n v="0"/>
    <n v="83"/>
    <n v="80"/>
    <n v="61"/>
    <n v="0"/>
    <n v="1.6365461847389524"/>
    <n v="1.7362776819096919"/>
    <n v="135.83333333333306"/>
    <n v="138.90221455277535"/>
    <n v="13.721311475409836"/>
    <n v="0"/>
    <n v="837"/>
    <n v="0"/>
    <n v="114"/>
    <n v="97"/>
    <n v="0"/>
    <n v="0"/>
    <n v="91"/>
    <n v="103"/>
    <n v="0"/>
    <n v="0"/>
    <m/>
    <m/>
    <n v="0"/>
    <n v="0"/>
    <n v="205"/>
    <n v="200"/>
    <n v="0"/>
    <n v="0"/>
    <n v="1.6373983739837401"/>
    <n v="1.97833333333332"/>
    <n v="186.66341463414636"/>
    <n v="191.89833333333203"/>
    <n v="2.2926829268292699"/>
    <n v="2.3516666666666701"/>
    <n v="208.63414634146355"/>
    <n v="242.22166666666703"/>
    <m/>
    <m/>
    <n v="0"/>
    <n v="0"/>
    <n v="1.9282807852468777"/>
    <n v="2.1705999999999954"/>
    <n v="395.29756097560994"/>
    <n v="434.1199999999991"/>
    <m/>
    <m/>
    <n v="0"/>
    <n v="0"/>
    <m/>
    <m/>
    <n v="0"/>
    <n v="0"/>
    <m/>
    <m/>
    <n v="0"/>
    <n v="0"/>
    <n v="0"/>
    <n v="0"/>
    <n v="0"/>
    <n v="0"/>
    <m/>
    <m/>
    <n v="0"/>
    <n v="0"/>
    <m/>
    <m/>
    <n v="0"/>
    <n v="0"/>
    <m/>
    <m/>
    <n v="0"/>
    <n v="0"/>
    <n v="153"/>
    <n v="129"/>
    <n v="0"/>
    <n v="0"/>
    <n v="230.57523778367434"/>
    <n v="231.88309030773522"/>
    <s v=""/>
    <s v=""/>
    <n v="135"/>
    <n v="151"/>
    <n v="27"/>
    <n v="0"/>
    <n v="300.55565652526866"/>
    <n v="341.13912424503917"/>
    <n v="837"/>
    <n v="0"/>
    <n v="288"/>
    <n v="280"/>
    <n v="27"/>
    <n v="0"/>
    <n v="531.13089430894297"/>
    <n v="573.02221455277436"/>
    <n v="837"/>
    <s v=""/>
    <n v="0"/>
    <n v="0"/>
    <n v="0"/>
    <n v="0"/>
    <s v=""/>
    <s v=""/>
    <s v=""/>
    <s v=""/>
    <n v="531.13089430894297"/>
    <n v="573.02221455277447"/>
    <n v="837"/>
    <s v=""/>
  </r>
  <r>
    <x v="9"/>
    <s v="Martin Community College "/>
    <m/>
    <n v="198905"/>
    <x v="9"/>
    <n v="77"/>
    <n v="49"/>
    <n v="4"/>
    <n v="2"/>
    <n v="73"/>
    <n v="47"/>
    <m/>
    <m/>
    <n v="73"/>
    <n v="47"/>
    <n v="5"/>
    <n v="0"/>
    <n v="3"/>
    <n v="4"/>
    <n v="0"/>
    <n v="0"/>
    <n v="5"/>
    <n v="7"/>
    <n v="0"/>
    <n v="0"/>
    <m/>
    <m/>
    <n v="0"/>
    <n v="0"/>
    <n v="8"/>
    <n v="11"/>
    <n v="0"/>
    <n v="0"/>
    <n v="0.5"/>
    <n v="0.69696969696969702"/>
    <n v="1.5"/>
    <n v="2.7878787878787881"/>
    <n v="3.5"/>
    <n v="3.6666666666666701"/>
    <n v="17.5"/>
    <n v="25.666666666666689"/>
    <m/>
    <m/>
    <n v="0"/>
    <n v="0"/>
    <n v="2.375"/>
    <n v="2.5867768595041345"/>
    <n v="19"/>
    <n v="28.454545454545478"/>
    <m/>
    <m/>
    <n v="0"/>
    <n v="0"/>
    <m/>
    <m/>
    <n v="0"/>
    <n v="0"/>
    <m/>
    <m/>
    <n v="0"/>
    <n v="0"/>
    <n v="0"/>
    <n v="0"/>
    <n v="0"/>
    <n v="0"/>
    <n v="16"/>
    <n v="10"/>
    <n v="0"/>
    <n v="0"/>
    <n v="5"/>
    <n v="6"/>
    <n v="5"/>
    <n v="0"/>
    <m/>
    <m/>
    <n v="0"/>
    <n v="0"/>
    <n v="21"/>
    <n v="16"/>
    <n v="21"/>
    <n v="0"/>
    <n v="2.3333333333333299"/>
    <n v="1.4583333333333299"/>
    <n v="37.333333333333279"/>
    <n v="14.5833333333333"/>
    <n v="0.41269841269841301"/>
    <n v="0.5625"/>
    <n v="2.063492063492065"/>
    <n v="3.375"/>
    <m/>
    <m/>
    <n v="0"/>
    <n v="0"/>
    <n v="1.8760393046107307"/>
    <n v="1.1223958333333313"/>
    <n v="39.396825396825342"/>
    <n v="17.9583333333333"/>
    <m/>
    <m/>
    <n v="0"/>
    <n v="0"/>
    <n v="6"/>
    <m/>
    <n v="30"/>
    <n v="0"/>
    <m/>
    <m/>
    <n v="0"/>
    <n v="0"/>
    <n v="1.4285714285714286"/>
    <n v="0"/>
    <n v="30"/>
    <n v="0"/>
    <n v="29"/>
    <n v="27"/>
    <n v="21"/>
    <n v="0"/>
    <n v="2.0136836343732876"/>
    <n v="1.718995510662177"/>
    <n v="58.396825396825342"/>
    <n v="46.412878787878782"/>
    <n v="1.4285714285714286"/>
    <n v="0"/>
    <n v="30"/>
    <n v="0"/>
    <n v="24"/>
    <n v="11"/>
    <n v="0"/>
    <n v="0"/>
    <n v="20"/>
    <n v="9"/>
    <n v="0"/>
    <n v="0"/>
    <m/>
    <m/>
    <n v="0"/>
    <n v="0"/>
    <n v="44"/>
    <n v="20"/>
    <n v="0"/>
    <n v="0"/>
    <n v="1.7954545454545501"/>
    <n v="2.2666666666666702"/>
    <n v="43.0909090909092"/>
    <n v="24.933333333333373"/>
    <n v="2.7272727272727302"/>
    <n v="3.06666666666667"/>
    <n v="54.545454545454604"/>
    <n v="27.60000000000003"/>
    <m/>
    <m/>
    <n v="0"/>
    <n v="0"/>
    <n v="2.2190082644628135"/>
    <n v="2.62666666666667"/>
    <n v="97.636363636363797"/>
    <n v="52.533333333333402"/>
    <m/>
    <m/>
    <n v="0"/>
    <n v="0"/>
    <m/>
    <m/>
    <n v="0"/>
    <n v="0"/>
    <m/>
    <m/>
    <n v="0"/>
    <n v="0"/>
    <n v="0"/>
    <n v="0"/>
    <n v="0"/>
    <n v="0"/>
    <m/>
    <m/>
    <n v="0"/>
    <n v="0"/>
    <m/>
    <m/>
    <n v="0"/>
    <n v="0"/>
    <m/>
    <m/>
    <n v="0"/>
    <n v="0"/>
    <n v="43"/>
    <n v="25"/>
    <n v="0"/>
    <n v="0"/>
    <n v="81.924242424242479"/>
    <n v="42.304545454545462"/>
    <s v=""/>
    <s v=""/>
    <n v="30"/>
    <n v="22"/>
    <n v="5"/>
    <n v="0"/>
    <n v="74.108946608946667"/>
    <n v="56.641666666666723"/>
    <n v="30"/>
    <n v="0"/>
    <n v="73"/>
    <n v="47"/>
    <n v="5"/>
    <n v="0"/>
    <n v="156.03318903318916"/>
    <n v="98.946212121212184"/>
    <n v="30"/>
    <s v=""/>
    <n v="0"/>
    <n v="0"/>
    <n v="0"/>
    <n v="0"/>
    <s v=""/>
    <s v=""/>
    <s v=""/>
    <s v=""/>
    <n v="156.03318903318913"/>
    <n v="98.946212121212184"/>
    <n v="30"/>
    <s v=""/>
  </r>
  <r>
    <x v="9"/>
    <s v="Mayland Community College"/>
    <m/>
    <n v="198914"/>
    <x v="9"/>
    <n v="131"/>
    <n v="116"/>
    <n v="12"/>
    <n v="9"/>
    <n v="119"/>
    <n v="107"/>
    <m/>
    <m/>
    <n v="119"/>
    <n v="107"/>
    <n v="1"/>
    <n v="0"/>
    <n v="0"/>
    <n v="0"/>
    <n v="0"/>
    <n v="0"/>
    <n v="8"/>
    <n v="4"/>
    <n v="0"/>
    <n v="0"/>
    <m/>
    <m/>
    <n v="0"/>
    <n v="0"/>
    <n v="8"/>
    <n v="4"/>
    <n v="0"/>
    <n v="0"/>
    <n v="0"/>
    <n v="0"/>
    <n v="0"/>
    <n v="0"/>
    <n v="4.1666666666666696"/>
    <n v="3.3333333333333299"/>
    <n v="33.333333333333357"/>
    <n v="13.33333333333332"/>
    <m/>
    <m/>
    <n v="0"/>
    <n v="0"/>
    <n v="4.1666666666666696"/>
    <n v="3.3333333333333299"/>
    <n v="33.333333333333357"/>
    <n v="13.33333333333332"/>
    <m/>
    <m/>
    <n v="0"/>
    <n v="0"/>
    <m/>
    <m/>
    <n v="0"/>
    <n v="0"/>
    <m/>
    <m/>
    <n v="0"/>
    <n v="0"/>
    <n v="0"/>
    <n v="0"/>
    <n v="0"/>
    <n v="0"/>
    <n v="3"/>
    <n v="6"/>
    <n v="0"/>
    <n v="0"/>
    <n v="1"/>
    <n v="2"/>
    <n v="1"/>
    <n v="0"/>
    <m/>
    <m/>
    <n v="0"/>
    <n v="0"/>
    <n v="4"/>
    <n v="8"/>
    <n v="4"/>
    <n v="0"/>
    <n v="1.8333333333333299"/>
    <n v="2.4166666666666701"/>
    <n v="5.4999999999999893"/>
    <n v="14.500000000000021"/>
    <n v="0.58333333333333304"/>
    <n v="0.54166666666666696"/>
    <n v="0.58333333333333304"/>
    <n v="1.0833333333333339"/>
    <m/>
    <m/>
    <n v="0"/>
    <n v="0"/>
    <n v="1.5208333333333306"/>
    <n v="1.9479166666666694"/>
    <n v="6.0833333333333224"/>
    <n v="15.583333333333355"/>
    <m/>
    <m/>
    <n v="0"/>
    <n v="0"/>
    <n v="6"/>
    <m/>
    <n v="6"/>
    <n v="0"/>
    <m/>
    <m/>
    <n v="0"/>
    <n v="0"/>
    <n v="1.5"/>
    <n v="0"/>
    <n v="6"/>
    <n v="0"/>
    <n v="12"/>
    <n v="12"/>
    <n v="4"/>
    <n v="0"/>
    <n v="3.2847222222222232"/>
    <n v="2.4097222222222228"/>
    <n v="39.416666666666679"/>
    <n v="28.916666666666671"/>
    <n v="1.5"/>
    <n v="0"/>
    <n v="6"/>
    <n v="0"/>
    <n v="46"/>
    <n v="31"/>
    <n v="0"/>
    <n v="0"/>
    <n v="61"/>
    <n v="64"/>
    <n v="0"/>
    <n v="0"/>
    <m/>
    <m/>
    <n v="0"/>
    <n v="0"/>
    <n v="107"/>
    <n v="95"/>
    <n v="0"/>
    <n v="0"/>
    <n v="1.6947040498442401"/>
    <n v="0.87368421052631695"/>
    <n v="77.956386292835049"/>
    <n v="27.084210526315825"/>
    <n v="2.9501557632398798"/>
    <n v="4.0842105263157897"/>
    <n v="179.95950155763268"/>
    <n v="261.38947368421054"/>
    <m/>
    <m/>
    <n v="0"/>
    <n v="0"/>
    <n v="2.4104288584155857"/>
    <n v="3.0365650969529092"/>
    <n v="257.9158878504677"/>
    <n v="288.47368421052636"/>
    <m/>
    <m/>
    <n v="0"/>
    <n v="0"/>
    <m/>
    <m/>
    <n v="0"/>
    <n v="0"/>
    <m/>
    <m/>
    <n v="0"/>
    <n v="0"/>
    <n v="0"/>
    <n v="0"/>
    <n v="0"/>
    <n v="0"/>
    <m/>
    <m/>
    <n v="0"/>
    <n v="0"/>
    <m/>
    <m/>
    <n v="0"/>
    <n v="0"/>
    <m/>
    <m/>
    <n v="0"/>
    <n v="0"/>
    <n v="49"/>
    <n v="37"/>
    <n v="0"/>
    <n v="0"/>
    <n v="83.456386292835035"/>
    <n v="41.584210526315843"/>
    <s v=""/>
    <s v=""/>
    <n v="70"/>
    <n v="70"/>
    <n v="1"/>
    <n v="0"/>
    <n v="213.87616822429936"/>
    <n v="275.80614035087717"/>
    <n v="6"/>
    <n v="0"/>
    <n v="119"/>
    <n v="107"/>
    <n v="1"/>
    <n v="0"/>
    <n v="297.33255451713438"/>
    <n v="317.39035087719299"/>
    <n v="6"/>
    <s v=""/>
    <n v="0"/>
    <n v="0"/>
    <n v="0"/>
    <n v="0"/>
    <s v=""/>
    <s v=""/>
    <s v=""/>
    <s v=""/>
    <n v="297.33255451713438"/>
    <n v="317.39035087719304"/>
    <n v="6"/>
    <s v=""/>
  </r>
  <r>
    <x v="9"/>
    <s v="McDowell Technical Community College"/>
    <m/>
    <n v="198923"/>
    <x v="9"/>
    <n v="91"/>
    <n v="88"/>
    <n v="4"/>
    <n v="1"/>
    <n v="87"/>
    <n v="87"/>
    <m/>
    <m/>
    <n v="87"/>
    <n v="87"/>
    <n v="3"/>
    <n v="0"/>
    <n v="2"/>
    <n v="0"/>
    <n v="0"/>
    <n v="0"/>
    <n v="7"/>
    <n v="7"/>
    <n v="0"/>
    <n v="0"/>
    <m/>
    <m/>
    <n v="0"/>
    <n v="0"/>
    <n v="9"/>
    <n v="7"/>
    <n v="0"/>
    <n v="0"/>
    <n v="0.407407407407407"/>
    <n v="0"/>
    <n v="0.81481481481481399"/>
    <n v="0"/>
    <n v="3.8518518518518499"/>
    <n v="3.2857142857142798"/>
    <n v="26.962962962962948"/>
    <n v="22.999999999999957"/>
    <m/>
    <m/>
    <n v="0"/>
    <n v="0"/>
    <n v="3.0864197530864179"/>
    <n v="3.2857142857142798"/>
    <n v="27.777777777777761"/>
    <n v="22.999999999999957"/>
    <m/>
    <m/>
    <n v="0"/>
    <n v="0"/>
    <m/>
    <m/>
    <n v="0"/>
    <n v="0"/>
    <m/>
    <m/>
    <n v="0"/>
    <n v="0"/>
    <n v="0"/>
    <n v="0"/>
    <n v="0"/>
    <n v="0"/>
    <n v="5"/>
    <n v="9"/>
    <n v="0"/>
    <n v="0"/>
    <n v="3"/>
    <n v="12"/>
    <n v="3"/>
    <n v="0"/>
    <m/>
    <m/>
    <n v="0"/>
    <n v="0"/>
    <n v="8"/>
    <n v="21"/>
    <n v="8"/>
    <n v="0"/>
    <n v="2.0833333333333299"/>
    <n v="1.82539682539683"/>
    <n v="10.41666666666665"/>
    <n v="16.42857142857147"/>
    <n v="1.2083333333333299"/>
    <n v="2.2698412698412702"/>
    <n v="3.6249999999999898"/>
    <n v="27.238095238095241"/>
    <m/>
    <m/>
    <n v="0"/>
    <n v="0"/>
    <n v="1.7552083333333299"/>
    <n v="2.0793650793650817"/>
    <n v="14.041666666666639"/>
    <n v="43.666666666666714"/>
    <m/>
    <m/>
    <n v="0"/>
    <n v="0"/>
    <n v="3"/>
    <m/>
    <n v="9"/>
    <n v="0"/>
    <m/>
    <m/>
    <n v="0"/>
    <n v="0"/>
    <n v="1.125"/>
    <n v="0"/>
    <n v="9"/>
    <n v="0"/>
    <n v="17"/>
    <n v="28"/>
    <n v="8"/>
    <n v="0"/>
    <n v="2.4599673202614354"/>
    <n v="2.3809523809523809"/>
    <n v="41.8194444444444"/>
    <n v="66.666666666666671"/>
    <n v="1.125"/>
    <n v="0"/>
    <n v="9"/>
    <n v="0"/>
    <n v="33"/>
    <n v="20"/>
    <n v="0"/>
    <n v="0"/>
    <n v="37"/>
    <n v="39"/>
    <n v="0"/>
    <n v="0"/>
    <m/>
    <m/>
    <n v="0"/>
    <n v="0"/>
    <n v="70"/>
    <n v="59"/>
    <n v="0"/>
    <n v="0"/>
    <n v="1.9904761904761901"/>
    <n v="1.1638418079096"/>
    <n v="65.685714285714269"/>
    <n v="23.276836158192001"/>
    <n v="2.6571428571428601"/>
    <n v="3.8135593220339001"/>
    <n v="98.31428571428583"/>
    <n v="148.72881355932211"/>
    <m/>
    <m/>
    <n v="0"/>
    <n v="0"/>
    <n v="2.3428571428571443"/>
    <n v="2.9153499952121034"/>
    <n v="164.00000000000011"/>
    <n v="172.0056497175141"/>
    <m/>
    <m/>
    <n v="0"/>
    <n v="0"/>
    <m/>
    <m/>
    <n v="0"/>
    <n v="0"/>
    <m/>
    <m/>
    <n v="0"/>
    <n v="0"/>
    <n v="0"/>
    <n v="0"/>
    <n v="0"/>
    <n v="0"/>
    <m/>
    <m/>
    <n v="0"/>
    <n v="0"/>
    <m/>
    <m/>
    <n v="0"/>
    <n v="0"/>
    <m/>
    <m/>
    <n v="0"/>
    <n v="0"/>
    <n v="40"/>
    <n v="29"/>
    <n v="0"/>
    <n v="0"/>
    <n v="76.917195767195736"/>
    <n v="39.705407586763471"/>
    <s v=""/>
    <s v=""/>
    <n v="47"/>
    <n v="58"/>
    <n v="3"/>
    <n v="0"/>
    <n v="128.90224867724876"/>
    <n v="198.96690879741732"/>
    <n v="9"/>
    <n v="0"/>
    <n v="87"/>
    <n v="87"/>
    <n v="3"/>
    <n v="0"/>
    <n v="205.81944444444451"/>
    <n v="238.67231638418079"/>
    <n v="9"/>
    <s v=""/>
    <n v="0"/>
    <n v="0"/>
    <n v="0"/>
    <n v="0"/>
    <s v=""/>
    <s v=""/>
    <s v=""/>
    <s v=""/>
    <n v="205.81944444444451"/>
    <n v="238.67231638418076"/>
    <n v="9"/>
    <s v=""/>
  </r>
  <r>
    <x v="9"/>
    <s v="Mitchell Community College "/>
    <m/>
    <n v="198987"/>
    <x v="8"/>
    <n v="391"/>
    <n v="324"/>
    <n v="6"/>
    <n v="0"/>
    <n v="385"/>
    <n v="324"/>
    <m/>
    <m/>
    <n v="385"/>
    <n v="324"/>
    <n v="16"/>
    <n v="0"/>
    <n v="1"/>
    <n v="1"/>
    <n v="0"/>
    <n v="0"/>
    <n v="9"/>
    <n v="10"/>
    <n v="0"/>
    <n v="0"/>
    <m/>
    <m/>
    <n v="0"/>
    <n v="0"/>
    <n v="10"/>
    <n v="11"/>
    <n v="0"/>
    <n v="0"/>
    <n v="0.9"/>
    <n v="0.27272727272727298"/>
    <n v="0.9"/>
    <n v="0.27272727272727298"/>
    <n v="3.1333333333333302"/>
    <n v="3.3030303030303001"/>
    <n v="28.199999999999971"/>
    <n v="33.030303030303003"/>
    <m/>
    <m/>
    <n v="0"/>
    <n v="0"/>
    <n v="2.909999999999997"/>
    <n v="3.0275482093663886"/>
    <n v="29.099999999999969"/>
    <n v="33.303030303030276"/>
    <m/>
    <m/>
    <n v="0"/>
    <n v="0"/>
    <m/>
    <m/>
    <n v="0"/>
    <n v="0"/>
    <m/>
    <m/>
    <n v="0"/>
    <n v="0"/>
    <n v="0"/>
    <n v="0"/>
    <n v="0"/>
    <n v="0"/>
    <n v="10"/>
    <n v="14"/>
    <n v="0"/>
    <n v="0"/>
    <n v="16"/>
    <n v="12"/>
    <n v="16"/>
    <n v="0"/>
    <m/>
    <m/>
    <n v="0"/>
    <n v="0"/>
    <n v="26"/>
    <n v="26"/>
    <n v="26"/>
    <n v="0"/>
    <n v="1"/>
    <n v="1.0384615384615401"/>
    <n v="10"/>
    <n v="14.538461538461561"/>
    <n v="2.5384615384615401"/>
    <n v="1.6666666666666701"/>
    <n v="40.615384615384642"/>
    <n v="20.000000000000043"/>
    <m/>
    <m/>
    <n v="0"/>
    <n v="0"/>
    <n v="1.9467455621301786"/>
    <n v="1.3284023668639078"/>
    <n v="50.615384615384642"/>
    <n v="34.538461538461604"/>
    <m/>
    <m/>
    <n v="0"/>
    <n v="0"/>
    <n v="14"/>
    <m/>
    <n v="224"/>
    <n v="0"/>
    <m/>
    <m/>
    <n v="0"/>
    <n v="0"/>
    <n v="8.615384615384615"/>
    <n v="0"/>
    <n v="224"/>
    <n v="0"/>
    <n v="36"/>
    <n v="37"/>
    <n v="26"/>
    <n v="0"/>
    <n v="2.214316239316239"/>
    <n v="1.8335538335538348"/>
    <n v="79.715384615384608"/>
    <n v="67.841491841491887"/>
    <n v="8.615384615384615"/>
    <n v="0"/>
    <n v="224"/>
    <n v="0"/>
    <n v="196"/>
    <n v="162"/>
    <n v="0"/>
    <n v="0"/>
    <n v="153"/>
    <n v="125"/>
    <n v="0"/>
    <n v="0"/>
    <m/>
    <m/>
    <n v="0"/>
    <n v="0"/>
    <n v="349"/>
    <n v="287"/>
    <n v="0"/>
    <n v="0"/>
    <n v="1.98662846227316"/>
    <n v="1.95702671312427"/>
    <n v="389.37917860553938"/>
    <n v="317.03832752613175"/>
    <n v="2.0553963705826201"/>
    <n v="2.1196283391405299"/>
    <n v="314.4756446991409"/>
    <n v="264.95354239256625"/>
    <m/>
    <m/>
    <n v="0"/>
    <n v="0"/>
    <n v="2.01677599800768"/>
    <n v="2.0278462366505159"/>
    <n v="703.85482330468028"/>
    <n v="581.99186991869806"/>
    <m/>
    <m/>
    <n v="0"/>
    <n v="0"/>
    <m/>
    <m/>
    <n v="0"/>
    <n v="0"/>
    <m/>
    <m/>
    <n v="0"/>
    <n v="0"/>
    <n v="0"/>
    <n v="0"/>
    <n v="0"/>
    <n v="0"/>
    <m/>
    <m/>
    <n v="0"/>
    <n v="0"/>
    <m/>
    <m/>
    <n v="0"/>
    <n v="0"/>
    <m/>
    <m/>
    <n v="0"/>
    <n v="0"/>
    <n v="207"/>
    <n v="177"/>
    <n v="0"/>
    <n v="0"/>
    <n v="400.27917860553936"/>
    <n v="331.84951633732061"/>
    <s v=""/>
    <s v=""/>
    <n v="178"/>
    <n v="147"/>
    <n v="16"/>
    <n v="0"/>
    <n v="383.29102931452553"/>
    <n v="317.98384542286931"/>
    <n v="224"/>
    <n v="0"/>
    <n v="385"/>
    <n v="324"/>
    <n v="16"/>
    <n v="0"/>
    <n v="783.57020792006483"/>
    <n v="649.83336176018997"/>
    <n v="224"/>
    <s v=""/>
    <n v="0"/>
    <n v="0"/>
    <n v="0"/>
    <n v="0"/>
    <s v=""/>
    <s v=""/>
    <s v=""/>
    <s v=""/>
    <n v="783.57020792006483"/>
    <n v="649.83336176018997"/>
    <n v="224"/>
    <s v=""/>
  </r>
  <r>
    <x v="9"/>
    <s v="Montgomery Community College"/>
    <m/>
    <n v="199023"/>
    <x v="9"/>
    <n v="66"/>
    <n v="85"/>
    <n v="0"/>
    <n v="1"/>
    <n v="66"/>
    <n v="84"/>
    <m/>
    <m/>
    <n v="66"/>
    <n v="84"/>
    <n v="3"/>
    <n v="0"/>
    <n v="1"/>
    <n v="4"/>
    <n v="0"/>
    <n v="0"/>
    <n v="2"/>
    <n v="2"/>
    <n v="0"/>
    <n v="0"/>
    <m/>
    <m/>
    <n v="0"/>
    <n v="0"/>
    <n v="3"/>
    <n v="6"/>
    <n v="0"/>
    <n v="0"/>
    <n v="0.44444444444444398"/>
    <n v="0.94444444444444497"/>
    <n v="0.44444444444444398"/>
    <n v="3.7777777777777799"/>
    <n v="2.5555555555555598"/>
    <n v="1.44444444444444"/>
    <n v="5.1111111111111196"/>
    <n v="2.88888888888888"/>
    <m/>
    <m/>
    <n v="0"/>
    <n v="0"/>
    <n v="1.8518518518518545"/>
    <n v="1.1111111111111101"/>
    <n v="5.5555555555555634"/>
    <n v="6.6666666666666607"/>
    <m/>
    <m/>
    <n v="0"/>
    <n v="0"/>
    <m/>
    <m/>
    <n v="0"/>
    <n v="0"/>
    <m/>
    <m/>
    <n v="0"/>
    <n v="0"/>
    <n v="0"/>
    <n v="0"/>
    <n v="0"/>
    <n v="0"/>
    <n v="8"/>
    <n v="13"/>
    <n v="0"/>
    <n v="0"/>
    <n v="3"/>
    <n v="12"/>
    <n v="3"/>
    <n v="0"/>
    <m/>
    <m/>
    <n v="0"/>
    <n v="0"/>
    <n v="11"/>
    <n v="25"/>
    <n v="11"/>
    <n v="0"/>
    <n v="1.3333333333333299"/>
    <n v="1.45333333333333"/>
    <n v="10.666666666666639"/>
    <n v="18.893333333333292"/>
    <n v="0.39393939393939398"/>
    <n v="1.58666666666667"/>
    <n v="1.1818181818181819"/>
    <n v="19.040000000000042"/>
    <m/>
    <m/>
    <n v="0"/>
    <n v="0"/>
    <n v="1.0771349862258928"/>
    <n v="1.5173333333333334"/>
    <n v="11.848484848484821"/>
    <n v="37.933333333333337"/>
    <m/>
    <m/>
    <n v="0"/>
    <n v="0"/>
    <n v="4"/>
    <m/>
    <n v="12"/>
    <n v="0"/>
    <m/>
    <m/>
    <n v="0"/>
    <n v="0"/>
    <n v="1.0909090909090908"/>
    <n v="0"/>
    <n v="12"/>
    <n v="0"/>
    <n v="14"/>
    <n v="31"/>
    <n v="11"/>
    <n v="0"/>
    <n v="1.2431457431457418"/>
    <n v="1.4387096774193546"/>
    <n v="17.404040404040384"/>
    <n v="44.599999999999994"/>
    <n v="1.0909090909090908"/>
    <n v="0"/>
    <n v="12"/>
    <n v="0"/>
    <n v="30"/>
    <n v="30"/>
    <n v="0"/>
    <n v="0"/>
    <n v="22"/>
    <n v="23"/>
    <n v="0"/>
    <n v="0"/>
    <m/>
    <m/>
    <n v="0"/>
    <n v="0"/>
    <n v="52"/>
    <n v="53"/>
    <n v="0"/>
    <n v="0"/>
    <n v="1.92948717948718"/>
    <n v="1.8742138364779899"/>
    <n v="57.884615384615401"/>
    <n v="56.2264150943397"/>
    <n v="2.1153846153846199"/>
    <n v="1.9559748427673"/>
    <n v="46.53846153846164"/>
    <n v="44.987421383647899"/>
    <m/>
    <m/>
    <n v="0"/>
    <n v="0"/>
    <n v="2.0081360946745588"/>
    <n v="1.9096950278865585"/>
    <n v="104.42307692307706"/>
    <n v="101.2138364779876"/>
    <m/>
    <m/>
    <n v="0"/>
    <n v="0"/>
    <m/>
    <m/>
    <n v="0"/>
    <n v="0"/>
    <m/>
    <m/>
    <n v="0"/>
    <n v="0"/>
    <n v="0"/>
    <n v="0"/>
    <n v="0"/>
    <n v="0"/>
    <m/>
    <m/>
    <n v="0"/>
    <n v="0"/>
    <m/>
    <m/>
    <n v="0"/>
    <n v="0"/>
    <m/>
    <m/>
    <n v="0"/>
    <n v="0"/>
    <n v="39"/>
    <n v="47"/>
    <n v="0"/>
    <n v="0"/>
    <n v="68.995726495726487"/>
    <n v="78.897526205450774"/>
    <s v=""/>
    <s v=""/>
    <n v="27"/>
    <n v="37"/>
    <n v="3"/>
    <n v="0"/>
    <n v="52.831390831390941"/>
    <n v="66.916310272536819"/>
    <n v="12"/>
    <n v="0"/>
    <n v="66"/>
    <n v="84"/>
    <n v="3"/>
    <n v="0"/>
    <n v="121.82711732711743"/>
    <n v="145.81383647798759"/>
    <n v="12"/>
    <s v=""/>
    <n v="0"/>
    <n v="0"/>
    <n v="0"/>
    <n v="0"/>
    <s v=""/>
    <s v=""/>
    <s v=""/>
    <s v=""/>
    <n v="121.82711732711745"/>
    <n v="145.81383647798759"/>
    <n v="12"/>
    <s v=""/>
  </r>
  <r>
    <x v="9"/>
    <s v="Nash Community College"/>
    <m/>
    <n v="199087"/>
    <x v="8"/>
    <n v="456"/>
    <n v="327"/>
    <n v="64"/>
    <n v="21"/>
    <n v="392"/>
    <n v="306"/>
    <m/>
    <m/>
    <n v="392"/>
    <n v="306"/>
    <n v="37"/>
    <n v="0"/>
    <n v="7"/>
    <n v="4"/>
    <n v="0"/>
    <n v="0"/>
    <n v="13"/>
    <n v="14"/>
    <n v="0"/>
    <n v="0"/>
    <m/>
    <m/>
    <n v="0"/>
    <n v="0"/>
    <n v="20"/>
    <n v="18"/>
    <n v="0"/>
    <n v="0"/>
    <n v="0.483333333333333"/>
    <n v="0.70370370370370405"/>
    <n v="3.3833333333333311"/>
    <n v="2.8148148148148162"/>
    <n v="1.86666666666667"/>
    <n v="4.1111111111111098"/>
    <n v="24.266666666666712"/>
    <n v="57.555555555555536"/>
    <m/>
    <m/>
    <n v="0"/>
    <n v="0"/>
    <n v="1.3825000000000021"/>
    <n v="3.3539094650205752"/>
    <n v="27.650000000000041"/>
    <n v="60.370370370370352"/>
    <m/>
    <m/>
    <n v="0"/>
    <n v="0"/>
    <m/>
    <m/>
    <n v="0"/>
    <n v="0"/>
    <m/>
    <m/>
    <n v="0"/>
    <n v="0"/>
    <n v="0"/>
    <n v="0"/>
    <n v="0"/>
    <n v="0"/>
    <n v="34"/>
    <n v="33"/>
    <n v="0"/>
    <n v="0"/>
    <n v="37"/>
    <n v="24"/>
    <n v="37"/>
    <n v="0"/>
    <m/>
    <m/>
    <n v="0"/>
    <n v="0"/>
    <n v="71"/>
    <n v="57"/>
    <n v="71"/>
    <n v="0"/>
    <n v="1.37558685446009"/>
    <n v="1.71345029239766"/>
    <n v="46.769953051643057"/>
    <n v="56.54385964912278"/>
    <n v="1.72769953051643"/>
    <n v="1.4912280701754399"/>
    <n v="63.924882629107913"/>
    <n v="35.789473684210556"/>
    <m/>
    <m/>
    <n v="0"/>
    <n v="0"/>
    <n v="1.5590821926866334"/>
    <n v="1.6198830409356726"/>
    <n v="110.69483568075097"/>
    <n v="92.333333333333343"/>
    <m/>
    <m/>
    <n v="0"/>
    <n v="0"/>
    <n v="36"/>
    <m/>
    <n v="1332"/>
    <n v="0"/>
    <m/>
    <m/>
    <n v="0"/>
    <n v="0"/>
    <n v="18.760563380281692"/>
    <n v="0"/>
    <n v="1332.0000000000002"/>
    <n v="0"/>
    <n v="91"/>
    <n v="75"/>
    <n v="71"/>
    <n v="0"/>
    <n v="1.5202729195686924"/>
    <n v="2.0360493827160493"/>
    <n v="138.344835680751"/>
    <n v="152.7037037037037"/>
    <n v="18.760563380281692"/>
    <n v="0"/>
    <n v="1332.0000000000002"/>
    <n v="0"/>
    <n v="163"/>
    <n v="123"/>
    <n v="0"/>
    <n v="0"/>
    <n v="138"/>
    <n v="108"/>
    <n v="0"/>
    <n v="0"/>
    <m/>
    <m/>
    <n v="0"/>
    <n v="0"/>
    <n v="301"/>
    <n v="231"/>
    <n v="0"/>
    <n v="0"/>
    <n v="2.0874861572536001"/>
    <n v="2.1197691197691202"/>
    <n v="340.26024363233682"/>
    <n v="260.73160173160176"/>
    <n v="2.4739756367663301"/>
    <n v="2.83694083694084"/>
    <n v="341.40863787375355"/>
    <n v="306.38961038961071"/>
    <m/>
    <m/>
    <n v="0"/>
    <n v="0"/>
    <n v="2.26468066945545"/>
    <n v="2.4550701823429111"/>
    <n v="681.66888150609043"/>
    <n v="567.12121212121247"/>
    <m/>
    <m/>
    <n v="0"/>
    <n v="0"/>
    <m/>
    <m/>
    <n v="0"/>
    <n v="0"/>
    <m/>
    <m/>
    <n v="0"/>
    <n v="0"/>
    <n v="0"/>
    <n v="0"/>
    <n v="0"/>
    <n v="0"/>
    <m/>
    <m/>
    <n v="0"/>
    <n v="0"/>
    <m/>
    <m/>
    <n v="0"/>
    <n v="0"/>
    <m/>
    <m/>
    <n v="0"/>
    <n v="0"/>
    <n v="204"/>
    <n v="160"/>
    <n v="0"/>
    <n v="0"/>
    <n v="390.41353001731324"/>
    <n v="320.09027619553933"/>
    <s v=""/>
    <s v=""/>
    <n v="188"/>
    <n v="146"/>
    <n v="37"/>
    <n v="0"/>
    <n v="429.60018716952817"/>
    <n v="399.73463962937683"/>
    <n v="1332"/>
    <n v="0"/>
    <n v="392"/>
    <n v="306"/>
    <n v="37"/>
    <n v="0"/>
    <n v="820.0137171868414"/>
    <n v="719.82491582491616"/>
    <n v="1332"/>
    <s v=""/>
    <n v="0"/>
    <n v="0"/>
    <n v="0"/>
    <n v="0"/>
    <s v=""/>
    <s v=""/>
    <s v=""/>
    <s v=""/>
    <n v="820.0137171868414"/>
    <n v="719.82491582491616"/>
    <n v="1332.0000000000002"/>
    <s v=""/>
  </r>
  <r>
    <x v="9"/>
    <s v="Pamlico Community College"/>
    <m/>
    <n v="199263"/>
    <x v="9"/>
    <n v="43"/>
    <n v="44"/>
    <n v="2"/>
    <n v="3"/>
    <n v="41"/>
    <n v="41"/>
    <m/>
    <m/>
    <n v="41"/>
    <n v="41"/>
    <n v="7"/>
    <n v="0"/>
    <n v="3"/>
    <n v="2"/>
    <n v="0"/>
    <n v="0"/>
    <n v="4"/>
    <n v="4"/>
    <n v="0"/>
    <n v="0"/>
    <m/>
    <m/>
    <n v="0"/>
    <n v="0"/>
    <n v="7"/>
    <n v="6"/>
    <n v="0"/>
    <n v="0"/>
    <n v="1.5714285714285701"/>
    <n v="1.8888888888888899"/>
    <n v="4.71428571428571"/>
    <n v="3.7777777777777799"/>
    <n v="5.1428571428571503"/>
    <n v="2.5555555555555598"/>
    <n v="20.571428571428601"/>
    <n v="10.222222222222239"/>
    <m/>
    <m/>
    <n v="0"/>
    <n v="0"/>
    <n v="3.6122448979591875"/>
    <n v="2.3333333333333366"/>
    <n v="25.285714285714313"/>
    <n v="14.00000000000002"/>
    <m/>
    <m/>
    <n v="0"/>
    <n v="0"/>
    <m/>
    <m/>
    <n v="0"/>
    <n v="0"/>
    <m/>
    <m/>
    <n v="0"/>
    <n v="0"/>
    <n v="0"/>
    <n v="0"/>
    <n v="0"/>
    <n v="0"/>
    <n v="3"/>
    <n v="7"/>
    <n v="0"/>
    <n v="0"/>
    <n v="7"/>
    <n v="7"/>
    <n v="7"/>
    <n v="0"/>
    <m/>
    <m/>
    <n v="0"/>
    <n v="0"/>
    <n v="10"/>
    <n v="14"/>
    <n v="10"/>
    <n v="0"/>
    <n v="1.3333333333333299"/>
    <n v="0.95238095238095299"/>
    <n v="3.9999999999999898"/>
    <n v="6.6666666666666714"/>
    <n v="1.13333333333333"/>
    <n v="1.30952380952381"/>
    <n v="7.9333333333333096"/>
    <n v="9.1666666666666696"/>
    <m/>
    <m/>
    <n v="0"/>
    <n v="0"/>
    <n v="1.19333333333333"/>
    <n v="1.1309523809523816"/>
    <n v="11.9333333333333"/>
    <n v="15.833333333333343"/>
    <m/>
    <m/>
    <n v="0"/>
    <n v="0"/>
    <n v="7"/>
    <m/>
    <n v="49"/>
    <n v="0"/>
    <m/>
    <m/>
    <n v="0"/>
    <n v="0"/>
    <n v="4.9000000000000004"/>
    <n v="0"/>
    <n v="49"/>
    <n v="0"/>
    <n v="17"/>
    <n v="20"/>
    <n v="10"/>
    <n v="0"/>
    <n v="2.1893557422969185"/>
    <n v="1.4916666666666683"/>
    <n v="37.219047619047615"/>
    <n v="29.833333333333364"/>
    <n v="4.9000000000000004"/>
    <n v="0"/>
    <n v="49"/>
    <n v="0"/>
    <n v="17"/>
    <n v="10"/>
    <n v="0"/>
    <n v="0"/>
    <n v="7"/>
    <n v="11"/>
    <n v="0"/>
    <n v="0"/>
    <m/>
    <m/>
    <n v="0"/>
    <n v="0"/>
    <n v="24"/>
    <n v="21"/>
    <n v="0"/>
    <n v="0"/>
    <n v="3.0416666666666701"/>
    <n v="2.09523809523809"/>
    <n v="51.708333333333393"/>
    <n v="20.952380952380899"/>
    <n v="1.44444444444444"/>
    <n v="2.6666666666666701"/>
    <n v="10.111111111111081"/>
    <n v="29.333333333333371"/>
    <m/>
    <m/>
    <n v="0"/>
    <n v="0"/>
    <n v="2.5758101851851865"/>
    <n v="2.3945578231292508"/>
    <n v="61.819444444444471"/>
    <n v="50.285714285714263"/>
    <m/>
    <m/>
    <n v="0"/>
    <n v="0"/>
    <m/>
    <m/>
    <n v="0"/>
    <n v="0"/>
    <m/>
    <m/>
    <n v="0"/>
    <n v="0"/>
    <n v="0"/>
    <n v="0"/>
    <n v="0"/>
    <n v="0"/>
    <m/>
    <m/>
    <n v="0"/>
    <n v="0"/>
    <m/>
    <m/>
    <n v="0"/>
    <n v="0"/>
    <m/>
    <m/>
    <n v="0"/>
    <n v="0"/>
    <n v="23"/>
    <n v="19"/>
    <n v="0"/>
    <n v="0"/>
    <n v="60.422619047619094"/>
    <n v="31.396825396825349"/>
    <s v=""/>
    <s v=""/>
    <n v="18"/>
    <n v="22"/>
    <n v="7"/>
    <n v="0"/>
    <n v="38.615873015872992"/>
    <n v="48.722222222222278"/>
    <n v="49"/>
    <n v="0"/>
    <n v="41"/>
    <n v="41"/>
    <n v="7"/>
    <n v="0"/>
    <n v="99.038492063492086"/>
    <n v="80.11904761904762"/>
    <n v="49"/>
    <s v=""/>
    <n v="0"/>
    <n v="0"/>
    <n v="0"/>
    <n v="0"/>
    <s v=""/>
    <s v=""/>
    <s v=""/>
    <s v=""/>
    <n v="99.038492063492086"/>
    <n v="80.11904761904762"/>
    <n v="49"/>
    <s v=""/>
  </r>
  <r>
    <x v="9"/>
    <s v="Piedmont Community College"/>
    <m/>
    <n v="199324"/>
    <x v="9"/>
    <n v="166"/>
    <n v="124"/>
    <n v="20"/>
    <n v="7"/>
    <n v="146"/>
    <n v="117"/>
    <m/>
    <m/>
    <n v="146"/>
    <n v="117"/>
    <n v="10"/>
    <n v="0"/>
    <n v="2"/>
    <n v="4"/>
    <n v="0"/>
    <n v="0"/>
    <n v="8"/>
    <n v="18"/>
    <n v="0"/>
    <n v="0"/>
    <m/>
    <m/>
    <n v="0"/>
    <n v="0"/>
    <n v="10"/>
    <n v="22"/>
    <n v="0"/>
    <n v="0"/>
    <n v="0.4"/>
    <n v="0.30303030303030298"/>
    <n v="0.8"/>
    <n v="1.2121212121212119"/>
    <n v="4.9666666666666703"/>
    <n v="2.4393939393939399"/>
    <n v="39.733333333333363"/>
    <n v="43.909090909090921"/>
    <m/>
    <m/>
    <n v="0"/>
    <n v="0"/>
    <n v="4.0533333333333363"/>
    <n v="2.0509641873278244"/>
    <n v="40.53333333333336"/>
    <n v="45.121212121212139"/>
    <m/>
    <m/>
    <n v="0"/>
    <n v="0"/>
    <m/>
    <m/>
    <n v="0"/>
    <n v="0"/>
    <m/>
    <m/>
    <n v="0"/>
    <n v="0"/>
    <n v="0"/>
    <n v="0"/>
    <n v="0"/>
    <n v="0"/>
    <n v="8"/>
    <n v="1"/>
    <n v="0"/>
    <n v="0"/>
    <n v="10"/>
    <n v="13"/>
    <n v="10"/>
    <n v="0"/>
    <m/>
    <m/>
    <n v="0"/>
    <n v="0"/>
    <n v="18"/>
    <n v="14"/>
    <n v="18"/>
    <n v="0"/>
    <n v="1.07407407407407"/>
    <n v="0.214285714285714"/>
    <n v="8.5925925925925597"/>
    <n v="0.214285714285714"/>
    <n v="2.5555555555555598"/>
    <n v="3.5714285714285698"/>
    <n v="25.5555555555556"/>
    <n v="46.428571428571409"/>
    <m/>
    <m/>
    <n v="0"/>
    <n v="0"/>
    <n v="1.8971193415637866"/>
    <n v="3.3316326530612232"/>
    <n v="34.148148148148159"/>
    <n v="46.642857142857125"/>
    <m/>
    <m/>
    <n v="0"/>
    <n v="0"/>
    <n v="12"/>
    <m/>
    <n v="120"/>
    <n v="0"/>
    <m/>
    <m/>
    <n v="0"/>
    <n v="0"/>
    <n v="6.666666666666667"/>
    <n v="0"/>
    <n v="120"/>
    <n v="0"/>
    <n v="28"/>
    <n v="36"/>
    <n v="18"/>
    <n v="0"/>
    <n v="2.6671957671957682"/>
    <n v="2.5490019240019239"/>
    <n v="74.681481481481512"/>
    <n v="91.764069264069263"/>
    <n v="6.666666666666667"/>
    <n v="0"/>
    <n v="120"/>
    <n v="0"/>
    <n v="62"/>
    <n v="44"/>
    <n v="0"/>
    <n v="0"/>
    <n v="56"/>
    <n v="37"/>
    <n v="0"/>
    <n v="0"/>
    <m/>
    <m/>
    <n v="0"/>
    <n v="0"/>
    <n v="118"/>
    <n v="81"/>
    <n v="0"/>
    <n v="0"/>
    <n v="2.4519774011299398"/>
    <n v="2.4814814814814801"/>
    <n v="152.02259887005627"/>
    <n v="109.18518518518512"/>
    <n v="2.8926553672316402"/>
    <n v="3.1193415637860098"/>
    <n v="161.98870056497185"/>
    <n v="115.41563786008236"/>
    <m/>
    <m/>
    <n v="0"/>
    <n v="0"/>
    <n v="2.6611127070765099"/>
    <n v="2.7728496672255245"/>
    <n v="314.01129943502815"/>
    <n v="224.60082304526748"/>
    <m/>
    <m/>
    <n v="0"/>
    <n v="0"/>
    <m/>
    <m/>
    <n v="0"/>
    <n v="0"/>
    <m/>
    <m/>
    <n v="0"/>
    <n v="0"/>
    <n v="0"/>
    <n v="0"/>
    <n v="0"/>
    <n v="0"/>
    <m/>
    <m/>
    <n v="0"/>
    <n v="0"/>
    <m/>
    <m/>
    <n v="0"/>
    <n v="0"/>
    <m/>
    <m/>
    <n v="0"/>
    <n v="0"/>
    <n v="72"/>
    <n v="49"/>
    <n v="0"/>
    <n v="0"/>
    <n v="161.41519146264883"/>
    <n v="110.61159211159205"/>
    <s v=""/>
    <s v=""/>
    <n v="74"/>
    <n v="68"/>
    <n v="10"/>
    <n v="0"/>
    <n v="227.2775894538608"/>
    <n v="205.75330019774469"/>
    <n v="120"/>
    <n v="0"/>
    <n v="146"/>
    <n v="117"/>
    <n v="10"/>
    <n v="0"/>
    <n v="388.69278091650961"/>
    <n v="316.36489230933671"/>
    <n v="120"/>
    <s v=""/>
    <n v="0"/>
    <n v="0"/>
    <n v="0"/>
    <n v="0"/>
    <s v=""/>
    <s v=""/>
    <s v=""/>
    <s v=""/>
    <n v="388.69278091650966"/>
    <n v="316.36489230933671"/>
    <n v="120"/>
    <s v=""/>
  </r>
  <r>
    <x v="9"/>
    <s v="Pitt Community College"/>
    <m/>
    <n v="199333"/>
    <x v="7"/>
    <n v="1252"/>
    <n v="1061"/>
    <n v="138"/>
    <n v="43"/>
    <n v="1114"/>
    <n v="1018"/>
    <m/>
    <m/>
    <n v="1114"/>
    <n v="1018"/>
    <n v="90"/>
    <n v="0"/>
    <n v="26"/>
    <n v="24"/>
    <n v="0"/>
    <n v="0"/>
    <n v="14"/>
    <n v="23"/>
    <n v="0"/>
    <n v="0"/>
    <m/>
    <m/>
    <n v="0"/>
    <n v="0"/>
    <n v="40"/>
    <n v="47"/>
    <n v="0"/>
    <n v="0"/>
    <n v="1.6666666666666701"/>
    <n v="1.92198581560284"/>
    <n v="43.333333333333421"/>
    <n v="46.127659574468161"/>
    <n v="0.77500000000000002"/>
    <n v="1.75886524822695"/>
    <n v="10.85"/>
    <n v="40.453900709219852"/>
    <m/>
    <m/>
    <n v="0"/>
    <n v="0"/>
    <n v="1.3545833333333355"/>
    <n v="1.8421608570997452"/>
    <n v="54.183333333333422"/>
    <n v="86.58156028368802"/>
    <m/>
    <m/>
    <n v="0"/>
    <n v="0"/>
    <m/>
    <m/>
    <n v="0"/>
    <n v="0"/>
    <m/>
    <m/>
    <n v="0"/>
    <n v="0"/>
    <n v="0"/>
    <n v="0"/>
    <n v="0"/>
    <n v="0"/>
    <n v="130"/>
    <n v="128"/>
    <n v="0"/>
    <n v="0"/>
    <n v="90"/>
    <n v="96"/>
    <n v="90"/>
    <n v="0"/>
    <m/>
    <m/>
    <n v="0"/>
    <n v="0"/>
    <n v="220"/>
    <n v="224"/>
    <n v="220"/>
    <n v="0"/>
    <n v="1.5439393939393899"/>
    <n v="1.53720238095238"/>
    <n v="200.71212121212071"/>
    <n v="196.76190476190465"/>
    <n v="1.6030303030302999"/>
    <n v="1.55952380952381"/>
    <n v="144.272727272727"/>
    <n v="149.71428571428575"/>
    <m/>
    <m/>
    <n v="0"/>
    <n v="0"/>
    <n v="1.5681129476583986"/>
    <n v="1.5467687074829928"/>
    <n v="344.9848484848477"/>
    <n v="346.47619047619037"/>
    <m/>
    <m/>
    <n v="0"/>
    <n v="0"/>
    <n v="84"/>
    <m/>
    <n v="7560"/>
    <n v="0"/>
    <m/>
    <m/>
    <n v="0"/>
    <n v="0"/>
    <n v="34.363636363636367"/>
    <n v="0"/>
    <n v="7560.0000000000009"/>
    <n v="0"/>
    <n v="260"/>
    <n v="271"/>
    <n v="220"/>
    <n v="0"/>
    <n v="1.5352622377622349"/>
    <n v="1.5979990802947541"/>
    <n v="399.1681818181811"/>
    <n v="433.05775075987839"/>
    <n v="34.363636363636367"/>
    <n v="0"/>
    <n v="7560.0000000000009"/>
    <n v="0"/>
    <n v="473"/>
    <n v="446"/>
    <n v="0"/>
    <n v="0"/>
    <n v="381"/>
    <n v="301"/>
    <n v="0"/>
    <n v="0"/>
    <m/>
    <m/>
    <n v="0"/>
    <n v="0"/>
    <n v="854"/>
    <n v="747"/>
    <n v="0"/>
    <n v="0"/>
    <n v="2.3192818110850899"/>
    <n v="2.6041945560017798"/>
    <n v="1097.0202966432475"/>
    <n v="1161.4707719767939"/>
    <n v="2.2818110850897799"/>
    <n v="2.3119143239625499"/>
    <n v="869.37002341920618"/>
    <n v="695.88621151272753"/>
    <m/>
    <m/>
    <n v="0"/>
    <n v="0"/>
    <n v="2.3025647775906952"/>
    <n v="2.4864216646446073"/>
    <n v="1966.3903200624536"/>
    <n v="1857.3569834895218"/>
    <m/>
    <m/>
    <n v="0"/>
    <n v="0"/>
    <m/>
    <m/>
    <n v="0"/>
    <n v="0"/>
    <m/>
    <m/>
    <n v="0"/>
    <n v="0"/>
    <n v="0"/>
    <n v="0"/>
    <n v="0"/>
    <n v="0"/>
    <m/>
    <m/>
    <n v="0"/>
    <n v="0"/>
    <m/>
    <m/>
    <n v="0"/>
    <n v="0"/>
    <m/>
    <m/>
    <n v="0"/>
    <n v="0"/>
    <n v="629"/>
    <n v="598"/>
    <n v="0"/>
    <n v="0"/>
    <n v="1341.0657511887016"/>
    <n v="1404.3603363131667"/>
    <s v=""/>
    <s v=""/>
    <n v="485"/>
    <n v="420"/>
    <n v="90"/>
    <n v="0"/>
    <n v="1024.4927506919332"/>
    <n v="886.05439793623316"/>
    <n v="7560"/>
    <n v="0"/>
    <n v="1114"/>
    <n v="1018"/>
    <n v="90"/>
    <n v="0"/>
    <n v="2365.558501880635"/>
    <n v="2290.4147342493998"/>
    <n v="7560"/>
    <s v=""/>
    <n v="0"/>
    <n v="0"/>
    <n v="0"/>
    <n v="0"/>
    <s v=""/>
    <s v=""/>
    <s v=""/>
    <s v=""/>
    <n v="2365.5585018806346"/>
    <n v="2290.4147342494002"/>
    <n v="7560.0000000000009"/>
    <s v=""/>
  </r>
  <r>
    <x v="9"/>
    <s v="Randolph Community College"/>
    <m/>
    <n v="199421"/>
    <x v="8"/>
    <n v="424"/>
    <n v="445"/>
    <n v="52"/>
    <n v="36"/>
    <n v="372"/>
    <n v="409"/>
    <m/>
    <m/>
    <n v="372"/>
    <n v="409"/>
    <n v="26"/>
    <n v="0"/>
    <n v="5"/>
    <n v="6"/>
    <n v="0"/>
    <n v="0"/>
    <n v="6"/>
    <n v="9"/>
    <n v="0"/>
    <n v="0"/>
    <m/>
    <m/>
    <n v="0"/>
    <n v="0"/>
    <n v="11"/>
    <n v="15"/>
    <n v="0"/>
    <n v="0"/>
    <n v="0.66666666666666696"/>
    <n v="1.2"/>
    <n v="3.3333333333333348"/>
    <n v="7.1999999999999993"/>
    <n v="4.2424242424242404"/>
    <n v="2.0222222222222199"/>
    <n v="25.454545454545443"/>
    <n v="18.199999999999978"/>
    <m/>
    <m/>
    <n v="0"/>
    <n v="0"/>
    <n v="2.6170798898071617"/>
    <n v="1.6933333333333318"/>
    <n v="28.787878787878778"/>
    <n v="25.399999999999977"/>
    <m/>
    <m/>
    <n v="0"/>
    <n v="0"/>
    <m/>
    <m/>
    <n v="0"/>
    <n v="0"/>
    <m/>
    <m/>
    <n v="0"/>
    <n v="0"/>
    <n v="0"/>
    <n v="0"/>
    <n v="0"/>
    <n v="0"/>
    <n v="30"/>
    <n v="21"/>
    <n v="0"/>
    <n v="0"/>
    <n v="26"/>
    <n v="30"/>
    <n v="26"/>
    <n v="0"/>
    <m/>
    <m/>
    <n v="0"/>
    <n v="0"/>
    <n v="56"/>
    <n v="51"/>
    <n v="56"/>
    <n v="0"/>
    <n v="1.65476190476191"/>
    <n v="1.10457516339869"/>
    <n v="49.642857142857302"/>
    <n v="23.196078431372491"/>
    <n v="1.2380952380952399"/>
    <n v="1.75816993464052"/>
    <n v="32.19047619047624"/>
    <n v="52.745098039215598"/>
    <m/>
    <m/>
    <n v="0"/>
    <n v="0"/>
    <n v="1.4613095238095275"/>
    <n v="1.4890426758938842"/>
    <n v="81.833333333333542"/>
    <n v="75.94117647058809"/>
    <m/>
    <m/>
    <n v="0"/>
    <n v="0"/>
    <n v="24"/>
    <m/>
    <n v="624"/>
    <n v="0"/>
    <m/>
    <m/>
    <n v="0"/>
    <n v="0"/>
    <n v="11.142857142857142"/>
    <n v="0"/>
    <n v="624"/>
    <n v="0"/>
    <n v="67"/>
    <n v="66"/>
    <n v="56"/>
    <n v="0"/>
    <n v="1.651062867480781"/>
    <n v="1.5354723707664859"/>
    <n v="110.62121212121232"/>
    <n v="101.34117647058807"/>
    <n v="11.142857142857142"/>
    <n v="0"/>
    <n v="624"/>
    <n v="0"/>
    <n v="191"/>
    <n v="201"/>
    <n v="0"/>
    <n v="0"/>
    <n v="114"/>
    <n v="142"/>
    <n v="0"/>
    <n v="0"/>
    <m/>
    <m/>
    <n v="0"/>
    <n v="0"/>
    <n v="305"/>
    <n v="343"/>
    <n v="0"/>
    <n v="0"/>
    <n v="1.9836065573770501"/>
    <n v="1.9310009718173"/>
    <n v="378.86885245901658"/>
    <n v="388.13119533527731"/>
    <n v="2.1136612021857899"/>
    <n v="2.0660835762876602"/>
    <n v="240.95737704918005"/>
    <n v="293.38386783284773"/>
    <m/>
    <m/>
    <n v="0"/>
    <n v="0"/>
    <n v="2.0322171459285134"/>
    <n v="1.9869243824143588"/>
    <n v="619.82622950819655"/>
    <n v="681.51506316812504"/>
    <m/>
    <m/>
    <n v="0"/>
    <n v="0"/>
    <m/>
    <m/>
    <n v="0"/>
    <n v="0"/>
    <m/>
    <m/>
    <n v="0"/>
    <n v="0"/>
    <n v="0"/>
    <n v="0"/>
    <n v="0"/>
    <n v="0"/>
    <m/>
    <m/>
    <n v="0"/>
    <n v="0"/>
    <m/>
    <m/>
    <n v="0"/>
    <n v="0"/>
    <m/>
    <m/>
    <n v="0"/>
    <n v="0"/>
    <n v="226"/>
    <n v="228"/>
    <n v="0"/>
    <n v="0"/>
    <n v="431.84504293520723"/>
    <n v="418.52727376664978"/>
    <s v=""/>
    <s v=""/>
    <n v="146"/>
    <n v="181"/>
    <n v="26"/>
    <n v="0"/>
    <n v="298.60239869420172"/>
    <n v="364.32896587206329"/>
    <n v="624"/>
    <n v="0"/>
    <n v="372"/>
    <n v="409"/>
    <n v="26"/>
    <n v="0"/>
    <n v="730.44744162940901"/>
    <n v="782.85623963871308"/>
    <n v="624"/>
    <s v=""/>
    <n v="0"/>
    <n v="0"/>
    <n v="0"/>
    <n v="0"/>
    <s v=""/>
    <s v=""/>
    <s v=""/>
    <s v=""/>
    <n v="730.4474416294089"/>
    <n v="782.85623963871308"/>
    <n v="624"/>
    <s v=""/>
  </r>
  <r>
    <x v="9"/>
    <s v="Richmond Community College"/>
    <m/>
    <n v="199449"/>
    <x v="8"/>
    <n v="274"/>
    <n v="270"/>
    <n v="12"/>
    <n v="2"/>
    <n v="262"/>
    <n v="268"/>
    <m/>
    <m/>
    <n v="262"/>
    <n v="268"/>
    <n v="15"/>
    <n v="0"/>
    <n v="2"/>
    <n v="0"/>
    <n v="0"/>
    <n v="0"/>
    <n v="15"/>
    <n v="3"/>
    <n v="0"/>
    <n v="0"/>
    <m/>
    <m/>
    <n v="0"/>
    <n v="0"/>
    <n v="17"/>
    <n v="3"/>
    <n v="0"/>
    <n v="0"/>
    <n v="0.31372549019607798"/>
    <n v="0"/>
    <n v="0.62745098039215597"/>
    <n v="0"/>
    <n v="4.5490196078431397"/>
    <n v="5"/>
    <n v="68.235294117647101"/>
    <n v="15"/>
    <m/>
    <m/>
    <n v="0"/>
    <n v="0"/>
    <n v="4.0507497116493676"/>
    <n v="5"/>
    <n v="68.862745098039255"/>
    <n v="15"/>
    <m/>
    <m/>
    <n v="0"/>
    <n v="0"/>
    <m/>
    <m/>
    <n v="0"/>
    <n v="0"/>
    <m/>
    <m/>
    <n v="0"/>
    <n v="0"/>
    <n v="0"/>
    <n v="0"/>
    <n v="0"/>
    <n v="0"/>
    <n v="20"/>
    <n v="15"/>
    <n v="0"/>
    <n v="0"/>
    <n v="15"/>
    <n v="19"/>
    <n v="15"/>
    <n v="0"/>
    <m/>
    <m/>
    <n v="0"/>
    <n v="0"/>
    <n v="35"/>
    <n v="34"/>
    <n v="35"/>
    <n v="0"/>
    <n v="1.16190476190476"/>
    <n v="1.5882352941176501"/>
    <n v="23.238095238095198"/>
    <n v="23.823529411764753"/>
    <n v="1.32380952380952"/>
    <n v="1.9019607843137301"/>
    <n v="19.857142857142801"/>
    <n v="36.137254901960873"/>
    <m/>
    <m/>
    <n v="0"/>
    <n v="0"/>
    <n v="1.2312925170068001"/>
    <n v="1.7635524798154596"/>
    <n v="43.095238095238003"/>
    <n v="59.960784313725625"/>
    <m/>
    <m/>
    <n v="0"/>
    <n v="0"/>
    <n v="21"/>
    <m/>
    <n v="315"/>
    <n v="0"/>
    <m/>
    <m/>
    <n v="0"/>
    <n v="0"/>
    <n v="9"/>
    <n v="0"/>
    <n v="315"/>
    <n v="0"/>
    <n v="52"/>
    <n v="37"/>
    <n v="35"/>
    <n v="0"/>
    <n v="2.153038138332255"/>
    <n v="2.0259671436142059"/>
    <n v="111.95798319327726"/>
    <n v="74.960784313725625"/>
    <n v="9"/>
    <n v="0"/>
    <n v="315"/>
    <n v="0"/>
    <n v="101"/>
    <n v="109"/>
    <n v="0"/>
    <n v="0"/>
    <n v="109"/>
    <n v="122"/>
    <n v="0"/>
    <n v="0"/>
    <m/>
    <m/>
    <n v="0"/>
    <n v="0"/>
    <n v="210"/>
    <n v="231"/>
    <n v="0"/>
    <n v="0"/>
    <n v="1.7634920634920599"/>
    <n v="2.1284271284271301"/>
    <n v="178.11269841269805"/>
    <n v="231.99855699855718"/>
    <n v="2.6047619047619102"/>
    <n v="2.5613275613275599"/>
    <n v="283.91904761904823"/>
    <n v="312.48196248196228"/>
    <m/>
    <m/>
    <n v="0"/>
    <n v="0"/>
    <n v="2.2001511715797442"/>
    <n v="2.3570585258896943"/>
    <n v="462.03174603174625"/>
    <n v="544.48051948051943"/>
    <m/>
    <m/>
    <n v="0"/>
    <n v="0"/>
    <m/>
    <m/>
    <n v="0"/>
    <n v="0"/>
    <m/>
    <m/>
    <n v="0"/>
    <n v="0"/>
    <n v="0"/>
    <n v="0"/>
    <n v="0"/>
    <n v="0"/>
    <m/>
    <m/>
    <n v="0"/>
    <n v="0"/>
    <m/>
    <m/>
    <n v="0"/>
    <n v="0"/>
    <m/>
    <m/>
    <n v="0"/>
    <n v="0"/>
    <n v="123"/>
    <n v="124"/>
    <n v="0"/>
    <n v="0"/>
    <n v="201.97824463118542"/>
    <n v="255.82208641032193"/>
    <s v=""/>
    <s v=""/>
    <n v="139"/>
    <n v="144"/>
    <n v="15"/>
    <n v="0"/>
    <n v="372.01148459383813"/>
    <n v="363.61921738392317"/>
    <n v="315"/>
    <n v="0"/>
    <n v="262"/>
    <n v="268"/>
    <n v="15"/>
    <n v="0"/>
    <n v="573.98972922502355"/>
    <n v="619.44130379424507"/>
    <n v="315"/>
    <s v=""/>
    <n v="0"/>
    <n v="0"/>
    <n v="0"/>
    <n v="0"/>
    <s v=""/>
    <s v=""/>
    <s v=""/>
    <s v=""/>
    <n v="573.98972922502355"/>
    <n v="619.44130379424507"/>
    <n v="315"/>
    <s v=""/>
  </r>
  <r>
    <x v="9"/>
    <s v="Roanoke-Chowan Community College"/>
    <m/>
    <n v="199467"/>
    <x v="9"/>
    <n v="104"/>
    <n v="59"/>
    <n v="12"/>
    <n v="5"/>
    <n v="92"/>
    <n v="54"/>
    <m/>
    <m/>
    <n v="92"/>
    <n v="54"/>
    <n v="4"/>
    <n v="0"/>
    <n v="2"/>
    <n v="0"/>
    <n v="0"/>
    <n v="0"/>
    <n v="12"/>
    <n v="12"/>
    <n v="0"/>
    <n v="0"/>
    <m/>
    <m/>
    <n v="0"/>
    <n v="0"/>
    <n v="14"/>
    <n v="12"/>
    <n v="0"/>
    <n v="0"/>
    <n v="0.30952380952380898"/>
    <n v="0"/>
    <n v="0.61904761904761796"/>
    <n v="0"/>
    <n v="4.7619047619047601"/>
    <n v="3.75"/>
    <n v="57.142857142857125"/>
    <n v="45"/>
    <m/>
    <m/>
    <n v="0"/>
    <n v="0"/>
    <n v="4.1258503401360533"/>
    <n v="3.75"/>
    <n v="57.761904761904745"/>
    <n v="45"/>
    <m/>
    <m/>
    <n v="0"/>
    <n v="0"/>
    <m/>
    <m/>
    <n v="0"/>
    <n v="0"/>
    <m/>
    <m/>
    <n v="0"/>
    <n v="0"/>
    <n v="0"/>
    <n v="0"/>
    <n v="0"/>
    <n v="0"/>
    <n v="5"/>
    <n v="3"/>
    <n v="0"/>
    <n v="0"/>
    <n v="4"/>
    <n v="1"/>
    <n v="4"/>
    <n v="0"/>
    <m/>
    <m/>
    <n v="0"/>
    <n v="0"/>
    <n v="9"/>
    <n v="4"/>
    <n v="9"/>
    <n v="0"/>
    <n v="2"/>
    <n v="2.25"/>
    <n v="10"/>
    <n v="6.75"/>
    <n v="2"/>
    <n v="0.83333333333333404"/>
    <n v="8"/>
    <n v="0.83333333333333404"/>
    <m/>
    <m/>
    <n v="0"/>
    <n v="0"/>
    <n v="2"/>
    <n v="1.8958333333333335"/>
    <n v="18"/>
    <n v="7.5833333333333339"/>
    <m/>
    <m/>
    <n v="0"/>
    <n v="0"/>
    <n v="5"/>
    <m/>
    <n v="20"/>
    <n v="0"/>
    <m/>
    <m/>
    <n v="0"/>
    <n v="0"/>
    <n v="2.2222222222222223"/>
    <n v="0"/>
    <n v="20"/>
    <n v="0"/>
    <n v="23"/>
    <n v="16"/>
    <n v="9"/>
    <n v="0"/>
    <n v="3.2939958592132497"/>
    <n v="3.2864583333333335"/>
    <n v="75.761904761904745"/>
    <n v="52.583333333333336"/>
    <n v="2.2222222222222223"/>
    <n v="0"/>
    <n v="20"/>
    <n v="0"/>
    <n v="39"/>
    <n v="26"/>
    <n v="0"/>
    <n v="0"/>
    <n v="30"/>
    <n v="12"/>
    <n v="0"/>
    <n v="0"/>
    <m/>
    <m/>
    <n v="0"/>
    <n v="0"/>
    <n v="69"/>
    <n v="38"/>
    <n v="0"/>
    <n v="0"/>
    <n v="2.5314009661835701"/>
    <n v="4.40350877192982"/>
    <n v="98.724637681159237"/>
    <n v="114.49122807017532"/>
    <n v="2.5893719806763298"/>
    <n v="1.85964912280702"/>
    <n v="77.681159420289887"/>
    <n v="22.315789473684241"/>
    <m/>
    <m/>
    <n v="0"/>
    <n v="0"/>
    <n v="2.5566057550934658"/>
    <n v="3.6001846722068307"/>
    <n v="176.40579710144914"/>
    <n v="136.80701754385956"/>
    <m/>
    <m/>
    <n v="0"/>
    <n v="0"/>
    <m/>
    <m/>
    <n v="0"/>
    <n v="0"/>
    <m/>
    <m/>
    <n v="0"/>
    <n v="0"/>
    <n v="0"/>
    <n v="0"/>
    <n v="0"/>
    <n v="0"/>
    <m/>
    <m/>
    <n v="0"/>
    <n v="0"/>
    <m/>
    <m/>
    <n v="0"/>
    <n v="0"/>
    <m/>
    <m/>
    <n v="0"/>
    <n v="0"/>
    <n v="46"/>
    <n v="29"/>
    <n v="0"/>
    <n v="0"/>
    <n v="109.34368530020686"/>
    <n v="121.24122807017532"/>
    <s v=""/>
    <s v=""/>
    <n v="46"/>
    <n v="25"/>
    <n v="4"/>
    <n v="0"/>
    <n v="142.82401656314701"/>
    <n v="68.149122807017577"/>
    <n v="20"/>
    <n v="0"/>
    <n v="92"/>
    <n v="54"/>
    <n v="4"/>
    <n v="0"/>
    <n v="252.16770186335387"/>
    <n v="189.3903508771929"/>
    <n v="20"/>
    <s v=""/>
    <n v="0"/>
    <n v="0"/>
    <n v="0"/>
    <n v="0"/>
    <s v=""/>
    <s v=""/>
    <s v=""/>
    <s v=""/>
    <n v="252.1677018633539"/>
    <n v="189.3903508771929"/>
    <n v="20"/>
    <s v=""/>
  </r>
  <r>
    <x v="9"/>
    <s v="Robeson Community College"/>
    <s v="Met the criteria for Two-Year 3 in 2016-17 and 2017-18."/>
    <n v="199476"/>
    <x v="8"/>
    <n v="190"/>
    <n v="223"/>
    <n v="0"/>
    <n v="2"/>
    <n v="190"/>
    <n v="221"/>
    <m/>
    <m/>
    <n v="190"/>
    <n v="221"/>
    <n v="8"/>
    <n v="0"/>
    <n v="1"/>
    <n v="1"/>
    <n v="0"/>
    <n v="0"/>
    <n v="34"/>
    <n v="38"/>
    <n v="0"/>
    <n v="0"/>
    <m/>
    <m/>
    <n v="0"/>
    <n v="0"/>
    <n v="35"/>
    <n v="39"/>
    <n v="0"/>
    <n v="0"/>
    <n v="9.5238095238095302E-2"/>
    <n v="3.4188034188034198E-2"/>
    <n v="9.5238095238095302E-2"/>
    <n v="3.4188034188034198E-2"/>
    <n v="2.9904761904761901"/>
    <n v="3.1025641025641"/>
    <n v="101.67619047619046"/>
    <n v="117.8974358974358"/>
    <m/>
    <m/>
    <n v="0"/>
    <n v="0"/>
    <n v="2.9077551020408161"/>
    <n v="3.0238877931185599"/>
    <n v="101.77142857142856"/>
    <n v="117.93162393162383"/>
    <m/>
    <m/>
    <n v="0"/>
    <n v="0"/>
    <m/>
    <m/>
    <n v="0"/>
    <n v="0"/>
    <m/>
    <m/>
    <n v="0"/>
    <n v="0"/>
    <n v="0"/>
    <n v="0"/>
    <n v="0"/>
    <n v="0"/>
    <n v="11"/>
    <n v="16"/>
    <n v="0"/>
    <n v="0"/>
    <n v="8"/>
    <n v="8"/>
    <n v="8"/>
    <n v="0"/>
    <m/>
    <m/>
    <n v="0"/>
    <n v="0"/>
    <n v="19"/>
    <n v="24"/>
    <n v="19"/>
    <n v="0"/>
    <n v="1.40350877192982"/>
    <n v="1.19444444444444"/>
    <n v="15.43859649122802"/>
    <n v="19.11111111111104"/>
    <n v="2.2105263157894699"/>
    <n v="1.125"/>
    <n v="17.684210526315759"/>
    <n v="9"/>
    <m/>
    <m/>
    <n v="0"/>
    <n v="0"/>
    <n v="1.7433056325023042"/>
    <n v="1.1712962962962934"/>
    <n v="33.122807017543778"/>
    <n v="28.111111111111043"/>
    <m/>
    <m/>
    <n v="0"/>
    <n v="0"/>
    <n v="8"/>
    <m/>
    <n v="64"/>
    <n v="0"/>
    <m/>
    <m/>
    <n v="0"/>
    <n v="0"/>
    <n v="3.3684210526315788"/>
    <n v="0"/>
    <n v="64"/>
    <n v="0"/>
    <n v="54"/>
    <n v="63"/>
    <n v="19"/>
    <n v="0"/>
    <n v="2.4980413997957838"/>
    <n v="2.3181386514719819"/>
    <n v="134.89423558897232"/>
    <n v="146.04273504273488"/>
    <n v="3.3684210526315788"/>
    <n v="0"/>
    <n v="64"/>
    <n v="0"/>
    <n v="86"/>
    <n v="81"/>
    <n v="0"/>
    <n v="0"/>
    <n v="50"/>
    <n v="77"/>
    <n v="0"/>
    <n v="0"/>
    <m/>
    <m/>
    <n v="0"/>
    <n v="0"/>
    <n v="136"/>
    <n v="158"/>
    <n v="0"/>
    <n v="0"/>
    <n v="3.1740196078431402"/>
    <n v="2.72784810126582"/>
    <n v="272.96568627451006"/>
    <n v="220.95569620253141"/>
    <n v="2.36274509803921"/>
    <n v="2.7215189873417698"/>
    <n v="118.1372549019605"/>
    <n v="209.55696202531627"/>
    <m/>
    <m/>
    <n v="0"/>
    <n v="0"/>
    <n v="2.8757569204152245"/>
    <n v="2.7247636596699221"/>
    <n v="391.10294117647055"/>
    <n v="430.51265822784768"/>
    <m/>
    <m/>
    <n v="0"/>
    <n v="0"/>
    <m/>
    <m/>
    <n v="0"/>
    <n v="0"/>
    <m/>
    <m/>
    <n v="0"/>
    <n v="0"/>
    <n v="0"/>
    <n v="0"/>
    <n v="0"/>
    <n v="0"/>
    <m/>
    <m/>
    <n v="0"/>
    <n v="0"/>
    <m/>
    <m/>
    <n v="0"/>
    <n v="0"/>
    <m/>
    <m/>
    <n v="0"/>
    <n v="0"/>
    <n v="98"/>
    <n v="98"/>
    <n v="0"/>
    <n v="0"/>
    <n v="288.49952086097619"/>
    <n v="240.10099534783049"/>
    <s v=""/>
    <s v=""/>
    <n v="92"/>
    <n v="123"/>
    <n v="8"/>
    <n v="0"/>
    <n v="237.49765590446674"/>
    <n v="336.45439792275204"/>
    <n v="64"/>
    <n v="0"/>
    <n v="190"/>
    <n v="221"/>
    <n v="8"/>
    <n v="0"/>
    <n v="525.99717676544287"/>
    <n v="576.5553932705825"/>
    <n v="64"/>
    <s v=""/>
    <n v="0"/>
    <n v="0"/>
    <n v="0"/>
    <n v="0"/>
    <s v=""/>
    <s v=""/>
    <s v=""/>
    <s v=""/>
    <n v="525.99717676544287"/>
    <n v="576.5553932705825"/>
    <n v="64"/>
    <s v=""/>
  </r>
  <r>
    <x v="9"/>
    <s v="Rockingham Community College "/>
    <m/>
    <n v="199485"/>
    <x v="9"/>
    <n v="226"/>
    <n v="177"/>
    <n v="12"/>
    <n v="7"/>
    <n v="214"/>
    <n v="170"/>
    <m/>
    <m/>
    <n v="214"/>
    <n v="170"/>
    <n v="8"/>
    <n v="0"/>
    <n v="0"/>
    <n v="1"/>
    <n v="0"/>
    <n v="0"/>
    <n v="9"/>
    <n v="9"/>
    <n v="0"/>
    <n v="0"/>
    <m/>
    <m/>
    <n v="0"/>
    <n v="0"/>
    <n v="9"/>
    <n v="10"/>
    <n v="0"/>
    <n v="0"/>
    <n v="0"/>
    <n v="0.2"/>
    <n v="0"/>
    <n v="0.2"/>
    <n v="2.1851851851851798"/>
    <n v="2.8"/>
    <n v="19.666666666666618"/>
    <n v="25.2"/>
    <m/>
    <m/>
    <n v="0"/>
    <n v="0"/>
    <n v="2.1851851851851798"/>
    <n v="2.54"/>
    <n v="19.666666666666618"/>
    <n v="25.4"/>
    <m/>
    <m/>
    <n v="0"/>
    <n v="0"/>
    <m/>
    <m/>
    <n v="0"/>
    <n v="0"/>
    <m/>
    <m/>
    <n v="0"/>
    <n v="0"/>
    <n v="0"/>
    <n v="0"/>
    <n v="0"/>
    <n v="0"/>
    <n v="9"/>
    <n v="3"/>
    <n v="0"/>
    <n v="0"/>
    <n v="8"/>
    <n v="6"/>
    <n v="8"/>
    <n v="0"/>
    <m/>
    <m/>
    <n v="0"/>
    <n v="0"/>
    <n v="17"/>
    <n v="9"/>
    <n v="17"/>
    <n v="0"/>
    <n v="1.2549019607843099"/>
    <n v="0.66666666666666696"/>
    <n v="11.294117647058789"/>
    <n v="2.0000000000000009"/>
    <n v="1.15686274509804"/>
    <n v="2.2962962962962998"/>
    <n v="9.2549019607843199"/>
    <n v="13.7777777777778"/>
    <m/>
    <m/>
    <n v="0"/>
    <n v="0"/>
    <n v="1.2087658592848887"/>
    <n v="1.7530864197530889"/>
    <n v="20.549019607843107"/>
    <n v="15.7777777777778"/>
    <m/>
    <m/>
    <n v="0"/>
    <n v="0"/>
    <n v="9"/>
    <m/>
    <n v="72"/>
    <n v="0"/>
    <m/>
    <m/>
    <n v="0"/>
    <n v="0"/>
    <n v="4.2352941176470589"/>
    <n v="0"/>
    <n v="72"/>
    <n v="0"/>
    <n v="26"/>
    <n v="19"/>
    <n v="17"/>
    <n v="0"/>
    <n v="1.54675716440422"/>
    <n v="2.1672514619883052"/>
    <n v="40.215686274509721"/>
    <n v="41.177777777777798"/>
    <n v="4.2352941176470589"/>
    <n v="0"/>
    <n v="72"/>
    <n v="0"/>
    <n v="114"/>
    <n v="86"/>
    <n v="0"/>
    <n v="0"/>
    <n v="74"/>
    <n v="65"/>
    <n v="0"/>
    <n v="0"/>
    <m/>
    <m/>
    <n v="0"/>
    <n v="0"/>
    <n v="188"/>
    <n v="151"/>
    <n v="0"/>
    <n v="0"/>
    <n v="1.93085106382979"/>
    <n v="1.9205298013245"/>
    <n v="220.11702127659606"/>
    <n v="165.165562913907"/>
    <n v="2.2375886524822701"/>
    <n v="2.71081677704194"/>
    <n v="165.58156028368799"/>
    <n v="176.2030905077261"/>
    <m/>
    <m/>
    <n v="0"/>
    <n v="0"/>
    <n v="2.0515881997887453"/>
    <n v="2.2607195590836628"/>
    <n v="385.69858156028414"/>
    <n v="341.3686534216331"/>
    <m/>
    <m/>
    <n v="0"/>
    <n v="0"/>
    <m/>
    <m/>
    <n v="0"/>
    <n v="0"/>
    <m/>
    <m/>
    <n v="0"/>
    <n v="0"/>
    <n v="0"/>
    <n v="0"/>
    <n v="0"/>
    <n v="0"/>
    <m/>
    <m/>
    <n v="0"/>
    <n v="0"/>
    <m/>
    <m/>
    <n v="0"/>
    <n v="0"/>
    <m/>
    <m/>
    <n v="0"/>
    <n v="0"/>
    <n v="123"/>
    <n v="90"/>
    <n v="0"/>
    <n v="0"/>
    <n v="231.41113892365485"/>
    <n v="167.36556291390698"/>
    <s v=""/>
    <s v=""/>
    <n v="91"/>
    <n v="80"/>
    <n v="8"/>
    <n v="0"/>
    <n v="194.50312891113893"/>
    <n v="215.18086828550389"/>
    <n v="72"/>
    <n v="0"/>
    <n v="214"/>
    <n v="170"/>
    <n v="8"/>
    <n v="0"/>
    <n v="425.9142678347938"/>
    <n v="382.5464311994109"/>
    <n v="72"/>
    <s v=""/>
    <n v="0"/>
    <n v="0"/>
    <n v="0"/>
    <n v="0"/>
    <s v=""/>
    <s v=""/>
    <s v=""/>
    <s v=""/>
    <n v="425.91426783479386"/>
    <n v="382.5464311994109"/>
    <n v="72"/>
    <s v=""/>
  </r>
  <r>
    <x v="9"/>
    <s v="Rowan-Cabarrus Community College"/>
    <s v="Met the criteria for Two-Year 2 in 2016-17 and 2017-18."/>
    <n v="199494"/>
    <x v="7"/>
    <n v="804"/>
    <n v="621"/>
    <n v="96"/>
    <n v="26"/>
    <n v="708"/>
    <n v="595"/>
    <m/>
    <m/>
    <n v="708"/>
    <n v="595"/>
    <n v="41"/>
    <n v="0"/>
    <n v="9"/>
    <n v="6"/>
    <n v="0"/>
    <n v="0"/>
    <n v="7"/>
    <n v="8"/>
    <n v="0"/>
    <n v="0"/>
    <m/>
    <m/>
    <n v="0"/>
    <n v="0"/>
    <n v="16"/>
    <n v="14"/>
    <n v="0"/>
    <n v="0"/>
    <n v="1.375"/>
    <n v="1.5"/>
    <n v="12.375"/>
    <n v="9"/>
    <n v="1.5833333333333299"/>
    <n v="1.97619047619048"/>
    <n v="11.083333333333309"/>
    <n v="15.80952380952384"/>
    <m/>
    <m/>
    <n v="0"/>
    <n v="0"/>
    <n v="1.4661458333333317"/>
    <n v="1.772108843537417"/>
    <n v="23.458333333333307"/>
    <n v="24.809523809523839"/>
    <m/>
    <m/>
    <n v="0"/>
    <n v="0"/>
    <m/>
    <m/>
    <n v="0"/>
    <n v="0"/>
    <m/>
    <m/>
    <n v="0"/>
    <n v="0"/>
    <n v="0"/>
    <n v="0"/>
    <n v="0"/>
    <n v="0"/>
    <n v="48"/>
    <n v="39"/>
    <n v="0"/>
    <n v="0"/>
    <n v="41"/>
    <n v="40"/>
    <n v="41"/>
    <n v="0"/>
    <m/>
    <m/>
    <n v="0"/>
    <n v="0"/>
    <n v="89"/>
    <n v="79"/>
    <n v="89"/>
    <n v="0"/>
    <n v="1.32958801498127"/>
    <n v="1.39240506329114"/>
    <n v="63.820224719100963"/>
    <n v="54.30379746835446"/>
    <n v="1.5655430711610501"/>
    <n v="1.67088607594937"/>
    <n v="64.187265917603057"/>
    <n v="66.835443037974798"/>
    <m/>
    <m/>
    <n v="0"/>
    <n v="0"/>
    <n v="1.4382864116483596"/>
    <n v="1.5334081076750539"/>
    <n v="128.00749063670401"/>
    <n v="121.13924050632926"/>
    <m/>
    <m/>
    <n v="0"/>
    <n v="0"/>
    <n v="42"/>
    <m/>
    <n v="1722"/>
    <n v="0"/>
    <m/>
    <m/>
    <n v="0"/>
    <n v="0"/>
    <n v="19.348314606741575"/>
    <n v="0"/>
    <n v="1722.0000000000002"/>
    <n v="0"/>
    <n v="105"/>
    <n v="93"/>
    <n v="89"/>
    <n v="0"/>
    <n v="1.4425316568574982"/>
    <n v="1.5693415517833669"/>
    <n v="151.46582397003732"/>
    <n v="145.94876431585311"/>
    <n v="19.348314606741575"/>
    <n v="0"/>
    <n v="1722.0000000000002"/>
    <n v="0"/>
    <n v="362"/>
    <n v="302"/>
    <n v="0"/>
    <n v="0"/>
    <n v="241"/>
    <n v="200"/>
    <n v="0"/>
    <n v="0"/>
    <m/>
    <m/>
    <n v="0"/>
    <n v="0"/>
    <n v="603"/>
    <n v="502"/>
    <n v="0"/>
    <n v="0"/>
    <n v="2.4339414040906502"/>
    <n v="2.3625498007968102"/>
    <n v="881.08678828081531"/>
    <n v="713.49003984063665"/>
    <n v="2.34660033167496"/>
    <n v="2.2583001328021299"/>
    <n v="565.5306799336654"/>
    <n v="451.66002656042599"/>
    <m/>
    <m/>
    <n v="0"/>
    <n v="0"/>
    <n v="2.399033943970946"/>
    <n v="2.3210160685280137"/>
    <n v="1446.6174682144804"/>
    <n v="1165.1500664010628"/>
    <m/>
    <m/>
    <n v="0"/>
    <n v="0"/>
    <m/>
    <m/>
    <n v="0"/>
    <n v="0"/>
    <m/>
    <m/>
    <n v="0"/>
    <n v="0"/>
    <n v="0"/>
    <n v="0"/>
    <n v="0"/>
    <n v="0"/>
    <m/>
    <m/>
    <n v="0"/>
    <n v="0"/>
    <m/>
    <m/>
    <n v="0"/>
    <n v="0"/>
    <m/>
    <m/>
    <n v="0"/>
    <n v="0"/>
    <n v="419"/>
    <n v="347"/>
    <n v="0"/>
    <n v="0"/>
    <n v="957.28201299991633"/>
    <n v="776.7938373089911"/>
    <s v=""/>
    <s v=""/>
    <n v="289"/>
    <n v="248"/>
    <n v="41"/>
    <n v="0"/>
    <n v="640.80127918460175"/>
    <n v="534.3049934079246"/>
    <n v="1722"/>
    <n v="0"/>
    <n v="708"/>
    <n v="595"/>
    <n v="41"/>
    <n v="0"/>
    <n v="1598.0832921845181"/>
    <n v="1311.0988307169157"/>
    <n v="1722"/>
    <s v=""/>
    <n v="0"/>
    <n v="0"/>
    <n v="0"/>
    <n v="0"/>
    <s v=""/>
    <s v=""/>
    <s v=""/>
    <s v=""/>
    <n v="1598.0832921845176"/>
    <n v="1311.0988307169159"/>
    <n v="1722.0000000000002"/>
    <s v=""/>
  </r>
  <r>
    <x v="9"/>
    <s v="Sampson Community College"/>
    <m/>
    <n v="199625"/>
    <x v="9"/>
    <n v="253"/>
    <n v="218"/>
    <n v="40"/>
    <n v="32"/>
    <n v="213"/>
    <n v="186"/>
    <m/>
    <m/>
    <n v="213"/>
    <n v="186"/>
    <n v="22"/>
    <n v="0"/>
    <n v="4"/>
    <n v="2"/>
    <n v="0"/>
    <n v="0"/>
    <n v="28"/>
    <n v="30"/>
    <n v="0"/>
    <n v="0"/>
    <m/>
    <m/>
    <n v="0"/>
    <n v="0"/>
    <n v="32"/>
    <n v="32"/>
    <n v="0"/>
    <n v="0"/>
    <n v="0.156249999999999"/>
    <n v="0.114583333333333"/>
    <n v="0.624999999999996"/>
    <n v="0.22916666666666599"/>
    <n v="3.4791666666666701"/>
    <n v="3.7604166666666701"/>
    <n v="97.416666666666757"/>
    <n v="112.8125000000001"/>
    <m/>
    <m/>
    <n v="0"/>
    <n v="0"/>
    <n v="3.0638020833333361"/>
    <n v="3.5325520833333366"/>
    <n v="98.041666666666757"/>
    <n v="113.04166666666677"/>
    <m/>
    <m/>
    <n v="0"/>
    <n v="0"/>
    <m/>
    <m/>
    <n v="0"/>
    <n v="0"/>
    <m/>
    <m/>
    <n v="0"/>
    <n v="0"/>
    <n v="0"/>
    <n v="0"/>
    <n v="0"/>
    <n v="0"/>
    <n v="11"/>
    <n v="11"/>
    <n v="0"/>
    <n v="0"/>
    <n v="22"/>
    <n v="16"/>
    <n v="22"/>
    <n v="0"/>
    <m/>
    <m/>
    <n v="0"/>
    <n v="0"/>
    <n v="33"/>
    <n v="27"/>
    <n v="33"/>
    <n v="0"/>
    <n v="1.0909090909090899"/>
    <n v="1.61728395061728"/>
    <n v="11.999999999999989"/>
    <n v="17.790123456790081"/>
    <n v="1.7070707070707101"/>
    <n v="1.5308641975308701"/>
    <n v="37.555555555555621"/>
    <n v="24.493827160493922"/>
    <m/>
    <m/>
    <n v="0"/>
    <n v="0"/>
    <n v="1.5016835016835035"/>
    <n v="1.5660722450845928"/>
    <n v="49.555555555555614"/>
    <n v="42.283950617284006"/>
    <m/>
    <m/>
    <n v="0"/>
    <n v="0"/>
    <n v="26"/>
    <m/>
    <n v="572"/>
    <n v="0"/>
    <m/>
    <m/>
    <n v="0"/>
    <n v="0"/>
    <n v="17.333333333333332"/>
    <n v="0"/>
    <n v="572"/>
    <n v="0"/>
    <n v="65"/>
    <n v="59"/>
    <n v="33"/>
    <n v="0"/>
    <n v="2.2707264957264979"/>
    <n v="2.6326375810839115"/>
    <n v="147.59722222222237"/>
    <n v="155.32561728395078"/>
    <n v="17.333333333333332"/>
    <n v="0"/>
    <n v="572"/>
    <n v="0"/>
    <n v="82"/>
    <n v="72"/>
    <n v="0"/>
    <n v="0"/>
    <n v="66"/>
    <n v="55"/>
    <n v="0"/>
    <n v="0"/>
    <m/>
    <m/>
    <n v="0"/>
    <n v="0"/>
    <n v="148"/>
    <n v="127"/>
    <n v="0"/>
    <n v="0"/>
    <n v="2.1081081081081101"/>
    <n v="2.1049868766404201"/>
    <n v="172.86486486486504"/>
    <n v="151.55905511811025"/>
    <n v="2.3918918918918899"/>
    <n v="2.1811023622047201"/>
    <n v="157.86486486486473"/>
    <n v="119.96062992125961"/>
    <m/>
    <m/>
    <n v="0"/>
    <n v="0"/>
    <n v="2.2346603360116877"/>
    <n v="2.13795027590055"/>
    <n v="330.7297297297298"/>
    <n v="271.51968503936985"/>
    <m/>
    <m/>
    <n v="0"/>
    <n v="0"/>
    <m/>
    <m/>
    <n v="0"/>
    <n v="0"/>
    <m/>
    <m/>
    <n v="0"/>
    <n v="0"/>
    <n v="0"/>
    <n v="0"/>
    <n v="0"/>
    <n v="0"/>
    <m/>
    <m/>
    <n v="0"/>
    <n v="0"/>
    <m/>
    <m/>
    <n v="0"/>
    <n v="0"/>
    <m/>
    <m/>
    <n v="0"/>
    <n v="0"/>
    <n v="97"/>
    <n v="85"/>
    <n v="0"/>
    <n v="0"/>
    <n v="185.48986486486501"/>
    <n v="169.57834524156701"/>
    <s v=""/>
    <s v=""/>
    <n v="116"/>
    <n v="101"/>
    <n v="22"/>
    <n v="0"/>
    <n v="292.83708708708707"/>
    <n v="257.26695708175362"/>
    <n v="572"/>
    <n v="0"/>
    <n v="213"/>
    <n v="186"/>
    <n v="22"/>
    <n v="0"/>
    <n v="478.32695195195208"/>
    <n v="426.84530232332065"/>
    <n v="572"/>
    <s v=""/>
    <n v="0"/>
    <n v="0"/>
    <n v="0"/>
    <n v="0"/>
    <s v=""/>
    <s v=""/>
    <s v=""/>
    <s v=""/>
    <n v="478.3269519519522"/>
    <n v="426.84530232332065"/>
    <n v="572"/>
    <s v=""/>
  </r>
  <r>
    <x v="9"/>
    <s v="Sandhills Community College "/>
    <m/>
    <n v="199634"/>
    <x v="8"/>
    <n v="597"/>
    <n v="500"/>
    <n v="38"/>
    <n v="9"/>
    <n v="559"/>
    <n v="491"/>
    <m/>
    <m/>
    <n v="559"/>
    <n v="491"/>
    <n v="55"/>
    <n v="0"/>
    <n v="8"/>
    <n v="2"/>
    <n v="0"/>
    <n v="0"/>
    <n v="36"/>
    <n v="47"/>
    <n v="0"/>
    <n v="0"/>
    <m/>
    <m/>
    <n v="0"/>
    <n v="0"/>
    <n v="44"/>
    <n v="49"/>
    <n v="0"/>
    <n v="0"/>
    <n v="0.34090909090909099"/>
    <n v="6.1224489795918401E-2"/>
    <n v="2.727272727272728"/>
    <n v="0.1224489795918368"/>
    <n v="2.5909090909090899"/>
    <n v="3.2925170068027199"/>
    <n v="93.272727272727238"/>
    <n v="154.74829931972783"/>
    <m/>
    <m/>
    <n v="0"/>
    <n v="0"/>
    <n v="2.1818181818181812"/>
    <n v="3.1606275163126463"/>
    <n v="95.999999999999972"/>
    <n v="154.87074829931967"/>
    <m/>
    <m/>
    <n v="0"/>
    <n v="0"/>
    <m/>
    <m/>
    <n v="0"/>
    <n v="0"/>
    <m/>
    <m/>
    <n v="0"/>
    <n v="0"/>
    <n v="0"/>
    <n v="0"/>
    <n v="0"/>
    <n v="0"/>
    <n v="30"/>
    <n v="22"/>
    <n v="0"/>
    <n v="0"/>
    <n v="55"/>
    <n v="31"/>
    <n v="55"/>
    <n v="0"/>
    <m/>
    <m/>
    <n v="0"/>
    <n v="0"/>
    <n v="85"/>
    <n v="53"/>
    <n v="85"/>
    <n v="0"/>
    <n v="0.90588235294117603"/>
    <n v="1.2578616352201299"/>
    <n v="27.176470588235279"/>
    <n v="27.672955974842857"/>
    <n v="2.1960784313725501"/>
    <n v="1.54088050314465"/>
    <n v="120.78431372549025"/>
    <n v="47.76729559748415"/>
    <m/>
    <m/>
    <n v="0"/>
    <n v="0"/>
    <n v="1.7407151095732414"/>
    <n v="1.4234009730627739"/>
    <n v="147.96078431372553"/>
    <n v="75.440251572327014"/>
    <m/>
    <m/>
    <n v="0"/>
    <n v="0"/>
    <n v="60"/>
    <m/>
    <n v="3300"/>
    <n v="0"/>
    <m/>
    <m/>
    <n v="0"/>
    <n v="0"/>
    <n v="38.823529411764703"/>
    <n v="0"/>
    <n v="3299.9999999999995"/>
    <n v="0"/>
    <n v="129"/>
    <n v="102"/>
    <n v="85"/>
    <n v="0"/>
    <n v="1.8911688706490348"/>
    <n v="2.2579509791337911"/>
    <n v="243.9607843137255"/>
    <n v="230.31099987164669"/>
    <n v="38.823529411764703"/>
    <n v="0"/>
    <n v="3299.9999999999995"/>
    <n v="0"/>
    <n v="230"/>
    <n v="194"/>
    <n v="0"/>
    <n v="0"/>
    <n v="200"/>
    <n v="195"/>
    <n v="0"/>
    <n v="0"/>
    <m/>
    <m/>
    <n v="0"/>
    <n v="0"/>
    <n v="430"/>
    <n v="389"/>
    <n v="0"/>
    <n v="0"/>
    <n v="1.72248062015504"/>
    <n v="1.85518423307626"/>
    <n v="396.17054263565922"/>
    <n v="359.90574121679447"/>
    <n v="2.2000000000000002"/>
    <n v="2.1542416452442201"/>
    <n v="440.00000000000006"/>
    <n v="420.07712082262293"/>
    <m/>
    <m/>
    <n v="0"/>
    <n v="0"/>
    <n v="1.9445826572922309"/>
    <n v="2.0050973317208673"/>
    <n v="836.17054263565933"/>
    <n v="779.98286203941745"/>
    <m/>
    <m/>
    <n v="0"/>
    <n v="0"/>
    <m/>
    <m/>
    <n v="0"/>
    <n v="0"/>
    <m/>
    <m/>
    <n v="0"/>
    <n v="0"/>
    <n v="0"/>
    <n v="0"/>
    <n v="0"/>
    <n v="0"/>
    <m/>
    <m/>
    <n v="0"/>
    <n v="0"/>
    <m/>
    <m/>
    <n v="0"/>
    <n v="0"/>
    <m/>
    <m/>
    <n v="0"/>
    <n v="0"/>
    <n v="268"/>
    <n v="218"/>
    <n v="0"/>
    <n v="0"/>
    <n v="426.07428595116721"/>
    <n v="387.70114617122914"/>
    <s v=""/>
    <s v=""/>
    <n v="291"/>
    <n v="273"/>
    <n v="55"/>
    <n v="0"/>
    <n v="654.05704099821753"/>
    <n v="622.59271573983494"/>
    <n v="3300"/>
    <n v="0"/>
    <n v="559"/>
    <n v="491"/>
    <n v="55"/>
    <n v="0"/>
    <n v="1080.1313269493849"/>
    <n v="1010.2938619110641"/>
    <n v="3300"/>
    <s v=""/>
    <n v="0"/>
    <n v="0"/>
    <n v="0"/>
    <n v="0"/>
    <s v=""/>
    <s v=""/>
    <s v=""/>
    <s v=""/>
    <n v="1080.1313269493849"/>
    <n v="1010.2938619110641"/>
    <n v="3299.9999999999995"/>
    <s v=""/>
  </r>
  <r>
    <x v="9"/>
    <s v="South Piedmont Community College"/>
    <s v="Met the criteria for Two-Year 2 in 2016-17 and 2017-18."/>
    <n v="197850"/>
    <x v="9"/>
    <n v="226"/>
    <n v="181"/>
    <n v="6"/>
    <n v="1"/>
    <n v="220"/>
    <n v="180"/>
    <m/>
    <m/>
    <n v="220"/>
    <n v="180"/>
    <n v="14"/>
    <n v="0"/>
    <n v="0"/>
    <n v="2"/>
    <n v="0"/>
    <n v="0"/>
    <n v="2"/>
    <n v="5"/>
    <n v="0"/>
    <n v="0"/>
    <m/>
    <m/>
    <n v="0"/>
    <n v="0"/>
    <n v="2"/>
    <n v="7"/>
    <n v="0"/>
    <n v="0"/>
    <n v="0"/>
    <n v="0.52380952380952395"/>
    <n v="0"/>
    <n v="1.0476190476190479"/>
    <n v="2.3333333333333299"/>
    <n v="3.7142857142857202"/>
    <n v="4.6666666666666599"/>
    <n v="18.571428571428601"/>
    <m/>
    <m/>
    <n v="0"/>
    <n v="0"/>
    <n v="2.3333333333333299"/>
    <n v="2.8027210884353786"/>
    <n v="4.6666666666666599"/>
    <n v="19.619047619047649"/>
    <m/>
    <m/>
    <n v="0"/>
    <n v="0"/>
    <m/>
    <m/>
    <n v="0"/>
    <n v="0"/>
    <m/>
    <m/>
    <n v="0"/>
    <n v="0"/>
    <n v="0"/>
    <n v="0"/>
    <n v="0"/>
    <n v="0"/>
    <n v="7"/>
    <n v="13"/>
    <n v="0"/>
    <n v="0"/>
    <n v="14"/>
    <n v="24"/>
    <n v="14"/>
    <n v="0"/>
    <m/>
    <m/>
    <n v="0"/>
    <n v="0"/>
    <n v="21"/>
    <n v="37"/>
    <n v="21"/>
    <n v="0"/>
    <n v="0.84126984126984095"/>
    <n v="1.0180180180180201"/>
    <n v="5.8888888888888866"/>
    <n v="13.234234234234261"/>
    <n v="1.92063492063492"/>
    <n v="2.27927927927928"/>
    <n v="26.888888888888879"/>
    <n v="54.702702702702723"/>
    <m/>
    <m/>
    <n v="0"/>
    <n v="0"/>
    <n v="1.5608465608465603"/>
    <n v="1.8361334307280266"/>
    <n v="32.777777777777764"/>
    <n v="67.936936936936988"/>
    <m/>
    <m/>
    <n v="0"/>
    <n v="0"/>
    <n v="14"/>
    <m/>
    <n v="196"/>
    <n v="0"/>
    <m/>
    <m/>
    <n v="0"/>
    <n v="0"/>
    <n v="9.3333333333333339"/>
    <n v="0"/>
    <n v="196"/>
    <n v="0"/>
    <n v="23"/>
    <n v="44"/>
    <n v="21"/>
    <n v="0"/>
    <n v="1.6280193236714966"/>
    <n v="1.9899087399087418"/>
    <n v="37.444444444444422"/>
    <n v="87.555984555984637"/>
    <n v="9.3333333333333339"/>
    <n v="0"/>
    <n v="196"/>
    <n v="0"/>
    <n v="73"/>
    <n v="72"/>
    <n v="0"/>
    <n v="0"/>
    <n v="124"/>
    <n v="64"/>
    <n v="0"/>
    <n v="0"/>
    <m/>
    <m/>
    <n v="0"/>
    <n v="0"/>
    <n v="197"/>
    <n v="136"/>
    <n v="0"/>
    <n v="0"/>
    <n v="1.2131979695431501"/>
    <n v="1.8553921568627501"/>
    <n v="88.563451776649956"/>
    <n v="133.58823529411799"/>
    <n v="2.69543147208122"/>
    <n v="2.5098039215686301"/>
    <n v="334.23350253807126"/>
    <n v="160.62745098039233"/>
    <m/>
    <m/>
    <n v="0"/>
    <n v="0"/>
    <n v="2.146177433069651"/>
    <n v="2.1633506343713993"/>
    <n v="422.79695431472123"/>
    <n v="294.21568627451029"/>
    <m/>
    <m/>
    <n v="0"/>
    <n v="0"/>
    <m/>
    <m/>
    <n v="0"/>
    <n v="0"/>
    <m/>
    <m/>
    <n v="0"/>
    <n v="0"/>
    <n v="0"/>
    <n v="0"/>
    <n v="0"/>
    <n v="0"/>
    <m/>
    <m/>
    <n v="0"/>
    <n v="0"/>
    <m/>
    <m/>
    <n v="0"/>
    <n v="0"/>
    <m/>
    <m/>
    <n v="0"/>
    <n v="0"/>
    <n v="80"/>
    <n v="87"/>
    <n v="0"/>
    <n v="0"/>
    <n v="94.452340665538841"/>
    <n v="147.87008857597129"/>
    <s v=""/>
    <s v=""/>
    <n v="140"/>
    <n v="93"/>
    <n v="14"/>
    <n v="0"/>
    <n v="365.78905809362681"/>
    <n v="233.90158225452365"/>
    <n v="196"/>
    <n v="0"/>
    <n v="220"/>
    <n v="180"/>
    <n v="14"/>
    <n v="0"/>
    <n v="460.24139875916563"/>
    <n v="381.77167083049494"/>
    <n v="196"/>
    <s v=""/>
    <n v="0"/>
    <n v="0"/>
    <n v="0"/>
    <n v="0"/>
    <s v=""/>
    <s v=""/>
    <s v=""/>
    <s v=""/>
    <n v="460.24139875916563"/>
    <n v="381.77167083049494"/>
    <n v="196"/>
    <s v=""/>
  </r>
  <r>
    <x v="9"/>
    <s v="Southeastern Community College "/>
    <m/>
    <n v="199722"/>
    <x v="9"/>
    <n v="179"/>
    <n v="152"/>
    <n v="4"/>
    <n v="3"/>
    <n v="175"/>
    <n v="149"/>
    <m/>
    <m/>
    <n v="175"/>
    <n v="149"/>
    <n v="14"/>
    <n v="0"/>
    <n v="4"/>
    <n v="3"/>
    <n v="0"/>
    <n v="0"/>
    <n v="22"/>
    <n v="15"/>
    <n v="0"/>
    <n v="0"/>
    <m/>
    <m/>
    <n v="0"/>
    <n v="0"/>
    <n v="26"/>
    <n v="18"/>
    <n v="0"/>
    <n v="0"/>
    <n v="0.128205128205128"/>
    <n v="0.296296296296296"/>
    <n v="0.512820512820512"/>
    <n v="0.88888888888888795"/>
    <n v="2.3846153846153801"/>
    <n v="3.18518518518519"/>
    <n v="52.46153846153836"/>
    <n v="47.77777777777785"/>
    <m/>
    <m/>
    <n v="0"/>
    <n v="0"/>
    <n v="2.0374753451676488"/>
    <n v="2.7037037037037077"/>
    <n v="52.974358974358871"/>
    <n v="48.666666666666742"/>
    <m/>
    <m/>
    <n v="0"/>
    <n v="0"/>
    <m/>
    <m/>
    <n v="0"/>
    <n v="0"/>
    <m/>
    <m/>
    <n v="0"/>
    <n v="0"/>
    <n v="0"/>
    <n v="0"/>
    <n v="0"/>
    <n v="0"/>
    <n v="7"/>
    <n v="4"/>
    <n v="0"/>
    <n v="0"/>
    <n v="14"/>
    <n v="11"/>
    <n v="14"/>
    <n v="0"/>
    <m/>
    <m/>
    <n v="0"/>
    <n v="0"/>
    <n v="21"/>
    <n v="15"/>
    <n v="21"/>
    <n v="0"/>
    <n v="0.79365079365079405"/>
    <n v="1.2222222222222201"/>
    <n v="5.555555555555558"/>
    <n v="4.8888888888888804"/>
    <n v="2.7619047619047601"/>
    <n v="3.0444444444444398"/>
    <n v="38.666666666666643"/>
    <n v="33.488888888888837"/>
    <m/>
    <m/>
    <n v="0"/>
    <n v="0"/>
    <n v="2.1058201058201047"/>
    <n v="2.5585185185185142"/>
    <n v="44.2222222222222"/>
    <n v="38.377777777777716"/>
    <m/>
    <m/>
    <n v="0"/>
    <n v="0"/>
    <n v="18"/>
    <m/>
    <n v="252"/>
    <n v="0"/>
    <m/>
    <m/>
    <n v="0"/>
    <n v="0"/>
    <n v="12"/>
    <n v="0"/>
    <n v="252"/>
    <n v="0"/>
    <n v="47"/>
    <n v="33"/>
    <n v="21"/>
    <n v="0"/>
    <n v="2.0680123658847034"/>
    <n v="2.6377104377104379"/>
    <n v="97.196581196581064"/>
    <n v="87.044444444444451"/>
    <n v="12"/>
    <n v="0"/>
    <n v="252"/>
    <n v="0"/>
    <n v="78"/>
    <n v="66"/>
    <n v="0"/>
    <n v="0"/>
    <n v="50"/>
    <n v="50"/>
    <n v="0"/>
    <n v="0"/>
    <m/>
    <m/>
    <n v="0"/>
    <n v="0"/>
    <n v="128"/>
    <n v="116"/>
    <n v="0"/>
    <n v="0"/>
    <n v="2.4531249999999898"/>
    <n v="2.1465517241379302"/>
    <n v="191.3437499999992"/>
    <n v="141.6724137931034"/>
    <n v="2.4296875"/>
    <n v="1.9798850574712601"/>
    <n v="121.484375"/>
    <n v="98.994252873562999"/>
    <m/>
    <m/>
    <n v="0"/>
    <n v="0"/>
    <n v="2.4439697265624938"/>
    <n v="2.0747126436781587"/>
    <n v="312.8281249999992"/>
    <n v="240.6666666666664"/>
    <m/>
    <m/>
    <n v="0"/>
    <n v="0"/>
    <m/>
    <m/>
    <n v="0"/>
    <n v="0"/>
    <m/>
    <m/>
    <n v="0"/>
    <n v="0"/>
    <n v="0"/>
    <n v="0"/>
    <n v="0"/>
    <n v="0"/>
    <m/>
    <m/>
    <n v="0"/>
    <n v="0"/>
    <m/>
    <m/>
    <n v="0"/>
    <n v="0"/>
    <m/>
    <m/>
    <n v="0"/>
    <n v="0"/>
    <n v="89"/>
    <n v="73"/>
    <n v="0"/>
    <n v="0"/>
    <n v="197.41212606837527"/>
    <n v="147.45019157088117"/>
    <s v=""/>
    <s v=""/>
    <n v="86"/>
    <n v="76"/>
    <n v="14"/>
    <n v="0"/>
    <n v="212.612580128205"/>
    <n v="180.26091954022968"/>
    <n v="252"/>
    <n v="0"/>
    <n v="175"/>
    <n v="149"/>
    <n v="14"/>
    <n v="0"/>
    <n v="410.02470619658027"/>
    <n v="327.71111111111088"/>
    <n v="252"/>
    <s v=""/>
    <n v="0"/>
    <n v="0"/>
    <n v="0"/>
    <n v="0"/>
    <s v=""/>
    <s v=""/>
    <s v=""/>
    <s v=""/>
    <n v="410.02470619658027"/>
    <n v="327.71111111111088"/>
    <n v="252"/>
    <s v=""/>
  </r>
  <r>
    <x v="9"/>
    <s v="Southwestern Community College "/>
    <s v="Met the criteria for Two-Year 2 in 2016-17 and 2017-18."/>
    <n v="199731"/>
    <x v="9"/>
    <n v="481"/>
    <n v="341"/>
    <n v="44"/>
    <n v="14"/>
    <n v="437"/>
    <n v="327"/>
    <m/>
    <m/>
    <n v="437"/>
    <n v="327"/>
    <n v="39"/>
    <n v="0"/>
    <n v="12"/>
    <n v="9"/>
    <n v="0"/>
    <n v="0"/>
    <n v="44"/>
    <n v="33"/>
    <n v="0"/>
    <n v="0"/>
    <m/>
    <m/>
    <n v="0"/>
    <n v="0"/>
    <n v="56"/>
    <n v="42"/>
    <n v="0"/>
    <n v="0"/>
    <n v="0.40476190476190499"/>
    <n v="0.33333333333333298"/>
    <n v="4.8571428571428594"/>
    <n v="2.9999999999999969"/>
    <n v="2.6369047619047601"/>
    <n v="2.3888888888888902"/>
    <n v="116.02380952380945"/>
    <n v="78.833333333333371"/>
    <m/>
    <m/>
    <n v="0"/>
    <n v="0"/>
    <n v="2.1585884353741482"/>
    <n v="1.9484126984126993"/>
    <n v="120.88095238095229"/>
    <n v="81.833333333333371"/>
    <m/>
    <m/>
    <n v="0"/>
    <n v="0"/>
    <m/>
    <m/>
    <n v="0"/>
    <n v="0"/>
    <m/>
    <m/>
    <n v="0"/>
    <n v="0"/>
    <n v="0"/>
    <n v="0"/>
    <n v="0"/>
    <n v="0"/>
    <n v="24"/>
    <n v="22"/>
    <n v="0"/>
    <n v="0"/>
    <n v="39"/>
    <n v="25"/>
    <n v="39"/>
    <n v="0"/>
    <m/>
    <m/>
    <n v="0"/>
    <n v="0"/>
    <n v="63"/>
    <n v="47"/>
    <n v="63"/>
    <n v="0"/>
    <n v="1.0529100529100499"/>
    <n v="1.23404255319149"/>
    <n v="25.269841269841198"/>
    <n v="27.148936170212782"/>
    <n v="1.25396825396825"/>
    <n v="1.2907801418439699"/>
    <n v="48.904761904761749"/>
    <n v="32.269503546099251"/>
    <m/>
    <m/>
    <n v="0"/>
    <n v="0"/>
    <n v="1.1773746535651262"/>
    <n v="1.2642221216236604"/>
    <n v="74.17460317460295"/>
    <n v="59.418439716312044"/>
    <m/>
    <m/>
    <n v="0"/>
    <n v="0"/>
    <n v="46"/>
    <m/>
    <n v="1794"/>
    <n v="0"/>
    <m/>
    <m/>
    <n v="0"/>
    <n v="0"/>
    <n v="28.476190476190474"/>
    <n v="0"/>
    <n v="1794"/>
    <n v="0"/>
    <n v="119"/>
    <n v="89"/>
    <n v="63"/>
    <n v="0"/>
    <n v="1.6391223155929013"/>
    <n v="1.5870985735915215"/>
    <n v="195.05555555555526"/>
    <n v="141.25177304964541"/>
    <n v="28.476190476190474"/>
    <n v="0"/>
    <n v="1794"/>
    <n v="0"/>
    <n v="157"/>
    <n v="142"/>
    <n v="0"/>
    <n v="0"/>
    <n v="161"/>
    <n v="96"/>
    <n v="0"/>
    <n v="0"/>
    <m/>
    <m/>
    <n v="0"/>
    <n v="0"/>
    <n v="318"/>
    <n v="238"/>
    <n v="0"/>
    <n v="0"/>
    <n v="1.8501048218029299"/>
    <n v="2.1918767507002799"/>
    <n v="290.46645702306"/>
    <n v="311.24649859943975"/>
    <n v="2.9842767295597499"/>
    <n v="2.02100840336134"/>
    <n v="480.46855345911973"/>
    <n v="194.01680672268864"/>
    <m/>
    <m/>
    <n v="0"/>
    <n v="0"/>
    <n v="2.4243239323338983"/>
    <n v="2.122955064378691"/>
    <n v="770.93501048217968"/>
    <n v="505.26330532212847"/>
    <m/>
    <m/>
    <n v="0"/>
    <n v="0"/>
    <m/>
    <m/>
    <n v="0"/>
    <n v="0"/>
    <m/>
    <m/>
    <n v="0"/>
    <n v="0"/>
    <n v="0"/>
    <n v="0"/>
    <n v="0"/>
    <n v="0"/>
    <m/>
    <m/>
    <n v="0"/>
    <n v="0"/>
    <m/>
    <m/>
    <n v="0"/>
    <n v="0"/>
    <m/>
    <m/>
    <n v="0"/>
    <n v="0"/>
    <n v="193"/>
    <n v="173"/>
    <n v="0"/>
    <n v="0"/>
    <n v="320.59344115004404"/>
    <n v="341.39543476965252"/>
    <s v=""/>
    <s v=""/>
    <n v="244"/>
    <n v="154"/>
    <n v="39"/>
    <n v="0"/>
    <n v="645.39712488769089"/>
    <n v="305.1196436021213"/>
    <n v="1794"/>
    <n v="0"/>
    <n v="437"/>
    <n v="327"/>
    <n v="39"/>
    <n v="0"/>
    <n v="965.99056603773488"/>
    <n v="646.51507837177382"/>
    <n v="1794"/>
    <s v=""/>
    <n v="0"/>
    <n v="0"/>
    <n v="0"/>
    <n v="0"/>
    <s v=""/>
    <s v=""/>
    <s v=""/>
    <s v=""/>
    <n v="965.99056603773488"/>
    <n v="646.51507837177382"/>
    <n v="1794"/>
    <s v=""/>
  </r>
  <r>
    <x v="9"/>
    <s v="Stanly Community College"/>
    <m/>
    <n v="199740"/>
    <x v="8"/>
    <n v="361"/>
    <n v="331"/>
    <n v="14"/>
    <n v="3"/>
    <n v="347"/>
    <n v="328"/>
    <m/>
    <m/>
    <n v="347"/>
    <n v="328"/>
    <n v="62"/>
    <n v="0"/>
    <n v="6"/>
    <n v="1"/>
    <n v="0"/>
    <n v="0"/>
    <n v="13"/>
    <n v="9"/>
    <n v="0"/>
    <n v="0"/>
    <m/>
    <m/>
    <n v="0"/>
    <n v="0"/>
    <n v="19"/>
    <n v="10"/>
    <n v="0"/>
    <n v="0"/>
    <n v="0.56140350877193002"/>
    <n v="0.3"/>
    <n v="3.3684210526315801"/>
    <n v="0.3"/>
    <n v="2.7543859649122799"/>
    <n v="1.8"/>
    <n v="35.807017543859637"/>
    <n v="16.2"/>
    <m/>
    <m/>
    <n v="0"/>
    <n v="0"/>
    <n v="2.0618651892890116"/>
    <n v="1.65"/>
    <n v="39.175438596491219"/>
    <n v="16.5"/>
    <m/>
    <m/>
    <n v="0"/>
    <n v="0"/>
    <m/>
    <m/>
    <n v="0"/>
    <n v="0"/>
    <m/>
    <m/>
    <n v="0"/>
    <n v="0"/>
    <n v="0"/>
    <n v="0"/>
    <n v="0"/>
    <n v="0"/>
    <n v="36"/>
    <n v="32"/>
    <n v="0"/>
    <n v="0"/>
    <n v="62"/>
    <n v="83"/>
    <n v="62"/>
    <n v="0"/>
    <m/>
    <m/>
    <n v="0"/>
    <n v="0"/>
    <n v="98"/>
    <n v="115"/>
    <n v="98"/>
    <n v="0"/>
    <n v="0.92857142857142805"/>
    <n v="0.64927536231884098"/>
    <n v="33.428571428571409"/>
    <n v="20.776811594202911"/>
    <n v="2.0374149659863998"/>
    <n v="2.1884057971014501"/>
    <n v="126.31972789115679"/>
    <n v="181.63768115942037"/>
    <m/>
    <m/>
    <n v="0"/>
    <n v="0"/>
    <n v="1.6300846869360022"/>
    <n v="1.7601260239445502"/>
    <n v="159.7482993197282"/>
    <n v="202.41449275362328"/>
    <m/>
    <m/>
    <n v="0"/>
    <n v="0"/>
    <n v="62"/>
    <m/>
    <n v="3844"/>
    <n v="0"/>
    <m/>
    <m/>
    <n v="0"/>
    <n v="0"/>
    <n v="39.224489795918366"/>
    <n v="0"/>
    <n v="3844"/>
    <n v="0"/>
    <n v="117"/>
    <n v="125"/>
    <n v="98"/>
    <n v="0"/>
    <n v="1.7002028881728155"/>
    <n v="1.7513159420289863"/>
    <n v="198.92373791621941"/>
    <n v="218.91449275362328"/>
    <n v="39.224489795918366"/>
    <n v="0"/>
    <n v="3844"/>
    <n v="0"/>
    <n v="128"/>
    <n v="93"/>
    <n v="0"/>
    <n v="0"/>
    <n v="102"/>
    <n v="110"/>
    <n v="0"/>
    <n v="0"/>
    <m/>
    <m/>
    <n v="0"/>
    <n v="0"/>
    <n v="230"/>
    <n v="203"/>
    <n v="0"/>
    <n v="0"/>
    <n v="2.1507246376811602"/>
    <n v="1.7717569786535301"/>
    <n v="275.2927536231885"/>
    <n v="164.77339901477831"/>
    <n v="2.3565217391304398"/>
    <n v="2.67980295566502"/>
    <n v="240.36521739130487"/>
    <n v="294.77832512315223"/>
    <m/>
    <m/>
    <n v="0"/>
    <n v="0"/>
    <n v="2.2419911783238842"/>
    <n v="2.2638015967385741"/>
    <n v="515.65797101449334"/>
    <n v="459.55172413793053"/>
    <m/>
    <m/>
    <n v="0"/>
    <n v="0"/>
    <m/>
    <m/>
    <n v="0"/>
    <n v="0"/>
    <m/>
    <m/>
    <n v="0"/>
    <n v="0"/>
    <n v="0"/>
    <n v="0"/>
    <n v="0"/>
    <n v="0"/>
    <m/>
    <m/>
    <n v="0"/>
    <n v="0"/>
    <m/>
    <m/>
    <n v="0"/>
    <n v="0"/>
    <m/>
    <m/>
    <n v="0"/>
    <n v="0"/>
    <n v="170"/>
    <n v="126"/>
    <n v="0"/>
    <n v="0"/>
    <n v="312.08974610439151"/>
    <n v="185.85021060898123"/>
    <s v=""/>
    <s v=""/>
    <n v="177"/>
    <n v="202"/>
    <n v="62"/>
    <n v="0"/>
    <n v="402.4919628263213"/>
    <n v="492.61600628257258"/>
    <n v="3844"/>
    <n v="0"/>
    <n v="347"/>
    <n v="328"/>
    <n v="62"/>
    <n v="0"/>
    <n v="714.58170893071281"/>
    <n v="678.46621689155381"/>
    <n v="3844"/>
    <s v=""/>
    <n v="0"/>
    <n v="0"/>
    <n v="0"/>
    <n v="0"/>
    <s v=""/>
    <s v=""/>
    <s v=""/>
    <s v=""/>
    <n v="714.58170893071269"/>
    <n v="678.46621689155381"/>
    <n v="3844"/>
    <s v=""/>
  </r>
  <r>
    <x v="9"/>
    <s v="Surry Community College "/>
    <m/>
    <n v="199768"/>
    <x v="8"/>
    <n v="473"/>
    <n v="264"/>
    <n v="70"/>
    <n v="8"/>
    <n v="403"/>
    <n v="256"/>
    <m/>
    <m/>
    <n v="403"/>
    <n v="256"/>
    <n v="12"/>
    <n v="0"/>
    <n v="11"/>
    <n v="2"/>
    <n v="0"/>
    <n v="0"/>
    <n v="12"/>
    <n v="15"/>
    <n v="0"/>
    <n v="0"/>
    <m/>
    <m/>
    <n v="0"/>
    <n v="0"/>
    <n v="23"/>
    <n v="17"/>
    <n v="0"/>
    <n v="0"/>
    <n v="1.0724637681159399"/>
    <n v="0.70588235294117696"/>
    <n v="11.797101449275338"/>
    <n v="1.4117647058823539"/>
    <n v="1.47826086956522"/>
    <n v="3.0196078431372602"/>
    <n v="17.739130434782638"/>
    <n v="45.294117647058904"/>
    <m/>
    <m/>
    <n v="0"/>
    <n v="0"/>
    <n v="1.2841839949590423"/>
    <n v="2.7474048442906622"/>
    <n v="29.536231884057973"/>
    <n v="46.705882352941259"/>
    <m/>
    <m/>
    <n v="0"/>
    <n v="0"/>
    <m/>
    <m/>
    <n v="0"/>
    <n v="0"/>
    <m/>
    <m/>
    <n v="0"/>
    <n v="0"/>
    <n v="0"/>
    <n v="0"/>
    <n v="0"/>
    <n v="0"/>
    <n v="6"/>
    <n v="11"/>
    <n v="0"/>
    <n v="0"/>
    <n v="12"/>
    <n v="11"/>
    <n v="12"/>
    <n v="0"/>
    <m/>
    <m/>
    <n v="0"/>
    <n v="0"/>
    <n v="18"/>
    <n v="22"/>
    <n v="18"/>
    <n v="0"/>
    <n v="0.592592592592593"/>
    <n v="1.1969696969696999"/>
    <n v="3.555555555555558"/>
    <n v="13.1666666666667"/>
    <n v="2.2037037037037002"/>
    <n v="0.75757575757575801"/>
    <n v="26.4444444444444"/>
    <n v="8.3333333333333375"/>
    <m/>
    <m/>
    <n v="0"/>
    <n v="0"/>
    <n v="1.6666666666666643"/>
    <n v="0.97727272727272885"/>
    <n v="29.999999999999957"/>
    <n v="21.500000000000036"/>
    <m/>
    <m/>
    <n v="0"/>
    <n v="0"/>
    <n v="16"/>
    <m/>
    <n v="192"/>
    <n v="0"/>
    <m/>
    <m/>
    <n v="0"/>
    <n v="0"/>
    <n v="10.666666666666666"/>
    <n v="0"/>
    <n v="192"/>
    <n v="0"/>
    <n v="41"/>
    <n v="39"/>
    <n v="18"/>
    <n v="0"/>
    <n v="1.4521032166843397"/>
    <n v="1.7488687782805461"/>
    <n v="59.536231884057926"/>
    <n v="68.205882352941302"/>
    <n v="10.666666666666666"/>
    <n v="0"/>
    <n v="192"/>
    <n v="0"/>
    <n v="212"/>
    <n v="131"/>
    <n v="0"/>
    <n v="0"/>
    <n v="150"/>
    <n v="86"/>
    <n v="0"/>
    <n v="0"/>
    <m/>
    <m/>
    <n v="0"/>
    <n v="0"/>
    <n v="362"/>
    <n v="217"/>
    <n v="0"/>
    <n v="0"/>
    <n v="2.0930018416206302"/>
    <n v="2.4423963133640498"/>
    <n v="443.71639042357361"/>
    <n v="319.95391705069051"/>
    <n v="2.1896869244935502"/>
    <n v="2.1889400921658999"/>
    <n v="328.45303867403254"/>
    <n v="188.24884792626739"/>
    <m/>
    <m/>
    <n v="0"/>
    <n v="0"/>
    <n v="2.1330647212641054"/>
    <n v="2.3419482257002668"/>
    <n v="772.1694290976061"/>
    <n v="508.20276497695789"/>
    <m/>
    <m/>
    <n v="0"/>
    <n v="0"/>
    <m/>
    <m/>
    <n v="0"/>
    <n v="0"/>
    <m/>
    <m/>
    <n v="0"/>
    <n v="0"/>
    <n v="0"/>
    <n v="0"/>
    <n v="0"/>
    <n v="0"/>
    <m/>
    <m/>
    <n v="0"/>
    <n v="0"/>
    <m/>
    <m/>
    <n v="0"/>
    <n v="0"/>
    <m/>
    <m/>
    <n v="0"/>
    <n v="0"/>
    <n v="229"/>
    <n v="144"/>
    <n v="0"/>
    <n v="0"/>
    <n v="459.06904742840453"/>
    <n v="334.53234842323957"/>
    <s v=""/>
    <s v=""/>
    <n v="174"/>
    <n v="112"/>
    <n v="12"/>
    <n v="0"/>
    <n v="372.63661355325956"/>
    <n v="241.87629890665963"/>
    <n v="192"/>
    <n v="0"/>
    <n v="403"/>
    <n v="256"/>
    <n v="12"/>
    <n v="0"/>
    <n v="831.7056609816641"/>
    <n v="576.40864732989917"/>
    <n v="192"/>
    <s v=""/>
    <n v="0"/>
    <n v="0"/>
    <n v="0"/>
    <n v="0"/>
    <s v=""/>
    <s v=""/>
    <s v=""/>
    <s v=""/>
    <n v="831.70566098166398"/>
    <n v="576.40864732989917"/>
    <n v="192"/>
    <s v=""/>
  </r>
  <r>
    <x v="9"/>
    <s v="Tri-County Community College "/>
    <m/>
    <n v="199795"/>
    <x v="9"/>
    <n v="158"/>
    <n v="111"/>
    <n v="18"/>
    <n v="4"/>
    <n v="140"/>
    <n v="107"/>
    <m/>
    <m/>
    <n v="140"/>
    <n v="107"/>
    <n v="3"/>
    <n v="0"/>
    <n v="1"/>
    <n v="1"/>
    <n v="0"/>
    <n v="0"/>
    <n v="3"/>
    <n v="3"/>
    <n v="0"/>
    <n v="0"/>
    <m/>
    <m/>
    <n v="0"/>
    <n v="0"/>
    <n v="4"/>
    <n v="4"/>
    <n v="0"/>
    <n v="0"/>
    <n v="0.16666666666666699"/>
    <n v="1.0833333333333299"/>
    <n v="0.16666666666666699"/>
    <n v="1.0833333333333299"/>
    <n v="4.0833333333333304"/>
    <n v="2.75"/>
    <n v="12.249999999999991"/>
    <n v="8.25"/>
    <m/>
    <m/>
    <n v="0"/>
    <n v="0"/>
    <n v="3.1041666666666647"/>
    <n v="2.3333333333333326"/>
    <n v="12.416666666666659"/>
    <n v="9.3333333333333304"/>
    <m/>
    <m/>
    <n v="0"/>
    <n v="0"/>
    <m/>
    <m/>
    <n v="0"/>
    <n v="0"/>
    <m/>
    <m/>
    <n v="0"/>
    <n v="0"/>
    <n v="0"/>
    <n v="0"/>
    <n v="0"/>
    <n v="0"/>
    <n v="1"/>
    <n v="1"/>
    <n v="0"/>
    <n v="0"/>
    <n v="3"/>
    <n v="3"/>
    <n v="3"/>
    <n v="0"/>
    <m/>
    <m/>
    <n v="0"/>
    <n v="0"/>
    <n v="4"/>
    <n v="4"/>
    <n v="4"/>
    <n v="0"/>
    <n v="0.5"/>
    <n v="0.25"/>
    <n v="0.5"/>
    <n v="0.25"/>
    <n v="5.0833333333333304"/>
    <n v="2.0833333333333299"/>
    <n v="15.249999999999991"/>
    <n v="6.2499999999999893"/>
    <m/>
    <m/>
    <n v="0"/>
    <n v="0"/>
    <n v="3.9374999999999978"/>
    <n v="1.6249999999999973"/>
    <n v="15.749999999999991"/>
    <n v="6.4999999999999893"/>
    <m/>
    <m/>
    <n v="0"/>
    <n v="0"/>
    <n v="2"/>
    <m/>
    <n v="6"/>
    <n v="0"/>
    <m/>
    <m/>
    <n v="0"/>
    <n v="0"/>
    <n v="1.5"/>
    <n v="0"/>
    <n v="6"/>
    <n v="0"/>
    <n v="8"/>
    <n v="8"/>
    <n v="4"/>
    <n v="0"/>
    <n v="3.5208333333333313"/>
    <n v="1.979166666666665"/>
    <n v="28.16666666666665"/>
    <n v="15.83333333333332"/>
    <n v="1.5"/>
    <n v="0"/>
    <n v="6"/>
    <n v="0"/>
    <n v="53"/>
    <n v="43"/>
    <n v="0"/>
    <n v="0"/>
    <n v="79"/>
    <n v="56"/>
    <n v="0"/>
    <n v="0"/>
    <m/>
    <m/>
    <n v="0"/>
    <n v="0"/>
    <n v="132"/>
    <n v="99"/>
    <n v="0"/>
    <n v="0"/>
    <n v="1.6262626262626301"/>
    <n v="1.7003367003367"/>
    <n v="86.191919191919396"/>
    <n v="73.114478114478104"/>
    <n v="3.7070707070707098"/>
    <n v="3.7811447811447798"/>
    <n v="292.85858585858608"/>
    <n v="211.74410774410768"/>
    <m/>
    <m/>
    <n v="0"/>
    <n v="0"/>
    <n v="2.8715947352311022"/>
    <n v="2.8773594531170281"/>
    <n v="379.05050505050548"/>
    <n v="284.8585858585858"/>
    <m/>
    <m/>
    <n v="0"/>
    <n v="0"/>
    <m/>
    <m/>
    <n v="0"/>
    <n v="0"/>
    <m/>
    <m/>
    <n v="0"/>
    <n v="0"/>
    <n v="0"/>
    <n v="0"/>
    <n v="0"/>
    <n v="0"/>
    <m/>
    <m/>
    <n v="0"/>
    <n v="0"/>
    <m/>
    <m/>
    <n v="0"/>
    <n v="0"/>
    <m/>
    <m/>
    <n v="0"/>
    <n v="0"/>
    <n v="55"/>
    <n v="45"/>
    <n v="0"/>
    <n v="0"/>
    <n v="86.858585858586068"/>
    <n v="74.447811447811432"/>
    <s v=""/>
    <s v=""/>
    <n v="85"/>
    <n v="62"/>
    <n v="3"/>
    <n v="0"/>
    <n v="320.35858585858608"/>
    <n v="226.24410774410768"/>
    <n v="6"/>
    <n v="0"/>
    <n v="140"/>
    <n v="107"/>
    <n v="3"/>
    <n v="0"/>
    <n v="407.21717171717216"/>
    <n v="300.69191919191911"/>
    <n v="6"/>
    <s v=""/>
    <n v="0"/>
    <n v="0"/>
    <n v="0"/>
    <n v="0"/>
    <s v=""/>
    <s v=""/>
    <s v=""/>
    <s v=""/>
    <n v="407.21717171717211"/>
    <n v="300.69191919191911"/>
    <n v="6"/>
    <s v=""/>
  </r>
  <r>
    <x v="9"/>
    <s v="Vance-Granville Community College "/>
    <m/>
    <n v="199838"/>
    <x v="8"/>
    <n v="396"/>
    <n v="381"/>
    <n v="14"/>
    <n v="9"/>
    <n v="382"/>
    <n v="372"/>
    <m/>
    <m/>
    <n v="382"/>
    <n v="372"/>
    <n v="34"/>
    <n v="0"/>
    <n v="0"/>
    <n v="2"/>
    <n v="0"/>
    <n v="0"/>
    <n v="6"/>
    <n v="9"/>
    <n v="0"/>
    <n v="0"/>
    <m/>
    <m/>
    <n v="0"/>
    <n v="0"/>
    <n v="6"/>
    <n v="11"/>
    <n v="0"/>
    <n v="0"/>
    <n v="0"/>
    <n v="1.4242424242424201"/>
    <n v="0"/>
    <n v="2.8484848484848402"/>
    <n v="3.7777777777777799"/>
    <n v="3.5454545454545499"/>
    <n v="22.666666666666679"/>
    <n v="31.909090909090949"/>
    <m/>
    <m/>
    <n v="0"/>
    <n v="0"/>
    <n v="3.7777777777777799"/>
    <n v="3.1597796143250716"/>
    <n v="22.666666666666679"/>
    <n v="34.757575757575786"/>
    <m/>
    <m/>
    <n v="0"/>
    <n v="0"/>
    <m/>
    <m/>
    <n v="0"/>
    <n v="0"/>
    <m/>
    <m/>
    <n v="0"/>
    <n v="0"/>
    <n v="0"/>
    <n v="0"/>
    <n v="0"/>
    <n v="0"/>
    <n v="24"/>
    <n v="19"/>
    <n v="0"/>
    <n v="0"/>
    <n v="34"/>
    <n v="31"/>
    <n v="34"/>
    <n v="0"/>
    <m/>
    <m/>
    <n v="0"/>
    <n v="0"/>
    <n v="58"/>
    <n v="50"/>
    <n v="58"/>
    <n v="0"/>
    <n v="1.32758620689655"/>
    <n v="1.43333333333333"/>
    <n v="31.862068965517203"/>
    <n v="27.23333333333327"/>
    <n v="1.7471264367816099"/>
    <n v="2.5333333333333301"/>
    <n v="59.402298850574738"/>
    <n v="78.533333333333232"/>
    <m/>
    <m/>
    <n v="0"/>
    <n v="0"/>
    <n v="1.5735235830360681"/>
    <n v="2.1153333333333304"/>
    <n v="91.264367816091948"/>
    <n v="105.76666666666652"/>
    <m/>
    <m/>
    <n v="0"/>
    <n v="0"/>
    <n v="33"/>
    <m/>
    <n v="1122"/>
    <n v="0"/>
    <m/>
    <m/>
    <n v="0"/>
    <n v="0"/>
    <n v="19.344827586206897"/>
    <n v="0"/>
    <n v="1122"/>
    <n v="0"/>
    <n v="64"/>
    <n v="61"/>
    <n v="58"/>
    <n v="0"/>
    <n v="1.7801724137931036"/>
    <n v="2.3036761053154478"/>
    <n v="113.93103448275863"/>
    <n v="140.52424242424232"/>
    <n v="19.344827586206897"/>
    <n v="0"/>
    <n v="1122"/>
    <n v="0"/>
    <n v="169"/>
    <n v="177"/>
    <n v="0"/>
    <n v="0"/>
    <n v="149"/>
    <n v="134"/>
    <n v="0"/>
    <n v="0"/>
    <m/>
    <m/>
    <n v="0"/>
    <n v="0"/>
    <n v="318"/>
    <n v="311"/>
    <n v="0"/>
    <n v="0"/>
    <n v="2.1058700209643599"/>
    <n v="2.3429796355841401"/>
    <n v="355.89203354297683"/>
    <n v="414.70739549839283"/>
    <n v="2.7914046121593099"/>
    <n v="2.5026795284030001"/>
    <n v="415.91928721173718"/>
    <n v="335.359056806002"/>
    <m/>
    <m/>
    <n v="0"/>
    <n v="0"/>
    <n v="2.4270796250148239"/>
    <n v="2.4117892357054496"/>
    <n v="771.81132075471396"/>
    <n v="750.06645230439483"/>
    <m/>
    <m/>
    <n v="0"/>
    <n v="0"/>
    <m/>
    <m/>
    <n v="0"/>
    <n v="0"/>
    <m/>
    <m/>
    <n v="0"/>
    <n v="0"/>
    <n v="0"/>
    <n v="0"/>
    <n v="0"/>
    <n v="0"/>
    <m/>
    <m/>
    <n v="0"/>
    <n v="0"/>
    <m/>
    <m/>
    <n v="0"/>
    <n v="0"/>
    <m/>
    <m/>
    <n v="0"/>
    <n v="0"/>
    <n v="193"/>
    <n v="198"/>
    <n v="0"/>
    <n v="0"/>
    <n v="387.75410250849404"/>
    <n v="444.78921368021093"/>
    <s v=""/>
    <s v=""/>
    <n v="189"/>
    <n v="174"/>
    <n v="34"/>
    <n v="0"/>
    <n v="497.98825272897864"/>
    <n v="445.80148104842618"/>
    <n v="1122"/>
    <n v="0"/>
    <n v="382"/>
    <n v="372"/>
    <n v="34"/>
    <n v="0"/>
    <n v="885.74235523747268"/>
    <n v="890.59069472863712"/>
    <n v="1122"/>
    <s v=""/>
    <n v="0"/>
    <n v="0"/>
    <n v="0"/>
    <n v="0"/>
    <s v=""/>
    <s v=""/>
    <s v=""/>
    <s v=""/>
    <n v="885.74235523747257"/>
    <n v="890.59069472863712"/>
    <n v="1122"/>
    <s v=""/>
  </r>
  <r>
    <x v="9"/>
    <s v="Wake Technical Community College"/>
    <m/>
    <n v="199856"/>
    <x v="7"/>
    <n v="2453"/>
    <n v="2364"/>
    <n v="142"/>
    <n v="96"/>
    <n v="2311"/>
    <n v="2268"/>
    <m/>
    <m/>
    <n v="2311"/>
    <n v="2268"/>
    <n v="146"/>
    <n v="0"/>
    <n v="25"/>
    <n v="23"/>
    <n v="0"/>
    <n v="0"/>
    <n v="37"/>
    <n v="76"/>
    <n v="0"/>
    <n v="0"/>
    <m/>
    <m/>
    <n v="0"/>
    <n v="0"/>
    <n v="62"/>
    <n v="99"/>
    <n v="0"/>
    <n v="0"/>
    <n v="0.80645161290322598"/>
    <n v="0.44781144781144799"/>
    <n v="20.161290322580648"/>
    <n v="10.299663299663305"/>
    <n v="1.5806451612903201"/>
    <n v="2.6734006734006801"/>
    <n v="58.483870967741844"/>
    <n v="203.1784511784517"/>
    <m/>
    <m/>
    <n v="0"/>
    <n v="0"/>
    <n v="1.2684703433922981"/>
    <n v="2.1563445906880303"/>
    <n v="78.645161290322491"/>
    <n v="213.478114478115"/>
    <m/>
    <m/>
    <n v="0"/>
    <n v="0"/>
    <m/>
    <m/>
    <n v="0"/>
    <n v="0"/>
    <m/>
    <m/>
    <n v="0"/>
    <n v="0"/>
    <n v="0"/>
    <n v="0"/>
    <n v="0"/>
    <n v="0"/>
    <n v="143"/>
    <n v="126"/>
    <n v="0"/>
    <n v="0"/>
    <n v="146"/>
    <n v="180"/>
    <n v="146"/>
    <n v="0"/>
    <m/>
    <m/>
    <n v="0"/>
    <n v="0"/>
    <n v="289"/>
    <n v="306"/>
    <n v="289"/>
    <n v="0"/>
    <n v="1.23298731257209"/>
    <n v="1.07516339869281"/>
    <n v="176.31718569780887"/>
    <n v="135.47058823529406"/>
    <n v="1.75778546712803"/>
    <n v="2.0631808278867099"/>
    <n v="256.63667820069236"/>
    <n v="371.37254901960779"/>
    <m/>
    <m/>
    <n v="0"/>
    <n v="0"/>
    <n v="1.4981102557041566"/>
    <n v="1.6563501217480454"/>
    <n v="432.95386389850125"/>
    <n v="506.84313725490188"/>
    <m/>
    <m/>
    <n v="0"/>
    <n v="0"/>
    <n v="132"/>
    <m/>
    <n v="19272"/>
    <n v="0"/>
    <m/>
    <m/>
    <n v="0"/>
    <n v="0"/>
    <n v="66.68512110726644"/>
    <n v="0"/>
    <n v="19272"/>
    <n v="0"/>
    <n v="351"/>
    <n v="405"/>
    <n v="289"/>
    <n v="0"/>
    <n v="1.4575470803100392"/>
    <n v="1.778570991933375"/>
    <n v="511.59902518882376"/>
    <n v="720.32125173301688"/>
    <n v="66.68512110726644"/>
    <n v="0"/>
    <n v="19272"/>
    <n v="0"/>
    <n v="1077"/>
    <n v="1022"/>
    <n v="0"/>
    <n v="0"/>
    <n v="883"/>
    <n v="841"/>
    <n v="0"/>
    <n v="0"/>
    <m/>
    <m/>
    <n v="0"/>
    <n v="0"/>
    <n v="1960"/>
    <n v="1863"/>
    <n v="0"/>
    <n v="0"/>
    <n v="1.8906462585034101"/>
    <n v="1.8115942028985601"/>
    <n v="2036.2260204081726"/>
    <n v="1851.4492753623285"/>
    <n v="2.1969387755101999"/>
    <n v="1.9998210771157601"/>
    <n v="1939.8969387755064"/>
    <n v="1681.8495258543542"/>
    <m/>
    <m/>
    <n v="0"/>
    <n v="0"/>
    <n v="2.028634162848816"/>
    <n v="1.8965640371533454"/>
    <n v="3976.1229591836795"/>
    <n v="3533.2988012166825"/>
    <m/>
    <m/>
    <n v="0"/>
    <n v="0"/>
    <m/>
    <m/>
    <n v="0"/>
    <n v="0"/>
    <m/>
    <m/>
    <n v="0"/>
    <n v="0"/>
    <n v="0"/>
    <n v="0"/>
    <n v="0"/>
    <n v="0"/>
    <m/>
    <m/>
    <n v="0"/>
    <n v="0"/>
    <m/>
    <m/>
    <n v="0"/>
    <n v="0"/>
    <m/>
    <m/>
    <n v="0"/>
    <n v="0"/>
    <n v="1245"/>
    <n v="1171"/>
    <n v="0"/>
    <n v="0"/>
    <n v="2232.7044964285624"/>
    <n v="1997.219526897286"/>
    <s v=""/>
    <s v=""/>
    <n v="1066"/>
    <n v="1097"/>
    <n v="146"/>
    <n v="0"/>
    <n v="2255.0174879439405"/>
    <n v="2256.4005260524136"/>
    <n v="19272"/>
    <n v="0"/>
    <n v="2311"/>
    <n v="2268"/>
    <n v="146"/>
    <n v="0"/>
    <n v="4487.7219843725034"/>
    <n v="4253.6200529497"/>
    <n v="19272"/>
    <s v=""/>
    <n v="0"/>
    <n v="0"/>
    <n v="0"/>
    <n v="0"/>
    <s v=""/>
    <s v=""/>
    <s v=""/>
    <s v=""/>
    <n v="4487.7219843725034"/>
    <n v="4253.6200529496991"/>
    <n v="19272"/>
    <s v=""/>
  </r>
  <r>
    <x v="9"/>
    <s v="Wayne Community College"/>
    <m/>
    <n v="199892"/>
    <x v="8"/>
    <n v="625"/>
    <n v="426"/>
    <n v="54"/>
    <n v="11"/>
    <n v="571"/>
    <n v="415"/>
    <m/>
    <m/>
    <n v="571"/>
    <n v="415"/>
    <n v="22"/>
    <n v="0"/>
    <n v="11"/>
    <n v="4"/>
    <n v="0"/>
    <n v="0"/>
    <n v="77"/>
    <n v="7"/>
    <n v="0"/>
    <n v="0"/>
    <m/>
    <m/>
    <n v="0"/>
    <n v="0"/>
    <n v="88"/>
    <n v="11"/>
    <n v="0"/>
    <n v="0"/>
    <n v="0.170454545454545"/>
    <n v="0.51515151515151503"/>
    <n v="1.8749999999999949"/>
    <n v="2.0606060606060601"/>
    <n v="2.8371212121212102"/>
    <n v="1.84848484848485"/>
    <n v="218.45833333333317"/>
    <n v="12.93939393939395"/>
    <m/>
    <m/>
    <n v="0"/>
    <n v="0"/>
    <n v="2.5037878787878771"/>
    <n v="1.3636363636363646"/>
    <n v="220.3333333333332"/>
    <n v="15.000000000000011"/>
    <m/>
    <m/>
    <n v="0"/>
    <n v="0"/>
    <m/>
    <m/>
    <n v="0"/>
    <n v="0"/>
    <m/>
    <m/>
    <n v="0"/>
    <n v="0"/>
    <n v="0"/>
    <n v="0"/>
    <n v="0"/>
    <n v="0"/>
    <n v="41"/>
    <n v="39"/>
    <n v="0"/>
    <n v="0"/>
    <n v="22"/>
    <n v="25"/>
    <n v="22"/>
    <n v="0"/>
    <m/>
    <m/>
    <n v="0"/>
    <n v="0"/>
    <n v="63"/>
    <n v="64"/>
    <n v="63"/>
    <n v="0"/>
    <n v="1.2116402116402101"/>
    <n v="1.703125"/>
    <n v="49.677248677248613"/>
    <n v="66.421875"/>
    <n v="0.93650793650793696"/>
    <n v="1.2604166666666701"/>
    <n v="20.603174603174612"/>
    <n v="31.510416666666753"/>
    <m/>
    <m/>
    <n v="0"/>
    <n v="0"/>
    <n v="1.115562274292432"/>
    <n v="1.5301920572916681"/>
    <n v="70.280423280423221"/>
    <n v="97.932291666666757"/>
    <m/>
    <m/>
    <n v="0"/>
    <n v="0"/>
    <n v="37"/>
    <m/>
    <n v="814"/>
    <n v="0"/>
    <m/>
    <m/>
    <n v="0"/>
    <n v="0"/>
    <n v="12.920634920634921"/>
    <n v="0"/>
    <n v="814"/>
    <n v="0"/>
    <n v="151"/>
    <n v="75"/>
    <n v="63"/>
    <n v="0"/>
    <n v="1.9245944146606386"/>
    <n v="1.5057638888888902"/>
    <n v="290.61375661375644"/>
    <n v="112.93229166666677"/>
    <n v="12.920634920634921"/>
    <n v="0"/>
    <n v="814"/>
    <n v="0"/>
    <n v="223"/>
    <n v="209"/>
    <n v="0"/>
    <n v="0"/>
    <n v="197"/>
    <n v="131"/>
    <n v="0"/>
    <n v="0"/>
    <m/>
    <m/>
    <n v="0"/>
    <n v="0"/>
    <n v="420"/>
    <n v="340"/>
    <n v="0"/>
    <n v="0"/>
    <n v="1.78571428571428"/>
    <n v="2.0882352941176499"/>
    <n v="398.21428571428447"/>
    <n v="436.4411764705888"/>
    <n v="2.1952380952380999"/>
    <n v="2.0656862745098001"/>
    <n v="432.46190476190566"/>
    <n v="270.60490196078382"/>
    <m/>
    <m/>
    <n v="0"/>
    <n v="0"/>
    <n v="1.9778004535147384"/>
    <n v="2.079547289504037"/>
    <n v="830.67619047619019"/>
    <n v="707.04607843137262"/>
    <m/>
    <m/>
    <n v="0"/>
    <n v="0"/>
    <m/>
    <m/>
    <n v="0"/>
    <n v="0"/>
    <m/>
    <m/>
    <n v="0"/>
    <n v="0"/>
    <n v="0"/>
    <n v="0"/>
    <n v="0"/>
    <n v="0"/>
    <m/>
    <m/>
    <n v="0"/>
    <n v="0"/>
    <m/>
    <m/>
    <n v="0"/>
    <n v="0"/>
    <m/>
    <m/>
    <n v="0"/>
    <n v="0"/>
    <n v="275"/>
    <n v="252"/>
    <n v="0"/>
    <n v="0"/>
    <n v="449.76653439153307"/>
    <n v="504.92365753119486"/>
    <s v=""/>
    <s v=""/>
    <n v="296"/>
    <n v="163"/>
    <n v="22"/>
    <n v="0"/>
    <n v="671.52341269841349"/>
    <n v="315.0547125668445"/>
    <n v="814"/>
    <n v="0"/>
    <n v="571"/>
    <n v="415"/>
    <n v="22"/>
    <n v="0"/>
    <n v="1121.2899470899465"/>
    <n v="819.97837009803936"/>
    <n v="814"/>
    <s v=""/>
    <n v="0"/>
    <n v="0"/>
    <n v="0"/>
    <n v="0"/>
    <s v=""/>
    <s v=""/>
    <s v=""/>
    <s v=""/>
    <n v="1121.2899470899465"/>
    <n v="819.97837009803936"/>
    <n v="814"/>
    <s v=""/>
  </r>
  <r>
    <x v="9"/>
    <s v="Western Piedmont Community College "/>
    <s v="Reclassified: Met the criteria for Two-Year 3 in 2015-16, 2016-17, and 2017-18."/>
    <n v="199908"/>
    <x v="9"/>
    <n v="286"/>
    <n v="276"/>
    <n v="14"/>
    <n v="2"/>
    <n v="272"/>
    <n v="274"/>
    <m/>
    <m/>
    <n v="272"/>
    <n v="274"/>
    <n v="23"/>
    <n v="0"/>
    <n v="5"/>
    <n v="10"/>
    <n v="0"/>
    <n v="0"/>
    <n v="5"/>
    <n v="10"/>
    <n v="0"/>
    <n v="0"/>
    <m/>
    <m/>
    <n v="0"/>
    <n v="0"/>
    <n v="10"/>
    <n v="20"/>
    <n v="0"/>
    <n v="0"/>
    <n v="1.86666666666667"/>
    <n v="0.95"/>
    <n v="9.3333333333333499"/>
    <n v="9.5"/>
    <n v="3.4333333333333398"/>
    <n v="1.25"/>
    <n v="17.1666666666667"/>
    <n v="12.5"/>
    <m/>
    <m/>
    <n v="0"/>
    <n v="0"/>
    <n v="2.6500000000000048"/>
    <n v="1.1000000000000001"/>
    <n v="26.50000000000005"/>
    <n v="22"/>
    <m/>
    <m/>
    <n v="0"/>
    <n v="0"/>
    <m/>
    <m/>
    <n v="0"/>
    <n v="0"/>
    <m/>
    <m/>
    <n v="0"/>
    <n v="0"/>
    <n v="0"/>
    <n v="0"/>
    <n v="0"/>
    <n v="0"/>
    <n v="30"/>
    <n v="23"/>
    <n v="0"/>
    <n v="0"/>
    <n v="23"/>
    <n v="20"/>
    <n v="23"/>
    <n v="0"/>
    <m/>
    <m/>
    <n v="0"/>
    <n v="0"/>
    <n v="53"/>
    <n v="43"/>
    <n v="53"/>
    <n v="0"/>
    <n v="1.39622641509434"/>
    <n v="1.2945736434108499"/>
    <n v="41.8867924528302"/>
    <n v="29.775193798449546"/>
    <n v="1.3647798742138399"/>
    <n v="1.71317829457364"/>
    <n v="31.389937106918318"/>
    <n v="34.263565891472801"/>
    <m/>
    <m/>
    <n v="0"/>
    <n v="0"/>
    <n v="1.382579803014123"/>
    <n v="1.4892734811609847"/>
    <n v="73.276729559748517"/>
    <n v="64.038759689922344"/>
    <m/>
    <m/>
    <n v="0"/>
    <n v="0"/>
    <n v="25"/>
    <m/>
    <n v="575"/>
    <n v="0"/>
    <m/>
    <m/>
    <n v="0"/>
    <n v="0"/>
    <n v="10.849056603773585"/>
    <n v="0"/>
    <n v="575"/>
    <n v="0"/>
    <n v="63"/>
    <n v="63"/>
    <n v="53"/>
    <n v="0"/>
    <n v="1.5837576120595009"/>
    <n v="1.3656945982527355"/>
    <n v="99.77672955974856"/>
    <n v="86.038759689922344"/>
    <n v="10.849056603773585"/>
    <n v="0"/>
    <n v="575"/>
    <n v="0"/>
    <n v="131"/>
    <n v="138"/>
    <n v="0"/>
    <n v="0"/>
    <n v="78"/>
    <n v="73"/>
    <n v="0"/>
    <n v="0"/>
    <m/>
    <m/>
    <n v="0"/>
    <n v="0"/>
    <n v="209"/>
    <n v="211"/>
    <n v="0"/>
    <n v="0"/>
    <n v="1.97288676236045"/>
    <n v="2.0347551342812"/>
    <n v="258.44816586921894"/>
    <n v="280.79620853080559"/>
    <n v="1.8165869218500801"/>
    <n v="1.5892575039494501"/>
    <n v="141.69377990430624"/>
    <n v="116.01579778830985"/>
    <m/>
    <m/>
    <n v="0"/>
    <n v="0"/>
    <n v="1.9145547644666279"/>
    <n v="1.880625622365476"/>
    <n v="400.14194577352521"/>
    <n v="396.81200631911543"/>
    <m/>
    <m/>
    <n v="0"/>
    <n v="0"/>
    <m/>
    <m/>
    <n v="0"/>
    <n v="0"/>
    <m/>
    <m/>
    <n v="0"/>
    <n v="0"/>
    <n v="0"/>
    <n v="0"/>
    <n v="0"/>
    <n v="0"/>
    <m/>
    <m/>
    <n v="0"/>
    <n v="0"/>
    <m/>
    <m/>
    <n v="0"/>
    <n v="0"/>
    <m/>
    <m/>
    <n v="0"/>
    <n v="0"/>
    <n v="166"/>
    <n v="171"/>
    <n v="0"/>
    <n v="0"/>
    <n v="309.66829165538252"/>
    <n v="320.07140232925514"/>
    <s v=""/>
    <s v=""/>
    <n v="106"/>
    <n v="103"/>
    <n v="23"/>
    <n v="0"/>
    <n v="190.25038367789125"/>
    <n v="162.77936367978265"/>
    <n v="575"/>
    <n v="0"/>
    <n v="272"/>
    <n v="274"/>
    <n v="23"/>
    <n v="0"/>
    <n v="499.91867533327377"/>
    <n v="482.85076600903778"/>
    <n v="575"/>
    <s v=""/>
    <n v="0"/>
    <n v="0"/>
    <n v="0"/>
    <n v="0"/>
    <s v=""/>
    <s v=""/>
    <s v=""/>
    <s v=""/>
    <n v="499.91867533327377"/>
    <n v="482.85076600903778"/>
    <n v="575"/>
    <s v=""/>
  </r>
  <r>
    <x v="9"/>
    <s v="Wilkes Community College "/>
    <m/>
    <n v="199926"/>
    <x v="8"/>
    <n v="396"/>
    <n v="367"/>
    <n v="28"/>
    <n v="12"/>
    <n v="368"/>
    <n v="355"/>
    <m/>
    <m/>
    <n v="368"/>
    <n v="355"/>
    <n v="8"/>
    <n v="0"/>
    <n v="4"/>
    <n v="2"/>
    <n v="0"/>
    <n v="0"/>
    <n v="11"/>
    <n v="4"/>
    <n v="0"/>
    <n v="0"/>
    <m/>
    <m/>
    <n v="0"/>
    <n v="0"/>
    <n v="15"/>
    <n v="6"/>
    <n v="0"/>
    <n v="0"/>
    <n v="0.95555555555555505"/>
    <n v="0.77777777777777801"/>
    <n v="3.8222222222222202"/>
    <n v="1.555555555555556"/>
    <n v="3.1777777777777798"/>
    <n v="3.7777777777777799"/>
    <n v="34.955555555555577"/>
    <n v="15.11111111111112"/>
    <m/>
    <m/>
    <n v="0"/>
    <n v="0"/>
    <n v="2.5851851851851868"/>
    <n v="2.777777777777779"/>
    <n v="38.7777777777778"/>
    <n v="16.666666666666675"/>
    <m/>
    <m/>
    <n v="0"/>
    <n v="0"/>
    <m/>
    <m/>
    <n v="0"/>
    <n v="0"/>
    <m/>
    <m/>
    <n v="0"/>
    <n v="0"/>
    <n v="0"/>
    <n v="0"/>
    <n v="0"/>
    <n v="0"/>
    <n v="17"/>
    <n v="11"/>
    <n v="0"/>
    <n v="0"/>
    <n v="8"/>
    <n v="15"/>
    <n v="8"/>
    <n v="0"/>
    <m/>
    <m/>
    <n v="0"/>
    <n v="0"/>
    <n v="25"/>
    <n v="26"/>
    <n v="25"/>
    <n v="0"/>
    <n v="1.93333333333333"/>
    <n v="0.76923076923076905"/>
    <n v="32.86666666666661"/>
    <n v="8.4615384615384599"/>
    <n v="0.8"/>
    <n v="1.20512820512821"/>
    <n v="6.4"/>
    <n v="18.076923076923148"/>
    <m/>
    <m/>
    <n v="0"/>
    <n v="0"/>
    <n v="1.5706666666666644"/>
    <n v="1.0207100591716003"/>
    <n v="39.266666666666609"/>
    <n v="26.538461538461608"/>
    <m/>
    <m/>
    <n v="0"/>
    <n v="0"/>
    <n v="9"/>
    <m/>
    <n v="72"/>
    <n v="0"/>
    <m/>
    <m/>
    <n v="0"/>
    <n v="0"/>
    <n v="2.88"/>
    <n v="0"/>
    <n v="72"/>
    <n v="0"/>
    <n v="40"/>
    <n v="32"/>
    <n v="25"/>
    <n v="0"/>
    <n v="1.9511111111111101"/>
    <n v="1.3501602564102588"/>
    <n v="78.044444444444409"/>
    <n v="43.205128205128283"/>
    <n v="2.88"/>
    <n v="0"/>
    <n v="72"/>
    <n v="0"/>
    <n v="171"/>
    <n v="194"/>
    <n v="0"/>
    <n v="0"/>
    <n v="157"/>
    <n v="129"/>
    <n v="0"/>
    <n v="0"/>
    <m/>
    <m/>
    <n v="0"/>
    <n v="0"/>
    <n v="328"/>
    <n v="323"/>
    <n v="0"/>
    <n v="0"/>
    <n v="1.9491869918699201"/>
    <n v="2.1341589267285901"/>
    <n v="333.31097560975633"/>
    <n v="414.02683178534647"/>
    <n v="2.45528455284553"/>
    <n v="1.9391124871001"/>
    <n v="385.47967479674821"/>
    <n v="250.14551083591289"/>
    <m/>
    <m/>
    <n v="0"/>
    <n v="0"/>
    <n v="2.1914349097759285"/>
    <n v="2.0562611226664376"/>
    <n v="718.79065040650448"/>
    <n v="664.1723426212593"/>
    <m/>
    <m/>
    <n v="0"/>
    <n v="0"/>
    <m/>
    <m/>
    <n v="0"/>
    <n v="0"/>
    <m/>
    <m/>
    <n v="0"/>
    <n v="0"/>
    <n v="0"/>
    <n v="0"/>
    <n v="0"/>
    <n v="0"/>
    <m/>
    <m/>
    <n v="0"/>
    <n v="0"/>
    <m/>
    <m/>
    <n v="0"/>
    <n v="0"/>
    <m/>
    <m/>
    <n v="0"/>
    <n v="0"/>
    <n v="192"/>
    <n v="207"/>
    <n v="0"/>
    <n v="0"/>
    <n v="369.99986449864514"/>
    <n v="424.04392580244047"/>
    <s v=""/>
    <s v=""/>
    <n v="176"/>
    <n v="148"/>
    <n v="8"/>
    <n v="0"/>
    <n v="426.83523035230377"/>
    <n v="283.33354502394718"/>
    <n v="72"/>
    <n v="0"/>
    <n v="368"/>
    <n v="355"/>
    <n v="8"/>
    <n v="0"/>
    <n v="796.83509485094896"/>
    <n v="707.37747082638771"/>
    <n v="72"/>
    <s v=""/>
    <n v="0"/>
    <n v="0"/>
    <n v="0"/>
    <n v="0"/>
    <s v=""/>
    <s v=""/>
    <s v=""/>
    <s v=""/>
    <n v="796.83509485094885"/>
    <n v="707.37747082638759"/>
    <n v="72"/>
    <s v=""/>
  </r>
  <r>
    <x v="9"/>
    <s v="Wilson Community College"/>
    <m/>
    <n v="199953"/>
    <x v="9"/>
    <n v="247"/>
    <n v="261"/>
    <n v="20"/>
    <n v="4"/>
    <n v="227"/>
    <n v="257"/>
    <m/>
    <m/>
    <n v="227"/>
    <n v="257"/>
    <n v="24"/>
    <n v="0"/>
    <n v="5"/>
    <n v="2"/>
    <n v="0"/>
    <n v="0"/>
    <n v="22"/>
    <n v="45"/>
    <n v="0"/>
    <n v="0"/>
    <m/>
    <m/>
    <n v="0"/>
    <n v="0"/>
    <n v="27"/>
    <n v="47"/>
    <n v="0"/>
    <n v="0"/>
    <n v="0.24691358024691401"/>
    <n v="4.9645390070922002E-2"/>
    <n v="1.2345679012345701"/>
    <n v="9.9290780141844004E-2"/>
    <n v="2.3580246913580298"/>
    <n v="3.4964539007092199"/>
    <n v="51.876543209876658"/>
    <n v="157.34042553191489"/>
    <m/>
    <m/>
    <n v="0"/>
    <n v="0"/>
    <n v="1.9670781893004159"/>
    <n v="3.3497811981288668"/>
    <n v="53.111111111111228"/>
    <n v="157.43971631205673"/>
    <m/>
    <m/>
    <n v="0"/>
    <n v="0"/>
    <m/>
    <m/>
    <n v="0"/>
    <n v="0"/>
    <m/>
    <m/>
    <n v="0"/>
    <n v="0"/>
    <n v="0"/>
    <n v="0"/>
    <n v="0"/>
    <n v="0"/>
    <n v="21"/>
    <n v="30"/>
    <n v="0"/>
    <n v="0"/>
    <n v="24"/>
    <n v="30"/>
    <n v="24"/>
    <n v="0"/>
    <m/>
    <m/>
    <n v="0"/>
    <n v="0"/>
    <n v="45"/>
    <n v="60"/>
    <n v="45"/>
    <n v="0"/>
    <n v="1.12592592592593"/>
    <n v="1.56111111111111"/>
    <n v="23.644444444444531"/>
    <n v="46.8333333333333"/>
    <n v="1.92592592592593"/>
    <n v="1.57222222222222"/>
    <n v="46.222222222222321"/>
    <n v="47.1666666666666"/>
    <m/>
    <m/>
    <n v="0"/>
    <n v="0"/>
    <n v="1.5525925925925965"/>
    <n v="1.5666666666666651"/>
    <n v="69.866666666666845"/>
    <n v="93.999999999999901"/>
    <m/>
    <m/>
    <n v="0"/>
    <n v="0"/>
    <n v="27"/>
    <m/>
    <n v="648"/>
    <n v="0"/>
    <m/>
    <m/>
    <n v="0"/>
    <n v="0"/>
    <n v="14.4"/>
    <n v="0"/>
    <n v="648"/>
    <n v="0"/>
    <n v="72"/>
    <n v="107"/>
    <n v="45"/>
    <n v="0"/>
    <n v="1.7080246913580288"/>
    <n v="2.3499038907668846"/>
    <n v="122.97777777777807"/>
    <n v="251.43971631205665"/>
    <n v="14.4"/>
    <n v="0"/>
    <n v="648"/>
    <n v="0"/>
    <n v="92"/>
    <n v="88"/>
    <n v="0"/>
    <n v="0"/>
    <n v="63"/>
    <n v="62"/>
    <n v="0"/>
    <n v="0"/>
    <m/>
    <m/>
    <n v="0"/>
    <n v="0"/>
    <n v="155"/>
    <n v="150"/>
    <n v="0"/>
    <n v="0"/>
    <n v="1.6989247311828"/>
    <n v="2.1577777777777798"/>
    <n v="156.30107526881758"/>
    <n v="189.88444444444463"/>
    <n v="2.3612903225806399"/>
    <n v="2.1755555555555501"/>
    <n v="148.76129032258032"/>
    <n v="134.88444444444411"/>
    <m/>
    <m/>
    <n v="0"/>
    <n v="0"/>
    <n v="1.9681442941380509"/>
    <n v="2.165125925925925"/>
    <n v="305.06236559139791"/>
    <n v="324.76888888888874"/>
    <m/>
    <m/>
    <n v="0"/>
    <n v="0"/>
    <m/>
    <m/>
    <n v="0"/>
    <n v="0"/>
    <m/>
    <m/>
    <n v="0"/>
    <n v="0"/>
    <n v="0"/>
    <n v="0"/>
    <n v="0"/>
    <n v="0"/>
    <m/>
    <m/>
    <n v="0"/>
    <n v="0"/>
    <m/>
    <m/>
    <n v="0"/>
    <n v="0"/>
    <m/>
    <m/>
    <n v="0"/>
    <n v="0"/>
    <n v="118"/>
    <n v="120"/>
    <n v="0"/>
    <n v="0"/>
    <n v="181.1800876144967"/>
    <n v="236.81706855791975"/>
    <s v=""/>
    <s v=""/>
    <n v="109"/>
    <n v="137"/>
    <n v="24"/>
    <n v="0"/>
    <n v="246.86005575467931"/>
    <n v="339.39153664302557"/>
    <n v="648"/>
    <n v="0"/>
    <n v="227"/>
    <n v="257"/>
    <n v="24"/>
    <n v="0"/>
    <n v="428.04014336917601"/>
    <n v="576.20860520094539"/>
    <n v="648"/>
    <s v=""/>
    <n v="0"/>
    <n v="0"/>
    <n v="0"/>
    <n v="0"/>
    <s v=""/>
    <s v=""/>
    <s v=""/>
    <s v=""/>
    <n v="428.04014336917601"/>
    <n v="576.20860520094539"/>
    <n v="648"/>
    <s v=""/>
  </r>
  <r>
    <x v="10"/>
    <s v="Oklahoma State University Main Campus"/>
    <m/>
    <n v="207388"/>
    <x v="1"/>
    <n v="4343"/>
    <n v="4525"/>
    <n v="95"/>
    <n v="111"/>
    <n v="4248"/>
    <n v="4414"/>
    <n v="120"/>
    <n v="120"/>
    <n v="4248"/>
    <n v="4414"/>
    <n v="0"/>
    <m/>
    <n v="770"/>
    <n v="800"/>
    <n v="0"/>
    <n v="0"/>
    <n v="106"/>
    <n v="112"/>
    <n v="0"/>
    <n v="0"/>
    <n v="0"/>
    <n v="0"/>
    <n v="0"/>
    <n v="0"/>
    <n v="876"/>
    <n v="912"/>
    <n v="0"/>
    <n v="0"/>
    <n v="4.29"/>
    <n v="4"/>
    <n v="3303.3"/>
    <n v="3200"/>
    <n v="4.2"/>
    <n v="4"/>
    <n v="445.20000000000005"/>
    <n v="448"/>
    <m/>
    <m/>
    <n v="0"/>
    <n v="0"/>
    <n v="4.279109589041096"/>
    <n v="4"/>
    <n v="3748.5"/>
    <n v="3648"/>
    <m/>
    <m/>
    <n v="0"/>
    <n v="0"/>
    <m/>
    <m/>
    <n v="0"/>
    <n v="0"/>
    <m/>
    <m/>
    <n v="0"/>
    <n v="0"/>
    <n v="0"/>
    <n v="0"/>
    <n v="0"/>
    <n v="0"/>
    <n v="1922"/>
    <n v="2006"/>
    <n v="0"/>
    <n v="0"/>
    <n v="75"/>
    <n v="74"/>
    <n v="0"/>
    <n v="0"/>
    <n v="0"/>
    <n v="0"/>
    <n v="0"/>
    <n v="0"/>
    <n v="1997"/>
    <n v="2080"/>
    <n v="0"/>
    <n v="0"/>
    <n v="4.72"/>
    <n v="5"/>
    <n v="9071.84"/>
    <n v="10030"/>
    <n v="5.19"/>
    <n v="6"/>
    <n v="389.25000000000006"/>
    <n v="444"/>
    <m/>
    <m/>
    <n v="0"/>
    <n v="0"/>
    <n v="4.7376514772158238"/>
    <n v="5.0355769230769232"/>
    <n v="9461.09"/>
    <n v="10474"/>
    <m/>
    <m/>
    <n v="0"/>
    <n v="0"/>
    <m/>
    <m/>
    <n v="0"/>
    <n v="0"/>
    <m/>
    <m/>
    <n v="0"/>
    <n v="0"/>
    <n v="0"/>
    <n v="0"/>
    <n v="0"/>
    <n v="0"/>
    <n v="2873"/>
    <n v="2992"/>
    <n v="0"/>
    <n v="0"/>
    <n v="4.5978384963452834"/>
    <n v="4.7199197860962565"/>
    <n v="13209.59"/>
    <n v="14122"/>
    <n v="0"/>
    <n v="0"/>
    <n v="0"/>
    <n v="0"/>
    <n v="910"/>
    <n v="940"/>
    <n v="0"/>
    <n v="0"/>
    <n v="400"/>
    <n v="417"/>
    <n v="0"/>
    <n v="0"/>
    <m/>
    <m/>
    <n v="0"/>
    <n v="0"/>
    <n v="1310"/>
    <n v="1357"/>
    <n v="0"/>
    <n v="0"/>
    <n v="3.47"/>
    <n v="3"/>
    <n v="3157.7000000000003"/>
    <n v="2820"/>
    <n v="4.57"/>
    <n v="5"/>
    <n v="1828"/>
    <n v="2085"/>
    <m/>
    <m/>
    <n v="0"/>
    <n v="0"/>
    <n v="3.8058778625954206"/>
    <n v="3.6145910095799558"/>
    <n v="4985.7000000000007"/>
    <n v="4905"/>
    <m/>
    <m/>
    <n v="0"/>
    <n v="0"/>
    <m/>
    <m/>
    <n v="0"/>
    <n v="0"/>
    <m/>
    <m/>
    <n v="0"/>
    <n v="0"/>
    <n v="0"/>
    <n v="0"/>
    <n v="0"/>
    <n v="0"/>
    <n v="65"/>
    <n v="65"/>
    <n v="0"/>
    <n v="0"/>
    <m/>
    <m/>
    <n v="0"/>
    <n v="0"/>
    <m/>
    <m/>
    <n v="0"/>
    <n v="0"/>
    <n v="3602"/>
    <n v="3746"/>
    <n v="0"/>
    <n v="0"/>
    <n v="15532.84"/>
    <n v="16050"/>
    <s v=""/>
    <s v=""/>
    <n v="581"/>
    <n v="603"/>
    <n v="0"/>
    <n v="0"/>
    <n v="2662.45"/>
    <n v="2977"/>
    <n v="0"/>
    <n v="0"/>
    <n v="4183"/>
    <n v="4349"/>
    <n v="0"/>
    <n v="0"/>
    <n v="18195.29"/>
    <n v="19027"/>
    <s v=""/>
    <s v=""/>
    <n v="0"/>
    <n v="0"/>
    <n v="0"/>
    <n v="0"/>
    <s v=""/>
    <s v=""/>
    <s v=""/>
    <s v=""/>
    <n v="18195.29"/>
    <n v="19027"/>
    <s v=""/>
    <s v=""/>
  </r>
  <r>
    <x v="10"/>
    <s v="University of Oklahoma Norman Campus"/>
    <m/>
    <n v="207500"/>
    <x v="1"/>
    <n v="4612"/>
    <n v="4641"/>
    <n v="98"/>
    <n v="75"/>
    <n v="4514"/>
    <n v="4566"/>
    <n v="120"/>
    <n v="120"/>
    <n v="4514"/>
    <n v="4566"/>
    <n v="0"/>
    <m/>
    <n v="665"/>
    <n v="683"/>
    <n v="0"/>
    <n v="0"/>
    <n v="61"/>
    <n v="68"/>
    <n v="0"/>
    <n v="0"/>
    <n v="0"/>
    <n v="0"/>
    <n v="0"/>
    <n v="0"/>
    <n v="726"/>
    <n v="751"/>
    <n v="0"/>
    <n v="0"/>
    <n v="4.37"/>
    <n v="4"/>
    <n v="2906.05"/>
    <n v="2732"/>
    <n v="4.63"/>
    <n v="5"/>
    <n v="282.43"/>
    <n v="340"/>
    <m/>
    <m/>
    <n v="0"/>
    <n v="0"/>
    <n v="4.3918457300275486"/>
    <n v="4.0905459387483356"/>
    <n v="3188.4800000000005"/>
    <n v="3072"/>
    <m/>
    <m/>
    <n v="0"/>
    <n v="0"/>
    <m/>
    <m/>
    <n v="0"/>
    <n v="0"/>
    <m/>
    <m/>
    <n v="0"/>
    <n v="0"/>
    <n v="0"/>
    <n v="0"/>
    <n v="0"/>
    <n v="0"/>
    <n v="2274"/>
    <n v="2264"/>
    <n v="0"/>
    <n v="0"/>
    <n v="49"/>
    <n v="56"/>
    <n v="0"/>
    <n v="0"/>
    <n v="0"/>
    <n v="0"/>
    <n v="0"/>
    <n v="0"/>
    <n v="2323"/>
    <n v="2320"/>
    <n v="0"/>
    <n v="0"/>
    <n v="4.87"/>
    <n v="5"/>
    <n v="11074.380000000001"/>
    <n v="11320"/>
    <n v="5.68"/>
    <n v="6"/>
    <n v="278.32"/>
    <n v="336"/>
    <m/>
    <m/>
    <n v="0"/>
    <n v="0"/>
    <n v="4.8870856650882484"/>
    <n v="5.0241379310344829"/>
    <n v="11352.7"/>
    <n v="11656"/>
    <m/>
    <m/>
    <n v="0"/>
    <n v="0"/>
    <m/>
    <m/>
    <n v="0"/>
    <n v="0"/>
    <m/>
    <m/>
    <n v="0"/>
    <n v="0"/>
    <n v="0"/>
    <n v="0"/>
    <n v="0"/>
    <n v="0"/>
    <n v="3049"/>
    <n v="3071"/>
    <n v="0"/>
    <n v="0"/>
    <n v="4.7691636602164644"/>
    <n v="4.7958319765548678"/>
    <n v="14541.18"/>
    <n v="14727.999999999998"/>
    <n v="0"/>
    <n v="0"/>
    <n v="0"/>
    <n v="0"/>
    <n v="976"/>
    <n v="992"/>
    <n v="0"/>
    <n v="0"/>
    <n v="451"/>
    <n v="460"/>
    <n v="0"/>
    <n v="0"/>
    <m/>
    <m/>
    <n v="0"/>
    <n v="0"/>
    <n v="1427"/>
    <n v="1452"/>
    <n v="0"/>
    <n v="0"/>
    <n v="3.48"/>
    <n v="3"/>
    <n v="3396.48"/>
    <n v="2976"/>
    <n v="4.3600000000000003"/>
    <n v="4"/>
    <n v="1966.3600000000001"/>
    <n v="1840"/>
    <m/>
    <m/>
    <n v="0"/>
    <n v="0"/>
    <n v="3.7581219341275403"/>
    <n v="3.3168044077134988"/>
    <n v="5362.84"/>
    <n v="4816"/>
    <m/>
    <m/>
    <n v="0"/>
    <n v="0"/>
    <m/>
    <m/>
    <n v="0"/>
    <n v="0"/>
    <m/>
    <m/>
    <n v="0"/>
    <n v="0"/>
    <n v="0"/>
    <n v="0"/>
    <n v="0"/>
    <n v="0"/>
    <n v="38"/>
    <n v="43"/>
    <n v="0"/>
    <n v="0"/>
    <m/>
    <m/>
    <n v="0"/>
    <n v="0"/>
    <m/>
    <m/>
    <n v="0"/>
    <n v="0"/>
    <n v="3915"/>
    <n v="3939"/>
    <n v="0"/>
    <n v="0"/>
    <n v="17376.91"/>
    <n v="17028"/>
    <s v=""/>
    <s v=""/>
    <n v="561"/>
    <n v="584"/>
    <n v="0"/>
    <n v="0"/>
    <n v="2527.11"/>
    <n v="2516"/>
    <n v="0"/>
    <n v="0"/>
    <n v="4476"/>
    <n v="4523"/>
    <n v="0"/>
    <n v="0"/>
    <n v="19904.02"/>
    <n v="19544"/>
    <s v=""/>
    <s v=""/>
    <n v="0"/>
    <n v="0"/>
    <n v="0"/>
    <n v="0"/>
    <s v=""/>
    <s v=""/>
    <s v=""/>
    <s v=""/>
    <n v="19904.02"/>
    <n v="19544"/>
    <s v=""/>
    <s v=""/>
  </r>
  <r>
    <x v="10"/>
    <s v="Northeastern State University"/>
    <m/>
    <n v="207263"/>
    <x v="3"/>
    <n v="1372"/>
    <n v="1370"/>
    <n v="12"/>
    <n v="5"/>
    <n v="1360"/>
    <n v="1365"/>
    <n v="120"/>
    <n v="120"/>
    <n v="1360"/>
    <n v="1365"/>
    <n v="0"/>
    <m/>
    <n v="198"/>
    <n v="201"/>
    <n v="0"/>
    <n v="0"/>
    <n v="44"/>
    <n v="44"/>
    <n v="0"/>
    <n v="0"/>
    <n v="0"/>
    <n v="0"/>
    <n v="0"/>
    <n v="0"/>
    <n v="242"/>
    <n v="245"/>
    <n v="0"/>
    <n v="0"/>
    <n v="3.86"/>
    <n v="4"/>
    <n v="764.28"/>
    <n v="804"/>
    <n v="3.77"/>
    <n v="4"/>
    <n v="165.88"/>
    <n v="176"/>
    <m/>
    <m/>
    <n v="0"/>
    <n v="0"/>
    <n v="3.8436363636363633"/>
    <n v="4"/>
    <n v="930.16"/>
    <n v="980"/>
    <m/>
    <m/>
    <n v="0"/>
    <n v="0"/>
    <m/>
    <m/>
    <n v="0"/>
    <n v="0"/>
    <m/>
    <m/>
    <n v="0"/>
    <n v="0"/>
    <n v="0"/>
    <n v="0"/>
    <n v="0"/>
    <n v="0"/>
    <n v="282"/>
    <n v="286"/>
    <n v="0"/>
    <n v="0"/>
    <n v="22"/>
    <n v="25"/>
    <n v="0"/>
    <n v="0"/>
    <n v="0"/>
    <n v="0"/>
    <n v="0"/>
    <n v="0"/>
    <n v="304"/>
    <n v="311"/>
    <n v="0"/>
    <n v="0"/>
    <n v="6.12"/>
    <n v="6"/>
    <n v="1725.84"/>
    <n v="1716"/>
    <n v="7.48"/>
    <n v="7"/>
    <n v="164.56"/>
    <n v="175"/>
    <m/>
    <m/>
    <n v="0"/>
    <n v="0"/>
    <n v="6.2184210526315784"/>
    <n v="6.080385852090032"/>
    <n v="1890.3999999999999"/>
    <n v="1891"/>
    <m/>
    <m/>
    <n v="0"/>
    <n v="0"/>
    <m/>
    <m/>
    <n v="0"/>
    <n v="0"/>
    <m/>
    <m/>
    <n v="0"/>
    <n v="0"/>
    <n v="0"/>
    <n v="0"/>
    <n v="0"/>
    <n v="0"/>
    <n v="546"/>
    <n v="556"/>
    <n v="0"/>
    <n v="0"/>
    <n v="5.165860805860806"/>
    <n v="5.1636690647482011"/>
    <n v="2820.56"/>
    <n v="2871"/>
    <n v="0"/>
    <n v="0"/>
    <n v="0"/>
    <n v="0"/>
    <n v="476"/>
    <n v="480"/>
    <n v="0"/>
    <n v="0"/>
    <n v="308"/>
    <n v="301"/>
    <n v="0"/>
    <n v="0"/>
    <m/>
    <m/>
    <n v="0"/>
    <n v="0"/>
    <n v="784"/>
    <n v="781"/>
    <n v="0"/>
    <n v="0"/>
    <n v="3.62"/>
    <n v="4"/>
    <n v="1723.1200000000001"/>
    <n v="1920"/>
    <n v="4.45"/>
    <n v="4"/>
    <n v="1370.6000000000001"/>
    <n v="1204"/>
    <m/>
    <m/>
    <n v="0"/>
    <n v="0"/>
    <n v="3.9460714285714289"/>
    <n v="4"/>
    <n v="3093.7200000000003"/>
    <n v="3124"/>
    <m/>
    <m/>
    <n v="0"/>
    <n v="0"/>
    <m/>
    <m/>
    <n v="0"/>
    <n v="0"/>
    <m/>
    <m/>
    <n v="0"/>
    <n v="0"/>
    <n v="0"/>
    <n v="0"/>
    <n v="0"/>
    <n v="0"/>
    <n v="30"/>
    <n v="28"/>
    <n v="0"/>
    <n v="0"/>
    <m/>
    <m/>
    <n v="0"/>
    <n v="0"/>
    <m/>
    <m/>
    <n v="0"/>
    <n v="0"/>
    <n v="956"/>
    <n v="967"/>
    <n v="0"/>
    <n v="0"/>
    <n v="4213.24"/>
    <n v="4440"/>
    <s v=""/>
    <s v=""/>
    <n v="374"/>
    <n v="370"/>
    <n v="0"/>
    <n v="0"/>
    <n v="1701.0400000000002"/>
    <n v="1555"/>
    <n v="0"/>
    <n v="0"/>
    <n v="1330"/>
    <n v="1337"/>
    <n v="0"/>
    <n v="0"/>
    <n v="5914.28"/>
    <n v="5995"/>
    <s v=""/>
    <s v=""/>
    <n v="0"/>
    <n v="0"/>
    <n v="0"/>
    <n v="0"/>
    <s v=""/>
    <s v=""/>
    <s v=""/>
    <s v=""/>
    <n v="5914.2800000000007"/>
    <n v="5995"/>
    <s v=""/>
    <s v=""/>
  </r>
  <r>
    <x v="10"/>
    <s v="University of Central Oklahoma"/>
    <m/>
    <n v="206941"/>
    <x v="3"/>
    <n v="2596"/>
    <n v="2624"/>
    <n v="96"/>
    <n v="149"/>
    <n v="2500"/>
    <n v="2475"/>
    <n v="120"/>
    <n v="120"/>
    <n v="2500"/>
    <n v="2475"/>
    <n v="0"/>
    <m/>
    <n v="348"/>
    <n v="338"/>
    <n v="0"/>
    <n v="0"/>
    <n v="117"/>
    <n v="110"/>
    <n v="0"/>
    <n v="0"/>
    <n v="0"/>
    <n v="0"/>
    <n v="0"/>
    <n v="0"/>
    <n v="465"/>
    <n v="448"/>
    <n v="0"/>
    <n v="0"/>
    <n v="4.4800000000000004"/>
    <n v="4"/>
    <n v="1559.0400000000002"/>
    <n v="1352"/>
    <n v="4.24"/>
    <n v="4"/>
    <n v="496.08000000000004"/>
    <n v="440"/>
    <m/>
    <m/>
    <n v="0"/>
    <n v="0"/>
    <n v="4.4196129032258069"/>
    <n v="4"/>
    <n v="2055.1200000000003"/>
    <n v="1792"/>
    <m/>
    <m/>
    <n v="0"/>
    <n v="0"/>
    <m/>
    <m/>
    <n v="0"/>
    <n v="0"/>
    <m/>
    <m/>
    <n v="0"/>
    <n v="0"/>
    <n v="0"/>
    <n v="0"/>
    <n v="0"/>
    <n v="0"/>
    <n v="732"/>
    <n v="720"/>
    <n v="0"/>
    <n v="0"/>
    <n v="156"/>
    <n v="146"/>
    <n v="0"/>
    <n v="0"/>
    <n v="0"/>
    <n v="0"/>
    <n v="0"/>
    <n v="0"/>
    <n v="888"/>
    <n v="866"/>
    <n v="0"/>
    <n v="0"/>
    <n v="5.42"/>
    <n v="5"/>
    <n v="3967.44"/>
    <n v="3600"/>
    <n v="6.3"/>
    <n v="6"/>
    <n v="982.8"/>
    <n v="876"/>
    <m/>
    <m/>
    <n v="0"/>
    <n v="0"/>
    <n v="5.5745945945945943"/>
    <n v="5.1685912240184759"/>
    <n v="4950.24"/>
    <n v="4476"/>
    <m/>
    <m/>
    <n v="0"/>
    <n v="0"/>
    <m/>
    <m/>
    <n v="0"/>
    <n v="0"/>
    <m/>
    <m/>
    <n v="0"/>
    <n v="0"/>
    <n v="0"/>
    <n v="0"/>
    <n v="0"/>
    <n v="0"/>
    <n v="1353"/>
    <n v="1314"/>
    <n v="0"/>
    <n v="0"/>
    <n v="5.177649667405765"/>
    <n v="4.7701674277016739"/>
    <n v="7005.36"/>
    <n v="6267.9999999999991"/>
    <n v="0"/>
    <n v="0"/>
    <n v="0"/>
    <n v="0"/>
    <n v="599"/>
    <n v="584"/>
    <n v="0"/>
    <n v="0"/>
    <n v="503"/>
    <n v="530"/>
    <n v="0"/>
    <n v="0"/>
    <m/>
    <m/>
    <n v="0"/>
    <n v="0"/>
    <n v="1102"/>
    <n v="1114"/>
    <n v="0"/>
    <n v="0"/>
    <n v="3.98"/>
    <n v="4"/>
    <n v="2384.02"/>
    <n v="2336"/>
    <n v="4.7699999999999996"/>
    <n v="5"/>
    <n v="2399.31"/>
    <n v="2650"/>
    <m/>
    <m/>
    <n v="0"/>
    <n v="0"/>
    <n v="4.3405898366606168"/>
    <n v="4.4757630161579893"/>
    <n v="4783.33"/>
    <n v="4986"/>
    <m/>
    <m/>
    <n v="0"/>
    <n v="0"/>
    <m/>
    <m/>
    <n v="0"/>
    <n v="0"/>
    <m/>
    <m/>
    <n v="0"/>
    <n v="0"/>
    <n v="0"/>
    <n v="0"/>
    <n v="0"/>
    <n v="0"/>
    <n v="45"/>
    <n v="47"/>
    <n v="0"/>
    <n v="0"/>
    <m/>
    <m/>
    <n v="0"/>
    <n v="0"/>
    <m/>
    <m/>
    <n v="0"/>
    <n v="0"/>
    <n v="1679"/>
    <n v="1642"/>
    <n v="0"/>
    <n v="0"/>
    <n v="7910.5"/>
    <n v="7288"/>
    <s v=""/>
    <s v=""/>
    <n v="776"/>
    <n v="786"/>
    <n v="0"/>
    <n v="0"/>
    <n v="3878.19"/>
    <n v="3966"/>
    <n v="0"/>
    <n v="0"/>
    <n v="2455"/>
    <n v="2428"/>
    <n v="0"/>
    <n v="0"/>
    <n v="11788.69"/>
    <n v="11254"/>
    <s v=""/>
    <s v=""/>
    <n v="0"/>
    <n v="0"/>
    <n v="0"/>
    <n v="0"/>
    <s v=""/>
    <s v=""/>
    <s v=""/>
    <s v=""/>
    <n v="11788.689999999999"/>
    <n v="11254"/>
    <s v=""/>
    <s v=""/>
  </r>
  <r>
    <x v="10"/>
    <s v="Southeastern Oklahoma State University "/>
    <m/>
    <n v="207847"/>
    <x v="4"/>
    <n v="664"/>
    <n v="638"/>
    <n v="3"/>
    <n v="0"/>
    <n v="661"/>
    <n v="638"/>
    <n v="120"/>
    <n v="120"/>
    <n v="661"/>
    <n v="638"/>
    <n v="0"/>
    <m/>
    <n v="117"/>
    <n v="113"/>
    <n v="0"/>
    <n v="0"/>
    <n v="18"/>
    <n v="16"/>
    <n v="0"/>
    <n v="0"/>
    <n v="0"/>
    <n v="0"/>
    <n v="0"/>
    <n v="0"/>
    <n v="135"/>
    <n v="129"/>
    <n v="0"/>
    <n v="0"/>
    <n v="4.41"/>
    <n v="4"/>
    <n v="515.97"/>
    <n v="452"/>
    <n v="4.33"/>
    <n v="4"/>
    <n v="77.94"/>
    <n v="64"/>
    <m/>
    <m/>
    <n v="0"/>
    <n v="0"/>
    <n v="4.3993333333333338"/>
    <n v="4"/>
    <n v="593.91000000000008"/>
    <n v="516"/>
    <m/>
    <m/>
    <n v="0"/>
    <n v="0"/>
    <m/>
    <m/>
    <n v="0"/>
    <n v="0"/>
    <m/>
    <m/>
    <n v="0"/>
    <n v="0"/>
    <n v="0"/>
    <n v="0"/>
    <n v="0"/>
    <n v="0"/>
    <n v="175"/>
    <n v="176"/>
    <n v="0"/>
    <n v="0"/>
    <n v="10"/>
    <n v="6"/>
    <n v="0"/>
    <n v="0"/>
    <n v="0"/>
    <n v="0"/>
    <n v="0"/>
    <n v="0"/>
    <n v="185"/>
    <n v="182"/>
    <n v="0"/>
    <n v="0"/>
    <n v="5.6"/>
    <n v="6"/>
    <n v="979.99999999999989"/>
    <n v="1056"/>
    <n v="7.05"/>
    <n v="6"/>
    <n v="70.5"/>
    <n v="36"/>
    <m/>
    <m/>
    <n v="0"/>
    <n v="0"/>
    <n v="5.6783783783783788"/>
    <n v="6"/>
    <n v="1050.5"/>
    <n v="1092"/>
    <m/>
    <m/>
    <n v="0"/>
    <n v="0"/>
    <m/>
    <m/>
    <n v="0"/>
    <n v="0"/>
    <m/>
    <m/>
    <n v="0"/>
    <n v="0"/>
    <n v="0"/>
    <n v="0"/>
    <n v="0"/>
    <n v="0"/>
    <n v="320"/>
    <n v="311"/>
    <n v="0"/>
    <n v="0"/>
    <n v="5.1387812500000001"/>
    <n v="5.170418006430868"/>
    <n v="1644.41"/>
    <n v="1608"/>
    <n v="0"/>
    <n v="0"/>
    <n v="0"/>
    <n v="0"/>
    <n v="226"/>
    <n v="211"/>
    <n v="0"/>
    <n v="0"/>
    <n v="109"/>
    <n v="111"/>
    <n v="0"/>
    <n v="0"/>
    <m/>
    <m/>
    <n v="0"/>
    <n v="0"/>
    <n v="335"/>
    <n v="322"/>
    <n v="0"/>
    <n v="0"/>
    <n v="3.91"/>
    <n v="4"/>
    <n v="883.66000000000008"/>
    <n v="844"/>
    <n v="4.58"/>
    <n v="5"/>
    <n v="499.22"/>
    <n v="555"/>
    <m/>
    <m/>
    <n v="0"/>
    <n v="0"/>
    <n v="4.1280000000000001"/>
    <n v="4.3447204968944098"/>
    <n v="1382.88"/>
    <n v="1399"/>
    <m/>
    <m/>
    <n v="0"/>
    <n v="0"/>
    <m/>
    <m/>
    <n v="0"/>
    <n v="0"/>
    <m/>
    <m/>
    <n v="0"/>
    <n v="0"/>
    <n v="0"/>
    <n v="0"/>
    <n v="0"/>
    <n v="0"/>
    <n v="6"/>
    <n v="5"/>
    <n v="0"/>
    <n v="0"/>
    <m/>
    <m/>
    <n v="0"/>
    <n v="0"/>
    <m/>
    <m/>
    <n v="0"/>
    <n v="0"/>
    <n v="518"/>
    <n v="500"/>
    <n v="0"/>
    <n v="0"/>
    <n v="2379.63"/>
    <n v="2352"/>
    <s v=""/>
    <s v=""/>
    <n v="137"/>
    <n v="133"/>
    <n v="0"/>
    <n v="0"/>
    <n v="647.66000000000008"/>
    <n v="655"/>
    <n v="0"/>
    <n v="0"/>
    <n v="655"/>
    <n v="633"/>
    <n v="0"/>
    <n v="0"/>
    <n v="3027.29"/>
    <n v="3007"/>
    <s v=""/>
    <s v=""/>
    <n v="0"/>
    <n v="0"/>
    <n v="0"/>
    <n v="0"/>
    <s v=""/>
    <s v=""/>
    <s v=""/>
    <s v=""/>
    <n v="3027.29"/>
    <n v="3007"/>
    <s v=""/>
    <s v=""/>
  </r>
  <r>
    <x v="10"/>
    <s v="Cameron University "/>
    <m/>
    <n v="206914"/>
    <x v="5"/>
    <n v="547"/>
    <n v="536"/>
    <n v="2"/>
    <n v="7"/>
    <n v="545"/>
    <n v="529"/>
    <n v="120"/>
    <n v="120"/>
    <n v="545"/>
    <n v="529"/>
    <n v="0"/>
    <m/>
    <n v="64"/>
    <n v="64"/>
    <n v="0"/>
    <n v="0"/>
    <n v="21"/>
    <n v="19"/>
    <n v="0"/>
    <n v="0"/>
    <n v="0"/>
    <n v="0"/>
    <n v="0"/>
    <n v="0"/>
    <n v="85"/>
    <n v="83"/>
    <n v="0"/>
    <n v="0"/>
    <n v="4.13"/>
    <n v="4"/>
    <n v="264.32"/>
    <n v="256"/>
    <n v="5.07"/>
    <n v="5"/>
    <n v="106.47"/>
    <n v="95"/>
    <m/>
    <m/>
    <n v="0"/>
    <n v="0"/>
    <n v="4.3622352941176468"/>
    <n v="4.2289156626506026"/>
    <n v="370.78999999999996"/>
    <n v="351"/>
    <m/>
    <m/>
    <n v="0"/>
    <n v="0"/>
    <m/>
    <m/>
    <n v="0"/>
    <n v="0"/>
    <m/>
    <m/>
    <n v="0"/>
    <n v="0"/>
    <n v="0"/>
    <n v="0"/>
    <n v="0"/>
    <n v="0"/>
    <n v="213"/>
    <n v="190"/>
    <n v="0"/>
    <n v="0"/>
    <n v="37"/>
    <n v="31"/>
    <n v="0"/>
    <n v="0"/>
    <n v="0"/>
    <n v="0"/>
    <n v="0"/>
    <n v="0"/>
    <n v="250"/>
    <n v="221"/>
    <n v="0"/>
    <n v="0"/>
    <n v="6.04"/>
    <n v="6"/>
    <n v="1286.52"/>
    <n v="1140"/>
    <n v="7.57"/>
    <n v="8"/>
    <n v="280.09000000000003"/>
    <n v="248"/>
    <m/>
    <m/>
    <n v="0"/>
    <n v="0"/>
    <n v="6.2664400000000002"/>
    <n v="6.2805429864253393"/>
    <n v="1566.6100000000001"/>
    <n v="1388"/>
    <m/>
    <m/>
    <n v="0"/>
    <n v="0"/>
    <m/>
    <m/>
    <n v="0"/>
    <n v="0"/>
    <m/>
    <m/>
    <n v="0"/>
    <n v="0"/>
    <n v="0"/>
    <n v="0"/>
    <n v="0"/>
    <n v="0"/>
    <n v="335"/>
    <n v="304"/>
    <n v="0"/>
    <n v="0"/>
    <n v="5.7832835820895525"/>
    <n v="5.7203947368421053"/>
    <n v="1937.4"/>
    <n v="1739"/>
    <n v="0"/>
    <n v="0"/>
    <n v="0"/>
    <n v="0"/>
    <n v="132"/>
    <n v="142"/>
    <n v="0"/>
    <n v="0"/>
    <n v="76"/>
    <n v="81"/>
    <n v="0"/>
    <n v="0"/>
    <m/>
    <m/>
    <n v="0"/>
    <n v="0"/>
    <n v="208"/>
    <n v="223"/>
    <n v="0"/>
    <n v="0"/>
    <n v="4.05"/>
    <n v="4"/>
    <n v="534.6"/>
    <n v="568"/>
    <n v="5.71"/>
    <n v="5"/>
    <n v="433.96"/>
    <n v="405"/>
    <m/>
    <m/>
    <n v="0"/>
    <n v="0"/>
    <n v="4.6565384615384611"/>
    <n v="4.3632286995515699"/>
    <n v="968.56"/>
    <n v="973.00000000000011"/>
    <m/>
    <m/>
    <n v="0"/>
    <n v="0"/>
    <m/>
    <m/>
    <n v="0"/>
    <n v="0"/>
    <m/>
    <m/>
    <n v="0"/>
    <n v="0"/>
    <n v="0"/>
    <n v="0"/>
    <n v="0"/>
    <n v="0"/>
    <n v="2"/>
    <n v="2"/>
    <n v="0"/>
    <n v="0"/>
    <m/>
    <m/>
    <n v="0"/>
    <n v="0"/>
    <m/>
    <m/>
    <n v="0"/>
    <n v="0"/>
    <n v="409"/>
    <n v="396"/>
    <n v="0"/>
    <n v="0"/>
    <n v="2085.44"/>
    <n v="1964"/>
    <s v=""/>
    <s v=""/>
    <n v="134"/>
    <n v="131"/>
    <n v="0"/>
    <n v="0"/>
    <n v="820.52"/>
    <n v="748"/>
    <n v="0"/>
    <n v="0"/>
    <n v="543"/>
    <n v="527"/>
    <n v="0"/>
    <n v="0"/>
    <n v="2905.96"/>
    <n v="2712"/>
    <s v=""/>
    <s v=""/>
    <n v="0"/>
    <n v="0"/>
    <n v="0"/>
    <n v="0"/>
    <s v=""/>
    <s v=""/>
    <s v=""/>
    <s v=""/>
    <n v="2905.96"/>
    <n v="2712"/>
    <s v=""/>
    <s v=""/>
  </r>
  <r>
    <x v="10"/>
    <s v="East Central University "/>
    <m/>
    <n v="207041"/>
    <x v="5"/>
    <n v="683"/>
    <n v="688"/>
    <n v="4"/>
    <n v="3"/>
    <n v="679"/>
    <n v="685"/>
    <n v="120"/>
    <n v="120"/>
    <n v="679"/>
    <n v="685"/>
    <n v="0"/>
    <m/>
    <n v="143"/>
    <n v="152"/>
    <n v="0"/>
    <n v="0"/>
    <n v="13"/>
    <n v="15"/>
    <n v="0"/>
    <n v="0"/>
    <n v="0"/>
    <n v="0"/>
    <n v="0"/>
    <n v="0"/>
    <n v="156"/>
    <n v="167"/>
    <n v="0"/>
    <n v="0"/>
    <n v="3.76"/>
    <n v="4"/>
    <n v="537.67999999999995"/>
    <n v="608"/>
    <n v="3.65"/>
    <n v="4"/>
    <n v="47.449999999999996"/>
    <n v="60"/>
    <m/>
    <m/>
    <n v="0"/>
    <n v="0"/>
    <n v="3.7508333333333335"/>
    <n v="4"/>
    <n v="585.13"/>
    <n v="668"/>
    <m/>
    <m/>
    <n v="0"/>
    <n v="0"/>
    <m/>
    <m/>
    <n v="0"/>
    <n v="0"/>
    <m/>
    <m/>
    <n v="0"/>
    <n v="0"/>
    <n v="0"/>
    <n v="0"/>
    <n v="0"/>
    <n v="0"/>
    <n v="229"/>
    <n v="221"/>
    <n v="0"/>
    <n v="0"/>
    <n v="18"/>
    <n v="18"/>
    <n v="0"/>
    <n v="0"/>
    <n v="0"/>
    <n v="0"/>
    <n v="0"/>
    <n v="0"/>
    <n v="247"/>
    <n v="239"/>
    <n v="0"/>
    <n v="0"/>
    <n v="4.95"/>
    <n v="5"/>
    <n v="1133.55"/>
    <n v="1105"/>
    <n v="5.1100000000000003"/>
    <n v="5"/>
    <n v="91.98"/>
    <n v="90"/>
    <m/>
    <m/>
    <n v="0"/>
    <n v="0"/>
    <n v="4.9616599190283397"/>
    <n v="5"/>
    <n v="1225.53"/>
    <n v="1195"/>
    <m/>
    <m/>
    <n v="0"/>
    <n v="0"/>
    <m/>
    <m/>
    <n v="0"/>
    <n v="0"/>
    <m/>
    <m/>
    <n v="0"/>
    <n v="0"/>
    <n v="0"/>
    <n v="0"/>
    <n v="0"/>
    <n v="0"/>
    <n v="403"/>
    <n v="406"/>
    <n v="0"/>
    <n v="0"/>
    <n v="4.4929528535980143"/>
    <n v="4.5886699507389164"/>
    <n v="1810.6599999999999"/>
    <n v="1863"/>
    <n v="0"/>
    <n v="0"/>
    <n v="0"/>
    <n v="0"/>
    <n v="213"/>
    <n v="210"/>
    <n v="0"/>
    <n v="0"/>
    <n v="62"/>
    <n v="68"/>
    <n v="0"/>
    <n v="0"/>
    <m/>
    <m/>
    <n v="0"/>
    <n v="0"/>
    <n v="275"/>
    <n v="278"/>
    <n v="0"/>
    <n v="0"/>
    <n v="3.43"/>
    <n v="4"/>
    <n v="730.59"/>
    <n v="840"/>
    <n v="4.57"/>
    <n v="6"/>
    <n v="283.34000000000003"/>
    <n v="408"/>
    <m/>
    <m/>
    <n v="0"/>
    <n v="0"/>
    <n v="3.687018181818182"/>
    <n v="4.4892086330935248"/>
    <n v="1013.9300000000001"/>
    <n v="1248"/>
    <m/>
    <m/>
    <n v="0"/>
    <n v="0"/>
    <m/>
    <m/>
    <n v="0"/>
    <n v="0"/>
    <m/>
    <m/>
    <n v="0"/>
    <n v="0"/>
    <n v="0"/>
    <n v="0"/>
    <n v="0"/>
    <n v="0"/>
    <n v="1"/>
    <n v="1"/>
    <n v="0"/>
    <n v="0"/>
    <m/>
    <m/>
    <n v="0"/>
    <n v="0"/>
    <m/>
    <m/>
    <n v="0"/>
    <n v="0"/>
    <n v="585"/>
    <n v="583"/>
    <n v="0"/>
    <n v="0"/>
    <n v="2401.8200000000002"/>
    <n v="2553"/>
    <s v=""/>
    <s v=""/>
    <n v="93"/>
    <n v="101"/>
    <n v="0"/>
    <n v="0"/>
    <n v="422.77000000000004"/>
    <n v="558"/>
    <n v="0"/>
    <n v="0"/>
    <n v="678"/>
    <n v="684"/>
    <n v="0"/>
    <n v="0"/>
    <n v="2824.59"/>
    <n v="3111"/>
    <s v=""/>
    <s v=""/>
    <n v="0"/>
    <n v="0"/>
    <n v="0"/>
    <n v="0"/>
    <s v=""/>
    <s v=""/>
    <s v=""/>
    <s v=""/>
    <n v="2824.59"/>
    <n v="3111"/>
    <s v=""/>
    <s v=""/>
  </r>
  <r>
    <x v="10"/>
    <s v="Langston University"/>
    <m/>
    <n v="207209"/>
    <x v="5"/>
    <n v="234"/>
    <n v="213"/>
    <n v="0"/>
    <n v="1"/>
    <n v="234"/>
    <n v="212"/>
    <n v="120"/>
    <n v="120"/>
    <n v="234"/>
    <n v="212"/>
    <n v="0"/>
    <m/>
    <n v="12"/>
    <n v="12"/>
    <n v="0"/>
    <n v="0"/>
    <n v="2"/>
    <n v="2"/>
    <n v="0"/>
    <n v="0"/>
    <n v="0"/>
    <n v="0"/>
    <n v="0"/>
    <n v="0"/>
    <n v="14"/>
    <n v="14"/>
    <n v="0"/>
    <n v="0"/>
    <n v="3.63"/>
    <n v="4"/>
    <n v="43.56"/>
    <n v="48"/>
    <n v="3"/>
    <n v="3"/>
    <n v="6"/>
    <n v="6"/>
    <m/>
    <m/>
    <n v="0"/>
    <n v="0"/>
    <n v="3.54"/>
    <n v="3.8571428571428572"/>
    <n v="49.56"/>
    <n v="54"/>
    <m/>
    <m/>
    <n v="0"/>
    <n v="0"/>
    <m/>
    <m/>
    <n v="0"/>
    <n v="0"/>
    <m/>
    <m/>
    <n v="0"/>
    <n v="0"/>
    <n v="0"/>
    <n v="0"/>
    <n v="0"/>
    <n v="0"/>
    <n v="63"/>
    <n v="58"/>
    <n v="0"/>
    <n v="0"/>
    <n v="2"/>
    <n v="2"/>
    <n v="0"/>
    <n v="0"/>
    <n v="0"/>
    <n v="0"/>
    <n v="0"/>
    <n v="0"/>
    <n v="65"/>
    <n v="60"/>
    <n v="0"/>
    <n v="0"/>
    <n v="6.31"/>
    <n v="5"/>
    <n v="397.53"/>
    <n v="290"/>
    <n v="8"/>
    <n v="8"/>
    <n v="16"/>
    <n v="16"/>
    <m/>
    <m/>
    <n v="0"/>
    <n v="0"/>
    <n v="6.3619999999999992"/>
    <n v="5.0999999999999996"/>
    <n v="413.53"/>
    <n v="306"/>
    <m/>
    <m/>
    <n v="0"/>
    <n v="0"/>
    <m/>
    <m/>
    <n v="0"/>
    <n v="0"/>
    <m/>
    <m/>
    <n v="0"/>
    <n v="0"/>
    <n v="0"/>
    <n v="0"/>
    <n v="0"/>
    <n v="0"/>
    <n v="79"/>
    <n v="74"/>
    <n v="0"/>
    <n v="0"/>
    <n v="5.8618987341772151"/>
    <n v="4.8648648648648649"/>
    <n v="463.09"/>
    <n v="360"/>
    <n v="0"/>
    <n v="0"/>
    <n v="0"/>
    <n v="0"/>
    <n v="116"/>
    <n v="105"/>
    <n v="0"/>
    <n v="0"/>
    <n v="36"/>
    <n v="29"/>
    <n v="0"/>
    <n v="0"/>
    <m/>
    <m/>
    <n v="0"/>
    <n v="0"/>
    <n v="152"/>
    <n v="134"/>
    <n v="0"/>
    <n v="0"/>
    <n v="3.59"/>
    <n v="3"/>
    <n v="416.44"/>
    <n v="315"/>
    <n v="4.24"/>
    <n v="5"/>
    <n v="152.64000000000001"/>
    <n v="145"/>
    <m/>
    <m/>
    <n v="0"/>
    <n v="0"/>
    <n v="3.7439473684210527"/>
    <n v="3.4328358208955225"/>
    <n v="569.08000000000004"/>
    <n v="460"/>
    <m/>
    <m/>
    <n v="0"/>
    <n v="0"/>
    <m/>
    <m/>
    <n v="0"/>
    <n v="0"/>
    <m/>
    <m/>
    <n v="0"/>
    <n v="0"/>
    <n v="0"/>
    <n v="0"/>
    <n v="0"/>
    <n v="0"/>
    <n v="3"/>
    <n v="4"/>
    <n v="0"/>
    <n v="0"/>
    <m/>
    <m/>
    <n v="0"/>
    <n v="0"/>
    <m/>
    <m/>
    <n v="0"/>
    <n v="0"/>
    <n v="191"/>
    <n v="175"/>
    <n v="0"/>
    <n v="0"/>
    <n v="857.53"/>
    <n v="653"/>
    <s v=""/>
    <s v=""/>
    <n v="40"/>
    <n v="33"/>
    <n v="0"/>
    <n v="0"/>
    <n v="174.64000000000001"/>
    <n v="167"/>
    <n v="0"/>
    <n v="0"/>
    <n v="231"/>
    <n v="208"/>
    <n v="0"/>
    <n v="0"/>
    <n v="1032.17"/>
    <n v="820"/>
    <s v=""/>
    <s v=""/>
    <n v="0"/>
    <n v="0"/>
    <n v="0"/>
    <n v="0"/>
    <s v=""/>
    <s v=""/>
    <s v=""/>
    <s v=""/>
    <n v="1032.17"/>
    <n v="820"/>
    <s v=""/>
    <s v=""/>
  </r>
  <r>
    <x v="10"/>
    <s v="Northwestern Oklahoma State University "/>
    <m/>
    <n v="207306"/>
    <x v="5"/>
    <n v="315"/>
    <n v="350"/>
    <n v="0"/>
    <n v="6"/>
    <n v="315"/>
    <n v="344"/>
    <n v="120"/>
    <n v="120"/>
    <n v="315"/>
    <n v="344"/>
    <n v="0"/>
    <m/>
    <n v="63"/>
    <n v="75"/>
    <n v="0"/>
    <n v="0"/>
    <n v="13"/>
    <n v="18"/>
    <n v="0"/>
    <n v="0"/>
    <n v="0"/>
    <n v="0"/>
    <n v="0"/>
    <n v="0"/>
    <n v="76"/>
    <n v="93"/>
    <n v="0"/>
    <n v="0"/>
    <n v="4.5199999999999996"/>
    <n v="5"/>
    <n v="284.76"/>
    <n v="375"/>
    <n v="3.46"/>
    <n v="3"/>
    <n v="44.98"/>
    <n v="54"/>
    <m/>
    <m/>
    <n v="0"/>
    <n v="0"/>
    <n v="4.3386842105263161"/>
    <n v="4.612903225806452"/>
    <n v="329.74"/>
    <n v="429.00000000000006"/>
    <m/>
    <m/>
    <n v="0"/>
    <n v="0"/>
    <m/>
    <m/>
    <n v="0"/>
    <n v="0"/>
    <m/>
    <m/>
    <n v="0"/>
    <n v="0"/>
    <n v="0"/>
    <n v="0"/>
    <n v="0"/>
    <n v="0"/>
    <n v="88"/>
    <n v="89"/>
    <n v="0"/>
    <n v="0"/>
    <n v="9"/>
    <n v="17"/>
    <n v="0"/>
    <n v="0"/>
    <n v="0"/>
    <n v="0"/>
    <n v="0"/>
    <n v="0"/>
    <n v="97"/>
    <n v="106"/>
    <n v="0"/>
    <n v="0"/>
    <n v="5.18"/>
    <n v="5"/>
    <n v="455.84"/>
    <n v="445"/>
    <n v="6.06"/>
    <n v="6"/>
    <n v="54.54"/>
    <n v="102"/>
    <m/>
    <m/>
    <n v="0"/>
    <n v="0"/>
    <n v="5.2616494845360826"/>
    <n v="5.1603773584905657"/>
    <n v="510.38"/>
    <n v="547"/>
    <m/>
    <m/>
    <n v="0"/>
    <n v="0"/>
    <m/>
    <m/>
    <n v="0"/>
    <n v="0"/>
    <m/>
    <m/>
    <n v="0"/>
    <n v="0"/>
    <n v="0"/>
    <n v="0"/>
    <n v="0"/>
    <n v="0"/>
    <n v="173"/>
    <n v="199"/>
    <n v="0"/>
    <n v="0"/>
    <n v="4.8561849710982656"/>
    <n v="4.9045226130653266"/>
    <n v="840.12"/>
    <n v="976"/>
    <n v="0"/>
    <n v="0"/>
    <n v="0"/>
    <n v="0"/>
    <n v="86"/>
    <n v="90"/>
    <n v="0"/>
    <n v="0"/>
    <n v="49"/>
    <n v="49"/>
    <n v="0"/>
    <n v="0"/>
    <m/>
    <m/>
    <n v="0"/>
    <n v="0"/>
    <n v="135"/>
    <n v="139"/>
    <n v="0"/>
    <n v="0"/>
    <n v="3.53"/>
    <n v="4"/>
    <n v="303.58"/>
    <n v="360"/>
    <n v="3.94"/>
    <n v="4"/>
    <n v="193.06"/>
    <n v="196"/>
    <m/>
    <m/>
    <n v="0"/>
    <n v="0"/>
    <n v="3.6788148148148148"/>
    <n v="4"/>
    <n v="496.64"/>
    <n v="556"/>
    <m/>
    <m/>
    <n v="0"/>
    <n v="0"/>
    <m/>
    <m/>
    <n v="0"/>
    <n v="0"/>
    <m/>
    <m/>
    <n v="0"/>
    <n v="0"/>
    <n v="0"/>
    <n v="0"/>
    <n v="0"/>
    <n v="0"/>
    <n v="7"/>
    <n v="6"/>
    <n v="0"/>
    <n v="0"/>
    <m/>
    <m/>
    <n v="0"/>
    <n v="0"/>
    <m/>
    <m/>
    <n v="0"/>
    <n v="0"/>
    <n v="237"/>
    <n v="254"/>
    <n v="0"/>
    <n v="0"/>
    <n v="1044.1799999999998"/>
    <n v="1180"/>
    <s v=""/>
    <s v=""/>
    <n v="71"/>
    <n v="84"/>
    <n v="0"/>
    <n v="0"/>
    <n v="292.58"/>
    <n v="352"/>
    <n v="0"/>
    <n v="0"/>
    <n v="308"/>
    <n v="338"/>
    <n v="0"/>
    <n v="0"/>
    <n v="1336.7599999999998"/>
    <n v="1532"/>
    <s v=""/>
    <s v=""/>
    <n v="0"/>
    <n v="0"/>
    <n v="0"/>
    <n v="0"/>
    <s v=""/>
    <s v=""/>
    <s v=""/>
    <s v=""/>
    <n v="1336.76"/>
    <n v="1532"/>
    <s v=""/>
    <s v=""/>
  </r>
  <r>
    <x v="10"/>
    <s v="Southwestern Oklahoma State University"/>
    <s v="Reclassified: Met the criteria for Four-Year 4 in 2015-16, 2016-17, and 2017-18."/>
    <n v="207865"/>
    <x v="4"/>
    <n v="698"/>
    <n v="745"/>
    <n v="30"/>
    <n v="18"/>
    <n v="668"/>
    <n v="727"/>
    <n v="120"/>
    <n v="120"/>
    <n v="668"/>
    <n v="727"/>
    <n v="0"/>
    <m/>
    <n v="187"/>
    <n v="202"/>
    <n v="0"/>
    <n v="0"/>
    <n v="33"/>
    <n v="31"/>
    <n v="0"/>
    <n v="0"/>
    <n v="0"/>
    <n v="0"/>
    <n v="0"/>
    <n v="0"/>
    <n v="220"/>
    <n v="233"/>
    <n v="0"/>
    <n v="0"/>
    <n v="4.32"/>
    <n v="4"/>
    <n v="807.84"/>
    <n v="808"/>
    <n v="3.48"/>
    <n v="3"/>
    <n v="114.84"/>
    <n v="93"/>
    <m/>
    <m/>
    <n v="0"/>
    <n v="0"/>
    <n v="4.194"/>
    <n v="3.866952789699571"/>
    <n v="922.68"/>
    <n v="901"/>
    <m/>
    <m/>
    <n v="0"/>
    <n v="0"/>
    <m/>
    <m/>
    <n v="0"/>
    <n v="0"/>
    <m/>
    <m/>
    <n v="0"/>
    <n v="0"/>
    <n v="0"/>
    <n v="0"/>
    <n v="0"/>
    <n v="0"/>
    <n v="189"/>
    <n v="212"/>
    <n v="0"/>
    <n v="0"/>
    <n v="7"/>
    <n v="7"/>
    <n v="0"/>
    <n v="0"/>
    <n v="0"/>
    <n v="0"/>
    <n v="0"/>
    <n v="0"/>
    <n v="196"/>
    <n v="219"/>
    <n v="0"/>
    <n v="0"/>
    <n v="5.61"/>
    <n v="6"/>
    <n v="1060.29"/>
    <n v="1272"/>
    <n v="7.86"/>
    <n v="6"/>
    <n v="55.02"/>
    <n v="42"/>
    <m/>
    <m/>
    <n v="0"/>
    <n v="0"/>
    <n v="5.6903571428571427"/>
    <n v="6"/>
    <n v="1115.31"/>
    <n v="1314"/>
    <m/>
    <m/>
    <n v="0"/>
    <n v="0"/>
    <m/>
    <m/>
    <n v="0"/>
    <n v="0"/>
    <m/>
    <m/>
    <n v="0"/>
    <n v="0"/>
    <n v="0"/>
    <n v="0"/>
    <n v="0"/>
    <n v="0"/>
    <n v="416"/>
    <n v="452"/>
    <n v="0"/>
    <n v="0"/>
    <n v="4.8990144230769221"/>
    <n v="4.9004424778761058"/>
    <n v="2037.9899999999996"/>
    <n v="2215"/>
    <n v="0"/>
    <n v="0"/>
    <n v="0"/>
    <n v="0"/>
    <n v="124"/>
    <n v="125"/>
    <n v="0"/>
    <n v="0"/>
    <n v="128"/>
    <n v="150"/>
    <n v="0"/>
    <n v="0"/>
    <m/>
    <m/>
    <n v="0"/>
    <n v="0"/>
    <n v="252"/>
    <n v="275"/>
    <n v="0"/>
    <n v="0"/>
    <n v="3.28"/>
    <n v="3"/>
    <n v="406.71999999999997"/>
    <n v="375"/>
    <n v="3.65"/>
    <n v="4"/>
    <n v="467.2"/>
    <n v="600"/>
    <m/>
    <m/>
    <n v="0"/>
    <n v="0"/>
    <n v="3.4679365079365079"/>
    <n v="3.5454545454545454"/>
    <n v="873.92"/>
    <n v="975"/>
    <m/>
    <m/>
    <n v="0"/>
    <n v="0"/>
    <m/>
    <m/>
    <n v="0"/>
    <n v="0"/>
    <m/>
    <m/>
    <n v="0"/>
    <n v="0"/>
    <n v="0"/>
    <n v="0"/>
    <n v="0"/>
    <n v="0"/>
    <n v="0"/>
    <n v="0"/>
    <n v="0"/>
    <n v="0"/>
    <m/>
    <m/>
    <n v="0"/>
    <n v="0"/>
    <m/>
    <m/>
    <n v="0"/>
    <n v="0"/>
    <n v="500"/>
    <n v="539"/>
    <n v="0"/>
    <n v="0"/>
    <n v="2274.85"/>
    <n v="2455"/>
    <s v=""/>
    <s v=""/>
    <n v="168"/>
    <n v="188"/>
    <n v="0"/>
    <n v="0"/>
    <n v="637.05999999999995"/>
    <n v="735"/>
    <n v="0"/>
    <n v="0"/>
    <n v="668"/>
    <n v="727"/>
    <n v="0"/>
    <n v="0"/>
    <n v="2911.91"/>
    <n v="3190"/>
    <s v=""/>
    <s v=""/>
    <n v="0"/>
    <n v="0"/>
    <n v="0"/>
    <n v="0"/>
    <s v=""/>
    <s v=""/>
    <s v=""/>
    <s v=""/>
    <n v="2911.9099999999994"/>
    <n v="3190"/>
    <s v=""/>
    <s v=""/>
  </r>
  <r>
    <x v="10"/>
    <s v="Oklahoma Panhandle State University "/>
    <m/>
    <n v="207351"/>
    <x v="6"/>
    <n v="199"/>
    <n v="214"/>
    <n v="12"/>
    <n v="7"/>
    <n v="187"/>
    <n v="207"/>
    <n v="120"/>
    <n v="120"/>
    <n v="187"/>
    <n v="207"/>
    <n v="0"/>
    <m/>
    <n v="13"/>
    <n v="12"/>
    <n v="0"/>
    <n v="0"/>
    <n v="5"/>
    <n v="8"/>
    <n v="0"/>
    <n v="0"/>
    <n v="0"/>
    <n v="0"/>
    <n v="0"/>
    <n v="0"/>
    <n v="18"/>
    <n v="20"/>
    <n v="0"/>
    <n v="0"/>
    <n v="3.19"/>
    <n v="3"/>
    <n v="41.47"/>
    <n v="36"/>
    <n v="3.5"/>
    <n v="4"/>
    <n v="17.5"/>
    <n v="32"/>
    <m/>
    <m/>
    <n v="0"/>
    <n v="0"/>
    <n v="3.2761111111111112"/>
    <n v="3.4"/>
    <n v="58.97"/>
    <n v="68"/>
    <m/>
    <m/>
    <n v="0"/>
    <n v="0"/>
    <m/>
    <m/>
    <n v="0"/>
    <n v="0"/>
    <m/>
    <m/>
    <n v="0"/>
    <n v="0"/>
    <n v="0"/>
    <n v="0"/>
    <n v="0"/>
    <n v="0"/>
    <n v="67"/>
    <n v="75"/>
    <n v="0"/>
    <n v="0"/>
    <n v="6"/>
    <n v="12"/>
    <n v="0"/>
    <n v="0"/>
    <n v="0"/>
    <n v="0"/>
    <n v="0"/>
    <n v="0"/>
    <n v="73"/>
    <n v="87"/>
    <n v="0"/>
    <n v="0"/>
    <n v="4.59"/>
    <n v="5"/>
    <n v="307.52999999999997"/>
    <n v="375"/>
    <n v="6.83"/>
    <n v="8"/>
    <n v="40.980000000000004"/>
    <n v="96"/>
    <m/>
    <m/>
    <n v="0"/>
    <n v="0"/>
    <n v="4.7741095890410961"/>
    <n v="5.4137931034482758"/>
    <n v="348.51"/>
    <n v="471"/>
    <m/>
    <m/>
    <n v="0"/>
    <n v="0"/>
    <m/>
    <m/>
    <n v="0"/>
    <n v="0"/>
    <m/>
    <m/>
    <n v="0"/>
    <n v="0"/>
    <n v="0"/>
    <n v="0"/>
    <n v="0"/>
    <n v="0"/>
    <n v="91"/>
    <n v="107"/>
    <n v="0"/>
    <n v="0"/>
    <n v="4.4778021978021982"/>
    <n v="5.037383177570093"/>
    <n v="407.48"/>
    <n v="539"/>
    <n v="0"/>
    <n v="0"/>
    <n v="0"/>
    <n v="0"/>
    <n v="79"/>
    <n v="79"/>
    <n v="0"/>
    <n v="0"/>
    <n v="17"/>
    <n v="18"/>
    <n v="0"/>
    <n v="0"/>
    <m/>
    <m/>
    <n v="0"/>
    <n v="0"/>
    <n v="96"/>
    <n v="97"/>
    <n v="0"/>
    <n v="0"/>
    <n v="3.56"/>
    <n v="4"/>
    <n v="281.24"/>
    <n v="316"/>
    <n v="3.61"/>
    <n v="4"/>
    <n v="61.37"/>
    <n v="72"/>
    <m/>
    <m/>
    <n v="0"/>
    <n v="0"/>
    <n v="3.5688541666666667"/>
    <n v="4"/>
    <n v="342.61"/>
    <n v="388"/>
    <m/>
    <m/>
    <n v="0"/>
    <n v="0"/>
    <m/>
    <m/>
    <n v="0"/>
    <n v="0"/>
    <m/>
    <m/>
    <n v="0"/>
    <n v="0"/>
    <n v="0"/>
    <n v="0"/>
    <n v="0"/>
    <n v="0"/>
    <n v="0"/>
    <n v="3"/>
    <n v="0"/>
    <n v="0"/>
    <m/>
    <m/>
    <n v="0"/>
    <n v="0"/>
    <m/>
    <m/>
    <n v="0"/>
    <n v="0"/>
    <n v="159"/>
    <n v="166"/>
    <n v="0"/>
    <n v="0"/>
    <n v="630.24"/>
    <n v="727"/>
    <s v=""/>
    <s v=""/>
    <n v="28"/>
    <n v="38"/>
    <n v="0"/>
    <n v="0"/>
    <n v="119.85"/>
    <n v="200"/>
    <n v="0"/>
    <n v="0"/>
    <n v="187"/>
    <n v="204"/>
    <n v="0"/>
    <n v="0"/>
    <n v="750.09"/>
    <n v="927"/>
    <s v=""/>
    <s v=""/>
    <n v="0"/>
    <n v="0"/>
    <n v="0"/>
    <n v="0"/>
    <s v=""/>
    <s v=""/>
    <s v=""/>
    <s v=""/>
    <n v="750.09"/>
    <n v="927"/>
    <s v=""/>
    <s v=""/>
  </r>
  <r>
    <x v="10"/>
    <s v="Rogers State University"/>
    <m/>
    <n v="207661"/>
    <x v="6"/>
    <n v="405"/>
    <n v="389"/>
    <n v="0"/>
    <n v="0"/>
    <n v="405"/>
    <n v="389"/>
    <n v="120"/>
    <n v="120"/>
    <n v="405"/>
    <n v="399"/>
    <n v="0"/>
    <m/>
    <n v="68"/>
    <n v="60"/>
    <n v="0"/>
    <n v="0"/>
    <n v="13"/>
    <n v="8"/>
    <n v="0"/>
    <n v="0"/>
    <n v="0"/>
    <n v="0"/>
    <n v="0"/>
    <n v="0"/>
    <n v="81"/>
    <n v="68"/>
    <n v="0"/>
    <n v="0"/>
    <n v="5.01"/>
    <n v="5"/>
    <n v="340.68"/>
    <n v="300"/>
    <n v="2.96"/>
    <n v="3"/>
    <n v="38.479999999999997"/>
    <n v="24"/>
    <m/>
    <m/>
    <n v="0"/>
    <n v="0"/>
    <n v="4.6809876543209876"/>
    <n v="4.7647058823529411"/>
    <n v="379.16"/>
    <n v="324"/>
    <m/>
    <m/>
    <n v="0"/>
    <n v="0"/>
    <m/>
    <m/>
    <n v="0"/>
    <n v="0"/>
    <m/>
    <m/>
    <n v="0"/>
    <n v="0"/>
    <n v="0"/>
    <n v="0"/>
    <n v="0"/>
    <n v="0"/>
    <n v="125"/>
    <n v="112"/>
    <n v="0"/>
    <n v="0"/>
    <n v="18"/>
    <n v="26"/>
    <n v="0"/>
    <n v="0"/>
    <n v="0"/>
    <n v="0"/>
    <n v="0"/>
    <n v="0"/>
    <n v="143"/>
    <n v="138"/>
    <n v="0"/>
    <n v="0"/>
    <n v="5.97"/>
    <n v="6"/>
    <n v="746.25"/>
    <n v="672"/>
    <n v="8.4700000000000006"/>
    <n v="7"/>
    <n v="152.46"/>
    <n v="182"/>
    <m/>
    <m/>
    <n v="0"/>
    <n v="0"/>
    <n v="6.2846853146853148"/>
    <n v="6.1884057971014492"/>
    <n v="898.71"/>
    <n v="854"/>
    <m/>
    <m/>
    <n v="0"/>
    <n v="0"/>
    <m/>
    <m/>
    <n v="0"/>
    <n v="0"/>
    <m/>
    <m/>
    <n v="0"/>
    <n v="0"/>
    <n v="0"/>
    <n v="0"/>
    <n v="0"/>
    <n v="0"/>
    <n v="224"/>
    <n v="206"/>
    <n v="0"/>
    <n v="0"/>
    <n v="5.7047767857142864"/>
    <n v="5.7184466019417473"/>
    <n v="1277.8700000000001"/>
    <n v="1178"/>
    <n v="0"/>
    <n v="0"/>
    <n v="0"/>
    <n v="0"/>
    <n v="97"/>
    <n v="110"/>
    <n v="0"/>
    <n v="0"/>
    <n v="84"/>
    <n v="83"/>
    <n v="0"/>
    <n v="0"/>
    <m/>
    <m/>
    <n v="0"/>
    <n v="0"/>
    <n v="181"/>
    <n v="193"/>
    <n v="0"/>
    <n v="0"/>
    <n v="4.34"/>
    <n v="4"/>
    <n v="420.97999999999996"/>
    <n v="440"/>
    <n v="5.42"/>
    <n v="5"/>
    <n v="455.28"/>
    <n v="415"/>
    <m/>
    <m/>
    <n v="0"/>
    <n v="0"/>
    <n v="4.8412154696132594"/>
    <n v="4.4300518134715023"/>
    <n v="876.26"/>
    <n v="855"/>
    <m/>
    <m/>
    <n v="0"/>
    <n v="0"/>
    <m/>
    <m/>
    <n v="0"/>
    <n v="0"/>
    <m/>
    <m/>
    <n v="0"/>
    <n v="0"/>
    <n v="0"/>
    <n v="0"/>
    <n v="0"/>
    <n v="0"/>
    <n v="0"/>
    <n v="0"/>
    <n v="0"/>
    <n v="0"/>
    <m/>
    <m/>
    <n v="0"/>
    <n v="0"/>
    <m/>
    <m/>
    <n v="0"/>
    <n v="0"/>
    <n v="290"/>
    <n v="282"/>
    <n v="0"/>
    <n v="0"/>
    <n v="1507.91"/>
    <n v="1412"/>
    <s v=""/>
    <s v=""/>
    <n v="115"/>
    <n v="117"/>
    <n v="0"/>
    <n v="0"/>
    <n v="646.22"/>
    <n v="621"/>
    <n v="0"/>
    <n v="0"/>
    <n v="405"/>
    <n v="399"/>
    <n v="0"/>
    <n v="0"/>
    <n v="2154.13"/>
    <n v="2033"/>
    <s v=""/>
    <s v=""/>
    <n v="0"/>
    <n v="0"/>
    <n v="0"/>
    <n v="0"/>
    <s v=""/>
    <s v=""/>
    <s v=""/>
    <s v=""/>
    <n v="2154.13"/>
    <n v="2033"/>
    <s v=""/>
    <s v=""/>
  </r>
  <r>
    <x v="10"/>
    <s v="University of Science and Arts of Oklahoma"/>
    <m/>
    <n v="207722"/>
    <x v="6"/>
    <n v="177"/>
    <n v="162"/>
    <n v="5"/>
    <n v="1"/>
    <n v="172"/>
    <n v="161"/>
    <n v="120"/>
    <n v="120"/>
    <n v="172"/>
    <n v="161"/>
    <n v="0"/>
    <m/>
    <n v="34"/>
    <n v="30"/>
    <n v="0"/>
    <n v="0"/>
    <n v="6"/>
    <n v="5"/>
    <n v="0"/>
    <n v="0"/>
    <n v="0"/>
    <n v="0"/>
    <n v="0"/>
    <n v="0"/>
    <n v="40"/>
    <n v="35"/>
    <n v="0"/>
    <n v="0"/>
    <n v="4.26"/>
    <n v="4"/>
    <n v="144.84"/>
    <n v="120"/>
    <n v="3"/>
    <n v="3"/>
    <n v="18"/>
    <n v="15"/>
    <m/>
    <m/>
    <n v="0"/>
    <n v="0"/>
    <n v="4.0709999999999997"/>
    <n v="3.8571428571428572"/>
    <n v="162.83999999999997"/>
    <n v="135"/>
    <m/>
    <m/>
    <n v="0"/>
    <n v="0"/>
    <m/>
    <m/>
    <n v="0"/>
    <n v="0"/>
    <m/>
    <m/>
    <n v="0"/>
    <n v="0"/>
    <n v="0"/>
    <n v="0"/>
    <n v="0"/>
    <n v="0"/>
    <n v="64"/>
    <n v="65"/>
    <n v="0"/>
    <n v="0"/>
    <n v="4"/>
    <n v="4"/>
    <n v="0"/>
    <n v="0"/>
    <n v="0"/>
    <n v="0"/>
    <n v="0"/>
    <n v="0"/>
    <n v="68"/>
    <n v="69"/>
    <n v="0"/>
    <n v="0"/>
    <n v="4.95"/>
    <n v="5"/>
    <n v="316.8"/>
    <n v="325"/>
    <n v="4.38"/>
    <n v="4"/>
    <n v="17.52"/>
    <n v="16"/>
    <m/>
    <m/>
    <n v="0"/>
    <n v="0"/>
    <n v="4.9164705882352937"/>
    <n v="4.9420289855072461"/>
    <n v="334.32"/>
    <n v="341"/>
    <m/>
    <m/>
    <n v="0"/>
    <n v="0"/>
    <m/>
    <m/>
    <n v="0"/>
    <n v="0"/>
    <m/>
    <m/>
    <n v="0"/>
    <n v="0"/>
    <n v="0"/>
    <n v="0"/>
    <n v="0"/>
    <n v="0"/>
    <n v="108"/>
    <n v="104"/>
    <n v="0"/>
    <n v="0"/>
    <n v="4.6033333333333326"/>
    <n v="4.5769230769230766"/>
    <n v="497.15999999999991"/>
    <n v="476"/>
    <n v="0"/>
    <n v="0"/>
    <n v="0"/>
    <n v="0"/>
    <n v="45"/>
    <n v="40"/>
    <n v="0"/>
    <n v="0"/>
    <n v="15"/>
    <n v="15"/>
    <n v="0"/>
    <n v="0"/>
    <m/>
    <m/>
    <n v="0"/>
    <n v="0"/>
    <n v="60"/>
    <n v="55"/>
    <n v="0"/>
    <n v="0"/>
    <n v="3.57"/>
    <n v="4"/>
    <n v="160.65"/>
    <n v="160"/>
    <n v="4.53"/>
    <n v="4"/>
    <n v="67.95"/>
    <n v="60"/>
    <m/>
    <m/>
    <n v="0"/>
    <n v="0"/>
    <n v="3.8100000000000005"/>
    <n v="4"/>
    <n v="228.60000000000002"/>
    <n v="220"/>
    <m/>
    <m/>
    <n v="0"/>
    <n v="0"/>
    <m/>
    <m/>
    <n v="0"/>
    <n v="0"/>
    <m/>
    <m/>
    <n v="0"/>
    <n v="0"/>
    <n v="0"/>
    <n v="0"/>
    <n v="0"/>
    <n v="0"/>
    <n v="4"/>
    <n v="2"/>
    <n v="0"/>
    <n v="0"/>
    <m/>
    <m/>
    <n v="0"/>
    <n v="0"/>
    <m/>
    <m/>
    <n v="0"/>
    <n v="0"/>
    <n v="143"/>
    <n v="135"/>
    <n v="0"/>
    <n v="0"/>
    <n v="622.29"/>
    <n v="605"/>
    <s v=""/>
    <s v=""/>
    <n v="25"/>
    <n v="24"/>
    <n v="0"/>
    <n v="0"/>
    <n v="103.47"/>
    <n v="91"/>
    <n v="0"/>
    <n v="0"/>
    <n v="168"/>
    <n v="159"/>
    <n v="0"/>
    <n v="0"/>
    <n v="725.76"/>
    <n v="696"/>
    <s v=""/>
    <s v=""/>
    <n v="0"/>
    <n v="0"/>
    <n v="0"/>
    <n v="0"/>
    <s v=""/>
    <s v=""/>
    <s v=""/>
    <s v=""/>
    <n v="725.76"/>
    <n v="696"/>
    <s v=""/>
    <s v=""/>
  </r>
  <r>
    <x v="10"/>
    <s v="Oklahoma State University Technical Branch-Okmulgee "/>
    <m/>
    <n v="207564"/>
    <x v="10"/>
    <n v="650"/>
    <n v="646"/>
    <n v="17"/>
    <n v="34"/>
    <n v="633"/>
    <n v="612"/>
    <n v="60"/>
    <n v="60"/>
    <n v="633"/>
    <n v="654"/>
    <n v="0"/>
    <m/>
    <n v="106"/>
    <n v="104"/>
    <n v="0"/>
    <n v="0"/>
    <n v="30"/>
    <n v="31"/>
    <n v="0"/>
    <n v="0"/>
    <m/>
    <m/>
    <n v="0"/>
    <n v="0"/>
    <n v="136"/>
    <n v="135"/>
    <n v="0"/>
    <n v="0"/>
    <n v="2.23"/>
    <n v="2"/>
    <n v="236.38"/>
    <n v="208"/>
    <n v="3.07"/>
    <n v="2"/>
    <n v="92.1"/>
    <n v="62"/>
    <m/>
    <m/>
    <n v="0"/>
    <n v="0"/>
    <n v="2.415294117647059"/>
    <n v="2"/>
    <n v="328.48"/>
    <n v="270"/>
    <m/>
    <m/>
    <n v="0"/>
    <n v="0"/>
    <m/>
    <m/>
    <n v="0"/>
    <n v="0"/>
    <m/>
    <m/>
    <n v="0"/>
    <n v="0"/>
    <n v="0"/>
    <n v="0"/>
    <n v="0"/>
    <n v="0"/>
    <n v="253"/>
    <n v="250"/>
    <n v="0"/>
    <n v="0"/>
    <n v="26"/>
    <n v="25"/>
    <n v="0"/>
    <n v="0"/>
    <m/>
    <m/>
    <n v="0"/>
    <n v="0"/>
    <n v="279"/>
    <n v="275"/>
    <n v="0"/>
    <n v="0"/>
    <n v="3.52"/>
    <n v="4"/>
    <n v="890.56000000000006"/>
    <n v="1000"/>
    <n v="4.96"/>
    <n v="6"/>
    <n v="128.96"/>
    <n v="150"/>
    <m/>
    <m/>
    <n v="0"/>
    <n v="0"/>
    <n v="3.6541935483870973"/>
    <n v="4.1818181818181817"/>
    <n v="1019.5200000000001"/>
    <n v="1150"/>
    <m/>
    <m/>
    <n v="0"/>
    <n v="0"/>
    <m/>
    <m/>
    <n v="0"/>
    <n v="0"/>
    <m/>
    <m/>
    <n v="0"/>
    <n v="0"/>
    <n v="0"/>
    <n v="0"/>
    <n v="0"/>
    <n v="0"/>
    <n v="415"/>
    <n v="410"/>
    <n v="0"/>
    <n v="0"/>
    <n v="3.2481927710843372"/>
    <n v="3.4634146341463414"/>
    <n v="1348"/>
    <n v="1420"/>
    <n v="0"/>
    <n v="0"/>
    <n v="0"/>
    <n v="0"/>
    <n v="155"/>
    <n v="165"/>
    <n v="0"/>
    <n v="0"/>
    <n v="62"/>
    <n v="78"/>
    <n v="0"/>
    <n v="0"/>
    <m/>
    <m/>
    <n v="0"/>
    <n v="0"/>
    <n v="217"/>
    <n v="243"/>
    <n v="0"/>
    <n v="0"/>
    <n v="2.91"/>
    <n v="3"/>
    <n v="451.05"/>
    <n v="495"/>
    <n v="4.0999999999999996"/>
    <n v="4"/>
    <n v="254.2"/>
    <n v="312"/>
    <m/>
    <m/>
    <n v="0"/>
    <n v="0"/>
    <n v="3.25"/>
    <n v="3.3209876543209877"/>
    <n v="705.25"/>
    <n v="807"/>
    <m/>
    <m/>
    <n v="0"/>
    <n v="0"/>
    <m/>
    <m/>
    <n v="0"/>
    <n v="0"/>
    <m/>
    <m/>
    <n v="0"/>
    <n v="0"/>
    <n v="0"/>
    <n v="0"/>
    <n v="0"/>
    <n v="0"/>
    <n v="1"/>
    <n v="1"/>
    <n v="0"/>
    <n v="0"/>
    <m/>
    <m/>
    <n v="0"/>
    <n v="0"/>
    <m/>
    <m/>
    <n v="0"/>
    <n v="0"/>
    <n v="514"/>
    <n v="519"/>
    <n v="0"/>
    <n v="0"/>
    <n v="1577.99"/>
    <n v="1703"/>
    <s v=""/>
    <s v=""/>
    <n v="118"/>
    <n v="134"/>
    <n v="0"/>
    <n v="0"/>
    <n v="475.26"/>
    <n v="524"/>
    <n v="0"/>
    <n v="0"/>
    <n v="632"/>
    <n v="653"/>
    <n v="0"/>
    <n v="0"/>
    <n v="2053.25"/>
    <n v="2227"/>
    <s v=""/>
    <s v=""/>
    <n v="0"/>
    <n v="0"/>
    <n v="0"/>
    <n v="0"/>
    <s v=""/>
    <s v=""/>
    <s v=""/>
    <s v=""/>
    <n v="2053.25"/>
    <n v="2227"/>
    <s v=""/>
    <s v=""/>
  </r>
  <r>
    <x v="10"/>
    <s v="Oklahoma State University-Oklahoma City"/>
    <m/>
    <n v="207397"/>
    <x v="10"/>
    <n v="918"/>
    <n v="783"/>
    <n v="42"/>
    <n v="26"/>
    <n v="876"/>
    <n v="757"/>
    <n v="60"/>
    <n v="60"/>
    <n v="876"/>
    <n v="757"/>
    <n v="0"/>
    <m/>
    <n v="45"/>
    <n v="38"/>
    <n v="0"/>
    <n v="0"/>
    <n v="63"/>
    <n v="52"/>
    <n v="0"/>
    <n v="0"/>
    <m/>
    <m/>
    <n v="0"/>
    <n v="0"/>
    <n v="108"/>
    <n v="90"/>
    <n v="0"/>
    <n v="0"/>
    <n v="2.61"/>
    <n v="3"/>
    <n v="117.44999999999999"/>
    <n v="114"/>
    <n v="3.9"/>
    <n v="4"/>
    <n v="245.7"/>
    <n v="208"/>
    <m/>
    <m/>
    <n v="0"/>
    <n v="0"/>
    <n v="3.3624999999999998"/>
    <n v="3.5777777777777779"/>
    <n v="363.15"/>
    <n v="322"/>
    <m/>
    <m/>
    <n v="0"/>
    <n v="0"/>
    <m/>
    <m/>
    <n v="0"/>
    <n v="0"/>
    <m/>
    <m/>
    <n v="0"/>
    <n v="0"/>
    <n v="0"/>
    <n v="0"/>
    <n v="0"/>
    <n v="0"/>
    <n v="137"/>
    <n v="112"/>
    <n v="0"/>
    <n v="0"/>
    <n v="120"/>
    <n v="108"/>
    <n v="0"/>
    <n v="0"/>
    <m/>
    <m/>
    <n v="0"/>
    <n v="0"/>
    <n v="257"/>
    <n v="220"/>
    <n v="0"/>
    <n v="0"/>
    <n v="5.58"/>
    <n v="6"/>
    <n v="764.46"/>
    <n v="672"/>
    <n v="6.42"/>
    <n v="6"/>
    <n v="770.4"/>
    <n v="648"/>
    <m/>
    <m/>
    <n v="0"/>
    <n v="0"/>
    <n v="5.9722178988326853"/>
    <n v="6"/>
    <n v="1534.8600000000001"/>
    <n v="1320"/>
    <m/>
    <m/>
    <n v="0"/>
    <n v="0"/>
    <m/>
    <m/>
    <n v="0"/>
    <n v="0"/>
    <m/>
    <m/>
    <n v="0"/>
    <n v="0"/>
    <n v="0"/>
    <n v="0"/>
    <n v="0"/>
    <n v="0"/>
    <n v="365"/>
    <n v="310"/>
    <n v="0"/>
    <n v="0"/>
    <n v="5.2000273972602749"/>
    <n v="5.2967741935483872"/>
    <n v="1898.0100000000002"/>
    <n v="1642"/>
    <n v="0"/>
    <n v="0"/>
    <n v="0"/>
    <n v="0"/>
    <n v="144"/>
    <n v="130"/>
    <n v="0"/>
    <n v="0"/>
    <n v="345"/>
    <n v="301"/>
    <n v="0"/>
    <n v="0"/>
    <m/>
    <m/>
    <n v="0"/>
    <n v="0"/>
    <n v="489"/>
    <n v="431"/>
    <n v="0"/>
    <n v="0"/>
    <n v="3.51"/>
    <n v="3"/>
    <n v="505.43999999999994"/>
    <n v="390"/>
    <n v="4.37"/>
    <n v="4"/>
    <n v="1507.65"/>
    <n v="1204"/>
    <m/>
    <m/>
    <n v="0"/>
    <n v="0"/>
    <n v="4.1167484662576692"/>
    <n v="3.6983758700696057"/>
    <n v="2013.0900000000001"/>
    <n v="1594"/>
    <m/>
    <m/>
    <n v="0"/>
    <n v="0"/>
    <m/>
    <m/>
    <n v="0"/>
    <n v="0"/>
    <m/>
    <m/>
    <n v="0"/>
    <n v="0"/>
    <n v="0"/>
    <n v="0"/>
    <n v="0"/>
    <n v="0"/>
    <n v="22"/>
    <n v="16"/>
    <n v="0"/>
    <n v="0"/>
    <m/>
    <m/>
    <n v="0"/>
    <n v="0"/>
    <m/>
    <m/>
    <n v="0"/>
    <n v="0"/>
    <n v="326"/>
    <n v="280"/>
    <n v="0"/>
    <n v="0"/>
    <n v="1387.35"/>
    <n v="1176"/>
    <s v=""/>
    <s v=""/>
    <n v="528"/>
    <n v="461"/>
    <n v="0"/>
    <n v="0"/>
    <n v="2523.75"/>
    <n v="2060"/>
    <n v="0"/>
    <n v="0"/>
    <n v="854"/>
    <n v="741"/>
    <n v="0"/>
    <n v="0"/>
    <n v="3911.1"/>
    <n v="3236"/>
    <s v=""/>
    <s v=""/>
    <n v="0"/>
    <n v="0"/>
    <n v="0"/>
    <n v="0"/>
    <s v=""/>
    <s v=""/>
    <s v=""/>
    <s v=""/>
    <n v="3911.1000000000004"/>
    <n v="3236"/>
    <s v=""/>
    <s v=""/>
  </r>
  <r>
    <x v="10"/>
    <s v="Oklahoma City Community College "/>
    <m/>
    <n v="207449"/>
    <x v="7"/>
    <n v="1881"/>
    <n v="1675"/>
    <n v="75"/>
    <n v="53"/>
    <n v="1806"/>
    <n v="1622"/>
    <n v="60"/>
    <n v="60"/>
    <n v="1806"/>
    <n v="1668"/>
    <n v="0"/>
    <m/>
    <n v="136"/>
    <n v="0"/>
    <n v="0"/>
    <n v="0"/>
    <n v="148"/>
    <n v="130"/>
    <n v="0"/>
    <n v="0"/>
    <m/>
    <m/>
    <n v="0"/>
    <n v="0"/>
    <n v="284"/>
    <n v="130"/>
    <n v="0"/>
    <n v="0"/>
    <n v="2.25"/>
    <n v="2"/>
    <n v="306"/>
    <n v="0"/>
    <n v="2.48"/>
    <n v="3"/>
    <n v="367.04"/>
    <n v="390"/>
    <m/>
    <m/>
    <n v="0"/>
    <n v="0"/>
    <n v="2.3698591549295775"/>
    <n v="3"/>
    <n v="673.04000000000008"/>
    <n v="390"/>
    <m/>
    <m/>
    <n v="0"/>
    <n v="0"/>
    <m/>
    <m/>
    <n v="0"/>
    <n v="0"/>
    <m/>
    <m/>
    <n v="0"/>
    <n v="0"/>
    <n v="0"/>
    <n v="0"/>
    <n v="0"/>
    <n v="0"/>
    <n v="477"/>
    <n v="476"/>
    <n v="0"/>
    <n v="0"/>
    <n v="321"/>
    <n v="335"/>
    <n v="0"/>
    <n v="0"/>
    <m/>
    <m/>
    <n v="0"/>
    <n v="0"/>
    <n v="798"/>
    <n v="811"/>
    <n v="0"/>
    <n v="0"/>
    <n v="5.32"/>
    <n v="5"/>
    <n v="2537.6400000000003"/>
    <n v="2380"/>
    <n v="6.42"/>
    <n v="6"/>
    <n v="2060.8200000000002"/>
    <n v="2010"/>
    <m/>
    <m/>
    <n v="0"/>
    <n v="0"/>
    <n v="5.7624812030075203"/>
    <n v="5.4130702836004936"/>
    <n v="4598.4600000000009"/>
    <n v="4390"/>
    <m/>
    <m/>
    <n v="0"/>
    <n v="0"/>
    <m/>
    <m/>
    <n v="0"/>
    <n v="0"/>
    <m/>
    <m/>
    <n v="0"/>
    <n v="0"/>
    <n v="0"/>
    <n v="0"/>
    <n v="0"/>
    <n v="0"/>
    <n v="1082"/>
    <n v="941"/>
    <n v="0"/>
    <n v="0"/>
    <n v="4.8719963031423301"/>
    <n v="5.079702444208289"/>
    <n v="5271.5000000000009"/>
    <n v="4780"/>
    <n v="0"/>
    <n v="0"/>
    <n v="0"/>
    <n v="0"/>
    <n v="250"/>
    <n v="254"/>
    <n v="0"/>
    <n v="0"/>
    <n v="463"/>
    <n v="460"/>
    <n v="0"/>
    <n v="0"/>
    <m/>
    <m/>
    <n v="0"/>
    <n v="0"/>
    <n v="713"/>
    <n v="714"/>
    <n v="0"/>
    <n v="0"/>
    <n v="3.92"/>
    <n v="3"/>
    <n v="980"/>
    <n v="762"/>
    <n v="4.88"/>
    <n v="5"/>
    <n v="2259.44"/>
    <n v="2300"/>
    <m/>
    <m/>
    <n v="0"/>
    <n v="0"/>
    <n v="4.5433941093969148"/>
    <n v="4.2885154061624648"/>
    <n v="3239.44"/>
    <n v="3062"/>
    <m/>
    <m/>
    <n v="0"/>
    <n v="0"/>
    <m/>
    <m/>
    <n v="0"/>
    <n v="0"/>
    <m/>
    <m/>
    <n v="0"/>
    <n v="0"/>
    <n v="0"/>
    <n v="0"/>
    <n v="0"/>
    <n v="0"/>
    <n v="11"/>
    <n v="13"/>
    <n v="0"/>
    <n v="0"/>
    <m/>
    <m/>
    <n v="0"/>
    <n v="0"/>
    <m/>
    <m/>
    <n v="0"/>
    <n v="0"/>
    <n v="863"/>
    <n v="730"/>
    <n v="0"/>
    <n v="0"/>
    <n v="3823.6400000000003"/>
    <n v="3142"/>
    <s v=""/>
    <s v=""/>
    <n v="932"/>
    <n v="925"/>
    <n v="0"/>
    <n v="0"/>
    <n v="4687.3"/>
    <n v="4700"/>
    <n v="0"/>
    <n v="0"/>
    <n v="1795"/>
    <n v="1655"/>
    <n v="0"/>
    <n v="0"/>
    <n v="8510.94"/>
    <n v="7842"/>
    <s v=""/>
    <s v=""/>
    <n v="0"/>
    <n v="0"/>
    <n v="0"/>
    <n v="0"/>
    <s v=""/>
    <s v=""/>
    <s v=""/>
    <s v=""/>
    <n v="8510.94"/>
    <n v="7842"/>
    <s v=""/>
    <s v=""/>
  </r>
  <r>
    <x v="10"/>
    <s v="Tulsa Community College "/>
    <m/>
    <n v="207935"/>
    <x v="7"/>
    <n v="1970"/>
    <n v="2065"/>
    <n v="95"/>
    <n v="86"/>
    <n v="1875"/>
    <n v="1979"/>
    <n v="60"/>
    <n v="60"/>
    <n v="1875"/>
    <n v="1979"/>
    <n v="0"/>
    <m/>
    <n v="163"/>
    <n v="201"/>
    <n v="0"/>
    <n v="0"/>
    <n v="132"/>
    <n v="146"/>
    <n v="0"/>
    <n v="0"/>
    <m/>
    <m/>
    <n v="0"/>
    <n v="0"/>
    <n v="295"/>
    <n v="347"/>
    <n v="0"/>
    <n v="0"/>
    <n v="2.4300000000000002"/>
    <n v="2"/>
    <n v="396.09000000000003"/>
    <n v="402"/>
    <n v="2.31"/>
    <n v="2"/>
    <n v="304.92"/>
    <n v="292"/>
    <m/>
    <m/>
    <n v="0"/>
    <n v="0"/>
    <n v="2.3763050847457627"/>
    <n v="2"/>
    <n v="701.01"/>
    <n v="694"/>
    <m/>
    <m/>
    <n v="0"/>
    <n v="0"/>
    <m/>
    <m/>
    <n v="0"/>
    <n v="0"/>
    <m/>
    <m/>
    <n v="0"/>
    <n v="0"/>
    <n v="0"/>
    <n v="0"/>
    <n v="0"/>
    <n v="0"/>
    <n v="678"/>
    <n v="692"/>
    <n v="0"/>
    <n v="0"/>
    <n v="397"/>
    <n v="402"/>
    <n v="0"/>
    <n v="0"/>
    <m/>
    <m/>
    <n v="0"/>
    <n v="0"/>
    <n v="1075"/>
    <n v="1094"/>
    <n v="0"/>
    <n v="0"/>
    <n v="5.3"/>
    <n v="5"/>
    <n v="3593.4"/>
    <n v="3460"/>
    <n v="6.61"/>
    <n v="7"/>
    <n v="2624.17"/>
    <n v="2814"/>
    <m/>
    <m/>
    <n v="0"/>
    <n v="0"/>
    <n v="5.7837860465116275"/>
    <n v="5.7349177330895795"/>
    <n v="6217.57"/>
    <n v="6274"/>
    <m/>
    <m/>
    <n v="0"/>
    <n v="0"/>
    <m/>
    <m/>
    <n v="0"/>
    <n v="0"/>
    <m/>
    <m/>
    <n v="0"/>
    <n v="0"/>
    <n v="0"/>
    <n v="0"/>
    <n v="0"/>
    <n v="0"/>
    <n v="1370"/>
    <n v="1441"/>
    <n v="0"/>
    <n v="0"/>
    <n v="5.0500583941605841"/>
    <n v="4.8355308813324083"/>
    <n v="6918.58"/>
    <n v="6968"/>
    <n v="0"/>
    <n v="0"/>
    <n v="0"/>
    <n v="0"/>
    <n v="199"/>
    <n v="214"/>
    <n v="0"/>
    <n v="0"/>
    <n v="298"/>
    <n v="316"/>
    <n v="0"/>
    <n v="0"/>
    <m/>
    <m/>
    <n v="0"/>
    <n v="0"/>
    <n v="497"/>
    <n v="530"/>
    <n v="0"/>
    <n v="0"/>
    <n v="4.32"/>
    <n v="4"/>
    <n v="859.68000000000006"/>
    <n v="856"/>
    <n v="5.58"/>
    <n v="6"/>
    <n v="1662.84"/>
    <n v="1896"/>
    <m/>
    <m/>
    <n v="0"/>
    <n v="0"/>
    <n v="5.0754929577464791"/>
    <n v="5.192452830188679"/>
    <n v="2522.52"/>
    <n v="2752"/>
    <m/>
    <m/>
    <n v="0"/>
    <n v="0"/>
    <m/>
    <m/>
    <n v="0"/>
    <n v="0"/>
    <m/>
    <m/>
    <n v="0"/>
    <n v="0"/>
    <n v="0"/>
    <n v="0"/>
    <n v="0"/>
    <n v="0"/>
    <n v="8"/>
    <n v="8"/>
    <n v="0"/>
    <n v="0"/>
    <m/>
    <m/>
    <n v="0"/>
    <n v="0"/>
    <m/>
    <m/>
    <n v="0"/>
    <n v="0"/>
    <n v="1040"/>
    <n v="1107"/>
    <n v="0"/>
    <n v="0"/>
    <n v="4849.17"/>
    <n v="4718"/>
    <s v=""/>
    <s v=""/>
    <n v="827"/>
    <n v="864"/>
    <n v="0"/>
    <n v="0"/>
    <n v="4591.93"/>
    <n v="5002"/>
    <n v="0"/>
    <n v="0"/>
    <n v="1867"/>
    <n v="1971"/>
    <n v="0"/>
    <n v="0"/>
    <n v="9441.1"/>
    <n v="9720"/>
    <s v=""/>
    <s v=""/>
    <n v="0"/>
    <n v="0"/>
    <n v="0"/>
    <n v="0"/>
    <s v=""/>
    <s v=""/>
    <s v=""/>
    <s v=""/>
    <n v="9441.1"/>
    <n v="9720"/>
    <s v=""/>
    <s v=""/>
  </r>
  <r>
    <x v="10"/>
    <s v="Northern Oklahoma College "/>
    <m/>
    <n v="207281"/>
    <x v="8"/>
    <n v="798"/>
    <n v="963"/>
    <n v="63"/>
    <n v="79"/>
    <n v="735"/>
    <n v="884"/>
    <n v="60"/>
    <n v="60"/>
    <n v="735"/>
    <n v="884"/>
    <n v="0"/>
    <m/>
    <n v="152"/>
    <n v="202"/>
    <n v="0"/>
    <n v="0"/>
    <n v="48"/>
    <n v="57"/>
    <n v="0"/>
    <n v="0"/>
    <m/>
    <m/>
    <n v="0"/>
    <n v="0"/>
    <n v="200"/>
    <n v="259"/>
    <n v="0"/>
    <n v="0"/>
    <n v="2.66"/>
    <n v="3"/>
    <n v="404.32000000000005"/>
    <n v="606"/>
    <n v="2.76"/>
    <n v="3"/>
    <n v="132.47999999999999"/>
    <n v="171"/>
    <m/>
    <m/>
    <n v="0"/>
    <n v="0"/>
    <n v="2.6840000000000002"/>
    <n v="3"/>
    <n v="536.80000000000007"/>
    <n v="777"/>
    <m/>
    <m/>
    <n v="0"/>
    <n v="0"/>
    <m/>
    <m/>
    <n v="0"/>
    <n v="0"/>
    <m/>
    <m/>
    <n v="0"/>
    <n v="0"/>
    <n v="0"/>
    <n v="0"/>
    <n v="0"/>
    <n v="0"/>
    <n v="285"/>
    <n v="330"/>
    <n v="0"/>
    <n v="0"/>
    <n v="61"/>
    <n v="85"/>
    <n v="0"/>
    <n v="0"/>
    <m/>
    <m/>
    <n v="0"/>
    <n v="0"/>
    <n v="346"/>
    <n v="415"/>
    <n v="0"/>
    <n v="0"/>
    <n v="4.1900000000000004"/>
    <n v="4"/>
    <n v="1194.1500000000001"/>
    <n v="1320"/>
    <n v="5.26"/>
    <n v="5"/>
    <n v="320.86"/>
    <n v="425"/>
    <m/>
    <m/>
    <n v="0"/>
    <n v="0"/>
    <n v="4.3786416184971104"/>
    <n v="4.2048192771084336"/>
    <n v="1515.0100000000002"/>
    <n v="1745"/>
    <m/>
    <m/>
    <n v="0"/>
    <n v="0"/>
    <m/>
    <m/>
    <n v="0"/>
    <n v="0"/>
    <m/>
    <m/>
    <n v="0"/>
    <n v="0"/>
    <n v="0"/>
    <n v="0"/>
    <n v="0"/>
    <n v="0"/>
    <n v="546"/>
    <n v="674"/>
    <n v="0"/>
    <n v="0"/>
    <n v="3.7578937728937736"/>
    <n v="3.741839762611276"/>
    <n v="2051.8100000000004"/>
    <n v="2522"/>
    <n v="0"/>
    <n v="0"/>
    <n v="0"/>
    <n v="0"/>
    <n v="112"/>
    <n v="129"/>
    <n v="0"/>
    <n v="0"/>
    <n v="73"/>
    <n v="75"/>
    <n v="0"/>
    <n v="0"/>
    <m/>
    <m/>
    <n v="0"/>
    <n v="0"/>
    <n v="185"/>
    <n v="204"/>
    <n v="0"/>
    <n v="0"/>
    <n v="3.92"/>
    <n v="4"/>
    <n v="439.03999999999996"/>
    <n v="516"/>
    <n v="3.89"/>
    <n v="4"/>
    <n v="283.97000000000003"/>
    <n v="300"/>
    <m/>
    <m/>
    <n v="0"/>
    <n v="0"/>
    <n v="3.9081621621621623"/>
    <n v="4"/>
    <n v="723.01"/>
    <n v="816"/>
    <m/>
    <m/>
    <n v="0"/>
    <n v="0"/>
    <m/>
    <m/>
    <n v="0"/>
    <n v="0"/>
    <m/>
    <m/>
    <n v="0"/>
    <n v="0"/>
    <n v="0"/>
    <n v="0"/>
    <n v="0"/>
    <n v="0"/>
    <n v="4"/>
    <n v="6"/>
    <n v="0"/>
    <n v="0"/>
    <m/>
    <m/>
    <n v="0"/>
    <n v="0"/>
    <m/>
    <m/>
    <n v="0"/>
    <n v="0"/>
    <n v="549"/>
    <n v="661"/>
    <n v="0"/>
    <n v="0"/>
    <n v="2037.5100000000002"/>
    <n v="2442"/>
    <s v=""/>
    <s v=""/>
    <n v="182"/>
    <n v="217"/>
    <n v="0"/>
    <n v="0"/>
    <n v="737.31000000000006"/>
    <n v="896"/>
    <n v="0"/>
    <n v="0"/>
    <n v="731"/>
    <n v="878"/>
    <n v="0"/>
    <n v="0"/>
    <n v="2774.82"/>
    <n v="3338"/>
    <s v=""/>
    <s v=""/>
    <n v="0"/>
    <n v="0"/>
    <n v="0"/>
    <n v="0"/>
    <s v=""/>
    <s v=""/>
    <s v=""/>
    <s v=""/>
    <n v="2774.8200000000006"/>
    <n v="3338"/>
    <s v=""/>
    <s v=""/>
  </r>
  <r>
    <x v="10"/>
    <s v="Rose State College "/>
    <m/>
    <n v="207670"/>
    <x v="8"/>
    <n v="947"/>
    <n v="840"/>
    <n v="12"/>
    <n v="7"/>
    <n v="935"/>
    <n v="833"/>
    <n v="60"/>
    <n v="60"/>
    <n v="935"/>
    <n v="833"/>
    <n v="0"/>
    <m/>
    <n v="91"/>
    <n v="81"/>
    <n v="0"/>
    <n v="0"/>
    <n v="49"/>
    <n v="45"/>
    <n v="0"/>
    <n v="0"/>
    <m/>
    <m/>
    <n v="0"/>
    <n v="0"/>
    <n v="140"/>
    <n v="126"/>
    <n v="0"/>
    <n v="0"/>
    <n v="3.34"/>
    <n v="3"/>
    <n v="303.94"/>
    <n v="243"/>
    <n v="3.87"/>
    <n v="4"/>
    <n v="189.63"/>
    <n v="180"/>
    <m/>
    <m/>
    <n v="0"/>
    <n v="0"/>
    <n v="3.5255000000000001"/>
    <n v="3.3571428571428572"/>
    <n v="493.57"/>
    <n v="423"/>
    <m/>
    <m/>
    <n v="0"/>
    <n v="0"/>
    <m/>
    <m/>
    <n v="0"/>
    <n v="0"/>
    <m/>
    <m/>
    <n v="0"/>
    <n v="0"/>
    <n v="0"/>
    <n v="0"/>
    <n v="0"/>
    <n v="0"/>
    <n v="252"/>
    <n v="250"/>
    <n v="0"/>
    <n v="0"/>
    <n v="112"/>
    <n v="101"/>
    <n v="0"/>
    <n v="0"/>
    <m/>
    <m/>
    <n v="0"/>
    <n v="0"/>
    <n v="364"/>
    <n v="351"/>
    <n v="0"/>
    <n v="0"/>
    <n v="4.8899999999999997"/>
    <n v="5"/>
    <n v="1232.28"/>
    <n v="1250"/>
    <n v="6.8"/>
    <n v="7"/>
    <n v="761.6"/>
    <n v="707"/>
    <m/>
    <m/>
    <n v="0"/>
    <n v="0"/>
    <n v="5.4776923076923083"/>
    <n v="5.5754985754985755"/>
    <n v="1993.88"/>
    <n v="1957"/>
    <m/>
    <m/>
    <n v="0"/>
    <n v="0"/>
    <m/>
    <m/>
    <n v="0"/>
    <n v="0"/>
    <m/>
    <m/>
    <n v="0"/>
    <n v="0"/>
    <n v="0"/>
    <n v="0"/>
    <n v="0"/>
    <n v="0"/>
    <n v="504"/>
    <n v="477"/>
    <n v="0"/>
    <n v="0"/>
    <n v="4.9354166666666668"/>
    <n v="4.9895178197064993"/>
    <n v="2487.4500000000003"/>
    <n v="2380"/>
    <n v="0"/>
    <n v="0"/>
    <n v="0"/>
    <n v="0"/>
    <n v="177"/>
    <n v="121"/>
    <n v="0"/>
    <n v="0"/>
    <n v="243"/>
    <n v="225"/>
    <n v="0"/>
    <n v="0"/>
    <m/>
    <m/>
    <n v="0"/>
    <n v="0"/>
    <n v="420"/>
    <n v="346"/>
    <n v="0"/>
    <n v="0"/>
    <n v="4.0999999999999996"/>
    <n v="4"/>
    <n v="725.69999999999993"/>
    <n v="484"/>
    <n v="4.97"/>
    <n v="4"/>
    <n v="1207.71"/>
    <n v="900"/>
    <m/>
    <m/>
    <n v="0"/>
    <n v="0"/>
    <n v="4.6033571428571429"/>
    <n v="4"/>
    <n v="1933.41"/>
    <n v="1384"/>
    <m/>
    <m/>
    <n v="0"/>
    <n v="0"/>
    <m/>
    <m/>
    <n v="0"/>
    <n v="0"/>
    <m/>
    <m/>
    <n v="0"/>
    <n v="0"/>
    <n v="0"/>
    <n v="0"/>
    <n v="0"/>
    <n v="0"/>
    <n v="11"/>
    <n v="10"/>
    <n v="0"/>
    <n v="0"/>
    <m/>
    <m/>
    <n v="0"/>
    <n v="0"/>
    <m/>
    <m/>
    <n v="0"/>
    <n v="0"/>
    <n v="520"/>
    <n v="452"/>
    <n v="0"/>
    <n v="0"/>
    <n v="2261.92"/>
    <n v="1977"/>
    <s v=""/>
    <s v=""/>
    <n v="404"/>
    <n v="371"/>
    <n v="0"/>
    <n v="0"/>
    <n v="2158.94"/>
    <n v="1787"/>
    <n v="0"/>
    <n v="0"/>
    <n v="924"/>
    <n v="823"/>
    <n v="0"/>
    <n v="0"/>
    <n v="4420.8600000000006"/>
    <n v="3764"/>
    <s v=""/>
    <s v=""/>
    <n v="0"/>
    <n v="0"/>
    <n v="0"/>
    <n v="0"/>
    <s v=""/>
    <s v=""/>
    <s v=""/>
    <s v=""/>
    <n v="4420.8600000000006"/>
    <n v="3764"/>
    <s v=""/>
    <s v=""/>
  </r>
  <r>
    <x v="10"/>
    <s v="Carl Albert State College"/>
    <m/>
    <n v="206923"/>
    <x v="9"/>
    <n v="535"/>
    <n v="486"/>
    <n v="17"/>
    <n v="14"/>
    <n v="518"/>
    <n v="472"/>
    <n v="60"/>
    <n v="60"/>
    <n v="518"/>
    <n v="472"/>
    <n v="0"/>
    <m/>
    <n v="110"/>
    <n v="81"/>
    <n v="0"/>
    <n v="0"/>
    <n v="14"/>
    <n v="15"/>
    <n v="0"/>
    <n v="0"/>
    <m/>
    <m/>
    <n v="0"/>
    <n v="0"/>
    <n v="124"/>
    <n v="96"/>
    <n v="0"/>
    <n v="0"/>
    <n v="1.53"/>
    <n v="2"/>
    <n v="168.3"/>
    <n v="162"/>
    <n v="1.5"/>
    <n v="2"/>
    <n v="21"/>
    <n v="30"/>
    <m/>
    <m/>
    <n v="0"/>
    <n v="0"/>
    <n v="1.5266129032258065"/>
    <n v="2"/>
    <n v="189.3"/>
    <n v="192"/>
    <m/>
    <m/>
    <n v="0"/>
    <n v="0"/>
    <m/>
    <m/>
    <n v="0"/>
    <n v="0"/>
    <m/>
    <m/>
    <n v="0"/>
    <n v="0"/>
    <n v="0"/>
    <n v="0"/>
    <n v="0"/>
    <n v="0"/>
    <n v="245"/>
    <n v="220"/>
    <n v="0"/>
    <n v="0"/>
    <n v="30"/>
    <n v="20"/>
    <n v="0"/>
    <n v="0"/>
    <m/>
    <m/>
    <n v="0"/>
    <n v="0"/>
    <n v="275"/>
    <n v="240"/>
    <n v="0"/>
    <n v="0"/>
    <n v="4.41"/>
    <n v="4"/>
    <n v="1080.45"/>
    <n v="880"/>
    <n v="5.63"/>
    <n v="6"/>
    <n v="168.9"/>
    <n v="120"/>
    <m/>
    <m/>
    <n v="0"/>
    <n v="0"/>
    <n v="4.5430909090909095"/>
    <n v="4.166666666666667"/>
    <n v="1249.3500000000001"/>
    <n v="1000.0000000000001"/>
    <m/>
    <m/>
    <n v="0"/>
    <n v="0"/>
    <m/>
    <m/>
    <n v="0"/>
    <n v="0"/>
    <m/>
    <m/>
    <n v="0"/>
    <n v="0"/>
    <n v="0"/>
    <n v="0"/>
    <n v="0"/>
    <n v="0"/>
    <n v="399"/>
    <n v="336"/>
    <n v="0"/>
    <n v="0"/>
    <n v="3.6056390977443611"/>
    <n v="3.5476190476190474"/>
    <n v="1438.65"/>
    <n v="1192"/>
    <n v="0"/>
    <n v="0"/>
    <n v="0"/>
    <n v="0"/>
    <n v="68"/>
    <n v="68"/>
    <n v="0"/>
    <n v="0"/>
    <n v="49"/>
    <n v="65"/>
    <n v="0"/>
    <n v="0"/>
    <m/>
    <m/>
    <n v="0"/>
    <n v="0"/>
    <n v="117"/>
    <n v="133"/>
    <n v="0"/>
    <n v="0"/>
    <n v="3.07"/>
    <n v="4"/>
    <n v="208.76"/>
    <n v="272"/>
    <n v="4.84"/>
    <n v="5"/>
    <n v="237.16"/>
    <n v="325"/>
    <m/>
    <m/>
    <n v="0"/>
    <n v="0"/>
    <n v="3.8112820512820509"/>
    <n v="4.488721804511278"/>
    <n v="445.91999999999996"/>
    <n v="597"/>
    <m/>
    <m/>
    <n v="0"/>
    <n v="0"/>
    <m/>
    <m/>
    <n v="0"/>
    <n v="0"/>
    <m/>
    <m/>
    <n v="0"/>
    <n v="0"/>
    <n v="0"/>
    <n v="0"/>
    <n v="0"/>
    <n v="0"/>
    <n v="2"/>
    <n v="3"/>
    <n v="0"/>
    <n v="0"/>
    <m/>
    <m/>
    <n v="0"/>
    <n v="0"/>
    <m/>
    <m/>
    <n v="0"/>
    <n v="0"/>
    <n v="423"/>
    <n v="369"/>
    <n v="0"/>
    <n v="0"/>
    <n v="1457.51"/>
    <n v="1314"/>
    <s v=""/>
    <s v=""/>
    <n v="93"/>
    <n v="100"/>
    <n v="0"/>
    <n v="0"/>
    <n v="427.06"/>
    <n v="475"/>
    <n v="0"/>
    <n v="0"/>
    <n v="516"/>
    <n v="469"/>
    <n v="0"/>
    <n v="0"/>
    <n v="1884.57"/>
    <n v="1789"/>
    <s v=""/>
    <s v=""/>
    <n v="0"/>
    <n v="0"/>
    <n v="0"/>
    <n v="0"/>
    <s v=""/>
    <s v=""/>
    <s v=""/>
    <s v=""/>
    <n v="1884.5700000000002"/>
    <n v="1789"/>
    <s v=""/>
    <s v=""/>
  </r>
  <r>
    <x v="10"/>
    <s v="Connors State College "/>
    <m/>
    <n v="206996"/>
    <x v="9"/>
    <n v="458"/>
    <n v="353"/>
    <n v="64"/>
    <n v="35"/>
    <n v="394"/>
    <n v="318"/>
    <n v="60"/>
    <n v="60"/>
    <n v="394"/>
    <n v="318"/>
    <n v="0"/>
    <m/>
    <n v="75"/>
    <n v="64"/>
    <n v="0"/>
    <n v="0"/>
    <n v="14"/>
    <n v="14"/>
    <n v="0"/>
    <n v="0"/>
    <m/>
    <m/>
    <n v="0"/>
    <n v="0"/>
    <n v="89"/>
    <n v="78"/>
    <n v="0"/>
    <n v="0"/>
    <n v="1.95"/>
    <n v="2"/>
    <n v="146.25"/>
    <n v="128"/>
    <n v="2.14"/>
    <n v="2"/>
    <n v="29.96"/>
    <n v="28"/>
    <m/>
    <m/>
    <n v="0"/>
    <n v="0"/>
    <n v="1.9798876404494383"/>
    <n v="2"/>
    <n v="176.21"/>
    <n v="156"/>
    <m/>
    <m/>
    <n v="0"/>
    <n v="0"/>
    <m/>
    <m/>
    <n v="0"/>
    <n v="0"/>
    <m/>
    <m/>
    <n v="0"/>
    <n v="0"/>
    <n v="0"/>
    <n v="0"/>
    <n v="0"/>
    <n v="0"/>
    <n v="152"/>
    <n v="129"/>
    <n v="0"/>
    <n v="0"/>
    <n v="22"/>
    <n v="12"/>
    <n v="0"/>
    <n v="0"/>
    <m/>
    <m/>
    <n v="0"/>
    <n v="0"/>
    <n v="174"/>
    <n v="141"/>
    <n v="0"/>
    <n v="0"/>
    <n v="4.32"/>
    <n v="4"/>
    <n v="656.6400000000001"/>
    <n v="516"/>
    <n v="5.7"/>
    <n v="6"/>
    <n v="125.4"/>
    <n v="72"/>
    <m/>
    <m/>
    <n v="0"/>
    <n v="0"/>
    <n v="4.4944827586206904"/>
    <n v="4.1702127659574471"/>
    <n v="782.04000000000008"/>
    <n v="588"/>
    <m/>
    <m/>
    <n v="0"/>
    <n v="0"/>
    <m/>
    <m/>
    <n v="0"/>
    <n v="0"/>
    <m/>
    <m/>
    <n v="0"/>
    <n v="0"/>
    <n v="0"/>
    <n v="0"/>
    <n v="0"/>
    <n v="0"/>
    <n v="263"/>
    <n v="219"/>
    <n v="0"/>
    <n v="0"/>
    <n v="3.6435361216730042"/>
    <n v="3.3972602739726026"/>
    <n v="958.25000000000011"/>
    <n v="744"/>
    <n v="0"/>
    <n v="0"/>
    <n v="0"/>
    <n v="0"/>
    <n v="98"/>
    <n v="69"/>
    <n v="0"/>
    <n v="0"/>
    <n v="30"/>
    <n v="27"/>
    <n v="0"/>
    <n v="0"/>
    <m/>
    <m/>
    <n v="0"/>
    <n v="0"/>
    <n v="128"/>
    <n v="96"/>
    <n v="0"/>
    <n v="0"/>
    <n v="3.67"/>
    <n v="4"/>
    <n v="359.65999999999997"/>
    <n v="276"/>
    <n v="4.78"/>
    <n v="5"/>
    <n v="143.4"/>
    <n v="135"/>
    <m/>
    <m/>
    <n v="0"/>
    <n v="0"/>
    <n v="3.9301562499999996"/>
    <n v="4.28125"/>
    <n v="503.05999999999995"/>
    <n v="411"/>
    <m/>
    <m/>
    <n v="0"/>
    <n v="0"/>
    <m/>
    <m/>
    <n v="0"/>
    <n v="0"/>
    <m/>
    <m/>
    <n v="0"/>
    <n v="0"/>
    <n v="0"/>
    <n v="0"/>
    <n v="0"/>
    <n v="0"/>
    <n v="3"/>
    <n v="3"/>
    <n v="0"/>
    <n v="0"/>
    <m/>
    <m/>
    <n v="0"/>
    <n v="0"/>
    <m/>
    <m/>
    <n v="0"/>
    <n v="0"/>
    <n v="325"/>
    <n v="262"/>
    <n v="0"/>
    <n v="0"/>
    <n v="1162.5500000000002"/>
    <n v="920"/>
    <s v=""/>
    <s v=""/>
    <n v="66"/>
    <n v="53"/>
    <n v="0"/>
    <n v="0"/>
    <n v="298.76"/>
    <n v="235"/>
    <n v="0"/>
    <n v="0"/>
    <n v="391"/>
    <n v="315"/>
    <n v="0"/>
    <n v="0"/>
    <n v="1461.3100000000002"/>
    <n v="1155"/>
    <s v=""/>
    <s v=""/>
    <n v="0"/>
    <n v="0"/>
    <n v="0"/>
    <n v="0"/>
    <s v=""/>
    <s v=""/>
    <s v=""/>
    <s v=""/>
    <n v="1461.31"/>
    <n v="1155"/>
    <s v=""/>
    <s v=""/>
  </r>
  <r>
    <x v="10"/>
    <s v="Eastern Oklahoma State College "/>
    <m/>
    <n v="207050"/>
    <x v="9"/>
    <n v="248"/>
    <n v="273"/>
    <n v="7"/>
    <n v="5"/>
    <n v="241"/>
    <n v="268"/>
    <n v="60"/>
    <n v="60"/>
    <n v="241"/>
    <n v="268"/>
    <n v="0"/>
    <m/>
    <n v="51"/>
    <n v="67"/>
    <n v="0"/>
    <n v="0"/>
    <n v="8"/>
    <n v="14"/>
    <n v="0"/>
    <n v="0"/>
    <m/>
    <m/>
    <n v="0"/>
    <n v="0"/>
    <n v="59"/>
    <n v="81"/>
    <n v="0"/>
    <n v="0"/>
    <n v="1.25"/>
    <n v="1"/>
    <n v="63.75"/>
    <n v="67"/>
    <n v="1.88"/>
    <n v="2"/>
    <n v="15.04"/>
    <n v="28"/>
    <m/>
    <m/>
    <n v="0"/>
    <n v="0"/>
    <n v="1.3354237288135591"/>
    <n v="1.1728395061728396"/>
    <n v="78.789999999999992"/>
    <n v="95.000000000000014"/>
    <m/>
    <m/>
    <n v="0"/>
    <n v="0"/>
    <m/>
    <m/>
    <n v="0"/>
    <n v="0"/>
    <m/>
    <m/>
    <n v="0"/>
    <n v="0"/>
    <n v="0"/>
    <n v="0"/>
    <n v="0"/>
    <n v="0"/>
    <n v="96"/>
    <n v="103"/>
    <n v="0"/>
    <n v="0"/>
    <n v="24"/>
    <n v="26"/>
    <n v="0"/>
    <n v="0"/>
    <m/>
    <m/>
    <n v="0"/>
    <n v="0"/>
    <n v="120"/>
    <n v="129"/>
    <n v="0"/>
    <n v="0"/>
    <n v="4.16"/>
    <n v="4"/>
    <n v="399.36"/>
    <n v="412"/>
    <n v="5.81"/>
    <n v="6"/>
    <n v="139.44"/>
    <n v="156"/>
    <m/>
    <m/>
    <n v="0"/>
    <n v="0"/>
    <n v="4.4899999999999993"/>
    <n v="4.4031007751937983"/>
    <n v="538.79999999999995"/>
    <n v="568"/>
    <m/>
    <m/>
    <n v="0"/>
    <n v="0"/>
    <m/>
    <m/>
    <n v="0"/>
    <n v="0"/>
    <m/>
    <m/>
    <n v="0"/>
    <n v="0"/>
    <n v="0"/>
    <n v="0"/>
    <n v="0"/>
    <n v="0"/>
    <n v="179"/>
    <n v="210"/>
    <n v="0"/>
    <n v="0"/>
    <n v="3.4502234636871503"/>
    <n v="3.157142857142857"/>
    <n v="617.58999999999992"/>
    <n v="663"/>
    <n v="0"/>
    <n v="0"/>
    <n v="0"/>
    <n v="0"/>
    <n v="37"/>
    <n v="32"/>
    <n v="0"/>
    <n v="0"/>
    <n v="25"/>
    <n v="25"/>
    <n v="0"/>
    <n v="0"/>
    <m/>
    <m/>
    <n v="0"/>
    <n v="0"/>
    <n v="62"/>
    <n v="57"/>
    <n v="0"/>
    <n v="0"/>
    <n v="3.66"/>
    <n v="4"/>
    <n v="135.42000000000002"/>
    <n v="128"/>
    <n v="4.26"/>
    <n v="3"/>
    <n v="106.5"/>
    <n v="75"/>
    <m/>
    <m/>
    <n v="0"/>
    <n v="0"/>
    <n v="3.9019354838709681"/>
    <n v="3.5614035087719298"/>
    <n v="241.92000000000002"/>
    <n v="203"/>
    <m/>
    <m/>
    <n v="0"/>
    <n v="0"/>
    <m/>
    <m/>
    <n v="0"/>
    <n v="0"/>
    <m/>
    <m/>
    <n v="0"/>
    <n v="0"/>
    <n v="0"/>
    <n v="0"/>
    <n v="0"/>
    <n v="0"/>
    <n v="0"/>
    <n v="1"/>
    <n v="0"/>
    <n v="0"/>
    <m/>
    <m/>
    <n v="0"/>
    <n v="0"/>
    <m/>
    <m/>
    <n v="0"/>
    <n v="0"/>
    <n v="184"/>
    <n v="202"/>
    <n v="0"/>
    <n v="0"/>
    <n v="598.53"/>
    <n v="607"/>
    <s v=""/>
    <s v=""/>
    <n v="57"/>
    <n v="65"/>
    <n v="0"/>
    <n v="0"/>
    <n v="260.98"/>
    <n v="259"/>
    <n v="0"/>
    <n v="0"/>
    <n v="241"/>
    <n v="267"/>
    <n v="0"/>
    <n v="0"/>
    <n v="859.51"/>
    <n v="866"/>
    <s v=""/>
    <s v=""/>
    <n v="0"/>
    <n v="0"/>
    <n v="0"/>
    <n v="0"/>
    <s v=""/>
    <s v=""/>
    <s v=""/>
    <s v=""/>
    <n v="859.51"/>
    <n v="866"/>
    <s v=""/>
    <s v=""/>
  </r>
  <r>
    <x v="10"/>
    <s v="Murray State College "/>
    <m/>
    <n v="207236"/>
    <x v="9"/>
    <n v="371"/>
    <n v="418"/>
    <n v="10"/>
    <n v="10"/>
    <n v="361"/>
    <n v="408"/>
    <n v="60"/>
    <n v="60"/>
    <n v="361"/>
    <n v="408"/>
    <n v="0"/>
    <m/>
    <n v="44"/>
    <n v="53"/>
    <n v="0"/>
    <n v="0"/>
    <n v="30"/>
    <n v="36"/>
    <n v="0"/>
    <n v="0"/>
    <m/>
    <m/>
    <n v="0"/>
    <n v="0"/>
    <n v="74"/>
    <n v="89"/>
    <n v="0"/>
    <n v="0"/>
    <n v="3.05"/>
    <n v="3"/>
    <n v="134.19999999999999"/>
    <n v="159"/>
    <n v="2.4"/>
    <n v="2"/>
    <n v="72"/>
    <n v="72"/>
    <m/>
    <m/>
    <n v="0"/>
    <n v="0"/>
    <n v="2.7864864864864862"/>
    <n v="2.595505617977528"/>
    <n v="206.2"/>
    <n v="231"/>
    <m/>
    <m/>
    <n v="0"/>
    <n v="0"/>
    <m/>
    <m/>
    <n v="0"/>
    <n v="0"/>
    <m/>
    <m/>
    <n v="0"/>
    <n v="0"/>
    <n v="0"/>
    <n v="0"/>
    <n v="0"/>
    <n v="0"/>
    <n v="122"/>
    <n v="159"/>
    <n v="0"/>
    <n v="0"/>
    <n v="50"/>
    <n v="32"/>
    <n v="0"/>
    <n v="0"/>
    <m/>
    <m/>
    <n v="0"/>
    <n v="0"/>
    <n v="172"/>
    <n v="191"/>
    <n v="0"/>
    <n v="0"/>
    <n v="4.2300000000000004"/>
    <n v="4"/>
    <n v="516.06000000000006"/>
    <n v="636"/>
    <n v="5.46"/>
    <n v="6"/>
    <n v="273"/>
    <n v="192"/>
    <m/>
    <m/>
    <n v="0"/>
    <n v="0"/>
    <n v="4.5875581395348837"/>
    <n v="4.335078534031414"/>
    <n v="789.06"/>
    <n v="828.00000000000011"/>
    <m/>
    <m/>
    <n v="0"/>
    <n v="0"/>
    <m/>
    <m/>
    <n v="0"/>
    <n v="0"/>
    <m/>
    <m/>
    <n v="0"/>
    <n v="0"/>
    <n v="0"/>
    <n v="0"/>
    <n v="0"/>
    <n v="0"/>
    <n v="246"/>
    <n v="280"/>
    <n v="0"/>
    <n v="0"/>
    <n v="4.0457723577235774"/>
    <n v="3.782142857142857"/>
    <n v="995.26"/>
    <n v="1059"/>
    <n v="0"/>
    <n v="0"/>
    <n v="0"/>
    <n v="0"/>
    <n v="44"/>
    <n v="46"/>
    <n v="0"/>
    <n v="0"/>
    <n v="70"/>
    <n v="82"/>
    <n v="0"/>
    <n v="0"/>
    <m/>
    <m/>
    <n v="0"/>
    <n v="0"/>
    <n v="114"/>
    <n v="128"/>
    <n v="0"/>
    <n v="0"/>
    <n v="3"/>
    <n v="4"/>
    <n v="132"/>
    <n v="184"/>
    <n v="4.0599999999999996"/>
    <n v="4"/>
    <n v="284.2"/>
    <n v="328"/>
    <m/>
    <m/>
    <n v="0"/>
    <n v="0"/>
    <n v="3.6508771929824562"/>
    <n v="4"/>
    <n v="416.2"/>
    <n v="512"/>
    <m/>
    <m/>
    <n v="0"/>
    <n v="0"/>
    <m/>
    <m/>
    <n v="0"/>
    <n v="0"/>
    <m/>
    <m/>
    <n v="0"/>
    <n v="0"/>
    <n v="0"/>
    <n v="0"/>
    <n v="0"/>
    <n v="0"/>
    <n v="1"/>
    <n v="0"/>
    <n v="0"/>
    <n v="0"/>
    <m/>
    <m/>
    <n v="0"/>
    <n v="0"/>
    <m/>
    <m/>
    <n v="0"/>
    <n v="0"/>
    <n v="210"/>
    <n v="258"/>
    <n v="0"/>
    <n v="0"/>
    <n v="782.26"/>
    <n v="979"/>
    <s v=""/>
    <s v=""/>
    <n v="150"/>
    <n v="150"/>
    <n v="0"/>
    <n v="0"/>
    <n v="629.20000000000005"/>
    <n v="592"/>
    <n v="0"/>
    <n v="0"/>
    <n v="360"/>
    <n v="408"/>
    <n v="0"/>
    <n v="0"/>
    <n v="1411.46"/>
    <n v="1571"/>
    <s v=""/>
    <s v=""/>
    <n v="0"/>
    <n v="0"/>
    <n v="0"/>
    <n v="0"/>
    <s v=""/>
    <s v=""/>
    <s v=""/>
    <s v=""/>
    <n v="1411.46"/>
    <n v="1571"/>
    <s v=""/>
    <s v=""/>
  </r>
  <r>
    <x v="10"/>
    <s v="Northeastern Oklahoma A &amp; M College "/>
    <m/>
    <n v="207290"/>
    <x v="9"/>
    <n v="447"/>
    <n v="347"/>
    <n v="15"/>
    <n v="13"/>
    <n v="432"/>
    <n v="334"/>
    <n v="60"/>
    <n v="60"/>
    <n v="432"/>
    <n v="334"/>
    <n v="0"/>
    <m/>
    <n v="61"/>
    <n v="41"/>
    <n v="0"/>
    <n v="0"/>
    <n v="14"/>
    <n v="10"/>
    <n v="0"/>
    <n v="0"/>
    <m/>
    <m/>
    <n v="0"/>
    <n v="0"/>
    <n v="75"/>
    <n v="51"/>
    <n v="0"/>
    <n v="0"/>
    <n v="3.36"/>
    <n v="3"/>
    <n v="204.95999999999998"/>
    <n v="123"/>
    <n v="2.79"/>
    <n v="2"/>
    <n v="39.06"/>
    <n v="20"/>
    <m/>
    <m/>
    <n v="0"/>
    <n v="0"/>
    <n v="3.2535999999999996"/>
    <n v="2.8039215686274508"/>
    <n v="244.01999999999998"/>
    <n v="143"/>
    <m/>
    <m/>
    <n v="0"/>
    <n v="0"/>
    <m/>
    <m/>
    <n v="0"/>
    <n v="0"/>
    <m/>
    <m/>
    <n v="0"/>
    <n v="0"/>
    <n v="0"/>
    <n v="0"/>
    <n v="0"/>
    <n v="0"/>
    <n v="214"/>
    <n v="166"/>
    <n v="0"/>
    <n v="0"/>
    <n v="39"/>
    <n v="45"/>
    <n v="0"/>
    <n v="0"/>
    <m/>
    <m/>
    <n v="0"/>
    <n v="0"/>
    <n v="253"/>
    <n v="211"/>
    <n v="0"/>
    <n v="0"/>
    <n v="3.99"/>
    <n v="4"/>
    <n v="853.86"/>
    <n v="664"/>
    <n v="5.05"/>
    <n v="6"/>
    <n v="196.95"/>
    <n v="270"/>
    <m/>
    <m/>
    <n v="0"/>
    <n v="0"/>
    <n v="4.1533992094861656"/>
    <n v="4.4265402843601898"/>
    <n v="1050.81"/>
    <n v="934"/>
    <m/>
    <m/>
    <n v="0"/>
    <n v="0"/>
    <m/>
    <m/>
    <n v="0"/>
    <n v="0"/>
    <m/>
    <m/>
    <n v="0"/>
    <n v="0"/>
    <n v="0"/>
    <n v="0"/>
    <n v="0"/>
    <n v="0"/>
    <n v="328"/>
    <n v="262"/>
    <n v="0"/>
    <n v="0"/>
    <n v="3.9476524390243899"/>
    <n v="4.1106870229007635"/>
    <n v="1294.83"/>
    <n v="1077"/>
    <n v="0"/>
    <n v="0"/>
    <n v="0"/>
    <n v="0"/>
    <n v="61"/>
    <n v="41"/>
    <n v="0"/>
    <n v="0"/>
    <n v="40"/>
    <n v="28"/>
    <n v="0"/>
    <n v="0"/>
    <m/>
    <m/>
    <n v="0"/>
    <n v="0"/>
    <n v="101"/>
    <n v="69"/>
    <n v="0"/>
    <n v="0"/>
    <n v="3.05"/>
    <n v="3"/>
    <n v="186.04999999999998"/>
    <n v="123"/>
    <n v="3.2"/>
    <n v="3"/>
    <n v="128"/>
    <n v="84"/>
    <m/>
    <m/>
    <n v="0"/>
    <n v="0"/>
    <n v="3.1094059405940588"/>
    <n v="3"/>
    <n v="314.04999999999995"/>
    <n v="207"/>
    <m/>
    <m/>
    <n v="0"/>
    <n v="0"/>
    <m/>
    <m/>
    <n v="0"/>
    <n v="0"/>
    <m/>
    <m/>
    <n v="0"/>
    <n v="0"/>
    <n v="0"/>
    <n v="0"/>
    <n v="0"/>
    <n v="0"/>
    <n v="3"/>
    <n v="3"/>
    <n v="0"/>
    <n v="0"/>
    <m/>
    <m/>
    <n v="0"/>
    <n v="0"/>
    <m/>
    <m/>
    <n v="0"/>
    <n v="0"/>
    <n v="336"/>
    <n v="248"/>
    <n v="0"/>
    <n v="0"/>
    <n v="1244.8699999999999"/>
    <n v="910"/>
    <s v=""/>
    <s v=""/>
    <n v="93"/>
    <n v="83"/>
    <n v="0"/>
    <n v="0"/>
    <n v="364.01"/>
    <n v="374"/>
    <n v="0"/>
    <n v="0"/>
    <n v="429"/>
    <n v="331"/>
    <n v="0"/>
    <n v="0"/>
    <n v="1608.8799999999999"/>
    <n v="1284"/>
    <s v=""/>
    <s v=""/>
    <n v="0"/>
    <n v="0"/>
    <n v="0"/>
    <n v="0"/>
    <s v=""/>
    <s v=""/>
    <s v=""/>
    <s v=""/>
    <n v="1608.8799999999999"/>
    <n v="1284"/>
    <s v=""/>
    <s v=""/>
  </r>
  <r>
    <x v="10"/>
    <s v="Redlands Community College"/>
    <m/>
    <n v="207069"/>
    <x v="9"/>
    <n v="242"/>
    <n v="202"/>
    <n v="4"/>
    <n v="4"/>
    <n v="238"/>
    <n v="198"/>
    <n v="60"/>
    <n v="60"/>
    <n v="238"/>
    <n v="198"/>
    <n v="0"/>
    <m/>
    <n v="60"/>
    <n v="45"/>
    <n v="0"/>
    <n v="0"/>
    <n v="17"/>
    <n v="8"/>
    <n v="0"/>
    <n v="0"/>
    <m/>
    <m/>
    <n v="0"/>
    <n v="0"/>
    <n v="77"/>
    <n v="53"/>
    <n v="0"/>
    <n v="0"/>
    <n v="2.2999999999999998"/>
    <n v="2"/>
    <n v="138"/>
    <n v="90"/>
    <n v="2.5"/>
    <n v="3"/>
    <n v="42.5"/>
    <n v="24"/>
    <m/>
    <m/>
    <n v="0"/>
    <n v="0"/>
    <n v="2.3441558441558441"/>
    <n v="2.1509433962264151"/>
    <n v="180.5"/>
    <n v="114"/>
    <m/>
    <m/>
    <n v="0"/>
    <n v="0"/>
    <m/>
    <m/>
    <n v="0"/>
    <n v="0"/>
    <m/>
    <m/>
    <n v="0"/>
    <n v="0"/>
    <n v="0"/>
    <n v="0"/>
    <n v="0"/>
    <n v="0"/>
    <n v="74"/>
    <n v="56"/>
    <n v="0"/>
    <n v="0"/>
    <n v="25"/>
    <n v="15"/>
    <n v="0"/>
    <n v="0"/>
    <m/>
    <m/>
    <n v="0"/>
    <n v="0"/>
    <n v="99"/>
    <n v="71"/>
    <n v="0"/>
    <n v="0"/>
    <n v="3.91"/>
    <n v="4"/>
    <n v="289.34000000000003"/>
    <n v="224"/>
    <n v="4.84"/>
    <n v="6"/>
    <n v="121"/>
    <n v="90"/>
    <m/>
    <m/>
    <n v="0"/>
    <n v="0"/>
    <n v="4.1448484848484854"/>
    <n v="4.422535211267606"/>
    <n v="410.34000000000003"/>
    <n v="314"/>
    <m/>
    <m/>
    <n v="0"/>
    <n v="0"/>
    <m/>
    <m/>
    <n v="0"/>
    <n v="0"/>
    <m/>
    <m/>
    <n v="0"/>
    <n v="0"/>
    <n v="0"/>
    <n v="0"/>
    <n v="0"/>
    <n v="0"/>
    <n v="176"/>
    <n v="124"/>
    <n v="0"/>
    <n v="0"/>
    <n v="3.3570454545454549"/>
    <n v="3.4516129032258065"/>
    <n v="590.84"/>
    <n v="428"/>
    <n v="0"/>
    <n v="0"/>
    <n v="0"/>
    <n v="0"/>
    <n v="26"/>
    <n v="33"/>
    <n v="0"/>
    <n v="0"/>
    <n v="36"/>
    <n v="36"/>
    <n v="0"/>
    <n v="0"/>
    <m/>
    <m/>
    <n v="0"/>
    <n v="0"/>
    <n v="62"/>
    <n v="69"/>
    <n v="0"/>
    <n v="0"/>
    <n v="3.31"/>
    <n v="3"/>
    <n v="86.06"/>
    <n v="99"/>
    <n v="4.43"/>
    <n v="4"/>
    <n v="159.47999999999999"/>
    <n v="144"/>
    <m/>
    <m/>
    <n v="0"/>
    <n v="0"/>
    <n v="3.960322580645161"/>
    <n v="3.5217391304347827"/>
    <n v="245.54"/>
    <n v="243"/>
    <m/>
    <m/>
    <n v="0"/>
    <n v="0"/>
    <m/>
    <m/>
    <n v="0"/>
    <n v="0"/>
    <m/>
    <m/>
    <n v="0"/>
    <n v="0"/>
    <n v="0"/>
    <n v="0"/>
    <n v="0"/>
    <n v="0"/>
    <n v="0"/>
    <n v="5"/>
    <n v="0"/>
    <n v="0"/>
    <m/>
    <m/>
    <n v="0"/>
    <n v="0"/>
    <m/>
    <m/>
    <n v="0"/>
    <n v="0"/>
    <n v="160"/>
    <n v="134"/>
    <n v="0"/>
    <n v="0"/>
    <n v="513.40000000000009"/>
    <n v="413"/>
    <s v=""/>
    <s v=""/>
    <n v="78"/>
    <n v="59"/>
    <n v="0"/>
    <n v="0"/>
    <n v="322.98"/>
    <n v="258"/>
    <n v="0"/>
    <n v="0"/>
    <n v="238"/>
    <n v="193"/>
    <n v="0"/>
    <n v="0"/>
    <n v="836.38000000000011"/>
    <n v="671"/>
    <s v=""/>
    <s v=""/>
    <n v="0"/>
    <n v="0"/>
    <n v="0"/>
    <n v="0"/>
    <s v=""/>
    <s v=""/>
    <s v=""/>
    <s v=""/>
    <n v="836.38"/>
    <n v="671"/>
    <s v=""/>
    <s v=""/>
  </r>
  <r>
    <x v="10"/>
    <s v="Seminole State College "/>
    <m/>
    <n v="207740"/>
    <x v="9"/>
    <n v="352"/>
    <n v="271"/>
    <n v="8"/>
    <n v="7"/>
    <n v="344"/>
    <n v="264"/>
    <n v="60"/>
    <n v="60"/>
    <n v="344"/>
    <n v="264"/>
    <n v="0"/>
    <m/>
    <n v="87"/>
    <n v="63"/>
    <n v="0"/>
    <n v="0"/>
    <n v="15"/>
    <n v="8"/>
    <n v="0"/>
    <n v="0"/>
    <m/>
    <m/>
    <n v="0"/>
    <n v="0"/>
    <n v="102"/>
    <n v="71"/>
    <n v="0"/>
    <n v="0"/>
    <n v="2.5099999999999998"/>
    <n v="3"/>
    <n v="218.36999999999998"/>
    <n v="189"/>
    <n v="2.27"/>
    <n v="2"/>
    <n v="34.049999999999997"/>
    <n v="16"/>
    <m/>
    <m/>
    <n v="0"/>
    <n v="0"/>
    <n v="2.4747058823529406"/>
    <n v="2.887323943661972"/>
    <n v="252.41999999999996"/>
    <n v="205"/>
    <m/>
    <m/>
    <n v="0"/>
    <n v="0"/>
    <m/>
    <m/>
    <n v="0"/>
    <n v="0"/>
    <m/>
    <m/>
    <n v="0"/>
    <n v="0"/>
    <n v="0"/>
    <n v="0"/>
    <n v="0"/>
    <n v="0"/>
    <n v="141"/>
    <n v="116"/>
    <n v="0"/>
    <n v="0"/>
    <n v="26"/>
    <n v="21"/>
    <n v="0"/>
    <n v="0"/>
    <m/>
    <m/>
    <n v="0"/>
    <n v="0"/>
    <n v="167"/>
    <n v="137"/>
    <n v="0"/>
    <n v="0"/>
    <n v="4.17"/>
    <n v="5"/>
    <n v="587.97"/>
    <n v="580"/>
    <n v="7.23"/>
    <n v="7"/>
    <n v="187.98000000000002"/>
    <n v="147"/>
    <m/>
    <m/>
    <n v="0"/>
    <n v="0"/>
    <n v="4.6464071856287426"/>
    <n v="5.3065693430656937"/>
    <n v="775.95"/>
    <n v="727"/>
    <m/>
    <m/>
    <n v="0"/>
    <n v="0"/>
    <m/>
    <m/>
    <n v="0"/>
    <n v="0"/>
    <m/>
    <m/>
    <n v="0"/>
    <n v="0"/>
    <n v="0"/>
    <n v="0"/>
    <n v="0"/>
    <n v="0"/>
    <n v="269"/>
    <n v="208"/>
    <n v="0"/>
    <n v="0"/>
    <n v="3.8229368029739774"/>
    <n v="4.4807692307692308"/>
    <n v="1028.3699999999999"/>
    <n v="932"/>
    <n v="0"/>
    <n v="0"/>
    <n v="0"/>
    <n v="0"/>
    <n v="48"/>
    <n v="32"/>
    <n v="0"/>
    <n v="0"/>
    <n v="25"/>
    <n v="21"/>
    <n v="0"/>
    <n v="0"/>
    <m/>
    <m/>
    <n v="0"/>
    <n v="0"/>
    <n v="73"/>
    <n v="53"/>
    <n v="0"/>
    <n v="0"/>
    <n v="2.91"/>
    <n v="3"/>
    <n v="139.68"/>
    <n v="96"/>
    <n v="4.3"/>
    <n v="4"/>
    <n v="107.5"/>
    <n v="84"/>
    <m/>
    <m/>
    <n v="0"/>
    <n v="0"/>
    <n v="3.3860273972602739"/>
    <n v="3.3962264150943398"/>
    <n v="247.18"/>
    <n v="180"/>
    <m/>
    <m/>
    <n v="0"/>
    <n v="0"/>
    <m/>
    <m/>
    <n v="0"/>
    <n v="0"/>
    <m/>
    <m/>
    <n v="0"/>
    <n v="0"/>
    <n v="0"/>
    <n v="0"/>
    <n v="0"/>
    <n v="0"/>
    <n v="2"/>
    <n v="3"/>
    <n v="0"/>
    <n v="0"/>
    <m/>
    <m/>
    <n v="0"/>
    <n v="0"/>
    <m/>
    <m/>
    <n v="0"/>
    <n v="0"/>
    <n v="276"/>
    <n v="211"/>
    <n v="0"/>
    <n v="0"/>
    <n v="946.02"/>
    <n v="865"/>
    <s v=""/>
    <s v=""/>
    <n v="66"/>
    <n v="50"/>
    <n v="0"/>
    <n v="0"/>
    <n v="329.53000000000003"/>
    <n v="247"/>
    <n v="0"/>
    <n v="0"/>
    <n v="342"/>
    <n v="261"/>
    <n v="0"/>
    <n v="0"/>
    <n v="1275.55"/>
    <n v="1112"/>
    <s v=""/>
    <s v=""/>
    <n v="0"/>
    <n v="0"/>
    <n v="0"/>
    <n v="0"/>
    <s v=""/>
    <s v=""/>
    <s v=""/>
    <s v=""/>
    <n v="1275.55"/>
    <n v="1112"/>
    <s v=""/>
    <s v=""/>
  </r>
  <r>
    <x v="10"/>
    <s v="Western Oklahoma State College "/>
    <m/>
    <n v="208035"/>
    <x v="9"/>
    <n v="271"/>
    <n v="269"/>
    <n v="5"/>
    <n v="8"/>
    <n v="266"/>
    <n v="261"/>
    <n v="60"/>
    <n v="60"/>
    <n v="266"/>
    <n v="261"/>
    <n v="0"/>
    <m/>
    <n v="39"/>
    <n v="38"/>
    <n v="0"/>
    <n v="0"/>
    <n v="26"/>
    <n v="26"/>
    <n v="0"/>
    <n v="0"/>
    <m/>
    <m/>
    <n v="0"/>
    <n v="0"/>
    <n v="65"/>
    <n v="64"/>
    <n v="0"/>
    <n v="0"/>
    <n v="2.76"/>
    <n v="3"/>
    <n v="107.63999999999999"/>
    <n v="114"/>
    <n v="1.79"/>
    <n v="2"/>
    <n v="46.54"/>
    <n v="52"/>
    <m/>
    <m/>
    <n v="0"/>
    <n v="0"/>
    <n v="2.3719999999999999"/>
    <n v="2.59375"/>
    <n v="154.18"/>
    <n v="166"/>
    <m/>
    <m/>
    <n v="0"/>
    <n v="0"/>
    <m/>
    <m/>
    <n v="0"/>
    <n v="0"/>
    <m/>
    <m/>
    <n v="0"/>
    <n v="0"/>
    <n v="0"/>
    <n v="0"/>
    <n v="0"/>
    <n v="0"/>
    <n v="78"/>
    <n v="72"/>
    <n v="0"/>
    <n v="0"/>
    <n v="17"/>
    <n v="11"/>
    <n v="0"/>
    <n v="0"/>
    <m/>
    <m/>
    <n v="0"/>
    <n v="0"/>
    <n v="95"/>
    <n v="83"/>
    <n v="0"/>
    <n v="0"/>
    <n v="4.7"/>
    <n v="5"/>
    <n v="366.6"/>
    <n v="360"/>
    <n v="6.68"/>
    <n v="7"/>
    <n v="113.56"/>
    <n v="77"/>
    <m/>
    <m/>
    <n v="0"/>
    <n v="0"/>
    <n v="5.0543157894736845"/>
    <n v="5.2650602409638552"/>
    <n v="480.16"/>
    <n v="437"/>
    <m/>
    <m/>
    <n v="0"/>
    <n v="0"/>
    <m/>
    <m/>
    <n v="0"/>
    <n v="0"/>
    <m/>
    <m/>
    <n v="0"/>
    <n v="0"/>
    <n v="0"/>
    <n v="0"/>
    <n v="0"/>
    <n v="0"/>
    <n v="160"/>
    <n v="147"/>
    <n v="0"/>
    <n v="0"/>
    <n v="3.9646250000000003"/>
    <n v="4.1020408163265305"/>
    <n v="634.34"/>
    <n v="603"/>
    <n v="0"/>
    <n v="0"/>
    <n v="0"/>
    <n v="0"/>
    <n v="22"/>
    <n v="25"/>
    <n v="0"/>
    <n v="0"/>
    <n v="61"/>
    <n v="64"/>
    <n v="0"/>
    <n v="0"/>
    <m/>
    <m/>
    <n v="0"/>
    <n v="0"/>
    <n v="83"/>
    <n v="89"/>
    <n v="0"/>
    <n v="0"/>
    <n v="2.7"/>
    <n v="3"/>
    <n v="59.400000000000006"/>
    <n v="75"/>
    <n v="3.18"/>
    <n v="4"/>
    <n v="193.98000000000002"/>
    <n v="256"/>
    <m/>
    <m/>
    <n v="0"/>
    <n v="0"/>
    <n v="3.0527710843373499"/>
    <n v="3.7191011235955056"/>
    <n v="253.38000000000005"/>
    <n v="331"/>
    <m/>
    <m/>
    <n v="0"/>
    <n v="0"/>
    <m/>
    <m/>
    <n v="0"/>
    <n v="0"/>
    <m/>
    <m/>
    <n v="0"/>
    <n v="0"/>
    <n v="0"/>
    <n v="0"/>
    <n v="0"/>
    <n v="0"/>
    <n v="23"/>
    <n v="25"/>
    <n v="0"/>
    <n v="0"/>
    <m/>
    <m/>
    <n v="0"/>
    <n v="0"/>
    <m/>
    <m/>
    <n v="0"/>
    <n v="0"/>
    <n v="139"/>
    <n v="135"/>
    <n v="0"/>
    <n v="0"/>
    <n v="533.64"/>
    <n v="549"/>
    <s v=""/>
    <s v=""/>
    <n v="104"/>
    <n v="101"/>
    <n v="0"/>
    <n v="0"/>
    <n v="354.08000000000004"/>
    <n v="385"/>
    <n v="0"/>
    <n v="0"/>
    <n v="243"/>
    <n v="236"/>
    <n v="0"/>
    <n v="0"/>
    <n v="887.72"/>
    <n v="934"/>
    <s v=""/>
    <s v=""/>
    <n v="0"/>
    <n v="0"/>
    <n v="0"/>
    <n v="0"/>
    <s v=""/>
    <s v=""/>
    <s v=""/>
    <s v=""/>
    <n v="887.72"/>
    <n v="934"/>
    <s v=""/>
    <s v=""/>
  </r>
  <r>
    <x v="11"/>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2"/>
    <s v="University of Memphis"/>
    <m/>
    <n v="220862"/>
    <x v="1"/>
    <n v="3015"/>
    <n v="3068"/>
    <m/>
    <m/>
    <n v="3015"/>
    <n v="3068"/>
    <m/>
    <m/>
    <n v="3015"/>
    <n v="3068"/>
    <n v="0"/>
    <n v="0"/>
    <n v="205"/>
    <n v="152"/>
    <n v="0"/>
    <n v="0"/>
    <m/>
    <n v="3"/>
    <n v="0"/>
    <n v="0"/>
    <m/>
    <m/>
    <n v="0"/>
    <n v="0"/>
    <n v="205"/>
    <n v="155"/>
    <n v="0"/>
    <n v="0"/>
    <n v="3.87"/>
    <n v="4.3"/>
    <n v="793.35"/>
    <n v="653.6"/>
    <m/>
    <n v="4.444"/>
    <n v="0"/>
    <n v="13.332000000000001"/>
    <m/>
    <m/>
    <n v="0"/>
    <n v="0"/>
    <n v="3.87"/>
    <n v="4.3027870967741935"/>
    <n v="793.35"/>
    <n v="666.93200000000002"/>
    <m/>
    <m/>
    <n v="0"/>
    <n v="0"/>
    <m/>
    <m/>
    <n v="0"/>
    <n v="0"/>
    <m/>
    <m/>
    <n v="0"/>
    <n v="0"/>
    <n v="0"/>
    <n v="0"/>
    <n v="0"/>
    <n v="0"/>
    <n v="1031"/>
    <n v="1148"/>
    <n v="0"/>
    <n v="0"/>
    <n v="50"/>
    <n v="47"/>
    <n v="0"/>
    <n v="0"/>
    <m/>
    <m/>
    <n v="0"/>
    <n v="0"/>
    <n v="1081"/>
    <n v="1195"/>
    <n v="0"/>
    <n v="0"/>
    <n v="5.1459999999999999"/>
    <n v="5.1180000000000003"/>
    <n v="5305.5259999999998"/>
    <n v="5875.4639999999999"/>
    <n v="5.1929999999999996"/>
    <n v="5.7939999999999996"/>
    <n v="259.64999999999998"/>
    <n v="272.31799999999998"/>
    <m/>
    <m/>
    <n v="0"/>
    <n v="0"/>
    <n v="5.148173913043478"/>
    <n v="5.1445874476987452"/>
    <n v="5565.1759999999995"/>
    <n v="6147.7820000000002"/>
    <m/>
    <m/>
    <n v="0"/>
    <n v="0"/>
    <m/>
    <m/>
    <n v="0"/>
    <n v="0"/>
    <m/>
    <m/>
    <n v="0"/>
    <n v="0"/>
    <n v="0"/>
    <n v="0"/>
    <n v="0"/>
    <n v="0"/>
    <n v="1286"/>
    <n v="1350"/>
    <n v="0"/>
    <n v="0"/>
    <n v="4.9444214618973561"/>
    <n v="5.0479362962962959"/>
    <n v="6358.5259999999998"/>
    <n v="6814.7139999999999"/>
    <n v="0"/>
    <n v="0"/>
    <n v="0"/>
    <n v="0"/>
    <n v="739"/>
    <n v="697"/>
    <n v="0"/>
    <n v="0"/>
    <n v="243"/>
    <n v="249"/>
    <n v="0"/>
    <n v="0"/>
    <m/>
    <m/>
    <n v="0"/>
    <n v="0"/>
    <n v="982"/>
    <n v="946"/>
    <n v="0"/>
    <n v="0"/>
    <n v="6.8079999999999998"/>
    <n v="7.0529999999999999"/>
    <n v="5031.1120000000001"/>
    <n v="4915.9409999999998"/>
    <n v="9.2439999999999998"/>
    <n v="9.4740000000000002"/>
    <n v="2246.2919999999999"/>
    <n v="2359.0259999999998"/>
    <m/>
    <m/>
    <n v="0"/>
    <n v="0"/>
    <n v="7.4107983706720981"/>
    <n v="7.6902399577167015"/>
    <n v="7277.4040000000005"/>
    <n v="7274.9669999999996"/>
    <m/>
    <m/>
    <n v="0"/>
    <n v="0"/>
    <m/>
    <m/>
    <n v="0"/>
    <n v="0"/>
    <m/>
    <m/>
    <n v="0"/>
    <n v="0"/>
    <n v="0"/>
    <n v="0"/>
    <n v="0"/>
    <n v="0"/>
    <n v="747"/>
    <n v="772"/>
    <n v="0"/>
    <n v="0"/>
    <n v="4.5640000000000001"/>
    <n v="4.3949999999999996"/>
    <n v="3409.308"/>
    <n v="3392.9399999999996"/>
    <m/>
    <m/>
    <n v="0"/>
    <n v="0"/>
    <n v="1975"/>
    <n v="1997"/>
    <n v="0"/>
    <n v="0"/>
    <n v="11129.988000000001"/>
    <n v="11445.005000000001"/>
    <s v=""/>
    <s v=""/>
    <n v="293"/>
    <n v="299"/>
    <n v="0"/>
    <n v="0"/>
    <n v="2505.942"/>
    <n v="2644.6759999999999"/>
    <n v="0"/>
    <n v="0"/>
    <n v="2268"/>
    <n v="2296"/>
    <n v="0"/>
    <n v="0"/>
    <n v="13635.93"/>
    <n v="14089.681"/>
    <s v=""/>
    <s v=""/>
    <n v="0"/>
    <n v="0"/>
    <n v="0"/>
    <n v="0"/>
    <s v=""/>
    <s v=""/>
    <s v=""/>
    <s v=""/>
    <n v="17045.238000000001"/>
    <n v="17482.620999999999"/>
    <s v=""/>
    <s v=""/>
  </r>
  <r>
    <x v="12"/>
    <s v="University of Tennessee, Knoxville"/>
    <m/>
    <n v="221759"/>
    <x v="1"/>
    <n v="4489"/>
    <n v="4634"/>
    <m/>
    <m/>
    <n v="4489"/>
    <n v="4634"/>
    <m/>
    <m/>
    <n v="4488"/>
    <n v="4631"/>
    <n v="0"/>
    <n v="0"/>
    <n v="1201"/>
    <n v="756"/>
    <n v="0"/>
    <n v="0"/>
    <n v="36"/>
    <n v="16"/>
    <n v="0"/>
    <n v="0"/>
    <m/>
    <m/>
    <n v="0"/>
    <n v="0"/>
    <n v="1237"/>
    <n v="772"/>
    <n v="0"/>
    <n v="0"/>
    <n v="3.7509999999999999"/>
    <n v="4.0259999999999998"/>
    <n v="4504.951"/>
    <n v="3043.6559999999999"/>
    <n v="3.8980000000000001"/>
    <n v="4.6879999999999997"/>
    <n v="140.328"/>
    <n v="75.007999999999996"/>
    <m/>
    <m/>
    <n v="0"/>
    <n v="0"/>
    <n v="3.7552780921584481"/>
    <n v="4.039720207253886"/>
    <n v="4645.2790000000005"/>
    <n v="3118.6640000000002"/>
    <m/>
    <m/>
    <n v="0"/>
    <n v="0"/>
    <m/>
    <m/>
    <n v="0"/>
    <n v="0"/>
    <m/>
    <m/>
    <n v="0"/>
    <n v="0"/>
    <n v="0"/>
    <n v="0"/>
    <n v="0"/>
    <n v="0"/>
    <n v="1866"/>
    <n v="2495"/>
    <n v="0"/>
    <n v="0"/>
    <n v="97"/>
    <n v="90"/>
    <n v="0"/>
    <n v="0"/>
    <m/>
    <m/>
    <n v="0"/>
    <n v="0"/>
    <n v="1963"/>
    <n v="2585"/>
    <n v="0"/>
    <n v="0"/>
    <n v="4.0090000000000003"/>
    <n v="3.79"/>
    <n v="7480.7940000000008"/>
    <n v="9456.0499999999993"/>
    <n v="4.3540000000000001"/>
    <n v="4.0330000000000004"/>
    <n v="422.33800000000002"/>
    <n v="362.97"/>
    <m/>
    <m/>
    <n v="0"/>
    <n v="0"/>
    <n v="4.0260478858889455"/>
    <n v="3.7984603481624752"/>
    <n v="7903.1319999999996"/>
    <n v="9819.0199999999986"/>
    <m/>
    <m/>
    <n v="0"/>
    <n v="0"/>
    <m/>
    <m/>
    <n v="0"/>
    <n v="0"/>
    <m/>
    <m/>
    <n v="0"/>
    <n v="0"/>
    <n v="0"/>
    <n v="0"/>
    <n v="0"/>
    <n v="0"/>
    <n v="3200"/>
    <n v="3357"/>
    <n v="0"/>
    <n v="0"/>
    <n v="3.9213784375"/>
    <n v="3.8539422103068213"/>
    <n v="12548.411"/>
    <n v="12937.683999999999"/>
    <n v="0"/>
    <n v="0"/>
    <n v="0"/>
    <n v="0"/>
    <n v="714"/>
    <n v="730"/>
    <n v="0"/>
    <n v="0"/>
    <n v="170"/>
    <n v="151"/>
    <n v="0"/>
    <n v="0"/>
    <m/>
    <m/>
    <n v="0"/>
    <n v="0"/>
    <n v="884"/>
    <n v="881"/>
    <n v="0"/>
    <n v="0"/>
    <n v="5.6120000000000001"/>
    <n v="5.641"/>
    <n v="4006.9679999999998"/>
    <n v="4117.93"/>
    <n v="7.7"/>
    <n v="7.6449999999999996"/>
    <n v="1309"/>
    <n v="1154.395"/>
    <m/>
    <m/>
    <n v="0"/>
    <n v="0"/>
    <n v="6.0135384615384613"/>
    <n v="5.9844778660612947"/>
    <n v="5315.9679999999998"/>
    <n v="5272.3250000000007"/>
    <m/>
    <m/>
    <n v="0"/>
    <n v="0"/>
    <m/>
    <m/>
    <n v="0"/>
    <n v="0"/>
    <m/>
    <m/>
    <n v="0"/>
    <n v="0"/>
    <n v="0"/>
    <n v="0"/>
    <n v="0"/>
    <n v="0"/>
    <n v="404"/>
    <n v="393"/>
    <n v="0"/>
    <n v="0"/>
    <n v="3.0939999999999999"/>
    <n v="3.1469999999999998"/>
    <n v="1249.9759999999999"/>
    <n v="1236.771"/>
    <m/>
    <m/>
    <n v="0"/>
    <n v="0"/>
    <n v="3781"/>
    <n v="3981"/>
    <n v="0"/>
    <n v="0"/>
    <n v="15992.713"/>
    <n v="16617.635999999999"/>
    <s v=""/>
    <s v=""/>
    <n v="303"/>
    <n v="257"/>
    <n v="0"/>
    <n v="0"/>
    <n v="1871.6660000000002"/>
    <n v="1592.373"/>
    <n v="0"/>
    <n v="0"/>
    <n v="4084"/>
    <n v="4238"/>
    <n v="0"/>
    <n v="0"/>
    <n v="17864.379000000001"/>
    <n v="18210.008999999998"/>
    <s v=""/>
    <s v=""/>
    <n v="0"/>
    <n v="0"/>
    <n v="0"/>
    <n v="0"/>
    <s v=""/>
    <s v=""/>
    <s v=""/>
    <s v=""/>
    <n v="19114.355"/>
    <n v="19446.78"/>
    <s v=""/>
    <s v=""/>
  </r>
  <r>
    <x v="12"/>
    <s v="East Tennessee State University "/>
    <m/>
    <n v="220075"/>
    <x v="2"/>
    <n v="2310"/>
    <n v="2311"/>
    <m/>
    <m/>
    <n v="2310"/>
    <n v="2311"/>
    <m/>
    <m/>
    <n v="2310"/>
    <n v="2311"/>
    <n v="0"/>
    <n v="0"/>
    <n v="271"/>
    <n v="196"/>
    <n v="0"/>
    <n v="0"/>
    <n v="2"/>
    <n v="5"/>
    <n v="0"/>
    <n v="0"/>
    <m/>
    <m/>
    <n v="0"/>
    <n v="0"/>
    <n v="273"/>
    <n v="201"/>
    <n v="0"/>
    <n v="0"/>
    <n v="3.86"/>
    <n v="4.423"/>
    <n v="1046.06"/>
    <n v="866.90800000000002"/>
    <n v="4.5"/>
    <n v="3.867"/>
    <n v="9"/>
    <n v="19.335000000000001"/>
    <m/>
    <m/>
    <n v="0"/>
    <n v="0"/>
    <n v="3.8646886446886444"/>
    <n v="4.4091691542288558"/>
    <n v="1055.06"/>
    <n v="886.24300000000005"/>
    <m/>
    <m/>
    <n v="0"/>
    <n v="0"/>
    <m/>
    <m/>
    <n v="0"/>
    <n v="0"/>
    <m/>
    <m/>
    <n v="0"/>
    <n v="0"/>
    <n v="0"/>
    <n v="0"/>
    <n v="0"/>
    <n v="0"/>
    <n v="739"/>
    <n v="861"/>
    <n v="0"/>
    <n v="0"/>
    <n v="21"/>
    <n v="28"/>
    <n v="0"/>
    <n v="0"/>
    <m/>
    <m/>
    <n v="0"/>
    <n v="0"/>
    <n v="760"/>
    <n v="889"/>
    <n v="0"/>
    <n v="0"/>
    <n v="4.9660000000000002"/>
    <n v="4.5229999999999997"/>
    <n v="3669.8740000000003"/>
    <n v="3894.3029999999999"/>
    <n v="7.016"/>
    <n v="5.5119999999999996"/>
    <n v="147.33600000000001"/>
    <n v="154.33599999999998"/>
    <m/>
    <m/>
    <n v="0"/>
    <n v="0"/>
    <n v="5.0226447368421052"/>
    <n v="4.5541496062992124"/>
    <n v="3817.21"/>
    <n v="4048.6389999999997"/>
    <m/>
    <m/>
    <n v="0"/>
    <n v="0"/>
    <m/>
    <m/>
    <n v="0"/>
    <n v="0"/>
    <m/>
    <m/>
    <n v="0"/>
    <n v="0"/>
    <n v="0"/>
    <n v="0"/>
    <n v="0"/>
    <n v="0"/>
    <n v="1033"/>
    <n v="1090"/>
    <n v="0"/>
    <n v="0"/>
    <n v="4.7166214908034858"/>
    <n v="4.5274146788990821"/>
    <n v="4872.2700000000004"/>
    <n v="4934.8819999999996"/>
    <n v="0"/>
    <n v="0"/>
    <n v="0"/>
    <n v="0"/>
    <n v="542"/>
    <n v="577"/>
    <n v="0"/>
    <n v="0"/>
    <n v="219"/>
    <n v="162"/>
    <n v="0"/>
    <n v="0"/>
    <m/>
    <m/>
    <n v="0"/>
    <n v="0"/>
    <n v="761"/>
    <n v="739"/>
    <n v="0"/>
    <n v="0"/>
    <n v="6.0250000000000004"/>
    <n v="6.2679999999999998"/>
    <n v="3265.55"/>
    <n v="3616.636"/>
    <n v="9.0060000000000002"/>
    <n v="9.7799999999999994"/>
    <n v="1972.3140000000001"/>
    <n v="1584.36"/>
    <m/>
    <m/>
    <n v="0"/>
    <n v="0"/>
    <n v="6.8828699080157696"/>
    <n v="7.0378836265223272"/>
    <n v="5237.8640000000005"/>
    <n v="5200.9960000000001"/>
    <m/>
    <m/>
    <n v="0"/>
    <n v="0"/>
    <m/>
    <m/>
    <n v="0"/>
    <n v="0"/>
    <m/>
    <m/>
    <n v="0"/>
    <n v="0"/>
    <n v="0"/>
    <n v="0"/>
    <n v="0"/>
    <n v="0"/>
    <n v="516"/>
    <n v="482"/>
    <n v="0"/>
    <n v="0"/>
    <n v="3.3540000000000001"/>
    <n v="3.2290000000000001"/>
    <n v="1730.664"/>
    <n v="1556.3780000000002"/>
    <m/>
    <m/>
    <n v="0"/>
    <n v="0"/>
    <n v="1552"/>
    <n v="1634"/>
    <n v="0"/>
    <n v="0"/>
    <n v="7981.4840000000004"/>
    <n v="8377.8469999999998"/>
    <s v=""/>
    <s v=""/>
    <n v="242"/>
    <n v="195"/>
    <n v="0"/>
    <n v="0"/>
    <n v="2128.65"/>
    <n v="1758.0309999999999"/>
    <n v="0"/>
    <n v="0"/>
    <n v="1794"/>
    <n v="1829"/>
    <n v="0"/>
    <n v="0"/>
    <n v="10110.134"/>
    <n v="10135.878000000001"/>
    <s v=""/>
    <s v=""/>
    <n v="0"/>
    <n v="0"/>
    <n v="0"/>
    <n v="0"/>
    <s v=""/>
    <s v=""/>
    <s v=""/>
    <s v=""/>
    <n v="11840.798000000003"/>
    <n v="11692.256000000001"/>
    <s v=""/>
    <s v=""/>
  </r>
  <r>
    <x v="12"/>
    <s v="Tennessee State University "/>
    <m/>
    <n v="221838"/>
    <x v="2"/>
    <n v="916"/>
    <n v="1052"/>
    <m/>
    <m/>
    <n v="916"/>
    <n v="1052"/>
    <m/>
    <m/>
    <n v="915"/>
    <n v="1052"/>
    <n v="0"/>
    <n v="0"/>
    <n v="31"/>
    <n v="22"/>
    <n v="0"/>
    <n v="0"/>
    <n v="1"/>
    <n v="3"/>
    <n v="0"/>
    <n v="0"/>
    <m/>
    <m/>
    <n v="0"/>
    <n v="0"/>
    <n v="32"/>
    <n v="25"/>
    <n v="0"/>
    <n v="0"/>
    <n v="4.1399999999999997"/>
    <n v="4.4550000000000001"/>
    <n v="128.34"/>
    <n v="98.01"/>
    <n v="4.6669999999999998"/>
    <n v="4.6669999999999998"/>
    <n v="4.6669999999999998"/>
    <n v="14.000999999999999"/>
    <m/>
    <m/>
    <n v="0"/>
    <n v="0"/>
    <n v="4.1564687500000002"/>
    <n v="4.4804400000000006"/>
    <n v="133.00700000000001"/>
    <n v="112.01100000000001"/>
    <m/>
    <m/>
    <n v="0"/>
    <n v="0"/>
    <m/>
    <m/>
    <n v="0"/>
    <n v="0"/>
    <m/>
    <m/>
    <n v="0"/>
    <n v="0"/>
    <n v="0"/>
    <n v="0"/>
    <n v="0"/>
    <n v="0"/>
    <n v="391"/>
    <n v="476"/>
    <n v="0"/>
    <n v="0"/>
    <n v="42"/>
    <n v="63"/>
    <n v="0"/>
    <n v="0"/>
    <m/>
    <m/>
    <n v="0"/>
    <n v="0"/>
    <n v="433"/>
    <n v="539"/>
    <n v="0"/>
    <n v="0"/>
    <n v="5.1189999999999998"/>
    <n v="4.9420000000000002"/>
    <n v="2001.529"/>
    <n v="2352.3920000000003"/>
    <n v="4.46"/>
    <n v="4.1219999999999999"/>
    <n v="187.32"/>
    <n v="259.68599999999998"/>
    <m/>
    <m/>
    <n v="0"/>
    <n v="0"/>
    <n v="5.0550785219399543"/>
    <n v="4.8461558441558452"/>
    <n v="2188.8490000000002"/>
    <n v="2612.0780000000004"/>
    <m/>
    <m/>
    <n v="0"/>
    <n v="0"/>
    <m/>
    <m/>
    <n v="0"/>
    <n v="0"/>
    <m/>
    <m/>
    <n v="0"/>
    <n v="0"/>
    <n v="0"/>
    <n v="0"/>
    <n v="0"/>
    <n v="0"/>
    <n v="465"/>
    <n v="564"/>
    <n v="0"/>
    <n v="0"/>
    <n v="4.9932387096774198"/>
    <n v="4.8299450354609936"/>
    <n v="2321.8560000000002"/>
    <n v="2724.0890000000004"/>
    <n v="0"/>
    <n v="0"/>
    <n v="0"/>
    <n v="0"/>
    <n v="166"/>
    <n v="200"/>
    <n v="0"/>
    <n v="0"/>
    <n v="90"/>
    <n v="74"/>
    <n v="0"/>
    <n v="0"/>
    <m/>
    <m/>
    <n v="0"/>
    <n v="0"/>
    <n v="256"/>
    <n v="274"/>
    <n v="0"/>
    <n v="0"/>
    <n v="6.7450000000000001"/>
    <n v="6.3630000000000004"/>
    <n v="1119.67"/>
    <n v="1272.6000000000001"/>
    <n v="9.9740000000000002"/>
    <n v="9.5"/>
    <n v="897.66"/>
    <n v="703"/>
    <m/>
    <m/>
    <n v="0"/>
    <n v="0"/>
    <n v="7.8801953124999997"/>
    <n v="7.2102189781021906"/>
    <n v="2017.33"/>
    <n v="1975.6000000000001"/>
    <m/>
    <m/>
    <n v="0"/>
    <n v="0"/>
    <m/>
    <m/>
    <n v="0"/>
    <n v="0"/>
    <m/>
    <m/>
    <n v="0"/>
    <n v="0"/>
    <n v="0"/>
    <n v="0"/>
    <n v="0"/>
    <n v="0"/>
    <n v="194"/>
    <n v="214"/>
    <n v="0"/>
    <n v="0"/>
    <n v="3.613"/>
    <n v="4.4009999999999998"/>
    <n v="700.92200000000003"/>
    <n v="941.81399999999996"/>
    <m/>
    <m/>
    <n v="0"/>
    <n v="0"/>
    <n v="588"/>
    <n v="698"/>
    <n v="0"/>
    <n v="0"/>
    <n v="3249.5390000000002"/>
    <n v="3723.0020000000004"/>
    <s v=""/>
    <s v=""/>
    <n v="133"/>
    <n v="140"/>
    <n v="0"/>
    <n v="0"/>
    <n v="1089.6469999999999"/>
    <n v="976.6869999999999"/>
    <n v="0"/>
    <n v="0"/>
    <n v="721"/>
    <n v="838"/>
    <n v="0"/>
    <n v="0"/>
    <n v="4339.1859999999997"/>
    <n v="4699.6890000000003"/>
    <s v=""/>
    <s v=""/>
    <n v="0"/>
    <n v="0"/>
    <n v="0"/>
    <n v="0"/>
    <s v=""/>
    <s v=""/>
    <s v=""/>
    <s v=""/>
    <n v="5040.1080000000002"/>
    <n v="5641.5030000000006"/>
    <s v=""/>
    <s v=""/>
  </r>
  <r>
    <x v="12"/>
    <s v="Austin Peay State University "/>
    <m/>
    <n v="219602"/>
    <x v="3"/>
    <n v="1550"/>
    <n v="1552"/>
    <m/>
    <m/>
    <n v="1550"/>
    <n v="1552"/>
    <m/>
    <m/>
    <n v="1550"/>
    <n v="1552"/>
    <n v="0"/>
    <n v="0"/>
    <n v="160"/>
    <n v="101"/>
    <n v="0"/>
    <n v="0"/>
    <n v="3"/>
    <n v="3"/>
    <n v="0"/>
    <n v="0"/>
    <m/>
    <m/>
    <n v="0"/>
    <n v="0"/>
    <n v="163"/>
    <n v="104"/>
    <n v="0"/>
    <n v="0"/>
    <n v="3.9649999999999999"/>
    <n v="4.2279999999999998"/>
    <n v="634.4"/>
    <n v="427.02799999999996"/>
    <n v="4.8890000000000002"/>
    <n v="5.3330000000000002"/>
    <n v="14.667000000000002"/>
    <n v="15.999000000000001"/>
    <m/>
    <m/>
    <n v="0"/>
    <n v="0"/>
    <n v="3.9820061349693252"/>
    <n v="4.2598750000000001"/>
    <n v="649.06700000000001"/>
    <n v="443.02699999999999"/>
    <m/>
    <m/>
    <n v="0"/>
    <n v="0"/>
    <m/>
    <m/>
    <n v="0"/>
    <n v="0"/>
    <m/>
    <m/>
    <n v="0"/>
    <n v="0"/>
    <n v="0"/>
    <n v="0"/>
    <n v="0"/>
    <n v="0"/>
    <n v="503"/>
    <n v="548"/>
    <n v="0"/>
    <n v="0"/>
    <n v="60"/>
    <n v="52"/>
    <n v="0"/>
    <n v="0"/>
    <m/>
    <m/>
    <n v="0"/>
    <n v="0"/>
    <n v="563"/>
    <n v="600"/>
    <n v="0"/>
    <n v="0"/>
    <n v="4.7169999999999996"/>
    <n v="4.4390000000000001"/>
    <n v="2372.6509999999998"/>
    <n v="2432.5720000000001"/>
    <n v="6.694"/>
    <n v="6.0380000000000003"/>
    <n v="401.64"/>
    <n v="313.976"/>
    <m/>
    <m/>
    <n v="0"/>
    <n v="0"/>
    <n v="4.9276927175843692"/>
    <n v="4.5775800000000002"/>
    <n v="2774.2909999999997"/>
    <n v="2746.5480000000002"/>
    <m/>
    <m/>
    <n v="0"/>
    <n v="0"/>
    <m/>
    <m/>
    <n v="0"/>
    <n v="0"/>
    <m/>
    <m/>
    <n v="0"/>
    <n v="0"/>
    <n v="0"/>
    <n v="0"/>
    <n v="0"/>
    <n v="0"/>
    <n v="726"/>
    <n v="704"/>
    <n v="0"/>
    <n v="0"/>
    <n v="4.7153691460055089"/>
    <n v="4.5306463068181824"/>
    <n v="3423.3579999999993"/>
    <n v="3189.5750000000003"/>
    <n v="0"/>
    <n v="0"/>
    <n v="0"/>
    <n v="0"/>
    <n v="235"/>
    <n v="191"/>
    <n v="0"/>
    <n v="0"/>
    <n v="61"/>
    <n v="69"/>
    <n v="0"/>
    <n v="0"/>
    <m/>
    <m/>
    <n v="0"/>
    <n v="0"/>
    <n v="296"/>
    <n v="260"/>
    <n v="0"/>
    <n v="0"/>
    <n v="6.391"/>
    <n v="6.7329999999999997"/>
    <n v="1501.885"/>
    <n v="1286.0029999999999"/>
    <n v="9.6389999999999993"/>
    <n v="9.6470000000000002"/>
    <n v="587.97899999999993"/>
    <n v="665.64300000000003"/>
    <m/>
    <m/>
    <n v="0"/>
    <n v="0"/>
    <n v="7.0603513513513514"/>
    <n v="7.506330769230769"/>
    <n v="2089.864"/>
    <n v="1951.646"/>
    <m/>
    <m/>
    <n v="0"/>
    <n v="0"/>
    <m/>
    <m/>
    <n v="0"/>
    <n v="0"/>
    <m/>
    <m/>
    <n v="0"/>
    <n v="0"/>
    <n v="0"/>
    <n v="0"/>
    <n v="0"/>
    <n v="0"/>
    <n v="528"/>
    <n v="588"/>
    <n v="0"/>
    <n v="0"/>
    <n v="3.19"/>
    <n v="3.5129999999999999"/>
    <n v="1684.32"/>
    <n v="2065.6439999999998"/>
    <m/>
    <m/>
    <n v="0"/>
    <n v="0"/>
    <n v="898"/>
    <n v="840"/>
    <n v="0"/>
    <n v="0"/>
    <n v="4508.9359999999997"/>
    <n v="4145.6030000000001"/>
    <s v=""/>
    <s v=""/>
    <n v="124"/>
    <n v="124"/>
    <n v="0"/>
    <n v="0"/>
    <n v="1004.2859999999999"/>
    <n v="995.61800000000005"/>
    <n v="0"/>
    <n v="0"/>
    <n v="1022"/>
    <n v="964"/>
    <n v="0"/>
    <n v="0"/>
    <n v="5513.2219999999998"/>
    <n v="5141.2210000000005"/>
    <s v=""/>
    <s v=""/>
    <n v="0"/>
    <n v="0"/>
    <n v="0"/>
    <n v="0"/>
    <s v=""/>
    <s v=""/>
    <s v=""/>
    <s v=""/>
    <n v="7197.5419999999995"/>
    <n v="7206.8649999999998"/>
    <s v=""/>
    <s v=""/>
  </r>
  <r>
    <x v="12"/>
    <s v="Middle Tennessee State University "/>
    <s v="Reclassified: Met the criteria for Four-Year 2 in 2015-16, 2016-17, and 2017-18."/>
    <n v="220978"/>
    <x v="2"/>
    <n v="4007"/>
    <n v="4102"/>
    <m/>
    <m/>
    <n v="4007"/>
    <n v="4102"/>
    <m/>
    <m/>
    <n v="4007"/>
    <n v="4102"/>
    <n v="0"/>
    <n v="0"/>
    <n v="332"/>
    <n v="219"/>
    <n v="0"/>
    <n v="0"/>
    <n v="9"/>
    <n v="2"/>
    <n v="0"/>
    <n v="0"/>
    <m/>
    <m/>
    <n v="0"/>
    <n v="0"/>
    <n v="341"/>
    <n v="221"/>
    <n v="0"/>
    <n v="0"/>
    <n v="4.0880000000000001"/>
    <n v="4.3849999999999998"/>
    <n v="1357.2160000000001"/>
    <n v="960.31499999999994"/>
    <n v="4.7779999999999996"/>
    <n v="9"/>
    <n v="43.001999999999995"/>
    <n v="18"/>
    <m/>
    <m/>
    <n v="0"/>
    <n v="0"/>
    <n v="4.1062111436950151"/>
    <n v="4.4267647058823529"/>
    <n v="1400.2180000000001"/>
    <n v="978.31500000000005"/>
    <m/>
    <m/>
    <n v="0"/>
    <n v="0"/>
    <m/>
    <m/>
    <n v="0"/>
    <n v="0"/>
    <m/>
    <m/>
    <n v="0"/>
    <n v="0"/>
    <n v="0"/>
    <n v="0"/>
    <n v="0"/>
    <n v="0"/>
    <n v="1489"/>
    <n v="1601"/>
    <n v="0"/>
    <n v="0"/>
    <n v="78"/>
    <n v="91"/>
    <n v="0"/>
    <n v="0"/>
    <m/>
    <m/>
    <n v="0"/>
    <n v="0"/>
    <n v="1567"/>
    <n v="1692"/>
    <n v="0"/>
    <n v="0"/>
    <n v="5.0129999999999999"/>
    <n v="4.6639999999999997"/>
    <n v="7464.357"/>
    <n v="7467.0639999999994"/>
    <n v="5.944"/>
    <n v="5.6230000000000002"/>
    <n v="463.63200000000001"/>
    <n v="511.69300000000004"/>
    <m/>
    <m/>
    <n v="0"/>
    <n v="0"/>
    <n v="5.0593420548819399"/>
    <n v="4.7155774231678489"/>
    <n v="7927.9889999999996"/>
    <n v="7978.7570000000005"/>
    <m/>
    <m/>
    <n v="0"/>
    <n v="0"/>
    <m/>
    <m/>
    <n v="0"/>
    <n v="0"/>
    <m/>
    <m/>
    <n v="0"/>
    <n v="0"/>
    <n v="0"/>
    <n v="0"/>
    <n v="0"/>
    <n v="0"/>
    <n v="1908"/>
    <n v="1913"/>
    <n v="0"/>
    <n v="0"/>
    <n v="4.8889973794549269"/>
    <n v="4.6822122320961839"/>
    <n v="9328.2070000000003"/>
    <n v="8957.0720000000001"/>
    <n v="0"/>
    <n v="0"/>
    <n v="0"/>
    <n v="0"/>
    <n v="1106"/>
    <n v="1162"/>
    <n v="0"/>
    <n v="0"/>
    <n v="241"/>
    <n v="248"/>
    <n v="0"/>
    <n v="0"/>
    <m/>
    <m/>
    <n v="0"/>
    <n v="0"/>
    <n v="1347"/>
    <n v="1410"/>
    <n v="0"/>
    <n v="0"/>
    <n v="6.0960000000000001"/>
    <n v="6.0270000000000001"/>
    <n v="6742.1760000000004"/>
    <n v="7003.3739999999998"/>
    <n v="8.6780000000000008"/>
    <n v="9.0890000000000004"/>
    <n v="2091.3980000000001"/>
    <n v="2254.0720000000001"/>
    <m/>
    <m/>
    <n v="0"/>
    <n v="0"/>
    <n v="6.5579613956941358"/>
    <n v="6.5655645390070925"/>
    <n v="8833.5740000000005"/>
    <n v="9257.4459999999999"/>
    <m/>
    <m/>
    <n v="0"/>
    <n v="0"/>
    <m/>
    <m/>
    <n v="0"/>
    <n v="0"/>
    <m/>
    <m/>
    <n v="0"/>
    <n v="0"/>
    <n v="0"/>
    <n v="0"/>
    <n v="0"/>
    <n v="0"/>
    <n v="752"/>
    <n v="779"/>
    <n v="0"/>
    <n v="0"/>
    <n v="4.3120000000000003"/>
    <n v="3.9790000000000001"/>
    <n v="3242.6240000000003"/>
    <n v="3099.6410000000001"/>
    <m/>
    <m/>
    <n v="0"/>
    <n v="0"/>
    <n v="2927"/>
    <n v="2982"/>
    <n v="0"/>
    <n v="0"/>
    <n v="15563.749"/>
    <n v="15430.752999999999"/>
    <s v=""/>
    <s v=""/>
    <n v="328"/>
    <n v="341"/>
    <n v="0"/>
    <n v="0"/>
    <n v="2598.0320000000002"/>
    <n v="2783.7650000000003"/>
    <n v="0"/>
    <n v="0"/>
    <n v="3255"/>
    <n v="3323"/>
    <n v="0"/>
    <n v="0"/>
    <n v="18161.780999999999"/>
    <n v="18214.518"/>
    <s v=""/>
    <s v=""/>
    <n v="0"/>
    <n v="0"/>
    <n v="0"/>
    <n v="0"/>
    <s v=""/>
    <s v=""/>
    <s v=""/>
    <s v=""/>
    <n v="21404.405000000002"/>
    <n v="21314.159"/>
    <s v=""/>
    <s v=""/>
  </r>
  <r>
    <x v="12"/>
    <s v="Tennessee Technological University "/>
    <m/>
    <n v="221847"/>
    <x v="3"/>
    <n v="1912"/>
    <n v="2077"/>
    <m/>
    <m/>
    <n v="1912"/>
    <n v="2077"/>
    <m/>
    <m/>
    <n v="1912"/>
    <n v="2077"/>
    <n v="0"/>
    <n v="0"/>
    <n v="435"/>
    <n v="358"/>
    <n v="0"/>
    <n v="0"/>
    <n v="2"/>
    <n v="4"/>
    <n v="0"/>
    <n v="0"/>
    <m/>
    <m/>
    <n v="0"/>
    <n v="0"/>
    <n v="437"/>
    <n v="362"/>
    <n v="0"/>
    <n v="0"/>
    <n v="3.7189999999999999"/>
    <n v="4.0350000000000001"/>
    <n v="1617.7649999999999"/>
    <n v="1444.53"/>
    <n v="3.1669999999999998"/>
    <n v="5.1669999999999998"/>
    <n v="6.3339999999999996"/>
    <n v="20.667999999999999"/>
    <m/>
    <m/>
    <n v="0"/>
    <n v="0"/>
    <n v="3.7164736842105262"/>
    <n v="4.0475082872928176"/>
    <n v="1624.0989999999999"/>
    <n v="1465.1980000000001"/>
    <m/>
    <m/>
    <n v="0"/>
    <n v="0"/>
    <m/>
    <m/>
    <n v="0"/>
    <n v="0"/>
    <m/>
    <m/>
    <n v="0"/>
    <n v="0"/>
    <n v="0"/>
    <n v="0"/>
    <n v="0"/>
    <n v="0"/>
    <n v="680"/>
    <n v="922"/>
    <n v="0"/>
    <n v="0"/>
    <n v="35"/>
    <n v="27"/>
    <n v="0"/>
    <n v="0"/>
    <m/>
    <m/>
    <n v="0"/>
    <n v="0"/>
    <n v="715"/>
    <n v="949"/>
    <n v="0"/>
    <n v="0"/>
    <n v="4.431"/>
    <n v="4.093"/>
    <n v="3013.08"/>
    <n v="3773.7460000000001"/>
    <n v="4.476"/>
    <n v="4.8639999999999999"/>
    <n v="156.66"/>
    <n v="131.328"/>
    <m/>
    <m/>
    <n v="0"/>
    <n v="0"/>
    <n v="4.4332027972027968"/>
    <n v="4.1149357218124338"/>
    <n v="3169.74"/>
    <n v="3905.0739999999996"/>
    <m/>
    <m/>
    <n v="0"/>
    <n v="0"/>
    <m/>
    <m/>
    <n v="0"/>
    <n v="0"/>
    <m/>
    <m/>
    <n v="0"/>
    <n v="0"/>
    <n v="0"/>
    <n v="0"/>
    <n v="0"/>
    <n v="0"/>
    <n v="1152"/>
    <n v="1311"/>
    <n v="0"/>
    <n v="0"/>
    <n v="4.1613185763888891"/>
    <n v="4.0963173150266972"/>
    <n v="4793.8389999999999"/>
    <n v="5370.2719999999999"/>
    <n v="0"/>
    <n v="0"/>
    <n v="0"/>
    <n v="0"/>
    <n v="494"/>
    <n v="522"/>
    <n v="0"/>
    <n v="0"/>
    <n v="85"/>
    <n v="75"/>
    <n v="0"/>
    <n v="0"/>
    <m/>
    <m/>
    <n v="0"/>
    <n v="0"/>
    <n v="579"/>
    <n v="597"/>
    <n v="0"/>
    <n v="0"/>
    <n v="5.9640000000000004"/>
    <n v="5.7930000000000001"/>
    <n v="2946.2160000000003"/>
    <n v="3023.9459999999999"/>
    <n v="8.3729999999999993"/>
    <n v="8.8040000000000003"/>
    <n v="711.70499999999993"/>
    <n v="660.30000000000007"/>
    <m/>
    <m/>
    <n v="0"/>
    <n v="0"/>
    <n v="6.3176528497409334"/>
    <n v="6.1712663316582912"/>
    <n v="3657.9210000000003"/>
    <n v="3684.2459999999996"/>
    <m/>
    <m/>
    <n v="0"/>
    <n v="0"/>
    <m/>
    <m/>
    <n v="0"/>
    <n v="0"/>
    <m/>
    <m/>
    <n v="0"/>
    <n v="0"/>
    <n v="0"/>
    <n v="0"/>
    <n v="0"/>
    <n v="0"/>
    <n v="181"/>
    <n v="169"/>
    <n v="0"/>
    <n v="0"/>
    <n v="3.3370000000000002"/>
    <n v="2.9729999999999999"/>
    <n v="603.99700000000007"/>
    <n v="502.43699999999995"/>
    <m/>
    <m/>
    <n v="0"/>
    <n v="0"/>
    <n v="1609"/>
    <n v="1802"/>
    <n v="0"/>
    <n v="0"/>
    <n v="7577.0609999999997"/>
    <n v="8242.2219999999998"/>
    <s v=""/>
    <s v=""/>
    <n v="122"/>
    <n v="106"/>
    <n v="0"/>
    <n v="0"/>
    <n v="874.69899999999996"/>
    <n v="812.29600000000005"/>
    <n v="0"/>
    <n v="0"/>
    <n v="1731"/>
    <n v="1908"/>
    <n v="0"/>
    <n v="0"/>
    <n v="8451.76"/>
    <n v="9054.518"/>
    <s v=""/>
    <s v=""/>
    <n v="0"/>
    <n v="0"/>
    <n v="0"/>
    <n v="0"/>
    <s v=""/>
    <s v=""/>
    <s v=""/>
    <s v=""/>
    <n v="9055.7569999999996"/>
    <n v="9556.9549999999999"/>
    <s v=""/>
    <s v=""/>
  </r>
  <r>
    <x v="12"/>
    <s v="University of Tennessee at Chattanooga"/>
    <m/>
    <n v="221740"/>
    <x v="3"/>
    <n v="1964"/>
    <n v="1984"/>
    <m/>
    <m/>
    <n v="1964"/>
    <n v="1984"/>
    <m/>
    <m/>
    <n v="1964"/>
    <n v="1984"/>
    <n v="0"/>
    <n v="0"/>
    <n v="368"/>
    <n v="303"/>
    <n v="0"/>
    <n v="0"/>
    <n v="2"/>
    <n v="1"/>
    <n v="0"/>
    <n v="0"/>
    <m/>
    <m/>
    <n v="0"/>
    <n v="0"/>
    <n v="370"/>
    <n v="304"/>
    <n v="0"/>
    <n v="0"/>
    <n v="3.8780000000000001"/>
    <n v="4.1070000000000002"/>
    <n v="1427.104"/>
    <n v="1244.421"/>
    <n v="6.3330000000000002"/>
    <n v="4"/>
    <n v="12.666"/>
    <n v="4"/>
    <m/>
    <m/>
    <n v="0"/>
    <n v="0"/>
    <n v="3.8912702702702702"/>
    <n v="4.1066480263157894"/>
    <n v="1439.77"/>
    <n v="1248.421"/>
    <m/>
    <m/>
    <n v="0"/>
    <n v="0"/>
    <m/>
    <m/>
    <n v="0"/>
    <n v="0"/>
    <m/>
    <m/>
    <n v="0"/>
    <n v="0"/>
    <n v="0"/>
    <n v="0"/>
    <n v="0"/>
    <n v="0"/>
    <n v="824"/>
    <n v="938"/>
    <n v="0"/>
    <n v="0"/>
    <n v="8"/>
    <n v="4"/>
    <n v="0"/>
    <n v="0"/>
    <m/>
    <m/>
    <n v="0"/>
    <n v="0"/>
    <n v="832"/>
    <n v="942"/>
    <n v="0"/>
    <n v="0"/>
    <n v="4.3540000000000001"/>
    <n v="3.9849999999999999"/>
    <n v="3587.6959999999999"/>
    <n v="3737.93"/>
    <n v="5.125"/>
    <n v="6"/>
    <n v="41"/>
    <n v="24"/>
    <m/>
    <m/>
    <n v="0"/>
    <n v="0"/>
    <n v="4.3614134615384614"/>
    <n v="3.9935562632696389"/>
    <n v="3628.6959999999999"/>
    <n v="3761.93"/>
    <m/>
    <m/>
    <n v="0"/>
    <n v="0"/>
    <m/>
    <m/>
    <n v="0"/>
    <n v="0"/>
    <m/>
    <m/>
    <n v="0"/>
    <n v="0"/>
    <n v="0"/>
    <n v="0"/>
    <n v="0"/>
    <n v="0"/>
    <n v="1202"/>
    <n v="1246"/>
    <n v="0"/>
    <n v="0"/>
    <n v="4.21669384359401"/>
    <n v="4.021148475120385"/>
    <n v="5068.4660000000003"/>
    <n v="5010.3509999999997"/>
    <n v="0"/>
    <n v="0"/>
    <n v="0"/>
    <n v="0"/>
    <n v="393"/>
    <n v="404"/>
    <n v="0"/>
    <n v="0"/>
    <n v="115"/>
    <n v="137"/>
    <n v="0"/>
    <n v="0"/>
    <m/>
    <m/>
    <n v="0"/>
    <n v="0"/>
    <n v="508"/>
    <n v="541"/>
    <n v="0"/>
    <n v="0"/>
    <n v="5.9409999999999998"/>
    <n v="6.2169999999999996"/>
    <n v="2334.8130000000001"/>
    <n v="2511.6679999999997"/>
    <n v="8.9039999999999999"/>
    <n v="8.3800000000000008"/>
    <n v="1023.96"/>
    <n v="1148.0600000000002"/>
    <m/>
    <m/>
    <n v="0"/>
    <n v="0"/>
    <n v="6.6117578740157485"/>
    <n v="6.7647467652495381"/>
    <n v="3358.7730000000001"/>
    <n v="3659.7280000000001"/>
    <m/>
    <m/>
    <n v="0"/>
    <n v="0"/>
    <m/>
    <m/>
    <n v="0"/>
    <n v="0"/>
    <m/>
    <m/>
    <n v="0"/>
    <n v="0"/>
    <n v="0"/>
    <n v="0"/>
    <n v="0"/>
    <n v="0"/>
    <n v="254"/>
    <n v="197"/>
    <n v="0"/>
    <n v="0"/>
    <n v="3.6960000000000002"/>
    <n v="3.0179999999999998"/>
    <n v="938.78399999999999"/>
    <n v="594.54599999999994"/>
    <m/>
    <m/>
    <n v="0"/>
    <n v="0"/>
    <n v="1585"/>
    <n v="1645"/>
    <n v="0"/>
    <n v="0"/>
    <n v="7349.6130000000003"/>
    <n v="7494.0189999999993"/>
    <s v=""/>
    <s v=""/>
    <n v="125"/>
    <n v="142"/>
    <n v="0"/>
    <n v="0"/>
    <n v="1077.626"/>
    <n v="1176.0600000000002"/>
    <n v="0"/>
    <n v="0"/>
    <n v="1710"/>
    <n v="1787"/>
    <n v="0"/>
    <n v="0"/>
    <n v="8427.2389999999996"/>
    <n v="8670.0789999999997"/>
    <s v=""/>
    <s v=""/>
    <n v="0"/>
    <n v="0"/>
    <n v="0"/>
    <n v="0"/>
    <s v=""/>
    <s v=""/>
    <s v=""/>
    <s v=""/>
    <n v="9366.023000000001"/>
    <n v="9264.625"/>
    <s v=""/>
    <s v=""/>
  </r>
  <r>
    <x v="12"/>
    <s v="University of Tennessee at Martin"/>
    <m/>
    <n v="221768"/>
    <x v="5"/>
    <n v="1233"/>
    <n v="1209"/>
    <m/>
    <m/>
    <n v="1233"/>
    <n v="1209"/>
    <m/>
    <m/>
    <n v="1207"/>
    <n v="1209"/>
    <n v="0"/>
    <n v="0"/>
    <n v="157"/>
    <n v="168"/>
    <n v="0"/>
    <n v="0"/>
    <m/>
    <n v="4"/>
    <n v="0"/>
    <n v="0"/>
    <m/>
    <m/>
    <n v="0"/>
    <n v="0"/>
    <n v="157"/>
    <n v="172"/>
    <n v="0"/>
    <n v="0"/>
    <n v="3.758"/>
    <n v="4.0949999999999998"/>
    <n v="590.00599999999997"/>
    <n v="687.95999999999992"/>
    <m/>
    <n v="4.0830000000000002"/>
    <n v="0"/>
    <n v="16.332000000000001"/>
    <m/>
    <m/>
    <n v="0"/>
    <n v="0"/>
    <n v="3.758"/>
    <n v="4.0947209302325573"/>
    <n v="590.00599999999997"/>
    <n v="704.29199999999992"/>
    <m/>
    <m/>
    <n v="0"/>
    <n v="0"/>
    <m/>
    <m/>
    <n v="0"/>
    <n v="0"/>
    <m/>
    <m/>
    <n v="0"/>
    <n v="0"/>
    <n v="0"/>
    <n v="0"/>
    <n v="0"/>
    <n v="0"/>
    <n v="429"/>
    <n v="468"/>
    <n v="0"/>
    <n v="0"/>
    <n v="18"/>
    <n v="13"/>
    <n v="0"/>
    <n v="0"/>
    <m/>
    <m/>
    <n v="0"/>
    <n v="0"/>
    <n v="447"/>
    <n v="481"/>
    <n v="0"/>
    <n v="0"/>
    <n v="4.5579999999999998"/>
    <n v="4.4160000000000004"/>
    <n v="1955.3819999999998"/>
    <n v="2066.6880000000001"/>
    <n v="5.4260000000000002"/>
    <n v="6.1280000000000001"/>
    <n v="97.668000000000006"/>
    <n v="79.664000000000001"/>
    <m/>
    <m/>
    <n v="0"/>
    <n v="0"/>
    <n v="4.5929530201342272"/>
    <n v="4.4622702702702712"/>
    <n v="2053.0499999999997"/>
    <n v="2146.3520000000003"/>
    <m/>
    <m/>
    <n v="0"/>
    <n v="0"/>
    <m/>
    <m/>
    <n v="0"/>
    <n v="0"/>
    <m/>
    <m/>
    <n v="0"/>
    <n v="0"/>
    <n v="0"/>
    <n v="0"/>
    <n v="0"/>
    <n v="0"/>
    <n v="604"/>
    <n v="653"/>
    <n v="0"/>
    <n v="0"/>
    <n v="4.3759205298013235"/>
    <n v="4.3654578866768761"/>
    <n v="2643.0559999999996"/>
    <n v="2850.6440000000002"/>
    <n v="0"/>
    <n v="0"/>
    <n v="0"/>
    <n v="0"/>
    <n v="247"/>
    <n v="212"/>
    <n v="0"/>
    <n v="0"/>
    <n v="50"/>
    <n v="59"/>
    <n v="0"/>
    <n v="0"/>
    <m/>
    <m/>
    <n v="0"/>
    <n v="0"/>
    <n v="297"/>
    <n v="271"/>
    <n v="0"/>
    <n v="0"/>
    <n v="6.6760000000000002"/>
    <n v="6.6239999999999997"/>
    <n v="1648.972"/>
    <n v="1404.288"/>
    <n v="9.9"/>
    <n v="10.621"/>
    <n v="495"/>
    <n v="626.63900000000001"/>
    <m/>
    <m/>
    <n v="0"/>
    <n v="0"/>
    <n v="7.2187609427609418"/>
    <n v="7.4941955719557196"/>
    <n v="2143.9719999999998"/>
    <n v="2030.9269999999999"/>
    <m/>
    <m/>
    <n v="0"/>
    <n v="0"/>
    <m/>
    <m/>
    <n v="0"/>
    <n v="0"/>
    <m/>
    <m/>
    <n v="0"/>
    <n v="0"/>
    <n v="0"/>
    <n v="0"/>
    <n v="0"/>
    <n v="0"/>
    <n v="306"/>
    <n v="285"/>
    <n v="0"/>
    <n v="0"/>
    <n v="4.3330000000000002"/>
    <n v="3.7789999999999999"/>
    <n v="1325.8980000000001"/>
    <n v="1077.0149999999999"/>
    <m/>
    <m/>
    <n v="0"/>
    <n v="0"/>
    <n v="833"/>
    <n v="848"/>
    <n v="0"/>
    <n v="0"/>
    <n v="4194.3599999999997"/>
    <n v="4158.9359999999997"/>
    <s v=""/>
    <s v=""/>
    <n v="68"/>
    <n v="76"/>
    <n v="0"/>
    <n v="0"/>
    <n v="592.66800000000001"/>
    <n v="722.63499999999999"/>
    <n v="0"/>
    <n v="0"/>
    <n v="901"/>
    <n v="924"/>
    <n v="0"/>
    <n v="0"/>
    <n v="4787.0279999999993"/>
    <n v="4881.5709999999999"/>
    <s v=""/>
    <s v=""/>
    <n v="0"/>
    <n v="0"/>
    <n v="0"/>
    <n v="0"/>
    <s v=""/>
    <s v=""/>
    <s v=""/>
    <s v=""/>
    <n v="6112.9259999999995"/>
    <n v="5958.5859999999993"/>
    <s v=""/>
    <s v=""/>
  </r>
  <r>
    <x v="12"/>
    <s v="Chattanooga State Technical Community College "/>
    <m/>
    <n v="219824"/>
    <x v="7"/>
    <n v="1127"/>
    <n v="1070"/>
    <m/>
    <m/>
    <n v="1127"/>
    <n v="1070"/>
    <m/>
    <m/>
    <n v="1127"/>
    <n v="1070"/>
    <n v="0"/>
    <n v="0"/>
    <n v="4"/>
    <n v="2"/>
    <n v="0"/>
    <n v="0"/>
    <n v="2"/>
    <n v="1"/>
    <n v="0"/>
    <n v="0"/>
    <m/>
    <m/>
    <n v="0"/>
    <n v="0"/>
    <n v="6"/>
    <n v="3"/>
    <n v="0"/>
    <n v="0"/>
    <n v="3.5"/>
    <n v="5.6669999999999998"/>
    <n v="14"/>
    <n v="11.334"/>
    <n v="2.6669999999999998"/>
    <n v="4"/>
    <n v="5.3339999999999996"/>
    <n v="4"/>
    <m/>
    <m/>
    <n v="0"/>
    <n v="0"/>
    <n v="3.2223333333333333"/>
    <n v="5.1113333333333335"/>
    <n v="19.334"/>
    <n v="15.334"/>
    <m/>
    <m/>
    <n v="0"/>
    <n v="0"/>
    <m/>
    <m/>
    <n v="0"/>
    <n v="0"/>
    <m/>
    <m/>
    <n v="0"/>
    <n v="0"/>
    <n v="0"/>
    <n v="0"/>
    <n v="0"/>
    <n v="0"/>
    <n v="307"/>
    <n v="322"/>
    <n v="0"/>
    <n v="0"/>
    <n v="91"/>
    <n v="99"/>
    <n v="0"/>
    <n v="0"/>
    <m/>
    <m/>
    <n v="0"/>
    <n v="0"/>
    <n v="398"/>
    <n v="421"/>
    <n v="0"/>
    <n v="0"/>
    <n v="5.069"/>
    <n v="4.0140000000000002"/>
    <n v="1556.183"/>
    <n v="1292.508"/>
    <n v="5.3810000000000002"/>
    <n v="5.0069999999999997"/>
    <n v="489.67100000000005"/>
    <n v="495.69299999999998"/>
    <m/>
    <m/>
    <n v="0"/>
    <n v="0"/>
    <n v="5.1403366834170852"/>
    <n v="4.2475083135391927"/>
    <n v="2045.8539999999998"/>
    <n v="1788.201"/>
    <m/>
    <m/>
    <n v="0"/>
    <n v="0"/>
    <m/>
    <m/>
    <n v="0"/>
    <n v="0"/>
    <m/>
    <m/>
    <n v="0"/>
    <n v="0"/>
    <n v="0"/>
    <n v="0"/>
    <n v="0"/>
    <n v="0"/>
    <n v="404"/>
    <n v="424"/>
    <n v="0"/>
    <n v="0"/>
    <n v="5.111851485148514"/>
    <n v="4.2536202830188685"/>
    <n v="2065.1879999999996"/>
    <n v="1803.5350000000003"/>
    <n v="0"/>
    <n v="0"/>
    <n v="0"/>
    <n v="0"/>
    <n v="115"/>
    <n v="96"/>
    <n v="0"/>
    <n v="0"/>
    <n v="77"/>
    <n v="79"/>
    <n v="0"/>
    <n v="0"/>
    <m/>
    <m/>
    <n v="0"/>
    <n v="0"/>
    <n v="192"/>
    <n v="175"/>
    <n v="0"/>
    <n v="0"/>
    <n v="8.09"/>
    <n v="6.2290000000000001"/>
    <n v="930.35"/>
    <n v="597.98400000000004"/>
    <n v="9.3640000000000008"/>
    <n v="8.9450000000000003"/>
    <n v="721.02800000000002"/>
    <n v="706.65499999999997"/>
    <m/>
    <m/>
    <n v="0"/>
    <n v="0"/>
    <n v="8.6009270833333336"/>
    <n v="7.4550800000000006"/>
    <n v="1651.3780000000002"/>
    <n v="1304.6390000000001"/>
    <m/>
    <m/>
    <n v="0"/>
    <n v="0"/>
    <m/>
    <m/>
    <n v="0"/>
    <n v="0"/>
    <m/>
    <m/>
    <n v="0"/>
    <n v="0"/>
    <n v="0"/>
    <n v="0"/>
    <n v="0"/>
    <n v="0"/>
    <n v="531"/>
    <n v="471"/>
    <n v="0"/>
    <n v="0"/>
    <n v="4.1609999999999996"/>
    <n v="3.7029999999999998"/>
    <n v="2209.491"/>
    <n v="1744.1129999999998"/>
    <m/>
    <m/>
    <n v="0"/>
    <n v="0"/>
    <n v="426"/>
    <n v="420"/>
    <n v="0"/>
    <n v="0"/>
    <n v="2500.5329999999999"/>
    <n v="1901.826"/>
    <s v=""/>
    <s v=""/>
    <n v="170"/>
    <n v="179"/>
    <n v="0"/>
    <n v="0"/>
    <n v="1216.0330000000001"/>
    <n v="1206.348"/>
    <n v="0"/>
    <n v="0"/>
    <n v="596"/>
    <n v="599"/>
    <n v="0"/>
    <n v="0"/>
    <n v="3716.5659999999998"/>
    <n v="3108.174"/>
    <s v=""/>
    <s v=""/>
    <n v="0"/>
    <n v="0"/>
    <n v="0"/>
    <n v="0"/>
    <s v=""/>
    <s v=""/>
    <s v=""/>
    <s v=""/>
    <n v="5926.0569999999998"/>
    <n v="4852.2870000000003"/>
    <s v=""/>
    <s v=""/>
  </r>
  <r>
    <x v="12"/>
    <s v="Nashville State Technical Community College"/>
    <m/>
    <n v="221184"/>
    <x v="7"/>
    <n v="779"/>
    <n v="798"/>
    <m/>
    <m/>
    <n v="779"/>
    <n v="798"/>
    <m/>
    <m/>
    <n v="779"/>
    <n v="798"/>
    <n v="0"/>
    <n v="0"/>
    <n v="3"/>
    <n v="2"/>
    <n v="0"/>
    <n v="0"/>
    <n v="1"/>
    <n v="3"/>
    <n v="0"/>
    <n v="0"/>
    <m/>
    <m/>
    <n v="0"/>
    <n v="0"/>
    <n v="4"/>
    <n v="5"/>
    <n v="0"/>
    <n v="0"/>
    <n v="2.778"/>
    <n v="3.1669999999999998"/>
    <n v="8.3339999999999996"/>
    <n v="6.3339999999999996"/>
    <n v="3.6669999999999998"/>
    <n v="5.444"/>
    <n v="3.6669999999999998"/>
    <n v="16.332000000000001"/>
    <m/>
    <m/>
    <n v="0"/>
    <n v="0"/>
    <n v="3.0002499999999999"/>
    <n v="4.5331999999999999"/>
    <n v="12.000999999999999"/>
    <n v="22.666"/>
    <m/>
    <m/>
    <n v="0"/>
    <n v="0"/>
    <m/>
    <m/>
    <n v="0"/>
    <n v="0"/>
    <m/>
    <m/>
    <n v="0"/>
    <n v="0"/>
    <n v="0"/>
    <n v="0"/>
    <n v="0"/>
    <n v="0"/>
    <n v="203"/>
    <n v="232"/>
    <n v="0"/>
    <n v="0"/>
    <n v="123"/>
    <n v="116"/>
    <n v="0"/>
    <n v="0"/>
    <m/>
    <m/>
    <n v="0"/>
    <n v="0"/>
    <n v="326"/>
    <n v="348"/>
    <n v="0"/>
    <n v="0"/>
    <n v="3.5830000000000002"/>
    <n v="3.3090000000000002"/>
    <n v="727.34900000000005"/>
    <n v="767.68799999999999"/>
    <n v="4.8810000000000002"/>
    <n v="4.4569999999999999"/>
    <n v="600.36300000000006"/>
    <n v="517.01199999999994"/>
    <m/>
    <m/>
    <n v="0"/>
    <n v="0"/>
    <n v="4.0727361963190187"/>
    <n v="3.691666666666666"/>
    <n v="1327.7120000000002"/>
    <n v="1284.6999999999998"/>
    <m/>
    <m/>
    <n v="0"/>
    <n v="0"/>
    <m/>
    <m/>
    <n v="0"/>
    <n v="0"/>
    <m/>
    <m/>
    <n v="0"/>
    <n v="0"/>
    <n v="0"/>
    <n v="0"/>
    <n v="0"/>
    <n v="0"/>
    <n v="330"/>
    <n v="353"/>
    <n v="0"/>
    <n v="0"/>
    <n v="4.0597363636363646"/>
    <n v="3.7035864022662883"/>
    <n v="1339.7130000000004"/>
    <n v="1307.3659999999998"/>
    <n v="0"/>
    <n v="0"/>
    <n v="0"/>
    <n v="0"/>
    <n v="85"/>
    <n v="75"/>
    <n v="0"/>
    <n v="0"/>
    <n v="78"/>
    <n v="91"/>
    <n v="0"/>
    <n v="0"/>
    <m/>
    <m/>
    <n v="0"/>
    <n v="0"/>
    <n v="163"/>
    <n v="166"/>
    <n v="0"/>
    <n v="0"/>
    <n v="6.7690000000000001"/>
    <n v="6.8490000000000002"/>
    <n v="575.36500000000001"/>
    <n v="513.67500000000007"/>
    <n v="8.65"/>
    <n v="9.7289999999999992"/>
    <n v="674.7"/>
    <n v="885.33899999999994"/>
    <m/>
    <m/>
    <n v="0"/>
    <n v="0"/>
    <n v="7.6691104294478532"/>
    <n v="8.4277951807228924"/>
    <n v="1250.0650000000001"/>
    <n v="1399.0140000000001"/>
    <m/>
    <m/>
    <n v="0"/>
    <n v="0"/>
    <m/>
    <m/>
    <n v="0"/>
    <n v="0"/>
    <m/>
    <m/>
    <n v="0"/>
    <n v="0"/>
    <n v="0"/>
    <n v="0"/>
    <n v="0"/>
    <n v="0"/>
    <n v="286"/>
    <n v="279"/>
    <n v="0"/>
    <n v="0"/>
    <n v="3.5960000000000001"/>
    <n v="3.6520000000000001"/>
    <n v="1028.4560000000001"/>
    <n v="1018.908"/>
    <m/>
    <m/>
    <n v="0"/>
    <n v="0"/>
    <n v="291"/>
    <n v="309"/>
    <n v="0"/>
    <n v="0"/>
    <n v="1311.048"/>
    <n v="1287.6970000000001"/>
    <s v=""/>
    <s v=""/>
    <n v="202"/>
    <n v="210"/>
    <n v="0"/>
    <n v="0"/>
    <n v="1278.73"/>
    <n v="1418.683"/>
    <n v="0"/>
    <n v="0"/>
    <n v="493"/>
    <n v="519"/>
    <n v="0"/>
    <n v="0"/>
    <n v="2589.7780000000002"/>
    <n v="2706.38"/>
    <s v=""/>
    <s v=""/>
    <n v="0"/>
    <n v="0"/>
    <n v="0"/>
    <n v="0"/>
    <s v=""/>
    <s v=""/>
    <s v=""/>
    <s v=""/>
    <n v="3618.2340000000004"/>
    <n v="3725.288"/>
    <s v=""/>
    <s v=""/>
  </r>
  <r>
    <x v="12"/>
    <s v="Pellissippi State Technical Community College"/>
    <m/>
    <n v="221643"/>
    <x v="7"/>
    <n v="1430"/>
    <n v="1446"/>
    <m/>
    <m/>
    <n v="1430"/>
    <n v="1446"/>
    <m/>
    <m/>
    <n v="1428"/>
    <n v="1446"/>
    <n v="0"/>
    <n v="0"/>
    <n v="32"/>
    <n v="7"/>
    <n v="0"/>
    <n v="0"/>
    <n v="1"/>
    <n v="0"/>
    <n v="0"/>
    <n v="0"/>
    <m/>
    <m/>
    <n v="0"/>
    <n v="0"/>
    <n v="33"/>
    <n v="7"/>
    <n v="0"/>
    <n v="0"/>
    <n v="3.125"/>
    <n v="3.286"/>
    <n v="100"/>
    <n v="23.001999999999999"/>
    <n v="5.3330000000000002"/>
    <n v="0"/>
    <n v="5.3330000000000002"/>
    <n v="0"/>
    <m/>
    <m/>
    <n v="0"/>
    <n v="0"/>
    <n v="3.1919090909090908"/>
    <n v="3.286"/>
    <n v="105.333"/>
    <n v="23.001999999999999"/>
    <m/>
    <m/>
    <n v="0"/>
    <n v="0"/>
    <m/>
    <m/>
    <n v="0"/>
    <n v="0"/>
    <m/>
    <m/>
    <n v="0"/>
    <n v="0"/>
    <n v="0"/>
    <n v="0"/>
    <n v="0"/>
    <n v="0"/>
    <n v="571"/>
    <n v="642"/>
    <n v="0"/>
    <n v="0"/>
    <n v="141"/>
    <n v="117"/>
    <n v="0"/>
    <n v="0"/>
    <m/>
    <m/>
    <n v="0"/>
    <n v="0"/>
    <n v="712"/>
    <n v="759"/>
    <n v="0"/>
    <n v="0"/>
    <n v="3.8969999999999998"/>
    <n v="3.6280000000000001"/>
    <n v="2225.1869999999999"/>
    <n v="2329.1759999999999"/>
    <n v="5.1609999999999996"/>
    <n v="5.1050000000000004"/>
    <n v="727.70099999999991"/>
    <n v="597.28500000000008"/>
    <m/>
    <m/>
    <n v="0"/>
    <n v="0"/>
    <n v="4.1473146067415732"/>
    <n v="3.8556798418972336"/>
    <n v="2952.8879999999999"/>
    <n v="2926.4610000000002"/>
    <m/>
    <m/>
    <n v="0"/>
    <n v="0"/>
    <m/>
    <m/>
    <n v="0"/>
    <n v="0"/>
    <m/>
    <m/>
    <n v="0"/>
    <n v="0"/>
    <n v="0"/>
    <n v="0"/>
    <n v="0"/>
    <n v="0"/>
    <n v="745"/>
    <n v="766"/>
    <n v="0"/>
    <n v="0"/>
    <n v="4.1049946308724836"/>
    <n v="3.8504738903394258"/>
    <n v="3058.2210000000005"/>
    <n v="2949.4630000000002"/>
    <n v="0"/>
    <n v="0"/>
    <n v="0"/>
    <n v="0"/>
    <n v="151"/>
    <n v="125"/>
    <n v="0"/>
    <n v="0"/>
    <n v="91"/>
    <n v="90"/>
    <n v="0"/>
    <n v="0"/>
    <m/>
    <m/>
    <n v="0"/>
    <n v="0"/>
    <n v="242"/>
    <n v="215"/>
    <n v="0"/>
    <n v="0"/>
    <n v="5.6"/>
    <n v="5.6769999999999996"/>
    <n v="845.59999999999991"/>
    <n v="709.625"/>
    <n v="9.1679999999999993"/>
    <n v="9.6259999999999994"/>
    <n v="834.2879999999999"/>
    <n v="866.33999999999992"/>
    <m/>
    <m/>
    <n v="0"/>
    <n v="0"/>
    <n v="6.9416859504132225"/>
    <n v="7.3300697674418602"/>
    <n v="1679.8879999999999"/>
    <n v="1575.9649999999999"/>
    <m/>
    <m/>
    <n v="0"/>
    <n v="0"/>
    <m/>
    <m/>
    <n v="0"/>
    <n v="0"/>
    <m/>
    <m/>
    <n v="0"/>
    <n v="0"/>
    <n v="0"/>
    <n v="0"/>
    <n v="0"/>
    <n v="0"/>
    <n v="441"/>
    <n v="465"/>
    <n v="0"/>
    <n v="0"/>
    <n v="4.2450000000000001"/>
    <n v="3.8740000000000001"/>
    <n v="1872.0450000000001"/>
    <n v="1801.41"/>
    <m/>
    <m/>
    <n v="0"/>
    <n v="0"/>
    <n v="754"/>
    <n v="774"/>
    <n v="0"/>
    <n v="0"/>
    <n v="3170.7869999999998"/>
    <n v="3061.8029999999999"/>
    <s v=""/>
    <s v=""/>
    <n v="233"/>
    <n v="207"/>
    <n v="0"/>
    <n v="0"/>
    <n v="1567.3219999999997"/>
    <n v="1463.625"/>
    <n v="0"/>
    <n v="0"/>
    <n v="987"/>
    <n v="981"/>
    <n v="0"/>
    <n v="0"/>
    <n v="4738.1089999999995"/>
    <n v="4525.4279999999999"/>
    <s v=""/>
    <s v=""/>
    <n v="0"/>
    <n v="0"/>
    <n v="0"/>
    <n v="0"/>
    <s v=""/>
    <s v=""/>
    <s v=""/>
    <s v=""/>
    <n v="6610.1540000000005"/>
    <n v="6326.8379999999997"/>
    <s v=""/>
    <s v=""/>
  </r>
  <r>
    <x v="12"/>
    <s v="Southwest Tennessee Community College"/>
    <m/>
    <n v="221485"/>
    <x v="7"/>
    <n v="761"/>
    <n v="959"/>
    <m/>
    <m/>
    <n v="761"/>
    <n v="959"/>
    <m/>
    <m/>
    <n v="759"/>
    <n v="959"/>
    <n v="0"/>
    <n v="0"/>
    <n v="3"/>
    <n v="2"/>
    <n v="0"/>
    <n v="0"/>
    <n v="2"/>
    <n v="3"/>
    <n v="0"/>
    <n v="0"/>
    <m/>
    <m/>
    <n v="0"/>
    <n v="0"/>
    <n v="5"/>
    <n v="5"/>
    <n v="0"/>
    <n v="0"/>
    <n v="2.778"/>
    <n v="4.1669999999999998"/>
    <n v="8.3339999999999996"/>
    <n v="8.3339999999999996"/>
    <n v="4"/>
    <n v="9.4440000000000008"/>
    <n v="8"/>
    <n v="28.332000000000001"/>
    <m/>
    <m/>
    <n v="0"/>
    <n v="0"/>
    <n v="3.2667999999999999"/>
    <n v="7.3331999999999997"/>
    <n v="16.334"/>
    <n v="36.665999999999997"/>
    <m/>
    <m/>
    <n v="0"/>
    <n v="0"/>
    <m/>
    <m/>
    <n v="0"/>
    <n v="0"/>
    <m/>
    <m/>
    <n v="0"/>
    <n v="0"/>
    <n v="0"/>
    <n v="0"/>
    <n v="0"/>
    <n v="0"/>
    <n v="292"/>
    <n v="370"/>
    <n v="0"/>
    <n v="0"/>
    <n v="123"/>
    <n v="161"/>
    <n v="0"/>
    <n v="0"/>
    <m/>
    <m/>
    <n v="0"/>
    <n v="0"/>
    <n v="415"/>
    <n v="531"/>
    <n v="0"/>
    <n v="0"/>
    <n v="4.3650000000000002"/>
    <n v="4.617"/>
    <n v="1274.5800000000002"/>
    <n v="1708.29"/>
    <n v="5.19"/>
    <n v="4.9130000000000003"/>
    <n v="638.37"/>
    <n v="790.99300000000005"/>
    <m/>
    <m/>
    <n v="0"/>
    <n v="0"/>
    <n v="4.6095180722891573"/>
    <n v="4.7067476459510358"/>
    <n v="1912.9500000000003"/>
    <n v="2499.2829999999999"/>
    <m/>
    <m/>
    <n v="0"/>
    <n v="0"/>
    <m/>
    <m/>
    <n v="0"/>
    <n v="0"/>
    <m/>
    <m/>
    <n v="0"/>
    <n v="0"/>
    <n v="0"/>
    <n v="0"/>
    <n v="0"/>
    <n v="0"/>
    <n v="420"/>
    <n v="536"/>
    <n v="0"/>
    <n v="0"/>
    <n v="4.5935333333333341"/>
    <n v="4.7312481343283581"/>
    <n v="1929.2840000000003"/>
    <n v="2535.9490000000001"/>
    <n v="0"/>
    <n v="0"/>
    <n v="0"/>
    <n v="0"/>
    <n v="46"/>
    <n v="53"/>
    <n v="0"/>
    <n v="0"/>
    <n v="47"/>
    <n v="53"/>
    <n v="0"/>
    <n v="0"/>
    <m/>
    <m/>
    <n v="0"/>
    <n v="0"/>
    <n v="93"/>
    <n v="106"/>
    <n v="0"/>
    <n v="0"/>
    <n v="7.8840000000000003"/>
    <n v="5.7610000000000001"/>
    <n v="362.66399999999999"/>
    <n v="305.33300000000003"/>
    <n v="8.6669999999999998"/>
    <n v="9.7479999999999993"/>
    <n v="407.34899999999999"/>
    <n v="516.64400000000001"/>
    <m/>
    <m/>
    <n v="0"/>
    <n v="0"/>
    <n v="8.2797096774193548"/>
    <n v="7.7545000000000011"/>
    <n v="770.01300000000003"/>
    <n v="821.97700000000009"/>
    <m/>
    <m/>
    <n v="0"/>
    <n v="0"/>
    <m/>
    <m/>
    <n v="0"/>
    <n v="0"/>
    <m/>
    <m/>
    <n v="0"/>
    <n v="0"/>
    <n v="0"/>
    <n v="0"/>
    <n v="0"/>
    <n v="0"/>
    <n v="246"/>
    <n v="317"/>
    <n v="0"/>
    <n v="0"/>
    <n v="5.4249999999999998"/>
    <n v="6.05"/>
    <n v="1334.55"/>
    <n v="1917.85"/>
    <m/>
    <m/>
    <n v="0"/>
    <n v="0"/>
    <n v="341"/>
    <n v="425"/>
    <n v="0"/>
    <n v="0"/>
    <n v="1645.5780000000002"/>
    <n v="2021.9570000000001"/>
    <s v=""/>
    <s v=""/>
    <n v="172"/>
    <n v="217"/>
    <n v="0"/>
    <n v="0"/>
    <n v="1053.7190000000001"/>
    <n v="1335.9690000000001"/>
    <n v="0"/>
    <n v="0"/>
    <n v="513"/>
    <n v="642"/>
    <n v="0"/>
    <n v="0"/>
    <n v="2699.2970000000005"/>
    <n v="3357.9260000000004"/>
    <s v=""/>
    <s v=""/>
    <n v="0"/>
    <n v="0"/>
    <n v="0"/>
    <n v="0"/>
    <s v=""/>
    <s v=""/>
    <s v=""/>
    <s v=""/>
    <n v="4033.8470000000007"/>
    <n v="5275.7759999999998"/>
    <s v=""/>
    <s v=""/>
  </r>
  <r>
    <x v="12"/>
    <s v="Volunteer State Community College "/>
    <m/>
    <n v="222053"/>
    <x v="7"/>
    <n v="987"/>
    <n v="1072"/>
    <m/>
    <m/>
    <n v="987"/>
    <n v="1072"/>
    <m/>
    <m/>
    <n v="987"/>
    <n v="1072"/>
    <n v="0"/>
    <n v="0"/>
    <n v="4"/>
    <n v="0"/>
    <n v="0"/>
    <n v="0"/>
    <n v="0"/>
    <n v="0"/>
    <n v="0"/>
    <n v="0"/>
    <m/>
    <m/>
    <n v="0"/>
    <n v="0"/>
    <n v="4"/>
    <n v="0"/>
    <n v="0"/>
    <n v="0"/>
    <n v="2.9169999999999998"/>
    <n v="0"/>
    <n v="11.667999999999999"/>
    <n v="0"/>
    <n v="0"/>
    <n v="0"/>
    <n v="0"/>
    <n v="0"/>
    <m/>
    <m/>
    <n v="0"/>
    <n v="0"/>
    <n v="2.9169999999999998"/>
    <n v="0"/>
    <n v="11.667999999999999"/>
    <n v="0"/>
    <m/>
    <m/>
    <n v="0"/>
    <n v="0"/>
    <m/>
    <m/>
    <n v="0"/>
    <n v="0"/>
    <m/>
    <m/>
    <n v="0"/>
    <n v="0"/>
    <n v="0"/>
    <n v="0"/>
    <n v="0"/>
    <n v="0"/>
    <n v="312"/>
    <n v="404"/>
    <n v="0"/>
    <n v="0"/>
    <n v="105"/>
    <n v="85"/>
    <n v="0"/>
    <n v="0"/>
    <m/>
    <m/>
    <n v="0"/>
    <n v="0"/>
    <n v="417"/>
    <n v="489"/>
    <n v="0"/>
    <n v="0"/>
    <n v="4.2569999999999997"/>
    <n v="3.5259999999999998"/>
    <n v="1328.184"/>
    <n v="1424.5039999999999"/>
    <n v="5.476"/>
    <n v="5.298"/>
    <n v="574.98"/>
    <n v="450.33"/>
    <m/>
    <m/>
    <n v="0"/>
    <n v="0"/>
    <n v="4.563942446043165"/>
    <n v="3.8340163599182002"/>
    <n v="1903.1639999999998"/>
    <n v="1874.8339999999998"/>
    <m/>
    <m/>
    <n v="0"/>
    <n v="0"/>
    <m/>
    <m/>
    <n v="0"/>
    <n v="0"/>
    <m/>
    <m/>
    <n v="0"/>
    <n v="0"/>
    <n v="0"/>
    <n v="0"/>
    <n v="0"/>
    <n v="0"/>
    <n v="421"/>
    <n v="489"/>
    <n v="0"/>
    <n v="0"/>
    <n v="4.5482945368171013"/>
    <n v="3.8340163599182002"/>
    <n v="1914.8319999999997"/>
    <n v="1874.8339999999998"/>
    <n v="0"/>
    <n v="0"/>
    <n v="0"/>
    <n v="0"/>
    <n v="79"/>
    <n v="90"/>
    <n v="0"/>
    <n v="0"/>
    <n v="58"/>
    <n v="63"/>
    <n v="0"/>
    <n v="0"/>
    <m/>
    <m/>
    <n v="0"/>
    <n v="0"/>
    <n v="137"/>
    <n v="153"/>
    <n v="0"/>
    <n v="0"/>
    <n v="5.7510000000000003"/>
    <n v="5.7370000000000001"/>
    <n v="454.32900000000001"/>
    <n v="516.33000000000004"/>
    <n v="8.8789999999999996"/>
    <n v="9.2590000000000003"/>
    <n v="514.98199999999997"/>
    <n v="583.31700000000001"/>
    <m/>
    <m/>
    <n v="0"/>
    <n v="0"/>
    <n v="7.0752627737226268"/>
    <n v="7.1872352941176469"/>
    <n v="969.31099999999992"/>
    <n v="1099.6469999999999"/>
    <m/>
    <m/>
    <n v="0"/>
    <n v="0"/>
    <m/>
    <m/>
    <n v="0"/>
    <n v="0"/>
    <m/>
    <m/>
    <n v="0"/>
    <n v="0"/>
    <n v="0"/>
    <n v="0"/>
    <n v="0"/>
    <n v="0"/>
    <n v="429"/>
    <n v="430"/>
    <n v="0"/>
    <n v="0"/>
    <n v="4.367"/>
    <n v="3.649"/>
    <n v="1873.443"/>
    <n v="1569.07"/>
    <m/>
    <m/>
    <n v="0"/>
    <n v="0"/>
    <n v="395"/>
    <n v="494"/>
    <n v="0"/>
    <n v="0"/>
    <n v="1794.1809999999998"/>
    <n v="1940.8339999999998"/>
    <s v=""/>
    <s v=""/>
    <n v="163"/>
    <n v="148"/>
    <n v="0"/>
    <n v="0"/>
    <n v="1089.962"/>
    <n v="1033.6469999999999"/>
    <n v="0"/>
    <n v="0"/>
    <n v="558"/>
    <n v="642"/>
    <n v="0"/>
    <n v="0"/>
    <n v="2884.143"/>
    <n v="2974.4809999999998"/>
    <s v=""/>
    <s v=""/>
    <n v="0"/>
    <n v="0"/>
    <n v="0"/>
    <n v="0"/>
    <s v=""/>
    <s v=""/>
    <s v=""/>
    <s v=""/>
    <n v="4757.5859999999993"/>
    <n v="4543.5509999999995"/>
    <s v=""/>
    <s v=""/>
  </r>
  <r>
    <x v="12"/>
    <s v="Cleveland State Community College "/>
    <m/>
    <n v="219879"/>
    <x v="8"/>
    <n v="396"/>
    <n v="391"/>
    <m/>
    <m/>
    <n v="396"/>
    <n v="391"/>
    <m/>
    <m/>
    <n v="396"/>
    <n v="391"/>
    <n v="0"/>
    <n v="0"/>
    <n v="1"/>
    <n v="0"/>
    <n v="0"/>
    <n v="0"/>
    <n v="0"/>
    <n v="0"/>
    <n v="0"/>
    <n v="0"/>
    <m/>
    <m/>
    <n v="0"/>
    <n v="0"/>
    <n v="1"/>
    <n v="0"/>
    <n v="0"/>
    <n v="0"/>
    <n v="4.3330000000000002"/>
    <n v="0"/>
    <n v="4.3330000000000002"/>
    <n v="0"/>
    <n v="0"/>
    <n v="0"/>
    <n v="0"/>
    <n v="0"/>
    <m/>
    <m/>
    <n v="0"/>
    <n v="0"/>
    <n v="4.3330000000000002"/>
    <n v="0"/>
    <n v="4.3330000000000002"/>
    <n v="0"/>
    <m/>
    <m/>
    <n v="0"/>
    <n v="0"/>
    <m/>
    <m/>
    <n v="0"/>
    <n v="0"/>
    <m/>
    <m/>
    <n v="0"/>
    <n v="0"/>
    <n v="0"/>
    <n v="0"/>
    <n v="0"/>
    <n v="0"/>
    <n v="137"/>
    <n v="153"/>
    <n v="0"/>
    <n v="0"/>
    <n v="30"/>
    <n v="26"/>
    <n v="0"/>
    <n v="0"/>
    <m/>
    <m/>
    <n v="0"/>
    <n v="0"/>
    <n v="167"/>
    <n v="179"/>
    <n v="0"/>
    <n v="0"/>
    <n v="4.1050000000000004"/>
    <n v="3.9649999999999999"/>
    <n v="562.3850000000001"/>
    <n v="606.64499999999998"/>
    <n v="5.7110000000000003"/>
    <n v="4.8849999999999998"/>
    <n v="171.33"/>
    <n v="127.00999999999999"/>
    <m/>
    <m/>
    <n v="0"/>
    <n v="0"/>
    <n v="4.3935029940119765"/>
    <n v="4.098631284916201"/>
    <n v="733.71500000000003"/>
    <n v="733.65499999999997"/>
    <m/>
    <m/>
    <n v="0"/>
    <n v="0"/>
    <m/>
    <m/>
    <n v="0"/>
    <n v="0"/>
    <m/>
    <m/>
    <n v="0"/>
    <n v="0"/>
    <n v="0"/>
    <n v="0"/>
    <n v="0"/>
    <n v="0"/>
    <n v="168"/>
    <n v="179"/>
    <n v="0"/>
    <n v="0"/>
    <n v="4.3931428571428572"/>
    <n v="4.098631284916201"/>
    <n v="738.048"/>
    <n v="733.65499999999997"/>
    <n v="0"/>
    <n v="0"/>
    <n v="0"/>
    <n v="0"/>
    <n v="27"/>
    <n v="18"/>
    <n v="0"/>
    <n v="0"/>
    <n v="25"/>
    <n v="16"/>
    <n v="0"/>
    <n v="0"/>
    <m/>
    <m/>
    <n v="0"/>
    <n v="0"/>
    <n v="52"/>
    <n v="34"/>
    <n v="0"/>
    <n v="0"/>
    <n v="6.63"/>
    <n v="6"/>
    <n v="179.01"/>
    <n v="108"/>
    <n v="8.2530000000000001"/>
    <n v="8.1460000000000008"/>
    <n v="206.32499999999999"/>
    <n v="130.33600000000001"/>
    <m/>
    <m/>
    <n v="0"/>
    <n v="0"/>
    <n v="7.4102884615384612"/>
    <n v="7.0098823529411769"/>
    <n v="385.33499999999998"/>
    <n v="238.33600000000001"/>
    <m/>
    <m/>
    <n v="0"/>
    <n v="0"/>
    <m/>
    <m/>
    <n v="0"/>
    <n v="0"/>
    <m/>
    <m/>
    <n v="0"/>
    <n v="0"/>
    <n v="0"/>
    <n v="0"/>
    <n v="0"/>
    <n v="0"/>
    <n v="176"/>
    <n v="178"/>
    <n v="0"/>
    <n v="0"/>
    <n v="3.7120000000000002"/>
    <n v="4.7220000000000004"/>
    <n v="653.31200000000001"/>
    <n v="840.51600000000008"/>
    <m/>
    <m/>
    <n v="0"/>
    <n v="0"/>
    <n v="165"/>
    <n v="171"/>
    <n v="0"/>
    <n v="0"/>
    <n v="745.72800000000007"/>
    <n v="714.64499999999998"/>
    <s v=""/>
    <s v=""/>
    <n v="55"/>
    <n v="42"/>
    <n v="0"/>
    <n v="0"/>
    <n v="377.65499999999997"/>
    <n v="257.346"/>
    <n v="0"/>
    <n v="0"/>
    <n v="220"/>
    <n v="213"/>
    <n v="0"/>
    <n v="0"/>
    <n v="1123.383"/>
    <n v="971.99099999999999"/>
    <s v=""/>
    <s v=""/>
    <n v="0"/>
    <n v="0"/>
    <n v="0"/>
    <n v="0"/>
    <s v=""/>
    <s v=""/>
    <s v=""/>
    <s v=""/>
    <n v="1776.6950000000002"/>
    <n v="1812.5070000000001"/>
    <s v=""/>
    <s v=""/>
  </r>
  <r>
    <x v="12"/>
    <s v="Columbia State Community College "/>
    <m/>
    <n v="219888"/>
    <x v="8"/>
    <n v="652"/>
    <n v="657"/>
    <m/>
    <m/>
    <n v="652"/>
    <n v="657"/>
    <m/>
    <m/>
    <n v="650"/>
    <n v="657"/>
    <n v="0"/>
    <n v="0"/>
    <n v="1"/>
    <n v="1"/>
    <n v="0"/>
    <n v="0"/>
    <n v="2"/>
    <n v="0"/>
    <n v="0"/>
    <n v="0"/>
    <m/>
    <m/>
    <n v="0"/>
    <n v="0"/>
    <n v="3"/>
    <n v="1"/>
    <n v="0"/>
    <n v="0"/>
    <n v="3"/>
    <n v="5.3330000000000002"/>
    <n v="3"/>
    <n v="5.3330000000000002"/>
    <n v="11.333"/>
    <n v="0"/>
    <n v="22.666"/>
    <n v="0"/>
    <m/>
    <m/>
    <n v="0"/>
    <n v="0"/>
    <n v="8.5553333333333335"/>
    <n v="5.3330000000000002"/>
    <n v="25.666"/>
    <n v="5.3330000000000002"/>
    <m/>
    <m/>
    <n v="0"/>
    <n v="0"/>
    <m/>
    <m/>
    <n v="0"/>
    <n v="0"/>
    <m/>
    <m/>
    <n v="0"/>
    <n v="0"/>
    <n v="0"/>
    <n v="0"/>
    <n v="0"/>
    <n v="0"/>
    <n v="264"/>
    <n v="291"/>
    <n v="0"/>
    <n v="0"/>
    <n v="60"/>
    <n v="55"/>
    <n v="0"/>
    <n v="0"/>
    <m/>
    <m/>
    <n v="0"/>
    <n v="0"/>
    <n v="324"/>
    <n v="346"/>
    <n v="0"/>
    <n v="0"/>
    <n v="3.5859999999999999"/>
    <n v="3.2309999999999999"/>
    <n v="946.70399999999995"/>
    <n v="940.221"/>
    <n v="4.8890000000000002"/>
    <n v="5.6420000000000003"/>
    <n v="293.34000000000003"/>
    <n v="310.31"/>
    <m/>
    <m/>
    <n v="0"/>
    <n v="0"/>
    <n v="3.827296296296296"/>
    <n v="3.6142514450867052"/>
    <n v="1240.0439999999999"/>
    <n v="1250.5309999999999"/>
    <m/>
    <m/>
    <n v="0"/>
    <n v="0"/>
    <m/>
    <m/>
    <n v="0"/>
    <n v="0"/>
    <m/>
    <m/>
    <n v="0"/>
    <n v="0"/>
    <n v="0"/>
    <n v="0"/>
    <n v="0"/>
    <n v="0"/>
    <n v="327"/>
    <n v="347"/>
    <n v="0"/>
    <n v="0"/>
    <n v="3.870672782874617"/>
    <n v="3.6192046109510088"/>
    <n v="1265.7099999999998"/>
    <n v="1255.864"/>
    <n v="0"/>
    <n v="0"/>
    <n v="0"/>
    <n v="0"/>
    <n v="43"/>
    <n v="39"/>
    <n v="0"/>
    <n v="0"/>
    <n v="56"/>
    <n v="61"/>
    <n v="0"/>
    <n v="0"/>
    <m/>
    <m/>
    <n v="0"/>
    <n v="0"/>
    <n v="99"/>
    <n v="100"/>
    <n v="0"/>
    <n v="0"/>
    <n v="5.5890000000000004"/>
    <n v="5.4619999999999997"/>
    <n v="240.32700000000003"/>
    <n v="213.018"/>
    <n v="8.0419999999999998"/>
    <n v="8.6780000000000008"/>
    <n v="450.35199999999998"/>
    <n v="529.35800000000006"/>
    <m/>
    <m/>
    <n v="0"/>
    <n v="0"/>
    <n v="6.9765555555555556"/>
    <n v="7.4237600000000006"/>
    <n v="690.67899999999997"/>
    <n v="742.37600000000009"/>
    <m/>
    <m/>
    <n v="0"/>
    <n v="0"/>
    <m/>
    <m/>
    <n v="0"/>
    <n v="0"/>
    <m/>
    <m/>
    <n v="0"/>
    <n v="0"/>
    <n v="0"/>
    <n v="0"/>
    <n v="0"/>
    <n v="0"/>
    <n v="224"/>
    <n v="210"/>
    <n v="0"/>
    <n v="0"/>
    <n v="3.21"/>
    <n v="3.7349999999999999"/>
    <n v="719.04"/>
    <n v="784.35"/>
    <m/>
    <m/>
    <n v="0"/>
    <n v="0"/>
    <n v="308"/>
    <n v="331"/>
    <n v="0"/>
    <n v="0"/>
    <n v="1190.0309999999999"/>
    <n v="1158.5719999999999"/>
    <s v=""/>
    <s v=""/>
    <n v="118"/>
    <n v="116"/>
    <n v="0"/>
    <n v="0"/>
    <n v="766.35799999999995"/>
    <n v="839.66800000000012"/>
    <n v="0"/>
    <n v="0"/>
    <n v="426"/>
    <n v="447"/>
    <n v="0"/>
    <n v="0"/>
    <n v="1956.3889999999999"/>
    <n v="1998.24"/>
    <s v=""/>
    <s v=""/>
    <n v="0"/>
    <n v="0"/>
    <n v="0"/>
    <n v="0"/>
    <s v=""/>
    <s v=""/>
    <s v=""/>
    <s v=""/>
    <n v="2675.4289999999996"/>
    <n v="2782.59"/>
    <s v=""/>
    <s v=""/>
  </r>
  <r>
    <x v="12"/>
    <s v="Dyersburg State Community College "/>
    <m/>
    <n v="220057"/>
    <x v="9"/>
    <n v="284"/>
    <n v="297"/>
    <m/>
    <m/>
    <n v="284"/>
    <n v="297"/>
    <m/>
    <m/>
    <n v="284"/>
    <n v="297"/>
    <n v="0"/>
    <n v="0"/>
    <n v="2"/>
    <n v="0"/>
    <n v="0"/>
    <n v="0"/>
    <n v="2"/>
    <n v="0"/>
    <n v="0"/>
    <n v="0"/>
    <m/>
    <m/>
    <n v="0"/>
    <n v="0"/>
    <n v="4"/>
    <n v="0"/>
    <n v="0"/>
    <n v="0"/>
    <n v="3.5"/>
    <n v="0"/>
    <n v="7"/>
    <n v="0"/>
    <n v="3.1669999999999998"/>
    <n v="0"/>
    <n v="6.3339999999999996"/>
    <n v="0"/>
    <m/>
    <m/>
    <n v="0"/>
    <n v="0"/>
    <n v="3.3334999999999999"/>
    <n v="0"/>
    <n v="13.334"/>
    <n v="0"/>
    <m/>
    <m/>
    <n v="0"/>
    <n v="0"/>
    <m/>
    <m/>
    <n v="0"/>
    <n v="0"/>
    <m/>
    <m/>
    <n v="0"/>
    <n v="0"/>
    <n v="0"/>
    <n v="0"/>
    <n v="0"/>
    <n v="0"/>
    <n v="106"/>
    <n v="110"/>
    <n v="0"/>
    <n v="0"/>
    <n v="25"/>
    <n v="29"/>
    <n v="0"/>
    <n v="0"/>
    <m/>
    <m/>
    <n v="0"/>
    <n v="0"/>
    <n v="131"/>
    <n v="139"/>
    <n v="0"/>
    <n v="0"/>
    <n v="4.1159999999999997"/>
    <n v="4.4210000000000003"/>
    <n v="436.29599999999994"/>
    <n v="486.31"/>
    <n v="5.6929999999999996"/>
    <n v="4.0339999999999998"/>
    <n v="142.32499999999999"/>
    <n v="116.98599999999999"/>
    <m/>
    <m/>
    <n v="0"/>
    <n v="0"/>
    <n v="4.4169541984732819"/>
    <n v="4.3402589928057553"/>
    <n v="578.62099999999987"/>
    <n v="603.29599999999994"/>
    <m/>
    <m/>
    <n v="0"/>
    <n v="0"/>
    <m/>
    <m/>
    <n v="0"/>
    <n v="0"/>
    <m/>
    <m/>
    <n v="0"/>
    <n v="0"/>
    <n v="0"/>
    <n v="0"/>
    <n v="0"/>
    <n v="0"/>
    <n v="135"/>
    <n v="139"/>
    <n v="0"/>
    <n v="0"/>
    <n v="4.3848518518518507"/>
    <n v="4.3402589928057553"/>
    <n v="591.95499999999981"/>
    <n v="603.29599999999994"/>
    <n v="0"/>
    <n v="0"/>
    <n v="0"/>
    <n v="0"/>
    <n v="14"/>
    <n v="20"/>
    <n v="0"/>
    <n v="0"/>
    <n v="35"/>
    <n v="32"/>
    <n v="0"/>
    <n v="0"/>
    <m/>
    <m/>
    <n v="0"/>
    <n v="0"/>
    <n v="49"/>
    <n v="52"/>
    <n v="0"/>
    <n v="0"/>
    <n v="6.7140000000000004"/>
    <n v="7.3"/>
    <n v="93.996000000000009"/>
    <n v="146"/>
    <n v="9.7140000000000004"/>
    <n v="10.417"/>
    <n v="339.99"/>
    <n v="333.34399999999999"/>
    <m/>
    <m/>
    <n v="0"/>
    <n v="0"/>
    <n v="8.8568571428571428"/>
    <n v="9.2181538461538466"/>
    <n v="433.98599999999999"/>
    <n v="479.34400000000005"/>
    <m/>
    <m/>
    <n v="0"/>
    <n v="0"/>
    <m/>
    <m/>
    <n v="0"/>
    <n v="0"/>
    <m/>
    <m/>
    <n v="0"/>
    <n v="0"/>
    <n v="0"/>
    <n v="0"/>
    <n v="0"/>
    <n v="0"/>
    <n v="100"/>
    <n v="106"/>
    <n v="0"/>
    <n v="0"/>
    <n v="4.3959999999999999"/>
    <n v="5.8040000000000003"/>
    <n v="439.59999999999997"/>
    <n v="615.22400000000005"/>
    <m/>
    <m/>
    <n v="0"/>
    <n v="0"/>
    <n v="122"/>
    <n v="130"/>
    <n v="0"/>
    <n v="0"/>
    <n v="537.29199999999992"/>
    <n v="632.30999999999995"/>
    <s v=""/>
    <s v=""/>
    <n v="62"/>
    <n v="61"/>
    <n v="0"/>
    <n v="0"/>
    <n v="488.649"/>
    <n v="450.33"/>
    <n v="0"/>
    <n v="0"/>
    <n v="184"/>
    <n v="191"/>
    <n v="0"/>
    <n v="0"/>
    <n v="1025.9409999999998"/>
    <n v="1082.6399999999999"/>
    <s v=""/>
    <s v=""/>
    <n v="0"/>
    <n v="0"/>
    <n v="0"/>
    <n v="0"/>
    <s v=""/>
    <s v=""/>
    <s v=""/>
    <s v=""/>
    <n v="1465.5409999999997"/>
    <n v="1697.864"/>
    <s v=""/>
    <s v=""/>
  </r>
  <r>
    <x v="12"/>
    <s v="Jackson State Community College "/>
    <m/>
    <n v="220400"/>
    <x v="8"/>
    <n v="456"/>
    <n v="487"/>
    <m/>
    <m/>
    <n v="456"/>
    <n v="487"/>
    <m/>
    <m/>
    <n v="455"/>
    <n v="487"/>
    <n v="0"/>
    <n v="0"/>
    <n v="9"/>
    <n v="5"/>
    <n v="0"/>
    <n v="0"/>
    <n v="2"/>
    <n v="0"/>
    <n v="0"/>
    <n v="0"/>
    <m/>
    <m/>
    <n v="0"/>
    <n v="0"/>
    <n v="11"/>
    <n v="5"/>
    <n v="0"/>
    <n v="0"/>
    <n v="3.1480000000000001"/>
    <n v="4.2670000000000003"/>
    <n v="28.332000000000001"/>
    <n v="21.335000000000001"/>
    <n v="3"/>
    <n v="0"/>
    <n v="6"/>
    <n v="0"/>
    <m/>
    <m/>
    <n v="0"/>
    <n v="0"/>
    <n v="3.1210909090909094"/>
    <n v="4.2670000000000003"/>
    <n v="34.332000000000001"/>
    <n v="21.335000000000001"/>
    <m/>
    <m/>
    <n v="0"/>
    <n v="0"/>
    <m/>
    <m/>
    <n v="0"/>
    <n v="0"/>
    <m/>
    <m/>
    <n v="0"/>
    <n v="0"/>
    <n v="0"/>
    <n v="0"/>
    <n v="0"/>
    <n v="0"/>
    <n v="187"/>
    <n v="193"/>
    <n v="0"/>
    <n v="0"/>
    <n v="39"/>
    <n v="48"/>
    <n v="0"/>
    <n v="0"/>
    <m/>
    <m/>
    <n v="0"/>
    <n v="0"/>
    <n v="226"/>
    <n v="241"/>
    <n v="0"/>
    <n v="0"/>
    <n v="4.1459999999999999"/>
    <n v="4.5720000000000001"/>
    <n v="775.30200000000002"/>
    <n v="882.39599999999996"/>
    <n v="6.7439999999999998"/>
    <n v="5.3959999999999999"/>
    <n v="263.01599999999996"/>
    <n v="259.00799999999998"/>
    <m/>
    <m/>
    <n v="0"/>
    <n v="0"/>
    <n v="4.5943274336283189"/>
    <n v="4.7361161825726139"/>
    <n v="1038.318"/>
    <n v="1141.404"/>
    <m/>
    <m/>
    <n v="0"/>
    <n v="0"/>
    <m/>
    <m/>
    <n v="0"/>
    <n v="0"/>
    <m/>
    <m/>
    <n v="0"/>
    <n v="0"/>
    <n v="0"/>
    <n v="0"/>
    <n v="0"/>
    <n v="0"/>
    <n v="237"/>
    <n v="246"/>
    <n v="0"/>
    <n v="0"/>
    <n v="4.5259493670886082"/>
    <n v="4.7265813008130086"/>
    <n v="1072.6500000000001"/>
    <n v="1162.739"/>
    <n v="0"/>
    <n v="0"/>
    <n v="0"/>
    <n v="0"/>
    <n v="39"/>
    <n v="40"/>
    <n v="0"/>
    <n v="0"/>
    <n v="29"/>
    <n v="26"/>
    <n v="0"/>
    <n v="0"/>
    <m/>
    <m/>
    <n v="0"/>
    <n v="0"/>
    <n v="68"/>
    <n v="66"/>
    <n v="0"/>
    <n v="0"/>
    <n v="6.1029999999999998"/>
    <n v="5.5419999999999998"/>
    <n v="238.017"/>
    <n v="221.68"/>
    <n v="7.069"/>
    <n v="7.9619999999999997"/>
    <n v="205.001"/>
    <n v="207.012"/>
    <m/>
    <m/>
    <n v="0"/>
    <n v="0"/>
    <n v="6.5149705882352942"/>
    <n v="6.4953333333333338"/>
    <n v="443.01800000000003"/>
    <n v="428.69200000000001"/>
    <m/>
    <m/>
    <n v="0"/>
    <n v="0"/>
    <m/>
    <m/>
    <n v="0"/>
    <n v="0"/>
    <m/>
    <m/>
    <n v="0"/>
    <n v="0"/>
    <n v="0"/>
    <n v="0"/>
    <n v="0"/>
    <n v="0"/>
    <n v="150"/>
    <n v="175"/>
    <n v="0"/>
    <n v="0"/>
    <n v="5.4770000000000003"/>
    <n v="5.5659999999999998"/>
    <n v="821.55000000000007"/>
    <n v="974.05"/>
    <m/>
    <m/>
    <n v="0"/>
    <n v="0"/>
    <n v="235"/>
    <n v="238"/>
    <n v="0"/>
    <n v="0"/>
    <n v="1041.6510000000001"/>
    <n v="1125.4110000000001"/>
    <s v=""/>
    <s v=""/>
    <n v="70"/>
    <n v="74"/>
    <n v="0"/>
    <n v="0"/>
    <n v="474.01699999999994"/>
    <n v="466.02"/>
    <n v="0"/>
    <n v="0"/>
    <n v="305"/>
    <n v="312"/>
    <n v="0"/>
    <n v="0"/>
    <n v="1515.6680000000001"/>
    <n v="1591.431"/>
    <s v=""/>
    <s v=""/>
    <n v="0"/>
    <n v="0"/>
    <n v="0"/>
    <n v="0"/>
    <s v=""/>
    <s v=""/>
    <s v=""/>
    <s v=""/>
    <n v="2337.2180000000003"/>
    <n v="2565.4809999999998"/>
    <s v=""/>
    <s v=""/>
  </r>
  <r>
    <x v="12"/>
    <s v="Motlow State Community College "/>
    <m/>
    <n v="221096"/>
    <x v="8"/>
    <n v="712"/>
    <n v="827"/>
    <m/>
    <m/>
    <n v="712"/>
    <n v="827"/>
    <m/>
    <m/>
    <n v="712"/>
    <n v="827"/>
    <n v="0"/>
    <n v="0"/>
    <n v="0"/>
    <n v="0"/>
    <n v="0"/>
    <n v="0"/>
    <n v="0"/>
    <n v="0"/>
    <n v="0"/>
    <n v="0"/>
    <m/>
    <m/>
    <n v="0"/>
    <n v="0"/>
    <n v="0"/>
    <n v="0"/>
    <n v="0"/>
    <n v="0"/>
    <n v="0"/>
    <n v="0"/>
    <n v="0"/>
    <n v="0"/>
    <n v="0"/>
    <n v="0"/>
    <n v="0"/>
    <n v="0"/>
    <m/>
    <m/>
    <n v="0"/>
    <n v="0"/>
    <n v="0"/>
    <n v="0"/>
    <n v="0"/>
    <n v="0"/>
    <m/>
    <m/>
    <n v="0"/>
    <n v="0"/>
    <m/>
    <m/>
    <n v="0"/>
    <n v="0"/>
    <m/>
    <m/>
    <n v="0"/>
    <n v="0"/>
    <n v="0"/>
    <n v="0"/>
    <n v="0"/>
    <n v="0"/>
    <n v="365"/>
    <n v="448"/>
    <n v="0"/>
    <n v="0"/>
    <n v="66"/>
    <n v="52"/>
    <n v="0"/>
    <n v="0"/>
    <m/>
    <m/>
    <n v="0"/>
    <n v="0"/>
    <n v="431"/>
    <n v="500"/>
    <n v="0"/>
    <n v="0"/>
    <n v="3.1429999999999998"/>
    <n v="2.52"/>
    <n v="1147.1949999999999"/>
    <n v="1128.96"/>
    <n v="4.8380000000000001"/>
    <n v="4.3719999999999999"/>
    <n v="319.30799999999999"/>
    <n v="227.34399999999999"/>
    <m/>
    <m/>
    <n v="0"/>
    <n v="0"/>
    <n v="3.4025591647331783"/>
    <n v="2.7126080000000004"/>
    <n v="1466.5029999999999"/>
    <n v="1356.3040000000001"/>
    <m/>
    <m/>
    <n v="0"/>
    <n v="0"/>
    <m/>
    <m/>
    <n v="0"/>
    <n v="0"/>
    <m/>
    <m/>
    <n v="0"/>
    <n v="0"/>
    <n v="0"/>
    <n v="0"/>
    <n v="0"/>
    <n v="0"/>
    <n v="431"/>
    <n v="500"/>
    <n v="0"/>
    <n v="0"/>
    <n v="3.4025591647331783"/>
    <n v="2.7126080000000004"/>
    <n v="1466.5029999999999"/>
    <n v="1356.3040000000001"/>
    <n v="0"/>
    <n v="0"/>
    <n v="0"/>
    <n v="0"/>
    <n v="37"/>
    <n v="43"/>
    <n v="0"/>
    <n v="0"/>
    <n v="56"/>
    <n v="45"/>
    <n v="0"/>
    <n v="0"/>
    <m/>
    <m/>
    <n v="0"/>
    <n v="0"/>
    <n v="93"/>
    <n v="88"/>
    <n v="0"/>
    <n v="0"/>
    <n v="5.5140000000000002"/>
    <n v="4.8220000000000001"/>
    <n v="204.018"/>
    <n v="207.346"/>
    <n v="8.9169999999999998"/>
    <n v="9"/>
    <n v="499.35199999999998"/>
    <n v="405"/>
    <m/>
    <m/>
    <n v="0"/>
    <n v="0"/>
    <n v="7.5631182795698928"/>
    <n v="6.958477272727273"/>
    <n v="703.37"/>
    <n v="612.346"/>
    <m/>
    <m/>
    <n v="0"/>
    <n v="0"/>
    <m/>
    <m/>
    <n v="0"/>
    <n v="0"/>
    <m/>
    <m/>
    <n v="0"/>
    <n v="0"/>
    <n v="0"/>
    <n v="0"/>
    <n v="0"/>
    <n v="0"/>
    <n v="188"/>
    <n v="239"/>
    <n v="0"/>
    <n v="0"/>
    <n v="4.2039999999999997"/>
    <n v="3.2160000000000002"/>
    <n v="790.35199999999998"/>
    <n v="768.62400000000002"/>
    <m/>
    <m/>
    <n v="0"/>
    <n v="0"/>
    <n v="402"/>
    <n v="491"/>
    <n v="0"/>
    <n v="0"/>
    <n v="1351.213"/>
    <n v="1336.306"/>
    <s v=""/>
    <s v=""/>
    <n v="122"/>
    <n v="97"/>
    <n v="0"/>
    <n v="0"/>
    <n v="818.66"/>
    <n v="632.34400000000005"/>
    <n v="0"/>
    <n v="0"/>
    <n v="524"/>
    <n v="588"/>
    <n v="0"/>
    <n v="0"/>
    <n v="2169.873"/>
    <n v="1968.65"/>
    <s v=""/>
    <s v=""/>
    <n v="0"/>
    <n v="0"/>
    <n v="0"/>
    <n v="0"/>
    <s v=""/>
    <s v=""/>
    <s v=""/>
    <s v=""/>
    <n v="2960.2249999999999"/>
    <n v="2737.2740000000003"/>
    <s v=""/>
    <s v=""/>
  </r>
  <r>
    <x v="12"/>
    <s v="Northeast State Technical Community College"/>
    <m/>
    <n v="221908"/>
    <x v="8"/>
    <n v="814"/>
    <n v="892"/>
    <m/>
    <m/>
    <n v="814"/>
    <n v="892"/>
    <m/>
    <m/>
    <n v="813"/>
    <n v="892"/>
    <n v="0"/>
    <n v="0"/>
    <n v="9"/>
    <n v="3"/>
    <n v="0"/>
    <n v="0"/>
    <n v="1"/>
    <n v="0"/>
    <n v="0"/>
    <n v="0"/>
    <m/>
    <m/>
    <n v="0"/>
    <n v="0"/>
    <n v="10"/>
    <n v="3"/>
    <n v="0"/>
    <n v="0"/>
    <n v="3.8889999999999998"/>
    <n v="3.444"/>
    <n v="35.000999999999998"/>
    <n v="10.332000000000001"/>
    <n v="2.3330000000000002"/>
    <n v="0"/>
    <n v="2.3330000000000002"/>
    <n v="0"/>
    <m/>
    <m/>
    <n v="0"/>
    <n v="0"/>
    <n v="3.7333999999999996"/>
    <n v="3.4440000000000004"/>
    <n v="37.333999999999996"/>
    <n v="10.332000000000001"/>
    <m/>
    <m/>
    <n v="0"/>
    <n v="0"/>
    <m/>
    <m/>
    <n v="0"/>
    <n v="0"/>
    <m/>
    <m/>
    <n v="0"/>
    <n v="0"/>
    <n v="0"/>
    <n v="0"/>
    <n v="0"/>
    <n v="0"/>
    <n v="346"/>
    <n v="386"/>
    <n v="0"/>
    <n v="0"/>
    <n v="74"/>
    <n v="66"/>
    <n v="0"/>
    <n v="0"/>
    <m/>
    <m/>
    <n v="0"/>
    <n v="0"/>
    <n v="420"/>
    <n v="452"/>
    <n v="0"/>
    <n v="0"/>
    <n v="4.0229999999999997"/>
    <n v="3.948"/>
    <n v="1391.9579999999999"/>
    <n v="1523.9279999999999"/>
    <n v="4.59"/>
    <n v="5.3890000000000002"/>
    <n v="339.65999999999997"/>
    <n v="355.67400000000004"/>
    <m/>
    <m/>
    <n v="0"/>
    <n v="0"/>
    <n v="4.1228999999999996"/>
    <n v="4.1584115044247785"/>
    <n v="1731.6179999999997"/>
    <n v="1879.6019999999999"/>
    <m/>
    <m/>
    <n v="0"/>
    <n v="0"/>
    <m/>
    <m/>
    <n v="0"/>
    <n v="0"/>
    <m/>
    <m/>
    <n v="0"/>
    <n v="0"/>
    <n v="0"/>
    <n v="0"/>
    <n v="0"/>
    <n v="0"/>
    <n v="430"/>
    <n v="455"/>
    <n v="0"/>
    <n v="0"/>
    <n v="4.1138418604651159"/>
    <n v="4.1537010989010987"/>
    <n v="1768.9519999999998"/>
    <n v="1889.934"/>
    <n v="0"/>
    <n v="0"/>
    <n v="0"/>
    <n v="0"/>
    <n v="60"/>
    <n v="54"/>
    <n v="0"/>
    <n v="0"/>
    <n v="47"/>
    <n v="37"/>
    <n v="0"/>
    <n v="0"/>
    <m/>
    <m/>
    <n v="0"/>
    <n v="0"/>
    <n v="107"/>
    <n v="91"/>
    <n v="0"/>
    <n v="0"/>
    <n v="7.2060000000000004"/>
    <n v="7.0060000000000002"/>
    <n v="432.36"/>
    <n v="378.32400000000001"/>
    <n v="9.5039999999999996"/>
    <n v="8.7119999999999997"/>
    <n v="446.68799999999999"/>
    <n v="322.34399999999999"/>
    <m/>
    <m/>
    <n v="0"/>
    <n v="0"/>
    <n v="8.2154018691588782"/>
    <n v="7.699648351648352"/>
    <n v="879.048"/>
    <n v="700.66800000000001"/>
    <m/>
    <m/>
    <n v="0"/>
    <n v="0"/>
    <m/>
    <m/>
    <n v="0"/>
    <n v="0"/>
    <m/>
    <m/>
    <n v="0"/>
    <n v="0"/>
    <n v="0"/>
    <n v="0"/>
    <n v="0"/>
    <n v="0"/>
    <n v="276"/>
    <n v="346"/>
    <n v="0"/>
    <n v="0"/>
    <n v="3.9390000000000001"/>
    <n v="4.3979999999999997"/>
    <n v="1087.164"/>
    <n v="1521.7079999999999"/>
    <m/>
    <m/>
    <n v="0"/>
    <n v="0"/>
    <n v="415"/>
    <n v="443"/>
    <n v="0"/>
    <n v="0"/>
    <n v="1859.319"/>
    <n v="1912.5840000000001"/>
    <s v=""/>
    <s v=""/>
    <n v="122"/>
    <n v="103"/>
    <n v="0"/>
    <n v="0"/>
    <n v="788.68100000000004"/>
    <n v="678.01800000000003"/>
    <n v="0"/>
    <n v="0"/>
    <n v="537"/>
    <n v="546"/>
    <n v="0"/>
    <n v="0"/>
    <n v="2648"/>
    <n v="2590.6019999999999"/>
    <s v=""/>
    <s v=""/>
    <n v="0"/>
    <n v="0"/>
    <n v="0"/>
    <n v="0"/>
    <s v=""/>
    <s v=""/>
    <s v=""/>
    <s v=""/>
    <n v="3735.1639999999998"/>
    <n v="4112.3099999999995"/>
    <s v=""/>
    <s v=""/>
  </r>
  <r>
    <x v="12"/>
    <s v="Roane State Community College "/>
    <m/>
    <n v="221397"/>
    <x v="8"/>
    <n v="944"/>
    <n v="894"/>
    <m/>
    <m/>
    <n v="944"/>
    <n v="894"/>
    <m/>
    <m/>
    <n v="943"/>
    <n v="893"/>
    <n v="0"/>
    <n v="0"/>
    <n v="8"/>
    <n v="3"/>
    <n v="0"/>
    <n v="0"/>
    <n v="2"/>
    <n v="0"/>
    <n v="0"/>
    <n v="0"/>
    <m/>
    <m/>
    <n v="0"/>
    <n v="0"/>
    <n v="10"/>
    <n v="3"/>
    <n v="0"/>
    <n v="0"/>
    <n v="2.5830000000000002"/>
    <n v="6.8890000000000002"/>
    <n v="20.664000000000001"/>
    <n v="20.667000000000002"/>
    <n v="3.3330000000000002"/>
    <n v="0"/>
    <n v="6.6660000000000004"/>
    <n v="0"/>
    <m/>
    <m/>
    <n v="0"/>
    <n v="0"/>
    <n v="2.7330000000000001"/>
    <n v="6.8890000000000002"/>
    <n v="27.330000000000002"/>
    <n v="20.667000000000002"/>
    <m/>
    <m/>
    <n v="0"/>
    <n v="0"/>
    <m/>
    <m/>
    <n v="0"/>
    <n v="0"/>
    <m/>
    <m/>
    <n v="0"/>
    <n v="0"/>
    <n v="0"/>
    <n v="0"/>
    <n v="0"/>
    <n v="0"/>
    <n v="298"/>
    <n v="290"/>
    <n v="0"/>
    <n v="0"/>
    <n v="86"/>
    <n v="75"/>
    <n v="0"/>
    <n v="0"/>
    <m/>
    <m/>
    <n v="0"/>
    <n v="0"/>
    <n v="384"/>
    <n v="365"/>
    <n v="0"/>
    <n v="0"/>
    <n v="4.3559999999999999"/>
    <n v="4.431"/>
    <n v="1298.088"/>
    <n v="1284.99"/>
    <n v="4.7709999999999999"/>
    <n v="4.9470000000000001"/>
    <n v="410.30599999999998"/>
    <n v="371.02499999999998"/>
    <m/>
    <m/>
    <n v="0"/>
    <n v="0"/>
    <n v="4.4489427083333331"/>
    <n v="4.5370273972602737"/>
    <n v="1708.3939999999998"/>
    <n v="1656.0149999999999"/>
    <m/>
    <m/>
    <n v="0"/>
    <n v="0"/>
    <m/>
    <m/>
    <n v="0"/>
    <n v="0"/>
    <m/>
    <m/>
    <n v="0"/>
    <n v="0"/>
    <n v="0"/>
    <n v="0"/>
    <n v="0"/>
    <n v="0"/>
    <n v="394"/>
    <n v="368"/>
    <n v="0"/>
    <n v="0"/>
    <n v="4.405390862944162"/>
    <n v="4.5562010869565208"/>
    <n v="1735.7239999999999"/>
    <n v="1676.6819999999996"/>
    <n v="0"/>
    <n v="0"/>
    <n v="0"/>
    <n v="0"/>
    <n v="51"/>
    <n v="48"/>
    <n v="0"/>
    <n v="0"/>
    <n v="63"/>
    <n v="63"/>
    <n v="0"/>
    <n v="0"/>
    <m/>
    <m/>
    <n v="0"/>
    <n v="0"/>
    <n v="114"/>
    <n v="111"/>
    <n v="0"/>
    <n v="0"/>
    <n v="7.1310000000000002"/>
    <n v="5.8890000000000002"/>
    <n v="363.68100000000004"/>
    <n v="282.67200000000003"/>
    <n v="8.2859999999999996"/>
    <n v="9.5340000000000007"/>
    <n v="522.01800000000003"/>
    <n v="600.64200000000005"/>
    <m/>
    <m/>
    <n v="0"/>
    <n v="0"/>
    <n v="7.7692894736842115"/>
    <n v="7.9577837837837846"/>
    <n v="885.69900000000007"/>
    <n v="883.31400000000008"/>
    <m/>
    <m/>
    <n v="0"/>
    <n v="0"/>
    <m/>
    <m/>
    <n v="0"/>
    <n v="0"/>
    <m/>
    <m/>
    <n v="0"/>
    <n v="0"/>
    <n v="0"/>
    <n v="0"/>
    <n v="0"/>
    <n v="0"/>
    <n v="435"/>
    <n v="414"/>
    <n v="0"/>
    <n v="0"/>
    <n v="4.3140000000000001"/>
    <n v="2.5470000000000002"/>
    <n v="1876.59"/>
    <n v="1054.4580000000001"/>
    <m/>
    <m/>
    <n v="0"/>
    <n v="0"/>
    <n v="357"/>
    <n v="341"/>
    <n v="0"/>
    <n v="0"/>
    <n v="1682.433"/>
    <n v="1588.329"/>
    <s v=""/>
    <s v=""/>
    <n v="151"/>
    <n v="138"/>
    <n v="0"/>
    <n v="0"/>
    <n v="938.99"/>
    <n v="971.66700000000003"/>
    <n v="0"/>
    <n v="0"/>
    <n v="508"/>
    <n v="479"/>
    <n v="0"/>
    <n v="0"/>
    <n v="2621.4229999999998"/>
    <n v="2559.9960000000001"/>
    <s v=""/>
    <s v=""/>
    <n v="0"/>
    <n v="0"/>
    <n v="0"/>
    <n v="0"/>
    <s v=""/>
    <s v=""/>
    <s v=""/>
    <s v=""/>
    <n v="4498.0129999999999"/>
    <n v="3614.4539999999997"/>
    <s v=""/>
    <s v=""/>
  </r>
  <r>
    <x v="12"/>
    <s v="Walters State Community College "/>
    <m/>
    <n v="222062"/>
    <x v="8"/>
    <n v="882"/>
    <n v="836"/>
    <m/>
    <m/>
    <n v="882"/>
    <n v="836"/>
    <m/>
    <m/>
    <n v="881"/>
    <n v="836"/>
    <n v="0"/>
    <n v="0"/>
    <n v="3"/>
    <n v="1"/>
    <n v="0"/>
    <n v="0"/>
    <n v="0"/>
    <n v="1"/>
    <n v="0"/>
    <n v="0"/>
    <m/>
    <m/>
    <n v="0"/>
    <n v="0"/>
    <n v="3"/>
    <n v="2"/>
    <n v="0"/>
    <n v="0"/>
    <n v="3.1110000000000002"/>
    <n v="6.3330000000000002"/>
    <n v="9.3330000000000002"/>
    <n v="6.3330000000000002"/>
    <n v="0"/>
    <n v="3.3330000000000002"/>
    <n v="0"/>
    <n v="3.3330000000000002"/>
    <m/>
    <m/>
    <n v="0"/>
    <n v="0"/>
    <n v="3.1110000000000002"/>
    <n v="4.8330000000000002"/>
    <n v="9.3330000000000002"/>
    <n v="9.6660000000000004"/>
    <m/>
    <m/>
    <n v="0"/>
    <n v="0"/>
    <m/>
    <m/>
    <n v="0"/>
    <n v="0"/>
    <m/>
    <m/>
    <n v="0"/>
    <n v="0"/>
    <n v="0"/>
    <n v="0"/>
    <n v="0"/>
    <n v="0"/>
    <n v="389"/>
    <n v="377"/>
    <n v="0"/>
    <n v="0"/>
    <n v="58"/>
    <n v="43"/>
    <n v="0"/>
    <n v="0"/>
    <m/>
    <m/>
    <n v="0"/>
    <n v="0"/>
    <n v="447"/>
    <n v="420"/>
    <n v="0"/>
    <n v="0"/>
    <n v="3.78"/>
    <n v="3.8279999999999998"/>
    <n v="1470.4199999999998"/>
    <n v="1443.1559999999999"/>
    <n v="5.3739999999999997"/>
    <n v="4.907"/>
    <n v="311.69200000000001"/>
    <n v="211.001"/>
    <m/>
    <m/>
    <n v="0"/>
    <n v="0"/>
    <n v="3.9868277404921697"/>
    <n v="3.9384690476190474"/>
    <n v="1782.1119999999999"/>
    <n v="1654.1569999999999"/>
    <m/>
    <m/>
    <n v="0"/>
    <n v="0"/>
    <m/>
    <m/>
    <n v="0"/>
    <n v="0"/>
    <m/>
    <m/>
    <n v="0"/>
    <n v="0"/>
    <n v="0"/>
    <n v="0"/>
    <n v="0"/>
    <n v="0"/>
    <n v="450"/>
    <n v="422"/>
    <n v="0"/>
    <n v="0"/>
    <n v="3.9809888888888887"/>
    <n v="3.9427085308056871"/>
    <n v="1791.4449999999999"/>
    <n v="1663.8229999999999"/>
    <n v="0"/>
    <n v="0"/>
    <n v="0"/>
    <n v="0"/>
    <n v="34"/>
    <n v="39"/>
    <n v="0"/>
    <n v="0"/>
    <n v="45"/>
    <n v="36"/>
    <n v="0"/>
    <n v="0"/>
    <m/>
    <m/>
    <n v="0"/>
    <n v="0"/>
    <n v="79"/>
    <n v="75"/>
    <n v="0"/>
    <n v="0"/>
    <n v="6.0979999999999999"/>
    <n v="6.12"/>
    <n v="207.33199999999999"/>
    <n v="238.68"/>
    <n v="8.1479999999999997"/>
    <n v="7.4260000000000002"/>
    <n v="366.65999999999997"/>
    <n v="267.33600000000001"/>
    <m/>
    <m/>
    <n v="0"/>
    <n v="0"/>
    <n v="7.2657215189873412"/>
    <n v="6.74688"/>
    <n v="573.99199999999996"/>
    <n v="506.01600000000002"/>
    <m/>
    <m/>
    <n v="0"/>
    <n v="0"/>
    <m/>
    <m/>
    <n v="0"/>
    <n v="0"/>
    <m/>
    <m/>
    <n v="0"/>
    <n v="0"/>
    <n v="0"/>
    <n v="0"/>
    <n v="0"/>
    <n v="0"/>
    <n v="352"/>
    <n v="339"/>
    <n v="0"/>
    <n v="0"/>
    <n v="4.5"/>
    <n v="4.9139999999999997"/>
    <n v="1584"/>
    <n v="1665.846"/>
    <m/>
    <m/>
    <n v="0"/>
    <n v="0"/>
    <n v="426"/>
    <n v="417"/>
    <n v="0"/>
    <n v="0"/>
    <n v="1687.085"/>
    <n v="1688.1690000000001"/>
    <s v=""/>
    <s v=""/>
    <n v="103"/>
    <n v="80"/>
    <n v="0"/>
    <n v="0"/>
    <n v="678.35199999999998"/>
    <n v="481.67"/>
    <n v="0"/>
    <n v="0"/>
    <n v="529"/>
    <n v="497"/>
    <n v="0"/>
    <n v="0"/>
    <n v="2365.4369999999999"/>
    <n v="2169.8389999999999"/>
    <s v=""/>
    <s v=""/>
    <n v="0"/>
    <n v="0"/>
    <n v="0"/>
    <n v="0"/>
    <s v=""/>
    <s v=""/>
    <s v=""/>
    <s v=""/>
    <n v="3949.4369999999999"/>
    <n v="3835.6849999999999"/>
    <s v=""/>
    <s v=""/>
  </r>
  <r>
    <x v="13"/>
    <s v="Texas A&amp;M University "/>
    <m/>
    <n v="228723"/>
    <x v="1"/>
    <n v="9914"/>
    <n v="10965"/>
    <n v="35"/>
    <n v="33"/>
    <n v="9879"/>
    <n v="10932"/>
    <m/>
    <m/>
    <n v="9879"/>
    <n v="10932"/>
    <n v="9879"/>
    <n v="10932"/>
    <n v="2980"/>
    <n v="3243"/>
    <n v="2980"/>
    <n v="3243"/>
    <n v="288"/>
    <n v="223"/>
    <n v="288"/>
    <n v="223"/>
    <m/>
    <m/>
    <n v="0"/>
    <n v="0"/>
    <n v="3268"/>
    <n v="3466"/>
    <n v="3268"/>
    <n v="3466"/>
    <n v="4.3"/>
    <n v="4.3"/>
    <n v="12814"/>
    <n v="13944.9"/>
    <n v="4.5999999999999996"/>
    <n v="4.5999999999999996"/>
    <n v="1324.8"/>
    <n v="1025.8"/>
    <m/>
    <m/>
    <n v="0"/>
    <n v="0"/>
    <n v="4.3264381884944916"/>
    <n v="4.3193017888055394"/>
    <n v="14138.8"/>
    <n v="14970.699999999999"/>
    <n v="116.3"/>
    <n v="115.7"/>
    <n v="346574"/>
    <n v="375215.10000000003"/>
    <n v="111.4"/>
    <n v="119.1"/>
    <n v="32083.200000000001"/>
    <n v="26559.3"/>
    <m/>
    <m/>
    <n v="0"/>
    <n v="0"/>
    <n v="115.86817625458997"/>
    <n v="115.91875360646279"/>
    <n v="378657.2"/>
    <n v="401774.4"/>
    <n v="2615"/>
    <n v="2978"/>
    <n v="2615"/>
    <n v="2978"/>
    <n v="217"/>
    <n v="233"/>
    <n v="217"/>
    <n v="233"/>
    <m/>
    <m/>
    <n v="0"/>
    <n v="0"/>
    <n v="2832"/>
    <n v="3211"/>
    <n v="2832"/>
    <n v="3211"/>
    <n v="4.5"/>
    <n v="4.4000000000000004"/>
    <n v="11767.5"/>
    <n v="13103.2"/>
    <n v="4.5999999999999996"/>
    <n v="4.5"/>
    <n v="998.19999999999993"/>
    <n v="1048.5"/>
    <m/>
    <m/>
    <n v="0"/>
    <n v="0"/>
    <n v="4.5076624293785317"/>
    <n v="4.4072563064465902"/>
    <n v="12765.700000000003"/>
    <n v="14151.7"/>
    <n v="123"/>
    <n v="121.9"/>
    <n v="321645"/>
    <n v="363018.2"/>
    <n v="126.5"/>
    <n v="126.7"/>
    <n v="27450.5"/>
    <n v="29521.100000000002"/>
    <m/>
    <m/>
    <n v="0"/>
    <n v="0"/>
    <n v="123.26818502824858"/>
    <n v="122.2483027094363"/>
    <n v="349095.5"/>
    <n v="392539.3"/>
    <n v="6100"/>
    <n v="6677"/>
    <n v="6100"/>
    <n v="6677"/>
    <n v="4.4105737704918031"/>
    <n v="4.3615995207428488"/>
    <n v="26904.5"/>
    <n v="29122.400000000001"/>
    <n v="119.3037213114754"/>
    <n v="118.96266287254754"/>
    <n v="727752.7"/>
    <n v="794313.7"/>
    <n v="2909"/>
    <n v="3083"/>
    <n v="2909"/>
    <n v="3083"/>
    <n v="805"/>
    <n v="1079"/>
    <n v="805"/>
    <n v="1079"/>
    <m/>
    <m/>
    <n v="0"/>
    <n v="0"/>
    <n v="3714"/>
    <n v="4162"/>
    <n v="3714"/>
    <n v="4162"/>
    <n v="3.2"/>
    <n v="3.2"/>
    <n v="9308.8000000000011"/>
    <n v="9865.6"/>
    <n v="3.8"/>
    <n v="4"/>
    <n v="3059"/>
    <n v="4316"/>
    <m/>
    <m/>
    <n v="0"/>
    <n v="0"/>
    <n v="3.3300484652665592"/>
    <n v="3.407400288322922"/>
    <n v="12367.800000000001"/>
    <n v="14181.6"/>
    <n v="85.9"/>
    <n v="86"/>
    <n v="249883.1"/>
    <n v="265138"/>
    <n v="83.6"/>
    <n v="86.3"/>
    <n v="67298"/>
    <n v="93117.7"/>
    <m/>
    <m/>
    <n v="0"/>
    <n v="0"/>
    <n v="85.401480883144856"/>
    <n v="86.077775108121102"/>
    <n v="317181.09999999998"/>
    <n v="358255.7"/>
    <n v="65"/>
    <n v="93"/>
    <n v="65"/>
    <n v="93"/>
    <n v="3.2"/>
    <n v="4"/>
    <n v="208"/>
    <n v="372"/>
    <n v="43.8"/>
    <n v="54.9"/>
    <n v="2847"/>
    <n v="5105.7"/>
    <n v="8504"/>
    <n v="9304"/>
    <n v="8504"/>
    <n v="9304"/>
    <n v="33890.300000000003"/>
    <n v="36913.699999999997"/>
    <n v="918102.1"/>
    <n v="1003371.3"/>
    <n v="1310"/>
    <n v="1535"/>
    <n v="1310"/>
    <n v="1535"/>
    <n v="5382"/>
    <n v="6390.3"/>
    <n v="126831.7"/>
    <n v="149198.1"/>
    <n v="9814"/>
    <n v="10839"/>
    <n v="9814"/>
    <n v="10839"/>
    <n v="39272.300000000003"/>
    <n v="43304"/>
    <n v="1044933.7999999999"/>
    <n v="1152569.4000000001"/>
    <n v="0"/>
    <n v="0"/>
    <n v="0"/>
    <n v="0"/>
    <s v=""/>
    <s v=""/>
    <s v=""/>
    <s v=""/>
    <n v="39480.300000000003"/>
    <n v="43676"/>
    <n v="1047780.7999999999"/>
    <n v="1157675.0999999999"/>
  </r>
  <r>
    <x v="13"/>
    <s v="Texas Tech University "/>
    <m/>
    <n v="229115"/>
    <x v="1"/>
    <n v="5247"/>
    <n v="5664"/>
    <n v="68"/>
    <n v="54"/>
    <n v="5179"/>
    <n v="5610"/>
    <m/>
    <m/>
    <n v="5179"/>
    <n v="5610"/>
    <n v="5179"/>
    <n v="5610"/>
    <n v="1230"/>
    <n v="1316"/>
    <n v="1230"/>
    <n v="1316"/>
    <n v="46"/>
    <n v="33"/>
    <n v="46"/>
    <n v="33"/>
    <m/>
    <m/>
    <n v="0"/>
    <n v="0"/>
    <n v="1276"/>
    <n v="1349"/>
    <n v="1276"/>
    <n v="1349"/>
    <n v="4.5"/>
    <n v="4.4000000000000004"/>
    <n v="5535"/>
    <n v="5790.4000000000005"/>
    <n v="4.7"/>
    <n v="5"/>
    <n v="216.20000000000002"/>
    <n v="165"/>
    <m/>
    <m/>
    <n v="0"/>
    <n v="0"/>
    <n v="4.5072100313479622"/>
    <n v="4.4146775389177169"/>
    <n v="5751.2"/>
    <n v="5955.4"/>
    <n v="125.6"/>
    <n v="124.2"/>
    <n v="154488"/>
    <n v="163447.20000000001"/>
    <n v="129.30000000000001"/>
    <n v="132"/>
    <n v="5947.8"/>
    <n v="4356"/>
    <m/>
    <m/>
    <n v="0"/>
    <n v="0"/>
    <n v="125.73338557993729"/>
    <n v="124.39080800593032"/>
    <n v="160435.79999999999"/>
    <n v="167803.2"/>
    <n v="1301"/>
    <n v="1430"/>
    <n v="1301"/>
    <n v="1430"/>
    <n v="41"/>
    <n v="44"/>
    <n v="41"/>
    <n v="44"/>
    <m/>
    <m/>
    <n v="0"/>
    <n v="0"/>
    <n v="1342"/>
    <n v="1474"/>
    <n v="1342"/>
    <n v="1474"/>
    <n v="4.8"/>
    <n v="4.7"/>
    <n v="6244.8"/>
    <n v="6721"/>
    <n v="5"/>
    <n v="4.7"/>
    <n v="205"/>
    <n v="206.8"/>
    <m/>
    <m/>
    <n v="0"/>
    <n v="0"/>
    <n v="4.8061102831594633"/>
    <n v="4.7"/>
    <n v="6449.8"/>
    <n v="6927.8"/>
    <n v="135"/>
    <n v="134.19999999999999"/>
    <n v="175635"/>
    <n v="191905.99999999997"/>
    <n v="153"/>
    <n v="136.19999999999999"/>
    <n v="6273"/>
    <n v="5992.7999999999993"/>
    <m/>
    <m/>
    <n v="0"/>
    <n v="0"/>
    <n v="135.54992548435172"/>
    <n v="134.25970149253729"/>
    <n v="181908"/>
    <n v="197898.79999999996"/>
    <n v="2618"/>
    <n v="2823"/>
    <n v="2618"/>
    <n v="2823"/>
    <n v="4.6604278074866308"/>
    <n v="4.5636556854410202"/>
    <n v="12201"/>
    <n v="12883.2"/>
    <n v="130.76539343009929"/>
    <n v="129.54374778604321"/>
    <n v="342343.79999999993"/>
    <n v="365702"/>
    <n v="2082"/>
    <n v="2285"/>
    <n v="2082"/>
    <n v="2285"/>
    <n v="276"/>
    <n v="369"/>
    <n v="276"/>
    <n v="369"/>
    <m/>
    <m/>
    <n v="0"/>
    <n v="0"/>
    <n v="2358"/>
    <n v="2654"/>
    <n v="2358"/>
    <n v="2654"/>
    <n v="3.6"/>
    <n v="3.7"/>
    <n v="7495.2"/>
    <n v="8454.5"/>
    <n v="3.2"/>
    <n v="2.9"/>
    <n v="883.2"/>
    <n v="1070.0999999999999"/>
    <m/>
    <m/>
    <n v="0"/>
    <n v="0"/>
    <n v="3.553180661577608"/>
    <n v="3.5887716654107011"/>
    <n v="8378.4"/>
    <n v="9524.6"/>
    <n v="98.7"/>
    <n v="100.1"/>
    <n v="205493.4"/>
    <n v="228728.5"/>
    <n v="81.900000000000006"/>
    <n v="80.8"/>
    <n v="22604.400000000001"/>
    <n v="29815.200000000001"/>
    <m/>
    <m/>
    <n v="0"/>
    <n v="0"/>
    <n v="96.733587786259534"/>
    <n v="97.416616428033166"/>
    <n v="228097.8"/>
    <n v="258543.7"/>
    <n v="203"/>
    <n v="133"/>
    <n v="203"/>
    <n v="133"/>
    <n v="4.4000000000000004"/>
    <n v="4.5999999999999996"/>
    <n v="893.2"/>
    <n v="611.79999999999995"/>
    <n v="72.8"/>
    <n v="82.2"/>
    <n v="14778.4"/>
    <n v="10932.6"/>
    <n v="4613"/>
    <n v="5031"/>
    <n v="4613"/>
    <n v="5031"/>
    <n v="19275"/>
    <n v="20965.900000000001"/>
    <n v="535616.4"/>
    <n v="584081.69999999995"/>
    <n v="363"/>
    <n v="446"/>
    <n v="363"/>
    <n v="446"/>
    <n v="1304.4000000000001"/>
    <n v="1441.8999999999999"/>
    <n v="34825.199999999997"/>
    <n v="40164"/>
    <n v="4976"/>
    <n v="5477"/>
    <n v="4976"/>
    <n v="5477"/>
    <n v="20579.400000000001"/>
    <n v="22407.800000000003"/>
    <n v="570441.6"/>
    <n v="624245.69999999995"/>
    <n v="0"/>
    <n v="0"/>
    <n v="0"/>
    <n v="0"/>
    <s v=""/>
    <s v=""/>
    <s v=""/>
    <s v=""/>
    <n v="21472.600000000002"/>
    <n v="23019.600000000002"/>
    <n v="585219.99999999988"/>
    <n v="635178.29999999993"/>
  </r>
  <r>
    <x v="13"/>
    <s v="University of Houston"/>
    <m/>
    <n v="225511"/>
    <x v="1"/>
    <n v="6822"/>
    <n v="6749"/>
    <n v="85"/>
    <n v="76"/>
    <n v="6737"/>
    <n v="6673"/>
    <m/>
    <m/>
    <n v="6737"/>
    <n v="6673"/>
    <n v="6737"/>
    <n v="6673"/>
    <n v="662"/>
    <n v="715"/>
    <n v="662"/>
    <n v="715"/>
    <n v="48"/>
    <n v="39"/>
    <n v="48"/>
    <n v="39"/>
    <m/>
    <m/>
    <n v="0"/>
    <n v="0"/>
    <n v="710"/>
    <n v="754"/>
    <n v="710"/>
    <n v="754"/>
    <n v="4.7"/>
    <n v="4.5999999999999996"/>
    <n v="3111.4"/>
    <n v="3288.9999999999995"/>
    <n v="4.8"/>
    <n v="4.9000000000000004"/>
    <n v="230.39999999999998"/>
    <n v="191.10000000000002"/>
    <m/>
    <m/>
    <n v="0"/>
    <n v="0"/>
    <n v="4.706760563380282"/>
    <n v="4.61551724137931"/>
    <n v="3341.8"/>
    <n v="3480.1"/>
    <n v="123.1"/>
    <n v="123.1"/>
    <n v="81492.2"/>
    <n v="88016.5"/>
    <n v="124.9"/>
    <n v="115.5"/>
    <n v="5995.2000000000007"/>
    <n v="4504.5"/>
    <m/>
    <m/>
    <n v="0"/>
    <n v="0"/>
    <n v="123.22169014084506"/>
    <n v="122.70689655172414"/>
    <n v="87487.4"/>
    <n v="92521"/>
    <n v="1336"/>
    <n v="1417"/>
    <n v="1336"/>
    <n v="1417"/>
    <n v="89"/>
    <n v="98"/>
    <n v="89"/>
    <n v="98"/>
    <m/>
    <m/>
    <n v="0"/>
    <n v="0"/>
    <n v="1425"/>
    <n v="1515"/>
    <n v="1425"/>
    <n v="1515"/>
    <n v="5"/>
    <n v="4.9000000000000004"/>
    <n v="6680"/>
    <n v="6943.3"/>
    <n v="5.6"/>
    <n v="5.6"/>
    <n v="498.4"/>
    <n v="548.79999999999995"/>
    <m/>
    <m/>
    <n v="0"/>
    <n v="0"/>
    <n v="5.0374736842105259"/>
    <n v="4.9452805280528054"/>
    <n v="7178.4"/>
    <n v="7492.1"/>
    <n v="130.80000000000001"/>
    <n v="130.5"/>
    <n v="174748.80000000002"/>
    <n v="184918.5"/>
    <n v="131.30000000000001"/>
    <n v="128.9"/>
    <n v="11685.7"/>
    <n v="12632.2"/>
    <m/>
    <m/>
    <n v="0"/>
    <n v="0"/>
    <n v="130.83122807017546"/>
    <n v="130.39650165016502"/>
    <n v="186434.50000000003"/>
    <n v="197550.7"/>
    <n v="2135"/>
    <n v="2269"/>
    <n v="2135"/>
    <n v="2269"/>
    <n v="4.9274941451990637"/>
    <n v="4.8356985456148083"/>
    <n v="10520.2"/>
    <n v="10972.2"/>
    <n v="128.30065573770491"/>
    <n v="127.84120758043191"/>
    <n v="273921.89999999997"/>
    <n v="290071.7"/>
    <n v="2968"/>
    <n v="2895"/>
    <n v="2968"/>
    <n v="2895"/>
    <n v="1460"/>
    <n v="1380"/>
    <n v="1460"/>
    <n v="1380"/>
    <m/>
    <m/>
    <n v="0"/>
    <n v="0"/>
    <n v="4428"/>
    <n v="4275"/>
    <n v="4428"/>
    <n v="4275"/>
    <n v="3.5"/>
    <n v="3.5"/>
    <n v="10388"/>
    <n v="10132.5"/>
    <n v="3.9"/>
    <n v="3.9"/>
    <n v="5694"/>
    <n v="5382"/>
    <m/>
    <m/>
    <n v="0"/>
    <n v="0"/>
    <n v="3.631887985546522"/>
    <n v="3.6291228070175436"/>
    <n v="16082"/>
    <n v="15514.499999999998"/>
    <n v="85.6"/>
    <n v="85.3"/>
    <n v="254060.79999999999"/>
    <n v="246943.5"/>
    <n v="75.8"/>
    <n v="76.7"/>
    <n v="110668"/>
    <n v="105846"/>
    <m/>
    <m/>
    <n v="0"/>
    <n v="0"/>
    <n v="82.368744354110206"/>
    <n v="82.523859649122812"/>
    <n v="364728.8"/>
    <n v="352789.5"/>
    <n v="174"/>
    <n v="129"/>
    <n v="174"/>
    <n v="129"/>
    <n v="6.7"/>
    <n v="6.5"/>
    <n v="1165.8"/>
    <n v="838.5"/>
    <n v="80"/>
    <n v="66.900000000000006"/>
    <n v="13920"/>
    <n v="8630.1"/>
    <n v="4966"/>
    <n v="5027"/>
    <n v="4966"/>
    <n v="5027"/>
    <n v="20179.400000000001"/>
    <n v="20364.8"/>
    <n v="510301.8"/>
    <n v="519878.5"/>
    <n v="1597"/>
    <n v="1517"/>
    <n v="1597"/>
    <n v="1517"/>
    <n v="6422.8"/>
    <n v="6121.9"/>
    <n v="128348.9"/>
    <n v="122982.7"/>
    <n v="6563"/>
    <n v="6544"/>
    <n v="6563"/>
    <n v="6544"/>
    <n v="26602.2"/>
    <n v="26486.699999999997"/>
    <n v="638650.69999999995"/>
    <n v="642861.19999999995"/>
    <n v="0"/>
    <n v="0"/>
    <n v="0"/>
    <n v="0"/>
    <s v=""/>
    <s v=""/>
    <s v=""/>
    <s v=""/>
    <n v="27768"/>
    <n v="27325.199999999997"/>
    <n v="652570.69999999995"/>
    <n v="651491.29999999993"/>
  </r>
  <r>
    <x v="13"/>
    <s v="University of North Texas"/>
    <m/>
    <n v="227216"/>
    <x v="1"/>
    <n v="6601"/>
    <n v="6970"/>
    <n v="63"/>
    <n v="64"/>
    <n v="6538"/>
    <n v="6906"/>
    <m/>
    <m/>
    <n v="6538"/>
    <n v="6906"/>
    <n v="6538"/>
    <n v="6906"/>
    <n v="836"/>
    <n v="961"/>
    <n v="836"/>
    <n v="961"/>
    <n v="25"/>
    <n v="21"/>
    <n v="25"/>
    <n v="21"/>
    <m/>
    <m/>
    <n v="0"/>
    <n v="0"/>
    <n v="861"/>
    <n v="982"/>
    <n v="861"/>
    <n v="982"/>
    <n v="4.4000000000000004"/>
    <n v="4.4000000000000004"/>
    <n v="3678.4"/>
    <n v="4228.4000000000005"/>
    <n v="4.5999999999999996"/>
    <n v="4.3"/>
    <n v="114.99999999999999"/>
    <n v="90.3"/>
    <m/>
    <m/>
    <n v="0"/>
    <n v="0"/>
    <n v="4.4058072009291527"/>
    <n v="4.3978615071283107"/>
    <n v="3793.4000000000005"/>
    <n v="4318.7000000000007"/>
    <n v="118.3"/>
    <n v="118"/>
    <n v="98898.8"/>
    <n v="113398"/>
    <n v="125.1"/>
    <n v="115.1"/>
    <n v="3127.5"/>
    <n v="2417.1"/>
    <m/>
    <m/>
    <n v="0"/>
    <n v="0"/>
    <n v="118.49744483159118"/>
    <n v="117.93798370672098"/>
    <n v="102026.3"/>
    <n v="115815.1"/>
    <n v="1407"/>
    <n v="1578"/>
    <n v="1407"/>
    <n v="1578"/>
    <n v="63"/>
    <n v="71"/>
    <n v="63"/>
    <n v="71"/>
    <m/>
    <m/>
    <n v="0"/>
    <n v="0"/>
    <n v="1470"/>
    <n v="1649"/>
    <n v="1470"/>
    <n v="1649"/>
    <n v="4.9000000000000004"/>
    <n v="4.8"/>
    <n v="6894.3"/>
    <n v="7574.4"/>
    <n v="5.2"/>
    <n v="5"/>
    <n v="327.60000000000002"/>
    <n v="355"/>
    <m/>
    <m/>
    <n v="0"/>
    <n v="0"/>
    <n v="4.9128571428571428"/>
    <n v="4.8086112795633715"/>
    <n v="7221.9"/>
    <n v="7929.4"/>
    <n v="129.6"/>
    <n v="127.6"/>
    <n v="182347.19999999998"/>
    <n v="201352.8"/>
    <n v="128.69999999999999"/>
    <n v="130"/>
    <n v="8108.0999999999995"/>
    <n v="9230"/>
    <m/>
    <m/>
    <n v="0"/>
    <n v="0"/>
    <n v="129.56142857142856"/>
    <n v="127.70333535476045"/>
    <n v="190455.3"/>
    <n v="210582.8"/>
    <n v="2331"/>
    <n v="2631"/>
    <n v="2331"/>
    <n v="2631"/>
    <n v="4.7255684255684249"/>
    <n v="4.6553021664766252"/>
    <n v="11015.3"/>
    <n v="12248.1"/>
    <n v="125.47473187473186"/>
    <n v="124.05849486887116"/>
    <n v="292481.59999999998"/>
    <n v="326397.90000000002"/>
    <n v="2841"/>
    <n v="2910"/>
    <n v="2841"/>
    <n v="2910"/>
    <n v="1013"/>
    <n v="1006"/>
    <n v="1013"/>
    <n v="1006"/>
    <m/>
    <m/>
    <n v="0"/>
    <n v="0"/>
    <n v="3854"/>
    <n v="3916"/>
    <n v="3854"/>
    <n v="3916"/>
    <n v="3.4"/>
    <n v="3.4"/>
    <n v="9659.4"/>
    <n v="9894"/>
    <n v="3.5"/>
    <n v="3.6"/>
    <n v="3545.5"/>
    <n v="3621.6"/>
    <m/>
    <m/>
    <n v="0"/>
    <n v="0"/>
    <n v="3.4262843798650753"/>
    <n v="3.4513789581205314"/>
    <n v="13204.9"/>
    <n v="13515.6"/>
    <n v="83.9"/>
    <n v="82.6"/>
    <n v="238359.90000000002"/>
    <n v="240365.99999999997"/>
    <n v="68.400000000000006"/>
    <n v="68.5"/>
    <n v="69289.200000000012"/>
    <n v="68911"/>
    <m/>
    <m/>
    <n v="0"/>
    <n v="0"/>
    <n v="79.82592112091335"/>
    <n v="78.97778345250255"/>
    <n v="307649.10000000003"/>
    <n v="309277"/>
    <n v="353"/>
    <n v="359"/>
    <n v="353"/>
    <n v="359"/>
    <n v="4.3"/>
    <n v="4.3"/>
    <n v="1517.8999999999999"/>
    <n v="1543.7"/>
    <n v="53.2"/>
    <n v="60.2"/>
    <n v="18779.600000000002"/>
    <n v="21611.8"/>
    <n v="5084"/>
    <n v="5449"/>
    <n v="5084"/>
    <n v="5449"/>
    <n v="20232.099999999999"/>
    <n v="21696.799999999999"/>
    <n v="519605.9"/>
    <n v="555116.79999999993"/>
    <n v="1101"/>
    <n v="1098"/>
    <n v="1101"/>
    <n v="1098"/>
    <n v="3988.1"/>
    <n v="4066.9"/>
    <n v="80524.800000000017"/>
    <n v="80558.100000000006"/>
    <n v="6185"/>
    <n v="6547"/>
    <n v="6185"/>
    <n v="6547"/>
    <n v="24220.199999999997"/>
    <n v="25763.7"/>
    <n v="600130.70000000007"/>
    <n v="635674.89999999991"/>
    <n v="0"/>
    <n v="0"/>
    <n v="0"/>
    <n v="0"/>
    <s v=""/>
    <s v=""/>
    <s v=""/>
    <s v=""/>
    <n v="25738.1"/>
    <n v="27307.4"/>
    <n v="618910.29999999993"/>
    <n v="657286.70000000007"/>
  </r>
  <r>
    <x v="13"/>
    <s v="University of Texas at Arlington"/>
    <m/>
    <n v="228769"/>
    <x v="1"/>
    <n v="7444"/>
    <n v="8157"/>
    <n v="87"/>
    <n v="230"/>
    <n v="7357"/>
    <n v="7927"/>
    <m/>
    <m/>
    <n v="7357"/>
    <n v="7927"/>
    <n v="7357"/>
    <n v="7927"/>
    <n v="535"/>
    <n v="565"/>
    <n v="535"/>
    <n v="565"/>
    <n v="16"/>
    <n v="18"/>
    <n v="16"/>
    <n v="18"/>
    <m/>
    <m/>
    <n v="0"/>
    <n v="0"/>
    <n v="551"/>
    <n v="583"/>
    <n v="551"/>
    <n v="583"/>
    <n v="4.7"/>
    <n v="4.7"/>
    <n v="2514.5"/>
    <n v="2655.5"/>
    <n v="4.9000000000000004"/>
    <n v="5.4"/>
    <n v="78.400000000000006"/>
    <n v="97.2"/>
    <m/>
    <m/>
    <n v="0"/>
    <n v="0"/>
    <n v="4.7058076225045378"/>
    <n v="4.7216123499142366"/>
    <n v="2592.9"/>
    <n v="2752.7"/>
    <n v="119.2"/>
    <n v="120"/>
    <n v="63772"/>
    <n v="67800"/>
    <n v="112.5"/>
    <n v="113.1"/>
    <n v="1800"/>
    <n v="2035.8"/>
    <m/>
    <m/>
    <n v="0"/>
    <n v="0"/>
    <n v="119.005444646098"/>
    <n v="119.78696397941681"/>
    <n v="65572"/>
    <n v="69835.8"/>
    <n v="784"/>
    <n v="925"/>
    <n v="784"/>
    <n v="925"/>
    <n v="59"/>
    <n v="33"/>
    <n v="59"/>
    <n v="33"/>
    <m/>
    <m/>
    <n v="0"/>
    <n v="0"/>
    <n v="843"/>
    <n v="958"/>
    <n v="843"/>
    <n v="958"/>
    <n v="5.0999999999999996"/>
    <n v="5.0999999999999996"/>
    <n v="3998.3999999999996"/>
    <n v="4717.5"/>
    <n v="5.8"/>
    <n v="5.7"/>
    <n v="342.2"/>
    <n v="188.1"/>
    <m/>
    <m/>
    <n v="0"/>
    <n v="0"/>
    <n v="5.148991696322657"/>
    <n v="5.1206680584551156"/>
    <n v="4340.5999999999995"/>
    <n v="4905.6000000000004"/>
    <n v="128.1"/>
    <n v="129.6"/>
    <n v="100430.39999999999"/>
    <n v="119880"/>
    <n v="123.6"/>
    <n v="121.1"/>
    <n v="7292.4"/>
    <n v="3996.2999999999997"/>
    <m/>
    <m/>
    <n v="0"/>
    <n v="0"/>
    <n v="127.7850533807829"/>
    <n v="129.30720250521921"/>
    <n v="107722.79999999999"/>
    <n v="123876.3"/>
    <n v="1394"/>
    <n v="1541"/>
    <n v="1394"/>
    <n v="1541"/>
    <n v="4.9738163558106168"/>
    <n v="4.9696950032446461"/>
    <n v="6933.5"/>
    <n v="7658.2999999999993"/>
    <n v="124.31477761836442"/>
    <n v="125.70545100584037"/>
    <n v="173294.8"/>
    <n v="193712.1"/>
    <n v="1994"/>
    <n v="1899"/>
    <n v="1994"/>
    <n v="1899"/>
    <n v="2651"/>
    <n v="3115"/>
    <n v="2651"/>
    <n v="3115"/>
    <m/>
    <m/>
    <n v="0"/>
    <n v="0"/>
    <n v="4645"/>
    <n v="5014"/>
    <n v="4645"/>
    <n v="5014"/>
    <n v="3.5"/>
    <n v="3.6"/>
    <n v="6979"/>
    <n v="6836.4000000000005"/>
    <n v="3"/>
    <n v="3"/>
    <n v="7953"/>
    <n v="9345"/>
    <m/>
    <m/>
    <n v="0"/>
    <n v="0"/>
    <n v="3.2146393972012919"/>
    <n v="3.227243717590746"/>
    <n v="14932"/>
    <n v="16181.4"/>
    <n v="77.2"/>
    <n v="78.8"/>
    <n v="153936.80000000002"/>
    <n v="149641.19999999998"/>
    <n v="47.3"/>
    <n v="47.5"/>
    <n v="125392.29999999999"/>
    <n v="147962.5"/>
    <m/>
    <m/>
    <n v="0"/>
    <n v="0"/>
    <n v="60.135435952637238"/>
    <n v="59.354547267650567"/>
    <n v="279329.09999999998"/>
    <n v="297603.69999999995"/>
    <n v="1318"/>
    <n v="1372"/>
    <n v="1318"/>
    <n v="1372"/>
    <n v="1.4"/>
    <n v="1.2"/>
    <n v="1845.1999999999998"/>
    <n v="1646.3999999999999"/>
    <n v="13.8"/>
    <n v="10.199999999999999"/>
    <n v="18188.400000000001"/>
    <n v="13994.4"/>
    <n v="3313"/>
    <n v="3389"/>
    <n v="3313"/>
    <n v="3389"/>
    <n v="13491.9"/>
    <n v="14209.400000000001"/>
    <n v="318139.2"/>
    <n v="337321.19999999995"/>
    <n v="2726"/>
    <n v="3166"/>
    <n v="2726"/>
    <n v="3166"/>
    <n v="8373.6"/>
    <n v="9630.2999999999993"/>
    <n v="134484.69999999998"/>
    <n v="153994.6"/>
    <n v="6039"/>
    <n v="6555"/>
    <n v="6039"/>
    <n v="6555"/>
    <n v="21865.5"/>
    <n v="23839.7"/>
    <n v="452623.9"/>
    <n v="491315.79999999993"/>
    <n v="0"/>
    <n v="0"/>
    <n v="0"/>
    <n v="0"/>
    <s v=""/>
    <s v=""/>
    <s v=""/>
    <s v=""/>
    <n v="23710.7"/>
    <n v="25486.1"/>
    <n v="470812.3"/>
    <n v="505310.19999999995"/>
  </r>
  <r>
    <x v="13"/>
    <s v="University of Texas at Austin"/>
    <m/>
    <n v="228778"/>
    <x v="1"/>
    <n v="10289"/>
    <n v="9897"/>
    <n v="487"/>
    <n v="473"/>
    <n v="9802"/>
    <n v="9424"/>
    <m/>
    <m/>
    <n v="9802"/>
    <n v="9424"/>
    <n v="9802"/>
    <n v="9424"/>
    <n v="2548"/>
    <n v="2432"/>
    <n v="2548"/>
    <n v="2432"/>
    <n v="37"/>
    <n v="96"/>
    <n v="37"/>
    <n v="96"/>
    <m/>
    <m/>
    <n v="0"/>
    <n v="0"/>
    <n v="2585"/>
    <n v="2528"/>
    <n v="2585"/>
    <n v="2528"/>
    <n v="4.4000000000000004"/>
    <n v="4.3"/>
    <n v="11211.2"/>
    <n v="10457.6"/>
    <n v="4.5999999999999996"/>
    <n v="4.0999999999999996"/>
    <n v="170.2"/>
    <n v="393.59999999999997"/>
    <m/>
    <m/>
    <n v="0"/>
    <n v="0"/>
    <n v="4.402862669245649"/>
    <n v="4.2924050632911399"/>
    <n v="11381.400000000003"/>
    <n v="10851.200000000003"/>
    <n v="115.6"/>
    <n v="114"/>
    <n v="294548.8"/>
    <n v="277248"/>
    <n v="121.1"/>
    <n v="110.4"/>
    <n v="4480.7"/>
    <n v="10598.400000000001"/>
    <m/>
    <m/>
    <n v="0"/>
    <n v="0"/>
    <n v="115.67872340425532"/>
    <n v="113.86329113924052"/>
    <n v="299029.5"/>
    <n v="287846.40000000002"/>
    <n v="3834"/>
    <n v="3800"/>
    <n v="3834"/>
    <n v="3800"/>
    <n v="89"/>
    <n v="94"/>
    <n v="89"/>
    <n v="94"/>
    <m/>
    <m/>
    <n v="0"/>
    <n v="0"/>
    <n v="3923"/>
    <n v="3894"/>
    <n v="3923"/>
    <n v="3894"/>
    <n v="4.5"/>
    <n v="4.4000000000000004"/>
    <n v="17253"/>
    <n v="16720"/>
    <n v="4.5999999999999996"/>
    <n v="4.5999999999999996"/>
    <n v="409.4"/>
    <n v="432.4"/>
    <m/>
    <m/>
    <n v="0"/>
    <n v="0"/>
    <n v="4.5022686719347442"/>
    <n v="4.4048279404211614"/>
    <n v="17662.400000000001"/>
    <n v="17152.400000000001"/>
    <n v="118.9"/>
    <n v="117.2"/>
    <n v="455862.60000000003"/>
    <n v="445360"/>
    <n v="120.2"/>
    <n v="120.3"/>
    <n v="10697.800000000001"/>
    <n v="11308.199999999999"/>
    <m/>
    <m/>
    <n v="0"/>
    <n v="0"/>
    <n v="118.92949273515167"/>
    <n v="117.274833076528"/>
    <n v="466560.4"/>
    <n v="456668.2"/>
    <n v="6508"/>
    <n v="6422"/>
    <n v="6508"/>
    <n v="6422"/>
    <n v="4.4627842655193612"/>
    <n v="4.3605730302086583"/>
    <n v="29043.800000000003"/>
    <n v="28003.600000000002"/>
    <n v="117.63827596803934"/>
    <n v="115.93189037682966"/>
    <n v="765589.9"/>
    <n v="744514.60000000009"/>
    <n v="2650"/>
    <n v="2608"/>
    <n v="2650"/>
    <n v="2608"/>
    <n v="228"/>
    <n v="248"/>
    <n v="228"/>
    <n v="248"/>
    <m/>
    <m/>
    <n v="0"/>
    <n v="0"/>
    <n v="2878"/>
    <n v="2856"/>
    <n v="2878"/>
    <n v="2856"/>
    <n v="3.6"/>
    <n v="3.5"/>
    <n v="9540"/>
    <n v="9128"/>
    <n v="3.7"/>
    <n v="3.7"/>
    <n v="843.6"/>
    <n v="917.6"/>
    <m/>
    <m/>
    <n v="0"/>
    <n v="0"/>
    <n v="3.6079221681723421"/>
    <n v="3.5173669467787114"/>
    <n v="10383.6"/>
    <n v="10045.6"/>
    <n v="91.5"/>
    <n v="89.8"/>
    <n v="242475"/>
    <n v="234198.39999999999"/>
    <n v="81.400000000000006"/>
    <n v="83"/>
    <n v="18559.2"/>
    <n v="20584"/>
    <m/>
    <m/>
    <n v="0"/>
    <n v="0"/>
    <n v="90.699861014593466"/>
    <n v="89.209523809523802"/>
    <n v="261034.19999999998"/>
    <n v="254782.39999999997"/>
    <n v="416"/>
    <n v="146"/>
    <n v="416"/>
    <n v="146"/>
    <n v="3.2"/>
    <n v="5.3"/>
    <n v="1331.2"/>
    <n v="773.8"/>
    <n v="55.2"/>
    <n v="74"/>
    <n v="22963.200000000001"/>
    <n v="10804"/>
    <n v="9032"/>
    <n v="8840"/>
    <n v="9032"/>
    <n v="8840"/>
    <n v="38004.199999999997"/>
    <n v="36305.599999999999"/>
    <n v="992886.4"/>
    <n v="956806.4"/>
    <n v="354"/>
    <n v="438"/>
    <n v="354"/>
    <n v="438"/>
    <n v="1423.1999999999998"/>
    <n v="1743.6"/>
    <n v="33737.699999999997"/>
    <n v="42490.6"/>
    <n v="9386"/>
    <n v="9278"/>
    <n v="9386"/>
    <n v="9278"/>
    <n v="39427.399999999994"/>
    <n v="38049.199999999997"/>
    <n v="1026624.1"/>
    <n v="999297"/>
    <n v="0"/>
    <n v="0"/>
    <n v="0"/>
    <n v="0"/>
    <s v=""/>
    <s v=""/>
    <s v=""/>
    <s v=""/>
    <n v="40758.6"/>
    <n v="38823.000000000007"/>
    <n v="1049587.3"/>
    <n v="1010101"/>
  </r>
  <r>
    <x v="13"/>
    <s v="University of Texas at Dallas"/>
    <m/>
    <n v="228787"/>
    <x v="1"/>
    <n v="3064"/>
    <n v="3468"/>
    <n v="16"/>
    <n v="8"/>
    <n v="3048"/>
    <n v="3460"/>
    <m/>
    <m/>
    <n v="3048"/>
    <n v="3460"/>
    <n v="3048"/>
    <n v="3460"/>
    <n v="330"/>
    <n v="376"/>
    <n v="330"/>
    <n v="376"/>
    <n v="7"/>
    <n v="19"/>
    <n v="7"/>
    <n v="19"/>
    <m/>
    <m/>
    <n v="0"/>
    <n v="0"/>
    <n v="337"/>
    <n v="395"/>
    <n v="337"/>
    <n v="395"/>
    <n v="4.0999999999999996"/>
    <n v="4.2"/>
    <n v="1352.9999999999998"/>
    <n v="1579.2"/>
    <n v="4"/>
    <n v="4.5"/>
    <n v="28"/>
    <n v="85.5"/>
    <m/>
    <m/>
    <n v="0"/>
    <n v="0"/>
    <n v="4.0979228486646875"/>
    <n v="4.2144303797468359"/>
    <n v="1380.9999999999998"/>
    <n v="1664.7000000000003"/>
    <n v="117.1"/>
    <n v="118.7"/>
    <n v="38643"/>
    <n v="44631.200000000004"/>
    <n v="105.4"/>
    <n v="116.3"/>
    <n v="737.80000000000007"/>
    <n v="2209.6999999999998"/>
    <m/>
    <m/>
    <n v="0"/>
    <n v="0"/>
    <n v="116.85697329376856"/>
    <n v="118.58455696202532"/>
    <n v="39380.800000000003"/>
    <n v="46840.9"/>
    <n v="740"/>
    <n v="981"/>
    <n v="740"/>
    <n v="981"/>
    <n v="19"/>
    <n v="18"/>
    <n v="19"/>
    <n v="18"/>
    <m/>
    <m/>
    <n v="0"/>
    <n v="0"/>
    <n v="759"/>
    <n v="999"/>
    <n v="759"/>
    <n v="999"/>
    <n v="4.3"/>
    <n v="4.3"/>
    <n v="3182"/>
    <n v="4218.3"/>
    <n v="5.6"/>
    <n v="6"/>
    <n v="106.39999999999999"/>
    <n v="108"/>
    <m/>
    <m/>
    <n v="0"/>
    <n v="0"/>
    <n v="4.3325428194993414"/>
    <n v="4.3306306306306306"/>
    <n v="3288.4"/>
    <n v="4326.3"/>
    <n v="125"/>
    <n v="123.7"/>
    <n v="92500"/>
    <n v="121349.7"/>
    <n v="129.6"/>
    <n v="127.2"/>
    <n v="2462.4"/>
    <n v="2289.6"/>
    <m/>
    <m/>
    <n v="0"/>
    <n v="0"/>
    <n v="125.11515151515151"/>
    <n v="123.76306306306307"/>
    <n v="94962.4"/>
    <n v="123639.3"/>
    <n v="1096"/>
    <n v="1394"/>
    <n v="1096"/>
    <n v="1394"/>
    <n v="4.2604014598540143"/>
    <n v="4.2977044476327118"/>
    <n v="4669.3999999999996"/>
    <n v="5991"/>
    <n v="122.57591240875914"/>
    <n v="122.29569583931135"/>
    <n v="134343.20000000001"/>
    <n v="170480.2"/>
    <n v="1327"/>
    <n v="1424"/>
    <n v="1327"/>
    <n v="1424"/>
    <n v="551"/>
    <n v="550"/>
    <n v="551"/>
    <n v="550"/>
    <m/>
    <m/>
    <n v="0"/>
    <n v="0"/>
    <n v="1878"/>
    <n v="1974"/>
    <n v="1878"/>
    <n v="1974"/>
    <n v="3.1"/>
    <n v="3.2"/>
    <n v="4113.7"/>
    <n v="4556.8"/>
    <n v="3.5"/>
    <n v="3.5"/>
    <n v="1928.5"/>
    <n v="1925"/>
    <m/>
    <m/>
    <n v="0"/>
    <n v="0"/>
    <n v="3.2173588924387646"/>
    <n v="3.2835866261398179"/>
    <n v="6042.2"/>
    <n v="6481.8"/>
    <n v="78"/>
    <n v="80.099999999999994"/>
    <n v="103506"/>
    <n v="114062.39999999999"/>
    <n v="70"/>
    <n v="68.599999999999994"/>
    <n v="38570"/>
    <n v="37730"/>
    <m/>
    <m/>
    <n v="0"/>
    <n v="0"/>
    <n v="75.652822151224711"/>
    <n v="76.895845997973652"/>
    <n v="142076"/>
    <n v="151792.4"/>
    <n v="74"/>
    <n v="92"/>
    <n v="74"/>
    <n v="92"/>
    <n v="3.4"/>
    <n v="3.4"/>
    <n v="251.6"/>
    <n v="312.8"/>
    <n v="39.9"/>
    <n v="51.2"/>
    <n v="2952.6"/>
    <n v="4710.4000000000005"/>
    <n v="2397"/>
    <n v="2781"/>
    <n v="2397"/>
    <n v="2781"/>
    <n v="8648.7000000000007"/>
    <n v="10354.299999999999"/>
    <n v="234649"/>
    <n v="280043.3"/>
    <n v="577"/>
    <n v="587"/>
    <n v="577"/>
    <n v="587"/>
    <n v="2062.9"/>
    <n v="2118.5"/>
    <n v="41770.199999999997"/>
    <n v="42229.3"/>
    <n v="2974"/>
    <n v="3368"/>
    <n v="2974"/>
    <n v="3368"/>
    <n v="10711.6"/>
    <n v="12472.8"/>
    <n v="276419.20000000001"/>
    <n v="322272.59999999998"/>
    <n v="0"/>
    <n v="0"/>
    <n v="0"/>
    <n v="0"/>
    <s v=""/>
    <s v=""/>
    <s v=""/>
    <s v=""/>
    <n v="10963.199999999999"/>
    <n v="12785.599999999999"/>
    <n v="279371.8"/>
    <n v="326983"/>
  </r>
  <r>
    <x v="13"/>
    <s v="Texas Woman's University"/>
    <s v="Met the criteria for Four-Year 1 in 2016-17 and 2017-18."/>
    <n v="229179"/>
    <x v="2"/>
    <n v="2181"/>
    <n v="2200"/>
    <n v="20"/>
    <n v="22"/>
    <n v="2161"/>
    <n v="2178"/>
    <m/>
    <m/>
    <n v="2161"/>
    <n v="2178"/>
    <n v="2161"/>
    <n v="2178"/>
    <n v="122"/>
    <n v="146"/>
    <n v="122"/>
    <n v="146"/>
    <n v="0"/>
    <n v="1"/>
    <n v="0"/>
    <n v="1"/>
    <m/>
    <m/>
    <n v="0"/>
    <n v="0"/>
    <n v="122"/>
    <n v="147"/>
    <n v="122"/>
    <n v="147"/>
    <n v="4.5999999999999996"/>
    <n v="4.5999999999999996"/>
    <n v="561.19999999999993"/>
    <n v="671.59999999999991"/>
    <n v="0"/>
    <n v="3"/>
    <n v="0"/>
    <n v="3"/>
    <m/>
    <m/>
    <n v="0"/>
    <n v="0"/>
    <n v="4.5999999999999996"/>
    <n v="4.5891156462585032"/>
    <n v="561.19999999999993"/>
    <n v="674.6"/>
    <n v="121.5"/>
    <n v="121.5"/>
    <n v="14823"/>
    <n v="17739"/>
    <n v="0"/>
    <n v="95"/>
    <n v="0"/>
    <n v="95"/>
    <m/>
    <m/>
    <n v="0"/>
    <n v="0"/>
    <n v="121.5"/>
    <n v="121.31972789115646"/>
    <n v="14823"/>
    <n v="17834"/>
    <n v="256"/>
    <n v="306"/>
    <n v="256"/>
    <n v="306"/>
    <n v="2"/>
    <n v="6"/>
    <n v="2"/>
    <n v="6"/>
    <m/>
    <m/>
    <n v="0"/>
    <n v="0"/>
    <n v="258"/>
    <n v="312"/>
    <n v="258"/>
    <n v="312"/>
    <n v="5"/>
    <n v="4.9000000000000004"/>
    <n v="1280"/>
    <n v="1499.4"/>
    <n v="3.8"/>
    <n v="4.8"/>
    <n v="7.6"/>
    <n v="28.799999999999997"/>
    <m/>
    <m/>
    <n v="0"/>
    <n v="0"/>
    <n v="4.9906976744186045"/>
    <n v="4.898076923076923"/>
    <n v="1287.5999999999999"/>
    <n v="1528.2"/>
    <n v="130.9"/>
    <n v="127.6"/>
    <n v="33510.400000000001"/>
    <n v="39045.599999999999"/>
    <n v="72.5"/>
    <n v="133.19999999999999"/>
    <n v="145"/>
    <n v="799.19999999999993"/>
    <m/>
    <m/>
    <n v="0"/>
    <n v="0"/>
    <n v="130.44728682170543"/>
    <n v="127.7076923076923"/>
    <n v="33655.4"/>
    <n v="39844.799999999996"/>
    <n v="380"/>
    <n v="459"/>
    <n v="380"/>
    <n v="459"/>
    <n v="4.8652631578947361"/>
    <n v="4.799128540305011"/>
    <n v="1848.7999999999997"/>
    <n v="2202.8000000000002"/>
    <n v="127.57473684210527"/>
    <n v="125.66187363834422"/>
    <n v="48478.400000000001"/>
    <n v="57678.799999999996"/>
    <n v="967"/>
    <n v="982"/>
    <n v="967"/>
    <n v="982"/>
    <n v="500"/>
    <n v="541"/>
    <n v="500"/>
    <n v="541"/>
    <m/>
    <m/>
    <n v="0"/>
    <n v="0"/>
    <n v="1467"/>
    <n v="1523"/>
    <n v="1467"/>
    <n v="1523"/>
    <n v="3.1"/>
    <n v="3.1"/>
    <n v="2997.7000000000003"/>
    <n v="3044.2000000000003"/>
    <n v="3.3"/>
    <n v="3.1"/>
    <n v="1650"/>
    <n v="1677.1000000000001"/>
    <m/>
    <m/>
    <n v="0"/>
    <n v="0"/>
    <n v="3.1681663258350379"/>
    <n v="3.1"/>
    <n v="4647.7000000000007"/>
    <n v="4721.3"/>
    <n v="73"/>
    <n v="73.099999999999994"/>
    <n v="70591"/>
    <n v="71784.2"/>
    <n v="56.9"/>
    <n v="55.1"/>
    <n v="28450"/>
    <n v="29809.100000000002"/>
    <m/>
    <m/>
    <n v="0"/>
    <n v="0"/>
    <n v="67.51261077027948"/>
    <n v="66.706040709126725"/>
    <n v="99041"/>
    <n v="101593.3"/>
    <n v="314"/>
    <n v="196"/>
    <n v="314"/>
    <n v="196"/>
    <n v="3.9"/>
    <n v="4.5"/>
    <n v="1224.5999999999999"/>
    <n v="882"/>
    <n v="63.2"/>
    <n v="77.3"/>
    <n v="19844.8"/>
    <n v="15150.8"/>
    <n v="1345"/>
    <n v="1434"/>
    <n v="1345"/>
    <n v="1434"/>
    <n v="4838.8999999999996"/>
    <n v="5215.2000000000007"/>
    <n v="118924.4"/>
    <n v="128568.79999999999"/>
    <n v="502"/>
    <n v="548"/>
    <n v="502"/>
    <n v="548"/>
    <n v="1657.6"/>
    <n v="1708.9"/>
    <n v="28595"/>
    <n v="30703.300000000003"/>
    <n v="1847"/>
    <n v="1982"/>
    <n v="1847"/>
    <n v="1982"/>
    <n v="6496.5"/>
    <n v="6924.1"/>
    <n v="147519.4"/>
    <n v="159272.09999999998"/>
    <n v="0"/>
    <n v="0"/>
    <n v="0"/>
    <n v="0"/>
    <s v=""/>
    <s v=""/>
    <s v=""/>
    <s v=""/>
    <n v="7721.1"/>
    <n v="7806.1"/>
    <n v="167364.19999999998"/>
    <n v="174422.9"/>
  </r>
  <r>
    <x v="13"/>
    <s v="University of Texas at El Paso"/>
    <s v="Met the criteria for Four-Year 1 in 2017-18."/>
    <n v="228796"/>
    <x v="2"/>
    <n v="3352"/>
    <n v="3373"/>
    <n v="6"/>
    <n v="11"/>
    <n v="3346"/>
    <n v="3362"/>
    <m/>
    <m/>
    <n v="3346"/>
    <n v="3362"/>
    <n v="3346"/>
    <n v="3362"/>
    <n v="432"/>
    <n v="432"/>
    <n v="432"/>
    <n v="432"/>
    <n v="74"/>
    <n v="89"/>
    <n v="74"/>
    <n v="89"/>
    <m/>
    <m/>
    <n v="0"/>
    <n v="0"/>
    <n v="506"/>
    <n v="521"/>
    <n v="506"/>
    <n v="521"/>
    <n v="4.5999999999999996"/>
    <n v="4.5"/>
    <n v="1987.1999999999998"/>
    <n v="1944"/>
    <n v="4.2"/>
    <n v="4"/>
    <n v="310.8"/>
    <n v="356"/>
    <m/>
    <m/>
    <n v="0"/>
    <n v="0"/>
    <n v="4.541501976284585"/>
    <n v="4.4145873320537428"/>
    <n v="2298"/>
    <n v="2300"/>
    <n v="120"/>
    <n v="115.5"/>
    <n v="51840"/>
    <n v="49896"/>
    <n v="101.7"/>
    <n v="98"/>
    <n v="7525.8"/>
    <n v="8722"/>
    <m/>
    <m/>
    <n v="0"/>
    <n v="0"/>
    <n v="117.32371541501976"/>
    <n v="112.51055662188099"/>
    <n v="59365.8"/>
    <n v="58618"/>
    <n v="853"/>
    <n v="864"/>
    <n v="853"/>
    <n v="864"/>
    <n v="65"/>
    <n v="79"/>
    <n v="65"/>
    <n v="79"/>
    <m/>
    <m/>
    <n v="0"/>
    <n v="0"/>
    <n v="918"/>
    <n v="943"/>
    <n v="918"/>
    <n v="943"/>
    <n v="5.6"/>
    <n v="5.6"/>
    <n v="4776.7999999999993"/>
    <n v="4838.3999999999996"/>
    <n v="6"/>
    <n v="5.6"/>
    <n v="390"/>
    <n v="442.4"/>
    <m/>
    <m/>
    <n v="0"/>
    <n v="0"/>
    <n v="5.6283224400871452"/>
    <n v="5.6"/>
    <n v="5166.7999999999993"/>
    <n v="5280.7999999999993"/>
    <n v="138.80000000000001"/>
    <n v="140"/>
    <n v="118396.40000000001"/>
    <n v="120960"/>
    <n v="133.6"/>
    <n v="135.69999999999999"/>
    <n v="8684"/>
    <n v="10720.3"/>
    <m/>
    <m/>
    <n v="0"/>
    <n v="0"/>
    <n v="138.43180827886712"/>
    <n v="139.63976670201484"/>
    <n v="127080.40000000002"/>
    <n v="131680.29999999999"/>
    <n v="1424"/>
    <n v="1464"/>
    <n v="1424"/>
    <n v="1464"/>
    <n v="5.2421348314606737"/>
    <n v="5.1781420765027315"/>
    <n v="7464.7999999999993"/>
    <n v="7580.7999999999993"/>
    <n v="130.93132022471912"/>
    <n v="129.98517759562841"/>
    <n v="186446.2"/>
    <n v="190298.3"/>
    <n v="874"/>
    <n v="873"/>
    <n v="874"/>
    <n v="873"/>
    <n v="752"/>
    <n v="753"/>
    <n v="752"/>
    <n v="753"/>
    <m/>
    <m/>
    <n v="0"/>
    <n v="0"/>
    <n v="1626"/>
    <n v="1626"/>
    <n v="1626"/>
    <n v="1626"/>
    <n v="3.6"/>
    <n v="3.7"/>
    <n v="3146.4"/>
    <n v="3230.1000000000004"/>
    <n v="3.8"/>
    <n v="3.9"/>
    <n v="2857.6"/>
    <n v="2936.7"/>
    <m/>
    <m/>
    <n v="0"/>
    <n v="0"/>
    <n v="3.6924969249692499"/>
    <n v="3.7926199261992619"/>
    <n v="6004"/>
    <n v="6166.8"/>
    <n v="86.9"/>
    <n v="87.7"/>
    <n v="75950.600000000006"/>
    <n v="76562.100000000006"/>
    <n v="73.5"/>
    <n v="73.900000000000006"/>
    <n v="55272"/>
    <n v="55646.700000000004"/>
    <m/>
    <m/>
    <n v="0"/>
    <n v="0"/>
    <n v="80.702706027060273"/>
    <n v="81.309225092250927"/>
    <n v="131222.6"/>
    <n v="132208.80000000002"/>
    <n v="296"/>
    <n v="272"/>
    <n v="296"/>
    <n v="272"/>
    <n v="6.1"/>
    <n v="6.4"/>
    <n v="1805.6"/>
    <n v="1740.8000000000002"/>
    <n v="86.1"/>
    <n v="86.9"/>
    <n v="25485.599999999999"/>
    <n v="23636.800000000003"/>
    <n v="2159"/>
    <n v="2169"/>
    <n v="2159"/>
    <n v="2169"/>
    <n v="9910.4"/>
    <n v="10012.5"/>
    <n v="246187.00000000003"/>
    <n v="247418.1"/>
    <n v="891"/>
    <n v="921"/>
    <n v="891"/>
    <n v="921"/>
    <n v="3558.3999999999996"/>
    <n v="3735.1"/>
    <n v="71481.8"/>
    <n v="75089"/>
    <n v="3050"/>
    <n v="3090"/>
    <n v="3050"/>
    <n v="3090"/>
    <n v="13468.8"/>
    <n v="13747.6"/>
    <n v="317668.80000000005"/>
    <n v="322507.09999999998"/>
    <n v="0"/>
    <n v="0"/>
    <n v="0"/>
    <n v="0"/>
    <s v=""/>
    <s v=""/>
    <s v=""/>
    <s v=""/>
    <n v="15274.4"/>
    <n v="15488.399999999998"/>
    <n v="343154.4"/>
    <n v="346143.89999999997"/>
  </r>
  <r>
    <x v="13"/>
    <s v="University of Texas at San Antonio"/>
    <m/>
    <n v="229027"/>
    <x v="1"/>
    <n v="4649"/>
    <n v="4725"/>
    <n v="19"/>
    <n v="11"/>
    <n v="4630"/>
    <n v="4714"/>
    <m/>
    <m/>
    <n v="4630"/>
    <n v="4714"/>
    <n v="4630"/>
    <n v="4714"/>
    <n v="861"/>
    <n v="900"/>
    <n v="861"/>
    <n v="900"/>
    <n v="24"/>
    <n v="13"/>
    <n v="24"/>
    <n v="13"/>
    <m/>
    <m/>
    <n v="0"/>
    <n v="0"/>
    <n v="885"/>
    <n v="913"/>
    <n v="885"/>
    <n v="913"/>
    <n v="4.8"/>
    <n v="4.7"/>
    <n v="4132.8"/>
    <n v="4230"/>
    <n v="5.2"/>
    <n v="5.2"/>
    <n v="124.80000000000001"/>
    <n v="67.600000000000009"/>
    <m/>
    <m/>
    <n v="0"/>
    <n v="0"/>
    <n v="4.8108474576271192"/>
    <n v="4.7071193866374594"/>
    <n v="4257.6000000000004"/>
    <n v="4297.6000000000004"/>
    <n v="125.7"/>
    <n v="123.3"/>
    <n v="108227.7"/>
    <n v="110970"/>
    <n v="128.80000000000001"/>
    <n v="138.19999999999999"/>
    <n v="3091.2000000000003"/>
    <n v="1796.6"/>
    <m/>
    <m/>
    <n v="0"/>
    <n v="0"/>
    <n v="125.78406779661016"/>
    <n v="123.51215772179629"/>
    <n v="111318.9"/>
    <n v="112766.6"/>
    <n v="1148"/>
    <n v="1137"/>
    <n v="1148"/>
    <n v="1137"/>
    <n v="55"/>
    <n v="46"/>
    <n v="55"/>
    <n v="46"/>
    <m/>
    <m/>
    <n v="0"/>
    <n v="0"/>
    <n v="1203"/>
    <n v="1183"/>
    <n v="1203"/>
    <n v="1183"/>
    <n v="5.3"/>
    <n v="5.2"/>
    <n v="6084.4"/>
    <n v="5912.4000000000005"/>
    <n v="5.0999999999999996"/>
    <n v="4.8"/>
    <n v="280.5"/>
    <n v="220.79999999999998"/>
    <m/>
    <m/>
    <n v="0"/>
    <n v="0"/>
    <n v="5.290856192851205"/>
    <n v="5.1844463229078617"/>
    <n v="6364.9"/>
    <n v="6133.2000000000007"/>
    <n v="137.5"/>
    <n v="136.4"/>
    <n v="157850"/>
    <n v="155086.80000000002"/>
    <n v="139.19999999999999"/>
    <n v="138.9"/>
    <n v="7655.9999999999991"/>
    <n v="6389.4000000000005"/>
    <m/>
    <m/>
    <n v="0"/>
    <n v="0"/>
    <n v="137.57772236076477"/>
    <n v="136.49721048182587"/>
    <n v="165506.00000000003"/>
    <n v="161476.20000000001"/>
    <n v="2088"/>
    <n v="2096"/>
    <n v="2088"/>
    <n v="2096"/>
    <n v="5.0874042145593874"/>
    <n v="4.9765267175572525"/>
    <n v="10622.5"/>
    <n v="10430.800000000001"/>
    <n v="132.57897509578544"/>
    <n v="130.84103053435118"/>
    <n v="276824.90000000002"/>
    <n v="274242.80000000005"/>
    <n v="1798"/>
    <n v="1889"/>
    <n v="1798"/>
    <n v="1889"/>
    <n v="522"/>
    <n v="515"/>
    <n v="522"/>
    <n v="515"/>
    <m/>
    <m/>
    <n v="0"/>
    <n v="0"/>
    <n v="2320"/>
    <n v="2404"/>
    <n v="2320"/>
    <n v="2404"/>
    <n v="3.6"/>
    <n v="3.4"/>
    <n v="6472.8"/>
    <n v="6422.5999999999995"/>
    <n v="3.8"/>
    <n v="3.8"/>
    <n v="1983.6"/>
    <n v="1957"/>
    <m/>
    <m/>
    <n v="0"/>
    <n v="0"/>
    <n v="3.645"/>
    <n v="3.4856905158069877"/>
    <n v="8456.4"/>
    <n v="8379.5999999999985"/>
    <n v="87.7"/>
    <n v="84.8"/>
    <n v="157684.6"/>
    <n v="160187.19999999998"/>
    <n v="79.099999999999994"/>
    <n v="76.599999999999994"/>
    <n v="41290.199999999997"/>
    <n v="39449"/>
    <m/>
    <m/>
    <n v="0"/>
    <n v="0"/>
    <n v="85.765000000000001"/>
    <n v="83.043344425956732"/>
    <n v="198974.8"/>
    <n v="199636.19999999998"/>
    <n v="222"/>
    <n v="214"/>
    <n v="222"/>
    <n v="214"/>
    <n v="5.9"/>
    <n v="6"/>
    <n v="1309.8000000000002"/>
    <n v="1284"/>
    <n v="87.8"/>
    <n v="93.7"/>
    <n v="19491.599999999999"/>
    <n v="20051.8"/>
    <n v="3807"/>
    <n v="3926"/>
    <n v="3807"/>
    <n v="3926"/>
    <n v="16690"/>
    <n v="16565"/>
    <n v="423762.30000000005"/>
    <n v="426244"/>
    <n v="601"/>
    <n v="574"/>
    <n v="601"/>
    <n v="574"/>
    <n v="2388.9"/>
    <n v="2245.4"/>
    <n v="52037.399999999994"/>
    <n v="47635"/>
    <n v="4408"/>
    <n v="4500"/>
    <n v="4408"/>
    <n v="4500"/>
    <n v="19078.900000000001"/>
    <n v="18810.400000000001"/>
    <n v="475799.70000000007"/>
    <n v="473879"/>
    <n v="0"/>
    <n v="0"/>
    <n v="0"/>
    <n v="0"/>
    <s v=""/>
    <s v=""/>
    <s v=""/>
    <s v=""/>
    <n v="20388.7"/>
    <n v="20094.400000000001"/>
    <n v="495291.3"/>
    <n v="493930.8"/>
  </r>
  <r>
    <x v="13"/>
    <s v="Angelo State University"/>
    <m/>
    <n v="222831"/>
    <x v="3"/>
    <n v="911"/>
    <n v="996"/>
    <n v="1"/>
    <n v="3"/>
    <n v="910"/>
    <n v="993"/>
    <m/>
    <m/>
    <n v="910"/>
    <n v="993"/>
    <n v="910"/>
    <n v="993"/>
    <n v="276"/>
    <n v="326"/>
    <n v="276"/>
    <n v="326"/>
    <n v="7"/>
    <n v="3"/>
    <n v="7"/>
    <n v="3"/>
    <m/>
    <m/>
    <n v="0"/>
    <n v="0"/>
    <n v="283"/>
    <n v="329"/>
    <n v="283"/>
    <n v="329"/>
    <n v="4.4000000000000004"/>
    <n v="4.3"/>
    <n v="1214.4000000000001"/>
    <n v="1401.8"/>
    <n v="5.6"/>
    <n v="6.3"/>
    <n v="39.199999999999996"/>
    <n v="18.899999999999999"/>
    <m/>
    <m/>
    <n v="0"/>
    <n v="0"/>
    <n v="4.4296819787985875"/>
    <n v="4.3182370820668696"/>
    <n v="1253.6000000000004"/>
    <n v="1420.7"/>
    <n v="123.1"/>
    <n v="121.2"/>
    <n v="33975.599999999999"/>
    <n v="39511.200000000004"/>
    <n v="134"/>
    <n v="127.7"/>
    <n v="938"/>
    <n v="383.1"/>
    <m/>
    <m/>
    <n v="0"/>
    <n v="0"/>
    <n v="123.36961130742048"/>
    <n v="121.25927051671734"/>
    <n v="34913.599999999999"/>
    <n v="39894.300000000003"/>
    <n v="214"/>
    <n v="226"/>
    <n v="214"/>
    <n v="226"/>
    <n v="14"/>
    <n v="6"/>
    <n v="14"/>
    <n v="6"/>
    <m/>
    <m/>
    <n v="0"/>
    <n v="0"/>
    <n v="228"/>
    <n v="232"/>
    <n v="228"/>
    <n v="232"/>
    <n v="5.0999999999999996"/>
    <n v="4.9000000000000004"/>
    <n v="1091.3999999999999"/>
    <n v="1107.4000000000001"/>
    <n v="5.9"/>
    <n v="6"/>
    <n v="82.600000000000009"/>
    <n v="36"/>
    <m/>
    <m/>
    <n v="0"/>
    <n v="0"/>
    <n v="5.1491228070175428"/>
    <n v="4.9284482758620696"/>
    <n v="1173.9999999999998"/>
    <n v="1143.4000000000001"/>
    <n v="136.5"/>
    <n v="135.1"/>
    <n v="29211"/>
    <n v="30532.6"/>
    <n v="136.9"/>
    <n v="128.5"/>
    <n v="1916.6000000000001"/>
    <n v="771"/>
    <m/>
    <m/>
    <n v="0"/>
    <n v="0"/>
    <n v="136.52456140350876"/>
    <n v="134.92931034482757"/>
    <n v="31127.599999999995"/>
    <n v="31303.599999999995"/>
    <n v="511"/>
    <n v="561"/>
    <n v="511"/>
    <n v="561"/>
    <n v="4.75068493150685"/>
    <n v="4.5705882352941183"/>
    <n v="2427.6000000000004"/>
    <n v="2564.1000000000004"/>
    <n v="129.23913894324852"/>
    <n v="126.91247771836007"/>
    <n v="66041.2"/>
    <n v="71197.899999999994"/>
    <n v="237"/>
    <n v="285"/>
    <n v="237"/>
    <n v="285"/>
    <n v="96"/>
    <n v="81"/>
    <n v="96"/>
    <n v="81"/>
    <m/>
    <m/>
    <n v="0"/>
    <n v="0"/>
    <n v="333"/>
    <n v="366"/>
    <n v="333"/>
    <n v="366"/>
    <n v="3.7"/>
    <n v="3.4"/>
    <n v="876.90000000000009"/>
    <n v="969"/>
    <n v="3.7"/>
    <n v="3.5"/>
    <n v="355.20000000000005"/>
    <n v="283.5"/>
    <m/>
    <m/>
    <n v="0"/>
    <n v="0"/>
    <n v="3.7000000000000006"/>
    <n v="3.4221311475409837"/>
    <n v="1232.1000000000001"/>
    <n v="1252.5"/>
    <n v="95.2"/>
    <n v="89.6"/>
    <n v="22562.400000000001"/>
    <n v="25536"/>
    <n v="71.2"/>
    <n v="66.5"/>
    <n v="6835.2000000000007"/>
    <n v="5386.5"/>
    <m/>
    <m/>
    <n v="0"/>
    <n v="0"/>
    <n v="88.281081081081084"/>
    <n v="84.48770491803279"/>
    <n v="29397.600000000002"/>
    <n v="30922.5"/>
    <n v="66"/>
    <n v="66"/>
    <n v="66"/>
    <n v="66"/>
    <n v="4.5999999999999996"/>
    <n v="5.0999999999999996"/>
    <n v="303.59999999999997"/>
    <n v="336.59999999999997"/>
    <n v="64.8"/>
    <n v="75.5"/>
    <n v="4276.8"/>
    <n v="4983"/>
    <n v="727"/>
    <n v="837"/>
    <n v="727"/>
    <n v="837"/>
    <n v="3182.7000000000003"/>
    <n v="3478.2"/>
    <n v="85749"/>
    <n v="95579.8"/>
    <n v="117"/>
    <n v="90"/>
    <n v="117"/>
    <n v="90"/>
    <n v="477.00000000000006"/>
    <n v="338.4"/>
    <n v="9689.8000000000011"/>
    <n v="6540.6"/>
    <n v="844"/>
    <n v="927"/>
    <n v="844"/>
    <n v="927"/>
    <n v="3659.7000000000003"/>
    <n v="3816.6"/>
    <n v="95438.8"/>
    <n v="102120.40000000001"/>
    <n v="0"/>
    <n v="0"/>
    <n v="0"/>
    <n v="0"/>
    <s v=""/>
    <s v=""/>
    <s v=""/>
    <s v=""/>
    <n v="3963.3000000000006"/>
    <n v="4153.2000000000007"/>
    <n v="99715.6"/>
    <n v="107103.4"/>
  </r>
  <r>
    <x v="13"/>
    <s v="Lamar University"/>
    <m/>
    <n v="226091"/>
    <x v="3"/>
    <n v="1614"/>
    <n v="1649"/>
    <n v="22"/>
    <n v="15"/>
    <n v="1592"/>
    <n v="1634"/>
    <m/>
    <m/>
    <n v="1592"/>
    <n v="1634"/>
    <n v="1592"/>
    <n v="1634"/>
    <n v="194"/>
    <n v="212"/>
    <n v="194"/>
    <n v="212"/>
    <n v="15"/>
    <n v="14"/>
    <n v="15"/>
    <n v="14"/>
    <m/>
    <m/>
    <n v="0"/>
    <n v="0"/>
    <n v="209"/>
    <n v="226"/>
    <n v="209"/>
    <n v="226"/>
    <n v="4.5999999999999996"/>
    <n v="4.7"/>
    <n v="892.4"/>
    <n v="996.40000000000009"/>
    <n v="5.4"/>
    <n v="4.9000000000000004"/>
    <n v="81"/>
    <n v="68.600000000000009"/>
    <m/>
    <m/>
    <n v="0"/>
    <n v="0"/>
    <n v="4.6574162679425832"/>
    <n v="4.7123893805309738"/>
    <n v="973.39999999999986"/>
    <n v="1065"/>
    <n v="127.6"/>
    <n v="125.6"/>
    <n v="24754.399999999998"/>
    <n v="26627.199999999997"/>
    <n v="146.9"/>
    <n v="132.9"/>
    <n v="2203.5"/>
    <n v="1860.6000000000001"/>
    <m/>
    <m/>
    <n v="0"/>
    <n v="0"/>
    <n v="128.98516746411482"/>
    <n v="126.05221238938051"/>
    <n v="26957.899999999998"/>
    <n v="28487.799999999996"/>
    <n v="383"/>
    <n v="367"/>
    <n v="383"/>
    <n v="367"/>
    <n v="41"/>
    <n v="35"/>
    <n v="41"/>
    <n v="35"/>
    <m/>
    <m/>
    <n v="0"/>
    <n v="0"/>
    <n v="424"/>
    <n v="402"/>
    <n v="424"/>
    <n v="402"/>
    <n v="5.8"/>
    <n v="5.6"/>
    <n v="2221.4"/>
    <n v="2055.1999999999998"/>
    <n v="5"/>
    <n v="5.3"/>
    <n v="205"/>
    <n v="185.5"/>
    <m/>
    <m/>
    <n v="0"/>
    <n v="0"/>
    <n v="5.7226415094339629"/>
    <n v="5.5738805970149246"/>
    <n v="2426.4"/>
    <n v="2240.6999999999998"/>
    <n v="146.69999999999999"/>
    <n v="143.30000000000001"/>
    <n v="56186.1"/>
    <n v="52591.100000000006"/>
    <n v="136.9"/>
    <n v="136.69999999999999"/>
    <n v="5612.9000000000005"/>
    <n v="4784.5"/>
    <m/>
    <m/>
    <n v="0"/>
    <n v="0"/>
    <n v="145.75235849056602"/>
    <n v="142.72537313432838"/>
    <n v="61798.999999999993"/>
    <n v="57375.600000000006"/>
    <n v="633"/>
    <n v="628"/>
    <n v="633"/>
    <n v="628"/>
    <n v="5.3709320695102685"/>
    <n v="5.2638535031847127"/>
    <n v="3399.7999999999997"/>
    <n v="3305.6999999999994"/>
    <n v="140.21627172195892"/>
    <n v="136.72515923566877"/>
    <n v="88756.9"/>
    <n v="85863.4"/>
    <n v="353"/>
    <n v="345"/>
    <n v="353"/>
    <n v="345"/>
    <n v="403"/>
    <n v="458"/>
    <n v="403"/>
    <n v="458"/>
    <m/>
    <m/>
    <n v="0"/>
    <n v="0"/>
    <n v="756"/>
    <n v="803"/>
    <n v="756"/>
    <n v="803"/>
    <n v="4"/>
    <n v="3.9"/>
    <n v="1412"/>
    <n v="1345.5"/>
    <n v="3.1"/>
    <n v="3.2"/>
    <n v="1249.3"/>
    <n v="1465.6000000000001"/>
    <m/>
    <m/>
    <n v="0"/>
    <n v="0"/>
    <n v="3.5202380952380956"/>
    <n v="3.5007471980074722"/>
    <n v="2661.3"/>
    <n v="2811.1000000000004"/>
    <n v="101.3"/>
    <n v="100.8"/>
    <n v="35758.9"/>
    <n v="34776"/>
    <n v="63"/>
    <n v="63.9"/>
    <n v="25389"/>
    <n v="29266.2"/>
    <m/>
    <m/>
    <n v="0"/>
    <n v="0"/>
    <n v="80.883465608465613"/>
    <n v="79.753673723536735"/>
    <n v="61147.9"/>
    <n v="64042.2"/>
    <n v="203"/>
    <n v="203"/>
    <n v="203"/>
    <n v="203"/>
    <n v="4.8"/>
    <n v="4.7"/>
    <n v="974.4"/>
    <n v="954.1"/>
    <n v="77.7"/>
    <n v="79.7"/>
    <n v="15773.1"/>
    <n v="16179.1"/>
    <n v="930"/>
    <n v="924"/>
    <n v="930"/>
    <n v="924"/>
    <n v="4525.8"/>
    <n v="4397.1000000000004"/>
    <n v="116699.4"/>
    <n v="113994.3"/>
    <n v="459"/>
    <n v="507"/>
    <n v="459"/>
    <n v="507"/>
    <n v="1535.3"/>
    <n v="1719.7000000000003"/>
    <n v="33205.4"/>
    <n v="35911.300000000003"/>
    <n v="1389"/>
    <n v="1431"/>
    <n v="1389"/>
    <n v="1431"/>
    <n v="6061.1"/>
    <n v="6116.8000000000011"/>
    <n v="149904.79999999999"/>
    <n v="149905.60000000001"/>
    <n v="0"/>
    <n v="0"/>
    <n v="0"/>
    <n v="0"/>
    <s v=""/>
    <s v=""/>
    <s v=""/>
    <s v=""/>
    <n v="7035.5"/>
    <n v="7070.9"/>
    <n v="165677.9"/>
    <n v="166084.69999999998"/>
  </r>
  <r>
    <x v="13"/>
    <s v="Midwestern State University"/>
    <m/>
    <n v="226833"/>
    <x v="3"/>
    <n v="1020"/>
    <n v="1083"/>
    <n v="3"/>
    <n v="2"/>
    <n v="1017"/>
    <n v="1081"/>
    <m/>
    <m/>
    <n v="1017"/>
    <n v="1081"/>
    <n v="1017"/>
    <n v="1081"/>
    <n v="100"/>
    <n v="121"/>
    <n v="100"/>
    <n v="121"/>
    <n v="4"/>
    <n v="5"/>
    <n v="4"/>
    <n v="5"/>
    <m/>
    <m/>
    <n v="0"/>
    <n v="0"/>
    <n v="104"/>
    <n v="126"/>
    <n v="104"/>
    <n v="126"/>
    <n v="4.7"/>
    <n v="4.4000000000000004"/>
    <n v="470"/>
    <n v="532.40000000000009"/>
    <n v="4"/>
    <n v="4.8"/>
    <n v="16"/>
    <n v="24"/>
    <m/>
    <m/>
    <n v="0"/>
    <n v="0"/>
    <n v="4.6730769230769234"/>
    <n v="4.4158730158730162"/>
    <n v="486"/>
    <n v="556.40000000000009"/>
    <n v="125.5"/>
    <n v="121.3"/>
    <n v="12550"/>
    <n v="14677.3"/>
    <n v="122.3"/>
    <n v="127.2"/>
    <n v="489.2"/>
    <n v="636"/>
    <m/>
    <m/>
    <n v="0"/>
    <n v="0"/>
    <n v="125.37692307692308"/>
    <n v="121.53412698412698"/>
    <n v="13039.2"/>
    <n v="15313.3"/>
    <n v="190"/>
    <n v="214"/>
    <n v="190"/>
    <n v="214"/>
    <n v="4"/>
    <n v="5"/>
    <n v="4"/>
    <n v="5"/>
    <m/>
    <m/>
    <n v="0"/>
    <n v="0"/>
    <n v="194"/>
    <n v="219"/>
    <n v="194"/>
    <n v="219"/>
    <n v="5.4"/>
    <n v="5.4"/>
    <n v="1026"/>
    <n v="1155.6000000000001"/>
    <n v="9"/>
    <n v="5.8"/>
    <n v="36"/>
    <n v="29"/>
    <m/>
    <m/>
    <n v="0"/>
    <n v="0"/>
    <n v="5.4742268041237114"/>
    <n v="5.4091324200913249"/>
    <n v="1062"/>
    <n v="1184.6000000000001"/>
    <n v="142.80000000000001"/>
    <n v="141.6"/>
    <n v="27132.000000000004"/>
    <n v="30302.399999999998"/>
    <n v="156.30000000000001"/>
    <n v="139"/>
    <n v="625.20000000000005"/>
    <n v="695"/>
    <m/>
    <m/>
    <n v="0"/>
    <n v="0"/>
    <n v="143.07835051546394"/>
    <n v="141.54063926940637"/>
    <n v="27757.200000000004"/>
    <n v="30997.399999999994"/>
    <n v="298"/>
    <n v="345"/>
    <n v="298"/>
    <n v="345"/>
    <n v="5.1946308724832218"/>
    <n v="5.0463768115942038"/>
    <n v="1548"/>
    <n v="1741.0000000000002"/>
    <n v="136.90067114093964"/>
    <n v="134.23391304347825"/>
    <n v="40796.400000000009"/>
    <n v="46310.7"/>
    <n v="375"/>
    <n v="368"/>
    <n v="375"/>
    <n v="368"/>
    <n v="227"/>
    <n v="248"/>
    <n v="227"/>
    <n v="248"/>
    <m/>
    <m/>
    <n v="0"/>
    <n v="0"/>
    <n v="602"/>
    <n v="616"/>
    <n v="602"/>
    <n v="616"/>
    <n v="3.7"/>
    <n v="3.6"/>
    <n v="1387.5"/>
    <n v="1324.8"/>
    <n v="3.4"/>
    <n v="3.4"/>
    <n v="771.8"/>
    <n v="843.19999999999993"/>
    <m/>
    <m/>
    <n v="0"/>
    <n v="0"/>
    <n v="3.5868770764119606"/>
    <n v="3.5194805194805197"/>
    <n v="2159.3000000000002"/>
    <n v="2168"/>
    <n v="95"/>
    <n v="92.2"/>
    <n v="35625"/>
    <n v="33929.599999999999"/>
    <n v="58.2"/>
    <n v="60.4"/>
    <n v="13211.400000000001"/>
    <n v="14979.199999999999"/>
    <m/>
    <m/>
    <n v="0"/>
    <n v="0"/>
    <n v="81.123588039867116"/>
    <n v="79.397402597402589"/>
    <n v="48836.4"/>
    <n v="48908.799999999996"/>
    <n v="117"/>
    <n v="120"/>
    <n v="117"/>
    <n v="120"/>
    <n v="4"/>
    <n v="4"/>
    <n v="468"/>
    <n v="480"/>
    <n v="63.1"/>
    <n v="60"/>
    <n v="7382.7"/>
    <n v="7200"/>
    <n v="665"/>
    <n v="703"/>
    <n v="665"/>
    <n v="703"/>
    <n v="2883.5"/>
    <n v="3012.8"/>
    <n v="75307"/>
    <n v="78909.299999999988"/>
    <n v="235"/>
    <n v="258"/>
    <n v="235"/>
    <n v="258"/>
    <n v="823.8"/>
    <n v="896.19999999999993"/>
    <n v="14325.800000000001"/>
    <n v="16310.199999999999"/>
    <n v="900"/>
    <n v="961"/>
    <n v="900"/>
    <n v="961"/>
    <n v="3707.3"/>
    <n v="3909"/>
    <n v="89632.8"/>
    <n v="95219.499999999985"/>
    <n v="0"/>
    <n v="0"/>
    <n v="0"/>
    <n v="0"/>
    <s v=""/>
    <s v=""/>
    <s v=""/>
    <s v=""/>
    <n v="4175.3"/>
    <n v="4389"/>
    <n v="97015.500000000015"/>
    <n v="102419.5"/>
  </r>
  <r>
    <x v="13"/>
    <s v="Prairie View A&amp;M University"/>
    <m/>
    <n v="227526"/>
    <x v="3"/>
    <n v="1063"/>
    <n v="1108"/>
    <n v="3"/>
    <n v="2"/>
    <n v="1060"/>
    <n v="1106"/>
    <m/>
    <m/>
    <n v="1060"/>
    <n v="1106"/>
    <n v="1060"/>
    <n v="1106"/>
    <n v="120"/>
    <n v="118"/>
    <n v="120"/>
    <n v="118"/>
    <n v="10"/>
    <n v="23"/>
    <n v="10"/>
    <n v="23"/>
    <m/>
    <m/>
    <n v="0"/>
    <n v="0"/>
    <n v="130"/>
    <n v="141"/>
    <n v="130"/>
    <n v="141"/>
    <n v="4.8"/>
    <n v="5.0999999999999996"/>
    <n v="576"/>
    <n v="601.79999999999995"/>
    <n v="4.3"/>
    <n v="4.3"/>
    <n v="43"/>
    <n v="98.899999999999991"/>
    <m/>
    <m/>
    <n v="0"/>
    <n v="0"/>
    <n v="4.7615384615384615"/>
    <n v="4.9695035460992907"/>
    <n v="619"/>
    <n v="700.69999999999993"/>
    <n v="138"/>
    <n v="147.19999999999999"/>
    <n v="16560"/>
    <n v="17369.599999999999"/>
    <n v="134.5"/>
    <n v="135.30000000000001"/>
    <n v="1345"/>
    <n v="3111.9"/>
    <m/>
    <m/>
    <n v="0"/>
    <n v="0"/>
    <n v="137.73076923076923"/>
    <n v="145.25886524822695"/>
    <n v="17905"/>
    <n v="20481.5"/>
    <n v="444"/>
    <n v="419"/>
    <n v="444"/>
    <n v="419"/>
    <n v="23"/>
    <n v="68"/>
    <n v="23"/>
    <n v="68"/>
    <m/>
    <m/>
    <n v="0"/>
    <n v="0"/>
    <n v="467"/>
    <n v="487"/>
    <n v="467"/>
    <n v="487"/>
    <n v="5.3"/>
    <n v="5.4"/>
    <n v="2353.1999999999998"/>
    <n v="2262.6000000000004"/>
    <n v="4.4000000000000004"/>
    <n v="4.7"/>
    <n v="101.2"/>
    <n v="319.60000000000002"/>
    <m/>
    <m/>
    <n v="0"/>
    <n v="0"/>
    <n v="5.2556745182012836"/>
    <n v="5.3022587268993844"/>
    <n v="2454.3999999999996"/>
    <n v="2582.2000000000003"/>
    <n v="148.1"/>
    <n v="151.9"/>
    <n v="65756.399999999994"/>
    <n v="63646.100000000006"/>
    <n v="144.30000000000001"/>
    <n v="147.30000000000001"/>
    <n v="3318.9"/>
    <n v="10016.400000000001"/>
    <m/>
    <m/>
    <n v="0"/>
    <n v="0"/>
    <n v="147.91284796573873"/>
    <n v="151.25770020533881"/>
    <n v="69075.299999999988"/>
    <n v="73662.5"/>
    <n v="597"/>
    <n v="628"/>
    <n v="597"/>
    <n v="628"/>
    <n v="5.1480737018425451"/>
    <n v="5.227547770700637"/>
    <n v="3073.3999999999996"/>
    <n v="3282.9"/>
    <n v="145.69564489112227"/>
    <n v="149.91082802547771"/>
    <n v="86980.3"/>
    <n v="94144"/>
    <n v="347"/>
    <n v="362"/>
    <n v="347"/>
    <n v="362"/>
    <n v="69"/>
    <n v="83"/>
    <n v="69"/>
    <n v="83"/>
    <m/>
    <m/>
    <n v="0"/>
    <n v="0"/>
    <n v="416"/>
    <n v="445"/>
    <n v="416"/>
    <n v="445"/>
    <n v="3.4"/>
    <n v="3.6"/>
    <n v="1179.8"/>
    <n v="1303.2"/>
    <n v="3.3"/>
    <n v="3.4"/>
    <n v="227.7"/>
    <n v="282.2"/>
    <m/>
    <m/>
    <n v="0"/>
    <n v="0"/>
    <n v="3.3834134615384617"/>
    <n v="3.5626966292134834"/>
    <n v="1407.5"/>
    <n v="1585.4"/>
    <n v="91.5"/>
    <n v="96.2"/>
    <n v="31750.5"/>
    <n v="34824.400000000001"/>
    <n v="75.599999999999994"/>
    <n v="80.7"/>
    <n v="5216.3999999999996"/>
    <n v="6698.1"/>
    <m/>
    <m/>
    <n v="0"/>
    <n v="0"/>
    <n v="88.862740384615392"/>
    <n v="93.30898876404494"/>
    <n v="36966.9"/>
    <n v="41522.5"/>
    <n v="47"/>
    <n v="33"/>
    <n v="47"/>
    <n v="33"/>
    <n v="6.1"/>
    <n v="4.8"/>
    <n v="286.7"/>
    <n v="158.4"/>
    <n v="110"/>
    <n v="83.2"/>
    <n v="5170"/>
    <n v="2745.6"/>
    <n v="911"/>
    <n v="899"/>
    <n v="911"/>
    <n v="899"/>
    <n v="4109"/>
    <n v="4167.6000000000004"/>
    <n v="114066.9"/>
    <n v="115840.1"/>
    <n v="102"/>
    <n v="174"/>
    <n v="102"/>
    <n v="174"/>
    <n v="371.9"/>
    <n v="700.7"/>
    <n v="9880.2999999999993"/>
    <n v="19826.400000000001"/>
    <n v="1013"/>
    <n v="1073"/>
    <n v="1013"/>
    <n v="1073"/>
    <n v="4480.8999999999996"/>
    <n v="4868.3"/>
    <n v="123947.2"/>
    <n v="135666.5"/>
    <n v="0"/>
    <n v="0"/>
    <n v="0"/>
    <n v="0"/>
    <s v=""/>
    <s v=""/>
    <s v=""/>
    <s v=""/>
    <n v="4767.5999999999995"/>
    <n v="5026.7"/>
    <n v="129117.20000000001"/>
    <n v="138412.1"/>
  </r>
  <r>
    <x v="13"/>
    <s v="Sam Houston State University "/>
    <m/>
    <n v="227881"/>
    <x v="3"/>
    <n v="3489"/>
    <n v="3747"/>
    <n v="2"/>
    <n v="1"/>
    <n v="3487"/>
    <n v="3746"/>
    <m/>
    <m/>
    <n v="3487"/>
    <n v="3746"/>
    <n v="3487"/>
    <n v="3746"/>
    <n v="538"/>
    <n v="532"/>
    <n v="538"/>
    <n v="532"/>
    <n v="15"/>
    <n v="18"/>
    <n v="15"/>
    <n v="18"/>
    <m/>
    <m/>
    <n v="0"/>
    <n v="0"/>
    <n v="553"/>
    <n v="550"/>
    <n v="553"/>
    <n v="550"/>
    <n v="4.3"/>
    <n v="4.3"/>
    <n v="2313.4"/>
    <n v="2287.6"/>
    <n v="4"/>
    <n v="4.4000000000000004"/>
    <n v="60"/>
    <n v="79.2"/>
    <m/>
    <m/>
    <n v="0"/>
    <n v="0"/>
    <n v="4.2918625678119353"/>
    <n v="4.3032727272727271"/>
    <n v="2373.4"/>
    <n v="2366.7999999999997"/>
    <n v="119.1"/>
    <n v="118.6"/>
    <n v="64075.799999999996"/>
    <n v="63095.199999999997"/>
    <n v="104.3"/>
    <n v="115.7"/>
    <n v="1564.5"/>
    <n v="2082.6"/>
    <m/>
    <m/>
    <n v="0"/>
    <n v="0"/>
    <n v="118.69855334538877"/>
    <n v="118.5050909090909"/>
    <n v="65640.299999999988"/>
    <n v="65177.799999999996"/>
    <n v="644"/>
    <n v="722"/>
    <n v="644"/>
    <n v="722"/>
    <n v="24"/>
    <n v="24"/>
    <n v="24"/>
    <n v="24"/>
    <m/>
    <m/>
    <n v="0"/>
    <n v="0"/>
    <n v="668"/>
    <n v="746"/>
    <n v="668"/>
    <n v="746"/>
    <n v="4.9000000000000004"/>
    <n v="4.8"/>
    <n v="3155.6000000000004"/>
    <n v="3465.6"/>
    <n v="5.0999999999999996"/>
    <n v="5"/>
    <n v="122.39999999999999"/>
    <n v="120"/>
    <m/>
    <m/>
    <n v="0"/>
    <n v="0"/>
    <n v="4.907185628742516"/>
    <n v="4.8064343163538874"/>
    <n v="3278.0000000000005"/>
    <n v="3585.6"/>
    <n v="134.4"/>
    <n v="132.1"/>
    <n v="86553.600000000006"/>
    <n v="95376.2"/>
    <n v="134.69999999999999"/>
    <n v="134.1"/>
    <n v="3232.7999999999997"/>
    <n v="3218.3999999999996"/>
    <m/>
    <m/>
    <n v="0"/>
    <n v="0"/>
    <n v="134.4107784431138"/>
    <n v="132.16434316353886"/>
    <n v="89786.400000000023"/>
    <n v="98594.599999999991"/>
    <n v="1221"/>
    <n v="1296"/>
    <n v="1221"/>
    <n v="1296"/>
    <n v="4.6285012285012286"/>
    <n v="4.5929012345679006"/>
    <n v="5651.4000000000005"/>
    <n v="5952.3999999999987"/>
    <n v="127.2945945945946"/>
    <n v="126.36759259259259"/>
    <n v="155426.70000000001"/>
    <n v="163772.4"/>
    <n v="1634"/>
    <n v="1707"/>
    <n v="1634"/>
    <n v="1707"/>
    <n v="495"/>
    <n v="602"/>
    <n v="495"/>
    <n v="602"/>
    <m/>
    <m/>
    <n v="0"/>
    <n v="0"/>
    <n v="2129"/>
    <n v="2309"/>
    <n v="2129"/>
    <n v="2309"/>
    <n v="3.3"/>
    <n v="3.2"/>
    <n v="5392.2"/>
    <n v="5462.4000000000005"/>
    <n v="3.4"/>
    <n v="3.3"/>
    <n v="1683"/>
    <n v="1986.6"/>
    <m/>
    <m/>
    <n v="0"/>
    <n v="0"/>
    <n v="3.3232503522780648"/>
    <n v="3.2260718925941965"/>
    <n v="7075.2"/>
    <n v="7449"/>
    <n v="87.4"/>
    <n v="86.6"/>
    <n v="142811.6"/>
    <n v="147826.19999999998"/>
    <n v="74.099999999999994"/>
    <n v="74.2"/>
    <n v="36679.5"/>
    <n v="44668.4"/>
    <m/>
    <m/>
    <n v="0"/>
    <n v="0"/>
    <n v="84.307703147017378"/>
    <n v="83.36708531831961"/>
    <n v="179491.1"/>
    <n v="192494.59999999998"/>
    <n v="137"/>
    <n v="141"/>
    <n v="137"/>
    <n v="141"/>
    <n v="4.9000000000000004"/>
    <n v="4.0999999999999996"/>
    <n v="671.30000000000007"/>
    <n v="578.09999999999991"/>
    <n v="62.4"/>
    <n v="64.400000000000006"/>
    <n v="8548.7999999999993"/>
    <n v="9080.4000000000015"/>
    <n v="2816"/>
    <n v="2961"/>
    <n v="2816"/>
    <n v="2961"/>
    <n v="10861.2"/>
    <n v="11215.6"/>
    <n v="293441"/>
    <n v="306297.59999999998"/>
    <n v="534"/>
    <n v="644"/>
    <n v="534"/>
    <n v="644"/>
    <n v="1865.4"/>
    <n v="2185.7999999999997"/>
    <n v="41476.800000000003"/>
    <n v="49969.4"/>
    <n v="3350"/>
    <n v="3605"/>
    <n v="3350"/>
    <n v="3605"/>
    <n v="12726.6"/>
    <n v="13401.4"/>
    <n v="334917.8"/>
    <n v="356267"/>
    <n v="0"/>
    <n v="0"/>
    <n v="0"/>
    <n v="0"/>
    <s v=""/>
    <s v=""/>
    <s v=""/>
    <s v=""/>
    <n v="13397.9"/>
    <n v="13979.499999999998"/>
    <n v="343466.60000000003"/>
    <n v="365347.4"/>
  </r>
  <r>
    <x v="13"/>
    <s v="Stephen F. Austin State University"/>
    <m/>
    <n v="228431"/>
    <x v="3"/>
    <n v="2106"/>
    <n v="2176"/>
    <n v="0"/>
    <n v="0"/>
    <n v="2106"/>
    <n v="2176"/>
    <m/>
    <m/>
    <n v="2106"/>
    <n v="2176"/>
    <n v="2106"/>
    <n v="2176"/>
    <n v="481"/>
    <n v="519"/>
    <n v="481"/>
    <n v="519"/>
    <n v="21"/>
    <n v="33"/>
    <n v="21"/>
    <n v="33"/>
    <m/>
    <m/>
    <n v="0"/>
    <n v="0"/>
    <n v="502"/>
    <n v="552"/>
    <n v="502"/>
    <n v="552"/>
    <n v="4.3"/>
    <n v="4.2"/>
    <n v="2068.2999999999997"/>
    <n v="2179.8000000000002"/>
    <n v="4.5999999999999996"/>
    <n v="4.7"/>
    <n v="96.6"/>
    <n v="155.1"/>
    <m/>
    <m/>
    <n v="0"/>
    <n v="0"/>
    <n v="4.3125498007968117"/>
    <n v="4.2298913043478263"/>
    <n v="2164.8999999999996"/>
    <n v="2334.9"/>
    <n v="118.5"/>
    <n v="116"/>
    <n v="56998.5"/>
    <n v="60204"/>
    <n v="124.3"/>
    <n v="127.8"/>
    <n v="2610.2999999999997"/>
    <n v="4217.3999999999996"/>
    <m/>
    <m/>
    <n v="0"/>
    <n v="0"/>
    <n v="118.74262948207172"/>
    <n v="116.70543478260871"/>
    <n v="59608.800000000003"/>
    <n v="64421.400000000009"/>
    <n v="580"/>
    <n v="595"/>
    <n v="580"/>
    <n v="595"/>
    <n v="65"/>
    <n v="73"/>
    <n v="65"/>
    <n v="73"/>
    <m/>
    <m/>
    <n v="0"/>
    <n v="0"/>
    <n v="645"/>
    <n v="668"/>
    <n v="645"/>
    <n v="668"/>
    <n v="4.8"/>
    <n v="4.7"/>
    <n v="2784"/>
    <n v="2796.5"/>
    <n v="4.9000000000000004"/>
    <n v="4.8"/>
    <n v="318.5"/>
    <n v="350.4"/>
    <m/>
    <m/>
    <n v="0"/>
    <n v="0"/>
    <n v="4.8100775193798446"/>
    <n v="4.7109281437125752"/>
    <n v="3102.5"/>
    <n v="3146.9"/>
    <n v="131.5"/>
    <n v="129.5"/>
    <n v="76270"/>
    <n v="77052.5"/>
    <n v="137.80000000000001"/>
    <n v="136.69999999999999"/>
    <n v="8957"/>
    <n v="9979.0999999999985"/>
    <m/>
    <m/>
    <n v="0"/>
    <n v="0"/>
    <n v="132.13488372093022"/>
    <n v="130.28682634730541"/>
    <n v="85226.999999999985"/>
    <n v="87031.6"/>
    <n v="1147"/>
    <n v="1220"/>
    <n v="1147"/>
    <n v="1220"/>
    <n v="4.59232781168265"/>
    <n v="4.4932786885245903"/>
    <n v="5267.4"/>
    <n v="5481.8"/>
    <n v="126.27358326068003"/>
    <n v="124.14180327868853"/>
    <n v="144835.79999999999"/>
    <n v="151453"/>
    <n v="739"/>
    <n v="723"/>
    <n v="739"/>
    <n v="723"/>
    <n v="138"/>
    <n v="161"/>
    <n v="138"/>
    <n v="161"/>
    <m/>
    <m/>
    <n v="0"/>
    <n v="0"/>
    <n v="877"/>
    <n v="884"/>
    <n v="877"/>
    <n v="884"/>
    <n v="3.5"/>
    <n v="3.4"/>
    <n v="2586.5"/>
    <n v="2458.1999999999998"/>
    <n v="3.3"/>
    <n v="3.5"/>
    <n v="455.4"/>
    <n v="563.5"/>
    <m/>
    <m/>
    <n v="0"/>
    <n v="0"/>
    <n v="3.4685290763968073"/>
    <n v="3.4182126696832578"/>
    <n v="3041.9"/>
    <n v="3021.7"/>
    <n v="89.1"/>
    <n v="86.6"/>
    <n v="65844.899999999994"/>
    <n v="62611.799999999996"/>
    <n v="71.900000000000006"/>
    <n v="77"/>
    <n v="9922.2000000000007"/>
    <n v="12397"/>
    <m/>
    <m/>
    <n v="0"/>
    <n v="0"/>
    <n v="86.393500570125411"/>
    <n v="84.851583710407226"/>
    <n v="75767.099999999991"/>
    <n v="75008.799999999988"/>
    <n v="82"/>
    <n v="72"/>
    <n v="82"/>
    <n v="72"/>
    <n v="4.4000000000000004"/>
    <n v="4.8"/>
    <n v="360.8"/>
    <n v="345.59999999999997"/>
    <n v="64.900000000000006"/>
    <n v="74.3"/>
    <n v="5321.8"/>
    <n v="5349.5999999999995"/>
    <n v="1800"/>
    <n v="1837"/>
    <n v="1800"/>
    <n v="1837"/>
    <n v="7438.7999999999993"/>
    <n v="7434.5"/>
    <n v="199113.4"/>
    <n v="199868.3"/>
    <n v="224"/>
    <n v="267"/>
    <n v="224"/>
    <n v="267"/>
    <n v="870.5"/>
    <n v="1069"/>
    <n v="21489.5"/>
    <n v="26593.5"/>
    <n v="2024"/>
    <n v="2104"/>
    <n v="2024"/>
    <n v="2104"/>
    <n v="8309.2999999999993"/>
    <n v="8503.5"/>
    <n v="220602.9"/>
    <n v="226461.8"/>
    <n v="0"/>
    <n v="0"/>
    <n v="0"/>
    <n v="0"/>
    <s v=""/>
    <s v=""/>
    <s v=""/>
    <s v=""/>
    <n v="8670.0999999999985"/>
    <n v="8849.1"/>
    <n v="225924.69999999995"/>
    <n v="231811.4"/>
  </r>
  <r>
    <x v="13"/>
    <s v="Sul Ross State University "/>
    <m/>
    <n v="228501"/>
    <x v="3"/>
    <n v="175"/>
    <n v="181"/>
    <n v="0"/>
    <n v="0"/>
    <n v="175"/>
    <n v="181"/>
    <m/>
    <m/>
    <n v="175"/>
    <n v="181"/>
    <n v="175"/>
    <n v="181"/>
    <n v="30"/>
    <n v="35"/>
    <n v="30"/>
    <n v="35"/>
    <n v="1"/>
    <n v="1"/>
    <n v="1"/>
    <n v="1"/>
    <m/>
    <m/>
    <n v="0"/>
    <n v="0"/>
    <n v="31"/>
    <n v="36"/>
    <n v="31"/>
    <n v="36"/>
    <n v="4.5"/>
    <n v="4.3"/>
    <n v="135"/>
    <n v="150.5"/>
    <n v="8"/>
    <n v="4"/>
    <n v="8"/>
    <n v="4"/>
    <m/>
    <m/>
    <n v="0"/>
    <n v="0"/>
    <n v="4.612903225806452"/>
    <n v="4.291666666666667"/>
    <n v="143"/>
    <n v="154.5"/>
    <n v="129.4"/>
    <n v="118.2"/>
    <n v="3882"/>
    <n v="4137"/>
    <n v="120"/>
    <n v="126"/>
    <n v="120"/>
    <n v="126"/>
    <m/>
    <m/>
    <n v="0"/>
    <n v="0"/>
    <n v="129.09677419354838"/>
    <n v="118.41666666666667"/>
    <n v="4002"/>
    <n v="4263"/>
    <n v="52"/>
    <n v="44"/>
    <n v="52"/>
    <n v="44"/>
    <n v="0"/>
    <n v="1"/>
    <n v="0"/>
    <n v="1"/>
    <m/>
    <m/>
    <n v="0"/>
    <n v="0"/>
    <n v="52"/>
    <n v="45"/>
    <n v="52"/>
    <n v="45"/>
    <n v="5.2"/>
    <n v="5"/>
    <n v="270.40000000000003"/>
    <n v="220"/>
    <n v="0"/>
    <n v="5"/>
    <n v="0"/>
    <n v="5"/>
    <m/>
    <m/>
    <n v="0"/>
    <n v="0"/>
    <n v="5.2000000000000011"/>
    <n v="5"/>
    <n v="270.40000000000003"/>
    <n v="225"/>
    <n v="141.80000000000001"/>
    <n v="140.30000000000001"/>
    <n v="7373.6"/>
    <n v="6173.2000000000007"/>
    <n v="0"/>
    <n v="155"/>
    <n v="0"/>
    <n v="155"/>
    <m/>
    <m/>
    <n v="0"/>
    <n v="0"/>
    <n v="141.80000000000001"/>
    <n v="140.62666666666669"/>
    <n v="7373.6"/>
    <n v="6328.2000000000016"/>
    <n v="83"/>
    <n v="81"/>
    <n v="83"/>
    <n v="81"/>
    <n v="4.9807228915662654"/>
    <n v="4.6851851851851851"/>
    <n v="413.40000000000003"/>
    <n v="379.5"/>
    <n v="137.055421686747"/>
    <n v="130.75555555555556"/>
    <n v="11375.6"/>
    <n v="10591.2"/>
    <n v="66"/>
    <n v="71"/>
    <n v="66"/>
    <n v="71"/>
    <n v="16"/>
    <n v="24"/>
    <n v="16"/>
    <n v="24"/>
    <m/>
    <m/>
    <n v="0"/>
    <n v="0"/>
    <n v="82"/>
    <n v="95"/>
    <n v="82"/>
    <n v="95"/>
    <n v="3.1"/>
    <n v="3.2"/>
    <n v="204.6"/>
    <n v="227.20000000000002"/>
    <n v="3.3"/>
    <n v="3.3"/>
    <n v="52.8"/>
    <n v="79.199999999999989"/>
    <m/>
    <m/>
    <n v="0"/>
    <n v="0"/>
    <n v="3.1390243902439021"/>
    <n v="3.2252631578947364"/>
    <n v="257.39999999999998"/>
    <n v="306.39999999999998"/>
    <n v="88.2"/>
    <n v="83.4"/>
    <n v="5821.2"/>
    <n v="5921.4000000000005"/>
    <n v="68.900000000000006"/>
    <n v="66.599999999999994"/>
    <n v="1102.4000000000001"/>
    <n v="1598.3999999999999"/>
    <m/>
    <m/>
    <n v="0"/>
    <n v="0"/>
    <n v="84.434146341463418"/>
    <n v="79.155789473684209"/>
    <n v="6923.6"/>
    <n v="7519.8"/>
    <n v="10"/>
    <n v="5"/>
    <n v="10"/>
    <n v="5"/>
    <n v="5.3"/>
    <n v="6.1"/>
    <n v="53"/>
    <n v="30.5"/>
    <n v="74.400000000000006"/>
    <n v="78.2"/>
    <n v="744"/>
    <n v="391"/>
    <n v="148"/>
    <n v="150"/>
    <n v="148"/>
    <n v="150"/>
    <n v="610"/>
    <n v="597.70000000000005"/>
    <n v="17076.8"/>
    <n v="16231.600000000002"/>
    <n v="17"/>
    <n v="26"/>
    <n v="17"/>
    <n v="26"/>
    <n v="60.8"/>
    <n v="88.199999999999989"/>
    <n v="1222.4000000000001"/>
    <n v="1879.3999999999999"/>
    <n v="165"/>
    <n v="176"/>
    <n v="165"/>
    <n v="176"/>
    <n v="670.8"/>
    <n v="685.90000000000009"/>
    <n v="18299.2"/>
    <n v="18111.000000000004"/>
    <n v="0"/>
    <n v="0"/>
    <n v="0"/>
    <n v="0"/>
    <s v=""/>
    <s v=""/>
    <s v=""/>
    <s v=""/>
    <n v="723.8"/>
    <n v="716.4"/>
    <n v="19043.2"/>
    <n v="18502"/>
  </r>
  <r>
    <x v="13"/>
    <s v="Tarleton State University"/>
    <m/>
    <n v="228529"/>
    <x v="3"/>
    <n v="2383"/>
    <n v="2517"/>
    <n v="10"/>
    <n v="10"/>
    <n v="2373"/>
    <n v="2507"/>
    <m/>
    <m/>
    <n v="2373"/>
    <n v="2507"/>
    <n v="2373"/>
    <n v="2507"/>
    <n v="385"/>
    <n v="415"/>
    <n v="385"/>
    <n v="415"/>
    <n v="31"/>
    <n v="29"/>
    <n v="31"/>
    <n v="29"/>
    <m/>
    <m/>
    <n v="0"/>
    <n v="0"/>
    <n v="416"/>
    <n v="444"/>
    <n v="416"/>
    <n v="444"/>
    <n v="4.3"/>
    <n v="4.4000000000000004"/>
    <n v="1655.5"/>
    <n v="1826.0000000000002"/>
    <n v="4.5999999999999996"/>
    <n v="4.4000000000000004"/>
    <n v="142.6"/>
    <n v="127.60000000000001"/>
    <m/>
    <m/>
    <n v="0"/>
    <n v="0"/>
    <n v="4.3223557692307688"/>
    <n v="4.4000000000000004"/>
    <n v="1798.1"/>
    <n v="1953.6000000000001"/>
    <n v="117.9"/>
    <n v="119.6"/>
    <n v="45391.5"/>
    <n v="49634"/>
    <n v="124.1"/>
    <n v="122.2"/>
    <n v="3847.1"/>
    <n v="3543.8"/>
    <m/>
    <m/>
    <n v="0"/>
    <n v="0"/>
    <n v="118.36201923076922"/>
    <n v="119.76981981981983"/>
    <n v="49238.6"/>
    <n v="53177.8"/>
    <n v="373"/>
    <n v="382"/>
    <n v="373"/>
    <n v="382"/>
    <n v="34"/>
    <n v="43"/>
    <n v="34"/>
    <n v="43"/>
    <m/>
    <m/>
    <n v="0"/>
    <n v="0"/>
    <n v="407"/>
    <n v="425"/>
    <n v="407"/>
    <n v="425"/>
    <n v="4.9000000000000004"/>
    <n v="4.8"/>
    <n v="1827.7"/>
    <n v="1833.6"/>
    <n v="4.4000000000000004"/>
    <n v="4.5999999999999996"/>
    <n v="149.60000000000002"/>
    <n v="197.79999999999998"/>
    <m/>
    <m/>
    <n v="0"/>
    <n v="0"/>
    <n v="4.8582309582309584"/>
    <n v="4.7797647058823527"/>
    <n v="1977.3000000000002"/>
    <n v="2031.3999999999999"/>
    <n v="132.4"/>
    <n v="131.5"/>
    <n v="49385.200000000004"/>
    <n v="50233"/>
    <n v="129.1"/>
    <n v="134.69999999999999"/>
    <n v="4389.3999999999996"/>
    <n v="5792.0999999999995"/>
    <m/>
    <m/>
    <n v="0"/>
    <n v="0"/>
    <n v="132.12432432432433"/>
    <n v="131.82376470588235"/>
    <n v="53774.600000000006"/>
    <n v="56025.1"/>
    <n v="823"/>
    <n v="869"/>
    <n v="823"/>
    <n v="869"/>
    <n v="4.5873633049817739"/>
    <n v="4.5857307249712314"/>
    <n v="3775.4"/>
    <n v="3985"/>
    <n v="125.16792223572298"/>
    <n v="125.66501726121979"/>
    <n v="103013.20000000001"/>
    <n v="109202.9"/>
    <n v="866"/>
    <n v="904"/>
    <n v="866"/>
    <n v="904"/>
    <n v="592"/>
    <n v="645"/>
    <n v="592"/>
    <n v="645"/>
    <m/>
    <m/>
    <n v="0"/>
    <n v="0"/>
    <n v="1458"/>
    <n v="1549"/>
    <n v="1458"/>
    <n v="1549"/>
    <n v="3"/>
    <n v="2.8"/>
    <n v="2598"/>
    <n v="2531.1999999999998"/>
    <n v="2.7"/>
    <n v="2.8"/>
    <n v="1598.4"/>
    <n v="1805.9999999999998"/>
    <m/>
    <m/>
    <n v="0"/>
    <n v="0"/>
    <n v="2.8781893004115222"/>
    <n v="2.8"/>
    <n v="4196.3999999999996"/>
    <n v="4337.2"/>
    <n v="74.099999999999994"/>
    <n v="72.8"/>
    <n v="64170.6"/>
    <n v="65811.199999999997"/>
    <n v="51.4"/>
    <n v="49.6"/>
    <n v="30428.799999999999"/>
    <n v="31992"/>
    <m/>
    <m/>
    <n v="0"/>
    <n v="0"/>
    <n v="64.882990397805202"/>
    <n v="63.139573918657199"/>
    <n v="94599.39999999998"/>
    <n v="97803.199999999997"/>
    <n v="92"/>
    <n v="89"/>
    <n v="92"/>
    <n v="89"/>
    <n v="3.6"/>
    <n v="4.3"/>
    <n v="331.2"/>
    <n v="382.7"/>
    <n v="48.6"/>
    <n v="66"/>
    <n v="4471.2"/>
    <n v="5874"/>
    <n v="1624"/>
    <n v="1701"/>
    <n v="1624"/>
    <n v="1701"/>
    <n v="6081.2"/>
    <n v="6190.8"/>
    <n v="158947.30000000002"/>
    <n v="165678.20000000001"/>
    <n v="657"/>
    <n v="717"/>
    <n v="657"/>
    <n v="717"/>
    <n v="1890.6000000000001"/>
    <n v="2131.3999999999996"/>
    <n v="38665.300000000003"/>
    <n v="41327.9"/>
    <n v="2281"/>
    <n v="2418"/>
    <n v="2281"/>
    <n v="2418"/>
    <n v="7971.8"/>
    <n v="8322.2000000000007"/>
    <n v="197612.60000000003"/>
    <n v="207006.1"/>
    <n v="0"/>
    <n v="0"/>
    <n v="0"/>
    <n v="0"/>
    <s v=""/>
    <s v=""/>
    <s v=""/>
    <s v=""/>
    <n v="8303"/>
    <n v="8704.9000000000015"/>
    <n v="202083.8"/>
    <n v="212880.09999999998"/>
  </r>
  <r>
    <x v="13"/>
    <s v="Texas A&amp;M International University"/>
    <m/>
    <n v="226152"/>
    <x v="3"/>
    <n v="1079"/>
    <n v="1101"/>
    <n v="9"/>
    <n v="7"/>
    <n v="1070"/>
    <n v="1094"/>
    <m/>
    <m/>
    <n v="1070"/>
    <n v="1094"/>
    <n v="1070"/>
    <n v="1094"/>
    <n v="219"/>
    <n v="231"/>
    <n v="219"/>
    <n v="231"/>
    <n v="50"/>
    <n v="38"/>
    <n v="50"/>
    <n v="38"/>
    <m/>
    <m/>
    <n v="0"/>
    <n v="0"/>
    <n v="269"/>
    <n v="269"/>
    <n v="269"/>
    <n v="269"/>
    <n v="4.5"/>
    <n v="4.5999999999999996"/>
    <n v="985.5"/>
    <n v="1062.5999999999999"/>
    <n v="4.8"/>
    <n v="4.8"/>
    <n v="240"/>
    <n v="182.4"/>
    <m/>
    <m/>
    <n v="0"/>
    <n v="0"/>
    <n v="4.5557620817843869"/>
    <n v="4.6282527881040894"/>
    <n v="1225.5"/>
    <n v="1245"/>
    <n v="122"/>
    <n v="121.2"/>
    <n v="26718"/>
    <n v="27997.200000000001"/>
    <n v="123.3"/>
    <n v="126"/>
    <n v="6165"/>
    <n v="4788"/>
    <m/>
    <m/>
    <n v="0"/>
    <n v="0"/>
    <n v="122.24163568773234"/>
    <n v="121.87806691449813"/>
    <n v="32883"/>
    <n v="32785.199999999997"/>
    <n v="171"/>
    <n v="205"/>
    <n v="171"/>
    <n v="205"/>
    <n v="25"/>
    <n v="25"/>
    <n v="25"/>
    <n v="25"/>
    <m/>
    <m/>
    <n v="0"/>
    <n v="0"/>
    <n v="196"/>
    <n v="230"/>
    <n v="196"/>
    <n v="230"/>
    <n v="5.7"/>
    <n v="5.4"/>
    <n v="974.7"/>
    <n v="1107"/>
    <n v="5.6"/>
    <n v="5"/>
    <n v="140"/>
    <n v="125"/>
    <m/>
    <m/>
    <n v="0"/>
    <n v="0"/>
    <n v="5.6872448979591841"/>
    <n v="5.3565217391304349"/>
    <n v="1114.7"/>
    <n v="1232"/>
    <n v="138.80000000000001"/>
    <n v="134.69999999999999"/>
    <n v="23734.800000000003"/>
    <n v="27613.499999999996"/>
    <n v="134"/>
    <n v="130.19999999999999"/>
    <n v="3350"/>
    <n v="3254.9999999999995"/>
    <m/>
    <m/>
    <n v="0"/>
    <n v="0"/>
    <n v="138.18775510204082"/>
    <n v="134.21086956521737"/>
    <n v="27084.800000000003"/>
    <n v="30868.499999999993"/>
    <n v="465"/>
    <n v="499"/>
    <n v="465"/>
    <n v="499"/>
    <n v="5.0326881720430103"/>
    <n v="4.9639278557114226"/>
    <n v="2340.1999999999998"/>
    <n v="2477"/>
    <n v="128.96301075268818"/>
    <n v="127.56252505010018"/>
    <n v="59967.8"/>
    <n v="63653.69999999999"/>
    <n v="336"/>
    <n v="290"/>
    <n v="336"/>
    <n v="290"/>
    <n v="225"/>
    <n v="233"/>
    <n v="225"/>
    <n v="233"/>
    <m/>
    <m/>
    <n v="0"/>
    <n v="0"/>
    <n v="561"/>
    <n v="523"/>
    <n v="561"/>
    <n v="523"/>
    <n v="3.5"/>
    <n v="3.6"/>
    <n v="1176"/>
    <n v="1044"/>
    <n v="4.0999999999999996"/>
    <n v="3.7"/>
    <n v="922.49999999999989"/>
    <n v="862.1"/>
    <m/>
    <m/>
    <n v="0"/>
    <n v="0"/>
    <n v="3.7406417112299466"/>
    <n v="3.644550669216061"/>
    <n v="2098.5"/>
    <n v="1906.1"/>
    <n v="84.4"/>
    <n v="84.7"/>
    <n v="28358.400000000001"/>
    <n v="24563"/>
    <n v="77.099999999999994"/>
    <n v="76.8"/>
    <n v="17347.5"/>
    <n v="17894.399999999998"/>
    <m/>
    <m/>
    <n v="0"/>
    <n v="0"/>
    <n v="81.472192513368981"/>
    <n v="81.180497131931162"/>
    <n v="45705.9"/>
    <n v="42457.399999999994"/>
    <n v="44"/>
    <n v="72"/>
    <n v="44"/>
    <n v="72"/>
    <n v="5.9"/>
    <n v="4.5"/>
    <n v="259.60000000000002"/>
    <n v="324"/>
    <n v="73.400000000000006"/>
    <n v="66.8"/>
    <n v="3229.6000000000004"/>
    <n v="4809.5999999999995"/>
    <n v="726"/>
    <n v="726"/>
    <n v="726"/>
    <n v="726"/>
    <n v="3136.2"/>
    <n v="3213.6"/>
    <n v="78811.200000000012"/>
    <n v="80173.7"/>
    <n v="300"/>
    <n v="296"/>
    <n v="300"/>
    <n v="296"/>
    <n v="1302.5"/>
    <n v="1169.5"/>
    <n v="26862.5"/>
    <n v="25937.399999999998"/>
    <n v="1026"/>
    <n v="1022"/>
    <n v="1026"/>
    <n v="1022"/>
    <n v="4438.7"/>
    <n v="4383.1000000000004"/>
    <n v="105673.70000000001"/>
    <n v="106111.09999999999"/>
    <n v="0"/>
    <n v="0"/>
    <n v="0"/>
    <n v="0"/>
    <s v=""/>
    <s v=""/>
    <s v=""/>
    <s v=""/>
    <n v="4698.3"/>
    <n v="4707.1000000000004"/>
    <n v="108903.30000000002"/>
    <n v="110920.69999999998"/>
  </r>
  <r>
    <x v="13"/>
    <s v="Texas A&amp;M University-Commerce"/>
    <m/>
    <n v="224554"/>
    <x v="3"/>
    <n v="1676"/>
    <n v="1666"/>
    <n v="2"/>
    <n v="0"/>
    <n v="1674"/>
    <n v="1666"/>
    <m/>
    <m/>
    <n v="1674"/>
    <n v="1666"/>
    <n v="1674"/>
    <n v="1666"/>
    <n v="136"/>
    <n v="138"/>
    <n v="136"/>
    <n v="138"/>
    <n v="8"/>
    <n v="8"/>
    <n v="8"/>
    <n v="8"/>
    <m/>
    <m/>
    <n v="0"/>
    <n v="0"/>
    <n v="144"/>
    <n v="146"/>
    <n v="144"/>
    <n v="146"/>
    <n v="4.3"/>
    <n v="4.3"/>
    <n v="584.79999999999995"/>
    <n v="593.4"/>
    <n v="5.0999999999999996"/>
    <n v="4.8"/>
    <n v="40.799999999999997"/>
    <n v="38.4"/>
    <m/>
    <m/>
    <n v="0"/>
    <n v="0"/>
    <n v="4.3444444444444441"/>
    <n v="4.3273972602739725"/>
    <n v="625.59999999999991"/>
    <n v="631.79999999999995"/>
    <n v="120.8"/>
    <n v="120.6"/>
    <n v="16428.8"/>
    <n v="16642.8"/>
    <n v="108"/>
    <n v="124.8"/>
    <n v="864"/>
    <n v="998.4"/>
    <m/>
    <m/>
    <n v="0"/>
    <n v="0"/>
    <n v="120.08888888888889"/>
    <n v="120.83013698630137"/>
    <n v="17292.8"/>
    <n v="17641.2"/>
    <n v="173"/>
    <n v="188"/>
    <n v="173"/>
    <n v="188"/>
    <n v="26"/>
    <n v="17"/>
    <n v="26"/>
    <n v="17"/>
    <m/>
    <m/>
    <n v="0"/>
    <n v="0"/>
    <n v="199"/>
    <n v="205"/>
    <n v="199"/>
    <n v="205"/>
    <n v="4.9000000000000004"/>
    <n v="4.8"/>
    <n v="847.7"/>
    <n v="902.4"/>
    <n v="5.0999999999999996"/>
    <n v="5.8"/>
    <n v="132.6"/>
    <n v="98.6"/>
    <m/>
    <m/>
    <n v="0"/>
    <n v="0"/>
    <n v="4.9261306532663323"/>
    <n v="4.8829268292682926"/>
    <n v="980.30000000000007"/>
    <n v="1001"/>
    <n v="133.69999999999999"/>
    <n v="132.9"/>
    <n v="23130.1"/>
    <n v="24985.200000000001"/>
    <n v="132"/>
    <n v="138.19999999999999"/>
    <n v="3432"/>
    <n v="2349.3999999999996"/>
    <m/>
    <m/>
    <n v="0"/>
    <n v="0"/>
    <n v="133.47788944723618"/>
    <n v="133.33951219512196"/>
    <n v="26562.1"/>
    <n v="27334.600000000002"/>
    <n v="343"/>
    <n v="351"/>
    <n v="343"/>
    <n v="351"/>
    <n v="4.6819241982507291"/>
    <n v="4.6518518518518519"/>
    <n v="1605.9"/>
    <n v="1632.8"/>
    <n v="127.85685131195333"/>
    <n v="128.13618233618234"/>
    <n v="43854.899999999994"/>
    <n v="44975.8"/>
    <n v="787"/>
    <n v="825"/>
    <n v="787"/>
    <n v="825"/>
    <n v="433"/>
    <n v="383"/>
    <n v="433"/>
    <n v="383"/>
    <m/>
    <m/>
    <n v="0"/>
    <n v="0"/>
    <n v="1220"/>
    <n v="1208"/>
    <n v="1220"/>
    <n v="1208"/>
    <n v="2.9"/>
    <n v="3"/>
    <n v="2282.2999999999997"/>
    <n v="2475"/>
    <n v="3.2"/>
    <n v="3.1"/>
    <n v="1385.6000000000001"/>
    <n v="1187.3"/>
    <m/>
    <m/>
    <n v="0"/>
    <n v="0"/>
    <n v="3.0064754098360651"/>
    <n v="3.0317052980132453"/>
    <n v="3667.8999999999996"/>
    <n v="3662.3"/>
    <n v="73"/>
    <n v="72.900000000000006"/>
    <n v="57451"/>
    <n v="60142.500000000007"/>
    <n v="61.2"/>
    <n v="59.4"/>
    <n v="26499.600000000002"/>
    <n v="22750.2"/>
    <m/>
    <m/>
    <n v="0"/>
    <n v="0"/>
    <n v="68.811967213114755"/>
    <n v="68.619784768211929"/>
    <n v="83950.6"/>
    <n v="82892.700000000012"/>
    <n v="111"/>
    <n v="107"/>
    <n v="111"/>
    <n v="107"/>
    <n v="3.5"/>
    <n v="3.3"/>
    <n v="388.5"/>
    <n v="353.09999999999997"/>
    <n v="50.5"/>
    <n v="55.3"/>
    <n v="5605.5"/>
    <n v="5917.0999999999995"/>
    <n v="1096"/>
    <n v="1151"/>
    <n v="1096"/>
    <n v="1151"/>
    <n v="3714.7999999999997"/>
    <n v="3970.8"/>
    <n v="97009.9"/>
    <n v="101770.5"/>
    <n v="467"/>
    <n v="408"/>
    <n v="467"/>
    <n v="408"/>
    <n v="1559"/>
    <n v="1324.3"/>
    <n v="30795.600000000002"/>
    <n v="26098"/>
    <n v="1563"/>
    <n v="1559"/>
    <n v="1563"/>
    <n v="1559"/>
    <n v="5273.7999999999993"/>
    <n v="5295.1"/>
    <n v="127805.5"/>
    <n v="127868.5"/>
    <n v="0"/>
    <n v="0"/>
    <n v="0"/>
    <n v="0"/>
    <s v=""/>
    <s v=""/>
    <s v=""/>
    <s v=""/>
    <n v="5662.2999999999993"/>
    <n v="5648.2000000000007"/>
    <n v="133411"/>
    <n v="133785.60000000001"/>
  </r>
  <r>
    <x v="13"/>
    <s v="Texas A&amp;M University-Corpus Christi "/>
    <m/>
    <n v="224147"/>
    <x v="3"/>
    <n v="1600"/>
    <n v="1706"/>
    <n v="13"/>
    <n v="5"/>
    <n v="1587"/>
    <n v="1701"/>
    <m/>
    <m/>
    <n v="1587"/>
    <n v="1701"/>
    <n v="1587"/>
    <n v="1701"/>
    <n v="269"/>
    <n v="324"/>
    <n v="269"/>
    <n v="324"/>
    <n v="16"/>
    <n v="13"/>
    <n v="16"/>
    <n v="13"/>
    <m/>
    <m/>
    <n v="0"/>
    <n v="0"/>
    <n v="285"/>
    <n v="337"/>
    <n v="285"/>
    <n v="337"/>
    <n v="4.5"/>
    <n v="4.5999999999999996"/>
    <n v="1210.5"/>
    <n v="1490.3999999999999"/>
    <n v="5.7"/>
    <n v="5.3"/>
    <n v="91.2"/>
    <n v="68.899999999999991"/>
    <m/>
    <m/>
    <n v="0"/>
    <n v="0"/>
    <n v="4.567368421052632"/>
    <n v="4.6270029673590507"/>
    <n v="1301.7"/>
    <n v="1559.3000000000002"/>
    <n v="122.9"/>
    <n v="124.4"/>
    <n v="33060.1"/>
    <n v="40305.599999999999"/>
    <n v="122.4"/>
    <n v="109.7"/>
    <n v="1958.4"/>
    <n v="1426.1000000000001"/>
    <m/>
    <m/>
    <n v="0"/>
    <n v="0"/>
    <n v="122.87192982456141"/>
    <n v="123.83293768545994"/>
    <n v="35018.5"/>
    <n v="41731.699999999997"/>
    <n v="316"/>
    <n v="394"/>
    <n v="316"/>
    <n v="394"/>
    <n v="16"/>
    <n v="18"/>
    <n v="16"/>
    <n v="18"/>
    <m/>
    <m/>
    <n v="0"/>
    <n v="0"/>
    <n v="332"/>
    <n v="412"/>
    <n v="332"/>
    <n v="412"/>
    <n v="5"/>
    <n v="5.2"/>
    <n v="1580"/>
    <n v="2048.8000000000002"/>
    <n v="5.8"/>
    <n v="6.3"/>
    <n v="92.8"/>
    <n v="113.39999999999999"/>
    <m/>
    <m/>
    <n v="0"/>
    <n v="0"/>
    <n v="5.0385542168674702"/>
    <n v="5.2480582524271853"/>
    <n v="1672.8000000000002"/>
    <n v="2162.2000000000003"/>
    <n v="139"/>
    <n v="136.9"/>
    <n v="43924"/>
    <n v="53938.600000000006"/>
    <n v="123.8"/>
    <n v="120.4"/>
    <n v="1980.8"/>
    <n v="2167.2000000000003"/>
    <m/>
    <m/>
    <n v="0"/>
    <n v="0"/>
    <n v="138.26746987951807"/>
    <n v="136.17912621359224"/>
    <n v="45904.800000000003"/>
    <n v="56105.8"/>
    <n v="617"/>
    <n v="749"/>
    <n v="617"/>
    <n v="749"/>
    <n v="4.8209076175040515"/>
    <n v="4.9686248331108152"/>
    <n v="2974.5"/>
    <n v="3721.5000000000005"/>
    <n v="131.15607779578608"/>
    <n v="130.62416555407211"/>
    <n v="80923.3"/>
    <n v="97837.500000000015"/>
    <n v="501"/>
    <n v="484"/>
    <n v="501"/>
    <n v="484"/>
    <n v="290"/>
    <n v="292"/>
    <n v="290"/>
    <n v="292"/>
    <m/>
    <m/>
    <n v="0"/>
    <n v="0"/>
    <n v="791"/>
    <n v="776"/>
    <n v="791"/>
    <n v="776"/>
    <n v="3.6"/>
    <n v="3.5"/>
    <n v="1803.6000000000001"/>
    <n v="1694"/>
    <n v="3.6"/>
    <n v="3.6"/>
    <n v="1044"/>
    <n v="1051.2"/>
    <m/>
    <m/>
    <n v="0"/>
    <n v="0"/>
    <n v="3.6000000000000005"/>
    <n v="3.5376288659793813"/>
    <n v="2847.6000000000004"/>
    <n v="2745.2"/>
    <n v="91.4"/>
    <n v="87"/>
    <n v="45791.4"/>
    <n v="42108"/>
    <n v="67.400000000000006"/>
    <n v="72.099999999999994"/>
    <n v="19546"/>
    <n v="21053.199999999997"/>
    <m/>
    <m/>
    <n v="0"/>
    <n v="0"/>
    <n v="82.601011378002525"/>
    <n v="81.393298969072163"/>
    <n v="65337.399999999994"/>
    <n v="63161.2"/>
    <n v="179"/>
    <n v="176"/>
    <n v="179"/>
    <n v="176"/>
    <n v="3.7"/>
    <n v="3.6"/>
    <n v="662.30000000000007"/>
    <n v="633.6"/>
    <n v="60"/>
    <n v="63.6"/>
    <n v="10740"/>
    <n v="11193.6"/>
    <n v="1086"/>
    <n v="1202"/>
    <n v="1086"/>
    <n v="1202"/>
    <n v="4594.1000000000004"/>
    <n v="5233.2"/>
    <n v="122775.5"/>
    <n v="136352.20000000001"/>
    <n v="322"/>
    <n v="323"/>
    <n v="322"/>
    <n v="323"/>
    <n v="1228"/>
    <n v="1233.5"/>
    <n v="23485.200000000001"/>
    <n v="24646.499999999996"/>
    <n v="1408"/>
    <n v="1525"/>
    <n v="1408"/>
    <n v="1525"/>
    <n v="5822.1"/>
    <n v="6466.7"/>
    <n v="146260.70000000001"/>
    <n v="160998.70000000001"/>
    <n v="0"/>
    <n v="0"/>
    <n v="0"/>
    <n v="0"/>
    <s v=""/>
    <s v=""/>
    <s v=""/>
    <s v=""/>
    <n v="6484.4000000000005"/>
    <n v="7100.3000000000011"/>
    <n v="157000.70000000001"/>
    <n v="172192.30000000002"/>
  </r>
  <r>
    <x v="13"/>
    <s v="Texas A&amp;M University-Kingsville"/>
    <m/>
    <n v="228705"/>
    <x v="3"/>
    <n v="988"/>
    <n v="1033"/>
    <n v="11"/>
    <n v="7"/>
    <n v="977"/>
    <n v="1026"/>
    <m/>
    <m/>
    <n v="977"/>
    <n v="1026"/>
    <n v="977"/>
    <n v="1026"/>
    <n v="219"/>
    <n v="248"/>
    <n v="219"/>
    <n v="248"/>
    <n v="6"/>
    <n v="15"/>
    <n v="6"/>
    <n v="15"/>
    <m/>
    <m/>
    <n v="0"/>
    <n v="0"/>
    <n v="225"/>
    <n v="263"/>
    <n v="225"/>
    <n v="263"/>
    <n v="4.4000000000000004"/>
    <n v="4.4000000000000004"/>
    <n v="963.6"/>
    <n v="1091.2"/>
    <n v="5.6"/>
    <n v="4.8"/>
    <n v="33.599999999999994"/>
    <n v="72"/>
    <m/>
    <m/>
    <n v="0"/>
    <n v="0"/>
    <n v="4.4320000000000004"/>
    <n v="4.4228136882129281"/>
    <n v="997.2"/>
    <n v="1163.2"/>
    <n v="128.30000000000001"/>
    <n v="125.1"/>
    <n v="28097.7"/>
    <n v="31024.799999999999"/>
    <n v="134"/>
    <n v="136.5"/>
    <n v="804"/>
    <n v="2047.5"/>
    <m/>
    <m/>
    <n v="0"/>
    <n v="0"/>
    <n v="128.452"/>
    <n v="125.75019011406845"/>
    <n v="28901.7"/>
    <n v="33072.300000000003"/>
    <n v="223"/>
    <n v="237"/>
    <n v="223"/>
    <n v="237"/>
    <n v="7"/>
    <n v="7"/>
    <n v="7"/>
    <n v="7"/>
    <m/>
    <m/>
    <n v="0"/>
    <n v="0"/>
    <n v="230"/>
    <n v="244"/>
    <n v="230"/>
    <n v="244"/>
    <n v="4.8"/>
    <n v="5"/>
    <n v="1070.3999999999999"/>
    <n v="1185"/>
    <n v="5.3"/>
    <n v="7.6"/>
    <n v="37.1"/>
    <n v="53.199999999999996"/>
    <m/>
    <m/>
    <n v="0"/>
    <n v="0"/>
    <n v="4.8152173913043468"/>
    <n v="5.0745901639344266"/>
    <n v="1107.4999999999998"/>
    <n v="1238.2"/>
    <n v="139.80000000000001"/>
    <n v="141.1"/>
    <n v="31175.4"/>
    <n v="33440.699999999997"/>
    <n v="149.69999999999999"/>
    <n v="173"/>
    <n v="1047.8999999999999"/>
    <n v="1211"/>
    <m/>
    <m/>
    <n v="0"/>
    <n v="0"/>
    <n v="140.1013043478261"/>
    <n v="142.01516393442623"/>
    <n v="32223.300000000003"/>
    <n v="34651.699999999997"/>
    <n v="455"/>
    <n v="507"/>
    <n v="455"/>
    <n v="507"/>
    <n v="4.6257142857142854"/>
    <n v="4.7364891518737675"/>
    <n v="2104.6999999999998"/>
    <n v="2401.4"/>
    <n v="134.34065934065933"/>
    <n v="133.57790927021696"/>
    <n v="61124.999999999993"/>
    <n v="67724"/>
    <n v="414"/>
    <n v="425"/>
    <n v="414"/>
    <n v="425"/>
    <n v="72"/>
    <n v="67"/>
    <n v="72"/>
    <n v="67"/>
    <m/>
    <m/>
    <n v="0"/>
    <n v="0"/>
    <n v="486"/>
    <n v="492"/>
    <n v="486"/>
    <n v="492"/>
    <n v="3.1"/>
    <n v="3.2"/>
    <n v="1283.4000000000001"/>
    <n v="1360"/>
    <n v="3.5"/>
    <n v="3.7"/>
    <n v="252"/>
    <n v="247.9"/>
    <m/>
    <m/>
    <n v="0"/>
    <n v="0"/>
    <n v="3.1592592592592594"/>
    <n v="3.2680894308943089"/>
    <n v="1535.4"/>
    <n v="1607.9"/>
    <n v="84.1"/>
    <n v="85.4"/>
    <n v="34817.399999999994"/>
    <n v="36295"/>
    <n v="78.2"/>
    <n v="86.5"/>
    <n v="5630.4000000000005"/>
    <n v="5795.5"/>
    <m/>
    <m/>
    <n v="0"/>
    <n v="0"/>
    <n v="83.225925925925921"/>
    <n v="85.549796747967477"/>
    <n v="40447.799999999996"/>
    <n v="42090.5"/>
    <n v="36"/>
    <n v="27"/>
    <n v="36"/>
    <n v="27"/>
    <n v="4.7"/>
    <n v="4.4000000000000004"/>
    <n v="169.20000000000002"/>
    <n v="118.80000000000001"/>
    <n v="73.900000000000006"/>
    <n v="83.8"/>
    <n v="2660.4"/>
    <n v="2262.6"/>
    <n v="856"/>
    <n v="910"/>
    <n v="856"/>
    <n v="910"/>
    <n v="3317.4"/>
    <n v="3636.2"/>
    <n v="94090.5"/>
    <n v="100760.5"/>
    <n v="85"/>
    <n v="89"/>
    <n v="85"/>
    <n v="89"/>
    <n v="322.7"/>
    <n v="373.1"/>
    <n v="7482.3"/>
    <n v="9054"/>
    <n v="941"/>
    <n v="999"/>
    <n v="941"/>
    <n v="999"/>
    <n v="3640.1"/>
    <n v="4009.2999999999997"/>
    <n v="101572.8"/>
    <n v="109814.5"/>
    <n v="0"/>
    <n v="0"/>
    <n v="0"/>
    <n v="0"/>
    <s v=""/>
    <s v=""/>
    <s v=""/>
    <s v=""/>
    <n v="3809.2999999999997"/>
    <n v="4128.1000000000004"/>
    <n v="104233.19999999998"/>
    <n v="112077.1"/>
  </r>
  <r>
    <x v="13"/>
    <s v="Texas Southern University "/>
    <s v="Met the criteria for Four-Year 2 in 2016-17 and 2017-18."/>
    <n v="229063"/>
    <x v="3"/>
    <n v="953"/>
    <n v="1001"/>
    <n v="1"/>
    <n v="0"/>
    <n v="952"/>
    <n v="1001"/>
    <m/>
    <m/>
    <n v="952"/>
    <n v="1001"/>
    <n v="952"/>
    <n v="1001"/>
    <n v="45"/>
    <n v="54"/>
    <n v="45"/>
    <n v="54"/>
    <n v="0"/>
    <n v="3"/>
    <n v="0"/>
    <n v="3"/>
    <m/>
    <m/>
    <n v="0"/>
    <n v="0"/>
    <n v="45"/>
    <n v="57"/>
    <n v="45"/>
    <n v="57"/>
    <n v="5.0999999999999996"/>
    <n v="4.8"/>
    <n v="229.49999999999997"/>
    <n v="259.2"/>
    <n v="0"/>
    <n v="6.3"/>
    <n v="0"/>
    <n v="18.899999999999999"/>
    <m/>
    <m/>
    <n v="0"/>
    <n v="0"/>
    <n v="5.0999999999999996"/>
    <n v="4.878947368421052"/>
    <n v="229.49999999999997"/>
    <n v="278.09999999999997"/>
    <n v="141.4"/>
    <n v="134.80000000000001"/>
    <n v="6363"/>
    <n v="7279.2000000000007"/>
    <n v="0"/>
    <n v="153"/>
    <n v="0"/>
    <n v="459"/>
    <m/>
    <m/>
    <n v="0"/>
    <n v="0"/>
    <n v="141.4"/>
    <n v="135.7578947368421"/>
    <n v="6363"/>
    <n v="7738.2"/>
    <n v="239"/>
    <n v="268"/>
    <n v="239"/>
    <n v="268"/>
    <n v="19"/>
    <n v="21"/>
    <n v="19"/>
    <n v="21"/>
    <m/>
    <m/>
    <n v="0"/>
    <n v="0"/>
    <n v="258"/>
    <n v="289"/>
    <n v="258"/>
    <n v="289"/>
    <n v="5.5"/>
    <n v="5.4"/>
    <n v="1314.5"/>
    <n v="1447.2"/>
    <n v="5.6"/>
    <n v="5.9"/>
    <n v="106.39999999999999"/>
    <n v="123.9"/>
    <m/>
    <m/>
    <n v="0"/>
    <n v="0"/>
    <n v="5.507364341085272"/>
    <n v="5.4363321799307966"/>
    <n v="1420.9"/>
    <n v="1571.1000000000001"/>
    <n v="148.9"/>
    <n v="145.4"/>
    <n v="35587.1"/>
    <n v="38967.200000000004"/>
    <n v="134.30000000000001"/>
    <n v="148.1"/>
    <n v="2551.7000000000003"/>
    <n v="3110.1"/>
    <m/>
    <m/>
    <n v="0"/>
    <n v="0"/>
    <n v="147.82480620155036"/>
    <n v="145.5961937716263"/>
    <n v="38138.799999999996"/>
    <n v="42077.3"/>
    <n v="303"/>
    <n v="346"/>
    <n v="303"/>
    <n v="346"/>
    <n v="5.446864686468647"/>
    <n v="5.3445086705202316"/>
    <n v="1650.4"/>
    <n v="1849.2"/>
    <n v="146.87062706270626"/>
    <n v="143.97543352601156"/>
    <n v="44501.799999999996"/>
    <n v="49815.5"/>
    <n v="463"/>
    <n v="442"/>
    <n v="463"/>
    <n v="442"/>
    <n v="90"/>
    <n v="102"/>
    <n v="90"/>
    <n v="102"/>
    <m/>
    <m/>
    <n v="0"/>
    <n v="0"/>
    <n v="553"/>
    <n v="544"/>
    <n v="553"/>
    <n v="544"/>
    <n v="3.7"/>
    <n v="3.7"/>
    <n v="1713.1000000000001"/>
    <n v="1635.4"/>
    <n v="4"/>
    <n v="3.7"/>
    <n v="360"/>
    <n v="377.40000000000003"/>
    <m/>
    <m/>
    <n v="0"/>
    <n v="0"/>
    <n v="3.7488245931283912"/>
    <n v="3.7"/>
    <n v="2073.1000000000004"/>
    <n v="2012.8000000000002"/>
    <n v="96.8"/>
    <n v="97"/>
    <n v="44818.400000000001"/>
    <n v="42874"/>
    <n v="88"/>
    <n v="86.6"/>
    <n v="7920"/>
    <n v="8833.1999999999989"/>
    <m/>
    <m/>
    <n v="0"/>
    <n v="0"/>
    <n v="95.367811934900544"/>
    <n v="95.05"/>
    <n v="52738.400000000001"/>
    <n v="51707.199999999997"/>
    <n v="96"/>
    <n v="111"/>
    <n v="96"/>
    <n v="111"/>
    <n v="5.9"/>
    <n v="5.4"/>
    <n v="566.40000000000009"/>
    <n v="599.40000000000009"/>
    <n v="90.9"/>
    <n v="87.9"/>
    <n v="8726.4000000000015"/>
    <n v="9756.9000000000015"/>
    <n v="747"/>
    <n v="764"/>
    <n v="747"/>
    <n v="764"/>
    <n v="3257.1000000000004"/>
    <n v="3341.8"/>
    <n v="86768.5"/>
    <n v="89120.400000000009"/>
    <n v="109"/>
    <n v="126"/>
    <n v="109"/>
    <n v="126"/>
    <n v="466.4"/>
    <n v="520.20000000000005"/>
    <n v="10471.700000000001"/>
    <n v="12402.3"/>
    <n v="856"/>
    <n v="890"/>
    <n v="856"/>
    <n v="890"/>
    <n v="3723.5000000000005"/>
    <n v="3862"/>
    <n v="97240.2"/>
    <n v="101522.70000000001"/>
    <n v="0"/>
    <n v="0"/>
    <n v="0"/>
    <n v="0"/>
    <s v=""/>
    <s v=""/>
    <s v=""/>
    <s v=""/>
    <n v="4289.9000000000005"/>
    <n v="4461.3999999999996"/>
    <n v="105966.6"/>
    <n v="111279.6"/>
  </r>
  <r>
    <x v="13"/>
    <s v="Texas State University"/>
    <m/>
    <n v="228459"/>
    <x v="2"/>
    <n v="6525"/>
    <n v="7061"/>
    <n v="42"/>
    <n v="34"/>
    <n v="6483"/>
    <n v="7027"/>
    <m/>
    <m/>
    <n v="6483"/>
    <n v="7027"/>
    <n v="6483"/>
    <n v="7027"/>
    <n v="1178"/>
    <n v="1360"/>
    <n v="1178"/>
    <n v="1360"/>
    <n v="46"/>
    <n v="47"/>
    <n v="46"/>
    <n v="47"/>
    <m/>
    <m/>
    <n v="0"/>
    <n v="0"/>
    <n v="1224"/>
    <n v="1407"/>
    <n v="1224"/>
    <n v="1407"/>
    <n v="4.5999999999999996"/>
    <n v="4.5"/>
    <n v="5418.7999999999993"/>
    <n v="6120"/>
    <n v="4.9000000000000004"/>
    <n v="4.7"/>
    <n v="225.4"/>
    <n v="220.9"/>
    <m/>
    <m/>
    <n v="0"/>
    <n v="0"/>
    <n v="4.6112745098039207"/>
    <n v="4.506680881307747"/>
    <n v="5644.1999999999989"/>
    <n v="6340.9"/>
    <n v="120.1"/>
    <n v="119"/>
    <n v="141477.79999999999"/>
    <n v="161840"/>
    <n v="128.69999999999999"/>
    <n v="120.7"/>
    <n v="5920.2"/>
    <n v="5672.9000000000005"/>
    <m/>
    <m/>
    <n v="0"/>
    <n v="0"/>
    <n v="120.42320261437908"/>
    <n v="119.05678749111584"/>
    <n v="147398"/>
    <n v="167512.9"/>
    <n v="1282"/>
    <n v="1424"/>
    <n v="1282"/>
    <n v="1424"/>
    <n v="89"/>
    <n v="73"/>
    <n v="89"/>
    <n v="73"/>
    <m/>
    <m/>
    <n v="0"/>
    <n v="0"/>
    <n v="1371"/>
    <n v="1497"/>
    <n v="1371"/>
    <n v="1497"/>
    <n v="4.9000000000000004"/>
    <n v="4.8"/>
    <n v="6281.8"/>
    <n v="6835.2"/>
    <n v="5.4"/>
    <n v="5.0999999999999996"/>
    <n v="480.6"/>
    <n v="372.29999999999995"/>
    <m/>
    <m/>
    <n v="0"/>
    <n v="0"/>
    <n v="4.932458059810358"/>
    <n v="4.8146292585170345"/>
    <n v="6762.4000000000005"/>
    <n v="7207.5000000000009"/>
    <n v="129.80000000000001"/>
    <n v="128.80000000000001"/>
    <n v="166403.6"/>
    <n v="183411.20000000001"/>
    <n v="137.69999999999999"/>
    <n v="135.5"/>
    <n v="12255.3"/>
    <n v="9891.5"/>
    <m/>
    <m/>
    <n v="0"/>
    <n v="0"/>
    <n v="130.31283734500363"/>
    <n v="129.12672010688044"/>
    <n v="178658.89999999997"/>
    <n v="193302.7"/>
    <n v="2595"/>
    <n v="2904"/>
    <n v="2595"/>
    <n v="2904"/>
    <n v="4.780963391136801"/>
    <n v="4.6654269972451798"/>
    <n v="12406.599999999999"/>
    <n v="13548.400000000001"/>
    <n v="125.64813102119459"/>
    <n v="124.24779614325068"/>
    <n v="326056.89999999997"/>
    <n v="360815.6"/>
    <n v="2878"/>
    <n v="3044"/>
    <n v="2878"/>
    <n v="3044"/>
    <n v="833"/>
    <n v="884"/>
    <n v="833"/>
    <n v="884"/>
    <m/>
    <m/>
    <n v="0"/>
    <n v="0"/>
    <n v="3711"/>
    <n v="3928"/>
    <n v="3711"/>
    <n v="3928"/>
    <n v="3.5"/>
    <n v="3.5"/>
    <n v="10073"/>
    <n v="10654"/>
    <n v="3.5"/>
    <n v="3.5"/>
    <n v="2915.5"/>
    <n v="3094"/>
    <m/>
    <m/>
    <n v="0"/>
    <n v="0"/>
    <n v="3.5"/>
    <n v="3.5"/>
    <n v="12988.5"/>
    <n v="13748"/>
    <n v="87.9"/>
    <n v="86.6"/>
    <n v="252976.2"/>
    <n v="263610.39999999997"/>
    <n v="68.900000000000006"/>
    <n v="70"/>
    <n v="57393.700000000004"/>
    <n v="61880"/>
    <m/>
    <m/>
    <n v="0"/>
    <n v="0"/>
    <n v="83.635111829695504"/>
    <n v="82.864154786150706"/>
    <n v="310369.90000000002"/>
    <n v="325490.39999999997"/>
    <n v="177"/>
    <n v="195"/>
    <n v="177"/>
    <n v="195"/>
    <n v="5.8"/>
    <n v="5"/>
    <n v="1026.5999999999999"/>
    <n v="975"/>
    <n v="51.6"/>
    <n v="45.7"/>
    <n v="9133.2000000000007"/>
    <n v="8911.5"/>
    <n v="5338"/>
    <n v="5828"/>
    <n v="5338"/>
    <n v="5828"/>
    <n v="21773.599999999999"/>
    <n v="23609.200000000001"/>
    <n v="560857.60000000009"/>
    <n v="608861.6"/>
    <n v="968"/>
    <n v="1004"/>
    <n v="968"/>
    <n v="1004"/>
    <n v="3621.5"/>
    <n v="3687.2"/>
    <n v="75569.200000000012"/>
    <n v="77444.399999999994"/>
    <n v="6306"/>
    <n v="6832"/>
    <n v="6306"/>
    <n v="6832"/>
    <n v="25395.1"/>
    <n v="27296.400000000001"/>
    <n v="636426.80000000005"/>
    <n v="686306"/>
    <n v="0"/>
    <n v="0"/>
    <n v="0"/>
    <n v="0"/>
    <s v=""/>
    <s v=""/>
    <s v=""/>
    <s v=""/>
    <n v="26421.699999999997"/>
    <n v="28271.4"/>
    <n v="645560"/>
    <n v="695217.5"/>
  </r>
  <r>
    <x v="13"/>
    <s v="University of Houston-Clear Lake "/>
    <m/>
    <n v="225414"/>
    <x v="3"/>
    <n v="1294"/>
    <n v="1325"/>
    <n v="0"/>
    <n v="0"/>
    <n v="1294"/>
    <n v="1325"/>
    <m/>
    <m/>
    <n v="1294"/>
    <n v="1325"/>
    <n v="1294"/>
    <n v="1325"/>
    <n v="0"/>
    <n v="8"/>
    <n v="0"/>
    <n v="8"/>
    <n v="0"/>
    <n v="1"/>
    <n v="0"/>
    <n v="1"/>
    <m/>
    <m/>
    <n v="0"/>
    <n v="0"/>
    <n v="0"/>
    <n v="9"/>
    <n v="0"/>
    <n v="9"/>
    <n v="0"/>
    <n v="2.9"/>
    <n v="0"/>
    <n v="23.2"/>
    <n v="0"/>
    <n v="3"/>
    <n v="0"/>
    <n v="3"/>
    <m/>
    <m/>
    <n v="0"/>
    <n v="0"/>
    <n v="0"/>
    <n v="2.911111111111111"/>
    <n v="0"/>
    <n v="26.2"/>
    <n v="0"/>
    <n v="73.900000000000006"/>
    <n v="0"/>
    <n v="591.20000000000005"/>
    <n v="0"/>
    <n v="60"/>
    <n v="0"/>
    <n v="60"/>
    <m/>
    <m/>
    <n v="0"/>
    <n v="0"/>
    <n v="0"/>
    <n v="72.355555555555554"/>
    <n v="0"/>
    <n v="651.20000000000005"/>
    <n v="1"/>
    <n v="5"/>
    <n v="1"/>
    <n v="5"/>
    <n v="0"/>
    <n v="1"/>
    <n v="0"/>
    <n v="1"/>
    <m/>
    <m/>
    <n v="0"/>
    <n v="0"/>
    <n v="1"/>
    <n v="6"/>
    <n v="1"/>
    <n v="6"/>
    <n v="2"/>
    <n v="3"/>
    <n v="2"/>
    <n v="15"/>
    <n v="0"/>
    <n v="3"/>
    <n v="0"/>
    <n v="3"/>
    <m/>
    <m/>
    <n v="0"/>
    <n v="0"/>
    <n v="2"/>
    <n v="3"/>
    <n v="2"/>
    <n v="18"/>
    <n v="71"/>
    <n v="93"/>
    <n v="71"/>
    <n v="465"/>
    <n v="0"/>
    <n v="66"/>
    <n v="0"/>
    <n v="66"/>
    <m/>
    <m/>
    <n v="0"/>
    <n v="0"/>
    <n v="71"/>
    <n v="88.5"/>
    <n v="71"/>
    <n v="531"/>
    <n v="1"/>
    <n v="15"/>
    <n v="1"/>
    <n v="15"/>
    <n v="2"/>
    <n v="2.9466666666666668"/>
    <n v="2"/>
    <n v="44.2"/>
    <n v="71"/>
    <n v="78.813333333333333"/>
    <n v="71"/>
    <n v="1182.2"/>
    <n v="610"/>
    <n v="588"/>
    <n v="610"/>
    <n v="588"/>
    <n v="653"/>
    <n v="697"/>
    <n v="653"/>
    <n v="697"/>
    <m/>
    <m/>
    <n v="0"/>
    <n v="0"/>
    <n v="1263"/>
    <n v="1285"/>
    <n v="1263"/>
    <n v="1285"/>
    <n v="3"/>
    <n v="3.1"/>
    <n v="1830"/>
    <n v="1822.8"/>
    <n v="3.6"/>
    <n v="3.7"/>
    <n v="2350.8000000000002"/>
    <n v="2578.9"/>
    <m/>
    <m/>
    <n v="0"/>
    <n v="0"/>
    <n v="3.3102137767220903"/>
    <n v="3.4254474708171205"/>
    <n v="4180.8"/>
    <n v="4401.7"/>
    <n v="69.2"/>
    <n v="69.8"/>
    <n v="42212"/>
    <n v="41042.400000000001"/>
    <n v="67.099999999999994"/>
    <n v="66.400000000000006"/>
    <n v="43816.299999999996"/>
    <n v="46280.800000000003"/>
    <m/>
    <m/>
    <n v="0"/>
    <n v="0"/>
    <n v="68.114251781472674"/>
    <n v="67.955797665369658"/>
    <n v="86028.299999999988"/>
    <n v="87323.200000000012"/>
    <n v="30"/>
    <n v="25"/>
    <n v="30"/>
    <n v="25"/>
    <n v="5.8"/>
    <n v="6.1"/>
    <n v="174"/>
    <n v="152.5"/>
    <n v="46"/>
    <n v="51.8"/>
    <n v="1380"/>
    <n v="1295"/>
    <n v="611"/>
    <n v="601"/>
    <n v="611"/>
    <n v="601"/>
    <n v="1832"/>
    <n v="1861"/>
    <n v="42283"/>
    <n v="42098.6"/>
    <n v="653"/>
    <n v="699"/>
    <n v="653"/>
    <n v="699"/>
    <n v="2350.8000000000002"/>
    <n v="2584.9"/>
    <n v="43816.299999999996"/>
    <n v="46406.8"/>
    <n v="1264"/>
    <n v="1300"/>
    <n v="1264"/>
    <n v="1300"/>
    <n v="4182.8"/>
    <n v="4445.8999999999996"/>
    <n v="86099.299999999988"/>
    <n v="88505.4"/>
    <n v="0"/>
    <n v="0"/>
    <n v="0"/>
    <n v="0"/>
    <s v=""/>
    <s v=""/>
    <s v=""/>
    <s v=""/>
    <n v="4356.8"/>
    <n v="4598.3999999999996"/>
    <n v="87479.299999999988"/>
    <n v="89800.400000000009"/>
  </r>
  <r>
    <x v="13"/>
    <s v="The University of Texas Rio Grande Valley"/>
    <m/>
    <n v="227368"/>
    <x v="3"/>
    <n v="4017"/>
    <n v="4055"/>
    <n v="15"/>
    <n v="13"/>
    <n v="4002"/>
    <n v="4042"/>
    <m/>
    <m/>
    <n v="4002"/>
    <n v="4042"/>
    <n v="4002"/>
    <n v="4042"/>
    <n v="839"/>
    <n v="977"/>
    <n v="839"/>
    <n v="977"/>
    <n v="114"/>
    <n v="88"/>
    <n v="114"/>
    <n v="88"/>
    <m/>
    <m/>
    <n v="0"/>
    <n v="0"/>
    <n v="953"/>
    <n v="1065"/>
    <n v="953"/>
    <n v="1065"/>
    <n v="4.8"/>
    <n v="4.8"/>
    <n v="4027.2"/>
    <n v="4689.5999999999995"/>
    <n v="4.7"/>
    <n v="4.8"/>
    <n v="535.80000000000007"/>
    <n v="422.4"/>
    <m/>
    <m/>
    <n v="0"/>
    <n v="0"/>
    <n v="4.78803777544596"/>
    <n v="4.7999999999999989"/>
    <n v="4563"/>
    <n v="5111.9999999999991"/>
    <n v="129.69999999999999"/>
    <n v="127.3"/>
    <n v="108818.29999999999"/>
    <n v="124372.09999999999"/>
    <n v="129.5"/>
    <n v="122"/>
    <n v="14763"/>
    <n v="10736"/>
    <m/>
    <m/>
    <n v="0"/>
    <n v="0"/>
    <n v="129.67607555089191"/>
    <n v="126.8620657276995"/>
    <n v="123581.29999999999"/>
    <n v="135108.09999999998"/>
    <n v="435"/>
    <n v="559"/>
    <n v="435"/>
    <n v="559"/>
    <n v="64"/>
    <n v="45"/>
    <n v="64"/>
    <n v="45"/>
    <m/>
    <m/>
    <n v="0"/>
    <n v="0"/>
    <n v="499"/>
    <n v="604"/>
    <n v="499"/>
    <n v="604"/>
    <n v="5.6"/>
    <n v="5.2"/>
    <n v="2436"/>
    <n v="2906.8"/>
    <n v="5.8"/>
    <n v="5.7"/>
    <n v="371.2"/>
    <n v="256.5"/>
    <m/>
    <m/>
    <n v="0"/>
    <n v="0"/>
    <n v="5.6256513026052097"/>
    <n v="5.2372516556291391"/>
    <n v="2807.2"/>
    <n v="3163.3"/>
    <n v="141.30000000000001"/>
    <n v="136.19999999999999"/>
    <n v="61465.500000000007"/>
    <n v="76135.799999999988"/>
    <n v="146.69999999999999"/>
    <n v="130.6"/>
    <n v="9388.7999999999993"/>
    <n v="5877"/>
    <m/>
    <m/>
    <n v="0"/>
    <n v="0"/>
    <n v="141.99258517034067"/>
    <n v="135.78278145695361"/>
    <n v="70854.3"/>
    <n v="82012.799999999988"/>
    <n v="1452"/>
    <n v="1669"/>
    <n v="1452"/>
    <n v="1669"/>
    <n v="5.0758953168044076"/>
    <n v="4.9582384661473933"/>
    <n v="7370.2"/>
    <n v="8275.2999999999993"/>
    <n v="133.90881542699722"/>
    <n v="130.09041342121029"/>
    <n v="194435.59999999998"/>
    <n v="217120.89999999997"/>
    <n v="1254"/>
    <n v="1290"/>
    <n v="1254"/>
    <n v="1290"/>
    <n v="674"/>
    <n v="544"/>
    <n v="674"/>
    <n v="544"/>
    <m/>
    <m/>
    <n v="0"/>
    <n v="0"/>
    <n v="1928"/>
    <n v="1834"/>
    <n v="1928"/>
    <n v="1834"/>
    <n v="2.5"/>
    <n v="2.9"/>
    <n v="3135"/>
    <n v="3741"/>
    <n v="2.5"/>
    <n v="3.2"/>
    <n v="1685"/>
    <n v="1740.8000000000002"/>
    <m/>
    <m/>
    <n v="0"/>
    <n v="0"/>
    <n v="2.5"/>
    <n v="2.9889858233369684"/>
    <n v="4820"/>
    <n v="5481.8"/>
    <n v="63.4"/>
    <n v="74.8"/>
    <n v="79503.599999999991"/>
    <n v="96492"/>
    <n v="49.2"/>
    <n v="69.900000000000006"/>
    <n v="33160.800000000003"/>
    <n v="38025.600000000006"/>
    <m/>
    <m/>
    <n v="0"/>
    <n v="0"/>
    <n v="58.435892116182572"/>
    <n v="73.346564885496193"/>
    <n v="112664.4"/>
    <n v="134517.6"/>
    <n v="622"/>
    <n v="539"/>
    <n v="622"/>
    <n v="539"/>
    <n v="2.8"/>
    <n v="3.5"/>
    <n v="1741.6"/>
    <n v="1886.5"/>
    <n v="43.7"/>
    <n v="61.2"/>
    <n v="27181.4"/>
    <n v="32986.800000000003"/>
    <n v="2528"/>
    <n v="2826"/>
    <n v="2528"/>
    <n v="2826"/>
    <n v="9598.2000000000007"/>
    <n v="11337.4"/>
    <n v="249787.39999999997"/>
    <n v="296999.89999999997"/>
    <n v="852"/>
    <n v="677"/>
    <n v="852"/>
    <n v="677"/>
    <n v="2592"/>
    <n v="2419.7000000000003"/>
    <n v="57312.600000000006"/>
    <n v="54638.600000000006"/>
    <n v="3380"/>
    <n v="3503"/>
    <n v="3380"/>
    <n v="3503"/>
    <n v="12190.2"/>
    <n v="13757.1"/>
    <n v="307100"/>
    <n v="351638.5"/>
    <n v="0"/>
    <n v="0"/>
    <n v="0"/>
    <n v="0"/>
    <s v=""/>
    <s v=""/>
    <s v=""/>
    <s v=""/>
    <n v="13931.800000000001"/>
    <n v="15643.599999999999"/>
    <n v="334281.40000000002"/>
    <n v="384625.3"/>
  </r>
  <r>
    <x v="13"/>
    <s v="University of Texas at Tyler"/>
    <m/>
    <n v="228802"/>
    <x v="3"/>
    <n v="1360"/>
    <n v="1485"/>
    <n v="4"/>
    <n v="7"/>
    <n v="1356"/>
    <n v="1478"/>
    <m/>
    <m/>
    <n v="1356"/>
    <n v="1478"/>
    <n v="1356"/>
    <n v="1478"/>
    <n v="157"/>
    <n v="149"/>
    <n v="157"/>
    <n v="149"/>
    <n v="5"/>
    <n v="5"/>
    <n v="5"/>
    <n v="5"/>
    <m/>
    <m/>
    <n v="0"/>
    <n v="0"/>
    <n v="162"/>
    <n v="154"/>
    <n v="162"/>
    <n v="154"/>
    <n v="4.4000000000000004"/>
    <n v="4.4000000000000004"/>
    <n v="690.80000000000007"/>
    <n v="655.6"/>
    <n v="4.9000000000000004"/>
    <n v="5"/>
    <n v="24.5"/>
    <n v="25"/>
    <m/>
    <m/>
    <n v="0"/>
    <n v="0"/>
    <n v="4.4154320987654323"/>
    <n v="4.41948051948052"/>
    <n v="715.30000000000007"/>
    <n v="680.60000000000014"/>
    <n v="114.7"/>
    <n v="114.1"/>
    <n v="18007.900000000001"/>
    <n v="17000.899999999998"/>
    <n v="116.4"/>
    <n v="107.4"/>
    <n v="582"/>
    <n v="537"/>
    <m/>
    <m/>
    <n v="0"/>
    <n v="0"/>
    <n v="114.75246913580247"/>
    <n v="113.88246753246752"/>
    <n v="18589.900000000001"/>
    <n v="17537.899999999998"/>
    <n v="111"/>
    <n v="133"/>
    <n v="111"/>
    <n v="133"/>
    <n v="5"/>
    <n v="2"/>
    <n v="5"/>
    <n v="2"/>
    <m/>
    <m/>
    <n v="0"/>
    <n v="0"/>
    <n v="116"/>
    <n v="135"/>
    <n v="116"/>
    <n v="135"/>
    <n v="4.8"/>
    <n v="5"/>
    <n v="532.79999999999995"/>
    <n v="665"/>
    <n v="6.4"/>
    <n v="6"/>
    <n v="32"/>
    <n v="12"/>
    <m/>
    <m/>
    <n v="0"/>
    <n v="0"/>
    <n v="4.8689655172413788"/>
    <n v="5.0148148148148151"/>
    <n v="564.79999999999995"/>
    <n v="677"/>
    <n v="126.8"/>
    <n v="129"/>
    <n v="14074.8"/>
    <n v="17157"/>
    <n v="119.2"/>
    <n v="126.5"/>
    <n v="596"/>
    <n v="253"/>
    <m/>
    <m/>
    <n v="0"/>
    <n v="0"/>
    <n v="126.47241379310344"/>
    <n v="128.96296296296296"/>
    <n v="14670.8"/>
    <n v="17410"/>
    <n v="278"/>
    <n v="289"/>
    <n v="278"/>
    <n v="289"/>
    <n v="4.6046762589928054"/>
    <n v="4.6975778546712803"/>
    <n v="1280.0999999999999"/>
    <n v="1357.6"/>
    <n v="119.64280575539567"/>
    <n v="120.92698961937714"/>
    <n v="33260.699999999997"/>
    <n v="34947.899999999994"/>
    <n v="626"/>
    <n v="620"/>
    <n v="626"/>
    <n v="620"/>
    <n v="309"/>
    <n v="390"/>
    <n v="309"/>
    <n v="390"/>
    <m/>
    <m/>
    <n v="0"/>
    <n v="0"/>
    <n v="935"/>
    <n v="1010"/>
    <n v="935"/>
    <n v="1010"/>
    <n v="3.1"/>
    <n v="3.1"/>
    <n v="1940.6000000000001"/>
    <n v="1922"/>
    <n v="3"/>
    <n v="3"/>
    <n v="927"/>
    <n v="1170"/>
    <m/>
    <m/>
    <n v="0"/>
    <n v="0"/>
    <n v="3.0669518716577544"/>
    <n v="3.0613861386138614"/>
    <n v="2867.6000000000004"/>
    <n v="3092"/>
    <n v="74.400000000000006"/>
    <n v="73.5"/>
    <n v="46574.400000000001"/>
    <n v="45570"/>
    <n v="61.8"/>
    <n v="60.9"/>
    <n v="19096.2"/>
    <n v="23751"/>
    <m/>
    <m/>
    <n v="0"/>
    <n v="0"/>
    <n v="70.235935828877018"/>
    <n v="68.634653465346531"/>
    <n v="65670.600000000006"/>
    <n v="69321"/>
    <n v="143"/>
    <n v="179"/>
    <n v="143"/>
    <n v="179"/>
    <n v="3.4"/>
    <n v="3.3"/>
    <n v="486.2"/>
    <n v="590.69999999999993"/>
    <n v="44.9"/>
    <n v="47.8"/>
    <n v="6420.7"/>
    <n v="8556.1999999999989"/>
    <n v="894"/>
    <n v="902"/>
    <n v="894"/>
    <n v="902"/>
    <n v="3164.2"/>
    <n v="3242.6"/>
    <n v="78657.100000000006"/>
    <n v="79727.899999999994"/>
    <n v="319"/>
    <n v="397"/>
    <n v="319"/>
    <n v="397"/>
    <n v="983.5"/>
    <n v="1207"/>
    <n v="20274.2"/>
    <n v="24541"/>
    <n v="1213"/>
    <n v="1299"/>
    <n v="1213"/>
    <n v="1299"/>
    <n v="4147.7"/>
    <n v="4449.6000000000004"/>
    <n v="98931.3"/>
    <n v="104268.9"/>
    <n v="0"/>
    <n v="0"/>
    <n v="0"/>
    <n v="0"/>
    <s v=""/>
    <s v=""/>
    <s v=""/>
    <s v=""/>
    <n v="4633.9000000000005"/>
    <n v="5040.3"/>
    <n v="105352"/>
    <n v="112825.09999999999"/>
  </r>
  <r>
    <x v="13"/>
    <s v="University of Texas of the Permian Basin"/>
    <m/>
    <n v="229018"/>
    <x v="3"/>
    <n v="736"/>
    <n v="803"/>
    <n v="4"/>
    <n v="2"/>
    <n v="732"/>
    <n v="801"/>
    <m/>
    <m/>
    <n v="732"/>
    <n v="801"/>
    <n v="732"/>
    <n v="801"/>
    <n v="77"/>
    <n v="79"/>
    <n v="77"/>
    <n v="79"/>
    <n v="2"/>
    <n v="1"/>
    <n v="2"/>
    <n v="1"/>
    <m/>
    <m/>
    <n v="0"/>
    <n v="0"/>
    <n v="79"/>
    <n v="80"/>
    <n v="79"/>
    <n v="80"/>
    <n v="4.5"/>
    <n v="4.5999999999999996"/>
    <n v="346.5"/>
    <n v="363.4"/>
    <n v="4"/>
    <n v="3"/>
    <n v="8"/>
    <n v="3"/>
    <m/>
    <m/>
    <n v="0"/>
    <n v="0"/>
    <n v="4.4873417721518987"/>
    <n v="4.58"/>
    <n v="354.5"/>
    <n v="366.4"/>
    <n v="114.2"/>
    <n v="120.5"/>
    <n v="8793.4"/>
    <n v="9519.5"/>
    <n v="108.5"/>
    <n v="111"/>
    <n v="217"/>
    <n v="111"/>
    <m/>
    <m/>
    <n v="0"/>
    <n v="0"/>
    <n v="114.05569620253164"/>
    <n v="120.38124999999999"/>
    <n v="9010.4"/>
    <n v="9630.5"/>
    <n v="72"/>
    <n v="75"/>
    <n v="72"/>
    <n v="75"/>
    <n v="3"/>
    <n v="2"/>
    <n v="3"/>
    <n v="2"/>
    <m/>
    <m/>
    <n v="0"/>
    <n v="0"/>
    <n v="75"/>
    <n v="77"/>
    <n v="75"/>
    <n v="77"/>
    <n v="5.3"/>
    <n v="4.8"/>
    <n v="381.59999999999997"/>
    <n v="360"/>
    <n v="5.5"/>
    <n v="4"/>
    <n v="16.5"/>
    <n v="8"/>
    <m/>
    <m/>
    <n v="0"/>
    <n v="0"/>
    <n v="5.3079999999999998"/>
    <n v="4.779220779220779"/>
    <n v="398.09999999999997"/>
    <n v="368"/>
    <n v="127"/>
    <n v="126.8"/>
    <n v="9144"/>
    <n v="9510"/>
    <n v="114.3"/>
    <n v="85"/>
    <n v="342.9"/>
    <n v="170"/>
    <m/>
    <m/>
    <n v="0"/>
    <n v="0"/>
    <n v="126.49199999999999"/>
    <n v="125.71428571428571"/>
    <n v="9486.9"/>
    <n v="9680"/>
    <n v="154"/>
    <n v="157"/>
    <n v="154"/>
    <n v="157"/>
    <n v="4.8870129870129864"/>
    <n v="4.6777070063694266"/>
    <n v="752.59999999999991"/>
    <n v="734.4"/>
    <n v="120.11233766233765"/>
    <n v="122.9968152866242"/>
    <n v="18497.3"/>
    <n v="19310.5"/>
    <n v="267"/>
    <n v="283"/>
    <n v="267"/>
    <n v="283"/>
    <n v="227"/>
    <n v="260"/>
    <n v="227"/>
    <n v="260"/>
    <m/>
    <m/>
    <n v="0"/>
    <n v="0"/>
    <n v="494"/>
    <n v="543"/>
    <n v="494"/>
    <n v="543"/>
    <n v="3.3"/>
    <n v="3.3"/>
    <n v="881.09999999999991"/>
    <n v="933.9"/>
    <n v="2.8"/>
    <n v="2.7"/>
    <n v="635.59999999999991"/>
    <n v="702"/>
    <m/>
    <m/>
    <n v="0"/>
    <n v="0"/>
    <n v="3.0702429149797568"/>
    <n v="3.0127071823204421"/>
    <n v="1516.6999999999998"/>
    <n v="1635.9"/>
    <n v="78.599999999999994"/>
    <n v="78.8"/>
    <n v="20986.199999999997"/>
    <n v="22300.399999999998"/>
    <n v="61"/>
    <n v="59.9"/>
    <n v="13847"/>
    <n v="15574"/>
    <m/>
    <m/>
    <n v="0"/>
    <n v="0"/>
    <n v="70.512550607287437"/>
    <n v="69.750276243093907"/>
    <n v="34833.199999999997"/>
    <n v="37874.399999999994"/>
    <n v="84"/>
    <n v="101"/>
    <n v="84"/>
    <n v="101"/>
    <n v="3.9"/>
    <n v="3.9"/>
    <n v="327.59999999999997"/>
    <n v="393.9"/>
    <n v="54.7"/>
    <n v="55.7"/>
    <n v="4594.8"/>
    <n v="5625.7000000000007"/>
    <n v="416"/>
    <n v="437"/>
    <n v="416"/>
    <n v="437"/>
    <n v="1609.1999999999998"/>
    <n v="1657.3"/>
    <n v="38923.599999999999"/>
    <n v="41329.899999999994"/>
    <n v="232"/>
    <n v="263"/>
    <n v="232"/>
    <n v="263"/>
    <n v="660.09999999999991"/>
    <n v="713"/>
    <n v="14406.9"/>
    <n v="15855"/>
    <n v="648"/>
    <n v="700"/>
    <n v="648"/>
    <n v="700"/>
    <n v="2269.2999999999997"/>
    <n v="2370.3000000000002"/>
    <n v="53330.5"/>
    <n v="57184.899999999994"/>
    <n v="0"/>
    <n v="0"/>
    <n v="0"/>
    <n v="0"/>
    <s v=""/>
    <s v=""/>
    <s v=""/>
    <s v=""/>
    <n v="2596.8999999999996"/>
    <n v="2764.2000000000003"/>
    <n v="57925.3"/>
    <n v="62810.599999999991"/>
  </r>
  <r>
    <x v="13"/>
    <s v="West Texas A&amp;M University"/>
    <m/>
    <n v="229814"/>
    <x v="3"/>
    <n v="1480"/>
    <n v="1558"/>
    <n v="0"/>
    <n v="1"/>
    <n v="1480"/>
    <n v="1557"/>
    <m/>
    <m/>
    <n v="1480"/>
    <n v="1557"/>
    <n v="1480"/>
    <n v="1557"/>
    <n v="319"/>
    <n v="310"/>
    <n v="319"/>
    <n v="310"/>
    <n v="11"/>
    <n v="18"/>
    <n v="11"/>
    <n v="18"/>
    <m/>
    <m/>
    <n v="0"/>
    <n v="0"/>
    <n v="330"/>
    <n v="328"/>
    <n v="330"/>
    <n v="328"/>
    <n v="4.4000000000000004"/>
    <n v="4.4000000000000004"/>
    <n v="1403.6000000000001"/>
    <n v="1364"/>
    <n v="5.0999999999999996"/>
    <n v="4.7"/>
    <n v="56.099999999999994"/>
    <n v="84.600000000000009"/>
    <m/>
    <m/>
    <n v="0"/>
    <n v="0"/>
    <n v="4.4233333333333338"/>
    <n v="4.4164634146341459"/>
    <n v="1459.7"/>
    <n v="1448.6"/>
    <n v="116.5"/>
    <n v="116.2"/>
    <n v="37163.5"/>
    <n v="36022"/>
    <n v="110.5"/>
    <n v="112.8"/>
    <n v="1215.5"/>
    <n v="2030.3999999999999"/>
    <m/>
    <m/>
    <n v="0"/>
    <n v="0"/>
    <n v="116.3"/>
    <n v="116.01341463414634"/>
    <n v="38379"/>
    <n v="38052.400000000001"/>
    <n v="202"/>
    <n v="238"/>
    <n v="202"/>
    <n v="238"/>
    <n v="20"/>
    <n v="13"/>
    <n v="20"/>
    <n v="13"/>
    <m/>
    <m/>
    <n v="0"/>
    <n v="0"/>
    <n v="222"/>
    <n v="251"/>
    <n v="222"/>
    <n v="251"/>
    <n v="5"/>
    <n v="4.9000000000000004"/>
    <n v="1010"/>
    <n v="1166.2"/>
    <n v="5.6"/>
    <n v="5.6"/>
    <n v="112"/>
    <n v="72.8"/>
    <m/>
    <m/>
    <n v="0"/>
    <n v="0"/>
    <n v="5.0540540540540544"/>
    <n v="4.9362549800796813"/>
    <n v="1122"/>
    <n v="1239"/>
    <n v="129.80000000000001"/>
    <n v="128.1"/>
    <n v="26219.600000000002"/>
    <n v="30487.8"/>
    <n v="130.69999999999999"/>
    <n v="120.9"/>
    <n v="2614"/>
    <n v="1571.7"/>
    <m/>
    <m/>
    <n v="0"/>
    <n v="0"/>
    <n v="129.88108108108108"/>
    <n v="127.72709163346613"/>
    <n v="28833.599999999999"/>
    <n v="32059.5"/>
    <n v="552"/>
    <n v="579"/>
    <n v="552"/>
    <n v="579"/>
    <n v="4.6769927536231881"/>
    <n v="4.6417962003454232"/>
    <n v="2581.6999999999998"/>
    <n v="2687.6"/>
    <n v="121.76195652173914"/>
    <n v="121.09136442141623"/>
    <n v="67212.600000000006"/>
    <n v="70111.899999999994"/>
    <n v="572"/>
    <n v="563"/>
    <n v="572"/>
    <n v="563"/>
    <n v="278"/>
    <n v="325"/>
    <n v="278"/>
    <n v="325"/>
    <m/>
    <m/>
    <n v="0"/>
    <n v="0"/>
    <n v="850"/>
    <n v="888"/>
    <n v="850"/>
    <n v="888"/>
    <n v="3.3"/>
    <n v="3.2"/>
    <n v="1887.6"/>
    <n v="1801.6000000000001"/>
    <n v="3.4"/>
    <n v="3.6"/>
    <n v="945.19999999999993"/>
    <n v="1170"/>
    <m/>
    <m/>
    <n v="0"/>
    <n v="0"/>
    <n v="3.3327058823529407"/>
    <n v="3.346396396396397"/>
    <n v="2832.7999999999997"/>
    <n v="2971.6000000000004"/>
    <n v="78.5"/>
    <n v="77.2"/>
    <n v="44902"/>
    <n v="43463.6"/>
    <n v="58.3"/>
    <n v="59"/>
    <n v="16207.4"/>
    <n v="19175"/>
    <m/>
    <m/>
    <n v="0"/>
    <n v="0"/>
    <n v="71.893411764705888"/>
    <n v="70.538963963963965"/>
    <n v="61109.400000000009"/>
    <n v="62638.6"/>
    <n v="78"/>
    <n v="90"/>
    <n v="78"/>
    <n v="90"/>
    <n v="2.9"/>
    <n v="3.2"/>
    <n v="226.2"/>
    <n v="288"/>
    <n v="47.3"/>
    <n v="42.5"/>
    <n v="3689.3999999999996"/>
    <n v="3825"/>
    <n v="1093"/>
    <n v="1111"/>
    <n v="1093"/>
    <n v="1111"/>
    <n v="4301.2000000000007"/>
    <n v="4331.8"/>
    <n v="108285.1"/>
    <n v="109973.4"/>
    <n v="309"/>
    <n v="356"/>
    <n v="309"/>
    <n v="356"/>
    <n v="1113.3"/>
    <n v="1327.4"/>
    <n v="20036.900000000001"/>
    <n v="22777.1"/>
    <n v="1402"/>
    <n v="1467"/>
    <n v="1402"/>
    <n v="1467"/>
    <n v="5414.5000000000009"/>
    <n v="5659.2000000000007"/>
    <n v="128322"/>
    <n v="132750.5"/>
    <n v="0"/>
    <n v="0"/>
    <n v="0"/>
    <n v="0"/>
    <s v=""/>
    <s v=""/>
    <s v=""/>
    <s v=""/>
    <n v="5640.7"/>
    <n v="5947.2000000000007"/>
    <n v="132011.40000000002"/>
    <n v="136575.5"/>
  </r>
  <r>
    <x v="13"/>
    <s v="Texas A &amp; M University - Central Texas"/>
    <m/>
    <n v="483036"/>
    <x v="4"/>
    <n v="583"/>
    <n v="583"/>
    <n v="0"/>
    <n v="2"/>
    <n v="583"/>
    <n v="581"/>
    <m/>
    <m/>
    <n v="583"/>
    <n v="581"/>
    <n v="583"/>
    <n v="581"/>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n v="0"/>
    <n v="0"/>
    <n v="0"/>
    <n v="0"/>
    <n v="114"/>
    <n v="118"/>
    <n v="114"/>
    <n v="118"/>
    <n v="430"/>
    <n v="430"/>
    <n v="430"/>
    <n v="430"/>
    <m/>
    <m/>
    <n v="0"/>
    <n v="0"/>
    <n v="544"/>
    <n v="548"/>
    <n v="544"/>
    <n v="548"/>
    <n v="2.4"/>
    <n v="2.4"/>
    <n v="273.59999999999997"/>
    <n v="283.2"/>
    <n v="2.9"/>
    <n v="2.9"/>
    <n v="1247"/>
    <n v="1247"/>
    <m/>
    <m/>
    <n v="0"/>
    <n v="0"/>
    <n v="2.7952205882352938"/>
    <n v="2.7923357664233577"/>
    <n v="1520.6"/>
    <n v="1530.2"/>
    <n v="56.9"/>
    <n v="56.6"/>
    <n v="6486.5999999999995"/>
    <n v="6678.8"/>
    <n v="53.2"/>
    <n v="53.4"/>
    <n v="22876"/>
    <n v="22962"/>
    <m/>
    <m/>
    <n v="0"/>
    <n v="0"/>
    <n v="53.975367647058818"/>
    <n v="54.089051094890507"/>
    <n v="29362.6"/>
    <n v="29640.799999999999"/>
    <n v="39"/>
    <n v="33"/>
    <n v="39"/>
    <n v="33"/>
    <n v="3.8"/>
    <n v="3.7"/>
    <n v="148.19999999999999"/>
    <n v="122.10000000000001"/>
    <n v="42"/>
    <n v="24.5"/>
    <n v="1638"/>
    <n v="808.5"/>
    <n v="114"/>
    <n v="118"/>
    <n v="114"/>
    <n v="118"/>
    <n v="273.59999999999997"/>
    <n v="283.2"/>
    <n v="6486.5999999999995"/>
    <n v="6678.8"/>
    <n v="430"/>
    <n v="430"/>
    <n v="430"/>
    <n v="430"/>
    <n v="1247"/>
    <n v="1247"/>
    <n v="22876"/>
    <n v="22962"/>
    <n v="544"/>
    <n v="548"/>
    <n v="544"/>
    <n v="548"/>
    <n v="1520.6"/>
    <n v="1530.2"/>
    <n v="29362.6"/>
    <n v="29640.799999999999"/>
    <n v="0"/>
    <n v="0"/>
    <n v="0"/>
    <n v="0"/>
    <s v=""/>
    <s v=""/>
    <s v=""/>
    <s v=""/>
    <n v="1668.8"/>
    <n v="1652.3"/>
    <n v="31000.6"/>
    <n v="30449.3"/>
  </r>
  <r>
    <x v="13"/>
    <s v="Texas A&amp;M -Texarkana"/>
    <m/>
    <n v="224545"/>
    <x v="4"/>
    <n v="335"/>
    <n v="356"/>
    <n v="0"/>
    <n v="0"/>
    <n v="335"/>
    <n v="356"/>
    <m/>
    <m/>
    <n v="335"/>
    <n v="356"/>
    <n v="335"/>
    <n v="356"/>
    <n v="32"/>
    <n v="38"/>
    <n v="32"/>
    <n v="38"/>
    <n v="0"/>
    <n v="1"/>
    <n v="0"/>
    <n v="1"/>
    <m/>
    <m/>
    <n v="0"/>
    <n v="0"/>
    <n v="32"/>
    <n v="39"/>
    <n v="32"/>
    <n v="39"/>
    <n v="4.3"/>
    <n v="4.2"/>
    <n v="137.6"/>
    <n v="159.6"/>
    <n v="0"/>
    <n v="4"/>
    <n v="0"/>
    <n v="4"/>
    <m/>
    <m/>
    <n v="0"/>
    <n v="0"/>
    <n v="4.3"/>
    <n v="4.1948717948717951"/>
    <n v="137.6"/>
    <n v="163.6"/>
    <n v="108.3"/>
    <n v="113.5"/>
    <n v="3465.6"/>
    <n v="4313"/>
    <n v="0"/>
    <n v="138"/>
    <n v="0"/>
    <n v="138"/>
    <m/>
    <m/>
    <n v="0"/>
    <n v="0"/>
    <n v="108.3"/>
    <n v="114.12820512820512"/>
    <n v="3465.6"/>
    <n v="4451"/>
    <n v="17"/>
    <n v="26"/>
    <n v="17"/>
    <n v="26"/>
    <n v="0"/>
    <n v="0"/>
    <n v="0"/>
    <n v="0"/>
    <m/>
    <m/>
    <n v="0"/>
    <n v="0"/>
    <n v="17"/>
    <n v="26"/>
    <n v="17"/>
    <n v="26"/>
    <n v="4.3"/>
    <n v="4.7"/>
    <n v="73.099999999999994"/>
    <n v="122.2"/>
    <n v="0"/>
    <n v="0"/>
    <n v="0"/>
    <n v="0"/>
    <m/>
    <m/>
    <n v="0"/>
    <n v="0"/>
    <n v="4.3"/>
    <n v="4.7"/>
    <n v="73.099999999999994"/>
    <n v="122.2"/>
    <n v="123.9"/>
    <n v="121.8"/>
    <n v="2106.3000000000002"/>
    <n v="3166.7999999999997"/>
    <n v="0"/>
    <n v="0"/>
    <n v="0"/>
    <n v="0"/>
    <m/>
    <m/>
    <n v="0"/>
    <n v="0"/>
    <n v="123.9"/>
    <n v="121.79999999999998"/>
    <n v="2106.3000000000002"/>
    <n v="3166.7999999999997"/>
    <n v="49"/>
    <n v="65"/>
    <n v="49"/>
    <n v="65"/>
    <n v="4.3"/>
    <n v="4.3969230769230769"/>
    <n v="210.7"/>
    <n v="285.8"/>
    <n v="113.71224489795918"/>
    <n v="117.19692307692307"/>
    <n v="5571.9"/>
    <n v="7617.7999999999993"/>
    <n v="155"/>
    <n v="143"/>
    <n v="155"/>
    <n v="143"/>
    <n v="100"/>
    <n v="108"/>
    <n v="100"/>
    <n v="108"/>
    <m/>
    <m/>
    <n v="0"/>
    <n v="0"/>
    <n v="255"/>
    <n v="251"/>
    <n v="255"/>
    <n v="251"/>
    <n v="3"/>
    <n v="2.9"/>
    <n v="465"/>
    <n v="414.7"/>
    <n v="3.2"/>
    <n v="3.8"/>
    <n v="320"/>
    <n v="410.4"/>
    <m/>
    <m/>
    <n v="0"/>
    <n v="0"/>
    <n v="3.0784313725490198"/>
    <n v="3.2872509960159357"/>
    <n v="785"/>
    <n v="825.09999999999991"/>
    <n v="72.5"/>
    <n v="67.8"/>
    <n v="11237.5"/>
    <n v="9695.4"/>
    <n v="55.9"/>
    <n v="56.1"/>
    <n v="5590"/>
    <n v="6058.8"/>
    <m/>
    <m/>
    <n v="0"/>
    <n v="0"/>
    <n v="65.990196078431367"/>
    <n v="62.765737051792833"/>
    <n v="16827.5"/>
    <n v="15754.2"/>
    <n v="31"/>
    <n v="40"/>
    <n v="31"/>
    <n v="40"/>
    <n v="2.5"/>
    <n v="3.8"/>
    <n v="77.5"/>
    <n v="152"/>
    <n v="38"/>
    <n v="52.1"/>
    <n v="1178"/>
    <n v="2084"/>
    <n v="204"/>
    <n v="207"/>
    <n v="204"/>
    <n v="207"/>
    <n v="675.7"/>
    <n v="696.5"/>
    <n v="16809.400000000001"/>
    <n v="17175.199999999997"/>
    <n v="100"/>
    <n v="109"/>
    <n v="100"/>
    <n v="109"/>
    <n v="320"/>
    <n v="414.4"/>
    <n v="5590"/>
    <n v="6196.8"/>
    <n v="304"/>
    <n v="316"/>
    <n v="304"/>
    <n v="316"/>
    <n v="995.7"/>
    <n v="1110.9000000000001"/>
    <n v="22399.4"/>
    <n v="23371.999999999996"/>
    <n v="0"/>
    <n v="0"/>
    <n v="0"/>
    <n v="0"/>
    <s v=""/>
    <s v=""/>
    <s v=""/>
    <s v=""/>
    <n v="1073.2"/>
    <n v="1262.8999999999999"/>
    <n v="23577.4"/>
    <n v="25456"/>
  </r>
  <r>
    <x v="13"/>
    <s v="University of Houston-Victoria"/>
    <m/>
    <n v="225502"/>
    <x v="4"/>
    <n v="629"/>
    <n v="629"/>
    <n v="1"/>
    <n v="0"/>
    <n v="628"/>
    <n v="629"/>
    <m/>
    <m/>
    <n v="628"/>
    <n v="629"/>
    <n v="628"/>
    <n v="629"/>
    <n v="12"/>
    <n v="17"/>
    <n v="12"/>
    <n v="17"/>
    <n v="0"/>
    <n v="0"/>
    <n v="0"/>
    <n v="0"/>
    <m/>
    <m/>
    <n v="0"/>
    <n v="0"/>
    <n v="12"/>
    <n v="17"/>
    <n v="12"/>
    <n v="17"/>
    <n v="4.5999999999999996"/>
    <n v="4.3"/>
    <n v="55.199999999999996"/>
    <n v="73.099999999999994"/>
    <n v="0"/>
    <n v="0"/>
    <n v="0"/>
    <n v="0"/>
    <m/>
    <m/>
    <n v="0"/>
    <n v="0"/>
    <n v="4.5999999999999996"/>
    <n v="4.3"/>
    <n v="55.199999999999996"/>
    <n v="73.099999999999994"/>
    <n v="117.5"/>
    <n v="120.6"/>
    <n v="1410"/>
    <n v="2050.1999999999998"/>
    <n v="0"/>
    <n v="0"/>
    <n v="0"/>
    <n v="0"/>
    <m/>
    <m/>
    <n v="0"/>
    <n v="0"/>
    <n v="117.5"/>
    <n v="120.6"/>
    <n v="1410"/>
    <n v="2050.1999999999998"/>
    <n v="22"/>
    <n v="41"/>
    <n v="22"/>
    <n v="41"/>
    <n v="0"/>
    <n v="1"/>
    <n v="0"/>
    <n v="1"/>
    <m/>
    <m/>
    <n v="0"/>
    <n v="0"/>
    <n v="22"/>
    <n v="42"/>
    <n v="22"/>
    <n v="42"/>
    <n v="4.7"/>
    <n v="4.7"/>
    <n v="103.4"/>
    <n v="192.70000000000002"/>
    <n v="0"/>
    <n v="7"/>
    <n v="0"/>
    <n v="7"/>
    <m/>
    <m/>
    <n v="0"/>
    <n v="0"/>
    <n v="4.7"/>
    <n v="4.7547619047619047"/>
    <n v="103.4"/>
    <n v="199.7"/>
    <n v="127.4"/>
    <n v="126.6"/>
    <n v="2802.8"/>
    <n v="5190.5999999999995"/>
    <n v="0"/>
    <n v="117"/>
    <n v="0"/>
    <n v="117"/>
    <m/>
    <m/>
    <n v="0"/>
    <n v="0"/>
    <n v="127.4"/>
    <n v="126.37142857142855"/>
    <n v="2802.8"/>
    <n v="5307.5999999999995"/>
    <n v="34"/>
    <n v="59"/>
    <n v="34"/>
    <n v="59"/>
    <n v="4.6647058823529406"/>
    <n v="4.6237288135593211"/>
    <n v="158.59999999999997"/>
    <n v="272.79999999999995"/>
    <n v="123.90588235294118"/>
    <n v="124.70847457627117"/>
    <n v="4212.8"/>
    <n v="7357.7999999999993"/>
    <n v="222"/>
    <n v="213"/>
    <n v="222"/>
    <n v="213"/>
    <n v="294"/>
    <n v="285"/>
    <n v="294"/>
    <n v="285"/>
    <m/>
    <m/>
    <n v="0"/>
    <n v="0"/>
    <n v="516"/>
    <n v="498"/>
    <n v="516"/>
    <n v="498"/>
    <n v="3.1"/>
    <n v="3.3"/>
    <n v="688.2"/>
    <n v="702.9"/>
    <n v="3.4"/>
    <n v="3.7"/>
    <n v="999.6"/>
    <n v="1054.5"/>
    <m/>
    <m/>
    <n v="0"/>
    <n v="0"/>
    <n v="3.2709302325581397"/>
    <n v="3.5289156626506024"/>
    <n v="1687.8000000000002"/>
    <n v="1757.4"/>
    <n v="70"/>
    <n v="73.400000000000006"/>
    <n v="15540"/>
    <n v="15634.2"/>
    <n v="61.8"/>
    <n v="63"/>
    <n v="18169.2"/>
    <n v="17955"/>
    <m/>
    <m/>
    <n v="0"/>
    <n v="0"/>
    <n v="65.327906976744174"/>
    <n v="67.448192771084337"/>
    <n v="33709.199999999997"/>
    <n v="33589.199999999997"/>
    <n v="78"/>
    <n v="72"/>
    <n v="78"/>
    <n v="72"/>
    <n v="3.7"/>
    <n v="3.6"/>
    <n v="288.60000000000002"/>
    <n v="259.2"/>
    <n v="57.3"/>
    <n v="59.6"/>
    <n v="4469.3999999999996"/>
    <n v="4291.2"/>
    <n v="256"/>
    <n v="271"/>
    <n v="256"/>
    <n v="271"/>
    <n v="846.80000000000007"/>
    <n v="968.7"/>
    <n v="19752.8"/>
    <n v="22875"/>
    <n v="294"/>
    <n v="286"/>
    <n v="294"/>
    <n v="286"/>
    <n v="999.6"/>
    <n v="1061.5"/>
    <n v="18169.2"/>
    <n v="18072"/>
    <n v="550"/>
    <n v="557"/>
    <n v="550"/>
    <n v="557"/>
    <n v="1846.4"/>
    <n v="2030.2"/>
    <n v="37922"/>
    <n v="40947"/>
    <n v="0"/>
    <n v="0"/>
    <n v="0"/>
    <n v="0"/>
    <s v=""/>
    <s v=""/>
    <s v=""/>
    <s v=""/>
    <n v="2135"/>
    <n v="2289.4"/>
    <n v="42391.4"/>
    <n v="45238.2"/>
  </r>
  <r>
    <x v="13"/>
    <s v="Sul Ross State University-Rio Grande College"/>
    <s v="Met the criteria for Four-Year 6 in 2017-18."/>
    <s v="228501B"/>
    <x v="5"/>
    <n v="175"/>
    <n v="171"/>
    <n v="3"/>
    <n v="1"/>
    <n v="172"/>
    <n v="170"/>
    <m/>
    <m/>
    <n v="172"/>
    <n v="170"/>
    <n v="172"/>
    <n v="170"/>
    <n v="0"/>
    <n v="0"/>
    <n v="0"/>
    <n v="0"/>
    <n v="0"/>
    <n v="0"/>
    <n v="0"/>
    <n v="0"/>
    <m/>
    <m/>
    <n v="0"/>
    <n v="0"/>
    <n v="0"/>
    <n v="0"/>
    <n v="0"/>
    <n v="0"/>
    <n v="0"/>
    <n v="0"/>
    <n v="0"/>
    <n v="0"/>
    <n v="0"/>
    <n v="0"/>
    <n v="0"/>
    <n v="0"/>
    <m/>
    <m/>
    <n v="0"/>
    <n v="0"/>
    <n v="0"/>
    <n v="0"/>
    <n v="0"/>
    <n v="0"/>
    <n v="0"/>
    <n v="0"/>
    <n v="0"/>
    <n v="0"/>
    <n v="0"/>
    <n v="0"/>
    <n v="0"/>
    <n v="0"/>
    <m/>
    <m/>
    <n v="0"/>
    <n v="0"/>
    <n v="0"/>
    <n v="0"/>
    <n v="0"/>
    <n v="0"/>
    <n v="0"/>
    <n v="0"/>
    <n v="0"/>
    <n v="0"/>
    <n v="0"/>
    <n v="1"/>
    <n v="0"/>
    <n v="1"/>
    <m/>
    <m/>
    <n v="0"/>
    <n v="0"/>
    <n v="0"/>
    <n v="1"/>
    <n v="0"/>
    <n v="1"/>
    <n v="0"/>
    <n v="0"/>
    <n v="0"/>
    <n v="0"/>
    <n v="0"/>
    <n v="5"/>
    <n v="0"/>
    <n v="5"/>
    <m/>
    <m/>
    <n v="0"/>
    <n v="0"/>
    <n v="0"/>
    <n v="5"/>
    <n v="0"/>
    <n v="5"/>
    <n v="0"/>
    <n v="0"/>
    <n v="0"/>
    <n v="0"/>
    <n v="0"/>
    <n v="51"/>
    <n v="0"/>
    <n v="51"/>
    <m/>
    <m/>
    <n v="0"/>
    <n v="0"/>
    <n v="0"/>
    <n v="51"/>
    <n v="0"/>
    <n v="51"/>
    <n v="0"/>
    <n v="1"/>
    <n v="0"/>
    <n v="1"/>
    <n v="0"/>
    <n v="5"/>
    <n v="0"/>
    <n v="5"/>
    <n v="0"/>
    <n v="51"/>
    <n v="0"/>
    <n v="51"/>
    <n v="50"/>
    <n v="43"/>
    <n v="50"/>
    <n v="43"/>
    <n v="104"/>
    <n v="114"/>
    <n v="104"/>
    <n v="114"/>
    <m/>
    <m/>
    <n v="0"/>
    <n v="0"/>
    <n v="154"/>
    <n v="157"/>
    <n v="154"/>
    <n v="157"/>
    <n v="3.3"/>
    <n v="3.4"/>
    <n v="165"/>
    <n v="146.19999999999999"/>
    <n v="3.8"/>
    <n v="4"/>
    <n v="395.2"/>
    <n v="456"/>
    <m/>
    <m/>
    <n v="0"/>
    <n v="0"/>
    <n v="3.6376623376623378"/>
    <n v="3.8356687898089175"/>
    <n v="560.20000000000005"/>
    <n v="602.20000000000005"/>
    <n v="65.7"/>
    <n v="67.599999999999994"/>
    <n v="3285"/>
    <n v="2906.7999999999997"/>
    <n v="61.6"/>
    <n v="61.1"/>
    <n v="6406.4000000000005"/>
    <n v="6965.4000000000005"/>
    <m/>
    <m/>
    <n v="0"/>
    <n v="0"/>
    <n v="62.93116883116884"/>
    <n v="62.880254777070071"/>
    <n v="9691.4000000000015"/>
    <n v="9872.2000000000007"/>
    <n v="18"/>
    <n v="12"/>
    <n v="18"/>
    <n v="12"/>
    <n v="6.5"/>
    <n v="7.4"/>
    <n v="117"/>
    <n v="88.800000000000011"/>
    <n v="55.1"/>
    <n v="68"/>
    <n v="991.80000000000007"/>
    <n v="816"/>
    <n v="50"/>
    <n v="43"/>
    <n v="50"/>
    <n v="43"/>
    <n v="165"/>
    <n v="146.19999999999999"/>
    <n v="3285"/>
    <n v="2906.7999999999997"/>
    <n v="104"/>
    <n v="115"/>
    <n v="104"/>
    <n v="115"/>
    <n v="395.2"/>
    <n v="461"/>
    <n v="6406.4000000000005"/>
    <n v="7016.4000000000005"/>
    <n v="154"/>
    <n v="158"/>
    <n v="154"/>
    <n v="158"/>
    <n v="560.20000000000005"/>
    <n v="607.20000000000005"/>
    <n v="9691.4000000000015"/>
    <n v="9923.2000000000007"/>
    <n v="0"/>
    <n v="0"/>
    <n v="0"/>
    <n v="0"/>
    <s v=""/>
    <s v=""/>
    <s v=""/>
    <s v=""/>
    <n v="677.2"/>
    <n v="696"/>
    <n v="10683.2"/>
    <n v="10739.2"/>
  </r>
  <r>
    <x v="13"/>
    <s v="Texas A &amp; M University - San Antonio"/>
    <m/>
    <n v="870501"/>
    <x v="5"/>
    <n v="1040"/>
    <n v="1125"/>
    <n v="4"/>
    <n v="3"/>
    <n v="1036"/>
    <n v="1122"/>
    <m/>
    <m/>
    <n v="1036"/>
    <n v="1122"/>
    <n v="1036"/>
    <n v="1122"/>
    <n v="0"/>
    <n v="0"/>
    <n v="0"/>
    <n v="0"/>
    <n v="0"/>
    <n v="0"/>
    <n v="0"/>
    <n v="0"/>
    <m/>
    <m/>
    <n v="0"/>
    <n v="0"/>
    <n v="0"/>
    <n v="0"/>
    <n v="0"/>
    <n v="0"/>
    <n v="0"/>
    <n v="0"/>
    <n v="0"/>
    <n v="0"/>
    <n v="0"/>
    <n v="0"/>
    <n v="0"/>
    <n v="0"/>
    <m/>
    <m/>
    <n v="0"/>
    <n v="0"/>
    <n v="0"/>
    <n v="0"/>
    <n v="0"/>
    <n v="0"/>
    <n v="0"/>
    <n v="0"/>
    <n v="0"/>
    <n v="0"/>
    <n v="0"/>
    <n v="0"/>
    <n v="0"/>
    <n v="0"/>
    <m/>
    <m/>
    <n v="0"/>
    <n v="0"/>
    <n v="0"/>
    <n v="0"/>
    <n v="0"/>
    <n v="0"/>
    <n v="0"/>
    <n v="0"/>
    <n v="0"/>
    <n v="0"/>
    <n v="1"/>
    <n v="0"/>
    <n v="1"/>
    <n v="0"/>
    <m/>
    <m/>
    <n v="0"/>
    <n v="0"/>
    <n v="1"/>
    <n v="0"/>
    <n v="1"/>
    <n v="0"/>
    <n v="0"/>
    <n v="0"/>
    <n v="0"/>
    <n v="0"/>
    <n v="3"/>
    <n v="0"/>
    <n v="3"/>
    <n v="0"/>
    <m/>
    <m/>
    <n v="0"/>
    <n v="0"/>
    <n v="3"/>
    <n v="0"/>
    <n v="3"/>
    <n v="0"/>
    <n v="0"/>
    <n v="0"/>
    <n v="0"/>
    <n v="0"/>
    <n v="68"/>
    <n v="0"/>
    <n v="68"/>
    <n v="0"/>
    <m/>
    <m/>
    <n v="0"/>
    <n v="0"/>
    <n v="68"/>
    <n v="0"/>
    <n v="68"/>
    <n v="0"/>
    <n v="1"/>
    <n v="0"/>
    <n v="1"/>
    <n v="0"/>
    <n v="3"/>
    <n v="0"/>
    <n v="3"/>
    <n v="0"/>
    <n v="68"/>
    <n v="0"/>
    <n v="68"/>
    <n v="0"/>
    <n v="507"/>
    <n v="528"/>
    <n v="507"/>
    <n v="528"/>
    <n v="501"/>
    <n v="571"/>
    <n v="501"/>
    <n v="571"/>
    <m/>
    <m/>
    <n v="0"/>
    <n v="0"/>
    <n v="1008"/>
    <n v="1099"/>
    <n v="1008"/>
    <n v="1099"/>
    <n v="2.7"/>
    <n v="2.7"/>
    <n v="1368.9"/>
    <n v="1425.6000000000001"/>
    <n v="3.1"/>
    <n v="3.1"/>
    <n v="1553.1000000000001"/>
    <n v="1770.1000000000001"/>
    <m/>
    <m/>
    <n v="0"/>
    <n v="0"/>
    <n v="2.8988095238095237"/>
    <n v="2.9078252957233852"/>
    <n v="2922"/>
    <n v="3195.7000000000003"/>
    <n v="58.4"/>
    <n v="59"/>
    <n v="29608.799999999999"/>
    <n v="31152"/>
    <n v="54.5"/>
    <n v="54.5"/>
    <n v="27304.5"/>
    <n v="31119.5"/>
    <m/>
    <m/>
    <n v="0"/>
    <n v="0"/>
    <n v="56.461607142857147"/>
    <n v="56.661965423111923"/>
    <n v="56913.3"/>
    <n v="62271.5"/>
    <n v="27"/>
    <n v="23"/>
    <n v="27"/>
    <n v="23"/>
    <n v="4.9000000000000004"/>
    <n v="3.1"/>
    <n v="132.30000000000001"/>
    <n v="71.3"/>
    <n v="43.2"/>
    <n v="30"/>
    <n v="1166.4000000000001"/>
    <n v="690"/>
    <n v="507"/>
    <n v="528"/>
    <n v="507"/>
    <n v="528"/>
    <n v="1368.9"/>
    <n v="1425.6000000000001"/>
    <n v="29608.799999999999"/>
    <n v="31152"/>
    <n v="502"/>
    <n v="571"/>
    <n v="502"/>
    <n v="571"/>
    <n v="1556.1000000000001"/>
    <n v="1770.1000000000001"/>
    <n v="27372.5"/>
    <n v="31119.5"/>
    <n v="1009"/>
    <n v="1099"/>
    <n v="1009"/>
    <n v="1099"/>
    <n v="2925"/>
    <n v="3195.7000000000003"/>
    <n v="56981.3"/>
    <n v="62271.5"/>
    <n v="0"/>
    <n v="0"/>
    <n v="0"/>
    <n v="0"/>
    <s v=""/>
    <s v=""/>
    <s v=""/>
    <s v=""/>
    <n v="3057.3"/>
    <n v="3267.0000000000005"/>
    <n v="58147.700000000004"/>
    <n v="62961.5"/>
  </r>
  <r>
    <x v="13"/>
    <s v="University of Houston-Downtown"/>
    <s v="Met the criteria for Four-Year 4 in 2017-18."/>
    <n v="225432"/>
    <x v="5"/>
    <n v="2654"/>
    <n v="2801"/>
    <n v="8"/>
    <n v="4"/>
    <n v="2646"/>
    <n v="2797"/>
    <m/>
    <m/>
    <n v="2646"/>
    <n v="2797"/>
    <n v="2646"/>
    <n v="2797"/>
    <n v="48"/>
    <n v="83"/>
    <n v="48"/>
    <n v="83"/>
    <n v="7"/>
    <n v="10"/>
    <n v="7"/>
    <n v="10"/>
    <m/>
    <m/>
    <n v="0"/>
    <n v="0"/>
    <n v="55"/>
    <n v="93"/>
    <n v="55"/>
    <n v="93"/>
    <n v="5.0999999999999996"/>
    <n v="5.0999999999999996"/>
    <n v="244.79999999999998"/>
    <n v="423.29999999999995"/>
    <n v="6"/>
    <n v="6.1"/>
    <n v="42"/>
    <n v="61"/>
    <m/>
    <m/>
    <n v="0"/>
    <n v="0"/>
    <n v="5.2145454545454539"/>
    <n v="5.2075268817204297"/>
    <n v="286.79999999999995"/>
    <n v="484.29999999999995"/>
    <n v="123.1"/>
    <n v="122.7"/>
    <n v="5908.7999999999993"/>
    <n v="10184.1"/>
    <n v="147.4"/>
    <n v="131.30000000000001"/>
    <n v="1031.8"/>
    <n v="1313"/>
    <m/>
    <m/>
    <n v="0"/>
    <n v="0"/>
    <n v="126.19272727272727"/>
    <n v="123.6247311827957"/>
    <n v="6940.5999999999995"/>
    <n v="11497.1"/>
    <n v="201"/>
    <n v="213"/>
    <n v="201"/>
    <n v="213"/>
    <n v="44"/>
    <n v="45"/>
    <n v="44"/>
    <n v="45"/>
    <m/>
    <m/>
    <n v="0"/>
    <n v="0"/>
    <n v="245"/>
    <n v="258"/>
    <n v="245"/>
    <n v="258"/>
    <n v="6"/>
    <n v="5.6"/>
    <n v="1206"/>
    <n v="1192.8"/>
    <n v="6.6"/>
    <n v="6.7"/>
    <n v="290.39999999999998"/>
    <n v="301.5"/>
    <m/>
    <m/>
    <n v="0"/>
    <n v="0"/>
    <n v="6.1077551020408167"/>
    <n v="5.7918604651162786"/>
    <n v="1496.4"/>
    <n v="1494.3"/>
    <n v="136.6"/>
    <n v="137.5"/>
    <n v="27456.6"/>
    <n v="29287.5"/>
    <n v="138.69999999999999"/>
    <n v="145"/>
    <n v="6102.7999999999993"/>
    <n v="6525"/>
    <m/>
    <m/>
    <n v="0"/>
    <n v="0"/>
    <n v="136.97714285714284"/>
    <n v="138.80813953488371"/>
    <n v="33559.399999999994"/>
    <n v="35812.5"/>
    <n v="300"/>
    <n v="351"/>
    <n v="300"/>
    <n v="351"/>
    <n v="5.944"/>
    <n v="5.6370370370370368"/>
    <n v="1783.2"/>
    <n v="1978.6"/>
    <n v="134.99999999999997"/>
    <n v="134.78518518518518"/>
    <n v="40499.999999999993"/>
    <n v="47309.599999999999"/>
    <n v="974"/>
    <n v="1018"/>
    <n v="974"/>
    <n v="1018"/>
    <n v="1206"/>
    <n v="1236"/>
    <n v="1206"/>
    <n v="1236"/>
    <m/>
    <m/>
    <n v="0"/>
    <n v="0"/>
    <n v="2180"/>
    <n v="2254"/>
    <n v="2180"/>
    <n v="2254"/>
    <n v="3.4"/>
    <n v="3.6"/>
    <n v="3311.6"/>
    <n v="3664.8"/>
    <n v="3.7"/>
    <n v="3.7"/>
    <n v="4462.2"/>
    <n v="4573.2"/>
    <m/>
    <m/>
    <n v="0"/>
    <n v="0"/>
    <n v="3.5659633027522935"/>
    <n v="3.6548358473824312"/>
    <n v="7773.7999999999993"/>
    <n v="8238"/>
    <n v="74.900000000000006"/>
    <n v="79.900000000000006"/>
    <n v="72952.600000000006"/>
    <n v="81338.200000000012"/>
    <n v="67.900000000000006"/>
    <n v="68.2"/>
    <n v="81887.400000000009"/>
    <n v="84295.2"/>
    <m/>
    <m/>
    <n v="0"/>
    <n v="0"/>
    <n v="71.027522935779814"/>
    <n v="73.484205856255556"/>
    <n v="154840"/>
    <n v="165633.40000000002"/>
    <n v="166"/>
    <n v="192"/>
    <n v="166"/>
    <n v="192"/>
    <n v="6.5"/>
    <n v="6.2"/>
    <n v="1079"/>
    <n v="1190.4000000000001"/>
    <n v="78.099999999999994"/>
    <n v="69.900000000000006"/>
    <n v="12964.599999999999"/>
    <n v="13420.800000000001"/>
    <n v="1223"/>
    <n v="1314"/>
    <n v="1223"/>
    <n v="1314"/>
    <n v="4762.3999999999996"/>
    <n v="5280.9"/>
    <n v="106318"/>
    <n v="120809.80000000002"/>
    <n v="1257"/>
    <n v="1291"/>
    <n v="1257"/>
    <n v="1291"/>
    <n v="4794.5999999999995"/>
    <n v="4935.7"/>
    <n v="89022.000000000015"/>
    <n v="92133.2"/>
    <n v="2480"/>
    <n v="2605"/>
    <n v="2480"/>
    <n v="2605"/>
    <n v="9557"/>
    <n v="10216.599999999999"/>
    <n v="195340"/>
    <n v="212943"/>
    <n v="0"/>
    <n v="0"/>
    <n v="0"/>
    <n v="0"/>
    <s v=""/>
    <s v=""/>
    <s v=""/>
    <s v=""/>
    <n v="10636"/>
    <n v="11407"/>
    <n v="208304.6"/>
    <n v="226363.80000000002"/>
  </r>
  <r>
    <x v="13"/>
    <s v="Texas A&amp;M University at Galveston"/>
    <m/>
    <n v="228714"/>
    <x v="5"/>
    <n v="413"/>
    <n v="414"/>
    <n v="11"/>
    <n v="11"/>
    <n v="402"/>
    <n v="403"/>
    <m/>
    <m/>
    <n v="402"/>
    <n v="403"/>
    <n v="402"/>
    <n v="403"/>
    <n v="76"/>
    <n v="66"/>
    <n v="76"/>
    <n v="66"/>
    <n v="12"/>
    <n v="9"/>
    <n v="12"/>
    <n v="9"/>
    <m/>
    <m/>
    <n v="0"/>
    <n v="0"/>
    <n v="88"/>
    <n v="75"/>
    <n v="88"/>
    <n v="75"/>
    <n v="4.4000000000000004"/>
    <n v="4.2"/>
    <n v="334.40000000000003"/>
    <n v="277.2"/>
    <n v="4.0999999999999996"/>
    <n v="4.7"/>
    <n v="49.199999999999996"/>
    <n v="42.300000000000004"/>
    <m/>
    <m/>
    <n v="0"/>
    <n v="0"/>
    <n v="4.3590909090909093"/>
    <n v="4.26"/>
    <n v="383.6"/>
    <n v="319.5"/>
    <n v="121.3"/>
    <n v="123.3"/>
    <n v="9218.7999999999993"/>
    <n v="8137.8"/>
    <n v="118"/>
    <n v="132.4"/>
    <n v="1416"/>
    <n v="1191.6000000000001"/>
    <m/>
    <m/>
    <n v="0"/>
    <n v="0"/>
    <n v="120.85"/>
    <n v="124.392"/>
    <n v="10634.8"/>
    <n v="9329.4"/>
    <n v="88"/>
    <n v="106"/>
    <n v="88"/>
    <n v="106"/>
    <n v="19"/>
    <n v="18"/>
    <n v="19"/>
    <n v="18"/>
    <m/>
    <m/>
    <n v="0"/>
    <n v="0"/>
    <n v="107"/>
    <n v="124"/>
    <n v="107"/>
    <n v="124"/>
    <n v="4.8"/>
    <n v="4.5"/>
    <n v="422.4"/>
    <n v="477"/>
    <n v="5"/>
    <n v="4.5999999999999996"/>
    <n v="95"/>
    <n v="82.8"/>
    <m/>
    <m/>
    <n v="0"/>
    <n v="0"/>
    <n v="4.8355140186915886"/>
    <n v="4.5145161290322573"/>
    <n v="517.4"/>
    <n v="559.79999999999995"/>
    <n v="134"/>
    <n v="129"/>
    <n v="11792"/>
    <n v="13674"/>
    <n v="139.9"/>
    <n v="134.69999999999999"/>
    <n v="2658.1"/>
    <n v="2424.6"/>
    <m/>
    <m/>
    <n v="0"/>
    <n v="0"/>
    <n v="135.04766355140188"/>
    <n v="129.82741935483872"/>
    <n v="14450.100000000002"/>
    <n v="16098.600000000002"/>
    <n v="195"/>
    <n v="199"/>
    <n v="195"/>
    <n v="199"/>
    <n v="4.6205128205128201"/>
    <n v="4.4185929648241205"/>
    <n v="900.99999999999989"/>
    <n v="879.3"/>
    <n v="128.64051282051284"/>
    <n v="127.77889447236181"/>
    <n v="25084.900000000005"/>
    <n v="25428"/>
    <n v="179"/>
    <n v="163"/>
    <n v="179"/>
    <n v="163"/>
    <n v="16"/>
    <n v="23"/>
    <n v="16"/>
    <n v="23"/>
    <m/>
    <m/>
    <n v="0"/>
    <n v="0"/>
    <n v="195"/>
    <n v="186"/>
    <n v="195"/>
    <n v="186"/>
    <n v="3.5"/>
    <n v="3.7"/>
    <n v="626.5"/>
    <n v="603.1"/>
    <n v="3.1"/>
    <n v="3.5"/>
    <n v="49.6"/>
    <n v="80.5"/>
    <m/>
    <m/>
    <n v="0"/>
    <n v="0"/>
    <n v="3.4671794871794872"/>
    <n v="3.6752688172043011"/>
    <n v="676.1"/>
    <n v="683.6"/>
    <n v="97"/>
    <n v="104.4"/>
    <n v="17363"/>
    <n v="17017.2"/>
    <n v="79.8"/>
    <n v="91.9"/>
    <n v="1276.8"/>
    <n v="2113.7000000000003"/>
    <m/>
    <m/>
    <n v="0"/>
    <n v="0"/>
    <n v="95.588717948717942"/>
    <n v="102.85430107526882"/>
    <n v="18639.8"/>
    <n v="19130.900000000001"/>
    <n v="12"/>
    <n v="18"/>
    <n v="12"/>
    <n v="18"/>
    <n v="4.2"/>
    <n v="2.7"/>
    <n v="50.400000000000006"/>
    <n v="48.6"/>
    <n v="59.5"/>
    <n v="39.299999999999997"/>
    <n v="714"/>
    <n v="707.4"/>
    <n v="343"/>
    <n v="335"/>
    <n v="343"/>
    <n v="335"/>
    <n v="1383.3"/>
    <n v="1357.3000000000002"/>
    <n v="38373.800000000003"/>
    <n v="38829"/>
    <n v="47"/>
    <n v="50"/>
    <n v="47"/>
    <n v="50"/>
    <n v="193.79999999999998"/>
    <n v="205.6"/>
    <n v="5350.9"/>
    <n v="5729.9"/>
    <n v="390"/>
    <n v="385"/>
    <n v="390"/>
    <n v="385"/>
    <n v="1577.1"/>
    <n v="1562.9"/>
    <n v="43724.700000000004"/>
    <n v="44558.9"/>
    <n v="0"/>
    <n v="0"/>
    <n v="0"/>
    <n v="0"/>
    <s v=""/>
    <s v=""/>
    <s v=""/>
    <s v=""/>
    <n v="1627.5"/>
    <n v="1611.5"/>
    <n v="44438.700000000004"/>
    <n v="45266.3"/>
  </r>
  <r>
    <x v="13"/>
    <s v="Brazosport College "/>
    <m/>
    <n v="223506"/>
    <x v="10"/>
    <n v="451"/>
    <n v="475"/>
    <n v="3"/>
    <n v="11"/>
    <n v="448"/>
    <n v="464"/>
    <m/>
    <m/>
    <n v="448"/>
    <n v="464"/>
    <n v="448"/>
    <n v="464"/>
    <n v="69"/>
    <n v="61"/>
    <n v="69"/>
    <n v="61"/>
    <n v="76"/>
    <n v="90"/>
    <n v="76"/>
    <n v="90"/>
    <m/>
    <m/>
    <n v="0"/>
    <n v="0"/>
    <n v="145"/>
    <n v="151"/>
    <n v="145"/>
    <n v="151"/>
    <n v="3.4"/>
    <n v="3.6"/>
    <n v="234.6"/>
    <n v="219.6"/>
    <n v="3.5"/>
    <n v="3.4"/>
    <n v="266"/>
    <n v="306"/>
    <m/>
    <m/>
    <n v="0"/>
    <n v="0"/>
    <n v="3.4524137931034486"/>
    <n v="3.4807947019867553"/>
    <n v="500.60000000000008"/>
    <n v="525.6"/>
    <n v="64.2"/>
    <n v="66.8"/>
    <n v="4429.8"/>
    <n v="4074.7999999999997"/>
    <n v="58.8"/>
    <n v="60.4"/>
    <n v="4468.8"/>
    <n v="5436"/>
    <m/>
    <m/>
    <n v="0"/>
    <n v="0"/>
    <n v="61.369655172413793"/>
    <n v="62.985430463576151"/>
    <n v="8898.6"/>
    <n v="9510.7999999999993"/>
    <n v="68"/>
    <n v="43"/>
    <n v="68"/>
    <n v="43"/>
    <n v="60"/>
    <n v="70"/>
    <n v="60"/>
    <n v="70"/>
    <m/>
    <m/>
    <n v="0"/>
    <n v="0"/>
    <n v="128"/>
    <n v="113"/>
    <n v="128"/>
    <n v="113"/>
    <n v="4.7"/>
    <n v="4.9000000000000004"/>
    <n v="319.60000000000002"/>
    <n v="210.70000000000002"/>
    <n v="5.5"/>
    <n v="4.7"/>
    <n v="330"/>
    <n v="329"/>
    <m/>
    <m/>
    <n v="0"/>
    <n v="0"/>
    <n v="5.0750000000000002"/>
    <n v="4.7761061946902661"/>
    <n v="649.6"/>
    <n v="539.70000000000005"/>
    <n v="83.5"/>
    <n v="87.3"/>
    <n v="5678"/>
    <n v="3753.9"/>
    <n v="91.3"/>
    <n v="83.3"/>
    <n v="5478"/>
    <n v="5831"/>
    <m/>
    <m/>
    <n v="0"/>
    <n v="0"/>
    <n v="87.15625"/>
    <n v="84.822123893805312"/>
    <n v="11156"/>
    <n v="9584.9"/>
    <n v="273"/>
    <n v="264"/>
    <n v="273"/>
    <n v="264"/>
    <n v="4.2131868131868133"/>
    <n v="4.0352272727272736"/>
    <n v="1150.2"/>
    <n v="1065.3000000000002"/>
    <n v="73.460073260073258"/>
    <n v="72.332196969696952"/>
    <n v="20054.599999999999"/>
    <n v="19095.699999999997"/>
    <n v="26"/>
    <n v="25"/>
    <n v="26"/>
    <n v="25"/>
    <n v="62"/>
    <n v="78"/>
    <n v="62"/>
    <n v="78"/>
    <m/>
    <m/>
    <n v="0"/>
    <n v="0"/>
    <n v="88"/>
    <n v="103"/>
    <n v="88"/>
    <n v="103"/>
    <n v="3.6"/>
    <n v="3.8"/>
    <n v="93.600000000000009"/>
    <n v="95"/>
    <n v="4"/>
    <n v="3.9"/>
    <n v="248"/>
    <n v="304.2"/>
    <m/>
    <m/>
    <n v="0"/>
    <n v="0"/>
    <n v="3.8818181818181823"/>
    <n v="3.8757281553398055"/>
    <n v="341.6"/>
    <n v="399.2"/>
    <n v="61.2"/>
    <n v="63.4"/>
    <n v="1591.2"/>
    <n v="1585"/>
    <n v="64.599999999999994"/>
    <n v="62.8"/>
    <n v="4005.2"/>
    <n v="4898.3999999999996"/>
    <m/>
    <m/>
    <n v="0"/>
    <n v="0"/>
    <n v="63.595454545454544"/>
    <n v="62.945631067961159"/>
    <n v="5596.4"/>
    <n v="6483.4"/>
    <n v="87"/>
    <n v="97"/>
    <n v="87"/>
    <n v="97"/>
    <n v="5.0999999999999996"/>
    <n v="5.3"/>
    <n v="443.7"/>
    <n v="514.1"/>
    <n v="60.9"/>
    <n v="60.5"/>
    <n v="5298.3"/>
    <n v="5868.5"/>
    <n v="163"/>
    <n v="129"/>
    <n v="163"/>
    <n v="129"/>
    <n v="647.80000000000007"/>
    <n v="525.29999999999995"/>
    <n v="11699"/>
    <n v="9413.7000000000007"/>
    <n v="198"/>
    <n v="238"/>
    <n v="198"/>
    <n v="238"/>
    <n v="844"/>
    <n v="939.2"/>
    <n v="13952"/>
    <n v="16165.4"/>
    <n v="361"/>
    <n v="367"/>
    <n v="361"/>
    <n v="367"/>
    <n v="1491.8000000000002"/>
    <n v="1464.5"/>
    <n v="25651"/>
    <n v="25579.1"/>
    <n v="0"/>
    <n v="0"/>
    <n v="0"/>
    <n v="0"/>
    <s v=""/>
    <s v=""/>
    <s v=""/>
    <s v=""/>
    <n v="1935.5000000000002"/>
    <n v="1978.6000000000004"/>
    <n v="30949.3"/>
    <n v="31447.599999999999"/>
  </r>
  <r>
    <x v="13"/>
    <s v="Midland College "/>
    <m/>
    <n v="226806"/>
    <x v="10"/>
    <n v="500"/>
    <n v="579"/>
    <n v="6"/>
    <n v="3"/>
    <n v="494"/>
    <n v="576"/>
    <m/>
    <m/>
    <n v="494"/>
    <n v="576"/>
    <n v="494"/>
    <n v="576"/>
    <n v="55"/>
    <n v="45"/>
    <n v="55"/>
    <n v="45"/>
    <n v="16"/>
    <n v="23"/>
    <n v="16"/>
    <n v="23"/>
    <m/>
    <m/>
    <n v="0"/>
    <n v="0"/>
    <n v="71"/>
    <n v="68"/>
    <n v="71"/>
    <n v="68"/>
    <n v="3.5"/>
    <n v="4"/>
    <n v="192.5"/>
    <n v="180"/>
    <n v="3.6"/>
    <n v="3.6"/>
    <n v="57.6"/>
    <n v="82.8"/>
    <m/>
    <m/>
    <n v="0"/>
    <n v="0"/>
    <n v="3.5225352112676056"/>
    <n v="3.8647058823529412"/>
    <n v="250.1"/>
    <n v="262.8"/>
    <n v="68.900000000000006"/>
    <n v="68.400000000000006"/>
    <n v="3789.5000000000005"/>
    <n v="3078.0000000000005"/>
    <n v="60.6"/>
    <n v="68.3"/>
    <n v="969.6"/>
    <n v="1570.8999999999999"/>
    <m/>
    <m/>
    <n v="0"/>
    <n v="0"/>
    <n v="67.029577464788744"/>
    <n v="68.366176470588243"/>
    <n v="4759.1000000000013"/>
    <n v="4648.9000000000005"/>
    <n v="110"/>
    <n v="135"/>
    <n v="110"/>
    <n v="135"/>
    <n v="61"/>
    <n v="58"/>
    <n v="61"/>
    <n v="58"/>
    <m/>
    <m/>
    <n v="0"/>
    <n v="0"/>
    <n v="171"/>
    <n v="193"/>
    <n v="171"/>
    <n v="193"/>
    <n v="3.8"/>
    <n v="4"/>
    <n v="418"/>
    <n v="540"/>
    <n v="4.4000000000000004"/>
    <n v="4.4000000000000004"/>
    <n v="268.40000000000003"/>
    <n v="255.20000000000002"/>
    <m/>
    <m/>
    <n v="0"/>
    <n v="0"/>
    <n v="4.0140350877192992"/>
    <n v="4.1202072538860106"/>
    <n v="686.4000000000002"/>
    <n v="795.2"/>
    <n v="80.900000000000006"/>
    <n v="81.099999999999994"/>
    <n v="8899"/>
    <n v="10948.5"/>
    <n v="87.6"/>
    <n v="81.7"/>
    <n v="5343.5999999999995"/>
    <n v="4738.6000000000004"/>
    <m/>
    <m/>
    <n v="0"/>
    <n v="0"/>
    <n v="83.290058479532149"/>
    <n v="81.28031088082902"/>
    <n v="14242.599999999997"/>
    <n v="15687.1"/>
    <n v="242"/>
    <n v="261"/>
    <n v="242"/>
    <n v="261"/>
    <n v="3.8698347107438025"/>
    <n v="4.0536398467432946"/>
    <n v="936.50000000000023"/>
    <n v="1058"/>
    <n v="78.519421487603296"/>
    <n v="77.915708812260533"/>
    <n v="19001.699999999997"/>
    <n v="20336"/>
    <n v="53"/>
    <n v="72"/>
    <n v="53"/>
    <n v="72"/>
    <n v="77"/>
    <n v="93"/>
    <n v="77"/>
    <n v="93"/>
    <m/>
    <m/>
    <n v="0"/>
    <n v="0"/>
    <n v="130"/>
    <n v="165"/>
    <n v="130"/>
    <n v="165"/>
    <n v="2.5"/>
    <n v="3"/>
    <n v="132.5"/>
    <n v="216"/>
    <n v="3.4"/>
    <n v="2.8"/>
    <n v="261.8"/>
    <n v="260.39999999999998"/>
    <m/>
    <m/>
    <n v="0"/>
    <n v="0"/>
    <n v="3.0330769230769232"/>
    <n v="2.8872727272727272"/>
    <n v="394.3"/>
    <n v="476.4"/>
    <n v="57.1"/>
    <n v="60"/>
    <n v="3026.3"/>
    <n v="4320"/>
    <n v="52.4"/>
    <n v="46"/>
    <n v="4034.7999999999997"/>
    <n v="4278"/>
    <m/>
    <m/>
    <n v="0"/>
    <n v="0"/>
    <n v="54.316153846153846"/>
    <n v="52.109090909090909"/>
    <n v="7061.1"/>
    <n v="8598"/>
    <n v="122"/>
    <n v="150"/>
    <n v="122"/>
    <n v="150"/>
    <n v="4.4000000000000004"/>
    <n v="4.3"/>
    <n v="536.80000000000007"/>
    <n v="645"/>
    <n v="57.6"/>
    <n v="59.4"/>
    <n v="7027.2"/>
    <n v="8910"/>
    <n v="218"/>
    <n v="252"/>
    <n v="218"/>
    <n v="252"/>
    <n v="743"/>
    <n v="936"/>
    <n v="15714.8"/>
    <n v="18346.5"/>
    <n v="154"/>
    <n v="174"/>
    <n v="154"/>
    <n v="174"/>
    <n v="587.80000000000007"/>
    <n v="598.4"/>
    <n v="10348"/>
    <n v="10587.5"/>
    <n v="372"/>
    <n v="426"/>
    <n v="372"/>
    <n v="426"/>
    <n v="1330.8000000000002"/>
    <n v="1534.4"/>
    <n v="26062.799999999999"/>
    <n v="28934"/>
    <n v="0"/>
    <n v="0"/>
    <n v="0"/>
    <n v="0"/>
    <s v=""/>
    <s v=""/>
    <s v=""/>
    <s v=""/>
    <n v="1867.6000000000004"/>
    <n v="2179.4"/>
    <n v="33089.999999999993"/>
    <n v="37844"/>
  </r>
  <r>
    <x v="13"/>
    <s v="South Texas College"/>
    <m/>
    <n v="409315"/>
    <x v="10"/>
    <n v="3222"/>
    <n v="3680"/>
    <n v="26"/>
    <n v="21"/>
    <n v="3196"/>
    <n v="3659"/>
    <m/>
    <m/>
    <n v="3196"/>
    <n v="3659"/>
    <n v="3196"/>
    <n v="3659"/>
    <n v="329"/>
    <n v="398"/>
    <n v="329"/>
    <n v="398"/>
    <n v="474"/>
    <n v="493"/>
    <n v="474"/>
    <n v="493"/>
    <m/>
    <m/>
    <n v="0"/>
    <n v="0"/>
    <n v="803"/>
    <n v="891"/>
    <n v="803"/>
    <n v="891"/>
    <n v="3.7"/>
    <n v="3.9"/>
    <n v="1217.3"/>
    <n v="1552.2"/>
    <n v="2.8"/>
    <n v="2.9"/>
    <n v="1327.1999999999998"/>
    <n v="1429.7"/>
    <m/>
    <m/>
    <n v="0"/>
    <n v="0"/>
    <n v="3.1687422166874222"/>
    <n v="3.3466891133557803"/>
    <n v="2544.5"/>
    <n v="2981.9"/>
    <n v="74"/>
    <n v="76.599999999999994"/>
    <n v="24346"/>
    <n v="30486.799999999999"/>
    <n v="43.7"/>
    <n v="42.8"/>
    <n v="20713.800000000003"/>
    <n v="21100.399999999998"/>
    <m/>
    <m/>
    <n v="0"/>
    <n v="0"/>
    <n v="56.114321295143213"/>
    <n v="57.898092031425364"/>
    <n v="45059.8"/>
    <n v="51587.199999999997"/>
    <n v="552"/>
    <n v="586"/>
    <n v="552"/>
    <n v="586"/>
    <n v="330"/>
    <n v="333"/>
    <n v="330"/>
    <n v="333"/>
    <m/>
    <m/>
    <n v="0"/>
    <n v="0"/>
    <n v="882"/>
    <n v="919"/>
    <n v="882"/>
    <n v="919"/>
    <n v="4.7"/>
    <n v="4.7"/>
    <n v="2594.4"/>
    <n v="2754.2000000000003"/>
    <n v="4.9000000000000004"/>
    <n v="4.8"/>
    <n v="1617.0000000000002"/>
    <n v="1598.3999999999999"/>
    <m/>
    <m/>
    <n v="0"/>
    <n v="0"/>
    <n v="4.77482993197279"/>
    <n v="4.7362350380848754"/>
    <n v="4211.4000000000005"/>
    <n v="4352.6000000000004"/>
    <n v="90.1"/>
    <n v="88.6"/>
    <n v="49735.199999999997"/>
    <n v="51919.6"/>
    <n v="86.1"/>
    <n v="84.3"/>
    <n v="28412.999999999996"/>
    <n v="28071.899999999998"/>
    <m/>
    <m/>
    <n v="0"/>
    <n v="0"/>
    <n v="88.603401360544211"/>
    <n v="87.041893362350379"/>
    <n v="78148.2"/>
    <n v="79991.5"/>
    <n v="1685"/>
    <n v="1810"/>
    <n v="1685"/>
    <n v="1810"/>
    <n v="4.0094362017804155"/>
    <n v="4.0522099447513815"/>
    <n v="6755.9000000000005"/>
    <n v="7334.5000000000009"/>
    <n v="73.120474777448067"/>
    <n v="72.695414364640897"/>
    <n v="123207.99999999999"/>
    <n v="131578.70000000001"/>
    <n v="202"/>
    <n v="234"/>
    <n v="202"/>
    <n v="234"/>
    <n v="281"/>
    <n v="345"/>
    <n v="281"/>
    <n v="345"/>
    <m/>
    <m/>
    <n v="0"/>
    <n v="0"/>
    <n v="483"/>
    <n v="579"/>
    <n v="483"/>
    <n v="579"/>
    <n v="3.7"/>
    <n v="3.7"/>
    <n v="747.40000000000009"/>
    <n v="865.80000000000007"/>
    <n v="4.0999999999999996"/>
    <n v="4"/>
    <n v="1152.0999999999999"/>
    <n v="1380"/>
    <m/>
    <m/>
    <n v="0"/>
    <n v="0"/>
    <n v="3.9327122153209109"/>
    <n v="3.8787564766839382"/>
    <n v="1899.5"/>
    <n v="2245.8000000000002"/>
    <n v="69.3"/>
    <n v="64"/>
    <n v="13998.599999999999"/>
    <n v="14976"/>
    <n v="61.3"/>
    <n v="62"/>
    <n v="17225.3"/>
    <n v="21390"/>
    <m/>
    <m/>
    <n v="0"/>
    <n v="0"/>
    <n v="64.645755693581776"/>
    <n v="62.808290155440417"/>
    <n v="31223.899999999998"/>
    <n v="36366"/>
    <n v="1028"/>
    <n v="1270"/>
    <n v="1028"/>
    <n v="1270"/>
    <n v="2.6"/>
    <n v="2.4"/>
    <n v="2672.8"/>
    <n v="3048"/>
    <n v="31.5"/>
    <n v="27.7"/>
    <n v="32382"/>
    <n v="35179"/>
    <n v="1083"/>
    <n v="1218"/>
    <n v="1083"/>
    <n v="1218"/>
    <n v="4559.1000000000004"/>
    <n v="5172.2000000000007"/>
    <n v="88079.799999999988"/>
    <n v="97382.399999999994"/>
    <n v="1085"/>
    <n v="1171"/>
    <n v="1085"/>
    <n v="1171"/>
    <n v="4096.2999999999993"/>
    <n v="4408.1000000000004"/>
    <n v="66352.100000000006"/>
    <n v="70562.299999999988"/>
    <n v="2168"/>
    <n v="2389"/>
    <n v="2168"/>
    <n v="2389"/>
    <n v="8655.4"/>
    <n v="9580.3000000000011"/>
    <n v="154431.9"/>
    <n v="167944.69999999998"/>
    <n v="0"/>
    <n v="0"/>
    <n v="0"/>
    <n v="0"/>
    <s v=""/>
    <s v=""/>
    <s v=""/>
    <s v=""/>
    <n v="11328.2"/>
    <n v="12628.300000000001"/>
    <n v="186813.9"/>
    <n v="203123.7"/>
  </r>
  <r>
    <x v="13"/>
    <s v="Amarillo College "/>
    <m/>
    <n v="222576"/>
    <x v="7"/>
    <n v="1044"/>
    <n v="1153"/>
    <n v="6"/>
    <n v="15"/>
    <n v="1038"/>
    <n v="1138"/>
    <m/>
    <m/>
    <n v="1038"/>
    <n v="1138"/>
    <n v="1038"/>
    <n v="1138"/>
    <n v="141"/>
    <n v="134"/>
    <n v="141"/>
    <n v="134"/>
    <n v="74"/>
    <n v="73"/>
    <n v="74"/>
    <n v="73"/>
    <m/>
    <m/>
    <n v="0"/>
    <n v="0"/>
    <n v="215"/>
    <n v="207"/>
    <n v="215"/>
    <n v="207"/>
    <n v="3.7"/>
    <n v="3.7"/>
    <n v="521.70000000000005"/>
    <n v="495.8"/>
    <n v="4"/>
    <n v="3.5"/>
    <n v="296"/>
    <n v="255.5"/>
    <m/>
    <m/>
    <n v="0"/>
    <n v="0"/>
    <n v="3.8032558139534887"/>
    <n v="3.629468599033816"/>
    <n v="817.7"/>
    <n v="751.3"/>
    <n v="68.8"/>
    <n v="65.8"/>
    <n v="9700.7999999999993"/>
    <n v="8817.1999999999989"/>
    <n v="65.3"/>
    <n v="57.7"/>
    <n v="4832.2"/>
    <n v="4212.1000000000004"/>
    <m/>
    <m/>
    <n v="0"/>
    <n v="0"/>
    <n v="67.595348837209301"/>
    <n v="62.943478260869561"/>
    <n v="14533"/>
    <n v="13029.3"/>
    <n v="183"/>
    <n v="205"/>
    <n v="183"/>
    <n v="205"/>
    <n v="176"/>
    <n v="209"/>
    <n v="176"/>
    <n v="209"/>
    <m/>
    <m/>
    <n v="0"/>
    <n v="0"/>
    <n v="359"/>
    <n v="414"/>
    <n v="359"/>
    <n v="414"/>
    <n v="4.7"/>
    <n v="4.5"/>
    <n v="860.1"/>
    <n v="922.5"/>
    <n v="5.3"/>
    <n v="5.2"/>
    <n v="932.8"/>
    <n v="1086.8"/>
    <m/>
    <m/>
    <n v="0"/>
    <n v="0"/>
    <n v="4.9941504178272984"/>
    <n v="4.853381642512077"/>
    <n v="1792.9"/>
    <n v="2009.3"/>
    <n v="86.7"/>
    <n v="80"/>
    <n v="15866.1"/>
    <n v="16400"/>
    <n v="85.1"/>
    <n v="79.900000000000006"/>
    <n v="14977.599999999999"/>
    <n v="16699.100000000002"/>
    <m/>
    <m/>
    <n v="0"/>
    <n v="0"/>
    <n v="85.915598885793869"/>
    <n v="79.949516908212573"/>
    <n v="30843.7"/>
    <n v="33099.100000000006"/>
    <n v="574"/>
    <n v="621"/>
    <n v="574"/>
    <n v="621"/>
    <n v="4.5480836236933806"/>
    <n v="4.4454106280193235"/>
    <n v="2610.6000000000004"/>
    <n v="2760.6"/>
    <n v="79.053484320557487"/>
    <n v="74.280837359098243"/>
    <n v="45376.7"/>
    <n v="46128.400000000009"/>
    <n v="85"/>
    <n v="73"/>
    <n v="85"/>
    <n v="73"/>
    <n v="150"/>
    <n v="185"/>
    <n v="150"/>
    <n v="185"/>
    <m/>
    <m/>
    <n v="0"/>
    <n v="0"/>
    <n v="235"/>
    <n v="258"/>
    <n v="235"/>
    <n v="258"/>
    <n v="3.6"/>
    <n v="3.8"/>
    <n v="306"/>
    <n v="277.39999999999998"/>
    <n v="3.3"/>
    <n v="3.9"/>
    <n v="495"/>
    <n v="721.5"/>
    <m/>
    <m/>
    <n v="0"/>
    <n v="0"/>
    <n v="3.4085106382978725"/>
    <n v="3.8717054263565891"/>
    <n v="801"/>
    <n v="998.9"/>
    <n v="60.1"/>
    <n v="65.599999999999994"/>
    <n v="5108.5"/>
    <n v="4788.7999999999993"/>
    <n v="54.4"/>
    <n v="56.3"/>
    <n v="8160"/>
    <n v="10415.5"/>
    <m/>
    <m/>
    <n v="0"/>
    <n v="0"/>
    <n v="56.461702127659578"/>
    <n v="58.931395348837206"/>
    <n v="13268.5"/>
    <n v="15204.3"/>
    <n v="229"/>
    <n v="259"/>
    <n v="229"/>
    <n v="259"/>
    <n v="5.8"/>
    <n v="5.7"/>
    <n v="1328.2"/>
    <n v="1476.3"/>
    <n v="68.5"/>
    <n v="65.900000000000006"/>
    <n v="15686.5"/>
    <n v="17068.100000000002"/>
    <n v="409"/>
    <n v="412"/>
    <n v="409"/>
    <n v="412"/>
    <n v="1687.8000000000002"/>
    <n v="1695.6999999999998"/>
    <n v="30675.4"/>
    <n v="30005.999999999996"/>
    <n v="400"/>
    <n v="467"/>
    <n v="400"/>
    <n v="467"/>
    <n v="1723.8"/>
    <n v="2063.8000000000002"/>
    <n v="27969.8"/>
    <n v="31326.700000000004"/>
    <n v="809"/>
    <n v="879"/>
    <n v="809"/>
    <n v="879"/>
    <n v="3411.6000000000004"/>
    <n v="3759.5"/>
    <n v="58645.2"/>
    <n v="61332.7"/>
    <n v="0"/>
    <n v="0"/>
    <n v="0"/>
    <n v="0"/>
    <s v=""/>
    <s v=""/>
    <s v=""/>
    <s v=""/>
    <n v="4739.8"/>
    <n v="5235.8"/>
    <n v="74331.7"/>
    <n v="78400.800000000017"/>
  </r>
  <r>
    <x v="13"/>
    <s v="Austin Community College "/>
    <m/>
    <n v="222992"/>
    <x v="7"/>
    <n v="3073"/>
    <n v="3469"/>
    <n v="30"/>
    <n v="67"/>
    <n v="3043"/>
    <n v="3402"/>
    <m/>
    <m/>
    <n v="3043"/>
    <n v="3402"/>
    <n v="3043"/>
    <n v="3402"/>
    <n v="105"/>
    <n v="124"/>
    <n v="105"/>
    <n v="124"/>
    <n v="133"/>
    <n v="171"/>
    <n v="133"/>
    <n v="171"/>
    <m/>
    <m/>
    <n v="0"/>
    <n v="0"/>
    <n v="238"/>
    <n v="295"/>
    <n v="238"/>
    <n v="295"/>
    <n v="4.5"/>
    <n v="4.5"/>
    <n v="472.5"/>
    <n v="558"/>
    <n v="4.5999999999999996"/>
    <n v="4.8"/>
    <n v="611.79999999999995"/>
    <n v="820.8"/>
    <m/>
    <m/>
    <n v="0"/>
    <n v="0"/>
    <n v="4.5558823529411763"/>
    <n v="4.6738983050847454"/>
    <n v="1084.3"/>
    <n v="1378.8"/>
    <n v="71"/>
    <n v="68.400000000000006"/>
    <n v="7455"/>
    <n v="8481.6"/>
    <n v="72.5"/>
    <n v="67.5"/>
    <n v="9642.5"/>
    <n v="11542.5"/>
    <m/>
    <m/>
    <n v="0"/>
    <n v="0"/>
    <n v="71.838235294117652"/>
    <n v="67.878305084745762"/>
    <n v="17097.5"/>
    <n v="20024.099999999999"/>
    <n v="382"/>
    <n v="425"/>
    <n v="382"/>
    <n v="425"/>
    <n v="650"/>
    <n v="618"/>
    <n v="650"/>
    <n v="618"/>
    <m/>
    <m/>
    <n v="0"/>
    <n v="0"/>
    <n v="1032"/>
    <n v="1043"/>
    <n v="1032"/>
    <n v="1043"/>
    <n v="5.2"/>
    <n v="5.3"/>
    <n v="1986.4"/>
    <n v="2252.5"/>
    <n v="6"/>
    <n v="5.9"/>
    <n v="3900"/>
    <n v="3646.2000000000003"/>
    <m/>
    <m/>
    <n v="0"/>
    <n v="0"/>
    <n v="5.7038759689922474"/>
    <n v="5.6555129434324076"/>
    <n v="5886.4"/>
    <n v="5898.7000000000007"/>
    <n v="81.900000000000006"/>
    <n v="81.7"/>
    <n v="31285.800000000003"/>
    <n v="34722.5"/>
    <n v="90.6"/>
    <n v="85.3"/>
    <n v="58889.999999999993"/>
    <n v="52715.4"/>
    <m/>
    <m/>
    <n v="0"/>
    <n v="0"/>
    <n v="87.37965116279068"/>
    <n v="83.833077660594427"/>
    <n v="90175.799999999988"/>
    <n v="87437.9"/>
    <n v="1270"/>
    <n v="1338"/>
    <n v="1270"/>
    <n v="1338"/>
    <n v="5.488740157480315"/>
    <n v="5.4390881913303444"/>
    <n v="6970.7"/>
    <n v="7277.5000000000009"/>
    <n v="84.467165354330703"/>
    <n v="80.31539611360239"/>
    <n v="107273.29999999999"/>
    <n v="107462"/>
    <n v="329"/>
    <n v="399"/>
    <n v="329"/>
    <n v="399"/>
    <n v="769"/>
    <n v="840"/>
    <n v="769"/>
    <n v="840"/>
    <m/>
    <m/>
    <n v="0"/>
    <n v="0"/>
    <n v="1098"/>
    <n v="1239"/>
    <n v="1098"/>
    <n v="1239"/>
    <n v="3.8"/>
    <n v="3.9"/>
    <n v="1250.2"/>
    <n v="1556.1"/>
    <n v="4.4000000000000004"/>
    <n v="4.5"/>
    <n v="3383.6000000000004"/>
    <n v="3780"/>
    <m/>
    <m/>
    <n v="0"/>
    <n v="0"/>
    <n v="4.2202185792349729"/>
    <n v="4.3067796610169493"/>
    <n v="4633.8"/>
    <n v="5336.1"/>
    <n v="65.5"/>
    <n v="65.5"/>
    <n v="21549.5"/>
    <n v="26134.5"/>
    <n v="64"/>
    <n v="61.8"/>
    <n v="49216"/>
    <n v="51912"/>
    <m/>
    <m/>
    <n v="0"/>
    <n v="0"/>
    <n v="64.449453551912569"/>
    <n v="62.991525423728817"/>
    <n v="70765.5"/>
    <n v="78046.5"/>
    <n v="675"/>
    <n v="825"/>
    <n v="675"/>
    <n v="825"/>
    <n v="6"/>
    <n v="5.9"/>
    <n v="4050"/>
    <n v="4867.5"/>
    <n v="65.099999999999994"/>
    <n v="67.5"/>
    <n v="43942.499999999993"/>
    <n v="55687.5"/>
    <n v="816"/>
    <n v="948"/>
    <n v="816"/>
    <n v="948"/>
    <n v="3709.1000000000004"/>
    <n v="4366.6000000000004"/>
    <n v="60290.3"/>
    <n v="69338.600000000006"/>
    <n v="1552"/>
    <n v="1629"/>
    <n v="1552"/>
    <n v="1629"/>
    <n v="7895.4000000000005"/>
    <n v="8247"/>
    <n v="117748.5"/>
    <n v="116169.9"/>
    <n v="2368"/>
    <n v="2577"/>
    <n v="2368"/>
    <n v="2577"/>
    <n v="11604.5"/>
    <n v="12613.6"/>
    <n v="178038.8"/>
    <n v="185508.5"/>
    <n v="0"/>
    <n v="0"/>
    <n v="0"/>
    <n v="0"/>
    <s v=""/>
    <s v=""/>
    <s v=""/>
    <s v=""/>
    <n v="15654.5"/>
    <n v="17481.100000000002"/>
    <n v="221981.3"/>
    <n v="241196"/>
  </r>
  <r>
    <x v="13"/>
    <s v="Blinn College "/>
    <m/>
    <n v="223427"/>
    <x v="7"/>
    <n v="1063"/>
    <n v="2170"/>
    <n v="27"/>
    <n v="27"/>
    <n v="1036"/>
    <n v="2143"/>
    <m/>
    <m/>
    <n v="1036"/>
    <n v="2143"/>
    <n v="1036"/>
    <n v="2143"/>
    <n v="139"/>
    <n v="297"/>
    <n v="139"/>
    <n v="297"/>
    <n v="51"/>
    <n v="209"/>
    <n v="51"/>
    <n v="209"/>
    <m/>
    <m/>
    <n v="0"/>
    <n v="0"/>
    <n v="190"/>
    <n v="506"/>
    <n v="190"/>
    <n v="506"/>
    <n v="3.5"/>
    <n v="4.0999999999999996"/>
    <n v="486.5"/>
    <n v="1217.6999999999998"/>
    <n v="3.2"/>
    <n v="3.8"/>
    <n v="163.20000000000002"/>
    <n v="794.19999999999993"/>
    <m/>
    <m/>
    <n v="0"/>
    <n v="0"/>
    <n v="3.4194736842105264"/>
    <n v="3.9760869565217383"/>
    <n v="649.70000000000005"/>
    <n v="2011.8999999999996"/>
    <n v="68.5"/>
    <n v="56.8"/>
    <n v="9521.5"/>
    <n v="16869.599999999999"/>
    <n v="56.1"/>
    <n v="47.9"/>
    <n v="2861.1"/>
    <n v="10011.1"/>
    <m/>
    <m/>
    <n v="0"/>
    <n v="0"/>
    <n v="65.171578947368417"/>
    <n v="53.123913043478254"/>
    <n v="12382.599999999999"/>
    <n v="26880.699999999997"/>
    <n v="320"/>
    <n v="631"/>
    <n v="320"/>
    <n v="631"/>
    <n v="140"/>
    <n v="310"/>
    <n v="140"/>
    <n v="310"/>
    <m/>
    <m/>
    <n v="0"/>
    <n v="0"/>
    <n v="460"/>
    <n v="941"/>
    <n v="460"/>
    <n v="941"/>
    <n v="4.2"/>
    <n v="4.5999999999999996"/>
    <n v="1344"/>
    <n v="2902.6"/>
    <n v="4.0999999999999996"/>
    <n v="4.4000000000000004"/>
    <n v="574"/>
    <n v="1364"/>
    <m/>
    <m/>
    <n v="0"/>
    <n v="0"/>
    <n v="4.1695652173913045"/>
    <n v="4.5341126461211481"/>
    <n v="1918"/>
    <n v="4266.6000000000004"/>
    <n v="75.8"/>
    <n v="68.8"/>
    <n v="24256"/>
    <n v="43412.799999999996"/>
    <n v="69.7"/>
    <n v="61.3"/>
    <n v="9758"/>
    <n v="19003"/>
    <m/>
    <m/>
    <n v="0"/>
    <n v="0"/>
    <n v="73.943478260869568"/>
    <n v="66.32922422954303"/>
    <n v="34014"/>
    <n v="62415.799999999988"/>
    <n v="650"/>
    <n v="1447"/>
    <n v="650"/>
    <n v="1447"/>
    <n v="3.9503076923076921"/>
    <n v="4.3389771941948858"/>
    <n v="2567.6999999999998"/>
    <n v="6278.5"/>
    <n v="71.379384615384609"/>
    <n v="61.711472011057353"/>
    <n v="46396.6"/>
    <n v="89296.499999999985"/>
    <n v="189"/>
    <n v="338"/>
    <n v="189"/>
    <n v="338"/>
    <n v="118"/>
    <n v="247"/>
    <n v="118"/>
    <n v="247"/>
    <m/>
    <m/>
    <n v="0"/>
    <n v="0"/>
    <n v="307"/>
    <n v="585"/>
    <n v="307"/>
    <n v="585"/>
    <n v="3.8"/>
    <n v="4.0999999999999996"/>
    <n v="718.19999999999993"/>
    <n v="1385.8"/>
    <n v="3.5"/>
    <n v="3.9"/>
    <n v="413"/>
    <n v="963.3"/>
    <m/>
    <m/>
    <n v="0"/>
    <n v="0"/>
    <n v="3.6846905537459276"/>
    <n v="4.0155555555555553"/>
    <n v="1131.1999999999998"/>
    <n v="2349.1"/>
    <n v="60.7"/>
    <n v="57.9"/>
    <n v="11472.300000000001"/>
    <n v="19570.2"/>
    <n v="56.2"/>
    <n v="48.7"/>
    <n v="6631.6"/>
    <n v="12028.900000000001"/>
    <m/>
    <m/>
    <n v="0"/>
    <n v="0"/>
    <n v="58.970358306188928"/>
    <n v="54.015555555555558"/>
    <n v="18103.900000000001"/>
    <n v="31599.100000000002"/>
    <n v="79"/>
    <n v="111"/>
    <n v="79"/>
    <n v="111"/>
    <n v="4.2"/>
    <n v="4.8"/>
    <n v="331.8"/>
    <n v="532.79999999999995"/>
    <n v="45.7"/>
    <n v="43.5"/>
    <n v="3610.3"/>
    <n v="4828.5"/>
    <n v="648"/>
    <n v="1266"/>
    <n v="648"/>
    <n v="1266"/>
    <n v="2548.6999999999998"/>
    <n v="5506.0999999999995"/>
    <n v="45249.8"/>
    <n v="79852.599999999991"/>
    <n v="309"/>
    <n v="766"/>
    <n v="309"/>
    <n v="766"/>
    <n v="1150.2"/>
    <n v="3121.5"/>
    <n v="19250.7"/>
    <n v="41043"/>
    <n v="957"/>
    <n v="2032"/>
    <n v="957"/>
    <n v="2032"/>
    <n v="3698.8999999999996"/>
    <n v="8627.5999999999985"/>
    <n v="64500.5"/>
    <n v="120895.59999999999"/>
    <n v="0"/>
    <n v="0"/>
    <n v="0"/>
    <n v="0"/>
    <s v=""/>
    <s v=""/>
    <s v=""/>
    <s v=""/>
    <n v="4030.7"/>
    <n v="9160.4"/>
    <n v="68110.8"/>
    <n v="125724.09999999999"/>
  </r>
  <r>
    <x v="13"/>
    <s v="Brookhaven College (DCCCD)"/>
    <m/>
    <n v="223524"/>
    <x v="7"/>
    <n v="1143"/>
    <n v="996"/>
    <n v="8"/>
    <n v="16"/>
    <n v="1135"/>
    <n v="980"/>
    <m/>
    <m/>
    <n v="1135"/>
    <n v="980"/>
    <n v="1135"/>
    <n v="980"/>
    <n v="21"/>
    <n v="15"/>
    <n v="21"/>
    <n v="15"/>
    <n v="22"/>
    <n v="24"/>
    <n v="22"/>
    <n v="24"/>
    <m/>
    <m/>
    <n v="0"/>
    <n v="0"/>
    <n v="43"/>
    <n v="39"/>
    <n v="43"/>
    <n v="39"/>
    <n v="4.8"/>
    <n v="3.5"/>
    <n v="100.8"/>
    <n v="52.5"/>
    <n v="4.2"/>
    <n v="3.8"/>
    <n v="92.4"/>
    <n v="91.199999999999989"/>
    <m/>
    <m/>
    <n v="0"/>
    <n v="0"/>
    <n v="4.4930232558139531"/>
    <n v="3.6846153846153844"/>
    <n v="193.2"/>
    <n v="143.69999999999999"/>
    <n v="71"/>
    <n v="61"/>
    <n v="1491"/>
    <n v="915"/>
    <n v="59.6"/>
    <n v="57.1"/>
    <n v="1311.2"/>
    <n v="1370.4"/>
    <m/>
    <m/>
    <n v="0"/>
    <n v="0"/>
    <n v="65.167441860465118"/>
    <n v="58.6"/>
    <n v="2802.2000000000003"/>
    <n v="2285.4"/>
    <n v="129"/>
    <n v="112"/>
    <n v="129"/>
    <n v="112"/>
    <n v="247"/>
    <n v="198"/>
    <n v="247"/>
    <n v="198"/>
    <m/>
    <m/>
    <n v="0"/>
    <n v="0"/>
    <n v="376"/>
    <n v="310"/>
    <n v="376"/>
    <n v="310"/>
    <n v="5.0999999999999996"/>
    <n v="4.2"/>
    <n v="657.9"/>
    <n v="470.40000000000003"/>
    <n v="5.3"/>
    <n v="4.8"/>
    <n v="1309.0999999999999"/>
    <n v="950.4"/>
    <m/>
    <m/>
    <n v="0"/>
    <n v="0"/>
    <n v="5.2313829787234045"/>
    <n v="4.5832258064516127"/>
    <n v="1967"/>
    <n v="1420.8"/>
    <n v="75.7"/>
    <n v="72.900000000000006"/>
    <n v="9765.3000000000011"/>
    <n v="8164.8000000000011"/>
    <n v="67.2"/>
    <n v="74.8"/>
    <n v="16598.400000000001"/>
    <n v="14810.4"/>
    <m/>
    <m/>
    <n v="0"/>
    <n v="0"/>
    <n v="70.116223404255337"/>
    <n v="74.11354838709677"/>
    <n v="26363.700000000008"/>
    <n v="22975.199999999997"/>
    <n v="419"/>
    <n v="349"/>
    <n v="419"/>
    <n v="349"/>
    <n v="5.1556085918854411"/>
    <n v="4.4828080229226357"/>
    <n v="2160.1999999999998"/>
    <n v="1564.4999999999998"/>
    <n v="69.60835322195706"/>
    <n v="72.379942693409731"/>
    <n v="29165.900000000009"/>
    <n v="25260.599999999995"/>
    <n v="53"/>
    <n v="51"/>
    <n v="53"/>
    <n v="51"/>
    <n v="231"/>
    <n v="198"/>
    <n v="231"/>
    <n v="198"/>
    <m/>
    <m/>
    <n v="0"/>
    <n v="0"/>
    <n v="284"/>
    <n v="249"/>
    <n v="284"/>
    <n v="249"/>
    <n v="3.9"/>
    <n v="3.2"/>
    <n v="206.7"/>
    <n v="163.20000000000002"/>
    <n v="3.9"/>
    <n v="3.3"/>
    <n v="900.9"/>
    <n v="653.4"/>
    <m/>
    <m/>
    <n v="0"/>
    <n v="0"/>
    <n v="3.8999999999999995"/>
    <n v="3.2795180722891568"/>
    <n v="1107.5999999999999"/>
    <n v="816.6"/>
    <n v="51.1"/>
    <n v="51.4"/>
    <n v="2708.3"/>
    <n v="2621.4"/>
    <n v="43.1"/>
    <n v="43.4"/>
    <n v="9956.1"/>
    <n v="8593.1999999999989"/>
    <m/>
    <m/>
    <n v="0"/>
    <n v="0"/>
    <n v="44.592957746478881"/>
    <n v="45.038554216867468"/>
    <n v="12664.400000000001"/>
    <n v="11214.599999999999"/>
    <n v="432"/>
    <n v="382"/>
    <n v="432"/>
    <n v="382"/>
    <n v="4.5"/>
    <n v="3.6"/>
    <n v="1944"/>
    <n v="1375.2"/>
    <n v="43.4"/>
    <n v="41.3"/>
    <n v="18748.8"/>
    <n v="15776.599999999999"/>
    <n v="203"/>
    <n v="178"/>
    <n v="203"/>
    <n v="178"/>
    <n v="965.39999999999986"/>
    <n v="686.10000000000014"/>
    <n v="13964.600000000002"/>
    <n v="11701.2"/>
    <n v="500"/>
    <n v="420"/>
    <n v="500"/>
    <n v="420"/>
    <n v="2302.4"/>
    <n v="1695"/>
    <n v="27865.700000000004"/>
    <n v="24774"/>
    <n v="703"/>
    <n v="598"/>
    <n v="703"/>
    <n v="598"/>
    <n v="3267.8"/>
    <n v="2381.1000000000004"/>
    <n v="41830.300000000003"/>
    <n v="36475.199999999997"/>
    <n v="0"/>
    <n v="0"/>
    <n v="0"/>
    <n v="0"/>
    <s v=""/>
    <s v=""/>
    <s v=""/>
    <s v=""/>
    <n v="5211.7999999999993"/>
    <n v="3756.3"/>
    <n v="60579.100000000006"/>
    <n v="52251.799999999996"/>
  </r>
  <r>
    <x v="13"/>
    <s v="Central Texas College "/>
    <m/>
    <n v="223816"/>
    <x v="7"/>
    <n v="1969"/>
    <n v="1841"/>
    <n v="136"/>
    <n v="86"/>
    <n v="1833"/>
    <n v="1755"/>
    <m/>
    <m/>
    <n v="1833"/>
    <n v="1755"/>
    <n v="1833"/>
    <n v="1755"/>
    <n v="26"/>
    <n v="29"/>
    <n v="26"/>
    <n v="29"/>
    <n v="41"/>
    <n v="36"/>
    <n v="41"/>
    <n v="36"/>
    <m/>
    <m/>
    <n v="0"/>
    <n v="0"/>
    <n v="67"/>
    <n v="65"/>
    <n v="67"/>
    <n v="65"/>
    <n v="3.2"/>
    <n v="3.8"/>
    <n v="83.2"/>
    <n v="110.19999999999999"/>
    <n v="3.7"/>
    <n v="2.9"/>
    <n v="151.70000000000002"/>
    <n v="104.39999999999999"/>
    <m/>
    <m/>
    <n v="0"/>
    <n v="0"/>
    <n v="3.5059701492537321"/>
    <n v="3.3015384615384611"/>
    <n v="234.90000000000006"/>
    <n v="214.59999999999997"/>
    <n v="67.3"/>
    <n v="55.7"/>
    <n v="1749.8"/>
    <n v="1615.3000000000002"/>
    <n v="60.4"/>
    <n v="49.4"/>
    <n v="2476.4"/>
    <n v="1778.3999999999999"/>
    <m/>
    <m/>
    <n v="0"/>
    <n v="0"/>
    <n v="63.077611940298503"/>
    <n v="52.21076923076923"/>
    <n v="4226.2"/>
    <n v="3393.7"/>
    <n v="148"/>
    <n v="173"/>
    <n v="148"/>
    <n v="173"/>
    <n v="307"/>
    <n v="279"/>
    <n v="307"/>
    <n v="279"/>
    <m/>
    <m/>
    <n v="0"/>
    <n v="0"/>
    <n v="455"/>
    <n v="452"/>
    <n v="455"/>
    <n v="452"/>
    <n v="4.3"/>
    <n v="4.3"/>
    <n v="636.4"/>
    <n v="743.9"/>
    <n v="5"/>
    <n v="5"/>
    <n v="1535"/>
    <n v="1395"/>
    <m/>
    <m/>
    <n v="0"/>
    <n v="0"/>
    <n v="4.7723076923076926"/>
    <n v="4.7320796460176995"/>
    <n v="2171.4"/>
    <n v="2138.9"/>
    <n v="85.3"/>
    <n v="78.400000000000006"/>
    <n v="12624.4"/>
    <n v="13563.2"/>
    <n v="63.9"/>
    <n v="60.8"/>
    <n v="19617.3"/>
    <n v="16963.2"/>
    <m/>
    <m/>
    <n v="0"/>
    <n v="0"/>
    <n v="70.860879120879119"/>
    <n v="67.536283185840716"/>
    <n v="32241.7"/>
    <n v="30526.400000000005"/>
    <n v="522"/>
    <n v="517"/>
    <n v="522"/>
    <n v="517"/>
    <n v="4.6097701149425294"/>
    <n v="4.5522243713733079"/>
    <n v="2406.3000000000002"/>
    <n v="2353.5"/>
    <n v="69.861877394636025"/>
    <n v="65.609477756286282"/>
    <n v="36467.9"/>
    <n v="33920.100000000006"/>
    <n v="127"/>
    <n v="102"/>
    <n v="127"/>
    <n v="102"/>
    <n v="305"/>
    <n v="313"/>
    <n v="305"/>
    <n v="313"/>
    <m/>
    <m/>
    <n v="0"/>
    <n v="0"/>
    <n v="432"/>
    <n v="415"/>
    <n v="432"/>
    <n v="415"/>
    <n v="3.1"/>
    <n v="3.4"/>
    <n v="393.7"/>
    <n v="346.8"/>
    <n v="3.6"/>
    <n v="3.5"/>
    <n v="1098"/>
    <n v="1095.5"/>
    <m/>
    <m/>
    <n v="0"/>
    <n v="0"/>
    <n v="3.4530092592592592"/>
    <n v="3.475421686746988"/>
    <n v="1491.7"/>
    <n v="1442.3"/>
    <n v="59.8"/>
    <n v="59.9"/>
    <n v="7594.5999999999995"/>
    <n v="6109.8"/>
    <n v="47.2"/>
    <n v="41.3"/>
    <n v="14396"/>
    <n v="12926.9"/>
    <m/>
    <m/>
    <n v="0"/>
    <n v="0"/>
    <n v="50.904166666666661"/>
    <n v="45.871566265060245"/>
    <n v="21990.6"/>
    <n v="19036.7"/>
    <n v="879"/>
    <n v="823"/>
    <n v="879"/>
    <n v="823"/>
    <n v="4.4000000000000004"/>
    <n v="3.9"/>
    <n v="3867.6000000000004"/>
    <n v="3209.7"/>
    <n v="41.8"/>
    <n v="36.5"/>
    <n v="36742.199999999997"/>
    <n v="30039.5"/>
    <n v="301"/>
    <n v="304"/>
    <n v="301"/>
    <n v="304"/>
    <n v="1113.3"/>
    <n v="1200.8999999999999"/>
    <n v="21968.799999999999"/>
    <n v="21288.3"/>
    <n v="653"/>
    <n v="628"/>
    <n v="653"/>
    <n v="628"/>
    <n v="2784.7"/>
    <n v="2594.9"/>
    <n v="36489.699999999997"/>
    <n v="31668.5"/>
    <n v="954"/>
    <n v="932"/>
    <n v="954"/>
    <n v="932"/>
    <n v="3898"/>
    <n v="3795.8"/>
    <n v="58458.5"/>
    <n v="52956.800000000003"/>
    <n v="0"/>
    <n v="0"/>
    <n v="0"/>
    <n v="0"/>
    <s v=""/>
    <s v=""/>
    <s v=""/>
    <s v=""/>
    <n v="7765.6"/>
    <n v="7005.5"/>
    <n v="95200.7"/>
    <n v="82996.3"/>
  </r>
  <r>
    <x v="13"/>
    <s v="Collin County Community College District"/>
    <m/>
    <n v="247834"/>
    <x v="7"/>
    <n v="2550"/>
    <n v="2943"/>
    <n v="67"/>
    <n v="82"/>
    <n v="2483"/>
    <n v="2861"/>
    <m/>
    <m/>
    <n v="2483"/>
    <n v="2861"/>
    <n v="2483"/>
    <n v="2861"/>
    <n v="131"/>
    <n v="176"/>
    <n v="131"/>
    <n v="176"/>
    <n v="90"/>
    <n v="98"/>
    <n v="90"/>
    <n v="98"/>
    <m/>
    <m/>
    <n v="0"/>
    <n v="0"/>
    <n v="221"/>
    <n v="274"/>
    <n v="221"/>
    <n v="274"/>
    <n v="3.3"/>
    <n v="3.2"/>
    <n v="432.29999999999995"/>
    <n v="563.20000000000005"/>
    <n v="3.3"/>
    <n v="3.1"/>
    <n v="297"/>
    <n v="303.8"/>
    <m/>
    <m/>
    <n v="0"/>
    <n v="0"/>
    <n v="3.3"/>
    <n v="3.164233576642336"/>
    <n v="729.3"/>
    <n v="867"/>
    <n v="63.6"/>
    <n v="63.5"/>
    <n v="8331.6"/>
    <n v="11176"/>
    <n v="61.5"/>
    <n v="57.4"/>
    <n v="5535"/>
    <n v="5625.2"/>
    <m/>
    <m/>
    <n v="0"/>
    <n v="0"/>
    <n v="62.744796380090499"/>
    <n v="61.318248175182482"/>
    <n v="13866.6"/>
    <n v="16801.2"/>
    <n v="703"/>
    <n v="800"/>
    <n v="703"/>
    <n v="800"/>
    <n v="452"/>
    <n v="495"/>
    <n v="452"/>
    <n v="495"/>
    <m/>
    <m/>
    <n v="0"/>
    <n v="0"/>
    <n v="1155"/>
    <n v="1295"/>
    <n v="1155"/>
    <n v="1295"/>
    <n v="4.3"/>
    <n v="4.2"/>
    <n v="3022.9"/>
    <n v="3360"/>
    <n v="4.9000000000000004"/>
    <n v="4.7"/>
    <n v="2214.8000000000002"/>
    <n v="2326.5"/>
    <m/>
    <m/>
    <n v="0"/>
    <n v="0"/>
    <n v="4.5348051948051955"/>
    <n v="4.391119691119691"/>
    <n v="5237.7000000000007"/>
    <n v="5686.5"/>
    <n v="79.8"/>
    <n v="79.599999999999994"/>
    <n v="56099.4"/>
    <n v="63679.999999999993"/>
    <n v="82.3"/>
    <n v="80.2"/>
    <n v="37199.599999999999"/>
    <n v="39699"/>
    <m/>
    <m/>
    <n v="0"/>
    <n v="0"/>
    <n v="80.778354978354983"/>
    <n v="79.829343629343626"/>
    <n v="93299"/>
    <n v="103379"/>
    <n v="1376"/>
    <n v="1569"/>
    <n v="1376"/>
    <n v="1569"/>
    <n v="4.3364825581395356"/>
    <n v="4.176864244741874"/>
    <n v="5967.0000000000009"/>
    <n v="6553.5"/>
    <n v="77.881976744186048"/>
    <n v="76.596685787125551"/>
    <n v="107165.6"/>
    <n v="120180.2"/>
    <n v="253"/>
    <n v="334"/>
    <n v="253"/>
    <n v="334"/>
    <n v="602"/>
    <n v="636"/>
    <n v="602"/>
    <n v="636"/>
    <m/>
    <m/>
    <n v="0"/>
    <n v="0"/>
    <n v="855"/>
    <n v="970"/>
    <n v="855"/>
    <n v="970"/>
    <n v="3.2"/>
    <n v="3.4"/>
    <n v="809.6"/>
    <n v="1135.5999999999999"/>
    <n v="3.7"/>
    <n v="3.8"/>
    <n v="2227.4"/>
    <n v="2416.7999999999997"/>
    <m/>
    <m/>
    <n v="0"/>
    <n v="0"/>
    <n v="3.5520467836257308"/>
    <n v="3.6622680412371129"/>
    <n v="3037"/>
    <n v="3552.3999999999996"/>
    <n v="61.1"/>
    <n v="60.4"/>
    <n v="15458.300000000001"/>
    <n v="20173.599999999999"/>
    <n v="55.8"/>
    <n v="56.6"/>
    <n v="33591.599999999999"/>
    <n v="35997.599999999999"/>
    <m/>
    <m/>
    <n v="0"/>
    <n v="0"/>
    <n v="57.368304093567254"/>
    <n v="57.90845360824742"/>
    <n v="49049.9"/>
    <n v="56171.199999999997"/>
    <n v="252"/>
    <n v="322"/>
    <n v="252"/>
    <n v="322"/>
    <n v="5.3"/>
    <n v="5.0999999999999996"/>
    <n v="1335.6"/>
    <n v="1642.1999999999998"/>
    <n v="58.5"/>
    <n v="57.4"/>
    <n v="14742"/>
    <n v="18482.8"/>
    <n v="1087"/>
    <n v="1310"/>
    <n v="1087"/>
    <n v="1310"/>
    <n v="4264.8"/>
    <n v="5058.7999999999993"/>
    <n v="79889.3"/>
    <n v="95029.6"/>
    <n v="1144"/>
    <n v="1229"/>
    <n v="1144"/>
    <n v="1229"/>
    <n v="4739.2000000000007"/>
    <n v="5047.1000000000004"/>
    <n v="76326.2"/>
    <n v="81321.799999999988"/>
    <n v="2231"/>
    <n v="2539"/>
    <n v="2231"/>
    <n v="2539"/>
    <n v="9004"/>
    <n v="10105.9"/>
    <n v="156215.5"/>
    <n v="176351.4"/>
    <n v="0"/>
    <n v="0"/>
    <n v="0"/>
    <n v="0"/>
    <s v=""/>
    <s v=""/>
    <s v=""/>
    <s v=""/>
    <n v="10339.6"/>
    <n v="11748.099999999999"/>
    <n v="170957.5"/>
    <n v="194834.19999999998"/>
  </r>
  <r>
    <x v="13"/>
    <s v="Del Mar College "/>
    <m/>
    <n v="224350"/>
    <x v="7"/>
    <n v="1101"/>
    <n v="1292"/>
    <n v="86"/>
    <n v="128"/>
    <n v="1015"/>
    <n v="1164"/>
    <m/>
    <m/>
    <n v="1015"/>
    <n v="1164"/>
    <n v="1015"/>
    <n v="1164"/>
    <n v="41"/>
    <n v="47"/>
    <n v="41"/>
    <n v="47"/>
    <n v="23"/>
    <n v="28"/>
    <n v="23"/>
    <n v="28"/>
    <m/>
    <m/>
    <n v="0"/>
    <n v="0"/>
    <n v="64"/>
    <n v="75"/>
    <n v="64"/>
    <n v="75"/>
    <n v="4.3"/>
    <n v="3.9"/>
    <n v="176.29999999999998"/>
    <n v="183.29999999999998"/>
    <n v="4.4000000000000004"/>
    <n v="4.2"/>
    <n v="101.2"/>
    <n v="117.60000000000001"/>
    <m/>
    <m/>
    <n v="0"/>
    <n v="0"/>
    <n v="4.3359375"/>
    <n v="4.0119999999999996"/>
    <n v="277.5"/>
    <n v="300.89999999999998"/>
    <n v="79.7"/>
    <n v="82.3"/>
    <n v="3267.7000000000003"/>
    <n v="3868.1"/>
    <n v="82.2"/>
    <n v="80.099999999999994"/>
    <n v="1890.6000000000001"/>
    <n v="2242.7999999999997"/>
    <m/>
    <m/>
    <n v="0"/>
    <n v="0"/>
    <n v="80.598437500000003"/>
    <n v="81.478666666666655"/>
    <n v="5158.3"/>
    <n v="6110.8999999999987"/>
    <n v="166"/>
    <n v="162"/>
    <n v="166"/>
    <n v="162"/>
    <n v="174"/>
    <n v="187"/>
    <n v="174"/>
    <n v="187"/>
    <m/>
    <m/>
    <n v="0"/>
    <n v="0"/>
    <n v="340"/>
    <n v="349"/>
    <n v="340"/>
    <n v="349"/>
    <n v="4.9000000000000004"/>
    <n v="4.8"/>
    <n v="813.40000000000009"/>
    <n v="777.6"/>
    <n v="5.6"/>
    <n v="5.2"/>
    <n v="974.4"/>
    <n v="972.4"/>
    <m/>
    <m/>
    <n v="0"/>
    <n v="0"/>
    <n v="5.2582352941176476"/>
    <n v="5.0143266475644701"/>
    <n v="1787.8000000000002"/>
    <n v="1750"/>
    <n v="95.3"/>
    <n v="92.5"/>
    <n v="15819.8"/>
    <n v="14985"/>
    <n v="91.4"/>
    <n v="85.9"/>
    <n v="15903.6"/>
    <n v="16063.300000000001"/>
    <m/>
    <m/>
    <n v="0"/>
    <n v="0"/>
    <n v="93.304117647058831"/>
    <n v="88.963610315186259"/>
    <n v="31723.4"/>
    <n v="31048.300000000003"/>
    <n v="404"/>
    <n v="424"/>
    <n v="404"/>
    <n v="424"/>
    <n v="5.1121287128712876"/>
    <n v="4.837028301886793"/>
    <n v="2065.3000000000002"/>
    <n v="2050.9"/>
    <n v="91.291336633663377"/>
    <n v="87.639622641509447"/>
    <n v="36881.700000000004"/>
    <n v="37159.200000000004"/>
    <n v="136"/>
    <n v="123"/>
    <n v="136"/>
    <n v="123"/>
    <n v="206"/>
    <n v="264"/>
    <n v="206"/>
    <n v="264"/>
    <m/>
    <m/>
    <n v="0"/>
    <n v="0"/>
    <n v="342"/>
    <n v="387"/>
    <n v="342"/>
    <n v="387"/>
    <n v="3.3"/>
    <n v="3.4"/>
    <n v="448.79999999999995"/>
    <n v="418.2"/>
    <n v="3.9"/>
    <n v="3.8"/>
    <n v="803.4"/>
    <n v="1003.1999999999999"/>
    <m/>
    <m/>
    <n v="0"/>
    <n v="0"/>
    <n v="3.6614035087719294"/>
    <n v="3.6728682170542633"/>
    <n v="1252.1999999999998"/>
    <n v="1421.3999999999999"/>
    <n v="67.5"/>
    <n v="67"/>
    <n v="9180"/>
    <n v="8241"/>
    <n v="62.4"/>
    <n v="59.5"/>
    <n v="12854.4"/>
    <n v="15708"/>
    <m/>
    <m/>
    <n v="0"/>
    <n v="0"/>
    <n v="64.428070175438606"/>
    <n v="61.883720930232556"/>
    <n v="22034.400000000001"/>
    <n v="23949"/>
    <n v="269"/>
    <n v="353"/>
    <n v="269"/>
    <n v="353"/>
    <n v="5.7"/>
    <n v="5"/>
    <n v="1533.3"/>
    <n v="1765"/>
    <n v="69.5"/>
    <n v="64.599999999999994"/>
    <n v="18695.5"/>
    <n v="22803.8"/>
    <n v="343"/>
    <n v="332"/>
    <n v="343"/>
    <n v="332"/>
    <n v="1438.5"/>
    <n v="1379.1"/>
    <n v="28267.5"/>
    <n v="27094.1"/>
    <n v="403"/>
    <n v="479"/>
    <n v="403"/>
    <n v="479"/>
    <n v="1879"/>
    <n v="2093.1999999999998"/>
    <n v="30648.6"/>
    <n v="34014.100000000006"/>
    <n v="746"/>
    <n v="811"/>
    <n v="746"/>
    <n v="811"/>
    <n v="3317.5"/>
    <n v="3472.2999999999997"/>
    <n v="58916.1"/>
    <n v="61108.200000000004"/>
    <n v="0"/>
    <n v="0"/>
    <n v="0"/>
    <n v="0"/>
    <s v=""/>
    <s v=""/>
    <s v=""/>
    <s v=""/>
    <n v="4850.8"/>
    <n v="5237.3"/>
    <n v="77611.600000000006"/>
    <n v="83912"/>
  </r>
  <r>
    <x v="13"/>
    <s v="Eastfield College (DCCCD)"/>
    <m/>
    <n v="224572"/>
    <x v="7"/>
    <n v="1077"/>
    <n v="982"/>
    <n v="26"/>
    <n v="9"/>
    <n v="1051"/>
    <n v="973"/>
    <m/>
    <m/>
    <n v="1051"/>
    <n v="973"/>
    <n v="1051"/>
    <n v="973"/>
    <n v="27"/>
    <n v="30"/>
    <n v="27"/>
    <n v="30"/>
    <n v="39"/>
    <n v="31"/>
    <n v="39"/>
    <n v="31"/>
    <m/>
    <m/>
    <n v="0"/>
    <n v="0"/>
    <n v="66"/>
    <n v="61"/>
    <n v="66"/>
    <n v="61"/>
    <n v="3.9"/>
    <n v="2.5"/>
    <n v="105.3"/>
    <n v="75"/>
    <n v="3.7"/>
    <n v="3.7"/>
    <n v="144.30000000000001"/>
    <n v="114.7"/>
    <m/>
    <m/>
    <n v="0"/>
    <n v="0"/>
    <n v="3.7818181818181822"/>
    <n v="3.1098360655737705"/>
    <n v="249.60000000000002"/>
    <n v="189.7"/>
    <n v="66"/>
    <n v="59.9"/>
    <n v="1782"/>
    <n v="1797"/>
    <n v="53.4"/>
    <n v="58.4"/>
    <n v="2082.6"/>
    <n v="1810.3999999999999"/>
    <m/>
    <m/>
    <n v="0"/>
    <n v="0"/>
    <n v="58.554545454545455"/>
    <n v="59.137704918032782"/>
    <n v="3864.6"/>
    <n v="3607.3999999999996"/>
    <n v="149"/>
    <n v="122"/>
    <n v="149"/>
    <n v="122"/>
    <n v="196"/>
    <n v="219"/>
    <n v="196"/>
    <n v="219"/>
    <m/>
    <m/>
    <n v="0"/>
    <n v="0"/>
    <n v="345"/>
    <n v="341"/>
    <n v="345"/>
    <n v="341"/>
    <n v="4.5999999999999996"/>
    <n v="4.5999999999999996"/>
    <n v="685.4"/>
    <n v="561.19999999999993"/>
    <n v="5.2"/>
    <n v="4.5"/>
    <n v="1019.2"/>
    <n v="985.5"/>
    <m/>
    <m/>
    <n v="0"/>
    <n v="0"/>
    <n v="4.9408695652173913"/>
    <n v="4.5357771260997062"/>
    <n v="1704.6"/>
    <n v="1546.6999999999998"/>
    <n v="79.8"/>
    <n v="80.8"/>
    <n v="11890.199999999999"/>
    <n v="9857.6"/>
    <n v="78.5"/>
    <n v="73.599999999999994"/>
    <n v="15386"/>
    <n v="16118.4"/>
    <m/>
    <m/>
    <n v="0"/>
    <n v="0"/>
    <n v="79.061449275362307"/>
    <n v="76.175953079178882"/>
    <n v="27276.199999999997"/>
    <n v="25976"/>
    <n v="411"/>
    <n v="402"/>
    <n v="411"/>
    <n v="402"/>
    <n v="4.7547445255474452"/>
    <n v="4.3194029850746265"/>
    <n v="1954.2"/>
    <n v="1736.3999999999999"/>
    <n v="75.768369829683692"/>
    <n v="73.5905472636816"/>
    <n v="31140.799999999999"/>
    <n v="29583.4"/>
    <n v="44"/>
    <n v="42"/>
    <n v="44"/>
    <n v="42"/>
    <n v="146"/>
    <n v="139"/>
    <n v="146"/>
    <n v="139"/>
    <m/>
    <m/>
    <n v="0"/>
    <n v="0"/>
    <n v="190"/>
    <n v="181"/>
    <n v="190"/>
    <n v="181"/>
    <n v="3.9"/>
    <n v="3.1"/>
    <n v="171.6"/>
    <n v="130.20000000000002"/>
    <n v="3.9"/>
    <n v="3.7"/>
    <n v="569.4"/>
    <n v="514.30000000000007"/>
    <m/>
    <m/>
    <n v="0"/>
    <n v="0"/>
    <n v="3.9"/>
    <n v="3.5607734806629843"/>
    <n v="741"/>
    <n v="644.50000000000011"/>
    <n v="51.9"/>
    <n v="55.5"/>
    <n v="2283.6"/>
    <n v="2331"/>
    <n v="43.7"/>
    <n v="49.2"/>
    <n v="6380.2000000000007"/>
    <n v="6838.8"/>
    <m/>
    <m/>
    <n v="0"/>
    <n v="0"/>
    <n v="45.598947368421058"/>
    <n v="50.661878453038668"/>
    <n v="8663.8000000000011"/>
    <n v="9169.7999999999993"/>
    <n v="450"/>
    <n v="390"/>
    <n v="450"/>
    <n v="390"/>
    <n v="3.6"/>
    <n v="2.8"/>
    <n v="1620"/>
    <n v="1092"/>
    <n v="40.5"/>
    <n v="36.4"/>
    <n v="18225"/>
    <n v="14196"/>
    <n v="220"/>
    <n v="194"/>
    <n v="220"/>
    <n v="194"/>
    <n v="962.3"/>
    <n v="766.4"/>
    <n v="15955.8"/>
    <n v="13985.6"/>
    <n v="381"/>
    <n v="389"/>
    <n v="381"/>
    <n v="389"/>
    <n v="1732.9"/>
    <n v="1614.5"/>
    <n v="23848.799999999999"/>
    <n v="24767.599999999999"/>
    <n v="601"/>
    <n v="583"/>
    <n v="601"/>
    <n v="583"/>
    <n v="2695.2"/>
    <n v="2380.9"/>
    <n v="39804.6"/>
    <n v="38753.199999999997"/>
    <n v="0"/>
    <n v="0"/>
    <n v="0"/>
    <n v="0"/>
    <s v=""/>
    <s v=""/>
    <s v=""/>
    <s v=""/>
    <n v="4315.2"/>
    <n v="3472.9"/>
    <n v="58029.599999999999"/>
    <n v="52949.2"/>
  </r>
  <r>
    <x v="13"/>
    <s v="El Centro College  (DCCCD)"/>
    <m/>
    <n v="224615"/>
    <x v="7"/>
    <n v="903"/>
    <n v="993"/>
    <n v="7"/>
    <n v="12"/>
    <n v="896"/>
    <n v="981"/>
    <m/>
    <m/>
    <n v="896"/>
    <n v="981"/>
    <n v="896"/>
    <n v="981"/>
    <n v="16"/>
    <n v="11"/>
    <n v="16"/>
    <n v="11"/>
    <n v="19"/>
    <n v="14"/>
    <n v="19"/>
    <n v="14"/>
    <m/>
    <m/>
    <n v="0"/>
    <n v="0"/>
    <n v="35"/>
    <n v="25"/>
    <n v="35"/>
    <n v="25"/>
    <n v="4"/>
    <n v="3"/>
    <n v="64"/>
    <n v="33"/>
    <n v="4.2"/>
    <n v="4.3"/>
    <n v="79.8"/>
    <n v="60.199999999999996"/>
    <m/>
    <m/>
    <n v="0"/>
    <n v="0"/>
    <n v="4.1085714285714285"/>
    <n v="3.7279999999999998"/>
    <n v="143.80000000000001"/>
    <n v="93.199999999999989"/>
    <n v="72.099999999999994"/>
    <n v="62"/>
    <n v="1153.5999999999999"/>
    <n v="682"/>
    <n v="64.5"/>
    <n v="68.8"/>
    <n v="1225.5"/>
    <n v="963.19999999999993"/>
    <m/>
    <m/>
    <n v="0"/>
    <n v="0"/>
    <n v="67.974285714285713"/>
    <n v="65.807999999999993"/>
    <n v="2379.1"/>
    <n v="1645.1999999999998"/>
    <n v="67"/>
    <n v="62"/>
    <n v="67"/>
    <n v="62"/>
    <n v="102"/>
    <n v="126"/>
    <n v="102"/>
    <n v="126"/>
    <m/>
    <m/>
    <n v="0"/>
    <n v="0"/>
    <n v="169"/>
    <n v="188"/>
    <n v="169"/>
    <n v="188"/>
    <n v="5.0999999999999996"/>
    <n v="4.8"/>
    <n v="341.7"/>
    <n v="297.59999999999997"/>
    <n v="5.4"/>
    <n v="5.2"/>
    <n v="550.80000000000007"/>
    <n v="655.20000000000005"/>
    <m/>
    <m/>
    <n v="0"/>
    <n v="0"/>
    <n v="5.2810650887573969"/>
    <n v="5.0680851063829788"/>
    <n v="892.50000000000011"/>
    <n v="952.80000000000007"/>
    <n v="80.900000000000006"/>
    <n v="84"/>
    <n v="5420.3"/>
    <n v="5208"/>
    <n v="74.900000000000006"/>
    <n v="74.7"/>
    <n v="7639.8"/>
    <n v="9412.2000000000007"/>
    <m/>
    <m/>
    <n v="0"/>
    <n v="0"/>
    <n v="77.278698224852079"/>
    <n v="77.767021276595742"/>
    <n v="13060.100000000002"/>
    <n v="14620.199999999999"/>
    <n v="204"/>
    <n v="213"/>
    <n v="204"/>
    <n v="213"/>
    <n v="5.0799019607843148"/>
    <n v="4.910798122065728"/>
    <n v="1036.3000000000002"/>
    <n v="1046"/>
    <n v="75.682352941176489"/>
    <n v="76.363380281690127"/>
    <n v="15439.200000000004"/>
    <n v="16265.399999999998"/>
    <n v="17"/>
    <n v="40"/>
    <n v="17"/>
    <n v="40"/>
    <n v="251"/>
    <n v="289"/>
    <n v="251"/>
    <n v="289"/>
    <m/>
    <m/>
    <n v="0"/>
    <n v="0"/>
    <n v="268"/>
    <n v="329"/>
    <n v="268"/>
    <n v="329"/>
    <n v="3.4"/>
    <n v="3.3"/>
    <n v="57.8"/>
    <n v="132"/>
    <n v="3.7"/>
    <n v="3.8"/>
    <n v="928.7"/>
    <n v="1098.2"/>
    <m/>
    <m/>
    <n v="0"/>
    <n v="0"/>
    <n v="3.6809701492537314"/>
    <n v="3.7392097264437689"/>
    <n v="986.5"/>
    <n v="1230.2"/>
    <n v="62.6"/>
    <n v="51.5"/>
    <n v="1064.2"/>
    <n v="2060"/>
    <n v="45.8"/>
    <n v="47"/>
    <n v="11495.8"/>
    <n v="13583"/>
    <m/>
    <m/>
    <n v="0"/>
    <n v="0"/>
    <n v="46.865671641791046"/>
    <n v="47.547112462006076"/>
    <n v="12560"/>
    <n v="15643"/>
    <n v="424"/>
    <n v="439"/>
    <n v="424"/>
    <n v="439"/>
    <n v="3.6"/>
    <n v="3.8"/>
    <n v="1526.4"/>
    <n v="1668.1999999999998"/>
    <n v="42.9"/>
    <n v="43.5"/>
    <n v="18189.599999999999"/>
    <n v="19096.5"/>
    <n v="100"/>
    <n v="113"/>
    <n v="100"/>
    <n v="113"/>
    <n v="463.5"/>
    <n v="462.59999999999997"/>
    <n v="7638.0999999999995"/>
    <n v="7950"/>
    <n v="372"/>
    <n v="429"/>
    <n v="372"/>
    <n v="429"/>
    <n v="1559.3000000000002"/>
    <n v="1813.6000000000001"/>
    <n v="20361.099999999999"/>
    <n v="23958.400000000001"/>
    <n v="472"/>
    <n v="542"/>
    <n v="472"/>
    <n v="542"/>
    <n v="2022.8000000000002"/>
    <n v="2276.2000000000003"/>
    <n v="27999.199999999997"/>
    <n v="31908.400000000001"/>
    <n v="0"/>
    <n v="0"/>
    <n v="0"/>
    <n v="0"/>
    <s v=""/>
    <s v=""/>
    <s v=""/>
    <s v=""/>
    <n v="3549.2000000000003"/>
    <n v="3944.3999999999996"/>
    <n v="46188.800000000003"/>
    <n v="51004.899999999994"/>
  </r>
  <r>
    <x v="13"/>
    <s v="El Paso County Community College District"/>
    <m/>
    <n v="224642"/>
    <x v="7"/>
    <n v="3666"/>
    <n v="3601"/>
    <n v="85"/>
    <n v="93"/>
    <n v="3581"/>
    <n v="3508"/>
    <m/>
    <m/>
    <n v="3581"/>
    <n v="3508"/>
    <n v="3581"/>
    <n v="3508"/>
    <n v="236"/>
    <n v="201"/>
    <n v="236"/>
    <n v="201"/>
    <n v="116"/>
    <n v="121"/>
    <n v="116"/>
    <n v="121"/>
    <m/>
    <m/>
    <n v="0"/>
    <n v="0"/>
    <n v="352"/>
    <n v="322"/>
    <n v="352"/>
    <n v="322"/>
    <n v="3.9"/>
    <n v="3.9"/>
    <n v="920.4"/>
    <n v="783.9"/>
    <n v="4.4000000000000004"/>
    <n v="4.0999999999999996"/>
    <n v="510.40000000000003"/>
    <n v="496.09999999999997"/>
    <m/>
    <m/>
    <n v="0"/>
    <n v="0"/>
    <n v="4.064772727272727"/>
    <n v="3.9751552795031055"/>
    <n v="1430.8"/>
    <n v="1280"/>
    <n v="66.599999999999994"/>
    <n v="70.099999999999994"/>
    <n v="15717.599999999999"/>
    <n v="14090.099999999999"/>
    <n v="61.4"/>
    <n v="63.5"/>
    <n v="7122.4"/>
    <n v="7683.5"/>
    <m/>
    <m/>
    <n v="0"/>
    <n v="0"/>
    <n v="64.88636363636364"/>
    <n v="67.619875776397507"/>
    <n v="22840"/>
    <n v="21773.599999999999"/>
    <n v="887"/>
    <n v="860"/>
    <n v="887"/>
    <n v="860"/>
    <n v="620"/>
    <n v="634"/>
    <n v="620"/>
    <n v="634"/>
    <m/>
    <m/>
    <n v="0"/>
    <n v="0"/>
    <n v="1507"/>
    <n v="1494"/>
    <n v="1507"/>
    <n v="1494"/>
    <n v="5"/>
    <n v="4.7"/>
    <n v="4435"/>
    <n v="4042"/>
    <n v="5.2"/>
    <n v="5.0999999999999996"/>
    <n v="3224"/>
    <n v="3233.3999999999996"/>
    <m/>
    <m/>
    <n v="0"/>
    <n v="0"/>
    <n v="5.0822826808228267"/>
    <n v="4.869745649263721"/>
    <n v="7659"/>
    <n v="7275.3999999999987"/>
    <n v="87.9"/>
    <n v="84.8"/>
    <n v="77967.3"/>
    <n v="72928"/>
    <n v="86.5"/>
    <n v="87.3"/>
    <n v="53630"/>
    <n v="55348.2"/>
    <m/>
    <m/>
    <n v="0"/>
    <n v="0"/>
    <n v="87.324021234240206"/>
    <n v="85.860910307898251"/>
    <n v="131597.29999999999"/>
    <n v="128276.19999999998"/>
    <n v="1859"/>
    <n v="1816"/>
    <n v="1859"/>
    <n v="1816"/>
    <n v="4.8896180742334581"/>
    <n v="4.7111233480176198"/>
    <n v="9089.7999999999993"/>
    <n v="8555.3999999999978"/>
    <n v="83.07547068316299"/>
    <n v="82.626541850220264"/>
    <n v="154437.29999999999"/>
    <n v="150049.79999999999"/>
    <n v="239"/>
    <n v="233"/>
    <n v="239"/>
    <n v="233"/>
    <n v="518"/>
    <n v="458"/>
    <n v="518"/>
    <n v="458"/>
    <m/>
    <m/>
    <n v="0"/>
    <n v="0"/>
    <n v="757"/>
    <n v="691"/>
    <n v="757"/>
    <n v="691"/>
    <n v="3.6"/>
    <n v="3.4"/>
    <n v="860.4"/>
    <n v="792.19999999999993"/>
    <n v="4.0999999999999996"/>
    <n v="3.8"/>
    <n v="2123.7999999999997"/>
    <n v="1740.3999999999999"/>
    <m/>
    <m/>
    <n v="0"/>
    <n v="0"/>
    <n v="3.9421400264200792"/>
    <n v="3.6651230101302459"/>
    <n v="2984.2"/>
    <n v="2532.6"/>
    <n v="64.5"/>
    <n v="63"/>
    <n v="15415.5"/>
    <n v="14679"/>
    <n v="50.9"/>
    <n v="49.7"/>
    <n v="26366.2"/>
    <n v="22762.600000000002"/>
    <m/>
    <m/>
    <n v="0"/>
    <n v="0"/>
    <n v="55.193791281373841"/>
    <n v="54.184659913169327"/>
    <n v="41781.699999999997"/>
    <n v="37441.600000000006"/>
    <n v="965"/>
    <n v="1001"/>
    <n v="965"/>
    <n v="1001"/>
    <n v="3.5"/>
    <n v="3.3"/>
    <n v="3377.5"/>
    <n v="3303.2999999999997"/>
    <n v="35.5"/>
    <n v="33"/>
    <n v="34257.5"/>
    <n v="33033"/>
    <n v="1362"/>
    <n v="1294"/>
    <n v="1362"/>
    <n v="1294"/>
    <n v="6215.7999999999993"/>
    <n v="5618.0999999999995"/>
    <n v="109100.4"/>
    <n v="101697.1"/>
    <n v="1254"/>
    <n v="1213"/>
    <n v="1254"/>
    <n v="1213"/>
    <n v="5858.2"/>
    <n v="5469.9"/>
    <n v="87118.6"/>
    <n v="85794.3"/>
    <n v="2616"/>
    <n v="2507"/>
    <n v="2616"/>
    <n v="2507"/>
    <n v="12074"/>
    <n v="11088"/>
    <n v="196219"/>
    <n v="187491.40000000002"/>
    <n v="0"/>
    <n v="0"/>
    <n v="0"/>
    <n v="0"/>
    <s v=""/>
    <s v=""/>
    <s v=""/>
    <s v=""/>
    <n v="15451.5"/>
    <n v="14391.299999999997"/>
    <n v="230476.5"/>
    <n v="220524.4"/>
  </r>
  <r>
    <x v="13"/>
    <s v="Houston Community College"/>
    <m/>
    <n v="225423"/>
    <x v="7"/>
    <n v="6565"/>
    <n v="6145"/>
    <n v="40"/>
    <n v="32"/>
    <n v="6525"/>
    <n v="6113"/>
    <m/>
    <m/>
    <n v="6525"/>
    <n v="6113"/>
    <n v="6525"/>
    <n v="6113"/>
    <n v="146"/>
    <n v="87"/>
    <n v="146"/>
    <n v="87"/>
    <n v="233"/>
    <n v="202"/>
    <n v="233"/>
    <n v="202"/>
    <m/>
    <m/>
    <n v="0"/>
    <n v="0"/>
    <n v="379"/>
    <n v="289"/>
    <n v="379"/>
    <n v="289"/>
    <n v="3.6"/>
    <n v="3.7"/>
    <n v="525.6"/>
    <n v="321.90000000000003"/>
    <n v="4"/>
    <n v="4"/>
    <n v="932"/>
    <n v="808"/>
    <m/>
    <m/>
    <n v="0"/>
    <n v="0"/>
    <n v="3.8459102902374669"/>
    <n v="3.9096885813148794"/>
    <n v="1457.6"/>
    <n v="1129.9000000000001"/>
    <n v="67.3"/>
    <n v="66.2"/>
    <n v="9825.7999999999993"/>
    <n v="5759.4000000000005"/>
    <n v="55.1"/>
    <n v="59.8"/>
    <n v="12838.300000000001"/>
    <n v="12079.599999999999"/>
    <m/>
    <m/>
    <n v="0"/>
    <n v="0"/>
    <n v="59.799736147757251"/>
    <n v="61.726643598615915"/>
    <n v="22664.1"/>
    <n v="17839"/>
    <n v="946"/>
    <n v="913"/>
    <n v="946"/>
    <n v="913"/>
    <n v="1522"/>
    <n v="1414"/>
    <n v="1522"/>
    <n v="1414"/>
    <m/>
    <m/>
    <n v="0"/>
    <n v="0"/>
    <n v="2468"/>
    <n v="2327"/>
    <n v="2468"/>
    <n v="2327"/>
    <n v="4.3"/>
    <n v="4.0999999999999996"/>
    <n v="4067.7999999999997"/>
    <n v="3743.2999999999997"/>
    <n v="5"/>
    <n v="5"/>
    <n v="7610"/>
    <n v="7070"/>
    <m/>
    <m/>
    <n v="0"/>
    <n v="0"/>
    <n v="4.7316855753646676"/>
    <n v="4.6468844005156855"/>
    <n v="11677.8"/>
    <n v="10813.300000000001"/>
    <n v="92.1"/>
    <n v="89.2"/>
    <n v="87126.599999999991"/>
    <n v="81439.600000000006"/>
    <n v="86.7"/>
    <n v="85.6"/>
    <n v="131957.4"/>
    <n v="121038.39999999999"/>
    <m/>
    <m/>
    <n v="0"/>
    <n v="0"/>
    <n v="88.769854132901131"/>
    <n v="87.012462397937256"/>
    <n v="219084"/>
    <n v="202478"/>
    <n v="2847"/>
    <n v="2616"/>
    <n v="2847"/>
    <n v="2616"/>
    <n v="4.6137688795223042"/>
    <n v="4.5654434250764533"/>
    <n v="13135.4"/>
    <n v="11943.200000000003"/>
    <n v="84.913277133825076"/>
    <n v="84.219036697247702"/>
    <n v="241748.1"/>
    <n v="220317"/>
    <n v="619"/>
    <n v="607"/>
    <n v="619"/>
    <n v="607"/>
    <n v="1493"/>
    <n v="1468"/>
    <n v="1493"/>
    <n v="1468"/>
    <m/>
    <m/>
    <n v="0"/>
    <n v="0"/>
    <n v="2112"/>
    <n v="2075"/>
    <n v="2112"/>
    <n v="2075"/>
    <n v="3.2"/>
    <n v="3.1"/>
    <n v="1980.8000000000002"/>
    <n v="1881.7"/>
    <n v="3.7"/>
    <n v="3.6"/>
    <n v="5524.1"/>
    <n v="5284.8"/>
    <m/>
    <m/>
    <n v="0"/>
    <n v="0"/>
    <n v="3.5534564393939396"/>
    <n v="3.4537349397590362"/>
    <n v="7504.9000000000005"/>
    <n v="7166.5"/>
    <n v="65.8"/>
    <n v="64.2"/>
    <n v="40730.199999999997"/>
    <n v="38969.4"/>
    <n v="58.1"/>
    <n v="56.9"/>
    <n v="86743.3"/>
    <n v="83529.2"/>
    <m/>
    <m/>
    <n v="0"/>
    <n v="0"/>
    <n v="60.356770833333336"/>
    <n v="59.035469879518075"/>
    <n v="127473.5"/>
    <n v="122498.6"/>
    <n v="1566"/>
    <n v="1422"/>
    <n v="1566"/>
    <n v="1422"/>
    <n v="4.8"/>
    <n v="3.9"/>
    <n v="7516.7999999999993"/>
    <n v="5545.8"/>
    <n v="50"/>
    <n v="38.700000000000003"/>
    <n v="78300"/>
    <n v="55031.4"/>
    <n v="1711"/>
    <n v="1607"/>
    <n v="1711"/>
    <n v="1607"/>
    <n v="6574.2"/>
    <n v="5946.9"/>
    <n v="137682.59999999998"/>
    <n v="126168.4"/>
    <n v="3248"/>
    <n v="3084"/>
    <n v="3248"/>
    <n v="3084"/>
    <n v="14066.1"/>
    <n v="13162.8"/>
    <n v="231539"/>
    <n v="216647.2"/>
    <n v="4959"/>
    <n v="4691"/>
    <n v="4959"/>
    <n v="4691"/>
    <n v="20640.3"/>
    <n v="19109.699999999997"/>
    <n v="369221.6"/>
    <n v="342815.6"/>
    <n v="0"/>
    <n v="0"/>
    <n v="0"/>
    <n v="0"/>
    <s v=""/>
    <s v=""/>
    <s v=""/>
    <s v=""/>
    <n v="28157.1"/>
    <n v="24655.500000000004"/>
    <n v="447521.6"/>
    <n v="397847"/>
  </r>
  <r>
    <x v="13"/>
    <s v="Laredo Community College "/>
    <m/>
    <n v="226134"/>
    <x v="7"/>
    <n v="952"/>
    <n v="936"/>
    <n v="4"/>
    <n v="7"/>
    <n v="948"/>
    <n v="929"/>
    <m/>
    <m/>
    <n v="948"/>
    <n v="929"/>
    <n v="948"/>
    <n v="929"/>
    <n v="83"/>
    <n v="76"/>
    <n v="83"/>
    <n v="76"/>
    <n v="39"/>
    <n v="31"/>
    <n v="39"/>
    <n v="31"/>
    <m/>
    <m/>
    <n v="0"/>
    <n v="0"/>
    <n v="122"/>
    <n v="107"/>
    <n v="122"/>
    <n v="107"/>
    <n v="3"/>
    <n v="3"/>
    <n v="249"/>
    <n v="228"/>
    <n v="3.5"/>
    <n v="3.6"/>
    <n v="136.5"/>
    <n v="111.60000000000001"/>
    <m/>
    <m/>
    <n v="0"/>
    <n v="0"/>
    <n v="3.1598360655737703"/>
    <n v="3.1738317757009349"/>
    <n v="385.5"/>
    <n v="339.6"/>
    <n v="62.6"/>
    <n v="60.6"/>
    <n v="5195.8"/>
    <n v="4605.6000000000004"/>
    <n v="72.099999999999994"/>
    <n v="61.8"/>
    <n v="2811.8999999999996"/>
    <n v="1915.8"/>
    <m/>
    <m/>
    <n v="0"/>
    <n v="0"/>
    <n v="65.636885245901638"/>
    <n v="60.947663551401874"/>
    <n v="8007.7"/>
    <n v="6521.4000000000005"/>
    <n v="336"/>
    <n v="329"/>
    <n v="336"/>
    <n v="329"/>
    <n v="211"/>
    <n v="238"/>
    <n v="211"/>
    <n v="238"/>
    <m/>
    <m/>
    <n v="0"/>
    <n v="0"/>
    <n v="547"/>
    <n v="567"/>
    <n v="547"/>
    <n v="567"/>
    <n v="4.2"/>
    <n v="4"/>
    <n v="1411.2"/>
    <n v="1316"/>
    <n v="4.8"/>
    <n v="4.5"/>
    <n v="1012.8"/>
    <n v="1071"/>
    <m/>
    <m/>
    <n v="0"/>
    <n v="0"/>
    <n v="4.4314442413162709"/>
    <n v="4.2098765432098766"/>
    <n v="2424"/>
    <n v="2387"/>
    <n v="79"/>
    <n v="77.8"/>
    <n v="26544"/>
    <n v="25596.2"/>
    <n v="86.1"/>
    <n v="83.9"/>
    <n v="18167.099999999999"/>
    <n v="19968.2"/>
    <m/>
    <m/>
    <n v="0"/>
    <n v="0"/>
    <n v="81.738756855575872"/>
    <n v="80.360493827160496"/>
    <n v="44711.1"/>
    <n v="45564.4"/>
    <n v="669"/>
    <n v="674"/>
    <n v="669"/>
    <n v="674"/>
    <n v="4.1995515695067267"/>
    <n v="4.0454005934718102"/>
    <n v="2809.5"/>
    <n v="2726.6"/>
    <n v="78.802391629297446"/>
    <n v="77.278635014836794"/>
    <n v="52718.799999999988"/>
    <n v="52085.8"/>
    <n v="41"/>
    <n v="35"/>
    <n v="41"/>
    <n v="35"/>
    <n v="47"/>
    <n v="64"/>
    <n v="47"/>
    <n v="64"/>
    <m/>
    <m/>
    <n v="0"/>
    <n v="0"/>
    <n v="88"/>
    <n v="99"/>
    <n v="88"/>
    <n v="99"/>
    <n v="3.1"/>
    <n v="3.5"/>
    <n v="127.10000000000001"/>
    <n v="122.5"/>
    <n v="3.8"/>
    <n v="4"/>
    <n v="178.6"/>
    <n v="256"/>
    <m/>
    <m/>
    <n v="0"/>
    <n v="0"/>
    <n v="3.4738636363636362"/>
    <n v="3.8232323232323231"/>
    <n v="305.7"/>
    <n v="378.5"/>
    <n v="62.5"/>
    <n v="62.3"/>
    <n v="2562.5"/>
    <n v="2180.5"/>
    <n v="53.4"/>
    <n v="55.4"/>
    <n v="2509.7999999999997"/>
    <n v="3545.6"/>
    <m/>
    <m/>
    <n v="0"/>
    <n v="0"/>
    <n v="57.639772727272721"/>
    <n v="57.839393939393943"/>
    <n v="5072.2999999999993"/>
    <n v="5726.1"/>
    <n v="191"/>
    <n v="156"/>
    <n v="191"/>
    <n v="156"/>
    <n v="6.6"/>
    <n v="6.1"/>
    <n v="1260.5999999999999"/>
    <n v="951.59999999999991"/>
    <n v="64.8"/>
    <n v="66.900000000000006"/>
    <n v="12376.8"/>
    <n v="10436.400000000001"/>
    <n v="460"/>
    <n v="440"/>
    <n v="460"/>
    <n v="440"/>
    <n v="1787.3"/>
    <n v="1666.5"/>
    <n v="34302.300000000003"/>
    <n v="32382.300000000003"/>
    <n v="297"/>
    <n v="333"/>
    <n v="297"/>
    <n v="333"/>
    <n v="1327.8999999999999"/>
    <n v="1438.6"/>
    <n v="23488.799999999999"/>
    <n v="25429.599999999999"/>
    <n v="757"/>
    <n v="773"/>
    <n v="757"/>
    <n v="773"/>
    <n v="3115.2"/>
    <n v="3105.1"/>
    <n v="57791.100000000006"/>
    <n v="57811.9"/>
    <n v="0"/>
    <n v="0"/>
    <n v="0"/>
    <n v="0"/>
    <s v=""/>
    <s v=""/>
    <s v=""/>
    <s v=""/>
    <n v="4375.7999999999993"/>
    <n v="4056.7"/>
    <n v="70167.899999999994"/>
    <n v="68248.3"/>
  </r>
  <r>
    <x v="13"/>
    <s v="Lone Star College System District"/>
    <m/>
    <n v="227182"/>
    <x v="7"/>
    <n v="6327"/>
    <n v="7143"/>
    <n v="18"/>
    <n v="10"/>
    <n v="6309"/>
    <n v="7133"/>
    <m/>
    <m/>
    <n v="6309"/>
    <n v="7133"/>
    <n v="6309"/>
    <n v="7133"/>
    <n v="265"/>
    <n v="281"/>
    <n v="265"/>
    <n v="281"/>
    <n v="310"/>
    <n v="364"/>
    <n v="310"/>
    <n v="364"/>
    <m/>
    <m/>
    <n v="0"/>
    <n v="0"/>
    <n v="575"/>
    <n v="645"/>
    <n v="575"/>
    <n v="645"/>
    <n v="3.9"/>
    <n v="3.3"/>
    <n v="1033.5"/>
    <n v="927.3"/>
    <n v="4"/>
    <n v="3.9"/>
    <n v="1240"/>
    <n v="1419.6"/>
    <m/>
    <m/>
    <n v="0"/>
    <n v="0"/>
    <n v="3.953913043478261"/>
    <n v="3.6386046511627903"/>
    <n v="2273.5"/>
    <n v="2346.8999999999996"/>
    <n v="65.900000000000006"/>
    <n v="65.7"/>
    <n v="17463.5"/>
    <n v="18461.7"/>
    <n v="64.2"/>
    <n v="64.8"/>
    <n v="19902"/>
    <n v="23587.200000000001"/>
    <m/>
    <m/>
    <n v="0"/>
    <n v="0"/>
    <n v="64.98347826086956"/>
    <n v="65.192093023255822"/>
    <n v="37365.5"/>
    <n v="42048.900000000009"/>
    <n v="1109"/>
    <n v="1240"/>
    <n v="1109"/>
    <n v="1240"/>
    <n v="1793"/>
    <n v="2138"/>
    <n v="1793"/>
    <n v="2138"/>
    <m/>
    <m/>
    <n v="0"/>
    <n v="0"/>
    <n v="2902"/>
    <n v="3378"/>
    <n v="2902"/>
    <n v="3378"/>
    <n v="4.5"/>
    <n v="4.3"/>
    <n v="4990.5"/>
    <n v="5332"/>
    <n v="5.0999999999999996"/>
    <n v="4.9000000000000004"/>
    <n v="9144.2999999999993"/>
    <n v="10476.200000000001"/>
    <m/>
    <m/>
    <n v="0"/>
    <n v="0"/>
    <n v="4.8707098552722261"/>
    <n v="4.679751332149201"/>
    <n v="14134.8"/>
    <n v="15808.2"/>
    <n v="82.7"/>
    <n v="81.599999999999994"/>
    <n v="91714.3"/>
    <n v="101184"/>
    <n v="81.8"/>
    <n v="82.1"/>
    <n v="146667.4"/>
    <n v="175529.8"/>
    <m/>
    <m/>
    <n v="0"/>
    <n v="0"/>
    <n v="82.143935217091666"/>
    <n v="81.916459443457668"/>
    <n v="238381.7"/>
    <n v="276713.8"/>
    <n v="3477"/>
    <n v="4023"/>
    <n v="3477"/>
    <n v="4023"/>
    <n v="4.7190969226344546"/>
    <n v="4.5128262490678592"/>
    <n v="16408.3"/>
    <n v="18155.099999999999"/>
    <n v="79.306068449813054"/>
    <n v="79.235073328361921"/>
    <n v="275747.20000000001"/>
    <n v="318762.7"/>
    <n v="375"/>
    <n v="360"/>
    <n v="375"/>
    <n v="360"/>
    <n v="1149"/>
    <n v="1266"/>
    <n v="1149"/>
    <n v="1266"/>
    <m/>
    <m/>
    <n v="0"/>
    <n v="0"/>
    <n v="1524"/>
    <n v="1626"/>
    <n v="1524"/>
    <n v="1626"/>
    <n v="3.9"/>
    <n v="3.8"/>
    <n v="1462.5"/>
    <n v="1368"/>
    <n v="4.0999999999999996"/>
    <n v="3.9"/>
    <n v="4710.8999999999996"/>
    <n v="4937.3999999999996"/>
    <m/>
    <m/>
    <n v="0"/>
    <n v="0"/>
    <n v="4.0507874015748033"/>
    <n v="3.8778597785977857"/>
    <n v="6173.4000000000005"/>
    <n v="6305.4"/>
    <n v="65.5"/>
    <n v="64"/>
    <n v="24562.5"/>
    <n v="23040"/>
    <n v="58.7"/>
    <n v="56.3"/>
    <n v="67446.3"/>
    <n v="71275.8"/>
    <m/>
    <m/>
    <n v="0"/>
    <n v="0"/>
    <n v="60.373228346456692"/>
    <n v="58.004797047970484"/>
    <n v="92008.8"/>
    <n v="94315.8"/>
    <n v="1308"/>
    <n v="1484"/>
    <n v="1308"/>
    <n v="1484"/>
    <n v="4"/>
    <n v="3.8"/>
    <n v="5232"/>
    <n v="5639.2"/>
    <n v="45"/>
    <n v="42.6"/>
    <n v="58860"/>
    <n v="63218.400000000001"/>
    <n v="1749"/>
    <n v="1881"/>
    <n v="1749"/>
    <n v="1881"/>
    <n v="7486.5"/>
    <n v="7627.3"/>
    <n v="133740.29999999999"/>
    <n v="142685.70000000001"/>
    <n v="3252"/>
    <n v="3768"/>
    <n v="3252"/>
    <n v="3768"/>
    <n v="15095.199999999999"/>
    <n v="16833.2"/>
    <n v="234015.7"/>
    <n v="270392.8"/>
    <n v="5001"/>
    <n v="5649"/>
    <n v="5001"/>
    <n v="5649"/>
    <n v="22581.699999999997"/>
    <n v="24460.5"/>
    <n v="367756"/>
    <n v="413078.5"/>
    <n v="0"/>
    <n v="0"/>
    <n v="0"/>
    <n v="0"/>
    <s v=""/>
    <s v=""/>
    <s v=""/>
    <s v=""/>
    <n v="27813.7"/>
    <n v="30099.7"/>
    <n v="426616"/>
    <n v="476296.9"/>
  </r>
  <r>
    <x v="13"/>
    <s v="McLennan Community College "/>
    <m/>
    <n v="226578"/>
    <x v="7"/>
    <n v="1278"/>
    <n v="1306"/>
    <n v="102"/>
    <n v="86"/>
    <n v="1176"/>
    <n v="1220"/>
    <m/>
    <m/>
    <n v="1176"/>
    <n v="1220"/>
    <n v="1176"/>
    <n v="1220"/>
    <n v="161"/>
    <n v="175"/>
    <n v="161"/>
    <n v="175"/>
    <n v="51"/>
    <n v="58"/>
    <n v="51"/>
    <n v="58"/>
    <m/>
    <m/>
    <n v="0"/>
    <n v="0"/>
    <n v="212"/>
    <n v="233"/>
    <n v="212"/>
    <n v="233"/>
    <n v="3.5"/>
    <n v="3.8"/>
    <n v="563.5"/>
    <n v="665"/>
    <n v="3.4"/>
    <n v="3.7"/>
    <n v="173.4"/>
    <n v="214.60000000000002"/>
    <m/>
    <m/>
    <n v="0"/>
    <n v="0"/>
    <n v="3.4759433962264148"/>
    <n v="3.7751072961373393"/>
    <n v="736.9"/>
    <n v="879.6"/>
    <n v="74.900000000000006"/>
    <n v="76.099999999999994"/>
    <n v="12058.900000000001"/>
    <n v="13317.499999999998"/>
    <n v="70.599999999999994"/>
    <n v="75.5"/>
    <n v="3600.6"/>
    <n v="4379"/>
    <m/>
    <m/>
    <n v="0"/>
    <n v="0"/>
    <n v="73.86556603773586"/>
    <n v="75.950643776824037"/>
    <n v="15659.500000000002"/>
    <n v="17696.5"/>
    <n v="278"/>
    <n v="266"/>
    <n v="278"/>
    <n v="266"/>
    <n v="110"/>
    <n v="112"/>
    <n v="110"/>
    <n v="112"/>
    <m/>
    <m/>
    <n v="0"/>
    <n v="0"/>
    <n v="388"/>
    <n v="378"/>
    <n v="388"/>
    <n v="378"/>
    <n v="4.5"/>
    <n v="4.3"/>
    <n v="1251"/>
    <n v="1143.8"/>
    <n v="5"/>
    <n v="4.8"/>
    <n v="550"/>
    <n v="537.6"/>
    <m/>
    <m/>
    <n v="0"/>
    <n v="0"/>
    <n v="4.641752577319588"/>
    <n v="4.4481481481481486"/>
    <n v="1801.0000000000002"/>
    <n v="1681.4"/>
    <n v="92.5"/>
    <n v="87.5"/>
    <n v="25715"/>
    <n v="23275"/>
    <n v="96"/>
    <n v="93.2"/>
    <n v="10560"/>
    <n v="10438.4"/>
    <m/>
    <m/>
    <n v="0"/>
    <n v="0"/>
    <n v="93.492268041237111"/>
    <n v="89.188888888888897"/>
    <n v="36275"/>
    <n v="33713.4"/>
    <n v="600"/>
    <n v="611"/>
    <n v="600"/>
    <n v="611"/>
    <n v="4.2298333333333336"/>
    <n v="4.1914893617021276"/>
    <n v="2537.9"/>
    <n v="2561"/>
    <n v="86.557500000000005"/>
    <n v="84.140589198036011"/>
    <n v="51934.5"/>
    <n v="51409.9"/>
    <n v="183"/>
    <n v="175"/>
    <n v="183"/>
    <n v="175"/>
    <n v="168"/>
    <n v="180"/>
    <n v="168"/>
    <n v="180"/>
    <m/>
    <m/>
    <n v="0"/>
    <n v="0"/>
    <n v="351"/>
    <n v="355"/>
    <n v="351"/>
    <n v="355"/>
    <n v="3.2"/>
    <n v="3.2"/>
    <n v="585.6"/>
    <n v="560"/>
    <n v="3.6"/>
    <n v="3.5"/>
    <n v="604.80000000000007"/>
    <n v="630"/>
    <m/>
    <m/>
    <n v="0"/>
    <n v="0"/>
    <n v="3.3914529914529918"/>
    <n v="3.352112676056338"/>
    <n v="1190.4000000000001"/>
    <n v="1190"/>
    <n v="67.5"/>
    <n v="64.5"/>
    <n v="12352.5"/>
    <n v="11287.5"/>
    <n v="64.5"/>
    <n v="59.6"/>
    <n v="10836"/>
    <n v="10728"/>
    <m/>
    <m/>
    <n v="0"/>
    <n v="0"/>
    <n v="66.064102564102569"/>
    <n v="62.015492957746481"/>
    <n v="23188.5"/>
    <n v="22015.5"/>
    <n v="225"/>
    <n v="254"/>
    <n v="225"/>
    <n v="254"/>
    <n v="5.4"/>
    <n v="5.3"/>
    <n v="1215"/>
    <n v="1346.2"/>
    <n v="70.3"/>
    <n v="68.400000000000006"/>
    <n v="15817.5"/>
    <n v="17373.600000000002"/>
    <n v="622"/>
    <n v="616"/>
    <n v="622"/>
    <n v="616"/>
    <n v="2400.1"/>
    <n v="2368.8000000000002"/>
    <n v="50126.400000000001"/>
    <n v="47880"/>
    <n v="329"/>
    <n v="350"/>
    <n v="329"/>
    <n v="350"/>
    <n v="1328.2"/>
    <n v="1382.2"/>
    <n v="24996.6"/>
    <n v="25545.4"/>
    <n v="951"/>
    <n v="966"/>
    <n v="951"/>
    <n v="966"/>
    <n v="3728.3"/>
    <n v="3751"/>
    <n v="75123"/>
    <n v="73425.399999999994"/>
    <n v="0"/>
    <n v="0"/>
    <n v="0"/>
    <n v="0"/>
    <s v=""/>
    <s v=""/>
    <s v=""/>
    <s v=""/>
    <n v="4943.3"/>
    <n v="5097.2"/>
    <n v="90940.5"/>
    <n v="90799"/>
  </r>
  <r>
    <x v="13"/>
    <s v="Navarro College "/>
    <m/>
    <n v="227146"/>
    <x v="7"/>
    <n v="844"/>
    <n v="963"/>
    <n v="11"/>
    <n v="8"/>
    <n v="833"/>
    <n v="955"/>
    <m/>
    <m/>
    <n v="833"/>
    <n v="955"/>
    <n v="833"/>
    <n v="955"/>
    <n v="131"/>
    <n v="130"/>
    <n v="131"/>
    <n v="130"/>
    <n v="54"/>
    <n v="70"/>
    <n v="54"/>
    <n v="70"/>
    <m/>
    <m/>
    <n v="0"/>
    <n v="0"/>
    <n v="185"/>
    <n v="200"/>
    <n v="185"/>
    <n v="200"/>
    <n v="3.1"/>
    <n v="3.2"/>
    <n v="406.1"/>
    <n v="416"/>
    <n v="3.7"/>
    <n v="3.5"/>
    <n v="199.8"/>
    <n v="245"/>
    <m/>
    <m/>
    <n v="0"/>
    <n v="0"/>
    <n v="3.2751351351351357"/>
    <n v="3.3050000000000002"/>
    <n v="605.90000000000009"/>
    <n v="661"/>
    <n v="69.7"/>
    <n v="66.7"/>
    <n v="9130.7000000000007"/>
    <n v="8671"/>
    <n v="68"/>
    <n v="65.900000000000006"/>
    <n v="3672"/>
    <n v="4613"/>
    <m/>
    <m/>
    <n v="0"/>
    <n v="0"/>
    <n v="69.203783783783791"/>
    <n v="66.42"/>
    <n v="12802.7"/>
    <n v="13284"/>
    <n v="189"/>
    <n v="196"/>
    <n v="189"/>
    <n v="196"/>
    <n v="86"/>
    <n v="98"/>
    <n v="86"/>
    <n v="98"/>
    <m/>
    <m/>
    <n v="0"/>
    <n v="0"/>
    <n v="275"/>
    <n v="294"/>
    <n v="275"/>
    <n v="294"/>
    <n v="3.7"/>
    <n v="3.6"/>
    <n v="699.30000000000007"/>
    <n v="705.6"/>
    <n v="5.0999999999999996"/>
    <n v="4.0999999999999996"/>
    <n v="438.59999999999997"/>
    <n v="401.79999999999995"/>
    <m/>
    <m/>
    <n v="0"/>
    <n v="0"/>
    <n v="4.1378181818181821"/>
    <n v="3.7666666666666671"/>
    <n v="1137.9000000000001"/>
    <n v="1107.4000000000001"/>
    <n v="84.4"/>
    <n v="79.7"/>
    <n v="15951.6"/>
    <n v="15621.2"/>
    <n v="89.1"/>
    <n v="81.099999999999994"/>
    <n v="7662.5999999999995"/>
    <n v="7947.7999999999993"/>
    <m/>
    <m/>
    <n v="0"/>
    <n v="0"/>
    <n v="85.869818181818189"/>
    <n v="80.166666666666671"/>
    <n v="23614.2"/>
    <n v="23569"/>
    <n v="460"/>
    <n v="494"/>
    <n v="460"/>
    <n v="494"/>
    <n v="3.7908695652173918"/>
    <n v="3.5797570850202431"/>
    <n v="1743.8000000000002"/>
    <n v="1768.4"/>
    <n v="79.167173913043484"/>
    <n v="74.60121457489879"/>
    <n v="36416.9"/>
    <n v="36853"/>
    <n v="103"/>
    <n v="114"/>
    <n v="103"/>
    <n v="114"/>
    <n v="119"/>
    <n v="155"/>
    <n v="119"/>
    <n v="155"/>
    <m/>
    <m/>
    <n v="0"/>
    <n v="0"/>
    <n v="222"/>
    <n v="269"/>
    <n v="222"/>
    <n v="269"/>
    <n v="2.8"/>
    <n v="3.1"/>
    <n v="288.39999999999998"/>
    <n v="353.40000000000003"/>
    <n v="3.3"/>
    <n v="3.3"/>
    <n v="392.7"/>
    <n v="511.5"/>
    <m/>
    <m/>
    <n v="0"/>
    <n v="0"/>
    <n v="3.0680180180180177"/>
    <n v="3.2152416356877325"/>
    <n v="681.09999999999991"/>
    <n v="864.90000000000009"/>
    <n v="63.8"/>
    <n v="60.9"/>
    <n v="6571.4"/>
    <n v="6942.5999999999995"/>
    <n v="59.7"/>
    <n v="52.7"/>
    <n v="7104.3"/>
    <n v="8168.5"/>
    <m/>
    <m/>
    <n v="0"/>
    <n v="0"/>
    <n v="61.602252252252256"/>
    <n v="56.175092936802969"/>
    <n v="13675.7"/>
    <n v="15111.099999999999"/>
    <n v="151"/>
    <n v="192"/>
    <n v="151"/>
    <n v="192"/>
    <n v="3.6"/>
    <n v="2.7"/>
    <n v="543.6"/>
    <n v="518.40000000000009"/>
    <n v="44.3"/>
    <n v="34.4"/>
    <n v="6689.2999999999993"/>
    <n v="6604.7999999999993"/>
    <n v="423"/>
    <n v="440"/>
    <n v="423"/>
    <n v="440"/>
    <n v="1393.8000000000002"/>
    <n v="1475"/>
    <n v="31653.700000000004"/>
    <n v="31234.799999999999"/>
    <n v="259"/>
    <n v="323"/>
    <n v="259"/>
    <n v="323"/>
    <n v="1031.0999999999999"/>
    <n v="1158.3"/>
    <n v="18438.899999999998"/>
    <n v="20729.3"/>
    <n v="682"/>
    <n v="763"/>
    <n v="682"/>
    <n v="763"/>
    <n v="2424.9"/>
    <n v="2633.3"/>
    <n v="50092.600000000006"/>
    <n v="51964.1"/>
    <n v="0"/>
    <n v="0"/>
    <n v="0"/>
    <n v="0"/>
    <s v=""/>
    <s v=""/>
    <s v=""/>
    <s v=""/>
    <n v="2968.5"/>
    <n v="3151.7000000000003"/>
    <n v="56781.900000000009"/>
    <n v="58568.899999999994"/>
  </r>
  <r>
    <x v="13"/>
    <s v="North Central Texas Community College"/>
    <m/>
    <n v="224110"/>
    <x v="7"/>
    <n v="807"/>
    <n v="737"/>
    <n v="9"/>
    <n v="3"/>
    <n v="798"/>
    <n v="734"/>
    <m/>
    <m/>
    <n v="798"/>
    <n v="734"/>
    <n v="798"/>
    <n v="734"/>
    <n v="52"/>
    <n v="38"/>
    <n v="52"/>
    <n v="38"/>
    <n v="29"/>
    <n v="31"/>
    <n v="29"/>
    <n v="31"/>
    <m/>
    <m/>
    <n v="0"/>
    <n v="0"/>
    <n v="81"/>
    <n v="69"/>
    <n v="81"/>
    <n v="69"/>
    <n v="2.9"/>
    <n v="3.1"/>
    <n v="150.79999999999998"/>
    <n v="117.8"/>
    <n v="3.6"/>
    <n v="3.3"/>
    <n v="104.4"/>
    <n v="102.3"/>
    <m/>
    <m/>
    <n v="0"/>
    <n v="0"/>
    <n v="3.1506172839506172"/>
    <n v="3.189855072463768"/>
    <n v="255.2"/>
    <n v="220.1"/>
    <n v="63"/>
    <n v="60"/>
    <n v="3276"/>
    <n v="2280"/>
    <n v="61.5"/>
    <n v="57.2"/>
    <n v="1783.5"/>
    <n v="1773.2"/>
    <m/>
    <m/>
    <n v="0"/>
    <n v="0"/>
    <n v="62.462962962962962"/>
    <n v="58.742028985507247"/>
    <n v="5059.5"/>
    <n v="4053.2"/>
    <n v="230"/>
    <n v="177"/>
    <n v="230"/>
    <n v="177"/>
    <n v="116"/>
    <n v="126"/>
    <n v="116"/>
    <n v="126"/>
    <m/>
    <m/>
    <n v="0"/>
    <n v="0"/>
    <n v="346"/>
    <n v="303"/>
    <n v="346"/>
    <n v="303"/>
    <n v="4.0999999999999996"/>
    <n v="4.2"/>
    <n v="942.99999999999989"/>
    <n v="743.4"/>
    <n v="4.8"/>
    <n v="4.7"/>
    <n v="556.79999999999995"/>
    <n v="592.20000000000005"/>
    <m/>
    <m/>
    <n v="0"/>
    <n v="0"/>
    <n v="4.3346820809248543"/>
    <n v="4.4079207920792074"/>
    <n v="1499.7999999999995"/>
    <n v="1335.6"/>
    <n v="77.2"/>
    <n v="76.2"/>
    <n v="17756"/>
    <n v="13487.4"/>
    <n v="76.099999999999994"/>
    <n v="76.2"/>
    <n v="8827.5999999999985"/>
    <n v="9601.2000000000007"/>
    <m/>
    <m/>
    <n v="0"/>
    <n v="0"/>
    <n v="76.831213872832365"/>
    <n v="76.199999999999989"/>
    <n v="26583.599999999999"/>
    <n v="23088.599999999995"/>
    <n v="427"/>
    <n v="372"/>
    <n v="427"/>
    <n v="372"/>
    <n v="4.1100702576112402"/>
    <n v="4.1819892473118276"/>
    <n v="1754.9999999999995"/>
    <n v="1555.6999999999998"/>
    <n v="74.105620608899301"/>
    <n v="72.961827956989239"/>
    <n v="31643.100000000002"/>
    <n v="27141.799999999996"/>
    <n v="137"/>
    <n v="111"/>
    <n v="137"/>
    <n v="111"/>
    <n v="158"/>
    <n v="150"/>
    <n v="158"/>
    <n v="150"/>
    <m/>
    <m/>
    <n v="0"/>
    <n v="0"/>
    <n v="295"/>
    <n v="261"/>
    <n v="295"/>
    <n v="261"/>
    <n v="3.1"/>
    <n v="3.3"/>
    <n v="424.7"/>
    <n v="366.29999999999995"/>
    <n v="3.7"/>
    <n v="3.6"/>
    <n v="584.6"/>
    <n v="540"/>
    <m/>
    <m/>
    <n v="0"/>
    <n v="0"/>
    <n v="3.4213559322033897"/>
    <n v="3.4724137931034482"/>
    <n v="1009.3"/>
    <n v="906.3"/>
    <n v="59"/>
    <n v="59.8"/>
    <n v="8083"/>
    <n v="6637.7999999999993"/>
    <n v="54.1"/>
    <n v="54.1"/>
    <n v="8547.8000000000011"/>
    <n v="8115"/>
    <m/>
    <m/>
    <n v="0"/>
    <n v="0"/>
    <n v="56.375593220338992"/>
    <n v="56.524137931034481"/>
    <n v="16630.800000000003"/>
    <n v="14752.8"/>
    <n v="76"/>
    <n v="101"/>
    <n v="76"/>
    <n v="101"/>
    <n v="5.3"/>
    <n v="5.3"/>
    <n v="402.8"/>
    <n v="535.29999999999995"/>
    <n v="59.3"/>
    <n v="55.6"/>
    <n v="4506.8"/>
    <n v="5615.6"/>
    <n v="419"/>
    <n v="326"/>
    <n v="419"/>
    <n v="326"/>
    <n v="1518.5"/>
    <n v="1227.5"/>
    <n v="29115"/>
    <n v="22405.199999999997"/>
    <n v="303"/>
    <n v="307"/>
    <n v="303"/>
    <n v="307"/>
    <n v="1245.8"/>
    <n v="1234.5"/>
    <n v="19158.900000000001"/>
    <n v="19489.400000000001"/>
    <n v="722"/>
    <n v="633"/>
    <n v="722"/>
    <n v="633"/>
    <n v="2764.3"/>
    <n v="2462"/>
    <n v="48273.9"/>
    <n v="41894.6"/>
    <n v="0"/>
    <n v="0"/>
    <n v="0"/>
    <n v="0"/>
    <s v=""/>
    <s v=""/>
    <s v=""/>
    <s v=""/>
    <n v="3167.0999999999995"/>
    <n v="2997.3"/>
    <n v="52780.700000000012"/>
    <n v="47510.19999999999"/>
  </r>
  <r>
    <x v="13"/>
    <s v="North Lake College (DCCCD)"/>
    <m/>
    <n v="227191"/>
    <x v="7"/>
    <n v="1138"/>
    <n v="1042"/>
    <n v="7"/>
    <n v="8"/>
    <n v="1131"/>
    <n v="1034"/>
    <m/>
    <m/>
    <n v="1131"/>
    <n v="1034"/>
    <n v="1131"/>
    <n v="1034"/>
    <n v="30"/>
    <n v="19"/>
    <n v="30"/>
    <n v="19"/>
    <n v="30"/>
    <n v="18"/>
    <n v="30"/>
    <n v="18"/>
    <m/>
    <m/>
    <n v="0"/>
    <n v="0"/>
    <n v="60"/>
    <n v="37"/>
    <n v="60"/>
    <n v="37"/>
    <n v="3.7"/>
    <n v="3.9"/>
    <n v="111"/>
    <n v="74.099999999999994"/>
    <n v="4.0999999999999996"/>
    <n v="4.3"/>
    <n v="122.99999999999999"/>
    <n v="77.399999999999991"/>
    <m/>
    <m/>
    <n v="0"/>
    <n v="0"/>
    <n v="3.9"/>
    <n v="4.0945945945945947"/>
    <n v="234"/>
    <n v="151.5"/>
    <n v="59.3"/>
    <n v="57.8"/>
    <n v="1779"/>
    <n v="1098.2"/>
    <n v="47.7"/>
    <n v="53.2"/>
    <n v="1431"/>
    <n v="957.6"/>
    <m/>
    <m/>
    <n v="0"/>
    <n v="0"/>
    <n v="53.5"/>
    <n v="55.562162162162167"/>
    <n v="3210"/>
    <n v="2055.8000000000002"/>
    <n v="178"/>
    <n v="183"/>
    <n v="178"/>
    <n v="183"/>
    <n v="186"/>
    <n v="164"/>
    <n v="186"/>
    <n v="164"/>
    <m/>
    <m/>
    <n v="0"/>
    <n v="0"/>
    <n v="364"/>
    <n v="347"/>
    <n v="364"/>
    <n v="347"/>
    <n v="4.5999999999999996"/>
    <n v="4"/>
    <n v="818.8"/>
    <n v="732"/>
    <n v="4.7"/>
    <n v="4.9000000000000004"/>
    <n v="874.2"/>
    <n v="803.6"/>
    <m/>
    <m/>
    <n v="0"/>
    <n v="0"/>
    <n v="4.6510989010989015"/>
    <n v="4.4253602305475503"/>
    <n v="1693.0000000000002"/>
    <n v="1535.6"/>
    <n v="74.7"/>
    <n v="67.7"/>
    <n v="13296.6"/>
    <n v="12389.1"/>
    <n v="66.599999999999994"/>
    <n v="64.599999999999994"/>
    <n v="12387.599999999999"/>
    <n v="10594.4"/>
    <m/>
    <m/>
    <n v="0"/>
    <n v="0"/>
    <n v="70.560989010989005"/>
    <n v="66.234870317002887"/>
    <n v="25684.199999999997"/>
    <n v="22983.5"/>
    <n v="424"/>
    <n v="384"/>
    <n v="424"/>
    <n v="384"/>
    <n v="4.5448113207547172"/>
    <n v="4.3934895833333334"/>
    <n v="1927"/>
    <n v="1687.1"/>
    <n v="68.146698113207535"/>
    <n v="65.20651041666666"/>
    <n v="28894.199999999993"/>
    <n v="25039.299999999996"/>
    <n v="62"/>
    <n v="54"/>
    <n v="62"/>
    <n v="54"/>
    <n v="217"/>
    <n v="190"/>
    <n v="217"/>
    <n v="190"/>
    <m/>
    <m/>
    <n v="0"/>
    <n v="0"/>
    <n v="279"/>
    <n v="244"/>
    <n v="279"/>
    <n v="244"/>
    <n v="3.6"/>
    <n v="3.4"/>
    <n v="223.20000000000002"/>
    <n v="183.6"/>
    <n v="3.5"/>
    <n v="3.4"/>
    <n v="759.5"/>
    <n v="646"/>
    <m/>
    <m/>
    <n v="0"/>
    <n v="0"/>
    <n v="3.5222222222222226"/>
    <n v="3.4"/>
    <n v="982.7"/>
    <n v="829.6"/>
    <n v="53.7"/>
    <n v="48.1"/>
    <n v="3329.4"/>
    <n v="2597.4"/>
    <n v="37.200000000000003"/>
    <n v="35.4"/>
    <n v="8072.4000000000005"/>
    <n v="6726"/>
    <m/>
    <m/>
    <n v="0"/>
    <n v="0"/>
    <n v="40.866666666666667"/>
    <n v="38.210655737704919"/>
    <n v="11401.8"/>
    <n v="9323.4"/>
    <n v="428"/>
    <n v="406"/>
    <n v="428"/>
    <n v="406"/>
    <n v="3.7"/>
    <n v="3.5"/>
    <n v="1583.6000000000001"/>
    <n v="1421"/>
    <n v="36.1"/>
    <n v="37.1"/>
    <n v="15450.800000000001"/>
    <n v="15062.6"/>
    <n v="270"/>
    <n v="256"/>
    <n v="270"/>
    <n v="256"/>
    <n v="1153"/>
    <n v="989.7"/>
    <n v="18405"/>
    <n v="16084.7"/>
    <n v="433"/>
    <n v="372"/>
    <n v="433"/>
    <n v="372"/>
    <n v="1756.7"/>
    <n v="1527"/>
    <n v="21891"/>
    <n v="18278"/>
    <n v="703"/>
    <n v="628"/>
    <n v="703"/>
    <n v="628"/>
    <n v="2909.7"/>
    <n v="2516.6999999999998"/>
    <n v="40296"/>
    <n v="34362.699999999997"/>
    <n v="0"/>
    <n v="0"/>
    <n v="0"/>
    <n v="0"/>
    <s v=""/>
    <s v=""/>
    <s v=""/>
    <s v=""/>
    <n v="4493.3"/>
    <n v="3937.7"/>
    <n v="55746.799999999996"/>
    <n v="49425.299999999996"/>
  </r>
  <r>
    <x v="13"/>
    <s v="Northwest Vista College (ACCD)"/>
    <m/>
    <n v="420398"/>
    <x v="7"/>
    <n v="3468"/>
    <n v="3086"/>
    <n v="759"/>
    <n v="613"/>
    <n v="2709"/>
    <n v="2473"/>
    <m/>
    <m/>
    <n v="2709"/>
    <n v="2473"/>
    <n v="2709"/>
    <n v="2473"/>
    <n v="208"/>
    <n v="172"/>
    <n v="208"/>
    <n v="172"/>
    <n v="151"/>
    <n v="130"/>
    <n v="151"/>
    <n v="130"/>
    <m/>
    <m/>
    <n v="0"/>
    <n v="0"/>
    <n v="359"/>
    <n v="302"/>
    <n v="359"/>
    <n v="302"/>
    <n v="3.9"/>
    <n v="3.6"/>
    <n v="811.19999999999993"/>
    <n v="619.20000000000005"/>
    <n v="4.0999999999999996"/>
    <n v="4"/>
    <n v="619.09999999999991"/>
    <n v="520"/>
    <m/>
    <m/>
    <n v="0"/>
    <n v="0"/>
    <n v="3.9841225626740941"/>
    <n v="3.7721854304635762"/>
    <n v="1430.2999999999997"/>
    <n v="1139.2"/>
    <n v="64.599999999999994"/>
    <n v="61.7"/>
    <n v="13436.8"/>
    <n v="10612.4"/>
    <n v="62.4"/>
    <n v="58.1"/>
    <n v="9422.4"/>
    <n v="7553"/>
    <m/>
    <m/>
    <n v="0"/>
    <n v="0"/>
    <n v="63.674651810584947"/>
    <n v="60.150331125827819"/>
    <n v="22859.199999999997"/>
    <n v="18165.400000000001"/>
    <n v="483"/>
    <n v="467"/>
    <n v="483"/>
    <n v="467"/>
    <n v="537"/>
    <n v="571"/>
    <n v="537"/>
    <n v="571"/>
    <m/>
    <m/>
    <n v="0"/>
    <n v="0"/>
    <n v="1020"/>
    <n v="1038"/>
    <n v="1020"/>
    <n v="1038"/>
    <n v="4.5"/>
    <n v="4.2"/>
    <n v="2173.5"/>
    <n v="1961.4"/>
    <n v="4.7"/>
    <n v="4.8"/>
    <n v="2523.9"/>
    <n v="2740.7999999999997"/>
    <m/>
    <m/>
    <n v="0"/>
    <n v="0"/>
    <n v="4.6052941176470581"/>
    <n v="4.5300578034682077"/>
    <n v="4697.3999999999996"/>
    <n v="4702.2"/>
    <n v="78.900000000000006"/>
    <n v="73.2"/>
    <n v="38108.700000000004"/>
    <n v="34184.400000000001"/>
    <n v="77.8"/>
    <n v="74.5"/>
    <n v="41778.6"/>
    <n v="42539.5"/>
    <m/>
    <m/>
    <n v="0"/>
    <n v="0"/>
    <n v="78.320882352941183"/>
    <n v="73.915125240847772"/>
    <n v="79887.3"/>
    <n v="76723.899999999994"/>
    <n v="1379"/>
    <n v="1340"/>
    <n v="1379"/>
    <n v="1340"/>
    <n v="4.4435823060188531"/>
    <n v="4.3592537313432835"/>
    <n v="6127.699999999998"/>
    <n v="5841.4"/>
    <n v="74.507976794778827"/>
    <n v="70.812910447761183"/>
    <n v="102746.5"/>
    <n v="94889.299999999988"/>
    <n v="302"/>
    <n v="272"/>
    <n v="302"/>
    <n v="272"/>
    <n v="623"/>
    <n v="525"/>
    <n v="623"/>
    <n v="525"/>
    <m/>
    <m/>
    <n v="0"/>
    <n v="0"/>
    <n v="925"/>
    <n v="797"/>
    <n v="925"/>
    <n v="797"/>
    <n v="3.6"/>
    <n v="3.5"/>
    <n v="1087.2"/>
    <n v="952"/>
    <n v="4"/>
    <n v="3.8"/>
    <n v="2492"/>
    <n v="1995"/>
    <m/>
    <m/>
    <n v="0"/>
    <n v="0"/>
    <n v="3.8694054054054052"/>
    <n v="3.697616060225847"/>
    <n v="3579.2"/>
    <n v="2947"/>
    <n v="55"/>
    <n v="56.1"/>
    <n v="16610"/>
    <n v="15259.2"/>
    <n v="48.9"/>
    <n v="47.6"/>
    <n v="30464.7"/>
    <n v="24990"/>
    <m/>
    <m/>
    <n v="0"/>
    <n v="0"/>
    <n v="50.891567567567563"/>
    <n v="50.500878293600998"/>
    <n v="47074.7"/>
    <n v="40249.199999999997"/>
    <n v="405"/>
    <n v="336"/>
    <n v="405"/>
    <n v="336"/>
    <n v="4.9000000000000004"/>
    <n v="4.5999999999999996"/>
    <n v="1984.5000000000002"/>
    <n v="1545.6"/>
    <n v="52.4"/>
    <n v="49.6"/>
    <n v="21222"/>
    <n v="16665.600000000002"/>
    <n v="993"/>
    <n v="911"/>
    <n v="993"/>
    <n v="911"/>
    <n v="4071.8999999999996"/>
    <n v="3532.6000000000004"/>
    <n v="68155.5"/>
    <n v="60056"/>
    <n v="1311"/>
    <n v="1226"/>
    <n v="1311"/>
    <n v="1226"/>
    <n v="5635"/>
    <n v="5255.7999999999993"/>
    <n v="81665.7"/>
    <n v="75082.5"/>
    <n v="2304"/>
    <n v="2137"/>
    <n v="2304"/>
    <n v="2137"/>
    <n v="9706.9"/>
    <n v="8788.4"/>
    <n v="149821.20000000001"/>
    <n v="135138.5"/>
    <n v="0"/>
    <n v="0"/>
    <n v="0"/>
    <n v="0"/>
    <s v=""/>
    <s v=""/>
    <s v=""/>
    <s v=""/>
    <n v="11691.399999999998"/>
    <n v="10334"/>
    <n v="171043.20000000001"/>
    <n v="151804.1"/>
  </r>
  <r>
    <x v="13"/>
    <s v="Palo Alto College (ACCD)"/>
    <m/>
    <n v="246354"/>
    <x v="7"/>
    <n v="1120"/>
    <n v="1331"/>
    <n v="206"/>
    <n v="211"/>
    <n v="914"/>
    <n v="1120"/>
    <m/>
    <m/>
    <n v="914"/>
    <n v="1120"/>
    <n v="914"/>
    <n v="1120"/>
    <n v="71"/>
    <n v="84"/>
    <n v="71"/>
    <n v="84"/>
    <n v="54"/>
    <n v="58"/>
    <n v="54"/>
    <n v="58"/>
    <m/>
    <m/>
    <n v="0"/>
    <n v="0"/>
    <n v="125"/>
    <n v="142"/>
    <n v="125"/>
    <n v="142"/>
    <n v="3.4"/>
    <n v="3.4"/>
    <n v="241.4"/>
    <n v="285.59999999999997"/>
    <n v="3.4"/>
    <n v="3.9"/>
    <n v="183.6"/>
    <n v="226.2"/>
    <m/>
    <m/>
    <n v="0"/>
    <n v="0"/>
    <n v="3.4"/>
    <n v="3.6042253521126759"/>
    <n v="425"/>
    <n v="511.79999999999995"/>
    <n v="61.6"/>
    <n v="58.1"/>
    <n v="4373.6000000000004"/>
    <n v="4880.4000000000005"/>
    <n v="59.9"/>
    <n v="59.6"/>
    <n v="3234.6"/>
    <n v="3456.8"/>
    <m/>
    <m/>
    <n v="0"/>
    <n v="0"/>
    <n v="60.865600000000008"/>
    <n v="58.712676056338033"/>
    <n v="7608.2000000000007"/>
    <n v="8337.2000000000007"/>
    <n v="155"/>
    <n v="208"/>
    <n v="155"/>
    <n v="208"/>
    <n v="223"/>
    <n v="253"/>
    <n v="223"/>
    <n v="253"/>
    <m/>
    <m/>
    <n v="0"/>
    <n v="0"/>
    <n v="378"/>
    <n v="461"/>
    <n v="378"/>
    <n v="461"/>
    <n v="4.5"/>
    <n v="4.5"/>
    <n v="697.5"/>
    <n v="936"/>
    <n v="4.5"/>
    <n v="4.5"/>
    <n v="1003.5"/>
    <n v="1138.5"/>
    <m/>
    <m/>
    <n v="0"/>
    <n v="0"/>
    <n v="4.5"/>
    <n v="4.5"/>
    <n v="1701"/>
    <n v="2074.5"/>
    <n v="76"/>
    <n v="75.599999999999994"/>
    <n v="11780"/>
    <n v="15724.8"/>
    <n v="77.8"/>
    <n v="77"/>
    <n v="17349.399999999998"/>
    <n v="19481"/>
    <m/>
    <m/>
    <n v="0"/>
    <n v="0"/>
    <n v="77.061904761904756"/>
    <n v="76.368329718004347"/>
    <n v="29129.399999999998"/>
    <n v="35205.800000000003"/>
    <n v="503"/>
    <n v="603"/>
    <n v="503"/>
    <n v="603"/>
    <n v="4.2266401590457257"/>
    <n v="4.2890547263681595"/>
    <n v="2126"/>
    <n v="2586.3000000000002"/>
    <n v="73.03697813121272"/>
    <n v="72.210613598673305"/>
    <n v="36737.599999999999"/>
    <n v="43543"/>
    <n v="82"/>
    <n v="81"/>
    <n v="82"/>
    <n v="81"/>
    <n v="170"/>
    <n v="230"/>
    <n v="170"/>
    <n v="230"/>
    <m/>
    <m/>
    <n v="0"/>
    <n v="0"/>
    <n v="252"/>
    <n v="311"/>
    <n v="252"/>
    <n v="311"/>
    <n v="3.5"/>
    <n v="3.4"/>
    <n v="287"/>
    <n v="275.39999999999998"/>
    <n v="3.2"/>
    <n v="3.6"/>
    <n v="544"/>
    <n v="828"/>
    <m/>
    <m/>
    <n v="0"/>
    <n v="0"/>
    <n v="3.2976190476190474"/>
    <n v="3.5479099678456594"/>
    <n v="831"/>
    <n v="1103.4000000000001"/>
    <n v="55.2"/>
    <n v="51.8"/>
    <n v="4526.4000000000005"/>
    <n v="4195.8"/>
    <n v="44.2"/>
    <n v="42.7"/>
    <n v="7514.0000000000009"/>
    <n v="9821"/>
    <m/>
    <m/>
    <n v="0"/>
    <n v="0"/>
    <n v="47.779365079365085"/>
    <n v="45.070096463022509"/>
    <n v="12040.400000000001"/>
    <n v="14016.800000000001"/>
    <n v="159"/>
    <n v="206"/>
    <n v="159"/>
    <n v="206"/>
    <n v="5.2"/>
    <n v="4.7"/>
    <n v="826.80000000000007"/>
    <n v="968.2"/>
    <n v="49.5"/>
    <n v="45.1"/>
    <n v="7870.5"/>
    <n v="9290.6"/>
    <n v="308"/>
    <n v="373"/>
    <n v="308"/>
    <n v="373"/>
    <n v="1225.9000000000001"/>
    <n v="1497"/>
    <n v="20680"/>
    <n v="24801"/>
    <n v="447"/>
    <n v="541"/>
    <n v="447"/>
    <n v="541"/>
    <n v="1731.1"/>
    <n v="2192.6999999999998"/>
    <n v="28097.999999999996"/>
    <n v="32758.799999999999"/>
    <n v="755"/>
    <n v="914"/>
    <n v="755"/>
    <n v="914"/>
    <n v="2957"/>
    <n v="3689.7"/>
    <n v="48778"/>
    <n v="57559.8"/>
    <n v="0"/>
    <n v="0"/>
    <n v="0"/>
    <n v="0"/>
    <s v=""/>
    <s v=""/>
    <s v=""/>
    <s v=""/>
    <n v="3783.8"/>
    <n v="4657.9000000000005"/>
    <n v="56648.5"/>
    <n v="66850.400000000009"/>
  </r>
  <r>
    <x v="13"/>
    <s v="Richland College (DCCCD)"/>
    <m/>
    <n v="227766"/>
    <x v="7"/>
    <n v="2011"/>
    <n v="1993"/>
    <n v="64"/>
    <n v="67"/>
    <n v="1947"/>
    <n v="1926"/>
    <m/>
    <m/>
    <n v="1947"/>
    <n v="1926"/>
    <n v="1947"/>
    <n v="1926"/>
    <n v="55"/>
    <n v="56"/>
    <n v="55"/>
    <n v="56"/>
    <n v="63"/>
    <n v="66"/>
    <n v="63"/>
    <n v="66"/>
    <m/>
    <m/>
    <n v="0"/>
    <n v="0"/>
    <n v="118"/>
    <n v="122"/>
    <n v="118"/>
    <n v="122"/>
    <n v="3.7"/>
    <n v="3.1"/>
    <n v="203.5"/>
    <n v="173.6"/>
    <n v="3.2"/>
    <n v="3.6"/>
    <n v="201.60000000000002"/>
    <n v="237.6"/>
    <m/>
    <m/>
    <n v="0"/>
    <n v="0"/>
    <n v="3.4330508474576273"/>
    <n v="3.3704918032786884"/>
    <n v="405.1"/>
    <n v="411.2"/>
    <n v="64.400000000000006"/>
    <n v="60.1"/>
    <n v="3542.0000000000005"/>
    <n v="3365.6"/>
    <n v="50.9"/>
    <n v="57.4"/>
    <n v="3206.7"/>
    <n v="3788.4"/>
    <m/>
    <m/>
    <n v="0"/>
    <n v="0"/>
    <n v="57.192372881355936"/>
    <n v="58.639344262295083"/>
    <n v="6748.7000000000007"/>
    <n v="7154"/>
    <n v="211"/>
    <n v="232"/>
    <n v="211"/>
    <n v="232"/>
    <n v="406"/>
    <n v="438"/>
    <n v="406"/>
    <n v="438"/>
    <m/>
    <m/>
    <n v="0"/>
    <n v="0"/>
    <n v="617"/>
    <n v="670"/>
    <n v="617"/>
    <n v="670"/>
    <n v="4.8"/>
    <n v="4.2"/>
    <n v="1012.8"/>
    <n v="974.40000000000009"/>
    <n v="4.9000000000000004"/>
    <n v="4.5"/>
    <n v="1989.4"/>
    <n v="1971"/>
    <m/>
    <m/>
    <n v="0"/>
    <n v="0"/>
    <n v="4.8658022690437601"/>
    <n v="4.3961194029850752"/>
    <n v="3002.2"/>
    <n v="2945.4000000000005"/>
    <n v="77"/>
    <n v="74.8"/>
    <n v="16247"/>
    <n v="17353.599999999999"/>
    <n v="81.900000000000006"/>
    <n v="80.099999999999994"/>
    <n v="33251.4"/>
    <n v="35083.799999999996"/>
    <m/>
    <m/>
    <n v="0"/>
    <n v="0"/>
    <n v="80.224311183144252"/>
    <n v="78.264776119402981"/>
    <n v="49498.400000000001"/>
    <n v="52437.399999999994"/>
    <n v="735"/>
    <n v="792"/>
    <n v="735"/>
    <n v="792"/>
    <n v="4.6357823129251701"/>
    <n v="4.2381313131313139"/>
    <n v="3407.3"/>
    <n v="3356.6000000000004"/>
    <n v="76.526666666666671"/>
    <n v="75.24166666666666"/>
    <n v="56247.100000000006"/>
    <n v="59591.399999999994"/>
    <n v="93"/>
    <n v="68"/>
    <n v="93"/>
    <n v="68"/>
    <n v="307"/>
    <n v="298"/>
    <n v="307"/>
    <n v="298"/>
    <m/>
    <m/>
    <n v="0"/>
    <n v="0"/>
    <n v="400"/>
    <n v="366"/>
    <n v="400"/>
    <n v="366"/>
    <n v="3.8"/>
    <n v="2.9"/>
    <n v="353.4"/>
    <n v="197.2"/>
    <n v="3.9"/>
    <n v="3.6"/>
    <n v="1197.3"/>
    <n v="1072.8"/>
    <m/>
    <m/>
    <n v="0"/>
    <n v="0"/>
    <n v="3.8767499999999995"/>
    <n v="3.4699453551912569"/>
    <n v="1550.6999999999998"/>
    <n v="1270"/>
    <n v="53.6"/>
    <n v="52.3"/>
    <n v="4984.8"/>
    <n v="3556.3999999999996"/>
    <n v="38.6"/>
    <n v="41.8"/>
    <n v="11850.2"/>
    <n v="12456.4"/>
    <m/>
    <m/>
    <n v="0"/>
    <n v="0"/>
    <n v="42.087499999999999"/>
    <n v="43.750819672131144"/>
    <n v="16835"/>
    <n v="16012.8"/>
    <n v="812"/>
    <n v="768"/>
    <n v="812"/>
    <n v="768"/>
    <n v="3.5"/>
    <n v="2.7"/>
    <n v="2842"/>
    <n v="2073.6000000000004"/>
    <n v="32.700000000000003"/>
    <n v="27.8"/>
    <n v="26552.400000000001"/>
    <n v="21350.400000000001"/>
    <n v="359"/>
    <n v="356"/>
    <n v="359"/>
    <n v="356"/>
    <n v="1569.6999999999998"/>
    <n v="1345.2"/>
    <n v="24773.8"/>
    <n v="24275.599999999999"/>
    <n v="776"/>
    <n v="802"/>
    <n v="776"/>
    <n v="802"/>
    <n v="3388.3"/>
    <n v="3281.3999999999996"/>
    <n v="48308.3"/>
    <n v="51328.6"/>
    <n v="1135"/>
    <n v="1158"/>
    <n v="1135"/>
    <n v="1158"/>
    <n v="4958"/>
    <n v="4626.5999999999995"/>
    <n v="73082.100000000006"/>
    <n v="75604.2"/>
    <n v="0"/>
    <n v="0"/>
    <n v="0"/>
    <n v="0"/>
    <s v=""/>
    <s v=""/>
    <s v=""/>
    <s v=""/>
    <n v="7800"/>
    <n v="6700.2000000000007"/>
    <n v="99634.5"/>
    <n v="96954.6"/>
  </r>
  <r>
    <x v="13"/>
    <s v="San Antonio College (ACCD)"/>
    <m/>
    <n v="227924"/>
    <x v="7"/>
    <n v="3432"/>
    <n v="4617"/>
    <n v="296"/>
    <n v="454"/>
    <n v="3136"/>
    <n v="4163"/>
    <m/>
    <m/>
    <n v="3136"/>
    <n v="4163"/>
    <n v="3136"/>
    <n v="4163"/>
    <n v="104"/>
    <n v="123"/>
    <n v="104"/>
    <n v="123"/>
    <n v="74"/>
    <n v="88"/>
    <n v="74"/>
    <n v="88"/>
    <m/>
    <m/>
    <n v="0"/>
    <n v="0"/>
    <n v="178"/>
    <n v="211"/>
    <n v="178"/>
    <n v="211"/>
    <n v="4.0999999999999996"/>
    <n v="4.0999999999999996"/>
    <n v="426.4"/>
    <n v="504.29999999999995"/>
    <n v="4.3"/>
    <n v="4.5"/>
    <n v="318.2"/>
    <n v="396"/>
    <m/>
    <m/>
    <n v="0"/>
    <n v="0"/>
    <n v="4.1831460674157297"/>
    <n v="4.2668246445497626"/>
    <n v="744.59999999999991"/>
    <n v="900.3"/>
    <n v="67.2"/>
    <n v="63.4"/>
    <n v="6988.8"/>
    <n v="7798.2"/>
    <n v="58.3"/>
    <n v="55.7"/>
    <n v="4314.2"/>
    <n v="4901.6000000000004"/>
    <m/>
    <m/>
    <n v="0"/>
    <n v="0"/>
    <n v="63.5"/>
    <n v="60.188625592417061"/>
    <n v="11303"/>
    <n v="12699.8"/>
    <n v="547"/>
    <n v="655"/>
    <n v="547"/>
    <n v="655"/>
    <n v="501"/>
    <n v="670"/>
    <n v="501"/>
    <n v="670"/>
    <m/>
    <m/>
    <n v="0"/>
    <n v="0"/>
    <n v="1048"/>
    <n v="1325"/>
    <n v="1048"/>
    <n v="1325"/>
    <n v="5.0999999999999996"/>
    <n v="5.5"/>
    <n v="2789.7"/>
    <n v="3602.5"/>
    <n v="5"/>
    <n v="5.2"/>
    <n v="2505"/>
    <n v="3484"/>
    <m/>
    <m/>
    <n v="0"/>
    <n v="0"/>
    <n v="5.0521946564885498"/>
    <n v="5.348301886792453"/>
    <n v="5294.7"/>
    <n v="7086.5"/>
    <n v="84.9"/>
    <n v="81.3"/>
    <n v="46440.3"/>
    <n v="53251.5"/>
    <n v="79.599999999999994"/>
    <n v="73.8"/>
    <n v="39879.599999999999"/>
    <n v="49446"/>
    <m/>
    <m/>
    <n v="0"/>
    <n v="0"/>
    <n v="82.36631679389312"/>
    <n v="77.507547169811318"/>
    <n v="86319.9"/>
    <n v="102697.5"/>
    <n v="1226"/>
    <n v="1536"/>
    <n v="1226"/>
    <n v="1536"/>
    <n v="4.9260195758564436"/>
    <n v="5.1997395833333337"/>
    <n v="6039.3"/>
    <n v="7986.8000000000011"/>
    <n v="79.62716150081566"/>
    <n v="75.12845052083334"/>
    <n v="97622.9"/>
    <n v="115397.30000000002"/>
    <n v="308"/>
    <n v="425"/>
    <n v="308"/>
    <n v="425"/>
    <n v="848"/>
    <n v="1097"/>
    <n v="848"/>
    <n v="1097"/>
    <m/>
    <m/>
    <n v="0"/>
    <n v="0"/>
    <n v="1156"/>
    <n v="1522"/>
    <n v="1156"/>
    <n v="1522"/>
    <n v="4.0999999999999996"/>
    <n v="4.5999999999999996"/>
    <n v="1262.8"/>
    <n v="1954.9999999999998"/>
    <n v="3.9"/>
    <n v="4.4000000000000004"/>
    <n v="3307.2"/>
    <n v="4826.8"/>
    <m/>
    <m/>
    <n v="0"/>
    <n v="0"/>
    <n v="3.953287197231834"/>
    <n v="4.4558475689881734"/>
    <n v="4570"/>
    <n v="6781.8"/>
    <n v="63.3"/>
    <n v="64"/>
    <n v="19496.399999999998"/>
    <n v="27200"/>
    <n v="51.3"/>
    <n v="49.2"/>
    <n v="43502.399999999994"/>
    <n v="53972.4"/>
    <m/>
    <m/>
    <n v="0"/>
    <n v="0"/>
    <n v="54.497231833910021"/>
    <n v="53.332720105124835"/>
    <n v="62998.799999999981"/>
    <n v="81172.399999999994"/>
    <n v="754"/>
    <n v="1105"/>
    <n v="754"/>
    <n v="1105"/>
    <n v="4.5"/>
    <n v="5.2"/>
    <n v="3393"/>
    <n v="5746"/>
    <n v="47.2"/>
    <n v="46.8"/>
    <n v="35588.800000000003"/>
    <n v="51714"/>
    <n v="959"/>
    <n v="1203"/>
    <n v="959"/>
    <n v="1203"/>
    <n v="4478.8999999999996"/>
    <n v="6061.8"/>
    <n v="72925.5"/>
    <n v="88249.7"/>
    <n v="1423"/>
    <n v="1855"/>
    <n v="1423"/>
    <n v="1855"/>
    <n v="6130.4"/>
    <n v="8706.7999999999993"/>
    <n v="87696.199999999983"/>
    <n v="108320"/>
    <n v="2382"/>
    <n v="3058"/>
    <n v="2382"/>
    <n v="3058"/>
    <n v="10609.3"/>
    <n v="14768.599999999999"/>
    <n v="160621.69999999998"/>
    <n v="196569.7"/>
    <n v="0"/>
    <n v="0"/>
    <n v="0"/>
    <n v="0"/>
    <s v=""/>
    <s v=""/>
    <s v=""/>
    <s v=""/>
    <n v="14002.3"/>
    <n v="20514.600000000002"/>
    <n v="196210.5"/>
    <n v="248283.7"/>
  </r>
  <r>
    <x v="13"/>
    <s v="San Jacinto College"/>
    <m/>
    <n v="227979"/>
    <x v="7"/>
    <n v="4131"/>
    <n v="4359"/>
    <n v="63"/>
    <n v="49"/>
    <n v="4068"/>
    <n v="4310"/>
    <m/>
    <m/>
    <n v="4068"/>
    <n v="4310"/>
    <n v="4068"/>
    <n v="4310"/>
    <n v="256"/>
    <n v="261"/>
    <n v="256"/>
    <n v="261"/>
    <n v="230"/>
    <n v="268"/>
    <n v="230"/>
    <n v="268"/>
    <m/>
    <m/>
    <n v="0"/>
    <n v="0"/>
    <n v="486"/>
    <n v="529"/>
    <n v="486"/>
    <n v="529"/>
    <n v="4"/>
    <n v="3.8"/>
    <n v="1024"/>
    <n v="991.8"/>
    <n v="3.4"/>
    <n v="3.5"/>
    <n v="782"/>
    <n v="938"/>
    <m/>
    <m/>
    <n v="0"/>
    <n v="0"/>
    <n v="3.7160493827160495"/>
    <n v="3.6480151228733457"/>
    <n v="1806"/>
    <n v="1929.8"/>
    <n v="74.900000000000006"/>
    <n v="70.099999999999994"/>
    <n v="19174.400000000001"/>
    <n v="18296.099999999999"/>
    <n v="62.4"/>
    <n v="61"/>
    <n v="14352"/>
    <n v="16348"/>
    <m/>
    <m/>
    <n v="0"/>
    <n v="0"/>
    <n v="68.984362139917693"/>
    <n v="65.489792060491496"/>
    <n v="33526.400000000001"/>
    <n v="34644.1"/>
    <n v="954"/>
    <n v="956"/>
    <n v="954"/>
    <n v="956"/>
    <n v="788"/>
    <n v="958"/>
    <n v="788"/>
    <n v="958"/>
    <m/>
    <m/>
    <n v="0"/>
    <n v="0"/>
    <n v="1742"/>
    <n v="1914"/>
    <n v="1742"/>
    <n v="1914"/>
    <n v="4.5999999999999996"/>
    <n v="4.5999999999999996"/>
    <n v="4388.3999999999996"/>
    <n v="4397.5999999999995"/>
    <n v="4.8"/>
    <n v="4.5999999999999996"/>
    <n v="3782.3999999999996"/>
    <n v="4406.7999999999993"/>
    <m/>
    <m/>
    <n v="0"/>
    <n v="0"/>
    <n v="4.6904707233065439"/>
    <n v="4.5999999999999988"/>
    <n v="8170.7999999999993"/>
    <n v="8804.3999999999978"/>
    <n v="89.5"/>
    <n v="87.1"/>
    <n v="85383"/>
    <n v="83267.599999999991"/>
    <n v="86.7"/>
    <n v="84.3"/>
    <n v="68319.600000000006"/>
    <n v="80759.399999999994"/>
    <m/>
    <m/>
    <n v="0"/>
    <n v="0"/>
    <n v="88.233409873708382"/>
    <n v="85.698537095088824"/>
    <n v="153702.6"/>
    <n v="164027"/>
    <n v="2228"/>
    <n v="2443"/>
    <n v="2228"/>
    <n v="2443"/>
    <n v="4.4779174147217233"/>
    <n v="4.3938600081866541"/>
    <n v="9976.7999999999993"/>
    <n v="10734.199999999995"/>
    <n v="84.034560143626564"/>
    <n v="81.322595169873111"/>
    <n v="187228.99999999997"/>
    <n v="198671.1"/>
    <n v="296"/>
    <n v="247"/>
    <n v="296"/>
    <n v="247"/>
    <n v="795"/>
    <n v="841"/>
    <n v="795"/>
    <n v="841"/>
    <m/>
    <m/>
    <n v="0"/>
    <n v="0"/>
    <n v="1091"/>
    <n v="1088"/>
    <n v="1091"/>
    <n v="1088"/>
    <n v="3.7"/>
    <n v="3.8"/>
    <n v="1095.2"/>
    <n v="938.59999999999991"/>
    <n v="3.7"/>
    <n v="3.6"/>
    <n v="2941.5"/>
    <n v="3027.6"/>
    <m/>
    <m/>
    <n v="0"/>
    <n v="0"/>
    <n v="3.6999999999999997"/>
    <n v="3.6454044117647055"/>
    <n v="4036.7"/>
    <n v="3966.2"/>
    <n v="67.3"/>
    <n v="66.8"/>
    <n v="19920.8"/>
    <n v="16499.599999999999"/>
    <n v="57.3"/>
    <n v="56.1"/>
    <n v="45553.5"/>
    <n v="47180.1"/>
    <m/>
    <m/>
    <n v="0"/>
    <n v="0"/>
    <n v="60.013107241063246"/>
    <n v="58.52913602941176"/>
    <n v="65474.3"/>
    <n v="63679.7"/>
    <n v="749"/>
    <n v="779"/>
    <n v="749"/>
    <n v="779"/>
    <n v="4.4000000000000004"/>
    <n v="4"/>
    <n v="3295.6000000000004"/>
    <n v="3116"/>
    <n v="48.8"/>
    <n v="42.6"/>
    <n v="36551.199999999997"/>
    <n v="33185.4"/>
    <n v="1506"/>
    <n v="1464"/>
    <n v="1506"/>
    <n v="1464"/>
    <n v="6507.5999999999995"/>
    <n v="6328"/>
    <n v="124478.2"/>
    <n v="118063.29999999999"/>
    <n v="1813"/>
    <n v="2067"/>
    <n v="1813"/>
    <n v="2067"/>
    <n v="7505.9"/>
    <n v="8372.4"/>
    <n v="128225.1"/>
    <n v="144287.5"/>
    <n v="3319"/>
    <n v="3531"/>
    <n v="3319"/>
    <n v="3531"/>
    <n v="14013.5"/>
    <n v="14700.4"/>
    <n v="252703.3"/>
    <n v="262350.8"/>
    <n v="0"/>
    <n v="0"/>
    <n v="0"/>
    <n v="0"/>
    <s v=""/>
    <s v=""/>
    <s v=""/>
    <s v=""/>
    <n v="17309.099999999999"/>
    <n v="17816.399999999994"/>
    <n v="289254.5"/>
    <n v="295536.2"/>
  </r>
  <r>
    <x v="13"/>
    <s v="South Plains College "/>
    <m/>
    <n v="228158"/>
    <x v="7"/>
    <n v="749"/>
    <n v="829"/>
    <n v="24"/>
    <n v="3"/>
    <n v="725"/>
    <n v="826"/>
    <m/>
    <m/>
    <n v="725"/>
    <n v="826"/>
    <n v="725"/>
    <n v="826"/>
    <n v="92"/>
    <n v="112"/>
    <n v="92"/>
    <n v="112"/>
    <n v="30"/>
    <n v="36"/>
    <n v="30"/>
    <n v="36"/>
    <m/>
    <m/>
    <n v="0"/>
    <n v="0"/>
    <n v="122"/>
    <n v="148"/>
    <n v="122"/>
    <n v="148"/>
    <n v="3.4"/>
    <n v="3.2"/>
    <n v="312.8"/>
    <n v="358.40000000000003"/>
    <n v="3.3"/>
    <n v="3.1"/>
    <n v="99"/>
    <n v="111.60000000000001"/>
    <m/>
    <m/>
    <n v="0"/>
    <n v="0"/>
    <n v="3.375409836065574"/>
    <n v="3.1756756756756759"/>
    <n v="411.8"/>
    <n v="470.00000000000006"/>
    <n v="76.599999999999994"/>
    <n v="69.2"/>
    <n v="7047.2"/>
    <n v="7750.4000000000005"/>
    <n v="69.099999999999994"/>
    <n v="58.3"/>
    <n v="2073"/>
    <n v="2098.7999999999997"/>
    <m/>
    <m/>
    <n v="0"/>
    <n v="0"/>
    <n v="74.755737704918033"/>
    <n v="66.548648648648651"/>
    <n v="9120.2000000000007"/>
    <n v="9849.2000000000007"/>
    <n v="204"/>
    <n v="252"/>
    <n v="204"/>
    <n v="252"/>
    <n v="56"/>
    <n v="67"/>
    <n v="56"/>
    <n v="67"/>
    <m/>
    <m/>
    <n v="0"/>
    <n v="0"/>
    <n v="260"/>
    <n v="319"/>
    <n v="260"/>
    <n v="319"/>
    <n v="4"/>
    <n v="4.0999999999999996"/>
    <n v="816"/>
    <n v="1033.1999999999998"/>
    <n v="5.5"/>
    <n v="5.2"/>
    <n v="308"/>
    <n v="348.40000000000003"/>
    <m/>
    <m/>
    <n v="0"/>
    <n v="0"/>
    <n v="4.3230769230769228"/>
    <n v="4.3310344827586205"/>
    <n v="1124"/>
    <n v="1381.6"/>
    <n v="86.2"/>
    <n v="87.4"/>
    <n v="17584.8"/>
    <n v="22024.800000000003"/>
    <n v="92.2"/>
    <n v="88.8"/>
    <n v="5163.2"/>
    <n v="5949.5999999999995"/>
    <m/>
    <m/>
    <n v="0"/>
    <n v="0"/>
    <n v="87.492307692307691"/>
    <n v="87.694043887147345"/>
    <n v="22748"/>
    <n v="27974.400000000001"/>
    <n v="382"/>
    <n v="467"/>
    <n v="382"/>
    <n v="467"/>
    <n v="4.0204188481675391"/>
    <n v="3.9648822269807278"/>
    <n v="1535.8"/>
    <n v="1851.6"/>
    <n v="83.424607329842928"/>
    <n v="80.992719486081384"/>
    <n v="31868.199999999997"/>
    <n v="37823.600000000006"/>
    <n v="145"/>
    <n v="146"/>
    <n v="145"/>
    <n v="146"/>
    <n v="97"/>
    <n v="116"/>
    <n v="97"/>
    <n v="116"/>
    <m/>
    <m/>
    <n v="0"/>
    <n v="0"/>
    <n v="242"/>
    <n v="262"/>
    <n v="242"/>
    <n v="262"/>
    <n v="3.1"/>
    <n v="3.3"/>
    <n v="449.5"/>
    <n v="481.79999999999995"/>
    <n v="3.2"/>
    <n v="3.6"/>
    <n v="310.40000000000003"/>
    <n v="417.6"/>
    <m/>
    <m/>
    <n v="0"/>
    <n v="0"/>
    <n v="3.1400826446280994"/>
    <n v="3.4328244274809161"/>
    <n v="759.90000000000009"/>
    <n v="899.4"/>
    <n v="67.599999999999994"/>
    <n v="68.599999999999994"/>
    <n v="9802"/>
    <n v="10015.599999999999"/>
    <n v="54.6"/>
    <n v="60.3"/>
    <n v="5296.2"/>
    <n v="6994.7999999999993"/>
    <m/>
    <m/>
    <n v="0"/>
    <n v="0"/>
    <n v="62.389256198347113"/>
    <n v="64.92519083969465"/>
    <n v="15098.2"/>
    <n v="17010.399999999998"/>
    <n v="101"/>
    <n v="97"/>
    <n v="101"/>
    <n v="97"/>
    <n v="5.0999999999999996"/>
    <n v="5.3"/>
    <n v="515.09999999999991"/>
    <n v="514.1"/>
    <n v="69.5"/>
    <n v="61.3"/>
    <n v="7019.5"/>
    <n v="5946.0999999999995"/>
    <n v="441"/>
    <n v="510"/>
    <n v="441"/>
    <n v="510"/>
    <n v="1578.3"/>
    <n v="1873.3999999999999"/>
    <n v="34434"/>
    <n v="39790.800000000003"/>
    <n v="183"/>
    <n v="219"/>
    <n v="183"/>
    <n v="219"/>
    <n v="717.40000000000009"/>
    <n v="877.60000000000014"/>
    <n v="12532.4"/>
    <n v="15043.199999999999"/>
    <n v="624"/>
    <n v="729"/>
    <n v="624"/>
    <n v="729"/>
    <n v="2295.6999999999998"/>
    <n v="2751"/>
    <n v="46966.400000000001"/>
    <n v="54834"/>
    <n v="0"/>
    <n v="0"/>
    <n v="0"/>
    <n v="0"/>
    <s v=""/>
    <s v=""/>
    <s v=""/>
    <s v=""/>
    <n v="2810.7999999999997"/>
    <n v="3265.1"/>
    <n v="53985.899999999994"/>
    <n v="60780.1"/>
  </r>
  <r>
    <x v="13"/>
    <s v="St. Philip's College (ACCD)"/>
    <m/>
    <n v="227854"/>
    <x v="7"/>
    <n v="1030"/>
    <n v="1144"/>
    <n v="141"/>
    <n v="79"/>
    <n v="889"/>
    <n v="1065"/>
    <m/>
    <m/>
    <n v="889"/>
    <n v="1065"/>
    <n v="889"/>
    <n v="1065"/>
    <n v="34"/>
    <n v="29"/>
    <n v="34"/>
    <n v="29"/>
    <n v="16"/>
    <n v="25"/>
    <n v="16"/>
    <n v="25"/>
    <m/>
    <m/>
    <n v="0"/>
    <n v="0"/>
    <n v="50"/>
    <n v="54"/>
    <n v="50"/>
    <n v="54"/>
    <n v="3.3"/>
    <n v="3.6"/>
    <n v="112.19999999999999"/>
    <n v="104.4"/>
    <n v="3.9"/>
    <n v="3.2"/>
    <n v="62.4"/>
    <n v="80"/>
    <m/>
    <m/>
    <n v="0"/>
    <n v="0"/>
    <n v="3.492"/>
    <n v="3.414814814814815"/>
    <n v="174.6"/>
    <n v="184.4"/>
    <n v="71.900000000000006"/>
    <n v="71.400000000000006"/>
    <n v="2444.6000000000004"/>
    <n v="2070.6000000000004"/>
    <n v="64.400000000000006"/>
    <n v="55.6"/>
    <n v="1030.4000000000001"/>
    <n v="1390"/>
    <m/>
    <m/>
    <n v="0"/>
    <n v="0"/>
    <n v="69.500000000000014"/>
    <n v="64.085185185185196"/>
    <n v="3475.0000000000009"/>
    <n v="3460.6000000000004"/>
    <n v="133"/>
    <n v="155"/>
    <n v="133"/>
    <n v="155"/>
    <n v="117"/>
    <n v="149"/>
    <n v="117"/>
    <n v="149"/>
    <m/>
    <m/>
    <n v="0"/>
    <n v="0"/>
    <n v="250"/>
    <n v="304"/>
    <n v="250"/>
    <n v="304"/>
    <n v="4.7"/>
    <n v="4.9000000000000004"/>
    <n v="625.1"/>
    <n v="759.5"/>
    <n v="4.4000000000000004"/>
    <n v="4.5999999999999996"/>
    <n v="514.80000000000007"/>
    <n v="685.4"/>
    <m/>
    <m/>
    <n v="0"/>
    <n v="0"/>
    <n v="4.5596000000000005"/>
    <n v="4.7529605263157899"/>
    <n v="1139.9000000000001"/>
    <n v="1444.9"/>
    <n v="85.1"/>
    <n v="81.400000000000006"/>
    <n v="11318.3"/>
    <n v="12617"/>
    <n v="74.900000000000006"/>
    <n v="73"/>
    <n v="8763.3000000000011"/>
    <n v="10877"/>
    <m/>
    <m/>
    <n v="0"/>
    <n v="0"/>
    <n v="80.326399999999992"/>
    <n v="77.28289473684211"/>
    <n v="20081.599999999999"/>
    <n v="23494"/>
    <n v="300"/>
    <n v="358"/>
    <n v="300"/>
    <n v="358"/>
    <n v="4.3816666666666668"/>
    <n v="4.5511173184357547"/>
    <n v="1314.5"/>
    <n v="1629.3000000000002"/>
    <n v="78.521999999999991"/>
    <n v="75.292178770949718"/>
    <n v="23556.6"/>
    <n v="26954.6"/>
    <n v="96"/>
    <n v="114"/>
    <n v="96"/>
    <n v="114"/>
    <n v="262"/>
    <n v="330"/>
    <n v="262"/>
    <n v="330"/>
    <m/>
    <m/>
    <n v="0"/>
    <n v="0"/>
    <n v="358"/>
    <n v="444"/>
    <n v="358"/>
    <n v="444"/>
    <n v="3.5"/>
    <n v="3.8"/>
    <n v="336"/>
    <n v="433.2"/>
    <n v="3.6"/>
    <n v="3.8"/>
    <n v="943.2"/>
    <n v="1254"/>
    <m/>
    <m/>
    <n v="0"/>
    <n v="0"/>
    <n v="3.5731843575418996"/>
    <n v="3.8000000000000003"/>
    <n v="1279.2"/>
    <n v="1687.2"/>
    <n v="62.4"/>
    <n v="62.6"/>
    <n v="5990.4"/>
    <n v="7136.4000000000005"/>
    <n v="53.9"/>
    <n v="53"/>
    <n v="14121.8"/>
    <n v="17490"/>
    <m/>
    <m/>
    <n v="0"/>
    <n v="0"/>
    <n v="56.179329608938538"/>
    <n v="55.464864864864872"/>
    <n v="20112.199999999997"/>
    <n v="24626.400000000001"/>
    <n v="231"/>
    <n v="263"/>
    <n v="231"/>
    <n v="263"/>
    <n v="3.6"/>
    <n v="4.3"/>
    <n v="831.6"/>
    <n v="1130.8999999999999"/>
    <n v="46.9"/>
    <n v="45.2"/>
    <n v="10833.9"/>
    <n v="11887.6"/>
    <n v="263"/>
    <n v="298"/>
    <n v="263"/>
    <n v="298"/>
    <n v="1073.3"/>
    <n v="1297.0999999999999"/>
    <n v="19753.3"/>
    <n v="21824"/>
    <n v="395"/>
    <n v="504"/>
    <n v="395"/>
    <n v="504"/>
    <n v="1520.4"/>
    <n v="2019.4"/>
    <n v="23915.5"/>
    <n v="29757"/>
    <n v="658"/>
    <n v="802"/>
    <n v="658"/>
    <n v="802"/>
    <n v="2593.6999999999998"/>
    <n v="3316.5"/>
    <n v="43668.800000000003"/>
    <n v="51581"/>
    <n v="0"/>
    <n v="0"/>
    <n v="0"/>
    <n v="0"/>
    <s v=""/>
    <s v=""/>
    <s v=""/>
    <s v=""/>
    <n v="3425.2999999999997"/>
    <n v="4447.3999999999996"/>
    <n v="54502.7"/>
    <n v="63468.6"/>
  </r>
  <r>
    <x v="13"/>
    <s v="Tarrant County College"/>
    <m/>
    <n v="228547"/>
    <x v="7"/>
    <n v="5830"/>
    <n v="5434"/>
    <n v="89"/>
    <n v="74"/>
    <n v="5741"/>
    <n v="5360"/>
    <m/>
    <m/>
    <n v="5741"/>
    <n v="5360"/>
    <n v="5741"/>
    <n v="5360"/>
    <n v="224"/>
    <n v="223"/>
    <n v="224"/>
    <n v="223"/>
    <n v="257"/>
    <n v="251"/>
    <n v="257"/>
    <n v="251"/>
    <m/>
    <m/>
    <n v="0"/>
    <n v="0"/>
    <n v="481"/>
    <n v="474"/>
    <n v="481"/>
    <n v="474"/>
    <n v="3.5"/>
    <n v="3.3"/>
    <n v="784"/>
    <n v="735.9"/>
    <n v="3.3"/>
    <n v="3.8"/>
    <n v="848.09999999999991"/>
    <n v="953.8"/>
    <m/>
    <m/>
    <n v="0"/>
    <n v="0"/>
    <n v="3.393139293139293"/>
    <n v="3.5647679324894512"/>
    <n v="1632.1"/>
    <n v="1689.6999999999998"/>
    <n v="62.1"/>
    <n v="61.9"/>
    <n v="13910.4"/>
    <n v="13803.699999999999"/>
    <n v="59.5"/>
    <n v="63.2"/>
    <n v="15291.5"/>
    <n v="15863.2"/>
    <m/>
    <m/>
    <n v="0"/>
    <n v="0"/>
    <n v="60.710810810810813"/>
    <n v="62.58839662447258"/>
    <n v="29201.9"/>
    <n v="29666.9"/>
    <n v="953"/>
    <n v="907"/>
    <n v="953"/>
    <n v="907"/>
    <n v="1636"/>
    <n v="1640"/>
    <n v="1636"/>
    <n v="1640"/>
    <m/>
    <m/>
    <n v="0"/>
    <n v="0"/>
    <n v="2589"/>
    <n v="2547"/>
    <n v="2589"/>
    <n v="2547"/>
    <n v="4.8"/>
    <n v="4.3"/>
    <n v="4574.3999999999996"/>
    <n v="3900.1"/>
    <n v="4.9000000000000004"/>
    <n v="4.9000000000000004"/>
    <n v="8016.4000000000005"/>
    <n v="8036.0000000000009"/>
    <m/>
    <m/>
    <n v="0"/>
    <n v="0"/>
    <n v="4.8631904210119732"/>
    <n v="4.6863368669022378"/>
    <n v="12590.8"/>
    <n v="11936.1"/>
    <n v="81.099999999999994"/>
    <n v="80.3"/>
    <n v="77288.299999999988"/>
    <n v="72832.099999999991"/>
    <n v="80.599999999999994"/>
    <n v="83.1"/>
    <n v="131861.59999999998"/>
    <n v="136284"/>
    <m/>
    <m/>
    <n v="0"/>
    <n v="0"/>
    <n v="80.784047894940116"/>
    <n v="82.102905378877097"/>
    <n v="209149.89999999997"/>
    <n v="209116.09999999998"/>
    <n v="3070"/>
    <n v="3021"/>
    <n v="3070"/>
    <n v="3021"/>
    <n v="4.6328664495114005"/>
    <n v="4.510360807679576"/>
    <n v="14222.9"/>
    <n v="13625.8"/>
    <n v="77.639022801302914"/>
    <n v="79.041046011254537"/>
    <n v="238351.79999999996"/>
    <n v="238782.99999999994"/>
    <n v="304"/>
    <n v="259"/>
    <n v="304"/>
    <n v="259"/>
    <n v="1187"/>
    <n v="1029"/>
    <n v="1187"/>
    <n v="1029"/>
    <m/>
    <m/>
    <n v="0"/>
    <n v="0"/>
    <n v="1491"/>
    <n v="1288"/>
    <n v="1491"/>
    <n v="1288"/>
    <n v="3.9"/>
    <n v="3.6"/>
    <n v="1185.5999999999999"/>
    <n v="932.4"/>
    <n v="4"/>
    <n v="3.9"/>
    <n v="4748"/>
    <n v="4013.1"/>
    <m/>
    <m/>
    <n v="0"/>
    <n v="0"/>
    <n v="3.9796109993293096"/>
    <n v="3.839673913043478"/>
    <n v="5933.6"/>
    <n v="4945.5"/>
    <n v="62.1"/>
    <n v="64"/>
    <n v="18878.400000000001"/>
    <n v="16576"/>
    <n v="56.5"/>
    <n v="58"/>
    <n v="67065.5"/>
    <n v="59682"/>
    <m/>
    <m/>
    <n v="0"/>
    <n v="0"/>
    <n v="57.641784037558679"/>
    <n v="59.206521739130437"/>
    <n v="85943.9"/>
    <n v="76258"/>
    <n v="1180"/>
    <n v="1051"/>
    <n v="1180"/>
    <n v="1051"/>
    <n v="5.2"/>
    <n v="4.5999999999999996"/>
    <n v="6136"/>
    <n v="4834.5999999999995"/>
    <n v="52.6"/>
    <n v="54.3"/>
    <n v="62068"/>
    <n v="57069.299999999996"/>
    <n v="1481"/>
    <n v="1389"/>
    <n v="1481"/>
    <n v="1389"/>
    <n v="6544"/>
    <n v="5568.4"/>
    <n v="110077.09999999998"/>
    <n v="103211.79999999999"/>
    <n v="3080"/>
    <n v="2920"/>
    <n v="3080"/>
    <n v="2920"/>
    <n v="13612.5"/>
    <n v="13002.900000000001"/>
    <n v="214218.59999999998"/>
    <n v="211829.2"/>
    <n v="4561"/>
    <n v="4309"/>
    <n v="4561"/>
    <n v="4309"/>
    <n v="20156.5"/>
    <n v="18571.300000000003"/>
    <n v="324295.69999999995"/>
    <n v="315041"/>
    <n v="0"/>
    <n v="0"/>
    <n v="0"/>
    <n v="0"/>
    <s v=""/>
    <s v=""/>
    <s v=""/>
    <s v=""/>
    <n v="26292.5"/>
    <n v="23405.899999999998"/>
    <n v="386363.69999999995"/>
    <n v="372110.29999999993"/>
  </r>
  <r>
    <x v="13"/>
    <s v="Trinity Valley Community College"/>
    <m/>
    <n v="225308"/>
    <x v="7"/>
    <n v="771"/>
    <n v="880"/>
    <n v="6"/>
    <n v="14"/>
    <n v="765"/>
    <n v="866"/>
    <m/>
    <m/>
    <n v="765"/>
    <n v="866"/>
    <n v="765"/>
    <n v="866"/>
    <n v="77"/>
    <n v="78"/>
    <n v="77"/>
    <n v="78"/>
    <n v="37"/>
    <n v="52"/>
    <n v="37"/>
    <n v="52"/>
    <m/>
    <m/>
    <n v="0"/>
    <n v="0"/>
    <n v="114"/>
    <n v="130"/>
    <n v="114"/>
    <n v="130"/>
    <n v="3.5"/>
    <n v="3.3"/>
    <n v="269.5"/>
    <n v="257.39999999999998"/>
    <n v="4"/>
    <n v="3.6"/>
    <n v="148"/>
    <n v="187.20000000000002"/>
    <m/>
    <m/>
    <n v="0"/>
    <n v="0"/>
    <n v="3.6622807017543861"/>
    <n v="3.4200000000000004"/>
    <n v="417.5"/>
    <n v="444.6"/>
    <n v="64.8"/>
    <n v="61.4"/>
    <n v="4989.5999999999995"/>
    <n v="4789.2"/>
    <n v="71.599999999999994"/>
    <n v="61.3"/>
    <n v="2649.2"/>
    <n v="3187.6"/>
    <m/>
    <m/>
    <n v="0"/>
    <n v="0"/>
    <n v="67.007017543859646"/>
    <n v="61.359999999999992"/>
    <n v="7638.7999999999993"/>
    <n v="7976.7999999999993"/>
    <n v="139"/>
    <n v="155"/>
    <n v="139"/>
    <n v="155"/>
    <n v="90"/>
    <n v="122"/>
    <n v="90"/>
    <n v="122"/>
    <m/>
    <m/>
    <n v="0"/>
    <n v="0"/>
    <n v="229"/>
    <n v="277"/>
    <n v="229"/>
    <n v="277"/>
    <n v="4.0999999999999996"/>
    <n v="3.9"/>
    <n v="569.9"/>
    <n v="604.5"/>
    <n v="4.7"/>
    <n v="4.7"/>
    <n v="423"/>
    <n v="573.4"/>
    <m/>
    <m/>
    <n v="0"/>
    <n v="0"/>
    <n v="4.3358078602620083"/>
    <n v="4.2523465703971119"/>
    <n v="992.89999999999986"/>
    <n v="1177.9000000000001"/>
    <n v="80.5"/>
    <n v="83.3"/>
    <n v="11189.5"/>
    <n v="12911.5"/>
    <n v="89.4"/>
    <n v="85.9"/>
    <n v="8046.0000000000009"/>
    <n v="10479.800000000001"/>
    <m/>
    <m/>
    <n v="0"/>
    <n v="0"/>
    <n v="83.997816593886469"/>
    <n v="84.445126353790627"/>
    <n v="19235.5"/>
    <n v="23391.300000000003"/>
    <n v="343"/>
    <n v="407"/>
    <n v="343"/>
    <n v="407"/>
    <n v="4.111953352769679"/>
    <n v="3.9864864864864864"/>
    <n v="1410.3999999999999"/>
    <n v="1622.5"/>
    <n v="78.350728862973753"/>
    <n v="77.071498771498781"/>
    <n v="26874.299999999996"/>
    <n v="31368.100000000006"/>
    <n v="95"/>
    <n v="88"/>
    <n v="95"/>
    <n v="88"/>
    <n v="157"/>
    <n v="160"/>
    <n v="157"/>
    <n v="160"/>
    <m/>
    <m/>
    <n v="0"/>
    <n v="0"/>
    <n v="252"/>
    <n v="248"/>
    <n v="252"/>
    <n v="248"/>
    <n v="3"/>
    <n v="3.2"/>
    <n v="285"/>
    <n v="281.60000000000002"/>
    <n v="3.5"/>
    <n v="3.3"/>
    <n v="549.5"/>
    <n v="528"/>
    <m/>
    <m/>
    <n v="0"/>
    <n v="0"/>
    <n v="3.3115079365079363"/>
    <n v="3.2645161290322582"/>
    <n v="834.5"/>
    <n v="809.6"/>
    <n v="62.4"/>
    <n v="62.4"/>
    <n v="5928"/>
    <n v="5491.2"/>
    <n v="57.4"/>
    <n v="53.9"/>
    <n v="9011.7999999999993"/>
    <n v="8624"/>
    <m/>
    <m/>
    <n v="0"/>
    <n v="0"/>
    <n v="59.284920634920631"/>
    <n v="56.91612903225807"/>
    <n v="14939.8"/>
    <n v="14115.2"/>
    <n v="170"/>
    <n v="211"/>
    <n v="170"/>
    <n v="211"/>
    <n v="4.5"/>
    <n v="4"/>
    <n v="765"/>
    <n v="844"/>
    <n v="55"/>
    <n v="48.1"/>
    <n v="9350"/>
    <n v="10149.1"/>
    <n v="311"/>
    <n v="321"/>
    <n v="311"/>
    <n v="321"/>
    <n v="1124.4000000000001"/>
    <n v="1143.5"/>
    <n v="22107.1"/>
    <n v="23191.9"/>
    <n v="284"/>
    <n v="334"/>
    <n v="284"/>
    <n v="334"/>
    <n v="1120.5"/>
    <n v="1288.5999999999999"/>
    <n v="19707"/>
    <n v="22291.4"/>
    <n v="595"/>
    <n v="655"/>
    <n v="595"/>
    <n v="655"/>
    <n v="2244.9"/>
    <n v="2432.1"/>
    <n v="41814.1"/>
    <n v="45483.3"/>
    <n v="0"/>
    <n v="0"/>
    <n v="0"/>
    <n v="0"/>
    <s v=""/>
    <s v=""/>
    <s v=""/>
    <s v=""/>
    <n v="3009.8999999999996"/>
    <n v="3276.1"/>
    <n v="51164.099999999991"/>
    <n v="55632.4"/>
  </r>
  <r>
    <x v="13"/>
    <s v="Tyler Junior College "/>
    <m/>
    <n v="229355"/>
    <x v="7"/>
    <n v="1214"/>
    <n v="1300"/>
    <n v="19"/>
    <n v="26"/>
    <n v="1195"/>
    <n v="1274"/>
    <m/>
    <m/>
    <n v="1195"/>
    <n v="1274"/>
    <n v="1195"/>
    <n v="1274"/>
    <n v="181"/>
    <n v="181"/>
    <n v="181"/>
    <n v="181"/>
    <n v="36"/>
    <n v="55"/>
    <n v="36"/>
    <n v="55"/>
    <m/>
    <m/>
    <n v="0"/>
    <n v="0"/>
    <n v="217"/>
    <n v="236"/>
    <n v="217"/>
    <n v="236"/>
    <n v="2.8"/>
    <n v="2.8"/>
    <n v="506.79999999999995"/>
    <n v="506.79999999999995"/>
    <n v="3.2"/>
    <n v="3.7"/>
    <n v="115.2"/>
    <n v="203.5"/>
    <m/>
    <m/>
    <n v="0"/>
    <n v="0"/>
    <n v="2.8663594470046081"/>
    <n v="3.009745762711864"/>
    <n v="622"/>
    <n v="710.3"/>
    <n v="63.9"/>
    <n v="64"/>
    <n v="11565.9"/>
    <n v="11584"/>
    <n v="62.4"/>
    <n v="67.099999999999994"/>
    <n v="2246.4"/>
    <n v="3690.4999999999995"/>
    <m/>
    <m/>
    <n v="0"/>
    <n v="0"/>
    <n v="63.651152073732717"/>
    <n v="64.722457627118644"/>
    <n v="13812.3"/>
    <n v="15274.5"/>
    <n v="350"/>
    <n v="388"/>
    <n v="350"/>
    <n v="388"/>
    <n v="117"/>
    <n v="127"/>
    <n v="117"/>
    <n v="127"/>
    <m/>
    <m/>
    <n v="0"/>
    <n v="0"/>
    <n v="467"/>
    <n v="515"/>
    <n v="467"/>
    <n v="515"/>
    <n v="3.7"/>
    <n v="3.8"/>
    <n v="1295"/>
    <n v="1474.3999999999999"/>
    <n v="3.9"/>
    <n v="4.2"/>
    <n v="456.3"/>
    <n v="533.4"/>
    <m/>
    <m/>
    <n v="0"/>
    <n v="0"/>
    <n v="3.7501070663811564"/>
    <n v="3.8986407766990285"/>
    <n v="1751.3"/>
    <n v="2007.7999999999997"/>
    <n v="82"/>
    <n v="81.2"/>
    <n v="28700"/>
    <n v="31505.600000000002"/>
    <n v="77.099999999999994"/>
    <n v="79.8"/>
    <n v="9020.6999999999989"/>
    <n v="10134.6"/>
    <m/>
    <m/>
    <n v="0"/>
    <n v="0"/>
    <n v="80.772376873661671"/>
    <n v="80.854757281553404"/>
    <n v="37720.699999999997"/>
    <n v="41640.200000000004"/>
    <n v="684"/>
    <n v="751"/>
    <n v="684"/>
    <n v="751"/>
    <n v="3.4697368421052635"/>
    <n v="3.619307589880159"/>
    <n v="2373.3000000000002"/>
    <n v="2718.0999999999995"/>
    <n v="75.340643274853804"/>
    <n v="75.785219707057266"/>
    <n v="51533"/>
    <n v="56914.700000000004"/>
    <n v="156"/>
    <n v="156"/>
    <n v="156"/>
    <n v="156"/>
    <n v="164"/>
    <n v="185"/>
    <n v="164"/>
    <n v="185"/>
    <m/>
    <m/>
    <n v="0"/>
    <n v="0"/>
    <n v="320"/>
    <n v="341"/>
    <n v="320"/>
    <n v="341"/>
    <n v="3"/>
    <n v="2.9"/>
    <n v="468"/>
    <n v="452.4"/>
    <n v="2.9"/>
    <n v="3.1"/>
    <n v="475.59999999999997"/>
    <n v="573.5"/>
    <m/>
    <m/>
    <n v="0"/>
    <n v="0"/>
    <n v="2.9487499999999995"/>
    <n v="3.0085043988269797"/>
    <n v="943.59999999999991"/>
    <n v="1025.9000000000001"/>
    <n v="59.9"/>
    <n v="55.7"/>
    <n v="9344.4"/>
    <n v="8689.2000000000007"/>
    <n v="51.6"/>
    <n v="51.6"/>
    <n v="8462.4"/>
    <n v="9546"/>
    <m/>
    <m/>
    <n v="0"/>
    <n v="0"/>
    <n v="55.646249999999995"/>
    <n v="53.475659824046922"/>
    <n v="17806.8"/>
    <n v="18235.2"/>
    <n v="191"/>
    <n v="182"/>
    <n v="191"/>
    <n v="182"/>
    <n v="5.3"/>
    <n v="5.6"/>
    <n v="1012.3"/>
    <n v="1019.1999999999999"/>
    <n v="64.099999999999994"/>
    <n v="63.2"/>
    <n v="12243.099999999999"/>
    <n v="11502.4"/>
    <n v="687"/>
    <n v="725"/>
    <n v="687"/>
    <n v="725"/>
    <n v="2269.8000000000002"/>
    <n v="2433.6"/>
    <n v="49610.3"/>
    <n v="51778.8"/>
    <n v="317"/>
    <n v="367"/>
    <n v="317"/>
    <n v="367"/>
    <n v="1047.0999999999999"/>
    <n v="1310.4000000000001"/>
    <n v="19729.5"/>
    <n v="23371.1"/>
    <n v="1004"/>
    <n v="1092"/>
    <n v="1004"/>
    <n v="1092"/>
    <n v="3316.9"/>
    <n v="3744"/>
    <n v="69339.8"/>
    <n v="75149.899999999994"/>
    <n v="0"/>
    <n v="0"/>
    <n v="0"/>
    <n v="0"/>
    <s v=""/>
    <s v=""/>
    <s v=""/>
    <s v=""/>
    <n v="4329.2"/>
    <n v="4763.2"/>
    <n v="81582.899999999994"/>
    <n v="86652.3"/>
  </r>
  <r>
    <x v="13"/>
    <s v="Alvin Community College "/>
    <m/>
    <n v="222567"/>
    <x v="8"/>
    <n v="867"/>
    <n v="821"/>
    <n v="52"/>
    <n v="39"/>
    <n v="815"/>
    <n v="782"/>
    <m/>
    <m/>
    <n v="815"/>
    <n v="782"/>
    <n v="815"/>
    <n v="782"/>
    <n v="57"/>
    <n v="48"/>
    <n v="57"/>
    <n v="48"/>
    <n v="35"/>
    <n v="47"/>
    <n v="35"/>
    <n v="47"/>
    <m/>
    <m/>
    <n v="0"/>
    <n v="0"/>
    <n v="92"/>
    <n v="95"/>
    <n v="92"/>
    <n v="95"/>
    <n v="4.0999999999999996"/>
    <n v="4.0999999999999996"/>
    <n v="233.7"/>
    <n v="196.79999999999998"/>
    <n v="3.5"/>
    <n v="3.6"/>
    <n v="122.5"/>
    <n v="169.20000000000002"/>
    <m/>
    <m/>
    <n v="0"/>
    <n v="0"/>
    <n v="3.8717391304347823"/>
    <n v="3.8526315789473684"/>
    <n v="356.2"/>
    <n v="366"/>
    <n v="78.400000000000006"/>
    <n v="65.599999999999994"/>
    <n v="4468.8"/>
    <n v="3148.7999999999997"/>
    <n v="66"/>
    <n v="61.1"/>
    <n v="2310"/>
    <n v="2871.7000000000003"/>
    <m/>
    <m/>
    <n v="0"/>
    <n v="0"/>
    <n v="73.682608695652178"/>
    <n v="63.373684210526314"/>
    <n v="6778.8"/>
    <n v="6020.5"/>
    <n v="114"/>
    <n v="95"/>
    <n v="114"/>
    <n v="95"/>
    <n v="97"/>
    <n v="81"/>
    <n v="97"/>
    <n v="81"/>
    <m/>
    <m/>
    <n v="0"/>
    <n v="0"/>
    <n v="211"/>
    <n v="176"/>
    <n v="211"/>
    <n v="176"/>
    <n v="4.2"/>
    <n v="4.5999999999999996"/>
    <n v="478.8"/>
    <n v="436.99999999999994"/>
    <n v="4.5999999999999996"/>
    <n v="4.7"/>
    <n v="446.2"/>
    <n v="380.7"/>
    <m/>
    <m/>
    <n v="0"/>
    <n v="0"/>
    <n v="4.3838862559241702"/>
    <n v="4.6460227272727268"/>
    <n v="924.99999999999989"/>
    <n v="817.69999999999993"/>
    <n v="82.7"/>
    <n v="81.3"/>
    <n v="9427.8000000000011"/>
    <n v="7723.5"/>
    <n v="79.2"/>
    <n v="80.8"/>
    <n v="7682.4000000000005"/>
    <n v="6544.8"/>
    <m/>
    <m/>
    <n v="0"/>
    <n v="0"/>
    <n v="81.090995260663504"/>
    <n v="81.069886363636357"/>
    <n v="17110.2"/>
    <n v="14268.3"/>
    <n v="303"/>
    <n v="271"/>
    <n v="303"/>
    <n v="271"/>
    <n v="4.228382838283828"/>
    <n v="4.3678966789667886"/>
    <n v="1281.1999999999998"/>
    <n v="1183.6999999999996"/>
    <n v="78.841584158415841"/>
    <n v="74.866420664206643"/>
    <n v="23889"/>
    <n v="20288.8"/>
    <n v="122"/>
    <n v="97"/>
    <n v="122"/>
    <n v="97"/>
    <n v="222"/>
    <n v="206"/>
    <n v="222"/>
    <n v="206"/>
    <m/>
    <m/>
    <n v="0"/>
    <n v="0"/>
    <n v="344"/>
    <n v="303"/>
    <n v="344"/>
    <n v="303"/>
    <n v="3.4"/>
    <n v="2.9"/>
    <n v="414.8"/>
    <n v="281.3"/>
    <n v="3.1"/>
    <n v="3.2"/>
    <n v="688.2"/>
    <n v="659.2"/>
    <m/>
    <m/>
    <n v="0"/>
    <n v="0"/>
    <n v="3.2063953488372094"/>
    <n v="3.1039603960396041"/>
    <n v="1103"/>
    <n v="940.5"/>
    <n v="61.4"/>
    <n v="59.3"/>
    <n v="7490.8"/>
    <n v="5752.0999999999995"/>
    <n v="47.2"/>
    <n v="50.6"/>
    <n v="10478.400000000001"/>
    <n v="10423.6"/>
    <m/>
    <m/>
    <n v="0"/>
    <n v="0"/>
    <n v="52.236046511627912"/>
    <n v="53.385148514851487"/>
    <n v="17969.2"/>
    <n v="16175.7"/>
    <n v="168"/>
    <n v="208"/>
    <n v="168"/>
    <n v="208"/>
    <n v="3.4"/>
    <n v="2.2000000000000002"/>
    <n v="571.19999999999993"/>
    <n v="457.6"/>
    <n v="31.8"/>
    <n v="23.3"/>
    <n v="5342.4000000000005"/>
    <n v="4846.4000000000005"/>
    <n v="293"/>
    <n v="240"/>
    <n v="293"/>
    <n v="240"/>
    <n v="1127.3"/>
    <n v="915.09999999999991"/>
    <n v="21387.4"/>
    <n v="16624.399999999998"/>
    <n v="354"/>
    <n v="334"/>
    <n v="354"/>
    <n v="334"/>
    <n v="1256.9000000000001"/>
    <n v="1209.0999999999999"/>
    <n v="20470.800000000003"/>
    <n v="19840.099999999999"/>
    <n v="647"/>
    <n v="574"/>
    <n v="647"/>
    <n v="574"/>
    <n v="2384.1999999999998"/>
    <n v="2124.1999999999998"/>
    <n v="41858.200000000004"/>
    <n v="36464.5"/>
    <n v="0"/>
    <n v="0"/>
    <n v="0"/>
    <n v="0"/>
    <s v=""/>
    <s v=""/>
    <s v=""/>
    <s v=""/>
    <n v="2955.3999999999996"/>
    <n v="2581.7999999999997"/>
    <n v="47200.6"/>
    <n v="41310.9"/>
  </r>
  <r>
    <x v="13"/>
    <s v="Angelina College "/>
    <m/>
    <n v="222822"/>
    <x v="8"/>
    <n v="359"/>
    <n v="361"/>
    <n v="9"/>
    <n v="2"/>
    <n v="350"/>
    <n v="359"/>
    <m/>
    <m/>
    <n v="350"/>
    <n v="359"/>
    <n v="350"/>
    <n v="359"/>
    <n v="25"/>
    <n v="19"/>
    <n v="25"/>
    <n v="19"/>
    <n v="24"/>
    <n v="15"/>
    <n v="24"/>
    <n v="15"/>
    <m/>
    <m/>
    <n v="0"/>
    <n v="0"/>
    <n v="49"/>
    <n v="34"/>
    <n v="49"/>
    <n v="34"/>
    <n v="3.9"/>
    <n v="3.9"/>
    <n v="97.5"/>
    <n v="74.099999999999994"/>
    <n v="3.1"/>
    <n v="3.5"/>
    <n v="74.400000000000006"/>
    <n v="52.5"/>
    <m/>
    <m/>
    <n v="0"/>
    <n v="0"/>
    <n v="3.5081632653061225"/>
    <n v="3.7235294117647055"/>
    <n v="171.9"/>
    <n v="126.6"/>
    <n v="75.400000000000006"/>
    <n v="74.2"/>
    <n v="1885.0000000000002"/>
    <n v="1409.8"/>
    <n v="59.9"/>
    <n v="72.8"/>
    <n v="1437.6"/>
    <n v="1092"/>
    <m/>
    <m/>
    <n v="0"/>
    <n v="0"/>
    <n v="67.808163265306135"/>
    <n v="73.582352941176481"/>
    <n v="3322.6000000000008"/>
    <n v="2501.8000000000002"/>
    <n v="84"/>
    <n v="105"/>
    <n v="84"/>
    <n v="105"/>
    <n v="50"/>
    <n v="44"/>
    <n v="50"/>
    <n v="44"/>
    <m/>
    <m/>
    <n v="0"/>
    <n v="0"/>
    <n v="134"/>
    <n v="149"/>
    <n v="134"/>
    <n v="149"/>
    <n v="4.4000000000000004"/>
    <n v="4.4000000000000004"/>
    <n v="369.6"/>
    <n v="462.00000000000006"/>
    <n v="5.2"/>
    <n v="5"/>
    <n v="260"/>
    <n v="220"/>
    <m/>
    <m/>
    <n v="0"/>
    <n v="0"/>
    <n v="4.6985074626865675"/>
    <n v="4.5771812080536911"/>
    <n v="629.6"/>
    <n v="682"/>
    <n v="90.8"/>
    <n v="85.1"/>
    <n v="7627.2"/>
    <n v="8935.5"/>
    <n v="85.6"/>
    <n v="82"/>
    <n v="4280"/>
    <n v="3608"/>
    <m/>
    <m/>
    <n v="0"/>
    <n v="0"/>
    <n v="88.859701492537326"/>
    <n v="84.18456375838926"/>
    <n v="11907.200000000003"/>
    <n v="12543.5"/>
    <n v="183"/>
    <n v="183"/>
    <n v="183"/>
    <n v="183"/>
    <n v="4.3797814207650276"/>
    <n v="4.418579234972678"/>
    <n v="801.5"/>
    <n v="808.6"/>
    <n v="83.22295081967215"/>
    <n v="82.214754098360658"/>
    <n v="15229.800000000003"/>
    <n v="15045.300000000001"/>
    <n v="25"/>
    <n v="47"/>
    <n v="25"/>
    <n v="47"/>
    <n v="55"/>
    <n v="50"/>
    <n v="55"/>
    <n v="50"/>
    <m/>
    <m/>
    <n v="0"/>
    <n v="0"/>
    <n v="80"/>
    <n v="97"/>
    <n v="80"/>
    <n v="97"/>
    <n v="2.8"/>
    <n v="3.2"/>
    <n v="70"/>
    <n v="150.4"/>
    <n v="3.4"/>
    <n v="3.8"/>
    <n v="187"/>
    <n v="190"/>
    <m/>
    <m/>
    <n v="0"/>
    <n v="0"/>
    <n v="3.2124999999999999"/>
    <n v="3.5092783505154639"/>
    <n v="257"/>
    <n v="340.4"/>
    <n v="64.599999999999994"/>
    <n v="63.8"/>
    <n v="1614.9999999999998"/>
    <n v="2998.6"/>
    <n v="66.3"/>
    <n v="59.5"/>
    <n v="3646.5"/>
    <n v="2975"/>
    <m/>
    <m/>
    <n v="0"/>
    <n v="0"/>
    <n v="65.768749999999997"/>
    <n v="61.583505154639177"/>
    <n v="5261.5"/>
    <n v="5973.6"/>
    <n v="87"/>
    <n v="79"/>
    <n v="87"/>
    <n v="79"/>
    <n v="4.8"/>
    <n v="4.0999999999999996"/>
    <n v="417.59999999999997"/>
    <n v="323.89999999999998"/>
    <n v="58.5"/>
    <n v="57.4"/>
    <n v="5089.5"/>
    <n v="4534.5999999999995"/>
    <n v="134"/>
    <n v="171"/>
    <n v="134"/>
    <n v="171"/>
    <n v="537.1"/>
    <n v="686.5"/>
    <n v="11127.2"/>
    <n v="13343.9"/>
    <n v="129"/>
    <n v="109"/>
    <n v="129"/>
    <n v="109"/>
    <n v="521.4"/>
    <n v="462.5"/>
    <n v="9364.1"/>
    <n v="7675"/>
    <n v="263"/>
    <n v="280"/>
    <n v="263"/>
    <n v="280"/>
    <n v="1058.5"/>
    <n v="1149"/>
    <n v="20491.300000000003"/>
    <n v="21018.9"/>
    <n v="0"/>
    <n v="0"/>
    <n v="0"/>
    <n v="0"/>
    <s v=""/>
    <s v=""/>
    <s v=""/>
    <s v=""/>
    <n v="1476.1"/>
    <n v="1472.9"/>
    <n v="25580.800000000003"/>
    <n v="25553.5"/>
  </r>
  <r>
    <x v="13"/>
    <s v="Cedar Valley College (DCCCD)"/>
    <m/>
    <n v="223773"/>
    <x v="8"/>
    <n v="530"/>
    <n v="596"/>
    <n v="6"/>
    <n v="8"/>
    <n v="524"/>
    <n v="588"/>
    <m/>
    <m/>
    <n v="524"/>
    <n v="588"/>
    <n v="524"/>
    <n v="588"/>
    <n v="16"/>
    <n v="12"/>
    <n v="16"/>
    <n v="12"/>
    <n v="14"/>
    <n v="13"/>
    <n v="14"/>
    <n v="13"/>
    <m/>
    <m/>
    <n v="0"/>
    <n v="0"/>
    <n v="30"/>
    <n v="25"/>
    <n v="30"/>
    <n v="25"/>
    <n v="3.6"/>
    <n v="2.8"/>
    <n v="57.6"/>
    <n v="33.599999999999994"/>
    <n v="3.4"/>
    <n v="2.4"/>
    <n v="47.6"/>
    <n v="31.2"/>
    <m/>
    <m/>
    <n v="0"/>
    <n v="0"/>
    <n v="3.5066666666666668"/>
    <n v="2.5920000000000001"/>
    <n v="105.2"/>
    <n v="64.8"/>
    <n v="64.8"/>
    <n v="54.4"/>
    <n v="1036.8"/>
    <n v="652.79999999999995"/>
    <n v="45.1"/>
    <n v="47.4"/>
    <n v="631.4"/>
    <n v="616.19999999999993"/>
    <m/>
    <m/>
    <n v="0"/>
    <n v="0"/>
    <n v="55.606666666666662"/>
    <n v="50.76"/>
    <n v="1668.1999999999998"/>
    <n v="1269"/>
    <n v="47"/>
    <n v="49"/>
    <n v="47"/>
    <n v="49"/>
    <n v="38"/>
    <n v="55"/>
    <n v="38"/>
    <n v="55"/>
    <m/>
    <m/>
    <n v="0"/>
    <n v="0"/>
    <n v="85"/>
    <n v="104"/>
    <n v="85"/>
    <n v="104"/>
    <n v="3.7"/>
    <n v="4.4000000000000004"/>
    <n v="173.9"/>
    <n v="215.60000000000002"/>
    <n v="4.5"/>
    <n v="4.5"/>
    <n v="171"/>
    <n v="247.5"/>
    <m/>
    <m/>
    <n v="0"/>
    <n v="0"/>
    <n v="4.0576470588235294"/>
    <n v="4.4528846153846153"/>
    <n v="344.9"/>
    <n v="463.1"/>
    <n v="75.3"/>
    <n v="72.8"/>
    <n v="3539.1"/>
    <n v="3567.2"/>
    <n v="74.7"/>
    <n v="71.400000000000006"/>
    <n v="2838.6"/>
    <n v="3927.0000000000005"/>
    <m/>
    <m/>
    <n v="0"/>
    <n v="0"/>
    <n v="75.031764705882352"/>
    <n v="72.059615384615398"/>
    <n v="6377.7"/>
    <n v="7494.2000000000016"/>
    <n v="115"/>
    <n v="129"/>
    <n v="115"/>
    <n v="129"/>
    <n v="3.9139130434782605"/>
    <n v="4.0922480620155035"/>
    <n v="450.09999999999997"/>
    <n v="527.9"/>
    <n v="69.96434782608695"/>
    <n v="67.931782945736444"/>
    <n v="8045.9"/>
    <n v="8763.2000000000007"/>
    <n v="41"/>
    <n v="48"/>
    <n v="41"/>
    <n v="48"/>
    <n v="83"/>
    <n v="109"/>
    <n v="83"/>
    <n v="109"/>
    <m/>
    <m/>
    <n v="0"/>
    <n v="0"/>
    <n v="124"/>
    <n v="157"/>
    <n v="124"/>
    <n v="157"/>
    <n v="2.7"/>
    <n v="2.9"/>
    <n v="110.7"/>
    <n v="139.19999999999999"/>
    <n v="3.5"/>
    <n v="2.8"/>
    <n v="290.5"/>
    <n v="305.2"/>
    <m/>
    <m/>
    <n v="0"/>
    <n v="0"/>
    <n v="3.2354838709677418"/>
    <n v="2.8305732484076431"/>
    <n v="401.2"/>
    <n v="444.4"/>
    <n v="54"/>
    <n v="50.1"/>
    <n v="2214"/>
    <n v="2404.8000000000002"/>
    <n v="40.4"/>
    <n v="37.299999999999997"/>
    <n v="3353.2"/>
    <n v="4065.7"/>
    <m/>
    <m/>
    <n v="0"/>
    <n v="0"/>
    <n v="44.896774193548389"/>
    <n v="41.213375796178347"/>
    <n v="5567.2"/>
    <n v="6470.5000000000009"/>
    <n v="285"/>
    <n v="302"/>
    <n v="285"/>
    <n v="302"/>
    <n v="1.9"/>
    <n v="1.4"/>
    <n v="541.5"/>
    <n v="422.79999999999995"/>
    <n v="18"/>
    <n v="15"/>
    <n v="5130"/>
    <n v="4530"/>
    <n v="104"/>
    <n v="109"/>
    <n v="104"/>
    <n v="109"/>
    <n v="342.2"/>
    <n v="388.4"/>
    <n v="6789.9"/>
    <n v="6624.8"/>
    <n v="135"/>
    <n v="177"/>
    <n v="135"/>
    <n v="177"/>
    <n v="509.1"/>
    <n v="583.9"/>
    <n v="6823.2"/>
    <n v="8608.9000000000015"/>
    <n v="239"/>
    <n v="286"/>
    <n v="239"/>
    <n v="286"/>
    <n v="851.3"/>
    <n v="972.3"/>
    <n v="13613.099999999999"/>
    <n v="15233.7"/>
    <n v="0"/>
    <n v="0"/>
    <n v="0"/>
    <n v="0"/>
    <s v=""/>
    <s v=""/>
    <s v=""/>
    <s v=""/>
    <n v="1392.8"/>
    <n v="1395.1"/>
    <n v="18743.099999999999"/>
    <n v="19763.7"/>
  </r>
  <r>
    <x v="13"/>
    <s v="Cisco Junior College "/>
    <m/>
    <n v="223898"/>
    <x v="8"/>
    <n v="344"/>
    <n v="331"/>
    <n v="5"/>
    <n v="6"/>
    <n v="339"/>
    <n v="325"/>
    <m/>
    <m/>
    <n v="339"/>
    <n v="325"/>
    <n v="339"/>
    <n v="325"/>
    <n v="25"/>
    <n v="18"/>
    <n v="25"/>
    <n v="18"/>
    <n v="9"/>
    <n v="8"/>
    <n v="9"/>
    <n v="8"/>
    <m/>
    <m/>
    <n v="0"/>
    <n v="0"/>
    <n v="34"/>
    <n v="26"/>
    <n v="34"/>
    <n v="26"/>
    <n v="2.9"/>
    <n v="2.1"/>
    <n v="72.5"/>
    <n v="37.800000000000004"/>
    <n v="2.7"/>
    <n v="3.1"/>
    <n v="24.3"/>
    <n v="24.8"/>
    <m/>
    <m/>
    <n v="0"/>
    <n v="0"/>
    <n v="2.8470588235294119"/>
    <n v="2.407692307692308"/>
    <n v="96.8"/>
    <n v="62.600000000000009"/>
    <n v="65.3"/>
    <n v="51.3"/>
    <n v="1632.5"/>
    <n v="923.4"/>
    <n v="54.3"/>
    <n v="50.4"/>
    <n v="488.7"/>
    <n v="403.2"/>
    <m/>
    <m/>
    <n v="0"/>
    <n v="0"/>
    <n v="62.388235294117642"/>
    <n v="51.023076923076921"/>
    <n v="2121.1999999999998"/>
    <n v="1326.6"/>
    <n v="97"/>
    <n v="83"/>
    <n v="97"/>
    <n v="83"/>
    <n v="46"/>
    <n v="44"/>
    <n v="46"/>
    <n v="44"/>
    <m/>
    <m/>
    <n v="0"/>
    <n v="0"/>
    <n v="143"/>
    <n v="127"/>
    <n v="143"/>
    <n v="127"/>
    <n v="3.8"/>
    <n v="4.0999999999999996"/>
    <n v="368.59999999999997"/>
    <n v="340.29999999999995"/>
    <n v="5.2"/>
    <n v="4.5"/>
    <n v="239.20000000000002"/>
    <n v="198"/>
    <m/>
    <m/>
    <n v="0"/>
    <n v="0"/>
    <n v="4.2503496503496496"/>
    <n v="4.2385826771653541"/>
    <n v="607.79999999999984"/>
    <n v="538.29999999999995"/>
    <n v="77.900000000000006"/>
    <n v="77.3"/>
    <n v="7556.3"/>
    <n v="6415.9"/>
    <n v="89"/>
    <n v="87"/>
    <n v="4094"/>
    <n v="3828"/>
    <m/>
    <m/>
    <n v="0"/>
    <n v="0"/>
    <n v="81.470629370629368"/>
    <n v="80.66062992125984"/>
    <n v="11650.3"/>
    <n v="10243.9"/>
    <n v="177"/>
    <n v="153"/>
    <n v="177"/>
    <n v="153"/>
    <n v="3.9807909604519764"/>
    <n v="3.9274509803921567"/>
    <n v="704.5999999999998"/>
    <n v="600.9"/>
    <n v="77.805084745762713"/>
    <n v="75.624183006535944"/>
    <n v="13771.5"/>
    <n v="11570.5"/>
    <n v="62"/>
    <n v="74"/>
    <n v="62"/>
    <n v="74"/>
    <n v="52"/>
    <n v="58"/>
    <n v="52"/>
    <n v="58"/>
    <m/>
    <m/>
    <n v="0"/>
    <n v="0"/>
    <n v="114"/>
    <n v="132"/>
    <n v="114"/>
    <n v="132"/>
    <n v="3"/>
    <n v="2.5"/>
    <n v="186"/>
    <n v="185"/>
    <n v="3.5"/>
    <n v="3.3"/>
    <n v="182"/>
    <n v="191.39999999999998"/>
    <m/>
    <m/>
    <n v="0"/>
    <n v="0"/>
    <n v="3.2280701754385963"/>
    <n v="2.8515151515151516"/>
    <n v="368"/>
    <n v="376.4"/>
    <n v="58.4"/>
    <n v="55"/>
    <n v="3620.7999999999997"/>
    <n v="4070"/>
    <n v="57.7"/>
    <n v="60.3"/>
    <n v="3000.4"/>
    <n v="3497.3999999999996"/>
    <m/>
    <m/>
    <n v="0"/>
    <n v="0"/>
    <n v="58.080701754385963"/>
    <n v="57.328787878787878"/>
    <n v="6621.2"/>
    <n v="7567.4"/>
    <n v="48"/>
    <n v="40"/>
    <n v="48"/>
    <n v="40"/>
    <n v="5.2"/>
    <n v="4.9000000000000004"/>
    <n v="249.60000000000002"/>
    <n v="196"/>
    <n v="65.8"/>
    <n v="61.5"/>
    <n v="3158.3999999999996"/>
    <n v="2460"/>
    <n v="184"/>
    <n v="175"/>
    <n v="184"/>
    <n v="175"/>
    <n v="627.09999999999991"/>
    <n v="563.09999999999991"/>
    <n v="12809.599999999999"/>
    <n v="11409.3"/>
    <n v="107"/>
    <n v="110"/>
    <n v="107"/>
    <n v="110"/>
    <n v="445.5"/>
    <n v="414.2"/>
    <n v="7583.1"/>
    <n v="7728.5999999999995"/>
    <n v="291"/>
    <n v="285"/>
    <n v="291"/>
    <n v="285"/>
    <n v="1072.5999999999999"/>
    <n v="977.3"/>
    <n v="20392.699999999997"/>
    <n v="19137.899999999998"/>
    <n v="0"/>
    <n v="0"/>
    <n v="0"/>
    <n v="0"/>
    <s v=""/>
    <s v=""/>
    <s v=""/>
    <s v=""/>
    <n v="1322.1999999999998"/>
    <n v="1173.3"/>
    <n v="23551.1"/>
    <n v="21597.9"/>
  </r>
  <r>
    <x v="13"/>
    <s v="Coastal Bend College"/>
    <m/>
    <n v="223320"/>
    <x v="8"/>
    <n v="349"/>
    <n v="349"/>
    <n v="5"/>
    <n v="6"/>
    <n v="344"/>
    <n v="343"/>
    <m/>
    <m/>
    <n v="344"/>
    <n v="343"/>
    <n v="344"/>
    <n v="343"/>
    <n v="49"/>
    <n v="37"/>
    <n v="49"/>
    <n v="37"/>
    <n v="32"/>
    <n v="27"/>
    <n v="32"/>
    <n v="27"/>
    <m/>
    <m/>
    <n v="0"/>
    <n v="0"/>
    <n v="81"/>
    <n v="64"/>
    <n v="81"/>
    <n v="64"/>
    <n v="3.4"/>
    <n v="3.3"/>
    <n v="166.6"/>
    <n v="122.1"/>
    <n v="3.2"/>
    <n v="3.7"/>
    <n v="102.4"/>
    <n v="99.9"/>
    <m/>
    <m/>
    <n v="0"/>
    <n v="0"/>
    <n v="3.3209876543209877"/>
    <n v="3.46875"/>
    <n v="269"/>
    <n v="222"/>
    <n v="71.3"/>
    <n v="69.900000000000006"/>
    <n v="3493.7"/>
    <n v="2586.3000000000002"/>
    <n v="56"/>
    <n v="54.9"/>
    <n v="1792"/>
    <n v="1482.3"/>
    <m/>
    <m/>
    <n v="0"/>
    <n v="0"/>
    <n v="65.25555555555556"/>
    <n v="63.571875000000006"/>
    <n v="5285.7000000000007"/>
    <n v="4068.6000000000004"/>
    <n v="73"/>
    <n v="91"/>
    <n v="73"/>
    <n v="91"/>
    <n v="44"/>
    <n v="46"/>
    <n v="44"/>
    <n v="46"/>
    <m/>
    <m/>
    <n v="0"/>
    <n v="0"/>
    <n v="117"/>
    <n v="137"/>
    <n v="117"/>
    <n v="137"/>
    <n v="4.0999999999999996"/>
    <n v="4"/>
    <n v="299.29999999999995"/>
    <n v="364"/>
    <n v="4"/>
    <n v="4.3"/>
    <n v="176"/>
    <n v="197.79999999999998"/>
    <m/>
    <m/>
    <n v="0"/>
    <n v="0"/>
    <n v="4.0623931623931622"/>
    <n v="4.1007299270072988"/>
    <n v="475.29999999999995"/>
    <n v="561.79999999999995"/>
    <n v="84"/>
    <n v="81.099999999999994"/>
    <n v="6132"/>
    <n v="7380.0999999999995"/>
    <n v="71.8"/>
    <n v="69.900000000000006"/>
    <n v="3159.2"/>
    <n v="3215.4"/>
    <m/>
    <m/>
    <n v="0"/>
    <n v="0"/>
    <n v="79.411965811965814"/>
    <n v="77.339416058394164"/>
    <n v="9291.2000000000007"/>
    <n v="10595.5"/>
    <n v="198"/>
    <n v="201"/>
    <n v="198"/>
    <n v="201"/>
    <n v="3.7590909090909088"/>
    <n v="3.8995024875621889"/>
    <n v="744.3"/>
    <n v="783.8"/>
    <n v="73.620707070707084"/>
    <n v="72.955721393034821"/>
    <n v="14576.900000000003"/>
    <n v="14664.099999999999"/>
    <n v="51"/>
    <n v="51"/>
    <n v="51"/>
    <n v="51"/>
    <n v="46"/>
    <n v="51"/>
    <n v="46"/>
    <n v="51"/>
    <m/>
    <m/>
    <n v="0"/>
    <n v="0"/>
    <n v="97"/>
    <n v="102"/>
    <n v="97"/>
    <n v="102"/>
    <n v="2.9"/>
    <n v="2.6"/>
    <n v="147.9"/>
    <n v="132.6"/>
    <n v="2.8"/>
    <n v="2.5"/>
    <n v="128.79999999999998"/>
    <n v="127.5"/>
    <m/>
    <m/>
    <n v="0"/>
    <n v="0"/>
    <n v="2.8525773195876289"/>
    <n v="2.5500000000000003"/>
    <n v="276.7"/>
    <n v="260.10000000000002"/>
    <n v="59.6"/>
    <n v="56"/>
    <n v="3039.6"/>
    <n v="2856"/>
    <n v="49.3"/>
    <n v="43.4"/>
    <n v="2267.7999999999997"/>
    <n v="2213.4"/>
    <m/>
    <m/>
    <n v="0"/>
    <n v="0"/>
    <n v="54.715463917525767"/>
    <n v="49.699999999999996"/>
    <n v="5307.4"/>
    <n v="5069.3999999999996"/>
    <n v="49"/>
    <n v="40"/>
    <n v="49"/>
    <n v="40"/>
    <n v="5.4"/>
    <n v="5.0999999999999996"/>
    <n v="264.60000000000002"/>
    <n v="204"/>
    <n v="67.099999999999994"/>
    <n v="53.6"/>
    <n v="3287.8999999999996"/>
    <n v="2144"/>
    <n v="173"/>
    <n v="179"/>
    <n v="173"/>
    <n v="179"/>
    <n v="613.79999999999995"/>
    <n v="618.70000000000005"/>
    <n v="12665.300000000001"/>
    <n v="12822.4"/>
    <n v="122"/>
    <n v="124"/>
    <n v="122"/>
    <n v="124"/>
    <n v="407.19999999999993"/>
    <n v="425.2"/>
    <n v="7219"/>
    <n v="6911.1"/>
    <n v="295"/>
    <n v="303"/>
    <n v="295"/>
    <n v="303"/>
    <n v="1020.9999999999999"/>
    <n v="1043.9000000000001"/>
    <n v="19884.300000000003"/>
    <n v="19733.5"/>
    <n v="0"/>
    <n v="0"/>
    <n v="0"/>
    <n v="0"/>
    <s v=""/>
    <s v=""/>
    <s v=""/>
    <s v=""/>
    <n v="1285.5999999999999"/>
    <n v="1247.9000000000001"/>
    <n v="23172.200000000004"/>
    <n v="21877.5"/>
  </r>
  <r>
    <x v="13"/>
    <s v="College of the Mainland"/>
    <m/>
    <n v="226408"/>
    <x v="8"/>
    <n v="467"/>
    <n v="469"/>
    <n v="6"/>
    <n v="3"/>
    <n v="461"/>
    <n v="466"/>
    <m/>
    <m/>
    <n v="461"/>
    <n v="466"/>
    <n v="461"/>
    <n v="466"/>
    <n v="19"/>
    <n v="16"/>
    <n v="19"/>
    <n v="16"/>
    <n v="19"/>
    <n v="15"/>
    <n v="19"/>
    <n v="15"/>
    <m/>
    <m/>
    <n v="0"/>
    <n v="0"/>
    <n v="38"/>
    <n v="31"/>
    <n v="38"/>
    <n v="31"/>
    <n v="3.5"/>
    <n v="3"/>
    <n v="66.5"/>
    <n v="48"/>
    <n v="2.1"/>
    <n v="2.7"/>
    <n v="39.9"/>
    <n v="40.5"/>
    <m/>
    <m/>
    <n v="0"/>
    <n v="0"/>
    <n v="2.8000000000000003"/>
    <n v="2.8548387096774195"/>
    <n v="106.4"/>
    <n v="88.5"/>
    <n v="68.400000000000006"/>
    <n v="50.5"/>
    <n v="1299.6000000000001"/>
    <n v="808"/>
    <n v="42.8"/>
    <n v="51.3"/>
    <n v="813.19999999999993"/>
    <n v="769.5"/>
    <m/>
    <m/>
    <n v="0"/>
    <n v="0"/>
    <n v="55.6"/>
    <n v="50.887096774193552"/>
    <n v="2112.8000000000002"/>
    <n v="1577.5"/>
    <n v="68"/>
    <n v="70"/>
    <n v="68"/>
    <n v="70"/>
    <n v="78"/>
    <n v="61"/>
    <n v="78"/>
    <n v="61"/>
    <m/>
    <m/>
    <n v="0"/>
    <n v="0"/>
    <n v="146"/>
    <n v="131"/>
    <n v="146"/>
    <n v="131"/>
    <n v="5"/>
    <n v="4.5"/>
    <n v="340"/>
    <n v="315"/>
    <n v="4.8"/>
    <n v="4.3"/>
    <n v="374.4"/>
    <n v="262.3"/>
    <m/>
    <m/>
    <n v="0"/>
    <n v="0"/>
    <n v="4.8931506849315065"/>
    <n v="4.4068702290076329"/>
    <n v="714.4"/>
    <n v="577.29999999999995"/>
    <n v="90.9"/>
    <n v="79.099999999999994"/>
    <n v="6181.2000000000007"/>
    <n v="5537"/>
    <n v="89.1"/>
    <n v="74.5"/>
    <n v="6949.7999999999993"/>
    <n v="4544.5"/>
    <m/>
    <m/>
    <n v="0"/>
    <n v="0"/>
    <n v="89.938356164383563"/>
    <n v="76.958015267175568"/>
    <n v="13131"/>
    <n v="10081.5"/>
    <n v="184"/>
    <n v="162"/>
    <n v="184"/>
    <n v="162"/>
    <n v="4.4608695652173909"/>
    <n v="4.1098765432098761"/>
    <n v="820.8"/>
    <n v="665.8"/>
    <n v="82.846739130434784"/>
    <n v="71.96913580246914"/>
    <n v="15243.800000000001"/>
    <n v="11659"/>
    <n v="40"/>
    <n v="49"/>
    <n v="40"/>
    <n v="49"/>
    <n v="97"/>
    <n v="111"/>
    <n v="97"/>
    <n v="111"/>
    <m/>
    <m/>
    <n v="0"/>
    <n v="0"/>
    <n v="137"/>
    <n v="160"/>
    <n v="137"/>
    <n v="160"/>
    <n v="3.5"/>
    <n v="3.4"/>
    <n v="140"/>
    <n v="166.6"/>
    <n v="3.3"/>
    <n v="3.5"/>
    <n v="320.09999999999997"/>
    <n v="388.5"/>
    <m/>
    <m/>
    <n v="0"/>
    <n v="0"/>
    <n v="3.3583941605839414"/>
    <n v="3.4693750000000003"/>
    <n v="460.09999999999997"/>
    <n v="555.1"/>
    <n v="68.400000000000006"/>
    <n v="63.2"/>
    <n v="2736"/>
    <n v="3096.8"/>
    <n v="63.1"/>
    <n v="55.2"/>
    <n v="6120.7"/>
    <n v="6127.2000000000007"/>
    <m/>
    <m/>
    <n v="0"/>
    <n v="0"/>
    <n v="64.647445255474452"/>
    <n v="57.65"/>
    <n v="8856.7000000000007"/>
    <n v="9224"/>
    <n v="140"/>
    <n v="144"/>
    <n v="140"/>
    <n v="144"/>
    <n v="4.0999999999999996"/>
    <n v="3.9"/>
    <n v="574"/>
    <n v="561.6"/>
    <n v="53.6"/>
    <n v="50.4"/>
    <n v="7504"/>
    <n v="7257.5999999999995"/>
    <n v="127"/>
    <n v="135"/>
    <n v="127"/>
    <n v="135"/>
    <n v="546.5"/>
    <n v="529.6"/>
    <n v="10216.800000000001"/>
    <n v="9441.7999999999993"/>
    <n v="194"/>
    <n v="187"/>
    <n v="194"/>
    <n v="187"/>
    <n v="734.39999999999986"/>
    <n v="691.3"/>
    <n v="13883.699999999999"/>
    <n v="11441.2"/>
    <n v="321"/>
    <n v="322"/>
    <n v="321"/>
    <n v="322"/>
    <n v="1280.8999999999999"/>
    <n v="1220.9000000000001"/>
    <n v="24100.5"/>
    <n v="20883"/>
    <n v="0"/>
    <n v="0"/>
    <n v="0"/>
    <n v="0"/>
    <s v=""/>
    <s v=""/>
    <s v=""/>
    <s v=""/>
    <n v="1854.8999999999999"/>
    <n v="1782.5"/>
    <n v="31604.5"/>
    <n v="28140.6"/>
  </r>
  <r>
    <x v="13"/>
    <s v="Grayson County College "/>
    <m/>
    <n v="225070"/>
    <x v="8"/>
    <n v="616"/>
    <n v="570"/>
    <n v="37"/>
    <n v="15"/>
    <n v="579"/>
    <n v="555"/>
    <m/>
    <m/>
    <n v="579"/>
    <n v="555"/>
    <n v="579"/>
    <n v="555"/>
    <n v="50"/>
    <n v="53"/>
    <n v="50"/>
    <n v="53"/>
    <n v="24"/>
    <n v="20"/>
    <n v="24"/>
    <n v="20"/>
    <m/>
    <m/>
    <n v="0"/>
    <n v="0"/>
    <n v="74"/>
    <n v="73"/>
    <n v="74"/>
    <n v="73"/>
    <n v="3.8"/>
    <n v="2.9"/>
    <n v="190"/>
    <n v="153.69999999999999"/>
    <n v="3.9"/>
    <n v="3.3"/>
    <n v="93.6"/>
    <n v="66"/>
    <m/>
    <m/>
    <n v="0"/>
    <n v="0"/>
    <n v="3.8324324324324328"/>
    <n v="3.0095890410958903"/>
    <n v="283.60000000000002"/>
    <n v="219.7"/>
    <n v="72.400000000000006"/>
    <n v="62.6"/>
    <n v="3620.0000000000005"/>
    <n v="3317.8"/>
    <n v="69.8"/>
    <n v="61.4"/>
    <n v="1675.1999999999998"/>
    <n v="1228"/>
    <m/>
    <m/>
    <n v="0"/>
    <n v="0"/>
    <n v="71.556756756756769"/>
    <n v="62.271232876712332"/>
    <n v="5295.2000000000007"/>
    <n v="4545.8"/>
    <n v="154"/>
    <n v="153"/>
    <n v="154"/>
    <n v="153"/>
    <n v="63"/>
    <n v="61"/>
    <n v="63"/>
    <n v="61"/>
    <m/>
    <m/>
    <n v="0"/>
    <n v="0"/>
    <n v="217"/>
    <n v="214"/>
    <n v="217"/>
    <n v="214"/>
    <n v="4.4000000000000004"/>
    <n v="4.4000000000000004"/>
    <n v="677.6"/>
    <n v="673.2"/>
    <n v="4.7"/>
    <n v="4.9000000000000004"/>
    <n v="296.10000000000002"/>
    <n v="298.90000000000003"/>
    <m/>
    <m/>
    <n v="0"/>
    <n v="0"/>
    <n v="4.4870967741935486"/>
    <n v="4.5425233644859819"/>
    <n v="973.7"/>
    <n v="972.10000000000014"/>
    <n v="85"/>
    <n v="84.5"/>
    <n v="13090"/>
    <n v="12928.5"/>
    <n v="86.5"/>
    <n v="83.7"/>
    <n v="5449.5"/>
    <n v="5105.7"/>
    <m/>
    <m/>
    <n v="0"/>
    <n v="0"/>
    <n v="85.435483870967744"/>
    <n v="84.271962616822435"/>
    <n v="18539.5"/>
    <n v="18034.2"/>
    <n v="291"/>
    <n v="287"/>
    <n v="291"/>
    <n v="287"/>
    <n v="4.3206185567010316"/>
    <n v="4.1526132404181189"/>
    <n v="1257.3000000000002"/>
    <n v="1191.8000000000002"/>
    <n v="81.906185567010311"/>
    <n v="78.675958188153317"/>
    <n v="23834.7"/>
    <n v="22580.000000000004"/>
    <n v="73"/>
    <n v="50"/>
    <n v="73"/>
    <n v="50"/>
    <n v="105"/>
    <n v="109"/>
    <n v="105"/>
    <n v="109"/>
    <m/>
    <m/>
    <n v="0"/>
    <n v="0"/>
    <n v="178"/>
    <n v="159"/>
    <n v="178"/>
    <n v="159"/>
    <n v="3.2"/>
    <n v="2.9"/>
    <n v="233.60000000000002"/>
    <n v="145"/>
    <n v="3.1"/>
    <n v="2.9"/>
    <n v="325.5"/>
    <n v="316.09999999999997"/>
    <m/>
    <m/>
    <n v="0"/>
    <n v="0"/>
    <n v="3.1410112359550562"/>
    <n v="2.9"/>
    <n v="559.1"/>
    <n v="461.09999999999997"/>
    <n v="67.2"/>
    <n v="55.2"/>
    <n v="4905.6000000000004"/>
    <n v="2760"/>
    <n v="51.1"/>
    <n v="49.3"/>
    <n v="5365.5"/>
    <n v="5373.7"/>
    <m/>
    <m/>
    <n v="0"/>
    <n v="0"/>
    <n v="57.702808988764048"/>
    <n v="51.155345911949688"/>
    <n v="10271.1"/>
    <n v="8133.7000000000007"/>
    <n v="110"/>
    <n v="109"/>
    <n v="110"/>
    <n v="109"/>
    <n v="5.3"/>
    <n v="5"/>
    <n v="583"/>
    <n v="545"/>
    <n v="65.3"/>
    <n v="61"/>
    <n v="7183"/>
    <n v="6649"/>
    <n v="277"/>
    <n v="256"/>
    <n v="277"/>
    <n v="256"/>
    <n v="1101.2"/>
    <n v="971.90000000000009"/>
    <n v="21615.599999999999"/>
    <n v="19006.3"/>
    <n v="192"/>
    <n v="190"/>
    <n v="192"/>
    <n v="190"/>
    <n v="715.2"/>
    <n v="681"/>
    <n v="12490.2"/>
    <n v="11707.4"/>
    <n v="469"/>
    <n v="446"/>
    <n v="469"/>
    <n v="446"/>
    <n v="1816.4"/>
    <n v="1652.9"/>
    <n v="34105.800000000003"/>
    <n v="30713.699999999997"/>
    <n v="0"/>
    <n v="0"/>
    <n v="0"/>
    <n v="0"/>
    <s v=""/>
    <s v=""/>
    <s v=""/>
    <s v=""/>
    <n v="2399.4"/>
    <n v="2197.9"/>
    <n v="41288.800000000003"/>
    <n v="37362.700000000004"/>
  </r>
  <r>
    <x v="13"/>
    <s v="Hill College"/>
    <m/>
    <n v="225371"/>
    <x v="8"/>
    <n v="477"/>
    <n v="392"/>
    <n v="15"/>
    <n v="28"/>
    <n v="462"/>
    <n v="364"/>
    <m/>
    <m/>
    <n v="462"/>
    <n v="364"/>
    <n v="462"/>
    <n v="364"/>
    <n v="36"/>
    <n v="30"/>
    <n v="36"/>
    <n v="30"/>
    <n v="32"/>
    <n v="11"/>
    <n v="32"/>
    <n v="11"/>
    <m/>
    <m/>
    <n v="0"/>
    <n v="0"/>
    <n v="68"/>
    <n v="41"/>
    <n v="68"/>
    <n v="41"/>
    <n v="3.4"/>
    <n v="3.7"/>
    <n v="122.39999999999999"/>
    <n v="111"/>
    <n v="3.8"/>
    <n v="3.5"/>
    <n v="121.6"/>
    <n v="38.5"/>
    <m/>
    <m/>
    <n v="0"/>
    <n v="0"/>
    <n v="3.5882352941176472"/>
    <n v="3.6463414634146343"/>
    <n v="244"/>
    <n v="149.5"/>
    <n v="56.3"/>
    <n v="64.5"/>
    <n v="2026.8"/>
    <n v="1935"/>
    <n v="56.4"/>
    <n v="59.6"/>
    <n v="1804.8"/>
    <n v="655.6"/>
    <m/>
    <m/>
    <n v="0"/>
    <n v="0"/>
    <n v="56.347058823529409"/>
    <n v="63.185365853658531"/>
    <n v="3831.6"/>
    <n v="2590.6"/>
    <n v="144"/>
    <n v="92"/>
    <n v="144"/>
    <n v="92"/>
    <n v="54"/>
    <n v="48"/>
    <n v="54"/>
    <n v="48"/>
    <m/>
    <m/>
    <n v="0"/>
    <n v="0"/>
    <n v="198"/>
    <n v="140"/>
    <n v="198"/>
    <n v="140"/>
    <n v="3.5"/>
    <n v="3.5"/>
    <n v="504"/>
    <n v="322"/>
    <n v="4.5"/>
    <n v="4.9000000000000004"/>
    <n v="243"/>
    <n v="235.20000000000002"/>
    <m/>
    <m/>
    <n v="0"/>
    <n v="0"/>
    <n v="3.7727272727272729"/>
    <n v="3.9800000000000004"/>
    <n v="747"/>
    <n v="557.20000000000005"/>
    <n v="75.3"/>
    <n v="75.3"/>
    <n v="10843.199999999999"/>
    <n v="6927.5999999999995"/>
    <n v="79.400000000000006"/>
    <n v="79.099999999999994"/>
    <n v="4287.6000000000004"/>
    <n v="3796.7999999999997"/>
    <m/>
    <m/>
    <n v="0"/>
    <n v="0"/>
    <n v="76.418181818181822"/>
    <n v="76.602857142857147"/>
    <n v="15130.800000000001"/>
    <n v="10724.400000000001"/>
    <n v="266"/>
    <n v="181"/>
    <n v="266"/>
    <n v="181"/>
    <n v="3.725563909774436"/>
    <n v="3.9044198895027629"/>
    <n v="991"/>
    <n v="706.7"/>
    <n v="71.28721804511278"/>
    <n v="73.563535911602216"/>
    <n v="18962.399999999998"/>
    <n v="13315.000000000002"/>
    <n v="80"/>
    <n v="67"/>
    <n v="80"/>
    <n v="67"/>
    <n v="54"/>
    <n v="50"/>
    <n v="54"/>
    <n v="50"/>
    <m/>
    <m/>
    <n v="0"/>
    <n v="0"/>
    <n v="134"/>
    <n v="117"/>
    <n v="134"/>
    <n v="117"/>
    <n v="2.5"/>
    <n v="3"/>
    <n v="200"/>
    <n v="201"/>
    <n v="3.6"/>
    <n v="3.1"/>
    <n v="194.4"/>
    <n v="155"/>
    <m/>
    <m/>
    <n v="0"/>
    <n v="0"/>
    <n v="2.9432835820895522"/>
    <n v="3.0427350427350426"/>
    <n v="394.4"/>
    <n v="356"/>
    <n v="53.5"/>
    <n v="61.4"/>
    <n v="4280"/>
    <n v="4113.8"/>
    <n v="60.9"/>
    <n v="52"/>
    <n v="3288.6"/>
    <n v="2600"/>
    <m/>
    <m/>
    <n v="0"/>
    <n v="0"/>
    <n v="56.482089552238811"/>
    <n v="57.382905982905982"/>
    <n v="7568.6"/>
    <n v="6713.8"/>
    <n v="62"/>
    <n v="66"/>
    <n v="62"/>
    <n v="66"/>
    <n v="3.6"/>
    <n v="4"/>
    <n v="223.20000000000002"/>
    <n v="264"/>
    <n v="57.3"/>
    <n v="56.1"/>
    <n v="3552.6"/>
    <n v="3702.6"/>
    <n v="260"/>
    <n v="189"/>
    <n v="260"/>
    <n v="189"/>
    <n v="826.4"/>
    <n v="634"/>
    <n v="17150"/>
    <n v="12976.399999999998"/>
    <n v="140"/>
    <n v="109"/>
    <n v="140"/>
    <n v="109"/>
    <n v="559"/>
    <n v="428.70000000000005"/>
    <n v="9381"/>
    <n v="7052.4"/>
    <n v="400"/>
    <n v="298"/>
    <n v="400"/>
    <n v="298"/>
    <n v="1385.4"/>
    <n v="1062.7"/>
    <n v="26531"/>
    <n v="20028.799999999996"/>
    <n v="0"/>
    <n v="0"/>
    <n v="0"/>
    <n v="0"/>
    <s v=""/>
    <s v=""/>
    <s v=""/>
    <s v=""/>
    <n v="1608.6000000000001"/>
    <n v="1326.7"/>
    <n v="30083.599999999999"/>
    <n v="23731.4"/>
  </r>
  <r>
    <x v="13"/>
    <s v="Howard College (HCJCD)"/>
    <m/>
    <n v="225520"/>
    <x v="8"/>
    <n v="343"/>
    <n v="390"/>
    <n v="0"/>
    <n v="5"/>
    <n v="343"/>
    <n v="385"/>
    <m/>
    <m/>
    <n v="343"/>
    <n v="385"/>
    <n v="343"/>
    <n v="385"/>
    <n v="48"/>
    <n v="44"/>
    <n v="48"/>
    <n v="44"/>
    <n v="19"/>
    <n v="26"/>
    <n v="19"/>
    <n v="26"/>
    <m/>
    <m/>
    <n v="0"/>
    <n v="0"/>
    <n v="67"/>
    <n v="70"/>
    <n v="67"/>
    <n v="70"/>
    <n v="2.9"/>
    <n v="3.1"/>
    <n v="139.19999999999999"/>
    <n v="136.4"/>
    <n v="4.2"/>
    <n v="3.4"/>
    <n v="79.8"/>
    <n v="88.399999999999991"/>
    <m/>
    <m/>
    <n v="0"/>
    <n v="0"/>
    <n v="3.2686567164179103"/>
    <n v="3.2114285714285717"/>
    <n v="219"/>
    <n v="224.8"/>
    <n v="55.3"/>
    <n v="54.8"/>
    <n v="2654.3999999999996"/>
    <n v="2411.1999999999998"/>
    <n v="57.9"/>
    <n v="46.7"/>
    <n v="1100.0999999999999"/>
    <n v="1214.2"/>
    <m/>
    <m/>
    <n v="0"/>
    <n v="0"/>
    <n v="56.037313432835816"/>
    <n v="51.791428571428568"/>
    <n v="3754.4999999999995"/>
    <n v="3625.3999999999996"/>
    <n v="74"/>
    <n v="51"/>
    <n v="74"/>
    <n v="51"/>
    <n v="37"/>
    <n v="33"/>
    <n v="37"/>
    <n v="33"/>
    <m/>
    <m/>
    <n v="0"/>
    <n v="0"/>
    <n v="111"/>
    <n v="84"/>
    <n v="111"/>
    <n v="84"/>
    <n v="4"/>
    <n v="3.9"/>
    <n v="296"/>
    <n v="198.9"/>
    <n v="4.7"/>
    <n v="5.5"/>
    <n v="173.9"/>
    <n v="181.5"/>
    <m/>
    <m/>
    <n v="0"/>
    <n v="0"/>
    <n v="4.2333333333333334"/>
    <n v="4.5285714285714285"/>
    <n v="469.90000000000003"/>
    <n v="380.4"/>
    <n v="77.2"/>
    <n v="77.400000000000006"/>
    <n v="5712.8"/>
    <n v="3947.4"/>
    <n v="74.7"/>
    <n v="77.7"/>
    <n v="2763.9"/>
    <n v="2564.1"/>
    <m/>
    <m/>
    <n v="0"/>
    <n v="0"/>
    <n v="76.366666666666674"/>
    <n v="77.517857142857139"/>
    <n v="8476.7000000000007"/>
    <n v="6511.5"/>
    <n v="178"/>
    <n v="154"/>
    <n v="178"/>
    <n v="154"/>
    <n v="3.8702247191011243"/>
    <n v="3.92987012987013"/>
    <n v="688.90000000000009"/>
    <n v="605.20000000000005"/>
    <n v="68.714606741573036"/>
    <n v="65.824025974025972"/>
    <n v="12231.2"/>
    <n v="10136.9"/>
    <n v="49"/>
    <n v="67"/>
    <n v="49"/>
    <n v="67"/>
    <n v="72"/>
    <n v="95"/>
    <n v="72"/>
    <n v="95"/>
    <m/>
    <m/>
    <n v="0"/>
    <n v="0"/>
    <n v="121"/>
    <n v="162"/>
    <n v="121"/>
    <n v="162"/>
    <n v="3"/>
    <n v="2.6"/>
    <n v="147"/>
    <n v="174.20000000000002"/>
    <n v="3.4"/>
    <n v="3.3"/>
    <n v="244.79999999999998"/>
    <n v="313.5"/>
    <m/>
    <m/>
    <n v="0"/>
    <n v="0"/>
    <n v="3.2380165289256193"/>
    <n v="3.0104938271604942"/>
    <n v="391.79999999999995"/>
    <n v="487.70000000000005"/>
    <n v="50.8"/>
    <n v="50.1"/>
    <n v="2489.1999999999998"/>
    <n v="3356.7000000000003"/>
    <n v="47.8"/>
    <n v="44.4"/>
    <n v="3441.6"/>
    <n v="4218"/>
    <m/>
    <m/>
    <n v="0"/>
    <n v="0"/>
    <n v="49.014876033057845"/>
    <n v="46.757407407407413"/>
    <n v="5930.7999999999993"/>
    <n v="7574.7000000000007"/>
    <n v="44"/>
    <n v="69"/>
    <n v="44"/>
    <n v="69"/>
    <n v="4.9000000000000004"/>
    <n v="4.9000000000000004"/>
    <n v="215.60000000000002"/>
    <n v="338.1"/>
    <n v="50.5"/>
    <n v="51.4"/>
    <n v="2222"/>
    <n v="3546.6"/>
    <n v="171"/>
    <n v="162"/>
    <n v="171"/>
    <n v="162"/>
    <n v="582.20000000000005"/>
    <n v="509.5"/>
    <n v="10856.400000000001"/>
    <n v="9715.3000000000011"/>
    <n v="128"/>
    <n v="154"/>
    <n v="128"/>
    <n v="154"/>
    <n v="498.5"/>
    <n v="583.4"/>
    <n v="7305.6"/>
    <n v="7996.3"/>
    <n v="299"/>
    <n v="316"/>
    <n v="299"/>
    <n v="316"/>
    <n v="1080.7"/>
    <n v="1092.9000000000001"/>
    <n v="18162"/>
    <n v="17711.600000000002"/>
    <n v="0"/>
    <n v="0"/>
    <n v="0"/>
    <n v="0"/>
    <s v=""/>
    <s v=""/>
    <s v=""/>
    <s v=""/>
    <n v="1296.3000000000002"/>
    <n v="1431"/>
    <n v="20384"/>
    <n v="21258.199999999997"/>
  </r>
  <r>
    <x v="13"/>
    <s v="Kilgore College "/>
    <m/>
    <n v="226019"/>
    <x v="8"/>
    <n v="756"/>
    <n v="699"/>
    <n v="46"/>
    <n v="36"/>
    <n v="710"/>
    <n v="663"/>
    <m/>
    <m/>
    <n v="710"/>
    <n v="663"/>
    <n v="710"/>
    <n v="663"/>
    <n v="93"/>
    <n v="91"/>
    <n v="93"/>
    <n v="91"/>
    <n v="22"/>
    <n v="26"/>
    <n v="22"/>
    <n v="26"/>
    <m/>
    <m/>
    <n v="0"/>
    <n v="0"/>
    <n v="115"/>
    <n v="117"/>
    <n v="115"/>
    <n v="117"/>
    <n v="3.2"/>
    <n v="3.6"/>
    <n v="297.60000000000002"/>
    <n v="327.60000000000002"/>
    <n v="3.7"/>
    <n v="3.7"/>
    <n v="81.400000000000006"/>
    <n v="96.2"/>
    <m/>
    <m/>
    <n v="0"/>
    <n v="0"/>
    <n v="3.2956521739130435"/>
    <n v="3.6222222222222222"/>
    <n v="379"/>
    <n v="423.8"/>
    <n v="70.8"/>
    <n v="64.2"/>
    <n v="6584.4"/>
    <n v="5842.2"/>
    <n v="67.099999999999994"/>
    <n v="59.7"/>
    <n v="1476.1999999999998"/>
    <n v="1552.2"/>
    <m/>
    <m/>
    <n v="0"/>
    <n v="0"/>
    <n v="70.092173913043467"/>
    <n v="63.199999999999996"/>
    <n v="8060.5999999999985"/>
    <n v="7394.4"/>
    <n v="197"/>
    <n v="196"/>
    <n v="197"/>
    <n v="196"/>
    <n v="71"/>
    <n v="80"/>
    <n v="71"/>
    <n v="80"/>
    <m/>
    <m/>
    <n v="0"/>
    <n v="0"/>
    <n v="268"/>
    <n v="276"/>
    <n v="268"/>
    <n v="276"/>
    <n v="4.0999999999999996"/>
    <n v="4.3"/>
    <n v="807.69999999999993"/>
    <n v="842.8"/>
    <n v="4.3"/>
    <n v="4.9000000000000004"/>
    <n v="305.3"/>
    <n v="392"/>
    <m/>
    <m/>
    <n v="0"/>
    <n v="0"/>
    <n v="4.1529850746268657"/>
    <n v="4.4739130434782606"/>
    <n v="1113"/>
    <n v="1234.8"/>
    <n v="85.5"/>
    <n v="82.6"/>
    <n v="16843.5"/>
    <n v="16189.599999999999"/>
    <n v="83.8"/>
    <n v="85.4"/>
    <n v="5949.8"/>
    <n v="6832"/>
    <m/>
    <m/>
    <n v="0"/>
    <n v="0"/>
    <n v="85.049626865671641"/>
    <n v="83.411594202898542"/>
    <n v="22793.3"/>
    <n v="23021.599999999999"/>
    <n v="383"/>
    <n v="393"/>
    <n v="383"/>
    <n v="393"/>
    <n v="3.8955613577023498"/>
    <n v="4.220356234096692"/>
    <n v="1492"/>
    <n v="1658.6"/>
    <n v="80.55848563968668"/>
    <n v="77.394402035623415"/>
    <n v="30853.899999999998"/>
    <n v="30416.000000000004"/>
    <n v="140"/>
    <n v="98"/>
    <n v="140"/>
    <n v="98"/>
    <n v="96"/>
    <n v="72"/>
    <n v="96"/>
    <n v="72"/>
    <m/>
    <m/>
    <n v="0"/>
    <n v="0"/>
    <n v="236"/>
    <n v="170"/>
    <n v="236"/>
    <n v="170"/>
    <n v="3"/>
    <n v="2.9"/>
    <n v="420"/>
    <n v="284.2"/>
    <n v="3.5"/>
    <n v="3"/>
    <n v="336"/>
    <n v="216"/>
    <m/>
    <m/>
    <n v="0"/>
    <n v="0"/>
    <n v="3.2033898305084745"/>
    <n v="2.9423529411764706"/>
    <n v="756"/>
    <n v="500.2"/>
    <n v="66.599999999999994"/>
    <n v="61.2"/>
    <n v="9324"/>
    <n v="5997.6"/>
    <n v="61"/>
    <n v="51.8"/>
    <n v="5856"/>
    <n v="3729.6"/>
    <m/>
    <m/>
    <n v="0"/>
    <n v="0"/>
    <n v="64.322033898305079"/>
    <n v="57.218823529411772"/>
    <n v="15179.999999999998"/>
    <n v="9727.2000000000007"/>
    <n v="91"/>
    <n v="100"/>
    <n v="91"/>
    <n v="100"/>
    <n v="5"/>
    <n v="4.4000000000000004"/>
    <n v="455"/>
    <n v="440.00000000000006"/>
    <n v="65.7"/>
    <n v="58"/>
    <n v="5978.7"/>
    <n v="5800"/>
    <n v="430"/>
    <n v="385"/>
    <n v="430"/>
    <n v="385"/>
    <n v="1525.3"/>
    <n v="1454.6000000000001"/>
    <n v="32751.9"/>
    <n v="28029.4"/>
    <n v="189"/>
    <n v="178"/>
    <n v="189"/>
    <n v="178"/>
    <n v="722.7"/>
    <n v="704.2"/>
    <n v="13282"/>
    <n v="12113.800000000001"/>
    <n v="619"/>
    <n v="563"/>
    <n v="619"/>
    <n v="563"/>
    <n v="2248"/>
    <n v="2158.8000000000002"/>
    <n v="46033.9"/>
    <n v="40143.200000000004"/>
    <n v="0"/>
    <n v="0"/>
    <n v="0"/>
    <n v="0"/>
    <s v=""/>
    <s v=""/>
    <s v=""/>
    <s v=""/>
    <n v="2703"/>
    <n v="2598.7999999999997"/>
    <n v="52012.599999999991"/>
    <n v="45943.200000000004"/>
  </r>
  <r>
    <x v="13"/>
    <s v="Lamar Institute of Technology"/>
    <m/>
    <n v="441760"/>
    <x v="8"/>
    <n v="419"/>
    <n v="487"/>
    <n v="3"/>
    <n v="1"/>
    <n v="416"/>
    <n v="486"/>
    <m/>
    <m/>
    <n v="416"/>
    <n v="486"/>
    <n v="416"/>
    <n v="486"/>
    <n v="15"/>
    <n v="24"/>
    <n v="15"/>
    <n v="24"/>
    <n v="5"/>
    <n v="11"/>
    <n v="5"/>
    <n v="11"/>
    <m/>
    <m/>
    <n v="0"/>
    <n v="0"/>
    <n v="20"/>
    <n v="35"/>
    <n v="20"/>
    <n v="35"/>
    <n v="2.6"/>
    <n v="3"/>
    <n v="39"/>
    <n v="72"/>
    <n v="3.5"/>
    <n v="3.5"/>
    <n v="17.5"/>
    <n v="38.5"/>
    <m/>
    <m/>
    <n v="0"/>
    <n v="0"/>
    <n v="2.8250000000000002"/>
    <n v="3.157142857142857"/>
    <n v="56.5"/>
    <n v="110.5"/>
    <n v="65.599999999999994"/>
    <n v="64.7"/>
    <n v="983.99999999999989"/>
    <n v="1552.8000000000002"/>
    <n v="72.599999999999994"/>
    <n v="70.8"/>
    <n v="363"/>
    <n v="778.8"/>
    <m/>
    <m/>
    <n v="0"/>
    <n v="0"/>
    <n v="67.349999999999994"/>
    <n v="66.617142857142866"/>
    <n v="1347"/>
    <n v="2331.6000000000004"/>
    <n v="110"/>
    <n v="125"/>
    <n v="110"/>
    <n v="125"/>
    <n v="53"/>
    <n v="60"/>
    <n v="53"/>
    <n v="60"/>
    <m/>
    <m/>
    <n v="0"/>
    <n v="0"/>
    <n v="163"/>
    <n v="185"/>
    <n v="163"/>
    <n v="185"/>
    <n v="3.9"/>
    <n v="3.9"/>
    <n v="429"/>
    <n v="487.5"/>
    <n v="4.3"/>
    <n v="4"/>
    <n v="227.89999999999998"/>
    <n v="240"/>
    <m/>
    <m/>
    <n v="0"/>
    <n v="0"/>
    <n v="4.0300613496932511"/>
    <n v="3.9324324324324325"/>
    <n v="656.9"/>
    <n v="727.5"/>
    <n v="81.5"/>
    <n v="77.3"/>
    <n v="8965"/>
    <n v="9662.5"/>
    <n v="81.900000000000006"/>
    <n v="75.3"/>
    <n v="4340.7000000000007"/>
    <n v="4518"/>
    <m/>
    <m/>
    <n v="0"/>
    <n v="0"/>
    <n v="81.63006134969325"/>
    <n v="76.651351351351352"/>
    <n v="13305.699999999999"/>
    <n v="14180.5"/>
    <n v="183"/>
    <n v="220"/>
    <n v="183"/>
    <n v="220"/>
    <n v="3.8983606557377048"/>
    <n v="3.8090909090909091"/>
    <n v="713.4"/>
    <n v="838"/>
    <n v="80.069398907103817"/>
    <n v="75.054999999999993"/>
    <n v="14652.699999999999"/>
    <n v="16512.099999999999"/>
    <n v="99"/>
    <n v="114"/>
    <n v="99"/>
    <n v="114"/>
    <n v="98"/>
    <n v="116"/>
    <n v="98"/>
    <n v="116"/>
    <m/>
    <m/>
    <n v="0"/>
    <n v="0"/>
    <n v="197"/>
    <n v="230"/>
    <n v="197"/>
    <n v="230"/>
    <n v="3.1"/>
    <n v="2.9"/>
    <n v="306.90000000000003"/>
    <n v="330.59999999999997"/>
    <n v="3.2"/>
    <n v="3"/>
    <n v="313.60000000000002"/>
    <n v="348"/>
    <m/>
    <m/>
    <n v="0"/>
    <n v="0"/>
    <n v="3.1497461928934012"/>
    <n v="2.9504347826086952"/>
    <n v="620.5"/>
    <n v="678.59999999999991"/>
    <n v="63.9"/>
    <n v="58.6"/>
    <n v="6326.0999999999995"/>
    <n v="6680.4000000000005"/>
    <n v="55.9"/>
    <n v="56.9"/>
    <n v="5478.2"/>
    <n v="6600.4"/>
    <m/>
    <m/>
    <n v="0"/>
    <n v="0"/>
    <n v="59.920304568527918"/>
    <n v="57.742608695652173"/>
    <n v="11804.3"/>
    <n v="13280.8"/>
    <n v="36"/>
    <n v="36"/>
    <n v="36"/>
    <n v="36"/>
    <n v="4.5999999999999996"/>
    <n v="4.8"/>
    <n v="165.6"/>
    <n v="172.79999999999998"/>
    <n v="67.099999999999994"/>
    <n v="58.6"/>
    <n v="2415.6"/>
    <n v="2109.6"/>
    <n v="224"/>
    <n v="263"/>
    <n v="224"/>
    <n v="263"/>
    <n v="774.90000000000009"/>
    <n v="890.09999999999991"/>
    <n v="16275.099999999999"/>
    <n v="17895.7"/>
    <n v="156"/>
    <n v="187"/>
    <n v="156"/>
    <n v="187"/>
    <n v="559"/>
    <n v="626.5"/>
    <n v="10181.900000000001"/>
    <n v="11897.2"/>
    <n v="380"/>
    <n v="450"/>
    <n v="380"/>
    <n v="450"/>
    <n v="1333.9"/>
    <n v="1516.6"/>
    <n v="26457"/>
    <n v="29792.9"/>
    <n v="0"/>
    <n v="0"/>
    <n v="0"/>
    <n v="0"/>
    <s v=""/>
    <s v=""/>
    <s v=""/>
    <s v=""/>
    <n v="1499.5"/>
    <n v="1689.3999999999999"/>
    <n v="28872.6"/>
    <n v="31902.499999999996"/>
  </r>
  <r>
    <x v="13"/>
    <s v="Lamar State College-Port Arthur"/>
    <m/>
    <n v="226116"/>
    <x v="9"/>
    <n v="232"/>
    <n v="249"/>
    <n v="8"/>
    <n v="5"/>
    <n v="224"/>
    <n v="244"/>
    <m/>
    <m/>
    <n v="224"/>
    <n v="244"/>
    <n v="224"/>
    <n v="244"/>
    <n v="10"/>
    <n v="15"/>
    <n v="10"/>
    <n v="15"/>
    <n v="2"/>
    <n v="7"/>
    <n v="2"/>
    <n v="7"/>
    <m/>
    <m/>
    <n v="0"/>
    <n v="0"/>
    <n v="12"/>
    <n v="22"/>
    <n v="12"/>
    <n v="22"/>
    <n v="3.4"/>
    <n v="2.8"/>
    <n v="34"/>
    <n v="42"/>
    <n v="4.5"/>
    <n v="2.9"/>
    <n v="9"/>
    <n v="20.3"/>
    <m/>
    <m/>
    <n v="0"/>
    <n v="0"/>
    <n v="3.5833333333333335"/>
    <n v="2.8318181818181816"/>
    <n v="43"/>
    <n v="62.3"/>
    <n v="67.900000000000006"/>
    <n v="63.4"/>
    <n v="679"/>
    <n v="951"/>
    <n v="69.5"/>
    <n v="59.9"/>
    <n v="139"/>
    <n v="419.3"/>
    <m/>
    <m/>
    <n v="0"/>
    <n v="0"/>
    <n v="68.166666666666671"/>
    <n v="62.286363636363632"/>
    <n v="818"/>
    <n v="1370.3"/>
    <n v="97"/>
    <n v="73"/>
    <n v="97"/>
    <n v="73"/>
    <n v="22"/>
    <n v="32"/>
    <n v="22"/>
    <n v="32"/>
    <m/>
    <m/>
    <n v="0"/>
    <n v="0"/>
    <n v="119"/>
    <n v="105"/>
    <n v="119"/>
    <n v="105"/>
    <n v="3.9"/>
    <n v="4.0999999999999996"/>
    <n v="378.3"/>
    <n v="299.29999999999995"/>
    <n v="4.2"/>
    <n v="4.8"/>
    <n v="92.4"/>
    <n v="153.6"/>
    <m/>
    <m/>
    <n v="0"/>
    <n v="0"/>
    <n v="3.9554621848739502"/>
    <n v="4.3133333333333335"/>
    <n v="470.70000000000005"/>
    <n v="452.90000000000003"/>
    <n v="79.099999999999994"/>
    <n v="80.8"/>
    <n v="7672.7"/>
    <n v="5898.4"/>
    <n v="82.9"/>
    <n v="90.5"/>
    <n v="1823.8000000000002"/>
    <n v="2896"/>
    <m/>
    <m/>
    <n v="0"/>
    <n v="0"/>
    <n v="79.80252100840336"/>
    <n v="83.756190476190469"/>
    <n v="9496.5"/>
    <n v="8794.4"/>
    <n v="131"/>
    <n v="127"/>
    <n v="131"/>
    <n v="127"/>
    <n v="3.9213740458015272"/>
    <n v="4.0566929133858274"/>
    <n v="513.70000000000005"/>
    <n v="515.20000000000005"/>
    <n v="78.736641221374043"/>
    <n v="80.037007874015742"/>
    <n v="10314.5"/>
    <n v="10164.699999999999"/>
    <n v="44"/>
    <n v="42"/>
    <n v="44"/>
    <n v="42"/>
    <n v="33"/>
    <n v="46"/>
    <n v="33"/>
    <n v="46"/>
    <m/>
    <m/>
    <n v="0"/>
    <n v="0"/>
    <n v="77"/>
    <n v="88"/>
    <n v="77"/>
    <n v="88"/>
    <n v="2.9"/>
    <n v="2.9"/>
    <n v="127.6"/>
    <n v="121.8"/>
    <n v="3.2"/>
    <n v="3.5"/>
    <n v="105.60000000000001"/>
    <n v="161"/>
    <m/>
    <m/>
    <n v="0"/>
    <n v="0"/>
    <n v="3.0285714285714285"/>
    <n v="3.2136363636363638"/>
    <n v="233.2"/>
    <n v="282.8"/>
    <n v="58.9"/>
    <n v="60.8"/>
    <n v="2591.6"/>
    <n v="2553.6"/>
    <n v="54.2"/>
    <n v="59.7"/>
    <n v="1788.6000000000001"/>
    <n v="2746.2000000000003"/>
    <m/>
    <m/>
    <n v="0"/>
    <n v="0"/>
    <n v="56.885714285714286"/>
    <n v="60.225000000000001"/>
    <n v="4380.2"/>
    <n v="5299.8"/>
    <n v="16"/>
    <n v="29"/>
    <n v="16"/>
    <n v="29"/>
    <n v="5.6"/>
    <n v="4.9000000000000004"/>
    <n v="89.6"/>
    <n v="142.10000000000002"/>
    <n v="62.1"/>
    <n v="68.400000000000006"/>
    <n v="993.6"/>
    <n v="1983.6000000000001"/>
    <n v="151"/>
    <n v="130"/>
    <n v="151"/>
    <n v="130"/>
    <n v="539.9"/>
    <n v="463.09999999999997"/>
    <n v="10943.300000000001"/>
    <n v="9403"/>
    <n v="57"/>
    <n v="85"/>
    <n v="57"/>
    <n v="85"/>
    <n v="207"/>
    <n v="334.9"/>
    <n v="3751.4000000000005"/>
    <n v="6061.5"/>
    <n v="208"/>
    <n v="215"/>
    <n v="208"/>
    <n v="215"/>
    <n v="746.9"/>
    <n v="798"/>
    <n v="14694.7"/>
    <n v="15464.5"/>
    <n v="0"/>
    <n v="0"/>
    <n v="0"/>
    <n v="0"/>
    <s v=""/>
    <s v=""/>
    <s v=""/>
    <s v=""/>
    <n v="836.50000000000011"/>
    <n v="940.1"/>
    <n v="15688.300000000001"/>
    <n v="17448.099999999999"/>
  </r>
  <r>
    <x v="13"/>
    <s v="Lee College "/>
    <s v="Met the criteria for Two-Year 1 in 2016-17 and 2017-18."/>
    <n v="226204"/>
    <x v="8"/>
    <n v="870"/>
    <n v="1028"/>
    <n v="55"/>
    <n v="70"/>
    <n v="815"/>
    <n v="958"/>
    <m/>
    <m/>
    <n v="815"/>
    <n v="958"/>
    <n v="815"/>
    <n v="958"/>
    <n v="52"/>
    <n v="47"/>
    <n v="52"/>
    <n v="47"/>
    <n v="35"/>
    <n v="37"/>
    <n v="35"/>
    <n v="37"/>
    <m/>
    <m/>
    <n v="0"/>
    <n v="0"/>
    <n v="87"/>
    <n v="84"/>
    <n v="87"/>
    <n v="84"/>
    <n v="3.3"/>
    <n v="3.9"/>
    <n v="171.6"/>
    <n v="183.29999999999998"/>
    <n v="3.9"/>
    <n v="3.4"/>
    <n v="136.5"/>
    <n v="125.8"/>
    <m/>
    <m/>
    <n v="0"/>
    <n v="0"/>
    <n v="3.5413793103448277"/>
    <n v="3.6797619047619046"/>
    <n v="308.10000000000002"/>
    <n v="309.09999999999997"/>
    <n v="71.900000000000006"/>
    <n v="77.400000000000006"/>
    <n v="3738.8"/>
    <n v="3637.8"/>
    <n v="67.2"/>
    <n v="68.7"/>
    <n v="2352"/>
    <n v="2541.9"/>
    <m/>
    <m/>
    <n v="0"/>
    <n v="0"/>
    <n v="70.009195402298857"/>
    <n v="73.56785714285715"/>
    <n v="6090.8"/>
    <n v="6179.7000000000007"/>
    <n v="133"/>
    <n v="154"/>
    <n v="133"/>
    <n v="154"/>
    <n v="113"/>
    <n v="183"/>
    <n v="113"/>
    <n v="183"/>
    <m/>
    <m/>
    <n v="0"/>
    <n v="0"/>
    <n v="246"/>
    <n v="337"/>
    <n v="246"/>
    <n v="337"/>
    <n v="4.0999999999999996"/>
    <n v="4.5"/>
    <n v="545.29999999999995"/>
    <n v="693"/>
    <n v="4.5"/>
    <n v="4.3"/>
    <n v="508.5"/>
    <n v="786.9"/>
    <m/>
    <m/>
    <n v="0"/>
    <n v="0"/>
    <n v="4.2837398373983735"/>
    <n v="4.3913946587537094"/>
    <n v="1053.8"/>
    <n v="1479.9"/>
    <n v="84.5"/>
    <n v="87.1"/>
    <n v="11238.5"/>
    <n v="13413.4"/>
    <n v="83.5"/>
    <n v="82.9"/>
    <n v="9435.5"/>
    <n v="15170.7"/>
    <m/>
    <m/>
    <n v="0"/>
    <n v="0"/>
    <n v="84.040650406504071"/>
    <n v="84.819287833827886"/>
    <n v="20674"/>
    <n v="28584.1"/>
    <n v="333"/>
    <n v="421"/>
    <n v="333"/>
    <n v="421"/>
    <n v="4.0897897897897897"/>
    <n v="4.2494061757719717"/>
    <n v="1361.8999999999999"/>
    <n v="1789"/>
    <n v="80.374774774774778"/>
    <n v="82.574346793349179"/>
    <n v="26764.800000000003"/>
    <n v="34763.800000000003"/>
    <n v="80"/>
    <n v="84"/>
    <n v="80"/>
    <n v="84"/>
    <n v="144"/>
    <n v="174"/>
    <n v="144"/>
    <n v="174"/>
    <m/>
    <m/>
    <n v="0"/>
    <n v="0"/>
    <n v="224"/>
    <n v="258"/>
    <n v="224"/>
    <n v="258"/>
    <n v="2.9"/>
    <n v="2.9"/>
    <n v="232"/>
    <n v="243.6"/>
    <n v="3.1"/>
    <n v="3.2"/>
    <n v="446.40000000000003"/>
    <n v="556.80000000000007"/>
    <m/>
    <m/>
    <n v="0"/>
    <n v="0"/>
    <n v="3.0285714285714289"/>
    <n v="3.1023255813953492"/>
    <n v="678.40000000000009"/>
    <n v="800.40000000000009"/>
    <n v="63.1"/>
    <n v="62.5"/>
    <n v="5048"/>
    <n v="5250"/>
    <n v="61.4"/>
    <n v="61.1"/>
    <n v="8841.6"/>
    <n v="10631.4"/>
    <m/>
    <m/>
    <n v="0"/>
    <n v="0"/>
    <n v="62.00714285714286"/>
    <n v="61.555813953488368"/>
    <n v="13889.6"/>
    <n v="15881.4"/>
    <n v="258"/>
    <n v="279"/>
    <n v="258"/>
    <n v="279"/>
    <n v="4.3"/>
    <n v="4.3"/>
    <n v="1109.3999999999999"/>
    <n v="1199.7"/>
    <n v="59"/>
    <n v="59.5"/>
    <n v="15222"/>
    <n v="16600.5"/>
    <n v="265"/>
    <n v="285"/>
    <n v="265"/>
    <n v="285"/>
    <n v="948.9"/>
    <n v="1119.8999999999999"/>
    <n v="20025.3"/>
    <n v="22301.200000000001"/>
    <n v="292"/>
    <n v="394"/>
    <n v="292"/>
    <n v="394"/>
    <n v="1091.4000000000001"/>
    <n v="1469.5"/>
    <n v="20629.099999999999"/>
    <n v="28344"/>
    <n v="557"/>
    <n v="679"/>
    <n v="557"/>
    <n v="679"/>
    <n v="2040.3000000000002"/>
    <n v="2589.3999999999996"/>
    <n v="40654.399999999994"/>
    <n v="50645.2"/>
    <n v="0"/>
    <n v="0"/>
    <n v="0"/>
    <n v="0"/>
    <s v=""/>
    <s v=""/>
    <s v=""/>
    <s v=""/>
    <n v="3149.7"/>
    <n v="3789.1000000000004"/>
    <n v="55876.4"/>
    <n v="67245.700000000012"/>
  </r>
  <r>
    <x v="13"/>
    <s v="Mountain View College  (DCCCD)"/>
    <s v="Met the criteria for Two-Year 1 in 2016-17 and 2017-18."/>
    <n v="226930"/>
    <x v="8"/>
    <n v="744"/>
    <n v="870"/>
    <n v="6"/>
    <n v="8"/>
    <n v="738"/>
    <n v="862"/>
    <m/>
    <m/>
    <n v="738"/>
    <n v="862"/>
    <n v="738"/>
    <n v="862"/>
    <n v="38"/>
    <n v="39"/>
    <n v="38"/>
    <n v="39"/>
    <n v="28"/>
    <n v="25"/>
    <n v="28"/>
    <n v="25"/>
    <m/>
    <m/>
    <n v="0"/>
    <n v="0"/>
    <n v="66"/>
    <n v="64"/>
    <n v="66"/>
    <n v="64"/>
    <n v="3.6"/>
    <n v="3.3"/>
    <n v="136.80000000000001"/>
    <n v="128.69999999999999"/>
    <n v="3.5"/>
    <n v="3.6"/>
    <n v="98"/>
    <n v="90"/>
    <m/>
    <m/>
    <n v="0"/>
    <n v="0"/>
    <n v="3.5575757575757576"/>
    <n v="3.4171874999999998"/>
    <n v="234.8"/>
    <n v="218.7"/>
    <n v="60.4"/>
    <n v="60.7"/>
    <n v="2295.1999999999998"/>
    <n v="2367.3000000000002"/>
    <n v="50.8"/>
    <n v="55.9"/>
    <n v="1422.3999999999999"/>
    <n v="1397.5"/>
    <m/>
    <m/>
    <n v="0"/>
    <n v="0"/>
    <n v="56.327272727272721"/>
    <n v="58.825000000000003"/>
    <n v="3717.5999999999995"/>
    <n v="3764.8"/>
    <n v="140"/>
    <n v="153"/>
    <n v="140"/>
    <n v="153"/>
    <n v="120"/>
    <n v="135"/>
    <n v="120"/>
    <n v="135"/>
    <m/>
    <m/>
    <n v="0"/>
    <n v="0"/>
    <n v="260"/>
    <n v="288"/>
    <n v="260"/>
    <n v="288"/>
    <n v="4.2"/>
    <n v="4.7"/>
    <n v="588"/>
    <n v="719.1"/>
    <n v="4.9000000000000004"/>
    <n v="5"/>
    <n v="588"/>
    <n v="675"/>
    <m/>
    <m/>
    <n v="0"/>
    <n v="0"/>
    <n v="4.523076923076923"/>
    <n v="4.8406249999999993"/>
    <n v="1176"/>
    <n v="1394.1"/>
    <n v="75.8"/>
    <n v="74"/>
    <n v="10612"/>
    <n v="11322"/>
    <n v="63.3"/>
    <n v="66.7"/>
    <n v="7596"/>
    <n v="9004.5"/>
    <m/>
    <m/>
    <n v="0"/>
    <n v="0"/>
    <n v="70.030769230769238"/>
    <n v="70.578125"/>
    <n v="18208"/>
    <n v="20326.5"/>
    <n v="326"/>
    <n v="352"/>
    <n v="326"/>
    <n v="352"/>
    <n v="4.3276073619631896"/>
    <n v="4.581818181818182"/>
    <n v="1410.7999999999997"/>
    <n v="1612.8000000000002"/>
    <n v="67.256441717791404"/>
    <n v="68.441193181818178"/>
    <n v="21925.599999999999"/>
    <n v="24091.3"/>
    <n v="40"/>
    <n v="37"/>
    <n v="40"/>
    <n v="37"/>
    <n v="99"/>
    <n v="134"/>
    <n v="99"/>
    <n v="134"/>
    <m/>
    <m/>
    <n v="0"/>
    <n v="0"/>
    <n v="139"/>
    <n v="171"/>
    <n v="139"/>
    <n v="171"/>
    <n v="4.5"/>
    <n v="3.4"/>
    <n v="180"/>
    <n v="125.8"/>
    <n v="4"/>
    <n v="3.6"/>
    <n v="396"/>
    <n v="482.40000000000003"/>
    <m/>
    <m/>
    <n v="0"/>
    <n v="0"/>
    <n v="4.1438848920863309"/>
    <n v="3.5567251461988305"/>
    <n v="576"/>
    <n v="608.20000000000005"/>
    <n v="62.4"/>
    <n v="51.7"/>
    <n v="2496"/>
    <n v="1912.9"/>
    <n v="39.299999999999997"/>
    <n v="41.9"/>
    <n v="3890.7"/>
    <n v="5614.5999999999995"/>
    <m/>
    <m/>
    <n v="0"/>
    <n v="0"/>
    <n v="45.947482014388491"/>
    <n v="44.020467836257311"/>
    <n v="6386.7000000000007"/>
    <n v="7527.5"/>
    <n v="273"/>
    <n v="339"/>
    <n v="273"/>
    <n v="339"/>
    <n v="3.7"/>
    <n v="3.3"/>
    <n v="1010.1"/>
    <n v="1118.7"/>
    <n v="37"/>
    <n v="33"/>
    <n v="10101"/>
    <n v="11187"/>
    <n v="218"/>
    <n v="229"/>
    <n v="218"/>
    <n v="229"/>
    <n v="904.8"/>
    <n v="973.59999999999991"/>
    <n v="15403.2"/>
    <n v="15602.199999999999"/>
    <n v="247"/>
    <n v="294"/>
    <n v="247"/>
    <n v="294"/>
    <n v="1082"/>
    <n v="1247.4000000000001"/>
    <n v="12909.099999999999"/>
    <n v="16016.599999999999"/>
    <n v="465"/>
    <n v="523"/>
    <n v="465"/>
    <n v="523"/>
    <n v="1986.8"/>
    <n v="2221"/>
    <n v="28312.3"/>
    <n v="31618.799999999996"/>
    <n v="0"/>
    <n v="0"/>
    <n v="0"/>
    <n v="0"/>
    <s v=""/>
    <s v=""/>
    <s v=""/>
    <s v=""/>
    <n v="2996.8999999999996"/>
    <n v="3339.7"/>
    <n v="38413.300000000003"/>
    <n v="42805.8"/>
  </r>
  <r>
    <x v="13"/>
    <s v="Northeast Texas Community College "/>
    <m/>
    <n v="227225"/>
    <x v="8"/>
    <n v="345"/>
    <n v="352"/>
    <n v="5"/>
    <n v="6"/>
    <n v="340"/>
    <n v="346"/>
    <m/>
    <m/>
    <n v="340"/>
    <n v="346"/>
    <n v="340"/>
    <n v="346"/>
    <n v="41"/>
    <n v="35"/>
    <n v="41"/>
    <n v="35"/>
    <n v="18"/>
    <n v="19"/>
    <n v="18"/>
    <n v="19"/>
    <m/>
    <m/>
    <n v="0"/>
    <n v="0"/>
    <n v="59"/>
    <n v="54"/>
    <n v="59"/>
    <n v="54"/>
    <n v="3"/>
    <n v="3.1"/>
    <n v="123"/>
    <n v="108.5"/>
    <n v="2.9"/>
    <n v="3"/>
    <n v="52.199999999999996"/>
    <n v="57"/>
    <m/>
    <m/>
    <n v="0"/>
    <n v="0"/>
    <n v="2.9694915254237286"/>
    <n v="3.0648148148148149"/>
    <n v="175.2"/>
    <n v="165.5"/>
    <n v="67.5"/>
    <n v="68.8"/>
    <n v="2767.5"/>
    <n v="2408"/>
    <n v="67.599999999999994"/>
    <n v="71.5"/>
    <n v="1216.8"/>
    <n v="1358.5"/>
    <m/>
    <m/>
    <n v="0"/>
    <n v="0"/>
    <n v="67.53050847457628"/>
    <n v="69.75"/>
    <n v="3984.3000000000006"/>
    <n v="3766.5"/>
    <n v="99"/>
    <n v="88"/>
    <n v="99"/>
    <n v="88"/>
    <n v="29"/>
    <n v="37"/>
    <n v="29"/>
    <n v="37"/>
    <m/>
    <m/>
    <n v="0"/>
    <n v="0"/>
    <n v="128"/>
    <n v="125"/>
    <n v="128"/>
    <n v="125"/>
    <n v="3.9"/>
    <n v="4.3"/>
    <n v="386.09999999999997"/>
    <n v="378.4"/>
    <n v="5.2"/>
    <n v="4.5"/>
    <n v="150.80000000000001"/>
    <n v="166.5"/>
    <m/>
    <m/>
    <n v="0"/>
    <n v="0"/>
    <n v="4.1945312499999998"/>
    <n v="4.3591999999999995"/>
    <n v="536.9"/>
    <n v="544.9"/>
    <n v="80.5"/>
    <n v="84.1"/>
    <n v="7969.5"/>
    <n v="7400.7999999999993"/>
    <n v="86.2"/>
    <n v="79.8"/>
    <n v="2499.8000000000002"/>
    <n v="2952.6"/>
    <m/>
    <m/>
    <n v="0"/>
    <n v="0"/>
    <n v="81.791406249999994"/>
    <n v="82.827199999999991"/>
    <n v="10469.299999999999"/>
    <n v="10353.4"/>
    <n v="187"/>
    <n v="179"/>
    <n v="187"/>
    <n v="179"/>
    <n v="3.8080213903743312"/>
    <n v="3.9687150837988825"/>
    <n v="712.09999999999991"/>
    <n v="710.4"/>
    <n v="77.291978609625673"/>
    <n v="78.882122905027927"/>
    <n v="14453.6"/>
    <n v="14119.9"/>
    <n v="48"/>
    <n v="39"/>
    <n v="48"/>
    <n v="39"/>
    <n v="46"/>
    <n v="49"/>
    <n v="46"/>
    <n v="49"/>
    <m/>
    <m/>
    <n v="0"/>
    <n v="0"/>
    <n v="94"/>
    <n v="88"/>
    <n v="94"/>
    <n v="88"/>
    <n v="2.8"/>
    <n v="3.3"/>
    <n v="134.39999999999998"/>
    <n v="128.69999999999999"/>
    <n v="2.9"/>
    <n v="2.7"/>
    <n v="133.4"/>
    <n v="132.30000000000001"/>
    <m/>
    <m/>
    <n v="0"/>
    <n v="0"/>
    <n v="2.8489361702127654"/>
    <n v="2.9659090909090908"/>
    <n v="267.79999999999995"/>
    <n v="261"/>
    <n v="56"/>
    <n v="61.3"/>
    <n v="2688"/>
    <n v="2390.6999999999998"/>
    <n v="52.7"/>
    <n v="47.7"/>
    <n v="2424.2000000000003"/>
    <n v="2337.3000000000002"/>
    <m/>
    <m/>
    <n v="0"/>
    <n v="0"/>
    <n v="54.385106382978734"/>
    <n v="53.727272727272727"/>
    <n v="5112.2000000000007"/>
    <n v="4728"/>
    <n v="59"/>
    <n v="79"/>
    <n v="59"/>
    <n v="79"/>
    <n v="4.3"/>
    <n v="3.9"/>
    <n v="253.7"/>
    <n v="308.09999999999997"/>
    <n v="59.5"/>
    <n v="55.8"/>
    <n v="3510.5"/>
    <n v="4408.2"/>
    <n v="188"/>
    <n v="162"/>
    <n v="188"/>
    <n v="162"/>
    <n v="643.5"/>
    <n v="615.59999999999991"/>
    <n v="13425"/>
    <n v="12199.5"/>
    <n v="93"/>
    <n v="105"/>
    <n v="93"/>
    <n v="105"/>
    <n v="336.4"/>
    <n v="355.8"/>
    <n v="6140.8000000000011"/>
    <n v="6648.4000000000005"/>
    <n v="281"/>
    <n v="267"/>
    <n v="281"/>
    <n v="267"/>
    <n v="979.9"/>
    <n v="971.39999999999986"/>
    <n v="19565.800000000003"/>
    <n v="18847.900000000001"/>
    <n v="0"/>
    <n v="0"/>
    <n v="0"/>
    <n v="0"/>
    <s v=""/>
    <s v=""/>
    <s v=""/>
    <s v=""/>
    <n v="1233.5999999999999"/>
    <n v="1279.5"/>
    <n v="23076.300000000003"/>
    <n v="23256.100000000002"/>
  </r>
  <r>
    <x v="13"/>
    <s v="Odessa College "/>
    <m/>
    <n v="227304"/>
    <x v="8"/>
    <n v="691"/>
    <n v="759"/>
    <n v="122"/>
    <n v="104"/>
    <n v="569"/>
    <n v="655"/>
    <m/>
    <m/>
    <n v="569"/>
    <n v="655"/>
    <n v="569"/>
    <n v="655"/>
    <n v="32"/>
    <n v="41"/>
    <n v="32"/>
    <n v="41"/>
    <n v="61"/>
    <n v="52"/>
    <n v="61"/>
    <n v="52"/>
    <m/>
    <m/>
    <n v="0"/>
    <n v="0"/>
    <n v="93"/>
    <n v="93"/>
    <n v="93"/>
    <n v="93"/>
    <n v="3.7"/>
    <n v="3.6"/>
    <n v="118.4"/>
    <n v="147.6"/>
    <n v="2.8"/>
    <n v="4"/>
    <n v="170.79999999999998"/>
    <n v="208"/>
    <m/>
    <m/>
    <n v="0"/>
    <n v="0"/>
    <n v="3.1096774193548384"/>
    <n v="3.8236559139784947"/>
    <n v="289.2"/>
    <n v="355.6"/>
    <n v="79.2"/>
    <n v="77.400000000000006"/>
    <n v="2534.4"/>
    <n v="3173.4"/>
    <n v="58.3"/>
    <n v="73.099999999999994"/>
    <n v="3556.2999999999997"/>
    <n v="3801.2"/>
    <m/>
    <m/>
    <n v="0"/>
    <n v="0"/>
    <n v="65.491397849462359"/>
    <n v="74.995698924731187"/>
    <n v="6090.7"/>
    <n v="6974.6"/>
    <n v="91"/>
    <n v="99"/>
    <n v="91"/>
    <n v="99"/>
    <n v="160"/>
    <n v="147"/>
    <n v="160"/>
    <n v="147"/>
    <m/>
    <m/>
    <n v="0"/>
    <n v="0"/>
    <n v="251"/>
    <n v="246"/>
    <n v="251"/>
    <n v="246"/>
    <n v="5.2"/>
    <n v="5"/>
    <n v="473.2"/>
    <n v="495"/>
    <n v="3.7"/>
    <n v="3.9"/>
    <n v="592"/>
    <n v="573.29999999999995"/>
    <m/>
    <m/>
    <n v="0"/>
    <n v="0"/>
    <n v="4.2438247011952193"/>
    <n v="4.3426829268292684"/>
    <n v="1065.2"/>
    <n v="1068.3"/>
    <n v="92.9"/>
    <n v="88.7"/>
    <n v="8453.9"/>
    <n v="8781.3000000000011"/>
    <n v="68.2"/>
    <n v="74.3"/>
    <n v="10912"/>
    <n v="10922.1"/>
    <m/>
    <m/>
    <n v="0"/>
    <n v="0"/>
    <n v="77.15498007968128"/>
    <n v="80.095121951219525"/>
    <n v="19365.900000000001"/>
    <n v="19703.400000000001"/>
    <n v="344"/>
    <n v="339"/>
    <n v="344"/>
    <n v="339"/>
    <n v="3.9372093023255816"/>
    <n v="4.2002949852507374"/>
    <n v="1354.4"/>
    <n v="1423.9"/>
    <n v="74.001744186046523"/>
    <n v="78.69616519174042"/>
    <n v="25456.600000000002"/>
    <n v="26678.000000000004"/>
    <n v="31"/>
    <n v="49"/>
    <n v="31"/>
    <n v="49"/>
    <n v="118"/>
    <n v="143"/>
    <n v="118"/>
    <n v="143"/>
    <m/>
    <m/>
    <n v="0"/>
    <n v="0"/>
    <n v="149"/>
    <n v="192"/>
    <n v="149"/>
    <n v="192"/>
    <n v="3.8"/>
    <n v="3.6"/>
    <n v="117.8"/>
    <n v="176.4"/>
    <n v="3.2"/>
    <n v="3.3"/>
    <n v="377.6"/>
    <n v="471.9"/>
    <m/>
    <m/>
    <n v="0"/>
    <n v="0"/>
    <n v="3.324832214765101"/>
    <n v="3.3765624999999999"/>
    <n v="495.40000000000003"/>
    <n v="648.29999999999995"/>
    <n v="58.8"/>
    <n v="60.6"/>
    <n v="1822.8"/>
    <n v="2969.4"/>
    <n v="54.7"/>
    <n v="52.8"/>
    <n v="6454.6"/>
    <n v="7550.4"/>
    <m/>
    <m/>
    <n v="0"/>
    <n v="0"/>
    <n v="55.553020134228184"/>
    <n v="54.790624999999999"/>
    <n v="8277.4"/>
    <n v="10519.8"/>
    <n v="76"/>
    <n v="124"/>
    <n v="76"/>
    <n v="124"/>
    <n v="5.6"/>
    <n v="4.7"/>
    <n v="425.59999999999997"/>
    <n v="582.80000000000007"/>
    <n v="52"/>
    <n v="47.8"/>
    <n v="3952"/>
    <n v="5927.2"/>
    <n v="154"/>
    <n v="189"/>
    <n v="154"/>
    <n v="189"/>
    <n v="709.4"/>
    <n v="819"/>
    <n v="12811.099999999999"/>
    <n v="14924.1"/>
    <n v="339"/>
    <n v="342"/>
    <n v="339"/>
    <n v="342"/>
    <n v="1140.4000000000001"/>
    <n v="1253.1999999999998"/>
    <n v="20922.900000000001"/>
    <n v="22273.699999999997"/>
    <n v="493"/>
    <n v="531"/>
    <n v="493"/>
    <n v="531"/>
    <n v="1849.8000000000002"/>
    <n v="2072.1999999999998"/>
    <n v="33734"/>
    <n v="37197.799999999996"/>
    <n v="0"/>
    <n v="0"/>
    <n v="0"/>
    <n v="0"/>
    <s v=""/>
    <s v=""/>
    <s v=""/>
    <s v=""/>
    <n v="2275.4"/>
    <n v="2655"/>
    <n v="37686"/>
    <n v="43125"/>
  </r>
  <r>
    <x v="13"/>
    <s v="Paris Junior College"/>
    <m/>
    <n v="227401"/>
    <x v="8"/>
    <n v="643"/>
    <n v="539"/>
    <n v="3"/>
    <n v="6"/>
    <n v="640"/>
    <n v="533"/>
    <m/>
    <m/>
    <n v="640"/>
    <n v="533"/>
    <n v="640"/>
    <n v="533"/>
    <n v="94"/>
    <n v="71"/>
    <n v="94"/>
    <n v="71"/>
    <n v="82"/>
    <n v="88"/>
    <n v="82"/>
    <n v="88"/>
    <m/>
    <m/>
    <n v="0"/>
    <n v="0"/>
    <n v="176"/>
    <n v="159"/>
    <n v="176"/>
    <n v="159"/>
    <n v="3.6"/>
    <n v="3.3"/>
    <n v="338.40000000000003"/>
    <n v="234.29999999999998"/>
    <n v="2.2999999999999998"/>
    <n v="2.2999999999999998"/>
    <n v="188.6"/>
    <n v="202.39999999999998"/>
    <m/>
    <m/>
    <n v="0"/>
    <n v="0"/>
    <n v="2.9943181818181817"/>
    <n v="2.7465408805031442"/>
    <n v="527"/>
    <n v="436.69999999999993"/>
    <n v="63.2"/>
    <n v="64.3"/>
    <n v="5940.8"/>
    <n v="4565.3"/>
    <n v="46.7"/>
    <n v="46.7"/>
    <n v="3829.4"/>
    <n v="4109.6000000000004"/>
    <m/>
    <m/>
    <n v="0"/>
    <n v="0"/>
    <n v="55.512500000000003"/>
    <n v="54.559119496855352"/>
    <n v="9770.2000000000007"/>
    <n v="8674.9000000000015"/>
    <n v="166"/>
    <n v="124"/>
    <n v="166"/>
    <n v="124"/>
    <n v="72"/>
    <n v="44"/>
    <n v="72"/>
    <n v="44"/>
    <m/>
    <m/>
    <n v="0"/>
    <n v="0"/>
    <n v="238"/>
    <n v="168"/>
    <n v="238"/>
    <n v="168"/>
    <n v="4"/>
    <n v="4"/>
    <n v="664"/>
    <n v="496"/>
    <n v="4.5"/>
    <n v="4.7"/>
    <n v="324"/>
    <n v="206.8"/>
    <m/>
    <m/>
    <n v="0"/>
    <n v="0"/>
    <n v="4.151260504201681"/>
    <n v="4.1833333333333327"/>
    <n v="988.00000000000011"/>
    <n v="702.79999999999984"/>
    <n v="77.8"/>
    <n v="75.3"/>
    <n v="12914.8"/>
    <n v="9337.1999999999989"/>
    <n v="79"/>
    <n v="79.400000000000006"/>
    <n v="5688"/>
    <n v="3493.6000000000004"/>
    <m/>
    <m/>
    <n v="0"/>
    <n v="0"/>
    <n v="78.163025210084029"/>
    <n v="76.373809523809513"/>
    <n v="18602.8"/>
    <n v="12830.799999999997"/>
    <n v="414"/>
    <n v="327"/>
    <n v="414"/>
    <n v="327"/>
    <n v="3.6594202898550723"/>
    <n v="3.4847094801223233"/>
    <n v="1515"/>
    <n v="1139.4999999999998"/>
    <n v="68.533816425120776"/>
    <n v="65.766666666666652"/>
    <n v="28373"/>
    <n v="21505.699999999993"/>
    <n v="66"/>
    <n v="62"/>
    <n v="66"/>
    <n v="62"/>
    <n v="75"/>
    <n v="46"/>
    <n v="75"/>
    <n v="46"/>
    <m/>
    <m/>
    <n v="0"/>
    <n v="0"/>
    <n v="141"/>
    <n v="108"/>
    <n v="141"/>
    <n v="108"/>
    <n v="2.6"/>
    <n v="3"/>
    <n v="171.6"/>
    <n v="186"/>
    <n v="3.2"/>
    <n v="3.1"/>
    <n v="240"/>
    <n v="142.6"/>
    <m/>
    <m/>
    <n v="0"/>
    <n v="0"/>
    <n v="2.9191489361702128"/>
    <n v="3.0425925925925927"/>
    <n v="411.6"/>
    <n v="328.6"/>
    <n v="54.2"/>
    <n v="56.1"/>
    <n v="3577.2000000000003"/>
    <n v="3478.2000000000003"/>
    <n v="54"/>
    <n v="48.5"/>
    <n v="4050"/>
    <n v="2231"/>
    <m/>
    <m/>
    <n v="0"/>
    <n v="0"/>
    <n v="54.0936170212766"/>
    <n v="52.862962962962968"/>
    <n v="7627.2000000000007"/>
    <n v="5709.2000000000007"/>
    <n v="85"/>
    <n v="98"/>
    <n v="85"/>
    <n v="98"/>
    <n v="4.9000000000000004"/>
    <n v="4.0999999999999996"/>
    <n v="416.50000000000006"/>
    <n v="401.79999999999995"/>
    <n v="47.4"/>
    <n v="43.6"/>
    <n v="4029"/>
    <n v="4272.8"/>
    <n v="326"/>
    <n v="257"/>
    <n v="326"/>
    <n v="257"/>
    <n v="1174"/>
    <n v="916.3"/>
    <n v="22432.799999999999"/>
    <n v="17380.7"/>
    <n v="229"/>
    <n v="178"/>
    <n v="229"/>
    <n v="178"/>
    <n v="752.6"/>
    <n v="551.79999999999995"/>
    <n v="13567.4"/>
    <n v="9834.2000000000007"/>
    <n v="555"/>
    <n v="435"/>
    <n v="555"/>
    <n v="435"/>
    <n v="1926.6"/>
    <n v="1468.1"/>
    <n v="36000.199999999997"/>
    <n v="27214.9"/>
    <n v="0"/>
    <n v="0"/>
    <n v="0"/>
    <n v="0"/>
    <s v=""/>
    <s v=""/>
    <s v=""/>
    <s v=""/>
    <n v="2343.1"/>
    <n v="1869.8999999999999"/>
    <n v="40029.199999999997"/>
    <n v="31487.699999999993"/>
  </r>
  <r>
    <x v="13"/>
    <s v="Southwest Texas Junior College "/>
    <m/>
    <n v="228316"/>
    <x v="8"/>
    <n v="615"/>
    <n v="631"/>
    <n v="24"/>
    <n v="26"/>
    <n v="591"/>
    <n v="605"/>
    <m/>
    <m/>
    <n v="591"/>
    <n v="605"/>
    <n v="591"/>
    <n v="605"/>
    <n v="103"/>
    <n v="71"/>
    <n v="103"/>
    <n v="71"/>
    <n v="45"/>
    <n v="67"/>
    <n v="45"/>
    <n v="67"/>
    <m/>
    <m/>
    <n v="0"/>
    <n v="0"/>
    <n v="148"/>
    <n v="138"/>
    <n v="148"/>
    <n v="138"/>
    <n v="3.5"/>
    <n v="3.4"/>
    <n v="360.5"/>
    <n v="241.4"/>
    <n v="3.3"/>
    <n v="2.4"/>
    <n v="148.5"/>
    <n v="160.79999999999998"/>
    <m/>
    <m/>
    <n v="0"/>
    <n v="0"/>
    <n v="3.439189189189189"/>
    <n v="2.9144927536231884"/>
    <n v="509"/>
    <n v="402.2"/>
    <n v="66.3"/>
    <n v="61.3"/>
    <n v="6828.9"/>
    <n v="4352.3"/>
    <n v="56.9"/>
    <n v="44.2"/>
    <n v="2560.5"/>
    <n v="2961.4"/>
    <m/>
    <m/>
    <n v="0"/>
    <n v="0"/>
    <n v="63.441891891891892"/>
    <n v="52.997826086956529"/>
    <n v="9389.4"/>
    <n v="7313.7000000000007"/>
    <n v="156"/>
    <n v="162"/>
    <n v="156"/>
    <n v="162"/>
    <n v="114"/>
    <n v="134"/>
    <n v="114"/>
    <n v="134"/>
    <m/>
    <m/>
    <n v="0"/>
    <n v="0"/>
    <n v="270"/>
    <n v="296"/>
    <n v="270"/>
    <n v="296"/>
    <n v="4.0999999999999996"/>
    <n v="4.2"/>
    <n v="639.59999999999991"/>
    <n v="680.4"/>
    <n v="5.0999999999999996"/>
    <n v="4.0999999999999996"/>
    <n v="581.4"/>
    <n v="549.4"/>
    <m/>
    <m/>
    <n v="0"/>
    <n v="0"/>
    <n v="4.5222222222222221"/>
    <n v="4.1547297297297296"/>
    <n v="1221"/>
    <n v="1229.8"/>
    <n v="81.099999999999994"/>
    <n v="79.8"/>
    <n v="12651.599999999999"/>
    <n v="12927.6"/>
    <n v="84"/>
    <n v="70"/>
    <n v="9576"/>
    <n v="9380"/>
    <m/>
    <m/>
    <n v="0"/>
    <n v="0"/>
    <n v="82.324444444444438"/>
    <n v="75.36351351351351"/>
    <n v="22227.599999999999"/>
    <n v="22307.599999999999"/>
    <n v="418"/>
    <n v="434"/>
    <n v="418"/>
    <n v="434"/>
    <n v="4.1387559808612444"/>
    <n v="3.7603686635944702"/>
    <n v="1730.0000000000002"/>
    <n v="1632"/>
    <n v="75.638755980861248"/>
    <n v="68.251843317972344"/>
    <n v="31617"/>
    <n v="29621.3"/>
    <n v="36"/>
    <n v="38"/>
    <n v="36"/>
    <n v="38"/>
    <n v="37"/>
    <n v="53"/>
    <n v="37"/>
    <n v="53"/>
    <m/>
    <m/>
    <n v="0"/>
    <n v="0"/>
    <n v="73"/>
    <n v="91"/>
    <n v="73"/>
    <n v="91"/>
    <n v="2.9"/>
    <n v="2.8"/>
    <n v="104.39999999999999"/>
    <n v="106.39999999999999"/>
    <n v="3.7"/>
    <n v="3.4"/>
    <n v="136.9"/>
    <n v="180.2"/>
    <m/>
    <m/>
    <n v="0"/>
    <n v="0"/>
    <n v="3.3054794520547945"/>
    <n v="3.1494505494505489"/>
    <n v="241.3"/>
    <n v="286.59999999999997"/>
    <n v="56.1"/>
    <n v="49.4"/>
    <n v="2019.6000000000001"/>
    <n v="1877.2"/>
    <n v="60.5"/>
    <n v="56.7"/>
    <n v="2238.5"/>
    <n v="3005.1000000000004"/>
    <m/>
    <m/>
    <n v="0"/>
    <n v="0"/>
    <n v="58.330136986301376"/>
    <n v="53.651648351648355"/>
    <n v="4258.1000000000004"/>
    <n v="4882.3"/>
    <n v="100"/>
    <n v="80"/>
    <n v="100"/>
    <n v="80"/>
    <n v="4.2"/>
    <n v="4"/>
    <n v="420"/>
    <n v="320"/>
    <n v="44.8"/>
    <n v="41"/>
    <n v="4480"/>
    <n v="3280"/>
    <n v="295"/>
    <n v="271"/>
    <n v="295"/>
    <n v="271"/>
    <n v="1104.5"/>
    <n v="1028.2"/>
    <n v="21500.1"/>
    <n v="19157.100000000002"/>
    <n v="196"/>
    <n v="254"/>
    <n v="196"/>
    <n v="254"/>
    <n v="866.8"/>
    <n v="890.39999999999986"/>
    <n v="14375"/>
    <n v="15346.5"/>
    <n v="491"/>
    <n v="525"/>
    <n v="491"/>
    <n v="525"/>
    <n v="1971.3"/>
    <n v="1918.6"/>
    <n v="35875.1"/>
    <n v="34503.600000000006"/>
    <n v="0"/>
    <n v="0"/>
    <n v="0"/>
    <n v="0"/>
    <s v=""/>
    <s v=""/>
    <s v=""/>
    <s v=""/>
    <n v="2391.3000000000002"/>
    <n v="2238.6"/>
    <n v="40355.1"/>
    <n v="37783.599999999999"/>
  </r>
  <r>
    <x v="13"/>
    <s v="Temple College "/>
    <m/>
    <n v="228608"/>
    <x v="8"/>
    <n v="598"/>
    <n v="500"/>
    <n v="23"/>
    <n v="2"/>
    <n v="575"/>
    <n v="498"/>
    <m/>
    <m/>
    <n v="575"/>
    <n v="498"/>
    <n v="575"/>
    <n v="498"/>
    <n v="27"/>
    <n v="25"/>
    <n v="27"/>
    <n v="25"/>
    <n v="25"/>
    <n v="13"/>
    <n v="25"/>
    <n v="13"/>
    <m/>
    <m/>
    <n v="0"/>
    <n v="0"/>
    <n v="52"/>
    <n v="38"/>
    <n v="52"/>
    <n v="38"/>
    <n v="4.3"/>
    <n v="3.2"/>
    <n v="116.1"/>
    <n v="80"/>
    <n v="3.2"/>
    <n v="5"/>
    <n v="80"/>
    <n v="65"/>
    <m/>
    <m/>
    <n v="0"/>
    <n v="0"/>
    <n v="3.7711538461538461"/>
    <n v="3.8157894736842106"/>
    <n v="196.1"/>
    <n v="145"/>
    <n v="60.3"/>
    <n v="65.8"/>
    <n v="1628.1"/>
    <n v="1645"/>
    <n v="62.7"/>
    <n v="82.5"/>
    <n v="1567.5"/>
    <n v="1072.5"/>
    <m/>
    <m/>
    <n v="0"/>
    <n v="0"/>
    <n v="61.45384615384615"/>
    <n v="71.513157894736835"/>
    <n v="3195.6"/>
    <n v="2717.4999999999995"/>
    <n v="79"/>
    <n v="75"/>
    <n v="79"/>
    <n v="75"/>
    <n v="56"/>
    <n v="52"/>
    <n v="56"/>
    <n v="52"/>
    <m/>
    <m/>
    <n v="0"/>
    <n v="0"/>
    <n v="135"/>
    <n v="127"/>
    <n v="135"/>
    <n v="127"/>
    <n v="3.9"/>
    <n v="3.8"/>
    <n v="308.09999999999997"/>
    <n v="285"/>
    <n v="4.7"/>
    <n v="4.3"/>
    <n v="263.2"/>
    <n v="223.6"/>
    <m/>
    <m/>
    <n v="0"/>
    <n v="0"/>
    <n v="4.2318518518518511"/>
    <n v="4.0047244094488192"/>
    <n v="571.29999999999984"/>
    <n v="508.6"/>
    <n v="82.3"/>
    <n v="79.2"/>
    <n v="6501.7"/>
    <n v="5940"/>
    <n v="89.1"/>
    <n v="84.8"/>
    <n v="4989.5999999999995"/>
    <n v="4409.5999999999995"/>
    <m/>
    <m/>
    <n v="0"/>
    <n v="0"/>
    <n v="85.120740740740729"/>
    <n v="81.492913385826753"/>
    <n v="11491.3"/>
    <n v="10349.599999999999"/>
    <n v="187"/>
    <n v="165"/>
    <n v="187"/>
    <n v="165"/>
    <n v="4.1037433155080203"/>
    <n v="3.9612121212121214"/>
    <n v="767.39999999999975"/>
    <n v="653.6"/>
    <n v="78.539572192513361"/>
    <n v="79.194545454545448"/>
    <n v="14686.899999999998"/>
    <n v="13067.099999999999"/>
    <n v="68"/>
    <n v="38"/>
    <n v="68"/>
    <n v="38"/>
    <n v="146"/>
    <n v="151"/>
    <n v="146"/>
    <n v="151"/>
    <m/>
    <m/>
    <n v="0"/>
    <n v="0"/>
    <n v="214"/>
    <n v="189"/>
    <n v="214"/>
    <n v="189"/>
    <n v="2.6"/>
    <n v="2.2999999999999998"/>
    <n v="176.8"/>
    <n v="87.399999999999991"/>
    <n v="2.8"/>
    <n v="2.6"/>
    <n v="408.79999999999995"/>
    <n v="392.6"/>
    <m/>
    <m/>
    <n v="0"/>
    <n v="0"/>
    <n v="2.7364485981308406"/>
    <n v="2.5396825396825395"/>
    <n v="585.59999999999991"/>
    <n v="480"/>
    <n v="50.5"/>
    <n v="50.5"/>
    <n v="3434"/>
    <n v="1919"/>
    <n v="50.3"/>
    <n v="40.799999999999997"/>
    <n v="7343.7999999999993"/>
    <n v="6160.7999999999993"/>
    <m/>
    <m/>
    <n v="0"/>
    <n v="0"/>
    <n v="50.363551401869152"/>
    <n v="42.750264550264546"/>
    <n v="10777.8"/>
    <n v="8079.7999999999993"/>
    <n v="174"/>
    <n v="144"/>
    <n v="174"/>
    <n v="144"/>
    <n v="2.5"/>
    <n v="2.7"/>
    <n v="435"/>
    <n v="388.8"/>
    <n v="33.9"/>
    <n v="36.299999999999997"/>
    <n v="5898.5999999999995"/>
    <n v="5227.2"/>
    <n v="174"/>
    <n v="138"/>
    <n v="174"/>
    <n v="138"/>
    <n v="601"/>
    <n v="452.4"/>
    <n v="11563.8"/>
    <n v="9504"/>
    <n v="227"/>
    <n v="216"/>
    <n v="227"/>
    <n v="216"/>
    <n v="752"/>
    <n v="681.2"/>
    <n v="13900.899999999998"/>
    <n v="11642.899999999998"/>
    <n v="401"/>
    <n v="354"/>
    <n v="401"/>
    <n v="354"/>
    <n v="1353"/>
    <n v="1133.5999999999999"/>
    <n v="25464.699999999997"/>
    <n v="21146.899999999998"/>
    <n v="0"/>
    <n v="0"/>
    <n v="0"/>
    <n v="0"/>
    <s v=""/>
    <s v=""/>
    <s v=""/>
    <s v=""/>
    <n v="1787.9999999999995"/>
    <n v="1522.3999999999999"/>
    <n v="31363.299999999996"/>
    <n v="26374.1"/>
  </r>
  <r>
    <x v="13"/>
    <s v="Texarkana College "/>
    <m/>
    <n v="228699"/>
    <x v="8"/>
    <n v="454"/>
    <n v="512"/>
    <n v="0"/>
    <n v="0"/>
    <n v="454"/>
    <n v="512"/>
    <m/>
    <m/>
    <n v="454"/>
    <n v="512"/>
    <n v="454"/>
    <n v="512"/>
    <n v="64"/>
    <n v="95"/>
    <n v="64"/>
    <n v="95"/>
    <n v="16"/>
    <n v="29"/>
    <n v="16"/>
    <n v="29"/>
    <m/>
    <m/>
    <n v="0"/>
    <n v="0"/>
    <n v="80"/>
    <n v="124"/>
    <n v="80"/>
    <n v="124"/>
    <n v="3.6"/>
    <n v="3.4"/>
    <n v="230.4"/>
    <n v="323"/>
    <n v="4.3"/>
    <n v="3.3"/>
    <n v="68.8"/>
    <n v="95.699999999999989"/>
    <m/>
    <m/>
    <n v="0"/>
    <n v="0"/>
    <n v="3.7399999999999998"/>
    <n v="3.3766129032258063"/>
    <n v="299.2"/>
    <n v="418.7"/>
    <n v="62.5"/>
    <n v="61.1"/>
    <n v="4000"/>
    <n v="5804.5"/>
    <n v="69.8"/>
    <n v="48"/>
    <n v="1116.8"/>
    <n v="1392"/>
    <m/>
    <m/>
    <n v="0"/>
    <n v="0"/>
    <n v="63.96"/>
    <n v="58.036290322580648"/>
    <n v="5116.8"/>
    <n v="7196.5"/>
    <n v="70"/>
    <n v="97"/>
    <n v="70"/>
    <n v="97"/>
    <n v="53"/>
    <n v="42"/>
    <n v="53"/>
    <n v="42"/>
    <m/>
    <m/>
    <n v="0"/>
    <n v="0"/>
    <n v="123"/>
    <n v="139"/>
    <n v="123"/>
    <n v="139"/>
    <n v="4.8"/>
    <n v="4.5"/>
    <n v="336"/>
    <n v="436.5"/>
    <n v="5"/>
    <n v="5.0999999999999996"/>
    <n v="265"/>
    <n v="214.2"/>
    <m/>
    <m/>
    <n v="0"/>
    <n v="0"/>
    <n v="4.8861788617886175"/>
    <n v="4.6812949640287771"/>
    <n v="601"/>
    <n v="650.70000000000005"/>
    <n v="82.9"/>
    <n v="82.6"/>
    <n v="5803"/>
    <n v="8012.2"/>
    <n v="80"/>
    <n v="69.599999999999994"/>
    <n v="4240"/>
    <n v="2923.2"/>
    <m/>
    <m/>
    <n v="0"/>
    <n v="0"/>
    <n v="81.650406504065046"/>
    <n v="78.671942446043161"/>
    <n v="10043"/>
    <n v="10935.4"/>
    <n v="203"/>
    <n v="263"/>
    <n v="203"/>
    <n v="263"/>
    <n v="4.4344827586206899"/>
    <n v="4.0661596958174906"/>
    <n v="900.2"/>
    <n v="1069.4000000000001"/>
    <n v="74.678817733990144"/>
    <n v="68.942585551330808"/>
    <n v="15159.8"/>
    <n v="18131.900000000001"/>
    <n v="58"/>
    <n v="58"/>
    <n v="58"/>
    <n v="58"/>
    <n v="48"/>
    <n v="64"/>
    <n v="48"/>
    <n v="64"/>
    <m/>
    <m/>
    <n v="0"/>
    <n v="0"/>
    <n v="106"/>
    <n v="122"/>
    <n v="106"/>
    <n v="122"/>
    <n v="3"/>
    <n v="3.2"/>
    <n v="174"/>
    <n v="185.60000000000002"/>
    <n v="3.4"/>
    <n v="3.1"/>
    <n v="163.19999999999999"/>
    <n v="198.4"/>
    <m/>
    <m/>
    <n v="0"/>
    <n v="0"/>
    <n v="3.1811320754716981"/>
    <n v="3.1475409836065573"/>
    <n v="337.2"/>
    <n v="384"/>
    <n v="60.3"/>
    <n v="57.1"/>
    <n v="3497.3999999999996"/>
    <n v="3311.8"/>
    <n v="54.5"/>
    <n v="49.4"/>
    <n v="2616"/>
    <n v="3161.6"/>
    <m/>
    <m/>
    <n v="0"/>
    <n v="0"/>
    <n v="57.673584905660377"/>
    <n v="53.060655737704913"/>
    <n v="6113.4"/>
    <n v="6473.4"/>
    <n v="145"/>
    <n v="127"/>
    <n v="145"/>
    <n v="127"/>
    <n v="6.2"/>
    <n v="5.9"/>
    <n v="899"/>
    <n v="749.30000000000007"/>
    <n v="71.8"/>
    <n v="62"/>
    <n v="10411"/>
    <n v="7874"/>
    <n v="192"/>
    <n v="250"/>
    <n v="192"/>
    <n v="250"/>
    <n v="740.4"/>
    <n v="945.1"/>
    <n v="13300.4"/>
    <n v="17128.5"/>
    <n v="117"/>
    <n v="135"/>
    <n v="117"/>
    <n v="135"/>
    <n v="497"/>
    <n v="508.29999999999995"/>
    <n v="7972.8"/>
    <n v="7476.7999999999993"/>
    <n v="309"/>
    <n v="385"/>
    <n v="309"/>
    <n v="385"/>
    <n v="1237.4000000000001"/>
    <n v="1453.4"/>
    <n v="21273.200000000001"/>
    <n v="24605.3"/>
    <n v="0"/>
    <n v="0"/>
    <n v="0"/>
    <n v="0"/>
    <s v=""/>
    <s v=""/>
    <s v=""/>
    <s v=""/>
    <n v="2136.4"/>
    <n v="2202.7000000000003"/>
    <n v="31684.199999999997"/>
    <n v="32479.300000000003"/>
  </r>
  <r>
    <x v="13"/>
    <s v="Texas Southmost College "/>
    <m/>
    <n v="229072"/>
    <x v="8"/>
    <n v="468"/>
    <n v="473"/>
    <n v="7"/>
    <n v="7"/>
    <n v="461"/>
    <n v="466"/>
    <m/>
    <m/>
    <n v="461"/>
    <n v="466"/>
    <n v="461"/>
    <n v="466"/>
    <n v="26"/>
    <n v="10"/>
    <n v="26"/>
    <n v="10"/>
    <n v="17"/>
    <n v="11"/>
    <n v="17"/>
    <n v="11"/>
    <m/>
    <m/>
    <n v="0"/>
    <n v="0"/>
    <n v="43"/>
    <n v="21"/>
    <n v="43"/>
    <n v="21"/>
    <n v="5.4"/>
    <n v="5.7"/>
    <n v="140.4"/>
    <n v="57"/>
    <n v="5.5"/>
    <n v="6.4"/>
    <n v="93.5"/>
    <n v="70.400000000000006"/>
    <m/>
    <m/>
    <n v="0"/>
    <n v="0"/>
    <n v="5.4395348837209303"/>
    <n v="6.0666666666666673"/>
    <n v="233.9"/>
    <n v="127.40000000000002"/>
    <n v="86.7"/>
    <n v="84.3"/>
    <n v="2254.2000000000003"/>
    <n v="843"/>
    <n v="86"/>
    <n v="76.8"/>
    <n v="1462"/>
    <n v="844.8"/>
    <m/>
    <m/>
    <n v="0"/>
    <n v="0"/>
    <n v="86.423255813953489"/>
    <n v="80.371428571428567"/>
    <n v="3716.2"/>
    <n v="1687.8"/>
    <n v="122"/>
    <n v="166"/>
    <n v="122"/>
    <n v="166"/>
    <n v="76"/>
    <n v="106"/>
    <n v="76"/>
    <n v="106"/>
    <m/>
    <m/>
    <n v="0"/>
    <n v="0"/>
    <n v="198"/>
    <n v="272"/>
    <n v="198"/>
    <n v="272"/>
    <n v="4.7"/>
    <n v="4.2"/>
    <n v="573.4"/>
    <n v="697.2"/>
    <n v="4.7"/>
    <n v="4.5999999999999996"/>
    <n v="357.2"/>
    <n v="487.59999999999997"/>
    <m/>
    <m/>
    <n v="0"/>
    <n v="0"/>
    <n v="4.6999999999999993"/>
    <n v="4.3558823529411761"/>
    <n v="930.59999999999991"/>
    <n v="1184.8"/>
    <n v="79.8"/>
    <n v="75.7"/>
    <n v="9735.6"/>
    <n v="12566.2"/>
    <n v="78.8"/>
    <n v="77.900000000000006"/>
    <n v="5988.8"/>
    <n v="8257.4000000000015"/>
    <m/>
    <m/>
    <n v="0"/>
    <n v="0"/>
    <n v="79.416161616161617"/>
    <n v="76.557352941176475"/>
    <n v="15724.4"/>
    <n v="20823.600000000002"/>
    <n v="241"/>
    <n v="293"/>
    <n v="241"/>
    <n v="293"/>
    <n v="4.8319502074688794"/>
    <n v="4.4784982935153588"/>
    <n v="1164.5"/>
    <n v="1312.2"/>
    <n v="80.66639004149377"/>
    <n v="76.8307167235495"/>
    <n v="19440.599999999999"/>
    <n v="22511.400000000005"/>
    <n v="31"/>
    <n v="35"/>
    <n v="31"/>
    <n v="35"/>
    <n v="74"/>
    <n v="46"/>
    <n v="74"/>
    <n v="46"/>
    <m/>
    <m/>
    <n v="0"/>
    <n v="0"/>
    <n v="105"/>
    <n v="81"/>
    <n v="105"/>
    <n v="81"/>
    <n v="4"/>
    <n v="3.8"/>
    <n v="124"/>
    <n v="133"/>
    <n v="3.6"/>
    <n v="3.7"/>
    <n v="266.40000000000003"/>
    <n v="170.20000000000002"/>
    <m/>
    <m/>
    <n v="0"/>
    <n v="0"/>
    <n v="3.7180952380952386"/>
    <n v="3.7432098765432102"/>
    <n v="390.40000000000003"/>
    <n v="303.20000000000005"/>
    <n v="66"/>
    <n v="56.3"/>
    <n v="2046"/>
    <n v="1970.5"/>
    <n v="48.4"/>
    <n v="49.3"/>
    <n v="3581.6"/>
    <n v="2267.7999999999997"/>
    <m/>
    <m/>
    <n v="0"/>
    <n v="0"/>
    <n v="53.596190476190479"/>
    <n v="52.32469135802468"/>
    <n v="5627.6"/>
    <n v="4238.2999999999993"/>
    <n v="115"/>
    <n v="92"/>
    <n v="115"/>
    <n v="92"/>
    <n v="5"/>
    <n v="5"/>
    <n v="575"/>
    <n v="460"/>
    <n v="62.1"/>
    <n v="53.7"/>
    <n v="7141.5"/>
    <n v="4940.4000000000005"/>
    <n v="179"/>
    <n v="211"/>
    <n v="179"/>
    <n v="211"/>
    <n v="837.8"/>
    <n v="887.2"/>
    <n v="14035.800000000001"/>
    <n v="15379.7"/>
    <n v="167"/>
    <n v="163"/>
    <n v="167"/>
    <n v="163"/>
    <n v="717.1"/>
    <n v="728.2"/>
    <n v="11032.4"/>
    <n v="11370"/>
    <n v="346"/>
    <n v="374"/>
    <n v="346"/>
    <n v="374"/>
    <n v="1554.9"/>
    <n v="1615.4"/>
    <n v="25068.2"/>
    <n v="26749.7"/>
    <n v="0"/>
    <n v="0"/>
    <n v="0"/>
    <n v="0"/>
    <s v=""/>
    <s v=""/>
    <s v=""/>
    <s v=""/>
    <n v="2129.9"/>
    <n v="2075.4"/>
    <n v="32209.699999999997"/>
    <n v="31690.100000000006"/>
  </r>
  <r>
    <x v="13"/>
    <s v="Texas State Technical College-Harlingen "/>
    <m/>
    <n v="229319"/>
    <x v="8"/>
    <n v="532"/>
    <n v="554"/>
    <n v="7"/>
    <n v="17"/>
    <n v="525"/>
    <n v="537"/>
    <m/>
    <m/>
    <n v="525"/>
    <n v="537"/>
    <n v="525"/>
    <n v="537"/>
    <n v="49"/>
    <n v="41"/>
    <n v="49"/>
    <n v="41"/>
    <n v="26"/>
    <n v="30"/>
    <n v="26"/>
    <n v="30"/>
    <m/>
    <m/>
    <n v="0"/>
    <n v="0"/>
    <n v="75"/>
    <n v="71"/>
    <n v="75"/>
    <n v="71"/>
    <n v="4.0999999999999996"/>
    <n v="4"/>
    <n v="200.89999999999998"/>
    <n v="164"/>
    <n v="3.7"/>
    <n v="3.7"/>
    <n v="96.2"/>
    <n v="111"/>
    <m/>
    <m/>
    <n v="0"/>
    <n v="0"/>
    <n v="3.9613333333333327"/>
    <n v="3.8732394366197185"/>
    <n v="297.09999999999997"/>
    <n v="275"/>
    <n v="87.1"/>
    <n v="81.7"/>
    <n v="4267.8999999999996"/>
    <n v="3349.7000000000003"/>
    <n v="79"/>
    <n v="79.599999999999994"/>
    <n v="2054"/>
    <n v="2388"/>
    <m/>
    <m/>
    <n v="0"/>
    <n v="0"/>
    <n v="84.292000000000002"/>
    <n v="80.812676056338034"/>
    <n v="6321.9000000000005"/>
    <n v="5737.7000000000007"/>
    <n v="145"/>
    <n v="165"/>
    <n v="145"/>
    <n v="165"/>
    <n v="53"/>
    <n v="79"/>
    <n v="53"/>
    <n v="79"/>
    <m/>
    <m/>
    <n v="0"/>
    <n v="0"/>
    <n v="198"/>
    <n v="244"/>
    <n v="198"/>
    <n v="244"/>
    <n v="3.8"/>
    <n v="3.7"/>
    <n v="551"/>
    <n v="610.5"/>
    <n v="4"/>
    <n v="3.8"/>
    <n v="212"/>
    <n v="300.2"/>
    <m/>
    <m/>
    <n v="0"/>
    <n v="0"/>
    <n v="3.8535353535353534"/>
    <n v="3.7323770491803279"/>
    <n v="763"/>
    <n v="910.7"/>
    <n v="89.1"/>
    <n v="83.5"/>
    <n v="12919.5"/>
    <n v="13777.5"/>
    <n v="86.5"/>
    <n v="81.599999999999994"/>
    <n v="4584.5"/>
    <n v="6446.4"/>
    <m/>
    <m/>
    <n v="0"/>
    <n v="0"/>
    <n v="88.404040404040401"/>
    <n v="82.884836065573779"/>
    <n v="17504"/>
    <n v="20223.900000000001"/>
    <n v="273"/>
    <n v="315"/>
    <n v="273"/>
    <n v="315"/>
    <n v="3.8831501831501827"/>
    <n v="3.7641269841269844"/>
    <n v="1060.0999999999999"/>
    <n v="1185.7"/>
    <n v="87.274358974358975"/>
    <n v="82.417777777777786"/>
    <n v="23825.9"/>
    <n v="25961.600000000002"/>
    <n v="87"/>
    <n v="73"/>
    <n v="87"/>
    <n v="73"/>
    <n v="56"/>
    <n v="75"/>
    <n v="56"/>
    <n v="75"/>
    <m/>
    <m/>
    <n v="0"/>
    <n v="0"/>
    <n v="143"/>
    <n v="148"/>
    <n v="143"/>
    <n v="148"/>
    <n v="3.1"/>
    <n v="3"/>
    <n v="269.7"/>
    <n v="219"/>
    <n v="3.3"/>
    <n v="3.2"/>
    <n v="184.79999999999998"/>
    <n v="240"/>
    <m/>
    <m/>
    <n v="0"/>
    <n v="0"/>
    <n v="3.1783216783216783"/>
    <n v="3.1013513513513513"/>
    <n v="454.5"/>
    <n v="459"/>
    <n v="76.5"/>
    <n v="71.5"/>
    <n v="6655.5"/>
    <n v="5219.5"/>
    <n v="65.5"/>
    <n v="63.7"/>
    <n v="3668"/>
    <n v="4777.5"/>
    <m/>
    <m/>
    <n v="0"/>
    <n v="0"/>
    <n v="72.192307692307693"/>
    <n v="67.547297297297291"/>
    <n v="10323.5"/>
    <n v="9997"/>
    <n v="109"/>
    <n v="74"/>
    <n v="109"/>
    <n v="74"/>
    <n v="4.3"/>
    <n v="4"/>
    <n v="468.7"/>
    <n v="296"/>
    <n v="69.400000000000006"/>
    <n v="63.3"/>
    <n v="7564.6"/>
    <n v="4684.2"/>
    <n v="281"/>
    <n v="279"/>
    <n v="281"/>
    <n v="279"/>
    <n v="1021.5999999999999"/>
    <n v="993.5"/>
    <n v="23842.9"/>
    <n v="22346.7"/>
    <n v="135"/>
    <n v="184"/>
    <n v="135"/>
    <n v="184"/>
    <n v="493"/>
    <n v="651.20000000000005"/>
    <n v="10306.5"/>
    <n v="13611.9"/>
    <n v="416"/>
    <n v="463"/>
    <n v="416"/>
    <n v="463"/>
    <n v="1514.6"/>
    <n v="1644.7"/>
    <n v="34149.4"/>
    <n v="35958.6"/>
    <n v="0"/>
    <n v="0"/>
    <n v="0"/>
    <n v="0"/>
    <s v=""/>
    <s v=""/>
    <s v=""/>
    <s v=""/>
    <n v="1983.3"/>
    <n v="1940.7"/>
    <n v="41714"/>
    <n v="40642.800000000003"/>
  </r>
  <r>
    <x v="13"/>
    <s v="Texas State Technical College-Waco"/>
    <m/>
    <n v="228680"/>
    <x v="8"/>
    <n v="898"/>
    <n v="966"/>
    <n v="122"/>
    <n v="149"/>
    <n v="776"/>
    <n v="817"/>
    <m/>
    <m/>
    <n v="776"/>
    <n v="817"/>
    <n v="776"/>
    <n v="817"/>
    <n v="65"/>
    <n v="56"/>
    <n v="65"/>
    <n v="56"/>
    <n v="8"/>
    <n v="10"/>
    <n v="8"/>
    <n v="10"/>
    <m/>
    <m/>
    <n v="0"/>
    <n v="0"/>
    <n v="73"/>
    <n v="66"/>
    <n v="73"/>
    <n v="66"/>
    <n v="2.8"/>
    <n v="2.8"/>
    <n v="182"/>
    <n v="156.79999999999998"/>
    <n v="3.4"/>
    <n v="3"/>
    <n v="27.2"/>
    <n v="30"/>
    <m/>
    <m/>
    <n v="0"/>
    <n v="0"/>
    <n v="2.8657534246575342"/>
    <n v="2.8303030303030301"/>
    <n v="209.2"/>
    <n v="186.79999999999998"/>
    <n v="80.8"/>
    <n v="75.099999999999994"/>
    <n v="5252"/>
    <n v="4205.5999999999995"/>
    <n v="77.099999999999994"/>
    <n v="70.2"/>
    <n v="616.79999999999995"/>
    <n v="702"/>
    <m/>
    <m/>
    <n v="0"/>
    <n v="0"/>
    <n v="80.394520547945206"/>
    <n v="74.357575757575745"/>
    <n v="5868.8"/>
    <n v="4907.5999999999995"/>
    <n v="285"/>
    <n v="321"/>
    <n v="285"/>
    <n v="321"/>
    <n v="12"/>
    <n v="35"/>
    <n v="12"/>
    <n v="35"/>
    <m/>
    <m/>
    <n v="0"/>
    <n v="0"/>
    <n v="297"/>
    <n v="356"/>
    <n v="297"/>
    <n v="356"/>
    <n v="3.2"/>
    <n v="2.9"/>
    <n v="912"/>
    <n v="930.9"/>
    <n v="2.7"/>
    <n v="3"/>
    <n v="32.400000000000006"/>
    <n v="105"/>
    <m/>
    <m/>
    <n v="0"/>
    <n v="0"/>
    <n v="3.1797979797979798"/>
    <n v="2.9098314606741575"/>
    <n v="944.4"/>
    <n v="1035.9000000000001"/>
    <n v="89.7"/>
    <n v="83.5"/>
    <n v="25564.5"/>
    <n v="26803.5"/>
    <n v="75.3"/>
    <n v="79.8"/>
    <n v="903.59999999999991"/>
    <n v="2793"/>
    <m/>
    <m/>
    <n v="0"/>
    <n v="0"/>
    <n v="89.11818181818181"/>
    <n v="83.136235955056179"/>
    <n v="26468.1"/>
    <n v="29596.5"/>
    <n v="370"/>
    <n v="422"/>
    <n v="370"/>
    <n v="422"/>
    <n v="3.1178378378378375"/>
    <n v="2.8973933649289099"/>
    <n v="1153.5999999999999"/>
    <n v="1222.7"/>
    <n v="87.397027027027022"/>
    <n v="81.76327014218009"/>
    <n v="32336.899999999998"/>
    <n v="34504.1"/>
    <n v="280"/>
    <n v="255"/>
    <n v="280"/>
    <n v="255"/>
    <n v="68"/>
    <n v="96"/>
    <n v="68"/>
    <n v="96"/>
    <m/>
    <m/>
    <n v="0"/>
    <n v="0"/>
    <n v="348"/>
    <n v="351"/>
    <n v="348"/>
    <n v="351"/>
    <n v="2.7"/>
    <n v="2.5"/>
    <n v="756"/>
    <n v="637.5"/>
    <n v="2.5"/>
    <n v="2.4"/>
    <n v="170"/>
    <n v="230.39999999999998"/>
    <m/>
    <m/>
    <n v="0"/>
    <n v="0"/>
    <n v="2.6609195402298851"/>
    <n v="2.4726495726495727"/>
    <n v="926"/>
    <n v="867.90000000000009"/>
    <n v="76.8"/>
    <n v="71.099999999999994"/>
    <n v="21504"/>
    <n v="18130.5"/>
    <n v="65.099999999999994"/>
    <n v="59.2"/>
    <n v="4426.7999999999993"/>
    <n v="5683.2000000000007"/>
    <m/>
    <m/>
    <n v="0"/>
    <n v="0"/>
    <n v="74.513793103448279"/>
    <n v="67.845299145299151"/>
    <n v="25930.800000000003"/>
    <n v="23813.7"/>
    <n v="58"/>
    <n v="44"/>
    <n v="58"/>
    <n v="44"/>
    <n v="3.4"/>
    <n v="3.3"/>
    <n v="197.2"/>
    <n v="145.19999999999999"/>
    <n v="78.8"/>
    <n v="68.5"/>
    <n v="4570.3999999999996"/>
    <n v="3014"/>
    <n v="630"/>
    <n v="632"/>
    <n v="630"/>
    <n v="632"/>
    <n v="1850"/>
    <n v="1725.2"/>
    <n v="52320.5"/>
    <n v="49139.6"/>
    <n v="88"/>
    <n v="141"/>
    <n v="88"/>
    <n v="141"/>
    <n v="229.60000000000002"/>
    <n v="365.4"/>
    <n v="5947.1999999999989"/>
    <n v="9178.2000000000007"/>
    <n v="718"/>
    <n v="773"/>
    <n v="718"/>
    <n v="773"/>
    <n v="2079.6"/>
    <n v="2090.6"/>
    <n v="58267.7"/>
    <n v="58317.8"/>
    <n v="0"/>
    <n v="0"/>
    <n v="0"/>
    <n v="0"/>
    <s v=""/>
    <s v=""/>
    <s v=""/>
    <s v=""/>
    <n v="2276.7999999999997"/>
    <n v="2235.8000000000002"/>
    <n v="62838.1"/>
    <n v="61331.8"/>
  </r>
  <r>
    <x v="13"/>
    <s v="Vernon College "/>
    <m/>
    <n v="229504"/>
    <x v="8"/>
    <n v="265"/>
    <n v="265"/>
    <n v="9"/>
    <n v="12"/>
    <n v="256"/>
    <n v="253"/>
    <m/>
    <m/>
    <n v="256"/>
    <n v="253"/>
    <n v="256"/>
    <n v="253"/>
    <n v="11"/>
    <n v="9"/>
    <n v="11"/>
    <n v="9"/>
    <n v="10"/>
    <n v="11"/>
    <n v="10"/>
    <n v="11"/>
    <m/>
    <m/>
    <n v="0"/>
    <n v="0"/>
    <n v="21"/>
    <n v="20"/>
    <n v="21"/>
    <n v="20"/>
    <n v="3.6"/>
    <n v="4.5999999999999996"/>
    <n v="39.6"/>
    <n v="41.4"/>
    <n v="4.0999999999999996"/>
    <n v="4.5999999999999996"/>
    <n v="41"/>
    <n v="50.599999999999994"/>
    <m/>
    <m/>
    <n v="0"/>
    <n v="0"/>
    <n v="3.8380952380952378"/>
    <n v="4.5999999999999996"/>
    <n v="80.599999999999994"/>
    <n v="92"/>
    <n v="63.6"/>
    <n v="76.2"/>
    <n v="699.6"/>
    <n v="685.80000000000007"/>
    <n v="69.400000000000006"/>
    <n v="67"/>
    <n v="694"/>
    <n v="737"/>
    <m/>
    <m/>
    <n v="0"/>
    <n v="0"/>
    <n v="66.361904761904754"/>
    <n v="71.140000000000015"/>
    <n v="1393.6"/>
    <n v="1422.8000000000002"/>
    <n v="52"/>
    <n v="63"/>
    <n v="52"/>
    <n v="63"/>
    <n v="40"/>
    <n v="37"/>
    <n v="40"/>
    <n v="37"/>
    <m/>
    <m/>
    <n v="0"/>
    <n v="0"/>
    <n v="92"/>
    <n v="100"/>
    <n v="92"/>
    <n v="100"/>
    <n v="4"/>
    <n v="3.9"/>
    <n v="208"/>
    <n v="245.7"/>
    <n v="5.8"/>
    <n v="6.2"/>
    <n v="232"/>
    <n v="229.4"/>
    <m/>
    <m/>
    <n v="0"/>
    <n v="0"/>
    <n v="4.7826086956521738"/>
    <n v="4.7510000000000003"/>
    <n v="440"/>
    <n v="475.1"/>
    <n v="80.400000000000006"/>
    <n v="82.2"/>
    <n v="4180.8"/>
    <n v="5178.6000000000004"/>
    <n v="87.4"/>
    <n v="101.8"/>
    <n v="3496"/>
    <n v="3766.6"/>
    <m/>
    <m/>
    <n v="0"/>
    <n v="0"/>
    <n v="83.443478260869568"/>
    <n v="89.452000000000012"/>
    <n v="7676.8"/>
    <n v="8945.2000000000007"/>
    <n v="113"/>
    <n v="120"/>
    <n v="113"/>
    <n v="120"/>
    <n v="4.6070796460176995"/>
    <n v="4.7258333333333331"/>
    <n v="520.6"/>
    <n v="567.1"/>
    <n v="80.269026548672556"/>
    <n v="86.4"/>
    <n v="9070.4"/>
    <n v="10368"/>
    <n v="47"/>
    <n v="48"/>
    <n v="47"/>
    <n v="48"/>
    <n v="48"/>
    <n v="40"/>
    <n v="48"/>
    <n v="40"/>
    <m/>
    <m/>
    <n v="0"/>
    <n v="0"/>
    <n v="95"/>
    <n v="88"/>
    <n v="95"/>
    <n v="88"/>
    <n v="3"/>
    <n v="3.2"/>
    <n v="141"/>
    <n v="153.60000000000002"/>
    <n v="3.8"/>
    <n v="4.2"/>
    <n v="182.39999999999998"/>
    <n v="168"/>
    <m/>
    <m/>
    <n v="0"/>
    <n v="0"/>
    <n v="3.4042105263157891"/>
    <n v="3.6545454545454548"/>
    <n v="323.39999999999998"/>
    <n v="321.60000000000002"/>
    <n v="62.1"/>
    <n v="63.8"/>
    <n v="2918.7000000000003"/>
    <n v="3062.3999999999996"/>
    <n v="61.5"/>
    <n v="65.900000000000006"/>
    <n v="2952"/>
    <n v="2636"/>
    <m/>
    <m/>
    <n v="0"/>
    <n v="0"/>
    <n v="61.796842105263167"/>
    <n v="64.75454545454545"/>
    <n v="5870.7000000000007"/>
    <n v="5698.4"/>
    <n v="48"/>
    <n v="45"/>
    <n v="48"/>
    <n v="45"/>
    <n v="6.3"/>
    <n v="5.2"/>
    <n v="302.39999999999998"/>
    <n v="234"/>
    <n v="69.2"/>
    <n v="66.2"/>
    <n v="3321.6000000000004"/>
    <n v="2979"/>
    <n v="110"/>
    <n v="120"/>
    <n v="110"/>
    <n v="120"/>
    <n v="388.6"/>
    <n v="440.7"/>
    <n v="7799.1"/>
    <n v="8926.7999999999993"/>
    <n v="98"/>
    <n v="88"/>
    <n v="98"/>
    <n v="88"/>
    <n v="455.4"/>
    <n v="448"/>
    <n v="7142"/>
    <n v="7139.6"/>
    <n v="208"/>
    <n v="208"/>
    <n v="208"/>
    <n v="208"/>
    <n v="844"/>
    <n v="888.7"/>
    <n v="14941.1"/>
    <n v="16066.4"/>
    <n v="0"/>
    <n v="0"/>
    <n v="0"/>
    <n v="0"/>
    <s v=""/>
    <s v=""/>
    <s v=""/>
    <s v=""/>
    <n v="1146.4000000000001"/>
    <n v="1122.7"/>
    <n v="18262.7"/>
    <n v="19045.400000000001"/>
  </r>
  <r>
    <x v="13"/>
    <s v="Victoria College "/>
    <m/>
    <n v="229540"/>
    <x v="8"/>
    <n v="507"/>
    <n v="491"/>
    <n v="55"/>
    <n v="46"/>
    <n v="452"/>
    <n v="445"/>
    <m/>
    <m/>
    <n v="452"/>
    <n v="445"/>
    <n v="452"/>
    <n v="445"/>
    <n v="50"/>
    <n v="34"/>
    <n v="50"/>
    <n v="34"/>
    <n v="25"/>
    <n v="27"/>
    <n v="25"/>
    <n v="27"/>
    <m/>
    <m/>
    <n v="0"/>
    <n v="0"/>
    <n v="75"/>
    <n v="61"/>
    <n v="75"/>
    <n v="61"/>
    <n v="3.6"/>
    <n v="3.5"/>
    <n v="180"/>
    <n v="119"/>
    <n v="4"/>
    <n v="3.5"/>
    <n v="100"/>
    <n v="94.5"/>
    <m/>
    <m/>
    <n v="0"/>
    <n v="0"/>
    <n v="3.7333333333333334"/>
    <n v="3.5"/>
    <n v="280"/>
    <n v="213.5"/>
    <n v="69.8"/>
    <n v="69.599999999999994"/>
    <n v="3490"/>
    <n v="2366.3999999999996"/>
    <n v="70"/>
    <n v="69"/>
    <n v="1750"/>
    <n v="1863"/>
    <m/>
    <m/>
    <n v="0"/>
    <n v="0"/>
    <n v="69.86666666666666"/>
    <n v="69.334426229508196"/>
    <n v="5239.9999999999991"/>
    <n v="4229.3999999999996"/>
    <n v="89"/>
    <n v="84"/>
    <n v="89"/>
    <n v="84"/>
    <n v="99"/>
    <n v="90"/>
    <n v="99"/>
    <n v="90"/>
    <m/>
    <m/>
    <n v="0"/>
    <n v="0"/>
    <n v="188"/>
    <n v="174"/>
    <n v="188"/>
    <n v="174"/>
    <n v="4.9000000000000004"/>
    <n v="4.4000000000000004"/>
    <n v="436.1"/>
    <n v="369.6"/>
    <n v="5.4"/>
    <n v="4.9000000000000004"/>
    <n v="534.6"/>
    <n v="441.00000000000006"/>
    <m/>
    <m/>
    <n v="0"/>
    <n v="0"/>
    <n v="5.1632978723404257"/>
    <n v="4.658620689655173"/>
    <n v="970.7"/>
    <n v="810.60000000000014"/>
    <n v="85.6"/>
    <n v="83"/>
    <n v="7618.4"/>
    <n v="6972"/>
    <n v="88"/>
    <n v="84.1"/>
    <n v="8712"/>
    <n v="7568.9999999999991"/>
    <m/>
    <m/>
    <n v="0"/>
    <n v="0"/>
    <n v="86.863829787234039"/>
    <n v="83.568965517241381"/>
    <n v="16330.4"/>
    <n v="14541"/>
    <n v="263"/>
    <n v="235"/>
    <n v="263"/>
    <n v="235"/>
    <n v="4.7555133079847911"/>
    <n v="4.3578723404255326"/>
    <n v="1250.7"/>
    <n v="1024.1000000000001"/>
    <n v="82.0167300380228"/>
    <n v="79.874042553191501"/>
    <n v="21570.399999999998"/>
    <n v="18770.400000000001"/>
    <n v="44"/>
    <n v="35"/>
    <n v="44"/>
    <n v="35"/>
    <n v="64"/>
    <n v="64"/>
    <n v="64"/>
    <n v="64"/>
    <m/>
    <m/>
    <n v="0"/>
    <n v="0"/>
    <n v="108"/>
    <n v="99"/>
    <n v="108"/>
    <n v="99"/>
    <n v="3.8"/>
    <n v="3.7"/>
    <n v="167.2"/>
    <n v="129.5"/>
    <n v="3.9"/>
    <n v="3.4"/>
    <n v="249.6"/>
    <n v="217.6"/>
    <m/>
    <m/>
    <n v="0"/>
    <n v="0"/>
    <n v="3.8592592592592587"/>
    <n v="3.5060606060606063"/>
    <n v="416.79999999999995"/>
    <n v="347.1"/>
    <n v="69.900000000000006"/>
    <n v="67.5"/>
    <n v="3075.6000000000004"/>
    <n v="2362.5"/>
    <n v="60.7"/>
    <n v="50.9"/>
    <n v="3884.8"/>
    <n v="3257.6"/>
    <m/>
    <m/>
    <n v="0"/>
    <n v="0"/>
    <n v="64.44814814814815"/>
    <n v="56.768686868686871"/>
    <n v="6960.4000000000005"/>
    <n v="5620.1"/>
    <n v="81"/>
    <n v="111"/>
    <n v="81"/>
    <n v="111"/>
    <n v="5.3"/>
    <n v="5.2"/>
    <n v="429.3"/>
    <n v="577.20000000000005"/>
    <n v="58.4"/>
    <n v="58.6"/>
    <n v="4730.3999999999996"/>
    <n v="6504.6"/>
    <n v="183"/>
    <n v="153"/>
    <n v="183"/>
    <n v="153"/>
    <n v="783.3"/>
    <n v="618.1"/>
    <n v="14184"/>
    <n v="11700.9"/>
    <n v="188"/>
    <n v="181"/>
    <n v="188"/>
    <n v="181"/>
    <n v="884.2"/>
    <n v="753.1"/>
    <n v="14346.8"/>
    <n v="12689.6"/>
    <n v="371"/>
    <n v="334"/>
    <n v="371"/>
    <n v="334"/>
    <n v="1667.5"/>
    <n v="1371.2"/>
    <n v="28530.799999999999"/>
    <n v="24390.5"/>
    <n v="0"/>
    <n v="0"/>
    <n v="0"/>
    <n v="0"/>
    <s v=""/>
    <s v=""/>
    <s v=""/>
    <s v=""/>
    <n v="2096.8000000000002"/>
    <n v="1948.4000000000003"/>
    <n v="33261.199999999997"/>
    <n v="30895.1"/>
  </r>
  <r>
    <x v="13"/>
    <s v="Weatherford College "/>
    <m/>
    <n v="229799"/>
    <x v="8"/>
    <n v="792"/>
    <n v="718"/>
    <n v="49"/>
    <n v="32"/>
    <n v="743"/>
    <n v="686"/>
    <m/>
    <m/>
    <n v="743"/>
    <n v="686"/>
    <n v="743"/>
    <n v="686"/>
    <n v="48"/>
    <n v="45"/>
    <n v="48"/>
    <n v="45"/>
    <n v="33"/>
    <n v="23"/>
    <n v="33"/>
    <n v="23"/>
    <m/>
    <m/>
    <n v="0"/>
    <n v="0"/>
    <n v="81"/>
    <n v="68"/>
    <n v="81"/>
    <n v="68"/>
    <n v="3.6"/>
    <n v="3.1"/>
    <n v="172.8"/>
    <n v="139.5"/>
    <n v="3.3"/>
    <n v="3.4"/>
    <n v="108.89999999999999"/>
    <n v="78.2"/>
    <m/>
    <m/>
    <n v="0"/>
    <n v="0"/>
    <n v="3.4777777777777779"/>
    <n v="3.2014705882352938"/>
    <n v="281.7"/>
    <n v="217.7"/>
    <n v="64.099999999999994"/>
    <n v="60.1"/>
    <n v="3076.7999999999997"/>
    <n v="2704.5"/>
    <n v="61"/>
    <n v="54.1"/>
    <n v="2013"/>
    <n v="1244.3"/>
    <m/>
    <m/>
    <n v="0"/>
    <n v="0"/>
    <n v="62.837037037037028"/>
    <n v="58.070588235294117"/>
    <n v="5089.7999999999993"/>
    <n v="3948.8"/>
    <n v="196"/>
    <n v="194"/>
    <n v="196"/>
    <n v="194"/>
    <n v="79"/>
    <n v="79"/>
    <n v="79"/>
    <n v="79"/>
    <m/>
    <m/>
    <n v="0"/>
    <n v="0"/>
    <n v="275"/>
    <n v="273"/>
    <n v="275"/>
    <n v="273"/>
    <n v="3.9"/>
    <n v="4.3"/>
    <n v="764.4"/>
    <n v="834.19999999999993"/>
    <n v="4.4000000000000004"/>
    <n v="4.5"/>
    <n v="347.6"/>
    <n v="355.5"/>
    <m/>
    <m/>
    <n v="0"/>
    <n v="0"/>
    <n v="4.0436363636363639"/>
    <n v="4.3578754578754575"/>
    <n v="1112"/>
    <n v="1189.6999999999998"/>
    <n v="80.5"/>
    <n v="80.099999999999994"/>
    <n v="15778"/>
    <n v="15539.4"/>
    <n v="76.5"/>
    <n v="76.5"/>
    <n v="6043.5"/>
    <n v="6043.5"/>
    <m/>
    <m/>
    <n v="0"/>
    <n v="0"/>
    <n v="79.350909090909084"/>
    <n v="79.058241758241763"/>
    <n v="21821.5"/>
    <n v="21582.9"/>
    <n v="356"/>
    <n v="341"/>
    <n v="356"/>
    <n v="341"/>
    <n v="3.9148876404494382"/>
    <n v="4.127272727272727"/>
    <n v="1393.7"/>
    <n v="1407.3999999999999"/>
    <n v="75.593539325842698"/>
    <n v="74.873020527859239"/>
    <n v="26911.3"/>
    <n v="25531.7"/>
    <n v="97"/>
    <n v="103"/>
    <n v="97"/>
    <n v="103"/>
    <n v="204"/>
    <n v="172"/>
    <n v="204"/>
    <n v="172"/>
    <m/>
    <m/>
    <n v="0"/>
    <n v="0"/>
    <n v="301"/>
    <n v="275"/>
    <n v="301"/>
    <n v="275"/>
    <n v="2.8"/>
    <n v="2.9"/>
    <n v="271.59999999999997"/>
    <n v="298.7"/>
    <n v="3"/>
    <n v="3"/>
    <n v="612"/>
    <n v="516"/>
    <m/>
    <m/>
    <n v="0"/>
    <n v="0"/>
    <n v="2.9355481727574748"/>
    <n v="2.9625454545454546"/>
    <n v="883.59999999999991"/>
    <n v="814.7"/>
    <n v="58"/>
    <n v="56.2"/>
    <n v="5626"/>
    <n v="5788.6"/>
    <n v="47.6"/>
    <n v="46.1"/>
    <n v="9710.4"/>
    <n v="7929.2"/>
    <m/>
    <m/>
    <n v="0"/>
    <n v="0"/>
    <n v="50.951495016611297"/>
    <n v="49.882909090909088"/>
    <n v="15336.4"/>
    <n v="13717.8"/>
    <n v="86"/>
    <n v="70"/>
    <n v="86"/>
    <n v="70"/>
    <n v="4.7"/>
    <n v="4.5"/>
    <n v="404.2"/>
    <n v="315"/>
    <n v="52.5"/>
    <n v="51.7"/>
    <n v="4515"/>
    <n v="3619"/>
    <n v="341"/>
    <n v="342"/>
    <n v="341"/>
    <n v="342"/>
    <n v="1208.8"/>
    <n v="1272.3999999999999"/>
    <n v="24480.799999999999"/>
    <n v="24032.5"/>
    <n v="316"/>
    <n v="274"/>
    <n v="316"/>
    <n v="274"/>
    <n v="1068.5"/>
    <n v="949.7"/>
    <n v="17766.900000000001"/>
    <n v="15217"/>
    <n v="657"/>
    <n v="616"/>
    <n v="657"/>
    <n v="616"/>
    <n v="2277.3000000000002"/>
    <n v="2222.1"/>
    <n v="42247.7"/>
    <n v="39249.5"/>
    <n v="0"/>
    <n v="0"/>
    <n v="0"/>
    <n v="0"/>
    <s v=""/>
    <s v=""/>
    <s v=""/>
    <s v=""/>
    <n v="2681.5"/>
    <n v="2537.1"/>
    <n v="46762.7"/>
    <n v="42868.5"/>
  </r>
  <r>
    <x v="13"/>
    <s v="Wharton County Junior College "/>
    <m/>
    <n v="229841"/>
    <x v="8"/>
    <n v="773"/>
    <n v="731"/>
    <n v="2"/>
    <n v="2"/>
    <n v="771"/>
    <n v="729"/>
    <m/>
    <m/>
    <n v="771"/>
    <n v="729"/>
    <n v="771"/>
    <n v="729"/>
    <n v="77"/>
    <n v="74"/>
    <n v="77"/>
    <n v="74"/>
    <n v="25"/>
    <n v="25"/>
    <n v="25"/>
    <n v="25"/>
    <m/>
    <m/>
    <n v="0"/>
    <n v="0"/>
    <n v="102"/>
    <n v="99"/>
    <n v="102"/>
    <n v="99"/>
    <n v="4.3"/>
    <n v="4"/>
    <n v="331.09999999999997"/>
    <n v="296"/>
    <n v="3.7"/>
    <n v="3.8"/>
    <n v="92.5"/>
    <n v="95"/>
    <m/>
    <m/>
    <n v="0"/>
    <n v="0"/>
    <n v="4.1529411764705877"/>
    <n v="3.9494949494949494"/>
    <n v="423.59999999999997"/>
    <n v="391"/>
    <n v="65.5"/>
    <n v="70.2"/>
    <n v="5043.5"/>
    <n v="5194.8"/>
    <n v="47.3"/>
    <n v="61.6"/>
    <n v="1182.5"/>
    <n v="1540"/>
    <m/>
    <m/>
    <n v="0"/>
    <n v="0"/>
    <n v="61.03921568627451"/>
    <n v="68.028282828282826"/>
    <n v="6226"/>
    <n v="6734.8"/>
    <n v="309"/>
    <n v="274"/>
    <n v="309"/>
    <n v="274"/>
    <n v="91"/>
    <n v="111"/>
    <n v="91"/>
    <n v="111"/>
    <m/>
    <m/>
    <n v="0"/>
    <n v="0"/>
    <n v="400"/>
    <n v="385"/>
    <n v="400"/>
    <n v="385"/>
    <n v="4.8"/>
    <n v="4.3"/>
    <n v="1483.2"/>
    <n v="1178.2"/>
    <n v="5.3"/>
    <n v="4.7"/>
    <n v="482.3"/>
    <n v="521.70000000000005"/>
    <m/>
    <m/>
    <n v="0"/>
    <n v="0"/>
    <n v="4.9137500000000003"/>
    <n v="4.4153246753246753"/>
    <n v="1965.5"/>
    <n v="1699.9"/>
    <n v="78.599999999999994"/>
    <n v="77.7"/>
    <n v="24287.399999999998"/>
    <n v="21289.8"/>
    <n v="76.400000000000006"/>
    <n v="77.099999999999994"/>
    <n v="6952.4000000000005"/>
    <n v="8558.0999999999985"/>
    <m/>
    <m/>
    <n v="0"/>
    <n v="0"/>
    <n v="78.099499999999992"/>
    <n v="77.527012987012981"/>
    <n v="31239.799999999996"/>
    <n v="29847.899999999998"/>
    <n v="502"/>
    <n v="484"/>
    <n v="502"/>
    <n v="484"/>
    <n v="4.7591633466135459"/>
    <n v="4.3200413223140499"/>
    <n v="2389.1"/>
    <n v="2090.9"/>
    <n v="74.633067729083663"/>
    <n v="75.584090909090904"/>
    <n v="37465.799999999996"/>
    <n v="36582.699999999997"/>
    <n v="67"/>
    <n v="61"/>
    <n v="67"/>
    <n v="61"/>
    <n v="134"/>
    <n v="106"/>
    <n v="134"/>
    <n v="106"/>
    <m/>
    <m/>
    <n v="0"/>
    <n v="0"/>
    <n v="201"/>
    <n v="167"/>
    <n v="201"/>
    <n v="167"/>
    <n v="3.5"/>
    <n v="3.5"/>
    <n v="234.5"/>
    <n v="213.5"/>
    <n v="3.8"/>
    <n v="3.3"/>
    <n v="509.2"/>
    <n v="349.79999999999995"/>
    <m/>
    <m/>
    <n v="0"/>
    <n v="0"/>
    <n v="3.7"/>
    <n v="3.3730538922155686"/>
    <n v="743.7"/>
    <n v="563.29999999999995"/>
    <n v="61.8"/>
    <n v="62.4"/>
    <n v="4140.5999999999995"/>
    <n v="3806.4"/>
    <n v="52.3"/>
    <n v="54.2"/>
    <n v="7008.2"/>
    <n v="5745.2000000000007"/>
    <m/>
    <m/>
    <n v="0"/>
    <n v="0"/>
    <n v="55.466666666666661"/>
    <n v="57.195209580838323"/>
    <n v="11148.8"/>
    <n v="9551.6"/>
    <n v="68"/>
    <n v="78"/>
    <n v="68"/>
    <n v="78"/>
    <n v="6.6"/>
    <n v="4.4000000000000004"/>
    <n v="448.79999999999995"/>
    <n v="343.20000000000005"/>
    <n v="57.6"/>
    <n v="42"/>
    <n v="3916.8"/>
    <n v="3276"/>
    <n v="453"/>
    <n v="409"/>
    <n v="453"/>
    <n v="409"/>
    <n v="2048.8000000000002"/>
    <n v="1687.7"/>
    <n v="33471.5"/>
    <n v="30291"/>
    <n v="250"/>
    <n v="242"/>
    <n v="250"/>
    <n v="242"/>
    <n v="1084"/>
    <n v="966.5"/>
    <n v="15143.1"/>
    <n v="15843.3"/>
    <n v="703"/>
    <n v="651"/>
    <n v="703"/>
    <n v="651"/>
    <n v="3132.8"/>
    <n v="2654.2"/>
    <n v="48614.6"/>
    <n v="46134.3"/>
    <n v="0"/>
    <n v="0"/>
    <n v="0"/>
    <n v="0"/>
    <s v=""/>
    <s v=""/>
    <s v=""/>
    <s v=""/>
    <n v="3581.6000000000004"/>
    <n v="2997.3999999999996"/>
    <n v="52531.399999999994"/>
    <n v="49410.299999999996"/>
  </r>
  <r>
    <x v="13"/>
    <s v="Clarendon College "/>
    <m/>
    <n v="223922"/>
    <x v="9"/>
    <n v="120"/>
    <n v="126"/>
    <n v="0"/>
    <n v="1"/>
    <n v="120"/>
    <n v="125"/>
    <m/>
    <m/>
    <n v="120"/>
    <n v="125"/>
    <n v="120"/>
    <n v="125"/>
    <n v="18"/>
    <n v="18"/>
    <n v="18"/>
    <n v="18"/>
    <n v="1"/>
    <n v="5"/>
    <n v="1"/>
    <n v="5"/>
    <m/>
    <m/>
    <n v="0"/>
    <n v="0"/>
    <n v="19"/>
    <n v="23"/>
    <n v="19"/>
    <n v="23"/>
    <n v="2.8"/>
    <n v="2.7"/>
    <n v="50.4"/>
    <n v="48.6"/>
    <n v="0"/>
    <n v="3.3"/>
    <n v="0"/>
    <n v="16.5"/>
    <m/>
    <m/>
    <n v="0"/>
    <n v="0"/>
    <n v="2.6526315789473682"/>
    <n v="2.8304347826086955"/>
    <n v="50.4"/>
    <n v="65.099999999999994"/>
    <n v="70.099999999999994"/>
    <n v="58.2"/>
    <n v="1261.8"/>
    <n v="1047.6000000000001"/>
    <n v="8"/>
    <n v="48.6"/>
    <n v="8"/>
    <n v="243"/>
    <m/>
    <m/>
    <n v="0"/>
    <n v="0"/>
    <n v="66.831578947368413"/>
    <n v="56.113043478260877"/>
    <n v="1269.8"/>
    <n v="1290.6000000000001"/>
    <n v="48"/>
    <n v="42"/>
    <n v="48"/>
    <n v="42"/>
    <n v="11"/>
    <n v="14"/>
    <n v="11"/>
    <n v="14"/>
    <m/>
    <m/>
    <n v="0"/>
    <n v="0"/>
    <n v="59"/>
    <n v="56"/>
    <n v="59"/>
    <n v="56"/>
    <n v="3"/>
    <n v="2.7"/>
    <n v="144"/>
    <n v="113.4"/>
    <n v="5.5"/>
    <n v="4.2"/>
    <n v="60.5"/>
    <n v="58.800000000000004"/>
    <m/>
    <m/>
    <n v="0"/>
    <n v="0"/>
    <n v="3.4661016949152543"/>
    <n v="3.0750000000000002"/>
    <n v="204.5"/>
    <n v="172.20000000000002"/>
    <n v="74.599999999999994"/>
    <n v="70.5"/>
    <n v="3580.7999999999997"/>
    <n v="2961"/>
    <n v="68.5"/>
    <n v="62.9"/>
    <n v="753.5"/>
    <n v="880.6"/>
    <m/>
    <m/>
    <n v="0"/>
    <n v="0"/>
    <n v="73.462711864406771"/>
    <n v="68.599999999999994"/>
    <n v="4334.2999999999993"/>
    <n v="3841.5999999999995"/>
    <n v="78"/>
    <n v="79"/>
    <n v="78"/>
    <n v="79"/>
    <n v="3.2679487179487179"/>
    <n v="3.0037974683544304"/>
    <n v="254.9"/>
    <n v="237.3"/>
    <n v="71.847435897435886"/>
    <n v="64.964556962025313"/>
    <n v="5604.0999999999995"/>
    <n v="5132.2"/>
    <n v="19"/>
    <n v="11"/>
    <n v="19"/>
    <n v="11"/>
    <n v="9"/>
    <n v="8"/>
    <n v="9"/>
    <n v="8"/>
    <m/>
    <m/>
    <n v="0"/>
    <n v="0"/>
    <n v="28"/>
    <n v="19"/>
    <n v="28"/>
    <n v="19"/>
    <n v="2.4"/>
    <n v="3.7"/>
    <n v="45.6"/>
    <n v="40.700000000000003"/>
    <n v="3.7"/>
    <n v="2.6"/>
    <n v="33.300000000000004"/>
    <n v="20.8"/>
    <m/>
    <m/>
    <n v="0"/>
    <n v="0"/>
    <n v="2.8178571428571431"/>
    <n v="3.236842105263158"/>
    <n v="78.900000000000006"/>
    <n v="61.5"/>
    <n v="58.6"/>
    <n v="77.400000000000006"/>
    <n v="1113.4000000000001"/>
    <n v="851.40000000000009"/>
    <n v="63.7"/>
    <n v="49.6"/>
    <n v="573.30000000000007"/>
    <n v="396.8"/>
    <m/>
    <m/>
    <n v="0"/>
    <n v="0"/>
    <n v="60.239285714285721"/>
    <n v="65.694736842105272"/>
    <n v="1686.7000000000003"/>
    <n v="1248.2000000000003"/>
    <n v="14"/>
    <n v="27"/>
    <n v="14"/>
    <n v="27"/>
    <n v="4.9000000000000004"/>
    <n v="3.5"/>
    <n v="68.600000000000009"/>
    <n v="94.5"/>
    <n v="84.6"/>
    <n v="54.7"/>
    <n v="1184.3999999999999"/>
    <n v="1476.9"/>
    <n v="85"/>
    <n v="71"/>
    <n v="85"/>
    <n v="71"/>
    <n v="240"/>
    <n v="202.7"/>
    <n v="5956"/>
    <n v="4860"/>
    <n v="21"/>
    <n v="27"/>
    <n v="21"/>
    <n v="27"/>
    <n v="93.800000000000011"/>
    <n v="96.100000000000009"/>
    <n v="1334.8000000000002"/>
    <n v="1520.3999999999999"/>
    <n v="106"/>
    <n v="98"/>
    <n v="106"/>
    <n v="98"/>
    <n v="333.8"/>
    <n v="298.8"/>
    <n v="7290.8"/>
    <n v="6380.4"/>
    <n v="0"/>
    <n v="0"/>
    <n v="0"/>
    <n v="0"/>
    <s v=""/>
    <s v=""/>
    <s v=""/>
    <s v=""/>
    <n v="402.40000000000003"/>
    <n v="393.3"/>
    <n v="8475.1999999999989"/>
    <n v="7857.2999999999993"/>
  </r>
  <r>
    <x v="13"/>
    <s v="Frank Phillips College "/>
    <m/>
    <n v="224891"/>
    <x v="9"/>
    <n v="81"/>
    <n v="92"/>
    <n v="1"/>
    <n v="0"/>
    <n v="80"/>
    <n v="92"/>
    <m/>
    <m/>
    <n v="80"/>
    <n v="92"/>
    <n v="80"/>
    <n v="92"/>
    <n v="18"/>
    <n v="22"/>
    <n v="18"/>
    <n v="22"/>
    <n v="5"/>
    <n v="21"/>
    <n v="5"/>
    <n v="21"/>
    <m/>
    <m/>
    <n v="0"/>
    <n v="0"/>
    <n v="23"/>
    <n v="43"/>
    <n v="23"/>
    <n v="43"/>
    <n v="2.6"/>
    <n v="2.4"/>
    <n v="46.800000000000004"/>
    <n v="52.8"/>
    <n v="1.8"/>
    <n v="1.8"/>
    <n v="9"/>
    <n v="37.800000000000004"/>
    <m/>
    <m/>
    <n v="0"/>
    <n v="0"/>
    <n v="2.4260869565217393"/>
    <n v="2.1069767441860465"/>
    <n v="55.800000000000004"/>
    <n v="90.6"/>
    <n v="55.3"/>
    <n v="52"/>
    <n v="995.4"/>
    <n v="1144"/>
    <n v="46.6"/>
    <n v="13.6"/>
    <n v="233"/>
    <n v="285.59999999999997"/>
    <m/>
    <m/>
    <n v="0"/>
    <n v="0"/>
    <n v="53.408695652173918"/>
    <n v="33.246511627906976"/>
    <n v="1228.4000000000001"/>
    <n v="1429.6"/>
    <n v="27"/>
    <n v="20"/>
    <n v="27"/>
    <n v="20"/>
    <n v="5"/>
    <n v="5"/>
    <n v="5"/>
    <n v="5"/>
    <m/>
    <m/>
    <n v="0"/>
    <n v="0"/>
    <n v="32"/>
    <n v="25"/>
    <n v="32"/>
    <n v="25"/>
    <n v="3"/>
    <n v="2.4"/>
    <n v="81"/>
    <n v="48"/>
    <n v="5"/>
    <n v="4.2"/>
    <n v="25"/>
    <n v="21"/>
    <m/>
    <m/>
    <n v="0"/>
    <n v="0"/>
    <n v="3.3125"/>
    <n v="2.76"/>
    <n v="106"/>
    <n v="69"/>
    <n v="71.599999999999994"/>
    <n v="63.6"/>
    <n v="1933.1999999999998"/>
    <n v="1272"/>
    <n v="66.599999999999994"/>
    <n v="66.2"/>
    <n v="333"/>
    <n v="331"/>
    <m/>
    <m/>
    <n v="0"/>
    <n v="0"/>
    <n v="70.818749999999994"/>
    <n v="64.12"/>
    <n v="2266.1999999999998"/>
    <n v="1603"/>
    <n v="55"/>
    <n v="68"/>
    <n v="55"/>
    <n v="68"/>
    <n v="2.9418181818181819"/>
    <n v="2.3470588235294119"/>
    <n v="161.80000000000001"/>
    <n v="159.6"/>
    <n v="63.538181818181819"/>
    <n v="44.597058823529409"/>
    <n v="3494.6"/>
    <n v="3032.6"/>
    <n v="9"/>
    <n v="10"/>
    <n v="9"/>
    <n v="10"/>
    <n v="8"/>
    <n v="7"/>
    <n v="8"/>
    <n v="7"/>
    <m/>
    <m/>
    <n v="0"/>
    <n v="0"/>
    <n v="17"/>
    <n v="17"/>
    <n v="17"/>
    <n v="17"/>
    <n v="1.8"/>
    <n v="1.8"/>
    <n v="16.2"/>
    <n v="18"/>
    <n v="2.8"/>
    <n v="4.2"/>
    <n v="22.4"/>
    <n v="29.400000000000002"/>
    <m/>
    <m/>
    <n v="0"/>
    <n v="0"/>
    <n v="2.2705882352941171"/>
    <n v="2.7882352941176474"/>
    <n v="38.599999999999994"/>
    <n v="47.400000000000006"/>
    <n v="45.8"/>
    <n v="39"/>
    <n v="412.2"/>
    <n v="390"/>
    <n v="48.4"/>
    <n v="55.6"/>
    <n v="387.2"/>
    <n v="389.2"/>
    <m/>
    <m/>
    <n v="0"/>
    <n v="0"/>
    <n v="47.023529411764706"/>
    <n v="45.835294117647059"/>
    <n v="799.4"/>
    <n v="779.2"/>
    <n v="8"/>
    <n v="7"/>
    <n v="8"/>
    <n v="7"/>
    <n v="3.9"/>
    <n v="3.5"/>
    <n v="31.2"/>
    <n v="24.5"/>
    <n v="64.5"/>
    <n v="43.1"/>
    <n v="516"/>
    <n v="301.7"/>
    <n v="54"/>
    <n v="52"/>
    <n v="54"/>
    <n v="52"/>
    <n v="144"/>
    <n v="118.8"/>
    <n v="3340.7999999999997"/>
    <n v="2806"/>
    <n v="18"/>
    <n v="33"/>
    <n v="18"/>
    <n v="33"/>
    <n v="56.4"/>
    <n v="88.2"/>
    <n v="953.2"/>
    <n v="1005.8"/>
    <n v="72"/>
    <n v="85"/>
    <n v="72"/>
    <n v="85"/>
    <n v="200.4"/>
    <n v="207"/>
    <n v="4294"/>
    <n v="3811.8"/>
    <n v="0"/>
    <n v="0"/>
    <n v="0"/>
    <n v="0"/>
    <s v=""/>
    <s v=""/>
    <s v=""/>
    <s v=""/>
    <n v="231.6"/>
    <n v="231.5"/>
    <n v="4810"/>
    <n v="4113.5"/>
  </r>
  <r>
    <x v="13"/>
    <s v="Galveston College "/>
    <m/>
    <n v="224961"/>
    <x v="9"/>
    <n v="235"/>
    <n v="284"/>
    <n v="0"/>
    <n v="8"/>
    <n v="235"/>
    <n v="276"/>
    <m/>
    <m/>
    <n v="235"/>
    <n v="276"/>
    <n v="235"/>
    <n v="276"/>
    <n v="9"/>
    <n v="21"/>
    <n v="9"/>
    <n v="21"/>
    <n v="8"/>
    <n v="19"/>
    <n v="8"/>
    <n v="19"/>
    <m/>
    <m/>
    <n v="0"/>
    <n v="0"/>
    <n v="17"/>
    <n v="40"/>
    <n v="17"/>
    <n v="40"/>
    <n v="4.3"/>
    <n v="3.9"/>
    <n v="38.699999999999996"/>
    <n v="81.899999999999991"/>
    <n v="3.3"/>
    <n v="4.5999999999999996"/>
    <n v="26.4"/>
    <n v="87.399999999999991"/>
    <m/>
    <m/>
    <n v="0"/>
    <n v="0"/>
    <n v="3.8294117647058821"/>
    <n v="4.2324999999999999"/>
    <n v="65.099999999999994"/>
    <n v="169.3"/>
    <n v="68.400000000000006"/>
    <n v="71.900000000000006"/>
    <n v="615.6"/>
    <n v="1509.9"/>
    <n v="64.599999999999994"/>
    <n v="65.5"/>
    <n v="516.79999999999995"/>
    <n v="1244.5"/>
    <m/>
    <m/>
    <n v="0"/>
    <n v="0"/>
    <n v="66.611764705882365"/>
    <n v="68.86"/>
    <n v="1132.4000000000001"/>
    <n v="2754.4"/>
    <n v="44"/>
    <n v="40"/>
    <n v="44"/>
    <n v="40"/>
    <n v="38"/>
    <n v="38"/>
    <n v="38"/>
    <n v="38"/>
    <m/>
    <m/>
    <n v="0"/>
    <n v="0"/>
    <n v="82"/>
    <n v="78"/>
    <n v="82"/>
    <n v="78"/>
    <n v="4.9000000000000004"/>
    <n v="4"/>
    <n v="215.60000000000002"/>
    <n v="160"/>
    <n v="4.8"/>
    <n v="4.5999999999999996"/>
    <n v="182.4"/>
    <n v="174.79999999999998"/>
    <m/>
    <m/>
    <n v="0"/>
    <n v="0"/>
    <n v="4.8536585365853657"/>
    <n v="4.2923076923076922"/>
    <n v="398"/>
    <n v="334.8"/>
    <n v="79.7"/>
    <n v="78.8"/>
    <n v="3506.8"/>
    <n v="3152"/>
    <n v="94.1"/>
    <n v="86.9"/>
    <n v="3575.7999999999997"/>
    <n v="3302.2000000000003"/>
    <m/>
    <m/>
    <n v="0"/>
    <n v="0"/>
    <n v="86.373170731707319"/>
    <n v="82.746153846153859"/>
    <n v="7082.6"/>
    <n v="6454.2000000000007"/>
    <n v="99"/>
    <n v="118"/>
    <n v="99"/>
    <n v="118"/>
    <n v="4.677777777777778"/>
    <n v="4.272033898305085"/>
    <n v="463.1"/>
    <n v="504.1"/>
    <n v="82.979797979797979"/>
    <n v="78.038983050847463"/>
    <n v="8215"/>
    <n v="9208.6"/>
    <n v="34"/>
    <n v="45"/>
    <n v="34"/>
    <n v="45"/>
    <n v="65"/>
    <n v="75"/>
    <n v="65"/>
    <n v="75"/>
    <m/>
    <m/>
    <n v="0"/>
    <n v="0"/>
    <n v="99"/>
    <n v="120"/>
    <n v="99"/>
    <n v="120"/>
    <n v="3.1"/>
    <n v="2.9"/>
    <n v="105.4"/>
    <n v="130.5"/>
    <n v="2.7"/>
    <n v="3.1"/>
    <n v="175.5"/>
    <n v="232.5"/>
    <m/>
    <m/>
    <n v="0"/>
    <n v="0"/>
    <n v="2.8373737373737371"/>
    <n v="3.0249999999999999"/>
    <n v="280.89999999999998"/>
    <n v="363"/>
    <n v="55.3"/>
    <n v="58.4"/>
    <n v="1880.1999999999998"/>
    <n v="2628"/>
    <n v="49.4"/>
    <n v="50.8"/>
    <n v="3211"/>
    <n v="3810"/>
    <m/>
    <m/>
    <n v="0"/>
    <n v="0"/>
    <n v="51.426262626262627"/>
    <n v="53.65"/>
    <n v="5091.2"/>
    <n v="6438"/>
    <n v="37"/>
    <n v="38"/>
    <n v="37"/>
    <n v="38"/>
    <n v="5.3"/>
    <n v="4.2"/>
    <n v="196.1"/>
    <n v="159.6"/>
    <n v="63.6"/>
    <n v="66.400000000000006"/>
    <n v="2353.2000000000003"/>
    <n v="2523.2000000000003"/>
    <n v="87"/>
    <n v="106"/>
    <n v="87"/>
    <n v="106"/>
    <n v="359.70000000000005"/>
    <n v="372.4"/>
    <n v="6002.6"/>
    <n v="7289.9"/>
    <n v="111"/>
    <n v="132"/>
    <n v="111"/>
    <n v="132"/>
    <n v="384.3"/>
    <n v="494.7"/>
    <n v="7303.5999999999995"/>
    <n v="8356.7000000000007"/>
    <n v="198"/>
    <n v="238"/>
    <n v="198"/>
    <n v="238"/>
    <n v="744"/>
    <n v="867.09999999999991"/>
    <n v="13306.2"/>
    <n v="15646.6"/>
    <n v="0"/>
    <n v="0"/>
    <n v="0"/>
    <n v="0"/>
    <s v=""/>
    <s v=""/>
    <s v=""/>
    <s v=""/>
    <n v="940.1"/>
    <n v="1026.7"/>
    <n v="15659.400000000001"/>
    <n v="18169.8"/>
  </r>
  <r>
    <x v="13"/>
    <s v="Lamar State College-Orange"/>
    <m/>
    <n v="226107"/>
    <x v="9"/>
    <n v="176"/>
    <n v="220"/>
    <n v="4"/>
    <n v="1"/>
    <n v="172"/>
    <n v="219"/>
    <m/>
    <m/>
    <n v="172"/>
    <n v="219"/>
    <n v="172"/>
    <n v="219"/>
    <n v="13"/>
    <n v="24"/>
    <n v="13"/>
    <n v="24"/>
    <n v="3"/>
    <n v="1"/>
    <n v="3"/>
    <n v="1"/>
    <m/>
    <m/>
    <n v="0"/>
    <n v="0"/>
    <n v="16"/>
    <n v="25"/>
    <n v="16"/>
    <n v="25"/>
    <n v="3.7"/>
    <n v="3.4"/>
    <n v="48.1"/>
    <n v="81.599999999999994"/>
    <n v="4.7"/>
    <n v="6.5"/>
    <n v="14.100000000000001"/>
    <n v="6.5"/>
    <m/>
    <m/>
    <n v="0"/>
    <n v="0"/>
    <n v="3.8875000000000002"/>
    <n v="3.5239999999999996"/>
    <n v="62.2"/>
    <n v="88.1"/>
    <n v="72.3"/>
    <n v="72.7"/>
    <n v="939.9"/>
    <n v="1744.8000000000002"/>
    <n v="106.7"/>
    <n v="136"/>
    <n v="320.10000000000002"/>
    <n v="136"/>
    <m/>
    <m/>
    <n v="0"/>
    <n v="0"/>
    <n v="78.75"/>
    <n v="75.232000000000014"/>
    <n v="1260"/>
    <n v="1880.8000000000004"/>
    <n v="41"/>
    <n v="67"/>
    <n v="41"/>
    <n v="67"/>
    <n v="17"/>
    <n v="17"/>
    <n v="17"/>
    <n v="17"/>
    <m/>
    <m/>
    <n v="0"/>
    <n v="0"/>
    <n v="58"/>
    <n v="84"/>
    <n v="58"/>
    <n v="84"/>
    <n v="5"/>
    <n v="4.4000000000000004"/>
    <n v="205"/>
    <n v="294.8"/>
    <n v="4.9000000000000004"/>
    <n v="5"/>
    <n v="83.300000000000011"/>
    <n v="85"/>
    <m/>
    <m/>
    <n v="0"/>
    <n v="0"/>
    <n v="4.9706896551724142"/>
    <n v="4.5214285714285714"/>
    <n v="288.3"/>
    <n v="379.8"/>
    <n v="90.1"/>
    <n v="85"/>
    <n v="3694.1"/>
    <n v="5695"/>
    <n v="84.9"/>
    <n v="85.9"/>
    <n v="1443.3000000000002"/>
    <n v="1460.3000000000002"/>
    <m/>
    <m/>
    <n v="0"/>
    <n v="0"/>
    <n v="88.575862068965506"/>
    <n v="85.182142857142864"/>
    <n v="5137.3999999999996"/>
    <n v="7155.3"/>
    <n v="74"/>
    <n v="109"/>
    <n v="74"/>
    <n v="109"/>
    <n v="4.7364864864864868"/>
    <n v="4.2926605504587156"/>
    <n v="350.5"/>
    <n v="467.9"/>
    <n v="86.451351351351349"/>
    <n v="82.9"/>
    <n v="6397.4"/>
    <n v="9036.1"/>
    <n v="35"/>
    <n v="40"/>
    <n v="35"/>
    <n v="40"/>
    <n v="34"/>
    <n v="36"/>
    <n v="34"/>
    <n v="36"/>
    <m/>
    <m/>
    <n v="0"/>
    <n v="0"/>
    <n v="69"/>
    <n v="76"/>
    <n v="69"/>
    <n v="76"/>
    <n v="3.6"/>
    <n v="3.8"/>
    <n v="126"/>
    <n v="152"/>
    <n v="3.8"/>
    <n v="3"/>
    <n v="129.19999999999999"/>
    <n v="108"/>
    <m/>
    <m/>
    <n v="0"/>
    <n v="0"/>
    <n v="3.698550724637681"/>
    <n v="3.4210526315789473"/>
    <n v="255.2"/>
    <n v="260"/>
    <n v="75.099999999999994"/>
    <n v="75.2"/>
    <n v="2628.5"/>
    <n v="3008"/>
    <n v="60.6"/>
    <n v="54.3"/>
    <n v="2060.4"/>
    <n v="1954.8"/>
    <m/>
    <m/>
    <n v="0"/>
    <n v="0"/>
    <n v="67.955072463768104"/>
    <n v="65.3"/>
    <n v="4688.8999999999996"/>
    <n v="4962.8"/>
    <n v="29"/>
    <n v="34"/>
    <n v="29"/>
    <n v="34"/>
    <n v="5.3"/>
    <n v="5.0999999999999996"/>
    <n v="153.69999999999999"/>
    <n v="173.39999999999998"/>
    <n v="65.400000000000006"/>
    <n v="66.2"/>
    <n v="1896.6000000000001"/>
    <n v="2250.8000000000002"/>
    <n v="89"/>
    <n v="131"/>
    <n v="89"/>
    <n v="131"/>
    <n v="379.1"/>
    <n v="528.4"/>
    <n v="7262.5"/>
    <n v="10447.799999999999"/>
    <n v="54"/>
    <n v="54"/>
    <n v="54"/>
    <n v="54"/>
    <n v="226.6"/>
    <n v="199.5"/>
    <n v="3823.8"/>
    <n v="3551.1000000000004"/>
    <n v="143"/>
    <n v="185"/>
    <n v="143"/>
    <n v="185"/>
    <n v="605.70000000000005"/>
    <n v="727.9"/>
    <n v="11086.3"/>
    <n v="13998.9"/>
    <n v="0"/>
    <n v="0"/>
    <n v="0"/>
    <n v="0"/>
    <s v=""/>
    <s v=""/>
    <s v=""/>
    <s v=""/>
    <n v="759.40000000000009"/>
    <n v="901.3"/>
    <n v="12982.9"/>
    <n v="16249.7"/>
  </r>
  <r>
    <x v="13"/>
    <s v="Northeast Lakeview College (ACCD)"/>
    <m/>
    <n v="488730"/>
    <x v="9"/>
    <n v="124"/>
    <n v="141"/>
    <n v="4"/>
    <n v="0"/>
    <n v="120"/>
    <n v="141"/>
    <m/>
    <m/>
    <n v="120"/>
    <n v="141"/>
    <n v="120"/>
    <n v="141"/>
    <n v="3"/>
    <n v="5"/>
    <n v="3"/>
    <n v="5"/>
    <n v="5"/>
    <n v="5"/>
    <n v="5"/>
    <n v="5"/>
    <m/>
    <m/>
    <n v="0"/>
    <n v="0"/>
    <n v="8"/>
    <n v="10"/>
    <n v="8"/>
    <n v="10"/>
    <n v="3.7"/>
    <n v="3.5"/>
    <n v="11.100000000000001"/>
    <n v="17.5"/>
    <n v="3.1"/>
    <n v="2.8"/>
    <n v="15.5"/>
    <n v="14"/>
    <m/>
    <m/>
    <n v="0"/>
    <n v="0"/>
    <n v="3.3250000000000002"/>
    <n v="3.15"/>
    <n v="26.6"/>
    <n v="31.5"/>
    <n v="32.299999999999997"/>
    <n v="32.799999999999997"/>
    <n v="96.899999999999991"/>
    <n v="164"/>
    <n v="22"/>
    <n v="26.4"/>
    <n v="110"/>
    <n v="132"/>
    <m/>
    <m/>
    <n v="0"/>
    <n v="0"/>
    <n v="25.862499999999997"/>
    <n v="29.6"/>
    <n v="206.89999999999998"/>
    <n v="296"/>
    <n v="18"/>
    <n v="17"/>
    <n v="18"/>
    <n v="17"/>
    <n v="23"/>
    <n v="30"/>
    <n v="23"/>
    <n v="30"/>
    <m/>
    <m/>
    <n v="0"/>
    <n v="0"/>
    <n v="41"/>
    <n v="47"/>
    <n v="41"/>
    <n v="47"/>
    <n v="3.5"/>
    <n v="3.2"/>
    <n v="63"/>
    <n v="54.400000000000006"/>
    <n v="4.5999999999999996"/>
    <n v="3.8"/>
    <n v="105.8"/>
    <n v="114"/>
    <m/>
    <m/>
    <n v="0"/>
    <n v="0"/>
    <n v="4.1170731707317074"/>
    <n v="3.5829787234042554"/>
    <n v="168.8"/>
    <n v="168.4"/>
    <n v="39.4"/>
    <n v="46.9"/>
    <n v="709.19999999999993"/>
    <n v="797.3"/>
    <n v="38.6"/>
    <n v="38.700000000000003"/>
    <n v="887.80000000000007"/>
    <n v="1161"/>
    <m/>
    <m/>
    <n v="0"/>
    <n v="0"/>
    <n v="38.951219512195124"/>
    <n v="41.665957446808513"/>
    <n v="1597"/>
    <n v="1958.3000000000002"/>
    <n v="49"/>
    <n v="57"/>
    <n v="49"/>
    <n v="57"/>
    <n v="3.9877551020408166"/>
    <n v="3.5070175438596491"/>
    <n v="195.4"/>
    <n v="199.9"/>
    <n v="36.814285714285717"/>
    <n v="39.549122807017547"/>
    <n v="1803.9"/>
    <n v="2254.3000000000002"/>
    <n v="7"/>
    <n v="7"/>
    <n v="7"/>
    <n v="7"/>
    <n v="54"/>
    <n v="59"/>
    <n v="54"/>
    <n v="59"/>
    <m/>
    <m/>
    <n v="0"/>
    <n v="0"/>
    <n v="61"/>
    <n v="66"/>
    <n v="61"/>
    <n v="66"/>
    <n v="3.4"/>
    <n v="3.1"/>
    <n v="23.8"/>
    <n v="21.7"/>
    <n v="3"/>
    <n v="2.8"/>
    <n v="162"/>
    <n v="165.2"/>
    <m/>
    <m/>
    <n v="0"/>
    <n v="0"/>
    <n v="3.0459016393442626"/>
    <n v="2.8318181818181816"/>
    <n v="185.8"/>
    <n v="186.89999999999998"/>
    <n v="36.700000000000003"/>
    <n v="39.700000000000003"/>
    <n v="256.90000000000003"/>
    <n v="277.90000000000003"/>
    <n v="28.2"/>
    <n v="26.3"/>
    <n v="1522.8"/>
    <n v="1551.7"/>
    <m/>
    <m/>
    <n v="0"/>
    <n v="0"/>
    <n v="29.175409836065576"/>
    <n v="27.721212121212123"/>
    <n v="1779.7"/>
    <n v="1829.6000000000001"/>
    <n v="10"/>
    <n v="18"/>
    <n v="10"/>
    <n v="18"/>
    <n v="2.9"/>
    <n v="2.4"/>
    <n v="29"/>
    <n v="43.199999999999996"/>
    <n v="18.8"/>
    <n v="23.7"/>
    <n v="188"/>
    <n v="426.59999999999997"/>
    <n v="28"/>
    <n v="29"/>
    <n v="28"/>
    <n v="29"/>
    <n v="97.899999999999991"/>
    <n v="93.600000000000009"/>
    <n v="1063"/>
    <n v="1239.2"/>
    <n v="82"/>
    <n v="94"/>
    <n v="82"/>
    <n v="94"/>
    <n v="283.3"/>
    <n v="293.2"/>
    <n v="2520.6"/>
    <n v="2844.7"/>
    <n v="110"/>
    <n v="123"/>
    <n v="110"/>
    <n v="123"/>
    <n v="381.2"/>
    <n v="386.8"/>
    <n v="3583.6"/>
    <n v="4083.8999999999996"/>
    <n v="0"/>
    <n v="0"/>
    <n v="0"/>
    <n v="0"/>
    <s v=""/>
    <s v=""/>
    <s v=""/>
    <s v=""/>
    <n v="410.20000000000005"/>
    <n v="429.99999999999994"/>
    <n v="3771.6000000000004"/>
    <n v="4510.5000000000009"/>
  </r>
  <r>
    <x v="13"/>
    <s v="Panola College"/>
    <m/>
    <n v="227386"/>
    <x v="9"/>
    <n v="309"/>
    <n v="397"/>
    <n v="9"/>
    <n v="11"/>
    <n v="300"/>
    <n v="386"/>
    <m/>
    <m/>
    <n v="300"/>
    <n v="386"/>
    <n v="300"/>
    <n v="386"/>
    <n v="34"/>
    <n v="49"/>
    <n v="34"/>
    <n v="49"/>
    <n v="15"/>
    <n v="10"/>
    <n v="15"/>
    <n v="10"/>
    <m/>
    <m/>
    <n v="0"/>
    <n v="0"/>
    <n v="49"/>
    <n v="59"/>
    <n v="49"/>
    <n v="59"/>
    <n v="2.9"/>
    <n v="3.3"/>
    <n v="98.6"/>
    <n v="161.69999999999999"/>
    <n v="3.6"/>
    <n v="2.1"/>
    <n v="54"/>
    <n v="21"/>
    <m/>
    <m/>
    <n v="0"/>
    <n v="0"/>
    <n v="3.1142857142857143"/>
    <n v="3.0966101694915253"/>
    <n v="152.6"/>
    <n v="182.7"/>
    <n v="67.3"/>
    <n v="69.900000000000006"/>
    <n v="2288.1999999999998"/>
    <n v="3425.1000000000004"/>
    <n v="64.7"/>
    <n v="48.1"/>
    <n v="970.5"/>
    <n v="481"/>
    <m/>
    <m/>
    <n v="0"/>
    <n v="0"/>
    <n v="66.504081632653055"/>
    <n v="66.205084745762719"/>
    <n v="3258.7"/>
    <n v="3906.1000000000004"/>
    <n v="68"/>
    <n v="90"/>
    <n v="68"/>
    <n v="90"/>
    <n v="16"/>
    <n v="25"/>
    <n v="16"/>
    <n v="25"/>
    <m/>
    <m/>
    <n v="0"/>
    <n v="0"/>
    <n v="84"/>
    <n v="115"/>
    <n v="84"/>
    <n v="115"/>
    <n v="3.4"/>
    <n v="3.8"/>
    <n v="231.2"/>
    <n v="342"/>
    <n v="5"/>
    <n v="4.5"/>
    <n v="80"/>
    <n v="112.5"/>
    <m/>
    <m/>
    <n v="0"/>
    <n v="0"/>
    <n v="3.7047619047619045"/>
    <n v="3.9521739130434783"/>
    <n v="311.2"/>
    <n v="454.5"/>
    <n v="83.2"/>
    <n v="86.7"/>
    <n v="5657.6"/>
    <n v="7803"/>
    <n v="84.1"/>
    <n v="84.8"/>
    <n v="1345.6"/>
    <n v="2120"/>
    <m/>
    <m/>
    <n v="0"/>
    <n v="0"/>
    <n v="83.371428571428581"/>
    <n v="86.286956521739128"/>
    <n v="7003.2000000000007"/>
    <n v="9923"/>
    <n v="133"/>
    <n v="174"/>
    <n v="133"/>
    <n v="174"/>
    <n v="3.4872180451127814"/>
    <n v="3.6620689655172418"/>
    <n v="463.79999999999995"/>
    <n v="637.20000000000005"/>
    <n v="77.157142857142873"/>
    <n v="79.477586206896561"/>
    <n v="10261.900000000001"/>
    <n v="13829.100000000002"/>
    <n v="70"/>
    <n v="79"/>
    <n v="70"/>
    <n v="79"/>
    <n v="48"/>
    <n v="73"/>
    <n v="48"/>
    <n v="73"/>
    <m/>
    <m/>
    <n v="0"/>
    <n v="0"/>
    <n v="118"/>
    <n v="152"/>
    <n v="118"/>
    <n v="152"/>
    <n v="2.8"/>
    <n v="3.1"/>
    <n v="196"/>
    <n v="244.9"/>
    <n v="3.7"/>
    <n v="3.5"/>
    <n v="177.60000000000002"/>
    <n v="255.5"/>
    <m/>
    <m/>
    <n v="0"/>
    <n v="0"/>
    <n v="3.1661016949152545"/>
    <n v="3.2921052631578944"/>
    <n v="373.6"/>
    <n v="500.4"/>
    <n v="63.8"/>
    <n v="66.900000000000006"/>
    <n v="4466"/>
    <n v="5285.1"/>
    <n v="56.6"/>
    <n v="54.6"/>
    <n v="2716.8"/>
    <n v="3985.8"/>
    <m/>
    <m/>
    <n v="0"/>
    <n v="0"/>
    <n v="60.871186440677967"/>
    <n v="60.99276315789475"/>
    <n v="7182.8"/>
    <n v="9270.9000000000015"/>
    <n v="49"/>
    <n v="60"/>
    <n v="49"/>
    <n v="60"/>
    <n v="4.8"/>
    <n v="4"/>
    <n v="235.2"/>
    <n v="240"/>
    <n v="56.9"/>
    <n v="48.3"/>
    <n v="2788.1"/>
    <n v="2898"/>
    <n v="172"/>
    <n v="218"/>
    <n v="172"/>
    <n v="218"/>
    <n v="525.79999999999995"/>
    <n v="748.6"/>
    <n v="12411.8"/>
    <n v="16513.2"/>
    <n v="79"/>
    <n v="108"/>
    <n v="79"/>
    <n v="108"/>
    <n v="311.60000000000002"/>
    <n v="389"/>
    <n v="5032.8999999999996"/>
    <n v="6586.8"/>
    <n v="251"/>
    <n v="326"/>
    <n v="251"/>
    <n v="326"/>
    <n v="837.4"/>
    <n v="1137.5999999999999"/>
    <n v="17444.699999999997"/>
    <n v="23100"/>
    <n v="0"/>
    <n v="0"/>
    <n v="0"/>
    <n v="0"/>
    <s v=""/>
    <s v=""/>
    <s v=""/>
    <s v=""/>
    <n v="1072.5999999999999"/>
    <n v="1377.6"/>
    <n v="20232.8"/>
    <n v="25998.000000000004"/>
  </r>
  <r>
    <x v="13"/>
    <s v="Ranger College "/>
    <m/>
    <n v="227687"/>
    <x v="9"/>
    <n v="165"/>
    <n v="181"/>
    <n v="5"/>
    <n v="9"/>
    <n v="160"/>
    <n v="172"/>
    <m/>
    <m/>
    <n v="160"/>
    <n v="172"/>
    <n v="160"/>
    <n v="172"/>
    <n v="16"/>
    <n v="13"/>
    <n v="16"/>
    <n v="13"/>
    <n v="8"/>
    <n v="8"/>
    <n v="8"/>
    <n v="8"/>
    <m/>
    <m/>
    <n v="0"/>
    <n v="0"/>
    <n v="24"/>
    <n v="21"/>
    <n v="24"/>
    <n v="21"/>
    <n v="1.8"/>
    <n v="2.6"/>
    <n v="28.8"/>
    <n v="33.800000000000004"/>
    <n v="0.6"/>
    <n v="2.6"/>
    <n v="4.8"/>
    <n v="20.8"/>
    <m/>
    <m/>
    <n v="0"/>
    <n v="0"/>
    <n v="1.4000000000000001"/>
    <n v="2.6000000000000005"/>
    <n v="33.6"/>
    <n v="54.600000000000009"/>
    <n v="52.4"/>
    <n v="65.099999999999994"/>
    <n v="838.4"/>
    <n v="846.3"/>
    <n v="13.4"/>
    <n v="56.6"/>
    <n v="107.2"/>
    <n v="452.8"/>
    <m/>
    <m/>
    <n v="0"/>
    <n v="0"/>
    <n v="39.4"/>
    <n v="61.861904761904761"/>
    <n v="945.59999999999991"/>
    <n v="1299.0999999999999"/>
    <n v="70"/>
    <n v="63"/>
    <n v="70"/>
    <n v="63"/>
    <n v="6"/>
    <n v="16"/>
    <n v="6"/>
    <n v="16"/>
    <m/>
    <m/>
    <n v="0"/>
    <n v="0"/>
    <n v="76"/>
    <n v="79"/>
    <n v="76"/>
    <n v="79"/>
    <n v="2.4"/>
    <n v="2.5"/>
    <n v="168"/>
    <n v="157.5"/>
    <n v="2.2000000000000002"/>
    <n v="3.8"/>
    <n v="13.200000000000001"/>
    <n v="60.8"/>
    <m/>
    <m/>
    <n v="0"/>
    <n v="0"/>
    <n v="2.3842105263157891"/>
    <n v="2.7632911392405064"/>
    <n v="181.19999999999996"/>
    <n v="218.3"/>
    <n v="73.2"/>
    <n v="70.900000000000006"/>
    <n v="5124"/>
    <n v="4466.7000000000007"/>
    <n v="72.8"/>
    <n v="59.8"/>
    <n v="436.79999999999995"/>
    <n v="956.8"/>
    <m/>
    <m/>
    <n v="0"/>
    <n v="0"/>
    <n v="73.168421052631587"/>
    <n v="68.651898734177223"/>
    <n v="5560.8"/>
    <n v="5423.5000000000009"/>
    <n v="100"/>
    <n v="100"/>
    <n v="100"/>
    <n v="100"/>
    <n v="2.1479999999999997"/>
    <n v="2.7290000000000005"/>
    <n v="214.79999999999995"/>
    <n v="272.90000000000003"/>
    <n v="65.063999999999993"/>
    <n v="67.225999999999999"/>
    <n v="6506.4"/>
    <n v="6722.6"/>
    <n v="39"/>
    <n v="36"/>
    <n v="39"/>
    <n v="36"/>
    <n v="17"/>
    <n v="16"/>
    <n v="17"/>
    <n v="16"/>
    <m/>
    <m/>
    <n v="0"/>
    <n v="0"/>
    <n v="56"/>
    <n v="52"/>
    <n v="56"/>
    <n v="52"/>
    <n v="2.5"/>
    <n v="2.2999999999999998"/>
    <n v="97.5"/>
    <n v="82.8"/>
    <n v="2.8"/>
    <n v="2.6"/>
    <n v="47.599999999999994"/>
    <n v="41.6"/>
    <m/>
    <m/>
    <n v="0"/>
    <n v="0"/>
    <n v="2.5910714285714285"/>
    <n v="2.3923076923076922"/>
    <n v="145.1"/>
    <n v="124.39999999999999"/>
    <n v="55.3"/>
    <n v="56.5"/>
    <n v="2156.6999999999998"/>
    <n v="2034"/>
    <n v="57"/>
    <n v="44.1"/>
    <n v="969"/>
    <n v="705.6"/>
    <m/>
    <m/>
    <n v="0"/>
    <n v="0"/>
    <n v="55.816071428571426"/>
    <n v="52.684615384615384"/>
    <n v="3125.7"/>
    <n v="2739.6"/>
    <n v="4"/>
    <n v="20"/>
    <n v="4"/>
    <n v="20"/>
    <n v="2.5"/>
    <n v="1.6"/>
    <n v="10"/>
    <n v="32"/>
    <n v="34"/>
    <n v="19.899999999999999"/>
    <n v="136"/>
    <n v="398"/>
    <n v="125"/>
    <n v="112"/>
    <n v="125"/>
    <n v="112"/>
    <n v="294.3"/>
    <n v="274.10000000000002"/>
    <n v="8119.0999999999995"/>
    <n v="7347.0000000000009"/>
    <n v="31"/>
    <n v="40"/>
    <n v="31"/>
    <n v="40"/>
    <n v="65.599999999999994"/>
    <n v="123.19999999999999"/>
    <n v="1513"/>
    <n v="2115.1999999999998"/>
    <n v="156"/>
    <n v="152"/>
    <n v="156"/>
    <n v="152"/>
    <n v="359.9"/>
    <n v="397.3"/>
    <n v="9632.0999999999985"/>
    <n v="9462.2000000000007"/>
    <n v="0"/>
    <n v="0"/>
    <n v="0"/>
    <n v="0"/>
    <s v=""/>
    <s v=""/>
    <s v=""/>
    <s v=""/>
    <n v="369.9"/>
    <n v="429.3"/>
    <n v="9768.0999999999985"/>
    <n v="9860.2000000000007"/>
  </r>
  <r>
    <x v="13"/>
    <s v="Southwest Collegiate Institute for the Deaf (HCJCD)"/>
    <m/>
    <n v="382911"/>
    <x v="9"/>
    <n v="16"/>
    <n v="14"/>
    <n v="0"/>
    <n v="0"/>
    <n v="16"/>
    <n v="14"/>
    <m/>
    <m/>
    <n v="16"/>
    <n v="14"/>
    <n v="16"/>
    <n v="14"/>
    <n v="0"/>
    <n v="0"/>
    <n v="0"/>
    <n v="0"/>
    <n v="0"/>
    <n v="0"/>
    <n v="0"/>
    <n v="0"/>
    <m/>
    <m/>
    <n v="0"/>
    <n v="0"/>
    <n v="0"/>
    <n v="0"/>
    <n v="0"/>
    <n v="0"/>
    <n v="0"/>
    <n v="0"/>
    <n v="0"/>
    <n v="0"/>
    <n v="0"/>
    <n v="0"/>
    <n v="0"/>
    <n v="0"/>
    <m/>
    <m/>
    <n v="0"/>
    <n v="0"/>
    <n v="0"/>
    <n v="0"/>
    <n v="0"/>
    <n v="0"/>
    <n v="0"/>
    <n v="0"/>
    <n v="0"/>
    <n v="0"/>
    <n v="0"/>
    <n v="0"/>
    <n v="0"/>
    <n v="0"/>
    <m/>
    <m/>
    <n v="0"/>
    <n v="0"/>
    <n v="0"/>
    <n v="0"/>
    <n v="0"/>
    <n v="0"/>
    <n v="6"/>
    <n v="2"/>
    <n v="6"/>
    <n v="2"/>
    <n v="1"/>
    <n v="4"/>
    <n v="1"/>
    <n v="4"/>
    <m/>
    <m/>
    <n v="0"/>
    <n v="0"/>
    <n v="7"/>
    <n v="6"/>
    <n v="7"/>
    <n v="6"/>
    <n v="3"/>
    <n v="3"/>
    <n v="18"/>
    <n v="6"/>
    <n v="3"/>
    <n v="3.9"/>
    <n v="3"/>
    <n v="15.6"/>
    <m/>
    <m/>
    <n v="0"/>
    <n v="0"/>
    <n v="3"/>
    <n v="3.6"/>
    <n v="21"/>
    <n v="21.6"/>
    <n v="68.2"/>
    <n v="51.5"/>
    <n v="409.20000000000005"/>
    <n v="103"/>
    <n v="70"/>
    <n v="72.3"/>
    <n v="70"/>
    <n v="289.2"/>
    <m/>
    <m/>
    <n v="0"/>
    <n v="0"/>
    <n v="68.45714285714287"/>
    <n v="65.36666666666666"/>
    <n v="479.2000000000001"/>
    <n v="392.19999999999993"/>
    <n v="7"/>
    <n v="6"/>
    <n v="7"/>
    <n v="6"/>
    <n v="3"/>
    <n v="3.6"/>
    <n v="21"/>
    <n v="21.6"/>
    <n v="68.45714285714287"/>
    <n v="65.36666666666666"/>
    <n v="479.2000000000001"/>
    <n v="392.19999999999993"/>
    <n v="3"/>
    <n v="2"/>
    <n v="3"/>
    <n v="2"/>
    <n v="4"/>
    <n v="2"/>
    <n v="4"/>
    <n v="2"/>
    <m/>
    <m/>
    <n v="0"/>
    <n v="0"/>
    <n v="7"/>
    <n v="4"/>
    <n v="7"/>
    <n v="4"/>
    <n v="3.3"/>
    <n v="5.5"/>
    <n v="9.8999999999999986"/>
    <n v="11"/>
    <n v="3.3"/>
    <n v="2.8"/>
    <n v="13.2"/>
    <n v="5.6"/>
    <m/>
    <m/>
    <n v="0"/>
    <n v="0"/>
    <n v="3.3"/>
    <n v="4.1500000000000004"/>
    <n v="23.099999999999998"/>
    <n v="16.600000000000001"/>
    <n v="77"/>
    <n v="45.5"/>
    <n v="231"/>
    <n v="91"/>
    <n v="35.5"/>
    <n v="30"/>
    <n v="142"/>
    <n v="60"/>
    <m/>
    <m/>
    <n v="0"/>
    <n v="0"/>
    <n v="53.285714285714285"/>
    <n v="37.75"/>
    <n v="373"/>
    <n v="151"/>
    <n v="2"/>
    <n v="4"/>
    <n v="2"/>
    <n v="4"/>
    <n v="5.5"/>
    <n v="3.8"/>
    <n v="11"/>
    <n v="15.2"/>
    <n v="40.5"/>
    <n v="48.8"/>
    <n v="81"/>
    <n v="195.2"/>
    <n v="9"/>
    <n v="4"/>
    <n v="9"/>
    <n v="4"/>
    <n v="27.9"/>
    <n v="17"/>
    <n v="640.20000000000005"/>
    <n v="194"/>
    <n v="5"/>
    <n v="6"/>
    <n v="5"/>
    <n v="6"/>
    <n v="16.2"/>
    <n v="21.2"/>
    <n v="212"/>
    <n v="349.2"/>
    <n v="14"/>
    <n v="10"/>
    <n v="14"/>
    <n v="10"/>
    <n v="44.099999999999994"/>
    <n v="38.200000000000003"/>
    <n v="852.2"/>
    <n v="543.20000000000005"/>
    <n v="0"/>
    <n v="0"/>
    <n v="0"/>
    <n v="0"/>
    <s v=""/>
    <s v=""/>
    <s v=""/>
    <s v=""/>
    <n v="55.099999999999994"/>
    <n v="53.400000000000006"/>
    <n v="933.2"/>
    <n v="738.39999999999986"/>
  </r>
  <r>
    <x v="13"/>
    <s v="Texas State Technical College-Marshall"/>
    <m/>
    <n v="408394"/>
    <x v="9"/>
    <n v="119"/>
    <n v="114"/>
    <n v="2"/>
    <n v="3"/>
    <n v="117"/>
    <n v="111"/>
    <m/>
    <m/>
    <n v="117"/>
    <n v="111"/>
    <n v="117"/>
    <n v="111"/>
    <n v="7"/>
    <n v="6"/>
    <n v="7"/>
    <n v="6"/>
    <n v="0"/>
    <n v="3"/>
    <n v="0"/>
    <n v="3"/>
    <m/>
    <m/>
    <n v="0"/>
    <n v="0"/>
    <n v="7"/>
    <n v="9"/>
    <n v="7"/>
    <n v="9"/>
    <n v="3"/>
    <n v="2.2999999999999998"/>
    <n v="21"/>
    <n v="13.799999999999999"/>
    <n v="0"/>
    <n v="3.3"/>
    <n v="0"/>
    <n v="9.8999999999999986"/>
    <m/>
    <m/>
    <n v="0"/>
    <n v="0"/>
    <n v="3"/>
    <n v="2.6333333333333329"/>
    <n v="21"/>
    <n v="23.699999999999996"/>
    <n v="61.4"/>
    <n v="59.3"/>
    <n v="429.8"/>
    <n v="355.79999999999995"/>
    <n v="0"/>
    <n v="70.7"/>
    <n v="0"/>
    <n v="212.10000000000002"/>
    <m/>
    <m/>
    <n v="0"/>
    <n v="0"/>
    <n v="61.4"/>
    <n v="63.099999999999994"/>
    <n v="429.8"/>
    <n v="567.9"/>
    <n v="44"/>
    <n v="36"/>
    <n v="44"/>
    <n v="36"/>
    <n v="2"/>
    <n v="8"/>
    <n v="2"/>
    <n v="8"/>
    <m/>
    <m/>
    <n v="0"/>
    <n v="0"/>
    <n v="46"/>
    <n v="44"/>
    <n v="46"/>
    <n v="44"/>
    <n v="2.7"/>
    <n v="2.9"/>
    <n v="118.80000000000001"/>
    <n v="104.39999999999999"/>
    <n v="4.5"/>
    <n v="3.4"/>
    <n v="9"/>
    <n v="27.2"/>
    <m/>
    <m/>
    <n v="0"/>
    <n v="0"/>
    <n v="2.7782608695652176"/>
    <n v="2.9909090909090907"/>
    <n v="127.80000000000001"/>
    <n v="131.6"/>
    <n v="74.400000000000006"/>
    <n v="73"/>
    <n v="3273.6000000000004"/>
    <n v="2628"/>
    <n v="90"/>
    <n v="76.400000000000006"/>
    <n v="180"/>
    <n v="611.20000000000005"/>
    <m/>
    <m/>
    <n v="0"/>
    <n v="0"/>
    <n v="75.078260869565227"/>
    <n v="73.61818181818181"/>
    <n v="3453.6000000000004"/>
    <n v="3239.2"/>
    <n v="53"/>
    <n v="53"/>
    <n v="53"/>
    <n v="53"/>
    <n v="2.807547169811321"/>
    <n v="2.9301886792452825"/>
    <n v="148.80000000000001"/>
    <n v="155.29999999999998"/>
    <n v="73.271698113207563"/>
    <n v="71.832075471698118"/>
    <n v="3883.400000000001"/>
    <n v="3807.1000000000004"/>
    <n v="38"/>
    <n v="36"/>
    <n v="38"/>
    <n v="36"/>
    <n v="16"/>
    <n v="13"/>
    <n v="16"/>
    <n v="13"/>
    <m/>
    <m/>
    <n v="0"/>
    <n v="0"/>
    <n v="54"/>
    <n v="49"/>
    <n v="54"/>
    <n v="49"/>
    <n v="2.6"/>
    <n v="2"/>
    <n v="98.8"/>
    <n v="72"/>
    <n v="2.1"/>
    <n v="2.1"/>
    <n v="33.6"/>
    <n v="27.3"/>
    <m/>
    <m/>
    <n v="0"/>
    <n v="0"/>
    <n v="2.4518518518518522"/>
    <n v="2.0265306122448981"/>
    <n v="132.4"/>
    <n v="99.300000000000011"/>
    <n v="60.9"/>
    <n v="56"/>
    <n v="2314.1999999999998"/>
    <n v="2016"/>
    <n v="55.1"/>
    <n v="46.5"/>
    <n v="881.6"/>
    <n v="604.5"/>
    <m/>
    <m/>
    <n v="0"/>
    <n v="0"/>
    <n v="59.181481481481477"/>
    <n v="53.479591836734691"/>
    <n v="3195.7999999999997"/>
    <n v="2620.5"/>
    <n v="10"/>
    <n v="9"/>
    <n v="10"/>
    <n v="9"/>
    <n v="3.8"/>
    <n v="2.2000000000000002"/>
    <n v="38"/>
    <n v="19.8"/>
    <n v="66.400000000000006"/>
    <n v="52.4"/>
    <n v="664"/>
    <n v="471.59999999999997"/>
    <n v="89"/>
    <n v="78"/>
    <n v="89"/>
    <n v="78"/>
    <n v="238.60000000000002"/>
    <n v="190.2"/>
    <n v="6017.6"/>
    <n v="4999.8"/>
    <n v="18"/>
    <n v="24"/>
    <n v="18"/>
    <n v="24"/>
    <n v="42.6"/>
    <n v="64.399999999999991"/>
    <n v="1061.5999999999999"/>
    <n v="1427.8000000000002"/>
    <n v="107"/>
    <n v="102"/>
    <n v="107"/>
    <n v="102"/>
    <n v="281.20000000000005"/>
    <n v="254.59999999999997"/>
    <n v="7079.2000000000007"/>
    <n v="6427.6"/>
    <n v="0"/>
    <n v="0"/>
    <n v="0"/>
    <n v="0"/>
    <s v=""/>
    <s v=""/>
    <s v=""/>
    <s v=""/>
    <n v="319.20000000000005"/>
    <n v="274.39999999999998"/>
    <n v="7743.2000000000007"/>
    <n v="6899.2000000000007"/>
  </r>
  <r>
    <x v="13"/>
    <s v="Texas State Technical College-West Texas"/>
    <m/>
    <n v="229328"/>
    <x v="9"/>
    <n v="232"/>
    <n v="218"/>
    <n v="3"/>
    <n v="7"/>
    <n v="229"/>
    <n v="211"/>
    <m/>
    <m/>
    <n v="229"/>
    <n v="211"/>
    <n v="229"/>
    <n v="211"/>
    <n v="1"/>
    <n v="4"/>
    <n v="1"/>
    <n v="4"/>
    <n v="1"/>
    <n v="7"/>
    <n v="1"/>
    <n v="7"/>
    <m/>
    <m/>
    <n v="0"/>
    <n v="0"/>
    <n v="2"/>
    <n v="11"/>
    <n v="2"/>
    <n v="11"/>
    <n v="2.5"/>
    <n v="2"/>
    <n v="2.5"/>
    <n v="8"/>
    <n v="1"/>
    <n v="1.9"/>
    <n v="1"/>
    <n v="13.299999999999999"/>
    <m/>
    <m/>
    <n v="0"/>
    <n v="0"/>
    <n v="1.75"/>
    <n v="1.9363636363636361"/>
    <n v="3.5"/>
    <n v="21.299999999999997"/>
    <n v="67"/>
    <n v="60.8"/>
    <n v="67"/>
    <n v="243.2"/>
    <n v="42"/>
    <n v="49.8"/>
    <n v="42"/>
    <n v="348.59999999999997"/>
    <m/>
    <m/>
    <n v="0"/>
    <n v="0"/>
    <n v="54.5"/>
    <n v="53.8"/>
    <n v="109"/>
    <n v="591.79999999999995"/>
    <n v="13"/>
    <n v="19"/>
    <n v="13"/>
    <n v="19"/>
    <n v="41"/>
    <n v="19"/>
    <n v="41"/>
    <n v="19"/>
    <m/>
    <m/>
    <n v="0"/>
    <n v="0"/>
    <n v="54"/>
    <n v="38"/>
    <n v="54"/>
    <n v="38"/>
    <n v="2.2000000000000002"/>
    <n v="2.2999999999999998"/>
    <n v="28.6"/>
    <n v="43.699999999999996"/>
    <n v="3.5"/>
    <n v="2.7"/>
    <n v="143.5"/>
    <n v="51.300000000000004"/>
    <m/>
    <m/>
    <n v="0"/>
    <n v="0"/>
    <n v="3.1870370370370371"/>
    <n v="2.5"/>
    <n v="172.1"/>
    <n v="95"/>
    <n v="68.8"/>
    <n v="63.9"/>
    <n v="894.4"/>
    <n v="1214.0999999999999"/>
    <n v="69.400000000000006"/>
    <n v="67.3"/>
    <n v="2845.4"/>
    <n v="1278.7"/>
    <m/>
    <m/>
    <n v="0"/>
    <n v="0"/>
    <n v="69.25555555555556"/>
    <n v="65.600000000000009"/>
    <n v="3739.8"/>
    <n v="2492.8000000000002"/>
    <n v="56"/>
    <n v="49"/>
    <n v="56"/>
    <n v="49"/>
    <n v="3.1357142857142857"/>
    <n v="2.3734693877551019"/>
    <n v="175.6"/>
    <n v="116.3"/>
    <n v="68.728571428571428"/>
    <n v="62.951020408163274"/>
    <n v="3848.8"/>
    <n v="3084.6000000000004"/>
    <n v="42"/>
    <n v="71"/>
    <n v="42"/>
    <n v="71"/>
    <n v="100"/>
    <n v="65"/>
    <n v="100"/>
    <n v="65"/>
    <m/>
    <m/>
    <n v="0"/>
    <n v="0"/>
    <n v="142"/>
    <n v="136"/>
    <n v="142"/>
    <n v="136"/>
    <n v="2.2000000000000002"/>
    <n v="1.7"/>
    <n v="92.4"/>
    <n v="120.7"/>
    <n v="2.2999999999999998"/>
    <n v="2.6"/>
    <n v="229.99999999999997"/>
    <n v="169"/>
    <m/>
    <m/>
    <n v="0"/>
    <n v="0"/>
    <n v="2.2704225352112672"/>
    <n v="2.1301470588235292"/>
    <n v="322.39999999999998"/>
    <n v="289.7"/>
    <n v="50.7"/>
    <n v="47.9"/>
    <n v="2129.4"/>
    <n v="3400.9"/>
    <n v="44.6"/>
    <n v="55"/>
    <n v="4460"/>
    <n v="3575"/>
    <m/>
    <m/>
    <n v="0"/>
    <n v="0"/>
    <n v="46.404225352112675"/>
    <n v="51.293382352941173"/>
    <n v="6589.4"/>
    <n v="6975.9"/>
    <n v="31"/>
    <n v="26"/>
    <n v="31"/>
    <n v="26"/>
    <n v="3.4"/>
    <n v="2.5"/>
    <n v="105.39999999999999"/>
    <n v="65"/>
    <n v="48.6"/>
    <n v="48.1"/>
    <n v="1506.6000000000001"/>
    <n v="1250.6000000000001"/>
    <n v="56"/>
    <n v="94"/>
    <n v="56"/>
    <n v="94"/>
    <n v="123.5"/>
    <n v="172.4"/>
    <n v="3090.8"/>
    <n v="4858.2"/>
    <n v="142"/>
    <n v="91"/>
    <n v="142"/>
    <n v="91"/>
    <n v="374.5"/>
    <n v="233.60000000000002"/>
    <n v="7347.4"/>
    <n v="5202.3"/>
    <n v="198"/>
    <n v="185"/>
    <n v="198"/>
    <n v="185"/>
    <n v="498"/>
    <n v="406"/>
    <n v="10438.200000000001"/>
    <n v="10060.5"/>
    <n v="0"/>
    <n v="0"/>
    <n v="0"/>
    <n v="0"/>
    <s v=""/>
    <s v=""/>
    <s v=""/>
    <s v=""/>
    <n v="603.4"/>
    <n v="471"/>
    <n v="11944.800000000001"/>
    <n v="11311.1"/>
  </r>
  <r>
    <x v="13"/>
    <s v="Western Texas College "/>
    <m/>
    <n v="229832"/>
    <x v="9"/>
    <n v="205"/>
    <n v="198"/>
    <n v="0"/>
    <n v="2"/>
    <n v="205"/>
    <n v="196"/>
    <m/>
    <m/>
    <n v="205"/>
    <n v="196"/>
    <n v="205"/>
    <n v="196"/>
    <n v="38"/>
    <n v="27"/>
    <n v="38"/>
    <n v="27"/>
    <n v="13"/>
    <n v="21"/>
    <n v="13"/>
    <n v="21"/>
    <m/>
    <m/>
    <n v="0"/>
    <n v="0"/>
    <n v="51"/>
    <n v="48"/>
    <n v="51"/>
    <n v="48"/>
    <n v="2.1"/>
    <n v="2.4"/>
    <n v="79.8"/>
    <n v="64.8"/>
    <n v="2.9"/>
    <n v="3"/>
    <n v="37.699999999999996"/>
    <n v="63"/>
    <m/>
    <m/>
    <n v="0"/>
    <n v="0"/>
    <n v="2.3039215686274508"/>
    <n v="2.6625000000000001"/>
    <n v="117.49999999999999"/>
    <n v="127.80000000000001"/>
    <n v="53.6"/>
    <n v="57.1"/>
    <n v="2036.8"/>
    <n v="1541.7"/>
    <n v="19.2"/>
    <n v="7"/>
    <n v="249.6"/>
    <n v="147"/>
    <m/>
    <m/>
    <n v="0"/>
    <n v="0"/>
    <n v="44.831372549019612"/>
    <n v="35.181249999999999"/>
    <n v="2286.4"/>
    <n v="1688.6999999999998"/>
    <n v="57"/>
    <n v="64"/>
    <n v="57"/>
    <n v="64"/>
    <n v="29"/>
    <n v="10"/>
    <n v="29"/>
    <n v="10"/>
    <m/>
    <m/>
    <n v="0"/>
    <n v="0"/>
    <n v="86"/>
    <n v="74"/>
    <n v="86"/>
    <n v="74"/>
    <n v="2.5"/>
    <n v="2.8"/>
    <n v="142.5"/>
    <n v="179.2"/>
    <n v="4"/>
    <n v="5.2"/>
    <n v="116"/>
    <n v="52"/>
    <m/>
    <m/>
    <n v="0"/>
    <n v="0"/>
    <n v="3.0058139534883721"/>
    <n v="3.1243243243243244"/>
    <n v="258.5"/>
    <n v="231.20000000000002"/>
    <n v="67.5"/>
    <n v="71.400000000000006"/>
    <n v="3847.5"/>
    <n v="4569.6000000000004"/>
    <n v="63"/>
    <n v="59.2"/>
    <n v="1827"/>
    <n v="592"/>
    <m/>
    <m/>
    <n v="0"/>
    <n v="0"/>
    <n v="65.982558139534888"/>
    <n v="69.75135135135136"/>
    <n v="5674.5"/>
    <n v="5161.6000000000004"/>
    <n v="137"/>
    <n v="122"/>
    <n v="137"/>
    <n v="122"/>
    <n v="2.7445255474452557"/>
    <n v="2.942622950819672"/>
    <n v="376"/>
    <n v="359"/>
    <n v="58.108759124087591"/>
    <n v="56.15"/>
    <n v="7960.9"/>
    <n v="6850.3"/>
    <n v="19"/>
    <n v="26"/>
    <n v="19"/>
    <n v="26"/>
    <n v="14"/>
    <n v="10"/>
    <n v="14"/>
    <n v="10"/>
    <m/>
    <m/>
    <n v="0"/>
    <n v="0"/>
    <n v="33"/>
    <n v="36"/>
    <n v="33"/>
    <n v="36"/>
    <n v="2.2999999999999998"/>
    <n v="1.9"/>
    <n v="43.699999999999996"/>
    <n v="49.4"/>
    <n v="3.1"/>
    <n v="2.9"/>
    <n v="43.4"/>
    <n v="29"/>
    <m/>
    <m/>
    <n v="0"/>
    <n v="0"/>
    <n v="2.6393939393939392"/>
    <n v="2.177777777777778"/>
    <n v="87.1"/>
    <n v="78.400000000000006"/>
    <n v="47.8"/>
    <n v="43"/>
    <n v="908.19999999999993"/>
    <n v="1118"/>
    <n v="42.2"/>
    <n v="40.6"/>
    <n v="590.80000000000007"/>
    <n v="406"/>
    <m/>
    <m/>
    <n v="0"/>
    <n v="0"/>
    <n v="45.424242424242422"/>
    <n v="42.333333333333336"/>
    <n v="1499"/>
    <n v="1524"/>
    <n v="35"/>
    <n v="38"/>
    <n v="35"/>
    <n v="38"/>
    <n v="2.9"/>
    <n v="2.8"/>
    <n v="101.5"/>
    <n v="106.39999999999999"/>
    <n v="29.9"/>
    <n v="29.1"/>
    <n v="1046.5"/>
    <n v="1105.8"/>
    <n v="114"/>
    <n v="117"/>
    <n v="114"/>
    <n v="117"/>
    <n v="266"/>
    <n v="293.39999999999998"/>
    <n v="6792.5"/>
    <n v="7229.3"/>
    <n v="56"/>
    <n v="41"/>
    <n v="56"/>
    <n v="41"/>
    <n v="197.1"/>
    <n v="144"/>
    <n v="2667.4"/>
    <n v="1145"/>
    <n v="170"/>
    <n v="158"/>
    <n v="170"/>
    <n v="158"/>
    <n v="463.1"/>
    <n v="437.4"/>
    <n v="9459.9"/>
    <n v="8374.2999999999993"/>
    <n v="0"/>
    <n v="0"/>
    <n v="0"/>
    <n v="0"/>
    <s v=""/>
    <s v=""/>
    <s v=""/>
    <s v=""/>
    <n v="564.6"/>
    <n v="543.79999999999995"/>
    <n v="10506.4"/>
    <n v="9480.0999999999985"/>
  </r>
  <r>
    <x v="13"/>
    <s v="University of North Texas at Dallas"/>
    <s v="New fall 2009. No degrees yet granted."/>
    <n v="443711"/>
    <x v="9"/>
    <n v="489"/>
    <n v="435"/>
    <n v="2"/>
    <n v="1"/>
    <n v="487"/>
    <n v="434"/>
    <m/>
    <m/>
    <n v="487"/>
    <n v="434"/>
    <n v="487"/>
    <n v="434"/>
    <n v="14"/>
    <n v="13"/>
    <n v="14"/>
    <n v="13"/>
    <n v="1"/>
    <n v="0"/>
    <n v="1"/>
    <n v="0"/>
    <m/>
    <m/>
    <n v="0"/>
    <n v="0"/>
    <n v="15"/>
    <n v="13"/>
    <n v="15"/>
    <n v="13"/>
    <n v="4.4000000000000004"/>
    <n v="4.4000000000000004"/>
    <n v="61.600000000000009"/>
    <n v="57.2"/>
    <n v="2"/>
    <n v="0"/>
    <n v="2"/>
    <n v="0"/>
    <m/>
    <m/>
    <n v="0"/>
    <n v="0"/>
    <n v="4.24"/>
    <n v="4.4000000000000004"/>
    <n v="63.6"/>
    <n v="57.2"/>
    <n v="102.1"/>
    <n v="98.8"/>
    <n v="1429.3999999999999"/>
    <n v="1284.3999999999999"/>
    <n v="48"/>
    <n v="0"/>
    <n v="48"/>
    <n v="0"/>
    <m/>
    <m/>
    <n v="0"/>
    <n v="0"/>
    <n v="98.493333333333325"/>
    <n v="98.799999999999983"/>
    <n v="1477.3999999999999"/>
    <n v="1284.3999999999999"/>
    <n v="16"/>
    <n v="25"/>
    <n v="16"/>
    <n v="25"/>
    <n v="0"/>
    <n v="0"/>
    <n v="0"/>
    <n v="0"/>
    <m/>
    <m/>
    <n v="0"/>
    <n v="0"/>
    <n v="16"/>
    <n v="25"/>
    <n v="16"/>
    <n v="25"/>
    <n v="4.2"/>
    <n v="4.4000000000000004"/>
    <n v="67.2"/>
    <n v="110.00000000000001"/>
    <n v="0"/>
    <n v="0"/>
    <n v="0"/>
    <n v="0"/>
    <m/>
    <m/>
    <n v="0"/>
    <n v="0"/>
    <n v="4.2"/>
    <n v="4.4000000000000004"/>
    <n v="67.2"/>
    <n v="110.00000000000001"/>
    <n v="102.8"/>
    <n v="112.9"/>
    <n v="1644.8"/>
    <n v="2822.5"/>
    <n v="0"/>
    <n v="0"/>
    <n v="0"/>
    <n v="0"/>
    <m/>
    <m/>
    <n v="0"/>
    <n v="0"/>
    <n v="102.8"/>
    <n v="112.9"/>
    <n v="1644.8"/>
    <n v="2822.5"/>
    <n v="31"/>
    <n v="38"/>
    <n v="31"/>
    <n v="38"/>
    <n v="4.2193548387096778"/>
    <n v="4.4000000000000004"/>
    <n v="130.80000000000001"/>
    <n v="167.20000000000002"/>
    <n v="100.71612903225805"/>
    <n v="108.07631578947367"/>
    <n v="3122.2"/>
    <n v="4106.8999999999996"/>
    <n v="226"/>
    <n v="225"/>
    <n v="226"/>
    <n v="225"/>
    <n v="187"/>
    <n v="150"/>
    <n v="187"/>
    <n v="150"/>
    <m/>
    <m/>
    <n v="0"/>
    <n v="0"/>
    <n v="413"/>
    <n v="375"/>
    <n v="413"/>
    <n v="375"/>
    <n v="2.7"/>
    <n v="2.7"/>
    <n v="610.20000000000005"/>
    <n v="607.5"/>
    <n v="3.3"/>
    <n v="3.2"/>
    <n v="617.1"/>
    <n v="480"/>
    <m/>
    <m/>
    <n v="0"/>
    <n v="0"/>
    <n v="2.9716707021791771"/>
    <n v="2.9"/>
    <n v="1227.3000000000002"/>
    <n v="1087.5"/>
    <n v="58.2"/>
    <n v="62.3"/>
    <n v="13153.2"/>
    <n v="14017.5"/>
    <n v="52.3"/>
    <n v="56.8"/>
    <n v="9780.1"/>
    <n v="8520"/>
    <m/>
    <m/>
    <n v="0"/>
    <n v="0"/>
    <n v="55.528571428571439"/>
    <n v="60.1"/>
    <n v="22933.300000000003"/>
    <n v="22537.5"/>
    <n v="43"/>
    <n v="21"/>
    <n v="43"/>
    <n v="21"/>
    <n v="3.2"/>
    <n v="3.7"/>
    <n v="137.6"/>
    <n v="77.7"/>
    <n v="42.3"/>
    <n v="46"/>
    <n v="1818.8999999999999"/>
    <n v="966"/>
    <n v="256"/>
    <n v="263"/>
    <n v="256"/>
    <n v="263"/>
    <n v="739"/>
    <n v="774.7"/>
    <n v="16227.400000000001"/>
    <n v="18124.400000000001"/>
    <n v="188"/>
    <n v="150"/>
    <n v="188"/>
    <n v="150"/>
    <n v="619.1"/>
    <n v="480"/>
    <n v="9828.1"/>
    <n v="8520"/>
    <n v="444"/>
    <n v="413"/>
    <n v="444"/>
    <n v="413"/>
    <n v="1358.1"/>
    <n v="1254.7"/>
    <n v="26055.5"/>
    <n v="26644.400000000001"/>
    <n v="0"/>
    <n v="0"/>
    <n v="0"/>
    <n v="0"/>
    <s v=""/>
    <s v=""/>
    <s v=""/>
    <s v=""/>
    <n v="1495.7"/>
    <n v="1332.4"/>
    <n v="27874.400000000005"/>
    <n v="27610.400000000001"/>
  </r>
  <r>
    <x v="13"/>
    <s v="Texas State Technical College-North Texas"/>
    <s v="New fall 2015."/>
    <s v="N/A"/>
    <x v="9"/>
    <n v="13"/>
    <n v="30"/>
    <n v="2"/>
    <n v="0"/>
    <n v="11"/>
    <n v="30"/>
    <m/>
    <m/>
    <n v="11"/>
    <n v="30"/>
    <n v="0"/>
    <n v="3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n v="0"/>
    <n v="0"/>
    <n v="0"/>
    <n v="0"/>
    <n v="0"/>
    <n v="9"/>
    <n v="0"/>
    <n v="9"/>
    <n v="0"/>
    <n v="14"/>
    <n v="0"/>
    <n v="14"/>
    <m/>
    <m/>
    <n v="0"/>
    <n v="0"/>
    <n v="0"/>
    <n v="23"/>
    <n v="0"/>
    <n v="23"/>
    <n v="0"/>
    <n v="1"/>
    <n v="0"/>
    <n v="9"/>
    <n v="0"/>
    <n v="0.9"/>
    <n v="0"/>
    <n v="12.6"/>
    <m/>
    <m/>
    <n v="0"/>
    <n v="0"/>
    <n v="0"/>
    <n v="0.93913043478260871"/>
    <n v="0"/>
    <n v="21.6"/>
    <n v="0"/>
    <n v="16"/>
    <n v="0"/>
    <n v="144"/>
    <n v="0"/>
    <n v="12.6"/>
    <n v="0"/>
    <n v="176.4"/>
    <m/>
    <m/>
    <n v="0"/>
    <n v="0"/>
    <n v="0"/>
    <n v="13.930434782608694"/>
    <n v="0"/>
    <n v="320.39999999999998"/>
    <n v="11"/>
    <n v="7"/>
    <n v="0"/>
    <n v="7"/>
    <n v="0"/>
    <n v="0.6"/>
    <n v="0"/>
    <n v="4.2"/>
    <n v="0"/>
    <n v="6.4"/>
    <n v="0"/>
    <n v="44.800000000000004"/>
    <n v="0"/>
    <n v="9"/>
    <n v="0"/>
    <n v="9"/>
    <s v=""/>
    <n v="9"/>
    <s v=""/>
    <n v="144"/>
    <n v="0"/>
    <n v="14"/>
    <n v="0"/>
    <n v="14"/>
    <n v="0"/>
    <n v="12.6"/>
    <n v="0"/>
    <n v="176.4"/>
    <n v="0"/>
    <n v="23"/>
    <n v="0"/>
    <n v="23"/>
    <s v=""/>
    <n v="21.6"/>
    <s v=""/>
    <n v="320.39999999999998"/>
    <n v="0"/>
    <n v="0"/>
    <n v="0"/>
    <n v="0"/>
    <s v=""/>
    <s v=""/>
    <s v=""/>
    <s v=""/>
    <n v="0"/>
    <n v="25.8"/>
    <s v=""/>
    <n v="365.2"/>
  </r>
  <r>
    <x v="13"/>
    <s v="Texas State Technical College-Fort Bend"/>
    <s v="New fall 2015."/>
    <s v="N/A"/>
    <x v="9"/>
    <n v="2"/>
    <n v="3"/>
    <n v="0"/>
    <n v="0"/>
    <n v="2"/>
    <n v="3"/>
    <m/>
    <m/>
    <n v="2"/>
    <n v="3"/>
    <n v="0"/>
    <n v="1"/>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n v="0"/>
    <n v="0"/>
    <n v="0"/>
    <n v="0"/>
    <n v="0"/>
    <n v="0"/>
    <n v="0"/>
    <n v="0"/>
    <n v="0"/>
    <n v="2"/>
    <n v="0"/>
    <n v="0"/>
    <m/>
    <m/>
    <n v="0"/>
    <n v="0"/>
    <n v="0"/>
    <n v="2"/>
    <n v="0"/>
    <n v="0"/>
    <n v="0"/>
    <n v="0"/>
    <n v="0"/>
    <n v="0"/>
    <n v="0"/>
    <n v="0.5"/>
    <n v="0"/>
    <n v="1"/>
    <m/>
    <m/>
    <n v="0"/>
    <n v="0"/>
    <n v="0"/>
    <n v="0.5"/>
    <n v="0"/>
    <n v="1"/>
    <n v="0"/>
    <n v="0"/>
    <n v="0"/>
    <n v="0"/>
    <n v="0"/>
    <n v="0"/>
    <n v="0"/>
    <n v="0"/>
    <m/>
    <m/>
    <n v="0"/>
    <n v="0"/>
    <n v="0"/>
    <n v="0"/>
    <n v="0"/>
    <n v="0"/>
    <n v="2"/>
    <n v="1"/>
    <n v="0"/>
    <n v="1"/>
    <n v="0"/>
    <n v="1"/>
    <n v="0"/>
    <n v="1"/>
    <n v="0"/>
    <n v="23"/>
    <n v="0"/>
    <n v="23"/>
    <n v="0"/>
    <n v="0"/>
    <n v="0"/>
    <n v="0"/>
    <s v=""/>
    <s v=""/>
    <s v=""/>
    <s v=""/>
    <n v="0"/>
    <n v="2"/>
    <n v="0"/>
    <n v="0"/>
    <n v="0"/>
    <n v="1"/>
    <n v="0"/>
    <n v="0"/>
    <n v="0"/>
    <n v="2"/>
    <n v="0"/>
    <n v="0"/>
    <s v=""/>
    <e v="#VALUE!"/>
    <s v=""/>
    <s v=""/>
    <n v="0"/>
    <n v="0"/>
    <n v="0"/>
    <n v="0"/>
    <s v=""/>
    <s v=""/>
    <s v=""/>
    <s v=""/>
    <n v="0"/>
    <n v="2"/>
    <s v=""/>
    <n v="23"/>
  </r>
  <r>
    <x v="14"/>
    <s v="George Mason University "/>
    <m/>
    <n v="232186"/>
    <x v="1"/>
    <n v="5270"/>
    <n v="5443"/>
    <n v="143"/>
    <n v="131"/>
    <n v="5127"/>
    <n v="5312"/>
    <n v="120"/>
    <n v="120"/>
    <n v="5127"/>
    <n v="5312"/>
    <n v="5127"/>
    <n v="5312"/>
    <n v="49"/>
    <n v="61"/>
    <n v="49"/>
    <n v="61"/>
    <n v="0"/>
    <n v="1"/>
    <n v="0"/>
    <n v="1"/>
    <m/>
    <m/>
    <n v="0"/>
    <n v="0"/>
    <n v="49"/>
    <n v="62"/>
    <n v="49"/>
    <n v="62"/>
    <n v="4"/>
    <n v="4.14754098360656"/>
    <n v="196"/>
    <n v="253.00000000000017"/>
    <m/>
    <n v="2.5"/>
    <n v="0"/>
    <n v="2.5"/>
    <m/>
    <m/>
    <n v="0"/>
    <n v="0"/>
    <n v="4"/>
    <n v="4.1209677419354867"/>
    <n v="196"/>
    <n v="255.50000000000017"/>
    <n v="127.959183673469"/>
    <n v="127.245901639344"/>
    <n v="6269.9999999999809"/>
    <n v="7761.9999999999836"/>
    <m/>
    <n v="73"/>
    <n v="0"/>
    <n v="73"/>
    <m/>
    <m/>
    <n v="0"/>
    <n v="0"/>
    <n v="127.959183673469"/>
    <n v="126.37096774193522"/>
    <n v="6269.9999999999809"/>
    <n v="7834.9999999999836"/>
    <n v="2022"/>
    <n v="2211"/>
    <n v="2022"/>
    <n v="2211"/>
    <n v="45"/>
    <n v="38"/>
    <n v="45"/>
    <n v="38"/>
    <m/>
    <m/>
    <n v="0"/>
    <n v="0"/>
    <n v="2067"/>
    <n v="2249"/>
    <n v="2067"/>
    <n v="2249"/>
    <n v="4.86300692383778"/>
    <n v="4.7582541836273204"/>
    <n v="9832.9999999999909"/>
    <n v="10520.500000000005"/>
    <n v="7.5555555555555598"/>
    <n v="9.2631578947368407"/>
    <n v="340.00000000000017"/>
    <n v="351.99999999999994"/>
    <m/>
    <m/>
    <n v="0"/>
    <n v="0"/>
    <n v="4.9216255442670489"/>
    <n v="4.8343708314806602"/>
    <n v="10172.999999999991"/>
    <n v="10872.500000000005"/>
    <n v="136.68620178041499"/>
    <n v="131.90366350067799"/>
    <n v="276379.49999999913"/>
    <n v="291638.99999999907"/>
    <n v="113.022222222222"/>
    <n v="99.289473684210506"/>
    <n v="5085.99999999999"/>
    <n v="3772.9999999999991"/>
    <m/>
    <m/>
    <n v="0"/>
    <n v="0"/>
    <n v="136.17102080309584"/>
    <n v="131.35260115606894"/>
    <n v="281465.49999999913"/>
    <n v="295411.99999999907"/>
    <n v="2116"/>
    <n v="2311"/>
    <n v="2116"/>
    <n v="2311"/>
    <n v="4.9002835538752318"/>
    <n v="4.8152315015144982"/>
    <n v="10368.999999999991"/>
    <n v="11128.000000000005"/>
    <n v="135.98086011342113"/>
    <n v="131.21895283427048"/>
    <n v="287735.49999999913"/>
    <n v="303246.99999999907"/>
    <n v="2266"/>
    <n v="2275"/>
    <n v="2266"/>
    <n v="2275"/>
    <n v="715"/>
    <n v="668"/>
    <n v="715"/>
    <n v="668"/>
    <m/>
    <m/>
    <n v="0"/>
    <n v="0"/>
    <n v="2981"/>
    <n v="2943"/>
    <n v="2981"/>
    <n v="2943"/>
    <n v="3.3735657546337201"/>
    <n v="3.43098901098901"/>
    <n v="7644.50000000001"/>
    <n v="7805.4999999999982"/>
    <n v="4.4874125874125896"/>
    <n v="4.4071856287425204"/>
    <n v="3208.5000000000014"/>
    <n v="2944.0000000000036"/>
    <m/>
    <m/>
    <n v="0"/>
    <n v="0"/>
    <n v="3.6407245890640763"/>
    <n v="3.6525654094461442"/>
    <n v="10853.000000000011"/>
    <n v="10749.500000000002"/>
    <n v="82.659532215357501"/>
    <n v="81.843516483516495"/>
    <n v="187306.50000000009"/>
    <n v="186194.00000000003"/>
    <n v="73.752447552447506"/>
    <n v="74.422155688622794"/>
    <n v="52732.999999999964"/>
    <n v="49714.000000000029"/>
    <m/>
    <m/>
    <n v="0"/>
    <n v="0"/>
    <n v="80.523146595102332"/>
    <n v="80.159021406727845"/>
    <n v="240039.50000000006"/>
    <n v="235908.00000000006"/>
    <n v="30"/>
    <n v="58"/>
    <n v="30"/>
    <n v="58"/>
    <n v="9.6999999999999993"/>
    <n v="2.7844827586206899"/>
    <n v="291"/>
    <n v="161.50000000000003"/>
    <n v="78.366666666666703"/>
    <n v="50.465517241379303"/>
    <n v="2351.0000000000009"/>
    <n v="2926.9999999999995"/>
    <n v="4337"/>
    <n v="4547"/>
    <n v="4337"/>
    <n v="4547"/>
    <n v="17673.5"/>
    <n v="18579.000000000004"/>
    <n v="469955.99999999919"/>
    <n v="485594.99999999907"/>
    <n v="760"/>
    <n v="707"/>
    <n v="760"/>
    <n v="707"/>
    <n v="3548.5000000000014"/>
    <n v="3298.5000000000036"/>
    <n v="57818.999999999956"/>
    <n v="53560.000000000029"/>
    <n v="5097"/>
    <n v="5254"/>
    <n v="5097"/>
    <n v="5254"/>
    <n v="21222"/>
    <n v="21877.500000000007"/>
    <n v="527774.99999999919"/>
    <n v="539154.99999999907"/>
    <n v="0"/>
    <n v="0"/>
    <n v="0"/>
    <n v="0"/>
    <s v=""/>
    <s v=""/>
    <s v=""/>
    <s v=""/>
    <n v="21513"/>
    <n v="22039.000000000007"/>
    <n v="530125.99999999919"/>
    <n v="542081.99999999907"/>
  </r>
  <r>
    <x v="14"/>
    <s v="Old Dominion University "/>
    <m/>
    <n v="232982"/>
    <x v="1"/>
    <n v="4121"/>
    <n v="4111"/>
    <n v="118"/>
    <n v="96"/>
    <n v="4003"/>
    <n v="4015"/>
    <n v="120"/>
    <n v="120"/>
    <n v="4003"/>
    <n v="4015"/>
    <n v="4003"/>
    <n v="4015"/>
    <n v="2"/>
    <n v="1"/>
    <n v="2"/>
    <n v="1"/>
    <n v="0"/>
    <n v="1"/>
    <n v="0"/>
    <n v="1"/>
    <m/>
    <m/>
    <n v="0"/>
    <n v="0"/>
    <n v="2"/>
    <n v="2"/>
    <n v="2"/>
    <n v="2"/>
    <n v="5"/>
    <n v="6"/>
    <n v="10"/>
    <n v="6"/>
    <m/>
    <n v="5"/>
    <n v="0"/>
    <n v="5"/>
    <m/>
    <m/>
    <n v="0"/>
    <n v="0"/>
    <n v="5"/>
    <n v="5.5"/>
    <n v="10"/>
    <n v="11"/>
    <n v="117.5"/>
    <n v="145"/>
    <n v="235"/>
    <n v="145"/>
    <m/>
    <n v="81"/>
    <n v="0"/>
    <n v="81"/>
    <m/>
    <m/>
    <n v="0"/>
    <n v="0"/>
    <n v="117.5"/>
    <n v="113"/>
    <n v="235"/>
    <n v="226"/>
    <n v="1512"/>
    <n v="1540"/>
    <n v="1512"/>
    <n v="1540"/>
    <n v="234"/>
    <n v="189"/>
    <n v="234"/>
    <n v="189"/>
    <m/>
    <m/>
    <n v="0"/>
    <n v="0"/>
    <n v="1746"/>
    <n v="1729"/>
    <n v="1746"/>
    <n v="1729"/>
    <n v="5.3402777777777803"/>
    <n v="5.1701298701298697"/>
    <n v="8074.5000000000036"/>
    <n v="7961.9999999999991"/>
    <n v="6.5128205128205101"/>
    <n v="6.7010582010582"/>
    <n v="1523.9999999999993"/>
    <n v="1266.4999999999998"/>
    <m/>
    <m/>
    <n v="0"/>
    <n v="0"/>
    <n v="5.4974226804123729"/>
    <n v="5.3374783111625206"/>
    <n v="9598.5000000000036"/>
    <n v="9228.4999999999982"/>
    <n v="135.43518518518499"/>
    <n v="131.97272727272701"/>
    <n v="204777.99999999971"/>
    <n v="203237.99999999959"/>
    <n v="119.401709401709"/>
    <n v="119.566137566138"/>
    <n v="27939.999999999905"/>
    <n v="22598.00000000008"/>
    <m/>
    <m/>
    <n v="0"/>
    <n v="0"/>
    <n v="133.28636884306965"/>
    <n v="130.61654135338327"/>
    <n v="232717.99999999962"/>
    <n v="225835.99999999968"/>
    <n v="1748"/>
    <n v="1731"/>
    <n v="1748"/>
    <n v="1731"/>
    <n v="5.4968535469107573"/>
    <n v="5.3376660889659142"/>
    <n v="9608.5000000000036"/>
    <n v="9239.4999999999982"/>
    <n v="133.26830663615539"/>
    <n v="130.59618717504316"/>
    <n v="232952.99999999962"/>
    <n v="226061.99999999971"/>
    <n v="1430"/>
    <n v="1451"/>
    <n v="1430"/>
    <n v="1451"/>
    <n v="708"/>
    <n v="676"/>
    <n v="708"/>
    <n v="676"/>
    <m/>
    <m/>
    <n v="0"/>
    <n v="0"/>
    <n v="2138"/>
    <n v="2127"/>
    <n v="2138"/>
    <n v="2127"/>
    <n v="3.70384615384615"/>
    <n v="3.7705031013094401"/>
    <n v="5296.4999999999945"/>
    <n v="5470.9999999999973"/>
    <n v="4.4336158192090398"/>
    <n v="4.39201183431953"/>
    <n v="3139"/>
    <n v="2969.0000000000023"/>
    <m/>
    <m/>
    <n v="0"/>
    <n v="0"/>
    <n v="3.9455098222637952"/>
    <n v="3.9680300893276916"/>
    <n v="8435.4999999999945"/>
    <n v="8440"/>
    <n v="88.619580419580402"/>
    <n v="85.096485182632705"/>
    <n v="126725.99999999997"/>
    <n v="123475.00000000006"/>
    <n v="68.122881355932194"/>
    <n v="66.7559171597633"/>
    <n v="48230.999999999993"/>
    <n v="45126.999999999993"/>
    <m/>
    <m/>
    <n v="0"/>
    <n v="0"/>
    <n v="81.832086061739929"/>
    <n v="79.267512929008021"/>
    <n v="174956.99999999997"/>
    <n v="168602.00000000006"/>
    <n v="117"/>
    <n v="157"/>
    <n v="117"/>
    <n v="157"/>
    <n v="5.7521367521367504"/>
    <n v="5.4076433121019098"/>
    <n v="672.99999999999977"/>
    <n v="848.99999999999989"/>
    <n v="56.196581196581199"/>
    <n v="59.452229299363097"/>
    <n v="6575"/>
    <n v="9334.0000000000055"/>
    <n v="2944"/>
    <n v="2992"/>
    <n v="2944"/>
    <n v="2992"/>
    <n v="13380.999999999998"/>
    <n v="13438.999999999996"/>
    <n v="331738.99999999965"/>
    <n v="326857.99999999965"/>
    <n v="942"/>
    <n v="866"/>
    <n v="942"/>
    <n v="866"/>
    <n v="4662.9999999999991"/>
    <n v="4240.5000000000018"/>
    <n v="76170.999999999898"/>
    <n v="67806.000000000073"/>
    <n v="3886"/>
    <n v="3858"/>
    <n v="3886"/>
    <n v="3858"/>
    <n v="18043.999999999996"/>
    <n v="17679.5"/>
    <n v="407909.99999999953"/>
    <n v="394663.99999999971"/>
    <n v="0"/>
    <n v="0"/>
    <n v="0"/>
    <n v="0"/>
    <s v=""/>
    <s v=""/>
    <s v=""/>
    <s v=""/>
    <n v="18717"/>
    <n v="18528.5"/>
    <n v="414484.99999999959"/>
    <n v="403997.99999999977"/>
  </r>
  <r>
    <x v="14"/>
    <s v="University of Virginia"/>
    <m/>
    <n v="234076"/>
    <x v="1"/>
    <n v="4883"/>
    <n v="5033"/>
    <n v="920"/>
    <n v="1018"/>
    <n v="3963"/>
    <n v="4015"/>
    <n v="120"/>
    <n v="120"/>
    <n v="3963"/>
    <n v="4015"/>
    <n v="3963"/>
    <n v="4015"/>
    <n v="0"/>
    <n v="0"/>
    <n v="0"/>
    <n v="0"/>
    <n v="0"/>
    <n v="2"/>
    <n v="0"/>
    <n v="2"/>
    <m/>
    <m/>
    <n v="0"/>
    <n v="0"/>
    <n v="0"/>
    <n v="2"/>
    <n v="0"/>
    <n v="2"/>
    <m/>
    <m/>
    <n v="0"/>
    <n v="0"/>
    <m/>
    <n v="4.5"/>
    <n v="0"/>
    <n v="9"/>
    <m/>
    <m/>
    <n v="0"/>
    <n v="0"/>
    <n v="0"/>
    <n v="4.5"/>
    <n v="0"/>
    <n v="9"/>
    <m/>
    <m/>
    <n v="0"/>
    <n v="0"/>
    <m/>
    <n v="71.25"/>
    <n v="0"/>
    <n v="142.5"/>
    <m/>
    <m/>
    <n v="0"/>
    <n v="0"/>
    <n v="0"/>
    <n v="71.25"/>
    <n v="0"/>
    <n v="142.5"/>
    <n v="3141"/>
    <n v="3210"/>
    <n v="3141"/>
    <n v="3210"/>
    <n v="173"/>
    <n v="174"/>
    <n v="173"/>
    <n v="174"/>
    <m/>
    <m/>
    <n v="0"/>
    <n v="0"/>
    <n v="3314"/>
    <n v="3384"/>
    <n v="3314"/>
    <n v="3384"/>
    <n v="4.0993314231136599"/>
    <n v="4.08520249221184"/>
    <n v="12876.000000000005"/>
    <n v="13113.500000000005"/>
    <n v="5.3352601156069399"/>
    <n v="5.2471264367816097"/>
    <n v="923.00000000000057"/>
    <n v="913.00000000000011"/>
    <m/>
    <m/>
    <n v="0"/>
    <n v="0"/>
    <n v="4.1638503319251674"/>
    <n v="4.1449468085106398"/>
    <n v="13799.000000000005"/>
    <n v="14026.500000000005"/>
    <n v="118.007322508755"/>
    <n v="118.064018691589"/>
    <n v="370660.99999999942"/>
    <n v="378985.5000000007"/>
    <n v="118.72832369942201"/>
    <n v="115.126436781609"/>
    <n v="20540.000000000007"/>
    <n v="20031.999999999967"/>
    <m/>
    <m/>
    <n v="0"/>
    <n v="0"/>
    <n v="118.04496077248021"/>
    <n v="117.91297281323897"/>
    <n v="391200.99999999942"/>
    <n v="399017.50000000064"/>
    <n v="3314"/>
    <n v="3386"/>
    <n v="3314"/>
    <n v="3386"/>
    <n v="4.1638503319251674"/>
    <n v="4.145156526875371"/>
    <n v="13799.000000000005"/>
    <n v="14035.500000000005"/>
    <n v="118.04496077248021"/>
    <n v="117.88541051388087"/>
    <n v="391200.99999999942"/>
    <n v="399160.00000000064"/>
    <n v="498"/>
    <n v="506"/>
    <n v="498"/>
    <n v="506"/>
    <n v="144"/>
    <n v="119"/>
    <n v="144"/>
    <n v="119"/>
    <m/>
    <m/>
    <n v="0"/>
    <n v="0"/>
    <n v="642"/>
    <n v="625"/>
    <n v="642"/>
    <n v="625"/>
    <n v="2.7700803212851399"/>
    <n v="2.7272727272727302"/>
    <n v="1379.4999999999998"/>
    <n v="1380.0000000000014"/>
    <n v="3.7291666666666701"/>
    <n v="3.9579831932773102"/>
    <n v="537.00000000000045"/>
    <n v="470.99999999999989"/>
    <m/>
    <m/>
    <n v="0"/>
    <n v="0"/>
    <n v="2.9852024922118385"/>
    <n v="2.961600000000002"/>
    <n v="1916.5000000000002"/>
    <n v="1851.0000000000014"/>
    <n v="76.397590361445793"/>
    <n v="75.879446640316203"/>
    <n v="38046.000000000007"/>
    <n v="38395"/>
    <n v="56.3819444444444"/>
    <n v="60.147058823529399"/>
    <n v="8118.9999999999936"/>
    <n v="7157.4999999999982"/>
    <m/>
    <m/>
    <n v="0"/>
    <n v="0"/>
    <n v="71.908099688473527"/>
    <n v="72.884"/>
    <n v="46165.000000000007"/>
    <n v="45552.5"/>
    <n v="7"/>
    <n v="4"/>
    <n v="7"/>
    <n v="4"/>
    <n v="4.5714285714285703"/>
    <n v="2.25"/>
    <n v="31.999999999999993"/>
    <n v="9"/>
    <n v="69.142857142857096"/>
    <n v="66.625"/>
    <n v="483.99999999999966"/>
    <n v="266.5"/>
    <n v="3639"/>
    <n v="3716"/>
    <n v="3639"/>
    <n v="3716"/>
    <n v="14255.500000000005"/>
    <n v="14493.500000000007"/>
    <n v="408706.99999999942"/>
    <n v="417380.5000000007"/>
    <n v="317"/>
    <n v="295"/>
    <n v="317"/>
    <n v="295"/>
    <n v="1460.0000000000009"/>
    <n v="1393"/>
    <n v="28659"/>
    <n v="27331.999999999964"/>
    <n v="3956"/>
    <n v="4011"/>
    <n v="3956"/>
    <n v="4011"/>
    <n v="15715.500000000007"/>
    <n v="15886.500000000007"/>
    <n v="437365.99999999942"/>
    <n v="444712.50000000064"/>
    <n v="0"/>
    <n v="0"/>
    <n v="0"/>
    <n v="0"/>
    <s v=""/>
    <s v=""/>
    <s v=""/>
    <s v=""/>
    <n v="15747.500000000005"/>
    <n v="15895.500000000007"/>
    <n v="437849.99999999942"/>
    <n v="444979.00000000064"/>
  </r>
  <r>
    <x v="14"/>
    <s v="Virginia Commonwealth University"/>
    <m/>
    <n v="234030"/>
    <x v="1"/>
    <n v="5372"/>
    <n v="5353"/>
    <n v="165"/>
    <n v="163"/>
    <n v="5207"/>
    <n v="5190"/>
    <n v="120"/>
    <n v="120"/>
    <n v="5207"/>
    <n v="5187"/>
    <n v="5207"/>
    <n v="5187"/>
    <n v="69"/>
    <n v="68"/>
    <n v="69"/>
    <n v="68"/>
    <n v="1"/>
    <n v="4"/>
    <n v="1"/>
    <n v="4"/>
    <m/>
    <m/>
    <n v="0"/>
    <n v="0"/>
    <n v="70"/>
    <n v="72"/>
    <n v="70"/>
    <n v="72"/>
    <n v="4.4782608695652204"/>
    <n v="4.3897058823529402"/>
    <n v="309.00000000000023"/>
    <n v="298.49999999999994"/>
    <n v="5"/>
    <n v="6"/>
    <n v="5"/>
    <n v="24"/>
    <m/>
    <m/>
    <n v="0"/>
    <n v="0"/>
    <n v="4.4857142857142893"/>
    <n v="4.4791666666666661"/>
    <n v="314.00000000000023"/>
    <n v="322.49999999999994"/>
    <n v="167.68115942028999"/>
    <n v="146.74264705882399"/>
    <n v="11570.000000000009"/>
    <n v="9978.5000000000309"/>
    <n v="167"/>
    <n v="125.5"/>
    <n v="167"/>
    <n v="502"/>
    <m/>
    <m/>
    <n v="0"/>
    <n v="0"/>
    <n v="167.67142857142869"/>
    <n v="145.56250000000043"/>
    <n v="11737.000000000009"/>
    <n v="10480.500000000031"/>
    <n v="2777"/>
    <n v="2746"/>
    <n v="2777"/>
    <n v="2746"/>
    <n v="66"/>
    <n v="37"/>
    <n v="66"/>
    <n v="37"/>
    <m/>
    <m/>
    <n v="0"/>
    <n v="0"/>
    <n v="2843"/>
    <n v="2783"/>
    <n v="2843"/>
    <n v="2783"/>
    <n v="4.9447245228663999"/>
    <n v="4.9056809905316801"/>
    <n v="13731.499999999993"/>
    <n v="13470.999999999993"/>
    <n v="10.136363636363599"/>
    <n v="9.4864864864864895"/>
    <n v="668.99999999999761"/>
    <n v="351.00000000000011"/>
    <m/>
    <m/>
    <n v="0"/>
    <n v="0"/>
    <n v="5.065247977488565"/>
    <n v="4.9665828242903318"/>
    <n v="14400.499999999991"/>
    <n v="13821.999999999993"/>
    <n v="144.49441843716201"/>
    <n v="131.193736343773"/>
    <n v="401260.99999999889"/>
    <n v="360258.00000000064"/>
    <n v="126.022727272727"/>
    <n v="122.891891891892"/>
    <n v="8317.4999999999818"/>
    <n v="4547.0000000000036"/>
    <m/>
    <m/>
    <n v="0"/>
    <n v="0"/>
    <n v="144.06559971860671"/>
    <n v="131.08336327703941"/>
    <n v="409578.49999999884"/>
    <n v="364805.0000000007"/>
    <n v="2913"/>
    <n v="2855"/>
    <n v="2913"/>
    <n v="2855"/>
    <n v="5.0513216615173331"/>
    <n v="4.9542907180385267"/>
    <n v="14714.499999999991"/>
    <n v="14144.499999999995"/>
    <n v="144.63285272914482"/>
    <n v="131.44851138353792"/>
    <n v="421315.49999999884"/>
    <n v="375285.50000000076"/>
    <n v="1764"/>
    <n v="1791"/>
    <n v="1764"/>
    <n v="1791"/>
    <n v="369"/>
    <n v="404"/>
    <n v="369"/>
    <n v="404"/>
    <m/>
    <m/>
    <n v="0"/>
    <n v="0"/>
    <n v="2133"/>
    <n v="2195"/>
    <n v="2133"/>
    <n v="2195"/>
    <n v="3.6930272108843498"/>
    <n v="3.6711334450027899"/>
    <n v="6514.4999999999927"/>
    <n v="6574.9999999999964"/>
    <n v="3.8726287262872598"/>
    <n v="3.96287128712871"/>
    <n v="1428.9999999999989"/>
    <n v="1600.9999999999989"/>
    <m/>
    <m/>
    <n v="0"/>
    <n v="0"/>
    <n v="3.7240975152367519"/>
    <n v="3.7248291571753964"/>
    <n v="7943.4999999999918"/>
    <n v="8175.9999999999955"/>
    <n v="95.238662131519305"/>
    <n v="85.9567280848688"/>
    <n v="168001.00000000006"/>
    <n v="153948.50000000003"/>
    <n v="65.052845528455293"/>
    <n v="65.257425742574299"/>
    <n v="24004.500000000004"/>
    <n v="26364.000000000018"/>
    <m/>
    <m/>
    <n v="0"/>
    <n v="0"/>
    <n v="90.016643225504012"/>
    <n v="82.1469248291572"/>
    <n v="192005.50000000006"/>
    <n v="180312.50000000006"/>
    <n v="161"/>
    <n v="137"/>
    <n v="161"/>
    <n v="137"/>
    <n v="6.1645962732919299"/>
    <n v="5.71532846715328"/>
    <n v="992.50000000000068"/>
    <n v="782.99999999999932"/>
    <n v="116.869565217391"/>
    <n v="113.003649635036"/>
    <n v="18815.999999999949"/>
    <n v="15481.499999999931"/>
    <n v="4610"/>
    <n v="4605"/>
    <n v="4610"/>
    <n v="4605"/>
    <n v="20554.999999999985"/>
    <n v="20344.499999999989"/>
    <n v="580831.99999999895"/>
    <n v="524185.0000000007"/>
    <n v="436"/>
    <n v="445"/>
    <n v="436"/>
    <n v="445"/>
    <n v="2102.9999999999964"/>
    <n v="1975.9999999999991"/>
    <n v="32488.999999999985"/>
    <n v="31413.000000000022"/>
    <n v="5046"/>
    <n v="5050"/>
    <n v="5046"/>
    <n v="5050"/>
    <n v="22657.999999999982"/>
    <n v="22320.499999999989"/>
    <n v="613320.99999999895"/>
    <n v="555598.0000000007"/>
    <n v="0"/>
    <n v="0"/>
    <n v="0"/>
    <n v="0"/>
    <s v=""/>
    <s v=""/>
    <s v=""/>
    <s v=""/>
    <n v="23650.499999999982"/>
    <n v="23103.499999999989"/>
    <n v="632136.99999999884"/>
    <n v="571079.5000000007"/>
  </r>
  <r>
    <x v="14"/>
    <s v="Virginia Tech "/>
    <m/>
    <n v="233921"/>
    <x v="1"/>
    <n v="6240"/>
    <n v="6233"/>
    <n v="241"/>
    <n v="233"/>
    <n v="5999"/>
    <n v="6000"/>
    <n v="120"/>
    <n v="120"/>
    <n v="5999"/>
    <n v="6000"/>
    <n v="5999"/>
    <n v="6000"/>
    <n v="0"/>
    <n v="0"/>
    <n v="0"/>
    <n v="0"/>
    <n v="0"/>
    <n v="0"/>
    <n v="0"/>
    <n v="0"/>
    <m/>
    <m/>
    <n v="0"/>
    <n v="0"/>
    <n v="0"/>
    <n v="0"/>
    <n v="0"/>
    <n v="0"/>
    <m/>
    <m/>
    <n v="0"/>
    <n v="0"/>
    <m/>
    <m/>
    <n v="0"/>
    <n v="0"/>
    <m/>
    <m/>
    <n v="0"/>
    <n v="0"/>
    <n v="0"/>
    <n v="0"/>
    <n v="0"/>
    <n v="0"/>
    <m/>
    <m/>
    <n v="0"/>
    <n v="0"/>
    <m/>
    <m/>
    <n v="0"/>
    <n v="0"/>
    <m/>
    <m/>
    <n v="0"/>
    <n v="0"/>
    <n v="0"/>
    <n v="0"/>
    <n v="0"/>
    <n v="0"/>
    <n v="5078"/>
    <n v="5101"/>
    <n v="5078"/>
    <n v="5101"/>
    <n v="3"/>
    <n v="10"/>
    <n v="3"/>
    <n v="10"/>
    <m/>
    <m/>
    <n v="0"/>
    <n v="0"/>
    <n v="5081"/>
    <n v="5111"/>
    <n v="5081"/>
    <n v="5111"/>
    <n v="4.3969082315872399"/>
    <n v="4.3602234855910602"/>
    <n v="22327.500000000004"/>
    <n v="22241.499999999996"/>
    <n v="5"/>
    <n v="4.4000000000000004"/>
    <n v="15"/>
    <n v="44"/>
    <m/>
    <m/>
    <n v="0"/>
    <n v="0"/>
    <n v="4.397264318047629"/>
    <n v="4.3603013108980626"/>
    <n v="22342.500000000004"/>
    <n v="22285.499999999996"/>
    <n v="148.856045687278"/>
    <n v="132.53087629876501"/>
    <n v="755890.99999999767"/>
    <n v="676040.00000000035"/>
    <n v="130.333333333333"/>
    <n v="124.1"/>
    <n v="390.99999999999898"/>
    <n v="1241"/>
    <m/>
    <m/>
    <n v="0"/>
    <n v="0"/>
    <n v="148.84510923046599"/>
    <n v="132.51438074740761"/>
    <n v="756281.99999999767"/>
    <n v="677281.00000000035"/>
    <n v="5081"/>
    <n v="5111"/>
    <n v="5081"/>
    <n v="5111"/>
    <n v="4.397264318047629"/>
    <n v="4.3603013108980626"/>
    <n v="22342.500000000004"/>
    <n v="22285.499999999996"/>
    <n v="148.84510923046599"/>
    <n v="132.51438074740761"/>
    <n v="756281.99999999767"/>
    <n v="677281.00000000035"/>
    <n v="888"/>
    <n v="861"/>
    <n v="888"/>
    <n v="861"/>
    <n v="11"/>
    <n v="11"/>
    <n v="11"/>
    <n v="11"/>
    <m/>
    <m/>
    <n v="0"/>
    <n v="0"/>
    <n v="899"/>
    <n v="872"/>
    <n v="899"/>
    <n v="872"/>
    <n v="3.3198198198198199"/>
    <n v="3.2671312427410002"/>
    <n v="2948"/>
    <n v="2813.0000000000014"/>
    <n v="4.1818181818181799"/>
    <n v="4.5909090909090899"/>
    <n v="45.999999999999979"/>
    <n v="50.499999999999986"/>
    <m/>
    <m/>
    <n v="0"/>
    <n v="0"/>
    <n v="3.3303670745272527"/>
    <n v="3.2838302752293593"/>
    <n v="2994"/>
    <n v="2863.5000000000014"/>
    <n v="97.045045045045001"/>
    <n v="93.994192799070802"/>
    <n v="86175.999999999956"/>
    <n v="80928.999999999956"/>
    <n v="75.454545454545496"/>
    <n v="82.181818181818201"/>
    <n v="830.00000000000045"/>
    <n v="904.00000000000023"/>
    <m/>
    <m/>
    <n v="0"/>
    <n v="0"/>
    <n v="96.780867630700726"/>
    <n v="93.845183486238483"/>
    <n v="87005.999999999956"/>
    <n v="81832.999999999956"/>
    <n v="19"/>
    <n v="17"/>
    <n v="19"/>
    <n v="17"/>
    <n v="8.7368421052631593"/>
    <n v="7.8529411764705896"/>
    <n v="166.00000000000003"/>
    <n v="133.50000000000003"/>
    <n v="113.31578947368401"/>
    <n v="80.176470588235304"/>
    <n v="2152.9999999999959"/>
    <n v="1363.0000000000002"/>
    <n v="5966"/>
    <n v="5962"/>
    <n v="5966"/>
    <n v="5962"/>
    <n v="25275.500000000004"/>
    <n v="25054.499999999996"/>
    <n v="842066.99999999767"/>
    <n v="756969.00000000035"/>
    <n v="14"/>
    <n v="21"/>
    <n v="14"/>
    <n v="21"/>
    <n v="60.999999999999979"/>
    <n v="94.499999999999986"/>
    <n v="1220.9999999999995"/>
    <n v="2145"/>
    <n v="5980"/>
    <n v="5983"/>
    <n v="5980"/>
    <n v="5983"/>
    <n v="25336.500000000004"/>
    <n v="25148.999999999996"/>
    <n v="843287.99999999767"/>
    <n v="759114.00000000035"/>
    <n v="0"/>
    <n v="0"/>
    <n v="0"/>
    <n v="0"/>
    <s v=""/>
    <s v=""/>
    <s v=""/>
    <s v=""/>
    <n v="25502.500000000004"/>
    <n v="25282.499999999996"/>
    <n v="845440.99999999767"/>
    <n v="760477.00000000035"/>
  </r>
  <r>
    <x v="14"/>
    <s v="College of William &amp; Mary"/>
    <m/>
    <n v="231624"/>
    <x v="2"/>
    <n v="2008"/>
    <n v="1965"/>
    <n v="377"/>
    <n v="374"/>
    <n v="1631"/>
    <n v="1591"/>
    <n v="120"/>
    <n v="120"/>
    <n v="1631"/>
    <n v="1591"/>
    <n v="1631"/>
    <n v="1591"/>
    <n v="16"/>
    <n v="14"/>
    <n v="16"/>
    <n v="14"/>
    <n v="0"/>
    <n v="0"/>
    <n v="0"/>
    <n v="0"/>
    <m/>
    <m/>
    <n v="0"/>
    <n v="0"/>
    <n v="16"/>
    <n v="14"/>
    <n v="16"/>
    <n v="14"/>
    <n v="4.125"/>
    <n v="4.0714285714285703"/>
    <n v="66"/>
    <n v="56.999999999999986"/>
    <m/>
    <m/>
    <n v="0"/>
    <n v="0"/>
    <m/>
    <m/>
    <n v="0"/>
    <n v="0"/>
    <n v="4.125"/>
    <n v="4.0714285714285703"/>
    <n v="66"/>
    <n v="56.999999999999986"/>
    <n v="117.3125"/>
    <n v="117.142857142857"/>
    <n v="1877"/>
    <n v="1639.999999999998"/>
    <m/>
    <m/>
    <n v="0"/>
    <n v="0"/>
    <m/>
    <m/>
    <n v="0"/>
    <n v="0"/>
    <n v="117.3125"/>
    <n v="117.142857142857"/>
    <n v="1877"/>
    <n v="1639.999999999998"/>
    <n v="1383"/>
    <n v="1358"/>
    <n v="1383"/>
    <n v="1358"/>
    <n v="3"/>
    <n v="1"/>
    <n v="3"/>
    <n v="1"/>
    <m/>
    <m/>
    <n v="0"/>
    <n v="0"/>
    <n v="1386"/>
    <n v="1359"/>
    <n v="1386"/>
    <n v="1359"/>
    <n v="4.1467823571945104"/>
    <n v="4.0957290132547897"/>
    <n v="5735.0000000000082"/>
    <n v="5562.0000000000045"/>
    <n v="4.6666666666666696"/>
    <n v="4"/>
    <n v="14.000000000000009"/>
    <n v="4"/>
    <m/>
    <m/>
    <n v="0"/>
    <n v="0"/>
    <n v="4.1479076479076538"/>
    <n v="4.0956585724797678"/>
    <n v="5749.0000000000082"/>
    <n v="5566.0000000000045"/>
    <n v="116.402675343456"/>
    <n v="116.25648011782"/>
    <n v="160984.89999999964"/>
    <n v="157876.29999999955"/>
    <n v="117"/>
    <n v="138"/>
    <n v="351"/>
    <n v="138"/>
    <m/>
    <m/>
    <n v="0"/>
    <n v="0"/>
    <n v="116.403968253968"/>
    <n v="116.27247976453242"/>
    <n v="161335.89999999964"/>
    <n v="158014.29999999955"/>
    <n v="1402"/>
    <n v="1373"/>
    <n v="1402"/>
    <n v="1373"/>
    <n v="4.1476462196861688"/>
    <n v="4.0954115076474906"/>
    <n v="5815.0000000000082"/>
    <n v="5623.0000000000045"/>
    <n v="116.41433666191131"/>
    <n v="116.28135469774185"/>
    <n v="163212.89999999964"/>
    <n v="159654.29999999955"/>
    <n v="217"/>
    <n v="210"/>
    <n v="217"/>
    <n v="210"/>
    <n v="3"/>
    <n v="7"/>
    <n v="3"/>
    <n v="7"/>
    <m/>
    <m/>
    <n v="0"/>
    <n v="0"/>
    <n v="220"/>
    <n v="217"/>
    <n v="220"/>
    <n v="217"/>
    <n v="2.9539170506912402"/>
    <n v="2.8761904761904802"/>
    <n v="640.99999999999909"/>
    <n v="604.0000000000008"/>
    <n v="5.3333333333333304"/>
    <n v="4.3571428571428603"/>
    <n v="15.999999999999991"/>
    <n v="30.500000000000021"/>
    <m/>
    <m/>
    <n v="0"/>
    <n v="0"/>
    <n v="2.9863636363636323"/>
    <n v="2.9239631336405565"/>
    <n v="656.99999999999909"/>
    <n v="634.5000000000008"/>
    <n v="80.092165898617495"/>
    <n v="80.145238095238099"/>
    <n v="17379.999999999996"/>
    <n v="16830.5"/>
    <n v="66.6666666666667"/>
    <n v="75.285714285714306"/>
    <n v="200.00000000000011"/>
    <n v="527.00000000000011"/>
    <m/>
    <m/>
    <n v="0"/>
    <n v="0"/>
    <n v="79.909090909090892"/>
    <n v="79.988479262672811"/>
    <n v="17579.999999999996"/>
    <n v="17357.5"/>
    <n v="9"/>
    <n v="1"/>
    <n v="9"/>
    <n v="1"/>
    <n v="0.22222222222222199"/>
    <n v="2"/>
    <n v="1.9999999999999978"/>
    <n v="2"/>
    <n v="2.3333333333333299"/>
    <n v="36"/>
    <n v="20.999999999999968"/>
    <n v="36"/>
    <n v="1616"/>
    <n v="1582"/>
    <n v="1616"/>
    <n v="1582"/>
    <n v="6442.0000000000073"/>
    <n v="6223.0000000000055"/>
    <n v="180241.89999999964"/>
    <n v="176346.79999999955"/>
    <n v="6"/>
    <n v="8"/>
    <n v="6"/>
    <n v="8"/>
    <n v="30"/>
    <n v="34.500000000000021"/>
    <n v="551.00000000000011"/>
    <n v="665.00000000000011"/>
    <n v="1622"/>
    <n v="1590"/>
    <n v="1622"/>
    <n v="1590"/>
    <n v="6472.0000000000073"/>
    <n v="6257.5000000000055"/>
    <n v="180792.89999999964"/>
    <n v="177011.79999999955"/>
    <n v="0"/>
    <n v="0"/>
    <n v="0"/>
    <n v="0"/>
    <s v=""/>
    <s v=""/>
    <s v=""/>
    <s v=""/>
    <n v="6474.0000000000073"/>
    <n v="6259.5000000000055"/>
    <n v="180813.89999999964"/>
    <n v="177047.79999999955"/>
  </r>
  <r>
    <x v="14"/>
    <s v="James Madison University"/>
    <s v="Met the criteria for Four-Year 2 in 2017-18."/>
    <n v="232423"/>
    <x v="3"/>
    <n v="4738"/>
    <n v="4725"/>
    <n v="204"/>
    <n v="209"/>
    <n v="4534"/>
    <n v="4516"/>
    <n v="120"/>
    <n v="120"/>
    <n v="4534"/>
    <n v="4516"/>
    <n v="4534"/>
    <n v="4516"/>
    <n v="52"/>
    <n v="45"/>
    <n v="52"/>
    <n v="45"/>
    <n v="0"/>
    <n v="0"/>
    <n v="0"/>
    <n v="0"/>
    <m/>
    <m/>
    <n v="0"/>
    <n v="0"/>
    <n v="52"/>
    <n v="45"/>
    <n v="52"/>
    <n v="45"/>
    <n v="4.2692307692307701"/>
    <n v="4.3"/>
    <n v="222.00000000000006"/>
    <n v="193.5"/>
    <m/>
    <m/>
    <n v="0"/>
    <n v="0"/>
    <m/>
    <m/>
    <n v="0"/>
    <n v="0"/>
    <n v="4.2692307692307701"/>
    <n v="4.3"/>
    <n v="222.00000000000006"/>
    <n v="193.5"/>
    <n v="139.94230769230799"/>
    <n v="134.222222222222"/>
    <n v="7277.0000000000155"/>
    <n v="6039.99999999999"/>
    <m/>
    <m/>
    <n v="0"/>
    <n v="0"/>
    <m/>
    <m/>
    <n v="0"/>
    <n v="0"/>
    <n v="139.94230769230799"/>
    <n v="134.222222222222"/>
    <n v="7277.0000000000155"/>
    <n v="6039.99999999999"/>
    <n v="3720"/>
    <n v="3639"/>
    <n v="3720"/>
    <n v="3639"/>
    <n v="8"/>
    <n v="5"/>
    <n v="8"/>
    <n v="5"/>
    <m/>
    <m/>
    <n v="0"/>
    <n v="0"/>
    <n v="3728"/>
    <n v="3644"/>
    <n v="3728"/>
    <n v="3644"/>
    <n v="4.39865591397849"/>
    <n v="4.3711184391316298"/>
    <n v="16362.999999999984"/>
    <n v="15906.5"/>
    <n v="11.9375"/>
    <n v="13.1"/>
    <n v="95.5"/>
    <n v="65.5"/>
    <m/>
    <m/>
    <n v="0"/>
    <n v="0"/>
    <n v="4.4148336909871206"/>
    <n v="4.3830954994511524"/>
    <n v="16458.499999999985"/>
    <n v="15972"/>
    <n v="131.60591397849501"/>
    <n v="126.99972519923099"/>
    <n v="489574.00000000146"/>
    <n v="462152.00000000157"/>
    <n v="96.875"/>
    <n v="99.8"/>
    <n v="775"/>
    <n v="499"/>
    <m/>
    <m/>
    <n v="0"/>
    <n v="0"/>
    <n v="131.53138412017208"/>
    <n v="126.96240395170186"/>
    <n v="490349.00000000151"/>
    <n v="462651.00000000157"/>
    <n v="3780"/>
    <n v="3689"/>
    <n v="3780"/>
    <n v="3689"/>
    <n v="4.4128306878306836"/>
    <n v="4.382081865004066"/>
    <n v="16680.499999999985"/>
    <n v="16165.5"/>
    <n v="131.64708994709034"/>
    <n v="127.05096232041247"/>
    <n v="497626.00000000146"/>
    <n v="468691.00000000157"/>
    <n v="672"/>
    <n v="730"/>
    <n v="672"/>
    <n v="730"/>
    <n v="74"/>
    <n v="92"/>
    <n v="74"/>
    <n v="92"/>
    <m/>
    <m/>
    <n v="0"/>
    <n v="0"/>
    <n v="746"/>
    <n v="822"/>
    <n v="746"/>
    <n v="822"/>
    <n v="3.22991071428571"/>
    <n v="3.2294520547945198"/>
    <n v="2170.4999999999973"/>
    <n v="2357.4999999999995"/>
    <n v="3.5337837837837802"/>
    <n v="3.6195652173913002"/>
    <n v="261.49999999999972"/>
    <n v="332.9999999999996"/>
    <m/>
    <m/>
    <n v="0"/>
    <n v="0"/>
    <n v="3.260053619302945"/>
    <n v="3.2731143552311424"/>
    <n v="2431.9999999999968"/>
    <n v="2690.4999999999991"/>
    <n v="81.501488095238102"/>
    <n v="81.605479452054794"/>
    <n v="54769.000000000007"/>
    <n v="59572"/>
    <n v="61.243243243243199"/>
    <n v="58"/>
    <n v="4531.9999999999964"/>
    <n v="5336"/>
    <m/>
    <m/>
    <n v="0"/>
    <n v="0"/>
    <n v="79.491957104557642"/>
    <n v="78.96350364963503"/>
    <n v="59301"/>
    <n v="64907.999999999993"/>
    <n v="8"/>
    <n v="5"/>
    <n v="8"/>
    <n v="5"/>
    <n v="6.875"/>
    <n v="13"/>
    <n v="55"/>
    <n v="65"/>
    <n v="73.375"/>
    <n v="76.599999999999994"/>
    <n v="587"/>
    <n v="383"/>
    <n v="4444"/>
    <n v="4414"/>
    <n v="4444"/>
    <n v="4414"/>
    <n v="18755.499999999982"/>
    <n v="18457.5"/>
    <n v="551620.00000000151"/>
    <n v="527764.00000000163"/>
    <n v="82"/>
    <n v="97"/>
    <n v="82"/>
    <n v="97"/>
    <n v="356.99999999999972"/>
    <n v="398.4999999999996"/>
    <n v="5306.9999999999964"/>
    <n v="5835"/>
    <n v="4526"/>
    <n v="4511"/>
    <n v="4526"/>
    <n v="4511"/>
    <n v="19112.499999999982"/>
    <n v="18856"/>
    <n v="556927.00000000151"/>
    <n v="533599.00000000163"/>
    <n v="0"/>
    <n v="0"/>
    <n v="0"/>
    <n v="0"/>
    <s v=""/>
    <s v=""/>
    <s v=""/>
    <s v=""/>
    <n v="19167.499999999982"/>
    <n v="18921"/>
    <n v="557514.0000000014"/>
    <n v="533982.00000000151"/>
  </r>
  <r>
    <x v="14"/>
    <s v="Longwood University "/>
    <m/>
    <n v="232566"/>
    <x v="3"/>
    <n v="937"/>
    <n v="961"/>
    <n v="5"/>
    <n v="18"/>
    <n v="932"/>
    <n v="943"/>
    <n v="120"/>
    <n v="120"/>
    <n v="932"/>
    <n v="943"/>
    <n v="932"/>
    <n v="943"/>
    <n v="0"/>
    <n v="0"/>
    <n v="0"/>
    <n v="0"/>
    <n v="0"/>
    <n v="0"/>
    <n v="0"/>
    <n v="0"/>
    <m/>
    <m/>
    <n v="0"/>
    <n v="0"/>
    <n v="0"/>
    <n v="0"/>
    <n v="0"/>
    <n v="0"/>
    <m/>
    <m/>
    <n v="0"/>
    <n v="0"/>
    <m/>
    <m/>
    <n v="0"/>
    <n v="0"/>
    <m/>
    <m/>
    <n v="0"/>
    <n v="0"/>
    <n v="0"/>
    <n v="0"/>
    <n v="0"/>
    <n v="0"/>
    <m/>
    <m/>
    <n v="0"/>
    <n v="0"/>
    <m/>
    <m/>
    <n v="0"/>
    <n v="0"/>
    <m/>
    <m/>
    <n v="0"/>
    <n v="0"/>
    <n v="0"/>
    <n v="0"/>
    <n v="0"/>
    <n v="0"/>
    <n v="733"/>
    <n v="712"/>
    <n v="733"/>
    <n v="712"/>
    <n v="7"/>
    <n v="7"/>
    <n v="7"/>
    <n v="7"/>
    <m/>
    <m/>
    <n v="0"/>
    <n v="0"/>
    <n v="740"/>
    <n v="719"/>
    <n v="740"/>
    <n v="719"/>
    <n v="4.40450204638472"/>
    <n v="4.4515449438202204"/>
    <n v="3228.4999999999995"/>
    <n v="3169.4999999999968"/>
    <n v="5.28571428571429"/>
    <n v="5.1428571428571397"/>
    <n v="37.000000000000028"/>
    <n v="35.999999999999979"/>
    <m/>
    <m/>
    <n v="0"/>
    <n v="0"/>
    <n v="4.412837837837837"/>
    <n v="4.458275382475656"/>
    <n v="3265.4999999999995"/>
    <n v="3205.4999999999968"/>
    <n v="130.28922237380601"/>
    <n v="129.494382022472"/>
    <n v="95501.999999999811"/>
    <n v="92200.000000000058"/>
    <n v="130"/>
    <n v="129.42857142857099"/>
    <n v="910"/>
    <n v="905.99999999999693"/>
    <m/>
    <m/>
    <n v="0"/>
    <n v="0"/>
    <n v="130.28648648648624"/>
    <n v="129.49374130737144"/>
    <n v="96411.999999999811"/>
    <n v="93106.000000000058"/>
    <n v="740"/>
    <n v="719"/>
    <n v="740"/>
    <n v="719"/>
    <n v="4.412837837837837"/>
    <n v="4.458275382475656"/>
    <n v="3265.4999999999995"/>
    <n v="3205.4999999999968"/>
    <n v="130.28648648648624"/>
    <n v="129.49374130737144"/>
    <n v="96411.999999999811"/>
    <n v="93106.000000000058"/>
    <n v="179"/>
    <n v="204"/>
    <n v="179"/>
    <n v="204"/>
    <n v="13"/>
    <n v="19"/>
    <n v="13"/>
    <n v="19"/>
    <m/>
    <m/>
    <n v="0"/>
    <n v="0"/>
    <n v="192"/>
    <n v="223"/>
    <n v="192"/>
    <n v="223"/>
    <n v="3.1396648044692701"/>
    <n v="3.3529411764705901"/>
    <n v="561.99999999999932"/>
    <n v="684.00000000000034"/>
    <n v="3.8461538461538498"/>
    <n v="3.7894736842105301"/>
    <n v="50.00000000000005"/>
    <n v="72.000000000000071"/>
    <m/>
    <m/>
    <n v="0"/>
    <n v="0"/>
    <n v="3.1874999999999964"/>
    <n v="3.3901345291479843"/>
    <n v="611.99999999999932"/>
    <n v="756.00000000000045"/>
    <n v="85.078212290502805"/>
    <n v="87.191176470588204"/>
    <n v="15229.000000000002"/>
    <n v="17786.999999999993"/>
    <n v="72.153846153846203"/>
    <n v="64.578947368421098"/>
    <n v="938.00000000000068"/>
    <n v="1227.0000000000009"/>
    <m/>
    <m/>
    <n v="0"/>
    <n v="0"/>
    <n v="84.203125000000014"/>
    <n v="85.264573991031355"/>
    <n v="16167.000000000004"/>
    <n v="19013.999999999993"/>
    <n v="0"/>
    <n v="1"/>
    <n v="0"/>
    <n v="1"/>
    <m/>
    <n v="2"/>
    <n v="0"/>
    <n v="2"/>
    <m/>
    <n v="36"/>
    <n v="0"/>
    <n v="36"/>
    <n v="912"/>
    <n v="916"/>
    <n v="912"/>
    <n v="916"/>
    <n v="3790.4999999999991"/>
    <n v="3853.4999999999973"/>
    <n v="110730.99999999981"/>
    <n v="109987.00000000006"/>
    <n v="20"/>
    <n v="26"/>
    <n v="20"/>
    <n v="26"/>
    <n v="87.000000000000085"/>
    <n v="108.00000000000006"/>
    <n v="1848.0000000000007"/>
    <n v="2132.9999999999977"/>
    <n v="932"/>
    <n v="942"/>
    <n v="932"/>
    <n v="942"/>
    <n v="3877.4999999999991"/>
    <n v="3961.4999999999973"/>
    <n v="112578.99999999981"/>
    <n v="112120.00000000006"/>
    <n v="0"/>
    <n v="0"/>
    <n v="0"/>
    <n v="0"/>
    <s v=""/>
    <s v=""/>
    <s v=""/>
    <s v=""/>
    <n v="3877.4999999999991"/>
    <n v="3963.4999999999973"/>
    <n v="112578.99999999981"/>
    <n v="112156.00000000006"/>
  </r>
  <r>
    <x v="14"/>
    <s v="Norfolk State University "/>
    <m/>
    <n v="232937"/>
    <x v="3"/>
    <n v="1004"/>
    <n v="906"/>
    <n v="12"/>
    <n v="14"/>
    <n v="992"/>
    <n v="892"/>
    <n v="120"/>
    <n v="120"/>
    <n v="992"/>
    <n v="892"/>
    <n v="992"/>
    <n v="892"/>
    <n v="41"/>
    <n v="41"/>
    <n v="41"/>
    <n v="41"/>
    <n v="2"/>
    <n v="2"/>
    <n v="2"/>
    <n v="2"/>
    <m/>
    <m/>
    <n v="0"/>
    <n v="0"/>
    <n v="43"/>
    <n v="43"/>
    <n v="43"/>
    <n v="43"/>
    <n v="4.7682926829268304"/>
    <n v="5.2439024390243896"/>
    <n v="195.50000000000006"/>
    <n v="214.99999999999997"/>
    <n v="5"/>
    <n v="4.5"/>
    <n v="10"/>
    <n v="9"/>
    <m/>
    <m/>
    <n v="0"/>
    <n v="0"/>
    <n v="4.7790697674418618"/>
    <n v="5.2093023255813948"/>
    <n v="205.50000000000006"/>
    <n v="223.99999999999997"/>
    <n v="150"/>
    <n v="150.121951219512"/>
    <n v="6150"/>
    <n v="6154.9999999999918"/>
    <n v="119"/>
    <n v="140.5"/>
    <n v="238"/>
    <n v="281"/>
    <m/>
    <m/>
    <n v="0"/>
    <n v="0"/>
    <n v="148.55813953488371"/>
    <n v="149.67441860465098"/>
    <n v="6387.9999999999991"/>
    <n v="6435.9999999999918"/>
    <n v="398"/>
    <n v="385"/>
    <n v="398"/>
    <n v="385"/>
    <n v="29"/>
    <n v="45"/>
    <n v="29"/>
    <n v="45"/>
    <m/>
    <m/>
    <n v="0"/>
    <n v="0"/>
    <n v="427"/>
    <n v="430"/>
    <n v="427"/>
    <n v="430"/>
    <n v="5.7876884422110599"/>
    <n v="5.9402597402597399"/>
    <n v="2303.5000000000018"/>
    <n v="2287"/>
    <n v="6.9827586206896504"/>
    <n v="5.8222222222222202"/>
    <n v="202.49999999999986"/>
    <n v="261.99999999999989"/>
    <m/>
    <m/>
    <n v="0"/>
    <n v="0"/>
    <n v="5.8688524590163977"/>
    <n v="5.9279069767441861"/>
    <n v="2506.0000000000018"/>
    <n v="2549"/>
    <n v="144.05527638191001"/>
    <n v="147.994805194805"/>
    <n v="57334.000000000182"/>
    <n v="56977.999999999927"/>
    <n v="146.89655172413799"/>
    <n v="144.08888888888899"/>
    <n v="4260.0000000000018"/>
    <n v="6484.0000000000045"/>
    <m/>
    <m/>
    <n v="0"/>
    <n v="0"/>
    <n v="144.24824355971938"/>
    <n v="147.58604651162776"/>
    <n v="61594.000000000175"/>
    <n v="63461.999999999935"/>
    <n v="470"/>
    <n v="473"/>
    <n v="470"/>
    <n v="473"/>
    <n v="5.7691489361702164"/>
    <n v="5.8625792811839323"/>
    <n v="2711.5000000000018"/>
    <n v="2773"/>
    <n v="144.64255319148972"/>
    <n v="147.77589852008441"/>
    <n v="67982.000000000175"/>
    <n v="69897.999999999927"/>
    <n v="355"/>
    <n v="307"/>
    <n v="355"/>
    <n v="307"/>
    <n v="97"/>
    <n v="68"/>
    <n v="97"/>
    <n v="68"/>
    <m/>
    <m/>
    <n v="0"/>
    <n v="0"/>
    <n v="452"/>
    <n v="375"/>
    <n v="452"/>
    <n v="375"/>
    <n v="4.2352112676056297"/>
    <n v="4.1644951140065203"/>
    <n v="1503.4999999999986"/>
    <n v="1278.5000000000018"/>
    <n v="5.4123711340206198"/>
    <n v="4.9264705882352899"/>
    <n v="525.00000000000011"/>
    <n v="334.99999999999972"/>
    <m/>
    <m/>
    <n v="0"/>
    <n v="0"/>
    <n v="4.4878318584070769"/>
    <n v="4.3026666666666706"/>
    <n v="2028.4999999999986"/>
    <n v="1613.5000000000016"/>
    <n v="100.087323943662"/>
    <n v="102.306188925081"/>
    <n v="35531.000000000007"/>
    <n v="31407.999999999869"/>
    <n v="89.865979381443296"/>
    <n v="86.014705882352899"/>
    <n v="8717"/>
    <n v="5848.9999999999973"/>
    <m/>
    <m/>
    <n v="0"/>
    <n v="0"/>
    <n v="97.893805309734532"/>
    <n v="99.351999999999649"/>
    <n v="44248.000000000007"/>
    <n v="37256.999999999869"/>
    <n v="70"/>
    <n v="44"/>
    <n v="70"/>
    <n v="44"/>
    <n v="8.8857142857142897"/>
    <n v="10.079545454545499"/>
    <n v="622.00000000000023"/>
    <n v="443.50000000000199"/>
    <n v="114.328571428571"/>
    <n v="104.068181818182"/>
    <n v="8002.99999999997"/>
    <n v="4579.0000000000082"/>
    <n v="794"/>
    <n v="733"/>
    <n v="794"/>
    <n v="733"/>
    <n v="4002.5000000000005"/>
    <n v="3780.5000000000018"/>
    <n v="99015.000000000189"/>
    <n v="94540.999999999796"/>
    <n v="128"/>
    <n v="115"/>
    <n v="128"/>
    <n v="115"/>
    <n v="737.5"/>
    <n v="605.99999999999955"/>
    <n v="13215.000000000002"/>
    <n v="12614.000000000002"/>
    <n v="922"/>
    <n v="848"/>
    <n v="922"/>
    <n v="848"/>
    <n v="4740"/>
    <n v="4386.5000000000018"/>
    <n v="112230.00000000019"/>
    <n v="107154.9999999998"/>
    <n v="0"/>
    <n v="0"/>
    <n v="0"/>
    <n v="0"/>
    <s v=""/>
    <s v=""/>
    <s v=""/>
    <s v=""/>
    <n v="5362"/>
    <n v="4830.0000000000036"/>
    <n v="120233.00000000015"/>
    <n v="111733.99999999981"/>
  </r>
  <r>
    <x v="14"/>
    <s v="Radford University"/>
    <m/>
    <n v="233277"/>
    <x v="3"/>
    <n v="2063"/>
    <n v="1993"/>
    <n v="101"/>
    <n v="82"/>
    <n v="1962"/>
    <n v="1911"/>
    <n v="120"/>
    <n v="120"/>
    <n v="1962"/>
    <n v="1911"/>
    <n v="1962"/>
    <n v="1911"/>
    <n v="0"/>
    <n v="1"/>
    <n v="0"/>
    <n v="1"/>
    <n v="0"/>
    <n v="0"/>
    <n v="0"/>
    <n v="0"/>
    <m/>
    <m/>
    <n v="0"/>
    <n v="0"/>
    <n v="0"/>
    <n v="1"/>
    <n v="0"/>
    <n v="1"/>
    <m/>
    <n v="2"/>
    <n v="0"/>
    <n v="2"/>
    <m/>
    <m/>
    <n v="0"/>
    <n v="0"/>
    <m/>
    <m/>
    <n v="0"/>
    <n v="0"/>
    <n v="0"/>
    <n v="2"/>
    <n v="0"/>
    <n v="2"/>
    <m/>
    <n v="76"/>
    <n v="0"/>
    <n v="76"/>
    <m/>
    <m/>
    <n v="0"/>
    <n v="0"/>
    <m/>
    <m/>
    <n v="0"/>
    <n v="0"/>
    <n v="0"/>
    <n v="76"/>
    <n v="0"/>
    <n v="76"/>
    <n v="1206"/>
    <n v="1218"/>
    <n v="1206"/>
    <n v="1218"/>
    <n v="15"/>
    <n v="5"/>
    <n v="15"/>
    <n v="5"/>
    <m/>
    <m/>
    <n v="0"/>
    <n v="0"/>
    <n v="1221"/>
    <n v="1223"/>
    <n v="1221"/>
    <n v="1223"/>
    <n v="4.5982587064676599"/>
    <n v="4.6461412151067298"/>
    <n v="5545.4999999999982"/>
    <n v="5658.9999999999973"/>
    <n v="4.8666666666666698"/>
    <n v="5"/>
    <n v="73.000000000000043"/>
    <n v="25"/>
    <m/>
    <m/>
    <n v="0"/>
    <n v="0"/>
    <n v="4.6015561015561"/>
    <n v="4.6475878986099737"/>
    <n v="5618.4999999999982"/>
    <n v="5683.9999999999982"/>
    <n v="134.06135986733"/>
    <n v="130.13300492610799"/>
    <n v="161677.99999999997"/>
    <n v="158501.99999999953"/>
    <n v="124.73333333333299"/>
    <n v="125.8"/>
    <n v="1870.999999999995"/>
    <n v="629"/>
    <m/>
    <m/>
    <n v="0"/>
    <n v="0"/>
    <n v="133.94676494676492"/>
    <n v="130.11529026982791"/>
    <n v="163548.99999999997"/>
    <n v="159130.99999999953"/>
    <n v="1221"/>
    <n v="1224"/>
    <n v="1221"/>
    <n v="1224"/>
    <n v="4.6015561015561"/>
    <n v="4.6454248366013058"/>
    <n v="5618.4999999999982"/>
    <n v="5685.9999999999982"/>
    <n v="133.94676494676492"/>
    <n v="130.07107843137217"/>
    <n v="163548.99999999997"/>
    <n v="159206.99999999953"/>
    <n v="668"/>
    <n v="623"/>
    <n v="668"/>
    <n v="623"/>
    <n v="55"/>
    <n v="50"/>
    <n v="55"/>
    <n v="50"/>
    <m/>
    <m/>
    <n v="0"/>
    <n v="0"/>
    <n v="723"/>
    <n v="673"/>
    <n v="723"/>
    <n v="673"/>
    <n v="3.3914670658682602"/>
    <n v="3.3603531300160498"/>
    <n v="2265.4999999999977"/>
    <n v="2093.4999999999991"/>
    <n v="3.8909090909090902"/>
    <n v="4.12"/>
    <n v="213.99999999999997"/>
    <n v="206"/>
    <m/>
    <m/>
    <n v="0"/>
    <n v="0"/>
    <n v="3.4294605809128598"/>
    <n v="3.4167904903417519"/>
    <n v="2479.4999999999977"/>
    <n v="2299.4999999999991"/>
    <n v="88.238023952095801"/>
    <n v="85.837881219903693"/>
    <n v="58942.999999999993"/>
    <n v="53477"/>
    <n v="63.472727272727298"/>
    <n v="63.72"/>
    <n v="3491.0000000000014"/>
    <n v="3186"/>
    <m/>
    <m/>
    <n v="0"/>
    <n v="0"/>
    <n v="86.354080221300123"/>
    <n v="84.194650817236251"/>
    <n v="62433.999999999985"/>
    <n v="56663"/>
    <n v="18"/>
    <n v="14"/>
    <n v="18"/>
    <n v="14"/>
    <n v="3.8333333333333299"/>
    <n v="8.5"/>
    <n v="68.999999999999943"/>
    <n v="119"/>
    <n v="65.1666666666667"/>
    <n v="61.357142857142897"/>
    <n v="1173.0000000000007"/>
    <n v="859.00000000000057"/>
    <n v="1874"/>
    <n v="1842"/>
    <n v="1874"/>
    <n v="1842"/>
    <n v="7810.9999999999964"/>
    <n v="7754.4999999999964"/>
    <n v="220620.99999999997"/>
    <n v="212054.99999999953"/>
    <n v="70"/>
    <n v="55"/>
    <n v="70"/>
    <n v="55"/>
    <n v="287"/>
    <n v="231"/>
    <n v="5361.9999999999964"/>
    <n v="3815"/>
    <n v="1944"/>
    <n v="1897"/>
    <n v="1944"/>
    <n v="1897"/>
    <n v="8097.9999999999964"/>
    <n v="7985.4999999999964"/>
    <n v="225982.99999999997"/>
    <n v="215869.99999999953"/>
    <n v="0"/>
    <n v="0"/>
    <n v="0"/>
    <n v="0"/>
    <s v=""/>
    <s v=""/>
    <s v=""/>
    <s v=""/>
    <n v="8166.9999999999964"/>
    <n v="8104.4999999999973"/>
    <n v="227155.99999999994"/>
    <n v="216728.99999999953"/>
  </r>
  <r>
    <x v="14"/>
    <s v="University of Mary Washington "/>
    <m/>
    <n v="232681"/>
    <x v="3"/>
    <n v="1085"/>
    <n v="1067"/>
    <n v="86"/>
    <n v="69"/>
    <n v="999"/>
    <n v="998"/>
    <n v="120"/>
    <n v="120"/>
    <n v="999"/>
    <n v="998"/>
    <n v="999"/>
    <n v="998"/>
    <n v="0"/>
    <n v="0"/>
    <n v="0"/>
    <n v="0"/>
    <n v="0"/>
    <n v="0"/>
    <n v="0"/>
    <n v="0"/>
    <m/>
    <m/>
    <n v="0"/>
    <n v="0"/>
    <n v="0"/>
    <n v="0"/>
    <n v="0"/>
    <n v="0"/>
    <m/>
    <m/>
    <n v="0"/>
    <n v="0"/>
    <m/>
    <m/>
    <n v="0"/>
    <n v="0"/>
    <m/>
    <m/>
    <n v="0"/>
    <n v="0"/>
    <n v="0"/>
    <n v="0"/>
    <n v="0"/>
    <n v="0"/>
    <m/>
    <m/>
    <n v="0"/>
    <n v="0"/>
    <m/>
    <m/>
    <n v="0"/>
    <n v="0"/>
    <m/>
    <m/>
    <n v="0"/>
    <n v="0"/>
    <n v="0"/>
    <n v="0"/>
    <n v="0"/>
    <n v="0"/>
    <n v="636"/>
    <n v="601"/>
    <n v="636"/>
    <n v="601"/>
    <n v="46"/>
    <n v="48"/>
    <n v="46"/>
    <n v="48"/>
    <m/>
    <m/>
    <n v="0"/>
    <n v="0"/>
    <n v="682"/>
    <n v="649"/>
    <n v="682"/>
    <n v="649"/>
    <n v="4.2869496855345899"/>
    <n v="4.2895174708818598"/>
    <n v="2726.4999999999991"/>
    <n v="2577.9999999999977"/>
    <n v="5.2391304347826102"/>
    <n v="5.5625"/>
    <n v="241.00000000000006"/>
    <n v="267"/>
    <m/>
    <m/>
    <n v="0"/>
    <n v="0"/>
    <n v="4.3511730205278578"/>
    <n v="4.3836671802773459"/>
    <n v="2967.4999999999991"/>
    <n v="2844.9999999999977"/>
    <n v="124.558176100629"/>
    <n v="121.409317803661"/>
    <n v="79219.000000000044"/>
    <n v="72967.000000000262"/>
    <n v="116.23913043478299"/>
    <n v="119.25"/>
    <n v="5347.0000000000173"/>
    <n v="5724"/>
    <m/>
    <m/>
    <n v="0"/>
    <n v="0"/>
    <n v="123.99706744868044"/>
    <n v="121.24961479198808"/>
    <n v="84566.000000000058"/>
    <n v="78691.000000000262"/>
    <n v="682"/>
    <n v="649"/>
    <n v="682"/>
    <n v="649"/>
    <n v="4.3511730205278578"/>
    <n v="4.3836671802773459"/>
    <n v="2967.4999999999991"/>
    <n v="2844.9999999999977"/>
    <n v="123.99706744868044"/>
    <n v="121.24961479198808"/>
    <n v="84566.000000000058"/>
    <n v="78691.000000000262"/>
    <n v="218"/>
    <n v="255"/>
    <n v="218"/>
    <n v="255"/>
    <n v="94"/>
    <n v="91"/>
    <n v="94"/>
    <n v="91"/>
    <m/>
    <m/>
    <n v="0"/>
    <n v="0"/>
    <n v="312"/>
    <n v="346"/>
    <n v="312"/>
    <n v="346"/>
    <n v="3.0504587155963301"/>
    <n v="2.9058823529411799"/>
    <n v="665"/>
    <n v="741.00000000000091"/>
    <n v="3.66489361702128"/>
    <n v="4.1593406593406597"/>
    <n v="344.50000000000034"/>
    <n v="378.50000000000006"/>
    <m/>
    <m/>
    <n v="0"/>
    <n v="0"/>
    <n v="3.2355769230769242"/>
    <n v="3.2355491329479795"/>
    <n v="1009.5000000000003"/>
    <n v="1119.5000000000009"/>
    <n v="76.743119266055004"/>
    <n v="71.850980392156899"/>
    <n v="16729.999999999989"/>
    <n v="18322.000000000011"/>
    <n v="51.7340425531915"/>
    <n v="53.934065934065899"/>
    <n v="4863.0000000000009"/>
    <n v="4907.9999999999964"/>
    <m/>
    <m/>
    <n v="0"/>
    <n v="0"/>
    <n v="69.2083333333333"/>
    <n v="67.138728323699439"/>
    <n v="21592.999999999989"/>
    <n v="23230.000000000007"/>
    <n v="5"/>
    <n v="3"/>
    <n v="5"/>
    <n v="3"/>
    <n v="7.2"/>
    <n v="4"/>
    <n v="36"/>
    <n v="12"/>
    <n v="67.400000000000006"/>
    <n v="52.6666666666667"/>
    <n v="337"/>
    <n v="158.00000000000011"/>
    <n v="854"/>
    <n v="856"/>
    <n v="854"/>
    <n v="856"/>
    <n v="3391.4999999999991"/>
    <n v="3318.9999999999986"/>
    <n v="95949.000000000029"/>
    <n v="91289.000000000276"/>
    <n v="140"/>
    <n v="139"/>
    <n v="140"/>
    <n v="139"/>
    <n v="585.50000000000045"/>
    <n v="645.5"/>
    <n v="10210.000000000018"/>
    <n v="10631.999999999996"/>
    <n v="994"/>
    <n v="995"/>
    <n v="994"/>
    <n v="995"/>
    <n v="3976.9999999999995"/>
    <n v="3964.4999999999986"/>
    <n v="106159.00000000004"/>
    <n v="101921.00000000028"/>
    <n v="0"/>
    <n v="0"/>
    <n v="0"/>
    <n v="0"/>
    <s v=""/>
    <s v=""/>
    <s v=""/>
    <s v=""/>
    <n v="4012.9999999999995"/>
    <n v="3976.4999999999986"/>
    <n v="106496.00000000004"/>
    <n v="102079.00000000026"/>
  </r>
  <r>
    <x v="14"/>
    <s v="Virginia State University "/>
    <m/>
    <n v="234155"/>
    <x v="3"/>
    <n v="857"/>
    <n v="829"/>
    <n v="0"/>
    <n v="1"/>
    <n v="857"/>
    <n v="828"/>
    <n v="120"/>
    <n v="120"/>
    <n v="857"/>
    <n v="828"/>
    <n v="857"/>
    <n v="828"/>
    <n v="2"/>
    <n v="0"/>
    <n v="2"/>
    <n v="0"/>
    <n v="0"/>
    <n v="0"/>
    <n v="0"/>
    <n v="0"/>
    <m/>
    <m/>
    <n v="0"/>
    <n v="0"/>
    <n v="2"/>
    <n v="0"/>
    <n v="2"/>
    <n v="0"/>
    <n v="4.5"/>
    <m/>
    <n v="9"/>
    <n v="0"/>
    <m/>
    <m/>
    <n v="0"/>
    <n v="0"/>
    <m/>
    <m/>
    <n v="0"/>
    <n v="0"/>
    <n v="4.5"/>
    <n v="0"/>
    <n v="9"/>
    <n v="0"/>
    <n v="142"/>
    <m/>
    <n v="284"/>
    <n v="0"/>
    <m/>
    <m/>
    <n v="0"/>
    <n v="0"/>
    <m/>
    <m/>
    <n v="0"/>
    <n v="0"/>
    <n v="142"/>
    <n v="0"/>
    <n v="284"/>
    <n v="0"/>
    <n v="581"/>
    <n v="593"/>
    <n v="581"/>
    <n v="593"/>
    <n v="7"/>
    <n v="11"/>
    <n v="7"/>
    <n v="11"/>
    <m/>
    <m/>
    <n v="0"/>
    <n v="0"/>
    <n v="588"/>
    <n v="604"/>
    <n v="588"/>
    <n v="604"/>
    <n v="4.9104991394148003"/>
    <n v="4.8946037099494104"/>
    <n v="2852.9999999999991"/>
    <n v="2902.5000000000005"/>
    <n v="5.4285714285714297"/>
    <n v="5.8181818181818201"/>
    <n v="38.000000000000007"/>
    <n v="64.000000000000028"/>
    <m/>
    <m/>
    <n v="0"/>
    <n v="0"/>
    <n v="4.9166666666666652"/>
    <n v="4.9114238410596034"/>
    <n v="2890.9999999999991"/>
    <n v="2966.5000000000005"/>
    <n v="141.492254733219"/>
    <n v="141.63440134907299"/>
    <n v="82207.000000000233"/>
    <n v="83989.200000000288"/>
    <n v="117.71428571428601"/>
    <n v="122.809090909091"/>
    <n v="824.00000000000205"/>
    <n v="1350.900000000001"/>
    <m/>
    <m/>
    <n v="0"/>
    <n v="0"/>
    <n v="141.20918367346979"/>
    <n v="141.2915562913912"/>
    <n v="83031.000000000233"/>
    <n v="85340.100000000282"/>
    <n v="590"/>
    <n v="604"/>
    <n v="590"/>
    <n v="604"/>
    <n v="4.915254237288134"/>
    <n v="4.9114238410596034"/>
    <n v="2899.9999999999991"/>
    <n v="2966.5000000000005"/>
    <n v="141.21186440678005"/>
    <n v="141.2915562913912"/>
    <n v="83315.000000000233"/>
    <n v="85340.100000000282"/>
    <n v="230"/>
    <n v="197"/>
    <n v="230"/>
    <n v="197"/>
    <n v="19"/>
    <n v="15"/>
    <n v="19"/>
    <n v="15"/>
    <m/>
    <m/>
    <n v="0"/>
    <n v="0"/>
    <n v="249"/>
    <n v="212"/>
    <n v="249"/>
    <n v="212"/>
    <n v="3.6739130434782599"/>
    <n v="3.60659898477157"/>
    <n v="844.99999999999977"/>
    <n v="710.49999999999932"/>
    <n v="4.0789473684210504"/>
    <n v="4.0999999999999996"/>
    <n v="77.499999999999957"/>
    <n v="61.499999999999993"/>
    <m/>
    <m/>
    <n v="0"/>
    <n v="0"/>
    <n v="3.7048192771084327"/>
    <n v="3.6415094339622609"/>
    <n v="922.49999999999977"/>
    <n v="771.99999999999932"/>
    <n v="99.591304347826096"/>
    <n v="98.880203045685306"/>
    <n v="22906.000000000004"/>
    <n v="19479.400000000005"/>
    <n v="73.105263157894697"/>
    <n v="64.733333333333306"/>
    <n v="1388.9999999999993"/>
    <n v="970.99999999999955"/>
    <m/>
    <m/>
    <n v="0"/>
    <n v="0"/>
    <n v="97.57028112449801"/>
    <n v="96.464150943396248"/>
    <n v="24295.000000000004"/>
    <n v="20450.400000000005"/>
    <n v="18"/>
    <n v="12"/>
    <n v="18"/>
    <n v="12"/>
    <n v="4.3888888888888902"/>
    <n v="7.25"/>
    <n v="79.000000000000028"/>
    <n v="87"/>
    <n v="65.0555555555556"/>
    <n v="111.575"/>
    <n v="1171.0000000000009"/>
    <n v="1338.9"/>
    <n v="813"/>
    <n v="790"/>
    <n v="813"/>
    <n v="790"/>
    <n v="3706.9999999999991"/>
    <n v="3613"/>
    <n v="105397.00000000023"/>
    <n v="103468.6000000003"/>
    <n v="26"/>
    <n v="26"/>
    <n v="26"/>
    <n v="26"/>
    <n v="115.49999999999997"/>
    <n v="125.50000000000003"/>
    <n v="2213.0000000000014"/>
    <n v="2321.9000000000005"/>
    <n v="839"/>
    <n v="816"/>
    <n v="839"/>
    <n v="816"/>
    <n v="3822.4999999999991"/>
    <n v="3738.5"/>
    <n v="107610.00000000023"/>
    <n v="105790.50000000029"/>
    <n v="0"/>
    <n v="0"/>
    <n v="0"/>
    <n v="0"/>
    <s v=""/>
    <s v=""/>
    <s v=""/>
    <s v=""/>
    <n v="3901.4999999999991"/>
    <n v="3825.5"/>
    <n v="108781.00000000023"/>
    <n v="107129.40000000029"/>
  </r>
  <r>
    <x v="14"/>
    <s v="Christopher Newport University"/>
    <s v="Met the criteria for Four-Year 4 in 2016-17 and 2017-18."/>
    <n v="231712"/>
    <x v="5"/>
    <n v="1299"/>
    <n v="1255"/>
    <n v="107"/>
    <n v="87"/>
    <n v="1192"/>
    <n v="1168"/>
    <n v="120"/>
    <n v="120"/>
    <n v="1192"/>
    <n v="1168"/>
    <n v="1192"/>
    <n v="1168"/>
    <n v="0"/>
    <n v="0"/>
    <n v="0"/>
    <n v="0"/>
    <n v="0"/>
    <n v="0"/>
    <n v="0"/>
    <n v="0"/>
    <m/>
    <m/>
    <n v="0"/>
    <n v="0"/>
    <n v="0"/>
    <n v="0"/>
    <n v="0"/>
    <n v="0"/>
    <m/>
    <m/>
    <n v="0"/>
    <n v="0"/>
    <m/>
    <m/>
    <n v="0"/>
    <n v="0"/>
    <m/>
    <m/>
    <n v="0"/>
    <n v="0"/>
    <n v="0"/>
    <n v="0"/>
    <n v="0"/>
    <n v="0"/>
    <m/>
    <m/>
    <n v="0"/>
    <n v="0"/>
    <m/>
    <m/>
    <n v="0"/>
    <n v="0"/>
    <m/>
    <m/>
    <n v="0"/>
    <n v="0"/>
    <n v="0"/>
    <n v="0"/>
    <n v="0"/>
    <n v="0"/>
    <n v="1021"/>
    <n v="1009"/>
    <n v="1021"/>
    <n v="1009"/>
    <n v="0"/>
    <n v="0"/>
    <n v="0"/>
    <n v="0"/>
    <m/>
    <m/>
    <n v="0"/>
    <n v="0"/>
    <n v="1021"/>
    <n v="1009"/>
    <n v="1021"/>
    <n v="1009"/>
    <n v="4.1856023506366302"/>
    <n v="4.1897918731417203"/>
    <n v="4273.4999999999991"/>
    <n v="4227.4999999999955"/>
    <m/>
    <m/>
    <n v="0"/>
    <n v="0"/>
    <m/>
    <m/>
    <n v="0"/>
    <n v="0"/>
    <n v="4.1856023506366302"/>
    <n v="4.1897918731417203"/>
    <n v="4273.4999999999991"/>
    <n v="4227.4999999999955"/>
    <n v="122.460333006856"/>
    <n v="122.36769078295301"/>
    <n v="125031.99999999999"/>
    <n v="123468.99999999958"/>
    <m/>
    <m/>
    <n v="0"/>
    <n v="0"/>
    <m/>
    <m/>
    <n v="0"/>
    <n v="0"/>
    <n v="122.460333006856"/>
    <n v="122.36769078295301"/>
    <n v="125031.99999999999"/>
    <n v="123468.99999999958"/>
    <n v="1021"/>
    <n v="1009"/>
    <n v="1021"/>
    <n v="1009"/>
    <n v="4.1856023506366302"/>
    <n v="4.1897918731417203"/>
    <n v="4273.4999999999991"/>
    <n v="4227.4999999999955"/>
    <n v="122.460333006856"/>
    <n v="122.36769078295301"/>
    <n v="125031.99999999999"/>
    <n v="123468.99999999958"/>
    <n v="164"/>
    <n v="155"/>
    <n v="164"/>
    <n v="155"/>
    <n v="6"/>
    <n v="4"/>
    <n v="6"/>
    <n v="4"/>
    <m/>
    <m/>
    <n v="0"/>
    <n v="0"/>
    <n v="170"/>
    <n v="159"/>
    <n v="170"/>
    <n v="159"/>
    <n v="3.1006097560975601"/>
    <n v="3.12903225806452"/>
    <n v="508.49999999999983"/>
    <n v="485.00000000000063"/>
    <n v="3.6666666666666701"/>
    <n v="3.25"/>
    <n v="22.000000000000021"/>
    <n v="13"/>
    <m/>
    <m/>
    <n v="0"/>
    <n v="0"/>
    <n v="3.1205882352941168"/>
    <n v="3.132075471698117"/>
    <n v="530.49999999999989"/>
    <n v="498.00000000000057"/>
    <n v="83.121951219512198"/>
    <n v="85.954838709677404"/>
    <n v="13632"/>
    <n v="13322.999999999998"/>
    <n v="77.3333333333333"/>
    <n v="60.5"/>
    <n v="463.99999999999977"/>
    <n v="242"/>
    <m/>
    <m/>
    <n v="0"/>
    <n v="0"/>
    <n v="82.917647058823533"/>
    <n v="85.31446540880502"/>
    <n v="14096"/>
    <n v="13564.999999999998"/>
    <n v="1"/>
    <n v="0"/>
    <n v="1"/>
    <n v="0"/>
    <n v="4"/>
    <m/>
    <n v="4"/>
    <n v="0"/>
    <n v="33"/>
    <m/>
    <n v="33"/>
    <n v="0"/>
    <n v="1185"/>
    <n v="1164"/>
    <n v="1185"/>
    <n v="1164"/>
    <n v="4781.9999999999991"/>
    <n v="4712.4999999999964"/>
    <n v="138664"/>
    <n v="136791.99999999956"/>
    <n v="6"/>
    <n v="4"/>
    <n v="6"/>
    <n v="4"/>
    <n v="22.000000000000021"/>
    <n v="13"/>
    <n v="463.99999999999977"/>
    <n v="242"/>
    <n v="1191"/>
    <n v="1168"/>
    <n v="1191"/>
    <n v="1168"/>
    <n v="4803.9999999999991"/>
    <n v="4725.4999999999964"/>
    <n v="139128"/>
    <n v="137033.99999999956"/>
    <n v="0"/>
    <n v="0"/>
    <n v="0"/>
    <n v="0"/>
    <s v=""/>
    <s v=""/>
    <s v=""/>
    <s v=""/>
    <n v="4807.9999999999991"/>
    <n v="4725.4999999999964"/>
    <n v="139161"/>
    <n v="137033.99999999956"/>
  </r>
  <r>
    <x v="14"/>
    <s v="University of Virginia's College at Wise "/>
    <m/>
    <n v="233897"/>
    <x v="6"/>
    <n v="312"/>
    <n v="283"/>
    <n v="11"/>
    <n v="5"/>
    <n v="301"/>
    <n v="278"/>
    <n v="120"/>
    <n v="120"/>
    <n v="301"/>
    <n v="278"/>
    <n v="301"/>
    <n v="278"/>
    <n v="4"/>
    <n v="1"/>
    <n v="4"/>
    <n v="1"/>
    <n v="0"/>
    <n v="0"/>
    <n v="0"/>
    <n v="0"/>
    <m/>
    <m/>
    <n v="0"/>
    <n v="0"/>
    <n v="4"/>
    <n v="1"/>
    <n v="4"/>
    <n v="1"/>
    <n v="6.5"/>
    <n v="6"/>
    <n v="26"/>
    <n v="6"/>
    <m/>
    <m/>
    <n v="0"/>
    <n v="0"/>
    <m/>
    <m/>
    <n v="0"/>
    <n v="0"/>
    <n v="6.5"/>
    <n v="6"/>
    <n v="26"/>
    <n v="6"/>
    <n v="130.625"/>
    <n v="173"/>
    <n v="522.5"/>
    <n v="173"/>
    <m/>
    <m/>
    <n v="0"/>
    <n v="0"/>
    <m/>
    <m/>
    <n v="0"/>
    <n v="0"/>
    <n v="130.625"/>
    <n v="173"/>
    <n v="522.5"/>
    <n v="173"/>
    <n v="177"/>
    <n v="166"/>
    <n v="177"/>
    <n v="166"/>
    <n v="20"/>
    <n v="18"/>
    <n v="20"/>
    <n v="18"/>
    <m/>
    <m/>
    <n v="0"/>
    <n v="0"/>
    <n v="197"/>
    <n v="184"/>
    <n v="197"/>
    <n v="184"/>
    <n v="5.0423728813559299"/>
    <n v="4.6867469879518104"/>
    <n v="892.49999999999955"/>
    <n v="778.00000000000057"/>
    <n v="5.9"/>
    <n v="6.1944444444444402"/>
    <n v="118"/>
    <n v="111.49999999999993"/>
    <m/>
    <m/>
    <n v="0"/>
    <n v="0"/>
    <n v="5.1294416243654801"/>
    <n v="4.8342391304347849"/>
    <n v="1010.4999999999995"/>
    <n v="889.50000000000045"/>
    <n v="143.81073446327699"/>
    <n v="132.14457831325299"/>
    <n v="25454.500000000025"/>
    <n v="21935.999999999996"/>
    <n v="174.25"/>
    <n v="141.055555555556"/>
    <n v="3485"/>
    <n v="2539.0000000000082"/>
    <m/>
    <m/>
    <n v="0"/>
    <n v="0"/>
    <n v="146.90101522842653"/>
    <n v="133.01630434782609"/>
    <n v="28939.500000000025"/>
    <n v="24475"/>
    <n v="201"/>
    <n v="185"/>
    <n v="201"/>
    <n v="185"/>
    <n v="5.1567164179104452"/>
    <n v="4.8405405405405428"/>
    <n v="1036.4999999999995"/>
    <n v="895.50000000000045"/>
    <n v="146.57711442786083"/>
    <n v="133.23243243243243"/>
    <n v="29462.000000000029"/>
    <n v="24648"/>
    <n v="83"/>
    <n v="73"/>
    <n v="83"/>
    <n v="73"/>
    <n v="9"/>
    <n v="6"/>
    <n v="9"/>
    <n v="6"/>
    <m/>
    <m/>
    <n v="0"/>
    <n v="0"/>
    <n v="92"/>
    <n v="79"/>
    <n v="92"/>
    <n v="79"/>
    <n v="3.6626506024096401"/>
    <n v="4.1575342465753398"/>
    <n v="304.00000000000011"/>
    <n v="303.49999999999983"/>
    <n v="3.8333333333333299"/>
    <n v="8.1666666666666696"/>
    <n v="34.499999999999972"/>
    <n v="49.000000000000014"/>
    <m/>
    <m/>
    <n v="0"/>
    <n v="0"/>
    <n v="3.6793478260869579"/>
    <n v="4.4620253164556942"/>
    <n v="338.50000000000011"/>
    <n v="352.49999999999983"/>
    <n v="97.168674698795201"/>
    <n v="99.342465753424705"/>
    <n v="8065.0000000000018"/>
    <n v="7252.0000000000036"/>
    <n v="98.8888888888889"/>
    <n v="84.6666666666667"/>
    <n v="890.00000000000011"/>
    <n v="508.00000000000023"/>
    <m/>
    <m/>
    <n v="0"/>
    <n v="0"/>
    <n v="97.336956521739154"/>
    <n v="98.227848101265863"/>
    <n v="8955.0000000000018"/>
    <n v="7760.0000000000036"/>
    <n v="8"/>
    <n v="14"/>
    <n v="8"/>
    <n v="14"/>
    <n v="7"/>
    <n v="4.0714285714285703"/>
    <n v="56"/>
    <n v="56.999999999999986"/>
    <n v="91.1875"/>
    <n v="85.857142857142904"/>
    <n v="729.5"/>
    <n v="1202.0000000000007"/>
    <n v="264"/>
    <n v="240"/>
    <n v="264"/>
    <n v="240"/>
    <n v="1222.4999999999995"/>
    <n v="1087.5000000000005"/>
    <n v="34042.000000000029"/>
    <n v="29361"/>
    <n v="29"/>
    <n v="24"/>
    <n v="29"/>
    <n v="24"/>
    <n v="152.49999999999997"/>
    <n v="160.49999999999994"/>
    <n v="4375"/>
    <n v="3047.0000000000082"/>
    <n v="293"/>
    <n v="264"/>
    <n v="293"/>
    <n v="264"/>
    <n v="1374.9999999999995"/>
    <n v="1248.0000000000005"/>
    <n v="38417.000000000029"/>
    <n v="32408.000000000007"/>
    <n v="0"/>
    <n v="0"/>
    <n v="0"/>
    <n v="0"/>
    <s v=""/>
    <s v=""/>
    <s v=""/>
    <s v=""/>
    <n v="1430.9999999999995"/>
    <n v="1305.0000000000002"/>
    <n v="39146.500000000029"/>
    <n v="33610.000000000007"/>
  </r>
  <r>
    <x v="14"/>
    <s v="J.S. Reynolds Community College"/>
    <m/>
    <n v="232414"/>
    <x v="7"/>
    <n v="940"/>
    <n v="976"/>
    <n v="0"/>
    <n v="0"/>
    <n v="940"/>
    <n v="976"/>
    <n v="70"/>
    <n v="66"/>
    <n v="940"/>
    <n v="976"/>
    <n v="940"/>
    <n v="976"/>
    <n v="14"/>
    <n v="25"/>
    <n v="14"/>
    <n v="25"/>
    <n v="20"/>
    <n v="14"/>
    <n v="20"/>
    <n v="14"/>
    <m/>
    <m/>
    <n v="0"/>
    <n v="0"/>
    <n v="34"/>
    <n v="39"/>
    <n v="34"/>
    <n v="39"/>
    <n v="3.9285714285714302"/>
    <n v="4.5199999999999996"/>
    <n v="55.000000000000021"/>
    <n v="112.99999999999999"/>
    <n v="5"/>
    <n v="6"/>
    <n v="100"/>
    <n v="84"/>
    <m/>
    <m/>
    <n v="0"/>
    <n v="0"/>
    <n v="4.5588235294117654"/>
    <n v="5.0512820512820511"/>
    <n v="155.00000000000003"/>
    <n v="197"/>
    <n v="81"/>
    <n v="96.92"/>
    <n v="1134"/>
    <n v="2423"/>
    <n v="91.3"/>
    <n v="84.357142857142904"/>
    <n v="1826"/>
    <n v="1181.0000000000007"/>
    <m/>
    <m/>
    <n v="0"/>
    <n v="0"/>
    <n v="87.058823529411768"/>
    <n v="92.410256410256437"/>
    <n v="2960"/>
    <n v="3604.0000000000009"/>
    <n v="140"/>
    <n v="156"/>
    <n v="140"/>
    <n v="156"/>
    <n v="256"/>
    <n v="332"/>
    <n v="256"/>
    <n v="332"/>
    <m/>
    <m/>
    <n v="0"/>
    <n v="0"/>
    <n v="396"/>
    <n v="488"/>
    <n v="396"/>
    <n v="488"/>
    <n v="4.1178571428571402"/>
    <n v="4.2275641025641004"/>
    <n v="576.49999999999966"/>
    <n v="659.49999999999966"/>
    <n v="6.931640625"/>
    <n v="6.3584337349397604"/>
    <n v="1774.5"/>
    <n v="2111.0000000000005"/>
    <m/>
    <m/>
    <n v="0"/>
    <n v="0"/>
    <n v="5.936868686868686"/>
    <n v="5.6772540983606561"/>
    <n v="2350.9999999999995"/>
    <n v="2770.5"/>
    <n v="80.064285714285703"/>
    <n v="80.814102564102598"/>
    <n v="11208.999999999998"/>
    <n v="12607.000000000005"/>
    <n v="85.43359375"/>
    <n v="81.198795180722897"/>
    <n v="21871"/>
    <n v="26958"/>
    <m/>
    <m/>
    <n v="0"/>
    <n v="0"/>
    <n v="83.535353535353536"/>
    <n v="81.075819672131161"/>
    <n v="33080"/>
    <n v="39565.000000000007"/>
    <n v="430"/>
    <n v="527"/>
    <n v="430"/>
    <n v="527"/>
    <n v="5.8279069767441847"/>
    <n v="5.6309297912713472"/>
    <n v="2505.9999999999995"/>
    <n v="2967.5"/>
    <n v="83.813953488372093"/>
    <n v="81.91461100569262"/>
    <n v="36040"/>
    <n v="43169.000000000015"/>
    <n v="101"/>
    <n v="87"/>
    <n v="101"/>
    <n v="87"/>
    <n v="226"/>
    <n v="221"/>
    <n v="226"/>
    <n v="221"/>
    <m/>
    <m/>
    <n v="0"/>
    <n v="0"/>
    <n v="327"/>
    <n v="308"/>
    <n v="327"/>
    <n v="308"/>
    <n v="3.6386138613861401"/>
    <n v="4.0057471264367797"/>
    <n v="367.50000000000017"/>
    <n v="348.49999999999983"/>
    <n v="5.5774336283185804"/>
    <n v="5.2398190045248896"/>
    <n v="1260.4999999999991"/>
    <n v="1158.0000000000007"/>
    <m/>
    <m/>
    <n v="0"/>
    <n v="0"/>
    <n v="4.9785932721712518"/>
    <n v="4.8912337662337677"/>
    <n v="1627.9999999999993"/>
    <n v="1506.5000000000005"/>
    <n v="68.465346534653506"/>
    <n v="73.195402298850595"/>
    <n v="6915.0000000000036"/>
    <n v="6368.0000000000018"/>
    <n v="68.402654867256601"/>
    <n v="66.027149321267004"/>
    <n v="15458.999999999991"/>
    <n v="14592.000000000007"/>
    <m/>
    <m/>
    <n v="0"/>
    <n v="0"/>
    <n v="68.422018348623837"/>
    <n v="68.051948051948074"/>
    <n v="22373.999999999996"/>
    <n v="20960.000000000007"/>
    <n v="183"/>
    <n v="141"/>
    <n v="183"/>
    <n v="141"/>
    <n v="6"/>
    <n v="7.2872340425531901"/>
    <n v="1098"/>
    <n v="1027.4999999999998"/>
    <n v="64.568306010929007"/>
    <n v="79.801418439716301"/>
    <n v="11816.000000000009"/>
    <n v="11251.999999999998"/>
    <n v="255"/>
    <n v="268"/>
    <n v="255"/>
    <n v="268"/>
    <n v="998.99999999999977"/>
    <n v="1120.9999999999995"/>
    <n v="19258"/>
    <n v="21398.000000000007"/>
    <n v="502"/>
    <n v="567"/>
    <n v="502"/>
    <n v="567"/>
    <n v="3134.9999999999991"/>
    <n v="3353.0000000000009"/>
    <n v="39155.999999999993"/>
    <n v="42731.000000000007"/>
    <n v="757"/>
    <n v="835"/>
    <n v="757"/>
    <n v="835"/>
    <n v="4133.9999999999991"/>
    <n v="4474"/>
    <n v="58413.999999999993"/>
    <n v="64129.000000000015"/>
    <n v="0"/>
    <n v="0"/>
    <n v="0"/>
    <n v="0"/>
    <s v=""/>
    <s v=""/>
    <s v=""/>
    <s v=""/>
    <n v="5231.9999999999991"/>
    <n v="5501.5"/>
    <n v="70230.000000000015"/>
    <n v="75381.000000000015"/>
  </r>
  <r>
    <x v="14"/>
    <s v="John Tyler Community College"/>
    <m/>
    <n v="232450"/>
    <x v="7"/>
    <n v="802"/>
    <n v="887"/>
    <n v="0"/>
    <n v="0"/>
    <n v="802"/>
    <n v="887"/>
    <n v="70"/>
    <n v="66"/>
    <n v="802"/>
    <n v="887"/>
    <n v="802"/>
    <n v="887"/>
    <n v="66"/>
    <n v="101"/>
    <n v="66"/>
    <n v="101"/>
    <n v="49"/>
    <n v="45"/>
    <n v="49"/>
    <n v="45"/>
    <m/>
    <m/>
    <n v="0"/>
    <n v="0"/>
    <n v="115"/>
    <n v="146"/>
    <n v="115"/>
    <n v="146"/>
    <n v="2.75757575757576"/>
    <n v="2.7623762376237599"/>
    <n v="182.00000000000017"/>
    <n v="278.99999999999977"/>
    <n v="3.6530612244898002"/>
    <n v="3.5555555555555598"/>
    <n v="179.0000000000002"/>
    <n v="160.0000000000002"/>
    <m/>
    <m/>
    <n v="0"/>
    <n v="0"/>
    <n v="3.1391304347826114"/>
    <n v="3.006849315068493"/>
    <n v="361.00000000000034"/>
    <n v="439"/>
    <n v="76.984848484848499"/>
    <n v="74.267326732673297"/>
    <n v="5081.0000000000009"/>
    <n v="7501.0000000000027"/>
    <n v="73.734693877550995"/>
    <n v="72.4444444444444"/>
    <n v="3612.9999999999986"/>
    <n v="3259.9999999999982"/>
    <m/>
    <m/>
    <n v="0"/>
    <n v="0"/>
    <n v="75.599999999999994"/>
    <n v="73.705479452054789"/>
    <n v="8694"/>
    <n v="10761"/>
    <n v="127"/>
    <n v="157"/>
    <n v="127"/>
    <n v="157"/>
    <n v="229"/>
    <n v="204"/>
    <n v="229"/>
    <n v="204"/>
    <m/>
    <m/>
    <n v="0"/>
    <n v="0"/>
    <n v="356"/>
    <n v="361"/>
    <n v="356"/>
    <n v="361"/>
    <n v="3.7047244094488199"/>
    <n v="3.4522292993630601"/>
    <n v="470.50000000000011"/>
    <n v="542.00000000000045"/>
    <n v="6.1091703056768596"/>
    <n v="5.9681372549019596"/>
    <n v="1399.0000000000009"/>
    <n v="1217.4999999999998"/>
    <m/>
    <m/>
    <n v="0"/>
    <n v="0"/>
    <n v="5.2514044943820251"/>
    <n v="4.8739612188365653"/>
    <n v="1869.5000000000009"/>
    <n v="1759.5"/>
    <n v="72.472440944881896"/>
    <n v="75.292993630573307"/>
    <n v="9204"/>
    <n v="11821.000000000009"/>
    <n v="78.855895196506594"/>
    <n v="78.161764705882305"/>
    <n v="18058.000000000011"/>
    <n v="15944.999999999991"/>
    <m/>
    <m/>
    <n v="0"/>
    <n v="0"/>
    <n v="76.578651685393282"/>
    <n v="76.91412742382272"/>
    <n v="27262.000000000007"/>
    <n v="27766"/>
    <n v="471"/>
    <n v="507"/>
    <n v="471"/>
    <n v="507"/>
    <n v="4.73566878980892"/>
    <n v="4.33629191321499"/>
    <n v="2230.5000000000014"/>
    <n v="2198.5"/>
    <n v="76.339702760084947"/>
    <n v="75.990138067061139"/>
    <n v="35956.000000000007"/>
    <n v="38527"/>
    <n v="73"/>
    <n v="79"/>
    <n v="73"/>
    <n v="79"/>
    <n v="161"/>
    <n v="184"/>
    <n v="161"/>
    <n v="184"/>
    <m/>
    <m/>
    <n v="0"/>
    <n v="0"/>
    <n v="234"/>
    <n v="263"/>
    <n v="234"/>
    <n v="263"/>
    <n v="3.3561643835616399"/>
    <n v="3.8291139240506298"/>
    <n v="244.99999999999972"/>
    <n v="302.49999999999977"/>
    <n v="5.0186335403726696"/>
    <n v="4.7880434782608701"/>
    <n v="807.99999999999977"/>
    <n v="881.00000000000011"/>
    <m/>
    <m/>
    <n v="0"/>
    <n v="0"/>
    <n v="4.4999999999999982"/>
    <n v="4.5"/>
    <n v="1052.9999999999995"/>
    <n v="1183.5"/>
    <n v="59.383561643835598"/>
    <n v="62.5822784810127"/>
    <n v="4334.9999999999991"/>
    <n v="4944.0000000000036"/>
    <n v="64.366459627329206"/>
    <n v="61.9673913043478"/>
    <n v="10363.000000000002"/>
    <n v="11401.999999999995"/>
    <m/>
    <m/>
    <n v="0"/>
    <n v="0"/>
    <n v="62.811965811965813"/>
    <n v="62.152091254752847"/>
    <n v="14698"/>
    <n v="16345.999999999998"/>
    <n v="97"/>
    <n v="117"/>
    <n v="97"/>
    <n v="117"/>
    <n v="7.3298969072164901"/>
    <n v="6.8547008547008499"/>
    <n v="710.99999999999955"/>
    <n v="801.99999999999943"/>
    <n v="70.247422680412399"/>
    <n v="69.692307692307693"/>
    <n v="6814.0000000000027"/>
    <n v="8154"/>
    <n v="266"/>
    <n v="337"/>
    <n v="266"/>
    <n v="337"/>
    <n v="897.5"/>
    <n v="1123.5"/>
    <n v="18620"/>
    <n v="24266.000000000015"/>
    <n v="439"/>
    <n v="433"/>
    <n v="439"/>
    <n v="433"/>
    <n v="2386.0000000000009"/>
    <n v="2258.5"/>
    <n v="32034.000000000015"/>
    <n v="30606.999999999985"/>
    <n v="705"/>
    <n v="770"/>
    <n v="705"/>
    <n v="770"/>
    <n v="3283.5000000000009"/>
    <n v="3382"/>
    <n v="50654.000000000015"/>
    <n v="54873"/>
    <n v="0"/>
    <n v="0"/>
    <n v="0"/>
    <n v="0"/>
    <s v=""/>
    <s v=""/>
    <s v=""/>
    <s v=""/>
    <n v="3994.5000000000005"/>
    <n v="4183.9999999999991"/>
    <n v="57468.000000000007"/>
    <n v="63027"/>
  </r>
  <r>
    <x v="14"/>
    <s v="Northern Virginia Community College "/>
    <m/>
    <n v="232946"/>
    <x v="7"/>
    <n v="5717"/>
    <n v="5443"/>
    <n v="0"/>
    <n v="0"/>
    <n v="5717"/>
    <n v="5443"/>
    <n v="70"/>
    <n v="66"/>
    <n v="5717"/>
    <n v="5443"/>
    <n v="5717"/>
    <n v="5443"/>
    <n v="168"/>
    <n v="207"/>
    <n v="168"/>
    <n v="207"/>
    <n v="61"/>
    <n v="85"/>
    <n v="61"/>
    <n v="85"/>
    <m/>
    <m/>
    <n v="0"/>
    <n v="0"/>
    <n v="229"/>
    <n v="292"/>
    <n v="229"/>
    <n v="292"/>
    <n v="2.75595238095238"/>
    <n v="2.73429951690821"/>
    <n v="462.99999999999983"/>
    <n v="565.99999999999943"/>
    <n v="3.5901639344262302"/>
    <n v="3.71764705882353"/>
    <n v="219.00000000000003"/>
    <n v="316.00000000000006"/>
    <m/>
    <m/>
    <n v="0"/>
    <n v="0"/>
    <n v="2.9781659388646284"/>
    <n v="3.020547945205478"/>
    <n v="681.99999999999989"/>
    <n v="881.99999999999955"/>
    <n v="76.184523809523796"/>
    <n v="75.096618357487898"/>
    <n v="12798.999999999998"/>
    <n v="15544.999999999995"/>
    <n v="82.901639344262307"/>
    <n v="78.141176470588206"/>
    <n v="5057.0000000000009"/>
    <n v="6641.9999999999973"/>
    <m/>
    <m/>
    <n v="0"/>
    <n v="0"/>
    <n v="77.973799126637559"/>
    <n v="75.982876712328746"/>
    <n v="17856"/>
    <n v="22186.999999999993"/>
    <n v="1474"/>
    <n v="1501"/>
    <n v="1474"/>
    <n v="1501"/>
    <n v="1870"/>
    <n v="1648"/>
    <n v="1870"/>
    <n v="1648"/>
    <m/>
    <m/>
    <n v="0"/>
    <n v="0"/>
    <n v="3344"/>
    <n v="3149"/>
    <n v="3344"/>
    <n v="3149"/>
    <n v="3.81071913161465"/>
    <n v="3.67721518987342"/>
    <n v="5616.9999999999945"/>
    <n v="5519.5000000000036"/>
    <n v="5.6729946524064196"/>
    <n v="5.8689320388349504"/>
    <n v="10608.500000000005"/>
    <n v="9671.9999999999982"/>
    <m/>
    <m/>
    <n v="0"/>
    <n v="0"/>
    <n v="4.852123205741627"/>
    <n v="4.8242299142584955"/>
    <n v="16225.5"/>
    <n v="15191.500000000002"/>
    <n v="79.565807327001394"/>
    <n v="78.146568954030599"/>
    <n v="117280.00000000006"/>
    <n v="117297.99999999993"/>
    <n v="82.559893048128302"/>
    <n v="81.836771844660205"/>
    <n v="154386.99999999991"/>
    <n v="134867.00000000003"/>
    <m/>
    <m/>
    <n v="0"/>
    <n v="0"/>
    <n v="81.24013157894737"/>
    <n v="80.0778024769768"/>
    <n v="271667"/>
    <n v="252164.99999999994"/>
    <n v="3573"/>
    <n v="3441"/>
    <n v="3573"/>
    <n v="3441"/>
    <n v="4.7320179121186676"/>
    <n v="4.6711711711711716"/>
    <n v="16907.5"/>
    <n v="16073.500000000002"/>
    <n v="81.03078645396026"/>
    <n v="79.730310956117393"/>
    <n v="289523"/>
    <n v="274351.99999999994"/>
    <n v="401"/>
    <n v="391"/>
    <n v="401"/>
    <n v="391"/>
    <n v="843"/>
    <n v="812"/>
    <n v="843"/>
    <n v="812"/>
    <m/>
    <m/>
    <n v="0"/>
    <n v="0"/>
    <n v="1244"/>
    <n v="1203"/>
    <n v="1244"/>
    <n v="1203"/>
    <n v="3.8291770573566102"/>
    <n v="4.0063938618925796"/>
    <n v="1535.5000000000007"/>
    <n v="1566.4999999999986"/>
    <n v="5.0237247924080703"/>
    <n v="5.1724137931034502"/>
    <n v="4235.0000000000036"/>
    <n v="4200.0000000000018"/>
    <m/>
    <m/>
    <n v="0"/>
    <n v="0"/>
    <n v="4.6386655948553095"/>
    <n v="4.7934330839567751"/>
    <n v="5770.5000000000055"/>
    <n v="5766.5000000000009"/>
    <n v="67.189526184538707"/>
    <n v="69.9053708439898"/>
    <n v="26943.000000000022"/>
    <n v="27333.000000000011"/>
    <n v="67.5017793594306"/>
    <n v="65.926108374384199"/>
    <n v="56903.999999999993"/>
    <n v="53531.999999999971"/>
    <m/>
    <m/>
    <n v="0"/>
    <n v="0"/>
    <n v="67.401125401929278"/>
    <n v="67.219451371571054"/>
    <n v="83847.000000000015"/>
    <n v="80864.999999999985"/>
    <n v="900"/>
    <n v="799"/>
    <n v="900"/>
    <n v="799"/>
    <n v="6.6061111111111099"/>
    <n v="7.2622027534417999"/>
    <n v="5945.4999999999991"/>
    <n v="5802.4999999999982"/>
    <n v="77.042222222222193"/>
    <n v="79.392991239048797"/>
    <n v="69337.999999999971"/>
    <n v="63434.999999999985"/>
    <n v="2043"/>
    <n v="2099"/>
    <n v="2043"/>
    <n v="2099"/>
    <n v="7615.4999999999955"/>
    <n v="7652.0000000000018"/>
    <n v="157022.00000000009"/>
    <n v="160175.99999999991"/>
    <n v="2774"/>
    <n v="2545"/>
    <n v="2774"/>
    <n v="2545"/>
    <n v="15062.500000000009"/>
    <n v="14188"/>
    <n v="216347.99999999991"/>
    <n v="195041"/>
    <n v="4817"/>
    <n v="4644"/>
    <n v="4817"/>
    <n v="4644"/>
    <n v="22678.000000000004"/>
    <n v="21840"/>
    <n v="373370"/>
    <n v="355216.99999999988"/>
    <n v="0"/>
    <n v="0"/>
    <n v="0"/>
    <n v="0"/>
    <s v=""/>
    <s v=""/>
    <s v=""/>
    <s v=""/>
    <n v="28623.500000000007"/>
    <n v="27642.5"/>
    <n v="442708"/>
    <n v="418651.99999999994"/>
  </r>
  <r>
    <x v="14"/>
    <s v="Thomas Nelson Community College "/>
    <m/>
    <n v="233754"/>
    <x v="7"/>
    <n v="915"/>
    <n v="858"/>
    <n v="0"/>
    <n v="0"/>
    <n v="915"/>
    <n v="858"/>
    <n v="70"/>
    <n v="66"/>
    <n v="915"/>
    <n v="858"/>
    <n v="915"/>
    <n v="858"/>
    <n v="38"/>
    <n v="49"/>
    <n v="38"/>
    <n v="49"/>
    <n v="29"/>
    <n v="18"/>
    <n v="29"/>
    <n v="18"/>
    <m/>
    <m/>
    <n v="0"/>
    <n v="0"/>
    <n v="67"/>
    <n v="67"/>
    <n v="67"/>
    <n v="67"/>
    <n v="2.7368421052631602"/>
    <n v="2.81632653061224"/>
    <n v="104.00000000000009"/>
    <n v="137.99999999999977"/>
    <n v="4.1379310344827598"/>
    <n v="4.2777777777777803"/>
    <n v="120.00000000000003"/>
    <n v="77.000000000000043"/>
    <m/>
    <m/>
    <n v="0"/>
    <n v="0"/>
    <n v="3.3432835820895539"/>
    <n v="3.2089552238805945"/>
    <n v="224.00000000000011"/>
    <n v="214.99999999999983"/>
    <n v="77.605263157894697"/>
    <n v="74.102040816326493"/>
    <n v="2948.9999999999986"/>
    <n v="3630.9999999999982"/>
    <n v="82.551724137931004"/>
    <n v="76.8888888888889"/>
    <n v="2393.9999999999991"/>
    <n v="1384.0000000000002"/>
    <m/>
    <m/>
    <n v="0"/>
    <n v="0"/>
    <n v="79.746268656716396"/>
    <n v="74.850746268656692"/>
    <n v="5342.9999999999982"/>
    <n v="5014.9999999999982"/>
    <n v="155"/>
    <n v="182"/>
    <n v="155"/>
    <n v="182"/>
    <n v="296"/>
    <n v="245"/>
    <n v="296"/>
    <n v="245"/>
    <m/>
    <m/>
    <n v="0"/>
    <n v="0"/>
    <n v="451"/>
    <n v="427"/>
    <n v="451"/>
    <n v="427"/>
    <n v="4.4354838709677402"/>
    <n v="3.8461538461538498"/>
    <n v="687.49999999999977"/>
    <n v="700.00000000000068"/>
    <n v="6.9983108108108096"/>
    <n v="6.3591836734693903"/>
    <n v="2071.4999999999995"/>
    <n v="1558.0000000000007"/>
    <m/>
    <m/>
    <n v="0"/>
    <n v="0"/>
    <n v="6.1175166297117496"/>
    <n v="5.2880562060889957"/>
    <n v="2758.9999999999991"/>
    <n v="2258.0000000000014"/>
    <n v="78.477419354838702"/>
    <n v="76.098901098901095"/>
    <n v="12163.999999999998"/>
    <n v="13850"/>
    <n v="83.489864864864899"/>
    <n v="78.473469387755102"/>
    <n v="24713.000000000011"/>
    <n v="19226"/>
    <m/>
    <m/>
    <n v="0"/>
    <n v="0"/>
    <n v="81.767184035476731"/>
    <n v="77.461358313817328"/>
    <n v="36877.000000000007"/>
    <n v="33076"/>
    <n v="518"/>
    <n v="494"/>
    <n v="518"/>
    <n v="494"/>
    <n v="5.7586872586872566"/>
    <n v="5.0060728744939302"/>
    <n v="2982.9999999999991"/>
    <n v="2473.0000000000014"/>
    <n v="81.505791505791521"/>
    <n v="77.107287449392715"/>
    <n v="42220.000000000007"/>
    <n v="38091"/>
    <n v="83"/>
    <n v="74"/>
    <n v="83"/>
    <n v="74"/>
    <n v="199"/>
    <n v="182"/>
    <n v="199"/>
    <n v="182"/>
    <m/>
    <m/>
    <n v="0"/>
    <n v="0"/>
    <n v="282"/>
    <n v="256"/>
    <n v="282"/>
    <n v="256"/>
    <n v="4.0843373493975896"/>
    <n v="3.7432432432432399"/>
    <n v="338.99999999999994"/>
    <n v="276.99999999999977"/>
    <n v="4.88693467336683"/>
    <n v="4.8269230769230802"/>
    <n v="972.4999999999992"/>
    <n v="878.50000000000057"/>
    <m/>
    <m/>
    <n v="0"/>
    <n v="0"/>
    <n v="4.650709219858153"/>
    <n v="4.5136718750000018"/>
    <n v="1311.4999999999991"/>
    <n v="1155.5000000000005"/>
    <n v="70.349397590361406"/>
    <n v="62.5"/>
    <n v="5838.9999999999964"/>
    <n v="4625"/>
    <n v="65.623115577889493"/>
    <n v="63.906593406593402"/>
    <n v="13059.000000000009"/>
    <n v="11631"/>
    <m/>
    <m/>
    <n v="0"/>
    <n v="0"/>
    <n v="67.014184397163149"/>
    <n v="63.5"/>
    <n v="18898.000000000007"/>
    <n v="16256"/>
    <n v="115"/>
    <n v="108"/>
    <n v="115"/>
    <n v="108"/>
    <n v="8.2434782608695691"/>
    <n v="7.6203703703703702"/>
    <n v="948.00000000000045"/>
    <n v="823"/>
    <n v="78.982608695652203"/>
    <n v="77.657407407407405"/>
    <n v="9083.0000000000036"/>
    <n v="8387"/>
    <n v="276"/>
    <n v="305"/>
    <n v="276"/>
    <n v="305"/>
    <n v="1130.4999999999998"/>
    <n v="1115.0000000000002"/>
    <n v="20951.999999999993"/>
    <n v="22106"/>
    <n v="524"/>
    <n v="445"/>
    <n v="524"/>
    <n v="445"/>
    <n v="3163.9999999999986"/>
    <n v="2513.5000000000014"/>
    <n v="40166.000000000022"/>
    <n v="32241"/>
    <n v="800"/>
    <n v="750"/>
    <n v="800"/>
    <n v="750"/>
    <n v="4294.4999999999982"/>
    <n v="3628.5000000000018"/>
    <n v="61118.000000000015"/>
    <n v="54347"/>
    <n v="0"/>
    <n v="0"/>
    <n v="0"/>
    <n v="0"/>
    <s v=""/>
    <s v=""/>
    <s v=""/>
    <s v=""/>
    <n v="5242.4999999999982"/>
    <n v="4451.5000000000018"/>
    <n v="70201.000000000015"/>
    <n v="62734"/>
  </r>
  <r>
    <x v="14"/>
    <s v="Tidewater Community College "/>
    <m/>
    <n v="233772"/>
    <x v="7"/>
    <n v="2998"/>
    <n v="2851"/>
    <n v="0"/>
    <n v="0"/>
    <n v="2998"/>
    <n v="2851"/>
    <n v="70"/>
    <n v="66"/>
    <n v="2997"/>
    <n v="2851"/>
    <n v="2997"/>
    <n v="2851"/>
    <n v="59"/>
    <n v="68"/>
    <n v="59"/>
    <n v="68"/>
    <n v="29"/>
    <n v="34"/>
    <n v="29"/>
    <n v="34"/>
    <m/>
    <m/>
    <n v="0"/>
    <n v="0"/>
    <n v="88"/>
    <n v="102"/>
    <n v="88"/>
    <n v="102"/>
    <n v="3.0338983050847501"/>
    <n v="3.1617647058823501"/>
    <n v="179.00000000000026"/>
    <n v="214.9999999999998"/>
    <n v="3.8620689655172402"/>
    <n v="4.1176470588235299"/>
    <n v="111.99999999999997"/>
    <n v="140.00000000000003"/>
    <m/>
    <m/>
    <n v="0"/>
    <n v="0"/>
    <n v="3.3068181818181843"/>
    <n v="3.4803921568627434"/>
    <n v="291.00000000000023"/>
    <n v="354.99999999999983"/>
    <n v="77.932203389830505"/>
    <n v="76.970588235294102"/>
    <n v="4598"/>
    <n v="5233.9999999999991"/>
    <n v="84.862068965517196"/>
    <n v="79.5"/>
    <n v="2460.9999999999986"/>
    <n v="2703"/>
    <m/>
    <m/>
    <n v="0"/>
    <n v="0"/>
    <n v="80.215909090909065"/>
    <n v="77.813725490196063"/>
    <n v="7058.9999999999982"/>
    <n v="7936.9999999999982"/>
    <n v="626"/>
    <n v="597"/>
    <n v="626"/>
    <n v="597"/>
    <n v="1074"/>
    <n v="1005"/>
    <n v="1074"/>
    <n v="1005"/>
    <m/>
    <m/>
    <n v="0"/>
    <n v="0"/>
    <n v="1700"/>
    <n v="1602"/>
    <n v="1700"/>
    <n v="1602"/>
    <n v="4.1517571884983999"/>
    <n v="4.0092127303182599"/>
    <n v="2598.9999999999982"/>
    <n v="2393.5000000000014"/>
    <n v="6.6885474860335199"/>
    <n v="6.5353233830845801"/>
    <n v="7183.5"/>
    <n v="6568.0000000000027"/>
    <m/>
    <m/>
    <n v="0"/>
    <n v="0"/>
    <n v="5.754411764705881"/>
    <n v="5.5939450686641718"/>
    <n v="9782.4999999999982"/>
    <n v="8961.5000000000036"/>
    <n v="81.974440894568701"/>
    <n v="79.634840871021794"/>
    <n v="51316.000000000007"/>
    <n v="47542.000000000015"/>
    <n v="87.681564245810094"/>
    <n v="84.957213930348303"/>
    <n v="94170.000000000044"/>
    <n v="85382.000000000044"/>
    <m/>
    <m/>
    <n v="0"/>
    <n v="0"/>
    <n v="85.580000000000041"/>
    <n v="82.97378277153561"/>
    <n v="145486.00000000006"/>
    <n v="132924.00000000006"/>
    <n v="1788"/>
    <n v="1704"/>
    <n v="1788"/>
    <n v="1704"/>
    <n v="5.6339485458612968"/>
    <n v="5.4674295774647907"/>
    <n v="10073.499999999998"/>
    <n v="9316.5000000000036"/>
    <n v="85.315995525727104"/>
    <n v="82.664906103286413"/>
    <n v="152545.00000000006"/>
    <n v="140861.00000000006"/>
    <n v="309"/>
    <n v="283"/>
    <n v="309"/>
    <n v="283"/>
    <n v="630"/>
    <n v="601"/>
    <n v="630"/>
    <n v="601"/>
    <m/>
    <m/>
    <n v="0"/>
    <n v="0"/>
    <n v="939"/>
    <n v="884"/>
    <n v="939"/>
    <n v="884"/>
    <n v="3.7799352750809101"/>
    <n v="3.6696113074204901"/>
    <n v="1168.0000000000011"/>
    <n v="1038.4999999999986"/>
    <n v="5.3873015873015904"/>
    <n v="5.1264559068219597"/>
    <n v="3394.0000000000018"/>
    <n v="3080.9999999999977"/>
    <m/>
    <m/>
    <n v="0"/>
    <n v="0"/>
    <n v="4.8583599574014942"/>
    <n v="4.6600678733031637"/>
    <n v="4562.0000000000027"/>
    <n v="4119.4999999999964"/>
    <n v="69.2297734627832"/>
    <n v="67.590106007067106"/>
    <n v="21392.000000000007"/>
    <n v="19127.999999999993"/>
    <n v="70.912698412698404"/>
    <n v="68.873544093177998"/>
    <n v="44674.999999999993"/>
    <n v="41392.999999999978"/>
    <m/>
    <m/>
    <n v="0"/>
    <n v="0"/>
    <n v="70.358892438764641"/>
    <n v="68.462669683257886"/>
    <n v="66067"/>
    <n v="60520.999999999971"/>
    <n v="270"/>
    <n v="263"/>
    <n v="270"/>
    <n v="263"/>
    <n v="8.6907407407407398"/>
    <n v="9.4068441064638808"/>
    <n v="2346.4999999999995"/>
    <n v="2474.0000000000005"/>
    <n v="81.348148148148198"/>
    <n v="85.475285171102698"/>
    <n v="21964.000000000015"/>
    <n v="22480.000000000011"/>
    <n v="994"/>
    <n v="948"/>
    <n v="994"/>
    <n v="948"/>
    <n v="3946"/>
    <n v="3647"/>
    <n v="77306.000000000015"/>
    <n v="71904"/>
    <n v="1733"/>
    <n v="1640"/>
    <n v="1733"/>
    <n v="1640"/>
    <n v="10689.500000000002"/>
    <n v="9789"/>
    <n v="141306.00000000003"/>
    <n v="129478.00000000003"/>
    <n v="2727"/>
    <n v="2588"/>
    <n v="2727"/>
    <n v="2588"/>
    <n v="14635.500000000002"/>
    <n v="13436"/>
    <n v="218612.00000000006"/>
    <n v="201382.00000000003"/>
    <n v="0"/>
    <n v="0"/>
    <n v="0"/>
    <n v="0"/>
    <s v=""/>
    <s v=""/>
    <s v=""/>
    <s v=""/>
    <n v="16982"/>
    <n v="15910"/>
    <n v="240576.00000000006"/>
    <n v="223862.00000000003"/>
  </r>
  <r>
    <x v="14"/>
    <s v="Blue Ridge Community College "/>
    <m/>
    <n v="231536"/>
    <x v="8"/>
    <n v="579"/>
    <n v="526"/>
    <n v="0"/>
    <n v="0"/>
    <n v="579"/>
    <n v="526"/>
    <n v="70"/>
    <n v="66"/>
    <n v="579"/>
    <n v="526"/>
    <n v="579"/>
    <n v="526"/>
    <n v="65"/>
    <n v="63"/>
    <n v="65"/>
    <n v="63"/>
    <n v="29"/>
    <n v="16"/>
    <n v="29"/>
    <n v="16"/>
    <m/>
    <m/>
    <n v="0"/>
    <n v="0"/>
    <n v="94"/>
    <n v="79"/>
    <n v="94"/>
    <n v="79"/>
    <n v="2.9076923076923098"/>
    <n v="3.0317460317460299"/>
    <n v="189.00000000000014"/>
    <n v="190.99999999999989"/>
    <n v="3.72413793103448"/>
    <n v="3.125"/>
    <n v="107.99999999999991"/>
    <n v="50"/>
    <m/>
    <m/>
    <n v="0"/>
    <n v="0"/>
    <n v="3.1595744680851068"/>
    <n v="3.0506329113924036"/>
    <n v="297.00000000000006"/>
    <n v="240.99999999999989"/>
    <n v="75.400000000000006"/>
    <n v="77.523809523809504"/>
    <n v="4901"/>
    <n v="4883.9999999999991"/>
    <n v="76.655172413793096"/>
    <n v="76"/>
    <n v="2223"/>
    <n v="1216"/>
    <m/>
    <m/>
    <n v="0"/>
    <n v="0"/>
    <n v="75.787234042553195"/>
    <n v="77.215189873417714"/>
    <n v="7124"/>
    <n v="6099.9999999999991"/>
    <n v="133"/>
    <n v="121"/>
    <n v="133"/>
    <n v="121"/>
    <n v="162"/>
    <n v="135"/>
    <n v="162"/>
    <n v="135"/>
    <m/>
    <m/>
    <n v="0"/>
    <n v="0"/>
    <n v="295"/>
    <n v="256"/>
    <n v="295"/>
    <n v="256"/>
    <n v="4.2518796992481196"/>
    <n v="3.6652892561983501"/>
    <n v="565.49999999999989"/>
    <n v="443.50000000000034"/>
    <n v="6.0864197530864201"/>
    <n v="6.0185185185185199"/>
    <n v="986.00000000000011"/>
    <n v="812.50000000000023"/>
    <m/>
    <m/>
    <n v="0"/>
    <n v="0"/>
    <n v="5.2593220338983047"/>
    <n v="4.9062500000000018"/>
    <n v="1551.4999999999998"/>
    <n v="1256.0000000000005"/>
    <n v="77.751879699248093"/>
    <n v="76.710743801652896"/>
    <n v="10340.999999999996"/>
    <n v="9282"/>
    <n v="82.956790123456798"/>
    <n v="76.992592592592601"/>
    <n v="13439.000000000002"/>
    <n v="10394.000000000002"/>
    <m/>
    <m/>
    <n v="0"/>
    <n v="0"/>
    <n v="80.610169491525426"/>
    <n v="76.859375"/>
    <n v="23780"/>
    <n v="19676"/>
    <n v="389"/>
    <n v="335"/>
    <n v="389"/>
    <n v="335"/>
    <n v="4.7519280205655523"/>
    <n v="4.4686567164179118"/>
    <n v="1848.4999999999998"/>
    <n v="1497.0000000000005"/>
    <n v="79.444730077120823"/>
    <n v="76.943283582089549"/>
    <n v="30904"/>
    <n v="25776"/>
    <n v="78"/>
    <n v="63"/>
    <n v="78"/>
    <n v="63"/>
    <n v="72"/>
    <n v="78"/>
    <n v="72"/>
    <n v="78"/>
    <m/>
    <m/>
    <n v="0"/>
    <n v="0"/>
    <n v="150"/>
    <n v="141"/>
    <n v="150"/>
    <n v="141"/>
    <n v="2.9679487179487198"/>
    <n v="3.2619047619047601"/>
    <n v="231.50000000000014"/>
    <n v="205.49999999999989"/>
    <n v="4.3333333333333304"/>
    <n v="3.9166666666666701"/>
    <n v="311.99999999999977"/>
    <n v="305.50000000000028"/>
    <m/>
    <m/>
    <n v="0"/>
    <n v="0"/>
    <n v="3.6233333333333326"/>
    <n v="3.6241134751773063"/>
    <n v="543.49999999999989"/>
    <n v="511.00000000000017"/>
    <n v="61.423076923076898"/>
    <n v="63.015873015872998"/>
    <n v="4790.9999999999982"/>
    <n v="3969.9999999999991"/>
    <n v="66.9027777777778"/>
    <n v="64.525641025640994"/>
    <n v="4817.0000000000018"/>
    <n v="5032.9999999999973"/>
    <m/>
    <m/>
    <n v="0"/>
    <n v="0"/>
    <n v="64.053333333333327"/>
    <n v="63.851063829787208"/>
    <n v="9608"/>
    <n v="9002.9999999999964"/>
    <n v="40"/>
    <n v="50"/>
    <n v="40"/>
    <n v="50"/>
    <n v="6.5750000000000002"/>
    <n v="8.1199999999999992"/>
    <n v="263"/>
    <n v="405.99999999999994"/>
    <n v="71"/>
    <n v="69.2"/>
    <n v="2840"/>
    <n v="3460"/>
    <n v="276"/>
    <n v="247"/>
    <n v="276"/>
    <n v="247"/>
    <n v="986.00000000000011"/>
    <n v="840.00000000000011"/>
    <n v="20032.999999999993"/>
    <n v="18136"/>
    <n v="263"/>
    <n v="229"/>
    <n v="263"/>
    <n v="229"/>
    <n v="1405.9999999999998"/>
    <n v="1168.0000000000005"/>
    <n v="20479.000000000004"/>
    <n v="16643"/>
    <n v="539"/>
    <n v="476"/>
    <n v="539"/>
    <n v="476"/>
    <n v="2392"/>
    <n v="2008.0000000000005"/>
    <n v="40512"/>
    <n v="34779"/>
    <n v="0"/>
    <n v="0"/>
    <n v="0"/>
    <n v="0"/>
    <s v=""/>
    <s v=""/>
    <s v=""/>
    <s v=""/>
    <n v="2654.9999999999995"/>
    <n v="2414.0000000000005"/>
    <n v="43352"/>
    <n v="38239"/>
  </r>
  <r>
    <x v="14"/>
    <s v="Central Virginia Community College "/>
    <m/>
    <n v="231697"/>
    <x v="8"/>
    <n v="447"/>
    <n v="450"/>
    <n v="0"/>
    <n v="0"/>
    <n v="447"/>
    <n v="450"/>
    <n v="70"/>
    <n v="66"/>
    <n v="443"/>
    <n v="447"/>
    <n v="443"/>
    <n v="447"/>
    <n v="52"/>
    <n v="65"/>
    <n v="52"/>
    <n v="65"/>
    <n v="18"/>
    <n v="26"/>
    <n v="18"/>
    <n v="26"/>
    <m/>
    <m/>
    <n v="0"/>
    <n v="0"/>
    <n v="70"/>
    <n v="91"/>
    <n v="70"/>
    <n v="91"/>
    <n v="2.3461538461538498"/>
    <n v="2.8615384615384598"/>
    <n v="122.00000000000018"/>
    <n v="185.99999999999989"/>
    <n v="3.8333333333333299"/>
    <n v="3.3461538461538498"/>
    <n v="68.999999999999943"/>
    <n v="87.000000000000099"/>
    <m/>
    <m/>
    <n v="0"/>
    <n v="0"/>
    <n v="2.72857142857143"/>
    <n v="3"/>
    <n v="191.00000000000009"/>
    <n v="273"/>
    <n v="70.75"/>
    <n v="73.907692307692301"/>
    <n v="3679"/>
    <n v="4804"/>
    <n v="72.2777777777778"/>
    <n v="71.346153846153797"/>
    <n v="1301.0000000000005"/>
    <n v="1854.9999999999986"/>
    <m/>
    <m/>
    <n v="0"/>
    <n v="0"/>
    <n v="71.142857142857139"/>
    <n v="73.175824175824161"/>
    <n v="4980"/>
    <n v="6658.9999999999991"/>
    <n v="67"/>
    <n v="66"/>
    <n v="67"/>
    <n v="66"/>
    <n v="93"/>
    <n v="73"/>
    <n v="93"/>
    <n v="73"/>
    <m/>
    <m/>
    <n v="0"/>
    <n v="0"/>
    <n v="160"/>
    <n v="139"/>
    <n v="160"/>
    <n v="139"/>
    <n v="3.9776119402985102"/>
    <n v="3.8333333333333299"/>
    <n v="266.50000000000017"/>
    <n v="252.99999999999977"/>
    <n v="7.2311827956989303"/>
    <n v="6.6301369863013697"/>
    <n v="672.50000000000057"/>
    <n v="484"/>
    <m/>
    <m/>
    <n v="0"/>
    <n v="0"/>
    <n v="5.8687500000000039"/>
    <n v="5.3021582733812931"/>
    <n v="939.00000000000068"/>
    <n v="736.99999999999977"/>
    <n v="69.313432835820905"/>
    <n v="73.409090909090907"/>
    <n v="4644.0000000000009"/>
    <n v="4845"/>
    <n v="74.709677419354804"/>
    <n v="71.589041095890394"/>
    <n v="6947.9999999999964"/>
    <n v="5225.9999999999991"/>
    <m/>
    <m/>
    <n v="0"/>
    <n v="0"/>
    <n v="72.449999999999974"/>
    <n v="72.453237410071949"/>
    <n v="11591.999999999996"/>
    <n v="10071.000000000002"/>
    <n v="230"/>
    <n v="230"/>
    <n v="230"/>
    <n v="230"/>
    <n v="4.9130434782608727"/>
    <n v="4.391304347826086"/>
    <n v="1130.0000000000007"/>
    <n v="1009.9999999999998"/>
    <n v="72.052173913043461"/>
    <n v="72.739130434782609"/>
    <n v="16571.999999999996"/>
    <n v="16730"/>
    <n v="30"/>
    <n v="36"/>
    <n v="30"/>
    <n v="36"/>
    <n v="50"/>
    <n v="44"/>
    <n v="50"/>
    <n v="44"/>
    <m/>
    <m/>
    <n v="0"/>
    <n v="0"/>
    <n v="80"/>
    <n v="80"/>
    <n v="80"/>
    <n v="80"/>
    <n v="3.2333333333333298"/>
    <n v="3.9583333333333299"/>
    <n v="96.999999999999901"/>
    <n v="142.49999999999989"/>
    <n v="4.33"/>
    <n v="4.2045454545454497"/>
    <n v="216.5"/>
    <n v="184.99999999999977"/>
    <m/>
    <m/>
    <n v="0"/>
    <n v="0"/>
    <n v="3.9187499999999984"/>
    <n v="4.0937499999999956"/>
    <n v="313.49999999999989"/>
    <n v="327.49999999999966"/>
    <n v="58.8"/>
    <n v="60.6666666666667"/>
    <n v="1764"/>
    <n v="2184.0000000000014"/>
    <n v="56.78"/>
    <n v="58.204545454545503"/>
    <n v="2839"/>
    <n v="2561.0000000000023"/>
    <m/>
    <m/>
    <n v="0"/>
    <n v="0"/>
    <n v="57.537500000000001"/>
    <n v="59.312500000000043"/>
    <n v="4603"/>
    <n v="4745.0000000000036"/>
    <n v="133"/>
    <n v="137"/>
    <n v="133"/>
    <n v="137"/>
    <n v="3.6165413533834601"/>
    <n v="2.35766423357664"/>
    <n v="481.00000000000017"/>
    <n v="322.99999999999966"/>
    <n v="31.045112781954899"/>
    <n v="21.087591240875899"/>
    <n v="4129.0000000000018"/>
    <n v="2888.9999999999982"/>
    <n v="149"/>
    <n v="167"/>
    <n v="149"/>
    <n v="167"/>
    <n v="485.50000000000023"/>
    <n v="581.49999999999955"/>
    <n v="10087"/>
    <n v="11833.000000000002"/>
    <n v="161"/>
    <n v="143"/>
    <n v="161"/>
    <n v="143"/>
    <n v="958.00000000000045"/>
    <n v="755.99999999999989"/>
    <n v="11087.999999999996"/>
    <n v="9642"/>
    <n v="310"/>
    <n v="310"/>
    <n v="310"/>
    <n v="310"/>
    <n v="1443.5000000000007"/>
    <n v="1337.4999999999995"/>
    <n v="21174.999999999996"/>
    <n v="21475"/>
    <n v="0"/>
    <n v="0"/>
    <n v="0"/>
    <n v="0"/>
    <s v=""/>
    <s v=""/>
    <s v=""/>
    <s v=""/>
    <n v="1924.5000000000007"/>
    <n v="1660.4999999999991"/>
    <n v="25304"/>
    <n v="24364"/>
  </r>
  <r>
    <x v="14"/>
    <s v="Danville Community College "/>
    <s v="Met the criteria for Two-Year 3 in 2016-17 and 2017-18. "/>
    <n v="231882"/>
    <x v="8"/>
    <n v="265"/>
    <n v="251"/>
    <n v="0"/>
    <n v="0"/>
    <n v="265"/>
    <n v="251"/>
    <n v="70"/>
    <n v="66"/>
    <n v="265"/>
    <n v="251"/>
    <n v="265"/>
    <n v="251"/>
    <n v="51"/>
    <n v="66"/>
    <n v="51"/>
    <n v="66"/>
    <n v="18"/>
    <n v="15"/>
    <n v="18"/>
    <n v="15"/>
    <m/>
    <m/>
    <n v="0"/>
    <n v="0"/>
    <n v="69"/>
    <n v="81"/>
    <n v="69"/>
    <n v="81"/>
    <n v="2.9607843137254899"/>
    <n v="3.24242424242424"/>
    <n v="150.99999999999997"/>
    <n v="213.99999999999983"/>
    <n v="3.3333333333333299"/>
    <n v="3.3333333333333299"/>
    <n v="59.999999999999936"/>
    <n v="49.99999999999995"/>
    <m/>
    <m/>
    <n v="0"/>
    <n v="0"/>
    <n v="3.0579710144927525"/>
    <n v="3.2592592592592564"/>
    <n v="210.99999999999991"/>
    <n v="263.99999999999977"/>
    <n v="85.803921568627402"/>
    <n v="89.803030303030297"/>
    <n v="4375.9999999999973"/>
    <n v="5927"/>
    <n v="88.5555555555556"/>
    <n v="86.733333333333306"/>
    <n v="1594.0000000000009"/>
    <n v="1300.9999999999995"/>
    <m/>
    <m/>
    <n v="0"/>
    <n v="0"/>
    <n v="86.521739130434753"/>
    <n v="89.23456790123457"/>
    <n v="5969.9999999999982"/>
    <n v="7228"/>
    <n v="39"/>
    <n v="29"/>
    <n v="39"/>
    <n v="29"/>
    <n v="74"/>
    <n v="74"/>
    <n v="74"/>
    <n v="74"/>
    <m/>
    <m/>
    <n v="0"/>
    <n v="0"/>
    <n v="113"/>
    <n v="103"/>
    <n v="113"/>
    <n v="103"/>
    <n v="3.7948717948717898"/>
    <n v="5.3448275862069003"/>
    <n v="147.9999999999998"/>
    <n v="155.00000000000011"/>
    <n v="8.9932432432432403"/>
    <n v="9.8513513513513509"/>
    <n v="665.49999999999977"/>
    <n v="729"/>
    <m/>
    <m/>
    <n v="0"/>
    <n v="0"/>
    <n v="7.1991150442477831"/>
    <n v="8.5825242718446617"/>
    <n v="813.49999999999955"/>
    <n v="884.00000000000011"/>
    <n v="83.461538461538495"/>
    <n v="97.551724137931004"/>
    <n v="3255.0000000000014"/>
    <n v="2828.9999999999991"/>
    <n v="91.027027027027003"/>
    <n v="97.459459459459495"/>
    <n v="6735.9999999999982"/>
    <n v="7212.0000000000027"/>
    <m/>
    <m/>
    <n v="0"/>
    <n v="0"/>
    <n v="88.415929203539818"/>
    <n v="97.485436893203897"/>
    <n v="9991"/>
    <n v="10041.000000000002"/>
    <n v="182"/>
    <n v="184"/>
    <n v="182"/>
    <n v="184"/>
    <n v="5.6291208791208769"/>
    <n v="6.2391304347826084"/>
    <n v="1024.4999999999995"/>
    <n v="1148"/>
    <n v="87.69780219780219"/>
    <n v="93.853260869565219"/>
    <n v="15960.999999999998"/>
    <n v="17269"/>
    <n v="16"/>
    <n v="8"/>
    <n v="16"/>
    <n v="8"/>
    <n v="11"/>
    <n v="20"/>
    <n v="11"/>
    <n v="20"/>
    <m/>
    <m/>
    <n v="0"/>
    <n v="0"/>
    <n v="27"/>
    <n v="28"/>
    <n v="27"/>
    <n v="28"/>
    <n v="3.0625"/>
    <n v="3.1875"/>
    <n v="49"/>
    <n v="25.5"/>
    <n v="6.5"/>
    <n v="8.4250000000000007"/>
    <n v="71.5"/>
    <n v="168.5"/>
    <m/>
    <m/>
    <n v="0"/>
    <n v="0"/>
    <n v="4.4629629629629628"/>
    <n v="6.9285714285714288"/>
    <n v="120.5"/>
    <n v="194"/>
    <n v="78.375"/>
    <n v="71.125"/>
    <n v="1254"/>
    <n v="569"/>
    <n v="57.909090909090899"/>
    <n v="75"/>
    <n v="636.99999999999989"/>
    <n v="1500"/>
    <m/>
    <m/>
    <n v="0"/>
    <n v="0"/>
    <n v="70.037037037037038"/>
    <n v="73.892857142857139"/>
    <n v="1891"/>
    <n v="2069"/>
    <n v="56"/>
    <n v="39"/>
    <n v="56"/>
    <n v="39"/>
    <n v="8.4821428571428594"/>
    <n v="7.3333333333333304"/>
    <n v="475.00000000000011"/>
    <n v="285.99999999999989"/>
    <n v="77.642857142857096"/>
    <n v="68.435897435897402"/>
    <n v="4347.9999999999973"/>
    <n v="2668.9999999999986"/>
    <n v="106"/>
    <n v="103"/>
    <n v="106"/>
    <n v="103"/>
    <n v="347.99999999999977"/>
    <n v="394.49999999999994"/>
    <n v="8884.9999999999982"/>
    <n v="9325"/>
    <n v="103"/>
    <n v="109"/>
    <n v="103"/>
    <n v="109"/>
    <n v="796.99999999999966"/>
    <n v="947.5"/>
    <n v="8967"/>
    <n v="10013.000000000002"/>
    <n v="209"/>
    <n v="212"/>
    <n v="209"/>
    <n v="212"/>
    <n v="1144.9999999999995"/>
    <n v="1342"/>
    <n v="17852"/>
    <n v="19338"/>
    <n v="0"/>
    <n v="0"/>
    <n v="0"/>
    <n v="0"/>
    <s v=""/>
    <s v=""/>
    <s v=""/>
    <s v=""/>
    <n v="1619.9999999999995"/>
    <n v="1628"/>
    <n v="22199.999999999996"/>
    <n v="22007"/>
  </r>
  <r>
    <x v="14"/>
    <s v="Germanna Community College"/>
    <m/>
    <n v="232195"/>
    <x v="8"/>
    <n v="839"/>
    <n v="931"/>
    <n v="0"/>
    <n v="0"/>
    <n v="839"/>
    <n v="931"/>
    <n v="70"/>
    <n v="66"/>
    <n v="839"/>
    <n v="931"/>
    <n v="839"/>
    <n v="931"/>
    <n v="65"/>
    <n v="79"/>
    <n v="65"/>
    <n v="79"/>
    <n v="22"/>
    <n v="36"/>
    <n v="22"/>
    <n v="36"/>
    <m/>
    <m/>
    <n v="0"/>
    <n v="0"/>
    <n v="87"/>
    <n v="115"/>
    <n v="87"/>
    <n v="115"/>
    <n v="2.87692307692308"/>
    <n v="2.7088607594936698"/>
    <n v="187.0000000000002"/>
    <n v="213.99999999999991"/>
    <n v="3.4545454545454501"/>
    <n v="3.5277777777777799"/>
    <n v="75.999999999999901"/>
    <n v="127.00000000000007"/>
    <m/>
    <m/>
    <n v="0"/>
    <n v="0"/>
    <n v="3.022988505747128"/>
    <n v="2.965217391304348"/>
    <n v="263.00000000000011"/>
    <n v="341"/>
    <n v="71.769230769230802"/>
    <n v="71.860759493670898"/>
    <n v="4665.0000000000018"/>
    <n v="5677.0000000000009"/>
    <n v="71.727272727272705"/>
    <n v="75.8055555555556"/>
    <n v="1577.9999999999995"/>
    <n v="2729.0000000000018"/>
    <m/>
    <m/>
    <n v="0"/>
    <n v="0"/>
    <n v="71.758620689655189"/>
    <n v="73.095652173913081"/>
    <n v="6243.0000000000018"/>
    <n v="8406.0000000000036"/>
    <n v="192"/>
    <n v="225"/>
    <n v="192"/>
    <n v="225"/>
    <n v="233"/>
    <n v="256"/>
    <n v="233"/>
    <n v="256"/>
    <m/>
    <m/>
    <n v="0"/>
    <n v="0"/>
    <n v="425"/>
    <n v="481"/>
    <n v="425"/>
    <n v="481"/>
    <n v="4.0234375"/>
    <n v="3.5888888888888899"/>
    <n v="772.5"/>
    <n v="807.50000000000023"/>
    <n v="5.9849785407725298"/>
    <n v="5.91796875"/>
    <n v="1394.4999999999995"/>
    <n v="1515"/>
    <m/>
    <m/>
    <n v="0"/>
    <n v="0"/>
    <n v="5.0988235294117636"/>
    <n v="4.8284823284823286"/>
    <n v="2166.9999999999995"/>
    <n v="2322.5"/>
    <n v="72.6458333333333"/>
    <n v="74.377777777777794"/>
    <n v="13947.999999999993"/>
    <n v="16735.000000000004"/>
    <n v="77.304721030042899"/>
    <n v="77.65234375"/>
    <n v="18011.999999999996"/>
    <n v="19879"/>
    <m/>
    <m/>
    <n v="0"/>
    <n v="0"/>
    <n v="75.199999999999974"/>
    <n v="76.120582120582114"/>
    <n v="31959.999999999989"/>
    <n v="36614"/>
    <n v="512"/>
    <n v="596"/>
    <n v="512"/>
    <n v="596"/>
    <n v="4.7460937499999991"/>
    <n v="4.4689597315436238"/>
    <n v="2429.9999999999995"/>
    <n v="2663.5"/>
    <n v="74.615234374999986"/>
    <n v="75.536912751677846"/>
    <n v="38202.999999999993"/>
    <n v="45020"/>
    <n v="63"/>
    <n v="77"/>
    <n v="63"/>
    <n v="77"/>
    <n v="139"/>
    <n v="136"/>
    <n v="139"/>
    <n v="136"/>
    <m/>
    <m/>
    <n v="0"/>
    <n v="0"/>
    <n v="202"/>
    <n v="213"/>
    <n v="202"/>
    <n v="213"/>
    <n v="3.2936507936507899"/>
    <n v="4.3051948051948097"/>
    <n v="207.49999999999977"/>
    <n v="331.50000000000034"/>
    <n v="4.5971223021582697"/>
    <n v="4.7389705882352899"/>
    <n v="638.99999999999943"/>
    <n v="644.49999999999943"/>
    <m/>
    <m/>
    <n v="0"/>
    <n v="0"/>
    <n v="4.190594059405937"/>
    <n v="4.5821596244131442"/>
    <n v="846.49999999999932"/>
    <n v="975.99999999999966"/>
    <n v="63.730158730158699"/>
    <n v="60.675324675324703"/>
    <n v="4014.9999999999982"/>
    <n v="4672.0000000000018"/>
    <n v="63.086330935251802"/>
    <n v="63.794117647058798"/>
    <n v="8769"/>
    <n v="8675.9999999999964"/>
    <m/>
    <m/>
    <n v="0"/>
    <n v="0"/>
    <n v="63.287128712871279"/>
    <n v="62.666666666666657"/>
    <n v="12783.999999999998"/>
    <n v="13347.999999999998"/>
    <n v="125"/>
    <n v="122"/>
    <n v="125"/>
    <n v="122"/>
    <n v="5.4240000000000004"/>
    <n v="5.0901639344262302"/>
    <n v="678"/>
    <n v="621.00000000000011"/>
    <n v="58.968000000000004"/>
    <n v="51.737704918032797"/>
    <n v="7371"/>
    <n v="6312.0000000000009"/>
    <n v="320"/>
    <n v="381"/>
    <n v="320"/>
    <n v="381"/>
    <n v="1167"/>
    <n v="1353.0000000000005"/>
    <n v="22627.999999999993"/>
    <n v="27084.000000000007"/>
    <n v="394"/>
    <n v="428"/>
    <n v="394"/>
    <n v="428"/>
    <n v="2109.4999999999991"/>
    <n v="2286.4999999999995"/>
    <n v="28358.999999999996"/>
    <n v="31283.999999999996"/>
    <n v="714"/>
    <n v="809"/>
    <n v="714"/>
    <n v="809"/>
    <n v="3276.4999999999991"/>
    <n v="3639.5"/>
    <n v="50986.999999999985"/>
    <n v="58368"/>
    <n v="0"/>
    <n v="0"/>
    <n v="0"/>
    <n v="0"/>
    <s v=""/>
    <s v=""/>
    <s v=""/>
    <s v=""/>
    <n v="3954.4999999999991"/>
    <n v="4260.5"/>
    <n v="58357.999999999993"/>
    <n v="64680"/>
  </r>
  <r>
    <x v="14"/>
    <s v="Lord Fairfax Community College"/>
    <m/>
    <n v="232575"/>
    <x v="8"/>
    <n v="733"/>
    <n v="752"/>
    <n v="0"/>
    <n v="0"/>
    <n v="733"/>
    <n v="752"/>
    <n v="70"/>
    <n v="66"/>
    <n v="733"/>
    <n v="752"/>
    <n v="733"/>
    <n v="752"/>
    <n v="133"/>
    <n v="126"/>
    <n v="133"/>
    <n v="126"/>
    <n v="37"/>
    <n v="47"/>
    <n v="37"/>
    <n v="47"/>
    <m/>
    <m/>
    <n v="0"/>
    <n v="0"/>
    <n v="170"/>
    <n v="173"/>
    <n v="170"/>
    <n v="173"/>
    <n v="2.8571428571428599"/>
    <n v="2.7301587301587298"/>
    <n v="380.00000000000034"/>
    <n v="343.99999999999994"/>
    <n v="3.5675675675675702"/>
    <n v="3.8297872340425498"/>
    <n v="132.00000000000009"/>
    <n v="179.99999999999983"/>
    <m/>
    <m/>
    <n v="0"/>
    <n v="0"/>
    <n v="3.0117647058823556"/>
    <n v="3.028901734104045"/>
    <n v="512.00000000000045"/>
    <n v="523.99999999999977"/>
    <n v="77.240601503759393"/>
    <n v="75.460317460317498"/>
    <n v="10273"/>
    <n v="9508.0000000000055"/>
    <n v="74.837837837837796"/>
    <n v="78.404255319148902"/>
    <n v="2768.9999999999986"/>
    <n v="3684.9999999999982"/>
    <m/>
    <m/>
    <n v="0"/>
    <n v="0"/>
    <n v="76.717647058823516"/>
    <n v="76.260115606936438"/>
    <n v="13041.999999999998"/>
    <n v="13193.000000000004"/>
    <n v="145"/>
    <n v="143"/>
    <n v="145"/>
    <n v="143"/>
    <n v="186"/>
    <n v="166"/>
    <n v="186"/>
    <n v="166"/>
    <m/>
    <m/>
    <n v="0"/>
    <n v="0"/>
    <n v="331"/>
    <n v="309"/>
    <n v="331"/>
    <n v="309"/>
    <n v="4.3206896551724103"/>
    <n v="4.05944055944056"/>
    <n v="626.49999999999955"/>
    <n v="580.50000000000011"/>
    <n v="6.85752688172043"/>
    <n v="6.2650602409638596"/>
    <n v="1275.5"/>
    <n v="1040.0000000000007"/>
    <m/>
    <m/>
    <n v="0"/>
    <n v="0"/>
    <n v="5.7462235649546818"/>
    <n v="5.244336569579291"/>
    <n v="1901.9999999999998"/>
    <n v="1620.5000000000009"/>
    <n v="78.565517241379297"/>
    <n v="77.244755244755197"/>
    <n v="11391.999999999998"/>
    <n v="11045.999999999993"/>
    <n v="81.446236559139805"/>
    <n v="78.861445783132496"/>
    <n v="15149.000000000004"/>
    <n v="13090.999999999995"/>
    <m/>
    <m/>
    <n v="0"/>
    <n v="0"/>
    <n v="80.184290030211486"/>
    <n v="78.113268608414188"/>
    <n v="26541"/>
    <n v="24136.999999999985"/>
    <n v="501"/>
    <n v="482"/>
    <n v="501"/>
    <n v="482"/>
    <n v="4.8183632734530937"/>
    <n v="4.4491701244813298"/>
    <n v="2414"/>
    <n v="2144.5000000000009"/>
    <n v="79.007984031936132"/>
    <n v="77.448132780082958"/>
    <n v="39583"/>
    <n v="37329.999999999985"/>
    <n v="57"/>
    <n v="62"/>
    <n v="57"/>
    <n v="62"/>
    <n v="101"/>
    <n v="113"/>
    <n v="101"/>
    <n v="113"/>
    <m/>
    <m/>
    <n v="0"/>
    <n v="0"/>
    <n v="158"/>
    <n v="175"/>
    <n v="158"/>
    <n v="175"/>
    <n v="3.1666666666666701"/>
    <n v="4.67741935483871"/>
    <n v="180.5000000000002"/>
    <n v="290"/>
    <n v="5.0346534653465298"/>
    <n v="4.9115044247787596"/>
    <n v="508.49999999999949"/>
    <n v="554.99999999999989"/>
    <m/>
    <m/>
    <n v="0"/>
    <n v="0"/>
    <n v="4.3607594936708836"/>
    <n v="4.8285714285714283"/>
    <n v="688.99999999999955"/>
    <n v="845"/>
    <n v="60.298245614035103"/>
    <n v="65.322580645161295"/>
    <n v="3437.0000000000009"/>
    <n v="4050.0000000000005"/>
    <n v="60.970297029702998"/>
    <n v="65.610619469026503"/>
    <n v="6158.0000000000027"/>
    <n v="7413.9999999999945"/>
    <m/>
    <m/>
    <n v="0"/>
    <n v="0"/>
    <n v="60.727848101265849"/>
    <n v="65.5085714285714"/>
    <n v="9595.0000000000036"/>
    <n v="11463.999999999995"/>
    <n v="74"/>
    <n v="95"/>
    <n v="74"/>
    <n v="95"/>
    <n v="6.6621621621621596"/>
    <n v="5.2842105263157899"/>
    <n v="492.99999999999983"/>
    <n v="502.00000000000006"/>
    <n v="64.891891891891902"/>
    <n v="52.357894736842098"/>
    <n v="4802.0000000000009"/>
    <n v="4973.9999999999991"/>
    <n v="335"/>
    <n v="331"/>
    <n v="335"/>
    <n v="331"/>
    <n v="1187"/>
    <n v="1214.5"/>
    <n v="25102"/>
    <n v="24604"/>
    <n v="324"/>
    <n v="326"/>
    <n v="324"/>
    <n v="326"/>
    <n v="1915.9999999999995"/>
    <n v="1775.0000000000005"/>
    <n v="24076.000000000007"/>
    <n v="24189.999999999985"/>
    <n v="659"/>
    <n v="657"/>
    <n v="659"/>
    <n v="657"/>
    <n v="3102.9999999999995"/>
    <n v="2989.5000000000005"/>
    <n v="49178.000000000007"/>
    <n v="48793.999999999985"/>
    <n v="0"/>
    <n v="0"/>
    <n v="0"/>
    <n v="0"/>
    <s v=""/>
    <s v=""/>
    <s v=""/>
    <s v=""/>
    <n v="3595.9999999999995"/>
    <n v="3491.5000000000009"/>
    <n v="53980"/>
    <n v="53767.999999999978"/>
  </r>
  <r>
    <x v="14"/>
    <s v="New River Community College "/>
    <m/>
    <n v="232867"/>
    <x v="8"/>
    <n v="433"/>
    <n v="434"/>
    <n v="0"/>
    <n v="0"/>
    <n v="433"/>
    <n v="434"/>
    <n v="70"/>
    <n v="66"/>
    <n v="433"/>
    <n v="434"/>
    <n v="433"/>
    <n v="434"/>
    <n v="98"/>
    <n v="95"/>
    <n v="98"/>
    <n v="95"/>
    <n v="39"/>
    <n v="41"/>
    <n v="39"/>
    <n v="41"/>
    <m/>
    <m/>
    <n v="0"/>
    <n v="0"/>
    <n v="137"/>
    <n v="136"/>
    <n v="137"/>
    <n v="136"/>
    <n v="3.27551020408163"/>
    <n v="3.23157894736842"/>
    <n v="320.99999999999972"/>
    <n v="306.99999999999989"/>
    <n v="4.0769230769230802"/>
    <n v="3.48780487804878"/>
    <n v="159.00000000000011"/>
    <n v="142.99999999999997"/>
    <m/>
    <m/>
    <n v="0"/>
    <n v="0"/>
    <n v="3.5036496350364952"/>
    <n v="3.3088235294117641"/>
    <n v="479.99999999999983"/>
    <n v="449.99999999999989"/>
    <n v="87.102040816326493"/>
    <n v="84.905263157894694"/>
    <n v="8535.9999999999964"/>
    <n v="8065.9999999999964"/>
    <n v="81.153846153846203"/>
    <n v="80"/>
    <n v="3165.0000000000018"/>
    <n v="3280"/>
    <m/>
    <m/>
    <n v="0"/>
    <n v="0"/>
    <n v="85.408759124087581"/>
    <n v="83.426470588235262"/>
    <n v="11700.999999999998"/>
    <n v="11345.999999999996"/>
    <n v="47"/>
    <n v="53"/>
    <n v="47"/>
    <n v="53"/>
    <n v="75"/>
    <n v="63"/>
    <n v="75"/>
    <n v="63"/>
    <m/>
    <m/>
    <n v="0"/>
    <n v="0"/>
    <n v="122"/>
    <n v="116"/>
    <n v="122"/>
    <n v="116"/>
    <n v="4.9680851063829801"/>
    <n v="3.9528301886792501"/>
    <n v="233.50000000000006"/>
    <n v="209.50000000000026"/>
    <n v="7.12"/>
    <n v="8.7301587301587293"/>
    <n v="534"/>
    <n v="550"/>
    <m/>
    <m/>
    <n v="0"/>
    <n v="0"/>
    <n v="6.2909836065573774"/>
    <n v="6.5474137931034502"/>
    <n v="767.5"/>
    <n v="759.50000000000023"/>
    <n v="77.255319148936195"/>
    <n v="74.886792452830207"/>
    <n v="3631.0000000000014"/>
    <n v="3969.0000000000009"/>
    <n v="87.4"/>
    <n v="88.492063492063494"/>
    <n v="6555"/>
    <n v="5575"/>
    <m/>
    <m/>
    <n v="0"/>
    <n v="0"/>
    <n v="83.491803278688536"/>
    <n v="82.275862068965523"/>
    <n v="10186.000000000002"/>
    <n v="9544"/>
    <n v="259"/>
    <n v="252"/>
    <n v="259"/>
    <n v="252"/>
    <n v="4.8166023166023155"/>
    <n v="4.7996031746031749"/>
    <n v="1247.4999999999998"/>
    <n v="1209.5"/>
    <n v="84.505791505791507"/>
    <n v="82.896825396825378"/>
    <n v="21887"/>
    <n v="20889.999999999996"/>
    <n v="68"/>
    <n v="63"/>
    <n v="68"/>
    <n v="63"/>
    <n v="54"/>
    <n v="61"/>
    <n v="54"/>
    <n v="61"/>
    <m/>
    <m/>
    <n v="0"/>
    <n v="0"/>
    <n v="122"/>
    <n v="124"/>
    <n v="122"/>
    <n v="124"/>
    <n v="3.2426470588235299"/>
    <n v="3.1666666666666701"/>
    <n v="220.50000000000003"/>
    <n v="199.50000000000023"/>
    <n v="4.5833333333333304"/>
    <n v="4.4426229508196702"/>
    <n v="247.49999999999983"/>
    <n v="270.99999999999989"/>
    <m/>
    <m/>
    <n v="0"/>
    <n v="0"/>
    <n v="3.8360655737704907"/>
    <n v="3.7943548387096784"/>
    <n v="467.99999999999989"/>
    <n v="470.50000000000011"/>
    <n v="61.470588235294102"/>
    <n v="67.079365079365104"/>
    <n v="4179.9999999999991"/>
    <n v="4226.0000000000018"/>
    <n v="66.740740740740705"/>
    <n v="62.311475409836099"/>
    <n v="3603.9999999999982"/>
    <n v="3801.0000000000018"/>
    <m/>
    <m/>
    <n v="0"/>
    <n v="0"/>
    <n v="63.803278688524571"/>
    <n v="64.733870967741964"/>
    <n v="7783.9999999999973"/>
    <n v="8027.0000000000036"/>
    <n v="52"/>
    <n v="58"/>
    <n v="52"/>
    <n v="58"/>
    <n v="7.5961538461538503"/>
    <n v="9.8793103448275907"/>
    <n v="395.00000000000023"/>
    <n v="573.00000000000023"/>
    <n v="80.576923076923094"/>
    <n v="81.103448275862107"/>
    <n v="4190.0000000000009"/>
    <n v="4704.0000000000018"/>
    <n v="213"/>
    <n v="211"/>
    <n v="213"/>
    <n v="211"/>
    <n v="774.99999999999977"/>
    <n v="716.00000000000034"/>
    <n v="16346.999999999996"/>
    <n v="16260.999999999998"/>
    <n v="168"/>
    <n v="165"/>
    <n v="168"/>
    <n v="165"/>
    <n v="940.5"/>
    <n v="963.99999999999989"/>
    <n v="13324"/>
    <n v="12656.000000000002"/>
    <n v="381"/>
    <n v="376"/>
    <n v="381"/>
    <n v="376"/>
    <n v="1715.4999999999998"/>
    <n v="1680.0000000000002"/>
    <n v="29670.999999999996"/>
    <n v="28917"/>
    <n v="0"/>
    <n v="0"/>
    <n v="0"/>
    <n v="0"/>
    <s v=""/>
    <s v=""/>
    <s v=""/>
    <s v=""/>
    <n v="2110.5"/>
    <n v="2253"/>
    <n v="33861"/>
    <n v="33621"/>
  </r>
  <r>
    <x v="14"/>
    <s v="Patrick Henry Community College "/>
    <s v="Reclassified: Met the criteria for Two-Year 3 in 2015-16, 2016-17, and 2017-18."/>
    <n v="233019"/>
    <x v="9"/>
    <n v="519"/>
    <n v="278"/>
    <n v="0"/>
    <n v="0"/>
    <n v="519"/>
    <n v="278"/>
    <n v="70"/>
    <n v="66"/>
    <n v="508"/>
    <n v="272"/>
    <n v="508"/>
    <n v="272"/>
    <n v="61"/>
    <n v="42"/>
    <n v="61"/>
    <n v="42"/>
    <n v="18"/>
    <n v="21"/>
    <n v="18"/>
    <n v="21"/>
    <m/>
    <m/>
    <n v="0"/>
    <n v="0"/>
    <n v="79"/>
    <n v="63"/>
    <n v="79"/>
    <n v="63"/>
    <n v="2.5409836065573801"/>
    <n v="2.61904761904762"/>
    <n v="155.0000000000002"/>
    <n v="110.00000000000004"/>
    <n v="4.1111111111111098"/>
    <n v="4.1904761904761898"/>
    <n v="73.999999999999972"/>
    <n v="87.999999999999986"/>
    <m/>
    <m/>
    <n v="0"/>
    <n v="0"/>
    <n v="2.898734177215192"/>
    <n v="3.1428571428571432"/>
    <n v="229.00000000000017"/>
    <n v="198.00000000000003"/>
    <n v="77.360655737704903"/>
    <n v="81.595238095238102"/>
    <n v="4718.9999999999991"/>
    <n v="3427.0000000000005"/>
    <n v="88.2222222222222"/>
    <n v="91"/>
    <n v="1587.9999999999995"/>
    <n v="1911"/>
    <m/>
    <m/>
    <n v="0"/>
    <n v="0"/>
    <n v="79.835443037974656"/>
    <n v="84.730158730158735"/>
    <n v="6306.9999999999982"/>
    <n v="5338"/>
    <n v="62"/>
    <n v="55"/>
    <n v="62"/>
    <n v="55"/>
    <n v="68"/>
    <n v="72"/>
    <n v="68"/>
    <n v="72"/>
    <m/>
    <m/>
    <n v="0"/>
    <n v="0"/>
    <n v="130"/>
    <n v="127"/>
    <n v="130"/>
    <n v="127"/>
    <n v="3.87903225806452"/>
    <n v="3.6727272727272702"/>
    <n v="240.50000000000023"/>
    <n v="201.99999999999986"/>
    <n v="7.5147058823529402"/>
    <n v="8.1736111111111107"/>
    <n v="510.99999999999994"/>
    <n v="588.5"/>
    <m/>
    <m/>
    <n v="0"/>
    <n v="0"/>
    <n v="5.7807692307692324"/>
    <n v="6.2244094488188964"/>
    <n v="751.50000000000023"/>
    <n v="790.49999999999989"/>
    <n v="80"/>
    <n v="78.6727272727273"/>
    <n v="4960"/>
    <n v="4327.0000000000018"/>
    <n v="88.602941176470594"/>
    <n v="95.1527777777778"/>
    <n v="6025"/>
    <n v="6851.0000000000018"/>
    <m/>
    <m/>
    <n v="0"/>
    <n v="0"/>
    <n v="84.5"/>
    <n v="88.015748031496088"/>
    <n v="10985"/>
    <n v="11178.000000000004"/>
    <n v="209"/>
    <n v="190"/>
    <n v="209"/>
    <n v="190"/>
    <n v="4.6913875598086143"/>
    <n v="5.2026315789473676"/>
    <n v="980.50000000000034"/>
    <n v="988.49999999999989"/>
    <n v="82.736842105263165"/>
    <n v="86.926315789473705"/>
    <n v="17292"/>
    <n v="16516.000000000004"/>
    <n v="24"/>
    <n v="23"/>
    <n v="24"/>
    <n v="23"/>
    <n v="24"/>
    <n v="27"/>
    <n v="24"/>
    <n v="27"/>
    <m/>
    <m/>
    <n v="0"/>
    <n v="0"/>
    <n v="48"/>
    <n v="50"/>
    <n v="48"/>
    <n v="50"/>
    <n v="3.5625"/>
    <n v="2.9130434782608701"/>
    <n v="85.5"/>
    <n v="67.000000000000014"/>
    <n v="5.5"/>
    <n v="5.4629629629629601"/>
    <n v="132"/>
    <n v="147.49999999999991"/>
    <m/>
    <m/>
    <n v="0"/>
    <n v="0"/>
    <n v="4.53125"/>
    <n v="4.2899999999999991"/>
    <n v="217.5"/>
    <n v="214.49999999999994"/>
    <n v="72.75"/>
    <n v="67.2173913043478"/>
    <n v="1746"/>
    <n v="1545.9999999999993"/>
    <n v="71.8333333333333"/>
    <n v="76.5555555555556"/>
    <n v="1723.9999999999991"/>
    <n v="2067.0000000000014"/>
    <m/>
    <m/>
    <n v="0"/>
    <n v="0"/>
    <n v="72.291666666666643"/>
    <n v="72.260000000000019"/>
    <n v="3469.9999999999991"/>
    <n v="3613.0000000000009"/>
    <n v="251"/>
    <n v="32"/>
    <n v="251"/>
    <n v="32"/>
    <n v="2.0796812749004001"/>
    <n v="10.65625"/>
    <n v="522.00000000000045"/>
    <n v="341"/>
    <n v="18.764940239043799"/>
    <n v="94.1875"/>
    <n v="4709.9999999999936"/>
    <n v="3014"/>
    <n v="147"/>
    <n v="120"/>
    <n v="147"/>
    <n v="120"/>
    <n v="481.00000000000045"/>
    <n v="378.99999999999989"/>
    <n v="11425"/>
    <n v="9300.0000000000018"/>
    <n v="110"/>
    <n v="120"/>
    <n v="110"/>
    <n v="120"/>
    <n v="716.99999999999989"/>
    <n v="823.99999999999989"/>
    <n v="9337"/>
    <n v="10829.000000000004"/>
    <n v="257"/>
    <n v="240"/>
    <n v="257"/>
    <n v="240"/>
    <n v="1198.0000000000005"/>
    <n v="1202.9999999999998"/>
    <n v="20762"/>
    <n v="20129.000000000007"/>
    <n v="0"/>
    <n v="0"/>
    <n v="0"/>
    <n v="0"/>
    <s v=""/>
    <s v=""/>
    <s v=""/>
    <s v=""/>
    <n v="1720.0000000000009"/>
    <n v="1543.9999999999998"/>
    <n v="25471.999999999993"/>
    <n v="23143.000000000004"/>
  </r>
  <r>
    <x v="14"/>
    <s v="Piedmont Virginia Community College "/>
    <m/>
    <n v="233116"/>
    <x v="8"/>
    <n v="541"/>
    <n v="545"/>
    <n v="0"/>
    <n v="0"/>
    <n v="541"/>
    <n v="545"/>
    <n v="70"/>
    <n v="66"/>
    <n v="541"/>
    <n v="545"/>
    <n v="541"/>
    <n v="545"/>
    <n v="62"/>
    <n v="82"/>
    <n v="62"/>
    <n v="82"/>
    <n v="25"/>
    <n v="29"/>
    <n v="25"/>
    <n v="29"/>
    <m/>
    <m/>
    <n v="0"/>
    <n v="0"/>
    <n v="87"/>
    <n v="111"/>
    <n v="87"/>
    <n v="111"/>
    <n v="2.7580645161290298"/>
    <n v="3.0487804878048799"/>
    <n v="170.99999999999986"/>
    <n v="250.00000000000014"/>
    <n v="4.04"/>
    <n v="3.7586206896551699"/>
    <n v="101"/>
    <n v="108.99999999999993"/>
    <m/>
    <m/>
    <n v="0"/>
    <n v="0"/>
    <n v="3.1264367816091942"/>
    <n v="3.234234234234235"/>
    <n v="271.99999999999989"/>
    <n v="359.00000000000006"/>
    <n v="75.451612903225794"/>
    <n v="77.207317073170699"/>
    <n v="4677.9999999999991"/>
    <n v="6330.9999999999973"/>
    <n v="73.52"/>
    <n v="74.655172413793096"/>
    <n v="1838"/>
    <n v="2165"/>
    <m/>
    <m/>
    <n v="0"/>
    <n v="0"/>
    <n v="74.896551724137922"/>
    <n v="76.540540540540505"/>
    <n v="6515.9999999999991"/>
    <n v="8495.9999999999964"/>
    <n v="82"/>
    <n v="80"/>
    <n v="82"/>
    <n v="80"/>
    <n v="105"/>
    <n v="99"/>
    <n v="105"/>
    <n v="99"/>
    <m/>
    <m/>
    <n v="0"/>
    <n v="0"/>
    <n v="187"/>
    <n v="179"/>
    <n v="187"/>
    <n v="179"/>
    <n v="4.2073170731707297"/>
    <n v="4.5812499999999998"/>
    <n v="344.99999999999983"/>
    <n v="366.5"/>
    <n v="7.8190476190476197"/>
    <n v="8.1111111111111107"/>
    <n v="821.00000000000011"/>
    <n v="803"/>
    <m/>
    <m/>
    <n v="0"/>
    <n v="0"/>
    <n v="6.2352941176470589"/>
    <n v="6.533519553072626"/>
    <n v="1166"/>
    <n v="1169.5"/>
    <n v="79.646341463414601"/>
    <n v="79.412499999999994"/>
    <n v="6530.9999999999973"/>
    <n v="6353"/>
    <n v="82.657142857142901"/>
    <n v="81.969696969696997"/>
    <n v="8679.0000000000055"/>
    <n v="8115.0000000000027"/>
    <m/>
    <m/>
    <n v="0"/>
    <n v="0"/>
    <n v="81.336898395721946"/>
    <n v="80.826815642458115"/>
    <n v="15210.000000000004"/>
    <n v="14468.000000000002"/>
    <n v="274"/>
    <n v="290"/>
    <n v="274"/>
    <n v="290"/>
    <n v="5.2481751824817522"/>
    <n v="5.2706896551724141"/>
    <n v="1438"/>
    <n v="1528.5"/>
    <n v="79.291970802919721"/>
    <n v="79.186206896551724"/>
    <n v="21726.000000000004"/>
    <n v="22964"/>
    <n v="47"/>
    <n v="62"/>
    <n v="47"/>
    <n v="62"/>
    <n v="118"/>
    <n v="100"/>
    <n v="118"/>
    <n v="100"/>
    <m/>
    <m/>
    <n v="0"/>
    <n v="0"/>
    <n v="165"/>
    <n v="162"/>
    <n v="165"/>
    <n v="162"/>
    <n v="4.0319148936170199"/>
    <n v="4.5"/>
    <n v="189.49999999999994"/>
    <n v="279"/>
    <n v="5.0635593220338997"/>
    <n v="4.34"/>
    <n v="597.50000000000011"/>
    <n v="434"/>
    <m/>
    <m/>
    <n v="0"/>
    <n v="0"/>
    <n v="4.7696969696969695"/>
    <n v="4.4012345679012341"/>
    <n v="787"/>
    <n v="712.99999999999989"/>
    <n v="63.638297872340402"/>
    <n v="67.629032258064498"/>
    <n v="2990.9999999999991"/>
    <n v="4192.9999999999991"/>
    <n v="61.838983050847503"/>
    <n v="59.62"/>
    <n v="7297.0000000000055"/>
    <n v="5962"/>
    <m/>
    <m/>
    <n v="0"/>
    <n v="0"/>
    <n v="62.351515151515173"/>
    <n v="62.685185185185183"/>
    <n v="10288.000000000004"/>
    <n v="10155"/>
    <n v="102"/>
    <n v="93"/>
    <n v="102"/>
    <n v="93"/>
    <n v="5.4803921568627496"/>
    <n v="5.7956989247311803"/>
    <n v="559.00000000000045"/>
    <n v="538.99999999999977"/>
    <n v="60.3333333333333"/>
    <n v="54.6666666666667"/>
    <n v="6153.9999999999964"/>
    <n v="5084.0000000000027"/>
    <n v="191"/>
    <n v="224"/>
    <n v="191"/>
    <n v="224"/>
    <n v="705.49999999999955"/>
    <n v="895.50000000000011"/>
    <n v="14199.999999999996"/>
    <n v="16876.999999999996"/>
    <n v="248"/>
    <n v="228"/>
    <n v="248"/>
    <n v="228"/>
    <n v="1519.5000000000002"/>
    <n v="1346"/>
    <n v="17814.000000000011"/>
    <n v="16242.000000000004"/>
    <n v="439"/>
    <n v="452"/>
    <n v="439"/>
    <n v="452"/>
    <n v="2225"/>
    <n v="2241.5"/>
    <n v="32014.000000000007"/>
    <n v="33119"/>
    <n v="0"/>
    <n v="0"/>
    <n v="0"/>
    <n v="0"/>
    <s v=""/>
    <s v=""/>
    <s v=""/>
    <s v=""/>
    <n v="2784.0000000000005"/>
    <n v="2780.5"/>
    <n v="38168"/>
    <n v="38203"/>
  </r>
  <r>
    <x v="14"/>
    <s v="Southside Virginia Community College"/>
    <m/>
    <n v="233639"/>
    <x v="8"/>
    <n v="654"/>
    <n v="599"/>
    <n v="0"/>
    <n v="0"/>
    <n v="654"/>
    <n v="599"/>
    <n v="70"/>
    <n v="66"/>
    <n v="647"/>
    <n v="589"/>
    <n v="647"/>
    <n v="589"/>
    <n v="53"/>
    <n v="48"/>
    <n v="53"/>
    <n v="48"/>
    <n v="41"/>
    <n v="57"/>
    <n v="41"/>
    <n v="57"/>
    <m/>
    <m/>
    <n v="0"/>
    <n v="0"/>
    <n v="94"/>
    <n v="105"/>
    <n v="94"/>
    <n v="105"/>
    <n v="2.9433962264150901"/>
    <n v="3.6875"/>
    <n v="155.99999999999977"/>
    <n v="177"/>
    <n v="3.3658536585365901"/>
    <n v="3.42105263157895"/>
    <n v="138.0000000000002"/>
    <n v="195.00000000000014"/>
    <m/>
    <m/>
    <n v="0"/>
    <n v="0"/>
    <n v="3.1276595744680851"/>
    <n v="3.542857142857144"/>
    <n v="294"/>
    <n v="372.00000000000011"/>
    <n v="84.169811320754704"/>
    <n v="83.7083333333333"/>
    <n v="4460.9999999999991"/>
    <n v="4017.9999999999982"/>
    <n v="80.975609756097597"/>
    <n v="78.684210526315795"/>
    <n v="3320.0000000000014"/>
    <n v="4485"/>
    <m/>
    <m/>
    <n v="0"/>
    <n v="0"/>
    <n v="82.776595744680847"/>
    <n v="80.98095238095236"/>
    <n v="7781"/>
    <n v="8502.9999999999982"/>
    <n v="50"/>
    <n v="22"/>
    <n v="50"/>
    <n v="22"/>
    <n v="106"/>
    <n v="108"/>
    <n v="106"/>
    <n v="108"/>
    <m/>
    <m/>
    <n v="0"/>
    <n v="0"/>
    <n v="156"/>
    <n v="130"/>
    <n v="156"/>
    <n v="130"/>
    <n v="5.48"/>
    <n v="5.2954545454545503"/>
    <n v="274"/>
    <n v="116.50000000000011"/>
    <n v="8.2735849056603801"/>
    <n v="9.1064814814814792"/>
    <n v="877.00000000000034"/>
    <n v="983.49999999999977"/>
    <m/>
    <m/>
    <n v="0"/>
    <n v="0"/>
    <n v="7.3782051282051313"/>
    <n v="8.4615384615384617"/>
    <n v="1151.0000000000005"/>
    <n v="1100"/>
    <n v="85.56"/>
    <n v="77"/>
    <n v="4278"/>
    <n v="1694"/>
    <n v="81.037735849056602"/>
    <n v="82"/>
    <n v="8590"/>
    <n v="8856"/>
    <m/>
    <m/>
    <n v="0"/>
    <n v="0"/>
    <n v="82.487179487179489"/>
    <n v="81.15384615384616"/>
    <n v="12868"/>
    <n v="10550"/>
    <n v="250"/>
    <n v="235"/>
    <n v="250"/>
    <n v="235"/>
    <n v="5.780000000000002"/>
    <n v="6.2638297872340427"/>
    <n v="1445.0000000000005"/>
    <n v="1472"/>
    <n v="82.596000000000004"/>
    <n v="81.076595744680844"/>
    <n v="20649"/>
    <n v="19053"/>
    <n v="19"/>
    <n v="15"/>
    <n v="19"/>
    <n v="15"/>
    <n v="47"/>
    <n v="28"/>
    <n v="47"/>
    <n v="28"/>
    <m/>
    <m/>
    <n v="0"/>
    <n v="0"/>
    <n v="66"/>
    <n v="43"/>
    <n v="66"/>
    <n v="43"/>
    <n v="3.2368421052631602"/>
    <n v="4.0333333333333297"/>
    <n v="61.500000000000043"/>
    <n v="60.499999999999943"/>
    <n v="4.0425531914893602"/>
    <n v="4.7678571428571397"/>
    <n v="189.99999999999994"/>
    <n v="133.49999999999991"/>
    <m/>
    <m/>
    <n v="0"/>
    <n v="0"/>
    <n v="3.8106060606060606"/>
    <n v="4.5116279069767407"/>
    <n v="251.5"/>
    <n v="193.99999999999986"/>
    <n v="65.947368421052602"/>
    <n v="78.266666666666694"/>
    <n v="1252.9999999999995"/>
    <n v="1174.0000000000005"/>
    <n v="65.468085106383"/>
    <n v="61.178571428571402"/>
    <n v="3077.0000000000009"/>
    <n v="1712.9999999999993"/>
    <m/>
    <m/>
    <n v="0"/>
    <n v="0"/>
    <n v="65.606060606060609"/>
    <n v="67.139534883720927"/>
    <n v="4330"/>
    <n v="2887"/>
    <n v="331"/>
    <n v="311"/>
    <n v="331"/>
    <n v="311"/>
    <n v="1.4622356495468301"/>
    <n v="1.80064308681672"/>
    <n v="484.00000000000074"/>
    <n v="559.99999999999989"/>
    <n v="11.549848942598199"/>
    <n v="14.9967845659164"/>
    <n v="3823.0000000000041"/>
    <n v="4664"/>
    <n v="122"/>
    <n v="85"/>
    <n v="122"/>
    <n v="85"/>
    <n v="491.49999999999983"/>
    <n v="354.00000000000006"/>
    <n v="9992"/>
    <n v="6885.9999999999982"/>
    <n v="194"/>
    <n v="193"/>
    <n v="194"/>
    <n v="193"/>
    <n v="1205.0000000000005"/>
    <n v="1312"/>
    <n v="14987.000000000004"/>
    <n v="15054"/>
    <n v="316"/>
    <n v="278"/>
    <n v="316"/>
    <n v="278"/>
    <n v="1696.5000000000002"/>
    <n v="1666"/>
    <n v="24979.000000000004"/>
    <n v="21940"/>
    <n v="0"/>
    <n v="0"/>
    <n v="0"/>
    <n v="0"/>
    <s v=""/>
    <s v=""/>
    <s v=""/>
    <s v=""/>
    <n v="2180.5000000000014"/>
    <n v="2225.9999999999995"/>
    <n v="28802.000000000004"/>
    <n v="26604"/>
  </r>
  <r>
    <x v="14"/>
    <s v="Virginia Western Community College "/>
    <m/>
    <n v="233949"/>
    <x v="8"/>
    <n v="683"/>
    <n v="735"/>
    <n v="0"/>
    <n v="0"/>
    <n v="683"/>
    <n v="735"/>
    <n v="70"/>
    <n v="66"/>
    <n v="682"/>
    <n v="733"/>
    <n v="682"/>
    <n v="733"/>
    <n v="131"/>
    <n v="179"/>
    <n v="131"/>
    <n v="179"/>
    <n v="35"/>
    <n v="33"/>
    <n v="35"/>
    <n v="33"/>
    <m/>
    <m/>
    <n v="0"/>
    <n v="0"/>
    <n v="166"/>
    <n v="212"/>
    <n v="166"/>
    <n v="212"/>
    <n v="2.6564885496183201"/>
    <n v="3.0614525139664801"/>
    <n v="347.99999999999994"/>
    <n v="547.99999999999989"/>
    <n v="3.8"/>
    <n v="3.8181818181818201"/>
    <n v="133"/>
    <n v="126.00000000000006"/>
    <m/>
    <m/>
    <n v="0"/>
    <n v="0"/>
    <n v="2.8975903614457827"/>
    <n v="3.1792452830188678"/>
    <n v="480.99999999999994"/>
    <n v="674"/>
    <n v="78.389312977099195"/>
    <n v="78.782122905027904"/>
    <n v="10268.999999999995"/>
    <n v="14101.999999999995"/>
    <n v="78.657142857142901"/>
    <n v="82"/>
    <n v="2753.0000000000014"/>
    <n v="2706"/>
    <m/>
    <m/>
    <n v="0"/>
    <n v="0"/>
    <n v="78.445783132530096"/>
    <n v="79.283018867924497"/>
    <n v="13021.999999999996"/>
    <n v="16807.999999999993"/>
    <n v="142"/>
    <n v="149"/>
    <n v="142"/>
    <n v="149"/>
    <n v="145"/>
    <n v="168"/>
    <n v="145"/>
    <n v="168"/>
    <m/>
    <m/>
    <n v="0"/>
    <n v="0"/>
    <n v="287"/>
    <n v="317"/>
    <n v="287"/>
    <n v="317"/>
    <n v="4.5246478873239404"/>
    <n v="4.1577181208053702"/>
    <n v="642.49999999999955"/>
    <n v="619.50000000000011"/>
    <n v="7.7896551724137897"/>
    <n v="7.52678571428571"/>
    <n v="1129.4999999999995"/>
    <n v="1264.4999999999993"/>
    <m/>
    <m/>
    <n v="0"/>
    <n v="0"/>
    <n v="6.1742160278745617"/>
    <n v="5.9432176656151405"/>
    <n v="1771.9999999999993"/>
    <n v="1883.9999999999995"/>
    <n v="77.014084507042298"/>
    <n v="78.181208053691293"/>
    <n v="10936.000000000007"/>
    <n v="11649.000000000002"/>
    <n v="89.351724137931001"/>
    <n v="88.970238095238102"/>
    <n v="12955.999999999995"/>
    <n v="14947.000000000002"/>
    <m/>
    <m/>
    <n v="0"/>
    <n v="0"/>
    <n v="83.247386759581886"/>
    <n v="83.899053627760267"/>
    <n v="23892"/>
    <n v="26596.000000000004"/>
    <n v="453"/>
    <n v="529"/>
    <n v="453"/>
    <n v="529"/>
    <n v="4.9735099337748325"/>
    <n v="4.8355387523629485"/>
    <n v="2252.9999999999991"/>
    <n v="2557.9999999999995"/>
    <n v="81.487858719646795"/>
    <n v="82.049149338374292"/>
    <n v="36914"/>
    <n v="43404"/>
    <n v="49"/>
    <n v="39"/>
    <n v="49"/>
    <n v="39"/>
    <n v="90"/>
    <n v="103"/>
    <n v="90"/>
    <n v="103"/>
    <m/>
    <m/>
    <n v="0"/>
    <n v="0"/>
    <n v="139"/>
    <n v="142"/>
    <n v="139"/>
    <n v="142"/>
    <n v="4.4693877551020398"/>
    <n v="4.6153846153846203"/>
    <n v="218.99999999999994"/>
    <n v="180.0000000000002"/>
    <n v="4.4277777777777798"/>
    <n v="5.0388349514563098"/>
    <n v="398.50000000000017"/>
    <n v="518.99999999999989"/>
    <m/>
    <m/>
    <n v="0"/>
    <n v="0"/>
    <n v="4.4424460431654689"/>
    <n v="4.9225352112676068"/>
    <n v="617.50000000000023"/>
    <n v="699.00000000000023"/>
    <n v="70.836734693877503"/>
    <n v="66.589743589743605"/>
    <n v="3470.9999999999977"/>
    <n v="2597.0000000000005"/>
    <n v="52.844444444444399"/>
    <n v="65.747572815533999"/>
    <n v="4755.9999999999955"/>
    <n v="6772.0000000000018"/>
    <m/>
    <m/>
    <n v="0"/>
    <n v="0"/>
    <n v="59.187050359712181"/>
    <n v="65.978873239436638"/>
    <n v="8226.9999999999927"/>
    <n v="9369.0000000000018"/>
    <n v="90"/>
    <n v="62"/>
    <n v="90"/>
    <n v="62"/>
    <n v="9.1111111111111107"/>
    <n v="9.6129032258064502"/>
    <n v="820"/>
    <n v="595.99999999999989"/>
    <n v="82.866666666666703"/>
    <n v="84.548387096774206"/>
    <n v="7458.0000000000036"/>
    <n v="5242.0000000000009"/>
    <n v="322"/>
    <n v="367"/>
    <n v="322"/>
    <n v="367"/>
    <n v="1209.4999999999995"/>
    <n v="1347.5000000000002"/>
    <n v="24675.999999999996"/>
    <n v="28347.999999999996"/>
    <n v="270"/>
    <n v="304"/>
    <n v="270"/>
    <n v="304"/>
    <n v="1660.9999999999998"/>
    <n v="1909.4999999999991"/>
    <n v="20464.999999999993"/>
    <n v="24425"/>
    <n v="592"/>
    <n v="671"/>
    <n v="592"/>
    <n v="671"/>
    <n v="2870.4999999999991"/>
    <n v="3256.9999999999991"/>
    <n v="45140.999999999985"/>
    <n v="52773"/>
    <n v="0"/>
    <n v="0"/>
    <n v="0"/>
    <n v="0"/>
    <s v=""/>
    <s v=""/>
    <s v=""/>
    <s v=""/>
    <n v="3690.4999999999991"/>
    <n v="3853"/>
    <n v="52599"/>
    <n v="58015"/>
  </r>
  <r>
    <x v="14"/>
    <s v="Wytheville Community College "/>
    <s v="Reclassified: Met the criteria for Two-Year 3 in 2015-16, 2016-17, and 2017-18."/>
    <n v="234377"/>
    <x v="9"/>
    <n v="373"/>
    <n v="323"/>
    <n v="0"/>
    <n v="0"/>
    <n v="373"/>
    <n v="323"/>
    <n v="70"/>
    <n v="66"/>
    <n v="371"/>
    <n v="322"/>
    <n v="371"/>
    <n v="322"/>
    <n v="126"/>
    <n v="99"/>
    <n v="126"/>
    <n v="99"/>
    <n v="20"/>
    <n v="33"/>
    <n v="20"/>
    <n v="33"/>
    <m/>
    <m/>
    <n v="0"/>
    <n v="0"/>
    <n v="146"/>
    <n v="132"/>
    <n v="146"/>
    <n v="132"/>
    <n v="2.5317460317460299"/>
    <n v="2.5757575757575801"/>
    <n v="318.99999999999977"/>
    <n v="255.00000000000043"/>
    <n v="3.2"/>
    <n v="3.2727272727272698"/>
    <n v="64"/>
    <n v="107.9999999999999"/>
    <m/>
    <m/>
    <n v="0"/>
    <n v="0"/>
    <n v="2.623287671232875"/>
    <n v="2.7500000000000027"/>
    <n v="382.99999999999977"/>
    <n v="363.00000000000034"/>
    <n v="79.2777777777778"/>
    <n v="80.484848484848499"/>
    <n v="9989.0000000000036"/>
    <n v="7968.0000000000018"/>
    <n v="81"/>
    <n v="79.484848484848499"/>
    <n v="1620"/>
    <n v="2623.0000000000005"/>
    <m/>
    <m/>
    <n v="0"/>
    <n v="0"/>
    <n v="79.513698630137014"/>
    <n v="80.234848484848499"/>
    <n v="11609.000000000004"/>
    <n v="10591.000000000002"/>
    <n v="42"/>
    <n v="36"/>
    <n v="42"/>
    <n v="36"/>
    <n v="55"/>
    <n v="39"/>
    <n v="55"/>
    <n v="39"/>
    <m/>
    <m/>
    <n v="0"/>
    <n v="0"/>
    <n v="97"/>
    <n v="75"/>
    <n v="97"/>
    <n v="75"/>
    <n v="3.5595238095238102"/>
    <n v="3.6527777777777799"/>
    <n v="149.50000000000003"/>
    <n v="131.50000000000009"/>
    <n v="7.3818181818181801"/>
    <n v="6.6153846153846203"/>
    <n v="405.99999999999989"/>
    <n v="258.00000000000017"/>
    <m/>
    <m/>
    <n v="0"/>
    <n v="0"/>
    <n v="5.7268041237113394"/>
    <n v="5.193333333333336"/>
    <n v="555.49999999999989"/>
    <n v="389.50000000000023"/>
    <n v="78.047619047619094"/>
    <n v="78.0833333333333"/>
    <n v="3278.0000000000018"/>
    <n v="2810.9999999999986"/>
    <n v="87.545454545454504"/>
    <n v="81.6666666666667"/>
    <n v="4814.9999999999982"/>
    <n v="3185.0000000000014"/>
    <m/>
    <m/>
    <n v="0"/>
    <n v="0"/>
    <n v="83.432989690721655"/>
    <n v="79.946666666666673"/>
    <n v="8093.0000000000009"/>
    <n v="5996"/>
    <n v="243"/>
    <n v="207"/>
    <n v="243"/>
    <n v="207"/>
    <n v="3.862139917695472"/>
    <n v="3.6352657004830946"/>
    <n v="938.49999999999966"/>
    <n v="752.50000000000057"/>
    <n v="81.078189300411537"/>
    <n v="80.130434782608702"/>
    <n v="19702.000000000004"/>
    <n v="16587"/>
    <n v="25"/>
    <n v="19"/>
    <n v="25"/>
    <n v="19"/>
    <n v="42"/>
    <n v="33"/>
    <n v="42"/>
    <n v="33"/>
    <m/>
    <m/>
    <n v="0"/>
    <n v="0"/>
    <n v="67"/>
    <n v="52"/>
    <n v="67"/>
    <n v="52"/>
    <n v="2.5"/>
    <n v="2.8157894736842102"/>
    <n v="62.5"/>
    <n v="53.499999999999993"/>
    <n v="3.7023809523809499"/>
    <n v="3.8787878787878798"/>
    <n v="155.49999999999989"/>
    <n v="128.00000000000003"/>
    <m/>
    <m/>
    <n v="0"/>
    <n v="0"/>
    <n v="3.2537313432835804"/>
    <n v="3.4903846153846159"/>
    <n v="217.99999999999989"/>
    <n v="181.50000000000003"/>
    <n v="60.68"/>
    <n v="63.684210526315802"/>
    <n v="1517"/>
    <n v="1210.0000000000002"/>
    <n v="65.714285714285694"/>
    <n v="66.454545454545496"/>
    <n v="2759.9999999999991"/>
    <n v="2193.0000000000014"/>
    <m/>
    <m/>
    <n v="0"/>
    <n v="0"/>
    <n v="63.835820895522374"/>
    <n v="65.442307692307722"/>
    <n v="4276.9999999999991"/>
    <n v="3403.0000000000014"/>
    <n v="61"/>
    <n v="63"/>
    <n v="61"/>
    <n v="63"/>
    <n v="5.6885245901639303"/>
    <n v="5.3333333333333304"/>
    <n v="346.99999999999977"/>
    <n v="335.99999999999983"/>
    <n v="54.213114754098399"/>
    <n v="53.349206349206298"/>
    <n v="3307.0000000000023"/>
    <n v="3360.9999999999968"/>
    <n v="193"/>
    <n v="154"/>
    <n v="193"/>
    <n v="154"/>
    <n v="530.99999999999977"/>
    <n v="440.00000000000051"/>
    <n v="14784.000000000005"/>
    <n v="11989"/>
    <n v="117"/>
    <n v="105"/>
    <n v="117"/>
    <n v="105"/>
    <n v="625.49999999999977"/>
    <n v="494.00000000000011"/>
    <n v="9194.9999999999964"/>
    <n v="8001.0000000000036"/>
    <n v="310"/>
    <n v="259"/>
    <n v="310"/>
    <n v="259"/>
    <n v="1156.4999999999995"/>
    <n v="934.00000000000068"/>
    <n v="23979"/>
    <n v="19990.000000000004"/>
    <n v="0"/>
    <n v="0"/>
    <n v="0"/>
    <n v="0"/>
    <s v=""/>
    <s v=""/>
    <s v=""/>
    <s v=""/>
    <n v="1503.4999999999993"/>
    <n v="1270.0000000000005"/>
    <n v="27286.000000000007"/>
    <n v="23350.999999999996"/>
  </r>
  <r>
    <x v="14"/>
    <s v="D.S. Lancaster Community College "/>
    <m/>
    <n v="231873"/>
    <x v="9"/>
    <n v="114"/>
    <n v="124"/>
    <n v="0"/>
    <n v="0"/>
    <n v="114"/>
    <n v="124"/>
    <n v="70"/>
    <n v="66"/>
    <n v="114"/>
    <n v="124"/>
    <n v="114"/>
    <n v="124"/>
    <n v="22"/>
    <n v="23"/>
    <n v="22"/>
    <n v="23"/>
    <n v="3"/>
    <n v="3"/>
    <n v="3"/>
    <n v="3"/>
    <m/>
    <m/>
    <n v="0"/>
    <n v="0"/>
    <n v="25"/>
    <n v="26"/>
    <n v="25"/>
    <n v="26"/>
    <n v="3.1363636363636398"/>
    <n v="2.7826086956521698"/>
    <n v="69.000000000000071"/>
    <n v="63.999999999999908"/>
    <n v="2.6666666666666701"/>
    <n v="3.3333333333333299"/>
    <n v="8.0000000000000107"/>
    <n v="9.9999999999999893"/>
    <m/>
    <m/>
    <n v="0"/>
    <n v="0"/>
    <n v="3.0800000000000036"/>
    <n v="2.8461538461538423"/>
    <n v="77.000000000000085"/>
    <n v="73.999999999999901"/>
    <n v="81.636363636363598"/>
    <n v="77.260869565217405"/>
    <n v="1795.9999999999991"/>
    <n v="1777.0000000000002"/>
    <n v="68.3333333333333"/>
    <n v="72"/>
    <n v="204.99999999999989"/>
    <n v="216"/>
    <m/>
    <m/>
    <n v="0"/>
    <n v="0"/>
    <n v="80.039999999999964"/>
    <n v="76.65384615384616"/>
    <n v="2000.9999999999991"/>
    <n v="1993.0000000000002"/>
    <n v="19"/>
    <n v="21"/>
    <n v="19"/>
    <n v="21"/>
    <n v="29"/>
    <n v="25"/>
    <n v="29"/>
    <n v="25"/>
    <m/>
    <m/>
    <n v="0"/>
    <n v="0"/>
    <n v="48"/>
    <n v="46"/>
    <n v="48"/>
    <n v="46"/>
    <n v="4.2631578947368398"/>
    <n v="3.5714285714285698"/>
    <n v="80.999999999999957"/>
    <n v="74.999999999999972"/>
    <n v="7.6379310344827598"/>
    <n v="9.18"/>
    <n v="221.50000000000003"/>
    <n v="229.5"/>
    <m/>
    <m/>
    <n v="0"/>
    <n v="0"/>
    <n v="6.302083333333333"/>
    <n v="6.6195652173913047"/>
    <n v="302.5"/>
    <n v="304.5"/>
    <n v="75.947368421052602"/>
    <n v="79.190476190476204"/>
    <n v="1442.9999999999995"/>
    <n v="1663.0000000000002"/>
    <n v="90.241379310344797"/>
    <n v="86.28"/>
    <n v="2616.9999999999991"/>
    <n v="2157"/>
    <m/>
    <m/>
    <n v="0"/>
    <n v="0"/>
    <n v="84.5833333333333"/>
    <n v="83.043478260869563"/>
    <n v="4059.9999999999982"/>
    <n v="3820"/>
    <n v="73"/>
    <n v="72"/>
    <n v="73"/>
    <n v="72"/>
    <n v="5.1986301369863028"/>
    <n v="5.2569444444444429"/>
    <n v="379.50000000000011"/>
    <n v="378.49999999999989"/>
    <n v="83.027397260273929"/>
    <n v="80.736111111111114"/>
    <n v="6060.9999999999973"/>
    <n v="5813"/>
    <n v="14"/>
    <n v="13"/>
    <n v="14"/>
    <n v="13"/>
    <n v="11"/>
    <n v="19"/>
    <n v="11"/>
    <n v="19"/>
    <m/>
    <m/>
    <n v="0"/>
    <n v="0"/>
    <n v="25"/>
    <n v="32"/>
    <n v="25"/>
    <n v="32"/>
    <n v="2.5714285714285698"/>
    <n v="2.5"/>
    <n v="35.999999999999979"/>
    <n v="32.5"/>
    <n v="3.3181818181818201"/>
    <n v="3.4736842105263199"/>
    <n v="36.500000000000021"/>
    <n v="66.000000000000085"/>
    <m/>
    <m/>
    <n v="0"/>
    <n v="0"/>
    <n v="2.9"/>
    <n v="3.0781250000000027"/>
    <n v="72.5"/>
    <n v="98.500000000000085"/>
    <n v="60.714285714285701"/>
    <n v="60.384615384615401"/>
    <n v="849.99999999999977"/>
    <n v="785.00000000000023"/>
    <n v="56.454545454545503"/>
    <n v="60.7368421052632"/>
    <n v="621.00000000000057"/>
    <n v="1154.0000000000009"/>
    <m/>
    <m/>
    <n v="0"/>
    <n v="0"/>
    <n v="58.840000000000018"/>
    <n v="60.593750000000036"/>
    <n v="1471.0000000000005"/>
    <n v="1939.0000000000011"/>
    <n v="16"/>
    <n v="20"/>
    <n v="16"/>
    <n v="20"/>
    <n v="9.375"/>
    <n v="9.75"/>
    <n v="150"/>
    <n v="195"/>
    <n v="86"/>
    <n v="74.349999999999994"/>
    <n v="1376"/>
    <n v="1487"/>
    <n v="55"/>
    <n v="57"/>
    <n v="55"/>
    <n v="57"/>
    <n v="186"/>
    <n v="171.49999999999989"/>
    <n v="4088.9999999999982"/>
    <n v="4225.0000000000009"/>
    <n v="43"/>
    <n v="47"/>
    <n v="43"/>
    <n v="47"/>
    <n v="266.00000000000006"/>
    <n v="305.50000000000011"/>
    <n v="3442.9999999999995"/>
    <n v="3527.0000000000009"/>
    <n v="98"/>
    <n v="104"/>
    <n v="98"/>
    <n v="104"/>
    <n v="452.00000000000006"/>
    <n v="477"/>
    <n v="7531.9999999999982"/>
    <n v="7752.0000000000018"/>
    <n v="0"/>
    <n v="0"/>
    <n v="0"/>
    <n v="0"/>
    <s v=""/>
    <s v=""/>
    <s v=""/>
    <s v=""/>
    <n v="602.00000000000011"/>
    <n v="672"/>
    <n v="8907.9999999999982"/>
    <n v="9239"/>
  </r>
  <r>
    <x v="14"/>
    <s v="Eastern Shore Community College"/>
    <m/>
    <n v="232052"/>
    <x v="9"/>
    <n v="33"/>
    <n v="43"/>
    <n v="0"/>
    <n v="0"/>
    <n v="33"/>
    <n v="43"/>
    <n v="70"/>
    <n v="66"/>
    <n v="33"/>
    <n v="43"/>
    <n v="33"/>
    <n v="43"/>
    <n v="7"/>
    <n v="8"/>
    <n v="7"/>
    <n v="8"/>
    <n v="0"/>
    <n v="6"/>
    <n v="0"/>
    <n v="6"/>
    <m/>
    <m/>
    <n v="0"/>
    <n v="0"/>
    <n v="7"/>
    <n v="14"/>
    <n v="7"/>
    <n v="14"/>
    <n v="2.5714285714285698"/>
    <n v="2.875"/>
    <n v="17.999999999999989"/>
    <n v="23"/>
    <s v="NULL"/>
    <n v="3"/>
    <n v="0"/>
    <n v="18"/>
    <m/>
    <m/>
    <n v="0"/>
    <n v="0"/>
    <n v="2.5714285714285698"/>
    <n v="2.9285714285714284"/>
    <n v="17.999999999999989"/>
    <n v="41"/>
    <n v="74.571428571428598"/>
    <n v="73.375"/>
    <n v="522.00000000000023"/>
    <n v="587"/>
    <m/>
    <n v="62.6666666666667"/>
    <n v="0"/>
    <n v="376.00000000000023"/>
    <m/>
    <m/>
    <n v="0"/>
    <n v="0"/>
    <n v="74.571428571428598"/>
    <n v="68.785714285714306"/>
    <n v="522.00000000000023"/>
    <n v="963.00000000000023"/>
    <n v="4"/>
    <n v="3"/>
    <n v="4"/>
    <n v="3"/>
    <n v="8"/>
    <n v="11"/>
    <n v="8"/>
    <n v="11"/>
    <m/>
    <m/>
    <n v="0"/>
    <n v="0"/>
    <n v="12"/>
    <n v="14"/>
    <n v="12"/>
    <n v="14"/>
    <n v="3.5"/>
    <n v="4"/>
    <n v="14"/>
    <n v="12"/>
    <n v="8.8125"/>
    <n v="5.7272727272727302"/>
    <n v="70.5"/>
    <n v="63.000000000000028"/>
    <m/>
    <m/>
    <n v="0"/>
    <n v="0"/>
    <n v="7.041666666666667"/>
    <n v="5.3571428571428594"/>
    <n v="84.5"/>
    <n v="75.000000000000028"/>
    <n v="71"/>
    <n v="73.3333333333333"/>
    <n v="284"/>
    <n v="219.99999999999989"/>
    <n v="82.25"/>
    <n v="70"/>
    <n v="658"/>
    <n v="770"/>
    <m/>
    <m/>
    <n v="0"/>
    <n v="0"/>
    <n v="78.5"/>
    <n v="70.714285714285708"/>
    <n v="942"/>
    <n v="989.99999999999989"/>
    <n v="19"/>
    <n v="28"/>
    <n v="19"/>
    <n v="28"/>
    <n v="5.3947368421052628"/>
    <n v="4.1428571428571441"/>
    <n v="102.5"/>
    <n v="116.00000000000003"/>
    <n v="77.052631578947384"/>
    <n v="69.75"/>
    <n v="1464.0000000000002"/>
    <n v="1953"/>
    <n v="1"/>
    <n v="0"/>
    <n v="1"/>
    <n v="0"/>
    <n v="0"/>
    <n v="4"/>
    <n v="0"/>
    <n v="4"/>
    <m/>
    <m/>
    <n v="0"/>
    <n v="0"/>
    <n v="1"/>
    <n v="4"/>
    <n v="1"/>
    <n v="4"/>
    <n v="2"/>
    <s v="NULL"/>
    <n v="2"/>
    <n v="0"/>
    <s v="NULL"/>
    <n v="4.25"/>
    <n v="0"/>
    <n v="17"/>
    <m/>
    <m/>
    <n v="0"/>
    <n v="0"/>
    <n v="2"/>
    <n v="4.25"/>
    <n v="2"/>
    <n v="17"/>
    <n v="46"/>
    <m/>
    <n v="46"/>
    <n v="0"/>
    <s v="NULL"/>
    <n v="59.5"/>
    <n v="0"/>
    <n v="238"/>
    <m/>
    <m/>
    <n v="0"/>
    <n v="0"/>
    <n v="46"/>
    <n v="59.5"/>
    <n v="46"/>
    <n v="238"/>
    <n v="13"/>
    <n v="11"/>
    <n v="13"/>
    <n v="11"/>
    <n v="8.3076923076923102"/>
    <n v="7.4545454545454497"/>
    <n v="108.00000000000003"/>
    <n v="81.999999999999943"/>
    <n v="66.538461538461505"/>
    <n v="74.181818181818201"/>
    <n v="864.99999999999955"/>
    <n v="816.00000000000023"/>
    <n v="12"/>
    <n v="11"/>
    <n v="12"/>
    <n v="11"/>
    <n v="33.999999999999986"/>
    <n v="35"/>
    <n v="852.00000000000023"/>
    <n v="806.99999999999989"/>
    <n v="8"/>
    <n v="21"/>
    <n v="8"/>
    <n v="21"/>
    <n v="70.5"/>
    <n v="98.000000000000028"/>
    <n v="658"/>
    <n v="1384.0000000000002"/>
    <n v="20"/>
    <n v="32"/>
    <n v="20"/>
    <n v="32"/>
    <n v="104.49999999999999"/>
    <n v="133.00000000000003"/>
    <n v="1510.0000000000002"/>
    <n v="2191"/>
    <n v="0"/>
    <n v="0"/>
    <n v="0"/>
    <n v="0"/>
    <s v=""/>
    <s v=""/>
    <s v=""/>
    <s v=""/>
    <n v="212.50000000000003"/>
    <n v="214.99999999999997"/>
    <n v="2375"/>
    <n v="3007"/>
  </r>
  <r>
    <x v="14"/>
    <s v="Mountain Empire Community College"/>
    <m/>
    <n v="232788"/>
    <x v="9"/>
    <n v="263"/>
    <n v="285"/>
    <n v="0"/>
    <n v="0"/>
    <n v="263"/>
    <n v="285"/>
    <n v="70"/>
    <n v="66"/>
    <n v="261"/>
    <n v="283"/>
    <n v="261"/>
    <n v="283"/>
    <n v="108"/>
    <n v="109"/>
    <n v="108"/>
    <n v="109"/>
    <n v="19"/>
    <n v="14"/>
    <n v="19"/>
    <n v="14"/>
    <m/>
    <m/>
    <n v="0"/>
    <n v="0"/>
    <n v="127"/>
    <n v="123"/>
    <n v="127"/>
    <n v="123"/>
    <n v="2.8888888888888902"/>
    <n v="2.8715596330275202"/>
    <n v="312.00000000000011"/>
    <n v="312.99999999999972"/>
    <n v="4.1578947368421098"/>
    <n v="5.3571428571428603"/>
    <n v="79.000000000000085"/>
    <n v="75.000000000000043"/>
    <m/>
    <m/>
    <n v="0"/>
    <n v="0"/>
    <n v="3.0787401574803166"/>
    <n v="3.1544715447154452"/>
    <n v="391.00000000000023"/>
    <n v="387.99999999999977"/>
    <n v="86.5277777777778"/>
    <n v="87.266055045871596"/>
    <n v="9345.0000000000018"/>
    <n v="9512.0000000000036"/>
    <n v="90.789473684210506"/>
    <n v="103.21428571428601"/>
    <n v="1724.9999999999995"/>
    <n v="1445.0000000000041"/>
    <m/>
    <m/>
    <n v="0"/>
    <n v="0"/>
    <n v="87.165354330708681"/>
    <n v="89.081300813008184"/>
    <n v="11070.000000000002"/>
    <n v="10957.000000000007"/>
    <n v="25"/>
    <n v="36"/>
    <n v="25"/>
    <n v="36"/>
    <n v="47"/>
    <n v="54"/>
    <n v="47"/>
    <n v="54"/>
    <m/>
    <m/>
    <n v="0"/>
    <n v="0"/>
    <n v="72"/>
    <n v="90"/>
    <n v="72"/>
    <n v="90"/>
    <n v="5.96"/>
    <n v="6.1527777777777803"/>
    <n v="149"/>
    <n v="221.50000000000009"/>
    <n v="9.6489361702127692"/>
    <n v="9.3611111111111107"/>
    <n v="453.50000000000017"/>
    <n v="505.5"/>
    <m/>
    <m/>
    <n v="0"/>
    <n v="0"/>
    <n v="8.3680555555555589"/>
    <n v="8.0777777777777793"/>
    <n v="602.50000000000023"/>
    <n v="727.00000000000011"/>
    <n v="89.92"/>
    <n v="89.5"/>
    <n v="2248"/>
    <n v="3222"/>
    <n v="103.744680851064"/>
    <n v="95.962962962963005"/>
    <n v="4876.0000000000082"/>
    <n v="5182.0000000000018"/>
    <m/>
    <m/>
    <n v="0"/>
    <n v="0"/>
    <n v="98.944444444444557"/>
    <n v="93.377777777777794"/>
    <n v="7124.0000000000082"/>
    <n v="8404.0000000000018"/>
    <n v="199"/>
    <n v="213"/>
    <n v="199"/>
    <n v="213"/>
    <n v="4.9924623115577909"/>
    <n v="5.234741784037559"/>
    <n v="993.50000000000034"/>
    <n v="1115"/>
    <n v="91.42713567839202"/>
    <n v="90.896713615023515"/>
    <n v="18194.000000000011"/>
    <n v="19361.000000000007"/>
    <n v="13"/>
    <n v="13"/>
    <n v="13"/>
    <n v="13"/>
    <n v="11"/>
    <n v="17"/>
    <n v="11"/>
    <n v="17"/>
    <m/>
    <m/>
    <n v="0"/>
    <n v="0"/>
    <n v="24"/>
    <n v="30"/>
    <n v="24"/>
    <n v="30"/>
    <n v="2.9615384615384599"/>
    <n v="5.1538461538461497"/>
    <n v="38.499999999999979"/>
    <n v="66.999999999999943"/>
    <n v="4.5454545454545503"/>
    <n v="7.3235294117647101"/>
    <n v="50.000000000000057"/>
    <n v="124.50000000000007"/>
    <m/>
    <m/>
    <n v="0"/>
    <n v="0"/>
    <n v="3.6875000000000013"/>
    <n v="6.3833333333333337"/>
    <n v="88.500000000000028"/>
    <n v="191.5"/>
    <n v="81"/>
    <n v="74.076923076923094"/>
    <n v="1053"/>
    <n v="963.00000000000023"/>
    <n v="65"/>
    <n v="72.235294117647101"/>
    <n v="715"/>
    <n v="1228.0000000000007"/>
    <m/>
    <m/>
    <n v="0"/>
    <n v="0"/>
    <n v="73.666666666666671"/>
    <n v="73.03333333333336"/>
    <n v="1768"/>
    <n v="2191.0000000000009"/>
    <n v="38"/>
    <n v="40"/>
    <n v="38"/>
    <n v="40"/>
    <n v="9.8421052631578991"/>
    <n v="9.0749999999999993"/>
    <n v="374.00000000000017"/>
    <n v="363"/>
    <n v="76.131578947368396"/>
    <n v="75.025000000000006"/>
    <n v="2892.9999999999991"/>
    <n v="3001"/>
    <n v="146"/>
    <n v="158"/>
    <n v="146"/>
    <n v="158"/>
    <n v="499.50000000000011"/>
    <n v="601.49999999999977"/>
    <n v="12646.000000000002"/>
    <n v="13697.000000000004"/>
    <n v="77"/>
    <n v="85"/>
    <n v="77"/>
    <n v="85"/>
    <n v="582.50000000000023"/>
    <n v="705.00000000000011"/>
    <n v="7316.0000000000073"/>
    <n v="7855.0000000000064"/>
    <n v="223"/>
    <n v="243"/>
    <n v="223"/>
    <n v="243"/>
    <n v="1082.0000000000005"/>
    <n v="1306.5"/>
    <n v="19962.000000000007"/>
    <n v="21552.000000000011"/>
    <n v="0"/>
    <n v="0"/>
    <n v="0"/>
    <n v="0"/>
    <s v=""/>
    <s v=""/>
    <s v=""/>
    <s v=""/>
    <n v="1456.0000000000007"/>
    <n v="1669.5"/>
    <n v="22855.000000000011"/>
    <n v="24553.000000000007"/>
  </r>
  <r>
    <x v="14"/>
    <s v="Paul D. Camp Community College"/>
    <m/>
    <n v="233037"/>
    <x v="9"/>
    <n v="107"/>
    <n v="114"/>
    <n v="0"/>
    <n v="0"/>
    <n v="107"/>
    <n v="114"/>
    <n v="70"/>
    <n v="66"/>
    <n v="107"/>
    <n v="114"/>
    <n v="107"/>
    <n v="114"/>
    <n v="8"/>
    <n v="7"/>
    <n v="8"/>
    <n v="7"/>
    <n v="4"/>
    <n v="1"/>
    <n v="4"/>
    <n v="1"/>
    <m/>
    <m/>
    <n v="0"/>
    <n v="0"/>
    <n v="12"/>
    <n v="8"/>
    <n v="12"/>
    <n v="8"/>
    <n v="2.625"/>
    <n v="2.28571428571429"/>
    <n v="21"/>
    <n v="16.000000000000028"/>
    <n v="3"/>
    <n v="3"/>
    <n v="12"/>
    <n v="3"/>
    <m/>
    <m/>
    <n v="0"/>
    <n v="0"/>
    <n v="2.75"/>
    <n v="2.3750000000000036"/>
    <n v="33"/>
    <n v="19.000000000000028"/>
    <n v="92.5"/>
    <n v="65.285714285714306"/>
    <n v="740"/>
    <n v="457.00000000000011"/>
    <n v="74"/>
    <n v="70"/>
    <n v="296"/>
    <n v="70"/>
    <m/>
    <m/>
    <n v="0"/>
    <n v="0"/>
    <n v="86.333333333333329"/>
    <n v="65.875000000000014"/>
    <n v="1036"/>
    <n v="527.00000000000011"/>
    <n v="14"/>
    <n v="13"/>
    <n v="14"/>
    <n v="13"/>
    <n v="25"/>
    <n v="38"/>
    <n v="25"/>
    <n v="38"/>
    <m/>
    <m/>
    <n v="0"/>
    <n v="0"/>
    <n v="39"/>
    <n v="51"/>
    <n v="39"/>
    <n v="51"/>
    <n v="8.21428571428571"/>
    <n v="3.5384615384615401"/>
    <n v="114.99999999999994"/>
    <n v="46.000000000000021"/>
    <n v="7.74"/>
    <n v="7.5526315789473699"/>
    <n v="193.5"/>
    <n v="287.00000000000006"/>
    <m/>
    <m/>
    <n v="0"/>
    <n v="0"/>
    <n v="7.9102564102564088"/>
    <n v="6.5294117647058831"/>
    <n v="308.49999999999994"/>
    <n v="333.00000000000006"/>
    <n v="79.642857142857096"/>
    <n v="79.692307692307693"/>
    <n v="1114.9999999999993"/>
    <n v="1036"/>
    <n v="87.24"/>
    <n v="81.868421052631604"/>
    <n v="2181"/>
    <n v="3111.0000000000009"/>
    <m/>
    <m/>
    <n v="0"/>
    <n v="0"/>
    <n v="84.512820512820483"/>
    <n v="81.313725490196092"/>
    <n v="3295.9999999999986"/>
    <n v="4147.0000000000009"/>
    <n v="51"/>
    <n v="59"/>
    <n v="51"/>
    <n v="59"/>
    <n v="6.6960784313725483"/>
    <n v="5.9661016949152561"/>
    <n v="341.49999999999994"/>
    <n v="352.00000000000011"/>
    <n v="84.941176470588204"/>
    <n v="79.220338983050866"/>
    <n v="4331.9999999999982"/>
    <n v="4674.0000000000009"/>
    <n v="14"/>
    <n v="7"/>
    <n v="14"/>
    <n v="7"/>
    <n v="24"/>
    <n v="18"/>
    <n v="24"/>
    <n v="18"/>
    <m/>
    <m/>
    <n v="0"/>
    <n v="0"/>
    <n v="38"/>
    <n v="25"/>
    <n v="38"/>
    <n v="25"/>
    <n v="2.6428571428571401"/>
    <n v="2.3571428571428599"/>
    <n v="36.999999999999964"/>
    <n v="16.500000000000018"/>
    <n v="3.3958333333333299"/>
    <n v="2.6666666666666701"/>
    <n v="81.499999999999915"/>
    <n v="48.000000000000064"/>
    <m/>
    <m/>
    <n v="0"/>
    <n v="0"/>
    <n v="3.1184210526315761"/>
    <n v="2.5800000000000036"/>
    <n v="118.49999999999989"/>
    <n v="64.500000000000085"/>
    <n v="60.785714285714299"/>
    <n v="59"/>
    <n v="851.00000000000023"/>
    <n v="413"/>
    <n v="56"/>
    <n v="51.7777777777778"/>
    <n v="1344"/>
    <n v="932.00000000000045"/>
    <m/>
    <m/>
    <n v="0"/>
    <n v="0"/>
    <n v="57.763157894736842"/>
    <n v="53.800000000000018"/>
    <n v="2195"/>
    <n v="1345.0000000000005"/>
    <n v="18"/>
    <n v="30"/>
    <n v="18"/>
    <n v="30"/>
    <n v="5.3333333333333304"/>
    <n v="3.2333333333333298"/>
    <n v="95.999999999999943"/>
    <n v="96.999999999999901"/>
    <n v="43.7222222222222"/>
    <n v="34.8333333333333"/>
    <n v="786.99999999999955"/>
    <n v="1044.9999999999991"/>
    <n v="36"/>
    <n v="27"/>
    <n v="36"/>
    <n v="27"/>
    <n v="172.99999999999991"/>
    <n v="78.500000000000071"/>
    <n v="2705.9999999999995"/>
    <n v="1906"/>
    <n v="53"/>
    <n v="57"/>
    <n v="53"/>
    <n v="57"/>
    <n v="286.99999999999989"/>
    <n v="338.00000000000011"/>
    <n v="3821"/>
    <n v="4113.0000000000018"/>
    <n v="89"/>
    <n v="84"/>
    <n v="89"/>
    <n v="84"/>
    <n v="459.99999999999977"/>
    <n v="416.50000000000017"/>
    <n v="6527"/>
    <n v="6019.0000000000018"/>
    <n v="0"/>
    <n v="0"/>
    <n v="0"/>
    <n v="0"/>
    <s v=""/>
    <s v=""/>
    <s v=""/>
    <s v=""/>
    <n v="555.99999999999977"/>
    <n v="513.50000000000011"/>
    <n v="7313.9999999999982"/>
    <n v="7064.0000000000009"/>
  </r>
  <r>
    <x v="14"/>
    <s v="Rappahannock Community College"/>
    <m/>
    <n v="233310"/>
    <x v="9"/>
    <n v="241"/>
    <n v="269"/>
    <n v="0"/>
    <n v="0"/>
    <n v="241"/>
    <n v="269"/>
    <n v="70"/>
    <n v="66"/>
    <n v="236"/>
    <n v="266"/>
    <n v="236"/>
    <n v="266"/>
    <n v="41"/>
    <n v="35"/>
    <n v="41"/>
    <n v="35"/>
    <n v="21"/>
    <n v="38"/>
    <n v="21"/>
    <n v="38"/>
    <m/>
    <m/>
    <n v="0"/>
    <n v="0"/>
    <n v="62"/>
    <n v="73"/>
    <n v="62"/>
    <n v="73"/>
    <n v="3.1219512195122001"/>
    <n v="2.6857142857142899"/>
    <n v="128.0000000000002"/>
    <n v="94.000000000000142"/>
    <n v="3.6666666666666701"/>
    <n v="3.1578947368421102"/>
    <n v="77.000000000000071"/>
    <n v="120.00000000000018"/>
    <m/>
    <m/>
    <n v="0"/>
    <n v="0"/>
    <n v="3.3064516129032304"/>
    <n v="2.9315068493150731"/>
    <n v="205.00000000000028"/>
    <n v="214.00000000000034"/>
    <n v="78.658536585365894"/>
    <n v="84.228571428571399"/>
    <n v="3225.0000000000018"/>
    <n v="2947.9999999999991"/>
    <n v="75.714285714285694"/>
    <n v="79.210526315789494"/>
    <n v="1589.9999999999995"/>
    <n v="3010.0000000000009"/>
    <m/>
    <m/>
    <n v="0"/>
    <n v="0"/>
    <n v="77.661290322580669"/>
    <n v="81.61643835616438"/>
    <n v="4815.0000000000018"/>
    <n v="5958"/>
    <n v="17"/>
    <n v="19"/>
    <n v="17"/>
    <n v="19"/>
    <n v="49"/>
    <n v="45"/>
    <n v="49"/>
    <n v="45"/>
    <m/>
    <m/>
    <n v="0"/>
    <n v="0"/>
    <n v="66"/>
    <n v="64"/>
    <n v="66"/>
    <n v="64"/>
    <n v="3.6764705882352899"/>
    <n v="6.2368421052631602"/>
    <n v="62.499999999999929"/>
    <n v="118.50000000000004"/>
    <n v="6.9591836734693899"/>
    <n v="7.2888888888888896"/>
    <n v="341.00000000000011"/>
    <n v="328.00000000000006"/>
    <m/>
    <m/>
    <n v="0"/>
    <n v="0"/>
    <n v="6.1136363636363642"/>
    <n v="6.9765625000000018"/>
    <n v="403.50000000000006"/>
    <n v="446.50000000000011"/>
    <n v="73.058823529411796"/>
    <n v="77.052631578947398"/>
    <n v="1242.0000000000005"/>
    <n v="1464.0000000000005"/>
    <n v="80.020408163265301"/>
    <n v="75.377777777777794"/>
    <n v="3921"/>
    <n v="3392.0000000000009"/>
    <m/>
    <m/>
    <n v="0"/>
    <n v="0"/>
    <n v="78.227272727272734"/>
    <n v="75.875000000000028"/>
    <n v="5163"/>
    <n v="4856.0000000000018"/>
    <n v="128"/>
    <n v="137"/>
    <n v="128"/>
    <n v="137"/>
    <n v="4.7539062500000027"/>
    <n v="4.8211678832116824"/>
    <n v="608.50000000000034"/>
    <n v="660.50000000000045"/>
    <n v="77.953125000000014"/>
    <n v="78.934306569343079"/>
    <n v="9978.0000000000018"/>
    <n v="10814.000000000002"/>
    <n v="15"/>
    <n v="12"/>
    <n v="15"/>
    <n v="12"/>
    <n v="20"/>
    <n v="35"/>
    <n v="20"/>
    <n v="35"/>
    <m/>
    <m/>
    <n v="0"/>
    <n v="0"/>
    <n v="35"/>
    <n v="47"/>
    <n v="35"/>
    <n v="47"/>
    <n v="2.9"/>
    <n v="3.375"/>
    <n v="43.5"/>
    <n v="40.5"/>
    <n v="4.3250000000000002"/>
    <n v="4.0714285714285703"/>
    <n v="86.5"/>
    <n v="142.49999999999997"/>
    <m/>
    <m/>
    <n v="0"/>
    <n v="0"/>
    <n v="3.7142857142857144"/>
    <n v="3.893617021276595"/>
    <n v="130"/>
    <n v="182.99999999999997"/>
    <n v="58"/>
    <n v="55.5833333333333"/>
    <n v="870"/>
    <n v="666.99999999999955"/>
    <n v="54.75"/>
    <n v="62.285714285714299"/>
    <n v="1095"/>
    <n v="2180.0000000000005"/>
    <m/>
    <m/>
    <n v="0"/>
    <n v="0"/>
    <n v="56.142857142857146"/>
    <n v="60.574468085106382"/>
    <n v="1965"/>
    <n v="2847"/>
    <n v="73"/>
    <n v="82"/>
    <n v="73"/>
    <n v="82"/>
    <n v="4.3287671232876699"/>
    <n v="3.1707317073170702"/>
    <n v="315.99999999999989"/>
    <n v="259.99999999999977"/>
    <n v="41.780821917808197"/>
    <n v="31.378048780487799"/>
    <n v="3049.9999999999982"/>
    <n v="2572.9999999999995"/>
    <n v="73"/>
    <n v="66"/>
    <n v="73"/>
    <n v="66"/>
    <n v="234.00000000000011"/>
    <n v="253.00000000000017"/>
    <n v="5337.0000000000018"/>
    <n v="5079"/>
    <n v="90"/>
    <n v="118"/>
    <n v="90"/>
    <n v="118"/>
    <n v="504.50000000000017"/>
    <n v="590.50000000000023"/>
    <n v="6606"/>
    <n v="8582.0000000000018"/>
    <n v="163"/>
    <n v="184"/>
    <n v="163"/>
    <n v="184"/>
    <n v="738.50000000000023"/>
    <n v="843.50000000000045"/>
    <n v="11943.000000000002"/>
    <n v="13661.000000000002"/>
    <n v="0"/>
    <n v="0"/>
    <n v="0"/>
    <n v="0"/>
    <s v=""/>
    <s v=""/>
    <s v=""/>
    <s v=""/>
    <n v="1054.5000000000002"/>
    <n v="1103.5000000000002"/>
    <n v="14993"/>
    <n v="16234.000000000002"/>
  </r>
  <r>
    <x v="14"/>
    <s v="Richard Bland College "/>
    <m/>
    <n v="233338"/>
    <x v="9"/>
    <n v="206"/>
    <n v="222"/>
    <n v="0"/>
    <n v="0"/>
    <n v="206"/>
    <n v="222"/>
    <n v="70"/>
    <n v="66"/>
    <n v="206"/>
    <n v="222"/>
    <n v="206"/>
    <n v="222"/>
    <n v="32"/>
    <n v="31"/>
    <n v="32"/>
    <n v="31"/>
    <n v="10"/>
    <n v="2"/>
    <n v="10"/>
    <n v="2"/>
    <m/>
    <m/>
    <n v="0"/>
    <n v="0"/>
    <n v="42"/>
    <n v="33"/>
    <n v="42"/>
    <n v="33"/>
    <n v="1.6875"/>
    <n v="1.74193548387097"/>
    <n v="54"/>
    <n v="54.000000000000071"/>
    <n v="3.05"/>
    <n v="2.5"/>
    <n v="30.5"/>
    <n v="5"/>
    <m/>
    <m/>
    <n v="0"/>
    <n v="0"/>
    <n v="2.0119047619047619"/>
    <n v="1.7878787878787901"/>
    <n v="84.5"/>
    <n v="59.000000000000071"/>
    <n v="61.53125"/>
    <n v="62.322580645161302"/>
    <n v="1969"/>
    <n v="1932.0000000000005"/>
    <n v="68.400000000000006"/>
    <n v="71.5"/>
    <n v="684"/>
    <n v="143"/>
    <m/>
    <m/>
    <n v="0"/>
    <n v="0"/>
    <n v="63.166666666666664"/>
    <n v="62.87878787878789"/>
    <n v="2653"/>
    <n v="2075.0000000000005"/>
    <n v="73"/>
    <n v="102"/>
    <n v="73"/>
    <n v="102"/>
    <n v="67"/>
    <n v="57"/>
    <n v="67"/>
    <n v="57"/>
    <m/>
    <m/>
    <n v="0"/>
    <n v="0"/>
    <n v="140"/>
    <n v="159"/>
    <n v="140"/>
    <n v="159"/>
    <n v="2.68493150684932"/>
    <n v="2.62745098039216"/>
    <n v="196.00000000000037"/>
    <n v="268.00000000000034"/>
    <n v="3.9328358208955199"/>
    <n v="4.8596491228070198"/>
    <n v="263.49999999999983"/>
    <n v="277.00000000000011"/>
    <m/>
    <m/>
    <n v="0"/>
    <n v="0"/>
    <n v="3.2821428571428588"/>
    <n v="3.4276729559748458"/>
    <n v="459.50000000000023"/>
    <n v="545.00000000000045"/>
    <n v="66.876712328767098"/>
    <n v="63.029411764705898"/>
    <n v="4881.9999999999982"/>
    <n v="6429.0000000000018"/>
    <n v="71.850746268656707"/>
    <n v="72.192982456140399"/>
    <n v="4813.9999999999991"/>
    <n v="4115.0000000000027"/>
    <m/>
    <m/>
    <n v="0"/>
    <n v="0"/>
    <n v="69.257142857142824"/>
    <n v="66.314465408805049"/>
    <n v="9695.9999999999945"/>
    <n v="10544.000000000004"/>
    <n v="182"/>
    <n v="192"/>
    <n v="182"/>
    <n v="192"/>
    <n v="2.9890109890109904"/>
    <n v="3.1458333333333361"/>
    <n v="544.00000000000023"/>
    <n v="604.00000000000057"/>
    <n v="67.851648351648322"/>
    <n v="65.723958333333357"/>
    <n v="12348.999999999995"/>
    <n v="12619.000000000004"/>
    <n v="15"/>
    <n v="15"/>
    <n v="15"/>
    <n v="15"/>
    <n v="8"/>
    <n v="7"/>
    <n v="8"/>
    <n v="7"/>
    <m/>
    <m/>
    <n v="0"/>
    <n v="0"/>
    <n v="23"/>
    <n v="22"/>
    <n v="23"/>
    <n v="22"/>
    <n v="2.4666666666666699"/>
    <n v="2.2999999999999998"/>
    <n v="37.00000000000005"/>
    <n v="34.5"/>
    <n v="4.4375"/>
    <n v="4.8571428571428603"/>
    <n v="35.5"/>
    <n v="34.000000000000021"/>
    <m/>
    <m/>
    <n v="0"/>
    <n v="0"/>
    <n v="3.1521739130434807"/>
    <n v="3.1136363636363651"/>
    <n v="72.500000000000057"/>
    <n v="68.500000000000028"/>
    <n v="40.3333333333333"/>
    <n v="54.3333333333333"/>
    <n v="604.99999999999955"/>
    <n v="814.99999999999955"/>
    <n v="51.875"/>
    <n v="55.857142857142897"/>
    <n v="415"/>
    <n v="391.00000000000028"/>
    <m/>
    <m/>
    <n v="0"/>
    <n v="0"/>
    <n v="44.347826086956502"/>
    <n v="54.818181818181806"/>
    <n v="1019.9999999999995"/>
    <n v="1205.9999999999998"/>
    <n v="1"/>
    <n v="8"/>
    <n v="1"/>
    <n v="8"/>
    <n v="11"/>
    <n v="1.875"/>
    <n v="11"/>
    <n v="15"/>
    <n v="33"/>
    <n v="26.375"/>
    <n v="33"/>
    <n v="211"/>
    <n v="120"/>
    <n v="148"/>
    <n v="120"/>
    <n v="148"/>
    <n v="287.0000000000004"/>
    <n v="356.5000000000004"/>
    <n v="7455.9999999999982"/>
    <n v="9176.0000000000018"/>
    <n v="85"/>
    <n v="66"/>
    <n v="85"/>
    <n v="66"/>
    <n v="329.49999999999983"/>
    <n v="316.00000000000011"/>
    <n v="5912.9999999999991"/>
    <n v="4649.0000000000027"/>
    <n v="205"/>
    <n v="214"/>
    <n v="205"/>
    <n v="214"/>
    <n v="616.50000000000023"/>
    <n v="672.50000000000045"/>
    <n v="13368.999999999996"/>
    <n v="13825.000000000004"/>
    <n v="0"/>
    <n v="0"/>
    <n v="0"/>
    <n v="0"/>
    <s v=""/>
    <s v=""/>
    <s v=""/>
    <s v=""/>
    <n v="627.50000000000023"/>
    <n v="687.50000000000057"/>
    <n v="13401.999999999995"/>
    <n v="14036.000000000004"/>
  </r>
  <r>
    <x v="14"/>
    <s v="Southwest Virginia Community College "/>
    <m/>
    <n v="233648"/>
    <x v="9"/>
    <n v="307"/>
    <n v="300"/>
    <n v="0"/>
    <n v="0"/>
    <n v="307"/>
    <n v="300"/>
    <n v="70"/>
    <n v="66"/>
    <n v="306"/>
    <n v="300"/>
    <n v="306"/>
    <n v="300"/>
    <n v="117"/>
    <n v="133"/>
    <n v="117"/>
    <n v="133"/>
    <n v="7"/>
    <n v="16"/>
    <n v="7"/>
    <n v="16"/>
    <m/>
    <m/>
    <n v="0"/>
    <n v="0"/>
    <n v="124"/>
    <n v="149"/>
    <n v="124"/>
    <n v="149"/>
    <n v="2.9572649572649601"/>
    <n v="3.1654135338345899"/>
    <n v="346.00000000000034"/>
    <n v="421.00000000000045"/>
    <n v="2.4285714285714302"/>
    <n v="4.0625"/>
    <n v="17.000000000000011"/>
    <n v="65"/>
    <m/>
    <m/>
    <n v="0"/>
    <n v="0"/>
    <n v="2.9274193548387126"/>
    <n v="3.2617449664429561"/>
    <n v="363.00000000000034"/>
    <n v="486.00000000000045"/>
    <n v="87.658119658119702"/>
    <n v="89.924812030075202"/>
    <n v="10256.000000000005"/>
    <n v="11960.000000000002"/>
    <n v="77.857142857142904"/>
    <n v="98.1875"/>
    <n v="545.00000000000034"/>
    <n v="1571"/>
    <m/>
    <m/>
    <n v="0"/>
    <n v="0"/>
    <n v="87.104838709677466"/>
    <n v="90.812080536912759"/>
    <n v="10801.000000000005"/>
    <n v="13531.000000000002"/>
    <n v="51"/>
    <n v="47"/>
    <n v="51"/>
    <n v="47"/>
    <n v="38"/>
    <n v="35"/>
    <n v="38"/>
    <n v="35"/>
    <m/>
    <m/>
    <n v="0"/>
    <n v="0"/>
    <n v="89"/>
    <n v="82"/>
    <n v="89"/>
    <n v="82"/>
    <n v="5.5490196078431397"/>
    <n v="5.7021276595744697"/>
    <n v="283.00000000000011"/>
    <n v="268.00000000000006"/>
    <n v="10.671052631578901"/>
    <n v="8.1142857142857103"/>
    <n v="405.49999999999824"/>
    <n v="283.99999999999989"/>
    <m/>
    <m/>
    <n v="0"/>
    <n v="0"/>
    <n v="7.7359550561797574"/>
    <n v="6.7317073170731705"/>
    <n v="688.49999999999841"/>
    <n v="552"/>
    <n v="88.862745098039198"/>
    <n v="86.787234042553195"/>
    <n v="4531.9999999999991"/>
    <n v="4079"/>
    <n v="103.894736842105"/>
    <n v="99.371428571428595"/>
    <n v="3947.99999999999"/>
    <n v="3478.0000000000009"/>
    <m/>
    <m/>
    <n v="0"/>
    <n v="0"/>
    <n v="95.280898876404365"/>
    <n v="92.158536585365866"/>
    <n v="8479.9999999999891"/>
    <n v="7557.0000000000009"/>
    <n v="213"/>
    <n v="231"/>
    <n v="213"/>
    <n v="231"/>
    <n v="4.9366197183098528"/>
    <n v="4.4935064935064952"/>
    <n v="1051.4999999999986"/>
    <n v="1038.0000000000005"/>
    <n v="90.521126760563348"/>
    <n v="91.2900432900433"/>
    <n v="19280.999999999993"/>
    <n v="21088.000000000004"/>
    <n v="11"/>
    <n v="10"/>
    <n v="11"/>
    <n v="10"/>
    <n v="42"/>
    <n v="30"/>
    <n v="42"/>
    <n v="30"/>
    <m/>
    <m/>
    <n v="0"/>
    <n v="0"/>
    <n v="53"/>
    <n v="40"/>
    <n v="53"/>
    <n v="40"/>
    <n v="5.5454545454545503"/>
    <n v="4.05"/>
    <n v="61.000000000000057"/>
    <n v="40.5"/>
    <n v="3.5714285714285698"/>
    <n v="3.45"/>
    <n v="149.99999999999994"/>
    <n v="103.5"/>
    <m/>
    <m/>
    <n v="0"/>
    <n v="0"/>
    <n v="3.9811320754716979"/>
    <n v="3.6"/>
    <n v="211"/>
    <n v="144"/>
    <n v="69.727272727272705"/>
    <n v="74.099999999999994"/>
    <n v="766.99999999999977"/>
    <n v="741"/>
    <n v="53.428571428571402"/>
    <n v="57.3333333333333"/>
    <n v="2243.9999999999991"/>
    <n v="1719.9999999999991"/>
    <m/>
    <m/>
    <n v="0"/>
    <n v="0"/>
    <n v="56.811320754716967"/>
    <n v="61.524999999999977"/>
    <n v="3010.9999999999991"/>
    <n v="2460.9999999999991"/>
    <n v="40"/>
    <n v="29"/>
    <n v="40"/>
    <n v="29"/>
    <n v="11"/>
    <n v="8.6206896551724093"/>
    <n v="440"/>
    <n v="249.99999999999986"/>
    <n v="91.55"/>
    <n v="88.379310344827601"/>
    <n v="3662"/>
    <n v="2563.0000000000005"/>
    <n v="179"/>
    <n v="190"/>
    <n v="179"/>
    <n v="190"/>
    <n v="690.00000000000045"/>
    <n v="729.50000000000045"/>
    <n v="15555.000000000004"/>
    <n v="16780"/>
    <n v="87"/>
    <n v="81"/>
    <n v="87"/>
    <n v="81"/>
    <n v="572.49999999999818"/>
    <n v="452.49999999999989"/>
    <n v="6736.9999999999891"/>
    <n v="6769"/>
    <n v="266"/>
    <n v="271"/>
    <n v="266"/>
    <n v="271"/>
    <n v="1262.4999999999986"/>
    <n v="1182.0000000000005"/>
    <n v="22291.999999999993"/>
    <n v="23549"/>
    <n v="0"/>
    <n v="0"/>
    <n v="0"/>
    <n v="0"/>
    <s v=""/>
    <s v=""/>
    <s v=""/>
    <s v=""/>
    <n v="1702.4999999999986"/>
    <n v="1432.0000000000002"/>
    <n v="25953.999999999993"/>
    <n v="26112.000000000004"/>
  </r>
  <r>
    <x v="14"/>
    <s v="Virginia Highlands Community College "/>
    <m/>
    <n v="233903"/>
    <x v="9"/>
    <n v="247"/>
    <n v="223"/>
    <n v="0"/>
    <n v="0"/>
    <n v="247"/>
    <n v="223"/>
    <n v="70"/>
    <n v="66"/>
    <n v="246"/>
    <n v="223"/>
    <n v="246"/>
    <n v="223"/>
    <n v="70"/>
    <n v="59"/>
    <n v="70"/>
    <n v="59"/>
    <n v="13"/>
    <n v="15"/>
    <n v="13"/>
    <n v="15"/>
    <m/>
    <m/>
    <n v="0"/>
    <n v="0"/>
    <n v="83"/>
    <n v="74"/>
    <n v="83"/>
    <n v="74"/>
    <n v="2.5285714285714298"/>
    <n v="2.5254237288135601"/>
    <n v="177.00000000000009"/>
    <n v="149.00000000000006"/>
    <n v="3.3846153846153801"/>
    <n v="3.93333333333333"/>
    <n v="43.999999999999943"/>
    <n v="58.99999999999995"/>
    <m/>
    <m/>
    <n v="0"/>
    <n v="0"/>
    <n v="2.6626506024096388"/>
    <n v="2.810810810810811"/>
    <n v="221.00000000000003"/>
    <n v="208"/>
    <n v="81.442857142857093"/>
    <n v="79.694915254237301"/>
    <n v="5700.9999999999964"/>
    <n v="4702.0000000000009"/>
    <n v="84.692307692307693"/>
    <n v="81.533333333333303"/>
    <n v="1101"/>
    <n v="1222.9999999999995"/>
    <m/>
    <m/>
    <n v="0"/>
    <n v="0"/>
    <n v="81.951807228915612"/>
    <n v="80.067567567567565"/>
    <n v="6801.9999999999955"/>
    <n v="5925"/>
    <n v="41"/>
    <n v="36"/>
    <n v="41"/>
    <n v="36"/>
    <n v="48"/>
    <n v="46"/>
    <n v="48"/>
    <n v="46"/>
    <m/>
    <m/>
    <n v="0"/>
    <n v="0"/>
    <n v="89"/>
    <n v="82"/>
    <n v="89"/>
    <n v="82"/>
    <n v="4.8170731707317103"/>
    <n v="6.2916666666666696"/>
    <n v="197.50000000000011"/>
    <n v="226.50000000000011"/>
    <n v="7.7395833333333304"/>
    <n v="8.5434782608695592"/>
    <n v="371.49999999999989"/>
    <n v="392.99999999999972"/>
    <m/>
    <m/>
    <n v="0"/>
    <n v="0"/>
    <n v="6.393258426966292"/>
    <n v="7.554878048780485"/>
    <n v="569"/>
    <n v="619.49999999999977"/>
    <n v="84.658536585365894"/>
    <n v="76.4444444444444"/>
    <n v="3471.0000000000018"/>
    <n v="2751.9999999999982"/>
    <n v="89.0625"/>
    <n v="89.7826086956522"/>
    <n v="4275"/>
    <n v="4130.0000000000009"/>
    <m/>
    <m/>
    <n v="0"/>
    <n v="0"/>
    <n v="87.033707865168566"/>
    <n v="83.926829268292678"/>
    <n v="7746.0000000000027"/>
    <n v="6882"/>
    <n v="172"/>
    <n v="156"/>
    <n v="172"/>
    <n v="156"/>
    <n v="4.5930232558139537"/>
    <n v="5.304487179487178"/>
    <n v="790"/>
    <n v="827.49999999999977"/>
    <n v="84.581395348837205"/>
    <n v="82.09615384615384"/>
    <n v="14548"/>
    <n v="12806.999999999998"/>
    <n v="26"/>
    <n v="21"/>
    <n v="26"/>
    <n v="21"/>
    <n v="24"/>
    <n v="26"/>
    <n v="24"/>
    <n v="26"/>
    <m/>
    <m/>
    <n v="0"/>
    <n v="0"/>
    <n v="50"/>
    <n v="47"/>
    <n v="50"/>
    <n v="47"/>
    <n v="5.0192307692307701"/>
    <n v="3.9523809523809499"/>
    <n v="130.50000000000003"/>
    <n v="82.999999999999943"/>
    <n v="5.7916666666666696"/>
    <n v="3.9615384615384599"/>
    <n v="139.00000000000006"/>
    <n v="102.99999999999996"/>
    <m/>
    <m/>
    <n v="0"/>
    <n v="0"/>
    <n v="5.3900000000000023"/>
    <n v="3.9574468085106358"/>
    <n v="269.50000000000011"/>
    <n v="185.99999999999989"/>
    <n v="63.923076923076898"/>
    <n v="69.761904761904802"/>
    <n v="1661.9999999999993"/>
    <n v="1465.0000000000009"/>
    <n v="68.9583333333333"/>
    <n v="61.884615384615401"/>
    <n v="1654.9999999999991"/>
    <n v="1609.0000000000005"/>
    <m/>
    <m/>
    <n v="0"/>
    <n v="0"/>
    <n v="66.339999999999961"/>
    <n v="65.404255319148959"/>
    <n v="3316.9999999999982"/>
    <n v="3074.0000000000009"/>
    <n v="24"/>
    <n v="20"/>
    <n v="24"/>
    <n v="20"/>
    <n v="9.375"/>
    <n v="11.05"/>
    <n v="225"/>
    <n v="221"/>
    <n v="74.375"/>
    <n v="88.3"/>
    <n v="1785"/>
    <n v="1766"/>
    <n v="137"/>
    <n v="116"/>
    <n v="137"/>
    <n v="116"/>
    <n v="505.00000000000023"/>
    <n v="458.50000000000011"/>
    <n v="10833.999999999998"/>
    <n v="8919"/>
    <n v="85"/>
    <n v="87"/>
    <n v="85"/>
    <n v="87"/>
    <n v="554.49999999999989"/>
    <n v="554.99999999999966"/>
    <n v="7030.9999999999991"/>
    <n v="6962"/>
    <n v="222"/>
    <n v="203"/>
    <n v="222"/>
    <n v="203"/>
    <n v="1059.5"/>
    <n v="1013.4999999999998"/>
    <n v="17864.999999999996"/>
    <n v="15881"/>
    <n v="0"/>
    <n v="0"/>
    <n v="0"/>
    <n v="0"/>
    <s v=""/>
    <s v=""/>
    <s v=""/>
    <s v=""/>
    <n v="1284.5"/>
    <n v="1234.4999999999995"/>
    <n v="19650"/>
    <n v="17647"/>
  </r>
  <r>
    <x v="15"/>
    <s v="West Virginia University"/>
    <m/>
    <n v="238032"/>
    <x v="1"/>
    <n v="4550"/>
    <n v="4524"/>
    <n v="154"/>
    <n v="124"/>
    <n v="4396"/>
    <n v="4400"/>
    <n v="120"/>
    <n v="120"/>
    <n v="4396"/>
    <n v="4400"/>
    <n v="0"/>
    <n v="0"/>
    <n v="810"/>
    <n v="798"/>
    <n v="0"/>
    <n v="0"/>
    <m/>
    <n v="1"/>
    <n v="0"/>
    <n v="0"/>
    <m/>
    <m/>
    <n v="0"/>
    <n v="0"/>
    <n v="810"/>
    <n v="799"/>
    <n v="0"/>
    <n v="0"/>
    <n v="4.5999999999999996"/>
    <n v="4.5999999999999996"/>
    <n v="3725.9999999999995"/>
    <n v="3670.7999999999997"/>
    <m/>
    <n v="7"/>
    <n v="0"/>
    <n v="7"/>
    <m/>
    <m/>
    <n v="0"/>
    <n v="0"/>
    <n v="4.5999999999999996"/>
    <n v="4.6030037546933666"/>
    <n v="3725.9999999999995"/>
    <n v="3677.7999999999997"/>
    <m/>
    <m/>
    <n v="0"/>
    <n v="0"/>
    <m/>
    <m/>
    <n v="0"/>
    <n v="0"/>
    <m/>
    <m/>
    <n v="0"/>
    <n v="0"/>
    <n v="0"/>
    <n v="0"/>
    <n v="0"/>
    <n v="0"/>
    <n v="2415"/>
    <n v="2511"/>
    <n v="0"/>
    <n v="0"/>
    <n v="11"/>
    <n v="5"/>
    <n v="0"/>
    <n v="0"/>
    <m/>
    <m/>
    <n v="0"/>
    <n v="0"/>
    <n v="2426"/>
    <n v="2516"/>
    <n v="0"/>
    <n v="0"/>
    <n v="4.8"/>
    <n v="4.7"/>
    <n v="11592"/>
    <n v="11801.7"/>
    <n v="9.1"/>
    <n v="4.4000000000000004"/>
    <n v="100.1"/>
    <n v="22"/>
    <m/>
    <m/>
    <n v="0"/>
    <n v="0"/>
    <n v="4.819497114591921"/>
    <n v="4.6994038155802862"/>
    <n v="11692.1"/>
    <n v="11823.7"/>
    <m/>
    <m/>
    <n v="0"/>
    <n v="0"/>
    <m/>
    <m/>
    <n v="0"/>
    <n v="0"/>
    <m/>
    <m/>
    <n v="0"/>
    <n v="0"/>
    <n v="0"/>
    <n v="0"/>
    <n v="0"/>
    <n v="0"/>
    <n v="3236"/>
    <n v="3315"/>
    <n v="0"/>
    <n v="0"/>
    <n v="4.76455500618047"/>
    <n v="4.6761689291101058"/>
    <n v="15418.1"/>
    <n v="15501.5"/>
    <n v="0"/>
    <n v="0"/>
    <n v="0"/>
    <n v="0"/>
    <n v="867"/>
    <n v="884"/>
    <n v="0"/>
    <n v="0"/>
    <n v="83"/>
    <n v="64"/>
    <n v="0"/>
    <n v="0"/>
    <m/>
    <m/>
    <n v="0"/>
    <n v="0"/>
    <n v="950"/>
    <n v="948"/>
    <n v="0"/>
    <n v="0"/>
    <n v="3.8"/>
    <n v="3.9"/>
    <n v="3294.6"/>
    <n v="3447.6"/>
    <n v="3.4"/>
    <n v="3.8"/>
    <n v="282.2"/>
    <n v="243.2"/>
    <m/>
    <m/>
    <n v="0"/>
    <n v="0"/>
    <n v="3.7650526315789472"/>
    <n v="3.8932489451476791"/>
    <n v="3576.7999999999997"/>
    <n v="3690.7999999999997"/>
    <m/>
    <m/>
    <n v="0"/>
    <n v="0"/>
    <m/>
    <m/>
    <n v="0"/>
    <n v="0"/>
    <m/>
    <m/>
    <n v="0"/>
    <n v="0"/>
    <n v="0"/>
    <n v="0"/>
    <n v="0"/>
    <n v="0"/>
    <n v="210"/>
    <n v="137"/>
    <n v="0"/>
    <n v="0"/>
    <n v="5.5"/>
    <n v="6.1"/>
    <n v="1155"/>
    <n v="835.69999999999993"/>
    <m/>
    <m/>
    <n v="0"/>
    <n v="0"/>
    <n v="4092"/>
    <n v="4193"/>
    <n v="0"/>
    <n v="0"/>
    <n v="18612.599999999999"/>
    <n v="18920.099999999999"/>
    <s v=""/>
    <s v=""/>
    <n v="94"/>
    <n v="70"/>
    <n v="0"/>
    <n v="0"/>
    <n v="382.29999999999995"/>
    <n v="272.2"/>
    <n v="0"/>
    <n v="0"/>
    <n v="4186"/>
    <n v="4263"/>
    <n v="0"/>
    <n v="0"/>
    <n v="18994.899999999998"/>
    <n v="19192.3"/>
    <s v=""/>
    <s v=""/>
    <n v="0"/>
    <n v="0"/>
    <n v="0"/>
    <n v="0"/>
    <s v=""/>
    <s v=""/>
    <s v=""/>
    <s v=""/>
    <n v="20149.900000000001"/>
    <n v="20028"/>
    <s v=""/>
    <s v=""/>
  </r>
  <r>
    <x v="15"/>
    <s v="Marshall University "/>
    <m/>
    <n v="237525"/>
    <x v="3"/>
    <n v="1600"/>
    <n v="1454"/>
    <n v="10"/>
    <n v="9"/>
    <n v="1590"/>
    <n v="1445"/>
    <n v="120"/>
    <n v="120"/>
    <n v="1590"/>
    <n v="1445"/>
    <n v="0"/>
    <n v="0"/>
    <n v="372"/>
    <n v="327"/>
    <n v="0"/>
    <n v="0"/>
    <m/>
    <n v="1"/>
    <n v="0"/>
    <n v="0"/>
    <m/>
    <m/>
    <n v="0"/>
    <n v="0"/>
    <n v="372"/>
    <n v="328"/>
    <n v="0"/>
    <n v="0"/>
    <n v="4.7"/>
    <n v="4.7"/>
    <n v="1748.4"/>
    <n v="1536.9"/>
    <m/>
    <n v="9.5"/>
    <n v="0"/>
    <n v="9.5"/>
    <m/>
    <m/>
    <n v="0"/>
    <n v="0"/>
    <n v="4.7"/>
    <n v="4.7146341463414636"/>
    <n v="1748.4"/>
    <n v="1546.4"/>
    <m/>
    <m/>
    <n v="0"/>
    <n v="0"/>
    <m/>
    <m/>
    <n v="0"/>
    <n v="0"/>
    <m/>
    <m/>
    <n v="0"/>
    <n v="0"/>
    <n v="0"/>
    <n v="0"/>
    <n v="0"/>
    <n v="0"/>
    <n v="707"/>
    <n v="685"/>
    <n v="0"/>
    <n v="0"/>
    <n v="8"/>
    <n v="6"/>
    <n v="0"/>
    <n v="0"/>
    <m/>
    <m/>
    <n v="0"/>
    <n v="0"/>
    <n v="715"/>
    <n v="691"/>
    <n v="0"/>
    <n v="0"/>
    <n v="5.6"/>
    <n v="5.6"/>
    <n v="3959.2"/>
    <n v="3835.9999999999995"/>
    <n v="11.9"/>
    <n v="11.3"/>
    <n v="95.2"/>
    <n v="67.800000000000011"/>
    <m/>
    <m/>
    <n v="0"/>
    <n v="0"/>
    <n v="5.6704895104895101"/>
    <n v="5.6494934876989866"/>
    <n v="4054.3999999999996"/>
    <n v="3903.7999999999997"/>
    <m/>
    <m/>
    <n v="0"/>
    <n v="0"/>
    <m/>
    <m/>
    <n v="0"/>
    <n v="0"/>
    <m/>
    <m/>
    <n v="0"/>
    <n v="0"/>
    <n v="0"/>
    <n v="0"/>
    <n v="0"/>
    <n v="0"/>
    <n v="1087"/>
    <n v="1019"/>
    <n v="0"/>
    <n v="0"/>
    <n v="5.3383624655013797"/>
    <n v="5.3485770363101075"/>
    <n v="5802.8"/>
    <n v="5450.2"/>
    <n v="0"/>
    <n v="0"/>
    <n v="0"/>
    <n v="0"/>
    <n v="400"/>
    <n v="330"/>
    <n v="0"/>
    <n v="0"/>
    <n v="66"/>
    <n v="56"/>
    <n v="0"/>
    <n v="0"/>
    <m/>
    <m/>
    <n v="0"/>
    <n v="0"/>
    <n v="466"/>
    <n v="386"/>
    <n v="0"/>
    <n v="0"/>
    <n v="4.2"/>
    <n v="4"/>
    <n v="1680"/>
    <n v="1320"/>
    <n v="4.8"/>
    <n v="4.7"/>
    <n v="316.8"/>
    <n v="263.2"/>
    <m/>
    <m/>
    <n v="0"/>
    <n v="0"/>
    <n v="4.2849785407725323"/>
    <n v="4.1015544041450775"/>
    <n v="1996.8"/>
    <n v="1583.2"/>
    <m/>
    <m/>
    <n v="0"/>
    <n v="0"/>
    <m/>
    <m/>
    <n v="0"/>
    <n v="0"/>
    <m/>
    <m/>
    <n v="0"/>
    <n v="0"/>
    <n v="0"/>
    <n v="0"/>
    <n v="0"/>
    <n v="0"/>
    <n v="37"/>
    <n v="40"/>
    <n v="0"/>
    <n v="0"/>
    <n v="7.3"/>
    <n v="7.9"/>
    <n v="270.09999999999997"/>
    <n v="316"/>
    <m/>
    <m/>
    <n v="0"/>
    <n v="0"/>
    <n v="1479"/>
    <n v="1342"/>
    <n v="0"/>
    <n v="0"/>
    <n v="7387.6"/>
    <n v="6692.9"/>
    <s v=""/>
    <s v=""/>
    <n v="74"/>
    <n v="63"/>
    <n v="0"/>
    <n v="0"/>
    <n v="412"/>
    <n v="340.5"/>
    <n v="0"/>
    <n v="0"/>
    <n v="1553"/>
    <n v="1405"/>
    <n v="0"/>
    <n v="0"/>
    <n v="7799.6"/>
    <n v="7033.4"/>
    <s v=""/>
    <s v=""/>
    <n v="0"/>
    <n v="0"/>
    <n v="0"/>
    <n v="0"/>
    <s v=""/>
    <s v=""/>
    <s v=""/>
    <s v=""/>
    <n v="8069.7000000000007"/>
    <n v="7349.4"/>
    <s v=""/>
    <s v=""/>
  </r>
  <r>
    <x v="15"/>
    <s v="Fairmont State University"/>
    <m/>
    <n v="237367"/>
    <x v="5"/>
    <n v="665"/>
    <n v="672"/>
    <n v="12"/>
    <n v="17"/>
    <n v="653"/>
    <n v="655"/>
    <n v="120"/>
    <n v="120"/>
    <n v="653"/>
    <n v="655"/>
    <n v="0"/>
    <n v="0"/>
    <n v="117"/>
    <n v="136"/>
    <n v="0"/>
    <n v="0"/>
    <m/>
    <m/>
    <n v="0"/>
    <n v="0"/>
    <m/>
    <m/>
    <n v="0"/>
    <n v="0"/>
    <n v="117"/>
    <n v="136"/>
    <n v="0"/>
    <n v="0"/>
    <n v="4.8"/>
    <n v="4.5999999999999996"/>
    <n v="561.6"/>
    <n v="625.59999999999991"/>
    <m/>
    <m/>
    <n v="0"/>
    <n v="0"/>
    <m/>
    <m/>
    <n v="0"/>
    <n v="0"/>
    <n v="4.8"/>
    <n v="4.5999999999999996"/>
    <n v="561.6"/>
    <n v="625.59999999999991"/>
    <m/>
    <m/>
    <n v="0"/>
    <n v="0"/>
    <m/>
    <m/>
    <n v="0"/>
    <n v="0"/>
    <m/>
    <m/>
    <n v="0"/>
    <n v="0"/>
    <n v="0"/>
    <n v="0"/>
    <n v="0"/>
    <n v="0"/>
    <n v="229"/>
    <n v="245"/>
    <n v="0"/>
    <n v="0"/>
    <n v="4"/>
    <n v="2"/>
    <n v="0"/>
    <n v="0"/>
    <m/>
    <m/>
    <n v="0"/>
    <n v="0"/>
    <n v="233"/>
    <n v="247"/>
    <n v="0"/>
    <n v="0"/>
    <n v="6"/>
    <n v="5.6"/>
    <n v="1374"/>
    <n v="1372"/>
    <n v="13.8"/>
    <n v="5.8"/>
    <n v="55.2"/>
    <n v="11.6"/>
    <m/>
    <m/>
    <n v="0"/>
    <n v="0"/>
    <n v="6.1339055793991415"/>
    <n v="5.6016194331983806"/>
    <n v="1429.2"/>
    <n v="1383.6"/>
    <m/>
    <m/>
    <n v="0"/>
    <n v="0"/>
    <m/>
    <m/>
    <n v="0"/>
    <n v="0"/>
    <m/>
    <m/>
    <n v="0"/>
    <n v="0"/>
    <n v="0"/>
    <n v="0"/>
    <n v="0"/>
    <n v="0"/>
    <n v="350"/>
    <n v="383"/>
    <n v="0"/>
    <n v="0"/>
    <n v="5.6880000000000006"/>
    <n v="5.2459530026109658"/>
    <n v="1990.8000000000002"/>
    <n v="2009.1999999999998"/>
    <n v="0"/>
    <n v="0"/>
    <n v="0"/>
    <n v="0"/>
    <n v="234"/>
    <n v="234"/>
    <n v="0"/>
    <n v="0"/>
    <n v="38"/>
    <n v="17"/>
    <n v="0"/>
    <n v="0"/>
    <m/>
    <m/>
    <n v="0"/>
    <n v="0"/>
    <n v="272"/>
    <n v="251"/>
    <n v="0"/>
    <n v="0"/>
    <n v="4.0999999999999996"/>
    <n v="3.7"/>
    <n v="959.39999999999986"/>
    <n v="865.80000000000007"/>
    <n v="4.5999999999999996"/>
    <n v="5.0999999999999996"/>
    <n v="174.79999999999998"/>
    <n v="86.699999999999989"/>
    <m/>
    <m/>
    <n v="0"/>
    <n v="0"/>
    <n v="4.1698529411764698"/>
    <n v="3.7948207171314743"/>
    <n v="1134.1999999999998"/>
    <n v="952.5"/>
    <m/>
    <m/>
    <n v="0"/>
    <n v="0"/>
    <m/>
    <m/>
    <n v="0"/>
    <n v="0"/>
    <m/>
    <m/>
    <n v="0"/>
    <n v="0"/>
    <n v="0"/>
    <n v="0"/>
    <n v="0"/>
    <n v="0"/>
    <n v="31"/>
    <n v="21"/>
    <n v="0"/>
    <n v="0"/>
    <n v="7.2"/>
    <n v="8.1999999999999993"/>
    <n v="223.20000000000002"/>
    <n v="172.2"/>
    <m/>
    <m/>
    <n v="0"/>
    <n v="0"/>
    <n v="580"/>
    <n v="615"/>
    <n v="0"/>
    <n v="0"/>
    <n v="2895"/>
    <n v="2863.4"/>
    <s v=""/>
    <s v=""/>
    <n v="42"/>
    <n v="19"/>
    <n v="0"/>
    <n v="0"/>
    <n v="230"/>
    <n v="98.299999999999983"/>
    <n v="0"/>
    <n v="0"/>
    <n v="622"/>
    <n v="634"/>
    <n v="0"/>
    <n v="0"/>
    <n v="3125"/>
    <n v="2961.7000000000003"/>
    <s v=""/>
    <s v=""/>
    <n v="0"/>
    <n v="0"/>
    <n v="0"/>
    <n v="0"/>
    <s v=""/>
    <s v=""/>
    <s v=""/>
    <s v=""/>
    <n v="3348.2"/>
    <n v="3133.8999999999996"/>
    <s v=""/>
    <s v=""/>
  </r>
  <r>
    <x v="15"/>
    <s v="Shepherd University "/>
    <m/>
    <n v="237792"/>
    <x v="5"/>
    <n v="722"/>
    <n v="763"/>
    <n v="17"/>
    <n v="22"/>
    <n v="705"/>
    <n v="741"/>
    <n v="120"/>
    <n v="120"/>
    <n v="705"/>
    <n v="741"/>
    <n v="0"/>
    <n v="0"/>
    <n v="54"/>
    <n v="64"/>
    <n v="0"/>
    <n v="0"/>
    <m/>
    <m/>
    <n v="0"/>
    <n v="0"/>
    <m/>
    <m/>
    <n v="0"/>
    <n v="0"/>
    <n v="54"/>
    <n v="64"/>
    <n v="0"/>
    <n v="0"/>
    <n v="4"/>
    <n v="4.7"/>
    <n v="216"/>
    <n v="300.8"/>
    <m/>
    <m/>
    <n v="0"/>
    <n v="0"/>
    <m/>
    <m/>
    <n v="0"/>
    <n v="0"/>
    <n v="4"/>
    <n v="4.7"/>
    <n v="216"/>
    <n v="300.8"/>
    <m/>
    <m/>
    <n v="0"/>
    <n v="0"/>
    <m/>
    <m/>
    <n v="0"/>
    <n v="0"/>
    <m/>
    <m/>
    <n v="0"/>
    <n v="0"/>
    <n v="0"/>
    <n v="0"/>
    <n v="0"/>
    <n v="0"/>
    <n v="366"/>
    <n v="335"/>
    <n v="0"/>
    <n v="0"/>
    <n v="2"/>
    <n v="6"/>
    <n v="0"/>
    <n v="0"/>
    <m/>
    <m/>
    <n v="0"/>
    <n v="0"/>
    <n v="368"/>
    <n v="341"/>
    <n v="0"/>
    <n v="0"/>
    <n v="5"/>
    <n v="4.9000000000000004"/>
    <n v="1830"/>
    <n v="1641.5000000000002"/>
    <n v="4.3"/>
    <n v="10.3"/>
    <n v="8.6"/>
    <n v="61.800000000000004"/>
    <m/>
    <m/>
    <n v="0"/>
    <n v="0"/>
    <n v="4.9961956521739124"/>
    <n v="4.9950146627565983"/>
    <n v="1838.5999999999997"/>
    <n v="1703.3"/>
    <m/>
    <m/>
    <n v="0"/>
    <n v="0"/>
    <m/>
    <m/>
    <n v="0"/>
    <n v="0"/>
    <m/>
    <m/>
    <n v="0"/>
    <n v="0"/>
    <n v="0"/>
    <n v="0"/>
    <n v="0"/>
    <n v="0"/>
    <n v="422"/>
    <n v="405"/>
    <n v="0"/>
    <n v="0"/>
    <n v="4.868720379146918"/>
    <n v="4.9483950617283945"/>
    <n v="2054.5999999999995"/>
    <n v="2004.0999999999997"/>
    <n v="0"/>
    <n v="0"/>
    <n v="0"/>
    <n v="0"/>
    <n v="224"/>
    <n v="270"/>
    <n v="0"/>
    <n v="0"/>
    <n v="47"/>
    <n v="55"/>
    <n v="0"/>
    <n v="0"/>
    <m/>
    <m/>
    <n v="0"/>
    <n v="0"/>
    <n v="271"/>
    <n v="325"/>
    <n v="0"/>
    <n v="0"/>
    <n v="3.5"/>
    <n v="3.5"/>
    <n v="784"/>
    <n v="945"/>
    <n v="3.9"/>
    <n v="3.7"/>
    <n v="183.29999999999998"/>
    <n v="203.5"/>
    <m/>
    <m/>
    <n v="0"/>
    <n v="0"/>
    <n v="3.5693726937269372"/>
    <n v="3.5338461538461536"/>
    <n v="967.3"/>
    <n v="1148.5"/>
    <m/>
    <m/>
    <n v="0"/>
    <n v="0"/>
    <m/>
    <m/>
    <n v="0"/>
    <n v="0"/>
    <m/>
    <m/>
    <n v="0"/>
    <n v="0"/>
    <n v="0"/>
    <n v="0"/>
    <n v="0"/>
    <n v="0"/>
    <n v="12"/>
    <n v="11"/>
    <n v="0"/>
    <n v="0"/>
    <n v="6.2"/>
    <n v="9.9"/>
    <n v="74.400000000000006"/>
    <n v="108.9"/>
    <m/>
    <m/>
    <n v="0"/>
    <n v="0"/>
    <n v="644"/>
    <n v="669"/>
    <n v="0"/>
    <n v="0"/>
    <n v="2830"/>
    <n v="2887.3"/>
    <s v=""/>
    <s v=""/>
    <n v="49"/>
    <n v="61"/>
    <n v="0"/>
    <n v="0"/>
    <n v="191.89999999999998"/>
    <n v="265.3"/>
    <n v="0"/>
    <n v="0"/>
    <n v="693"/>
    <n v="730"/>
    <n v="0"/>
    <n v="0"/>
    <n v="3021.9"/>
    <n v="3152.6000000000004"/>
    <s v=""/>
    <s v=""/>
    <n v="0"/>
    <n v="0"/>
    <n v="0"/>
    <n v="0"/>
    <s v=""/>
    <s v=""/>
    <s v=""/>
    <s v=""/>
    <n v="3096.2999999999997"/>
    <n v="3261.4999999999995"/>
    <s v=""/>
    <s v=""/>
  </r>
  <r>
    <x v="15"/>
    <s v="Bluefield State College "/>
    <m/>
    <n v="237215"/>
    <x v="6"/>
    <n v="209"/>
    <n v="198"/>
    <n v="9"/>
    <n v="4"/>
    <n v="200"/>
    <n v="194"/>
    <n v="120"/>
    <n v="120"/>
    <n v="200"/>
    <n v="194"/>
    <n v="0"/>
    <n v="0"/>
    <n v="25"/>
    <n v="17"/>
    <n v="0"/>
    <n v="0"/>
    <m/>
    <m/>
    <n v="0"/>
    <n v="0"/>
    <m/>
    <m/>
    <n v="0"/>
    <n v="0"/>
    <n v="25"/>
    <n v="17"/>
    <n v="0"/>
    <n v="0"/>
    <n v="5.3"/>
    <n v="5.3"/>
    <n v="132.5"/>
    <n v="90.1"/>
    <m/>
    <m/>
    <n v="0"/>
    <n v="0"/>
    <m/>
    <m/>
    <n v="0"/>
    <n v="0"/>
    <n v="5.3"/>
    <n v="5.3"/>
    <n v="132.5"/>
    <n v="90.1"/>
    <m/>
    <m/>
    <n v="0"/>
    <n v="0"/>
    <m/>
    <m/>
    <n v="0"/>
    <n v="0"/>
    <m/>
    <m/>
    <n v="0"/>
    <n v="0"/>
    <n v="0"/>
    <n v="0"/>
    <n v="0"/>
    <n v="0"/>
    <n v="53"/>
    <n v="82"/>
    <n v="0"/>
    <n v="0"/>
    <n v="4"/>
    <n v="1"/>
    <n v="0"/>
    <n v="0"/>
    <m/>
    <m/>
    <n v="0"/>
    <n v="0"/>
    <n v="57"/>
    <n v="83"/>
    <n v="0"/>
    <n v="0"/>
    <n v="6.8"/>
    <n v="6.8"/>
    <n v="360.4"/>
    <n v="557.6"/>
    <n v="11.4"/>
    <n v="9"/>
    <n v="45.6"/>
    <n v="9"/>
    <m/>
    <m/>
    <n v="0"/>
    <n v="0"/>
    <n v="7.1228070175438596"/>
    <n v="6.8265060240963855"/>
    <n v="406"/>
    <n v="566.6"/>
    <m/>
    <m/>
    <n v="0"/>
    <n v="0"/>
    <m/>
    <m/>
    <n v="0"/>
    <n v="0"/>
    <m/>
    <m/>
    <n v="0"/>
    <n v="0"/>
    <n v="0"/>
    <n v="0"/>
    <n v="0"/>
    <n v="0"/>
    <n v="82"/>
    <n v="100"/>
    <n v="0"/>
    <n v="0"/>
    <n v="6.5670731707317076"/>
    <n v="6.5670000000000002"/>
    <n v="538.5"/>
    <n v="656.7"/>
    <n v="0"/>
    <n v="0"/>
    <n v="0"/>
    <n v="0"/>
    <n v="90"/>
    <n v="73"/>
    <n v="0"/>
    <n v="0"/>
    <n v="13"/>
    <n v="9"/>
    <n v="0"/>
    <n v="0"/>
    <m/>
    <m/>
    <n v="0"/>
    <n v="0"/>
    <n v="103"/>
    <n v="82"/>
    <n v="0"/>
    <n v="0"/>
    <n v="4.8"/>
    <n v="4.4000000000000004"/>
    <n v="432"/>
    <n v="321.20000000000005"/>
    <n v="6.9"/>
    <n v="6.6"/>
    <n v="89.7"/>
    <n v="59.4"/>
    <m/>
    <m/>
    <n v="0"/>
    <n v="0"/>
    <n v="5.0650485436893211"/>
    <n v="4.6414634146341465"/>
    <n v="521.70000000000005"/>
    <n v="380.6"/>
    <m/>
    <m/>
    <n v="0"/>
    <n v="0"/>
    <m/>
    <m/>
    <n v="0"/>
    <n v="0"/>
    <m/>
    <m/>
    <n v="0"/>
    <n v="0"/>
    <n v="0"/>
    <n v="0"/>
    <n v="0"/>
    <n v="0"/>
    <n v="15"/>
    <n v="12"/>
    <n v="0"/>
    <n v="0"/>
    <n v="9.4"/>
    <n v="9.1999999999999993"/>
    <n v="141"/>
    <n v="110.39999999999999"/>
    <m/>
    <m/>
    <n v="0"/>
    <n v="0"/>
    <n v="168"/>
    <n v="172"/>
    <n v="0"/>
    <n v="0"/>
    <n v="924.9"/>
    <n v="968.90000000000009"/>
    <s v=""/>
    <s v=""/>
    <n v="17"/>
    <n v="10"/>
    <n v="0"/>
    <n v="0"/>
    <n v="135.30000000000001"/>
    <n v="68.400000000000006"/>
    <n v="0"/>
    <n v="0"/>
    <n v="185"/>
    <n v="182"/>
    <n v="0"/>
    <n v="0"/>
    <n v="1060.2"/>
    <n v="1037.3000000000002"/>
    <s v=""/>
    <s v=""/>
    <n v="0"/>
    <n v="0"/>
    <n v="0"/>
    <n v="0"/>
    <s v=""/>
    <s v=""/>
    <s v=""/>
    <s v=""/>
    <n v="1201.2"/>
    <n v="1147.7000000000003"/>
    <s v=""/>
    <s v=""/>
  </r>
  <r>
    <x v="15"/>
    <s v="Concord University "/>
    <m/>
    <n v="237330"/>
    <x v="5"/>
    <n v="445"/>
    <n v="464"/>
    <n v="29"/>
    <n v="29"/>
    <n v="416"/>
    <n v="435"/>
    <n v="120"/>
    <n v="120"/>
    <n v="416"/>
    <n v="435"/>
    <n v="0"/>
    <n v="0"/>
    <n v="86"/>
    <n v="84"/>
    <n v="0"/>
    <n v="0"/>
    <m/>
    <m/>
    <n v="0"/>
    <n v="0"/>
    <m/>
    <m/>
    <n v="0"/>
    <n v="0"/>
    <n v="86"/>
    <n v="84"/>
    <n v="0"/>
    <n v="0"/>
    <n v="4.8"/>
    <n v="4.8"/>
    <n v="412.8"/>
    <n v="403.2"/>
    <m/>
    <m/>
    <n v="0"/>
    <n v="0"/>
    <m/>
    <m/>
    <n v="0"/>
    <n v="0"/>
    <n v="4.8"/>
    <n v="4.8"/>
    <n v="412.8"/>
    <n v="403.2"/>
    <m/>
    <m/>
    <n v="0"/>
    <n v="0"/>
    <m/>
    <m/>
    <n v="0"/>
    <n v="0"/>
    <m/>
    <m/>
    <n v="0"/>
    <n v="0"/>
    <n v="0"/>
    <n v="0"/>
    <n v="0"/>
    <n v="0"/>
    <n v="174"/>
    <n v="188"/>
    <n v="0"/>
    <n v="0"/>
    <n v="2"/>
    <n v="2"/>
    <n v="0"/>
    <n v="0"/>
    <m/>
    <m/>
    <n v="0"/>
    <n v="0"/>
    <n v="176"/>
    <n v="190"/>
    <n v="0"/>
    <n v="0"/>
    <n v="6"/>
    <n v="5.5"/>
    <n v="1044"/>
    <n v="1034"/>
    <n v="8.3000000000000007"/>
    <n v="12.5"/>
    <n v="16.600000000000001"/>
    <n v="25"/>
    <m/>
    <m/>
    <n v="0"/>
    <n v="0"/>
    <n v="6.026136363636363"/>
    <n v="5.5736842105263156"/>
    <n v="1060.5999999999999"/>
    <n v="1059"/>
    <m/>
    <m/>
    <n v="0"/>
    <n v="0"/>
    <m/>
    <m/>
    <n v="0"/>
    <n v="0"/>
    <m/>
    <m/>
    <n v="0"/>
    <n v="0"/>
    <n v="0"/>
    <n v="0"/>
    <n v="0"/>
    <n v="0"/>
    <n v="262"/>
    <n v="274"/>
    <n v="0"/>
    <n v="0"/>
    <n v="5.623664122137404"/>
    <n v="5.3364963503649641"/>
    <n v="1473.3999999999999"/>
    <n v="1462.2"/>
    <n v="0"/>
    <n v="0"/>
    <n v="0"/>
    <n v="0"/>
    <n v="116"/>
    <n v="129"/>
    <n v="0"/>
    <n v="0"/>
    <n v="13"/>
    <n v="15"/>
    <n v="0"/>
    <n v="0"/>
    <m/>
    <m/>
    <n v="0"/>
    <n v="0"/>
    <n v="129"/>
    <n v="144"/>
    <n v="0"/>
    <n v="0"/>
    <n v="4.2"/>
    <n v="3.9"/>
    <n v="487.20000000000005"/>
    <n v="503.09999999999997"/>
    <n v="5.8"/>
    <n v="2.9"/>
    <n v="75.399999999999991"/>
    <n v="43.5"/>
    <m/>
    <m/>
    <n v="0"/>
    <n v="0"/>
    <n v="4.3612403100775197"/>
    <n v="3.7958333333333325"/>
    <n v="562.6"/>
    <n v="546.59999999999991"/>
    <m/>
    <m/>
    <n v="0"/>
    <n v="0"/>
    <m/>
    <m/>
    <n v="0"/>
    <n v="0"/>
    <m/>
    <m/>
    <n v="0"/>
    <n v="0"/>
    <n v="0"/>
    <n v="0"/>
    <n v="0"/>
    <n v="0"/>
    <n v="25"/>
    <n v="17"/>
    <n v="0"/>
    <n v="0"/>
    <n v="6.4"/>
    <n v="10"/>
    <n v="160"/>
    <n v="170"/>
    <m/>
    <m/>
    <n v="0"/>
    <n v="0"/>
    <n v="376"/>
    <n v="401"/>
    <n v="0"/>
    <n v="0"/>
    <n v="1944"/>
    <n v="1940.3"/>
    <s v=""/>
    <s v=""/>
    <n v="15"/>
    <n v="17"/>
    <n v="0"/>
    <n v="0"/>
    <n v="92"/>
    <n v="68.5"/>
    <n v="0"/>
    <n v="0"/>
    <n v="391"/>
    <n v="418"/>
    <n v="0"/>
    <n v="0"/>
    <n v="2036"/>
    <n v="2008.8"/>
    <s v=""/>
    <s v=""/>
    <n v="0"/>
    <n v="0"/>
    <n v="0"/>
    <n v="0"/>
    <s v=""/>
    <s v=""/>
    <s v=""/>
    <s v=""/>
    <n v="2196"/>
    <n v="2178.8000000000002"/>
    <s v=""/>
    <s v=""/>
  </r>
  <r>
    <x v="15"/>
    <s v="Glenville State College "/>
    <m/>
    <n v="237385"/>
    <x v="6"/>
    <n v="177"/>
    <n v="168"/>
    <n v="7"/>
    <n v="4"/>
    <n v="170"/>
    <n v="164"/>
    <n v="120"/>
    <n v="120"/>
    <n v="170"/>
    <n v="164"/>
    <n v="0"/>
    <n v="0"/>
    <n v="40"/>
    <n v="25"/>
    <n v="0"/>
    <n v="0"/>
    <m/>
    <m/>
    <n v="0"/>
    <n v="0"/>
    <m/>
    <m/>
    <n v="0"/>
    <n v="0"/>
    <n v="40"/>
    <n v="25"/>
    <n v="0"/>
    <n v="0"/>
    <n v="4.5999999999999996"/>
    <n v="4.5999999999999996"/>
    <n v="184"/>
    <n v="114.99999999999999"/>
    <m/>
    <m/>
    <n v="0"/>
    <n v="0"/>
    <m/>
    <m/>
    <n v="0"/>
    <n v="0"/>
    <n v="4.5999999999999996"/>
    <n v="4.5999999999999996"/>
    <n v="184"/>
    <n v="114.99999999999999"/>
    <m/>
    <m/>
    <n v="0"/>
    <n v="0"/>
    <m/>
    <m/>
    <n v="0"/>
    <n v="0"/>
    <m/>
    <m/>
    <n v="0"/>
    <n v="0"/>
    <n v="0"/>
    <n v="0"/>
    <n v="0"/>
    <n v="0"/>
    <n v="69"/>
    <n v="81"/>
    <n v="0"/>
    <n v="0"/>
    <m/>
    <n v="2"/>
    <n v="0"/>
    <n v="0"/>
    <m/>
    <m/>
    <n v="0"/>
    <n v="0"/>
    <n v="69"/>
    <n v="83"/>
    <n v="0"/>
    <n v="0"/>
    <n v="5.7"/>
    <n v="5.7"/>
    <n v="393.3"/>
    <n v="461.7"/>
    <m/>
    <n v="6.3"/>
    <n v="0"/>
    <n v="12.6"/>
    <m/>
    <m/>
    <n v="0"/>
    <n v="0"/>
    <n v="5.7"/>
    <n v="5.7144578313253014"/>
    <n v="393.3"/>
    <n v="474.3"/>
    <m/>
    <m/>
    <n v="0"/>
    <n v="0"/>
    <m/>
    <m/>
    <n v="0"/>
    <n v="0"/>
    <m/>
    <m/>
    <n v="0"/>
    <n v="0"/>
    <n v="0"/>
    <n v="0"/>
    <n v="0"/>
    <n v="0"/>
    <n v="109"/>
    <n v="108"/>
    <n v="0"/>
    <n v="0"/>
    <n v="5.2963302752293577"/>
    <n v="5.4564814814814815"/>
    <n v="577.29999999999995"/>
    <n v="589.29999999999995"/>
    <n v="0"/>
    <n v="0"/>
    <n v="0"/>
    <n v="0"/>
    <n v="47"/>
    <n v="42"/>
    <n v="0"/>
    <n v="0"/>
    <n v="7"/>
    <n v="9"/>
    <n v="0"/>
    <n v="0"/>
    <m/>
    <m/>
    <n v="0"/>
    <n v="0"/>
    <n v="54"/>
    <n v="51"/>
    <n v="0"/>
    <n v="0"/>
    <n v="3.7"/>
    <n v="3.6"/>
    <n v="173.9"/>
    <n v="151.20000000000002"/>
    <n v="3.1"/>
    <n v="3.8"/>
    <n v="21.7"/>
    <n v="34.199999999999996"/>
    <m/>
    <m/>
    <n v="0"/>
    <n v="0"/>
    <n v="3.6222222222222222"/>
    <n v="3.6352941176470588"/>
    <n v="195.6"/>
    <n v="185.4"/>
    <m/>
    <m/>
    <n v="0"/>
    <n v="0"/>
    <m/>
    <m/>
    <n v="0"/>
    <n v="0"/>
    <m/>
    <m/>
    <n v="0"/>
    <n v="0"/>
    <n v="0"/>
    <n v="0"/>
    <n v="0"/>
    <n v="0"/>
    <n v="7"/>
    <n v="5"/>
    <n v="0"/>
    <n v="0"/>
    <n v="9"/>
    <n v="6.6"/>
    <n v="63"/>
    <n v="33"/>
    <m/>
    <m/>
    <n v="0"/>
    <n v="0"/>
    <n v="156"/>
    <n v="148"/>
    <n v="0"/>
    <n v="0"/>
    <n v="751.19999999999993"/>
    <n v="727.9"/>
    <s v=""/>
    <s v=""/>
    <n v="7"/>
    <n v="11"/>
    <n v="0"/>
    <n v="0"/>
    <n v="21.7"/>
    <n v="46.8"/>
    <n v="0"/>
    <n v="0"/>
    <n v="163"/>
    <n v="159"/>
    <n v="0"/>
    <n v="0"/>
    <n v="772.9"/>
    <n v="774.69999999999993"/>
    <s v=""/>
    <s v=""/>
    <n v="0"/>
    <n v="0"/>
    <n v="0"/>
    <n v="0"/>
    <s v=""/>
    <s v=""/>
    <s v=""/>
    <s v=""/>
    <n v="835.9"/>
    <n v="807.69999999999993"/>
    <s v=""/>
    <s v=""/>
  </r>
  <r>
    <x v="15"/>
    <s v="West Liberty University"/>
    <m/>
    <n v="237932"/>
    <x v="5"/>
    <n v="500"/>
    <n v="425"/>
    <n v="3"/>
    <n v="1"/>
    <n v="497"/>
    <n v="424"/>
    <n v="120"/>
    <n v="120"/>
    <n v="497"/>
    <n v="424"/>
    <n v="0"/>
    <n v="0"/>
    <n v="87"/>
    <n v="85"/>
    <n v="0"/>
    <n v="0"/>
    <m/>
    <m/>
    <n v="0"/>
    <n v="0"/>
    <m/>
    <m/>
    <n v="0"/>
    <n v="0"/>
    <n v="87"/>
    <n v="85"/>
    <n v="0"/>
    <n v="0"/>
    <n v="4.5999999999999996"/>
    <n v="4.2"/>
    <n v="400.2"/>
    <n v="357"/>
    <m/>
    <m/>
    <n v="0"/>
    <n v="0"/>
    <m/>
    <m/>
    <n v="0"/>
    <n v="0"/>
    <n v="4.5999999999999996"/>
    <n v="4.2"/>
    <n v="400.2"/>
    <n v="357"/>
    <m/>
    <m/>
    <n v="0"/>
    <n v="0"/>
    <m/>
    <m/>
    <n v="0"/>
    <n v="0"/>
    <m/>
    <m/>
    <n v="0"/>
    <n v="0"/>
    <n v="0"/>
    <n v="0"/>
    <n v="0"/>
    <n v="0"/>
    <n v="196"/>
    <n v="173"/>
    <n v="0"/>
    <n v="0"/>
    <n v="3"/>
    <m/>
    <n v="0"/>
    <n v="0"/>
    <m/>
    <m/>
    <n v="0"/>
    <n v="0"/>
    <n v="199"/>
    <n v="173"/>
    <n v="0"/>
    <n v="0"/>
    <n v="4.8"/>
    <n v="4.9000000000000004"/>
    <n v="940.8"/>
    <n v="847.7"/>
    <n v="4.3"/>
    <m/>
    <n v="12.899999999999999"/>
    <n v="0"/>
    <m/>
    <m/>
    <n v="0"/>
    <n v="0"/>
    <n v="4.7924623115577889"/>
    <n v="4.9000000000000004"/>
    <n v="953.7"/>
    <n v="847.7"/>
    <m/>
    <m/>
    <n v="0"/>
    <n v="0"/>
    <m/>
    <m/>
    <n v="0"/>
    <n v="0"/>
    <m/>
    <m/>
    <n v="0"/>
    <n v="0"/>
    <n v="0"/>
    <n v="0"/>
    <n v="0"/>
    <n v="0"/>
    <n v="286"/>
    <n v="258"/>
    <n v="0"/>
    <n v="0"/>
    <n v="4.7339160839160845"/>
    <n v="4.6693798449612407"/>
    <n v="1353.9"/>
    <n v="1204.7"/>
    <n v="0"/>
    <n v="0"/>
    <n v="0"/>
    <n v="0"/>
    <n v="154"/>
    <n v="120"/>
    <n v="0"/>
    <n v="0"/>
    <n v="29"/>
    <n v="24"/>
    <n v="0"/>
    <n v="0"/>
    <m/>
    <m/>
    <n v="0"/>
    <n v="0"/>
    <n v="183"/>
    <n v="144"/>
    <n v="0"/>
    <n v="0"/>
    <n v="4"/>
    <n v="3.8"/>
    <n v="616"/>
    <n v="456"/>
    <n v="2.7"/>
    <n v="3.7"/>
    <n v="78.300000000000011"/>
    <n v="88.800000000000011"/>
    <m/>
    <m/>
    <n v="0"/>
    <n v="0"/>
    <n v="3.7939890710382511"/>
    <n v="3.7833333333333332"/>
    <n v="694.3"/>
    <n v="544.79999999999995"/>
    <m/>
    <m/>
    <n v="0"/>
    <n v="0"/>
    <m/>
    <m/>
    <n v="0"/>
    <n v="0"/>
    <m/>
    <m/>
    <n v="0"/>
    <n v="0"/>
    <n v="0"/>
    <n v="0"/>
    <n v="0"/>
    <n v="0"/>
    <n v="28"/>
    <n v="22"/>
    <n v="0"/>
    <n v="0"/>
    <n v="3.9"/>
    <n v="6.9"/>
    <n v="109.2"/>
    <n v="151.80000000000001"/>
    <m/>
    <m/>
    <n v="0"/>
    <n v="0"/>
    <n v="437"/>
    <n v="378"/>
    <n v="0"/>
    <n v="0"/>
    <n v="1957"/>
    <n v="1660.7"/>
    <s v=""/>
    <s v=""/>
    <n v="32"/>
    <n v="24"/>
    <n v="0"/>
    <n v="0"/>
    <n v="91.200000000000017"/>
    <n v="88.800000000000011"/>
    <n v="0"/>
    <n v="0"/>
    <n v="469"/>
    <n v="402"/>
    <n v="0"/>
    <n v="0"/>
    <n v="2048.1999999999998"/>
    <n v="1749.5"/>
    <s v=""/>
    <s v=""/>
    <n v="0"/>
    <n v="0"/>
    <n v="0"/>
    <n v="0"/>
    <s v=""/>
    <s v=""/>
    <s v=""/>
    <s v=""/>
    <n v="2157.3999999999996"/>
    <n v="1901.3"/>
    <s v=""/>
    <s v=""/>
  </r>
  <r>
    <x v="15"/>
    <s v="West Virginia State University "/>
    <m/>
    <n v="237899"/>
    <x v="6"/>
    <n v="416"/>
    <n v="357"/>
    <n v="20"/>
    <n v="13"/>
    <n v="396"/>
    <n v="344"/>
    <n v="120"/>
    <n v="120"/>
    <n v="396"/>
    <n v="344"/>
    <n v="0"/>
    <n v="0"/>
    <n v="20"/>
    <n v="34"/>
    <n v="0"/>
    <n v="0"/>
    <m/>
    <n v="1"/>
    <n v="0"/>
    <n v="0"/>
    <m/>
    <m/>
    <n v="0"/>
    <n v="0"/>
    <n v="20"/>
    <n v="35"/>
    <n v="0"/>
    <n v="0"/>
    <n v="4.5"/>
    <n v="4.8"/>
    <n v="90"/>
    <n v="163.19999999999999"/>
    <m/>
    <n v="7"/>
    <n v="0"/>
    <n v="7"/>
    <m/>
    <m/>
    <n v="0"/>
    <n v="0"/>
    <n v="4.5"/>
    <n v="4.8628571428571421"/>
    <n v="90"/>
    <n v="170.19999999999996"/>
    <m/>
    <m/>
    <n v="0"/>
    <n v="0"/>
    <m/>
    <m/>
    <n v="0"/>
    <n v="0"/>
    <m/>
    <m/>
    <n v="0"/>
    <n v="0"/>
    <n v="0"/>
    <n v="0"/>
    <n v="0"/>
    <n v="0"/>
    <n v="98"/>
    <n v="111"/>
    <n v="0"/>
    <n v="0"/>
    <n v="10"/>
    <n v="10"/>
    <n v="0"/>
    <n v="0"/>
    <m/>
    <m/>
    <n v="0"/>
    <n v="0"/>
    <n v="108"/>
    <n v="121"/>
    <n v="0"/>
    <n v="0"/>
    <n v="6.8"/>
    <n v="5.9"/>
    <n v="666.4"/>
    <n v="654.90000000000009"/>
    <n v="8.9"/>
    <n v="13.3"/>
    <n v="89"/>
    <n v="133"/>
    <m/>
    <m/>
    <n v="0"/>
    <n v="0"/>
    <n v="6.9944444444444445"/>
    <n v="6.5115702479338848"/>
    <n v="755.4"/>
    <n v="787.90000000000009"/>
    <m/>
    <m/>
    <n v="0"/>
    <n v="0"/>
    <m/>
    <m/>
    <n v="0"/>
    <n v="0"/>
    <m/>
    <m/>
    <n v="0"/>
    <n v="0"/>
    <n v="0"/>
    <n v="0"/>
    <n v="0"/>
    <n v="0"/>
    <n v="128"/>
    <n v="156"/>
    <n v="0"/>
    <n v="0"/>
    <n v="6.6046874999999998"/>
    <n v="6.1416666666666666"/>
    <n v="845.4"/>
    <n v="958.1"/>
    <n v="0"/>
    <n v="0"/>
    <n v="0"/>
    <n v="0"/>
    <n v="206"/>
    <n v="138"/>
    <n v="0"/>
    <n v="0"/>
    <n v="29"/>
    <n v="27"/>
    <n v="0"/>
    <n v="0"/>
    <m/>
    <m/>
    <n v="0"/>
    <n v="0"/>
    <n v="235"/>
    <n v="165"/>
    <n v="0"/>
    <n v="0"/>
    <n v="4.4000000000000004"/>
    <n v="4.5999999999999996"/>
    <n v="906.40000000000009"/>
    <n v="634.79999999999995"/>
    <n v="3.9"/>
    <n v="5.3"/>
    <n v="113.1"/>
    <n v="143.1"/>
    <m/>
    <m/>
    <n v="0"/>
    <n v="0"/>
    <n v="4.3382978723404264"/>
    <n v="4.7145454545454548"/>
    <n v="1019.5000000000002"/>
    <n v="777.90000000000009"/>
    <m/>
    <m/>
    <n v="0"/>
    <n v="0"/>
    <m/>
    <m/>
    <n v="0"/>
    <n v="0"/>
    <m/>
    <m/>
    <n v="0"/>
    <n v="0"/>
    <n v="0"/>
    <n v="0"/>
    <n v="0"/>
    <n v="0"/>
    <n v="33"/>
    <n v="23"/>
    <n v="0"/>
    <n v="0"/>
    <n v="9.4"/>
    <n v="9.5"/>
    <n v="310.2"/>
    <n v="218.5"/>
    <m/>
    <m/>
    <n v="0"/>
    <n v="0"/>
    <n v="324"/>
    <n v="283"/>
    <n v="0"/>
    <n v="0"/>
    <n v="1662.8000000000002"/>
    <n v="1452.9"/>
    <s v=""/>
    <s v=""/>
    <n v="39"/>
    <n v="38"/>
    <n v="0"/>
    <n v="0"/>
    <n v="202.1"/>
    <n v="283.10000000000002"/>
    <n v="0"/>
    <n v="0"/>
    <n v="363"/>
    <n v="321"/>
    <n v="0"/>
    <n v="0"/>
    <n v="1864.9"/>
    <n v="1736"/>
    <s v=""/>
    <s v=""/>
    <n v="0"/>
    <n v="0"/>
    <n v="0"/>
    <n v="0"/>
    <s v=""/>
    <s v=""/>
    <s v=""/>
    <s v=""/>
    <n v="2175.1"/>
    <n v="1954.5"/>
    <s v=""/>
    <s v=""/>
  </r>
  <r>
    <x v="15"/>
    <s v="West Virginia University at Parkersburg"/>
    <m/>
    <n v="237686"/>
    <x v="10"/>
    <n v="379"/>
    <n v="333"/>
    <n v="14"/>
    <n v="9"/>
    <n v="365"/>
    <n v="324"/>
    <n v="60"/>
    <n v="60"/>
    <n v="365"/>
    <n v="324"/>
    <n v="0"/>
    <n v="0"/>
    <n v="35"/>
    <n v="25"/>
    <n v="0"/>
    <n v="0"/>
    <n v="3"/>
    <n v="2"/>
    <n v="0"/>
    <n v="0"/>
    <m/>
    <m/>
    <n v="0"/>
    <n v="0"/>
    <n v="38"/>
    <n v="27"/>
    <n v="0"/>
    <n v="0"/>
    <n v="4.9000000000000004"/>
    <n v="3.6"/>
    <n v="171.5"/>
    <n v="90"/>
    <n v="6.7"/>
    <n v="5.5"/>
    <n v="20.100000000000001"/>
    <n v="11"/>
    <m/>
    <m/>
    <n v="0"/>
    <n v="0"/>
    <n v="5.0421052631578949"/>
    <n v="3.7407407407407409"/>
    <n v="191.6"/>
    <n v="101"/>
    <m/>
    <m/>
    <n v="0"/>
    <n v="0"/>
    <m/>
    <m/>
    <n v="0"/>
    <n v="0"/>
    <m/>
    <m/>
    <n v="0"/>
    <n v="0"/>
    <n v="0"/>
    <n v="0"/>
    <n v="0"/>
    <n v="0"/>
    <n v="152"/>
    <n v="131"/>
    <n v="0"/>
    <n v="0"/>
    <n v="23"/>
    <n v="32"/>
    <n v="0"/>
    <n v="0"/>
    <m/>
    <m/>
    <n v="0"/>
    <n v="0"/>
    <n v="175"/>
    <n v="163"/>
    <n v="0"/>
    <n v="0"/>
    <n v="5.4"/>
    <n v="5.6"/>
    <n v="820.80000000000007"/>
    <n v="733.59999999999991"/>
    <n v="7.5"/>
    <n v="5.9"/>
    <n v="172.5"/>
    <n v="188.8"/>
    <m/>
    <m/>
    <n v="0"/>
    <n v="0"/>
    <n v="5.6760000000000002"/>
    <n v="5.6588957055214717"/>
    <n v="993.30000000000007"/>
    <n v="922.39999999999986"/>
    <m/>
    <m/>
    <n v="0"/>
    <n v="0"/>
    <m/>
    <m/>
    <n v="0"/>
    <n v="0"/>
    <m/>
    <m/>
    <n v="0"/>
    <n v="0"/>
    <n v="0"/>
    <n v="0"/>
    <n v="0"/>
    <n v="0"/>
    <n v="213"/>
    <n v="190"/>
    <n v="0"/>
    <n v="0"/>
    <n v="5.5629107981220658"/>
    <n v="5.3863157894736835"/>
    <n v="1184.9000000000001"/>
    <n v="1023.3999999999999"/>
    <n v="0"/>
    <n v="0"/>
    <n v="0"/>
    <n v="0"/>
    <n v="75"/>
    <n v="72"/>
    <n v="0"/>
    <n v="0"/>
    <n v="26"/>
    <n v="19"/>
    <n v="0"/>
    <n v="0"/>
    <m/>
    <m/>
    <n v="0"/>
    <n v="0"/>
    <n v="101"/>
    <n v="91"/>
    <n v="0"/>
    <n v="0"/>
    <n v="4.3"/>
    <n v="4.3"/>
    <n v="322.5"/>
    <n v="309.59999999999997"/>
    <n v="3.4"/>
    <n v="4.4000000000000004"/>
    <n v="88.399999999999991"/>
    <n v="83.600000000000009"/>
    <m/>
    <m/>
    <n v="0"/>
    <n v="0"/>
    <n v="4.0683168316831679"/>
    <n v="4.3208791208791206"/>
    <n v="410.9"/>
    <n v="393.2"/>
    <m/>
    <m/>
    <n v="0"/>
    <n v="0"/>
    <m/>
    <m/>
    <n v="0"/>
    <n v="0"/>
    <m/>
    <m/>
    <n v="0"/>
    <n v="0"/>
    <n v="0"/>
    <n v="0"/>
    <n v="0"/>
    <n v="0"/>
    <n v="51"/>
    <n v="43"/>
    <n v="0"/>
    <n v="0"/>
    <n v="7.5"/>
    <n v="6.7"/>
    <n v="382.5"/>
    <n v="288.10000000000002"/>
    <m/>
    <m/>
    <n v="0"/>
    <n v="0"/>
    <n v="262"/>
    <n v="228"/>
    <n v="0"/>
    <n v="0"/>
    <n v="1314.8000000000002"/>
    <n v="1133.1999999999998"/>
    <s v=""/>
    <s v=""/>
    <n v="52"/>
    <n v="53"/>
    <n v="0"/>
    <n v="0"/>
    <n v="281"/>
    <n v="283.40000000000003"/>
    <n v="0"/>
    <n v="0"/>
    <n v="314"/>
    <n v="281"/>
    <n v="0"/>
    <n v="0"/>
    <n v="1595.8000000000002"/>
    <n v="1416.6"/>
    <s v=""/>
    <s v=""/>
    <n v="0"/>
    <n v="0"/>
    <n v="0"/>
    <n v="0"/>
    <s v=""/>
    <s v=""/>
    <s v=""/>
    <s v=""/>
    <n v="1978.3000000000002"/>
    <n v="1704.6999999999998"/>
    <s v=""/>
    <s v=""/>
  </r>
  <r>
    <x v="15"/>
    <s v="West Virginia University Institute of Technology"/>
    <m/>
    <n v="237950"/>
    <x v="6"/>
    <n v="147"/>
    <n v="156"/>
    <n v="3"/>
    <n v="4"/>
    <n v="144"/>
    <n v="152"/>
    <n v="120"/>
    <n v="120"/>
    <n v="144"/>
    <n v="152"/>
    <n v="0"/>
    <n v="0"/>
    <n v="18"/>
    <n v="23"/>
    <n v="0"/>
    <n v="0"/>
    <m/>
    <m/>
    <n v="0"/>
    <n v="0"/>
    <m/>
    <m/>
    <n v="0"/>
    <n v="0"/>
    <n v="18"/>
    <n v="23"/>
    <n v="0"/>
    <n v="0"/>
    <n v="5.2"/>
    <n v="4.4000000000000004"/>
    <n v="93.600000000000009"/>
    <n v="101.2"/>
    <m/>
    <m/>
    <n v="0"/>
    <n v="0"/>
    <m/>
    <m/>
    <n v="0"/>
    <n v="0"/>
    <n v="5.2"/>
    <n v="4.4000000000000004"/>
    <n v="93.600000000000009"/>
    <n v="101.2"/>
    <m/>
    <m/>
    <n v="0"/>
    <n v="0"/>
    <m/>
    <m/>
    <n v="0"/>
    <n v="0"/>
    <m/>
    <m/>
    <n v="0"/>
    <n v="0"/>
    <n v="0"/>
    <n v="0"/>
    <n v="0"/>
    <n v="0"/>
    <n v="50"/>
    <n v="52"/>
    <n v="0"/>
    <n v="0"/>
    <m/>
    <n v="4"/>
    <n v="0"/>
    <n v="0"/>
    <m/>
    <m/>
    <n v="0"/>
    <n v="0"/>
    <n v="50"/>
    <n v="56"/>
    <n v="0"/>
    <n v="0"/>
    <n v="4.9000000000000004"/>
    <n v="5"/>
    <n v="245.00000000000003"/>
    <n v="260"/>
    <m/>
    <n v="5.0999999999999996"/>
    <n v="0"/>
    <n v="20.399999999999999"/>
    <m/>
    <m/>
    <n v="0"/>
    <n v="0"/>
    <n v="4.9000000000000004"/>
    <n v="5.0071428571428571"/>
    <n v="245.00000000000003"/>
    <n v="280.39999999999998"/>
    <m/>
    <m/>
    <n v="0"/>
    <n v="0"/>
    <m/>
    <m/>
    <n v="0"/>
    <n v="0"/>
    <m/>
    <m/>
    <n v="0"/>
    <n v="0"/>
    <n v="0"/>
    <n v="0"/>
    <n v="0"/>
    <n v="0"/>
    <n v="68"/>
    <n v="79"/>
    <n v="0"/>
    <n v="0"/>
    <n v="4.9794117647058824"/>
    <n v="4.830379746835443"/>
    <n v="338.6"/>
    <n v="381.6"/>
    <n v="0"/>
    <n v="0"/>
    <n v="0"/>
    <n v="0"/>
    <n v="44"/>
    <n v="59"/>
    <n v="0"/>
    <n v="0"/>
    <n v="8"/>
    <n v="8"/>
    <n v="0"/>
    <n v="0"/>
    <m/>
    <m/>
    <n v="0"/>
    <n v="0"/>
    <n v="52"/>
    <n v="67"/>
    <n v="0"/>
    <n v="0"/>
    <n v="3.9"/>
    <n v="5.4"/>
    <n v="171.6"/>
    <n v="318.60000000000002"/>
    <n v="4.3"/>
    <n v="3.3"/>
    <n v="34.4"/>
    <n v="26.4"/>
    <m/>
    <m/>
    <n v="0"/>
    <n v="0"/>
    <n v="3.9615384615384617"/>
    <n v="5.1492537313432836"/>
    <n v="206"/>
    <n v="345"/>
    <m/>
    <m/>
    <n v="0"/>
    <n v="0"/>
    <m/>
    <m/>
    <n v="0"/>
    <n v="0"/>
    <m/>
    <m/>
    <n v="0"/>
    <n v="0"/>
    <n v="0"/>
    <n v="0"/>
    <n v="0"/>
    <n v="0"/>
    <n v="24"/>
    <n v="6"/>
    <n v="0"/>
    <n v="0"/>
    <n v="8.4"/>
    <n v="5.3"/>
    <n v="201.60000000000002"/>
    <n v="31.799999999999997"/>
    <m/>
    <m/>
    <n v="0"/>
    <n v="0"/>
    <n v="112"/>
    <n v="134"/>
    <n v="0"/>
    <n v="0"/>
    <n v="510.20000000000005"/>
    <n v="679.8"/>
    <s v=""/>
    <s v=""/>
    <n v="8"/>
    <n v="12"/>
    <n v="0"/>
    <n v="0"/>
    <n v="34.4"/>
    <n v="46.8"/>
    <n v="0"/>
    <n v="0"/>
    <n v="120"/>
    <n v="146"/>
    <n v="0"/>
    <n v="0"/>
    <n v="544.6"/>
    <n v="726.59999999999991"/>
    <s v=""/>
    <s v=""/>
    <n v="0"/>
    <n v="0"/>
    <n v="0"/>
    <n v="0"/>
    <s v=""/>
    <s v=""/>
    <s v=""/>
    <s v=""/>
    <n v="746.2"/>
    <n v="758.4"/>
    <s v=""/>
    <s v=""/>
  </r>
  <r>
    <x v="15"/>
    <s v="Potomac State College of West Virginia University"/>
    <m/>
    <n v="237701"/>
    <x v="10"/>
    <n v="231"/>
    <n v="262"/>
    <n v="11"/>
    <n v="15"/>
    <n v="220"/>
    <n v="247"/>
    <n v="60"/>
    <n v="60"/>
    <n v="220"/>
    <n v="247"/>
    <n v="0"/>
    <n v="0"/>
    <n v="56"/>
    <n v="63"/>
    <n v="0"/>
    <n v="0"/>
    <m/>
    <m/>
    <n v="0"/>
    <n v="0"/>
    <m/>
    <m/>
    <n v="0"/>
    <n v="0"/>
    <n v="56"/>
    <n v="63"/>
    <n v="0"/>
    <n v="0"/>
    <n v="2.5"/>
    <n v="2.6"/>
    <n v="140"/>
    <n v="163.80000000000001"/>
    <m/>
    <m/>
    <n v="0"/>
    <n v="0"/>
    <m/>
    <m/>
    <n v="0"/>
    <n v="0"/>
    <n v="2.5"/>
    <n v="2.6"/>
    <n v="140"/>
    <n v="163.80000000000001"/>
    <m/>
    <m/>
    <n v="0"/>
    <n v="0"/>
    <m/>
    <m/>
    <n v="0"/>
    <n v="0"/>
    <m/>
    <m/>
    <n v="0"/>
    <n v="0"/>
    <n v="0"/>
    <n v="0"/>
    <n v="0"/>
    <n v="0"/>
    <n v="137"/>
    <n v="144"/>
    <n v="0"/>
    <n v="0"/>
    <m/>
    <n v="2"/>
    <n v="0"/>
    <n v="0"/>
    <m/>
    <m/>
    <n v="0"/>
    <n v="0"/>
    <n v="137"/>
    <n v="146"/>
    <n v="0"/>
    <n v="0"/>
    <n v="3.5"/>
    <n v="3.8"/>
    <n v="479.5"/>
    <n v="547.19999999999993"/>
    <m/>
    <n v="4"/>
    <n v="0"/>
    <n v="8"/>
    <m/>
    <m/>
    <n v="0"/>
    <n v="0"/>
    <n v="3.5"/>
    <n v="3.8027397260273967"/>
    <n v="479.5"/>
    <n v="555.19999999999993"/>
    <m/>
    <m/>
    <n v="0"/>
    <n v="0"/>
    <m/>
    <m/>
    <n v="0"/>
    <n v="0"/>
    <m/>
    <m/>
    <n v="0"/>
    <n v="0"/>
    <n v="0"/>
    <n v="0"/>
    <n v="0"/>
    <n v="0"/>
    <n v="193"/>
    <n v="209"/>
    <n v="0"/>
    <n v="0"/>
    <n v="3.2098445595854921"/>
    <n v="3.4401913875598087"/>
    <n v="619.5"/>
    <n v="719"/>
    <n v="0"/>
    <n v="0"/>
    <n v="0"/>
    <n v="0"/>
    <n v="21"/>
    <n v="28"/>
    <n v="0"/>
    <n v="0"/>
    <n v="1"/>
    <n v="4"/>
    <n v="0"/>
    <n v="0"/>
    <m/>
    <m/>
    <n v="0"/>
    <n v="0"/>
    <n v="22"/>
    <n v="32"/>
    <n v="0"/>
    <n v="0"/>
    <n v="3.4"/>
    <n v="2.7"/>
    <n v="71.399999999999991"/>
    <n v="75.600000000000009"/>
    <n v="3"/>
    <n v="2.5"/>
    <n v="3"/>
    <n v="10"/>
    <m/>
    <m/>
    <n v="0"/>
    <n v="0"/>
    <n v="3.3818181818181814"/>
    <n v="2.6750000000000003"/>
    <n v="74.399999999999991"/>
    <n v="85.600000000000009"/>
    <m/>
    <m/>
    <n v="0"/>
    <n v="0"/>
    <m/>
    <m/>
    <n v="0"/>
    <n v="0"/>
    <m/>
    <m/>
    <n v="0"/>
    <n v="0"/>
    <n v="0"/>
    <n v="0"/>
    <n v="0"/>
    <n v="0"/>
    <n v="5"/>
    <n v="6"/>
    <n v="0"/>
    <n v="0"/>
    <n v="10.9"/>
    <n v="3"/>
    <n v="54.5"/>
    <n v="18"/>
    <m/>
    <m/>
    <n v="0"/>
    <n v="0"/>
    <n v="214"/>
    <n v="235"/>
    <n v="0"/>
    <n v="0"/>
    <n v="690.9"/>
    <n v="786.6"/>
    <s v=""/>
    <s v=""/>
    <n v="1"/>
    <n v="6"/>
    <n v="0"/>
    <n v="0"/>
    <n v="3"/>
    <n v="18"/>
    <n v="0"/>
    <n v="0"/>
    <n v="215"/>
    <n v="241"/>
    <n v="0"/>
    <n v="0"/>
    <n v="693.9"/>
    <n v="804.6"/>
    <s v=""/>
    <s v=""/>
    <n v="0"/>
    <n v="0"/>
    <n v="0"/>
    <n v="0"/>
    <s v=""/>
    <s v=""/>
    <s v=""/>
    <s v=""/>
    <n v="748.4"/>
    <n v="822.6"/>
    <s v=""/>
    <s v=""/>
  </r>
  <r>
    <x v="15"/>
    <s v="New River Community &amp; Technical College"/>
    <m/>
    <n v="447582"/>
    <x v="9"/>
    <n v="200"/>
    <n v="197"/>
    <n v="7"/>
    <n v="5"/>
    <n v="193"/>
    <n v="192"/>
    <n v="60"/>
    <n v="60"/>
    <n v="193"/>
    <n v="192"/>
    <n v="0"/>
    <n v="0"/>
    <n v="15"/>
    <n v="14"/>
    <n v="0"/>
    <n v="0"/>
    <n v="1"/>
    <n v="1"/>
    <n v="0"/>
    <n v="0"/>
    <m/>
    <m/>
    <n v="0"/>
    <n v="0"/>
    <n v="16"/>
    <n v="15"/>
    <n v="0"/>
    <n v="0"/>
    <n v="3"/>
    <n v="3.4"/>
    <n v="45"/>
    <n v="47.6"/>
    <n v="3.5"/>
    <n v="5"/>
    <n v="3.5"/>
    <n v="5"/>
    <m/>
    <m/>
    <n v="0"/>
    <n v="0"/>
    <n v="3.03125"/>
    <n v="3.5066666666666668"/>
    <n v="48.5"/>
    <n v="52.6"/>
    <m/>
    <m/>
    <n v="0"/>
    <n v="0"/>
    <m/>
    <m/>
    <n v="0"/>
    <n v="0"/>
    <m/>
    <m/>
    <n v="0"/>
    <n v="0"/>
    <n v="0"/>
    <n v="0"/>
    <n v="0"/>
    <n v="0"/>
    <n v="77"/>
    <n v="82"/>
    <n v="0"/>
    <n v="0"/>
    <n v="5"/>
    <n v="14"/>
    <n v="0"/>
    <n v="0"/>
    <m/>
    <m/>
    <n v="0"/>
    <n v="0"/>
    <n v="82"/>
    <n v="96"/>
    <n v="0"/>
    <n v="0"/>
    <n v="4.5"/>
    <n v="4.2"/>
    <n v="346.5"/>
    <n v="344.40000000000003"/>
    <n v="5.6"/>
    <n v="6.1"/>
    <n v="28"/>
    <n v="85.399999999999991"/>
    <m/>
    <m/>
    <n v="0"/>
    <n v="0"/>
    <n v="4.5670731707317076"/>
    <n v="4.4770833333333337"/>
    <n v="374.5"/>
    <n v="429.80000000000007"/>
    <m/>
    <m/>
    <n v="0"/>
    <n v="0"/>
    <m/>
    <m/>
    <n v="0"/>
    <n v="0"/>
    <m/>
    <m/>
    <n v="0"/>
    <n v="0"/>
    <n v="0"/>
    <n v="0"/>
    <n v="0"/>
    <n v="0"/>
    <n v="98"/>
    <n v="111"/>
    <n v="0"/>
    <n v="0"/>
    <n v="4.3163265306122449"/>
    <n v="4.3459459459459469"/>
    <n v="423"/>
    <n v="482.40000000000009"/>
    <n v="0"/>
    <n v="0"/>
    <n v="0"/>
    <n v="0"/>
    <n v="65"/>
    <n v="56"/>
    <n v="0"/>
    <n v="0"/>
    <n v="26"/>
    <n v="18"/>
    <n v="0"/>
    <n v="0"/>
    <m/>
    <m/>
    <n v="0"/>
    <n v="0"/>
    <n v="91"/>
    <n v="74"/>
    <n v="0"/>
    <n v="0"/>
    <n v="3.5"/>
    <n v="3"/>
    <n v="227.5"/>
    <n v="168"/>
    <n v="3.4"/>
    <n v="4.7"/>
    <n v="88.399999999999991"/>
    <n v="84.600000000000009"/>
    <m/>
    <m/>
    <n v="0"/>
    <n v="0"/>
    <n v="3.4714285714285711"/>
    <n v="3.413513513513514"/>
    <n v="315.89999999999998"/>
    <n v="252.60000000000002"/>
    <m/>
    <m/>
    <n v="0"/>
    <n v="0"/>
    <m/>
    <m/>
    <n v="0"/>
    <n v="0"/>
    <m/>
    <m/>
    <n v="0"/>
    <n v="0"/>
    <n v="0"/>
    <n v="0"/>
    <n v="0"/>
    <n v="0"/>
    <n v="4"/>
    <n v="7"/>
    <n v="0"/>
    <n v="0"/>
    <n v="4"/>
    <n v="3.4"/>
    <n v="16"/>
    <n v="23.8"/>
    <m/>
    <m/>
    <n v="0"/>
    <n v="0"/>
    <n v="157"/>
    <n v="152"/>
    <n v="0"/>
    <n v="0"/>
    <n v="619"/>
    <n v="560"/>
    <s v=""/>
    <s v=""/>
    <n v="32"/>
    <n v="33"/>
    <n v="0"/>
    <n v="0"/>
    <n v="119.89999999999999"/>
    <n v="175"/>
    <n v="0"/>
    <n v="0"/>
    <n v="189"/>
    <n v="185"/>
    <n v="0"/>
    <n v="0"/>
    <n v="738.9"/>
    <n v="735"/>
    <s v=""/>
    <s v=""/>
    <n v="0"/>
    <n v="0"/>
    <n v="0"/>
    <n v="0"/>
    <s v=""/>
    <s v=""/>
    <s v=""/>
    <s v=""/>
    <n v="754.9"/>
    <n v="758.80000000000007"/>
    <s v=""/>
    <s v=""/>
  </r>
  <r>
    <x v="15"/>
    <s v="Pierpont Community &amp; Technical College"/>
    <m/>
    <n v="443492"/>
    <x v="9"/>
    <n v="350"/>
    <n v="330"/>
    <n v="6"/>
    <n v="1"/>
    <n v="344"/>
    <n v="329"/>
    <n v="60"/>
    <n v="60"/>
    <n v="344"/>
    <n v="329"/>
    <n v="0"/>
    <n v="0"/>
    <n v="30"/>
    <n v="35"/>
    <n v="0"/>
    <n v="0"/>
    <m/>
    <n v="1"/>
    <n v="0"/>
    <n v="0"/>
    <m/>
    <m/>
    <n v="0"/>
    <n v="0"/>
    <n v="30"/>
    <n v="36"/>
    <n v="0"/>
    <n v="0"/>
    <n v="2.9"/>
    <n v="3.2"/>
    <n v="87"/>
    <n v="112"/>
    <m/>
    <n v="6"/>
    <n v="0"/>
    <n v="6"/>
    <m/>
    <m/>
    <n v="0"/>
    <n v="0"/>
    <n v="2.9"/>
    <n v="3.2777777777777777"/>
    <n v="87"/>
    <n v="118"/>
    <m/>
    <m/>
    <n v="0"/>
    <n v="0"/>
    <m/>
    <m/>
    <n v="0"/>
    <n v="0"/>
    <m/>
    <m/>
    <n v="0"/>
    <n v="0"/>
    <n v="0"/>
    <n v="0"/>
    <n v="0"/>
    <n v="0"/>
    <n v="114"/>
    <n v="103"/>
    <n v="0"/>
    <n v="0"/>
    <n v="19"/>
    <n v="9"/>
    <n v="0"/>
    <n v="0"/>
    <m/>
    <m/>
    <n v="0"/>
    <n v="0"/>
    <n v="133"/>
    <n v="112"/>
    <n v="0"/>
    <n v="0"/>
    <n v="3.8"/>
    <n v="3.7"/>
    <n v="433.2"/>
    <n v="381.1"/>
    <n v="5.2"/>
    <n v="4.8"/>
    <n v="98.8"/>
    <n v="43.199999999999996"/>
    <m/>
    <m/>
    <n v="0"/>
    <n v="0"/>
    <n v="4"/>
    <n v="3.7883928571428571"/>
    <n v="532"/>
    <n v="424.3"/>
    <m/>
    <m/>
    <n v="0"/>
    <n v="0"/>
    <m/>
    <m/>
    <n v="0"/>
    <n v="0"/>
    <m/>
    <m/>
    <n v="0"/>
    <n v="0"/>
    <n v="0"/>
    <n v="0"/>
    <n v="0"/>
    <n v="0"/>
    <n v="163"/>
    <n v="148"/>
    <n v="0"/>
    <n v="0"/>
    <n v="3.7975460122699385"/>
    <n v="3.6641891891891887"/>
    <n v="619"/>
    <n v="542.29999999999995"/>
    <n v="0"/>
    <n v="0"/>
    <n v="0"/>
    <n v="0"/>
    <n v="141"/>
    <n v="135"/>
    <n v="0"/>
    <n v="0"/>
    <n v="19"/>
    <n v="28"/>
    <n v="0"/>
    <n v="0"/>
    <m/>
    <m/>
    <n v="0"/>
    <n v="0"/>
    <n v="160"/>
    <n v="163"/>
    <n v="0"/>
    <n v="0"/>
    <n v="4.2"/>
    <n v="3.7"/>
    <n v="592.20000000000005"/>
    <n v="499.5"/>
    <n v="3.8"/>
    <n v="2.8"/>
    <n v="72.2"/>
    <n v="78.399999999999991"/>
    <m/>
    <m/>
    <n v="0"/>
    <n v="0"/>
    <n v="4.1525000000000007"/>
    <n v="3.5453987730061347"/>
    <n v="664.40000000000009"/>
    <n v="577.9"/>
    <m/>
    <m/>
    <n v="0"/>
    <n v="0"/>
    <m/>
    <m/>
    <n v="0"/>
    <n v="0"/>
    <m/>
    <m/>
    <n v="0"/>
    <n v="0"/>
    <n v="0"/>
    <n v="0"/>
    <n v="0"/>
    <n v="0"/>
    <n v="21"/>
    <n v="18"/>
    <n v="0"/>
    <n v="0"/>
    <n v="6.6"/>
    <n v="9"/>
    <n v="138.6"/>
    <n v="162"/>
    <m/>
    <m/>
    <n v="0"/>
    <n v="0"/>
    <n v="285"/>
    <n v="273"/>
    <n v="0"/>
    <n v="0"/>
    <n v="1112.4000000000001"/>
    <n v="992.6"/>
    <s v=""/>
    <s v=""/>
    <n v="38"/>
    <n v="38"/>
    <n v="0"/>
    <n v="0"/>
    <n v="171"/>
    <n v="127.6"/>
    <n v="0"/>
    <n v="0"/>
    <n v="323"/>
    <n v="311"/>
    <n v="0"/>
    <n v="0"/>
    <n v="1283.4000000000001"/>
    <n v="1120.2"/>
    <s v=""/>
    <s v=""/>
    <n v="0"/>
    <n v="0"/>
    <n v="0"/>
    <n v="0"/>
    <s v=""/>
    <s v=""/>
    <s v=""/>
    <s v=""/>
    <n v="1422"/>
    <n v="1282.1999999999998"/>
    <s v=""/>
    <s v=""/>
  </r>
  <r>
    <x v="15"/>
    <s v="Blue Ridge Community &amp; Technical College"/>
    <s v="Met the criteria for Two-Year 2 in  2017-18. "/>
    <n v="446774"/>
    <x v="9"/>
    <n v="535"/>
    <n v="566"/>
    <n v="47"/>
    <n v="68"/>
    <n v="488"/>
    <n v="498"/>
    <n v="60"/>
    <n v="60"/>
    <n v="488"/>
    <n v="498"/>
    <n v="0"/>
    <n v="0"/>
    <n v="22"/>
    <n v="28"/>
    <n v="0"/>
    <n v="0"/>
    <n v="3"/>
    <n v="3"/>
    <n v="0"/>
    <n v="0"/>
    <m/>
    <m/>
    <n v="0"/>
    <n v="0"/>
    <n v="25"/>
    <n v="31"/>
    <n v="0"/>
    <n v="0"/>
    <n v="3.2"/>
    <n v="3.2"/>
    <n v="70.400000000000006"/>
    <n v="89.600000000000009"/>
    <n v="4.2"/>
    <n v="3.7"/>
    <n v="12.600000000000001"/>
    <n v="11.100000000000001"/>
    <m/>
    <m/>
    <n v="0"/>
    <n v="0"/>
    <n v="3.32"/>
    <n v="3.2483870967741941"/>
    <n v="83"/>
    <n v="100.70000000000002"/>
    <m/>
    <m/>
    <n v="0"/>
    <n v="0"/>
    <m/>
    <m/>
    <n v="0"/>
    <n v="0"/>
    <m/>
    <m/>
    <n v="0"/>
    <n v="0"/>
    <n v="0"/>
    <n v="0"/>
    <n v="0"/>
    <n v="0"/>
    <n v="136"/>
    <n v="154"/>
    <n v="0"/>
    <n v="0"/>
    <n v="66"/>
    <n v="67"/>
    <n v="0"/>
    <n v="0"/>
    <m/>
    <m/>
    <n v="0"/>
    <n v="0"/>
    <n v="202"/>
    <n v="221"/>
    <n v="0"/>
    <n v="0"/>
    <n v="3.8"/>
    <n v="3.7"/>
    <n v="516.79999999999995"/>
    <n v="569.80000000000007"/>
    <n v="4.8"/>
    <n v="4.5999999999999996"/>
    <n v="316.8"/>
    <n v="308.2"/>
    <m/>
    <m/>
    <n v="0"/>
    <n v="0"/>
    <n v="4.126732673267326"/>
    <n v="3.9728506787330318"/>
    <n v="833.5999999999998"/>
    <n v="878"/>
    <m/>
    <m/>
    <n v="0"/>
    <n v="0"/>
    <m/>
    <m/>
    <n v="0"/>
    <n v="0"/>
    <m/>
    <m/>
    <n v="0"/>
    <n v="0"/>
    <n v="0"/>
    <n v="0"/>
    <n v="0"/>
    <n v="0"/>
    <n v="227"/>
    <n v="252"/>
    <n v="0"/>
    <n v="0"/>
    <n v="4.0378854625550655"/>
    <n v="3.8837301587301587"/>
    <n v="916.59999999999991"/>
    <n v="978.7"/>
    <n v="0"/>
    <n v="0"/>
    <n v="0"/>
    <n v="0"/>
    <n v="115"/>
    <n v="108"/>
    <n v="0"/>
    <n v="0"/>
    <n v="101"/>
    <n v="96"/>
    <n v="0"/>
    <n v="0"/>
    <m/>
    <m/>
    <n v="0"/>
    <n v="0"/>
    <n v="216"/>
    <n v="204"/>
    <n v="0"/>
    <n v="0"/>
    <n v="3"/>
    <n v="3"/>
    <n v="345"/>
    <n v="324"/>
    <n v="3.3"/>
    <n v="2.7"/>
    <n v="333.29999999999995"/>
    <n v="259.20000000000005"/>
    <m/>
    <m/>
    <n v="0"/>
    <n v="0"/>
    <n v="3.1402777777777775"/>
    <n v="2.8588235294117648"/>
    <n v="678.3"/>
    <n v="583.20000000000005"/>
    <m/>
    <m/>
    <n v="0"/>
    <n v="0"/>
    <m/>
    <m/>
    <n v="0"/>
    <n v="0"/>
    <m/>
    <m/>
    <n v="0"/>
    <n v="0"/>
    <n v="0"/>
    <n v="0"/>
    <n v="0"/>
    <n v="0"/>
    <n v="45"/>
    <n v="42"/>
    <n v="0"/>
    <n v="0"/>
    <n v="4.2"/>
    <n v="5.0999999999999996"/>
    <n v="189"/>
    <n v="214.2"/>
    <m/>
    <m/>
    <n v="0"/>
    <n v="0"/>
    <n v="273"/>
    <n v="290"/>
    <n v="0"/>
    <n v="0"/>
    <n v="932.19999999999993"/>
    <n v="983.40000000000009"/>
    <s v=""/>
    <s v=""/>
    <n v="170"/>
    <n v="166"/>
    <n v="0"/>
    <n v="0"/>
    <n v="662.7"/>
    <n v="578.5"/>
    <n v="0"/>
    <n v="0"/>
    <n v="443"/>
    <n v="456"/>
    <n v="0"/>
    <n v="0"/>
    <n v="1594.9"/>
    <n v="1561.9"/>
    <s v=""/>
    <s v=""/>
    <n v="0"/>
    <n v="0"/>
    <n v="0"/>
    <n v="0"/>
    <s v=""/>
    <s v=""/>
    <s v=""/>
    <s v=""/>
    <n v="1783.8999999999999"/>
    <n v="1776.1000000000001"/>
    <s v=""/>
    <s v=""/>
  </r>
  <r>
    <x v="15"/>
    <s v="BridgeValley Community &amp; Technical College"/>
    <s v="New"/>
    <n v="484932"/>
    <x v="9"/>
    <n v="371"/>
    <n v="379"/>
    <n v="18"/>
    <n v="14"/>
    <n v="353"/>
    <n v="365"/>
    <n v="60"/>
    <n v="60"/>
    <n v="353"/>
    <n v="365"/>
    <n v="0"/>
    <n v="0"/>
    <n v="13"/>
    <n v="20"/>
    <n v="0"/>
    <n v="0"/>
    <n v="2"/>
    <n v="3"/>
    <n v="0"/>
    <n v="0"/>
    <m/>
    <m/>
    <n v="0"/>
    <n v="0"/>
    <n v="15"/>
    <n v="23"/>
    <n v="0"/>
    <n v="0"/>
    <n v="2.4"/>
    <n v="2.5"/>
    <n v="31.2"/>
    <n v="50"/>
    <n v="6.8"/>
    <n v="5.8"/>
    <n v="13.6"/>
    <n v="17.399999999999999"/>
    <m/>
    <m/>
    <n v="0"/>
    <n v="0"/>
    <n v="2.9866666666666664"/>
    <n v="2.9304347826086961"/>
    <n v="44.8"/>
    <n v="67.400000000000006"/>
    <m/>
    <m/>
    <n v="0"/>
    <n v="0"/>
    <m/>
    <m/>
    <n v="0"/>
    <n v="0"/>
    <m/>
    <m/>
    <n v="0"/>
    <n v="0"/>
    <n v="0"/>
    <n v="0"/>
    <n v="0"/>
    <n v="0"/>
    <n v="79"/>
    <n v="110"/>
    <n v="0"/>
    <n v="0"/>
    <n v="20"/>
    <n v="17"/>
    <n v="0"/>
    <n v="0"/>
    <m/>
    <m/>
    <n v="0"/>
    <n v="0"/>
    <n v="99"/>
    <n v="127"/>
    <n v="0"/>
    <n v="0"/>
    <n v="3.5"/>
    <n v="3.6"/>
    <n v="276.5"/>
    <n v="396"/>
    <n v="5.2"/>
    <n v="4.0999999999999996"/>
    <n v="104"/>
    <n v="69.699999999999989"/>
    <m/>
    <m/>
    <n v="0"/>
    <n v="0"/>
    <n v="3.8434343434343434"/>
    <n v="3.6669291338582677"/>
    <n v="380.5"/>
    <n v="465.7"/>
    <m/>
    <m/>
    <n v="0"/>
    <n v="0"/>
    <m/>
    <m/>
    <n v="0"/>
    <n v="0"/>
    <m/>
    <m/>
    <n v="0"/>
    <n v="0"/>
    <n v="0"/>
    <n v="0"/>
    <n v="0"/>
    <n v="0"/>
    <n v="114"/>
    <n v="150"/>
    <n v="0"/>
    <n v="0"/>
    <n v="3.7307017543859651"/>
    <n v="3.5540000000000003"/>
    <n v="425.3"/>
    <n v="533.1"/>
    <n v="0"/>
    <n v="0"/>
    <n v="0"/>
    <n v="0"/>
    <n v="169"/>
    <n v="129"/>
    <n v="0"/>
    <n v="0"/>
    <n v="53"/>
    <n v="70"/>
    <n v="0"/>
    <n v="0"/>
    <m/>
    <m/>
    <n v="0"/>
    <n v="0"/>
    <n v="222"/>
    <n v="199"/>
    <n v="0"/>
    <n v="0"/>
    <n v="3.5"/>
    <n v="4"/>
    <n v="591.5"/>
    <n v="516"/>
    <n v="3.1"/>
    <n v="3.5"/>
    <n v="164.3"/>
    <n v="245"/>
    <m/>
    <m/>
    <n v="0"/>
    <n v="0"/>
    <n v="3.4045045045045041"/>
    <n v="3.8241206030150754"/>
    <n v="755.8"/>
    <n v="761"/>
    <m/>
    <m/>
    <n v="0"/>
    <n v="0"/>
    <m/>
    <m/>
    <n v="0"/>
    <n v="0"/>
    <m/>
    <m/>
    <n v="0"/>
    <n v="0"/>
    <n v="0"/>
    <n v="0"/>
    <n v="0"/>
    <n v="0"/>
    <n v="17"/>
    <n v="16"/>
    <n v="0"/>
    <n v="0"/>
    <n v="10.9"/>
    <n v="6.8"/>
    <n v="185.3"/>
    <n v="108.8"/>
    <m/>
    <m/>
    <n v="0"/>
    <n v="0"/>
    <n v="261"/>
    <n v="259"/>
    <n v="0"/>
    <n v="0"/>
    <n v="899.2"/>
    <n v="962"/>
    <s v=""/>
    <s v=""/>
    <n v="75"/>
    <n v="90"/>
    <n v="0"/>
    <n v="0"/>
    <n v="281.89999999999998"/>
    <n v="332.1"/>
    <n v="0"/>
    <n v="0"/>
    <n v="336"/>
    <n v="349"/>
    <n v="0"/>
    <n v="0"/>
    <n v="1181.0999999999999"/>
    <n v="1294.0999999999999"/>
    <s v=""/>
    <s v=""/>
    <n v="0"/>
    <n v="0"/>
    <n v="0"/>
    <n v="0"/>
    <s v=""/>
    <s v=""/>
    <s v=""/>
    <s v=""/>
    <n v="1366.3999999999999"/>
    <n v="1402.8999999999999"/>
    <s v=""/>
    <s v=""/>
  </r>
  <r>
    <x v="15"/>
    <s v="Eastern West Virginia Community &amp; Technical College"/>
    <m/>
    <n v="438708"/>
    <x v="9"/>
    <n v="84"/>
    <n v="91"/>
    <n v="5"/>
    <n v="10"/>
    <n v="79"/>
    <n v="81"/>
    <n v="60"/>
    <n v="60"/>
    <n v="79"/>
    <n v="81"/>
    <n v="0"/>
    <n v="0"/>
    <n v="11"/>
    <n v="2"/>
    <n v="0"/>
    <n v="0"/>
    <m/>
    <n v="1"/>
    <n v="0"/>
    <n v="0"/>
    <m/>
    <m/>
    <n v="0"/>
    <n v="0"/>
    <n v="11"/>
    <n v="3"/>
    <n v="0"/>
    <n v="0"/>
    <n v="3.9"/>
    <n v="3.3"/>
    <n v="42.9"/>
    <n v="6.6"/>
    <m/>
    <n v="2"/>
    <n v="0"/>
    <n v="2"/>
    <m/>
    <m/>
    <n v="0"/>
    <n v="0"/>
    <n v="3.9"/>
    <n v="2.8666666666666667"/>
    <n v="42.9"/>
    <n v="8.6"/>
    <m/>
    <m/>
    <n v="0"/>
    <n v="0"/>
    <m/>
    <m/>
    <n v="0"/>
    <n v="0"/>
    <m/>
    <m/>
    <n v="0"/>
    <n v="0"/>
    <n v="0"/>
    <n v="0"/>
    <n v="0"/>
    <n v="0"/>
    <n v="11"/>
    <n v="30"/>
    <n v="0"/>
    <n v="0"/>
    <n v="7"/>
    <n v="11"/>
    <n v="0"/>
    <n v="0"/>
    <m/>
    <m/>
    <n v="0"/>
    <n v="0"/>
    <n v="18"/>
    <n v="41"/>
    <n v="0"/>
    <n v="0"/>
    <n v="4.5999999999999996"/>
    <n v="4.9000000000000004"/>
    <n v="50.599999999999994"/>
    <n v="147"/>
    <n v="7.7"/>
    <n v="5.7"/>
    <n v="53.9"/>
    <n v="62.7"/>
    <m/>
    <m/>
    <n v="0"/>
    <n v="0"/>
    <n v="5.8055555555555554"/>
    <n v="5.1146341463414631"/>
    <n v="104.5"/>
    <n v="209.7"/>
    <m/>
    <m/>
    <n v="0"/>
    <n v="0"/>
    <m/>
    <m/>
    <n v="0"/>
    <n v="0"/>
    <m/>
    <m/>
    <n v="0"/>
    <n v="0"/>
    <n v="0"/>
    <n v="0"/>
    <n v="0"/>
    <n v="0"/>
    <n v="29"/>
    <n v="44"/>
    <n v="0"/>
    <n v="0"/>
    <n v="5.0827586206896553"/>
    <n v="4.961363636363636"/>
    <n v="147.4"/>
    <n v="218.29999999999998"/>
    <n v="0"/>
    <n v="0"/>
    <n v="0"/>
    <n v="0"/>
    <n v="30"/>
    <n v="17"/>
    <n v="0"/>
    <n v="0"/>
    <n v="11"/>
    <n v="10"/>
    <n v="0"/>
    <n v="0"/>
    <m/>
    <m/>
    <n v="0"/>
    <n v="0"/>
    <n v="41"/>
    <n v="27"/>
    <n v="0"/>
    <n v="0"/>
    <n v="3.3"/>
    <n v="3"/>
    <n v="99"/>
    <n v="51"/>
    <n v="6.3"/>
    <n v="5.6"/>
    <n v="69.3"/>
    <n v="56"/>
    <m/>
    <m/>
    <n v="0"/>
    <n v="0"/>
    <n v="4.1048780487804883"/>
    <n v="3.9629629629629628"/>
    <n v="168.3"/>
    <n v="107"/>
    <m/>
    <m/>
    <n v="0"/>
    <n v="0"/>
    <m/>
    <m/>
    <n v="0"/>
    <n v="0"/>
    <m/>
    <m/>
    <n v="0"/>
    <n v="0"/>
    <n v="0"/>
    <n v="0"/>
    <n v="0"/>
    <n v="0"/>
    <n v="9"/>
    <n v="10"/>
    <n v="0"/>
    <n v="0"/>
    <n v="3.8"/>
    <n v="4.3"/>
    <n v="34.199999999999996"/>
    <n v="43"/>
    <m/>
    <m/>
    <n v="0"/>
    <n v="0"/>
    <n v="52"/>
    <n v="49"/>
    <n v="0"/>
    <n v="0"/>
    <n v="192.5"/>
    <n v="204.6"/>
    <s v=""/>
    <s v=""/>
    <n v="18"/>
    <n v="22"/>
    <n v="0"/>
    <n v="0"/>
    <n v="123.19999999999999"/>
    <n v="120.7"/>
    <n v="0"/>
    <n v="0"/>
    <n v="70"/>
    <n v="71"/>
    <n v="0"/>
    <n v="0"/>
    <n v="315.7"/>
    <n v="325.3"/>
    <s v=""/>
    <s v=""/>
    <n v="0"/>
    <n v="0"/>
    <n v="0"/>
    <n v="0"/>
    <s v=""/>
    <s v=""/>
    <s v=""/>
    <s v=""/>
    <n v="349.90000000000003"/>
    <n v="368.29999999999995"/>
    <s v=""/>
    <s v=""/>
  </r>
  <r>
    <x v="15"/>
    <s v="Mountwest Community &amp; Technical College"/>
    <m/>
    <n v="444954"/>
    <x v="9"/>
    <n v="387"/>
    <n v="387"/>
    <n v="4"/>
    <n v="13"/>
    <n v="383"/>
    <n v="374"/>
    <n v="60"/>
    <n v="60"/>
    <n v="383"/>
    <n v="374"/>
    <n v="0"/>
    <n v="0"/>
    <n v="14"/>
    <n v="13"/>
    <n v="0"/>
    <n v="0"/>
    <n v="1"/>
    <m/>
    <n v="0"/>
    <n v="0"/>
    <m/>
    <m/>
    <n v="0"/>
    <n v="0"/>
    <n v="15"/>
    <n v="13"/>
    <n v="0"/>
    <n v="0"/>
    <n v="3.8"/>
    <n v="3.3"/>
    <n v="53.199999999999996"/>
    <n v="42.9"/>
    <n v="4"/>
    <m/>
    <n v="4"/>
    <n v="0"/>
    <m/>
    <m/>
    <n v="0"/>
    <n v="0"/>
    <n v="3.813333333333333"/>
    <n v="3.3"/>
    <n v="57.199999999999996"/>
    <n v="42.9"/>
    <m/>
    <m/>
    <n v="0"/>
    <n v="0"/>
    <m/>
    <m/>
    <n v="0"/>
    <n v="0"/>
    <m/>
    <m/>
    <n v="0"/>
    <n v="0"/>
    <n v="0"/>
    <n v="0"/>
    <n v="0"/>
    <n v="0"/>
    <n v="117"/>
    <n v="124"/>
    <n v="0"/>
    <n v="0"/>
    <n v="35"/>
    <n v="35"/>
    <n v="0"/>
    <n v="0"/>
    <m/>
    <m/>
    <n v="0"/>
    <n v="0"/>
    <n v="152"/>
    <n v="159"/>
    <n v="0"/>
    <n v="0"/>
    <n v="3.7"/>
    <n v="3.6"/>
    <n v="432.90000000000003"/>
    <n v="446.40000000000003"/>
    <n v="4.2"/>
    <n v="4.3"/>
    <n v="147"/>
    <n v="150.5"/>
    <m/>
    <m/>
    <n v="0"/>
    <n v="0"/>
    <n v="3.8151315789473692"/>
    <n v="3.7540880503144658"/>
    <n v="579.90000000000009"/>
    <n v="596.90000000000009"/>
    <m/>
    <m/>
    <n v="0"/>
    <n v="0"/>
    <m/>
    <m/>
    <n v="0"/>
    <n v="0"/>
    <m/>
    <m/>
    <n v="0"/>
    <n v="0"/>
    <n v="0"/>
    <n v="0"/>
    <n v="0"/>
    <n v="0"/>
    <n v="167"/>
    <n v="172"/>
    <n v="0"/>
    <n v="0"/>
    <n v="3.8149700598802405"/>
    <n v="3.7197674418604656"/>
    <n v="637.10000000000014"/>
    <n v="639.80000000000007"/>
    <n v="0"/>
    <n v="0"/>
    <n v="0"/>
    <n v="0"/>
    <n v="114"/>
    <n v="112"/>
    <n v="0"/>
    <n v="0"/>
    <n v="75"/>
    <n v="72"/>
    <n v="0"/>
    <n v="0"/>
    <m/>
    <m/>
    <n v="0"/>
    <n v="0"/>
    <n v="189"/>
    <n v="184"/>
    <n v="0"/>
    <n v="0"/>
    <n v="4.4000000000000004"/>
    <n v="4.0999999999999996"/>
    <n v="501.6"/>
    <n v="459.19999999999993"/>
    <n v="3.2"/>
    <n v="3.2"/>
    <n v="240"/>
    <n v="230.4"/>
    <m/>
    <m/>
    <n v="0"/>
    <n v="0"/>
    <n v="3.9238095238095241"/>
    <n v="3.7478260869565214"/>
    <n v="741.6"/>
    <n v="689.59999999999991"/>
    <m/>
    <m/>
    <n v="0"/>
    <n v="0"/>
    <m/>
    <m/>
    <n v="0"/>
    <n v="0"/>
    <m/>
    <m/>
    <n v="0"/>
    <n v="0"/>
    <n v="0"/>
    <n v="0"/>
    <n v="0"/>
    <n v="0"/>
    <n v="27"/>
    <n v="18"/>
    <n v="0"/>
    <n v="0"/>
    <n v="7.3"/>
    <n v="10.3"/>
    <n v="197.1"/>
    <n v="185.4"/>
    <m/>
    <m/>
    <n v="0"/>
    <n v="0"/>
    <n v="245"/>
    <n v="249"/>
    <n v="0"/>
    <n v="0"/>
    <n v="987.7"/>
    <n v="948.5"/>
    <s v=""/>
    <s v=""/>
    <n v="111"/>
    <n v="107"/>
    <n v="0"/>
    <n v="0"/>
    <n v="391"/>
    <n v="380.9"/>
    <n v="0"/>
    <n v="0"/>
    <n v="356"/>
    <n v="356"/>
    <n v="0"/>
    <n v="0"/>
    <n v="1378.7"/>
    <n v="1329.4"/>
    <s v=""/>
    <s v=""/>
    <n v="0"/>
    <n v="0"/>
    <n v="0"/>
    <n v="0"/>
    <s v=""/>
    <s v=""/>
    <s v=""/>
    <s v=""/>
    <n v="1575.8000000000002"/>
    <n v="1514.8000000000002"/>
    <s v=""/>
    <s v=""/>
  </r>
  <r>
    <x v="15"/>
    <s v="Southern West Virginia Community &amp; Technical College "/>
    <m/>
    <n v="237817"/>
    <x v="9"/>
    <n v="270"/>
    <n v="283"/>
    <n v="22"/>
    <n v="27"/>
    <n v="248"/>
    <n v="256"/>
    <n v="60"/>
    <n v="60"/>
    <n v="248"/>
    <n v="256"/>
    <n v="0"/>
    <n v="0"/>
    <n v="28"/>
    <n v="22"/>
    <n v="0"/>
    <n v="0"/>
    <n v="3"/>
    <n v="1"/>
    <n v="0"/>
    <n v="0"/>
    <m/>
    <m/>
    <n v="0"/>
    <n v="0"/>
    <n v="31"/>
    <n v="23"/>
    <n v="0"/>
    <n v="0"/>
    <n v="5.7"/>
    <n v="4"/>
    <n v="159.6"/>
    <n v="88"/>
    <n v="5"/>
    <n v="3.5"/>
    <n v="15"/>
    <n v="3.5"/>
    <m/>
    <m/>
    <n v="0"/>
    <n v="0"/>
    <n v="5.6322580645161286"/>
    <n v="3.9782608695652173"/>
    <n v="174.6"/>
    <n v="91.5"/>
    <m/>
    <m/>
    <n v="0"/>
    <n v="0"/>
    <m/>
    <m/>
    <n v="0"/>
    <n v="0"/>
    <m/>
    <m/>
    <n v="0"/>
    <n v="0"/>
    <n v="0"/>
    <n v="0"/>
    <n v="0"/>
    <n v="0"/>
    <n v="118"/>
    <n v="134"/>
    <n v="0"/>
    <n v="0"/>
    <n v="23"/>
    <n v="21"/>
    <n v="0"/>
    <n v="0"/>
    <m/>
    <m/>
    <n v="0"/>
    <n v="0"/>
    <n v="141"/>
    <n v="155"/>
    <n v="0"/>
    <n v="0"/>
    <n v="5.9"/>
    <n v="6.3"/>
    <n v="696.2"/>
    <n v="844.19999999999993"/>
    <n v="7.2"/>
    <n v="9.1"/>
    <n v="165.6"/>
    <n v="191.1"/>
    <m/>
    <m/>
    <n v="0"/>
    <n v="0"/>
    <n v="6.1120567375886532"/>
    <n v="6.6793548387096768"/>
    <n v="861.80000000000007"/>
    <n v="1035.3"/>
    <m/>
    <m/>
    <n v="0"/>
    <n v="0"/>
    <m/>
    <m/>
    <n v="0"/>
    <n v="0"/>
    <m/>
    <m/>
    <n v="0"/>
    <n v="0"/>
    <n v="0"/>
    <n v="0"/>
    <n v="0"/>
    <n v="0"/>
    <n v="172"/>
    <n v="178"/>
    <n v="0"/>
    <n v="0"/>
    <n v="6.025581395348838"/>
    <n v="6.3303370786516853"/>
    <n v="1036.4000000000001"/>
    <n v="1126.8"/>
    <n v="0"/>
    <n v="0"/>
    <n v="0"/>
    <n v="0"/>
    <n v="22"/>
    <n v="24"/>
    <n v="0"/>
    <n v="0"/>
    <n v="7"/>
    <n v="4"/>
    <n v="0"/>
    <n v="0"/>
    <m/>
    <m/>
    <n v="0"/>
    <n v="0"/>
    <n v="29"/>
    <n v="28"/>
    <n v="0"/>
    <n v="0"/>
    <n v="5.4"/>
    <n v="5.2"/>
    <n v="118.80000000000001"/>
    <n v="124.80000000000001"/>
    <n v="5.3"/>
    <n v="5.0999999999999996"/>
    <n v="37.1"/>
    <n v="20.399999999999999"/>
    <m/>
    <m/>
    <n v="0"/>
    <n v="0"/>
    <n v="5.3758620689655174"/>
    <n v="5.1857142857142859"/>
    <n v="155.9"/>
    <n v="145.20000000000002"/>
    <m/>
    <m/>
    <n v="0"/>
    <n v="0"/>
    <m/>
    <m/>
    <n v="0"/>
    <n v="0"/>
    <m/>
    <m/>
    <n v="0"/>
    <n v="0"/>
    <n v="0"/>
    <n v="0"/>
    <n v="0"/>
    <n v="0"/>
    <n v="47"/>
    <n v="50"/>
    <n v="0"/>
    <n v="0"/>
    <n v="7.8"/>
    <n v="7.5"/>
    <n v="366.59999999999997"/>
    <n v="375"/>
    <m/>
    <m/>
    <n v="0"/>
    <n v="0"/>
    <n v="168"/>
    <n v="180"/>
    <n v="0"/>
    <n v="0"/>
    <n v="974.60000000000014"/>
    <n v="1057"/>
    <s v=""/>
    <s v=""/>
    <n v="33"/>
    <n v="26"/>
    <n v="0"/>
    <n v="0"/>
    <n v="217.7"/>
    <n v="215"/>
    <n v="0"/>
    <n v="0"/>
    <n v="201"/>
    <n v="206"/>
    <n v="0"/>
    <n v="0"/>
    <n v="1192.3000000000002"/>
    <n v="1272"/>
    <s v=""/>
    <s v=""/>
    <n v="0"/>
    <n v="0"/>
    <n v="0"/>
    <n v="0"/>
    <s v=""/>
    <s v=""/>
    <s v=""/>
    <s v=""/>
    <n v="1558.9"/>
    <n v="1647"/>
    <s v=""/>
    <s v=""/>
  </r>
  <r>
    <x v="15"/>
    <s v="West Virginia Northern Community College"/>
    <m/>
    <n v="238014"/>
    <x v="9"/>
    <n v="242"/>
    <n v="275"/>
    <n v="2"/>
    <n v="3"/>
    <n v="240"/>
    <n v="272"/>
    <n v="60"/>
    <n v="60"/>
    <n v="240"/>
    <n v="272"/>
    <n v="0"/>
    <n v="0"/>
    <n v="20"/>
    <n v="27"/>
    <n v="0"/>
    <n v="0"/>
    <n v="1"/>
    <n v="3"/>
    <n v="0"/>
    <n v="0"/>
    <m/>
    <m/>
    <n v="0"/>
    <n v="0"/>
    <n v="21"/>
    <n v="30"/>
    <n v="0"/>
    <n v="0"/>
    <n v="2.7"/>
    <n v="3.4"/>
    <n v="54"/>
    <n v="91.8"/>
    <n v="4"/>
    <n v="2.7"/>
    <n v="4"/>
    <n v="8.1000000000000014"/>
    <m/>
    <m/>
    <n v="0"/>
    <n v="0"/>
    <n v="2.7619047619047619"/>
    <n v="3.33"/>
    <n v="58"/>
    <n v="99.9"/>
    <m/>
    <m/>
    <n v="0"/>
    <n v="0"/>
    <m/>
    <m/>
    <n v="0"/>
    <n v="0"/>
    <m/>
    <m/>
    <n v="0"/>
    <n v="0"/>
    <n v="0"/>
    <n v="0"/>
    <n v="0"/>
    <n v="0"/>
    <n v="78"/>
    <n v="75"/>
    <n v="0"/>
    <n v="0"/>
    <n v="25"/>
    <n v="16"/>
    <n v="0"/>
    <n v="0"/>
    <m/>
    <m/>
    <n v="0"/>
    <n v="0"/>
    <n v="103"/>
    <n v="91"/>
    <n v="0"/>
    <n v="0"/>
    <n v="4.5999999999999996"/>
    <n v="5.2"/>
    <n v="358.79999999999995"/>
    <n v="390"/>
    <n v="5.8"/>
    <n v="5.2"/>
    <n v="145"/>
    <n v="83.2"/>
    <m/>
    <m/>
    <n v="0"/>
    <n v="0"/>
    <n v="4.8912621359223296"/>
    <n v="5.2"/>
    <n v="503.79999999999995"/>
    <n v="473.2"/>
    <m/>
    <m/>
    <n v="0"/>
    <n v="0"/>
    <m/>
    <m/>
    <n v="0"/>
    <n v="0"/>
    <m/>
    <m/>
    <n v="0"/>
    <n v="0"/>
    <n v="0"/>
    <n v="0"/>
    <n v="0"/>
    <n v="0"/>
    <n v="124"/>
    <n v="121"/>
    <n v="0"/>
    <n v="0"/>
    <n v="4.5306451612903222"/>
    <n v="4.7363636363636363"/>
    <n v="561.79999999999995"/>
    <n v="573.1"/>
    <n v="0"/>
    <n v="0"/>
    <n v="0"/>
    <n v="0"/>
    <n v="65"/>
    <n v="75"/>
    <n v="0"/>
    <n v="0"/>
    <n v="33"/>
    <n v="54"/>
    <n v="0"/>
    <n v="0"/>
    <m/>
    <m/>
    <n v="0"/>
    <n v="0"/>
    <n v="98"/>
    <n v="129"/>
    <n v="0"/>
    <n v="0"/>
    <n v="4.0999999999999996"/>
    <n v="4.7"/>
    <n v="266.5"/>
    <n v="352.5"/>
    <n v="4"/>
    <n v="4.7"/>
    <n v="132"/>
    <n v="253.8"/>
    <m/>
    <m/>
    <n v="0"/>
    <n v="0"/>
    <n v="4.0663265306122449"/>
    <n v="4.6999999999999993"/>
    <n v="398.5"/>
    <n v="606.29999999999995"/>
    <m/>
    <m/>
    <n v="0"/>
    <n v="0"/>
    <m/>
    <m/>
    <n v="0"/>
    <n v="0"/>
    <m/>
    <m/>
    <n v="0"/>
    <n v="0"/>
    <n v="0"/>
    <n v="0"/>
    <n v="0"/>
    <n v="0"/>
    <n v="18"/>
    <n v="22"/>
    <n v="0"/>
    <n v="0"/>
    <n v="7.5"/>
    <n v="7.1"/>
    <n v="135"/>
    <n v="156.19999999999999"/>
    <m/>
    <m/>
    <n v="0"/>
    <n v="0"/>
    <n v="163"/>
    <n v="177"/>
    <n v="0"/>
    <n v="0"/>
    <n v="679.3"/>
    <n v="834.3"/>
    <s v=""/>
    <s v=""/>
    <n v="59"/>
    <n v="73"/>
    <n v="0"/>
    <n v="0"/>
    <n v="281"/>
    <n v="345.1"/>
    <n v="0"/>
    <n v="0"/>
    <n v="222"/>
    <n v="250"/>
    <n v="0"/>
    <n v="0"/>
    <n v="960.3"/>
    <n v="1179.4000000000001"/>
    <s v=""/>
    <s v=""/>
    <n v="0"/>
    <n v="0"/>
    <n v="0"/>
    <n v="0"/>
    <s v=""/>
    <s v=""/>
    <s v=""/>
    <s v=""/>
    <n v="1095.3"/>
    <n v="1335.6000000000001"/>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374A440-B290-4C98-8D9E-E788689B1FF4}" name="PivotTable1" cacheId="46" dataOnRows="1" applyNumberFormats="0" applyBorderFormats="0" applyFontFormats="0" applyPatternFormats="0" applyAlignmentFormats="0" applyWidthHeightFormats="1" dataCaption="Data" updatedVersion="6" minRefreshableVersion="3" asteriskTotals="1" showMemberPropertyTips="0" useAutoFormatting="1" colGrandTotals="0" itemPrintTitles="1" createdVersion="3" indent="0" compact="0" compactData="0" gridDropZones="1">
  <location ref="A3:P37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7">
        <item x="1"/>
        <item x="2"/>
        <item x="3"/>
        <item x="4"/>
        <item x="5"/>
        <item x="6"/>
        <item x="10"/>
        <item x="7"/>
        <item x="8"/>
        <item x="9"/>
        <item m="1" x="15"/>
        <item m="1" x="11"/>
        <item m="1" x="12"/>
        <item m="1" x="13"/>
        <item m="1" x="14"/>
        <item x="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numFmtId="3" outline="0" showAll="0" defaultSubtotal="0"/>
    <pivotField compact="0" outline="0" showAll="0" defaultSubtotal="0"/>
    <pivotField compact="0" outline="0" showAll="0" defaultSubtotal="0"/>
    <pivotField compact="0" numFmtId="165" outline="0" subtotalTop="0" showAll="0" includeNewItemsInFilter="1" defaultSubtotal="0"/>
    <pivotField compact="0" numFmtId="3"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dataField="1" compact="0" outline="0" subtotalTop="0" showAll="0" includeNewItemsInFilter="1"/>
    <pivotField dataField="1" compact="0" outline="0" showAll="0" defaultSubtotal="0"/>
    <pivotField compact="0"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axis="axisCol" compact="0" outline="0" subtotalTop="0" showAll="0" includeNewItemsInFilter="1" rankBy="0">
      <items count="7">
        <item n="Four-Year" x="1"/>
        <item n="Two-Year" x="2"/>
        <item n="Technical" h="1" x="3"/>
        <item h="1" sd="0" x="0"/>
        <item h="1" x="4"/>
        <item x="5"/>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37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22">
    <dataField name=" Undup-num-awards" fld="9" baseField="0" baseItem="0" numFmtId="164"/>
    <dataField name=" New-Undup-num-awards" fld="10" baseField="0" baseItem="0" numFmtId="164"/>
    <dataField name=" HS1stT-FT-subtot" fld="17" baseField="0" baseItem="0" numFmtId="164"/>
    <dataField name=" New-HS1stT-FT-subtot" fld="18" baseField="0" baseItem="0" numFmtId="164"/>
    <dataField name=" HS1stT-PT-subtot" fld="21" baseField="0" baseItem="0" numFmtId="164"/>
    <dataField name=" New-HS1stT-PT-subtot" fld="22" baseField="0" baseItem="0" numFmtId="164"/>
    <dataField name=" HS1stT-UNK-subtot" fld="25" baseField="0" baseItem="0" numFmtId="164"/>
    <dataField name=" New-HS1stT-UNK-subtot" fld="26" baseField="0" baseItem="0" numFmtId="164"/>
    <dataField name=" 1stT-FT-subtot" fld="65" baseField="0" baseItem="0" numFmtId="164"/>
    <dataField name=" New-1stT-FT-subtot" fld="66" baseField="0" baseItem="0" numFmtId="164"/>
    <dataField name=" 1stT-PT-subtot" fld="69" baseField="0" baseItem="0" numFmtId="164"/>
    <dataField name=" New-1stT-PT-subtot" fld="70" baseField="0" baseItem="0" numFmtId="164"/>
    <dataField name=" 1stT-UNK-subtot" fld="73" baseField="0" baseItem="0" numFmtId="164"/>
    <dataField name=" New-1stT-UNK-subtot" fld="74" baseField="0" baseItem="0" numFmtId="164"/>
    <dataField name=" TRF-FT-subtot" fld="125" baseField="0" baseItem="0" numFmtId="164"/>
    <dataField name=" New-TRF-FT-subtot" fld="126" baseField="0" baseItem="0" numFmtId="164"/>
    <dataField name=" TRF-PT-subtot" fld="129" baseField="0" baseItem="0" numFmtId="164"/>
    <dataField name=" New-TRF-PT-subtot" fld="130" baseField="0" baseItem="0" numFmtId="164"/>
    <dataField name=" TRF-UNK-subtot" fld="133" baseField="0" baseItem="0" numFmtId="164"/>
    <dataField name=" New-TRF-UNK-subtot" fld="134" baseField="0" baseItem="0" numFmtId="164"/>
    <dataField name=" UNK-subtot" fld="173" baseField="0" baseItem="0" numFmtId="164"/>
    <dataField name=" New-UNK-subtot" fld="174" baseField="0" baseItem="0" numFmtId="164"/>
  </dataFields>
  <formats count="627">
    <format dxfId="3009">
      <pivotArea type="all" dataOnly="0" outline="0" fieldPosition="0"/>
    </format>
    <format dxfId="3008">
      <pivotArea type="all" dataOnly="0" outline="0" fieldPosition="0"/>
    </format>
    <format dxfId="3007">
      <pivotArea outline="0" fieldPosition="0"/>
    </format>
    <format dxfId="3006">
      <pivotArea field="0" dataOnly="0" labelOnly="1" grandRow="1" outline="0" offset="IV256" axis="axisRow" fieldPosition="0">
        <references count="1">
          <reference field="4294967294" count="1" selected="0">
            <x v="0"/>
          </reference>
        </references>
      </pivotArea>
    </format>
    <format dxfId="3005">
      <pivotArea field="0" dataOnly="0" labelOnly="1" grandRow="1" outline="0" offset="IV256" axis="axisRow" fieldPosition="0">
        <references count="1">
          <reference field="4294967294" count="1" selected="0">
            <x v="8"/>
          </reference>
        </references>
      </pivotArea>
    </format>
    <format dxfId="3004">
      <pivotArea field="0" dataOnly="0" labelOnly="1" grandRow="1" outline="0" offset="IV256" axis="axisRow" fieldPosition="0">
        <references count="1">
          <reference field="4294967294" count="1" selected="0">
            <x v="12"/>
          </reference>
        </references>
      </pivotArea>
    </format>
    <format dxfId="3003">
      <pivotArea field="0" dataOnly="0" labelOnly="1" grandRow="1" outline="0" offset="IV256" axis="axisRow" fieldPosition="0">
        <references count="1">
          <reference field="4294967294" count="1" selected="0">
            <x v="10"/>
          </reference>
        </references>
      </pivotArea>
    </format>
    <format dxfId="3002">
      <pivotArea field="0" dataOnly="0" labelOnly="1" grandRow="1" outline="0" offset="IV256" axis="axisRow" fieldPosition="0">
        <references count="1">
          <reference field="4294967294" count="1" selected="0">
            <x v="14"/>
          </reference>
        </references>
      </pivotArea>
    </format>
    <format dxfId="3001">
      <pivotArea field="0" dataOnly="0" labelOnly="1" grandRow="1" outline="0" offset="IV256" axis="axisRow" fieldPosition="0">
        <references count="1">
          <reference field="4294967294" count="1" selected="0">
            <x v="16"/>
          </reference>
        </references>
      </pivotArea>
    </format>
    <format dxfId="3000">
      <pivotArea field="0" dataOnly="0" labelOnly="1" grandRow="1" outline="0" offset="IV256" axis="axisRow" fieldPosition="0">
        <references count="1">
          <reference field="4294967294" count="1" selected="0">
            <x v="18"/>
          </reference>
        </references>
      </pivotArea>
    </format>
    <format dxfId="2999">
      <pivotArea field="0" dataOnly="0" labelOnly="1" grandRow="1" outline="0" offset="IV256" axis="axisRow" fieldPosition="0">
        <references count="1">
          <reference field="4294967294" count="1" selected="0">
            <x v="20"/>
          </reference>
        </references>
      </pivotArea>
    </format>
    <format dxfId="2998">
      <pivotArea outline="0" fieldPosition="0">
        <references count="2">
          <reference field="4294967294" count="1" selected="0">
            <x v="0"/>
          </reference>
          <reference field="0" count="1" selected="0">
            <x v="6"/>
          </reference>
        </references>
      </pivotArea>
    </format>
    <format dxfId="2997">
      <pivotArea dataOnly="0" labelOnly="1" outline="0" offset="IV1" fieldPosition="0">
        <references count="1">
          <reference field="0" count="1">
            <x v="6"/>
          </reference>
        </references>
      </pivotArea>
    </format>
    <format dxfId="2996">
      <pivotArea dataOnly="0" labelOnly="1" outline="0" fieldPosition="0">
        <references count="2">
          <reference field="4294967294" count="1">
            <x v="0"/>
          </reference>
          <reference field="0" count="1" selected="0">
            <x v="6"/>
          </reference>
        </references>
      </pivotArea>
    </format>
    <format dxfId="2995">
      <pivotArea type="origin" dataOnly="0" labelOnly="1" outline="0" fieldPosition="0"/>
    </format>
    <format dxfId="2994">
      <pivotArea field="0" type="button" dataOnly="0" labelOnly="1" outline="0" axis="axisRow" fieldPosition="0"/>
    </format>
    <format dxfId="2993">
      <pivotArea dataOnly="0" labelOnly="1" outline="0" fieldPosition="0">
        <references count="1">
          <reference field="0" count="0"/>
        </references>
      </pivotArea>
    </format>
    <format dxfId="2992">
      <pivotArea field="0" dataOnly="0" labelOnly="1" grandRow="1" outline="0" offset="A256" axis="axisRow" fieldPosition="0">
        <references count="1">
          <reference field="4294967294" count="1" selected="0">
            <x v="0"/>
          </reference>
        </references>
      </pivotArea>
    </format>
    <format dxfId="2991">
      <pivotArea field="0" dataOnly="0" labelOnly="1" grandRow="1" outline="0" offset="A256" axis="axisRow" fieldPosition="0">
        <references count="1">
          <reference field="4294967294" count="1" selected="0">
            <x v="8"/>
          </reference>
        </references>
      </pivotArea>
    </format>
    <format dxfId="2990">
      <pivotArea field="0" dataOnly="0" labelOnly="1" grandRow="1" outline="0" offset="A256" axis="axisRow" fieldPosition="0">
        <references count="1">
          <reference field="4294967294" count="1" selected="0">
            <x v="10"/>
          </reference>
        </references>
      </pivotArea>
    </format>
    <format dxfId="2989">
      <pivotArea field="0" dataOnly="0" labelOnly="1" grandRow="1" outline="0" offset="A256" axis="axisRow" fieldPosition="0">
        <references count="1">
          <reference field="4294967294" count="1" selected="0">
            <x v="12"/>
          </reference>
        </references>
      </pivotArea>
    </format>
    <format dxfId="2988">
      <pivotArea field="0" dataOnly="0" labelOnly="1" grandRow="1" outline="0" offset="A256" axis="axisRow" fieldPosition="0">
        <references count="1">
          <reference field="4294967294" count="1" selected="0">
            <x v="14"/>
          </reference>
        </references>
      </pivotArea>
    </format>
    <format dxfId="2987">
      <pivotArea field="0" dataOnly="0" labelOnly="1" grandRow="1" outline="0" offset="A256" axis="axisRow" fieldPosition="0">
        <references count="1">
          <reference field="4294967294" count="1" selected="0">
            <x v="16"/>
          </reference>
        </references>
      </pivotArea>
    </format>
    <format dxfId="2986">
      <pivotArea field="0" dataOnly="0" labelOnly="1" grandRow="1" outline="0" offset="A256" axis="axisRow" fieldPosition="0">
        <references count="1">
          <reference field="4294967294" count="1" selected="0">
            <x v="18"/>
          </reference>
        </references>
      </pivotArea>
    </format>
    <format dxfId="2985">
      <pivotArea field="0" dataOnly="0" labelOnly="1" grandRow="1" outline="0" offset="A256" axis="axisRow" fieldPosition="0">
        <references count="1">
          <reference field="4294967294" count="1" selected="0">
            <x v="20"/>
          </reference>
        </references>
      </pivotArea>
    </format>
    <format dxfId="2984">
      <pivotArea type="origin" dataOnly="0" labelOnly="1" outline="0" offset="A1:B1" fieldPosition="0"/>
    </format>
    <format dxfId="2983">
      <pivotArea dataOnly="0" labelOnly="1" outline="0" fieldPosition="0">
        <references count="1">
          <reference field="0" count="1">
            <x v="6"/>
          </reference>
        </references>
      </pivotArea>
    </format>
    <format dxfId="2982">
      <pivotArea field="0" dataOnly="0" labelOnly="1" grandRow="1" outline="0" axis="axisRow" fieldPosition="0">
        <references count="1">
          <reference field="4294967294" count="1" selected="0">
            <x v="0"/>
          </reference>
        </references>
      </pivotArea>
    </format>
    <format dxfId="2981">
      <pivotArea field="0" dataOnly="0" labelOnly="1" grandRow="1" outline="0" axis="axisRow" fieldPosition="0">
        <references count="1">
          <reference field="4294967294" count="1" selected="0">
            <x v="2"/>
          </reference>
        </references>
      </pivotArea>
    </format>
    <format dxfId="2980">
      <pivotArea field="0" dataOnly="0" labelOnly="1" grandRow="1" outline="0" axis="axisRow" fieldPosition="0">
        <references count="1">
          <reference field="4294967294" count="1" selected="0">
            <x v="4"/>
          </reference>
        </references>
      </pivotArea>
    </format>
    <format dxfId="2979">
      <pivotArea field="0" dataOnly="0" labelOnly="1" grandRow="1" outline="0" axis="axisRow" fieldPosition="0">
        <references count="1">
          <reference field="4294967294" count="1" selected="0">
            <x v="6"/>
          </reference>
        </references>
      </pivotArea>
    </format>
    <format dxfId="2978">
      <pivotArea field="0" dataOnly="0" labelOnly="1" grandRow="1" outline="0" axis="axisRow" fieldPosition="0">
        <references count="1">
          <reference field="4294967294" count="1" selected="0">
            <x v="8"/>
          </reference>
        </references>
      </pivotArea>
    </format>
    <format dxfId="2977">
      <pivotArea field="0" dataOnly="0" labelOnly="1" grandRow="1" outline="0" axis="axisRow" fieldPosition="0">
        <references count="1">
          <reference field="4294967294" count="1" selected="0">
            <x v="10"/>
          </reference>
        </references>
      </pivotArea>
    </format>
    <format dxfId="2976">
      <pivotArea field="0" dataOnly="0" labelOnly="1" grandRow="1" outline="0" axis="axisRow" fieldPosition="0">
        <references count="1">
          <reference field="4294967294" count="1" selected="0">
            <x v="12"/>
          </reference>
        </references>
      </pivotArea>
    </format>
    <format dxfId="2975">
      <pivotArea field="0" dataOnly="0" labelOnly="1" grandRow="1" outline="0" axis="axisRow" fieldPosition="0">
        <references count="1">
          <reference field="4294967294" count="1" selected="0">
            <x v="14"/>
          </reference>
        </references>
      </pivotArea>
    </format>
    <format dxfId="2974">
      <pivotArea field="0" dataOnly="0" labelOnly="1" grandRow="1" outline="0" axis="axisRow" fieldPosition="0">
        <references count="1">
          <reference field="4294967294" count="1" selected="0">
            <x v="16"/>
          </reference>
        </references>
      </pivotArea>
    </format>
    <format dxfId="2973">
      <pivotArea field="0" dataOnly="0" labelOnly="1" grandRow="1" outline="0" axis="axisRow" fieldPosition="0">
        <references count="1">
          <reference field="4294967294" count="1" selected="0">
            <x v="18"/>
          </reference>
        </references>
      </pivotArea>
    </format>
    <format dxfId="2972">
      <pivotArea field="0" dataOnly="0" labelOnly="1" grandRow="1" outline="0" axis="axisRow" fieldPosition="0">
        <references count="1">
          <reference field="4294967294" count="1" selected="0">
            <x v="20"/>
          </reference>
        </references>
      </pivotArea>
    </format>
    <format dxfId="2971">
      <pivotArea field="0" dataOnly="0" labelOnly="1" grandRow="1" outline="0" axis="axisRow" fieldPosition="0">
        <references count="1">
          <reference field="4294967294" count="1" selected="0">
            <x v="0"/>
          </reference>
        </references>
      </pivotArea>
    </format>
    <format dxfId="2970">
      <pivotArea field="0" dataOnly="0" labelOnly="1" grandRow="1" outline="0" axis="axisRow" fieldPosition="0">
        <references count="1">
          <reference field="4294967294" count="1" selected="0">
            <x v="1"/>
          </reference>
        </references>
      </pivotArea>
    </format>
    <format dxfId="2969">
      <pivotArea field="0" dataOnly="0" labelOnly="1" grandRow="1" outline="0" axis="axisRow" fieldPosition="0">
        <references count="1">
          <reference field="4294967294" count="1" selected="0">
            <x v="2"/>
          </reference>
        </references>
      </pivotArea>
    </format>
    <format dxfId="2968">
      <pivotArea field="0" dataOnly="0" labelOnly="1" grandRow="1" outline="0" axis="axisRow" fieldPosition="0">
        <references count="1">
          <reference field="4294967294" count="1" selected="0">
            <x v="3"/>
          </reference>
        </references>
      </pivotArea>
    </format>
    <format dxfId="2967">
      <pivotArea field="0" dataOnly="0" labelOnly="1" grandRow="1" outline="0" axis="axisRow" fieldPosition="0">
        <references count="1">
          <reference field="4294967294" count="1" selected="0">
            <x v="4"/>
          </reference>
        </references>
      </pivotArea>
    </format>
    <format dxfId="2966">
      <pivotArea field="0" dataOnly="0" labelOnly="1" grandRow="1" outline="0" axis="axisRow" fieldPosition="0">
        <references count="1">
          <reference field="4294967294" count="1" selected="0">
            <x v="5"/>
          </reference>
        </references>
      </pivotArea>
    </format>
    <format dxfId="2965">
      <pivotArea field="0" dataOnly="0" labelOnly="1" grandRow="1" outline="0" axis="axisRow" fieldPosition="0">
        <references count="1">
          <reference field="4294967294" count="1" selected="0">
            <x v="6"/>
          </reference>
        </references>
      </pivotArea>
    </format>
    <format dxfId="2964">
      <pivotArea field="0" dataOnly="0" labelOnly="1" grandRow="1" outline="0" axis="axisRow" fieldPosition="0">
        <references count="1">
          <reference field="4294967294" count="1" selected="0">
            <x v="7"/>
          </reference>
        </references>
      </pivotArea>
    </format>
    <format dxfId="2963">
      <pivotArea field="0" dataOnly="0" labelOnly="1" grandRow="1" outline="0" axis="axisRow" fieldPosition="0">
        <references count="1">
          <reference field="4294967294" count="1" selected="0">
            <x v="8"/>
          </reference>
        </references>
      </pivotArea>
    </format>
    <format dxfId="2962">
      <pivotArea field="0" dataOnly="0" labelOnly="1" grandRow="1" outline="0" axis="axisRow" fieldPosition="0">
        <references count="1">
          <reference field="4294967294" count="1" selected="0">
            <x v="9"/>
          </reference>
        </references>
      </pivotArea>
    </format>
    <format dxfId="2961">
      <pivotArea field="0" dataOnly="0" labelOnly="1" grandRow="1" outline="0" axis="axisRow" fieldPosition="0">
        <references count="1">
          <reference field="4294967294" count="1" selected="0">
            <x v="10"/>
          </reference>
        </references>
      </pivotArea>
    </format>
    <format dxfId="2960">
      <pivotArea field="0" dataOnly="0" labelOnly="1" grandRow="1" outline="0" axis="axisRow" fieldPosition="0">
        <references count="1">
          <reference field="4294967294" count="1" selected="0">
            <x v="11"/>
          </reference>
        </references>
      </pivotArea>
    </format>
    <format dxfId="2959">
      <pivotArea field="0" dataOnly="0" labelOnly="1" grandRow="1" outline="0" axis="axisRow" fieldPosition="0">
        <references count="1">
          <reference field="4294967294" count="1" selected="0">
            <x v="12"/>
          </reference>
        </references>
      </pivotArea>
    </format>
    <format dxfId="2958">
      <pivotArea field="0" dataOnly="0" labelOnly="1" grandRow="1" outline="0" axis="axisRow" fieldPosition="0">
        <references count="1">
          <reference field="4294967294" count="1" selected="0">
            <x v="13"/>
          </reference>
        </references>
      </pivotArea>
    </format>
    <format dxfId="2957">
      <pivotArea field="0" dataOnly="0" labelOnly="1" grandRow="1" outline="0" axis="axisRow" fieldPosition="0">
        <references count="1">
          <reference field="4294967294" count="1" selected="0">
            <x v="14"/>
          </reference>
        </references>
      </pivotArea>
    </format>
    <format dxfId="2956">
      <pivotArea field="0" dataOnly="0" labelOnly="1" grandRow="1" outline="0" axis="axisRow" fieldPosition="0">
        <references count="1">
          <reference field="4294967294" count="1" selected="0">
            <x v="15"/>
          </reference>
        </references>
      </pivotArea>
    </format>
    <format dxfId="2955">
      <pivotArea field="0" dataOnly="0" labelOnly="1" grandRow="1" outline="0" axis="axisRow" fieldPosition="0">
        <references count="1">
          <reference field="4294967294" count="1" selected="0">
            <x v="16"/>
          </reference>
        </references>
      </pivotArea>
    </format>
    <format dxfId="2954">
      <pivotArea field="0" dataOnly="0" labelOnly="1" grandRow="1" outline="0" axis="axisRow" fieldPosition="0">
        <references count="1">
          <reference field="4294967294" count="1" selected="0">
            <x v="17"/>
          </reference>
        </references>
      </pivotArea>
    </format>
    <format dxfId="2953">
      <pivotArea field="0" dataOnly="0" labelOnly="1" grandRow="1" outline="0" axis="axisRow" fieldPosition="0">
        <references count="1">
          <reference field="4294967294" count="1" selected="0">
            <x v="18"/>
          </reference>
        </references>
      </pivotArea>
    </format>
    <format dxfId="2952">
      <pivotArea field="0" dataOnly="0" labelOnly="1" grandRow="1" outline="0" axis="axisRow" fieldPosition="0">
        <references count="1">
          <reference field="4294967294" count="1" selected="0">
            <x v="19"/>
          </reference>
        </references>
      </pivotArea>
    </format>
    <format dxfId="2951">
      <pivotArea field="0" dataOnly="0" labelOnly="1" grandRow="1" outline="0" axis="axisRow" fieldPosition="0">
        <references count="1">
          <reference field="4294967294" count="1" selected="0">
            <x v="20"/>
          </reference>
        </references>
      </pivotArea>
    </format>
    <format dxfId="2950">
      <pivotArea field="0" dataOnly="0" labelOnly="1" grandRow="1" outline="0" axis="axisRow" fieldPosition="0">
        <references count="1">
          <reference field="4294967294" count="1" selected="0">
            <x v="21"/>
          </reference>
        </references>
      </pivotArea>
    </format>
    <format dxfId="2949">
      <pivotArea type="origin" dataOnly="0" labelOnly="1" outline="0" fieldPosition="0"/>
    </format>
    <format dxfId="2948">
      <pivotArea field="0" type="button" dataOnly="0" labelOnly="1" outline="0" axis="axisRow" fieldPosition="0"/>
    </format>
    <format dxfId="2947">
      <pivotArea dataOnly="0" labelOnly="1" outline="0" fieldPosition="0">
        <references count="1">
          <reference field="0" count="0"/>
        </references>
      </pivotArea>
    </format>
    <format dxfId="2946">
      <pivotArea field="0" dataOnly="0" labelOnly="1" grandRow="1" outline="0" offset="A256" axis="axisRow" fieldPosition="0">
        <references count="1">
          <reference field="4294967294" count="1" selected="0">
            <x v="0"/>
          </reference>
        </references>
      </pivotArea>
    </format>
    <format dxfId="2945">
      <pivotArea field="0" dataOnly="0" labelOnly="1" grandRow="1" outline="0" offset="A256" axis="axisRow" fieldPosition="0">
        <references count="1">
          <reference field="4294967294" count="1" selected="0">
            <x v="1"/>
          </reference>
        </references>
      </pivotArea>
    </format>
    <format dxfId="2944">
      <pivotArea field="0" dataOnly="0" labelOnly="1" grandRow="1" outline="0" offset="A256" axis="axisRow" fieldPosition="0">
        <references count="1">
          <reference field="4294967294" count="1" selected="0">
            <x v="2"/>
          </reference>
        </references>
      </pivotArea>
    </format>
    <format dxfId="2943">
      <pivotArea field="0" dataOnly="0" labelOnly="1" grandRow="1" outline="0" offset="A256" axis="axisRow" fieldPosition="0">
        <references count="1">
          <reference field="4294967294" count="1" selected="0">
            <x v="3"/>
          </reference>
        </references>
      </pivotArea>
    </format>
    <format dxfId="2942">
      <pivotArea field="0" dataOnly="0" labelOnly="1" grandRow="1" outline="0" offset="A256" axis="axisRow" fieldPosition="0">
        <references count="1">
          <reference field="4294967294" count="1" selected="0">
            <x v="4"/>
          </reference>
        </references>
      </pivotArea>
    </format>
    <format dxfId="2941">
      <pivotArea field="0" dataOnly="0" labelOnly="1" grandRow="1" outline="0" offset="A256" axis="axisRow" fieldPosition="0">
        <references count="1">
          <reference field="4294967294" count="1" selected="0">
            <x v="5"/>
          </reference>
        </references>
      </pivotArea>
    </format>
    <format dxfId="2940">
      <pivotArea field="0" dataOnly="0" labelOnly="1" grandRow="1" outline="0" offset="A256" axis="axisRow" fieldPosition="0">
        <references count="1">
          <reference field="4294967294" count="1" selected="0">
            <x v="6"/>
          </reference>
        </references>
      </pivotArea>
    </format>
    <format dxfId="2939">
      <pivotArea field="0" dataOnly="0" labelOnly="1" grandRow="1" outline="0" offset="A256" axis="axisRow" fieldPosition="0">
        <references count="1">
          <reference field="4294967294" count="1" selected="0">
            <x v="7"/>
          </reference>
        </references>
      </pivotArea>
    </format>
    <format dxfId="2938">
      <pivotArea field="0" dataOnly="0" labelOnly="1" grandRow="1" outline="0" offset="A256" axis="axisRow" fieldPosition="0">
        <references count="1">
          <reference field="4294967294" count="1" selected="0">
            <x v="8"/>
          </reference>
        </references>
      </pivotArea>
    </format>
    <format dxfId="2937">
      <pivotArea field="0" dataOnly="0" labelOnly="1" grandRow="1" outline="0" offset="A256" axis="axisRow" fieldPosition="0">
        <references count="1">
          <reference field="4294967294" count="1" selected="0">
            <x v="9"/>
          </reference>
        </references>
      </pivotArea>
    </format>
    <format dxfId="2936">
      <pivotArea field="0" dataOnly="0" labelOnly="1" grandRow="1" outline="0" offset="A256" axis="axisRow" fieldPosition="0">
        <references count="1">
          <reference field="4294967294" count="1" selected="0">
            <x v="10"/>
          </reference>
        </references>
      </pivotArea>
    </format>
    <format dxfId="2935">
      <pivotArea field="0" dataOnly="0" labelOnly="1" grandRow="1" outline="0" offset="A256" axis="axisRow" fieldPosition="0">
        <references count="1">
          <reference field="4294967294" count="1" selected="0">
            <x v="11"/>
          </reference>
        </references>
      </pivotArea>
    </format>
    <format dxfId="2934">
      <pivotArea field="0" dataOnly="0" labelOnly="1" grandRow="1" outline="0" offset="A256" axis="axisRow" fieldPosition="0">
        <references count="1">
          <reference field="4294967294" count="1" selected="0">
            <x v="12"/>
          </reference>
        </references>
      </pivotArea>
    </format>
    <format dxfId="2933">
      <pivotArea field="0" dataOnly="0" labelOnly="1" grandRow="1" outline="0" offset="A256" axis="axisRow" fieldPosition="0">
        <references count="1">
          <reference field="4294967294" count="1" selected="0">
            <x v="13"/>
          </reference>
        </references>
      </pivotArea>
    </format>
    <format dxfId="2932">
      <pivotArea field="0" dataOnly="0" labelOnly="1" grandRow="1" outline="0" offset="A256" axis="axisRow" fieldPosition="0">
        <references count="1">
          <reference field="4294967294" count="1" selected="0">
            <x v="14"/>
          </reference>
        </references>
      </pivotArea>
    </format>
    <format dxfId="2931">
      <pivotArea field="0" dataOnly="0" labelOnly="1" grandRow="1" outline="0" offset="A256" axis="axisRow" fieldPosition="0">
        <references count="1">
          <reference field="4294967294" count="1" selected="0">
            <x v="15"/>
          </reference>
        </references>
      </pivotArea>
    </format>
    <format dxfId="2930">
      <pivotArea field="0" dataOnly="0" labelOnly="1" grandRow="1" outline="0" offset="A256" axis="axisRow" fieldPosition="0">
        <references count="1">
          <reference field="4294967294" count="1" selected="0">
            <x v="16"/>
          </reference>
        </references>
      </pivotArea>
    </format>
    <format dxfId="2929">
      <pivotArea field="0" dataOnly="0" labelOnly="1" grandRow="1" outline="0" offset="A256" axis="axisRow" fieldPosition="0">
        <references count="1">
          <reference field="4294967294" count="1" selected="0">
            <x v="17"/>
          </reference>
        </references>
      </pivotArea>
    </format>
    <format dxfId="2928">
      <pivotArea field="0" dataOnly="0" labelOnly="1" grandRow="1" outline="0" offset="A256" axis="axisRow" fieldPosition="0">
        <references count="1">
          <reference field="4294967294" count="1" selected="0">
            <x v="18"/>
          </reference>
        </references>
      </pivotArea>
    </format>
    <format dxfId="2927">
      <pivotArea field="0" dataOnly="0" labelOnly="1" grandRow="1" outline="0" offset="A256" axis="axisRow" fieldPosition="0">
        <references count="1">
          <reference field="4294967294" count="1" selected="0">
            <x v="19"/>
          </reference>
        </references>
      </pivotArea>
    </format>
    <format dxfId="2926">
      <pivotArea field="0" dataOnly="0" labelOnly="1" grandRow="1" outline="0" offset="A256" axis="axisRow" fieldPosition="0">
        <references count="1">
          <reference field="4294967294" count="1" selected="0">
            <x v="20"/>
          </reference>
        </references>
      </pivotArea>
    </format>
    <format dxfId="2925">
      <pivotArea field="0" dataOnly="0" labelOnly="1" grandRow="1" outline="0" offset="A256" axis="axisRow" fieldPosition="0">
        <references count="1">
          <reference field="4294967294" count="1" selected="0">
            <x v="21"/>
          </reference>
        </references>
      </pivotArea>
    </format>
    <format dxfId="2924">
      <pivotArea dataOnly="0" labelOnly="1" outline="0" fieldPosition="0">
        <references count="1">
          <reference field="221" count="1" defaultSubtotal="1">
            <x v="1"/>
          </reference>
        </references>
      </pivotArea>
    </format>
    <format dxfId="2923">
      <pivotArea dataOnly="0" labelOnly="1" outline="0" fieldPosition="0">
        <references count="1">
          <reference field="221" count="1" defaultSubtotal="1">
            <x v="0"/>
          </reference>
        </references>
      </pivotArea>
    </format>
    <format dxfId="2922">
      <pivotArea dataOnly="0" labelOnly="1" outline="0" fieldPosition="0">
        <references count="1">
          <reference field="221" count="1" defaultSubtotal="1">
            <x v="0"/>
          </reference>
        </references>
      </pivotArea>
    </format>
    <format dxfId="2921">
      <pivotArea dataOnly="0" labelOnly="1" outline="0" fieldPosition="0">
        <references count="1">
          <reference field="221" count="1" defaultSubtotal="1">
            <x v="1"/>
          </reference>
        </references>
      </pivotArea>
    </format>
    <format dxfId="2920">
      <pivotArea dataOnly="0" labelOnly="1" outline="0" offset="IV1" fieldPosition="0">
        <references count="1">
          <reference field="221" count="1" defaultSubtotal="1">
            <x v="1"/>
          </reference>
        </references>
      </pivotArea>
    </format>
    <format dxfId="2919">
      <pivotArea field="0" dataOnly="0" labelOnly="1" grandRow="1" outline="0" axis="axisRow" fieldPosition="0">
        <references count="1">
          <reference field="4294967294" count="1" selected="0">
            <x v="0"/>
          </reference>
        </references>
      </pivotArea>
    </format>
    <format dxfId="2918">
      <pivotArea field="0" dataOnly="0" labelOnly="1" grandRow="1" outline="0" axis="axisRow" fieldPosition="0">
        <references count="1">
          <reference field="4294967294" count="1" selected="0">
            <x v="1"/>
          </reference>
        </references>
      </pivotArea>
    </format>
    <format dxfId="2917">
      <pivotArea field="0" dataOnly="0" labelOnly="1" grandRow="1" outline="0" axis="axisRow" fieldPosition="0">
        <references count="1">
          <reference field="4294967294" count="1" selected="0">
            <x v="2"/>
          </reference>
        </references>
      </pivotArea>
    </format>
    <format dxfId="2916">
      <pivotArea field="0" dataOnly="0" labelOnly="1" grandRow="1" outline="0" axis="axisRow" fieldPosition="0">
        <references count="1">
          <reference field="4294967294" count="1" selected="0">
            <x v="3"/>
          </reference>
        </references>
      </pivotArea>
    </format>
    <format dxfId="2915">
      <pivotArea field="0" dataOnly="0" labelOnly="1" grandRow="1" outline="0" axis="axisRow" fieldPosition="0">
        <references count="1">
          <reference field="4294967294" count="1" selected="0">
            <x v="4"/>
          </reference>
        </references>
      </pivotArea>
    </format>
    <format dxfId="2914">
      <pivotArea field="0" dataOnly="0" labelOnly="1" grandRow="1" outline="0" axis="axisRow" fieldPosition="0">
        <references count="1">
          <reference field="4294967294" count="1" selected="0">
            <x v="5"/>
          </reference>
        </references>
      </pivotArea>
    </format>
    <format dxfId="2913">
      <pivotArea field="0" dataOnly="0" labelOnly="1" grandRow="1" outline="0" axis="axisRow" fieldPosition="0">
        <references count="1">
          <reference field="4294967294" count="1" selected="0">
            <x v="6"/>
          </reference>
        </references>
      </pivotArea>
    </format>
    <format dxfId="2912">
      <pivotArea field="0" dataOnly="0" labelOnly="1" grandRow="1" outline="0" axis="axisRow" fieldPosition="0">
        <references count="1">
          <reference field="4294967294" count="1" selected="0">
            <x v="7"/>
          </reference>
        </references>
      </pivotArea>
    </format>
    <format dxfId="2911">
      <pivotArea field="0" dataOnly="0" labelOnly="1" grandRow="1" outline="0" axis="axisRow" fieldPosition="0">
        <references count="1">
          <reference field="4294967294" count="1" selected="0">
            <x v="8"/>
          </reference>
        </references>
      </pivotArea>
    </format>
    <format dxfId="2910">
      <pivotArea field="0" dataOnly="0" labelOnly="1" grandRow="1" outline="0" axis="axisRow" fieldPosition="0">
        <references count="1">
          <reference field="4294967294" count="1" selected="0">
            <x v="9"/>
          </reference>
        </references>
      </pivotArea>
    </format>
    <format dxfId="2909">
      <pivotArea field="0" dataOnly="0" labelOnly="1" grandRow="1" outline="0" axis="axisRow" fieldPosition="0">
        <references count="1">
          <reference field="4294967294" count="1" selected="0">
            <x v="10"/>
          </reference>
        </references>
      </pivotArea>
    </format>
    <format dxfId="2908">
      <pivotArea field="0" dataOnly="0" labelOnly="1" grandRow="1" outline="0" axis="axisRow" fieldPosition="0">
        <references count="1">
          <reference field="4294967294" count="1" selected="0">
            <x v="11"/>
          </reference>
        </references>
      </pivotArea>
    </format>
    <format dxfId="2907">
      <pivotArea field="0" dataOnly="0" labelOnly="1" grandRow="1" outline="0" axis="axisRow" fieldPosition="0">
        <references count="1">
          <reference field="4294967294" count="1" selected="0">
            <x v="12"/>
          </reference>
        </references>
      </pivotArea>
    </format>
    <format dxfId="2906">
      <pivotArea field="0" dataOnly="0" labelOnly="1" grandRow="1" outline="0" axis="axisRow" fieldPosition="0">
        <references count="1">
          <reference field="4294967294" count="1" selected="0">
            <x v="13"/>
          </reference>
        </references>
      </pivotArea>
    </format>
    <format dxfId="2905">
      <pivotArea field="0" dataOnly="0" labelOnly="1" grandRow="1" outline="0" axis="axisRow" fieldPosition="0">
        <references count="1">
          <reference field="4294967294" count="1" selected="0">
            <x v="14"/>
          </reference>
        </references>
      </pivotArea>
    </format>
    <format dxfId="2904">
      <pivotArea field="0" dataOnly="0" labelOnly="1" grandRow="1" outline="0" axis="axisRow" fieldPosition="0">
        <references count="1">
          <reference field="4294967294" count="1" selected="0">
            <x v="15"/>
          </reference>
        </references>
      </pivotArea>
    </format>
    <format dxfId="2903">
      <pivotArea field="0" dataOnly="0" labelOnly="1" grandRow="1" outline="0" axis="axisRow" fieldPosition="0">
        <references count="1">
          <reference field="4294967294" count="1" selected="0">
            <x v="16"/>
          </reference>
        </references>
      </pivotArea>
    </format>
    <format dxfId="2902">
      <pivotArea field="0" dataOnly="0" labelOnly="1" grandRow="1" outline="0" axis="axisRow" fieldPosition="0">
        <references count="1">
          <reference field="4294967294" count="1" selected="0">
            <x v="17"/>
          </reference>
        </references>
      </pivotArea>
    </format>
    <format dxfId="2901">
      <pivotArea field="0" dataOnly="0" labelOnly="1" grandRow="1" outline="0" axis="axisRow" fieldPosition="0">
        <references count="1">
          <reference field="4294967294" count="1" selected="0">
            <x v="18"/>
          </reference>
        </references>
      </pivotArea>
    </format>
    <format dxfId="2900">
      <pivotArea field="0" dataOnly="0" labelOnly="1" grandRow="1" outline="0" axis="axisRow" fieldPosition="0">
        <references count="1">
          <reference field="4294967294" count="1" selected="0">
            <x v="19"/>
          </reference>
        </references>
      </pivotArea>
    </format>
    <format dxfId="2899">
      <pivotArea field="0" dataOnly="0" labelOnly="1" grandRow="1" outline="0" axis="axisRow" fieldPosition="0">
        <references count="1">
          <reference field="4294967294" count="1" selected="0">
            <x v="20"/>
          </reference>
        </references>
      </pivotArea>
    </format>
    <format dxfId="2898">
      <pivotArea field="0" dataOnly="0" labelOnly="1" grandRow="1" outline="0" axis="axisRow" fieldPosition="0">
        <references count="1">
          <reference field="4294967294" count="1" selected="0">
            <x v="21"/>
          </reference>
        </references>
      </pivotArea>
    </format>
    <format dxfId="2897">
      <pivotArea outline="0" collapsedLevelsAreSubtotals="1" fieldPosition="0">
        <references count="4">
          <reference field="4294967294" count="2" selected="0">
            <x v="12"/>
            <x v="13"/>
          </reference>
          <reference field="0" count="1" selected="0">
            <x v="3"/>
          </reference>
          <reference field="4" count="4" selected="0">
            <x v="0"/>
            <x v="1"/>
            <x v="2"/>
            <x v="3"/>
          </reference>
          <reference field="221" count="1" selected="0">
            <x v="0"/>
          </reference>
        </references>
      </pivotArea>
    </format>
    <format dxfId="2896">
      <pivotArea type="all" dataOnly="0" outline="0" fieldPosition="0"/>
    </format>
    <format dxfId="2895">
      <pivotArea outline="0" collapsedLevelsAreSubtotals="1" fieldPosition="0"/>
    </format>
    <format dxfId="2894">
      <pivotArea type="origin" dataOnly="0" labelOnly="1" outline="0" fieldPosition="0"/>
    </format>
    <format dxfId="2893">
      <pivotArea field="221" type="button" dataOnly="0" labelOnly="1" outline="0" axis="axisCol" fieldPosition="0"/>
    </format>
    <format dxfId="2892">
      <pivotArea field="4" type="button" dataOnly="0" labelOnly="1" outline="0" axis="axisCol" fieldPosition="1"/>
    </format>
    <format dxfId="2891">
      <pivotArea type="topRight" dataOnly="0" labelOnly="1" outline="0" fieldPosition="0"/>
    </format>
    <format dxfId="2890">
      <pivotArea field="0" type="button" dataOnly="0" labelOnly="1" outline="0" axis="axisRow" fieldPosition="0"/>
    </format>
    <format dxfId="2889">
      <pivotArea field="-2" type="button" dataOnly="0" labelOnly="1" outline="0" axis="axisRow" fieldPosition="1"/>
    </format>
    <format dxfId="2888">
      <pivotArea dataOnly="0" labelOnly="1" outline="0" fieldPosition="0">
        <references count="1">
          <reference field="0" count="0"/>
        </references>
      </pivotArea>
    </format>
    <format dxfId="2887">
      <pivotArea field="0" dataOnly="0" labelOnly="1" grandRow="1" outline="0" axis="axisRow" fieldPosition="0">
        <references count="1">
          <reference field="4294967294" count="1" selected="0">
            <x v="0"/>
          </reference>
        </references>
      </pivotArea>
    </format>
    <format dxfId="2886">
      <pivotArea field="0" dataOnly="0" labelOnly="1" grandRow="1" outline="0" axis="axisRow" fieldPosition="0">
        <references count="1">
          <reference field="4294967294" count="1" selected="0">
            <x v="1"/>
          </reference>
        </references>
      </pivotArea>
    </format>
    <format dxfId="2885">
      <pivotArea field="0" dataOnly="0" labelOnly="1" grandRow="1" outline="0" axis="axisRow" fieldPosition="0">
        <references count="1">
          <reference field="4294967294" count="1" selected="0">
            <x v="2"/>
          </reference>
        </references>
      </pivotArea>
    </format>
    <format dxfId="2884">
      <pivotArea field="0" dataOnly="0" labelOnly="1" grandRow="1" outline="0" axis="axisRow" fieldPosition="0">
        <references count="1">
          <reference field="4294967294" count="1" selected="0">
            <x v="3"/>
          </reference>
        </references>
      </pivotArea>
    </format>
    <format dxfId="2883">
      <pivotArea field="0" dataOnly="0" labelOnly="1" grandRow="1" outline="0" axis="axisRow" fieldPosition="0">
        <references count="1">
          <reference field="4294967294" count="1" selected="0">
            <x v="4"/>
          </reference>
        </references>
      </pivotArea>
    </format>
    <format dxfId="2882">
      <pivotArea field="0" dataOnly="0" labelOnly="1" grandRow="1" outline="0" axis="axisRow" fieldPosition="0">
        <references count="1">
          <reference field="4294967294" count="1" selected="0">
            <x v="5"/>
          </reference>
        </references>
      </pivotArea>
    </format>
    <format dxfId="2881">
      <pivotArea field="0" dataOnly="0" labelOnly="1" grandRow="1" outline="0" axis="axisRow" fieldPosition="0">
        <references count="1">
          <reference field="4294967294" count="1" selected="0">
            <x v="6"/>
          </reference>
        </references>
      </pivotArea>
    </format>
    <format dxfId="2880">
      <pivotArea field="0" dataOnly="0" labelOnly="1" grandRow="1" outline="0" axis="axisRow" fieldPosition="0">
        <references count="1">
          <reference field="4294967294" count="1" selected="0">
            <x v="7"/>
          </reference>
        </references>
      </pivotArea>
    </format>
    <format dxfId="2879">
      <pivotArea field="0" dataOnly="0" labelOnly="1" grandRow="1" outline="0" axis="axisRow" fieldPosition="0">
        <references count="1">
          <reference field="4294967294" count="1" selected="0">
            <x v="8"/>
          </reference>
        </references>
      </pivotArea>
    </format>
    <format dxfId="2878">
      <pivotArea field="0" dataOnly="0" labelOnly="1" grandRow="1" outline="0" axis="axisRow" fieldPosition="0">
        <references count="1">
          <reference field="4294967294" count="1" selected="0">
            <x v="9"/>
          </reference>
        </references>
      </pivotArea>
    </format>
    <format dxfId="2877">
      <pivotArea field="0" dataOnly="0" labelOnly="1" grandRow="1" outline="0" axis="axisRow" fieldPosition="0">
        <references count="1">
          <reference field="4294967294" count="1" selected="0">
            <x v="10"/>
          </reference>
        </references>
      </pivotArea>
    </format>
    <format dxfId="2876">
      <pivotArea field="0" dataOnly="0" labelOnly="1" grandRow="1" outline="0" axis="axisRow" fieldPosition="0">
        <references count="1">
          <reference field="4294967294" count="1" selected="0">
            <x v="11"/>
          </reference>
        </references>
      </pivotArea>
    </format>
    <format dxfId="2875">
      <pivotArea field="0" dataOnly="0" labelOnly="1" grandRow="1" outline="0" axis="axisRow" fieldPosition="0">
        <references count="1">
          <reference field="4294967294" count="1" selected="0">
            <x v="12"/>
          </reference>
        </references>
      </pivotArea>
    </format>
    <format dxfId="2874">
      <pivotArea field="0" dataOnly="0" labelOnly="1" grandRow="1" outline="0" axis="axisRow" fieldPosition="0">
        <references count="1">
          <reference field="4294967294" count="1" selected="0">
            <x v="13"/>
          </reference>
        </references>
      </pivotArea>
    </format>
    <format dxfId="2873">
      <pivotArea field="0" dataOnly="0" labelOnly="1" grandRow="1" outline="0" axis="axisRow" fieldPosition="0">
        <references count="1">
          <reference field="4294967294" count="1" selected="0">
            <x v="14"/>
          </reference>
        </references>
      </pivotArea>
    </format>
    <format dxfId="2872">
      <pivotArea field="0" dataOnly="0" labelOnly="1" grandRow="1" outline="0" axis="axisRow" fieldPosition="0">
        <references count="1">
          <reference field="4294967294" count="1" selected="0">
            <x v="15"/>
          </reference>
        </references>
      </pivotArea>
    </format>
    <format dxfId="2871">
      <pivotArea field="0" dataOnly="0" labelOnly="1" grandRow="1" outline="0" axis="axisRow" fieldPosition="0">
        <references count="1">
          <reference field="4294967294" count="1" selected="0">
            <x v="16"/>
          </reference>
        </references>
      </pivotArea>
    </format>
    <format dxfId="2870">
      <pivotArea field="0" dataOnly="0" labelOnly="1" grandRow="1" outline="0" axis="axisRow" fieldPosition="0">
        <references count="1">
          <reference field="4294967294" count="1" selected="0">
            <x v="17"/>
          </reference>
        </references>
      </pivotArea>
    </format>
    <format dxfId="2869">
      <pivotArea field="0" dataOnly="0" labelOnly="1" grandRow="1" outline="0" axis="axisRow" fieldPosition="0">
        <references count="1">
          <reference field="4294967294" count="1" selected="0">
            <x v="18"/>
          </reference>
        </references>
      </pivotArea>
    </format>
    <format dxfId="2868">
      <pivotArea field="0" dataOnly="0" labelOnly="1" grandRow="1" outline="0" axis="axisRow" fieldPosition="0">
        <references count="1">
          <reference field="4294967294" count="1" selected="0">
            <x v="19"/>
          </reference>
        </references>
      </pivotArea>
    </format>
    <format dxfId="2867">
      <pivotArea field="0" dataOnly="0" labelOnly="1" grandRow="1" outline="0" axis="axisRow" fieldPosition="0">
        <references count="1">
          <reference field="4294967294" count="1" selected="0">
            <x v="20"/>
          </reference>
        </references>
      </pivotArea>
    </format>
    <format dxfId="2866">
      <pivotArea field="0" dataOnly="0" labelOnly="1" grandRow="1" outline="0" axis="axisRow" fieldPosition="0">
        <references count="1">
          <reference field="4294967294" count="1" selected="0">
            <x v="21"/>
          </reference>
        </references>
      </pivotArea>
    </format>
    <format dxfId="2865">
      <pivotArea field="0" dataOnly="0" labelOnly="1" grandRow="1" outline="0" axis="axisRow" fieldPosition="0">
        <references count="1">
          <reference field="4294967294" count="1" selected="0">
            <x v="0"/>
          </reference>
        </references>
      </pivotArea>
    </format>
    <format dxfId="2864">
      <pivotArea field="0" dataOnly="0" labelOnly="1" grandRow="1" outline="0" axis="axisRow" fieldPosition="0">
        <references count="1">
          <reference field="4294967294" count="1" selected="0">
            <x v="1"/>
          </reference>
        </references>
      </pivotArea>
    </format>
    <format dxfId="2863">
      <pivotArea field="0" dataOnly="0" labelOnly="1" grandRow="1" outline="0" axis="axisRow" fieldPosition="0">
        <references count="1">
          <reference field="4294967294" count="1" selected="0">
            <x v="2"/>
          </reference>
        </references>
      </pivotArea>
    </format>
    <format dxfId="2862">
      <pivotArea field="0" dataOnly="0" labelOnly="1" grandRow="1" outline="0" axis="axisRow" fieldPosition="0">
        <references count="1">
          <reference field="4294967294" count="1" selected="0">
            <x v="3"/>
          </reference>
        </references>
      </pivotArea>
    </format>
    <format dxfId="2861">
      <pivotArea field="0" dataOnly="0" labelOnly="1" grandRow="1" outline="0" axis="axisRow" fieldPosition="0">
        <references count="1">
          <reference field="4294967294" count="1" selected="0">
            <x v="4"/>
          </reference>
        </references>
      </pivotArea>
    </format>
    <format dxfId="2860">
      <pivotArea field="0" dataOnly="0" labelOnly="1" grandRow="1" outline="0" axis="axisRow" fieldPosition="0">
        <references count="1">
          <reference field="4294967294" count="1" selected="0">
            <x v="5"/>
          </reference>
        </references>
      </pivotArea>
    </format>
    <format dxfId="2859">
      <pivotArea field="0" dataOnly="0" labelOnly="1" grandRow="1" outline="0" axis="axisRow" fieldPosition="0">
        <references count="1">
          <reference field="4294967294" count="1" selected="0">
            <x v="6"/>
          </reference>
        </references>
      </pivotArea>
    </format>
    <format dxfId="2858">
      <pivotArea field="0" dataOnly="0" labelOnly="1" grandRow="1" outline="0" axis="axisRow" fieldPosition="0">
        <references count="1">
          <reference field="4294967294" count="1" selected="0">
            <x v="7"/>
          </reference>
        </references>
      </pivotArea>
    </format>
    <format dxfId="2857">
      <pivotArea field="0" dataOnly="0" labelOnly="1" grandRow="1" outline="0" axis="axisRow" fieldPosition="0">
        <references count="1">
          <reference field="4294967294" count="1" selected="0">
            <x v="8"/>
          </reference>
        </references>
      </pivotArea>
    </format>
    <format dxfId="2856">
      <pivotArea field="0" dataOnly="0" labelOnly="1" grandRow="1" outline="0" axis="axisRow" fieldPosition="0">
        <references count="1">
          <reference field="4294967294" count="1" selected="0">
            <x v="9"/>
          </reference>
        </references>
      </pivotArea>
    </format>
    <format dxfId="2855">
      <pivotArea field="0" dataOnly="0" labelOnly="1" grandRow="1" outline="0" axis="axisRow" fieldPosition="0">
        <references count="1">
          <reference field="4294967294" count="1" selected="0">
            <x v="10"/>
          </reference>
        </references>
      </pivotArea>
    </format>
    <format dxfId="2854">
      <pivotArea field="0" dataOnly="0" labelOnly="1" grandRow="1" outline="0" axis="axisRow" fieldPosition="0">
        <references count="1">
          <reference field="4294967294" count="1" selected="0">
            <x v="11"/>
          </reference>
        </references>
      </pivotArea>
    </format>
    <format dxfId="2853">
      <pivotArea field="0" dataOnly="0" labelOnly="1" grandRow="1" outline="0" axis="axisRow" fieldPosition="0">
        <references count="1">
          <reference field="4294967294" count="1" selected="0">
            <x v="12"/>
          </reference>
        </references>
      </pivotArea>
    </format>
    <format dxfId="2852">
      <pivotArea field="0" dataOnly="0" labelOnly="1" grandRow="1" outline="0" axis="axisRow" fieldPosition="0">
        <references count="1">
          <reference field="4294967294" count="1" selected="0">
            <x v="13"/>
          </reference>
        </references>
      </pivotArea>
    </format>
    <format dxfId="2851">
      <pivotArea field="0" dataOnly="0" labelOnly="1" grandRow="1" outline="0" axis="axisRow" fieldPosition="0">
        <references count="1">
          <reference field="4294967294" count="1" selected="0">
            <x v="14"/>
          </reference>
        </references>
      </pivotArea>
    </format>
    <format dxfId="2850">
      <pivotArea field="0" dataOnly="0" labelOnly="1" grandRow="1" outline="0" axis="axisRow" fieldPosition="0">
        <references count="1">
          <reference field="4294967294" count="1" selected="0">
            <x v="15"/>
          </reference>
        </references>
      </pivotArea>
    </format>
    <format dxfId="2849">
      <pivotArea field="0" dataOnly="0" labelOnly="1" grandRow="1" outline="0" axis="axisRow" fieldPosition="0">
        <references count="1">
          <reference field="4294967294" count="1" selected="0">
            <x v="16"/>
          </reference>
        </references>
      </pivotArea>
    </format>
    <format dxfId="2848">
      <pivotArea field="0" dataOnly="0" labelOnly="1" grandRow="1" outline="0" axis="axisRow" fieldPosition="0">
        <references count="1">
          <reference field="4294967294" count="1" selected="0">
            <x v="17"/>
          </reference>
        </references>
      </pivotArea>
    </format>
    <format dxfId="2847">
      <pivotArea field="0" dataOnly="0" labelOnly="1" grandRow="1" outline="0" axis="axisRow" fieldPosition="0">
        <references count="1">
          <reference field="4294967294" count="1" selected="0">
            <x v="18"/>
          </reference>
        </references>
      </pivotArea>
    </format>
    <format dxfId="2846">
      <pivotArea field="0" dataOnly="0" labelOnly="1" grandRow="1" outline="0" axis="axisRow" fieldPosition="0">
        <references count="1">
          <reference field="4294967294" count="1" selected="0">
            <x v="19"/>
          </reference>
        </references>
      </pivotArea>
    </format>
    <format dxfId="2845">
      <pivotArea field="0" dataOnly="0" labelOnly="1" grandRow="1" outline="0" axis="axisRow" fieldPosition="0">
        <references count="1">
          <reference field="4294967294" count="1" selected="0">
            <x v="20"/>
          </reference>
        </references>
      </pivotArea>
    </format>
    <format dxfId="2844">
      <pivotArea field="0" dataOnly="0" labelOnly="1" grandRow="1" outline="0" axis="axisRow" fieldPosition="0">
        <references count="1">
          <reference field="4294967294" count="1" selected="0">
            <x v="21"/>
          </reference>
        </references>
      </pivotArea>
    </format>
    <format dxfId="2843">
      <pivotArea field="0" dataOnly="0" labelOnly="1" grandRow="1" outline="0" axis="axisRow" fieldPosition="0">
        <references count="1">
          <reference field="4294967294" count="1" selected="0">
            <x v="0"/>
          </reference>
        </references>
      </pivotArea>
    </format>
    <format dxfId="2842">
      <pivotArea field="0" dataOnly="0" labelOnly="1" grandRow="1" outline="0" axis="axisRow" fieldPosition="0">
        <references count="1">
          <reference field="4294967294" count="1" selected="0">
            <x v="1"/>
          </reference>
        </references>
      </pivotArea>
    </format>
    <format dxfId="2841">
      <pivotArea field="0" dataOnly="0" labelOnly="1" grandRow="1" outline="0" axis="axisRow" fieldPosition="0">
        <references count="1">
          <reference field="4294967294" count="1" selected="0">
            <x v="2"/>
          </reference>
        </references>
      </pivotArea>
    </format>
    <format dxfId="2840">
      <pivotArea field="0" dataOnly="0" labelOnly="1" grandRow="1" outline="0" axis="axisRow" fieldPosition="0">
        <references count="1">
          <reference field="4294967294" count="1" selected="0">
            <x v="3"/>
          </reference>
        </references>
      </pivotArea>
    </format>
    <format dxfId="2839">
      <pivotArea field="0" dataOnly="0" labelOnly="1" grandRow="1" outline="0" axis="axisRow" fieldPosition="0">
        <references count="1">
          <reference field="4294967294" count="1" selected="0">
            <x v="4"/>
          </reference>
        </references>
      </pivotArea>
    </format>
    <format dxfId="2838">
      <pivotArea field="0" dataOnly="0" labelOnly="1" grandRow="1" outline="0" axis="axisRow" fieldPosition="0">
        <references count="1">
          <reference field="4294967294" count="1" selected="0">
            <x v="5"/>
          </reference>
        </references>
      </pivotArea>
    </format>
    <format dxfId="2837">
      <pivotArea field="0" dataOnly="0" labelOnly="1" grandRow="1" outline="0" axis="axisRow" fieldPosition="0">
        <references count="1">
          <reference field="4294967294" count="1" selected="0">
            <x v="6"/>
          </reference>
        </references>
      </pivotArea>
    </format>
    <format dxfId="2836">
      <pivotArea field="0" dataOnly="0" labelOnly="1" grandRow="1" outline="0" axis="axisRow" fieldPosition="0">
        <references count="1">
          <reference field="4294967294" count="1" selected="0">
            <x v="7"/>
          </reference>
        </references>
      </pivotArea>
    </format>
    <format dxfId="2835">
      <pivotArea field="0" dataOnly="0" labelOnly="1" grandRow="1" outline="0" axis="axisRow" fieldPosition="0">
        <references count="1">
          <reference field="4294967294" count="1" selected="0">
            <x v="8"/>
          </reference>
        </references>
      </pivotArea>
    </format>
    <format dxfId="2834">
      <pivotArea field="0" dataOnly="0" labelOnly="1" grandRow="1" outline="0" axis="axisRow" fieldPosition="0">
        <references count="1">
          <reference field="4294967294" count="1" selected="0">
            <x v="9"/>
          </reference>
        </references>
      </pivotArea>
    </format>
    <format dxfId="2833">
      <pivotArea field="0" dataOnly="0" labelOnly="1" grandRow="1" outline="0" axis="axisRow" fieldPosition="0">
        <references count="1">
          <reference field="4294967294" count="1" selected="0">
            <x v="10"/>
          </reference>
        </references>
      </pivotArea>
    </format>
    <format dxfId="2832">
      <pivotArea field="0" dataOnly="0" labelOnly="1" grandRow="1" outline="0" axis="axisRow" fieldPosition="0">
        <references count="1">
          <reference field="4294967294" count="1" selected="0">
            <x v="11"/>
          </reference>
        </references>
      </pivotArea>
    </format>
    <format dxfId="2831">
      <pivotArea field="0" dataOnly="0" labelOnly="1" grandRow="1" outline="0" axis="axisRow" fieldPosition="0">
        <references count="1">
          <reference field="4294967294" count="1" selected="0">
            <x v="12"/>
          </reference>
        </references>
      </pivotArea>
    </format>
    <format dxfId="2830">
      <pivotArea field="0" dataOnly="0" labelOnly="1" grandRow="1" outline="0" axis="axisRow" fieldPosition="0">
        <references count="1">
          <reference field="4294967294" count="1" selected="0">
            <x v="13"/>
          </reference>
        </references>
      </pivotArea>
    </format>
    <format dxfId="2829">
      <pivotArea field="0" dataOnly="0" labelOnly="1" grandRow="1" outline="0" axis="axisRow" fieldPosition="0">
        <references count="1">
          <reference field="4294967294" count="1" selected="0">
            <x v="14"/>
          </reference>
        </references>
      </pivotArea>
    </format>
    <format dxfId="2828">
      <pivotArea field="0" dataOnly="0" labelOnly="1" grandRow="1" outline="0" axis="axisRow" fieldPosition="0">
        <references count="1">
          <reference field="4294967294" count="1" selected="0">
            <x v="15"/>
          </reference>
        </references>
      </pivotArea>
    </format>
    <format dxfId="2827">
      <pivotArea field="0" dataOnly="0" labelOnly="1" grandRow="1" outline="0" axis="axisRow" fieldPosition="0">
        <references count="1">
          <reference field="4294967294" count="1" selected="0">
            <x v="16"/>
          </reference>
        </references>
      </pivotArea>
    </format>
    <format dxfId="2826">
      <pivotArea field="0" dataOnly="0" labelOnly="1" grandRow="1" outline="0" axis="axisRow" fieldPosition="0">
        <references count="1">
          <reference field="4294967294" count="1" selected="0">
            <x v="17"/>
          </reference>
        </references>
      </pivotArea>
    </format>
    <format dxfId="2825">
      <pivotArea field="0" dataOnly="0" labelOnly="1" grandRow="1" outline="0" axis="axisRow" fieldPosition="0">
        <references count="1">
          <reference field="4294967294" count="1" selected="0">
            <x v="18"/>
          </reference>
        </references>
      </pivotArea>
    </format>
    <format dxfId="2824">
      <pivotArea field="0" dataOnly="0" labelOnly="1" grandRow="1" outline="0" axis="axisRow" fieldPosition="0">
        <references count="1">
          <reference field="4294967294" count="1" selected="0">
            <x v="19"/>
          </reference>
        </references>
      </pivotArea>
    </format>
    <format dxfId="2823">
      <pivotArea field="0" dataOnly="0" labelOnly="1" grandRow="1" outline="0" axis="axisRow" fieldPosition="0">
        <references count="1">
          <reference field="4294967294" count="1" selected="0">
            <x v="20"/>
          </reference>
        </references>
      </pivotArea>
    </format>
    <format dxfId="2822">
      <pivotArea field="0" dataOnly="0" labelOnly="1" grandRow="1" outline="0" axis="axisRow" fieldPosition="0">
        <references count="1">
          <reference field="4294967294" count="1" selected="0">
            <x v="21"/>
          </reference>
        </references>
      </pivotArea>
    </format>
    <format dxfId="2821">
      <pivotArea field="0" dataOnly="0" labelOnly="1" grandRow="1" outline="0" axis="axisRow" fieldPosition="0">
        <references count="1">
          <reference field="4294967294" count="1" selected="0">
            <x v="0"/>
          </reference>
        </references>
      </pivotArea>
    </format>
    <format dxfId="2820">
      <pivotArea field="0" dataOnly="0" labelOnly="1" grandRow="1" outline="0" axis="axisRow" fieldPosition="0">
        <references count="1">
          <reference field="4294967294" count="1" selected="0">
            <x v="1"/>
          </reference>
        </references>
      </pivotArea>
    </format>
    <format dxfId="2819">
      <pivotArea field="0" dataOnly="0" labelOnly="1" grandRow="1" outline="0" axis="axisRow" fieldPosition="0">
        <references count="1">
          <reference field="4294967294" count="1" selected="0">
            <x v="2"/>
          </reference>
        </references>
      </pivotArea>
    </format>
    <format dxfId="2818">
      <pivotArea field="0" dataOnly="0" labelOnly="1" grandRow="1" outline="0" axis="axisRow" fieldPosition="0">
        <references count="1">
          <reference field="4294967294" count="1" selected="0">
            <x v="3"/>
          </reference>
        </references>
      </pivotArea>
    </format>
    <format dxfId="2817">
      <pivotArea field="0" dataOnly="0" labelOnly="1" grandRow="1" outline="0" axis="axisRow" fieldPosition="0">
        <references count="1">
          <reference field="4294967294" count="1" selected="0">
            <x v="4"/>
          </reference>
        </references>
      </pivotArea>
    </format>
    <format dxfId="2816">
      <pivotArea field="0" dataOnly="0" labelOnly="1" grandRow="1" outline="0" axis="axisRow" fieldPosition="0">
        <references count="1">
          <reference field="4294967294" count="1" selected="0">
            <x v="5"/>
          </reference>
        </references>
      </pivotArea>
    </format>
    <format dxfId="2815">
      <pivotArea field="0" dataOnly="0" labelOnly="1" grandRow="1" outline="0" axis="axisRow" fieldPosition="0">
        <references count="1">
          <reference field="4294967294" count="1" selected="0">
            <x v="6"/>
          </reference>
        </references>
      </pivotArea>
    </format>
    <format dxfId="2814">
      <pivotArea field="0" dataOnly="0" labelOnly="1" grandRow="1" outline="0" axis="axisRow" fieldPosition="0">
        <references count="1">
          <reference field="4294967294" count="1" selected="0">
            <x v="7"/>
          </reference>
        </references>
      </pivotArea>
    </format>
    <format dxfId="2813">
      <pivotArea field="0" dataOnly="0" labelOnly="1" grandRow="1" outline="0" axis="axisRow" fieldPosition="0">
        <references count="1">
          <reference field="4294967294" count="1" selected="0">
            <x v="8"/>
          </reference>
        </references>
      </pivotArea>
    </format>
    <format dxfId="2812">
      <pivotArea field="0" dataOnly="0" labelOnly="1" grandRow="1" outline="0" axis="axisRow" fieldPosition="0">
        <references count="1">
          <reference field="4294967294" count="1" selected="0">
            <x v="9"/>
          </reference>
        </references>
      </pivotArea>
    </format>
    <format dxfId="2811">
      <pivotArea field="0" dataOnly="0" labelOnly="1" grandRow="1" outline="0" axis="axisRow" fieldPosition="0">
        <references count="1">
          <reference field="4294967294" count="1" selected="0">
            <x v="10"/>
          </reference>
        </references>
      </pivotArea>
    </format>
    <format dxfId="2810">
      <pivotArea field="0" dataOnly="0" labelOnly="1" grandRow="1" outline="0" axis="axisRow" fieldPosition="0">
        <references count="1">
          <reference field="4294967294" count="1" selected="0">
            <x v="11"/>
          </reference>
        </references>
      </pivotArea>
    </format>
    <format dxfId="2809">
      <pivotArea field="0" dataOnly="0" labelOnly="1" grandRow="1" outline="0" axis="axisRow" fieldPosition="0">
        <references count="1">
          <reference field="4294967294" count="1" selected="0">
            <x v="12"/>
          </reference>
        </references>
      </pivotArea>
    </format>
    <format dxfId="2808">
      <pivotArea field="0" dataOnly="0" labelOnly="1" grandRow="1" outline="0" axis="axisRow" fieldPosition="0">
        <references count="1">
          <reference field="4294967294" count="1" selected="0">
            <x v="13"/>
          </reference>
        </references>
      </pivotArea>
    </format>
    <format dxfId="2807">
      <pivotArea field="0" dataOnly="0" labelOnly="1" grandRow="1" outline="0" axis="axisRow" fieldPosition="0">
        <references count="1">
          <reference field="4294967294" count="1" selected="0">
            <x v="14"/>
          </reference>
        </references>
      </pivotArea>
    </format>
    <format dxfId="2806">
      <pivotArea field="0" dataOnly="0" labelOnly="1" grandRow="1" outline="0" axis="axisRow" fieldPosition="0">
        <references count="1">
          <reference field="4294967294" count="1" selected="0">
            <x v="15"/>
          </reference>
        </references>
      </pivotArea>
    </format>
    <format dxfId="2805">
      <pivotArea field="0" dataOnly="0" labelOnly="1" grandRow="1" outline="0" axis="axisRow" fieldPosition="0">
        <references count="1">
          <reference field="4294967294" count="1" selected="0">
            <x v="16"/>
          </reference>
        </references>
      </pivotArea>
    </format>
    <format dxfId="2804">
      <pivotArea field="0" dataOnly="0" labelOnly="1" grandRow="1" outline="0" axis="axisRow" fieldPosition="0">
        <references count="1">
          <reference field="4294967294" count="1" selected="0">
            <x v="17"/>
          </reference>
        </references>
      </pivotArea>
    </format>
    <format dxfId="2803">
      <pivotArea field="0" dataOnly="0" labelOnly="1" grandRow="1" outline="0" axis="axisRow" fieldPosition="0">
        <references count="1">
          <reference field="4294967294" count="1" selected="0">
            <x v="18"/>
          </reference>
        </references>
      </pivotArea>
    </format>
    <format dxfId="2802">
      <pivotArea field="0" dataOnly="0" labelOnly="1" grandRow="1" outline="0" axis="axisRow" fieldPosition="0">
        <references count="1">
          <reference field="4294967294" count="1" selected="0">
            <x v="19"/>
          </reference>
        </references>
      </pivotArea>
    </format>
    <format dxfId="2801">
      <pivotArea field="0" dataOnly="0" labelOnly="1" grandRow="1" outline="0" axis="axisRow" fieldPosition="0">
        <references count="1">
          <reference field="4294967294" count="1" selected="0">
            <x v="20"/>
          </reference>
        </references>
      </pivotArea>
    </format>
    <format dxfId="2800">
      <pivotArea field="0" dataOnly="0" labelOnly="1" grandRow="1" outline="0" axis="axisRow" fieldPosition="0">
        <references count="1">
          <reference field="4294967294" count="1" selected="0">
            <x v="21"/>
          </reference>
        </references>
      </pivotArea>
    </format>
    <format dxfId="2799">
      <pivotArea field="0" dataOnly="0" labelOnly="1" grandRow="1" outline="0" axis="axisRow" fieldPosition="0">
        <references count="1">
          <reference field="4294967294" count="1" selected="0">
            <x v="0"/>
          </reference>
        </references>
      </pivotArea>
    </format>
    <format dxfId="2798">
      <pivotArea field="0" dataOnly="0" labelOnly="1" grandRow="1" outline="0" axis="axisRow" fieldPosition="0">
        <references count="1">
          <reference field="4294967294" count="1" selected="0">
            <x v="1"/>
          </reference>
        </references>
      </pivotArea>
    </format>
    <format dxfId="2797">
      <pivotArea field="0" dataOnly="0" labelOnly="1" grandRow="1" outline="0" axis="axisRow" fieldPosition="0">
        <references count="1">
          <reference field="4294967294" count="1" selected="0">
            <x v="2"/>
          </reference>
        </references>
      </pivotArea>
    </format>
    <format dxfId="2796">
      <pivotArea field="0" dataOnly="0" labelOnly="1" grandRow="1" outline="0" axis="axisRow" fieldPosition="0">
        <references count="1">
          <reference field="4294967294" count="1" selected="0">
            <x v="3"/>
          </reference>
        </references>
      </pivotArea>
    </format>
    <format dxfId="2795">
      <pivotArea field="0" dataOnly="0" labelOnly="1" grandRow="1" outline="0" axis="axisRow" fieldPosition="0">
        <references count="1">
          <reference field="4294967294" count="1" selected="0">
            <x v="4"/>
          </reference>
        </references>
      </pivotArea>
    </format>
    <format dxfId="2794">
      <pivotArea field="0" dataOnly="0" labelOnly="1" grandRow="1" outline="0" axis="axisRow" fieldPosition="0">
        <references count="1">
          <reference field="4294967294" count="1" selected="0">
            <x v="5"/>
          </reference>
        </references>
      </pivotArea>
    </format>
    <format dxfId="2793">
      <pivotArea field="0" dataOnly="0" labelOnly="1" grandRow="1" outline="0" axis="axisRow" fieldPosition="0">
        <references count="1">
          <reference field="4294967294" count="1" selected="0">
            <x v="6"/>
          </reference>
        </references>
      </pivotArea>
    </format>
    <format dxfId="2792">
      <pivotArea field="0" dataOnly="0" labelOnly="1" grandRow="1" outline="0" axis="axisRow" fieldPosition="0">
        <references count="1">
          <reference field="4294967294" count="1" selected="0">
            <x v="7"/>
          </reference>
        </references>
      </pivotArea>
    </format>
    <format dxfId="2791">
      <pivotArea field="0" dataOnly="0" labelOnly="1" grandRow="1" outline="0" axis="axisRow" fieldPosition="0">
        <references count="1">
          <reference field="4294967294" count="1" selected="0">
            <x v="8"/>
          </reference>
        </references>
      </pivotArea>
    </format>
    <format dxfId="2790">
      <pivotArea field="0" dataOnly="0" labelOnly="1" grandRow="1" outline="0" axis="axisRow" fieldPosition="0">
        <references count="1">
          <reference field="4294967294" count="1" selected="0">
            <x v="9"/>
          </reference>
        </references>
      </pivotArea>
    </format>
    <format dxfId="2789">
      <pivotArea field="0" dataOnly="0" labelOnly="1" grandRow="1" outline="0" axis="axisRow" fieldPosition="0">
        <references count="1">
          <reference field="4294967294" count="1" selected="0">
            <x v="10"/>
          </reference>
        </references>
      </pivotArea>
    </format>
    <format dxfId="2788">
      <pivotArea field="0" dataOnly="0" labelOnly="1" grandRow="1" outline="0" axis="axisRow" fieldPosition="0">
        <references count="1">
          <reference field="4294967294" count="1" selected="0">
            <x v="11"/>
          </reference>
        </references>
      </pivotArea>
    </format>
    <format dxfId="2787">
      <pivotArea field="0" dataOnly="0" labelOnly="1" grandRow="1" outline="0" axis="axisRow" fieldPosition="0">
        <references count="1">
          <reference field="4294967294" count="1" selected="0">
            <x v="12"/>
          </reference>
        </references>
      </pivotArea>
    </format>
    <format dxfId="2786">
      <pivotArea field="0" dataOnly="0" labelOnly="1" grandRow="1" outline="0" axis="axisRow" fieldPosition="0">
        <references count="1">
          <reference field="4294967294" count="1" selected="0">
            <x v="13"/>
          </reference>
        </references>
      </pivotArea>
    </format>
    <format dxfId="2785">
      <pivotArea field="0" dataOnly="0" labelOnly="1" grandRow="1" outline="0" axis="axisRow" fieldPosition="0">
        <references count="1">
          <reference field="4294967294" count="1" selected="0">
            <x v="14"/>
          </reference>
        </references>
      </pivotArea>
    </format>
    <format dxfId="2784">
      <pivotArea field="0" dataOnly="0" labelOnly="1" grandRow="1" outline="0" axis="axisRow" fieldPosition="0">
        <references count="1">
          <reference field="4294967294" count="1" selected="0">
            <x v="15"/>
          </reference>
        </references>
      </pivotArea>
    </format>
    <format dxfId="2783">
      <pivotArea field="0" dataOnly="0" labelOnly="1" grandRow="1" outline="0" axis="axisRow" fieldPosition="0">
        <references count="1">
          <reference field="4294967294" count="1" selected="0">
            <x v="16"/>
          </reference>
        </references>
      </pivotArea>
    </format>
    <format dxfId="2782">
      <pivotArea field="0" dataOnly="0" labelOnly="1" grandRow="1" outline="0" axis="axisRow" fieldPosition="0">
        <references count="1">
          <reference field="4294967294" count="1" selected="0">
            <x v="17"/>
          </reference>
        </references>
      </pivotArea>
    </format>
    <format dxfId="2781">
      <pivotArea field="0" dataOnly="0" labelOnly="1" grandRow="1" outline="0" axis="axisRow" fieldPosition="0">
        <references count="1">
          <reference field="4294967294" count="1" selected="0">
            <x v="18"/>
          </reference>
        </references>
      </pivotArea>
    </format>
    <format dxfId="2780">
      <pivotArea field="0" dataOnly="0" labelOnly="1" grandRow="1" outline="0" axis="axisRow" fieldPosition="0">
        <references count="1">
          <reference field="4294967294" count="1" selected="0">
            <x v="19"/>
          </reference>
        </references>
      </pivotArea>
    </format>
    <format dxfId="2779">
      <pivotArea field="0" dataOnly="0" labelOnly="1" grandRow="1" outline="0" axis="axisRow" fieldPosition="0">
        <references count="1">
          <reference field="4294967294" count="1" selected="0">
            <x v="20"/>
          </reference>
        </references>
      </pivotArea>
    </format>
    <format dxfId="2778">
      <pivotArea field="0" dataOnly="0" labelOnly="1" grandRow="1" outline="0" axis="axisRow" fieldPosition="0">
        <references count="1">
          <reference field="4294967294" count="1" selected="0">
            <x v="21"/>
          </reference>
        </references>
      </pivotArea>
    </format>
    <format dxfId="2777">
      <pivotArea field="0" dataOnly="0" labelOnly="1" grandRow="1" outline="0" axis="axisRow" fieldPosition="0">
        <references count="1">
          <reference field="4294967294" count="1" selected="0">
            <x v="0"/>
          </reference>
        </references>
      </pivotArea>
    </format>
    <format dxfId="2776">
      <pivotArea field="0" dataOnly="0" labelOnly="1" grandRow="1" outline="0" axis="axisRow" fieldPosition="0">
        <references count="1">
          <reference field="4294967294" count="1" selected="0">
            <x v="1"/>
          </reference>
        </references>
      </pivotArea>
    </format>
    <format dxfId="2775">
      <pivotArea field="0" dataOnly="0" labelOnly="1" grandRow="1" outline="0" axis="axisRow" fieldPosition="0">
        <references count="1">
          <reference field="4294967294" count="1" selected="0">
            <x v="2"/>
          </reference>
        </references>
      </pivotArea>
    </format>
    <format dxfId="2774">
      <pivotArea field="0" dataOnly="0" labelOnly="1" grandRow="1" outline="0" axis="axisRow" fieldPosition="0">
        <references count="1">
          <reference field="4294967294" count="1" selected="0">
            <x v="3"/>
          </reference>
        </references>
      </pivotArea>
    </format>
    <format dxfId="2773">
      <pivotArea field="0" dataOnly="0" labelOnly="1" grandRow="1" outline="0" axis="axisRow" fieldPosition="0">
        <references count="1">
          <reference field="4294967294" count="1" selected="0">
            <x v="4"/>
          </reference>
        </references>
      </pivotArea>
    </format>
    <format dxfId="2772">
      <pivotArea field="0" dataOnly="0" labelOnly="1" grandRow="1" outline="0" axis="axisRow" fieldPosition="0">
        <references count="1">
          <reference field="4294967294" count="1" selected="0">
            <x v="5"/>
          </reference>
        </references>
      </pivotArea>
    </format>
    <format dxfId="2771">
      <pivotArea field="0" dataOnly="0" labelOnly="1" grandRow="1" outline="0" axis="axisRow" fieldPosition="0">
        <references count="1">
          <reference field="4294967294" count="1" selected="0">
            <x v="6"/>
          </reference>
        </references>
      </pivotArea>
    </format>
    <format dxfId="2770">
      <pivotArea field="0" dataOnly="0" labelOnly="1" grandRow="1" outline="0" axis="axisRow" fieldPosition="0">
        <references count="1">
          <reference field="4294967294" count="1" selected="0">
            <x v="7"/>
          </reference>
        </references>
      </pivotArea>
    </format>
    <format dxfId="2769">
      <pivotArea field="0" dataOnly="0" labelOnly="1" grandRow="1" outline="0" axis="axisRow" fieldPosition="0">
        <references count="1">
          <reference field="4294967294" count="1" selected="0">
            <x v="8"/>
          </reference>
        </references>
      </pivotArea>
    </format>
    <format dxfId="2768">
      <pivotArea field="0" dataOnly="0" labelOnly="1" grandRow="1" outline="0" axis="axisRow" fieldPosition="0">
        <references count="1">
          <reference field="4294967294" count="1" selected="0">
            <x v="9"/>
          </reference>
        </references>
      </pivotArea>
    </format>
    <format dxfId="2767">
      <pivotArea field="0" dataOnly="0" labelOnly="1" grandRow="1" outline="0" axis="axisRow" fieldPosition="0">
        <references count="1">
          <reference field="4294967294" count="1" selected="0">
            <x v="10"/>
          </reference>
        </references>
      </pivotArea>
    </format>
    <format dxfId="2766">
      <pivotArea field="0" dataOnly="0" labelOnly="1" grandRow="1" outline="0" axis="axisRow" fieldPosition="0">
        <references count="1">
          <reference field="4294967294" count="1" selected="0">
            <x v="11"/>
          </reference>
        </references>
      </pivotArea>
    </format>
    <format dxfId="2765">
      <pivotArea field="0" dataOnly="0" labelOnly="1" grandRow="1" outline="0" axis="axisRow" fieldPosition="0">
        <references count="1">
          <reference field="4294967294" count="1" selected="0">
            <x v="12"/>
          </reference>
        </references>
      </pivotArea>
    </format>
    <format dxfId="2764">
      <pivotArea field="0" dataOnly="0" labelOnly="1" grandRow="1" outline="0" axis="axisRow" fieldPosition="0">
        <references count="1">
          <reference field="4294967294" count="1" selected="0">
            <x v="13"/>
          </reference>
        </references>
      </pivotArea>
    </format>
    <format dxfId="2763">
      <pivotArea field="0" dataOnly="0" labelOnly="1" grandRow="1" outline="0" axis="axisRow" fieldPosition="0">
        <references count="1">
          <reference field="4294967294" count="1" selected="0">
            <x v="14"/>
          </reference>
        </references>
      </pivotArea>
    </format>
    <format dxfId="2762">
      <pivotArea field="0" dataOnly="0" labelOnly="1" grandRow="1" outline="0" axis="axisRow" fieldPosition="0">
        <references count="1">
          <reference field="4294967294" count="1" selected="0">
            <x v="15"/>
          </reference>
        </references>
      </pivotArea>
    </format>
    <format dxfId="2761">
      <pivotArea field="0" dataOnly="0" labelOnly="1" grandRow="1" outline="0" axis="axisRow" fieldPosition="0">
        <references count="1">
          <reference field="4294967294" count="1" selected="0">
            <x v="16"/>
          </reference>
        </references>
      </pivotArea>
    </format>
    <format dxfId="2760">
      <pivotArea field="0" dataOnly="0" labelOnly="1" grandRow="1" outline="0" axis="axisRow" fieldPosition="0">
        <references count="1">
          <reference field="4294967294" count="1" selected="0">
            <x v="17"/>
          </reference>
        </references>
      </pivotArea>
    </format>
    <format dxfId="2759">
      <pivotArea field="0" dataOnly="0" labelOnly="1" grandRow="1" outline="0" axis="axisRow" fieldPosition="0">
        <references count="1">
          <reference field="4294967294" count="1" selected="0">
            <x v="18"/>
          </reference>
        </references>
      </pivotArea>
    </format>
    <format dxfId="2758">
      <pivotArea field="0" dataOnly="0" labelOnly="1" grandRow="1" outline="0" axis="axisRow" fieldPosition="0">
        <references count="1">
          <reference field="4294967294" count="1" selected="0">
            <x v="19"/>
          </reference>
        </references>
      </pivotArea>
    </format>
    <format dxfId="2757">
      <pivotArea field="0" dataOnly="0" labelOnly="1" grandRow="1" outline="0" axis="axisRow" fieldPosition="0">
        <references count="1">
          <reference field="4294967294" count="1" selected="0">
            <x v="20"/>
          </reference>
        </references>
      </pivotArea>
    </format>
    <format dxfId="2756">
      <pivotArea field="0" dataOnly="0" labelOnly="1" grandRow="1" outline="0" axis="axisRow" fieldPosition="0">
        <references count="1">
          <reference field="4294967294" count="1" selected="0">
            <x v="21"/>
          </reference>
        </references>
      </pivotArea>
    </format>
    <format dxfId="2755">
      <pivotArea field="0" dataOnly="0" labelOnly="1" grandRow="1" outline="0" axis="axisRow" fieldPosition="0">
        <references count="1">
          <reference field="4294967294" count="1" selected="0">
            <x v="0"/>
          </reference>
        </references>
      </pivotArea>
    </format>
    <format dxfId="2754">
      <pivotArea field="0" dataOnly="0" labelOnly="1" grandRow="1" outline="0" axis="axisRow" fieldPosition="0">
        <references count="1">
          <reference field="4294967294" count="1" selected="0">
            <x v="1"/>
          </reference>
        </references>
      </pivotArea>
    </format>
    <format dxfId="2753">
      <pivotArea field="0" dataOnly="0" labelOnly="1" grandRow="1" outline="0" axis="axisRow" fieldPosition="0">
        <references count="1">
          <reference field="4294967294" count="1" selected="0">
            <x v="2"/>
          </reference>
        </references>
      </pivotArea>
    </format>
    <format dxfId="2752">
      <pivotArea field="0" dataOnly="0" labelOnly="1" grandRow="1" outline="0" axis="axisRow" fieldPosition="0">
        <references count="1">
          <reference field="4294967294" count="1" selected="0">
            <x v="3"/>
          </reference>
        </references>
      </pivotArea>
    </format>
    <format dxfId="2751">
      <pivotArea field="0" dataOnly="0" labelOnly="1" grandRow="1" outline="0" axis="axisRow" fieldPosition="0">
        <references count="1">
          <reference field="4294967294" count="1" selected="0">
            <x v="4"/>
          </reference>
        </references>
      </pivotArea>
    </format>
    <format dxfId="2750">
      <pivotArea field="0" dataOnly="0" labelOnly="1" grandRow="1" outline="0" axis="axisRow" fieldPosition="0">
        <references count="1">
          <reference field="4294967294" count="1" selected="0">
            <x v="5"/>
          </reference>
        </references>
      </pivotArea>
    </format>
    <format dxfId="2749">
      <pivotArea field="0" dataOnly="0" labelOnly="1" grandRow="1" outline="0" axis="axisRow" fieldPosition="0">
        <references count="1">
          <reference field="4294967294" count="1" selected="0">
            <x v="6"/>
          </reference>
        </references>
      </pivotArea>
    </format>
    <format dxfId="2748">
      <pivotArea field="0" dataOnly="0" labelOnly="1" grandRow="1" outline="0" axis="axisRow" fieldPosition="0">
        <references count="1">
          <reference field="4294967294" count="1" selected="0">
            <x v="7"/>
          </reference>
        </references>
      </pivotArea>
    </format>
    <format dxfId="2747">
      <pivotArea field="0" dataOnly="0" labelOnly="1" grandRow="1" outline="0" axis="axisRow" fieldPosition="0">
        <references count="1">
          <reference field="4294967294" count="1" selected="0">
            <x v="8"/>
          </reference>
        </references>
      </pivotArea>
    </format>
    <format dxfId="2746">
      <pivotArea field="0" dataOnly="0" labelOnly="1" grandRow="1" outline="0" axis="axisRow" fieldPosition="0">
        <references count="1">
          <reference field="4294967294" count="1" selected="0">
            <x v="9"/>
          </reference>
        </references>
      </pivotArea>
    </format>
    <format dxfId="2745">
      <pivotArea field="0" dataOnly="0" labelOnly="1" grandRow="1" outline="0" axis="axisRow" fieldPosition="0">
        <references count="1">
          <reference field="4294967294" count="1" selected="0">
            <x v="10"/>
          </reference>
        </references>
      </pivotArea>
    </format>
    <format dxfId="2744">
      <pivotArea field="0" dataOnly="0" labelOnly="1" grandRow="1" outline="0" axis="axisRow" fieldPosition="0">
        <references count="1">
          <reference field="4294967294" count="1" selected="0">
            <x v="11"/>
          </reference>
        </references>
      </pivotArea>
    </format>
    <format dxfId="2743">
      <pivotArea field="0" dataOnly="0" labelOnly="1" grandRow="1" outline="0" axis="axisRow" fieldPosition="0">
        <references count="1">
          <reference field="4294967294" count="1" selected="0">
            <x v="12"/>
          </reference>
        </references>
      </pivotArea>
    </format>
    <format dxfId="2742">
      <pivotArea field="0" dataOnly="0" labelOnly="1" grandRow="1" outline="0" axis="axisRow" fieldPosition="0">
        <references count="1">
          <reference field="4294967294" count="1" selected="0">
            <x v="13"/>
          </reference>
        </references>
      </pivotArea>
    </format>
    <format dxfId="2741">
      <pivotArea field="0" dataOnly="0" labelOnly="1" grandRow="1" outline="0" axis="axisRow" fieldPosition="0">
        <references count="1">
          <reference field="4294967294" count="1" selected="0">
            <x v="14"/>
          </reference>
        </references>
      </pivotArea>
    </format>
    <format dxfId="2740">
      <pivotArea field="0" dataOnly="0" labelOnly="1" grandRow="1" outline="0" axis="axisRow" fieldPosition="0">
        <references count="1">
          <reference field="4294967294" count="1" selected="0">
            <x v="15"/>
          </reference>
        </references>
      </pivotArea>
    </format>
    <format dxfId="2739">
      <pivotArea field="0" dataOnly="0" labelOnly="1" grandRow="1" outline="0" axis="axisRow" fieldPosition="0">
        <references count="1">
          <reference field="4294967294" count="1" selected="0">
            <x v="16"/>
          </reference>
        </references>
      </pivotArea>
    </format>
    <format dxfId="2738">
      <pivotArea field="0" dataOnly="0" labelOnly="1" grandRow="1" outline="0" axis="axisRow" fieldPosition="0">
        <references count="1">
          <reference field="4294967294" count="1" selected="0">
            <x v="17"/>
          </reference>
        </references>
      </pivotArea>
    </format>
    <format dxfId="2737">
      <pivotArea field="0" dataOnly="0" labelOnly="1" grandRow="1" outline="0" axis="axisRow" fieldPosition="0">
        <references count="1">
          <reference field="4294967294" count="1" selected="0">
            <x v="18"/>
          </reference>
        </references>
      </pivotArea>
    </format>
    <format dxfId="2736">
      <pivotArea field="0" dataOnly="0" labelOnly="1" grandRow="1" outline="0" axis="axisRow" fieldPosition="0">
        <references count="1">
          <reference field="4294967294" count="1" selected="0">
            <x v="19"/>
          </reference>
        </references>
      </pivotArea>
    </format>
    <format dxfId="2735">
      <pivotArea field="0" dataOnly="0" labelOnly="1" grandRow="1" outline="0" axis="axisRow" fieldPosition="0">
        <references count="1">
          <reference field="4294967294" count="1" selected="0">
            <x v="20"/>
          </reference>
        </references>
      </pivotArea>
    </format>
    <format dxfId="2734">
      <pivotArea field="0" dataOnly="0" labelOnly="1" grandRow="1" outline="0" axis="axisRow" fieldPosition="0">
        <references count="1">
          <reference field="4294967294" count="1" selected="0">
            <x v="21"/>
          </reference>
        </references>
      </pivotArea>
    </format>
    <format dxfId="2733">
      <pivotArea field="0" dataOnly="0" labelOnly="1" grandRow="1" outline="0" axis="axisRow" fieldPosition="0">
        <references count="1">
          <reference field="4294967294" count="1" selected="0">
            <x v="0"/>
          </reference>
        </references>
      </pivotArea>
    </format>
    <format dxfId="2732">
      <pivotArea field="0" dataOnly="0" labelOnly="1" grandRow="1" outline="0" axis="axisRow" fieldPosition="0">
        <references count="1">
          <reference field="4294967294" count="1" selected="0">
            <x v="1"/>
          </reference>
        </references>
      </pivotArea>
    </format>
    <format dxfId="2731">
      <pivotArea field="0" dataOnly="0" labelOnly="1" grandRow="1" outline="0" axis="axisRow" fieldPosition="0">
        <references count="1">
          <reference field="4294967294" count="1" selected="0">
            <x v="2"/>
          </reference>
        </references>
      </pivotArea>
    </format>
    <format dxfId="2730">
      <pivotArea field="0" dataOnly="0" labelOnly="1" grandRow="1" outline="0" axis="axisRow" fieldPosition="0">
        <references count="1">
          <reference field="4294967294" count="1" selected="0">
            <x v="3"/>
          </reference>
        </references>
      </pivotArea>
    </format>
    <format dxfId="2729">
      <pivotArea field="0" dataOnly="0" labelOnly="1" grandRow="1" outline="0" axis="axisRow" fieldPosition="0">
        <references count="1">
          <reference field="4294967294" count="1" selected="0">
            <x v="4"/>
          </reference>
        </references>
      </pivotArea>
    </format>
    <format dxfId="2728">
      <pivotArea field="0" dataOnly="0" labelOnly="1" grandRow="1" outline="0" axis="axisRow" fieldPosition="0">
        <references count="1">
          <reference field="4294967294" count="1" selected="0">
            <x v="5"/>
          </reference>
        </references>
      </pivotArea>
    </format>
    <format dxfId="2727">
      <pivotArea field="0" dataOnly="0" labelOnly="1" grandRow="1" outline="0" axis="axisRow" fieldPosition="0">
        <references count="1">
          <reference field="4294967294" count="1" selected="0">
            <x v="6"/>
          </reference>
        </references>
      </pivotArea>
    </format>
    <format dxfId="2726">
      <pivotArea field="0" dataOnly="0" labelOnly="1" grandRow="1" outline="0" axis="axisRow" fieldPosition="0">
        <references count="1">
          <reference field="4294967294" count="1" selected="0">
            <x v="7"/>
          </reference>
        </references>
      </pivotArea>
    </format>
    <format dxfId="2725">
      <pivotArea field="0" dataOnly="0" labelOnly="1" grandRow="1" outline="0" axis="axisRow" fieldPosition="0">
        <references count="1">
          <reference field="4294967294" count="1" selected="0">
            <x v="8"/>
          </reference>
        </references>
      </pivotArea>
    </format>
    <format dxfId="2724">
      <pivotArea field="0" dataOnly="0" labelOnly="1" grandRow="1" outline="0" axis="axisRow" fieldPosition="0">
        <references count="1">
          <reference field="4294967294" count="1" selected="0">
            <x v="9"/>
          </reference>
        </references>
      </pivotArea>
    </format>
    <format dxfId="2723">
      <pivotArea field="0" dataOnly="0" labelOnly="1" grandRow="1" outline="0" axis="axisRow" fieldPosition="0">
        <references count="1">
          <reference field="4294967294" count="1" selected="0">
            <x v="10"/>
          </reference>
        </references>
      </pivotArea>
    </format>
    <format dxfId="2722">
      <pivotArea field="0" dataOnly="0" labelOnly="1" grandRow="1" outline="0" axis="axisRow" fieldPosition="0">
        <references count="1">
          <reference field="4294967294" count="1" selected="0">
            <x v="11"/>
          </reference>
        </references>
      </pivotArea>
    </format>
    <format dxfId="2721">
      <pivotArea field="0" dataOnly="0" labelOnly="1" grandRow="1" outline="0" axis="axisRow" fieldPosition="0">
        <references count="1">
          <reference field="4294967294" count="1" selected="0">
            <x v="12"/>
          </reference>
        </references>
      </pivotArea>
    </format>
    <format dxfId="2720">
      <pivotArea field="0" dataOnly="0" labelOnly="1" grandRow="1" outline="0" axis="axisRow" fieldPosition="0">
        <references count="1">
          <reference field="4294967294" count="1" selected="0">
            <x v="13"/>
          </reference>
        </references>
      </pivotArea>
    </format>
    <format dxfId="2719">
      <pivotArea field="0" dataOnly="0" labelOnly="1" grandRow="1" outline="0" axis="axisRow" fieldPosition="0">
        <references count="1">
          <reference field="4294967294" count="1" selected="0">
            <x v="14"/>
          </reference>
        </references>
      </pivotArea>
    </format>
    <format dxfId="2718">
      <pivotArea field="0" dataOnly="0" labelOnly="1" grandRow="1" outline="0" axis="axisRow" fieldPosition="0">
        <references count="1">
          <reference field="4294967294" count="1" selected="0">
            <x v="15"/>
          </reference>
        </references>
      </pivotArea>
    </format>
    <format dxfId="2717">
      <pivotArea field="0" dataOnly="0" labelOnly="1" grandRow="1" outline="0" axis="axisRow" fieldPosition="0">
        <references count="1">
          <reference field="4294967294" count="1" selected="0">
            <x v="16"/>
          </reference>
        </references>
      </pivotArea>
    </format>
    <format dxfId="2716">
      <pivotArea field="0" dataOnly="0" labelOnly="1" grandRow="1" outline="0" axis="axisRow" fieldPosition="0">
        <references count="1">
          <reference field="4294967294" count="1" selected="0">
            <x v="17"/>
          </reference>
        </references>
      </pivotArea>
    </format>
    <format dxfId="2715">
      <pivotArea field="0" dataOnly="0" labelOnly="1" grandRow="1" outline="0" axis="axisRow" fieldPosition="0">
        <references count="1">
          <reference field="4294967294" count="1" selected="0">
            <x v="18"/>
          </reference>
        </references>
      </pivotArea>
    </format>
    <format dxfId="2714">
      <pivotArea field="0" dataOnly="0" labelOnly="1" grandRow="1" outline="0" axis="axisRow" fieldPosition="0">
        <references count="1">
          <reference field="4294967294" count="1" selected="0">
            <x v="19"/>
          </reference>
        </references>
      </pivotArea>
    </format>
    <format dxfId="2713">
      <pivotArea field="0" dataOnly="0" labelOnly="1" grandRow="1" outline="0" axis="axisRow" fieldPosition="0">
        <references count="1">
          <reference field="4294967294" count="1" selected="0">
            <x v="20"/>
          </reference>
        </references>
      </pivotArea>
    </format>
    <format dxfId="2712">
      <pivotArea field="0" dataOnly="0" labelOnly="1" grandRow="1" outline="0" axis="axisRow" fieldPosition="0">
        <references count="1">
          <reference field="4294967294" count="1" selected="0">
            <x v="21"/>
          </reference>
        </references>
      </pivotArea>
    </format>
    <format dxfId="2711">
      <pivotArea field="0" dataOnly="0" labelOnly="1" grandRow="1" outline="0" axis="axisRow" fieldPosition="0">
        <references count="1">
          <reference field="4294967294" count="1" selected="0">
            <x v="0"/>
          </reference>
        </references>
      </pivotArea>
    </format>
    <format dxfId="2710">
      <pivotArea field="0" dataOnly="0" labelOnly="1" grandRow="1" outline="0" axis="axisRow" fieldPosition="0">
        <references count="1">
          <reference field="4294967294" count="1" selected="0">
            <x v="1"/>
          </reference>
        </references>
      </pivotArea>
    </format>
    <format dxfId="2709">
      <pivotArea field="0" dataOnly="0" labelOnly="1" grandRow="1" outline="0" axis="axisRow" fieldPosition="0">
        <references count="1">
          <reference field="4294967294" count="1" selected="0">
            <x v="2"/>
          </reference>
        </references>
      </pivotArea>
    </format>
    <format dxfId="2708">
      <pivotArea field="0" dataOnly="0" labelOnly="1" grandRow="1" outline="0" axis="axisRow" fieldPosition="0">
        <references count="1">
          <reference field="4294967294" count="1" selected="0">
            <x v="3"/>
          </reference>
        </references>
      </pivotArea>
    </format>
    <format dxfId="2707">
      <pivotArea field="0" dataOnly="0" labelOnly="1" grandRow="1" outline="0" axis="axisRow" fieldPosition="0">
        <references count="1">
          <reference field="4294967294" count="1" selected="0">
            <x v="4"/>
          </reference>
        </references>
      </pivotArea>
    </format>
    <format dxfId="2706">
      <pivotArea field="0" dataOnly="0" labelOnly="1" grandRow="1" outline="0" axis="axisRow" fieldPosition="0">
        <references count="1">
          <reference field="4294967294" count="1" selected="0">
            <x v="5"/>
          </reference>
        </references>
      </pivotArea>
    </format>
    <format dxfId="2705">
      <pivotArea field="0" dataOnly="0" labelOnly="1" grandRow="1" outline="0" axis="axisRow" fieldPosition="0">
        <references count="1">
          <reference field="4294967294" count="1" selected="0">
            <x v="6"/>
          </reference>
        </references>
      </pivotArea>
    </format>
    <format dxfId="2704">
      <pivotArea field="0" dataOnly="0" labelOnly="1" grandRow="1" outline="0" axis="axisRow" fieldPosition="0">
        <references count="1">
          <reference field="4294967294" count="1" selected="0">
            <x v="7"/>
          </reference>
        </references>
      </pivotArea>
    </format>
    <format dxfId="2703">
      <pivotArea field="0" dataOnly="0" labelOnly="1" grandRow="1" outline="0" axis="axisRow" fieldPosition="0">
        <references count="1">
          <reference field="4294967294" count="1" selected="0">
            <x v="8"/>
          </reference>
        </references>
      </pivotArea>
    </format>
    <format dxfId="2702">
      <pivotArea field="0" dataOnly="0" labelOnly="1" grandRow="1" outline="0" axis="axisRow" fieldPosition="0">
        <references count="1">
          <reference field="4294967294" count="1" selected="0">
            <x v="9"/>
          </reference>
        </references>
      </pivotArea>
    </format>
    <format dxfId="2701">
      <pivotArea field="0" dataOnly="0" labelOnly="1" grandRow="1" outline="0" axis="axisRow" fieldPosition="0">
        <references count="1">
          <reference field="4294967294" count="1" selected="0">
            <x v="10"/>
          </reference>
        </references>
      </pivotArea>
    </format>
    <format dxfId="2700">
      <pivotArea field="0" dataOnly="0" labelOnly="1" grandRow="1" outline="0" axis="axisRow" fieldPosition="0">
        <references count="1">
          <reference field="4294967294" count="1" selected="0">
            <x v="11"/>
          </reference>
        </references>
      </pivotArea>
    </format>
    <format dxfId="2699">
      <pivotArea field="0" dataOnly="0" labelOnly="1" grandRow="1" outline="0" axis="axisRow" fieldPosition="0">
        <references count="1">
          <reference field="4294967294" count="1" selected="0">
            <x v="12"/>
          </reference>
        </references>
      </pivotArea>
    </format>
    <format dxfId="2698">
      <pivotArea field="0" dataOnly="0" labelOnly="1" grandRow="1" outline="0" axis="axisRow" fieldPosition="0">
        <references count="1">
          <reference field="4294967294" count="1" selected="0">
            <x v="13"/>
          </reference>
        </references>
      </pivotArea>
    </format>
    <format dxfId="2697">
      <pivotArea field="0" dataOnly="0" labelOnly="1" grandRow="1" outline="0" axis="axisRow" fieldPosition="0">
        <references count="1">
          <reference field="4294967294" count="1" selected="0">
            <x v="14"/>
          </reference>
        </references>
      </pivotArea>
    </format>
    <format dxfId="2696">
      <pivotArea field="0" dataOnly="0" labelOnly="1" grandRow="1" outline="0" axis="axisRow" fieldPosition="0">
        <references count="1">
          <reference field="4294967294" count="1" selected="0">
            <x v="15"/>
          </reference>
        </references>
      </pivotArea>
    </format>
    <format dxfId="2695">
      <pivotArea field="0" dataOnly="0" labelOnly="1" grandRow="1" outline="0" axis="axisRow" fieldPosition="0">
        <references count="1">
          <reference field="4294967294" count="1" selected="0">
            <x v="16"/>
          </reference>
        </references>
      </pivotArea>
    </format>
    <format dxfId="2694">
      <pivotArea field="0" dataOnly="0" labelOnly="1" grandRow="1" outline="0" axis="axisRow" fieldPosition="0">
        <references count="1">
          <reference field="4294967294" count="1" selected="0">
            <x v="17"/>
          </reference>
        </references>
      </pivotArea>
    </format>
    <format dxfId="2693">
      <pivotArea field="0" dataOnly="0" labelOnly="1" grandRow="1" outline="0" axis="axisRow" fieldPosition="0">
        <references count="1">
          <reference field="4294967294" count="1" selected="0">
            <x v="18"/>
          </reference>
        </references>
      </pivotArea>
    </format>
    <format dxfId="2692">
      <pivotArea field="0" dataOnly="0" labelOnly="1" grandRow="1" outline="0" axis="axisRow" fieldPosition="0">
        <references count="1">
          <reference field="4294967294" count="1" selected="0">
            <x v="19"/>
          </reference>
        </references>
      </pivotArea>
    </format>
    <format dxfId="2691">
      <pivotArea field="0" dataOnly="0" labelOnly="1" grandRow="1" outline="0" axis="axisRow" fieldPosition="0">
        <references count="1">
          <reference field="4294967294" count="1" selected="0">
            <x v="20"/>
          </reference>
        </references>
      </pivotArea>
    </format>
    <format dxfId="2690">
      <pivotArea field="0" dataOnly="0" labelOnly="1" grandRow="1" outline="0" axis="axisRow" fieldPosition="0">
        <references count="1">
          <reference field="4294967294" count="1" selected="0">
            <x v="21"/>
          </reference>
        </references>
      </pivotArea>
    </format>
    <format dxfId="2689">
      <pivotArea field="0" dataOnly="0" labelOnly="1" grandRow="1" outline="0" axis="axisRow" fieldPosition="0">
        <references count="1">
          <reference field="4294967294" count="1" selected="0">
            <x v="0"/>
          </reference>
        </references>
      </pivotArea>
    </format>
    <format dxfId="2688">
      <pivotArea field="0" dataOnly="0" labelOnly="1" grandRow="1" outline="0" axis="axisRow" fieldPosition="0">
        <references count="1">
          <reference field="4294967294" count="1" selected="0">
            <x v="1"/>
          </reference>
        </references>
      </pivotArea>
    </format>
    <format dxfId="2687">
      <pivotArea field="0" dataOnly="0" labelOnly="1" grandRow="1" outline="0" axis="axisRow" fieldPosition="0">
        <references count="1">
          <reference field="4294967294" count="1" selected="0">
            <x v="2"/>
          </reference>
        </references>
      </pivotArea>
    </format>
    <format dxfId="2686">
      <pivotArea field="0" dataOnly="0" labelOnly="1" grandRow="1" outline="0" axis="axisRow" fieldPosition="0">
        <references count="1">
          <reference field="4294967294" count="1" selected="0">
            <x v="3"/>
          </reference>
        </references>
      </pivotArea>
    </format>
    <format dxfId="2685">
      <pivotArea field="0" dataOnly="0" labelOnly="1" grandRow="1" outline="0" axis="axisRow" fieldPosition="0">
        <references count="1">
          <reference field="4294967294" count="1" selected="0">
            <x v="4"/>
          </reference>
        </references>
      </pivotArea>
    </format>
    <format dxfId="2684">
      <pivotArea field="0" dataOnly="0" labelOnly="1" grandRow="1" outline="0" axis="axisRow" fieldPosition="0">
        <references count="1">
          <reference field="4294967294" count="1" selected="0">
            <x v="5"/>
          </reference>
        </references>
      </pivotArea>
    </format>
    <format dxfId="2683">
      <pivotArea field="0" dataOnly="0" labelOnly="1" grandRow="1" outline="0" axis="axisRow" fieldPosition="0">
        <references count="1">
          <reference field="4294967294" count="1" selected="0">
            <x v="6"/>
          </reference>
        </references>
      </pivotArea>
    </format>
    <format dxfId="2682">
      <pivotArea field="0" dataOnly="0" labelOnly="1" grandRow="1" outline="0" axis="axisRow" fieldPosition="0">
        <references count="1">
          <reference field="4294967294" count="1" selected="0">
            <x v="7"/>
          </reference>
        </references>
      </pivotArea>
    </format>
    <format dxfId="2681">
      <pivotArea field="0" dataOnly="0" labelOnly="1" grandRow="1" outline="0" axis="axisRow" fieldPosition="0">
        <references count="1">
          <reference field="4294967294" count="1" selected="0">
            <x v="8"/>
          </reference>
        </references>
      </pivotArea>
    </format>
    <format dxfId="2680">
      <pivotArea field="0" dataOnly="0" labelOnly="1" grandRow="1" outline="0" axis="axisRow" fieldPosition="0">
        <references count="1">
          <reference field="4294967294" count="1" selected="0">
            <x v="9"/>
          </reference>
        </references>
      </pivotArea>
    </format>
    <format dxfId="2679">
      <pivotArea field="0" dataOnly="0" labelOnly="1" grandRow="1" outline="0" axis="axisRow" fieldPosition="0">
        <references count="1">
          <reference field="4294967294" count="1" selected="0">
            <x v="10"/>
          </reference>
        </references>
      </pivotArea>
    </format>
    <format dxfId="2678">
      <pivotArea field="0" dataOnly="0" labelOnly="1" grandRow="1" outline="0" axis="axisRow" fieldPosition="0">
        <references count="1">
          <reference field="4294967294" count="1" selected="0">
            <x v="11"/>
          </reference>
        </references>
      </pivotArea>
    </format>
    <format dxfId="2677">
      <pivotArea field="0" dataOnly="0" labelOnly="1" grandRow="1" outline="0" axis="axisRow" fieldPosition="0">
        <references count="1">
          <reference field="4294967294" count="1" selected="0">
            <x v="12"/>
          </reference>
        </references>
      </pivotArea>
    </format>
    <format dxfId="2676">
      <pivotArea field="0" dataOnly="0" labelOnly="1" grandRow="1" outline="0" axis="axisRow" fieldPosition="0">
        <references count="1">
          <reference field="4294967294" count="1" selected="0">
            <x v="13"/>
          </reference>
        </references>
      </pivotArea>
    </format>
    <format dxfId="2675">
      <pivotArea field="0" dataOnly="0" labelOnly="1" grandRow="1" outline="0" axis="axisRow" fieldPosition="0">
        <references count="1">
          <reference field="4294967294" count="1" selected="0">
            <x v="14"/>
          </reference>
        </references>
      </pivotArea>
    </format>
    <format dxfId="2674">
      <pivotArea field="0" dataOnly="0" labelOnly="1" grandRow="1" outline="0" axis="axisRow" fieldPosition="0">
        <references count="1">
          <reference field="4294967294" count="1" selected="0">
            <x v="15"/>
          </reference>
        </references>
      </pivotArea>
    </format>
    <format dxfId="2673">
      <pivotArea field="0" dataOnly="0" labelOnly="1" grandRow="1" outline="0" axis="axisRow" fieldPosition="0">
        <references count="1">
          <reference field="4294967294" count="1" selected="0">
            <x v="16"/>
          </reference>
        </references>
      </pivotArea>
    </format>
    <format dxfId="2672">
      <pivotArea field="0" dataOnly="0" labelOnly="1" grandRow="1" outline="0" axis="axisRow" fieldPosition="0">
        <references count="1">
          <reference field="4294967294" count="1" selected="0">
            <x v="17"/>
          </reference>
        </references>
      </pivotArea>
    </format>
    <format dxfId="2671">
      <pivotArea field="0" dataOnly="0" labelOnly="1" grandRow="1" outline="0" axis="axisRow" fieldPosition="0">
        <references count="1">
          <reference field="4294967294" count="1" selected="0">
            <x v="18"/>
          </reference>
        </references>
      </pivotArea>
    </format>
    <format dxfId="2670">
      <pivotArea field="0" dataOnly="0" labelOnly="1" grandRow="1" outline="0" axis="axisRow" fieldPosition="0">
        <references count="1">
          <reference field="4294967294" count="1" selected="0">
            <x v="19"/>
          </reference>
        </references>
      </pivotArea>
    </format>
    <format dxfId="2669">
      <pivotArea field="0" dataOnly="0" labelOnly="1" grandRow="1" outline="0" axis="axisRow" fieldPosition="0">
        <references count="1">
          <reference field="4294967294" count="1" selected="0">
            <x v="20"/>
          </reference>
        </references>
      </pivotArea>
    </format>
    <format dxfId="2668">
      <pivotArea field="0" dataOnly="0" labelOnly="1" grandRow="1" outline="0" axis="axisRow" fieldPosition="0">
        <references count="1">
          <reference field="4294967294" count="1" selected="0">
            <x v="21"/>
          </reference>
        </references>
      </pivotArea>
    </format>
    <format dxfId="2667">
      <pivotArea field="0" dataOnly="0" labelOnly="1" grandRow="1" outline="0" axis="axisRow" fieldPosition="0">
        <references count="1">
          <reference field="4294967294" count="1" selected="0">
            <x v="0"/>
          </reference>
        </references>
      </pivotArea>
    </format>
    <format dxfId="2666">
      <pivotArea field="0" dataOnly="0" labelOnly="1" grandRow="1" outline="0" axis="axisRow" fieldPosition="0">
        <references count="1">
          <reference field="4294967294" count="1" selected="0">
            <x v="1"/>
          </reference>
        </references>
      </pivotArea>
    </format>
    <format dxfId="2665">
      <pivotArea field="0" dataOnly="0" labelOnly="1" grandRow="1" outline="0" axis="axisRow" fieldPosition="0">
        <references count="1">
          <reference field="4294967294" count="1" selected="0">
            <x v="2"/>
          </reference>
        </references>
      </pivotArea>
    </format>
    <format dxfId="2664">
      <pivotArea field="0" dataOnly="0" labelOnly="1" grandRow="1" outline="0" axis="axisRow" fieldPosition="0">
        <references count="1">
          <reference field="4294967294" count="1" selected="0">
            <x v="3"/>
          </reference>
        </references>
      </pivotArea>
    </format>
    <format dxfId="2663">
      <pivotArea field="0" dataOnly="0" labelOnly="1" grandRow="1" outline="0" axis="axisRow" fieldPosition="0">
        <references count="1">
          <reference field="4294967294" count="1" selected="0">
            <x v="4"/>
          </reference>
        </references>
      </pivotArea>
    </format>
    <format dxfId="2662">
      <pivotArea field="0" dataOnly="0" labelOnly="1" grandRow="1" outline="0" axis="axisRow" fieldPosition="0">
        <references count="1">
          <reference field="4294967294" count="1" selected="0">
            <x v="5"/>
          </reference>
        </references>
      </pivotArea>
    </format>
    <format dxfId="2661">
      <pivotArea field="0" dataOnly="0" labelOnly="1" grandRow="1" outline="0" axis="axisRow" fieldPosition="0">
        <references count="1">
          <reference field="4294967294" count="1" selected="0">
            <x v="6"/>
          </reference>
        </references>
      </pivotArea>
    </format>
    <format dxfId="2660">
      <pivotArea field="0" dataOnly="0" labelOnly="1" grandRow="1" outline="0" axis="axisRow" fieldPosition="0">
        <references count="1">
          <reference field="4294967294" count="1" selected="0">
            <x v="7"/>
          </reference>
        </references>
      </pivotArea>
    </format>
    <format dxfId="2659">
      <pivotArea field="0" dataOnly="0" labelOnly="1" grandRow="1" outline="0" axis="axisRow" fieldPosition="0">
        <references count="1">
          <reference field="4294967294" count="1" selected="0">
            <x v="8"/>
          </reference>
        </references>
      </pivotArea>
    </format>
    <format dxfId="2658">
      <pivotArea field="0" dataOnly="0" labelOnly="1" grandRow="1" outline="0" axis="axisRow" fieldPosition="0">
        <references count="1">
          <reference field="4294967294" count="1" selected="0">
            <x v="9"/>
          </reference>
        </references>
      </pivotArea>
    </format>
    <format dxfId="2657">
      <pivotArea field="0" dataOnly="0" labelOnly="1" grandRow="1" outline="0" axis="axisRow" fieldPosition="0">
        <references count="1">
          <reference field="4294967294" count="1" selected="0">
            <x v="10"/>
          </reference>
        </references>
      </pivotArea>
    </format>
    <format dxfId="2656">
      <pivotArea field="0" dataOnly="0" labelOnly="1" grandRow="1" outline="0" axis="axisRow" fieldPosition="0">
        <references count="1">
          <reference field="4294967294" count="1" selected="0">
            <x v="11"/>
          </reference>
        </references>
      </pivotArea>
    </format>
    <format dxfId="2655">
      <pivotArea field="0" dataOnly="0" labelOnly="1" grandRow="1" outline="0" axis="axisRow" fieldPosition="0">
        <references count="1">
          <reference field="4294967294" count="1" selected="0">
            <x v="12"/>
          </reference>
        </references>
      </pivotArea>
    </format>
    <format dxfId="2654">
      <pivotArea field="0" dataOnly="0" labelOnly="1" grandRow="1" outline="0" axis="axisRow" fieldPosition="0">
        <references count="1">
          <reference field="4294967294" count="1" selected="0">
            <x v="13"/>
          </reference>
        </references>
      </pivotArea>
    </format>
    <format dxfId="2653">
      <pivotArea field="0" dataOnly="0" labelOnly="1" grandRow="1" outline="0" axis="axisRow" fieldPosition="0">
        <references count="1">
          <reference field="4294967294" count="1" selected="0">
            <x v="14"/>
          </reference>
        </references>
      </pivotArea>
    </format>
    <format dxfId="2652">
      <pivotArea field="0" dataOnly="0" labelOnly="1" grandRow="1" outline="0" axis="axisRow" fieldPosition="0">
        <references count="1">
          <reference field="4294967294" count="1" selected="0">
            <x v="15"/>
          </reference>
        </references>
      </pivotArea>
    </format>
    <format dxfId="2651">
      <pivotArea field="0" dataOnly="0" labelOnly="1" grandRow="1" outline="0" axis="axisRow" fieldPosition="0">
        <references count="1">
          <reference field="4294967294" count="1" selected="0">
            <x v="16"/>
          </reference>
        </references>
      </pivotArea>
    </format>
    <format dxfId="2650">
      <pivotArea field="0" dataOnly="0" labelOnly="1" grandRow="1" outline="0" axis="axisRow" fieldPosition="0">
        <references count="1">
          <reference field="4294967294" count="1" selected="0">
            <x v="17"/>
          </reference>
        </references>
      </pivotArea>
    </format>
    <format dxfId="2649">
      <pivotArea field="0" dataOnly="0" labelOnly="1" grandRow="1" outline="0" axis="axisRow" fieldPosition="0">
        <references count="1">
          <reference field="4294967294" count="1" selected="0">
            <x v="18"/>
          </reference>
        </references>
      </pivotArea>
    </format>
    <format dxfId="2648">
      <pivotArea field="0" dataOnly="0" labelOnly="1" grandRow="1" outline="0" axis="axisRow" fieldPosition="0">
        <references count="1">
          <reference field="4294967294" count="1" selected="0">
            <x v="19"/>
          </reference>
        </references>
      </pivotArea>
    </format>
    <format dxfId="2647">
      <pivotArea field="0" dataOnly="0" labelOnly="1" grandRow="1" outline="0" axis="axisRow" fieldPosition="0">
        <references count="1">
          <reference field="4294967294" count="1" selected="0">
            <x v="20"/>
          </reference>
        </references>
      </pivotArea>
    </format>
    <format dxfId="2646">
      <pivotArea field="0" dataOnly="0" labelOnly="1" grandRow="1" outline="0" axis="axisRow" fieldPosition="0">
        <references count="1">
          <reference field="4294967294" count="1" selected="0">
            <x v="21"/>
          </reference>
        </references>
      </pivotArea>
    </format>
    <format dxfId="2645">
      <pivotArea field="0" dataOnly="0" labelOnly="1" grandRow="1" outline="0" axis="axisRow" fieldPosition="0">
        <references count="1">
          <reference field="4294967294" count="1" selected="0">
            <x v="0"/>
          </reference>
        </references>
      </pivotArea>
    </format>
    <format dxfId="2644">
      <pivotArea field="0" dataOnly="0" labelOnly="1" grandRow="1" outline="0" axis="axisRow" fieldPosition="0">
        <references count="1">
          <reference field="4294967294" count="1" selected="0">
            <x v="1"/>
          </reference>
        </references>
      </pivotArea>
    </format>
    <format dxfId="2643">
      <pivotArea field="0" dataOnly="0" labelOnly="1" grandRow="1" outline="0" axis="axisRow" fieldPosition="0">
        <references count="1">
          <reference field="4294967294" count="1" selected="0">
            <x v="2"/>
          </reference>
        </references>
      </pivotArea>
    </format>
    <format dxfId="2642">
      <pivotArea field="0" dataOnly="0" labelOnly="1" grandRow="1" outline="0" axis="axisRow" fieldPosition="0">
        <references count="1">
          <reference field="4294967294" count="1" selected="0">
            <x v="3"/>
          </reference>
        </references>
      </pivotArea>
    </format>
    <format dxfId="2641">
      <pivotArea field="0" dataOnly="0" labelOnly="1" grandRow="1" outline="0" axis="axisRow" fieldPosition="0">
        <references count="1">
          <reference field="4294967294" count="1" selected="0">
            <x v="4"/>
          </reference>
        </references>
      </pivotArea>
    </format>
    <format dxfId="2640">
      <pivotArea field="0" dataOnly="0" labelOnly="1" grandRow="1" outline="0" axis="axisRow" fieldPosition="0">
        <references count="1">
          <reference field="4294967294" count="1" selected="0">
            <x v="5"/>
          </reference>
        </references>
      </pivotArea>
    </format>
    <format dxfId="2639">
      <pivotArea field="0" dataOnly="0" labelOnly="1" grandRow="1" outline="0" axis="axisRow" fieldPosition="0">
        <references count="1">
          <reference field="4294967294" count="1" selected="0">
            <x v="6"/>
          </reference>
        </references>
      </pivotArea>
    </format>
    <format dxfId="2638">
      <pivotArea field="0" dataOnly="0" labelOnly="1" grandRow="1" outline="0" axis="axisRow" fieldPosition="0">
        <references count="1">
          <reference field="4294967294" count="1" selected="0">
            <x v="7"/>
          </reference>
        </references>
      </pivotArea>
    </format>
    <format dxfId="2637">
      <pivotArea field="0" dataOnly="0" labelOnly="1" grandRow="1" outline="0" axis="axisRow" fieldPosition="0">
        <references count="1">
          <reference field="4294967294" count="1" selected="0">
            <x v="8"/>
          </reference>
        </references>
      </pivotArea>
    </format>
    <format dxfId="2636">
      <pivotArea field="0" dataOnly="0" labelOnly="1" grandRow="1" outline="0" axis="axisRow" fieldPosition="0">
        <references count="1">
          <reference field="4294967294" count="1" selected="0">
            <x v="9"/>
          </reference>
        </references>
      </pivotArea>
    </format>
    <format dxfId="2635">
      <pivotArea field="0" dataOnly="0" labelOnly="1" grandRow="1" outline="0" axis="axisRow" fieldPosition="0">
        <references count="1">
          <reference field="4294967294" count="1" selected="0">
            <x v="10"/>
          </reference>
        </references>
      </pivotArea>
    </format>
    <format dxfId="2634">
      <pivotArea field="0" dataOnly="0" labelOnly="1" grandRow="1" outline="0" axis="axisRow" fieldPosition="0">
        <references count="1">
          <reference field="4294967294" count="1" selected="0">
            <x v="11"/>
          </reference>
        </references>
      </pivotArea>
    </format>
    <format dxfId="2633">
      <pivotArea field="0" dataOnly="0" labelOnly="1" grandRow="1" outline="0" axis="axisRow" fieldPosition="0">
        <references count="1">
          <reference field="4294967294" count="1" selected="0">
            <x v="12"/>
          </reference>
        </references>
      </pivotArea>
    </format>
    <format dxfId="2632">
      <pivotArea field="0" dataOnly="0" labelOnly="1" grandRow="1" outline="0" axis="axisRow" fieldPosition="0">
        <references count="1">
          <reference field="4294967294" count="1" selected="0">
            <x v="13"/>
          </reference>
        </references>
      </pivotArea>
    </format>
    <format dxfId="2631">
      <pivotArea field="0" dataOnly="0" labelOnly="1" grandRow="1" outline="0" axis="axisRow" fieldPosition="0">
        <references count="1">
          <reference field="4294967294" count="1" selected="0">
            <x v="14"/>
          </reference>
        </references>
      </pivotArea>
    </format>
    <format dxfId="2630">
      <pivotArea field="0" dataOnly="0" labelOnly="1" grandRow="1" outline="0" axis="axisRow" fieldPosition="0">
        <references count="1">
          <reference field="4294967294" count="1" selected="0">
            <x v="15"/>
          </reference>
        </references>
      </pivotArea>
    </format>
    <format dxfId="2629">
      <pivotArea field="0" dataOnly="0" labelOnly="1" grandRow="1" outline="0" axis="axisRow" fieldPosition="0">
        <references count="1">
          <reference field="4294967294" count="1" selected="0">
            <x v="16"/>
          </reference>
        </references>
      </pivotArea>
    </format>
    <format dxfId="2628">
      <pivotArea field="0" dataOnly="0" labelOnly="1" grandRow="1" outline="0" axis="axisRow" fieldPosition="0">
        <references count="1">
          <reference field="4294967294" count="1" selected="0">
            <x v="17"/>
          </reference>
        </references>
      </pivotArea>
    </format>
    <format dxfId="2627">
      <pivotArea field="0" dataOnly="0" labelOnly="1" grandRow="1" outline="0" axis="axisRow" fieldPosition="0">
        <references count="1">
          <reference field="4294967294" count="1" selected="0">
            <x v="18"/>
          </reference>
        </references>
      </pivotArea>
    </format>
    <format dxfId="2626">
      <pivotArea field="0" dataOnly="0" labelOnly="1" grandRow="1" outline="0" axis="axisRow" fieldPosition="0">
        <references count="1">
          <reference field="4294967294" count="1" selected="0">
            <x v="19"/>
          </reference>
        </references>
      </pivotArea>
    </format>
    <format dxfId="2625">
      <pivotArea field="0" dataOnly="0" labelOnly="1" grandRow="1" outline="0" axis="axisRow" fieldPosition="0">
        <references count="1">
          <reference field="4294967294" count="1" selected="0">
            <x v="20"/>
          </reference>
        </references>
      </pivotArea>
    </format>
    <format dxfId="2624">
      <pivotArea field="0" dataOnly="0" labelOnly="1" grandRow="1" outline="0" axis="axisRow" fieldPosition="0">
        <references count="1">
          <reference field="4294967294" count="1" selected="0">
            <x v="21"/>
          </reference>
        </references>
      </pivotArea>
    </format>
    <format dxfId="2623">
      <pivotArea field="0" dataOnly="0" labelOnly="1" grandRow="1" outline="0" axis="axisRow" fieldPosition="0">
        <references count="1">
          <reference field="4294967294" count="1" selected="0">
            <x v="0"/>
          </reference>
        </references>
      </pivotArea>
    </format>
    <format dxfId="2622">
      <pivotArea field="0" dataOnly="0" labelOnly="1" grandRow="1" outline="0" axis="axisRow" fieldPosition="0">
        <references count="1">
          <reference field="4294967294" count="1" selected="0">
            <x v="1"/>
          </reference>
        </references>
      </pivotArea>
    </format>
    <format dxfId="2621">
      <pivotArea field="0" dataOnly="0" labelOnly="1" grandRow="1" outline="0" axis="axisRow" fieldPosition="0">
        <references count="1">
          <reference field="4294967294" count="1" selected="0">
            <x v="2"/>
          </reference>
        </references>
      </pivotArea>
    </format>
    <format dxfId="2620">
      <pivotArea field="0" dataOnly="0" labelOnly="1" grandRow="1" outline="0" axis="axisRow" fieldPosition="0">
        <references count="1">
          <reference field="4294967294" count="1" selected="0">
            <x v="3"/>
          </reference>
        </references>
      </pivotArea>
    </format>
    <format dxfId="2619">
      <pivotArea field="0" dataOnly="0" labelOnly="1" grandRow="1" outline="0" axis="axisRow" fieldPosition="0">
        <references count="1">
          <reference field="4294967294" count="1" selected="0">
            <x v="4"/>
          </reference>
        </references>
      </pivotArea>
    </format>
    <format dxfId="2618">
      <pivotArea field="0" dataOnly="0" labelOnly="1" grandRow="1" outline="0" axis="axisRow" fieldPosition="0">
        <references count="1">
          <reference field="4294967294" count="1" selected="0">
            <x v="5"/>
          </reference>
        </references>
      </pivotArea>
    </format>
    <format dxfId="2617">
      <pivotArea field="0" dataOnly="0" labelOnly="1" grandRow="1" outline="0" axis="axisRow" fieldPosition="0">
        <references count="1">
          <reference field="4294967294" count="1" selected="0">
            <x v="6"/>
          </reference>
        </references>
      </pivotArea>
    </format>
    <format dxfId="2616">
      <pivotArea field="0" dataOnly="0" labelOnly="1" grandRow="1" outline="0" axis="axisRow" fieldPosition="0">
        <references count="1">
          <reference field="4294967294" count="1" selected="0">
            <x v="7"/>
          </reference>
        </references>
      </pivotArea>
    </format>
    <format dxfId="2615">
      <pivotArea field="0" dataOnly="0" labelOnly="1" grandRow="1" outline="0" axis="axisRow" fieldPosition="0">
        <references count="1">
          <reference field="4294967294" count="1" selected="0">
            <x v="8"/>
          </reference>
        </references>
      </pivotArea>
    </format>
    <format dxfId="2614">
      <pivotArea field="0" dataOnly="0" labelOnly="1" grandRow="1" outline="0" axis="axisRow" fieldPosition="0">
        <references count="1">
          <reference field="4294967294" count="1" selected="0">
            <x v="9"/>
          </reference>
        </references>
      </pivotArea>
    </format>
    <format dxfId="2613">
      <pivotArea field="0" dataOnly="0" labelOnly="1" grandRow="1" outline="0" axis="axisRow" fieldPosition="0">
        <references count="1">
          <reference field="4294967294" count="1" selected="0">
            <x v="10"/>
          </reference>
        </references>
      </pivotArea>
    </format>
    <format dxfId="2612">
      <pivotArea field="0" dataOnly="0" labelOnly="1" grandRow="1" outline="0" axis="axisRow" fieldPosition="0">
        <references count="1">
          <reference field="4294967294" count="1" selected="0">
            <x v="11"/>
          </reference>
        </references>
      </pivotArea>
    </format>
    <format dxfId="2611">
      <pivotArea field="0" dataOnly="0" labelOnly="1" grandRow="1" outline="0" axis="axisRow" fieldPosition="0">
        <references count="1">
          <reference field="4294967294" count="1" selected="0">
            <x v="12"/>
          </reference>
        </references>
      </pivotArea>
    </format>
    <format dxfId="2610">
      <pivotArea field="0" dataOnly="0" labelOnly="1" grandRow="1" outline="0" axis="axisRow" fieldPosition="0">
        <references count="1">
          <reference field="4294967294" count="1" selected="0">
            <x v="13"/>
          </reference>
        </references>
      </pivotArea>
    </format>
    <format dxfId="2609">
      <pivotArea field="0" dataOnly="0" labelOnly="1" grandRow="1" outline="0" axis="axisRow" fieldPosition="0">
        <references count="1">
          <reference field="4294967294" count="1" selected="0">
            <x v="14"/>
          </reference>
        </references>
      </pivotArea>
    </format>
    <format dxfId="2608">
      <pivotArea field="0" dataOnly="0" labelOnly="1" grandRow="1" outline="0" axis="axisRow" fieldPosition="0">
        <references count="1">
          <reference field="4294967294" count="1" selected="0">
            <x v="15"/>
          </reference>
        </references>
      </pivotArea>
    </format>
    <format dxfId="2607">
      <pivotArea field="0" dataOnly="0" labelOnly="1" grandRow="1" outline="0" axis="axisRow" fieldPosition="0">
        <references count="1">
          <reference field="4294967294" count="1" selected="0">
            <x v="16"/>
          </reference>
        </references>
      </pivotArea>
    </format>
    <format dxfId="2606">
      <pivotArea field="0" dataOnly="0" labelOnly="1" grandRow="1" outline="0" axis="axisRow" fieldPosition="0">
        <references count="1">
          <reference field="4294967294" count="1" selected="0">
            <x v="17"/>
          </reference>
        </references>
      </pivotArea>
    </format>
    <format dxfId="2605">
      <pivotArea field="0" dataOnly="0" labelOnly="1" grandRow="1" outline="0" axis="axisRow" fieldPosition="0">
        <references count="1">
          <reference field="4294967294" count="1" selected="0">
            <x v="18"/>
          </reference>
        </references>
      </pivotArea>
    </format>
    <format dxfId="2604">
      <pivotArea field="0" dataOnly="0" labelOnly="1" grandRow="1" outline="0" axis="axisRow" fieldPosition="0">
        <references count="1">
          <reference field="4294967294" count="1" selected="0">
            <x v="19"/>
          </reference>
        </references>
      </pivotArea>
    </format>
    <format dxfId="2603">
      <pivotArea field="0" dataOnly="0" labelOnly="1" grandRow="1" outline="0" axis="axisRow" fieldPosition="0">
        <references count="1">
          <reference field="4294967294" count="1" selected="0">
            <x v="20"/>
          </reference>
        </references>
      </pivotArea>
    </format>
    <format dxfId="2602">
      <pivotArea field="0" dataOnly="0" labelOnly="1" grandRow="1" outline="0" axis="axisRow" fieldPosition="0">
        <references count="1">
          <reference field="4294967294" count="1" selected="0">
            <x v="21"/>
          </reference>
        </references>
      </pivotArea>
    </format>
    <format dxfId="2601">
      <pivotArea field="0" dataOnly="0" labelOnly="1" grandRow="1" outline="0" axis="axisRow" fieldPosition="0">
        <references count="1">
          <reference field="4294967294" count="1" selected="0">
            <x v="0"/>
          </reference>
        </references>
      </pivotArea>
    </format>
    <format dxfId="2600">
      <pivotArea field="0" dataOnly="0" labelOnly="1" grandRow="1" outline="0" axis="axisRow" fieldPosition="0">
        <references count="1">
          <reference field="4294967294" count="1" selected="0">
            <x v="1"/>
          </reference>
        </references>
      </pivotArea>
    </format>
    <format dxfId="2599">
      <pivotArea field="0" dataOnly="0" labelOnly="1" grandRow="1" outline="0" axis="axisRow" fieldPosition="0">
        <references count="1">
          <reference field="4294967294" count="1" selected="0">
            <x v="2"/>
          </reference>
        </references>
      </pivotArea>
    </format>
    <format dxfId="2598">
      <pivotArea field="0" dataOnly="0" labelOnly="1" grandRow="1" outline="0" axis="axisRow" fieldPosition="0">
        <references count="1">
          <reference field="4294967294" count="1" selected="0">
            <x v="3"/>
          </reference>
        </references>
      </pivotArea>
    </format>
    <format dxfId="2597">
      <pivotArea field="0" dataOnly="0" labelOnly="1" grandRow="1" outline="0" axis="axisRow" fieldPosition="0">
        <references count="1">
          <reference field="4294967294" count="1" selected="0">
            <x v="4"/>
          </reference>
        </references>
      </pivotArea>
    </format>
    <format dxfId="2596">
      <pivotArea field="0" dataOnly="0" labelOnly="1" grandRow="1" outline="0" axis="axisRow" fieldPosition="0">
        <references count="1">
          <reference field="4294967294" count="1" selected="0">
            <x v="5"/>
          </reference>
        </references>
      </pivotArea>
    </format>
    <format dxfId="2595">
      <pivotArea field="0" dataOnly="0" labelOnly="1" grandRow="1" outline="0" axis="axisRow" fieldPosition="0">
        <references count="1">
          <reference field="4294967294" count="1" selected="0">
            <x v="6"/>
          </reference>
        </references>
      </pivotArea>
    </format>
    <format dxfId="2594">
      <pivotArea field="0" dataOnly="0" labelOnly="1" grandRow="1" outline="0" axis="axisRow" fieldPosition="0">
        <references count="1">
          <reference field="4294967294" count="1" selected="0">
            <x v="7"/>
          </reference>
        </references>
      </pivotArea>
    </format>
    <format dxfId="2593">
      <pivotArea field="0" dataOnly="0" labelOnly="1" grandRow="1" outline="0" axis="axisRow" fieldPosition="0">
        <references count="1">
          <reference field="4294967294" count="1" selected="0">
            <x v="8"/>
          </reference>
        </references>
      </pivotArea>
    </format>
    <format dxfId="2592">
      <pivotArea field="0" dataOnly="0" labelOnly="1" grandRow="1" outline="0" axis="axisRow" fieldPosition="0">
        <references count="1">
          <reference field="4294967294" count="1" selected="0">
            <x v="9"/>
          </reference>
        </references>
      </pivotArea>
    </format>
    <format dxfId="2591">
      <pivotArea field="0" dataOnly="0" labelOnly="1" grandRow="1" outline="0" axis="axisRow" fieldPosition="0">
        <references count="1">
          <reference field="4294967294" count="1" selected="0">
            <x v="10"/>
          </reference>
        </references>
      </pivotArea>
    </format>
    <format dxfId="2590">
      <pivotArea field="0" dataOnly="0" labelOnly="1" grandRow="1" outline="0" axis="axisRow" fieldPosition="0">
        <references count="1">
          <reference field="4294967294" count="1" selected="0">
            <x v="11"/>
          </reference>
        </references>
      </pivotArea>
    </format>
    <format dxfId="2589">
      <pivotArea field="0" dataOnly="0" labelOnly="1" grandRow="1" outline="0" axis="axisRow" fieldPosition="0">
        <references count="1">
          <reference field="4294967294" count="1" selected="0">
            <x v="12"/>
          </reference>
        </references>
      </pivotArea>
    </format>
    <format dxfId="2588">
      <pivotArea field="0" dataOnly="0" labelOnly="1" grandRow="1" outline="0" axis="axisRow" fieldPosition="0">
        <references count="1">
          <reference field="4294967294" count="1" selected="0">
            <x v="13"/>
          </reference>
        </references>
      </pivotArea>
    </format>
    <format dxfId="2587">
      <pivotArea field="0" dataOnly="0" labelOnly="1" grandRow="1" outline="0" axis="axisRow" fieldPosition="0">
        <references count="1">
          <reference field="4294967294" count="1" selected="0">
            <x v="14"/>
          </reference>
        </references>
      </pivotArea>
    </format>
    <format dxfId="2586">
      <pivotArea field="0" dataOnly="0" labelOnly="1" grandRow="1" outline="0" axis="axisRow" fieldPosition="0">
        <references count="1">
          <reference field="4294967294" count="1" selected="0">
            <x v="15"/>
          </reference>
        </references>
      </pivotArea>
    </format>
    <format dxfId="2585">
      <pivotArea field="0" dataOnly="0" labelOnly="1" grandRow="1" outline="0" axis="axisRow" fieldPosition="0">
        <references count="1">
          <reference field="4294967294" count="1" selected="0">
            <x v="16"/>
          </reference>
        </references>
      </pivotArea>
    </format>
    <format dxfId="2584">
      <pivotArea field="0" dataOnly="0" labelOnly="1" grandRow="1" outline="0" axis="axisRow" fieldPosition="0">
        <references count="1">
          <reference field="4294967294" count="1" selected="0">
            <x v="17"/>
          </reference>
        </references>
      </pivotArea>
    </format>
    <format dxfId="2583">
      <pivotArea field="0" dataOnly="0" labelOnly="1" grandRow="1" outline="0" axis="axisRow" fieldPosition="0">
        <references count="1">
          <reference field="4294967294" count="1" selected="0">
            <x v="18"/>
          </reference>
        </references>
      </pivotArea>
    </format>
    <format dxfId="2582">
      <pivotArea field="0" dataOnly="0" labelOnly="1" grandRow="1" outline="0" axis="axisRow" fieldPosition="0">
        <references count="1">
          <reference field="4294967294" count="1" selected="0">
            <x v="19"/>
          </reference>
        </references>
      </pivotArea>
    </format>
    <format dxfId="2581">
      <pivotArea field="0" dataOnly="0" labelOnly="1" grandRow="1" outline="0" axis="axisRow" fieldPosition="0">
        <references count="1">
          <reference field="4294967294" count="1" selected="0">
            <x v="20"/>
          </reference>
        </references>
      </pivotArea>
    </format>
    <format dxfId="2580">
      <pivotArea field="0" dataOnly="0" labelOnly="1" grandRow="1" outline="0" axis="axisRow" fieldPosition="0">
        <references count="1">
          <reference field="4294967294" count="1" selected="0">
            <x v="21"/>
          </reference>
        </references>
      </pivotArea>
    </format>
    <format dxfId="2579">
      <pivotArea field="0" dataOnly="0" labelOnly="1" grandRow="1" outline="0" axis="axisRow" fieldPosition="0">
        <references count="1">
          <reference field="4294967294" count="1" selected="0">
            <x v="0"/>
          </reference>
        </references>
      </pivotArea>
    </format>
    <format dxfId="2578">
      <pivotArea field="0" dataOnly="0" labelOnly="1" grandRow="1" outline="0" axis="axisRow" fieldPosition="0">
        <references count="1">
          <reference field="4294967294" count="1" selected="0">
            <x v="1"/>
          </reference>
        </references>
      </pivotArea>
    </format>
    <format dxfId="2577">
      <pivotArea field="0" dataOnly="0" labelOnly="1" grandRow="1" outline="0" axis="axisRow" fieldPosition="0">
        <references count="1">
          <reference field="4294967294" count="1" selected="0">
            <x v="2"/>
          </reference>
        </references>
      </pivotArea>
    </format>
    <format dxfId="2576">
      <pivotArea field="0" dataOnly="0" labelOnly="1" grandRow="1" outline="0" axis="axisRow" fieldPosition="0">
        <references count="1">
          <reference field="4294967294" count="1" selected="0">
            <x v="3"/>
          </reference>
        </references>
      </pivotArea>
    </format>
    <format dxfId="2575">
      <pivotArea field="0" dataOnly="0" labelOnly="1" grandRow="1" outline="0" axis="axisRow" fieldPosition="0">
        <references count="1">
          <reference field="4294967294" count="1" selected="0">
            <x v="4"/>
          </reference>
        </references>
      </pivotArea>
    </format>
    <format dxfId="2574">
      <pivotArea field="0" dataOnly="0" labelOnly="1" grandRow="1" outline="0" axis="axisRow" fieldPosition="0">
        <references count="1">
          <reference field="4294967294" count="1" selected="0">
            <x v="5"/>
          </reference>
        </references>
      </pivotArea>
    </format>
    <format dxfId="2573">
      <pivotArea field="0" dataOnly="0" labelOnly="1" grandRow="1" outline="0" axis="axisRow" fieldPosition="0">
        <references count="1">
          <reference field="4294967294" count="1" selected="0">
            <x v="6"/>
          </reference>
        </references>
      </pivotArea>
    </format>
    <format dxfId="2572">
      <pivotArea field="0" dataOnly="0" labelOnly="1" grandRow="1" outline="0" axis="axisRow" fieldPosition="0">
        <references count="1">
          <reference field="4294967294" count="1" selected="0">
            <x v="7"/>
          </reference>
        </references>
      </pivotArea>
    </format>
    <format dxfId="2571">
      <pivotArea field="0" dataOnly="0" labelOnly="1" grandRow="1" outline="0" axis="axisRow" fieldPosition="0">
        <references count="1">
          <reference field="4294967294" count="1" selected="0">
            <x v="8"/>
          </reference>
        </references>
      </pivotArea>
    </format>
    <format dxfId="2570">
      <pivotArea field="0" dataOnly="0" labelOnly="1" grandRow="1" outline="0" axis="axisRow" fieldPosition="0">
        <references count="1">
          <reference field="4294967294" count="1" selected="0">
            <x v="9"/>
          </reference>
        </references>
      </pivotArea>
    </format>
    <format dxfId="2569">
      <pivotArea field="0" dataOnly="0" labelOnly="1" grandRow="1" outline="0" axis="axisRow" fieldPosition="0">
        <references count="1">
          <reference field="4294967294" count="1" selected="0">
            <x v="10"/>
          </reference>
        </references>
      </pivotArea>
    </format>
    <format dxfId="2568">
      <pivotArea field="0" dataOnly="0" labelOnly="1" grandRow="1" outline="0" axis="axisRow" fieldPosition="0">
        <references count="1">
          <reference field="4294967294" count="1" selected="0">
            <x v="11"/>
          </reference>
        </references>
      </pivotArea>
    </format>
    <format dxfId="2567">
      <pivotArea field="0" dataOnly="0" labelOnly="1" grandRow="1" outline="0" axis="axisRow" fieldPosition="0">
        <references count="1">
          <reference field="4294967294" count="1" selected="0">
            <x v="12"/>
          </reference>
        </references>
      </pivotArea>
    </format>
    <format dxfId="2566">
      <pivotArea field="0" dataOnly="0" labelOnly="1" grandRow="1" outline="0" axis="axisRow" fieldPosition="0">
        <references count="1">
          <reference field="4294967294" count="1" selected="0">
            <x v="13"/>
          </reference>
        </references>
      </pivotArea>
    </format>
    <format dxfId="2565">
      <pivotArea field="0" dataOnly="0" labelOnly="1" grandRow="1" outline="0" axis="axisRow" fieldPosition="0">
        <references count="1">
          <reference field="4294967294" count="1" selected="0">
            <x v="14"/>
          </reference>
        </references>
      </pivotArea>
    </format>
    <format dxfId="2564">
      <pivotArea field="0" dataOnly="0" labelOnly="1" grandRow="1" outline="0" axis="axisRow" fieldPosition="0">
        <references count="1">
          <reference field="4294967294" count="1" selected="0">
            <x v="15"/>
          </reference>
        </references>
      </pivotArea>
    </format>
    <format dxfId="2563">
      <pivotArea field="0" dataOnly="0" labelOnly="1" grandRow="1" outline="0" axis="axisRow" fieldPosition="0">
        <references count="1">
          <reference field="4294967294" count="1" selected="0">
            <x v="16"/>
          </reference>
        </references>
      </pivotArea>
    </format>
    <format dxfId="2562">
      <pivotArea field="0" dataOnly="0" labelOnly="1" grandRow="1" outline="0" axis="axisRow" fieldPosition="0">
        <references count="1">
          <reference field="4294967294" count="1" selected="0">
            <x v="17"/>
          </reference>
        </references>
      </pivotArea>
    </format>
    <format dxfId="2561">
      <pivotArea field="0" dataOnly="0" labelOnly="1" grandRow="1" outline="0" axis="axisRow" fieldPosition="0">
        <references count="1">
          <reference field="4294967294" count="1" selected="0">
            <x v="18"/>
          </reference>
        </references>
      </pivotArea>
    </format>
    <format dxfId="2560">
      <pivotArea field="0" dataOnly="0" labelOnly="1" grandRow="1" outline="0" axis="axisRow" fieldPosition="0">
        <references count="1">
          <reference field="4294967294" count="1" selected="0">
            <x v="19"/>
          </reference>
        </references>
      </pivotArea>
    </format>
    <format dxfId="2559">
      <pivotArea field="0" dataOnly="0" labelOnly="1" grandRow="1" outline="0" axis="axisRow" fieldPosition="0">
        <references count="1">
          <reference field="4294967294" count="1" selected="0">
            <x v="20"/>
          </reference>
        </references>
      </pivotArea>
    </format>
    <format dxfId="2558">
      <pivotArea field="0" dataOnly="0" labelOnly="1" grandRow="1" outline="0" axis="axisRow" fieldPosition="0">
        <references count="1">
          <reference field="4294967294" count="1" selected="0">
            <x v="21"/>
          </reference>
        </references>
      </pivotArea>
    </format>
    <format dxfId="2557">
      <pivotArea field="0" dataOnly="0" labelOnly="1" grandRow="1" outline="0" axis="axisRow" fieldPosition="0">
        <references count="1">
          <reference field="4294967294" count="1" selected="0">
            <x v="0"/>
          </reference>
        </references>
      </pivotArea>
    </format>
    <format dxfId="2556">
      <pivotArea field="0" dataOnly="0" labelOnly="1" grandRow="1" outline="0" axis="axisRow" fieldPosition="0">
        <references count="1">
          <reference field="4294967294" count="1" selected="0">
            <x v="1"/>
          </reference>
        </references>
      </pivotArea>
    </format>
    <format dxfId="2555">
      <pivotArea field="0" dataOnly="0" labelOnly="1" grandRow="1" outline="0" axis="axisRow" fieldPosition="0">
        <references count="1">
          <reference field="4294967294" count="1" selected="0">
            <x v="2"/>
          </reference>
        </references>
      </pivotArea>
    </format>
    <format dxfId="2554">
      <pivotArea field="0" dataOnly="0" labelOnly="1" grandRow="1" outline="0" axis="axisRow" fieldPosition="0">
        <references count="1">
          <reference field="4294967294" count="1" selected="0">
            <x v="3"/>
          </reference>
        </references>
      </pivotArea>
    </format>
    <format dxfId="2553">
      <pivotArea field="0" dataOnly="0" labelOnly="1" grandRow="1" outline="0" axis="axisRow" fieldPosition="0">
        <references count="1">
          <reference field="4294967294" count="1" selected="0">
            <x v="4"/>
          </reference>
        </references>
      </pivotArea>
    </format>
    <format dxfId="2552">
      <pivotArea field="0" dataOnly="0" labelOnly="1" grandRow="1" outline="0" axis="axisRow" fieldPosition="0">
        <references count="1">
          <reference field="4294967294" count="1" selected="0">
            <x v="5"/>
          </reference>
        </references>
      </pivotArea>
    </format>
    <format dxfId="2551">
      <pivotArea field="0" dataOnly="0" labelOnly="1" grandRow="1" outline="0" axis="axisRow" fieldPosition="0">
        <references count="1">
          <reference field="4294967294" count="1" selected="0">
            <x v="6"/>
          </reference>
        </references>
      </pivotArea>
    </format>
    <format dxfId="2550">
      <pivotArea field="0" dataOnly="0" labelOnly="1" grandRow="1" outline="0" axis="axisRow" fieldPosition="0">
        <references count="1">
          <reference field="4294967294" count="1" selected="0">
            <x v="7"/>
          </reference>
        </references>
      </pivotArea>
    </format>
    <format dxfId="2549">
      <pivotArea field="0" dataOnly="0" labelOnly="1" grandRow="1" outline="0" axis="axisRow" fieldPosition="0">
        <references count="1">
          <reference field="4294967294" count="1" selected="0">
            <x v="8"/>
          </reference>
        </references>
      </pivotArea>
    </format>
    <format dxfId="2548">
      <pivotArea field="0" dataOnly="0" labelOnly="1" grandRow="1" outline="0" axis="axisRow" fieldPosition="0">
        <references count="1">
          <reference field="4294967294" count="1" selected="0">
            <x v="9"/>
          </reference>
        </references>
      </pivotArea>
    </format>
    <format dxfId="2547">
      <pivotArea field="0" dataOnly="0" labelOnly="1" grandRow="1" outline="0" axis="axisRow" fieldPosition="0">
        <references count="1">
          <reference field="4294967294" count="1" selected="0">
            <x v="10"/>
          </reference>
        </references>
      </pivotArea>
    </format>
    <format dxfId="2546">
      <pivotArea field="0" dataOnly="0" labelOnly="1" grandRow="1" outline="0" axis="axisRow" fieldPosition="0">
        <references count="1">
          <reference field="4294967294" count="1" selected="0">
            <x v="11"/>
          </reference>
        </references>
      </pivotArea>
    </format>
    <format dxfId="2545">
      <pivotArea field="0" dataOnly="0" labelOnly="1" grandRow="1" outline="0" axis="axisRow" fieldPosition="0">
        <references count="1">
          <reference field="4294967294" count="1" selected="0">
            <x v="12"/>
          </reference>
        </references>
      </pivotArea>
    </format>
    <format dxfId="2544">
      <pivotArea field="0" dataOnly="0" labelOnly="1" grandRow="1" outline="0" axis="axisRow" fieldPosition="0">
        <references count="1">
          <reference field="4294967294" count="1" selected="0">
            <x v="13"/>
          </reference>
        </references>
      </pivotArea>
    </format>
    <format dxfId="2543">
      <pivotArea field="0" dataOnly="0" labelOnly="1" grandRow="1" outline="0" axis="axisRow" fieldPosition="0">
        <references count="1">
          <reference field="4294967294" count="1" selected="0">
            <x v="14"/>
          </reference>
        </references>
      </pivotArea>
    </format>
    <format dxfId="2542">
      <pivotArea field="0" dataOnly="0" labelOnly="1" grandRow="1" outline="0" axis="axisRow" fieldPosition="0">
        <references count="1">
          <reference field="4294967294" count="1" selected="0">
            <x v="15"/>
          </reference>
        </references>
      </pivotArea>
    </format>
    <format dxfId="2541">
      <pivotArea field="0" dataOnly="0" labelOnly="1" grandRow="1" outline="0" axis="axisRow" fieldPosition="0">
        <references count="1">
          <reference field="4294967294" count="1" selected="0">
            <x v="16"/>
          </reference>
        </references>
      </pivotArea>
    </format>
    <format dxfId="2540">
      <pivotArea field="0" dataOnly="0" labelOnly="1" grandRow="1" outline="0" axis="axisRow" fieldPosition="0">
        <references count="1">
          <reference field="4294967294" count="1" selected="0">
            <x v="17"/>
          </reference>
        </references>
      </pivotArea>
    </format>
    <format dxfId="2539">
      <pivotArea field="0" dataOnly="0" labelOnly="1" grandRow="1" outline="0" axis="axisRow" fieldPosition="0">
        <references count="1">
          <reference field="4294967294" count="1" selected="0">
            <x v="18"/>
          </reference>
        </references>
      </pivotArea>
    </format>
    <format dxfId="2538">
      <pivotArea field="0" dataOnly="0" labelOnly="1" grandRow="1" outline="0" axis="axisRow" fieldPosition="0">
        <references count="1">
          <reference field="4294967294" count="1" selected="0">
            <x v="19"/>
          </reference>
        </references>
      </pivotArea>
    </format>
    <format dxfId="2537">
      <pivotArea field="0" dataOnly="0" labelOnly="1" grandRow="1" outline="0" axis="axisRow" fieldPosition="0">
        <references count="1">
          <reference field="4294967294" count="1" selected="0">
            <x v="20"/>
          </reference>
        </references>
      </pivotArea>
    </format>
    <format dxfId="2536">
      <pivotArea field="0" dataOnly="0" labelOnly="1" grandRow="1" outline="0" axis="axisRow" fieldPosition="0">
        <references count="1">
          <reference field="4294967294" count="1" selected="0">
            <x v="21"/>
          </reference>
        </references>
      </pivotArea>
    </format>
    <format dxfId="2535">
      <pivotArea field="0" dataOnly="0" labelOnly="1" grandRow="1" outline="0" axis="axisRow" fieldPosition="0">
        <references count="1">
          <reference field="4294967294" count="1" selected="0">
            <x v="0"/>
          </reference>
        </references>
      </pivotArea>
    </format>
    <format dxfId="2534">
      <pivotArea field="0" dataOnly="0" labelOnly="1" grandRow="1" outline="0" axis="axisRow" fieldPosition="0">
        <references count="1">
          <reference field="4294967294" count="1" selected="0">
            <x v="1"/>
          </reference>
        </references>
      </pivotArea>
    </format>
    <format dxfId="2533">
      <pivotArea field="0" dataOnly="0" labelOnly="1" grandRow="1" outline="0" axis="axisRow" fieldPosition="0">
        <references count="1">
          <reference field="4294967294" count="1" selected="0">
            <x v="2"/>
          </reference>
        </references>
      </pivotArea>
    </format>
    <format dxfId="2532">
      <pivotArea field="0" dataOnly="0" labelOnly="1" grandRow="1" outline="0" axis="axisRow" fieldPosition="0">
        <references count="1">
          <reference field="4294967294" count="1" selected="0">
            <x v="3"/>
          </reference>
        </references>
      </pivotArea>
    </format>
    <format dxfId="2531">
      <pivotArea field="0" dataOnly="0" labelOnly="1" grandRow="1" outline="0" axis="axisRow" fieldPosition="0">
        <references count="1">
          <reference field="4294967294" count="1" selected="0">
            <x v="4"/>
          </reference>
        </references>
      </pivotArea>
    </format>
    <format dxfId="2530">
      <pivotArea field="0" dataOnly="0" labelOnly="1" grandRow="1" outline="0" axis="axisRow" fieldPosition="0">
        <references count="1">
          <reference field="4294967294" count="1" selected="0">
            <x v="5"/>
          </reference>
        </references>
      </pivotArea>
    </format>
    <format dxfId="2529">
      <pivotArea field="0" dataOnly="0" labelOnly="1" grandRow="1" outline="0" axis="axisRow" fieldPosition="0">
        <references count="1">
          <reference field="4294967294" count="1" selected="0">
            <x v="6"/>
          </reference>
        </references>
      </pivotArea>
    </format>
    <format dxfId="2528">
      <pivotArea field="0" dataOnly="0" labelOnly="1" grandRow="1" outline="0" axis="axisRow" fieldPosition="0">
        <references count="1">
          <reference field="4294967294" count="1" selected="0">
            <x v="7"/>
          </reference>
        </references>
      </pivotArea>
    </format>
    <format dxfId="2527">
      <pivotArea field="0" dataOnly="0" labelOnly="1" grandRow="1" outline="0" axis="axisRow" fieldPosition="0">
        <references count="1">
          <reference field="4294967294" count="1" selected="0">
            <x v="8"/>
          </reference>
        </references>
      </pivotArea>
    </format>
    <format dxfId="2526">
      <pivotArea field="0" dataOnly="0" labelOnly="1" grandRow="1" outline="0" axis="axisRow" fieldPosition="0">
        <references count="1">
          <reference field="4294967294" count="1" selected="0">
            <x v="9"/>
          </reference>
        </references>
      </pivotArea>
    </format>
    <format dxfId="2525">
      <pivotArea field="0" dataOnly="0" labelOnly="1" grandRow="1" outline="0" axis="axisRow" fieldPosition="0">
        <references count="1">
          <reference field="4294967294" count="1" selected="0">
            <x v="10"/>
          </reference>
        </references>
      </pivotArea>
    </format>
    <format dxfId="2524">
      <pivotArea field="0" dataOnly="0" labelOnly="1" grandRow="1" outline="0" axis="axisRow" fieldPosition="0">
        <references count="1">
          <reference field="4294967294" count="1" selected="0">
            <x v="11"/>
          </reference>
        </references>
      </pivotArea>
    </format>
    <format dxfId="2523">
      <pivotArea field="0" dataOnly="0" labelOnly="1" grandRow="1" outline="0" axis="axisRow" fieldPosition="0">
        <references count="1">
          <reference field="4294967294" count="1" selected="0">
            <x v="12"/>
          </reference>
        </references>
      </pivotArea>
    </format>
    <format dxfId="2522">
      <pivotArea field="0" dataOnly="0" labelOnly="1" grandRow="1" outline="0" axis="axisRow" fieldPosition="0">
        <references count="1">
          <reference field="4294967294" count="1" selected="0">
            <x v="13"/>
          </reference>
        </references>
      </pivotArea>
    </format>
    <format dxfId="2521">
      <pivotArea field="0" dataOnly="0" labelOnly="1" grandRow="1" outline="0" axis="axisRow" fieldPosition="0">
        <references count="1">
          <reference field="4294967294" count="1" selected="0">
            <x v="14"/>
          </reference>
        </references>
      </pivotArea>
    </format>
    <format dxfId="2520">
      <pivotArea field="0" dataOnly="0" labelOnly="1" grandRow="1" outline="0" axis="axisRow" fieldPosition="0">
        <references count="1">
          <reference field="4294967294" count="1" selected="0">
            <x v="15"/>
          </reference>
        </references>
      </pivotArea>
    </format>
    <format dxfId="2519">
      <pivotArea field="0" dataOnly="0" labelOnly="1" grandRow="1" outline="0" axis="axisRow" fieldPosition="0">
        <references count="1">
          <reference field="4294967294" count="1" selected="0">
            <x v="16"/>
          </reference>
        </references>
      </pivotArea>
    </format>
    <format dxfId="2518">
      <pivotArea field="0" dataOnly="0" labelOnly="1" grandRow="1" outline="0" axis="axisRow" fieldPosition="0">
        <references count="1">
          <reference field="4294967294" count="1" selected="0">
            <x v="17"/>
          </reference>
        </references>
      </pivotArea>
    </format>
    <format dxfId="2517">
      <pivotArea field="0" dataOnly="0" labelOnly="1" grandRow="1" outline="0" axis="axisRow" fieldPosition="0">
        <references count="1">
          <reference field="4294967294" count="1" selected="0">
            <x v="18"/>
          </reference>
        </references>
      </pivotArea>
    </format>
    <format dxfId="2516">
      <pivotArea field="0" dataOnly="0" labelOnly="1" grandRow="1" outline="0" axis="axisRow" fieldPosition="0">
        <references count="1">
          <reference field="4294967294" count="1" selected="0">
            <x v="19"/>
          </reference>
        </references>
      </pivotArea>
    </format>
    <format dxfId="2515">
      <pivotArea field="0" dataOnly="0" labelOnly="1" grandRow="1" outline="0" axis="axisRow" fieldPosition="0">
        <references count="1">
          <reference field="4294967294" count="1" selected="0">
            <x v="20"/>
          </reference>
        </references>
      </pivotArea>
    </format>
    <format dxfId="2514">
      <pivotArea field="0" dataOnly="0" labelOnly="1" grandRow="1" outline="0" axis="axisRow" fieldPosition="0">
        <references count="1">
          <reference field="4294967294" count="1" selected="0">
            <x v="21"/>
          </reference>
        </references>
      </pivotArea>
    </format>
    <format dxfId="2513">
      <pivotArea field="0" dataOnly="0" labelOnly="1" grandRow="1" outline="0" axis="axisRow" fieldPosition="0">
        <references count="1">
          <reference field="4294967294" count="1" selected="0">
            <x v="0"/>
          </reference>
        </references>
      </pivotArea>
    </format>
    <format dxfId="2512">
      <pivotArea field="0" dataOnly="0" labelOnly="1" grandRow="1" outline="0" axis="axisRow" fieldPosition="0">
        <references count="1">
          <reference field="4294967294" count="1" selected="0">
            <x v="1"/>
          </reference>
        </references>
      </pivotArea>
    </format>
    <format dxfId="2511">
      <pivotArea field="0" dataOnly="0" labelOnly="1" grandRow="1" outline="0" axis="axisRow" fieldPosition="0">
        <references count="1">
          <reference field="4294967294" count="1" selected="0">
            <x v="2"/>
          </reference>
        </references>
      </pivotArea>
    </format>
    <format dxfId="2510">
      <pivotArea field="0" dataOnly="0" labelOnly="1" grandRow="1" outline="0" axis="axisRow" fieldPosition="0">
        <references count="1">
          <reference field="4294967294" count="1" selected="0">
            <x v="3"/>
          </reference>
        </references>
      </pivotArea>
    </format>
    <format dxfId="2509">
      <pivotArea field="0" dataOnly="0" labelOnly="1" grandRow="1" outline="0" axis="axisRow" fieldPosition="0">
        <references count="1">
          <reference field="4294967294" count="1" selected="0">
            <x v="4"/>
          </reference>
        </references>
      </pivotArea>
    </format>
    <format dxfId="2508">
      <pivotArea field="0" dataOnly="0" labelOnly="1" grandRow="1" outline="0" axis="axisRow" fieldPosition="0">
        <references count="1">
          <reference field="4294967294" count="1" selected="0">
            <x v="5"/>
          </reference>
        </references>
      </pivotArea>
    </format>
    <format dxfId="2507">
      <pivotArea field="0" dataOnly="0" labelOnly="1" grandRow="1" outline="0" axis="axisRow" fieldPosition="0">
        <references count="1">
          <reference field="4294967294" count="1" selected="0">
            <x v="6"/>
          </reference>
        </references>
      </pivotArea>
    </format>
    <format dxfId="2506">
      <pivotArea field="0" dataOnly="0" labelOnly="1" grandRow="1" outline="0" axis="axisRow" fieldPosition="0">
        <references count="1">
          <reference field="4294967294" count="1" selected="0">
            <x v="7"/>
          </reference>
        </references>
      </pivotArea>
    </format>
    <format dxfId="2505">
      <pivotArea field="0" dataOnly="0" labelOnly="1" grandRow="1" outline="0" axis="axisRow" fieldPosition="0">
        <references count="1">
          <reference field="4294967294" count="1" selected="0">
            <x v="8"/>
          </reference>
        </references>
      </pivotArea>
    </format>
    <format dxfId="2504">
      <pivotArea field="0" dataOnly="0" labelOnly="1" grandRow="1" outline="0" axis="axisRow" fieldPosition="0">
        <references count="1">
          <reference field="4294967294" count="1" selected="0">
            <x v="9"/>
          </reference>
        </references>
      </pivotArea>
    </format>
    <format dxfId="2503">
      <pivotArea field="0" dataOnly="0" labelOnly="1" grandRow="1" outline="0" axis="axisRow" fieldPosition="0">
        <references count="1">
          <reference field="4294967294" count="1" selected="0">
            <x v="10"/>
          </reference>
        </references>
      </pivotArea>
    </format>
    <format dxfId="2502">
      <pivotArea field="0" dataOnly="0" labelOnly="1" grandRow="1" outline="0" axis="axisRow" fieldPosition="0">
        <references count="1">
          <reference field="4294967294" count="1" selected="0">
            <x v="11"/>
          </reference>
        </references>
      </pivotArea>
    </format>
    <format dxfId="2501">
      <pivotArea field="0" dataOnly="0" labelOnly="1" grandRow="1" outline="0" axis="axisRow" fieldPosition="0">
        <references count="1">
          <reference field="4294967294" count="1" selected="0">
            <x v="12"/>
          </reference>
        </references>
      </pivotArea>
    </format>
    <format dxfId="2500">
      <pivotArea field="0" dataOnly="0" labelOnly="1" grandRow="1" outline="0" axis="axisRow" fieldPosition="0">
        <references count="1">
          <reference field="4294967294" count="1" selected="0">
            <x v="13"/>
          </reference>
        </references>
      </pivotArea>
    </format>
    <format dxfId="2499">
      <pivotArea field="0" dataOnly="0" labelOnly="1" grandRow="1" outline="0" axis="axisRow" fieldPosition="0">
        <references count="1">
          <reference field="4294967294" count="1" selected="0">
            <x v="14"/>
          </reference>
        </references>
      </pivotArea>
    </format>
    <format dxfId="2498">
      <pivotArea field="0" dataOnly="0" labelOnly="1" grandRow="1" outline="0" axis="axisRow" fieldPosition="0">
        <references count="1">
          <reference field="4294967294" count="1" selected="0">
            <x v="15"/>
          </reference>
        </references>
      </pivotArea>
    </format>
    <format dxfId="2497">
      <pivotArea field="0" dataOnly="0" labelOnly="1" grandRow="1" outline="0" axis="axisRow" fieldPosition="0">
        <references count="1">
          <reference field="4294967294" count="1" selected="0">
            <x v="16"/>
          </reference>
        </references>
      </pivotArea>
    </format>
    <format dxfId="2496">
      <pivotArea field="0" dataOnly="0" labelOnly="1" grandRow="1" outline="0" axis="axisRow" fieldPosition="0">
        <references count="1">
          <reference field="4294967294" count="1" selected="0">
            <x v="17"/>
          </reference>
        </references>
      </pivotArea>
    </format>
    <format dxfId="2495">
      <pivotArea field="0" dataOnly="0" labelOnly="1" grandRow="1" outline="0" axis="axisRow" fieldPosition="0">
        <references count="1">
          <reference field="4294967294" count="1" selected="0">
            <x v="18"/>
          </reference>
        </references>
      </pivotArea>
    </format>
    <format dxfId="2494">
      <pivotArea field="0" dataOnly="0" labelOnly="1" grandRow="1" outline="0" axis="axisRow" fieldPosition="0">
        <references count="1">
          <reference field="4294967294" count="1" selected="0">
            <x v="19"/>
          </reference>
        </references>
      </pivotArea>
    </format>
    <format dxfId="2493">
      <pivotArea field="0" dataOnly="0" labelOnly="1" grandRow="1" outline="0" axis="axisRow" fieldPosition="0">
        <references count="1">
          <reference field="4294967294" count="1" selected="0">
            <x v="20"/>
          </reference>
        </references>
      </pivotArea>
    </format>
    <format dxfId="2492">
      <pivotArea field="0" dataOnly="0" labelOnly="1" grandRow="1" outline="0" axis="axisRow" fieldPosition="0">
        <references count="1">
          <reference field="4294967294" count="1" selected="0">
            <x v="21"/>
          </reference>
        </references>
      </pivotArea>
    </format>
    <format dxfId="2491">
      <pivotArea field="0" dataOnly="0" labelOnly="1" grandRow="1" outline="0" axis="axisRow" fieldPosition="0">
        <references count="1">
          <reference field="4294967294" count="1" selected="0">
            <x v="0"/>
          </reference>
        </references>
      </pivotArea>
    </format>
    <format dxfId="2490">
      <pivotArea field="0" dataOnly="0" labelOnly="1" grandRow="1" outline="0" axis="axisRow" fieldPosition="0">
        <references count="1">
          <reference field="4294967294" count="1" selected="0">
            <x v="1"/>
          </reference>
        </references>
      </pivotArea>
    </format>
    <format dxfId="2489">
      <pivotArea field="0" dataOnly="0" labelOnly="1" grandRow="1" outline="0" axis="axisRow" fieldPosition="0">
        <references count="1">
          <reference field="4294967294" count="1" selected="0">
            <x v="2"/>
          </reference>
        </references>
      </pivotArea>
    </format>
    <format dxfId="2488">
      <pivotArea field="0" dataOnly="0" labelOnly="1" grandRow="1" outline="0" axis="axisRow" fieldPosition="0">
        <references count="1">
          <reference field="4294967294" count="1" selected="0">
            <x v="3"/>
          </reference>
        </references>
      </pivotArea>
    </format>
    <format dxfId="2487">
      <pivotArea field="0" dataOnly="0" labelOnly="1" grandRow="1" outline="0" axis="axisRow" fieldPosition="0">
        <references count="1">
          <reference field="4294967294" count="1" selected="0">
            <x v="4"/>
          </reference>
        </references>
      </pivotArea>
    </format>
    <format dxfId="2486">
      <pivotArea field="0" dataOnly="0" labelOnly="1" grandRow="1" outline="0" axis="axisRow" fieldPosition="0">
        <references count="1">
          <reference field="4294967294" count="1" selected="0">
            <x v="5"/>
          </reference>
        </references>
      </pivotArea>
    </format>
    <format dxfId="2485">
      <pivotArea field="0" dataOnly="0" labelOnly="1" grandRow="1" outline="0" axis="axisRow" fieldPosition="0">
        <references count="1">
          <reference field="4294967294" count="1" selected="0">
            <x v="6"/>
          </reference>
        </references>
      </pivotArea>
    </format>
    <format dxfId="2484">
      <pivotArea field="0" dataOnly="0" labelOnly="1" grandRow="1" outline="0" axis="axisRow" fieldPosition="0">
        <references count="1">
          <reference field="4294967294" count="1" selected="0">
            <x v="7"/>
          </reference>
        </references>
      </pivotArea>
    </format>
    <format dxfId="2483">
      <pivotArea field="0" dataOnly="0" labelOnly="1" grandRow="1" outline="0" axis="axisRow" fieldPosition="0">
        <references count="1">
          <reference field="4294967294" count="1" selected="0">
            <x v="8"/>
          </reference>
        </references>
      </pivotArea>
    </format>
    <format dxfId="2482">
      <pivotArea field="0" dataOnly="0" labelOnly="1" grandRow="1" outline="0" axis="axisRow" fieldPosition="0">
        <references count="1">
          <reference field="4294967294" count="1" selected="0">
            <x v="9"/>
          </reference>
        </references>
      </pivotArea>
    </format>
    <format dxfId="2481">
      <pivotArea field="0" dataOnly="0" labelOnly="1" grandRow="1" outline="0" axis="axisRow" fieldPosition="0">
        <references count="1">
          <reference field="4294967294" count="1" selected="0">
            <x v="10"/>
          </reference>
        </references>
      </pivotArea>
    </format>
    <format dxfId="2480">
      <pivotArea field="0" dataOnly="0" labelOnly="1" grandRow="1" outline="0" axis="axisRow" fieldPosition="0">
        <references count="1">
          <reference field="4294967294" count="1" selected="0">
            <x v="11"/>
          </reference>
        </references>
      </pivotArea>
    </format>
    <format dxfId="2479">
      <pivotArea field="0" dataOnly="0" labelOnly="1" grandRow="1" outline="0" axis="axisRow" fieldPosition="0">
        <references count="1">
          <reference field="4294967294" count="1" selected="0">
            <x v="12"/>
          </reference>
        </references>
      </pivotArea>
    </format>
    <format dxfId="2478">
      <pivotArea field="0" dataOnly="0" labelOnly="1" grandRow="1" outline="0" axis="axisRow" fieldPosition="0">
        <references count="1">
          <reference field="4294967294" count="1" selected="0">
            <x v="13"/>
          </reference>
        </references>
      </pivotArea>
    </format>
    <format dxfId="2477">
      <pivotArea field="0" dataOnly="0" labelOnly="1" grandRow="1" outline="0" axis="axisRow" fieldPosition="0">
        <references count="1">
          <reference field="4294967294" count="1" selected="0">
            <x v="14"/>
          </reference>
        </references>
      </pivotArea>
    </format>
    <format dxfId="2476">
      <pivotArea field="0" dataOnly="0" labelOnly="1" grandRow="1" outline="0" axis="axisRow" fieldPosition="0">
        <references count="1">
          <reference field="4294967294" count="1" selected="0">
            <x v="15"/>
          </reference>
        </references>
      </pivotArea>
    </format>
    <format dxfId="2475">
      <pivotArea field="0" dataOnly="0" labelOnly="1" grandRow="1" outline="0" axis="axisRow" fieldPosition="0">
        <references count="1">
          <reference field="4294967294" count="1" selected="0">
            <x v="16"/>
          </reference>
        </references>
      </pivotArea>
    </format>
    <format dxfId="2474">
      <pivotArea field="0" dataOnly="0" labelOnly="1" grandRow="1" outline="0" axis="axisRow" fieldPosition="0">
        <references count="1">
          <reference field="4294967294" count="1" selected="0">
            <x v="17"/>
          </reference>
        </references>
      </pivotArea>
    </format>
    <format dxfId="2473">
      <pivotArea field="0" dataOnly="0" labelOnly="1" grandRow="1" outline="0" axis="axisRow" fieldPosition="0">
        <references count="1">
          <reference field="4294967294" count="1" selected="0">
            <x v="18"/>
          </reference>
        </references>
      </pivotArea>
    </format>
    <format dxfId="2472">
      <pivotArea field="0" dataOnly="0" labelOnly="1" grandRow="1" outline="0" axis="axisRow" fieldPosition="0">
        <references count="1">
          <reference field="4294967294" count="1" selected="0">
            <x v="19"/>
          </reference>
        </references>
      </pivotArea>
    </format>
    <format dxfId="2471">
      <pivotArea field="0" dataOnly="0" labelOnly="1" grandRow="1" outline="0" axis="axisRow" fieldPosition="0">
        <references count="1">
          <reference field="4294967294" count="1" selected="0">
            <x v="20"/>
          </reference>
        </references>
      </pivotArea>
    </format>
    <format dxfId="2470">
      <pivotArea field="0" dataOnly="0" labelOnly="1" grandRow="1" outline="0" axis="axisRow" fieldPosition="0">
        <references count="1">
          <reference field="4294967294" count="1" selected="0">
            <x v="21"/>
          </reference>
        </references>
      </pivotArea>
    </format>
    <format dxfId="2469">
      <pivotArea field="0" dataOnly="0" labelOnly="1" grandRow="1" outline="0" axis="axisRow" fieldPosition="0">
        <references count="1">
          <reference field="4294967294" count="1" selected="0">
            <x v="0"/>
          </reference>
        </references>
      </pivotArea>
    </format>
    <format dxfId="2468">
      <pivotArea field="0" dataOnly="0" labelOnly="1" grandRow="1" outline="0" axis="axisRow" fieldPosition="0">
        <references count="1">
          <reference field="4294967294" count="1" selected="0">
            <x v="1"/>
          </reference>
        </references>
      </pivotArea>
    </format>
    <format dxfId="2467">
      <pivotArea field="0" dataOnly="0" labelOnly="1" grandRow="1" outline="0" axis="axisRow" fieldPosition="0">
        <references count="1">
          <reference field="4294967294" count="1" selected="0">
            <x v="2"/>
          </reference>
        </references>
      </pivotArea>
    </format>
    <format dxfId="2466">
      <pivotArea field="0" dataOnly="0" labelOnly="1" grandRow="1" outline="0" axis="axisRow" fieldPosition="0">
        <references count="1">
          <reference field="4294967294" count="1" selected="0">
            <x v="3"/>
          </reference>
        </references>
      </pivotArea>
    </format>
    <format dxfId="2465">
      <pivotArea field="0" dataOnly="0" labelOnly="1" grandRow="1" outline="0" axis="axisRow" fieldPosition="0">
        <references count="1">
          <reference field="4294967294" count="1" selected="0">
            <x v="4"/>
          </reference>
        </references>
      </pivotArea>
    </format>
    <format dxfId="2464">
      <pivotArea field="0" dataOnly="0" labelOnly="1" grandRow="1" outline="0" axis="axisRow" fieldPosition="0">
        <references count="1">
          <reference field="4294967294" count="1" selected="0">
            <x v="5"/>
          </reference>
        </references>
      </pivotArea>
    </format>
    <format dxfId="2463">
      <pivotArea field="0" dataOnly="0" labelOnly="1" grandRow="1" outline="0" axis="axisRow" fieldPosition="0">
        <references count="1">
          <reference field="4294967294" count="1" selected="0">
            <x v="6"/>
          </reference>
        </references>
      </pivotArea>
    </format>
    <format dxfId="2462">
      <pivotArea field="0" dataOnly="0" labelOnly="1" grandRow="1" outline="0" axis="axisRow" fieldPosition="0">
        <references count="1">
          <reference field="4294967294" count="1" selected="0">
            <x v="7"/>
          </reference>
        </references>
      </pivotArea>
    </format>
    <format dxfId="2461">
      <pivotArea field="0" dataOnly="0" labelOnly="1" grandRow="1" outline="0" axis="axisRow" fieldPosition="0">
        <references count="1">
          <reference field="4294967294" count="1" selected="0">
            <x v="8"/>
          </reference>
        </references>
      </pivotArea>
    </format>
    <format dxfId="2460">
      <pivotArea field="0" dataOnly="0" labelOnly="1" grandRow="1" outline="0" axis="axisRow" fieldPosition="0">
        <references count="1">
          <reference field="4294967294" count="1" selected="0">
            <x v="9"/>
          </reference>
        </references>
      </pivotArea>
    </format>
    <format dxfId="2459">
      <pivotArea field="0" dataOnly="0" labelOnly="1" grandRow="1" outline="0" axis="axisRow" fieldPosition="0">
        <references count="1">
          <reference field="4294967294" count="1" selected="0">
            <x v="10"/>
          </reference>
        </references>
      </pivotArea>
    </format>
    <format dxfId="2458">
      <pivotArea field="0" dataOnly="0" labelOnly="1" grandRow="1" outline="0" axis="axisRow" fieldPosition="0">
        <references count="1">
          <reference field="4294967294" count="1" selected="0">
            <x v="11"/>
          </reference>
        </references>
      </pivotArea>
    </format>
    <format dxfId="2457">
      <pivotArea field="0" dataOnly="0" labelOnly="1" grandRow="1" outline="0" axis="axisRow" fieldPosition="0">
        <references count="1">
          <reference field="4294967294" count="1" selected="0">
            <x v="12"/>
          </reference>
        </references>
      </pivotArea>
    </format>
    <format dxfId="2456">
      <pivotArea field="0" dataOnly="0" labelOnly="1" grandRow="1" outline="0" axis="axisRow" fieldPosition="0">
        <references count="1">
          <reference field="4294967294" count="1" selected="0">
            <x v="13"/>
          </reference>
        </references>
      </pivotArea>
    </format>
    <format dxfId="2455">
      <pivotArea field="0" dataOnly="0" labelOnly="1" grandRow="1" outline="0" axis="axisRow" fieldPosition="0">
        <references count="1">
          <reference field="4294967294" count="1" selected="0">
            <x v="14"/>
          </reference>
        </references>
      </pivotArea>
    </format>
    <format dxfId="2454">
      <pivotArea field="0" dataOnly="0" labelOnly="1" grandRow="1" outline="0" axis="axisRow" fieldPosition="0">
        <references count="1">
          <reference field="4294967294" count="1" selected="0">
            <x v="15"/>
          </reference>
        </references>
      </pivotArea>
    </format>
    <format dxfId="2453">
      <pivotArea field="0" dataOnly="0" labelOnly="1" grandRow="1" outline="0" axis="axisRow" fieldPosition="0">
        <references count="1">
          <reference field="4294967294" count="1" selected="0">
            <x v="16"/>
          </reference>
        </references>
      </pivotArea>
    </format>
    <format dxfId="2452">
      <pivotArea field="0" dataOnly="0" labelOnly="1" grandRow="1" outline="0" axis="axisRow" fieldPosition="0">
        <references count="1">
          <reference field="4294967294" count="1" selected="0">
            <x v="17"/>
          </reference>
        </references>
      </pivotArea>
    </format>
    <format dxfId="2451">
      <pivotArea field="0" dataOnly="0" labelOnly="1" grandRow="1" outline="0" axis="axisRow" fieldPosition="0">
        <references count="1">
          <reference field="4294967294" count="1" selected="0">
            <x v="18"/>
          </reference>
        </references>
      </pivotArea>
    </format>
    <format dxfId="2450">
      <pivotArea field="0" dataOnly="0" labelOnly="1" grandRow="1" outline="0" axis="axisRow" fieldPosition="0">
        <references count="1">
          <reference field="4294967294" count="1" selected="0">
            <x v="19"/>
          </reference>
        </references>
      </pivotArea>
    </format>
    <format dxfId="2449">
      <pivotArea field="0" dataOnly="0" labelOnly="1" grandRow="1" outline="0" axis="axisRow" fieldPosition="0">
        <references count="1">
          <reference field="4294967294" count="1" selected="0">
            <x v="20"/>
          </reference>
        </references>
      </pivotArea>
    </format>
    <format dxfId="2448">
      <pivotArea field="0" dataOnly="0" labelOnly="1" grandRow="1" outline="0" axis="axisRow" fieldPosition="0">
        <references count="1">
          <reference field="4294967294" count="1" selected="0">
            <x v="21"/>
          </reference>
        </references>
      </pivotArea>
    </format>
    <format dxfId="2447">
      <pivotArea field="0" dataOnly="0" labelOnly="1" grandRow="1" outline="0" axis="axisRow" fieldPosition="0">
        <references count="1">
          <reference field="4294967294" count="1" selected="0">
            <x v="0"/>
          </reference>
        </references>
      </pivotArea>
    </format>
    <format dxfId="2446">
      <pivotArea field="0" dataOnly="0" labelOnly="1" grandRow="1" outline="0" axis="axisRow" fieldPosition="0">
        <references count="1">
          <reference field="4294967294" count="1" selected="0">
            <x v="1"/>
          </reference>
        </references>
      </pivotArea>
    </format>
    <format dxfId="2445">
      <pivotArea field="0" dataOnly="0" labelOnly="1" grandRow="1" outline="0" axis="axisRow" fieldPosition="0">
        <references count="1">
          <reference field="4294967294" count="1" selected="0">
            <x v="2"/>
          </reference>
        </references>
      </pivotArea>
    </format>
    <format dxfId="2444">
      <pivotArea field="0" dataOnly="0" labelOnly="1" grandRow="1" outline="0" axis="axisRow" fieldPosition="0">
        <references count="1">
          <reference field="4294967294" count="1" selected="0">
            <x v="3"/>
          </reference>
        </references>
      </pivotArea>
    </format>
    <format dxfId="2443">
      <pivotArea field="0" dataOnly="0" labelOnly="1" grandRow="1" outline="0" axis="axisRow" fieldPosition="0">
        <references count="1">
          <reference field="4294967294" count="1" selected="0">
            <x v="4"/>
          </reference>
        </references>
      </pivotArea>
    </format>
    <format dxfId="2442">
      <pivotArea field="0" dataOnly="0" labelOnly="1" grandRow="1" outline="0" axis="axisRow" fieldPosition="0">
        <references count="1">
          <reference field="4294967294" count="1" selected="0">
            <x v="5"/>
          </reference>
        </references>
      </pivotArea>
    </format>
    <format dxfId="2441">
      <pivotArea field="0" dataOnly="0" labelOnly="1" grandRow="1" outline="0" axis="axisRow" fieldPosition="0">
        <references count="1">
          <reference field="4294967294" count="1" selected="0">
            <x v="6"/>
          </reference>
        </references>
      </pivotArea>
    </format>
    <format dxfId="2440">
      <pivotArea field="0" dataOnly="0" labelOnly="1" grandRow="1" outline="0" axis="axisRow" fieldPosition="0">
        <references count="1">
          <reference field="4294967294" count="1" selected="0">
            <x v="7"/>
          </reference>
        </references>
      </pivotArea>
    </format>
    <format dxfId="2439">
      <pivotArea field="0" dataOnly="0" labelOnly="1" grandRow="1" outline="0" axis="axisRow" fieldPosition="0">
        <references count="1">
          <reference field="4294967294" count="1" selected="0">
            <x v="8"/>
          </reference>
        </references>
      </pivotArea>
    </format>
    <format dxfId="2438">
      <pivotArea field="0" dataOnly="0" labelOnly="1" grandRow="1" outline="0" axis="axisRow" fieldPosition="0">
        <references count="1">
          <reference field="4294967294" count="1" selected="0">
            <x v="9"/>
          </reference>
        </references>
      </pivotArea>
    </format>
    <format dxfId="2437">
      <pivotArea field="0" dataOnly="0" labelOnly="1" grandRow="1" outline="0" axis="axisRow" fieldPosition="0">
        <references count="1">
          <reference field="4294967294" count="1" selected="0">
            <x v="10"/>
          </reference>
        </references>
      </pivotArea>
    </format>
    <format dxfId="2436">
      <pivotArea field="0" dataOnly="0" labelOnly="1" grandRow="1" outline="0" axis="axisRow" fieldPosition="0">
        <references count="1">
          <reference field="4294967294" count="1" selected="0">
            <x v="11"/>
          </reference>
        </references>
      </pivotArea>
    </format>
    <format dxfId="2435">
      <pivotArea field="0" dataOnly="0" labelOnly="1" grandRow="1" outline="0" axis="axisRow" fieldPosition="0">
        <references count="1">
          <reference field="4294967294" count="1" selected="0">
            <x v="12"/>
          </reference>
        </references>
      </pivotArea>
    </format>
    <format dxfId="2434">
      <pivotArea field="0" dataOnly="0" labelOnly="1" grandRow="1" outline="0" axis="axisRow" fieldPosition="0">
        <references count="1">
          <reference field="4294967294" count="1" selected="0">
            <x v="13"/>
          </reference>
        </references>
      </pivotArea>
    </format>
    <format dxfId="2433">
      <pivotArea field="0" dataOnly="0" labelOnly="1" grandRow="1" outline="0" axis="axisRow" fieldPosition="0">
        <references count="1">
          <reference field="4294967294" count="1" selected="0">
            <x v="14"/>
          </reference>
        </references>
      </pivotArea>
    </format>
    <format dxfId="2432">
      <pivotArea field="0" dataOnly="0" labelOnly="1" grandRow="1" outline="0" axis="axisRow" fieldPosition="0">
        <references count="1">
          <reference field="4294967294" count="1" selected="0">
            <x v="15"/>
          </reference>
        </references>
      </pivotArea>
    </format>
    <format dxfId="2431">
      <pivotArea field="0" dataOnly="0" labelOnly="1" grandRow="1" outline="0" axis="axisRow" fieldPosition="0">
        <references count="1">
          <reference field="4294967294" count="1" selected="0">
            <x v="16"/>
          </reference>
        </references>
      </pivotArea>
    </format>
    <format dxfId="2430">
      <pivotArea field="0" dataOnly="0" labelOnly="1" grandRow="1" outline="0" axis="axisRow" fieldPosition="0">
        <references count="1">
          <reference field="4294967294" count="1" selected="0">
            <x v="17"/>
          </reference>
        </references>
      </pivotArea>
    </format>
    <format dxfId="2429">
      <pivotArea field="0" dataOnly="0" labelOnly="1" grandRow="1" outline="0" axis="axisRow" fieldPosition="0">
        <references count="1">
          <reference field="4294967294" count="1" selected="0">
            <x v="18"/>
          </reference>
        </references>
      </pivotArea>
    </format>
    <format dxfId="2428">
      <pivotArea field="0" dataOnly="0" labelOnly="1" grandRow="1" outline="0" axis="axisRow" fieldPosition="0">
        <references count="1">
          <reference field="4294967294" count="1" selected="0">
            <x v="19"/>
          </reference>
        </references>
      </pivotArea>
    </format>
    <format dxfId="2427">
      <pivotArea field="0" dataOnly="0" labelOnly="1" grandRow="1" outline="0" axis="axisRow" fieldPosition="0">
        <references count="1">
          <reference field="4294967294" count="1" selected="0">
            <x v="20"/>
          </reference>
        </references>
      </pivotArea>
    </format>
    <format dxfId="2426">
      <pivotArea field="0" dataOnly="0" labelOnly="1" grandRow="1" outline="0" axis="axisRow" fieldPosition="0">
        <references count="1">
          <reference field="4294967294" count="1" selected="0">
            <x v="21"/>
          </reference>
        </references>
      </pivotArea>
    </format>
    <format dxfId="2425">
      <pivotArea field="0" dataOnly="0" labelOnly="1" grandRow="1" outline="0" axis="axisRow" fieldPosition="0">
        <references count="1">
          <reference field="4294967294" count="1" selected="0">
            <x v="0"/>
          </reference>
        </references>
      </pivotArea>
    </format>
    <format dxfId="2424">
      <pivotArea field="0" dataOnly="0" labelOnly="1" grandRow="1" outline="0" axis="axisRow" fieldPosition="0">
        <references count="1">
          <reference field="4294967294" count="1" selected="0">
            <x v="1"/>
          </reference>
        </references>
      </pivotArea>
    </format>
    <format dxfId="2423">
      <pivotArea field="0" dataOnly="0" labelOnly="1" grandRow="1" outline="0" axis="axisRow" fieldPosition="0">
        <references count="1">
          <reference field="4294967294" count="1" selected="0">
            <x v="2"/>
          </reference>
        </references>
      </pivotArea>
    </format>
    <format dxfId="2422">
      <pivotArea field="0" dataOnly="0" labelOnly="1" grandRow="1" outline="0" axis="axisRow" fieldPosition="0">
        <references count="1">
          <reference field="4294967294" count="1" selected="0">
            <x v="3"/>
          </reference>
        </references>
      </pivotArea>
    </format>
    <format dxfId="2421">
      <pivotArea field="0" dataOnly="0" labelOnly="1" grandRow="1" outline="0" axis="axisRow" fieldPosition="0">
        <references count="1">
          <reference field="4294967294" count="1" selected="0">
            <x v="4"/>
          </reference>
        </references>
      </pivotArea>
    </format>
    <format dxfId="2420">
      <pivotArea field="0" dataOnly="0" labelOnly="1" grandRow="1" outline="0" axis="axisRow" fieldPosition="0">
        <references count="1">
          <reference field="4294967294" count="1" selected="0">
            <x v="5"/>
          </reference>
        </references>
      </pivotArea>
    </format>
    <format dxfId="2419">
      <pivotArea field="0" dataOnly="0" labelOnly="1" grandRow="1" outline="0" axis="axisRow" fieldPosition="0">
        <references count="1">
          <reference field="4294967294" count="1" selected="0">
            <x v="6"/>
          </reference>
        </references>
      </pivotArea>
    </format>
    <format dxfId="2418">
      <pivotArea field="0" dataOnly="0" labelOnly="1" grandRow="1" outline="0" axis="axisRow" fieldPosition="0">
        <references count="1">
          <reference field="4294967294" count="1" selected="0">
            <x v="7"/>
          </reference>
        </references>
      </pivotArea>
    </format>
    <format dxfId="2417">
      <pivotArea field="0" dataOnly="0" labelOnly="1" grandRow="1" outline="0" axis="axisRow" fieldPosition="0">
        <references count="1">
          <reference field="4294967294" count="1" selected="0">
            <x v="8"/>
          </reference>
        </references>
      </pivotArea>
    </format>
    <format dxfId="2416">
      <pivotArea field="0" dataOnly="0" labelOnly="1" grandRow="1" outline="0" axis="axisRow" fieldPosition="0">
        <references count="1">
          <reference field="4294967294" count="1" selected="0">
            <x v="9"/>
          </reference>
        </references>
      </pivotArea>
    </format>
    <format dxfId="2415">
      <pivotArea field="0" dataOnly="0" labelOnly="1" grandRow="1" outline="0" axis="axisRow" fieldPosition="0">
        <references count="1">
          <reference field="4294967294" count="1" selected="0">
            <x v="10"/>
          </reference>
        </references>
      </pivotArea>
    </format>
    <format dxfId="2414">
      <pivotArea field="0" dataOnly="0" labelOnly="1" grandRow="1" outline="0" axis="axisRow" fieldPosition="0">
        <references count="1">
          <reference field="4294967294" count="1" selected="0">
            <x v="11"/>
          </reference>
        </references>
      </pivotArea>
    </format>
    <format dxfId="2413">
      <pivotArea field="0" dataOnly="0" labelOnly="1" grandRow="1" outline="0" axis="axisRow" fieldPosition="0">
        <references count="1">
          <reference field="4294967294" count="1" selected="0">
            <x v="12"/>
          </reference>
        </references>
      </pivotArea>
    </format>
    <format dxfId="2412">
      <pivotArea field="0" dataOnly="0" labelOnly="1" grandRow="1" outline="0" axis="axisRow" fieldPosition="0">
        <references count="1">
          <reference field="4294967294" count="1" selected="0">
            <x v="13"/>
          </reference>
        </references>
      </pivotArea>
    </format>
    <format dxfId="2411">
      <pivotArea field="0" dataOnly="0" labelOnly="1" grandRow="1" outline="0" axis="axisRow" fieldPosition="0">
        <references count="1">
          <reference field="4294967294" count="1" selected="0">
            <x v="14"/>
          </reference>
        </references>
      </pivotArea>
    </format>
    <format dxfId="2410">
      <pivotArea field="0" dataOnly="0" labelOnly="1" grandRow="1" outline="0" axis="axisRow" fieldPosition="0">
        <references count="1">
          <reference field="4294967294" count="1" selected="0">
            <x v="15"/>
          </reference>
        </references>
      </pivotArea>
    </format>
    <format dxfId="2409">
      <pivotArea field="0" dataOnly="0" labelOnly="1" grandRow="1" outline="0" axis="axisRow" fieldPosition="0">
        <references count="1">
          <reference field="4294967294" count="1" selected="0">
            <x v="16"/>
          </reference>
        </references>
      </pivotArea>
    </format>
    <format dxfId="2408">
      <pivotArea field="0" dataOnly="0" labelOnly="1" grandRow="1" outline="0" axis="axisRow" fieldPosition="0">
        <references count="1">
          <reference field="4294967294" count="1" selected="0">
            <x v="17"/>
          </reference>
        </references>
      </pivotArea>
    </format>
    <format dxfId="2407">
      <pivotArea field="0" dataOnly="0" labelOnly="1" grandRow="1" outline="0" axis="axisRow" fieldPosition="0">
        <references count="1">
          <reference field="4294967294" count="1" selected="0">
            <x v="18"/>
          </reference>
        </references>
      </pivotArea>
    </format>
    <format dxfId="2406">
      <pivotArea field="0" dataOnly="0" labelOnly="1" grandRow="1" outline="0" axis="axisRow" fieldPosition="0">
        <references count="1">
          <reference field="4294967294" count="1" selected="0">
            <x v="19"/>
          </reference>
        </references>
      </pivotArea>
    </format>
    <format dxfId="2405">
      <pivotArea field="0" dataOnly="0" labelOnly="1" grandRow="1" outline="0" axis="axisRow" fieldPosition="0">
        <references count="1">
          <reference field="4294967294" count="1" selected="0">
            <x v="20"/>
          </reference>
        </references>
      </pivotArea>
    </format>
    <format dxfId="2404">
      <pivotArea field="0" dataOnly="0" labelOnly="1" grandRow="1" outline="0" axis="axisRow" fieldPosition="0">
        <references count="1">
          <reference field="4294967294" count="1" selected="0">
            <x v="21"/>
          </reference>
        </references>
      </pivotArea>
    </format>
    <format dxfId="2403">
      <pivotArea dataOnly="0" labelOnly="1" outline="0" fieldPosition="0">
        <references count="2">
          <reference field="4294967294" count="22">
            <x v="0"/>
            <x v="1"/>
            <x v="2"/>
            <x v="3"/>
            <x v="4"/>
            <x v="5"/>
            <x v="6"/>
            <x v="7"/>
            <x v="8"/>
            <x v="9"/>
            <x v="10"/>
            <x v="11"/>
            <x v="12"/>
            <x v="13"/>
            <x v="14"/>
            <x v="15"/>
            <x v="16"/>
            <x v="17"/>
            <x v="18"/>
            <x v="19"/>
            <x v="20"/>
            <x v="21"/>
          </reference>
          <reference field="0" count="1" selected="0">
            <x v="0"/>
          </reference>
        </references>
      </pivotArea>
    </format>
    <format dxfId="2402">
      <pivotArea dataOnly="0" labelOnly="1" outline="0" fieldPosition="0">
        <references count="2">
          <reference field="4294967294" count="22">
            <x v="0"/>
            <x v="1"/>
            <x v="2"/>
            <x v="3"/>
            <x v="4"/>
            <x v="5"/>
            <x v="6"/>
            <x v="7"/>
            <x v="8"/>
            <x v="9"/>
            <x v="10"/>
            <x v="11"/>
            <x v="12"/>
            <x v="13"/>
            <x v="14"/>
            <x v="15"/>
            <x v="16"/>
            <x v="17"/>
            <x v="18"/>
            <x v="19"/>
            <x v="20"/>
            <x v="21"/>
          </reference>
          <reference field="0" count="1" selected="0">
            <x v="1"/>
          </reference>
        </references>
      </pivotArea>
    </format>
    <format dxfId="2401">
      <pivotArea dataOnly="0" labelOnly="1" outline="0" fieldPosition="0">
        <references count="2">
          <reference field="4294967294" count="22">
            <x v="0"/>
            <x v="1"/>
            <x v="2"/>
            <x v="3"/>
            <x v="4"/>
            <x v="5"/>
            <x v="6"/>
            <x v="7"/>
            <x v="8"/>
            <x v="9"/>
            <x v="10"/>
            <x v="11"/>
            <x v="12"/>
            <x v="13"/>
            <x v="14"/>
            <x v="15"/>
            <x v="16"/>
            <x v="17"/>
            <x v="18"/>
            <x v="19"/>
            <x v="20"/>
            <x v="21"/>
          </reference>
          <reference field="0" count="1" selected="0">
            <x v="2"/>
          </reference>
        </references>
      </pivotArea>
    </format>
    <format dxfId="2400">
      <pivotArea dataOnly="0" labelOnly="1" outline="0" fieldPosition="0">
        <references count="2">
          <reference field="4294967294" count="22">
            <x v="0"/>
            <x v="1"/>
            <x v="2"/>
            <x v="3"/>
            <x v="4"/>
            <x v="5"/>
            <x v="6"/>
            <x v="7"/>
            <x v="8"/>
            <x v="9"/>
            <x v="10"/>
            <x v="11"/>
            <x v="12"/>
            <x v="13"/>
            <x v="14"/>
            <x v="15"/>
            <x v="16"/>
            <x v="17"/>
            <x v="18"/>
            <x v="19"/>
            <x v="20"/>
            <x v="21"/>
          </reference>
          <reference field="0" count="1" selected="0">
            <x v="3"/>
          </reference>
        </references>
      </pivotArea>
    </format>
    <format dxfId="2399">
      <pivotArea dataOnly="0" labelOnly="1" outline="0" fieldPosition="0">
        <references count="2">
          <reference field="4294967294" count="22">
            <x v="0"/>
            <x v="1"/>
            <x v="2"/>
            <x v="3"/>
            <x v="4"/>
            <x v="5"/>
            <x v="6"/>
            <x v="7"/>
            <x v="8"/>
            <x v="9"/>
            <x v="10"/>
            <x v="11"/>
            <x v="12"/>
            <x v="13"/>
            <x v="14"/>
            <x v="15"/>
            <x v="16"/>
            <x v="17"/>
            <x v="18"/>
            <x v="19"/>
            <x v="20"/>
            <x v="21"/>
          </reference>
          <reference field="0" count="1" selected="0">
            <x v="4"/>
          </reference>
        </references>
      </pivotArea>
    </format>
    <format dxfId="2398">
      <pivotArea dataOnly="0" labelOnly="1" outline="0" fieldPosition="0">
        <references count="2">
          <reference field="4294967294" count="22">
            <x v="0"/>
            <x v="1"/>
            <x v="2"/>
            <x v="3"/>
            <x v="4"/>
            <x v="5"/>
            <x v="6"/>
            <x v="7"/>
            <x v="8"/>
            <x v="9"/>
            <x v="10"/>
            <x v="11"/>
            <x v="12"/>
            <x v="13"/>
            <x v="14"/>
            <x v="15"/>
            <x v="16"/>
            <x v="17"/>
            <x v="18"/>
            <x v="19"/>
            <x v="20"/>
            <x v="21"/>
          </reference>
          <reference field="0" count="1" selected="0">
            <x v="5"/>
          </reference>
        </references>
      </pivotArea>
    </format>
    <format dxfId="2397">
      <pivotArea dataOnly="0" labelOnly="1" outline="0" fieldPosition="0">
        <references count="2">
          <reference field="4294967294" count="22">
            <x v="0"/>
            <x v="1"/>
            <x v="2"/>
            <x v="3"/>
            <x v="4"/>
            <x v="5"/>
            <x v="6"/>
            <x v="7"/>
            <x v="8"/>
            <x v="9"/>
            <x v="10"/>
            <x v="11"/>
            <x v="12"/>
            <x v="13"/>
            <x v="14"/>
            <x v="15"/>
            <x v="16"/>
            <x v="17"/>
            <x v="18"/>
            <x v="19"/>
            <x v="20"/>
            <x v="21"/>
          </reference>
          <reference field="0" count="1" selected="0">
            <x v="6"/>
          </reference>
        </references>
      </pivotArea>
    </format>
    <format dxfId="2396">
      <pivotArea dataOnly="0" labelOnly="1" outline="0" fieldPosition="0">
        <references count="2">
          <reference field="4294967294" count="22">
            <x v="0"/>
            <x v="1"/>
            <x v="2"/>
            <x v="3"/>
            <x v="4"/>
            <x v="5"/>
            <x v="6"/>
            <x v="7"/>
            <x v="8"/>
            <x v="9"/>
            <x v="10"/>
            <x v="11"/>
            <x v="12"/>
            <x v="13"/>
            <x v="14"/>
            <x v="15"/>
            <x v="16"/>
            <x v="17"/>
            <x v="18"/>
            <x v="19"/>
            <x v="20"/>
            <x v="21"/>
          </reference>
          <reference field="0" count="1" selected="0">
            <x v="7"/>
          </reference>
        </references>
      </pivotArea>
    </format>
    <format dxfId="2395">
      <pivotArea dataOnly="0" labelOnly="1" outline="0" fieldPosition="0">
        <references count="2">
          <reference field="4294967294" count="22">
            <x v="0"/>
            <x v="1"/>
            <x v="2"/>
            <x v="3"/>
            <x v="4"/>
            <x v="5"/>
            <x v="6"/>
            <x v="7"/>
            <x v="8"/>
            <x v="9"/>
            <x v="10"/>
            <x v="11"/>
            <x v="12"/>
            <x v="13"/>
            <x v="14"/>
            <x v="15"/>
            <x v="16"/>
            <x v="17"/>
            <x v="18"/>
            <x v="19"/>
            <x v="20"/>
            <x v="21"/>
          </reference>
          <reference field="0" count="1" selected="0">
            <x v="8"/>
          </reference>
        </references>
      </pivotArea>
    </format>
    <format dxfId="2394">
      <pivotArea dataOnly="0" labelOnly="1" outline="0" fieldPosition="0">
        <references count="2">
          <reference field="4294967294" count="22">
            <x v="0"/>
            <x v="1"/>
            <x v="2"/>
            <x v="3"/>
            <x v="4"/>
            <x v="5"/>
            <x v="6"/>
            <x v="7"/>
            <x v="8"/>
            <x v="9"/>
            <x v="10"/>
            <x v="11"/>
            <x v="12"/>
            <x v="13"/>
            <x v="14"/>
            <x v="15"/>
            <x v="16"/>
            <x v="17"/>
            <x v="18"/>
            <x v="19"/>
            <x v="20"/>
            <x v="21"/>
          </reference>
          <reference field="0" count="1" selected="0">
            <x v="9"/>
          </reference>
        </references>
      </pivotArea>
    </format>
    <format dxfId="2393">
      <pivotArea dataOnly="0" labelOnly="1" outline="0" fieldPosition="0">
        <references count="2">
          <reference field="4294967294" count="22">
            <x v="0"/>
            <x v="1"/>
            <x v="2"/>
            <x v="3"/>
            <x v="4"/>
            <x v="5"/>
            <x v="6"/>
            <x v="7"/>
            <x v="8"/>
            <x v="9"/>
            <x v="10"/>
            <x v="11"/>
            <x v="12"/>
            <x v="13"/>
            <x v="14"/>
            <x v="15"/>
            <x v="16"/>
            <x v="17"/>
            <x v="18"/>
            <x v="19"/>
            <x v="20"/>
            <x v="21"/>
          </reference>
          <reference field="0" count="1" selected="0">
            <x v="10"/>
          </reference>
        </references>
      </pivotArea>
    </format>
    <format dxfId="2392">
      <pivotArea dataOnly="0" labelOnly="1" outline="0" fieldPosition="0">
        <references count="2">
          <reference field="4294967294" count="22">
            <x v="0"/>
            <x v="1"/>
            <x v="2"/>
            <x v="3"/>
            <x v="4"/>
            <x v="5"/>
            <x v="6"/>
            <x v="7"/>
            <x v="8"/>
            <x v="9"/>
            <x v="10"/>
            <x v="11"/>
            <x v="12"/>
            <x v="13"/>
            <x v="14"/>
            <x v="15"/>
            <x v="16"/>
            <x v="17"/>
            <x v="18"/>
            <x v="19"/>
            <x v="20"/>
            <x v="21"/>
          </reference>
          <reference field="0" count="1" selected="0">
            <x v="11"/>
          </reference>
        </references>
      </pivotArea>
    </format>
    <format dxfId="2391">
      <pivotArea dataOnly="0" labelOnly="1" outline="0" fieldPosition="0">
        <references count="2">
          <reference field="4294967294" count="22">
            <x v="0"/>
            <x v="1"/>
            <x v="2"/>
            <x v="3"/>
            <x v="4"/>
            <x v="5"/>
            <x v="6"/>
            <x v="7"/>
            <x v="8"/>
            <x v="9"/>
            <x v="10"/>
            <x v="11"/>
            <x v="12"/>
            <x v="13"/>
            <x v="14"/>
            <x v="15"/>
            <x v="16"/>
            <x v="17"/>
            <x v="18"/>
            <x v="19"/>
            <x v="20"/>
            <x v="21"/>
          </reference>
          <reference field="0" count="1" selected="0">
            <x v="12"/>
          </reference>
        </references>
      </pivotArea>
    </format>
    <format dxfId="2390">
      <pivotArea dataOnly="0" labelOnly="1" outline="0" fieldPosition="0">
        <references count="2">
          <reference field="4294967294" count="22">
            <x v="0"/>
            <x v="1"/>
            <x v="2"/>
            <x v="3"/>
            <x v="4"/>
            <x v="5"/>
            <x v="6"/>
            <x v="7"/>
            <x v="8"/>
            <x v="9"/>
            <x v="10"/>
            <x v="11"/>
            <x v="12"/>
            <x v="13"/>
            <x v="14"/>
            <x v="15"/>
            <x v="16"/>
            <x v="17"/>
            <x v="18"/>
            <x v="19"/>
            <x v="20"/>
            <x v="21"/>
          </reference>
          <reference field="0" count="1" selected="0">
            <x v="13"/>
          </reference>
        </references>
      </pivotArea>
    </format>
    <format dxfId="2389">
      <pivotArea dataOnly="0" labelOnly="1" outline="0" fieldPosition="0">
        <references count="2">
          <reference field="4294967294" count="22">
            <x v="0"/>
            <x v="1"/>
            <x v="2"/>
            <x v="3"/>
            <x v="4"/>
            <x v="5"/>
            <x v="6"/>
            <x v="7"/>
            <x v="8"/>
            <x v="9"/>
            <x v="10"/>
            <x v="11"/>
            <x v="12"/>
            <x v="13"/>
            <x v="14"/>
            <x v="15"/>
            <x v="16"/>
            <x v="17"/>
            <x v="18"/>
            <x v="19"/>
            <x v="20"/>
            <x v="21"/>
          </reference>
          <reference field="0" count="1" selected="0">
            <x v="14"/>
          </reference>
        </references>
      </pivotArea>
    </format>
    <format dxfId="2388">
      <pivotArea dataOnly="0" labelOnly="1" outline="0" fieldPosition="0">
        <references count="2">
          <reference field="4294967294" count="22">
            <x v="0"/>
            <x v="1"/>
            <x v="2"/>
            <x v="3"/>
            <x v="4"/>
            <x v="5"/>
            <x v="6"/>
            <x v="7"/>
            <x v="8"/>
            <x v="9"/>
            <x v="10"/>
            <x v="11"/>
            <x v="12"/>
            <x v="13"/>
            <x v="14"/>
            <x v="15"/>
            <x v="16"/>
            <x v="17"/>
            <x v="18"/>
            <x v="19"/>
            <x v="20"/>
            <x v="21"/>
          </reference>
          <reference field="0" count="1" selected="0">
            <x v="15"/>
          </reference>
        </references>
      </pivotArea>
    </format>
    <format dxfId="2387">
      <pivotArea dataOnly="0" labelOnly="1" outline="0" fieldPosition="0">
        <references count="1">
          <reference field="221" count="0"/>
        </references>
      </pivotArea>
    </format>
    <format dxfId="2386">
      <pivotArea dataOnly="0" labelOnly="1" outline="0" fieldPosition="0">
        <references count="1">
          <reference field="221" count="0" defaultSubtotal="1"/>
        </references>
      </pivotArea>
    </format>
    <format dxfId="2385">
      <pivotArea dataOnly="0" labelOnly="1" outline="0" fieldPosition="0">
        <references count="2">
          <reference field="4" count="6">
            <x v="0"/>
            <x v="1"/>
            <x v="2"/>
            <x v="3"/>
            <x v="4"/>
            <x v="5"/>
          </reference>
          <reference field="221" count="1" selected="0">
            <x v="0"/>
          </reference>
        </references>
      </pivotArea>
    </format>
    <format dxfId="2384">
      <pivotArea dataOnly="0" labelOnly="1" outline="0" fieldPosition="0">
        <references count="2">
          <reference field="4" count="4">
            <x v="6"/>
            <x v="7"/>
            <x v="8"/>
            <x v="9"/>
          </reference>
          <reference field="221" count="1" selected="0">
            <x v="1"/>
          </reference>
        </references>
      </pivotArea>
    </format>
    <format dxfId="2383">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509F68E-3767-4E8B-A269-91C13ECB0DE5}" name="PivotTable1" cacheId="46" dataOnRows="1" applyNumberFormats="0" applyBorderFormats="0" applyFontFormats="0" applyPatternFormats="0" applyAlignmentFormats="0" applyWidthHeightFormats="1" dataCaption="Data" updatedVersion="6"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7">
        <item x="1"/>
        <item x="2"/>
        <item x="3"/>
        <item x="4"/>
        <item x="5"/>
        <item x="6"/>
        <item x="10"/>
        <item x="7"/>
        <item x="8"/>
        <item x="9"/>
        <item m="1" x="15"/>
        <item m="1" x="11"/>
        <item m="1" x="12"/>
        <item m="1" x="13"/>
        <item m="1" x="14"/>
        <item x="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5"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7">
        <item n="Four-Year" x="1"/>
        <item n="Two-Year" x="2"/>
        <item n="Technical" h="1" x="3"/>
        <item h="1" sd="0" x="0"/>
        <item h="1" x="4"/>
        <item x="5"/>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TTA" fld="246" baseField="0" baseItem="0" numFmtId="164"/>
    <dataField name=" AvNew-HS1stT-FT-TTA" fld="266" baseField="0" baseItem="0" numFmtId="3"/>
    <dataField name=" AvHS1stT-PT-TTA" fld="247" baseField="0" baseItem="0" numFmtId="164"/>
    <dataField name=" AvNew-HS1stT-PT-TTA" fld="267" baseField="0" baseItem="0" numFmtId="3"/>
    <dataField name=" AvHS1stT-UNK-TTA" fld="248" baseField="0" baseItem="0" numFmtId="164"/>
    <dataField name=" AvNew-HS1stT-UNK-TTA" fld="268" baseField="0" baseItem="0" numFmtId="3"/>
    <dataField name=" AvHS1stT-TTA" fld="249" baseField="0" baseItem="0" numFmtId="164"/>
    <dataField name=" AvNew-HS1stT-TTA" fld="269" baseField="0" baseItem="0" numFmtId="3"/>
    <dataField name=" Av1stT-FT-TTA" fld="222" baseField="0" baseItem="0" numFmtId="164"/>
    <dataField name=" AvNew-1stT-FT-TTA" fld="254" baseField="0" baseItem="0" numFmtId="3"/>
    <dataField name=" Av1stT-PT-TTA" fld="223" baseField="0" baseItem="0" numFmtId="164"/>
    <dataField name=" AvNew-1stT-PT-TTA" fld="255" baseField="0" baseItem="0" numFmtId="3"/>
    <dataField name=" Av1stT-UNK-TTA" fld="224" baseField="0" baseItem="0" numFmtId="164"/>
    <dataField name=" AvNew-1stT-UNK-TTA" fld="256" baseField="0" baseItem="0" numFmtId="3"/>
    <dataField name=" Av1stT-TTA" fld="225" baseField="0" baseItem="0" numFmtId="164"/>
    <dataField name=" AvNew-1stT-TTA" fld="257" baseField="0" baseItem="0" numFmtId="3"/>
    <dataField name=" AvTRF-FT-TTA" fld="226" baseField="0" baseItem="0" numFmtId="164"/>
    <dataField name=" AvNew-TRF-FT-TTA" fld="258" baseField="0" baseItem="0" numFmtId="3"/>
    <dataField name=" AvTRF-PT-TTA" fld="227" baseField="0" baseItem="0" numFmtId="164"/>
    <dataField name=" AvNew-TRF-PT-TTA" fld="259" baseField="0" baseItem="0" numFmtId="3"/>
    <dataField name=" AvTRF-UNK-TTA" fld="228" baseField="0" baseItem="0" numFmtId="164"/>
    <dataField name=" AvNew-TRF-UNK-TTA" fld="260" baseField="0" baseItem="0" numFmtId="3"/>
    <dataField name=" AvTRF-TTA" fld="229" baseField="0" baseItem="0" numFmtId="164"/>
    <dataField name=" AvNew-TRF-TTA" fld="261" baseField="0" baseItem="0" numFmtId="3"/>
    <dataField name=" AvUNK-TTA" fld="230" baseField="0" baseItem="0" numFmtId="164"/>
    <dataField name=" AvNew-UNK-TTA" fld="262" baseField="0" baseItem="0" numFmtId="3"/>
    <dataField name=" Av FT-TTA" fld="231" baseField="0" baseItem="0" numFmtId="164"/>
    <dataField name=" AvNew- FT-TTA" fld="263" baseField="0" baseItem="0" numFmtId="3"/>
    <dataField name=" Av PT-TTA" fld="232" baseField="0" baseItem="0" numFmtId="164"/>
    <dataField name=" AvNew- PT-TTA" fld="264" baseField="0" baseItem="0" numFmtId="3"/>
    <dataField name=" Av FTPT-TTA" fld="244" baseField="0" baseItem="0" numFmtId="164"/>
    <dataField name=" AvNew- FTPT-TTA" fld="265" baseField="0" baseItem="0" numFmtId="3"/>
  </dataFields>
  <formats count="1230">
    <format dxfId="2382">
      <pivotArea type="all" dataOnly="0" outline="0" fieldPosition="0"/>
    </format>
    <format dxfId="2381">
      <pivotArea type="all" dataOnly="0" outline="0" fieldPosition="0"/>
    </format>
    <format dxfId="2380">
      <pivotArea dataOnly="0" labelOnly="1" outline="0" offset="IV1" fieldPosition="0">
        <references count="1">
          <reference field="0" count="1">
            <x v="6"/>
          </reference>
        </references>
      </pivotArea>
    </format>
    <format dxfId="2379">
      <pivotArea type="origin" dataOnly="0" labelOnly="1" outline="0" fieldPosition="0"/>
    </format>
    <format dxfId="2378">
      <pivotArea field="0" type="button" dataOnly="0" labelOnly="1" outline="0" axis="axisRow" fieldPosition="0"/>
    </format>
    <format dxfId="2377">
      <pivotArea dataOnly="0" labelOnly="1" outline="0" fieldPosition="0">
        <references count="1">
          <reference field="0" count="0"/>
        </references>
      </pivotArea>
    </format>
    <format dxfId="2376">
      <pivotArea outline="0" fieldPosition="0"/>
    </format>
    <format dxfId="2375">
      <pivotArea outline="0" fieldPosition="0">
        <references count="3">
          <reference field="4294967294" count="1" selected="0">
            <x v="24"/>
          </reference>
          <reference field="0" count="1" selected="0">
            <x v="6"/>
          </reference>
          <reference field="221" count="1" selected="0" defaultSubtotal="1">
            <x v="0"/>
          </reference>
        </references>
      </pivotArea>
    </format>
    <format dxfId="2374">
      <pivotArea outline="0" fieldPosition="0">
        <references count="1">
          <reference field="221" count="1" selected="0" defaultSubtotal="1">
            <x v="0"/>
          </reference>
        </references>
      </pivotArea>
    </format>
    <format dxfId="2373">
      <pivotArea type="topRight" dataOnly="0" labelOnly="1" outline="0" offset="E1" fieldPosition="0"/>
    </format>
    <format dxfId="2372">
      <pivotArea dataOnly="0" labelOnly="1" outline="0" fieldPosition="0">
        <references count="1">
          <reference field="221" count="1" defaultSubtotal="1">
            <x v="0"/>
          </reference>
        </references>
      </pivotArea>
    </format>
    <format dxfId="2371">
      <pivotArea outline="0" fieldPosition="0">
        <references count="3">
          <reference field="4294967294" count="1" selected="0">
            <x v="30"/>
          </reference>
          <reference field="0" count="1" selected="0">
            <x v="6"/>
          </reference>
          <reference field="221" count="2" selected="0" defaultSubtotal="1">
            <x v="0"/>
            <x v="1"/>
          </reference>
        </references>
      </pivotArea>
    </format>
    <format dxfId="2370">
      <pivotArea outline="0" collapsedLevelsAreSubtotals="1" fieldPosition="0">
        <references count="4">
          <reference field="4294967294" count="1" selected="0">
            <x v="30"/>
          </reference>
          <reference field="0" count="1" selected="0">
            <x v="6"/>
          </reference>
          <reference field="4" count="6" selected="0">
            <x v="0"/>
            <x v="1"/>
            <x v="2"/>
            <x v="3"/>
            <x v="4"/>
            <x v="5"/>
          </reference>
          <reference field="221" count="1" selected="0">
            <x v="0"/>
          </reference>
        </references>
      </pivotArea>
    </format>
    <format dxfId="2369">
      <pivotArea outline="0" collapsedLevelsAreSubtotals="1" fieldPosition="0">
        <references count="4">
          <reference field="4294967294" count="1" selected="0">
            <x v="30"/>
          </reference>
          <reference field="0" count="1" selected="0">
            <x v="6"/>
          </reference>
          <reference field="4" count="1" selected="0">
            <x v="0"/>
          </reference>
          <reference field="221" count="1" selected="0">
            <x v="0"/>
          </reference>
        </references>
      </pivotArea>
    </format>
    <format dxfId="2368">
      <pivotArea dataOnly="0" labelOnly="1" outline="0" fieldPosition="0">
        <references count="1">
          <reference field="221" count="1" defaultSubtotal="1">
            <x v="0"/>
          </reference>
        </references>
      </pivotArea>
    </format>
    <format dxfId="2367">
      <pivotArea dataOnly="0" labelOnly="1" outline="0" fieldPosition="0">
        <references count="1">
          <reference field="221" count="1" defaultSubtotal="1">
            <x v="1"/>
          </reference>
        </references>
      </pivotArea>
    </format>
    <format dxfId="2366">
      <pivotArea dataOnly="0" labelOnly="1" outline="0" fieldPosition="0">
        <references count="1">
          <reference field="221" count="1" defaultSubtotal="1">
            <x v="2"/>
          </reference>
        </references>
      </pivotArea>
    </format>
    <format dxfId="2365">
      <pivotArea outline="0" collapsedLevelsAreSubtotals="1" fieldPosition="0">
        <references count="1">
          <reference field="221" count="1" selected="0" defaultSubtotal="1">
            <x v="2"/>
          </reference>
        </references>
      </pivotArea>
    </format>
    <format dxfId="2364">
      <pivotArea type="topRight" dataOnly="0" labelOnly="1" outline="0" offset="N1" fieldPosition="0"/>
    </format>
    <format dxfId="2363">
      <pivotArea dataOnly="0" labelOnly="1" outline="0" fieldPosition="0">
        <references count="1">
          <reference field="221" count="1" defaultSubtotal="1">
            <x v="2"/>
          </reference>
        </references>
      </pivotArea>
    </format>
    <format dxfId="2362">
      <pivotArea type="origin" dataOnly="0" labelOnly="1" outline="0" fieldPosition="0"/>
    </format>
    <format dxfId="2361">
      <pivotArea field="0" type="button" dataOnly="0" labelOnly="1" outline="0" axis="axisRow" fieldPosition="0"/>
    </format>
    <format dxfId="2360">
      <pivotArea dataOnly="0" labelOnly="1" outline="0" fieldPosition="0">
        <references count="1">
          <reference field="0" count="0"/>
        </references>
      </pivotArea>
    </format>
    <format dxfId="2359">
      <pivotArea field="0" dataOnly="0" labelOnly="1" grandRow="1" outline="0" offset="A256" axis="axisRow" fieldPosition="0">
        <references count="1">
          <reference field="4294967294" count="1" selected="0">
            <x v="8"/>
          </reference>
        </references>
      </pivotArea>
    </format>
    <format dxfId="2358">
      <pivotArea field="0" dataOnly="0" labelOnly="1" grandRow="1" outline="0" offset="A256" axis="axisRow" fieldPosition="0">
        <references count="1">
          <reference field="4294967294" count="1" selected="0">
            <x v="10"/>
          </reference>
        </references>
      </pivotArea>
    </format>
    <format dxfId="2357">
      <pivotArea field="0" dataOnly="0" labelOnly="1" grandRow="1" outline="0" offset="A256" axis="axisRow" fieldPosition="0">
        <references count="1">
          <reference field="4294967294" count="1" selected="0">
            <x v="12"/>
          </reference>
        </references>
      </pivotArea>
    </format>
    <format dxfId="2356">
      <pivotArea field="0" dataOnly="0" labelOnly="1" grandRow="1" outline="0" offset="A256" axis="axisRow" fieldPosition="0">
        <references count="1">
          <reference field="4294967294" count="1" selected="0">
            <x v="14"/>
          </reference>
        </references>
      </pivotArea>
    </format>
    <format dxfId="2355">
      <pivotArea field="0" dataOnly="0" labelOnly="1" grandRow="1" outline="0" offset="A256" axis="axisRow" fieldPosition="0">
        <references count="1">
          <reference field="4294967294" count="1" selected="0">
            <x v="16"/>
          </reference>
        </references>
      </pivotArea>
    </format>
    <format dxfId="2354">
      <pivotArea field="0" dataOnly="0" labelOnly="1" grandRow="1" outline="0" offset="A256" axis="axisRow" fieldPosition="0">
        <references count="1">
          <reference field="4294967294" count="1" selected="0">
            <x v="18"/>
          </reference>
        </references>
      </pivotArea>
    </format>
    <format dxfId="2353">
      <pivotArea field="0" dataOnly="0" labelOnly="1" grandRow="1" outline="0" offset="A256" axis="axisRow" fieldPosition="0">
        <references count="1">
          <reference field="4294967294" count="1" selected="0">
            <x v="20"/>
          </reference>
        </references>
      </pivotArea>
    </format>
    <format dxfId="2352">
      <pivotArea field="0" dataOnly="0" labelOnly="1" grandRow="1" outline="0" offset="A256" axis="axisRow" fieldPosition="0">
        <references count="1">
          <reference field="4294967294" count="1" selected="0">
            <x v="22"/>
          </reference>
        </references>
      </pivotArea>
    </format>
    <format dxfId="2351">
      <pivotArea field="0" dataOnly="0" labelOnly="1" grandRow="1" outline="0" offset="A256" axis="axisRow" fieldPosition="0">
        <references count="1">
          <reference field="4294967294" count="1" selected="0">
            <x v="24"/>
          </reference>
        </references>
      </pivotArea>
    </format>
    <format dxfId="2350">
      <pivotArea field="0" dataOnly="0" labelOnly="1" grandRow="1" outline="0" offset="A256" axis="axisRow" fieldPosition="0">
        <references count="1">
          <reference field="4294967294" count="1" selected="0">
            <x v="26"/>
          </reference>
        </references>
      </pivotArea>
    </format>
    <format dxfId="2349">
      <pivotArea field="0" dataOnly="0" labelOnly="1" grandRow="1" outline="0" offset="A256" axis="axisRow" fieldPosition="0">
        <references count="1">
          <reference field="4294967294" count="1" selected="0">
            <x v="28"/>
          </reference>
        </references>
      </pivotArea>
    </format>
    <format dxfId="2348">
      <pivotArea field="0" dataOnly="0" labelOnly="1" grandRow="1" outline="0" offset="A256" axis="axisRow" fieldPosition="0">
        <references count="1">
          <reference field="4294967294" count="1" selected="0">
            <x v="30"/>
          </reference>
        </references>
      </pivotArea>
    </format>
    <format dxfId="2347">
      <pivotArea dataOnly="0" labelOnly="1" outline="0" fieldPosition="0">
        <references count="1">
          <reference field="0" count="1">
            <x v="6"/>
          </reference>
        </references>
      </pivotArea>
    </format>
    <format dxfId="2346">
      <pivotArea field="0" dataOnly="0" labelOnly="1" grandRow="1" outline="0" axis="axisRow" fieldPosition="0">
        <references count="1">
          <reference field="4294967294" count="1" selected="0">
            <x v="0"/>
          </reference>
        </references>
      </pivotArea>
    </format>
    <format dxfId="2345">
      <pivotArea field="0" dataOnly="0" labelOnly="1" grandRow="1" outline="0" axis="axisRow" fieldPosition="0">
        <references count="1">
          <reference field="4294967294" count="1" selected="0">
            <x v="2"/>
          </reference>
        </references>
      </pivotArea>
    </format>
    <format dxfId="2344">
      <pivotArea field="0" dataOnly="0" labelOnly="1" grandRow="1" outline="0" axis="axisRow" fieldPosition="0">
        <references count="1">
          <reference field="4294967294" count="1" selected="0">
            <x v="4"/>
          </reference>
        </references>
      </pivotArea>
    </format>
    <format dxfId="2343">
      <pivotArea field="0" dataOnly="0" labelOnly="1" grandRow="1" outline="0" axis="axisRow" fieldPosition="0">
        <references count="1">
          <reference field="4294967294" count="1" selected="0">
            <x v="6"/>
          </reference>
        </references>
      </pivotArea>
    </format>
    <format dxfId="2342">
      <pivotArea field="0" dataOnly="0" labelOnly="1" grandRow="1" outline="0" axis="axisRow" fieldPosition="0">
        <references count="1">
          <reference field="4294967294" count="1" selected="0">
            <x v="8"/>
          </reference>
        </references>
      </pivotArea>
    </format>
    <format dxfId="2341">
      <pivotArea field="0" dataOnly="0" labelOnly="1" grandRow="1" outline="0" axis="axisRow" fieldPosition="0">
        <references count="1">
          <reference field="4294967294" count="1" selected="0">
            <x v="10"/>
          </reference>
        </references>
      </pivotArea>
    </format>
    <format dxfId="2340">
      <pivotArea field="0" dataOnly="0" labelOnly="1" grandRow="1" outline="0" axis="axisRow" fieldPosition="0">
        <references count="1">
          <reference field="4294967294" count="1" selected="0">
            <x v="12"/>
          </reference>
        </references>
      </pivotArea>
    </format>
    <format dxfId="2339">
      <pivotArea field="0" dataOnly="0" labelOnly="1" grandRow="1" outline="0" axis="axisRow" fieldPosition="0">
        <references count="1">
          <reference field="4294967294" count="1" selected="0">
            <x v="14"/>
          </reference>
        </references>
      </pivotArea>
    </format>
    <format dxfId="2338">
      <pivotArea field="0" dataOnly="0" labelOnly="1" grandRow="1" outline="0" axis="axisRow" fieldPosition="0">
        <references count="1">
          <reference field="4294967294" count="1" selected="0">
            <x v="16"/>
          </reference>
        </references>
      </pivotArea>
    </format>
    <format dxfId="2337">
      <pivotArea field="0" dataOnly="0" labelOnly="1" grandRow="1" outline="0" axis="axisRow" fieldPosition="0">
        <references count="1">
          <reference field="4294967294" count="1" selected="0">
            <x v="18"/>
          </reference>
        </references>
      </pivotArea>
    </format>
    <format dxfId="2336">
      <pivotArea field="0" dataOnly="0" labelOnly="1" grandRow="1" outline="0" axis="axisRow" fieldPosition="0">
        <references count="1">
          <reference field="4294967294" count="1" selected="0">
            <x v="20"/>
          </reference>
        </references>
      </pivotArea>
    </format>
    <format dxfId="2335">
      <pivotArea field="0" dataOnly="0" labelOnly="1" grandRow="1" outline="0" axis="axisRow" fieldPosition="0">
        <references count="1">
          <reference field="4294967294" count="1" selected="0">
            <x v="22"/>
          </reference>
        </references>
      </pivotArea>
    </format>
    <format dxfId="2334">
      <pivotArea field="0" dataOnly="0" labelOnly="1" grandRow="1" outline="0" axis="axisRow" fieldPosition="0">
        <references count="1">
          <reference field="4294967294" count="1" selected="0">
            <x v="24"/>
          </reference>
        </references>
      </pivotArea>
    </format>
    <format dxfId="2333">
      <pivotArea field="0" dataOnly="0" labelOnly="1" grandRow="1" outline="0" axis="axisRow" fieldPosition="0">
        <references count="1">
          <reference field="4294967294" count="1" selected="0">
            <x v="26"/>
          </reference>
        </references>
      </pivotArea>
    </format>
    <format dxfId="2332">
      <pivotArea field="0" dataOnly="0" labelOnly="1" grandRow="1" outline="0" axis="axisRow" fieldPosition="0">
        <references count="1">
          <reference field="4294967294" count="1" selected="0">
            <x v="28"/>
          </reference>
        </references>
      </pivotArea>
    </format>
    <format dxfId="2331">
      <pivotArea field="0" dataOnly="0" labelOnly="1" grandRow="1" outline="0" axis="axisRow" fieldPosition="0">
        <references count="1">
          <reference field="4294967294" count="1" selected="0">
            <x v="30"/>
          </reference>
        </references>
      </pivotArea>
    </format>
    <format dxfId="2330">
      <pivotArea field="0" dataOnly="0" labelOnly="1" grandRow="1" outline="0" offset="IV256" axis="axisRow" fieldPosition="0">
        <references count="1">
          <reference field="4294967294" count="1" selected="0">
            <x v="0"/>
          </reference>
        </references>
      </pivotArea>
    </format>
    <format dxfId="2329">
      <pivotArea field="0" dataOnly="0" labelOnly="1" grandRow="1" outline="0" offset="IV256" axis="axisRow" fieldPosition="0">
        <references count="1">
          <reference field="4294967294" count="1" selected="0">
            <x v="2"/>
          </reference>
        </references>
      </pivotArea>
    </format>
    <format dxfId="2328">
      <pivotArea field="0" dataOnly="0" labelOnly="1" grandRow="1" outline="0" offset="IV256" axis="axisRow" fieldPosition="0">
        <references count="1">
          <reference field="4294967294" count="1" selected="0">
            <x v="4"/>
          </reference>
        </references>
      </pivotArea>
    </format>
    <format dxfId="2327">
      <pivotArea field="0" dataOnly="0" labelOnly="1" grandRow="1" outline="0" offset="IV256" axis="axisRow" fieldPosition="0">
        <references count="1">
          <reference field="4294967294" count="1" selected="0">
            <x v="6"/>
          </reference>
        </references>
      </pivotArea>
    </format>
    <format dxfId="2326">
      <pivotArea field="0" dataOnly="0" labelOnly="1" grandRow="1" outline="0" offset="IV256" axis="axisRow" fieldPosition="0">
        <references count="1">
          <reference field="4294967294" count="1" selected="0">
            <x v="8"/>
          </reference>
        </references>
      </pivotArea>
    </format>
    <format dxfId="2325">
      <pivotArea field="0" dataOnly="0" labelOnly="1" grandRow="1" outline="0" offset="IV256" axis="axisRow" fieldPosition="0">
        <references count="1">
          <reference field="4294967294" count="1" selected="0">
            <x v="10"/>
          </reference>
        </references>
      </pivotArea>
    </format>
    <format dxfId="2324">
      <pivotArea field="0" dataOnly="0" labelOnly="1" grandRow="1" outline="0" offset="IV256" axis="axisRow" fieldPosition="0">
        <references count="1">
          <reference field="4294967294" count="1" selected="0">
            <x v="12"/>
          </reference>
        </references>
      </pivotArea>
    </format>
    <format dxfId="2323">
      <pivotArea field="0" dataOnly="0" labelOnly="1" grandRow="1" outline="0" offset="IV256" axis="axisRow" fieldPosition="0">
        <references count="1">
          <reference field="4294967294" count="1" selected="0">
            <x v="14"/>
          </reference>
        </references>
      </pivotArea>
    </format>
    <format dxfId="2322">
      <pivotArea field="0" dataOnly="0" labelOnly="1" grandRow="1" outline="0" offset="IV256" axis="axisRow" fieldPosition="0">
        <references count="1">
          <reference field="4294967294" count="1" selected="0">
            <x v="16"/>
          </reference>
        </references>
      </pivotArea>
    </format>
    <format dxfId="2321">
      <pivotArea field="0" dataOnly="0" labelOnly="1" grandRow="1" outline="0" offset="IV256" axis="axisRow" fieldPosition="0">
        <references count="1">
          <reference field="4294967294" count="1" selected="0">
            <x v="18"/>
          </reference>
        </references>
      </pivotArea>
    </format>
    <format dxfId="2320">
      <pivotArea field="0" dataOnly="0" labelOnly="1" grandRow="1" outline="0" offset="IV256" axis="axisRow" fieldPosition="0">
        <references count="1">
          <reference field="4294967294" count="1" selected="0">
            <x v="20"/>
          </reference>
        </references>
      </pivotArea>
    </format>
    <format dxfId="2319">
      <pivotArea field="0" dataOnly="0" labelOnly="1" grandRow="1" outline="0" offset="IV256" axis="axisRow" fieldPosition="0">
        <references count="1">
          <reference field="4294967294" count="1" selected="0">
            <x v="22"/>
          </reference>
        </references>
      </pivotArea>
    </format>
    <format dxfId="2318">
      <pivotArea field="0" dataOnly="0" labelOnly="1" grandRow="1" outline="0" offset="IV256" axis="axisRow" fieldPosition="0">
        <references count="1">
          <reference field="4294967294" count="1" selected="0">
            <x v="24"/>
          </reference>
        </references>
      </pivotArea>
    </format>
    <format dxfId="2317">
      <pivotArea field="0" dataOnly="0" labelOnly="1" grandRow="1" outline="0" offset="IV256" axis="axisRow" fieldPosition="0">
        <references count="1">
          <reference field="4294967294" count="1" selected="0">
            <x v="26"/>
          </reference>
        </references>
      </pivotArea>
    </format>
    <format dxfId="2316">
      <pivotArea field="0" dataOnly="0" labelOnly="1" grandRow="1" outline="0" offset="IV256" axis="axisRow" fieldPosition="0">
        <references count="1">
          <reference field="4294967294" count="1" selected="0">
            <x v="28"/>
          </reference>
        </references>
      </pivotArea>
    </format>
    <format dxfId="2315">
      <pivotArea field="0" dataOnly="0" labelOnly="1" grandRow="1" outline="0" offset="IV256" axis="axisRow" fieldPosition="0">
        <references count="1">
          <reference field="4294967294" count="1" selected="0">
            <x v="30"/>
          </reference>
        </references>
      </pivotArea>
    </format>
    <format dxfId="2314">
      <pivotArea field="0" dataOnly="0" labelOnly="1" grandRow="1" outline="0" offset="A256" axis="axisRow" fieldPosition="0">
        <references count="1">
          <reference field="4294967294" count="1" selected="0">
            <x v="0"/>
          </reference>
        </references>
      </pivotArea>
    </format>
    <format dxfId="2313">
      <pivotArea field="0" dataOnly="0" labelOnly="1" grandRow="1" outline="0" offset="A256" axis="axisRow" fieldPosition="0">
        <references count="1">
          <reference field="4294967294" count="1" selected="0">
            <x v="2"/>
          </reference>
        </references>
      </pivotArea>
    </format>
    <format dxfId="2312">
      <pivotArea field="0" dataOnly="0" labelOnly="1" grandRow="1" outline="0" offset="A256" axis="axisRow" fieldPosition="0">
        <references count="1">
          <reference field="4294967294" count="1" selected="0">
            <x v="4"/>
          </reference>
        </references>
      </pivotArea>
    </format>
    <format dxfId="2311">
      <pivotArea field="0" dataOnly="0" labelOnly="1" grandRow="1" outline="0" offset="A256" axis="axisRow" fieldPosition="0">
        <references count="1">
          <reference field="4294967294" count="1" selected="0">
            <x v="6"/>
          </reference>
        </references>
      </pivotArea>
    </format>
    <format dxfId="2310">
      <pivotArea field="0" dataOnly="0" labelOnly="1" grandRow="1" outline="0" offset="A256" axis="axisRow" fieldPosition="0">
        <references count="1">
          <reference field="4294967294" count="1" selected="0">
            <x v="8"/>
          </reference>
        </references>
      </pivotArea>
    </format>
    <format dxfId="2309">
      <pivotArea field="0" dataOnly="0" labelOnly="1" grandRow="1" outline="0" offset="A256" axis="axisRow" fieldPosition="0">
        <references count="1">
          <reference field="4294967294" count="1" selected="0">
            <x v="10"/>
          </reference>
        </references>
      </pivotArea>
    </format>
    <format dxfId="2308">
      <pivotArea field="0" dataOnly="0" labelOnly="1" grandRow="1" outline="0" offset="A256" axis="axisRow" fieldPosition="0">
        <references count="1">
          <reference field="4294967294" count="1" selected="0">
            <x v="12"/>
          </reference>
        </references>
      </pivotArea>
    </format>
    <format dxfId="2307">
      <pivotArea field="0" dataOnly="0" labelOnly="1" grandRow="1" outline="0" offset="A256" axis="axisRow" fieldPosition="0">
        <references count="1">
          <reference field="4294967294" count="1" selected="0">
            <x v="14"/>
          </reference>
        </references>
      </pivotArea>
    </format>
    <format dxfId="2306">
      <pivotArea field="0" dataOnly="0" labelOnly="1" grandRow="1" outline="0" offset="A256" axis="axisRow" fieldPosition="0">
        <references count="1">
          <reference field="4294967294" count="1" selected="0">
            <x v="16"/>
          </reference>
        </references>
      </pivotArea>
    </format>
    <format dxfId="2305">
      <pivotArea field="0" dataOnly="0" labelOnly="1" grandRow="1" outline="0" offset="A256" axis="axisRow" fieldPosition="0">
        <references count="1">
          <reference field="4294967294" count="1" selected="0">
            <x v="18"/>
          </reference>
        </references>
      </pivotArea>
    </format>
    <format dxfId="2304">
      <pivotArea field="0" dataOnly="0" labelOnly="1" grandRow="1" outline="0" offset="A256" axis="axisRow" fieldPosition="0">
        <references count="1">
          <reference field="4294967294" count="1" selected="0">
            <x v="20"/>
          </reference>
        </references>
      </pivotArea>
    </format>
    <format dxfId="2303">
      <pivotArea field="0" dataOnly="0" labelOnly="1" grandRow="1" outline="0" offset="A256" axis="axisRow" fieldPosition="0">
        <references count="1">
          <reference field="4294967294" count="1" selected="0">
            <x v="22"/>
          </reference>
        </references>
      </pivotArea>
    </format>
    <format dxfId="2302">
      <pivotArea field="0" dataOnly="0" labelOnly="1" grandRow="1" outline="0" offset="A256" axis="axisRow" fieldPosition="0">
        <references count="1">
          <reference field="4294967294" count="1" selected="0">
            <x v="24"/>
          </reference>
        </references>
      </pivotArea>
    </format>
    <format dxfId="2301">
      <pivotArea field="0" dataOnly="0" labelOnly="1" grandRow="1" outline="0" offset="A256" axis="axisRow" fieldPosition="0">
        <references count="1">
          <reference field="4294967294" count="1" selected="0">
            <x v="26"/>
          </reference>
        </references>
      </pivotArea>
    </format>
    <format dxfId="2300">
      <pivotArea field="0" dataOnly="0" labelOnly="1" grandRow="1" outline="0" offset="A256" axis="axisRow" fieldPosition="0">
        <references count="1">
          <reference field="4294967294" count="1" selected="0">
            <x v="28"/>
          </reference>
        </references>
      </pivotArea>
    </format>
    <format dxfId="2299">
      <pivotArea field="0" dataOnly="0" labelOnly="1" grandRow="1" outline="0" offset="A256" axis="axisRow" fieldPosition="0">
        <references count="1">
          <reference field="4294967294" count="1" selected="0">
            <x v="30"/>
          </reference>
        </references>
      </pivotArea>
    </format>
    <format dxfId="2298">
      <pivotArea type="all" dataOnly="0" outline="0" fieldPosition="0"/>
    </format>
    <format dxfId="2297">
      <pivotArea dataOnly="0" outline="0" fieldPosition="0">
        <references count="1">
          <reference field="4294967294" count="2">
            <x v="0"/>
            <x v="1"/>
          </reference>
        </references>
      </pivotArea>
    </format>
    <format dxfId="2296">
      <pivotArea type="all" dataOnly="0" outline="0" fieldPosition="0"/>
    </format>
    <format dxfId="2295">
      <pivotArea type="all" dataOnly="0" outline="0" fieldPosition="0"/>
    </format>
    <format dxfId="2294">
      <pivotArea type="all" dataOnly="0" outline="0" fieldPosition="0"/>
    </format>
    <format dxfId="2293">
      <pivotArea outline="0" collapsedLevelsAreSubtotals="1" fieldPosition="0">
        <references count="1">
          <reference field="221" count="2" selected="0" defaultSubtotal="1">
            <x v="0"/>
            <x v="1"/>
          </reference>
        </references>
      </pivotArea>
    </format>
    <format dxfId="2292">
      <pivotArea type="origin" dataOnly="0" labelOnly="1" outline="0" fieldPosition="0"/>
    </format>
    <format dxfId="2291">
      <pivotArea field="0" type="button" dataOnly="0" labelOnly="1" outline="0" axis="axisRow" fieldPosition="0"/>
    </format>
    <format dxfId="2290">
      <pivotArea field="-2" type="button" dataOnly="0" labelOnly="1" outline="0" axis="axisRow" fieldPosition="1"/>
    </format>
    <format dxfId="2289">
      <pivotArea dataOnly="0" labelOnly="1" outline="0" fieldPosition="0">
        <references count="1">
          <reference field="0" count="0"/>
        </references>
      </pivotArea>
    </format>
    <format dxfId="2288">
      <pivotArea field="0" dataOnly="0" labelOnly="1" grandRow="1" outline="0" axis="axisRow" fieldPosition="0">
        <references count="1">
          <reference field="4294967294" count="1" selected="0">
            <x v="0"/>
          </reference>
        </references>
      </pivotArea>
    </format>
    <format dxfId="2287">
      <pivotArea field="0" dataOnly="0" labelOnly="1" grandRow="1" outline="0" axis="axisRow" fieldPosition="0">
        <references count="1">
          <reference field="4294967294" count="1" selected="0">
            <x v="1"/>
          </reference>
        </references>
      </pivotArea>
    </format>
    <format dxfId="2286">
      <pivotArea field="0" dataOnly="0" labelOnly="1" grandRow="1" outline="0" axis="axisRow" fieldPosition="0">
        <references count="1">
          <reference field="4294967294" count="1" selected="0">
            <x v="2"/>
          </reference>
        </references>
      </pivotArea>
    </format>
    <format dxfId="2285">
      <pivotArea field="0" dataOnly="0" labelOnly="1" grandRow="1" outline="0" axis="axisRow" fieldPosition="0">
        <references count="1">
          <reference field="4294967294" count="1" selected="0">
            <x v="3"/>
          </reference>
        </references>
      </pivotArea>
    </format>
    <format dxfId="2284">
      <pivotArea field="0" dataOnly="0" labelOnly="1" grandRow="1" outline="0" axis="axisRow" fieldPosition="0">
        <references count="1">
          <reference field="4294967294" count="1" selected="0">
            <x v="4"/>
          </reference>
        </references>
      </pivotArea>
    </format>
    <format dxfId="2283">
      <pivotArea field="0" dataOnly="0" labelOnly="1" grandRow="1" outline="0" axis="axisRow" fieldPosition="0">
        <references count="1">
          <reference field="4294967294" count="1" selected="0">
            <x v="5"/>
          </reference>
        </references>
      </pivotArea>
    </format>
    <format dxfId="2282">
      <pivotArea field="0" dataOnly="0" labelOnly="1" grandRow="1" outline="0" axis="axisRow" fieldPosition="0">
        <references count="1">
          <reference field="4294967294" count="1" selected="0">
            <x v="6"/>
          </reference>
        </references>
      </pivotArea>
    </format>
    <format dxfId="2281">
      <pivotArea field="0" dataOnly="0" labelOnly="1" grandRow="1" outline="0" axis="axisRow" fieldPosition="0">
        <references count="1">
          <reference field="4294967294" count="1" selected="0">
            <x v="7"/>
          </reference>
        </references>
      </pivotArea>
    </format>
    <format dxfId="2280">
      <pivotArea field="0" dataOnly="0" labelOnly="1" grandRow="1" outline="0" axis="axisRow" fieldPosition="0">
        <references count="1">
          <reference field="4294967294" count="1" selected="0">
            <x v="8"/>
          </reference>
        </references>
      </pivotArea>
    </format>
    <format dxfId="2279">
      <pivotArea field="0" dataOnly="0" labelOnly="1" grandRow="1" outline="0" axis="axisRow" fieldPosition="0">
        <references count="1">
          <reference field="4294967294" count="1" selected="0">
            <x v="9"/>
          </reference>
        </references>
      </pivotArea>
    </format>
    <format dxfId="2278">
      <pivotArea field="0" dataOnly="0" labelOnly="1" grandRow="1" outline="0" axis="axisRow" fieldPosition="0">
        <references count="1">
          <reference field="4294967294" count="1" selected="0">
            <x v="10"/>
          </reference>
        </references>
      </pivotArea>
    </format>
    <format dxfId="2277">
      <pivotArea field="0" dataOnly="0" labelOnly="1" grandRow="1" outline="0" axis="axisRow" fieldPosition="0">
        <references count="1">
          <reference field="4294967294" count="1" selected="0">
            <x v="11"/>
          </reference>
        </references>
      </pivotArea>
    </format>
    <format dxfId="2276">
      <pivotArea field="0" dataOnly="0" labelOnly="1" grandRow="1" outline="0" axis="axisRow" fieldPosition="0">
        <references count="1">
          <reference field="4294967294" count="1" selected="0">
            <x v="12"/>
          </reference>
        </references>
      </pivotArea>
    </format>
    <format dxfId="2275">
      <pivotArea field="0" dataOnly="0" labelOnly="1" grandRow="1" outline="0" axis="axisRow" fieldPosition="0">
        <references count="1">
          <reference field="4294967294" count="1" selected="0">
            <x v="13"/>
          </reference>
        </references>
      </pivotArea>
    </format>
    <format dxfId="2274">
      <pivotArea field="0" dataOnly="0" labelOnly="1" grandRow="1" outline="0" axis="axisRow" fieldPosition="0">
        <references count="1">
          <reference field="4294967294" count="1" selected="0">
            <x v="14"/>
          </reference>
        </references>
      </pivotArea>
    </format>
    <format dxfId="2273">
      <pivotArea field="0" dataOnly="0" labelOnly="1" grandRow="1" outline="0" axis="axisRow" fieldPosition="0">
        <references count="1">
          <reference field="4294967294" count="1" selected="0">
            <x v="15"/>
          </reference>
        </references>
      </pivotArea>
    </format>
    <format dxfId="2272">
      <pivotArea field="0" dataOnly="0" labelOnly="1" grandRow="1" outline="0" axis="axisRow" fieldPosition="0">
        <references count="1">
          <reference field="4294967294" count="1" selected="0">
            <x v="16"/>
          </reference>
        </references>
      </pivotArea>
    </format>
    <format dxfId="2271">
      <pivotArea field="0" dataOnly="0" labelOnly="1" grandRow="1" outline="0" axis="axisRow" fieldPosition="0">
        <references count="1">
          <reference field="4294967294" count="1" selected="0">
            <x v="17"/>
          </reference>
        </references>
      </pivotArea>
    </format>
    <format dxfId="2270">
      <pivotArea field="0" dataOnly="0" labelOnly="1" grandRow="1" outline="0" axis="axisRow" fieldPosition="0">
        <references count="1">
          <reference field="4294967294" count="1" selected="0">
            <x v="18"/>
          </reference>
        </references>
      </pivotArea>
    </format>
    <format dxfId="2269">
      <pivotArea field="0" dataOnly="0" labelOnly="1" grandRow="1" outline="0" axis="axisRow" fieldPosition="0">
        <references count="1">
          <reference field="4294967294" count="1" selected="0">
            <x v="19"/>
          </reference>
        </references>
      </pivotArea>
    </format>
    <format dxfId="2268">
      <pivotArea field="0" dataOnly="0" labelOnly="1" grandRow="1" outline="0" axis="axisRow" fieldPosition="0">
        <references count="1">
          <reference field="4294967294" count="1" selected="0">
            <x v="20"/>
          </reference>
        </references>
      </pivotArea>
    </format>
    <format dxfId="2267">
      <pivotArea field="0" dataOnly="0" labelOnly="1" grandRow="1" outline="0" axis="axisRow" fieldPosition="0">
        <references count="1">
          <reference field="4294967294" count="1" selected="0">
            <x v="21"/>
          </reference>
        </references>
      </pivotArea>
    </format>
    <format dxfId="2266">
      <pivotArea field="0" dataOnly="0" labelOnly="1" grandRow="1" outline="0" axis="axisRow" fieldPosition="0">
        <references count="1">
          <reference field="4294967294" count="1" selected="0">
            <x v="22"/>
          </reference>
        </references>
      </pivotArea>
    </format>
    <format dxfId="2265">
      <pivotArea field="0" dataOnly="0" labelOnly="1" grandRow="1" outline="0" axis="axisRow" fieldPosition="0">
        <references count="1">
          <reference field="4294967294" count="1" selected="0">
            <x v="23"/>
          </reference>
        </references>
      </pivotArea>
    </format>
    <format dxfId="2264">
      <pivotArea field="0" dataOnly="0" labelOnly="1" grandRow="1" outline="0" axis="axisRow" fieldPosition="0">
        <references count="1">
          <reference field="4294967294" count="1" selected="0">
            <x v="24"/>
          </reference>
        </references>
      </pivotArea>
    </format>
    <format dxfId="2263">
      <pivotArea field="0" dataOnly="0" labelOnly="1" grandRow="1" outline="0" axis="axisRow" fieldPosition="0">
        <references count="1">
          <reference field="4294967294" count="1" selected="0">
            <x v="25"/>
          </reference>
        </references>
      </pivotArea>
    </format>
    <format dxfId="2262">
      <pivotArea field="0" dataOnly="0" labelOnly="1" grandRow="1" outline="0" axis="axisRow" fieldPosition="0">
        <references count="1">
          <reference field="4294967294" count="1" selected="0">
            <x v="26"/>
          </reference>
        </references>
      </pivotArea>
    </format>
    <format dxfId="2261">
      <pivotArea field="0" dataOnly="0" labelOnly="1" grandRow="1" outline="0" axis="axisRow" fieldPosition="0">
        <references count="1">
          <reference field="4294967294" count="1" selected="0">
            <x v="27"/>
          </reference>
        </references>
      </pivotArea>
    </format>
    <format dxfId="2260">
      <pivotArea field="0" dataOnly="0" labelOnly="1" grandRow="1" outline="0" axis="axisRow" fieldPosition="0">
        <references count="1">
          <reference field="4294967294" count="1" selected="0">
            <x v="28"/>
          </reference>
        </references>
      </pivotArea>
    </format>
    <format dxfId="2259">
      <pivotArea field="0" dataOnly="0" labelOnly="1" grandRow="1" outline="0" axis="axisRow" fieldPosition="0">
        <references count="1">
          <reference field="4294967294" count="1" selected="0">
            <x v="29"/>
          </reference>
        </references>
      </pivotArea>
    </format>
    <format dxfId="2258">
      <pivotArea field="0" dataOnly="0" labelOnly="1" grandRow="1" outline="0" axis="axisRow" fieldPosition="0">
        <references count="1">
          <reference field="4294967294" count="1" selected="0">
            <x v="30"/>
          </reference>
        </references>
      </pivotArea>
    </format>
    <format dxfId="2257">
      <pivotArea field="0" dataOnly="0" labelOnly="1" grandRow="1" outline="0" axis="axisRow" fieldPosition="0">
        <references count="1">
          <reference field="4294967294" count="1" selected="0">
            <x v="31"/>
          </reference>
        </references>
      </pivotArea>
    </format>
    <format dxfId="225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2255">
      <pivotArea field="0" dataOnly="0" labelOnly="1" grandRow="1" outline="0" axis="axisRow" fieldPosition="0">
        <references count="1">
          <reference field="4294967294" count="1" selected="0">
            <x v="0"/>
          </reference>
        </references>
      </pivotArea>
    </format>
    <format dxfId="2254">
      <pivotArea field="0" dataOnly="0" labelOnly="1" grandRow="1" outline="0" axis="axisRow" fieldPosition="0">
        <references count="1">
          <reference field="4294967294" count="1" selected="0">
            <x v="1"/>
          </reference>
        </references>
      </pivotArea>
    </format>
    <format dxfId="2253">
      <pivotArea field="0" dataOnly="0" labelOnly="1" grandRow="1" outline="0" axis="axisRow" fieldPosition="0">
        <references count="1">
          <reference field="4294967294" count="1" selected="0">
            <x v="2"/>
          </reference>
        </references>
      </pivotArea>
    </format>
    <format dxfId="2252">
      <pivotArea field="0" dataOnly="0" labelOnly="1" grandRow="1" outline="0" axis="axisRow" fieldPosition="0">
        <references count="1">
          <reference field="4294967294" count="1" selected="0">
            <x v="3"/>
          </reference>
        </references>
      </pivotArea>
    </format>
    <format dxfId="2251">
      <pivotArea field="0" dataOnly="0" labelOnly="1" grandRow="1" outline="0" axis="axisRow" fieldPosition="0">
        <references count="1">
          <reference field="4294967294" count="1" selected="0">
            <x v="4"/>
          </reference>
        </references>
      </pivotArea>
    </format>
    <format dxfId="2250">
      <pivotArea field="0" dataOnly="0" labelOnly="1" grandRow="1" outline="0" axis="axisRow" fieldPosition="0">
        <references count="1">
          <reference field="4294967294" count="1" selected="0">
            <x v="5"/>
          </reference>
        </references>
      </pivotArea>
    </format>
    <format dxfId="2249">
      <pivotArea field="0" dataOnly="0" labelOnly="1" grandRow="1" outline="0" axis="axisRow" fieldPosition="0">
        <references count="1">
          <reference field="4294967294" count="1" selected="0">
            <x v="6"/>
          </reference>
        </references>
      </pivotArea>
    </format>
    <format dxfId="2248">
      <pivotArea field="0" dataOnly="0" labelOnly="1" grandRow="1" outline="0" axis="axisRow" fieldPosition="0">
        <references count="1">
          <reference field="4294967294" count="1" selected="0">
            <x v="7"/>
          </reference>
        </references>
      </pivotArea>
    </format>
    <format dxfId="2247">
      <pivotArea field="0" dataOnly="0" labelOnly="1" grandRow="1" outline="0" axis="axisRow" fieldPosition="0">
        <references count="1">
          <reference field="4294967294" count="1" selected="0">
            <x v="8"/>
          </reference>
        </references>
      </pivotArea>
    </format>
    <format dxfId="2246">
      <pivotArea field="0" dataOnly="0" labelOnly="1" grandRow="1" outline="0" axis="axisRow" fieldPosition="0">
        <references count="1">
          <reference field="4294967294" count="1" selected="0">
            <x v="9"/>
          </reference>
        </references>
      </pivotArea>
    </format>
    <format dxfId="2245">
      <pivotArea field="0" dataOnly="0" labelOnly="1" grandRow="1" outline="0" axis="axisRow" fieldPosition="0">
        <references count="1">
          <reference field="4294967294" count="1" selected="0">
            <x v="10"/>
          </reference>
        </references>
      </pivotArea>
    </format>
    <format dxfId="2244">
      <pivotArea field="0" dataOnly="0" labelOnly="1" grandRow="1" outline="0" axis="axisRow" fieldPosition="0">
        <references count="1">
          <reference field="4294967294" count="1" selected="0">
            <x v="11"/>
          </reference>
        </references>
      </pivotArea>
    </format>
    <format dxfId="2243">
      <pivotArea field="0" dataOnly="0" labelOnly="1" grandRow="1" outline="0" axis="axisRow" fieldPosition="0">
        <references count="1">
          <reference field="4294967294" count="1" selected="0">
            <x v="12"/>
          </reference>
        </references>
      </pivotArea>
    </format>
    <format dxfId="2242">
      <pivotArea field="0" dataOnly="0" labelOnly="1" grandRow="1" outline="0" axis="axisRow" fieldPosition="0">
        <references count="1">
          <reference field="4294967294" count="1" selected="0">
            <x v="13"/>
          </reference>
        </references>
      </pivotArea>
    </format>
    <format dxfId="2241">
      <pivotArea field="0" dataOnly="0" labelOnly="1" grandRow="1" outline="0" axis="axisRow" fieldPosition="0">
        <references count="1">
          <reference field="4294967294" count="1" selected="0">
            <x v="14"/>
          </reference>
        </references>
      </pivotArea>
    </format>
    <format dxfId="2240">
      <pivotArea field="0" dataOnly="0" labelOnly="1" grandRow="1" outline="0" axis="axisRow" fieldPosition="0">
        <references count="1">
          <reference field="4294967294" count="1" selected="0">
            <x v="15"/>
          </reference>
        </references>
      </pivotArea>
    </format>
    <format dxfId="2239">
      <pivotArea field="0" dataOnly="0" labelOnly="1" grandRow="1" outline="0" axis="axisRow" fieldPosition="0">
        <references count="1">
          <reference field="4294967294" count="1" selected="0">
            <x v="16"/>
          </reference>
        </references>
      </pivotArea>
    </format>
    <format dxfId="2238">
      <pivotArea field="0" dataOnly="0" labelOnly="1" grandRow="1" outline="0" axis="axisRow" fieldPosition="0">
        <references count="1">
          <reference field="4294967294" count="1" selected="0">
            <x v="17"/>
          </reference>
        </references>
      </pivotArea>
    </format>
    <format dxfId="2237">
      <pivotArea field="0" dataOnly="0" labelOnly="1" grandRow="1" outline="0" axis="axisRow" fieldPosition="0">
        <references count="1">
          <reference field="4294967294" count="1" selected="0">
            <x v="18"/>
          </reference>
        </references>
      </pivotArea>
    </format>
    <format dxfId="2236">
      <pivotArea field="0" dataOnly="0" labelOnly="1" grandRow="1" outline="0" axis="axisRow" fieldPosition="0">
        <references count="1">
          <reference field="4294967294" count="1" selected="0">
            <x v="19"/>
          </reference>
        </references>
      </pivotArea>
    </format>
    <format dxfId="2235">
      <pivotArea field="0" dataOnly="0" labelOnly="1" grandRow="1" outline="0" axis="axisRow" fieldPosition="0">
        <references count="1">
          <reference field="4294967294" count="1" selected="0">
            <x v="20"/>
          </reference>
        </references>
      </pivotArea>
    </format>
    <format dxfId="2234">
      <pivotArea field="0" dataOnly="0" labelOnly="1" grandRow="1" outline="0" axis="axisRow" fieldPosition="0">
        <references count="1">
          <reference field="4294967294" count="1" selected="0">
            <x v="21"/>
          </reference>
        </references>
      </pivotArea>
    </format>
    <format dxfId="2233">
      <pivotArea field="0" dataOnly="0" labelOnly="1" grandRow="1" outline="0" axis="axisRow" fieldPosition="0">
        <references count="1">
          <reference field="4294967294" count="1" selected="0">
            <x v="22"/>
          </reference>
        </references>
      </pivotArea>
    </format>
    <format dxfId="2232">
      <pivotArea field="0" dataOnly="0" labelOnly="1" grandRow="1" outline="0" axis="axisRow" fieldPosition="0">
        <references count="1">
          <reference field="4294967294" count="1" selected="0">
            <x v="23"/>
          </reference>
        </references>
      </pivotArea>
    </format>
    <format dxfId="2231">
      <pivotArea field="0" dataOnly="0" labelOnly="1" grandRow="1" outline="0" axis="axisRow" fieldPosition="0">
        <references count="1">
          <reference field="4294967294" count="1" selected="0">
            <x v="24"/>
          </reference>
        </references>
      </pivotArea>
    </format>
    <format dxfId="2230">
      <pivotArea field="0" dataOnly="0" labelOnly="1" grandRow="1" outline="0" axis="axisRow" fieldPosition="0">
        <references count="1">
          <reference field="4294967294" count="1" selected="0">
            <x v="25"/>
          </reference>
        </references>
      </pivotArea>
    </format>
    <format dxfId="2229">
      <pivotArea field="0" dataOnly="0" labelOnly="1" grandRow="1" outline="0" axis="axisRow" fieldPosition="0">
        <references count="1">
          <reference field="4294967294" count="1" selected="0">
            <x v="26"/>
          </reference>
        </references>
      </pivotArea>
    </format>
    <format dxfId="2228">
      <pivotArea field="0" dataOnly="0" labelOnly="1" grandRow="1" outline="0" axis="axisRow" fieldPosition="0">
        <references count="1">
          <reference field="4294967294" count="1" selected="0">
            <x v="27"/>
          </reference>
        </references>
      </pivotArea>
    </format>
    <format dxfId="2227">
      <pivotArea field="0" dataOnly="0" labelOnly="1" grandRow="1" outline="0" axis="axisRow" fieldPosition="0">
        <references count="1">
          <reference field="4294967294" count="1" selected="0">
            <x v="28"/>
          </reference>
        </references>
      </pivotArea>
    </format>
    <format dxfId="2226">
      <pivotArea field="0" dataOnly="0" labelOnly="1" grandRow="1" outline="0" axis="axisRow" fieldPosition="0">
        <references count="1">
          <reference field="4294967294" count="1" selected="0">
            <x v="29"/>
          </reference>
        </references>
      </pivotArea>
    </format>
    <format dxfId="2225">
      <pivotArea field="0" dataOnly="0" labelOnly="1" grandRow="1" outline="0" axis="axisRow" fieldPosition="0">
        <references count="1">
          <reference field="4294967294" count="1" selected="0">
            <x v="30"/>
          </reference>
        </references>
      </pivotArea>
    </format>
    <format dxfId="2224">
      <pivotArea field="0" dataOnly="0" labelOnly="1" grandRow="1" outline="0" axis="axisRow" fieldPosition="0">
        <references count="1">
          <reference field="4294967294" count="1" selected="0">
            <x v="31"/>
          </reference>
        </references>
      </pivotArea>
    </format>
    <format dxfId="2223">
      <pivotArea outline="0" collapsedLevelsAreSubtotals="1" fieldPosition="0"/>
    </format>
    <format dxfId="2222">
      <pivotArea field="221" type="button" dataOnly="0" labelOnly="1" outline="0" axis="axisCol" fieldPosition="0"/>
    </format>
    <format dxfId="2221">
      <pivotArea field="4" type="button" dataOnly="0" labelOnly="1" outline="0" axis="axisCol" fieldPosition="1"/>
    </format>
    <format dxfId="2220">
      <pivotArea type="topRight" dataOnly="0" labelOnly="1" outline="0" fieldPosition="0"/>
    </format>
    <format dxfId="2219">
      <pivotArea dataOnly="0" labelOnly="1" outline="0" fieldPosition="0">
        <references count="1">
          <reference field="221" count="0"/>
        </references>
      </pivotArea>
    </format>
    <format dxfId="2218">
      <pivotArea dataOnly="0" labelOnly="1" outline="0" fieldPosition="0">
        <references count="1">
          <reference field="221" count="0" defaultSubtotal="1"/>
        </references>
      </pivotArea>
    </format>
    <format dxfId="2217">
      <pivotArea dataOnly="0" labelOnly="1" outline="0" fieldPosition="0">
        <references count="2">
          <reference field="4" count="6">
            <x v="0"/>
            <x v="1"/>
            <x v="2"/>
            <x v="3"/>
            <x v="4"/>
            <x v="5"/>
          </reference>
          <reference field="221" count="1" selected="0">
            <x v="0"/>
          </reference>
        </references>
      </pivotArea>
    </format>
    <format dxfId="2216">
      <pivotArea dataOnly="0" labelOnly="1" outline="0" fieldPosition="0">
        <references count="2">
          <reference field="4" count="4">
            <x v="6"/>
            <x v="7"/>
            <x v="8"/>
            <x v="9"/>
          </reference>
          <reference field="221" count="1" selected="0">
            <x v="1"/>
          </reference>
        </references>
      </pivotArea>
    </format>
    <format dxfId="2215">
      <pivotArea dataOnly="0" outline="0" fieldPosition="0">
        <references count="1">
          <reference field="4294967294" count="2">
            <x v="6"/>
            <x v="7"/>
          </reference>
        </references>
      </pivotArea>
    </format>
    <format dxfId="2214">
      <pivotArea dataOnly="0" outline="0" fieldPosition="0">
        <references count="1">
          <reference field="4294967294" count="1">
            <x v="2"/>
          </reference>
        </references>
      </pivotArea>
    </format>
    <format dxfId="2213">
      <pivotArea outline="0" collapsedLevelsAreSubtotals="1" fieldPosition="0">
        <references count="2">
          <reference field="4294967294" count="2" selected="0">
            <x v="6"/>
            <x v="7"/>
          </reference>
          <reference field="0" count="1" selected="0">
            <x v="0"/>
          </reference>
        </references>
      </pivotArea>
    </format>
    <format dxfId="2212">
      <pivotArea dataOnly="0" labelOnly="1" outline="0" fieldPosition="0">
        <references count="2">
          <reference field="4294967294" count="2">
            <x v="6"/>
            <x v="7"/>
          </reference>
          <reference field="0" count="1" selected="0">
            <x v="0"/>
          </reference>
        </references>
      </pivotArea>
    </format>
    <format dxfId="2211">
      <pivotArea outline="0" collapsedLevelsAreSubtotals="1" fieldPosition="0">
        <references count="2">
          <reference field="4294967294" count="2" selected="0">
            <x v="14"/>
            <x v="15"/>
          </reference>
          <reference field="0" count="1" selected="0">
            <x v="0"/>
          </reference>
        </references>
      </pivotArea>
    </format>
    <format dxfId="2210">
      <pivotArea dataOnly="0" labelOnly="1" outline="0" fieldPosition="0">
        <references count="2">
          <reference field="4294967294" count="2">
            <x v="14"/>
            <x v="15"/>
          </reference>
          <reference field="0" count="1" selected="0">
            <x v="0"/>
          </reference>
        </references>
      </pivotArea>
    </format>
    <format dxfId="2209">
      <pivotArea outline="0" collapsedLevelsAreSubtotals="1" fieldPosition="0">
        <references count="2">
          <reference field="4294967294" count="2" selected="0">
            <x v="14"/>
            <x v="15"/>
          </reference>
          <reference field="0" count="1" selected="0">
            <x v="0"/>
          </reference>
        </references>
      </pivotArea>
    </format>
    <format dxfId="2208">
      <pivotArea dataOnly="0" labelOnly="1" outline="0" fieldPosition="0">
        <references count="2">
          <reference field="4294967294" count="2">
            <x v="14"/>
            <x v="15"/>
          </reference>
          <reference field="0" count="1" selected="0">
            <x v="0"/>
          </reference>
        </references>
      </pivotArea>
    </format>
    <format dxfId="2207">
      <pivotArea outline="0" collapsedLevelsAreSubtotals="1" fieldPosition="0">
        <references count="4">
          <reference field="4294967294" count="1" selected="0">
            <x v="3"/>
          </reference>
          <reference field="0" count="1" selected="0">
            <x v="14"/>
          </reference>
          <reference field="4" count="1" selected="0">
            <x v="0"/>
          </reference>
          <reference field="221" count="1" selected="0">
            <x v="0"/>
          </reference>
        </references>
      </pivotArea>
    </format>
    <format dxfId="2206">
      <pivotArea type="all" dataOnly="0" outline="0" fieldPosition="0"/>
    </format>
    <format dxfId="2205">
      <pivotArea outline="0" collapsedLevelsAreSubtotals="1" fieldPosition="0"/>
    </format>
    <format dxfId="2204">
      <pivotArea type="origin" dataOnly="0" labelOnly="1" outline="0" fieldPosition="0"/>
    </format>
    <format dxfId="2203">
      <pivotArea field="221" type="button" dataOnly="0" labelOnly="1" outline="0" axis="axisCol" fieldPosition="0"/>
    </format>
    <format dxfId="2202">
      <pivotArea field="4" type="button" dataOnly="0" labelOnly="1" outline="0" axis="axisCol" fieldPosition="1"/>
    </format>
    <format dxfId="2201">
      <pivotArea type="topRight" dataOnly="0" labelOnly="1" outline="0" fieldPosition="0"/>
    </format>
    <format dxfId="2200">
      <pivotArea field="0" type="button" dataOnly="0" labelOnly="1" outline="0" axis="axisRow" fieldPosition="0"/>
    </format>
    <format dxfId="2199">
      <pivotArea field="-2" type="button" dataOnly="0" labelOnly="1" outline="0" axis="axisRow" fieldPosition="1"/>
    </format>
    <format dxfId="2198">
      <pivotArea dataOnly="0" labelOnly="1" outline="0" fieldPosition="0">
        <references count="1">
          <reference field="0" count="0"/>
        </references>
      </pivotArea>
    </format>
    <format dxfId="2197">
      <pivotArea field="0" dataOnly="0" labelOnly="1" grandRow="1" outline="0" axis="axisRow" fieldPosition="0">
        <references count="1">
          <reference field="4294967294" count="1" selected="0">
            <x v="0"/>
          </reference>
        </references>
      </pivotArea>
    </format>
    <format dxfId="2196">
      <pivotArea field="0" dataOnly="0" labelOnly="1" grandRow="1" outline="0" axis="axisRow" fieldPosition="0">
        <references count="1">
          <reference field="4294967294" count="1" selected="0">
            <x v="1"/>
          </reference>
        </references>
      </pivotArea>
    </format>
    <format dxfId="2195">
      <pivotArea field="0" dataOnly="0" labelOnly="1" grandRow="1" outline="0" axis="axisRow" fieldPosition="0">
        <references count="1">
          <reference field="4294967294" count="1" selected="0">
            <x v="2"/>
          </reference>
        </references>
      </pivotArea>
    </format>
    <format dxfId="2194">
      <pivotArea field="0" dataOnly="0" labelOnly="1" grandRow="1" outline="0" axis="axisRow" fieldPosition="0">
        <references count="1">
          <reference field="4294967294" count="1" selected="0">
            <x v="3"/>
          </reference>
        </references>
      </pivotArea>
    </format>
    <format dxfId="2193">
      <pivotArea field="0" dataOnly="0" labelOnly="1" grandRow="1" outline="0" axis="axisRow" fieldPosition="0">
        <references count="1">
          <reference field="4294967294" count="1" selected="0">
            <x v="4"/>
          </reference>
        </references>
      </pivotArea>
    </format>
    <format dxfId="2192">
      <pivotArea field="0" dataOnly="0" labelOnly="1" grandRow="1" outline="0" axis="axisRow" fieldPosition="0">
        <references count="1">
          <reference field="4294967294" count="1" selected="0">
            <x v="5"/>
          </reference>
        </references>
      </pivotArea>
    </format>
    <format dxfId="2191">
      <pivotArea field="0" dataOnly="0" labelOnly="1" grandRow="1" outline="0" axis="axisRow" fieldPosition="0">
        <references count="1">
          <reference field="4294967294" count="1" selected="0">
            <x v="6"/>
          </reference>
        </references>
      </pivotArea>
    </format>
    <format dxfId="2190">
      <pivotArea field="0" dataOnly="0" labelOnly="1" grandRow="1" outline="0" axis="axisRow" fieldPosition="0">
        <references count="1">
          <reference field="4294967294" count="1" selected="0">
            <x v="7"/>
          </reference>
        </references>
      </pivotArea>
    </format>
    <format dxfId="2189">
      <pivotArea field="0" dataOnly="0" labelOnly="1" grandRow="1" outline="0" axis="axisRow" fieldPosition="0">
        <references count="1">
          <reference field="4294967294" count="1" selected="0">
            <x v="8"/>
          </reference>
        </references>
      </pivotArea>
    </format>
    <format dxfId="2188">
      <pivotArea field="0" dataOnly="0" labelOnly="1" grandRow="1" outline="0" axis="axisRow" fieldPosition="0">
        <references count="1">
          <reference field="4294967294" count="1" selected="0">
            <x v="9"/>
          </reference>
        </references>
      </pivotArea>
    </format>
    <format dxfId="2187">
      <pivotArea field="0" dataOnly="0" labelOnly="1" grandRow="1" outline="0" axis="axisRow" fieldPosition="0">
        <references count="1">
          <reference field="4294967294" count="1" selected="0">
            <x v="10"/>
          </reference>
        </references>
      </pivotArea>
    </format>
    <format dxfId="2186">
      <pivotArea field="0" dataOnly="0" labelOnly="1" grandRow="1" outline="0" axis="axisRow" fieldPosition="0">
        <references count="1">
          <reference field="4294967294" count="1" selected="0">
            <x v="11"/>
          </reference>
        </references>
      </pivotArea>
    </format>
    <format dxfId="2185">
      <pivotArea field="0" dataOnly="0" labelOnly="1" grandRow="1" outline="0" axis="axisRow" fieldPosition="0">
        <references count="1">
          <reference field="4294967294" count="1" selected="0">
            <x v="12"/>
          </reference>
        </references>
      </pivotArea>
    </format>
    <format dxfId="2184">
      <pivotArea field="0" dataOnly="0" labelOnly="1" grandRow="1" outline="0" axis="axisRow" fieldPosition="0">
        <references count="1">
          <reference field="4294967294" count="1" selected="0">
            <x v="13"/>
          </reference>
        </references>
      </pivotArea>
    </format>
    <format dxfId="2183">
      <pivotArea field="0" dataOnly="0" labelOnly="1" grandRow="1" outline="0" axis="axisRow" fieldPosition="0">
        <references count="1">
          <reference field="4294967294" count="1" selected="0">
            <x v="14"/>
          </reference>
        </references>
      </pivotArea>
    </format>
    <format dxfId="2182">
      <pivotArea field="0" dataOnly="0" labelOnly="1" grandRow="1" outline="0" axis="axisRow" fieldPosition="0">
        <references count="1">
          <reference field="4294967294" count="1" selected="0">
            <x v="15"/>
          </reference>
        </references>
      </pivotArea>
    </format>
    <format dxfId="2181">
      <pivotArea field="0" dataOnly="0" labelOnly="1" grandRow="1" outline="0" axis="axisRow" fieldPosition="0">
        <references count="1">
          <reference field="4294967294" count="1" selected="0">
            <x v="16"/>
          </reference>
        </references>
      </pivotArea>
    </format>
    <format dxfId="2180">
      <pivotArea field="0" dataOnly="0" labelOnly="1" grandRow="1" outline="0" axis="axisRow" fieldPosition="0">
        <references count="1">
          <reference field="4294967294" count="1" selected="0">
            <x v="17"/>
          </reference>
        </references>
      </pivotArea>
    </format>
    <format dxfId="2179">
      <pivotArea field="0" dataOnly="0" labelOnly="1" grandRow="1" outline="0" axis="axisRow" fieldPosition="0">
        <references count="1">
          <reference field="4294967294" count="1" selected="0">
            <x v="18"/>
          </reference>
        </references>
      </pivotArea>
    </format>
    <format dxfId="2178">
      <pivotArea field="0" dataOnly="0" labelOnly="1" grandRow="1" outline="0" axis="axisRow" fieldPosition="0">
        <references count="1">
          <reference field="4294967294" count="1" selected="0">
            <x v="19"/>
          </reference>
        </references>
      </pivotArea>
    </format>
    <format dxfId="2177">
      <pivotArea field="0" dataOnly="0" labelOnly="1" grandRow="1" outline="0" axis="axisRow" fieldPosition="0">
        <references count="1">
          <reference field="4294967294" count="1" selected="0">
            <x v="20"/>
          </reference>
        </references>
      </pivotArea>
    </format>
    <format dxfId="2176">
      <pivotArea field="0" dataOnly="0" labelOnly="1" grandRow="1" outline="0" axis="axisRow" fieldPosition="0">
        <references count="1">
          <reference field="4294967294" count="1" selected="0">
            <x v="21"/>
          </reference>
        </references>
      </pivotArea>
    </format>
    <format dxfId="2175">
      <pivotArea field="0" dataOnly="0" labelOnly="1" grandRow="1" outline="0" axis="axisRow" fieldPosition="0">
        <references count="1">
          <reference field="4294967294" count="1" selected="0">
            <x v="22"/>
          </reference>
        </references>
      </pivotArea>
    </format>
    <format dxfId="2174">
      <pivotArea field="0" dataOnly="0" labelOnly="1" grandRow="1" outline="0" axis="axisRow" fieldPosition="0">
        <references count="1">
          <reference field="4294967294" count="1" selected="0">
            <x v="23"/>
          </reference>
        </references>
      </pivotArea>
    </format>
    <format dxfId="2173">
      <pivotArea field="0" dataOnly="0" labelOnly="1" grandRow="1" outline="0" axis="axisRow" fieldPosition="0">
        <references count="1">
          <reference field="4294967294" count="1" selected="0">
            <x v="24"/>
          </reference>
        </references>
      </pivotArea>
    </format>
    <format dxfId="2172">
      <pivotArea field="0" dataOnly="0" labelOnly="1" grandRow="1" outline="0" axis="axisRow" fieldPosition="0">
        <references count="1">
          <reference field="4294967294" count="1" selected="0">
            <x v="25"/>
          </reference>
        </references>
      </pivotArea>
    </format>
    <format dxfId="2171">
      <pivotArea field="0" dataOnly="0" labelOnly="1" grandRow="1" outline="0" axis="axisRow" fieldPosition="0">
        <references count="1">
          <reference field="4294967294" count="1" selected="0">
            <x v="26"/>
          </reference>
        </references>
      </pivotArea>
    </format>
    <format dxfId="2170">
      <pivotArea field="0" dataOnly="0" labelOnly="1" grandRow="1" outline="0" axis="axisRow" fieldPosition="0">
        <references count="1">
          <reference field="4294967294" count="1" selected="0">
            <x v="27"/>
          </reference>
        </references>
      </pivotArea>
    </format>
    <format dxfId="2169">
      <pivotArea field="0" dataOnly="0" labelOnly="1" grandRow="1" outline="0" axis="axisRow" fieldPosition="0">
        <references count="1">
          <reference field="4294967294" count="1" selected="0">
            <x v="28"/>
          </reference>
        </references>
      </pivotArea>
    </format>
    <format dxfId="2168">
      <pivotArea field="0" dataOnly="0" labelOnly="1" grandRow="1" outline="0" axis="axisRow" fieldPosition="0">
        <references count="1">
          <reference field="4294967294" count="1" selected="0">
            <x v="29"/>
          </reference>
        </references>
      </pivotArea>
    </format>
    <format dxfId="2167">
      <pivotArea field="0" dataOnly="0" labelOnly="1" grandRow="1" outline="0" axis="axisRow" fieldPosition="0">
        <references count="1">
          <reference field="4294967294" count="1" selected="0">
            <x v="30"/>
          </reference>
        </references>
      </pivotArea>
    </format>
    <format dxfId="2166">
      <pivotArea field="0" dataOnly="0" labelOnly="1" grandRow="1" outline="0" axis="axisRow" fieldPosition="0">
        <references count="1">
          <reference field="4294967294" count="1" selected="0">
            <x v="31"/>
          </reference>
        </references>
      </pivotArea>
    </format>
    <format dxfId="2165">
      <pivotArea field="0" dataOnly="0" labelOnly="1" grandRow="1" outline="0" axis="axisRow" fieldPosition="0">
        <references count="1">
          <reference field="4294967294" count="1" selected="0">
            <x v="0"/>
          </reference>
        </references>
      </pivotArea>
    </format>
    <format dxfId="2164">
      <pivotArea field="0" dataOnly="0" labelOnly="1" grandRow="1" outline="0" axis="axisRow" fieldPosition="0">
        <references count="1">
          <reference field="4294967294" count="1" selected="0">
            <x v="1"/>
          </reference>
        </references>
      </pivotArea>
    </format>
    <format dxfId="2163">
      <pivotArea field="0" dataOnly="0" labelOnly="1" grandRow="1" outline="0" axis="axisRow" fieldPosition="0">
        <references count="1">
          <reference field="4294967294" count="1" selected="0">
            <x v="2"/>
          </reference>
        </references>
      </pivotArea>
    </format>
    <format dxfId="2162">
      <pivotArea field="0" dataOnly="0" labelOnly="1" grandRow="1" outline="0" axis="axisRow" fieldPosition="0">
        <references count="1">
          <reference field="4294967294" count="1" selected="0">
            <x v="3"/>
          </reference>
        </references>
      </pivotArea>
    </format>
    <format dxfId="2161">
      <pivotArea field="0" dataOnly="0" labelOnly="1" grandRow="1" outline="0" axis="axisRow" fieldPosition="0">
        <references count="1">
          <reference field="4294967294" count="1" selected="0">
            <x v="4"/>
          </reference>
        </references>
      </pivotArea>
    </format>
    <format dxfId="2160">
      <pivotArea field="0" dataOnly="0" labelOnly="1" grandRow="1" outline="0" axis="axisRow" fieldPosition="0">
        <references count="1">
          <reference field="4294967294" count="1" selected="0">
            <x v="5"/>
          </reference>
        </references>
      </pivotArea>
    </format>
    <format dxfId="2159">
      <pivotArea field="0" dataOnly="0" labelOnly="1" grandRow="1" outline="0" axis="axisRow" fieldPosition="0">
        <references count="1">
          <reference field="4294967294" count="1" selected="0">
            <x v="6"/>
          </reference>
        </references>
      </pivotArea>
    </format>
    <format dxfId="2158">
      <pivotArea field="0" dataOnly="0" labelOnly="1" grandRow="1" outline="0" axis="axisRow" fieldPosition="0">
        <references count="1">
          <reference field="4294967294" count="1" selected="0">
            <x v="7"/>
          </reference>
        </references>
      </pivotArea>
    </format>
    <format dxfId="2157">
      <pivotArea field="0" dataOnly="0" labelOnly="1" grandRow="1" outline="0" axis="axisRow" fieldPosition="0">
        <references count="1">
          <reference field="4294967294" count="1" selected="0">
            <x v="8"/>
          </reference>
        </references>
      </pivotArea>
    </format>
    <format dxfId="2156">
      <pivotArea field="0" dataOnly="0" labelOnly="1" grandRow="1" outline="0" axis="axisRow" fieldPosition="0">
        <references count="1">
          <reference field="4294967294" count="1" selected="0">
            <x v="9"/>
          </reference>
        </references>
      </pivotArea>
    </format>
    <format dxfId="2155">
      <pivotArea field="0" dataOnly="0" labelOnly="1" grandRow="1" outline="0" axis="axisRow" fieldPosition="0">
        <references count="1">
          <reference field="4294967294" count="1" selected="0">
            <x v="10"/>
          </reference>
        </references>
      </pivotArea>
    </format>
    <format dxfId="2154">
      <pivotArea field="0" dataOnly="0" labelOnly="1" grandRow="1" outline="0" axis="axisRow" fieldPosition="0">
        <references count="1">
          <reference field="4294967294" count="1" selected="0">
            <x v="11"/>
          </reference>
        </references>
      </pivotArea>
    </format>
    <format dxfId="2153">
      <pivotArea field="0" dataOnly="0" labelOnly="1" grandRow="1" outline="0" axis="axisRow" fieldPosition="0">
        <references count="1">
          <reference field="4294967294" count="1" selected="0">
            <x v="12"/>
          </reference>
        </references>
      </pivotArea>
    </format>
    <format dxfId="2152">
      <pivotArea field="0" dataOnly="0" labelOnly="1" grandRow="1" outline="0" axis="axisRow" fieldPosition="0">
        <references count="1">
          <reference field="4294967294" count="1" selected="0">
            <x v="13"/>
          </reference>
        </references>
      </pivotArea>
    </format>
    <format dxfId="2151">
      <pivotArea field="0" dataOnly="0" labelOnly="1" grandRow="1" outline="0" axis="axisRow" fieldPosition="0">
        <references count="1">
          <reference field="4294967294" count="1" selected="0">
            <x v="14"/>
          </reference>
        </references>
      </pivotArea>
    </format>
    <format dxfId="2150">
      <pivotArea field="0" dataOnly="0" labelOnly="1" grandRow="1" outline="0" axis="axisRow" fieldPosition="0">
        <references count="1">
          <reference field="4294967294" count="1" selected="0">
            <x v="15"/>
          </reference>
        </references>
      </pivotArea>
    </format>
    <format dxfId="2149">
      <pivotArea field="0" dataOnly="0" labelOnly="1" grandRow="1" outline="0" axis="axisRow" fieldPosition="0">
        <references count="1">
          <reference field="4294967294" count="1" selected="0">
            <x v="16"/>
          </reference>
        </references>
      </pivotArea>
    </format>
    <format dxfId="2148">
      <pivotArea field="0" dataOnly="0" labelOnly="1" grandRow="1" outline="0" axis="axisRow" fieldPosition="0">
        <references count="1">
          <reference field="4294967294" count="1" selected="0">
            <x v="17"/>
          </reference>
        </references>
      </pivotArea>
    </format>
    <format dxfId="2147">
      <pivotArea field="0" dataOnly="0" labelOnly="1" grandRow="1" outline="0" axis="axisRow" fieldPosition="0">
        <references count="1">
          <reference field="4294967294" count="1" selected="0">
            <x v="18"/>
          </reference>
        </references>
      </pivotArea>
    </format>
    <format dxfId="2146">
      <pivotArea field="0" dataOnly="0" labelOnly="1" grandRow="1" outline="0" axis="axisRow" fieldPosition="0">
        <references count="1">
          <reference field="4294967294" count="1" selected="0">
            <x v="19"/>
          </reference>
        </references>
      </pivotArea>
    </format>
    <format dxfId="2145">
      <pivotArea field="0" dataOnly="0" labelOnly="1" grandRow="1" outline="0" axis="axisRow" fieldPosition="0">
        <references count="1">
          <reference field="4294967294" count="1" selected="0">
            <x v="20"/>
          </reference>
        </references>
      </pivotArea>
    </format>
    <format dxfId="2144">
      <pivotArea field="0" dataOnly="0" labelOnly="1" grandRow="1" outline="0" axis="axisRow" fieldPosition="0">
        <references count="1">
          <reference field="4294967294" count="1" selected="0">
            <x v="21"/>
          </reference>
        </references>
      </pivotArea>
    </format>
    <format dxfId="2143">
      <pivotArea field="0" dataOnly="0" labelOnly="1" grandRow="1" outline="0" axis="axisRow" fieldPosition="0">
        <references count="1">
          <reference field="4294967294" count="1" selected="0">
            <x v="22"/>
          </reference>
        </references>
      </pivotArea>
    </format>
    <format dxfId="2142">
      <pivotArea field="0" dataOnly="0" labelOnly="1" grandRow="1" outline="0" axis="axisRow" fieldPosition="0">
        <references count="1">
          <reference field="4294967294" count="1" selected="0">
            <x v="23"/>
          </reference>
        </references>
      </pivotArea>
    </format>
    <format dxfId="2141">
      <pivotArea field="0" dataOnly="0" labelOnly="1" grandRow="1" outline="0" axis="axisRow" fieldPosition="0">
        <references count="1">
          <reference field="4294967294" count="1" selected="0">
            <x v="24"/>
          </reference>
        </references>
      </pivotArea>
    </format>
    <format dxfId="2140">
      <pivotArea field="0" dataOnly="0" labelOnly="1" grandRow="1" outline="0" axis="axisRow" fieldPosition="0">
        <references count="1">
          <reference field="4294967294" count="1" selected="0">
            <x v="25"/>
          </reference>
        </references>
      </pivotArea>
    </format>
    <format dxfId="2139">
      <pivotArea field="0" dataOnly="0" labelOnly="1" grandRow="1" outline="0" axis="axisRow" fieldPosition="0">
        <references count="1">
          <reference field="4294967294" count="1" selected="0">
            <x v="26"/>
          </reference>
        </references>
      </pivotArea>
    </format>
    <format dxfId="2138">
      <pivotArea field="0" dataOnly="0" labelOnly="1" grandRow="1" outline="0" axis="axisRow" fieldPosition="0">
        <references count="1">
          <reference field="4294967294" count="1" selected="0">
            <x v="27"/>
          </reference>
        </references>
      </pivotArea>
    </format>
    <format dxfId="2137">
      <pivotArea field="0" dataOnly="0" labelOnly="1" grandRow="1" outline="0" axis="axisRow" fieldPosition="0">
        <references count="1">
          <reference field="4294967294" count="1" selected="0">
            <x v="28"/>
          </reference>
        </references>
      </pivotArea>
    </format>
    <format dxfId="2136">
      <pivotArea field="0" dataOnly="0" labelOnly="1" grandRow="1" outline="0" axis="axisRow" fieldPosition="0">
        <references count="1">
          <reference field="4294967294" count="1" selected="0">
            <x v="29"/>
          </reference>
        </references>
      </pivotArea>
    </format>
    <format dxfId="2135">
      <pivotArea field="0" dataOnly="0" labelOnly="1" grandRow="1" outline="0" axis="axisRow" fieldPosition="0">
        <references count="1">
          <reference field="4294967294" count="1" selected="0">
            <x v="30"/>
          </reference>
        </references>
      </pivotArea>
    </format>
    <format dxfId="2134">
      <pivotArea field="0" dataOnly="0" labelOnly="1" grandRow="1" outline="0" axis="axisRow" fieldPosition="0">
        <references count="1">
          <reference field="4294967294" count="1" selected="0">
            <x v="31"/>
          </reference>
        </references>
      </pivotArea>
    </format>
    <format dxfId="2133">
      <pivotArea field="0" dataOnly="0" labelOnly="1" grandRow="1" outline="0" axis="axisRow" fieldPosition="0">
        <references count="1">
          <reference field="4294967294" count="1" selected="0">
            <x v="0"/>
          </reference>
        </references>
      </pivotArea>
    </format>
    <format dxfId="2132">
      <pivotArea field="0" dataOnly="0" labelOnly="1" grandRow="1" outline="0" axis="axisRow" fieldPosition="0">
        <references count="1">
          <reference field="4294967294" count="1" selected="0">
            <x v="1"/>
          </reference>
        </references>
      </pivotArea>
    </format>
    <format dxfId="2131">
      <pivotArea field="0" dataOnly="0" labelOnly="1" grandRow="1" outline="0" axis="axisRow" fieldPosition="0">
        <references count="1">
          <reference field="4294967294" count="1" selected="0">
            <x v="2"/>
          </reference>
        </references>
      </pivotArea>
    </format>
    <format dxfId="2130">
      <pivotArea field="0" dataOnly="0" labelOnly="1" grandRow="1" outline="0" axis="axisRow" fieldPosition="0">
        <references count="1">
          <reference field="4294967294" count="1" selected="0">
            <x v="3"/>
          </reference>
        </references>
      </pivotArea>
    </format>
    <format dxfId="2129">
      <pivotArea field="0" dataOnly="0" labelOnly="1" grandRow="1" outline="0" axis="axisRow" fieldPosition="0">
        <references count="1">
          <reference field="4294967294" count="1" selected="0">
            <x v="4"/>
          </reference>
        </references>
      </pivotArea>
    </format>
    <format dxfId="2128">
      <pivotArea field="0" dataOnly="0" labelOnly="1" grandRow="1" outline="0" axis="axisRow" fieldPosition="0">
        <references count="1">
          <reference field="4294967294" count="1" selected="0">
            <x v="5"/>
          </reference>
        </references>
      </pivotArea>
    </format>
    <format dxfId="2127">
      <pivotArea field="0" dataOnly="0" labelOnly="1" grandRow="1" outline="0" axis="axisRow" fieldPosition="0">
        <references count="1">
          <reference field="4294967294" count="1" selected="0">
            <x v="6"/>
          </reference>
        </references>
      </pivotArea>
    </format>
    <format dxfId="2126">
      <pivotArea field="0" dataOnly="0" labelOnly="1" grandRow="1" outline="0" axis="axisRow" fieldPosition="0">
        <references count="1">
          <reference field="4294967294" count="1" selected="0">
            <x v="7"/>
          </reference>
        </references>
      </pivotArea>
    </format>
    <format dxfId="2125">
      <pivotArea field="0" dataOnly="0" labelOnly="1" grandRow="1" outline="0" axis="axisRow" fieldPosition="0">
        <references count="1">
          <reference field="4294967294" count="1" selected="0">
            <x v="8"/>
          </reference>
        </references>
      </pivotArea>
    </format>
    <format dxfId="2124">
      <pivotArea field="0" dataOnly="0" labelOnly="1" grandRow="1" outline="0" axis="axisRow" fieldPosition="0">
        <references count="1">
          <reference field="4294967294" count="1" selected="0">
            <x v="9"/>
          </reference>
        </references>
      </pivotArea>
    </format>
    <format dxfId="2123">
      <pivotArea field="0" dataOnly="0" labelOnly="1" grandRow="1" outline="0" axis="axisRow" fieldPosition="0">
        <references count="1">
          <reference field="4294967294" count="1" selected="0">
            <x v="10"/>
          </reference>
        </references>
      </pivotArea>
    </format>
    <format dxfId="2122">
      <pivotArea field="0" dataOnly="0" labelOnly="1" grandRow="1" outline="0" axis="axisRow" fieldPosition="0">
        <references count="1">
          <reference field="4294967294" count="1" selected="0">
            <x v="11"/>
          </reference>
        </references>
      </pivotArea>
    </format>
    <format dxfId="2121">
      <pivotArea field="0" dataOnly="0" labelOnly="1" grandRow="1" outline="0" axis="axisRow" fieldPosition="0">
        <references count="1">
          <reference field="4294967294" count="1" selected="0">
            <x v="12"/>
          </reference>
        </references>
      </pivotArea>
    </format>
    <format dxfId="2120">
      <pivotArea field="0" dataOnly="0" labelOnly="1" grandRow="1" outline="0" axis="axisRow" fieldPosition="0">
        <references count="1">
          <reference field="4294967294" count="1" selected="0">
            <x v="13"/>
          </reference>
        </references>
      </pivotArea>
    </format>
    <format dxfId="2119">
      <pivotArea field="0" dataOnly="0" labelOnly="1" grandRow="1" outline="0" axis="axisRow" fieldPosition="0">
        <references count="1">
          <reference field="4294967294" count="1" selected="0">
            <x v="14"/>
          </reference>
        </references>
      </pivotArea>
    </format>
    <format dxfId="2118">
      <pivotArea field="0" dataOnly="0" labelOnly="1" grandRow="1" outline="0" axis="axisRow" fieldPosition="0">
        <references count="1">
          <reference field="4294967294" count="1" selected="0">
            <x v="15"/>
          </reference>
        </references>
      </pivotArea>
    </format>
    <format dxfId="2117">
      <pivotArea field="0" dataOnly="0" labelOnly="1" grandRow="1" outline="0" axis="axisRow" fieldPosition="0">
        <references count="1">
          <reference field="4294967294" count="1" selected="0">
            <x v="16"/>
          </reference>
        </references>
      </pivotArea>
    </format>
    <format dxfId="2116">
      <pivotArea field="0" dataOnly="0" labelOnly="1" grandRow="1" outline="0" axis="axisRow" fieldPosition="0">
        <references count="1">
          <reference field="4294967294" count="1" selected="0">
            <x v="17"/>
          </reference>
        </references>
      </pivotArea>
    </format>
    <format dxfId="2115">
      <pivotArea field="0" dataOnly="0" labelOnly="1" grandRow="1" outline="0" axis="axisRow" fieldPosition="0">
        <references count="1">
          <reference field="4294967294" count="1" selected="0">
            <x v="18"/>
          </reference>
        </references>
      </pivotArea>
    </format>
    <format dxfId="2114">
      <pivotArea field="0" dataOnly="0" labelOnly="1" grandRow="1" outline="0" axis="axisRow" fieldPosition="0">
        <references count="1">
          <reference field="4294967294" count="1" selected="0">
            <x v="19"/>
          </reference>
        </references>
      </pivotArea>
    </format>
    <format dxfId="2113">
      <pivotArea field="0" dataOnly="0" labelOnly="1" grandRow="1" outline="0" axis="axisRow" fieldPosition="0">
        <references count="1">
          <reference field="4294967294" count="1" selected="0">
            <x v="20"/>
          </reference>
        </references>
      </pivotArea>
    </format>
    <format dxfId="2112">
      <pivotArea field="0" dataOnly="0" labelOnly="1" grandRow="1" outline="0" axis="axisRow" fieldPosition="0">
        <references count="1">
          <reference field="4294967294" count="1" selected="0">
            <x v="21"/>
          </reference>
        </references>
      </pivotArea>
    </format>
    <format dxfId="2111">
      <pivotArea field="0" dataOnly="0" labelOnly="1" grandRow="1" outline="0" axis="axisRow" fieldPosition="0">
        <references count="1">
          <reference field="4294967294" count="1" selected="0">
            <x v="22"/>
          </reference>
        </references>
      </pivotArea>
    </format>
    <format dxfId="2110">
      <pivotArea field="0" dataOnly="0" labelOnly="1" grandRow="1" outline="0" axis="axisRow" fieldPosition="0">
        <references count="1">
          <reference field="4294967294" count="1" selected="0">
            <x v="23"/>
          </reference>
        </references>
      </pivotArea>
    </format>
    <format dxfId="2109">
      <pivotArea field="0" dataOnly="0" labelOnly="1" grandRow="1" outline="0" axis="axisRow" fieldPosition="0">
        <references count="1">
          <reference field="4294967294" count="1" selected="0">
            <x v="24"/>
          </reference>
        </references>
      </pivotArea>
    </format>
    <format dxfId="2108">
      <pivotArea field="0" dataOnly="0" labelOnly="1" grandRow="1" outline="0" axis="axisRow" fieldPosition="0">
        <references count="1">
          <reference field="4294967294" count="1" selected="0">
            <x v="25"/>
          </reference>
        </references>
      </pivotArea>
    </format>
    <format dxfId="2107">
      <pivotArea field="0" dataOnly="0" labelOnly="1" grandRow="1" outline="0" axis="axisRow" fieldPosition="0">
        <references count="1">
          <reference field="4294967294" count="1" selected="0">
            <x v="26"/>
          </reference>
        </references>
      </pivotArea>
    </format>
    <format dxfId="2106">
      <pivotArea field="0" dataOnly="0" labelOnly="1" grandRow="1" outline="0" axis="axisRow" fieldPosition="0">
        <references count="1">
          <reference field="4294967294" count="1" selected="0">
            <x v="27"/>
          </reference>
        </references>
      </pivotArea>
    </format>
    <format dxfId="2105">
      <pivotArea field="0" dataOnly="0" labelOnly="1" grandRow="1" outline="0" axis="axisRow" fieldPosition="0">
        <references count="1">
          <reference field="4294967294" count="1" selected="0">
            <x v="28"/>
          </reference>
        </references>
      </pivotArea>
    </format>
    <format dxfId="2104">
      <pivotArea field="0" dataOnly="0" labelOnly="1" grandRow="1" outline="0" axis="axisRow" fieldPosition="0">
        <references count="1">
          <reference field="4294967294" count="1" selected="0">
            <x v="29"/>
          </reference>
        </references>
      </pivotArea>
    </format>
    <format dxfId="2103">
      <pivotArea field="0" dataOnly="0" labelOnly="1" grandRow="1" outline="0" axis="axisRow" fieldPosition="0">
        <references count="1">
          <reference field="4294967294" count="1" selected="0">
            <x v="30"/>
          </reference>
        </references>
      </pivotArea>
    </format>
    <format dxfId="2102">
      <pivotArea field="0" dataOnly="0" labelOnly="1" grandRow="1" outline="0" axis="axisRow" fieldPosition="0">
        <references count="1">
          <reference field="4294967294" count="1" selected="0">
            <x v="31"/>
          </reference>
        </references>
      </pivotArea>
    </format>
    <format dxfId="2101">
      <pivotArea field="0" dataOnly="0" labelOnly="1" grandRow="1" outline="0" axis="axisRow" fieldPosition="0">
        <references count="1">
          <reference field="4294967294" count="1" selected="0">
            <x v="0"/>
          </reference>
        </references>
      </pivotArea>
    </format>
    <format dxfId="2100">
      <pivotArea field="0" dataOnly="0" labelOnly="1" grandRow="1" outline="0" axis="axisRow" fieldPosition="0">
        <references count="1">
          <reference field="4294967294" count="1" selected="0">
            <x v="1"/>
          </reference>
        </references>
      </pivotArea>
    </format>
    <format dxfId="2099">
      <pivotArea field="0" dataOnly="0" labelOnly="1" grandRow="1" outline="0" axis="axisRow" fieldPosition="0">
        <references count="1">
          <reference field="4294967294" count="1" selected="0">
            <x v="2"/>
          </reference>
        </references>
      </pivotArea>
    </format>
    <format dxfId="2098">
      <pivotArea field="0" dataOnly="0" labelOnly="1" grandRow="1" outline="0" axis="axisRow" fieldPosition="0">
        <references count="1">
          <reference field="4294967294" count="1" selected="0">
            <x v="3"/>
          </reference>
        </references>
      </pivotArea>
    </format>
    <format dxfId="2097">
      <pivotArea field="0" dataOnly="0" labelOnly="1" grandRow="1" outline="0" axis="axisRow" fieldPosition="0">
        <references count="1">
          <reference field="4294967294" count="1" selected="0">
            <x v="4"/>
          </reference>
        </references>
      </pivotArea>
    </format>
    <format dxfId="2096">
      <pivotArea field="0" dataOnly="0" labelOnly="1" grandRow="1" outline="0" axis="axisRow" fieldPosition="0">
        <references count="1">
          <reference field="4294967294" count="1" selected="0">
            <x v="5"/>
          </reference>
        </references>
      </pivotArea>
    </format>
    <format dxfId="2095">
      <pivotArea field="0" dataOnly="0" labelOnly="1" grandRow="1" outline="0" axis="axisRow" fieldPosition="0">
        <references count="1">
          <reference field="4294967294" count="1" selected="0">
            <x v="6"/>
          </reference>
        </references>
      </pivotArea>
    </format>
    <format dxfId="2094">
      <pivotArea field="0" dataOnly="0" labelOnly="1" grandRow="1" outline="0" axis="axisRow" fieldPosition="0">
        <references count="1">
          <reference field="4294967294" count="1" selected="0">
            <x v="7"/>
          </reference>
        </references>
      </pivotArea>
    </format>
    <format dxfId="2093">
      <pivotArea field="0" dataOnly="0" labelOnly="1" grandRow="1" outline="0" axis="axisRow" fieldPosition="0">
        <references count="1">
          <reference field="4294967294" count="1" selected="0">
            <x v="8"/>
          </reference>
        </references>
      </pivotArea>
    </format>
    <format dxfId="2092">
      <pivotArea field="0" dataOnly="0" labelOnly="1" grandRow="1" outline="0" axis="axisRow" fieldPosition="0">
        <references count="1">
          <reference field="4294967294" count="1" selected="0">
            <x v="9"/>
          </reference>
        </references>
      </pivotArea>
    </format>
    <format dxfId="2091">
      <pivotArea field="0" dataOnly="0" labelOnly="1" grandRow="1" outline="0" axis="axisRow" fieldPosition="0">
        <references count="1">
          <reference field="4294967294" count="1" selected="0">
            <x v="10"/>
          </reference>
        </references>
      </pivotArea>
    </format>
    <format dxfId="2090">
      <pivotArea field="0" dataOnly="0" labelOnly="1" grandRow="1" outline="0" axis="axisRow" fieldPosition="0">
        <references count="1">
          <reference field="4294967294" count="1" selected="0">
            <x v="11"/>
          </reference>
        </references>
      </pivotArea>
    </format>
    <format dxfId="2089">
      <pivotArea field="0" dataOnly="0" labelOnly="1" grandRow="1" outline="0" axis="axisRow" fieldPosition="0">
        <references count="1">
          <reference field="4294967294" count="1" selected="0">
            <x v="12"/>
          </reference>
        </references>
      </pivotArea>
    </format>
    <format dxfId="2088">
      <pivotArea field="0" dataOnly="0" labelOnly="1" grandRow="1" outline="0" axis="axisRow" fieldPosition="0">
        <references count="1">
          <reference field="4294967294" count="1" selected="0">
            <x v="13"/>
          </reference>
        </references>
      </pivotArea>
    </format>
    <format dxfId="2087">
      <pivotArea field="0" dataOnly="0" labelOnly="1" grandRow="1" outline="0" axis="axisRow" fieldPosition="0">
        <references count="1">
          <reference field="4294967294" count="1" selected="0">
            <x v="14"/>
          </reference>
        </references>
      </pivotArea>
    </format>
    <format dxfId="2086">
      <pivotArea field="0" dataOnly="0" labelOnly="1" grandRow="1" outline="0" axis="axisRow" fieldPosition="0">
        <references count="1">
          <reference field="4294967294" count="1" selected="0">
            <x v="15"/>
          </reference>
        </references>
      </pivotArea>
    </format>
    <format dxfId="2085">
      <pivotArea field="0" dataOnly="0" labelOnly="1" grandRow="1" outline="0" axis="axisRow" fieldPosition="0">
        <references count="1">
          <reference field="4294967294" count="1" selected="0">
            <x v="16"/>
          </reference>
        </references>
      </pivotArea>
    </format>
    <format dxfId="2084">
      <pivotArea field="0" dataOnly="0" labelOnly="1" grandRow="1" outline="0" axis="axisRow" fieldPosition="0">
        <references count="1">
          <reference field="4294967294" count="1" selected="0">
            <x v="17"/>
          </reference>
        </references>
      </pivotArea>
    </format>
    <format dxfId="2083">
      <pivotArea field="0" dataOnly="0" labelOnly="1" grandRow="1" outline="0" axis="axisRow" fieldPosition="0">
        <references count="1">
          <reference field="4294967294" count="1" selected="0">
            <x v="18"/>
          </reference>
        </references>
      </pivotArea>
    </format>
    <format dxfId="2082">
      <pivotArea field="0" dataOnly="0" labelOnly="1" grandRow="1" outline="0" axis="axisRow" fieldPosition="0">
        <references count="1">
          <reference field="4294967294" count="1" selected="0">
            <x v="19"/>
          </reference>
        </references>
      </pivotArea>
    </format>
    <format dxfId="2081">
      <pivotArea field="0" dataOnly="0" labelOnly="1" grandRow="1" outline="0" axis="axisRow" fieldPosition="0">
        <references count="1">
          <reference field="4294967294" count="1" selected="0">
            <x v="20"/>
          </reference>
        </references>
      </pivotArea>
    </format>
    <format dxfId="2080">
      <pivotArea field="0" dataOnly="0" labelOnly="1" grandRow="1" outline="0" axis="axisRow" fieldPosition="0">
        <references count="1">
          <reference field="4294967294" count="1" selected="0">
            <x v="21"/>
          </reference>
        </references>
      </pivotArea>
    </format>
    <format dxfId="2079">
      <pivotArea field="0" dataOnly="0" labelOnly="1" grandRow="1" outline="0" axis="axisRow" fieldPosition="0">
        <references count="1">
          <reference field="4294967294" count="1" selected="0">
            <x v="22"/>
          </reference>
        </references>
      </pivotArea>
    </format>
    <format dxfId="2078">
      <pivotArea field="0" dataOnly="0" labelOnly="1" grandRow="1" outline="0" axis="axisRow" fieldPosition="0">
        <references count="1">
          <reference field="4294967294" count="1" selected="0">
            <x v="23"/>
          </reference>
        </references>
      </pivotArea>
    </format>
    <format dxfId="2077">
      <pivotArea field="0" dataOnly="0" labelOnly="1" grandRow="1" outline="0" axis="axisRow" fieldPosition="0">
        <references count="1">
          <reference field="4294967294" count="1" selected="0">
            <x v="24"/>
          </reference>
        </references>
      </pivotArea>
    </format>
    <format dxfId="2076">
      <pivotArea field="0" dataOnly="0" labelOnly="1" grandRow="1" outline="0" axis="axisRow" fieldPosition="0">
        <references count="1">
          <reference field="4294967294" count="1" selected="0">
            <x v="25"/>
          </reference>
        </references>
      </pivotArea>
    </format>
    <format dxfId="2075">
      <pivotArea field="0" dataOnly="0" labelOnly="1" grandRow="1" outline="0" axis="axisRow" fieldPosition="0">
        <references count="1">
          <reference field="4294967294" count="1" selected="0">
            <x v="26"/>
          </reference>
        </references>
      </pivotArea>
    </format>
    <format dxfId="2074">
      <pivotArea field="0" dataOnly="0" labelOnly="1" grandRow="1" outline="0" axis="axisRow" fieldPosition="0">
        <references count="1">
          <reference field="4294967294" count="1" selected="0">
            <x v="27"/>
          </reference>
        </references>
      </pivotArea>
    </format>
    <format dxfId="2073">
      <pivotArea field="0" dataOnly="0" labelOnly="1" grandRow="1" outline="0" axis="axisRow" fieldPosition="0">
        <references count="1">
          <reference field="4294967294" count="1" selected="0">
            <x v="28"/>
          </reference>
        </references>
      </pivotArea>
    </format>
    <format dxfId="2072">
      <pivotArea field="0" dataOnly="0" labelOnly="1" grandRow="1" outline="0" axis="axisRow" fieldPosition="0">
        <references count="1">
          <reference field="4294967294" count="1" selected="0">
            <x v="29"/>
          </reference>
        </references>
      </pivotArea>
    </format>
    <format dxfId="2071">
      <pivotArea field="0" dataOnly="0" labelOnly="1" grandRow="1" outline="0" axis="axisRow" fieldPosition="0">
        <references count="1">
          <reference field="4294967294" count="1" selected="0">
            <x v="30"/>
          </reference>
        </references>
      </pivotArea>
    </format>
    <format dxfId="2070">
      <pivotArea field="0" dataOnly="0" labelOnly="1" grandRow="1" outline="0" axis="axisRow" fieldPosition="0">
        <references count="1">
          <reference field="4294967294" count="1" selected="0">
            <x v="31"/>
          </reference>
        </references>
      </pivotArea>
    </format>
    <format dxfId="2069">
      <pivotArea field="0" dataOnly="0" labelOnly="1" grandRow="1" outline="0" axis="axisRow" fieldPosition="0">
        <references count="1">
          <reference field="4294967294" count="1" selected="0">
            <x v="0"/>
          </reference>
        </references>
      </pivotArea>
    </format>
    <format dxfId="2068">
      <pivotArea field="0" dataOnly="0" labelOnly="1" grandRow="1" outline="0" axis="axisRow" fieldPosition="0">
        <references count="1">
          <reference field="4294967294" count="1" selected="0">
            <x v="1"/>
          </reference>
        </references>
      </pivotArea>
    </format>
    <format dxfId="2067">
      <pivotArea field="0" dataOnly="0" labelOnly="1" grandRow="1" outline="0" axis="axisRow" fieldPosition="0">
        <references count="1">
          <reference field="4294967294" count="1" selected="0">
            <x v="2"/>
          </reference>
        </references>
      </pivotArea>
    </format>
    <format dxfId="2066">
      <pivotArea field="0" dataOnly="0" labelOnly="1" grandRow="1" outline="0" axis="axisRow" fieldPosition="0">
        <references count="1">
          <reference field="4294967294" count="1" selected="0">
            <x v="3"/>
          </reference>
        </references>
      </pivotArea>
    </format>
    <format dxfId="2065">
      <pivotArea field="0" dataOnly="0" labelOnly="1" grandRow="1" outline="0" axis="axisRow" fieldPosition="0">
        <references count="1">
          <reference field="4294967294" count="1" selected="0">
            <x v="4"/>
          </reference>
        </references>
      </pivotArea>
    </format>
    <format dxfId="2064">
      <pivotArea field="0" dataOnly="0" labelOnly="1" grandRow="1" outline="0" axis="axisRow" fieldPosition="0">
        <references count="1">
          <reference field="4294967294" count="1" selected="0">
            <x v="5"/>
          </reference>
        </references>
      </pivotArea>
    </format>
    <format dxfId="2063">
      <pivotArea field="0" dataOnly="0" labelOnly="1" grandRow="1" outline="0" axis="axisRow" fieldPosition="0">
        <references count="1">
          <reference field="4294967294" count="1" selected="0">
            <x v="6"/>
          </reference>
        </references>
      </pivotArea>
    </format>
    <format dxfId="2062">
      <pivotArea field="0" dataOnly="0" labelOnly="1" grandRow="1" outline="0" axis="axisRow" fieldPosition="0">
        <references count="1">
          <reference field="4294967294" count="1" selected="0">
            <x v="7"/>
          </reference>
        </references>
      </pivotArea>
    </format>
    <format dxfId="2061">
      <pivotArea field="0" dataOnly="0" labelOnly="1" grandRow="1" outline="0" axis="axisRow" fieldPosition="0">
        <references count="1">
          <reference field="4294967294" count="1" selected="0">
            <x v="8"/>
          </reference>
        </references>
      </pivotArea>
    </format>
    <format dxfId="2060">
      <pivotArea field="0" dataOnly="0" labelOnly="1" grandRow="1" outline="0" axis="axisRow" fieldPosition="0">
        <references count="1">
          <reference field="4294967294" count="1" selected="0">
            <x v="9"/>
          </reference>
        </references>
      </pivotArea>
    </format>
    <format dxfId="2059">
      <pivotArea field="0" dataOnly="0" labelOnly="1" grandRow="1" outline="0" axis="axisRow" fieldPosition="0">
        <references count="1">
          <reference field="4294967294" count="1" selected="0">
            <x v="10"/>
          </reference>
        </references>
      </pivotArea>
    </format>
    <format dxfId="2058">
      <pivotArea field="0" dataOnly="0" labelOnly="1" grandRow="1" outline="0" axis="axisRow" fieldPosition="0">
        <references count="1">
          <reference field="4294967294" count="1" selected="0">
            <x v="11"/>
          </reference>
        </references>
      </pivotArea>
    </format>
    <format dxfId="2057">
      <pivotArea field="0" dataOnly="0" labelOnly="1" grandRow="1" outline="0" axis="axisRow" fieldPosition="0">
        <references count="1">
          <reference field="4294967294" count="1" selected="0">
            <x v="12"/>
          </reference>
        </references>
      </pivotArea>
    </format>
    <format dxfId="2056">
      <pivotArea field="0" dataOnly="0" labelOnly="1" grandRow="1" outline="0" axis="axisRow" fieldPosition="0">
        <references count="1">
          <reference field="4294967294" count="1" selected="0">
            <x v="13"/>
          </reference>
        </references>
      </pivotArea>
    </format>
    <format dxfId="2055">
      <pivotArea field="0" dataOnly="0" labelOnly="1" grandRow="1" outline="0" axis="axisRow" fieldPosition="0">
        <references count="1">
          <reference field="4294967294" count="1" selected="0">
            <x v="14"/>
          </reference>
        </references>
      </pivotArea>
    </format>
    <format dxfId="2054">
      <pivotArea field="0" dataOnly="0" labelOnly="1" grandRow="1" outline="0" axis="axisRow" fieldPosition="0">
        <references count="1">
          <reference field="4294967294" count="1" selected="0">
            <x v="15"/>
          </reference>
        </references>
      </pivotArea>
    </format>
    <format dxfId="2053">
      <pivotArea field="0" dataOnly="0" labelOnly="1" grandRow="1" outline="0" axis="axisRow" fieldPosition="0">
        <references count="1">
          <reference field="4294967294" count="1" selected="0">
            <x v="16"/>
          </reference>
        </references>
      </pivotArea>
    </format>
    <format dxfId="2052">
      <pivotArea field="0" dataOnly="0" labelOnly="1" grandRow="1" outline="0" axis="axisRow" fieldPosition="0">
        <references count="1">
          <reference field="4294967294" count="1" selected="0">
            <x v="17"/>
          </reference>
        </references>
      </pivotArea>
    </format>
    <format dxfId="2051">
      <pivotArea field="0" dataOnly="0" labelOnly="1" grandRow="1" outline="0" axis="axisRow" fieldPosition="0">
        <references count="1">
          <reference field="4294967294" count="1" selected="0">
            <x v="18"/>
          </reference>
        </references>
      </pivotArea>
    </format>
    <format dxfId="2050">
      <pivotArea field="0" dataOnly="0" labelOnly="1" grandRow="1" outline="0" axis="axisRow" fieldPosition="0">
        <references count="1">
          <reference field="4294967294" count="1" selected="0">
            <x v="19"/>
          </reference>
        </references>
      </pivotArea>
    </format>
    <format dxfId="2049">
      <pivotArea field="0" dataOnly="0" labelOnly="1" grandRow="1" outline="0" axis="axisRow" fieldPosition="0">
        <references count="1">
          <reference field="4294967294" count="1" selected="0">
            <x v="20"/>
          </reference>
        </references>
      </pivotArea>
    </format>
    <format dxfId="2048">
      <pivotArea field="0" dataOnly="0" labelOnly="1" grandRow="1" outline="0" axis="axisRow" fieldPosition="0">
        <references count="1">
          <reference field="4294967294" count="1" selected="0">
            <x v="21"/>
          </reference>
        </references>
      </pivotArea>
    </format>
    <format dxfId="2047">
      <pivotArea field="0" dataOnly="0" labelOnly="1" grandRow="1" outline="0" axis="axisRow" fieldPosition="0">
        <references count="1">
          <reference field="4294967294" count="1" selected="0">
            <x v="22"/>
          </reference>
        </references>
      </pivotArea>
    </format>
    <format dxfId="2046">
      <pivotArea field="0" dataOnly="0" labelOnly="1" grandRow="1" outline="0" axis="axisRow" fieldPosition="0">
        <references count="1">
          <reference field="4294967294" count="1" selected="0">
            <x v="23"/>
          </reference>
        </references>
      </pivotArea>
    </format>
    <format dxfId="2045">
      <pivotArea field="0" dataOnly="0" labelOnly="1" grandRow="1" outline="0" axis="axisRow" fieldPosition="0">
        <references count="1">
          <reference field="4294967294" count="1" selected="0">
            <x v="24"/>
          </reference>
        </references>
      </pivotArea>
    </format>
    <format dxfId="2044">
      <pivotArea field="0" dataOnly="0" labelOnly="1" grandRow="1" outline="0" axis="axisRow" fieldPosition="0">
        <references count="1">
          <reference field="4294967294" count="1" selected="0">
            <x v="25"/>
          </reference>
        </references>
      </pivotArea>
    </format>
    <format dxfId="2043">
      <pivotArea field="0" dataOnly="0" labelOnly="1" grandRow="1" outline="0" axis="axisRow" fieldPosition="0">
        <references count="1">
          <reference field="4294967294" count="1" selected="0">
            <x v="26"/>
          </reference>
        </references>
      </pivotArea>
    </format>
    <format dxfId="2042">
      <pivotArea field="0" dataOnly="0" labelOnly="1" grandRow="1" outline="0" axis="axisRow" fieldPosition="0">
        <references count="1">
          <reference field="4294967294" count="1" selected="0">
            <x v="27"/>
          </reference>
        </references>
      </pivotArea>
    </format>
    <format dxfId="2041">
      <pivotArea field="0" dataOnly="0" labelOnly="1" grandRow="1" outline="0" axis="axisRow" fieldPosition="0">
        <references count="1">
          <reference field="4294967294" count="1" selected="0">
            <x v="28"/>
          </reference>
        </references>
      </pivotArea>
    </format>
    <format dxfId="2040">
      <pivotArea field="0" dataOnly="0" labelOnly="1" grandRow="1" outline="0" axis="axisRow" fieldPosition="0">
        <references count="1">
          <reference field="4294967294" count="1" selected="0">
            <x v="29"/>
          </reference>
        </references>
      </pivotArea>
    </format>
    <format dxfId="2039">
      <pivotArea field="0" dataOnly="0" labelOnly="1" grandRow="1" outline="0" axis="axisRow" fieldPosition="0">
        <references count="1">
          <reference field="4294967294" count="1" selected="0">
            <x v="30"/>
          </reference>
        </references>
      </pivotArea>
    </format>
    <format dxfId="2038">
      <pivotArea field="0" dataOnly="0" labelOnly="1" grandRow="1" outline="0" axis="axisRow" fieldPosition="0">
        <references count="1">
          <reference field="4294967294" count="1" selected="0">
            <x v="31"/>
          </reference>
        </references>
      </pivotArea>
    </format>
    <format dxfId="2037">
      <pivotArea field="0" dataOnly="0" labelOnly="1" grandRow="1" outline="0" axis="axisRow" fieldPosition="0">
        <references count="1">
          <reference field="4294967294" count="1" selected="0">
            <x v="0"/>
          </reference>
        </references>
      </pivotArea>
    </format>
    <format dxfId="2036">
      <pivotArea field="0" dataOnly="0" labelOnly="1" grandRow="1" outline="0" axis="axisRow" fieldPosition="0">
        <references count="1">
          <reference field="4294967294" count="1" selected="0">
            <x v="1"/>
          </reference>
        </references>
      </pivotArea>
    </format>
    <format dxfId="2035">
      <pivotArea field="0" dataOnly="0" labelOnly="1" grandRow="1" outline="0" axis="axisRow" fieldPosition="0">
        <references count="1">
          <reference field="4294967294" count="1" selected="0">
            <x v="2"/>
          </reference>
        </references>
      </pivotArea>
    </format>
    <format dxfId="2034">
      <pivotArea field="0" dataOnly="0" labelOnly="1" grandRow="1" outline="0" axis="axisRow" fieldPosition="0">
        <references count="1">
          <reference field="4294967294" count="1" selected="0">
            <x v="3"/>
          </reference>
        </references>
      </pivotArea>
    </format>
    <format dxfId="2033">
      <pivotArea field="0" dataOnly="0" labelOnly="1" grandRow="1" outline="0" axis="axisRow" fieldPosition="0">
        <references count="1">
          <reference field="4294967294" count="1" selected="0">
            <x v="4"/>
          </reference>
        </references>
      </pivotArea>
    </format>
    <format dxfId="2032">
      <pivotArea field="0" dataOnly="0" labelOnly="1" grandRow="1" outline="0" axis="axisRow" fieldPosition="0">
        <references count="1">
          <reference field="4294967294" count="1" selected="0">
            <x v="5"/>
          </reference>
        </references>
      </pivotArea>
    </format>
    <format dxfId="2031">
      <pivotArea field="0" dataOnly="0" labelOnly="1" grandRow="1" outline="0" axis="axisRow" fieldPosition="0">
        <references count="1">
          <reference field="4294967294" count="1" selected="0">
            <x v="6"/>
          </reference>
        </references>
      </pivotArea>
    </format>
    <format dxfId="2030">
      <pivotArea field="0" dataOnly="0" labelOnly="1" grandRow="1" outline="0" axis="axisRow" fieldPosition="0">
        <references count="1">
          <reference field="4294967294" count="1" selected="0">
            <x v="7"/>
          </reference>
        </references>
      </pivotArea>
    </format>
    <format dxfId="2029">
      <pivotArea field="0" dataOnly="0" labelOnly="1" grandRow="1" outline="0" axis="axisRow" fieldPosition="0">
        <references count="1">
          <reference field="4294967294" count="1" selected="0">
            <x v="8"/>
          </reference>
        </references>
      </pivotArea>
    </format>
    <format dxfId="2028">
      <pivotArea field="0" dataOnly="0" labelOnly="1" grandRow="1" outline="0" axis="axisRow" fieldPosition="0">
        <references count="1">
          <reference field="4294967294" count="1" selected="0">
            <x v="9"/>
          </reference>
        </references>
      </pivotArea>
    </format>
    <format dxfId="2027">
      <pivotArea field="0" dataOnly="0" labelOnly="1" grandRow="1" outline="0" axis="axisRow" fieldPosition="0">
        <references count="1">
          <reference field="4294967294" count="1" selected="0">
            <x v="10"/>
          </reference>
        </references>
      </pivotArea>
    </format>
    <format dxfId="2026">
      <pivotArea field="0" dataOnly="0" labelOnly="1" grandRow="1" outline="0" axis="axisRow" fieldPosition="0">
        <references count="1">
          <reference field="4294967294" count="1" selected="0">
            <x v="11"/>
          </reference>
        </references>
      </pivotArea>
    </format>
    <format dxfId="2025">
      <pivotArea field="0" dataOnly="0" labelOnly="1" grandRow="1" outline="0" axis="axisRow" fieldPosition="0">
        <references count="1">
          <reference field="4294967294" count="1" selected="0">
            <x v="12"/>
          </reference>
        </references>
      </pivotArea>
    </format>
    <format dxfId="2024">
      <pivotArea field="0" dataOnly="0" labelOnly="1" grandRow="1" outline="0" axis="axisRow" fieldPosition="0">
        <references count="1">
          <reference field="4294967294" count="1" selected="0">
            <x v="13"/>
          </reference>
        </references>
      </pivotArea>
    </format>
    <format dxfId="2023">
      <pivotArea field="0" dataOnly="0" labelOnly="1" grandRow="1" outline="0" axis="axisRow" fieldPosition="0">
        <references count="1">
          <reference field="4294967294" count="1" selected="0">
            <x v="14"/>
          </reference>
        </references>
      </pivotArea>
    </format>
    <format dxfId="2022">
      <pivotArea field="0" dataOnly="0" labelOnly="1" grandRow="1" outline="0" axis="axisRow" fieldPosition="0">
        <references count="1">
          <reference field="4294967294" count="1" selected="0">
            <x v="15"/>
          </reference>
        </references>
      </pivotArea>
    </format>
    <format dxfId="2021">
      <pivotArea field="0" dataOnly="0" labelOnly="1" grandRow="1" outline="0" axis="axisRow" fieldPosition="0">
        <references count="1">
          <reference field="4294967294" count="1" selected="0">
            <x v="16"/>
          </reference>
        </references>
      </pivotArea>
    </format>
    <format dxfId="2020">
      <pivotArea field="0" dataOnly="0" labelOnly="1" grandRow="1" outline="0" axis="axisRow" fieldPosition="0">
        <references count="1">
          <reference field="4294967294" count="1" selected="0">
            <x v="17"/>
          </reference>
        </references>
      </pivotArea>
    </format>
    <format dxfId="2019">
      <pivotArea field="0" dataOnly="0" labelOnly="1" grandRow="1" outline="0" axis="axisRow" fieldPosition="0">
        <references count="1">
          <reference field="4294967294" count="1" selected="0">
            <x v="18"/>
          </reference>
        </references>
      </pivotArea>
    </format>
    <format dxfId="2018">
      <pivotArea field="0" dataOnly="0" labelOnly="1" grandRow="1" outline="0" axis="axisRow" fieldPosition="0">
        <references count="1">
          <reference field="4294967294" count="1" selected="0">
            <x v="19"/>
          </reference>
        </references>
      </pivotArea>
    </format>
    <format dxfId="2017">
      <pivotArea field="0" dataOnly="0" labelOnly="1" grandRow="1" outline="0" axis="axisRow" fieldPosition="0">
        <references count="1">
          <reference field="4294967294" count="1" selected="0">
            <x v="20"/>
          </reference>
        </references>
      </pivotArea>
    </format>
    <format dxfId="2016">
      <pivotArea field="0" dataOnly="0" labelOnly="1" grandRow="1" outline="0" axis="axisRow" fieldPosition="0">
        <references count="1">
          <reference field="4294967294" count="1" selected="0">
            <x v="21"/>
          </reference>
        </references>
      </pivotArea>
    </format>
    <format dxfId="2015">
      <pivotArea field="0" dataOnly="0" labelOnly="1" grandRow="1" outline="0" axis="axisRow" fieldPosition="0">
        <references count="1">
          <reference field="4294967294" count="1" selected="0">
            <x v="22"/>
          </reference>
        </references>
      </pivotArea>
    </format>
    <format dxfId="2014">
      <pivotArea field="0" dataOnly="0" labelOnly="1" grandRow="1" outline="0" axis="axisRow" fieldPosition="0">
        <references count="1">
          <reference field="4294967294" count="1" selected="0">
            <x v="23"/>
          </reference>
        </references>
      </pivotArea>
    </format>
    <format dxfId="2013">
      <pivotArea field="0" dataOnly="0" labelOnly="1" grandRow="1" outline="0" axis="axisRow" fieldPosition="0">
        <references count="1">
          <reference field="4294967294" count="1" selected="0">
            <x v="24"/>
          </reference>
        </references>
      </pivotArea>
    </format>
    <format dxfId="2012">
      <pivotArea field="0" dataOnly="0" labelOnly="1" grandRow="1" outline="0" axis="axisRow" fieldPosition="0">
        <references count="1">
          <reference field="4294967294" count="1" selected="0">
            <x v="25"/>
          </reference>
        </references>
      </pivotArea>
    </format>
    <format dxfId="2011">
      <pivotArea field="0" dataOnly="0" labelOnly="1" grandRow="1" outline="0" axis="axisRow" fieldPosition="0">
        <references count="1">
          <reference field="4294967294" count="1" selected="0">
            <x v="26"/>
          </reference>
        </references>
      </pivotArea>
    </format>
    <format dxfId="2010">
      <pivotArea field="0" dataOnly="0" labelOnly="1" grandRow="1" outline="0" axis="axisRow" fieldPosition="0">
        <references count="1">
          <reference field="4294967294" count="1" selected="0">
            <x v="27"/>
          </reference>
        </references>
      </pivotArea>
    </format>
    <format dxfId="2009">
      <pivotArea field="0" dataOnly="0" labelOnly="1" grandRow="1" outline="0" axis="axisRow" fieldPosition="0">
        <references count="1">
          <reference field="4294967294" count="1" selected="0">
            <x v="28"/>
          </reference>
        </references>
      </pivotArea>
    </format>
    <format dxfId="2008">
      <pivotArea field="0" dataOnly="0" labelOnly="1" grandRow="1" outline="0" axis="axisRow" fieldPosition="0">
        <references count="1">
          <reference field="4294967294" count="1" selected="0">
            <x v="29"/>
          </reference>
        </references>
      </pivotArea>
    </format>
    <format dxfId="2007">
      <pivotArea field="0" dataOnly="0" labelOnly="1" grandRow="1" outline="0" axis="axisRow" fieldPosition="0">
        <references count="1">
          <reference field="4294967294" count="1" selected="0">
            <x v="30"/>
          </reference>
        </references>
      </pivotArea>
    </format>
    <format dxfId="2006">
      <pivotArea field="0" dataOnly="0" labelOnly="1" grandRow="1" outline="0" axis="axisRow" fieldPosition="0">
        <references count="1">
          <reference field="4294967294" count="1" selected="0">
            <x v="31"/>
          </reference>
        </references>
      </pivotArea>
    </format>
    <format dxfId="2005">
      <pivotArea field="0" dataOnly="0" labelOnly="1" grandRow="1" outline="0" axis="axisRow" fieldPosition="0">
        <references count="1">
          <reference field="4294967294" count="1" selected="0">
            <x v="0"/>
          </reference>
        </references>
      </pivotArea>
    </format>
    <format dxfId="2004">
      <pivotArea field="0" dataOnly="0" labelOnly="1" grandRow="1" outline="0" axis="axisRow" fieldPosition="0">
        <references count="1">
          <reference field="4294967294" count="1" selected="0">
            <x v="1"/>
          </reference>
        </references>
      </pivotArea>
    </format>
    <format dxfId="2003">
      <pivotArea field="0" dataOnly="0" labelOnly="1" grandRow="1" outline="0" axis="axisRow" fieldPosition="0">
        <references count="1">
          <reference field="4294967294" count="1" selected="0">
            <x v="2"/>
          </reference>
        </references>
      </pivotArea>
    </format>
    <format dxfId="2002">
      <pivotArea field="0" dataOnly="0" labelOnly="1" grandRow="1" outline="0" axis="axisRow" fieldPosition="0">
        <references count="1">
          <reference field="4294967294" count="1" selected="0">
            <x v="3"/>
          </reference>
        </references>
      </pivotArea>
    </format>
    <format dxfId="2001">
      <pivotArea field="0" dataOnly="0" labelOnly="1" grandRow="1" outline="0" axis="axisRow" fieldPosition="0">
        <references count="1">
          <reference field="4294967294" count="1" selected="0">
            <x v="4"/>
          </reference>
        </references>
      </pivotArea>
    </format>
    <format dxfId="2000">
      <pivotArea field="0" dataOnly="0" labelOnly="1" grandRow="1" outline="0" axis="axisRow" fieldPosition="0">
        <references count="1">
          <reference field="4294967294" count="1" selected="0">
            <x v="5"/>
          </reference>
        </references>
      </pivotArea>
    </format>
    <format dxfId="1999">
      <pivotArea field="0" dataOnly="0" labelOnly="1" grandRow="1" outline="0" axis="axisRow" fieldPosition="0">
        <references count="1">
          <reference field="4294967294" count="1" selected="0">
            <x v="6"/>
          </reference>
        </references>
      </pivotArea>
    </format>
    <format dxfId="1998">
      <pivotArea field="0" dataOnly="0" labelOnly="1" grandRow="1" outline="0" axis="axisRow" fieldPosition="0">
        <references count="1">
          <reference field="4294967294" count="1" selected="0">
            <x v="7"/>
          </reference>
        </references>
      </pivotArea>
    </format>
    <format dxfId="1997">
      <pivotArea field="0" dataOnly="0" labelOnly="1" grandRow="1" outline="0" axis="axisRow" fieldPosition="0">
        <references count="1">
          <reference field="4294967294" count="1" selected="0">
            <x v="8"/>
          </reference>
        </references>
      </pivotArea>
    </format>
    <format dxfId="1996">
      <pivotArea field="0" dataOnly="0" labelOnly="1" grandRow="1" outline="0" axis="axisRow" fieldPosition="0">
        <references count="1">
          <reference field="4294967294" count="1" selected="0">
            <x v="9"/>
          </reference>
        </references>
      </pivotArea>
    </format>
    <format dxfId="1995">
      <pivotArea field="0" dataOnly="0" labelOnly="1" grandRow="1" outline="0" axis="axisRow" fieldPosition="0">
        <references count="1">
          <reference field="4294967294" count="1" selected="0">
            <x v="10"/>
          </reference>
        </references>
      </pivotArea>
    </format>
    <format dxfId="1994">
      <pivotArea field="0" dataOnly="0" labelOnly="1" grandRow="1" outline="0" axis="axisRow" fieldPosition="0">
        <references count="1">
          <reference field="4294967294" count="1" selected="0">
            <x v="11"/>
          </reference>
        </references>
      </pivotArea>
    </format>
    <format dxfId="1993">
      <pivotArea field="0" dataOnly="0" labelOnly="1" grandRow="1" outline="0" axis="axisRow" fieldPosition="0">
        <references count="1">
          <reference field="4294967294" count="1" selected="0">
            <x v="12"/>
          </reference>
        </references>
      </pivotArea>
    </format>
    <format dxfId="1992">
      <pivotArea field="0" dataOnly="0" labelOnly="1" grandRow="1" outline="0" axis="axisRow" fieldPosition="0">
        <references count="1">
          <reference field="4294967294" count="1" selected="0">
            <x v="13"/>
          </reference>
        </references>
      </pivotArea>
    </format>
    <format dxfId="1991">
      <pivotArea field="0" dataOnly="0" labelOnly="1" grandRow="1" outline="0" axis="axisRow" fieldPosition="0">
        <references count="1">
          <reference field="4294967294" count="1" selected="0">
            <x v="14"/>
          </reference>
        </references>
      </pivotArea>
    </format>
    <format dxfId="1990">
      <pivotArea field="0" dataOnly="0" labelOnly="1" grandRow="1" outline="0" axis="axisRow" fieldPosition="0">
        <references count="1">
          <reference field="4294967294" count="1" selected="0">
            <x v="15"/>
          </reference>
        </references>
      </pivotArea>
    </format>
    <format dxfId="1989">
      <pivotArea field="0" dataOnly="0" labelOnly="1" grandRow="1" outline="0" axis="axisRow" fieldPosition="0">
        <references count="1">
          <reference field="4294967294" count="1" selected="0">
            <x v="16"/>
          </reference>
        </references>
      </pivotArea>
    </format>
    <format dxfId="1988">
      <pivotArea field="0" dataOnly="0" labelOnly="1" grandRow="1" outline="0" axis="axisRow" fieldPosition="0">
        <references count="1">
          <reference field="4294967294" count="1" selected="0">
            <x v="17"/>
          </reference>
        </references>
      </pivotArea>
    </format>
    <format dxfId="1987">
      <pivotArea field="0" dataOnly="0" labelOnly="1" grandRow="1" outline="0" axis="axisRow" fieldPosition="0">
        <references count="1">
          <reference field="4294967294" count="1" selected="0">
            <x v="18"/>
          </reference>
        </references>
      </pivotArea>
    </format>
    <format dxfId="1986">
      <pivotArea field="0" dataOnly="0" labelOnly="1" grandRow="1" outline="0" axis="axisRow" fieldPosition="0">
        <references count="1">
          <reference field="4294967294" count="1" selected="0">
            <x v="19"/>
          </reference>
        </references>
      </pivotArea>
    </format>
    <format dxfId="1985">
      <pivotArea field="0" dataOnly="0" labelOnly="1" grandRow="1" outline="0" axis="axisRow" fieldPosition="0">
        <references count="1">
          <reference field="4294967294" count="1" selected="0">
            <x v="20"/>
          </reference>
        </references>
      </pivotArea>
    </format>
    <format dxfId="1984">
      <pivotArea field="0" dataOnly="0" labelOnly="1" grandRow="1" outline="0" axis="axisRow" fieldPosition="0">
        <references count="1">
          <reference field="4294967294" count="1" selected="0">
            <x v="21"/>
          </reference>
        </references>
      </pivotArea>
    </format>
    <format dxfId="1983">
      <pivotArea field="0" dataOnly="0" labelOnly="1" grandRow="1" outline="0" axis="axisRow" fieldPosition="0">
        <references count="1">
          <reference field="4294967294" count="1" selected="0">
            <x v="22"/>
          </reference>
        </references>
      </pivotArea>
    </format>
    <format dxfId="1982">
      <pivotArea field="0" dataOnly="0" labelOnly="1" grandRow="1" outline="0" axis="axisRow" fieldPosition="0">
        <references count="1">
          <reference field="4294967294" count="1" selected="0">
            <x v="23"/>
          </reference>
        </references>
      </pivotArea>
    </format>
    <format dxfId="1981">
      <pivotArea field="0" dataOnly="0" labelOnly="1" grandRow="1" outline="0" axis="axisRow" fieldPosition="0">
        <references count="1">
          <reference field="4294967294" count="1" selected="0">
            <x v="24"/>
          </reference>
        </references>
      </pivotArea>
    </format>
    <format dxfId="1980">
      <pivotArea field="0" dataOnly="0" labelOnly="1" grandRow="1" outline="0" axis="axisRow" fieldPosition="0">
        <references count="1">
          <reference field="4294967294" count="1" selected="0">
            <x v="25"/>
          </reference>
        </references>
      </pivotArea>
    </format>
    <format dxfId="1979">
      <pivotArea field="0" dataOnly="0" labelOnly="1" grandRow="1" outline="0" axis="axisRow" fieldPosition="0">
        <references count="1">
          <reference field="4294967294" count="1" selected="0">
            <x v="26"/>
          </reference>
        </references>
      </pivotArea>
    </format>
    <format dxfId="1978">
      <pivotArea field="0" dataOnly="0" labelOnly="1" grandRow="1" outline="0" axis="axisRow" fieldPosition="0">
        <references count="1">
          <reference field="4294967294" count="1" selected="0">
            <x v="27"/>
          </reference>
        </references>
      </pivotArea>
    </format>
    <format dxfId="1977">
      <pivotArea field="0" dataOnly="0" labelOnly="1" grandRow="1" outline="0" axis="axisRow" fieldPosition="0">
        <references count="1">
          <reference field="4294967294" count="1" selected="0">
            <x v="28"/>
          </reference>
        </references>
      </pivotArea>
    </format>
    <format dxfId="1976">
      <pivotArea field="0" dataOnly="0" labelOnly="1" grandRow="1" outline="0" axis="axisRow" fieldPosition="0">
        <references count="1">
          <reference field="4294967294" count="1" selected="0">
            <x v="29"/>
          </reference>
        </references>
      </pivotArea>
    </format>
    <format dxfId="1975">
      <pivotArea field="0" dataOnly="0" labelOnly="1" grandRow="1" outline="0" axis="axisRow" fieldPosition="0">
        <references count="1">
          <reference field="4294967294" count="1" selected="0">
            <x v="30"/>
          </reference>
        </references>
      </pivotArea>
    </format>
    <format dxfId="1974">
      <pivotArea field="0" dataOnly="0" labelOnly="1" grandRow="1" outline="0" axis="axisRow" fieldPosition="0">
        <references count="1">
          <reference field="4294967294" count="1" selected="0">
            <x v="31"/>
          </reference>
        </references>
      </pivotArea>
    </format>
    <format dxfId="1973">
      <pivotArea field="0" dataOnly="0" labelOnly="1" grandRow="1" outline="0" axis="axisRow" fieldPosition="0">
        <references count="1">
          <reference field="4294967294" count="1" selected="0">
            <x v="0"/>
          </reference>
        </references>
      </pivotArea>
    </format>
    <format dxfId="1972">
      <pivotArea field="0" dataOnly="0" labelOnly="1" grandRow="1" outline="0" axis="axisRow" fieldPosition="0">
        <references count="1">
          <reference field="4294967294" count="1" selected="0">
            <x v="1"/>
          </reference>
        </references>
      </pivotArea>
    </format>
    <format dxfId="1971">
      <pivotArea field="0" dataOnly="0" labelOnly="1" grandRow="1" outline="0" axis="axisRow" fieldPosition="0">
        <references count="1">
          <reference field="4294967294" count="1" selected="0">
            <x v="2"/>
          </reference>
        </references>
      </pivotArea>
    </format>
    <format dxfId="1970">
      <pivotArea field="0" dataOnly="0" labelOnly="1" grandRow="1" outline="0" axis="axisRow" fieldPosition="0">
        <references count="1">
          <reference field="4294967294" count="1" selected="0">
            <x v="3"/>
          </reference>
        </references>
      </pivotArea>
    </format>
    <format dxfId="1969">
      <pivotArea field="0" dataOnly="0" labelOnly="1" grandRow="1" outline="0" axis="axisRow" fieldPosition="0">
        <references count="1">
          <reference field="4294967294" count="1" selected="0">
            <x v="4"/>
          </reference>
        </references>
      </pivotArea>
    </format>
    <format dxfId="1968">
      <pivotArea field="0" dataOnly="0" labelOnly="1" grandRow="1" outline="0" axis="axisRow" fieldPosition="0">
        <references count="1">
          <reference field="4294967294" count="1" selected="0">
            <x v="5"/>
          </reference>
        </references>
      </pivotArea>
    </format>
    <format dxfId="1967">
      <pivotArea field="0" dataOnly="0" labelOnly="1" grandRow="1" outline="0" axis="axisRow" fieldPosition="0">
        <references count="1">
          <reference field="4294967294" count="1" selected="0">
            <x v="6"/>
          </reference>
        </references>
      </pivotArea>
    </format>
    <format dxfId="1966">
      <pivotArea field="0" dataOnly="0" labelOnly="1" grandRow="1" outline="0" axis="axisRow" fieldPosition="0">
        <references count="1">
          <reference field="4294967294" count="1" selected="0">
            <x v="7"/>
          </reference>
        </references>
      </pivotArea>
    </format>
    <format dxfId="1965">
      <pivotArea field="0" dataOnly="0" labelOnly="1" grandRow="1" outline="0" axis="axisRow" fieldPosition="0">
        <references count="1">
          <reference field="4294967294" count="1" selected="0">
            <x v="8"/>
          </reference>
        </references>
      </pivotArea>
    </format>
    <format dxfId="1964">
      <pivotArea field="0" dataOnly="0" labelOnly="1" grandRow="1" outline="0" axis="axisRow" fieldPosition="0">
        <references count="1">
          <reference field="4294967294" count="1" selected="0">
            <x v="9"/>
          </reference>
        </references>
      </pivotArea>
    </format>
    <format dxfId="1963">
      <pivotArea field="0" dataOnly="0" labelOnly="1" grandRow="1" outline="0" axis="axisRow" fieldPosition="0">
        <references count="1">
          <reference field="4294967294" count="1" selected="0">
            <x v="10"/>
          </reference>
        </references>
      </pivotArea>
    </format>
    <format dxfId="1962">
      <pivotArea field="0" dataOnly="0" labelOnly="1" grandRow="1" outline="0" axis="axisRow" fieldPosition="0">
        <references count="1">
          <reference field="4294967294" count="1" selected="0">
            <x v="11"/>
          </reference>
        </references>
      </pivotArea>
    </format>
    <format dxfId="1961">
      <pivotArea field="0" dataOnly="0" labelOnly="1" grandRow="1" outline="0" axis="axisRow" fieldPosition="0">
        <references count="1">
          <reference field="4294967294" count="1" selected="0">
            <x v="12"/>
          </reference>
        </references>
      </pivotArea>
    </format>
    <format dxfId="1960">
      <pivotArea field="0" dataOnly="0" labelOnly="1" grandRow="1" outline="0" axis="axisRow" fieldPosition="0">
        <references count="1">
          <reference field="4294967294" count="1" selected="0">
            <x v="13"/>
          </reference>
        </references>
      </pivotArea>
    </format>
    <format dxfId="1959">
      <pivotArea field="0" dataOnly="0" labelOnly="1" grandRow="1" outline="0" axis="axisRow" fieldPosition="0">
        <references count="1">
          <reference field="4294967294" count="1" selected="0">
            <x v="14"/>
          </reference>
        </references>
      </pivotArea>
    </format>
    <format dxfId="1958">
      <pivotArea field="0" dataOnly="0" labelOnly="1" grandRow="1" outline="0" axis="axisRow" fieldPosition="0">
        <references count="1">
          <reference field="4294967294" count="1" selected="0">
            <x v="15"/>
          </reference>
        </references>
      </pivotArea>
    </format>
    <format dxfId="1957">
      <pivotArea field="0" dataOnly="0" labelOnly="1" grandRow="1" outline="0" axis="axisRow" fieldPosition="0">
        <references count="1">
          <reference field="4294967294" count="1" selected="0">
            <x v="16"/>
          </reference>
        </references>
      </pivotArea>
    </format>
    <format dxfId="1956">
      <pivotArea field="0" dataOnly="0" labelOnly="1" grandRow="1" outline="0" axis="axisRow" fieldPosition="0">
        <references count="1">
          <reference field="4294967294" count="1" selected="0">
            <x v="17"/>
          </reference>
        </references>
      </pivotArea>
    </format>
    <format dxfId="1955">
      <pivotArea field="0" dataOnly="0" labelOnly="1" grandRow="1" outline="0" axis="axisRow" fieldPosition="0">
        <references count="1">
          <reference field="4294967294" count="1" selected="0">
            <x v="18"/>
          </reference>
        </references>
      </pivotArea>
    </format>
    <format dxfId="1954">
      <pivotArea field="0" dataOnly="0" labelOnly="1" grandRow="1" outline="0" axis="axisRow" fieldPosition="0">
        <references count="1">
          <reference field="4294967294" count="1" selected="0">
            <x v="19"/>
          </reference>
        </references>
      </pivotArea>
    </format>
    <format dxfId="1953">
      <pivotArea field="0" dataOnly="0" labelOnly="1" grandRow="1" outline="0" axis="axisRow" fieldPosition="0">
        <references count="1">
          <reference field="4294967294" count="1" selected="0">
            <x v="20"/>
          </reference>
        </references>
      </pivotArea>
    </format>
    <format dxfId="1952">
      <pivotArea field="0" dataOnly="0" labelOnly="1" grandRow="1" outline="0" axis="axisRow" fieldPosition="0">
        <references count="1">
          <reference field="4294967294" count="1" selected="0">
            <x v="21"/>
          </reference>
        </references>
      </pivotArea>
    </format>
    <format dxfId="1951">
      <pivotArea field="0" dataOnly="0" labelOnly="1" grandRow="1" outline="0" axis="axisRow" fieldPosition="0">
        <references count="1">
          <reference field="4294967294" count="1" selected="0">
            <x v="22"/>
          </reference>
        </references>
      </pivotArea>
    </format>
    <format dxfId="1950">
      <pivotArea field="0" dataOnly="0" labelOnly="1" grandRow="1" outline="0" axis="axisRow" fieldPosition="0">
        <references count="1">
          <reference field="4294967294" count="1" selected="0">
            <x v="23"/>
          </reference>
        </references>
      </pivotArea>
    </format>
    <format dxfId="1949">
      <pivotArea field="0" dataOnly="0" labelOnly="1" grandRow="1" outline="0" axis="axisRow" fieldPosition="0">
        <references count="1">
          <reference field="4294967294" count="1" selected="0">
            <x v="24"/>
          </reference>
        </references>
      </pivotArea>
    </format>
    <format dxfId="1948">
      <pivotArea field="0" dataOnly="0" labelOnly="1" grandRow="1" outline="0" axis="axisRow" fieldPosition="0">
        <references count="1">
          <reference field="4294967294" count="1" selected="0">
            <x v="25"/>
          </reference>
        </references>
      </pivotArea>
    </format>
    <format dxfId="1947">
      <pivotArea field="0" dataOnly="0" labelOnly="1" grandRow="1" outline="0" axis="axisRow" fieldPosition="0">
        <references count="1">
          <reference field="4294967294" count="1" selected="0">
            <x v="26"/>
          </reference>
        </references>
      </pivotArea>
    </format>
    <format dxfId="1946">
      <pivotArea field="0" dataOnly="0" labelOnly="1" grandRow="1" outline="0" axis="axisRow" fieldPosition="0">
        <references count="1">
          <reference field="4294967294" count="1" selected="0">
            <x v="27"/>
          </reference>
        </references>
      </pivotArea>
    </format>
    <format dxfId="1945">
      <pivotArea field="0" dataOnly="0" labelOnly="1" grandRow="1" outline="0" axis="axisRow" fieldPosition="0">
        <references count="1">
          <reference field="4294967294" count="1" selected="0">
            <x v="28"/>
          </reference>
        </references>
      </pivotArea>
    </format>
    <format dxfId="1944">
      <pivotArea field="0" dataOnly="0" labelOnly="1" grandRow="1" outline="0" axis="axisRow" fieldPosition="0">
        <references count="1">
          <reference field="4294967294" count="1" selected="0">
            <x v="29"/>
          </reference>
        </references>
      </pivotArea>
    </format>
    <format dxfId="1943">
      <pivotArea field="0" dataOnly="0" labelOnly="1" grandRow="1" outline="0" axis="axisRow" fieldPosition="0">
        <references count="1">
          <reference field="4294967294" count="1" selected="0">
            <x v="30"/>
          </reference>
        </references>
      </pivotArea>
    </format>
    <format dxfId="1942">
      <pivotArea field="0" dataOnly="0" labelOnly="1" grandRow="1" outline="0" axis="axisRow" fieldPosition="0">
        <references count="1">
          <reference field="4294967294" count="1" selected="0">
            <x v="31"/>
          </reference>
        </references>
      </pivotArea>
    </format>
    <format dxfId="1941">
      <pivotArea field="0" dataOnly="0" labelOnly="1" grandRow="1" outline="0" axis="axisRow" fieldPosition="0">
        <references count="1">
          <reference field="4294967294" count="1" selected="0">
            <x v="0"/>
          </reference>
        </references>
      </pivotArea>
    </format>
    <format dxfId="1940">
      <pivotArea field="0" dataOnly="0" labelOnly="1" grandRow="1" outline="0" axis="axisRow" fieldPosition="0">
        <references count="1">
          <reference field="4294967294" count="1" selected="0">
            <x v="1"/>
          </reference>
        </references>
      </pivotArea>
    </format>
    <format dxfId="1939">
      <pivotArea field="0" dataOnly="0" labelOnly="1" grandRow="1" outline="0" axis="axisRow" fieldPosition="0">
        <references count="1">
          <reference field="4294967294" count="1" selected="0">
            <x v="2"/>
          </reference>
        </references>
      </pivotArea>
    </format>
    <format dxfId="1938">
      <pivotArea field="0" dataOnly="0" labelOnly="1" grandRow="1" outline="0" axis="axisRow" fieldPosition="0">
        <references count="1">
          <reference field="4294967294" count="1" selected="0">
            <x v="3"/>
          </reference>
        </references>
      </pivotArea>
    </format>
    <format dxfId="1937">
      <pivotArea field="0" dataOnly="0" labelOnly="1" grandRow="1" outline="0" axis="axisRow" fieldPosition="0">
        <references count="1">
          <reference field="4294967294" count="1" selected="0">
            <x v="4"/>
          </reference>
        </references>
      </pivotArea>
    </format>
    <format dxfId="1936">
      <pivotArea field="0" dataOnly="0" labelOnly="1" grandRow="1" outline="0" axis="axisRow" fieldPosition="0">
        <references count="1">
          <reference field="4294967294" count="1" selected="0">
            <x v="5"/>
          </reference>
        </references>
      </pivotArea>
    </format>
    <format dxfId="1935">
      <pivotArea field="0" dataOnly="0" labelOnly="1" grandRow="1" outline="0" axis="axisRow" fieldPosition="0">
        <references count="1">
          <reference field="4294967294" count="1" selected="0">
            <x v="6"/>
          </reference>
        </references>
      </pivotArea>
    </format>
    <format dxfId="1934">
      <pivotArea field="0" dataOnly="0" labelOnly="1" grandRow="1" outline="0" axis="axisRow" fieldPosition="0">
        <references count="1">
          <reference field="4294967294" count="1" selected="0">
            <x v="7"/>
          </reference>
        </references>
      </pivotArea>
    </format>
    <format dxfId="1933">
      <pivotArea field="0" dataOnly="0" labelOnly="1" grandRow="1" outline="0" axis="axisRow" fieldPosition="0">
        <references count="1">
          <reference field="4294967294" count="1" selected="0">
            <x v="8"/>
          </reference>
        </references>
      </pivotArea>
    </format>
    <format dxfId="1932">
      <pivotArea field="0" dataOnly="0" labelOnly="1" grandRow="1" outline="0" axis="axisRow" fieldPosition="0">
        <references count="1">
          <reference field="4294967294" count="1" selected="0">
            <x v="9"/>
          </reference>
        </references>
      </pivotArea>
    </format>
    <format dxfId="1931">
      <pivotArea field="0" dataOnly="0" labelOnly="1" grandRow="1" outline="0" axis="axisRow" fieldPosition="0">
        <references count="1">
          <reference field="4294967294" count="1" selected="0">
            <x v="10"/>
          </reference>
        </references>
      </pivotArea>
    </format>
    <format dxfId="1930">
      <pivotArea field="0" dataOnly="0" labelOnly="1" grandRow="1" outline="0" axis="axisRow" fieldPosition="0">
        <references count="1">
          <reference field="4294967294" count="1" selected="0">
            <x v="11"/>
          </reference>
        </references>
      </pivotArea>
    </format>
    <format dxfId="1929">
      <pivotArea field="0" dataOnly="0" labelOnly="1" grandRow="1" outline="0" axis="axisRow" fieldPosition="0">
        <references count="1">
          <reference field="4294967294" count="1" selected="0">
            <x v="12"/>
          </reference>
        </references>
      </pivotArea>
    </format>
    <format dxfId="1928">
      <pivotArea field="0" dataOnly="0" labelOnly="1" grandRow="1" outline="0" axis="axisRow" fieldPosition="0">
        <references count="1">
          <reference field="4294967294" count="1" selected="0">
            <x v="13"/>
          </reference>
        </references>
      </pivotArea>
    </format>
    <format dxfId="1927">
      <pivotArea field="0" dataOnly="0" labelOnly="1" grandRow="1" outline="0" axis="axisRow" fieldPosition="0">
        <references count="1">
          <reference field="4294967294" count="1" selected="0">
            <x v="14"/>
          </reference>
        </references>
      </pivotArea>
    </format>
    <format dxfId="1926">
      <pivotArea field="0" dataOnly="0" labelOnly="1" grandRow="1" outline="0" axis="axisRow" fieldPosition="0">
        <references count="1">
          <reference field="4294967294" count="1" selected="0">
            <x v="15"/>
          </reference>
        </references>
      </pivotArea>
    </format>
    <format dxfId="1925">
      <pivotArea field="0" dataOnly="0" labelOnly="1" grandRow="1" outline="0" axis="axisRow" fieldPosition="0">
        <references count="1">
          <reference field="4294967294" count="1" selected="0">
            <x v="16"/>
          </reference>
        </references>
      </pivotArea>
    </format>
    <format dxfId="1924">
      <pivotArea field="0" dataOnly="0" labelOnly="1" grandRow="1" outline="0" axis="axisRow" fieldPosition="0">
        <references count="1">
          <reference field="4294967294" count="1" selected="0">
            <x v="17"/>
          </reference>
        </references>
      </pivotArea>
    </format>
    <format dxfId="1923">
      <pivotArea field="0" dataOnly="0" labelOnly="1" grandRow="1" outline="0" axis="axisRow" fieldPosition="0">
        <references count="1">
          <reference field="4294967294" count="1" selected="0">
            <x v="18"/>
          </reference>
        </references>
      </pivotArea>
    </format>
    <format dxfId="1922">
      <pivotArea field="0" dataOnly="0" labelOnly="1" grandRow="1" outline="0" axis="axisRow" fieldPosition="0">
        <references count="1">
          <reference field="4294967294" count="1" selected="0">
            <x v="19"/>
          </reference>
        </references>
      </pivotArea>
    </format>
    <format dxfId="1921">
      <pivotArea field="0" dataOnly="0" labelOnly="1" grandRow="1" outline="0" axis="axisRow" fieldPosition="0">
        <references count="1">
          <reference field="4294967294" count="1" selected="0">
            <x v="20"/>
          </reference>
        </references>
      </pivotArea>
    </format>
    <format dxfId="1920">
      <pivotArea field="0" dataOnly="0" labelOnly="1" grandRow="1" outline="0" axis="axisRow" fieldPosition="0">
        <references count="1">
          <reference field="4294967294" count="1" selected="0">
            <x v="21"/>
          </reference>
        </references>
      </pivotArea>
    </format>
    <format dxfId="1919">
      <pivotArea field="0" dataOnly="0" labelOnly="1" grandRow="1" outline="0" axis="axisRow" fieldPosition="0">
        <references count="1">
          <reference field="4294967294" count="1" selected="0">
            <x v="22"/>
          </reference>
        </references>
      </pivotArea>
    </format>
    <format dxfId="1918">
      <pivotArea field="0" dataOnly="0" labelOnly="1" grandRow="1" outline="0" axis="axisRow" fieldPosition="0">
        <references count="1">
          <reference field="4294967294" count="1" selected="0">
            <x v="23"/>
          </reference>
        </references>
      </pivotArea>
    </format>
    <format dxfId="1917">
      <pivotArea field="0" dataOnly="0" labelOnly="1" grandRow="1" outline="0" axis="axisRow" fieldPosition="0">
        <references count="1">
          <reference field="4294967294" count="1" selected="0">
            <x v="24"/>
          </reference>
        </references>
      </pivotArea>
    </format>
    <format dxfId="1916">
      <pivotArea field="0" dataOnly="0" labelOnly="1" grandRow="1" outline="0" axis="axisRow" fieldPosition="0">
        <references count="1">
          <reference field="4294967294" count="1" selected="0">
            <x v="25"/>
          </reference>
        </references>
      </pivotArea>
    </format>
    <format dxfId="1915">
      <pivotArea field="0" dataOnly="0" labelOnly="1" grandRow="1" outline="0" axis="axisRow" fieldPosition="0">
        <references count="1">
          <reference field="4294967294" count="1" selected="0">
            <x v="26"/>
          </reference>
        </references>
      </pivotArea>
    </format>
    <format dxfId="1914">
      <pivotArea field="0" dataOnly="0" labelOnly="1" grandRow="1" outline="0" axis="axisRow" fieldPosition="0">
        <references count="1">
          <reference field="4294967294" count="1" selected="0">
            <x v="27"/>
          </reference>
        </references>
      </pivotArea>
    </format>
    <format dxfId="1913">
      <pivotArea field="0" dataOnly="0" labelOnly="1" grandRow="1" outline="0" axis="axisRow" fieldPosition="0">
        <references count="1">
          <reference field="4294967294" count="1" selected="0">
            <x v="28"/>
          </reference>
        </references>
      </pivotArea>
    </format>
    <format dxfId="1912">
      <pivotArea field="0" dataOnly="0" labelOnly="1" grandRow="1" outline="0" axis="axisRow" fieldPosition="0">
        <references count="1">
          <reference field="4294967294" count="1" selected="0">
            <x v="29"/>
          </reference>
        </references>
      </pivotArea>
    </format>
    <format dxfId="1911">
      <pivotArea field="0" dataOnly="0" labelOnly="1" grandRow="1" outline="0" axis="axisRow" fieldPosition="0">
        <references count="1">
          <reference field="4294967294" count="1" selected="0">
            <x v="30"/>
          </reference>
        </references>
      </pivotArea>
    </format>
    <format dxfId="1910">
      <pivotArea field="0" dataOnly="0" labelOnly="1" grandRow="1" outline="0" axis="axisRow" fieldPosition="0">
        <references count="1">
          <reference field="4294967294" count="1" selected="0">
            <x v="31"/>
          </reference>
        </references>
      </pivotArea>
    </format>
    <format dxfId="1909">
      <pivotArea field="0" dataOnly="0" labelOnly="1" grandRow="1" outline="0" axis="axisRow" fieldPosition="0">
        <references count="1">
          <reference field="4294967294" count="1" selected="0">
            <x v="0"/>
          </reference>
        </references>
      </pivotArea>
    </format>
    <format dxfId="1908">
      <pivotArea field="0" dataOnly="0" labelOnly="1" grandRow="1" outline="0" axis="axisRow" fieldPosition="0">
        <references count="1">
          <reference field="4294967294" count="1" selected="0">
            <x v="1"/>
          </reference>
        </references>
      </pivotArea>
    </format>
    <format dxfId="1907">
      <pivotArea field="0" dataOnly="0" labelOnly="1" grandRow="1" outline="0" axis="axisRow" fieldPosition="0">
        <references count="1">
          <reference field="4294967294" count="1" selected="0">
            <x v="2"/>
          </reference>
        </references>
      </pivotArea>
    </format>
    <format dxfId="1906">
      <pivotArea field="0" dataOnly="0" labelOnly="1" grandRow="1" outline="0" axis="axisRow" fieldPosition="0">
        <references count="1">
          <reference field="4294967294" count="1" selected="0">
            <x v="3"/>
          </reference>
        </references>
      </pivotArea>
    </format>
    <format dxfId="1905">
      <pivotArea field="0" dataOnly="0" labelOnly="1" grandRow="1" outline="0" axis="axisRow" fieldPosition="0">
        <references count="1">
          <reference field="4294967294" count="1" selected="0">
            <x v="4"/>
          </reference>
        </references>
      </pivotArea>
    </format>
    <format dxfId="1904">
      <pivotArea field="0" dataOnly="0" labelOnly="1" grandRow="1" outline="0" axis="axisRow" fieldPosition="0">
        <references count="1">
          <reference field="4294967294" count="1" selected="0">
            <x v="5"/>
          </reference>
        </references>
      </pivotArea>
    </format>
    <format dxfId="1903">
      <pivotArea field="0" dataOnly="0" labelOnly="1" grandRow="1" outline="0" axis="axisRow" fieldPosition="0">
        <references count="1">
          <reference field="4294967294" count="1" selected="0">
            <x v="6"/>
          </reference>
        </references>
      </pivotArea>
    </format>
    <format dxfId="1902">
      <pivotArea field="0" dataOnly="0" labelOnly="1" grandRow="1" outline="0" axis="axisRow" fieldPosition="0">
        <references count="1">
          <reference field="4294967294" count="1" selected="0">
            <x v="7"/>
          </reference>
        </references>
      </pivotArea>
    </format>
    <format dxfId="1901">
      <pivotArea field="0" dataOnly="0" labelOnly="1" grandRow="1" outline="0" axis="axisRow" fieldPosition="0">
        <references count="1">
          <reference field="4294967294" count="1" selected="0">
            <x v="8"/>
          </reference>
        </references>
      </pivotArea>
    </format>
    <format dxfId="1900">
      <pivotArea field="0" dataOnly="0" labelOnly="1" grandRow="1" outline="0" axis="axisRow" fieldPosition="0">
        <references count="1">
          <reference field="4294967294" count="1" selected="0">
            <x v="9"/>
          </reference>
        </references>
      </pivotArea>
    </format>
    <format dxfId="1899">
      <pivotArea field="0" dataOnly="0" labelOnly="1" grandRow="1" outline="0" axis="axisRow" fieldPosition="0">
        <references count="1">
          <reference field="4294967294" count="1" selected="0">
            <x v="10"/>
          </reference>
        </references>
      </pivotArea>
    </format>
    <format dxfId="1898">
      <pivotArea field="0" dataOnly="0" labelOnly="1" grandRow="1" outline="0" axis="axisRow" fieldPosition="0">
        <references count="1">
          <reference field="4294967294" count="1" selected="0">
            <x v="11"/>
          </reference>
        </references>
      </pivotArea>
    </format>
    <format dxfId="1897">
      <pivotArea field="0" dataOnly="0" labelOnly="1" grandRow="1" outline="0" axis="axisRow" fieldPosition="0">
        <references count="1">
          <reference field="4294967294" count="1" selected="0">
            <x v="12"/>
          </reference>
        </references>
      </pivotArea>
    </format>
    <format dxfId="1896">
      <pivotArea field="0" dataOnly="0" labelOnly="1" grandRow="1" outline="0" axis="axisRow" fieldPosition="0">
        <references count="1">
          <reference field="4294967294" count="1" selected="0">
            <x v="13"/>
          </reference>
        </references>
      </pivotArea>
    </format>
    <format dxfId="1895">
      <pivotArea field="0" dataOnly="0" labelOnly="1" grandRow="1" outline="0" axis="axisRow" fieldPosition="0">
        <references count="1">
          <reference field="4294967294" count="1" selected="0">
            <x v="14"/>
          </reference>
        </references>
      </pivotArea>
    </format>
    <format dxfId="1894">
      <pivotArea field="0" dataOnly="0" labelOnly="1" grandRow="1" outline="0" axis="axisRow" fieldPosition="0">
        <references count="1">
          <reference field="4294967294" count="1" selected="0">
            <x v="15"/>
          </reference>
        </references>
      </pivotArea>
    </format>
    <format dxfId="1893">
      <pivotArea field="0" dataOnly="0" labelOnly="1" grandRow="1" outline="0" axis="axisRow" fieldPosition="0">
        <references count="1">
          <reference field="4294967294" count="1" selected="0">
            <x v="16"/>
          </reference>
        </references>
      </pivotArea>
    </format>
    <format dxfId="1892">
      <pivotArea field="0" dataOnly="0" labelOnly="1" grandRow="1" outline="0" axis="axisRow" fieldPosition="0">
        <references count="1">
          <reference field="4294967294" count="1" selected="0">
            <x v="17"/>
          </reference>
        </references>
      </pivotArea>
    </format>
    <format dxfId="1891">
      <pivotArea field="0" dataOnly="0" labelOnly="1" grandRow="1" outline="0" axis="axisRow" fieldPosition="0">
        <references count="1">
          <reference field="4294967294" count="1" selected="0">
            <x v="18"/>
          </reference>
        </references>
      </pivotArea>
    </format>
    <format dxfId="1890">
      <pivotArea field="0" dataOnly="0" labelOnly="1" grandRow="1" outline="0" axis="axisRow" fieldPosition="0">
        <references count="1">
          <reference field="4294967294" count="1" selected="0">
            <x v="19"/>
          </reference>
        </references>
      </pivotArea>
    </format>
    <format dxfId="1889">
      <pivotArea field="0" dataOnly="0" labelOnly="1" grandRow="1" outline="0" axis="axisRow" fieldPosition="0">
        <references count="1">
          <reference field="4294967294" count="1" selected="0">
            <x v="20"/>
          </reference>
        </references>
      </pivotArea>
    </format>
    <format dxfId="1888">
      <pivotArea field="0" dataOnly="0" labelOnly="1" grandRow="1" outline="0" axis="axisRow" fieldPosition="0">
        <references count="1">
          <reference field="4294967294" count="1" selected="0">
            <x v="21"/>
          </reference>
        </references>
      </pivotArea>
    </format>
    <format dxfId="1887">
      <pivotArea field="0" dataOnly="0" labelOnly="1" grandRow="1" outline="0" axis="axisRow" fieldPosition="0">
        <references count="1">
          <reference field="4294967294" count="1" selected="0">
            <x v="22"/>
          </reference>
        </references>
      </pivotArea>
    </format>
    <format dxfId="1886">
      <pivotArea field="0" dataOnly="0" labelOnly="1" grandRow="1" outline="0" axis="axisRow" fieldPosition="0">
        <references count="1">
          <reference field="4294967294" count="1" selected="0">
            <x v="23"/>
          </reference>
        </references>
      </pivotArea>
    </format>
    <format dxfId="1885">
      <pivotArea field="0" dataOnly="0" labelOnly="1" grandRow="1" outline="0" axis="axisRow" fieldPosition="0">
        <references count="1">
          <reference field="4294967294" count="1" selected="0">
            <x v="24"/>
          </reference>
        </references>
      </pivotArea>
    </format>
    <format dxfId="1884">
      <pivotArea field="0" dataOnly="0" labelOnly="1" grandRow="1" outline="0" axis="axisRow" fieldPosition="0">
        <references count="1">
          <reference field="4294967294" count="1" selected="0">
            <x v="25"/>
          </reference>
        </references>
      </pivotArea>
    </format>
    <format dxfId="1883">
      <pivotArea field="0" dataOnly="0" labelOnly="1" grandRow="1" outline="0" axis="axisRow" fieldPosition="0">
        <references count="1">
          <reference field="4294967294" count="1" selected="0">
            <x v="26"/>
          </reference>
        </references>
      </pivotArea>
    </format>
    <format dxfId="1882">
      <pivotArea field="0" dataOnly="0" labelOnly="1" grandRow="1" outline="0" axis="axisRow" fieldPosition="0">
        <references count="1">
          <reference field="4294967294" count="1" selected="0">
            <x v="27"/>
          </reference>
        </references>
      </pivotArea>
    </format>
    <format dxfId="1881">
      <pivotArea field="0" dataOnly="0" labelOnly="1" grandRow="1" outline="0" axis="axisRow" fieldPosition="0">
        <references count="1">
          <reference field="4294967294" count="1" selected="0">
            <x v="28"/>
          </reference>
        </references>
      </pivotArea>
    </format>
    <format dxfId="1880">
      <pivotArea field="0" dataOnly="0" labelOnly="1" grandRow="1" outline="0" axis="axisRow" fieldPosition="0">
        <references count="1">
          <reference field="4294967294" count="1" selected="0">
            <x v="29"/>
          </reference>
        </references>
      </pivotArea>
    </format>
    <format dxfId="1879">
      <pivotArea field="0" dataOnly="0" labelOnly="1" grandRow="1" outline="0" axis="axisRow" fieldPosition="0">
        <references count="1">
          <reference field="4294967294" count="1" selected="0">
            <x v="30"/>
          </reference>
        </references>
      </pivotArea>
    </format>
    <format dxfId="1878">
      <pivotArea field="0" dataOnly="0" labelOnly="1" grandRow="1" outline="0" axis="axisRow" fieldPosition="0">
        <references count="1">
          <reference field="4294967294" count="1" selected="0">
            <x v="31"/>
          </reference>
        </references>
      </pivotArea>
    </format>
    <format dxfId="1877">
      <pivotArea field="0" dataOnly="0" labelOnly="1" grandRow="1" outline="0" axis="axisRow" fieldPosition="0">
        <references count="1">
          <reference field="4294967294" count="1" selected="0">
            <x v="0"/>
          </reference>
        </references>
      </pivotArea>
    </format>
    <format dxfId="1876">
      <pivotArea field="0" dataOnly="0" labelOnly="1" grandRow="1" outline="0" axis="axisRow" fieldPosition="0">
        <references count="1">
          <reference field="4294967294" count="1" selected="0">
            <x v="1"/>
          </reference>
        </references>
      </pivotArea>
    </format>
    <format dxfId="1875">
      <pivotArea field="0" dataOnly="0" labelOnly="1" grandRow="1" outline="0" axis="axisRow" fieldPosition="0">
        <references count="1">
          <reference field="4294967294" count="1" selected="0">
            <x v="2"/>
          </reference>
        </references>
      </pivotArea>
    </format>
    <format dxfId="1874">
      <pivotArea field="0" dataOnly="0" labelOnly="1" grandRow="1" outline="0" axis="axisRow" fieldPosition="0">
        <references count="1">
          <reference field="4294967294" count="1" selected="0">
            <x v="3"/>
          </reference>
        </references>
      </pivotArea>
    </format>
    <format dxfId="1873">
      <pivotArea field="0" dataOnly="0" labelOnly="1" grandRow="1" outline="0" axis="axisRow" fieldPosition="0">
        <references count="1">
          <reference field="4294967294" count="1" selected="0">
            <x v="4"/>
          </reference>
        </references>
      </pivotArea>
    </format>
    <format dxfId="1872">
      <pivotArea field="0" dataOnly="0" labelOnly="1" grandRow="1" outline="0" axis="axisRow" fieldPosition="0">
        <references count="1">
          <reference field="4294967294" count="1" selected="0">
            <x v="5"/>
          </reference>
        </references>
      </pivotArea>
    </format>
    <format dxfId="1871">
      <pivotArea field="0" dataOnly="0" labelOnly="1" grandRow="1" outline="0" axis="axisRow" fieldPosition="0">
        <references count="1">
          <reference field="4294967294" count="1" selected="0">
            <x v="6"/>
          </reference>
        </references>
      </pivotArea>
    </format>
    <format dxfId="1870">
      <pivotArea field="0" dataOnly="0" labelOnly="1" grandRow="1" outline="0" axis="axisRow" fieldPosition="0">
        <references count="1">
          <reference field="4294967294" count="1" selected="0">
            <x v="7"/>
          </reference>
        </references>
      </pivotArea>
    </format>
    <format dxfId="1869">
      <pivotArea field="0" dataOnly="0" labelOnly="1" grandRow="1" outline="0" axis="axisRow" fieldPosition="0">
        <references count="1">
          <reference field="4294967294" count="1" selected="0">
            <x v="8"/>
          </reference>
        </references>
      </pivotArea>
    </format>
    <format dxfId="1868">
      <pivotArea field="0" dataOnly="0" labelOnly="1" grandRow="1" outline="0" axis="axisRow" fieldPosition="0">
        <references count="1">
          <reference field="4294967294" count="1" selected="0">
            <x v="9"/>
          </reference>
        </references>
      </pivotArea>
    </format>
    <format dxfId="1867">
      <pivotArea field="0" dataOnly="0" labelOnly="1" grandRow="1" outline="0" axis="axisRow" fieldPosition="0">
        <references count="1">
          <reference field="4294967294" count="1" selected="0">
            <x v="10"/>
          </reference>
        </references>
      </pivotArea>
    </format>
    <format dxfId="1866">
      <pivotArea field="0" dataOnly="0" labelOnly="1" grandRow="1" outline="0" axis="axisRow" fieldPosition="0">
        <references count="1">
          <reference field="4294967294" count="1" selected="0">
            <x v="11"/>
          </reference>
        </references>
      </pivotArea>
    </format>
    <format dxfId="1865">
      <pivotArea field="0" dataOnly="0" labelOnly="1" grandRow="1" outline="0" axis="axisRow" fieldPosition="0">
        <references count="1">
          <reference field="4294967294" count="1" selected="0">
            <x v="12"/>
          </reference>
        </references>
      </pivotArea>
    </format>
    <format dxfId="1864">
      <pivotArea field="0" dataOnly="0" labelOnly="1" grandRow="1" outline="0" axis="axisRow" fieldPosition="0">
        <references count="1">
          <reference field="4294967294" count="1" selected="0">
            <x v="13"/>
          </reference>
        </references>
      </pivotArea>
    </format>
    <format dxfId="1863">
      <pivotArea field="0" dataOnly="0" labelOnly="1" grandRow="1" outline="0" axis="axisRow" fieldPosition="0">
        <references count="1">
          <reference field="4294967294" count="1" selected="0">
            <x v="14"/>
          </reference>
        </references>
      </pivotArea>
    </format>
    <format dxfId="1862">
      <pivotArea field="0" dataOnly="0" labelOnly="1" grandRow="1" outline="0" axis="axisRow" fieldPosition="0">
        <references count="1">
          <reference field="4294967294" count="1" selected="0">
            <x v="15"/>
          </reference>
        </references>
      </pivotArea>
    </format>
    <format dxfId="1861">
      <pivotArea field="0" dataOnly="0" labelOnly="1" grandRow="1" outline="0" axis="axisRow" fieldPosition="0">
        <references count="1">
          <reference field="4294967294" count="1" selected="0">
            <x v="16"/>
          </reference>
        </references>
      </pivotArea>
    </format>
    <format dxfId="1860">
      <pivotArea field="0" dataOnly="0" labelOnly="1" grandRow="1" outline="0" axis="axisRow" fieldPosition="0">
        <references count="1">
          <reference field="4294967294" count="1" selected="0">
            <x v="17"/>
          </reference>
        </references>
      </pivotArea>
    </format>
    <format dxfId="1859">
      <pivotArea field="0" dataOnly="0" labelOnly="1" grandRow="1" outline="0" axis="axisRow" fieldPosition="0">
        <references count="1">
          <reference field="4294967294" count="1" selected="0">
            <x v="18"/>
          </reference>
        </references>
      </pivotArea>
    </format>
    <format dxfId="1858">
      <pivotArea field="0" dataOnly="0" labelOnly="1" grandRow="1" outline="0" axis="axisRow" fieldPosition="0">
        <references count="1">
          <reference field="4294967294" count="1" selected="0">
            <x v="19"/>
          </reference>
        </references>
      </pivotArea>
    </format>
    <format dxfId="1857">
      <pivotArea field="0" dataOnly="0" labelOnly="1" grandRow="1" outline="0" axis="axisRow" fieldPosition="0">
        <references count="1">
          <reference field="4294967294" count="1" selected="0">
            <x v="20"/>
          </reference>
        </references>
      </pivotArea>
    </format>
    <format dxfId="1856">
      <pivotArea field="0" dataOnly="0" labelOnly="1" grandRow="1" outline="0" axis="axisRow" fieldPosition="0">
        <references count="1">
          <reference field="4294967294" count="1" selected="0">
            <x v="21"/>
          </reference>
        </references>
      </pivotArea>
    </format>
    <format dxfId="1855">
      <pivotArea field="0" dataOnly="0" labelOnly="1" grandRow="1" outline="0" axis="axisRow" fieldPosition="0">
        <references count="1">
          <reference field="4294967294" count="1" selected="0">
            <x v="22"/>
          </reference>
        </references>
      </pivotArea>
    </format>
    <format dxfId="1854">
      <pivotArea field="0" dataOnly="0" labelOnly="1" grandRow="1" outline="0" axis="axisRow" fieldPosition="0">
        <references count="1">
          <reference field="4294967294" count="1" selected="0">
            <x v="23"/>
          </reference>
        </references>
      </pivotArea>
    </format>
    <format dxfId="1853">
      <pivotArea field="0" dataOnly="0" labelOnly="1" grandRow="1" outline="0" axis="axisRow" fieldPosition="0">
        <references count="1">
          <reference field="4294967294" count="1" selected="0">
            <x v="24"/>
          </reference>
        </references>
      </pivotArea>
    </format>
    <format dxfId="1852">
      <pivotArea field="0" dataOnly="0" labelOnly="1" grandRow="1" outline="0" axis="axisRow" fieldPosition="0">
        <references count="1">
          <reference field="4294967294" count="1" selected="0">
            <x v="25"/>
          </reference>
        </references>
      </pivotArea>
    </format>
    <format dxfId="1851">
      <pivotArea field="0" dataOnly="0" labelOnly="1" grandRow="1" outline="0" axis="axisRow" fieldPosition="0">
        <references count="1">
          <reference field="4294967294" count="1" selected="0">
            <x v="26"/>
          </reference>
        </references>
      </pivotArea>
    </format>
    <format dxfId="1850">
      <pivotArea field="0" dataOnly="0" labelOnly="1" grandRow="1" outline="0" axis="axisRow" fieldPosition="0">
        <references count="1">
          <reference field="4294967294" count="1" selected="0">
            <x v="27"/>
          </reference>
        </references>
      </pivotArea>
    </format>
    <format dxfId="1849">
      <pivotArea field="0" dataOnly="0" labelOnly="1" grandRow="1" outline="0" axis="axisRow" fieldPosition="0">
        <references count="1">
          <reference field="4294967294" count="1" selected="0">
            <x v="28"/>
          </reference>
        </references>
      </pivotArea>
    </format>
    <format dxfId="1848">
      <pivotArea field="0" dataOnly="0" labelOnly="1" grandRow="1" outline="0" axis="axisRow" fieldPosition="0">
        <references count="1">
          <reference field="4294967294" count="1" selected="0">
            <x v="29"/>
          </reference>
        </references>
      </pivotArea>
    </format>
    <format dxfId="1847">
      <pivotArea field="0" dataOnly="0" labelOnly="1" grandRow="1" outline="0" axis="axisRow" fieldPosition="0">
        <references count="1">
          <reference field="4294967294" count="1" selected="0">
            <x v="30"/>
          </reference>
        </references>
      </pivotArea>
    </format>
    <format dxfId="1846">
      <pivotArea field="0" dataOnly="0" labelOnly="1" grandRow="1" outline="0" axis="axisRow" fieldPosition="0">
        <references count="1">
          <reference field="4294967294" count="1" selected="0">
            <x v="31"/>
          </reference>
        </references>
      </pivotArea>
    </format>
    <format dxfId="1845">
      <pivotArea field="0" dataOnly="0" labelOnly="1" grandRow="1" outline="0" axis="axisRow" fieldPosition="0">
        <references count="1">
          <reference field="4294967294" count="1" selected="0">
            <x v="0"/>
          </reference>
        </references>
      </pivotArea>
    </format>
    <format dxfId="1844">
      <pivotArea field="0" dataOnly="0" labelOnly="1" grandRow="1" outline="0" axis="axisRow" fieldPosition="0">
        <references count="1">
          <reference field="4294967294" count="1" selected="0">
            <x v="1"/>
          </reference>
        </references>
      </pivotArea>
    </format>
    <format dxfId="1843">
      <pivotArea field="0" dataOnly="0" labelOnly="1" grandRow="1" outline="0" axis="axisRow" fieldPosition="0">
        <references count="1">
          <reference field="4294967294" count="1" selected="0">
            <x v="2"/>
          </reference>
        </references>
      </pivotArea>
    </format>
    <format dxfId="1842">
      <pivotArea field="0" dataOnly="0" labelOnly="1" grandRow="1" outline="0" axis="axisRow" fieldPosition="0">
        <references count="1">
          <reference field="4294967294" count="1" selected="0">
            <x v="3"/>
          </reference>
        </references>
      </pivotArea>
    </format>
    <format dxfId="1841">
      <pivotArea field="0" dataOnly="0" labelOnly="1" grandRow="1" outline="0" axis="axisRow" fieldPosition="0">
        <references count="1">
          <reference field="4294967294" count="1" selected="0">
            <x v="4"/>
          </reference>
        </references>
      </pivotArea>
    </format>
    <format dxfId="1840">
      <pivotArea field="0" dataOnly="0" labelOnly="1" grandRow="1" outline="0" axis="axisRow" fieldPosition="0">
        <references count="1">
          <reference field="4294967294" count="1" selected="0">
            <x v="5"/>
          </reference>
        </references>
      </pivotArea>
    </format>
    <format dxfId="1839">
      <pivotArea field="0" dataOnly="0" labelOnly="1" grandRow="1" outline="0" axis="axisRow" fieldPosition="0">
        <references count="1">
          <reference field="4294967294" count="1" selected="0">
            <x v="6"/>
          </reference>
        </references>
      </pivotArea>
    </format>
    <format dxfId="1838">
      <pivotArea field="0" dataOnly="0" labelOnly="1" grandRow="1" outline="0" axis="axisRow" fieldPosition="0">
        <references count="1">
          <reference field="4294967294" count="1" selected="0">
            <x v="7"/>
          </reference>
        </references>
      </pivotArea>
    </format>
    <format dxfId="1837">
      <pivotArea field="0" dataOnly="0" labelOnly="1" grandRow="1" outline="0" axis="axisRow" fieldPosition="0">
        <references count="1">
          <reference field="4294967294" count="1" selected="0">
            <x v="8"/>
          </reference>
        </references>
      </pivotArea>
    </format>
    <format dxfId="1836">
      <pivotArea field="0" dataOnly="0" labelOnly="1" grandRow="1" outline="0" axis="axisRow" fieldPosition="0">
        <references count="1">
          <reference field="4294967294" count="1" selected="0">
            <x v="9"/>
          </reference>
        </references>
      </pivotArea>
    </format>
    <format dxfId="1835">
      <pivotArea field="0" dataOnly="0" labelOnly="1" grandRow="1" outline="0" axis="axisRow" fieldPosition="0">
        <references count="1">
          <reference field="4294967294" count="1" selected="0">
            <x v="10"/>
          </reference>
        </references>
      </pivotArea>
    </format>
    <format dxfId="1834">
      <pivotArea field="0" dataOnly="0" labelOnly="1" grandRow="1" outline="0" axis="axisRow" fieldPosition="0">
        <references count="1">
          <reference field="4294967294" count="1" selected="0">
            <x v="11"/>
          </reference>
        </references>
      </pivotArea>
    </format>
    <format dxfId="1833">
      <pivotArea field="0" dataOnly="0" labelOnly="1" grandRow="1" outline="0" axis="axisRow" fieldPosition="0">
        <references count="1">
          <reference field="4294967294" count="1" selected="0">
            <x v="12"/>
          </reference>
        </references>
      </pivotArea>
    </format>
    <format dxfId="1832">
      <pivotArea field="0" dataOnly="0" labelOnly="1" grandRow="1" outline="0" axis="axisRow" fieldPosition="0">
        <references count="1">
          <reference field="4294967294" count="1" selected="0">
            <x v="13"/>
          </reference>
        </references>
      </pivotArea>
    </format>
    <format dxfId="1831">
      <pivotArea field="0" dataOnly="0" labelOnly="1" grandRow="1" outline="0" axis="axisRow" fieldPosition="0">
        <references count="1">
          <reference field="4294967294" count="1" selected="0">
            <x v="14"/>
          </reference>
        </references>
      </pivotArea>
    </format>
    <format dxfId="1830">
      <pivotArea field="0" dataOnly="0" labelOnly="1" grandRow="1" outline="0" axis="axisRow" fieldPosition="0">
        <references count="1">
          <reference field="4294967294" count="1" selected="0">
            <x v="15"/>
          </reference>
        </references>
      </pivotArea>
    </format>
    <format dxfId="1829">
      <pivotArea field="0" dataOnly="0" labelOnly="1" grandRow="1" outline="0" axis="axisRow" fieldPosition="0">
        <references count="1">
          <reference field="4294967294" count="1" selected="0">
            <x v="16"/>
          </reference>
        </references>
      </pivotArea>
    </format>
    <format dxfId="1828">
      <pivotArea field="0" dataOnly="0" labelOnly="1" grandRow="1" outline="0" axis="axisRow" fieldPosition="0">
        <references count="1">
          <reference field="4294967294" count="1" selected="0">
            <x v="17"/>
          </reference>
        </references>
      </pivotArea>
    </format>
    <format dxfId="1827">
      <pivotArea field="0" dataOnly="0" labelOnly="1" grandRow="1" outline="0" axis="axisRow" fieldPosition="0">
        <references count="1">
          <reference field="4294967294" count="1" selected="0">
            <x v="18"/>
          </reference>
        </references>
      </pivotArea>
    </format>
    <format dxfId="1826">
      <pivotArea field="0" dataOnly="0" labelOnly="1" grandRow="1" outline="0" axis="axisRow" fieldPosition="0">
        <references count="1">
          <reference field="4294967294" count="1" selected="0">
            <x v="19"/>
          </reference>
        </references>
      </pivotArea>
    </format>
    <format dxfId="1825">
      <pivotArea field="0" dataOnly="0" labelOnly="1" grandRow="1" outline="0" axis="axisRow" fieldPosition="0">
        <references count="1">
          <reference field="4294967294" count="1" selected="0">
            <x v="20"/>
          </reference>
        </references>
      </pivotArea>
    </format>
    <format dxfId="1824">
      <pivotArea field="0" dataOnly="0" labelOnly="1" grandRow="1" outline="0" axis="axisRow" fieldPosition="0">
        <references count="1">
          <reference field="4294967294" count="1" selected="0">
            <x v="21"/>
          </reference>
        </references>
      </pivotArea>
    </format>
    <format dxfId="1823">
      <pivotArea field="0" dataOnly="0" labelOnly="1" grandRow="1" outline="0" axis="axisRow" fieldPosition="0">
        <references count="1">
          <reference field="4294967294" count="1" selected="0">
            <x v="22"/>
          </reference>
        </references>
      </pivotArea>
    </format>
    <format dxfId="1822">
      <pivotArea field="0" dataOnly="0" labelOnly="1" grandRow="1" outline="0" axis="axisRow" fieldPosition="0">
        <references count="1">
          <reference field="4294967294" count="1" selected="0">
            <x v="23"/>
          </reference>
        </references>
      </pivotArea>
    </format>
    <format dxfId="1821">
      <pivotArea field="0" dataOnly="0" labelOnly="1" grandRow="1" outline="0" axis="axisRow" fieldPosition="0">
        <references count="1">
          <reference field="4294967294" count="1" selected="0">
            <x v="24"/>
          </reference>
        </references>
      </pivotArea>
    </format>
    <format dxfId="1820">
      <pivotArea field="0" dataOnly="0" labelOnly="1" grandRow="1" outline="0" axis="axisRow" fieldPosition="0">
        <references count="1">
          <reference field="4294967294" count="1" selected="0">
            <x v="25"/>
          </reference>
        </references>
      </pivotArea>
    </format>
    <format dxfId="1819">
      <pivotArea field="0" dataOnly="0" labelOnly="1" grandRow="1" outline="0" axis="axisRow" fieldPosition="0">
        <references count="1">
          <reference field="4294967294" count="1" selected="0">
            <x v="26"/>
          </reference>
        </references>
      </pivotArea>
    </format>
    <format dxfId="1818">
      <pivotArea field="0" dataOnly="0" labelOnly="1" grandRow="1" outline="0" axis="axisRow" fieldPosition="0">
        <references count="1">
          <reference field="4294967294" count="1" selected="0">
            <x v="27"/>
          </reference>
        </references>
      </pivotArea>
    </format>
    <format dxfId="1817">
      <pivotArea field="0" dataOnly="0" labelOnly="1" grandRow="1" outline="0" axis="axisRow" fieldPosition="0">
        <references count="1">
          <reference field="4294967294" count="1" selected="0">
            <x v="28"/>
          </reference>
        </references>
      </pivotArea>
    </format>
    <format dxfId="1816">
      <pivotArea field="0" dataOnly="0" labelOnly="1" grandRow="1" outline="0" axis="axisRow" fieldPosition="0">
        <references count="1">
          <reference field="4294967294" count="1" selected="0">
            <x v="29"/>
          </reference>
        </references>
      </pivotArea>
    </format>
    <format dxfId="1815">
      <pivotArea field="0" dataOnly="0" labelOnly="1" grandRow="1" outline="0" axis="axisRow" fieldPosition="0">
        <references count="1">
          <reference field="4294967294" count="1" selected="0">
            <x v="30"/>
          </reference>
        </references>
      </pivotArea>
    </format>
    <format dxfId="1814">
      <pivotArea field="0" dataOnly="0" labelOnly="1" grandRow="1" outline="0" axis="axisRow" fieldPosition="0">
        <references count="1">
          <reference field="4294967294" count="1" selected="0">
            <x v="31"/>
          </reference>
        </references>
      </pivotArea>
    </format>
    <format dxfId="1813">
      <pivotArea field="0" dataOnly="0" labelOnly="1" grandRow="1" outline="0" axis="axisRow" fieldPosition="0">
        <references count="1">
          <reference field="4294967294" count="1" selected="0">
            <x v="0"/>
          </reference>
        </references>
      </pivotArea>
    </format>
    <format dxfId="1812">
      <pivotArea field="0" dataOnly="0" labelOnly="1" grandRow="1" outline="0" axis="axisRow" fieldPosition="0">
        <references count="1">
          <reference field="4294967294" count="1" selected="0">
            <x v="1"/>
          </reference>
        </references>
      </pivotArea>
    </format>
    <format dxfId="1811">
      <pivotArea field="0" dataOnly="0" labelOnly="1" grandRow="1" outline="0" axis="axisRow" fieldPosition="0">
        <references count="1">
          <reference field="4294967294" count="1" selected="0">
            <x v="2"/>
          </reference>
        </references>
      </pivotArea>
    </format>
    <format dxfId="1810">
      <pivotArea field="0" dataOnly="0" labelOnly="1" grandRow="1" outline="0" axis="axisRow" fieldPosition="0">
        <references count="1">
          <reference field="4294967294" count="1" selected="0">
            <x v="3"/>
          </reference>
        </references>
      </pivotArea>
    </format>
    <format dxfId="1809">
      <pivotArea field="0" dataOnly="0" labelOnly="1" grandRow="1" outline="0" axis="axisRow" fieldPosition="0">
        <references count="1">
          <reference field="4294967294" count="1" selected="0">
            <x v="4"/>
          </reference>
        </references>
      </pivotArea>
    </format>
    <format dxfId="1808">
      <pivotArea field="0" dataOnly="0" labelOnly="1" grandRow="1" outline="0" axis="axisRow" fieldPosition="0">
        <references count="1">
          <reference field="4294967294" count="1" selected="0">
            <x v="5"/>
          </reference>
        </references>
      </pivotArea>
    </format>
    <format dxfId="1807">
      <pivotArea field="0" dataOnly="0" labelOnly="1" grandRow="1" outline="0" axis="axisRow" fieldPosition="0">
        <references count="1">
          <reference field="4294967294" count="1" selected="0">
            <x v="6"/>
          </reference>
        </references>
      </pivotArea>
    </format>
    <format dxfId="1806">
      <pivotArea field="0" dataOnly="0" labelOnly="1" grandRow="1" outline="0" axis="axisRow" fieldPosition="0">
        <references count="1">
          <reference field="4294967294" count="1" selected="0">
            <x v="7"/>
          </reference>
        </references>
      </pivotArea>
    </format>
    <format dxfId="1805">
      <pivotArea field="0" dataOnly="0" labelOnly="1" grandRow="1" outline="0" axis="axisRow" fieldPosition="0">
        <references count="1">
          <reference field="4294967294" count="1" selected="0">
            <x v="8"/>
          </reference>
        </references>
      </pivotArea>
    </format>
    <format dxfId="1804">
      <pivotArea field="0" dataOnly="0" labelOnly="1" grandRow="1" outline="0" axis="axisRow" fieldPosition="0">
        <references count="1">
          <reference field="4294967294" count="1" selected="0">
            <x v="9"/>
          </reference>
        </references>
      </pivotArea>
    </format>
    <format dxfId="1803">
      <pivotArea field="0" dataOnly="0" labelOnly="1" grandRow="1" outline="0" axis="axisRow" fieldPosition="0">
        <references count="1">
          <reference field="4294967294" count="1" selected="0">
            <x v="10"/>
          </reference>
        </references>
      </pivotArea>
    </format>
    <format dxfId="1802">
      <pivotArea field="0" dataOnly="0" labelOnly="1" grandRow="1" outline="0" axis="axisRow" fieldPosition="0">
        <references count="1">
          <reference field="4294967294" count="1" selected="0">
            <x v="11"/>
          </reference>
        </references>
      </pivotArea>
    </format>
    <format dxfId="1801">
      <pivotArea field="0" dataOnly="0" labelOnly="1" grandRow="1" outline="0" axis="axisRow" fieldPosition="0">
        <references count="1">
          <reference field="4294967294" count="1" selected="0">
            <x v="12"/>
          </reference>
        </references>
      </pivotArea>
    </format>
    <format dxfId="1800">
      <pivotArea field="0" dataOnly="0" labelOnly="1" grandRow="1" outline="0" axis="axisRow" fieldPosition="0">
        <references count="1">
          <reference field="4294967294" count="1" selected="0">
            <x v="13"/>
          </reference>
        </references>
      </pivotArea>
    </format>
    <format dxfId="1799">
      <pivotArea field="0" dataOnly="0" labelOnly="1" grandRow="1" outline="0" axis="axisRow" fieldPosition="0">
        <references count="1">
          <reference field="4294967294" count="1" selected="0">
            <x v="14"/>
          </reference>
        </references>
      </pivotArea>
    </format>
    <format dxfId="1798">
      <pivotArea field="0" dataOnly="0" labelOnly="1" grandRow="1" outline="0" axis="axisRow" fieldPosition="0">
        <references count="1">
          <reference field="4294967294" count="1" selected="0">
            <x v="15"/>
          </reference>
        </references>
      </pivotArea>
    </format>
    <format dxfId="1797">
      <pivotArea field="0" dataOnly="0" labelOnly="1" grandRow="1" outline="0" axis="axisRow" fieldPosition="0">
        <references count="1">
          <reference field="4294967294" count="1" selected="0">
            <x v="16"/>
          </reference>
        </references>
      </pivotArea>
    </format>
    <format dxfId="1796">
      <pivotArea field="0" dataOnly="0" labelOnly="1" grandRow="1" outline="0" axis="axisRow" fieldPosition="0">
        <references count="1">
          <reference field="4294967294" count="1" selected="0">
            <x v="17"/>
          </reference>
        </references>
      </pivotArea>
    </format>
    <format dxfId="1795">
      <pivotArea field="0" dataOnly="0" labelOnly="1" grandRow="1" outline="0" axis="axisRow" fieldPosition="0">
        <references count="1">
          <reference field="4294967294" count="1" selected="0">
            <x v="18"/>
          </reference>
        </references>
      </pivotArea>
    </format>
    <format dxfId="1794">
      <pivotArea field="0" dataOnly="0" labelOnly="1" grandRow="1" outline="0" axis="axisRow" fieldPosition="0">
        <references count="1">
          <reference field="4294967294" count="1" selected="0">
            <x v="19"/>
          </reference>
        </references>
      </pivotArea>
    </format>
    <format dxfId="1793">
      <pivotArea field="0" dataOnly="0" labelOnly="1" grandRow="1" outline="0" axis="axisRow" fieldPosition="0">
        <references count="1">
          <reference field="4294967294" count="1" selected="0">
            <x v="20"/>
          </reference>
        </references>
      </pivotArea>
    </format>
    <format dxfId="1792">
      <pivotArea field="0" dataOnly="0" labelOnly="1" grandRow="1" outline="0" axis="axisRow" fieldPosition="0">
        <references count="1">
          <reference field="4294967294" count="1" selected="0">
            <x v="21"/>
          </reference>
        </references>
      </pivotArea>
    </format>
    <format dxfId="1791">
      <pivotArea field="0" dataOnly="0" labelOnly="1" grandRow="1" outline="0" axis="axisRow" fieldPosition="0">
        <references count="1">
          <reference field="4294967294" count="1" selected="0">
            <x v="22"/>
          </reference>
        </references>
      </pivotArea>
    </format>
    <format dxfId="1790">
      <pivotArea field="0" dataOnly="0" labelOnly="1" grandRow="1" outline="0" axis="axisRow" fieldPosition="0">
        <references count="1">
          <reference field="4294967294" count="1" selected="0">
            <x v="23"/>
          </reference>
        </references>
      </pivotArea>
    </format>
    <format dxfId="1789">
      <pivotArea field="0" dataOnly="0" labelOnly="1" grandRow="1" outline="0" axis="axisRow" fieldPosition="0">
        <references count="1">
          <reference field="4294967294" count="1" selected="0">
            <x v="24"/>
          </reference>
        </references>
      </pivotArea>
    </format>
    <format dxfId="1788">
      <pivotArea field="0" dataOnly="0" labelOnly="1" grandRow="1" outline="0" axis="axisRow" fieldPosition="0">
        <references count="1">
          <reference field="4294967294" count="1" selected="0">
            <x v="25"/>
          </reference>
        </references>
      </pivotArea>
    </format>
    <format dxfId="1787">
      <pivotArea field="0" dataOnly="0" labelOnly="1" grandRow="1" outline="0" axis="axisRow" fieldPosition="0">
        <references count="1">
          <reference field="4294967294" count="1" selected="0">
            <x v="26"/>
          </reference>
        </references>
      </pivotArea>
    </format>
    <format dxfId="1786">
      <pivotArea field="0" dataOnly="0" labelOnly="1" grandRow="1" outline="0" axis="axisRow" fieldPosition="0">
        <references count="1">
          <reference field="4294967294" count="1" selected="0">
            <x v="27"/>
          </reference>
        </references>
      </pivotArea>
    </format>
    <format dxfId="1785">
      <pivotArea field="0" dataOnly="0" labelOnly="1" grandRow="1" outline="0" axis="axisRow" fieldPosition="0">
        <references count="1">
          <reference field="4294967294" count="1" selected="0">
            <x v="28"/>
          </reference>
        </references>
      </pivotArea>
    </format>
    <format dxfId="1784">
      <pivotArea field="0" dataOnly="0" labelOnly="1" grandRow="1" outline="0" axis="axisRow" fieldPosition="0">
        <references count="1">
          <reference field="4294967294" count="1" selected="0">
            <x v="29"/>
          </reference>
        </references>
      </pivotArea>
    </format>
    <format dxfId="1783">
      <pivotArea field="0" dataOnly="0" labelOnly="1" grandRow="1" outline="0" axis="axisRow" fieldPosition="0">
        <references count="1">
          <reference field="4294967294" count="1" selected="0">
            <x v="30"/>
          </reference>
        </references>
      </pivotArea>
    </format>
    <format dxfId="1782">
      <pivotArea field="0" dataOnly="0" labelOnly="1" grandRow="1" outline="0" axis="axisRow" fieldPosition="0">
        <references count="1">
          <reference field="4294967294" count="1" selected="0">
            <x v="31"/>
          </reference>
        </references>
      </pivotArea>
    </format>
    <format dxfId="1781">
      <pivotArea field="0" dataOnly="0" labelOnly="1" grandRow="1" outline="0" axis="axisRow" fieldPosition="0">
        <references count="1">
          <reference field="4294967294" count="1" selected="0">
            <x v="0"/>
          </reference>
        </references>
      </pivotArea>
    </format>
    <format dxfId="1780">
      <pivotArea field="0" dataOnly="0" labelOnly="1" grandRow="1" outline="0" axis="axisRow" fieldPosition="0">
        <references count="1">
          <reference field="4294967294" count="1" selected="0">
            <x v="1"/>
          </reference>
        </references>
      </pivotArea>
    </format>
    <format dxfId="1779">
      <pivotArea field="0" dataOnly="0" labelOnly="1" grandRow="1" outline="0" axis="axisRow" fieldPosition="0">
        <references count="1">
          <reference field="4294967294" count="1" selected="0">
            <x v="2"/>
          </reference>
        </references>
      </pivotArea>
    </format>
    <format dxfId="1778">
      <pivotArea field="0" dataOnly="0" labelOnly="1" grandRow="1" outline="0" axis="axisRow" fieldPosition="0">
        <references count="1">
          <reference field="4294967294" count="1" selected="0">
            <x v="3"/>
          </reference>
        </references>
      </pivotArea>
    </format>
    <format dxfId="1777">
      <pivotArea field="0" dataOnly="0" labelOnly="1" grandRow="1" outline="0" axis="axisRow" fieldPosition="0">
        <references count="1">
          <reference field="4294967294" count="1" selected="0">
            <x v="4"/>
          </reference>
        </references>
      </pivotArea>
    </format>
    <format dxfId="1776">
      <pivotArea field="0" dataOnly="0" labelOnly="1" grandRow="1" outline="0" axis="axisRow" fieldPosition="0">
        <references count="1">
          <reference field="4294967294" count="1" selected="0">
            <x v="5"/>
          </reference>
        </references>
      </pivotArea>
    </format>
    <format dxfId="1775">
      <pivotArea field="0" dataOnly="0" labelOnly="1" grandRow="1" outline="0" axis="axisRow" fieldPosition="0">
        <references count="1">
          <reference field="4294967294" count="1" selected="0">
            <x v="6"/>
          </reference>
        </references>
      </pivotArea>
    </format>
    <format dxfId="1774">
      <pivotArea field="0" dataOnly="0" labelOnly="1" grandRow="1" outline="0" axis="axisRow" fieldPosition="0">
        <references count="1">
          <reference field="4294967294" count="1" selected="0">
            <x v="7"/>
          </reference>
        </references>
      </pivotArea>
    </format>
    <format dxfId="1773">
      <pivotArea field="0" dataOnly="0" labelOnly="1" grandRow="1" outline="0" axis="axisRow" fieldPosition="0">
        <references count="1">
          <reference field="4294967294" count="1" selected="0">
            <x v="8"/>
          </reference>
        </references>
      </pivotArea>
    </format>
    <format dxfId="1772">
      <pivotArea field="0" dataOnly="0" labelOnly="1" grandRow="1" outline="0" axis="axisRow" fieldPosition="0">
        <references count="1">
          <reference field="4294967294" count="1" selected="0">
            <x v="9"/>
          </reference>
        </references>
      </pivotArea>
    </format>
    <format dxfId="1771">
      <pivotArea field="0" dataOnly="0" labelOnly="1" grandRow="1" outline="0" axis="axisRow" fieldPosition="0">
        <references count="1">
          <reference field="4294967294" count="1" selected="0">
            <x v="10"/>
          </reference>
        </references>
      </pivotArea>
    </format>
    <format dxfId="1770">
      <pivotArea field="0" dataOnly="0" labelOnly="1" grandRow="1" outline="0" axis="axisRow" fieldPosition="0">
        <references count="1">
          <reference field="4294967294" count="1" selected="0">
            <x v="11"/>
          </reference>
        </references>
      </pivotArea>
    </format>
    <format dxfId="1769">
      <pivotArea field="0" dataOnly="0" labelOnly="1" grandRow="1" outline="0" axis="axisRow" fieldPosition="0">
        <references count="1">
          <reference field="4294967294" count="1" selected="0">
            <x v="12"/>
          </reference>
        </references>
      </pivotArea>
    </format>
    <format dxfId="1768">
      <pivotArea field="0" dataOnly="0" labelOnly="1" grandRow="1" outline="0" axis="axisRow" fieldPosition="0">
        <references count="1">
          <reference field="4294967294" count="1" selected="0">
            <x v="13"/>
          </reference>
        </references>
      </pivotArea>
    </format>
    <format dxfId="1767">
      <pivotArea field="0" dataOnly="0" labelOnly="1" grandRow="1" outline="0" axis="axisRow" fieldPosition="0">
        <references count="1">
          <reference field="4294967294" count="1" selected="0">
            <x v="14"/>
          </reference>
        </references>
      </pivotArea>
    </format>
    <format dxfId="1766">
      <pivotArea field="0" dataOnly="0" labelOnly="1" grandRow="1" outline="0" axis="axisRow" fieldPosition="0">
        <references count="1">
          <reference field="4294967294" count="1" selected="0">
            <x v="15"/>
          </reference>
        </references>
      </pivotArea>
    </format>
    <format dxfId="1765">
      <pivotArea field="0" dataOnly="0" labelOnly="1" grandRow="1" outline="0" axis="axisRow" fieldPosition="0">
        <references count="1">
          <reference field="4294967294" count="1" selected="0">
            <x v="16"/>
          </reference>
        </references>
      </pivotArea>
    </format>
    <format dxfId="1764">
      <pivotArea field="0" dataOnly="0" labelOnly="1" grandRow="1" outline="0" axis="axisRow" fieldPosition="0">
        <references count="1">
          <reference field="4294967294" count="1" selected="0">
            <x v="17"/>
          </reference>
        </references>
      </pivotArea>
    </format>
    <format dxfId="1763">
      <pivotArea field="0" dataOnly="0" labelOnly="1" grandRow="1" outline="0" axis="axisRow" fieldPosition="0">
        <references count="1">
          <reference field="4294967294" count="1" selected="0">
            <x v="18"/>
          </reference>
        </references>
      </pivotArea>
    </format>
    <format dxfId="1762">
      <pivotArea field="0" dataOnly="0" labelOnly="1" grandRow="1" outline="0" axis="axisRow" fieldPosition="0">
        <references count="1">
          <reference field="4294967294" count="1" selected="0">
            <x v="19"/>
          </reference>
        </references>
      </pivotArea>
    </format>
    <format dxfId="1761">
      <pivotArea field="0" dataOnly="0" labelOnly="1" grandRow="1" outline="0" axis="axisRow" fieldPosition="0">
        <references count="1">
          <reference field="4294967294" count="1" selected="0">
            <x v="20"/>
          </reference>
        </references>
      </pivotArea>
    </format>
    <format dxfId="1760">
      <pivotArea field="0" dataOnly="0" labelOnly="1" grandRow="1" outline="0" axis="axisRow" fieldPosition="0">
        <references count="1">
          <reference field="4294967294" count="1" selected="0">
            <x v="21"/>
          </reference>
        </references>
      </pivotArea>
    </format>
    <format dxfId="1759">
      <pivotArea field="0" dataOnly="0" labelOnly="1" grandRow="1" outline="0" axis="axisRow" fieldPosition="0">
        <references count="1">
          <reference field="4294967294" count="1" selected="0">
            <x v="22"/>
          </reference>
        </references>
      </pivotArea>
    </format>
    <format dxfId="1758">
      <pivotArea field="0" dataOnly="0" labelOnly="1" grandRow="1" outline="0" axis="axisRow" fieldPosition="0">
        <references count="1">
          <reference field="4294967294" count="1" selected="0">
            <x v="23"/>
          </reference>
        </references>
      </pivotArea>
    </format>
    <format dxfId="1757">
      <pivotArea field="0" dataOnly="0" labelOnly="1" grandRow="1" outline="0" axis="axisRow" fieldPosition="0">
        <references count="1">
          <reference field="4294967294" count="1" selected="0">
            <x v="24"/>
          </reference>
        </references>
      </pivotArea>
    </format>
    <format dxfId="1756">
      <pivotArea field="0" dataOnly="0" labelOnly="1" grandRow="1" outline="0" axis="axisRow" fieldPosition="0">
        <references count="1">
          <reference field="4294967294" count="1" selected="0">
            <x v="25"/>
          </reference>
        </references>
      </pivotArea>
    </format>
    <format dxfId="1755">
      <pivotArea field="0" dataOnly="0" labelOnly="1" grandRow="1" outline="0" axis="axisRow" fieldPosition="0">
        <references count="1">
          <reference field="4294967294" count="1" selected="0">
            <x v="26"/>
          </reference>
        </references>
      </pivotArea>
    </format>
    <format dxfId="1754">
      <pivotArea field="0" dataOnly="0" labelOnly="1" grandRow="1" outline="0" axis="axisRow" fieldPosition="0">
        <references count="1">
          <reference field="4294967294" count="1" selected="0">
            <x v="27"/>
          </reference>
        </references>
      </pivotArea>
    </format>
    <format dxfId="1753">
      <pivotArea field="0" dataOnly="0" labelOnly="1" grandRow="1" outline="0" axis="axisRow" fieldPosition="0">
        <references count="1">
          <reference field="4294967294" count="1" selected="0">
            <x v="28"/>
          </reference>
        </references>
      </pivotArea>
    </format>
    <format dxfId="1752">
      <pivotArea field="0" dataOnly="0" labelOnly="1" grandRow="1" outline="0" axis="axisRow" fieldPosition="0">
        <references count="1">
          <reference field="4294967294" count="1" selected="0">
            <x v="29"/>
          </reference>
        </references>
      </pivotArea>
    </format>
    <format dxfId="1751">
      <pivotArea field="0" dataOnly="0" labelOnly="1" grandRow="1" outline="0" axis="axisRow" fieldPosition="0">
        <references count="1">
          <reference field="4294967294" count="1" selected="0">
            <x v="30"/>
          </reference>
        </references>
      </pivotArea>
    </format>
    <format dxfId="1750">
      <pivotArea field="0" dataOnly="0" labelOnly="1" grandRow="1" outline="0" axis="axisRow" fieldPosition="0">
        <references count="1">
          <reference field="4294967294" count="1" selected="0">
            <x v="31"/>
          </reference>
        </references>
      </pivotArea>
    </format>
    <format dxfId="1749">
      <pivotArea field="0" dataOnly="0" labelOnly="1" grandRow="1" outline="0" axis="axisRow" fieldPosition="0">
        <references count="1">
          <reference field="4294967294" count="1" selected="0">
            <x v="0"/>
          </reference>
        </references>
      </pivotArea>
    </format>
    <format dxfId="1748">
      <pivotArea field="0" dataOnly="0" labelOnly="1" grandRow="1" outline="0" axis="axisRow" fieldPosition="0">
        <references count="1">
          <reference field="4294967294" count="1" selected="0">
            <x v="1"/>
          </reference>
        </references>
      </pivotArea>
    </format>
    <format dxfId="1747">
      <pivotArea field="0" dataOnly="0" labelOnly="1" grandRow="1" outline="0" axis="axisRow" fieldPosition="0">
        <references count="1">
          <reference field="4294967294" count="1" selected="0">
            <x v="2"/>
          </reference>
        </references>
      </pivotArea>
    </format>
    <format dxfId="1746">
      <pivotArea field="0" dataOnly="0" labelOnly="1" grandRow="1" outline="0" axis="axisRow" fieldPosition="0">
        <references count="1">
          <reference field="4294967294" count="1" selected="0">
            <x v="3"/>
          </reference>
        </references>
      </pivotArea>
    </format>
    <format dxfId="1745">
      <pivotArea field="0" dataOnly="0" labelOnly="1" grandRow="1" outline="0" axis="axisRow" fieldPosition="0">
        <references count="1">
          <reference field="4294967294" count="1" selected="0">
            <x v="4"/>
          </reference>
        </references>
      </pivotArea>
    </format>
    <format dxfId="1744">
      <pivotArea field="0" dataOnly="0" labelOnly="1" grandRow="1" outline="0" axis="axisRow" fieldPosition="0">
        <references count="1">
          <reference field="4294967294" count="1" selected="0">
            <x v="5"/>
          </reference>
        </references>
      </pivotArea>
    </format>
    <format dxfId="1743">
      <pivotArea field="0" dataOnly="0" labelOnly="1" grandRow="1" outline="0" axis="axisRow" fieldPosition="0">
        <references count="1">
          <reference field="4294967294" count="1" selected="0">
            <x v="6"/>
          </reference>
        </references>
      </pivotArea>
    </format>
    <format dxfId="1742">
      <pivotArea field="0" dataOnly="0" labelOnly="1" grandRow="1" outline="0" axis="axisRow" fieldPosition="0">
        <references count="1">
          <reference field="4294967294" count="1" selected="0">
            <x v="7"/>
          </reference>
        </references>
      </pivotArea>
    </format>
    <format dxfId="1741">
      <pivotArea field="0" dataOnly="0" labelOnly="1" grandRow="1" outline="0" axis="axisRow" fieldPosition="0">
        <references count="1">
          <reference field="4294967294" count="1" selected="0">
            <x v="8"/>
          </reference>
        </references>
      </pivotArea>
    </format>
    <format dxfId="1740">
      <pivotArea field="0" dataOnly="0" labelOnly="1" grandRow="1" outline="0" axis="axisRow" fieldPosition="0">
        <references count="1">
          <reference field="4294967294" count="1" selected="0">
            <x v="9"/>
          </reference>
        </references>
      </pivotArea>
    </format>
    <format dxfId="1739">
      <pivotArea field="0" dataOnly="0" labelOnly="1" grandRow="1" outline="0" axis="axisRow" fieldPosition="0">
        <references count="1">
          <reference field="4294967294" count="1" selected="0">
            <x v="10"/>
          </reference>
        </references>
      </pivotArea>
    </format>
    <format dxfId="1738">
      <pivotArea field="0" dataOnly="0" labelOnly="1" grandRow="1" outline="0" axis="axisRow" fieldPosition="0">
        <references count="1">
          <reference field="4294967294" count="1" selected="0">
            <x v="11"/>
          </reference>
        </references>
      </pivotArea>
    </format>
    <format dxfId="1737">
      <pivotArea field="0" dataOnly="0" labelOnly="1" grandRow="1" outline="0" axis="axisRow" fieldPosition="0">
        <references count="1">
          <reference field="4294967294" count="1" selected="0">
            <x v="12"/>
          </reference>
        </references>
      </pivotArea>
    </format>
    <format dxfId="1736">
      <pivotArea field="0" dataOnly="0" labelOnly="1" grandRow="1" outline="0" axis="axisRow" fieldPosition="0">
        <references count="1">
          <reference field="4294967294" count="1" selected="0">
            <x v="13"/>
          </reference>
        </references>
      </pivotArea>
    </format>
    <format dxfId="1735">
      <pivotArea field="0" dataOnly="0" labelOnly="1" grandRow="1" outline="0" axis="axisRow" fieldPosition="0">
        <references count="1">
          <reference field="4294967294" count="1" selected="0">
            <x v="14"/>
          </reference>
        </references>
      </pivotArea>
    </format>
    <format dxfId="1734">
      <pivotArea field="0" dataOnly="0" labelOnly="1" grandRow="1" outline="0" axis="axisRow" fieldPosition="0">
        <references count="1">
          <reference field="4294967294" count="1" selected="0">
            <x v="15"/>
          </reference>
        </references>
      </pivotArea>
    </format>
    <format dxfId="1733">
      <pivotArea field="0" dataOnly="0" labelOnly="1" grandRow="1" outline="0" axis="axisRow" fieldPosition="0">
        <references count="1">
          <reference field="4294967294" count="1" selected="0">
            <x v="16"/>
          </reference>
        </references>
      </pivotArea>
    </format>
    <format dxfId="1732">
      <pivotArea field="0" dataOnly="0" labelOnly="1" grandRow="1" outline="0" axis="axisRow" fieldPosition="0">
        <references count="1">
          <reference field="4294967294" count="1" selected="0">
            <x v="17"/>
          </reference>
        </references>
      </pivotArea>
    </format>
    <format dxfId="1731">
      <pivotArea field="0" dataOnly="0" labelOnly="1" grandRow="1" outline="0" axis="axisRow" fieldPosition="0">
        <references count="1">
          <reference field="4294967294" count="1" selected="0">
            <x v="18"/>
          </reference>
        </references>
      </pivotArea>
    </format>
    <format dxfId="1730">
      <pivotArea field="0" dataOnly="0" labelOnly="1" grandRow="1" outline="0" axis="axisRow" fieldPosition="0">
        <references count="1">
          <reference field="4294967294" count="1" selected="0">
            <x v="19"/>
          </reference>
        </references>
      </pivotArea>
    </format>
    <format dxfId="1729">
      <pivotArea field="0" dataOnly="0" labelOnly="1" grandRow="1" outline="0" axis="axisRow" fieldPosition="0">
        <references count="1">
          <reference field="4294967294" count="1" selected="0">
            <x v="20"/>
          </reference>
        </references>
      </pivotArea>
    </format>
    <format dxfId="1728">
      <pivotArea field="0" dataOnly="0" labelOnly="1" grandRow="1" outline="0" axis="axisRow" fieldPosition="0">
        <references count="1">
          <reference field="4294967294" count="1" selected="0">
            <x v="21"/>
          </reference>
        </references>
      </pivotArea>
    </format>
    <format dxfId="1727">
      <pivotArea field="0" dataOnly="0" labelOnly="1" grandRow="1" outline="0" axis="axisRow" fieldPosition="0">
        <references count="1">
          <reference field="4294967294" count="1" selected="0">
            <x v="22"/>
          </reference>
        </references>
      </pivotArea>
    </format>
    <format dxfId="1726">
      <pivotArea field="0" dataOnly="0" labelOnly="1" grandRow="1" outline="0" axis="axisRow" fieldPosition="0">
        <references count="1">
          <reference field="4294967294" count="1" selected="0">
            <x v="23"/>
          </reference>
        </references>
      </pivotArea>
    </format>
    <format dxfId="1725">
      <pivotArea field="0" dataOnly="0" labelOnly="1" grandRow="1" outline="0" axis="axisRow" fieldPosition="0">
        <references count="1">
          <reference field="4294967294" count="1" selected="0">
            <x v="24"/>
          </reference>
        </references>
      </pivotArea>
    </format>
    <format dxfId="1724">
      <pivotArea field="0" dataOnly="0" labelOnly="1" grandRow="1" outline="0" axis="axisRow" fieldPosition="0">
        <references count="1">
          <reference field="4294967294" count="1" selected="0">
            <x v="25"/>
          </reference>
        </references>
      </pivotArea>
    </format>
    <format dxfId="1723">
      <pivotArea field="0" dataOnly="0" labelOnly="1" grandRow="1" outline="0" axis="axisRow" fieldPosition="0">
        <references count="1">
          <reference field="4294967294" count="1" selected="0">
            <x v="26"/>
          </reference>
        </references>
      </pivotArea>
    </format>
    <format dxfId="1722">
      <pivotArea field="0" dataOnly="0" labelOnly="1" grandRow="1" outline="0" axis="axisRow" fieldPosition="0">
        <references count="1">
          <reference field="4294967294" count="1" selected="0">
            <x v="27"/>
          </reference>
        </references>
      </pivotArea>
    </format>
    <format dxfId="1721">
      <pivotArea field="0" dataOnly="0" labelOnly="1" grandRow="1" outline="0" axis="axisRow" fieldPosition="0">
        <references count="1">
          <reference field="4294967294" count="1" selected="0">
            <x v="28"/>
          </reference>
        </references>
      </pivotArea>
    </format>
    <format dxfId="1720">
      <pivotArea field="0" dataOnly="0" labelOnly="1" grandRow="1" outline="0" axis="axisRow" fieldPosition="0">
        <references count="1">
          <reference field="4294967294" count="1" selected="0">
            <x v="29"/>
          </reference>
        </references>
      </pivotArea>
    </format>
    <format dxfId="1719">
      <pivotArea field="0" dataOnly="0" labelOnly="1" grandRow="1" outline="0" axis="axisRow" fieldPosition="0">
        <references count="1">
          <reference field="4294967294" count="1" selected="0">
            <x v="30"/>
          </reference>
        </references>
      </pivotArea>
    </format>
    <format dxfId="1718">
      <pivotArea field="0" dataOnly="0" labelOnly="1" grandRow="1" outline="0" axis="axisRow" fieldPosition="0">
        <references count="1">
          <reference field="4294967294" count="1" selected="0">
            <x v="31"/>
          </reference>
        </references>
      </pivotArea>
    </format>
    <format dxfId="1717">
      <pivotArea field="0" dataOnly="0" labelOnly="1" grandRow="1" outline="0" axis="axisRow" fieldPosition="0">
        <references count="1">
          <reference field="4294967294" count="1" selected="0">
            <x v="0"/>
          </reference>
        </references>
      </pivotArea>
    </format>
    <format dxfId="1716">
      <pivotArea field="0" dataOnly="0" labelOnly="1" grandRow="1" outline="0" axis="axisRow" fieldPosition="0">
        <references count="1">
          <reference field="4294967294" count="1" selected="0">
            <x v="1"/>
          </reference>
        </references>
      </pivotArea>
    </format>
    <format dxfId="1715">
      <pivotArea field="0" dataOnly="0" labelOnly="1" grandRow="1" outline="0" axis="axisRow" fieldPosition="0">
        <references count="1">
          <reference field="4294967294" count="1" selected="0">
            <x v="2"/>
          </reference>
        </references>
      </pivotArea>
    </format>
    <format dxfId="1714">
      <pivotArea field="0" dataOnly="0" labelOnly="1" grandRow="1" outline="0" axis="axisRow" fieldPosition="0">
        <references count="1">
          <reference field="4294967294" count="1" selected="0">
            <x v="3"/>
          </reference>
        </references>
      </pivotArea>
    </format>
    <format dxfId="1713">
      <pivotArea field="0" dataOnly="0" labelOnly="1" grandRow="1" outline="0" axis="axisRow" fieldPosition="0">
        <references count="1">
          <reference field="4294967294" count="1" selected="0">
            <x v="4"/>
          </reference>
        </references>
      </pivotArea>
    </format>
    <format dxfId="1712">
      <pivotArea field="0" dataOnly="0" labelOnly="1" grandRow="1" outline="0" axis="axisRow" fieldPosition="0">
        <references count="1">
          <reference field="4294967294" count="1" selected="0">
            <x v="5"/>
          </reference>
        </references>
      </pivotArea>
    </format>
    <format dxfId="1711">
      <pivotArea field="0" dataOnly="0" labelOnly="1" grandRow="1" outline="0" axis="axisRow" fieldPosition="0">
        <references count="1">
          <reference field="4294967294" count="1" selected="0">
            <x v="6"/>
          </reference>
        </references>
      </pivotArea>
    </format>
    <format dxfId="1710">
      <pivotArea field="0" dataOnly="0" labelOnly="1" grandRow="1" outline="0" axis="axisRow" fieldPosition="0">
        <references count="1">
          <reference field="4294967294" count="1" selected="0">
            <x v="7"/>
          </reference>
        </references>
      </pivotArea>
    </format>
    <format dxfId="1709">
      <pivotArea field="0" dataOnly="0" labelOnly="1" grandRow="1" outline="0" axis="axisRow" fieldPosition="0">
        <references count="1">
          <reference field="4294967294" count="1" selected="0">
            <x v="8"/>
          </reference>
        </references>
      </pivotArea>
    </format>
    <format dxfId="1708">
      <pivotArea field="0" dataOnly="0" labelOnly="1" grandRow="1" outline="0" axis="axisRow" fieldPosition="0">
        <references count="1">
          <reference field="4294967294" count="1" selected="0">
            <x v="9"/>
          </reference>
        </references>
      </pivotArea>
    </format>
    <format dxfId="1707">
      <pivotArea field="0" dataOnly="0" labelOnly="1" grandRow="1" outline="0" axis="axisRow" fieldPosition="0">
        <references count="1">
          <reference field="4294967294" count="1" selected="0">
            <x v="10"/>
          </reference>
        </references>
      </pivotArea>
    </format>
    <format dxfId="1706">
      <pivotArea field="0" dataOnly="0" labelOnly="1" grandRow="1" outline="0" axis="axisRow" fieldPosition="0">
        <references count="1">
          <reference field="4294967294" count="1" selected="0">
            <x v="11"/>
          </reference>
        </references>
      </pivotArea>
    </format>
    <format dxfId="1705">
      <pivotArea field="0" dataOnly="0" labelOnly="1" grandRow="1" outline="0" axis="axisRow" fieldPosition="0">
        <references count="1">
          <reference field="4294967294" count="1" selected="0">
            <x v="12"/>
          </reference>
        </references>
      </pivotArea>
    </format>
    <format dxfId="1704">
      <pivotArea field="0" dataOnly="0" labelOnly="1" grandRow="1" outline="0" axis="axisRow" fieldPosition="0">
        <references count="1">
          <reference field="4294967294" count="1" selected="0">
            <x v="13"/>
          </reference>
        </references>
      </pivotArea>
    </format>
    <format dxfId="1703">
      <pivotArea field="0" dataOnly="0" labelOnly="1" grandRow="1" outline="0" axis="axisRow" fieldPosition="0">
        <references count="1">
          <reference field="4294967294" count="1" selected="0">
            <x v="14"/>
          </reference>
        </references>
      </pivotArea>
    </format>
    <format dxfId="1702">
      <pivotArea field="0" dataOnly="0" labelOnly="1" grandRow="1" outline="0" axis="axisRow" fieldPosition="0">
        <references count="1">
          <reference field="4294967294" count="1" selected="0">
            <x v="15"/>
          </reference>
        </references>
      </pivotArea>
    </format>
    <format dxfId="1701">
      <pivotArea field="0" dataOnly="0" labelOnly="1" grandRow="1" outline="0" axis="axisRow" fieldPosition="0">
        <references count="1">
          <reference field="4294967294" count="1" selected="0">
            <x v="16"/>
          </reference>
        </references>
      </pivotArea>
    </format>
    <format dxfId="1700">
      <pivotArea field="0" dataOnly="0" labelOnly="1" grandRow="1" outline="0" axis="axisRow" fieldPosition="0">
        <references count="1">
          <reference field="4294967294" count="1" selected="0">
            <x v="17"/>
          </reference>
        </references>
      </pivotArea>
    </format>
    <format dxfId="1699">
      <pivotArea field="0" dataOnly="0" labelOnly="1" grandRow="1" outline="0" axis="axisRow" fieldPosition="0">
        <references count="1">
          <reference field="4294967294" count="1" selected="0">
            <x v="18"/>
          </reference>
        </references>
      </pivotArea>
    </format>
    <format dxfId="1698">
      <pivotArea field="0" dataOnly="0" labelOnly="1" grandRow="1" outline="0" axis="axisRow" fieldPosition="0">
        <references count="1">
          <reference field="4294967294" count="1" selected="0">
            <x v="19"/>
          </reference>
        </references>
      </pivotArea>
    </format>
    <format dxfId="1697">
      <pivotArea field="0" dataOnly="0" labelOnly="1" grandRow="1" outline="0" axis="axisRow" fieldPosition="0">
        <references count="1">
          <reference field="4294967294" count="1" selected="0">
            <x v="20"/>
          </reference>
        </references>
      </pivotArea>
    </format>
    <format dxfId="1696">
      <pivotArea field="0" dataOnly="0" labelOnly="1" grandRow="1" outline="0" axis="axisRow" fieldPosition="0">
        <references count="1">
          <reference field="4294967294" count="1" selected="0">
            <x v="21"/>
          </reference>
        </references>
      </pivotArea>
    </format>
    <format dxfId="1695">
      <pivotArea field="0" dataOnly="0" labelOnly="1" grandRow="1" outline="0" axis="axisRow" fieldPosition="0">
        <references count="1">
          <reference field="4294967294" count="1" selected="0">
            <x v="22"/>
          </reference>
        </references>
      </pivotArea>
    </format>
    <format dxfId="1694">
      <pivotArea field="0" dataOnly="0" labelOnly="1" grandRow="1" outline="0" axis="axisRow" fieldPosition="0">
        <references count="1">
          <reference field="4294967294" count="1" selected="0">
            <x v="23"/>
          </reference>
        </references>
      </pivotArea>
    </format>
    <format dxfId="1693">
      <pivotArea field="0" dataOnly="0" labelOnly="1" grandRow="1" outline="0" axis="axisRow" fieldPosition="0">
        <references count="1">
          <reference field="4294967294" count="1" selected="0">
            <x v="24"/>
          </reference>
        </references>
      </pivotArea>
    </format>
    <format dxfId="1692">
      <pivotArea field="0" dataOnly="0" labelOnly="1" grandRow="1" outline="0" axis="axisRow" fieldPosition="0">
        <references count="1">
          <reference field="4294967294" count="1" selected="0">
            <x v="25"/>
          </reference>
        </references>
      </pivotArea>
    </format>
    <format dxfId="1691">
      <pivotArea field="0" dataOnly="0" labelOnly="1" grandRow="1" outline="0" axis="axisRow" fieldPosition="0">
        <references count="1">
          <reference field="4294967294" count="1" selected="0">
            <x v="26"/>
          </reference>
        </references>
      </pivotArea>
    </format>
    <format dxfId="1690">
      <pivotArea field="0" dataOnly="0" labelOnly="1" grandRow="1" outline="0" axis="axisRow" fieldPosition="0">
        <references count="1">
          <reference field="4294967294" count="1" selected="0">
            <x v="27"/>
          </reference>
        </references>
      </pivotArea>
    </format>
    <format dxfId="1689">
      <pivotArea field="0" dataOnly="0" labelOnly="1" grandRow="1" outline="0" axis="axisRow" fieldPosition="0">
        <references count="1">
          <reference field="4294967294" count="1" selected="0">
            <x v="28"/>
          </reference>
        </references>
      </pivotArea>
    </format>
    <format dxfId="1688">
      <pivotArea field="0" dataOnly="0" labelOnly="1" grandRow="1" outline="0" axis="axisRow" fieldPosition="0">
        <references count="1">
          <reference field="4294967294" count="1" selected="0">
            <x v="29"/>
          </reference>
        </references>
      </pivotArea>
    </format>
    <format dxfId="1687">
      <pivotArea field="0" dataOnly="0" labelOnly="1" grandRow="1" outline="0" axis="axisRow" fieldPosition="0">
        <references count="1">
          <reference field="4294967294" count="1" selected="0">
            <x v="30"/>
          </reference>
        </references>
      </pivotArea>
    </format>
    <format dxfId="1686">
      <pivotArea field="0" dataOnly="0" labelOnly="1" grandRow="1" outline="0" axis="axisRow" fieldPosition="0">
        <references count="1">
          <reference field="4294967294" count="1" selected="0">
            <x v="31"/>
          </reference>
        </references>
      </pivotArea>
    </format>
    <format dxfId="1685">
      <pivotArea field="0" dataOnly="0" labelOnly="1" grandRow="1" outline="0" axis="axisRow" fieldPosition="0">
        <references count="1">
          <reference field="4294967294" count="1" selected="0">
            <x v="0"/>
          </reference>
        </references>
      </pivotArea>
    </format>
    <format dxfId="1684">
      <pivotArea field="0" dataOnly="0" labelOnly="1" grandRow="1" outline="0" axis="axisRow" fieldPosition="0">
        <references count="1">
          <reference field="4294967294" count="1" selected="0">
            <x v="1"/>
          </reference>
        </references>
      </pivotArea>
    </format>
    <format dxfId="1683">
      <pivotArea field="0" dataOnly="0" labelOnly="1" grandRow="1" outline="0" axis="axisRow" fieldPosition="0">
        <references count="1">
          <reference field="4294967294" count="1" selected="0">
            <x v="2"/>
          </reference>
        </references>
      </pivotArea>
    </format>
    <format dxfId="1682">
      <pivotArea field="0" dataOnly="0" labelOnly="1" grandRow="1" outline="0" axis="axisRow" fieldPosition="0">
        <references count="1">
          <reference field="4294967294" count="1" selected="0">
            <x v="3"/>
          </reference>
        </references>
      </pivotArea>
    </format>
    <format dxfId="1681">
      <pivotArea field="0" dataOnly="0" labelOnly="1" grandRow="1" outline="0" axis="axisRow" fieldPosition="0">
        <references count="1">
          <reference field="4294967294" count="1" selected="0">
            <x v="4"/>
          </reference>
        </references>
      </pivotArea>
    </format>
    <format dxfId="1680">
      <pivotArea field="0" dataOnly="0" labelOnly="1" grandRow="1" outline="0" axis="axisRow" fieldPosition="0">
        <references count="1">
          <reference field="4294967294" count="1" selected="0">
            <x v="5"/>
          </reference>
        </references>
      </pivotArea>
    </format>
    <format dxfId="1679">
      <pivotArea field="0" dataOnly="0" labelOnly="1" grandRow="1" outline="0" axis="axisRow" fieldPosition="0">
        <references count="1">
          <reference field="4294967294" count="1" selected="0">
            <x v="6"/>
          </reference>
        </references>
      </pivotArea>
    </format>
    <format dxfId="1678">
      <pivotArea field="0" dataOnly="0" labelOnly="1" grandRow="1" outline="0" axis="axisRow" fieldPosition="0">
        <references count="1">
          <reference field="4294967294" count="1" selected="0">
            <x v="7"/>
          </reference>
        </references>
      </pivotArea>
    </format>
    <format dxfId="1677">
      <pivotArea field="0" dataOnly="0" labelOnly="1" grandRow="1" outline="0" axis="axisRow" fieldPosition="0">
        <references count="1">
          <reference field="4294967294" count="1" selected="0">
            <x v="8"/>
          </reference>
        </references>
      </pivotArea>
    </format>
    <format dxfId="1676">
      <pivotArea field="0" dataOnly="0" labelOnly="1" grandRow="1" outline="0" axis="axisRow" fieldPosition="0">
        <references count="1">
          <reference field="4294967294" count="1" selected="0">
            <x v="9"/>
          </reference>
        </references>
      </pivotArea>
    </format>
    <format dxfId="1675">
      <pivotArea field="0" dataOnly="0" labelOnly="1" grandRow="1" outline="0" axis="axisRow" fieldPosition="0">
        <references count="1">
          <reference field="4294967294" count="1" selected="0">
            <x v="10"/>
          </reference>
        </references>
      </pivotArea>
    </format>
    <format dxfId="1674">
      <pivotArea field="0" dataOnly="0" labelOnly="1" grandRow="1" outline="0" axis="axisRow" fieldPosition="0">
        <references count="1">
          <reference field="4294967294" count="1" selected="0">
            <x v="11"/>
          </reference>
        </references>
      </pivotArea>
    </format>
    <format dxfId="1673">
      <pivotArea field="0" dataOnly="0" labelOnly="1" grandRow="1" outline="0" axis="axisRow" fieldPosition="0">
        <references count="1">
          <reference field="4294967294" count="1" selected="0">
            <x v="12"/>
          </reference>
        </references>
      </pivotArea>
    </format>
    <format dxfId="1672">
      <pivotArea field="0" dataOnly="0" labelOnly="1" grandRow="1" outline="0" axis="axisRow" fieldPosition="0">
        <references count="1">
          <reference field="4294967294" count="1" selected="0">
            <x v="13"/>
          </reference>
        </references>
      </pivotArea>
    </format>
    <format dxfId="1671">
      <pivotArea field="0" dataOnly="0" labelOnly="1" grandRow="1" outline="0" axis="axisRow" fieldPosition="0">
        <references count="1">
          <reference field="4294967294" count="1" selected="0">
            <x v="14"/>
          </reference>
        </references>
      </pivotArea>
    </format>
    <format dxfId="1670">
      <pivotArea field="0" dataOnly="0" labelOnly="1" grandRow="1" outline="0" axis="axisRow" fieldPosition="0">
        <references count="1">
          <reference field="4294967294" count="1" selected="0">
            <x v="15"/>
          </reference>
        </references>
      </pivotArea>
    </format>
    <format dxfId="1669">
      <pivotArea field="0" dataOnly="0" labelOnly="1" grandRow="1" outline="0" axis="axisRow" fieldPosition="0">
        <references count="1">
          <reference field="4294967294" count="1" selected="0">
            <x v="16"/>
          </reference>
        </references>
      </pivotArea>
    </format>
    <format dxfId="1668">
      <pivotArea field="0" dataOnly="0" labelOnly="1" grandRow="1" outline="0" axis="axisRow" fieldPosition="0">
        <references count="1">
          <reference field="4294967294" count="1" selected="0">
            <x v="17"/>
          </reference>
        </references>
      </pivotArea>
    </format>
    <format dxfId="1667">
      <pivotArea field="0" dataOnly="0" labelOnly="1" grandRow="1" outline="0" axis="axisRow" fieldPosition="0">
        <references count="1">
          <reference field="4294967294" count="1" selected="0">
            <x v="18"/>
          </reference>
        </references>
      </pivotArea>
    </format>
    <format dxfId="1666">
      <pivotArea field="0" dataOnly="0" labelOnly="1" grandRow="1" outline="0" axis="axisRow" fieldPosition="0">
        <references count="1">
          <reference field="4294967294" count="1" selected="0">
            <x v="19"/>
          </reference>
        </references>
      </pivotArea>
    </format>
    <format dxfId="1665">
      <pivotArea field="0" dataOnly="0" labelOnly="1" grandRow="1" outline="0" axis="axisRow" fieldPosition="0">
        <references count="1">
          <reference field="4294967294" count="1" selected="0">
            <x v="20"/>
          </reference>
        </references>
      </pivotArea>
    </format>
    <format dxfId="1664">
      <pivotArea field="0" dataOnly="0" labelOnly="1" grandRow="1" outline="0" axis="axisRow" fieldPosition="0">
        <references count="1">
          <reference field="4294967294" count="1" selected="0">
            <x v="21"/>
          </reference>
        </references>
      </pivotArea>
    </format>
    <format dxfId="1663">
      <pivotArea field="0" dataOnly="0" labelOnly="1" grandRow="1" outline="0" axis="axisRow" fieldPosition="0">
        <references count="1">
          <reference field="4294967294" count="1" selected="0">
            <x v="22"/>
          </reference>
        </references>
      </pivotArea>
    </format>
    <format dxfId="1662">
      <pivotArea field="0" dataOnly="0" labelOnly="1" grandRow="1" outline="0" axis="axisRow" fieldPosition="0">
        <references count="1">
          <reference field="4294967294" count="1" selected="0">
            <x v="23"/>
          </reference>
        </references>
      </pivotArea>
    </format>
    <format dxfId="1661">
      <pivotArea field="0" dataOnly="0" labelOnly="1" grandRow="1" outline="0" axis="axisRow" fieldPosition="0">
        <references count="1">
          <reference field="4294967294" count="1" selected="0">
            <x v="24"/>
          </reference>
        </references>
      </pivotArea>
    </format>
    <format dxfId="1660">
      <pivotArea field="0" dataOnly="0" labelOnly="1" grandRow="1" outline="0" axis="axisRow" fieldPosition="0">
        <references count="1">
          <reference field="4294967294" count="1" selected="0">
            <x v="25"/>
          </reference>
        </references>
      </pivotArea>
    </format>
    <format dxfId="1659">
      <pivotArea field="0" dataOnly="0" labelOnly="1" grandRow="1" outline="0" axis="axisRow" fieldPosition="0">
        <references count="1">
          <reference field="4294967294" count="1" selected="0">
            <x v="26"/>
          </reference>
        </references>
      </pivotArea>
    </format>
    <format dxfId="1658">
      <pivotArea field="0" dataOnly="0" labelOnly="1" grandRow="1" outline="0" axis="axisRow" fieldPosition="0">
        <references count="1">
          <reference field="4294967294" count="1" selected="0">
            <x v="27"/>
          </reference>
        </references>
      </pivotArea>
    </format>
    <format dxfId="1657">
      <pivotArea field="0" dataOnly="0" labelOnly="1" grandRow="1" outline="0" axis="axisRow" fieldPosition="0">
        <references count="1">
          <reference field="4294967294" count="1" selected="0">
            <x v="28"/>
          </reference>
        </references>
      </pivotArea>
    </format>
    <format dxfId="1656">
      <pivotArea field="0" dataOnly="0" labelOnly="1" grandRow="1" outline="0" axis="axisRow" fieldPosition="0">
        <references count="1">
          <reference field="4294967294" count="1" selected="0">
            <x v="29"/>
          </reference>
        </references>
      </pivotArea>
    </format>
    <format dxfId="1655">
      <pivotArea field="0" dataOnly="0" labelOnly="1" grandRow="1" outline="0" axis="axisRow" fieldPosition="0">
        <references count="1">
          <reference field="4294967294" count="1" selected="0">
            <x v="30"/>
          </reference>
        </references>
      </pivotArea>
    </format>
    <format dxfId="1654">
      <pivotArea field="0" dataOnly="0" labelOnly="1" grandRow="1" outline="0" axis="axisRow" fieldPosition="0">
        <references count="1">
          <reference field="4294967294" count="1" selected="0">
            <x v="31"/>
          </reference>
        </references>
      </pivotArea>
    </format>
    <format dxfId="1653">
      <pivotArea field="0" dataOnly="0" labelOnly="1" grandRow="1" outline="0" axis="axisRow" fieldPosition="0">
        <references count="1">
          <reference field="4294967294" count="1" selected="0">
            <x v="0"/>
          </reference>
        </references>
      </pivotArea>
    </format>
    <format dxfId="1652">
      <pivotArea field="0" dataOnly="0" labelOnly="1" grandRow="1" outline="0" axis="axisRow" fieldPosition="0">
        <references count="1">
          <reference field="4294967294" count="1" selected="0">
            <x v="1"/>
          </reference>
        </references>
      </pivotArea>
    </format>
    <format dxfId="1651">
      <pivotArea field="0" dataOnly="0" labelOnly="1" grandRow="1" outline="0" axis="axisRow" fieldPosition="0">
        <references count="1">
          <reference field="4294967294" count="1" selected="0">
            <x v="2"/>
          </reference>
        </references>
      </pivotArea>
    </format>
    <format dxfId="1650">
      <pivotArea field="0" dataOnly="0" labelOnly="1" grandRow="1" outline="0" axis="axisRow" fieldPosition="0">
        <references count="1">
          <reference field="4294967294" count="1" selected="0">
            <x v="3"/>
          </reference>
        </references>
      </pivotArea>
    </format>
    <format dxfId="1649">
      <pivotArea field="0" dataOnly="0" labelOnly="1" grandRow="1" outline="0" axis="axisRow" fieldPosition="0">
        <references count="1">
          <reference field="4294967294" count="1" selected="0">
            <x v="4"/>
          </reference>
        </references>
      </pivotArea>
    </format>
    <format dxfId="1648">
      <pivotArea field="0" dataOnly="0" labelOnly="1" grandRow="1" outline="0" axis="axisRow" fieldPosition="0">
        <references count="1">
          <reference field="4294967294" count="1" selected="0">
            <x v="5"/>
          </reference>
        </references>
      </pivotArea>
    </format>
    <format dxfId="1647">
      <pivotArea field="0" dataOnly="0" labelOnly="1" grandRow="1" outline="0" axis="axisRow" fieldPosition="0">
        <references count="1">
          <reference field="4294967294" count="1" selected="0">
            <x v="6"/>
          </reference>
        </references>
      </pivotArea>
    </format>
    <format dxfId="1646">
      <pivotArea field="0" dataOnly="0" labelOnly="1" grandRow="1" outline="0" axis="axisRow" fieldPosition="0">
        <references count="1">
          <reference field="4294967294" count="1" selected="0">
            <x v="7"/>
          </reference>
        </references>
      </pivotArea>
    </format>
    <format dxfId="1645">
      <pivotArea field="0" dataOnly="0" labelOnly="1" grandRow="1" outline="0" axis="axisRow" fieldPosition="0">
        <references count="1">
          <reference field="4294967294" count="1" selected="0">
            <x v="8"/>
          </reference>
        </references>
      </pivotArea>
    </format>
    <format dxfId="1644">
      <pivotArea field="0" dataOnly="0" labelOnly="1" grandRow="1" outline="0" axis="axisRow" fieldPosition="0">
        <references count="1">
          <reference field="4294967294" count="1" selected="0">
            <x v="9"/>
          </reference>
        </references>
      </pivotArea>
    </format>
    <format dxfId="1643">
      <pivotArea field="0" dataOnly="0" labelOnly="1" grandRow="1" outline="0" axis="axisRow" fieldPosition="0">
        <references count="1">
          <reference field="4294967294" count="1" selected="0">
            <x v="10"/>
          </reference>
        </references>
      </pivotArea>
    </format>
    <format dxfId="1642">
      <pivotArea field="0" dataOnly="0" labelOnly="1" grandRow="1" outline="0" axis="axisRow" fieldPosition="0">
        <references count="1">
          <reference field="4294967294" count="1" selected="0">
            <x v="11"/>
          </reference>
        </references>
      </pivotArea>
    </format>
    <format dxfId="1641">
      <pivotArea field="0" dataOnly="0" labelOnly="1" grandRow="1" outline="0" axis="axisRow" fieldPosition="0">
        <references count="1">
          <reference field="4294967294" count="1" selected="0">
            <x v="12"/>
          </reference>
        </references>
      </pivotArea>
    </format>
    <format dxfId="1640">
      <pivotArea field="0" dataOnly="0" labelOnly="1" grandRow="1" outline="0" axis="axisRow" fieldPosition="0">
        <references count="1">
          <reference field="4294967294" count="1" selected="0">
            <x v="13"/>
          </reference>
        </references>
      </pivotArea>
    </format>
    <format dxfId="1639">
      <pivotArea field="0" dataOnly="0" labelOnly="1" grandRow="1" outline="0" axis="axisRow" fieldPosition="0">
        <references count="1">
          <reference field="4294967294" count="1" selected="0">
            <x v="14"/>
          </reference>
        </references>
      </pivotArea>
    </format>
    <format dxfId="1638">
      <pivotArea field="0" dataOnly="0" labelOnly="1" grandRow="1" outline="0" axis="axisRow" fieldPosition="0">
        <references count="1">
          <reference field="4294967294" count="1" selected="0">
            <x v="15"/>
          </reference>
        </references>
      </pivotArea>
    </format>
    <format dxfId="1637">
      <pivotArea field="0" dataOnly="0" labelOnly="1" grandRow="1" outline="0" axis="axisRow" fieldPosition="0">
        <references count="1">
          <reference field="4294967294" count="1" selected="0">
            <x v="16"/>
          </reference>
        </references>
      </pivotArea>
    </format>
    <format dxfId="1636">
      <pivotArea field="0" dataOnly="0" labelOnly="1" grandRow="1" outline="0" axis="axisRow" fieldPosition="0">
        <references count="1">
          <reference field="4294967294" count="1" selected="0">
            <x v="17"/>
          </reference>
        </references>
      </pivotArea>
    </format>
    <format dxfId="1635">
      <pivotArea field="0" dataOnly="0" labelOnly="1" grandRow="1" outline="0" axis="axisRow" fieldPosition="0">
        <references count="1">
          <reference field="4294967294" count="1" selected="0">
            <x v="18"/>
          </reference>
        </references>
      </pivotArea>
    </format>
    <format dxfId="1634">
      <pivotArea field="0" dataOnly="0" labelOnly="1" grandRow="1" outline="0" axis="axisRow" fieldPosition="0">
        <references count="1">
          <reference field="4294967294" count="1" selected="0">
            <x v="19"/>
          </reference>
        </references>
      </pivotArea>
    </format>
    <format dxfId="1633">
      <pivotArea field="0" dataOnly="0" labelOnly="1" grandRow="1" outline="0" axis="axisRow" fieldPosition="0">
        <references count="1">
          <reference field="4294967294" count="1" selected="0">
            <x v="20"/>
          </reference>
        </references>
      </pivotArea>
    </format>
    <format dxfId="1632">
      <pivotArea field="0" dataOnly="0" labelOnly="1" grandRow="1" outline="0" axis="axisRow" fieldPosition="0">
        <references count="1">
          <reference field="4294967294" count="1" selected="0">
            <x v="21"/>
          </reference>
        </references>
      </pivotArea>
    </format>
    <format dxfId="1631">
      <pivotArea field="0" dataOnly="0" labelOnly="1" grandRow="1" outline="0" axis="axisRow" fieldPosition="0">
        <references count="1">
          <reference field="4294967294" count="1" selected="0">
            <x v="22"/>
          </reference>
        </references>
      </pivotArea>
    </format>
    <format dxfId="1630">
      <pivotArea field="0" dataOnly="0" labelOnly="1" grandRow="1" outline="0" axis="axisRow" fieldPosition="0">
        <references count="1">
          <reference field="4294967294" count="1" selected="0">
            <x v="23"/>
          </reference>
        </references>
      </pivotArea>
    </format>
    <format dxfId="1629">
      <pivotArea field="0" dataOnly="0" labelOnly="1" grandRow="1" outline="0" axis="axisRow" fieldPosition="0">
        <references count="1">
          <reference field="4294967294" count="1" selected="0">
            <x v="24"/>
          </reference>
        </references>
      </pivotArea>
    </format>
    <format dxfId="1628">
      <pivotArea field="0" dataOnly="0" labelOnly="1" grandRow="1" outline="0" axis="axisRow" fieldPosition="0">
        <references count="1">
          <reference field="4294967294" count="1" selected="0">
            <x v="25"/>
          </reference>
        </references>
      </pivotArea>
    </format>
    <format dxfId="1627">
      <pivotArea field="0" dataOnly="0" labelOnly="1" grandRow="1" outline="0" axis="axisRow" fieldPosition="0">
        <references count="1">
          <reference field="4294967294" count="1" selected="0">
            <x v="26"/>
          </reference>
        </references>
      </pivotArea>
    </format>
    <format dxfId="1626">
      <pivotArea field="0" dataOnly="0" labelOnly="1" grandRow="1" outline="0" axis="axisRow" fieldPosition="0">
        <references count="1">
          <reference field="4294967294" count="1" selected="0">
            <x v="27"/>
          </reference>
        </references>
      </pivotArea>
    </format>
    <format dxfId="1625">
      <pivotArea field="0" dataOnly="0" labelOnly="1" grandRow="1" outline="0" axis="axisRow" fieldPosition="0">
        <references count="1">
          <reference field="4294967294" count="1" selected="0">
            <x v="28"/>
          </reference>
        </references>
      </pivotArea>
    </format>
    <format dxfId="1624">
      <pivotArea field="0" dataOnly="0" labelOnly="1" grandRow="1" outline="0" axis="axisRow" fieldPosition="0">
        <references count="1">
          <reference field="4294967294" count="1" selected="0">
            <x v="29"/>
          </reference>
        </references>
      </pivotArea>
    </format>
    <format dxfId="1623">
      <pivotArea field="0" dataOnly="0" labelOnly="1" grandRow="1" outline="0" axis="axisRow" fieldPosition="0">
        <references count="1">
          <reference field="4294967294" count="1" selected="0">
            <x v="30"/>
          </reference>
        </references>
      </pivotArea>
    </format>
    <format dxfId="1622">
      <pivotArea field="0" dataOnly="0" labelOnly="1" grandRow="1" outline="0" axis="axisRow" fieldPosition="0">
        <references count="1">
          <reference field="4294967294" count="1" selected="0">
            <x v="31"/>
          </reference>
        </references>
      </pivotArea>
    </format>
    <format dxfId="1621">
      <pivotArea field="0" dataOnly="0" labelOnly="1" grandRow="1" outline="0" axis="axisRow" fieldPosition="0">
        <references count="1">
          <reference field="4294967294" count="1" selected="0">
            <x v="0"/>
          </reference>
        </references>
      </pivotArea>
    </format>
    <format dxfId="1620">
      <pivotArea field="0" dataOnly="0" labelOnly="1" grandRow="1" outline="0" axis="axisRow" fieldPosition="0">
        <references count="1">
          <reference field="4294967294" count="1" selected="0">
            <x v="1"/>
          </reference>
        </references>
      </pivotArea>
    </format>
    <format dxfId="1619">
      <pivotArea field="0" dataOnly="0" labelOnly="1" grandRow="1" outline="0" axis="axisRow" fieldPosition="0">
        <references count="1">
          <reference field="4294967294" count="1" selected="0">
            <x v="2"/>
          </reference>
        </references>
      </pivotArea>
    </format>
    <format dxfId="1618">
      <pivotArea field="0" dataOnly="0" labelOnly="1" grandRow="1" outline="0" axis="axisRow" fieldPosition="0">
        <references count="1">
          <reference field="4294967294" count="1" selected="0">
            <x v="3"/>
          </reference>
        </references>
      </pivotArea>
    </format>
    <format dxfId="1617">
      <pivotArea field="0" dataOnly="0" labelOnly="1" grandRow="1" outline="0" axis="axisRow" fieldPosition="0">
        <references count="1">
          <reference field="4294967294" count="1" selected="0">
            <x v="4"/>
          </reference>
        </references>
      </pivotArea>
    </format>
    <format dxfId="1616">
      <pivotArea field="0" dataOnly="0" labelOnly="1" grandRow="1" outline="0" axis="axisRow" fieldPosition="0">
        <references count="1">
          <reference field="4294967294" count="1" selected="0">
            <x v="5"/>
          </reference>
        </references>
      </pivotArea>
    </format>
    <format dxfId="1615">
      <pivotArea field="0" dataOnly="0" labelOnly="1" grandRow="1" outline="0" axis="axisRow" fieldPosition="0">
        <references count="1">
          <reference field="4294967294" count="1" selected="0">
            <x v="6"/>
          </reference>
        </references>
      </pivotArea>
    </format>
    <format dxfId="1614">
      <pivotArea field="0" dataOnly="0" labelOnly="1" grandRow="1" outline="0" axis="axisRow" fieldPosition="0">
        <references count="1">
          <reference field="4294967294" count="1" selected="0">
            <x v="7"/>
          </reference>
        </references>
      </pivotArea>
    </format>
    <format dxfId="1613">
      <pivotArea field="0" dataOnly="0" labelOnly="1" grandRow="1" outline="0" axis="axisRow" fieldPosition="0">
        <references count="1">
          <reference field="4294967294" count="1" selected="0">
            <x v="8"/>
          </reference>
        </references>
      </pivotArea>
    </format>
    <format dxfId="1612">
      <pivotArea field="0" dataOnly="0" labelOnly="1" grandRow="1" outline="0" axis="axisRow" fieldPosition="0">
        <references count="1">
          <reference field="4294967294" count="1" selected="0">
            <x v="9"/>
          </reference>
        </references>
      </pivotArea>
    </format>
    <format dxfId="1611">
      <pivotArea field="0" dataOnly="0" labelOnly="1" grandRow="1" outline="0" axis="axisRow" fieldPosition="0">
        <references count="1">
          <reference field="4294967294" count="1" selected="0">
            <x v="10"/>
          </reference>
        </references>
      </pivotArea>
    </format>
    <format dxfId="1610">
      <pivotArea field="0" dataOnly="0" labelOnly="1" grandRow="1" outline="0" axis="axisRow" fieldPosition="0">
        <references count="1">
          <reference field="4294967294" count="1" selected="0">
            <x v="11"/>
          </reference>
        </references>
      </pivotArea>
    </format>
    <format dxfId="1609">
      <pivotArea field="0" dataOnly="0" labelOnly="1" grandRow="1" outline="0" axis="axisRow" fieldPosition="0">
        <references count="1">
          <reference field="4294967294" count="1" selected="0">
            <x v="12"/>
          </reference>
        </references>
      </pivotArea>
    </format>
    <format dxfId="1608">
      <pivotArea field="0" dataOnly="0" labelOnly="1" grandRow="1" outline="0" axis="axisRow" fieldPosition="0">
        <references count="1">
          <reference field="4294967294" count="1" selected="0">
            <x v="13"/>
          </reference>
        </references>
      </pivotArea>
    </format>
    <format dxfId="1607">
      <pivotArea field="0" dataOnly="0" labelOnly="1" grandRow="1" outline="0" axis="axisRow" fieldPosition="0">
        <references count="1">
          <reference field="4294967294" count="1" selected="0">
            <x v="14"/>
          </reference>
        </references>
      </pivotArea>
    </format>
    <format dxfId="1606">
      <pivotArea field="0" dataOnly="0" labelOnly="1" grandRow="1" outline="0" axis="axisRow" fieldPosition="0">
        <references count="1">
          <reference field="4294967294" count="1" selected="0">
            <x v="15"/>
          </reference>
        </references>
      </pivotArea>
    </format>
    <format dxfId="1605">
      <pivotArea field="0" dataOnly="0" labelOnly="1" grandRow="1" outline="0" axis="axisRow" fieldPosition="0">
        <references count="1">
          <reference field="4294967294" count="1" selected="0">
            <x v="16"/>
          </reference>
        </references>
      </pivotArea>
    </format>
    <format dxfId="1604">
      <pivotArea field="0" dataOnly="0" labelOnly="1" grandRow="1" outline="0" axis="axisRow" fieldPosition="0">
        <references count="1">
          <reference field="4294967294" count="1" selected="0">
            <x v="17"/>
          </reference>
        </references>
      </pivotArea>
    </format>
    <format dxfId="1603">
      <pivotArea field="0" dataOnly="0" labelOnly="1" grandRow="1" outline="0" axis="axisRow" fieldPosition="0">
        <references count="1">
          <reference field="4294967294" count="1" selected="0">
            <x v="18"/>
          </reference>
        </references>
      </pivotArea>
    </format>
    <format dxfId="1602">
      <pivotArea field="0" dataOnly="0" labelOnly="1" grandRow="1" outline="0" axis="axisRow" fieldPosition="0">
        <references count="1">
          <reference field="4294967294" count="1" selected="0">
            <x v="19"/>
          </reference>
        </references>
      </pivotArea>
    </format>
    <format dxfId="1601">
      <pivotArea field="0" dataOnly="0" labelOnly="1" grandRow="1" outline="0" axis="axisRow" fieldPosition="0">
        <references count="1">
          <reference field="4294967294" count="1" selected="0">
            <x v="20"/>
          </reference>
        </references>
      </pivotArea>
    </format>
    <format dxfId="1600">
      <pivotArea field="0" dataOnly="0" labelOnly="1" grandRow="1" outline="0" axis="axisRow" fieldPosition="0">
        <references count="1">
          <reference field="4294967294" count="1" selected="0">
            <x v="21"/>
          </reference>
        </references>
      </pivotArea>
    </format>
    <format dxfId="1599">
      <pivotArea field="0" dataOnly="0" labelOnly="1" grandRow="1" outline="0" axis="axisRow" fieldPosition="0">
        <references count="1">
          <reference field="4294967294" count="1" selected="0">
            <x v="22"/>
          </reference>
        </references>
      </pivotArea>
    </format>
    <format dxfId="1598">
      <pivotArea field="0" dataOnly="0" labelOnly="1" grandRow="1" outline="0" axis="axisRow" fieldPosition="0">
        <references count="1">
          <reference field="4294967294" count="1" selected="0">
            <x v="23"/>
          </reference>
        </references>
      </pivotArea>
    </format>
    <format dxfId="1597">
      <pivotArea field="0" dataOnly="0" labelOnly="1" grandRow="1" outline="0" axis="axisRow" fieldPosition="0">
        <references count="1">
          <reference field="4294967294" count="1" selected="0">
            <x v="24"/>
          </reference>
        </references>
      </pivotArea>
    </format>
    <format dxfId="1596">
      <pivotArea field="0" dataOnly="0" labelOnly="1" grandRow="1" outline="0" axis="axisRow" fieldPosition="0">
        <references count="1">
          <reference field="4294967294" count="1" selected="0">
            <x v="25"/>
          </reference>
        </references>
      </pivotArea>
    </format>
    <format dxfId="1595">
      <pivotArea field="0" dataOnly="0" labelOnly="1" grandRow="1" outline="0" axis="axisRow" fieldPosition="0">
        <references count="1">
          <reference field="4294967294" count="1" selected="0">
            <x v="26"/>
          </reference>
        </references>
      </pivotArea>
    </format>
    <format dxfId="1594">
      <pivotArea field="0" dataOnly="0" labelOnly="1" grandRow="1" outline="0" axis="axisRow" fieldPosition="0">
        <references count="1">
          <reference field="4294967294" count="1" selected="0">
            <x v="27"/>
          </reference>
        </references>
      </pivotArea>
    </format>
    <format dxfId="1593">
      <pivotArea field="0" dataOnly="0" labelOnly="1" grandRow="1" outline="0" axis="axisRow" fieldPosition="0">
        <references count="1">
          <reference field="4294967294" count="1" selected="0">
            <x v="28"/>
          </reference>
        </references>
      </pivotArea>
    </format>
    <format dxfId="1592">
      <pivotArea field="0" dataOnly="0" labelOnly="1" grandRow="1" outline="0" axis="axisRow" fieldPosition="0">
        <references count="1">
          <reference field="4294967294" count="1" selected="0">
            <x v="29"/>
          </reference>
        </references>
      </pivotArea>
    </format>
    <format dxfId="1591">
      <pivotArea field="0" dataOnly="0" labelOnly="1" grandRow="1" outline="0" axis="axisRow" fieldPosition="0">
        <references count="1">
          <reference field="4294967294" count="1" selected="0">
            <x v="30"/>
          </reference>
        </references>
      </pivotArea>
    </format>
    <format dxfId="1590">
      <pivotArea field="0" dataOnly="0" labelOnly="1" grandRow="1" outline="0" axis="axisRow" fieldPosition="0">
        <references count="1">
          <reference field="4294967294" count="1" selected="0">
            <x v="31"/>
          </reference>
        </references>
      </pivotArea>
    </format>
    <format dxfId="1589">
      <pivotArea field="0" dataOnly="0" labelOnly="1" grandRow="1" outline="0" axis="axisRow" fieldPosition="0">
        <references count="1">
          <reference field="4294967294" count="1" selected="0">
            <x v="0"/>
          </reference>
        </references>
      </pivotArea>
    </format>
    <format dxfId="1588">
      <pivotArea field="0" dataOnly="0" labelOnly="1" grandRow="1" outline="0" axis="axisRow" fieldPosition="0">
        <references count="1">
          <reference field="4294967294" count="1" selected="0">
            <x v="1"/>
          </reference>
        </references>
      </pivotArea>
    </format>
    <format dxfId="1587">
      <pivotArea field="0" dataOnly="0" labelOnly="1" grandRow="1" outline="0" axis="axisRow" fieldPosition="0">
        <references count="1">
          <reference field="4294967294" count="1" selected="0">
            <x v="2"/>
          </reference>
        </references>
      </pivotArea>
    </format>
    <format dxfId="1586">
      <pivotArea field="0" dataOnly="0" labelOnly="1" grandRow="1" outline="0" axis="axisRow" fieldPosition="0">
        <references count="1">
          <reference field="4294967294" count="1" selected="0">
            <x v="3"/>
          </reference>
        </references>
      </pivotArea>
    </format>
    <format dxfId="1585">
      <pivotArea field="0" dataOnly="0" labelOnly="1" grandRow="1" outline="0" axis="axisRow" fieldPosition="0">
        <references count="1">
          <reference field="4294967294" count="1" selected="0">
            <x v="4"/>
          </reference>
        </references>
      </pivotArea>
    </format>
    <format dxfId="1584">
      <pivotArea field="0" dataOnly="0" labelOnly="1" grandRow="1" outline="0" axis="axisRow" fieldPosition="0">
        <references count="1">
          <reference field="4294967294" count="1" selected="0">
            <x v="5"/>
          </reference>
        </references>
      </pivotArea>
    </format>
    <format dxfId="1583">
      <pivotArea field="0" dataOnly="0" labelOnly="1" grandRow="1" outline="0" axis="axisRow" fieldPosition="0">
        <references count="1">
          <reference field="4294967294" count="1" selected="0">
            <x v="6"/>
          </reference>
        </references>
      </pivotArea>
    </format>
    <format dxfId="1582">
      <pivotArea field="0" dataOnly="0" labelOnly="1" grandRow="1" outline="0" axis="axisRow" fieldPosition="0">
        <references count="1">
          <reference field="4294967294" count="1" selected="0">
            <x v="7"/>
          </reference>
        </references>
      </pivotArea>
    </format>
    <format dxfId="1581">
      <pivotArea field="0" dataOnly="0" labelOnly="1" grandRow="1" outline="0" axis="axisRow" fieldPosition="0">
        <references count="1">
          <reference field="4294967294" count="1" selected="0">
            <x v="8"/>
          </reference>
        </references>
      </pivotArea>
    </format>
    <format dxfId="1580">
      <pivotArea field="0" dataOnly="0" labelOnly="1" grandRow="1" outline="0" axis="axisRow" fieldPosition="0">
        <references count="1">
          <reference field="4294967294" count="1" selected="0">
            <x v="9"/>
          </reference>
        </references>
      </pivotArea>
    </format>
    <format dxfId="1579">
      <pivotArea field="0" dataOnly="0" labelOnly="1" grandRow="1" outline="0" axis="axisRow" fieldPosition="0">
        <references count="1">
          <reference field="4294967294" count="1" selected="0">
            <x v="10"/>
          </reference>
        </references>
      </pivotArea>
    </format>
    <format dxfId="1578">
      <pivotArea field="0" dataOnly="0" labelOnly="1" grandRow="1" outline="0" axis="axisRow" fieldPosition="0">
        <references count="1">
          <reference field="4294967294" count="1" selected="0">
            <x v="11"/>
          </reference>
        </references>
      </pivotArea>
    </format>
    <format dxfId="1577">
      <pivotArea field="0" dataOnly="0" labelOnly="1" grandRow="1" outline="0" axis="axisRow" fieldPosition="0">
        <references count="1">
          <reference field="4294967294" count="1" selected="0">
            <x v="12"/>
          </reference>
        </references>
      </pivotArea>
    </format>
    <format dxfId="1576">
      <pivotArea field="0" dataOnly="0" labelOnly="1" grandRow="1" outline="0" axis="axisRow" fieldPosition="0">
        <references count="1">
          <reference field="4294967294" count="1" selected="0">
            <x v="13"/>
          </reference>
        </references>
      </pivotArea>
    </format>
    <format dxfId="1575">
      <pivotArea field="0" dataOnly="0" labelOnly="1" grandRow="1" outline="0" axis="axisRow" fieldPosition="0">
        <references count="1">
          <reference field="4294967294" count="1" selected="0">
            <x v="14"/>
          </reference>
        </references>
      </pivotArea>
    </format>
    <format dxfId="1574">
      <pivotArea field="0" dataOnly="0" labelOnly="1" grandRow="1" outline="0" axis="axisRow" fieldPosition="0">
        <references count="1">
          <reference field="4294967294" count="1" selected="0">
            <x v="15"/>
          </reference>
        </references>
      </pivotArea>
    </format>
    <format dxfId="1573">
      <pivotArea field="0" dataOnly="0" labelOnly="1" grandRow="1" outline="0" axis="axisRow" fieldPosition="0">
        <references count="1">
          <reference field="4294967294" count="1" selected="0">
            <x v="16"/>
          </reference>
        </references>
      </pivotArea>
    </format>
    <format dxfId="1572">
      <pivotArea field="0" dataOnly="0" labelOnly="1" grandRow="1" outline="0" axis="axisRow" fieldPosition="0">
        <references count="1">
          <reference field="4294967294" count="1" selected="0">
            <x v="17"/>
          </reference>
        </references>
      </pivotArea>
    </format>
    <format dxfId="1571">
      <pivotArea field="0" dataOnly="0" labelOnly="1" grandRow="1" outline="0" axis="axisRow" fieldPosition="0">
        <references count="1">
          <reference field="4294967294" count="1" selected="0">
            <x v="18"/>
          </reference>
        </references>
      </pivotArea>
    </format>
    <format dxfId="1570">
      <pivotArea field="0" dataOnly="0" labelOnly="1" grandRow="1" outline="0" axis="axisRow" fieldPosition="0">
        <references count="1">
          <reference field="4294967294" count="1" selected="0">
            <x v="19"/>
          </reference>
        </references>
      </pivotArea>
    </format>
    <format dxfId="1569">
      <pivotArea field="0" dataOnly="0" labelOnly="1" grandRow="1" outline="0" axis="axisRow" fieldPosition="0">
        <references count="1">
          <reference field="4294967294" count="1" selected="0">
            <x v="20"/>
          </reference>
        </references>
      </pivotArea>
    </format>
    <format dxfId="1568">
      <pivotArea field="0" dataOnly="0" labelOnly="1" grandRow="1" outline="0" axis="axisRow" fieldPosition="0">
        <references count="1">
          <reference field="4294967294" count="1" selected="0">
            <x v="21"/>
          </reference>
        </references>
      </pivotArea>
    </format>
    <format dxfId="1567">
      <pivotArea field="0" dataOnly="0" labelOnly="1" grandRow="1" outline="0" axis="axisRow" fieldPosition="0">
        <references count="1">
          <reference field="4294967294" count="1" selected="0">
            <x v="22"/>
          </reference>
        </references>
      </pivotArea>
    </format>
    <format dxfId="1566">
      <pivotArea field="0" dataOnly="0" labelOnly="1" grandRow="1" outline="0" axis="axisRow" fieldPosition="0">
        <references count="1">
          <reference field="4294967294" count="1" selected="0">
            <x v="23"/>
          </reference>
        </references>
      </pivotArea>
    </format>
    <format dxfId="1565">
      <pivotArea field="0" dataOnly="0" labelOnly="1" grandRow="1" outline="0" axis="axisRow" fieldPosition="0">
        <references count="1">
          <reference field="4294967294" count="1" selected="0">
            <x v="24"/>
          </reference>
        </references>
      </pivotArea>
    </format>
    <format dxfId="1564">
      <pivotArea field="0" dataOnly="0" labelOnly="1" grandRow="1" outline="0" axis="axisRow" fieldPosition="0">
        <references count="1">
          <reference field="4294967294" count="1" selected="0">
            <x v="25"/>
          </reference>
        </references>
      </pivotArea>
    </format>
    <format dxfId="1563">
      <pivotArea field="0" dataOnly="0" labelOnly="1" grandRow="1" outline="0" axis="axisRow" fieldPosition="0">
        <references count="1">
          <reference field="4294967294" count="1" selected="0">
            <x v="26"/>
          </reference>
        </references>
      </pivotArea>
    </format>
    <format dxfId="1562">
      <pivotArea field="0" dataOnly="0" labelOnly="1" grandRow="1" outline="0" axis="axisRow" fieldPosition="0">
        <references count="1">
          <reference field="4294967294" count="1" selected="0">
            <x v="27"/>
          </reference>
        </references>
      </pivotArea>
    </format>
    <format dxfId="1561">
      <pivotArea field="0" dataOnly="0" labelOnly="1" grandRow="1" outline="0" axis="axisRow" fieldPosition="0">
        <references count="1">
          <reference field="4294967294" count="1" selected="0">
            <x v="28"/>
          </reference>
        </references>
      </pivotArea>
    </format>
    <format dxfId="1560">
      <pivotArea field="0" dataOnly="0" labelOnly="1" grandRow="1" outline="0" axis="axisRow" fieldPosition="0">
        <references count="1">
          <reference field="4294967294" count="1" selected="0">
            <x v="29"/>
          </reference>
        </references>
      </pivotArea>
    </format>
    <format dxfId="1559">
      <pivotArea field="0" dataOnly="0" labelOnly="1" grandRow="1" outline="0" axis="axisRow" fieldPosition="0">
        <references count="1">
          <reference field="4294967294" count="1" selected="0">
            <x v="30"/>
          </reference>
        </references>
      </pivotArea>
    </format>
    <format dxfId="1558">
      <pivotArea field="0" dataOnly="0" labelOnly="1" grandRow="1" outline="0" axis="axisRow" fieldPosition="0">
        <references count="1">
          <reference field="4294967294" count="1" selected="0">
            <x v="31"/>
          </reference>
        </references>
      </pivotArea>
    </format>
    <format dxfId="1557">
      <pivotArea field="0" dataOnly="0" labelOnly="1" grandRow="1" outline="0" axis="axisRow" fieldPosition="0">
        <references count="1">
          <reference field="4294967294" count="1" selected="0">
            <x v="0"/>
          </reference>
        </references>
      </pivotArea>
    </format>
    <format dxfId="1556">
      <pivotArea field="0" dataOnly="0" labelOnly="1" grandRow="1" outline="0" axis="axisRow" fieldPosition="0">
        <references count="1">
          <reference field="4294967294" count="1" selected="0">
            <x v="1"/>
          </reference>
        </references>
      </pivotArea>
    </format>
    <format dxfId="1555">
      <pivotArea field="0" dataOnly="0" labelOnly="1" grandRow="1" outline="0" axis="axisRow" fieldPosition="0">
        <references count="1">
          <reference field="4294967294" count="1" selected="0">
            <x v="2"/>
          </reference>
        </references>
      </pivotArea>
    </format>
    <format dxfId="1554">
      <pivotArea field="0" dataOnly="0" labelOnly="1" grandRow="1" outline="0" axis="axisRow" fieldPosition="0">
        <references count="1">
          <reference field="4294967294" count="1" selected="0">
            <x v="3"/>
          </reference>
        </references>
      </pivotArea>
    </format>
    <format dxfId="1553">
      <pivotArea field="0" dataOnly="0" labelOnly="1" grandRow="1" outline="0" axis="axisRow" fieldPosition="0">
        <references count="1">
          <reference field="4294967294" count="1" selected="0">
            <x v="4"/>
          </reference>
        </references>
      </pivotArea>
    </format>
    <format dxfId="1552">
      <pivotArea field="0" dataOnly="0" labelOnly="1" grandRow="1" outline="0" axis="axisRow" fieldPosition="0">
        <references count="1">
          <reference field="4294967294" count="1" selected="0">
            <x v="5"/>
          </reference>
        </references>
      </pivotArea>
    </format>
    <format dxfId="1551">
      <pivotArea field="0" dataOnly="0" labelOnly="1" grandRow="1" outline="0" axis="axisRow" fieldPosition="0">
        <references count="1">
          <reference field="4294967294" count="1" selected="0">
            <x v="6"/>
          </reference>
        </references>
      </pivotArea>
    </format>
    <format dxfId="1550">
      <pivotArea field="0" dataOnly="0" labelOnly="1" grandRow="1" outline="0" axis="axisRow" fieldPosition="0">
        <references count="1">
          <reference field="4294967294" count="1" selected="0">
            <x v="7"/>
          </reference>
        </references>
      </pivotArea>
    </format>
    <format dxfId="1549">
      <pivotArea field="0" dataOnly="0" labelOnly="1" grandRow="1" outline="0" axis="axisRow" fieldPosition="0">
        <references count="1">
          <reference field="4294967294" count="1" selected="0">
            <x v="8"/>
          </reference>
        </references>
      </pivotArea>
    </format>
    <format dxfId="1548">
      <pivotArea field="0" dataOnly="0" labelOnly="1" grandRow="1" outline="0" axis="axisRow" fieldPosition="0">
        <references count="1">
          <reference field="4294967294" count="1" selected="0">
            <x v="9"/>
          </reference>
        </references>
      </pivotArea>
    </format>
    <format dxfId="1547">
      <pivotArea field="0" dataOnly="0" labelOnly="1" grandRow="1" outline="0" axis="axisRow" fieldPosition="0">
        <references count="1">
          <reference field="4294967294" count="1" selected="0">
            <x v="10"/>
          </reference>
        </references>
      </pivotArea>
    </format>
    <format dxfId="1546">
      <pivotArea field="0" dataOnly="0" labelOnly="1" grandRow="1" outline="0" axis="axisRow" fieldPosition="0">
        <references count="1">
          <reference field="4294967294" count="1" selected="0">
            <x v="11"/>
          </reference>
        </references>
      </pivotArea>
    </format>
    <format dxfId="1545">
      <pivotArea field="0" dataOnly="0" labelOnly="1" grandRow="1" outline="0" axis="axisRow" fieldPosition="0">
        <references count="1">
          <reference field="4294967294" count="1" selected="0">
            <x v="12"/>
          </reference>
        </references>
      </pivotArea>
    </format>
    <format dxfId="1544">
      <pivotArea field="0" dataOnly="0" labelOnly="1" grandRow="1" outline="0" axis="axisRow" fieldPosition="0">
        <references count="1">
          <reference field="4294967294" count="1" selected="0">
            <x v="13"/>
          </reference>
        </references>
      </pivotArea>
    </format>
    <format dxfId="1543">
      <pivotArea field="0" dataOnly="0" labelOnly="1" grandRow="1" outline="0" axis="axisRow" fieldPosition="0">
        <references count="1">
          <reference field="4294967294" count="1" selected="0">
            <x v="14"/>
          </reference>
        </references>
      </pivotArea>
    </format>
    <format dxfId="1542">
      <pivotArea field="0" dataOnly="0" labelOnly="1" grandRow="1" outline="0" axis="axisRow" fieldPosition="0">
        <references count="1">
          <reference field="4294967294" count="1" selected="0">
            <x v="15"/>
          </reference>
        </references>
      </pivotArea>
    </format>
    <format dxfId="1541">
      <pivotArea field="0" dataOnly="0" labelOnly="1" grandRow="1" outline="0" axis="axisRow" fieldPosition="0">
        <references count="1">
          <reference field="4294967294" count="1" selected="0">
            <x v="16"/>
          </reference>
        </references>
      </pivotArea>
    </format>
    <format dxfId="1540">
      <pivotArea field="0" dataOnly="0" labelOnly="1" grandRow="1" outline="0" axis="axisRow" fieldPosition="0">
        <references count="1">
          <reference field="4294967294" count="1" selected="0">
            <x v="17"/>
          </reference>
        </references>
      </pivotArea>
    </format>
    <format dxfId="1539">
      <pivotArea field="0" dataOnly="0" labelOnly="1" grandRow="1" outline="0" axis="axisRow" fieldPosition="0">
        <references count="1">
          <reference field="4294967294" count="1" selected="0">
            <x v="18"/>
          </reference>
        </references>
      </pivotArea>
    </format>
    <format dxfId="1538">
      <pivotArea field="0" dataOnly="0" labelOnly="1" grandRow="1" outline="0" axis="axisRow" fieldPosition="0">
        <references count="1">
          <reference field="4294967294" count="1" selected="0">
            <x v="19"/>
          </reference>
        </references>
      </pivotArea>
    </format>
    <format dxfId="1537">
      <pivotArea field="0" dataOnly="0" labelOnly="1" grandRow="1" outline="0" axis="axisRow" fieldPosition="0">
        <references count="1">
          <reference field="4294967294" count="1" selected="0">
            <x v="20"/>
          </reference>
        </references>
      </pivotArea>
    </format>
    <format dxfId="1536">
      <pivotArea field="0" dataOnly="0" labelOnly="1" grandRow="1" outline="0" axis="axisRow" fieldPosition="0">
        <references count="1">
          <reference field="4294967294" count="1" selected="0">
            <x v="21"/>
          </reference>
        </references>
      </pivotArea>
    </format>
    <format dxfId="1535">
      <pivotArea field="0" dataOnly="0" labelOnly="1" grandRow="1" outline="0" axis="axisRow" fieldPosition="0">
        <references count="1">
          <reference field="4294967294" count="1" selected="0">
            <x v="22"/>
          </reference>
        </references>
      </pivotArea>
    </format>
    <format dxfId="1534">
      <pivotArea field="0" dataOnly="0" labelOnly="1" grandRow="1" outline="0" axis="axisRow" fieldPosition="0">
        <references count="1">
          <reference field="4294967294" count="1" selected="0">
            <x v="23"/>
          </reference>
        </references>
      </pivotArea>
    </format>
    <format dxfId="1533">
      <pivotArea field="0" dataOnly="0" labelOnly="1" grandRow="1" outline="0" axis="axisRow" fieldPosition="0">
        <references count="1">
          <reference field="4294967294" count="1" selected="0">
            <x v="24"/>
          </reference>
        </references>
      </pivotArea>
    </format>
    <format dxfId="1532">
      <pivotArea field="0" dataOnly="0" labelOnly="1" grandRow="1" outline="0" axis="axisRow" fieldPosition="0">
        <references count="1">
          <reference field="4294967294" count="1" selected="0">
            <x v="25"/>
          </reference>
        </references>
      </pivotArea>
    </format>
    <format dxfId="1531">
      <pivotArea field="0" dataOnly="0" labelOnly="1" grandRow="1" outline="0" axis="axisRow" fieldPosition="0">
        <references count="1">
          <reference field="4294967294" count="1" selected="0">
            <x v="26"/>
          </reference>
        </references>
      </pivotArea>
    </format>
    <format dxfId="1530">
      <pivotArea field="0" dataOnly="0" labelOnly="1" grandRow="1" outline="0" axis="axisRow" fieldPosition="0">
        <references count="1">
          <reference field="4294967294" count="1" selected="0">
            <x v="27"/>
          </reference>
        </references>
      </pivotArea>
    </format>
    <format dxfId="1529">
      <pivotArea field="0" dataOnly="0" labelOnly="1" grandRow="1" outline="0" axis="axisRow" fieldPosition="0">
        <references count="1">
          <reference field="4294967294" count="1" selected="0">
            <x v="28"/>
          </reference>
        </references>
      </pivotArea>
    </format>
    <format dxfId="1528">
      <pivotArea field="0" dataOnly="0" labelOnly="1" grandRow="1" outline="0" axis="axisRow" fieldPosition="0">
        <references count="1">
          <reference field="4294967294" count="1" selected="0">
            <x v="29"/>
          </reference>
        </references>
      </pivotArea>
    </format>
    <format dxfId="1527">
      <pivotArea field="0" dataOnly="0" labelOnly="1" grandRow="1" outline="0" axis="axisRow" fieldPosition="0">
        <references count="1">
          <reference field="4294967294" count="1" selected="0">
            <x v="30"/>
          </reference>
        </references>
      </pivotArea>
    </format>
    <format dxfId="1526">
      <pivotArea field="0" dataOnly="0" labelOnly="1" grandRow="1" outline="0" axis="axisRow" fieldPosition="0">
        <references count="1">
          <reference field="4294967294" count="1" selected="0">
            <x v="31"/>
          </reference>
        </references>
      </pivotArea>
    </format>
    <format dxfId="1525">
      <pivotArea field="0" dataOnly="0" labelOnly="1" grandRow="1" outline="0" axis="axisRow" fieldPosition="0">
        <references count="1">
          <reference field="4294967294" count="1" selected="0">
            <x v="0"/>
          </reference>
        </references>
      </pivotArea>
    </format>
    <format dxfId="1524">
      <pivotArea field="0" dataOnly="0" labelOnly="1" grandRow="1" outline="0" axis="axisRow" fieldPosition="0">
        <references count="1">
          <reference field="4294967294" count="1" selected="0">
            <x v="1"/>
          </reference>
        </references>
      </pivotArea>
    </format>
    <format dxfId="1523">
      <pivotArea field="0" dataOnly="0" labelOnly="1" grandRow="1" outline="0" axis="axisRow" fieldPosition="0">
        <references count="1">
          <reference field="4294967294" count="1" selected="0">
            <x v="2"/>
          </reference>
        </references>
      </pivotArea>
    </format>
    <format dxfId="1522">
      <pivotArea field="0" dataOnly="0" labelOnly="1" grandRow="1" outline="0" axis="axisRow" fieldPosition="0">
        <references count="1">
          <reference field="4294967294" count="1" selected="0">
            <x v="3"/>
          </reference>
        </references>
      </pivotArea>
    </format>
    <format dxfId="1521">
      <pivotArea field="0" dataOnly="0" labelOnly="1" grandRow="1" outline="0" axis="axisRow" fieldPosition="0">
        <references count="1">
          <reference field="4294967294" count="1" selected="0">
            <x v="4"/>
          </reference>
        </references>
      </pivotArea>
    </format>
    <format dxfId="1520">
      <pivotArea field="0" dataOnly="0" labelOnly="1" grandRow="1" outline="0" axis="axisRow" fieldPosition="0">
        <references count="1">
          <reference field="4294967294" count="1" selected="0">
            <x v="5"/>
          </reference>
        </references>
      </pivotArea>
    </format>
    <format dxfId="1519">
      <pivotArea field="0" dataOnly="0" labelOnly="1" grandRow="1" outline="0" axis="axisRow" fieldPosition="0">
        <references count="1">
          <reference field="4294967294" count="1" selected="0">
            <x v="6"/>
          </reference>
        </references>
      </pivotArea>
    </format>
    <format dxfId="1518">
      <pivotArea field="0" dataOnly="0" labelOnly="1" grandRow="1" outline="0" axis="axisRow" fieldPosition="0">
        <references count="1">
          <reference field="4294967294" count="1" selected="0">
            <x v="7"/>
          </reference>
        </references>
      </pivotArea>
    </format>
    <format dxfId="1517">
      <pivotArea field="0" dataOnly="0" labelOnly="1" grandRow="1" outline="0" axis="axisRow" fieldPosition="0">
        <references count="1">
          <reference field="4294967294" count="1" selected="0">
            <x v="8"/>
          </reference>
        </references>
      </pivotArea>
    </format>
    <format dxfId="1516">
      <pivotArea field="0" dataOnly="0" labelOnly="1" grandRow="1" outline="0" axis="axisRow" fieldPosition="0">
        <references count="1">
          <reference field="4294967294" count="1" selected="0">
            <x v="9"/>
          </reference>
        </references>
      </pivotArea>
    </format>
    <format dxfId="1515">
      <pivotArea field="0" dataOnly="0" labelOnly="1" grandRow="1" outline="0" axis="axisRow" fieldPosition="0">
        <references count="1">
          <reference field="4294967294" count="1" selected="0">
            <x v="10"/>
          </reference>
        </references>
      </pivotArea>
    </format>
    <format dxfId="1514">
      <pivotArea field="0" dataOnly="0" labelOnly="1" grandRow="1" outline="0" axis="axisRow" fieldPosition="0">
        <references count="1">
          <reference field="4294967294" count="1" selected="0">
            <x v="11"/>
          </reference>
        </references>
      </pivotArea>
    </format>
    <format dxfId="1513">
      <pivotArea field="0" dataOnly="0" labelOnly="1" grandRow="1" outline="0" axis="axisRow" fieldPosition="0">
        <references count="1">
          <reference field="4294967294" count="1" selected="0">
            <x v="12"/>
          </reference>
        </references>
      </pivotArea>
    </format>
    <format dxfId="1512">
      <pivotArea field="0" dataOnly="0" labelOnly="1" grandRow="1" outline="0" axis="axisRow" fieldPosition="0">
        <references count="1">
          <reference field="4294967294" count="1" selected="0">
            <x v="13"/>
          </reference>
        </references>
      </pivotArea>
    </format>
    <format dxfId="1511">
      <pivotArea field="0" dataOnly="0" labelOnly="1" grandRow="1" outline="0" axis="axisRow" fieldPosition="0">
        <references count="1">
          <reference field="4294967294" count="1" selected="0">
            <x v="14"/>
          </reference>
        </references>
      </pivotArea>
    </format>
    <format dxfId="1510">
      <pivotArea field="0" dataOnly="0" labelOnly="1" grandRow="1" outline="0" axis="axisRow" fieldPosition="0">
        <references count="1">
          <reference field="4294967294" count="1" selected="0">
            <x v="15"/>
          </reference>
        </references>
      </pivotArea>
    </format>
    <format dxfId="1509">
      <pivotArea field="0" dataOnly="0" labelOnly="1" grandRow="1" outline="0" axis="axisRow" fieldPosition="0">
        <references count="1">
          <reference field="4294967294" count="1" selected="0">
            <x v="16"/>
          </reference>
        </references>
      </pivotArea>
    </format>
    <format dxfId="1508">
      <pivotArea field="0" dataOnly="0" labelOnly="1" grandRow="1" outline="0" axis="axisRow" fieldPosition="0">
        <references count="1">
          <reference field="4294967294" count="1" selected="0">
            <x v="17"/>
          </reference>
        </references>
      </pivotArea>
    </format>
    <format dxfId="1507">
      <pivotArea field="0" dataOnly="0" labelOnly="1" grandRow="1" outline="0" axis="axisRow" fieldPosition="0">
        <references count="1">
          <reference field="4294967294" count="1" selected="0">
            <x v="18"/>
          </reference>
        </references>
      </pivotArea>
    </format>
    <format dxfId="1506">
      <pivotArea field="0" dataOnly="0" labelOnly="1" grandRow="1" outline="0" axis="axisRow" fieldPosition="0">
        <references count="1">
          <reference field="4294967294" count="1" selected="0">
            <x v="19"/>
          </reference>
        </references>
      </pivotArea>
    </format>
    <format dxfId="1505">
      <pivotArea field="0" dataOnly="0" labelOnly="1" grandRow="1" outline="0" axis="axisRow" fieldPosition="0">
        <references count="1">
          <reference field="4294967294" count="1" selected="0">
            <x v="20"/>
          </reference>
        </references>
      </pivotArea>
    </format>
    <format dxfId="1504">
      <pivotArea field="0" dataOnly="0" labelOnly="1" grandRow="1" outline="0" axis="axisRow" fieldPosition="0">
        <references count="1">
          <reference field="4294967294" count="1" selected="0">
            <x v="21"/>
          </reference>
        </references>
      </pivotArea>
    </format>
    <format dxfId="1503">
      <pivotArea field="0" dataOnly="0" labelOnly="1" grandRow="1" outline="0" axis="axisRow" fieldPosition="0">
        <references count="1">
          <reference field="4294967294" count="1" selected="0">
            <x v="22"/>
          </reference>
        </references>
      </pivotArea>
    </format>
    <format dxfId="1502">
      <pivotArea field="0" dataOnly="0" labelOnly="1" grandRow="1" outline="0" axis="axisRow" fieldPosition="0">
        <references count="1">
          <reference field="4294967294" count="1" selected="0">
            <x v="23"/>
          </reference>
        </references>
      </pivotArea>
    </format>
    <format dxfId="1501">
      <pivotArea field="0" dataOnly="0" labelOnly="1" grandRow="1" outline="0" axis="axisRow" fieldPosition="0">
        <references count="1">
          <reference field="4294967294" count="1" selected="0">
            <x v="24"/>
          </reference>
        </references>
      </pivotArea>
    </format>
    <format dxfId="1500">
      <pivotArea field="0" dataOnly="0" labelOnly="1" grandRow="1" outline="0" axis="axisRow" fieldPosition="0">
        <references count="1">
          <reference field="4294967294" count="1" selected="0">
            <x v="25"/>
          </reference>
        </references>
      </pivotArea>
    </format>
    <format dxfId="1499">
      <pivotArea field="0" dataOnly="0" labelOnly="1" grandRow="1" outline="0" axis="axisRow" fieldPosition="0">
        <references count="1">
          <reference field="4294967294" count="1" selected="0">
            <x v="26"/>
          </reference>
        </references>
      </pivotArea>
    </format>
    <format dxfId="1498">
      <pivotArea field="0" dataOnly="0" labelOnly="1" grandRow="1" outline="0" axis="axisRow" fieldPosition="0">
        <references count="1">
          <reference field="4294967294" count="1" selected="0">
            <x v="27"/>
          </reference>
        </references>
      </pivotArea>
    </format>
    <format dxfId="1497">
      <pivotArea field="0" dataOnly="0" labelOnly="1" grandRow="1" outline="0" axis="axisRow" fieldPosition="0">
        <references count="1">
          <reference field="4294967294" count="1" selected="0">
            <x v="28"/>
          </reference>
        </references>
      </pivotArea>
    </format>
    <format dxfId="1496">
      <pivotArea field="0" dataOnly="0" labelOnly="1" grandRow="1" outline="0" axis="axisRow" fieldPosition="0">
        <references count="1">
          <reference field="4294967294" count="1" selected="0">
            <x v="29"/>
          </reference>
        </references>
      </pivotArea>
    </format>
    <format dxfId="1495">
      <pivotArea field="0" dataOnly="0" labelOnly="1" grandRow="1" outline="0" axis="axisRow" fieldPosition="0">
        <references count="1">
          <reference field="4294967294" count="1" selected="0">
            <x v="30"/>
          </reference>
        </references>
      </pivotArea>
    </format>
    <format dxfId="1494">
      <pivotArea field="0" dataOnly="0" labelOnly="1" grandRow="1" outline="0" axis="axisRow" fieldPosition="0">
        <references count="1">
          <reference field="4294967294" count="1" selected="0">
            <x v="31"/>
          </reference>
        </references>
      </pivotArea>
    </format>
    <format dxfId="1493">
      <pivotArea field="0" dataOnly="0" labelOnly="1" grandRow="1" outline="0" axis="axisRow" fieldPosition="0">
        <references count="1">
          <reference field="4294967294" count="1" selected="0">
            <x v="0"/>
          </reference>
        </references>
      </pivotArea>
    </format>
    <format dxfId="1492">
      <pivotArea field="0" dataOnly="0" labelOnly="1" grandRow="1" outline="0" axis="axisRow" fieldPosition="0">
        <references count="1">
          <reference field="4294967294" count="1" selected="0">
            <x v="1"/>
          </reference>
        </references>
      </pivotArea>
    </format>
    <format dxfId="1491">
      <pivotArea field="0" dataOnly="0" labelOnly="1" grandRow="1" outline="0" axis="axisRow" fieldPosition="0">
        <references count="1">
          <reference field="4294967294" count="1" selected="0">
            <x v="2"/>
          </reference>
        </references>
      </pivotArea>
    </format>
    <format dxfId="1490">
      <pivotArea field="0" dataOnly="0" labelOnly="1" grandRow="1" outline="0" axis="axisRow" fieldPosition="0">
        <references count="1">
          <reference field="4294967294" count="1" selected="0">
            <x v="3"/>
          </reference>
        </references>
      </pivotArea>
    </format>
    <format dxfId="1489">
      <pivotArea field="0" dataOnly="0" labelOnly="1" grandRow="1" outline="0" axis="axisRow" fieldPosition="0">
        <references count="1">
          <reference field="4294967294" count="1" selected="0">
            <x v="4"/>
          </reference>
        </references>
      </pivotArea>
    </format>
    <format dxfId="1488">
      <pivotArea field="0" dataOnly="0" labelOnly="1" grandRow="1" outline="0" axis="axisRow" fieldPosition="0">
        <references count="1">
          <reference field="4294967294" count="1" selected="0">
            <x v="5"/>
          </reference>
        </references>
      </pivotArea>
    </format>
    <format dxfId="1487">
      <pivotArea field="0" dataOnly="0" labelOnly="1" grandRow="1" outline="0" axis="axisRow" fieldPosition="0">
        <references count="1">
          <reference field="4294967294" count="1" selected="0">
            <x v="6"/>
          </reference>
        </references>
      </pivotArea>
    </format>
    <format dxfId="1486">
      <pivotArea field="0" dataOnly="0" labelOnly="1" grandRow="1" outline="0" axis="axisRow" fieldPosition="0">
        <references count="1">
          <reference field="4294967294" count="1" selected="0">
            <x v="7"/>
          </reference>
        </references>
      </pivotArea>
    </format>
    <format dxfId="1485">
      <pivotArea field="0" dataOnly="0" labelOnly="1" grandRow="1" outline="0" axis="axisRow" fieldPosition="0">
        <references count="1">
          <reference field="4294967294" count="1" selected="0">
            <x v="8"/>
          </reference>
        </references>
      </pivotArea>
    </format>
    <format dxfId="1484">
      <pivotArea field="0" dataOnly="0" labelOnly="1" grandRow="1" outline="0" axis="axisRow" fieldPosition="0">
        <references count="1">
          <reference field="4294967294" count="1" selected="0">
            <x v="9"/>
          </reference>
        </references>
      </pivotArea>
    </format>
    <format dxfId="1483">
      <pivotArea field="0" dataOnly="0" labelOnly="1" grandRow="1" outline="0" axis="axisRow" fieldPosition="0">
        <references count="1">
          <reference field="4294967294" count="1" selected="0">
            <x v="10"/>
          </reference>
        </references>
      </pivotArea>
    </format>
    <format dxfId="1482">
      <pivotArea field="0" dataOnly="0" labelOnly="1" grandRow="1" outline="0" axis="axisRow" fieldPosition="0">
        <references count="1">
          <reference field="4294967294" count="1" selected="0">
            <x v="11"/>
          </reference>
        </references>
      </pivotArea>
    </format>
    <format dxfId="1481">
      <pivotArea field="0" dataOnly="0" labelOnly="1" grandRow="1" outline="0" axis="axisRow" fieldPosition="0">
        <references count="1">
          <reference field="4294967294" count="1" selected="0">
            <x v="12"/>
          </reference>
        </references>
      </pivotArea>
    </format>
    <format dxfId="1480">
      <pivotArea field="0" dataOnly="0" labelOnly="1" grandRow="1" outline="0" axis="axisRow" fieldPosition="0">
        <references count="1">
          <reference field="4294967294" count="1" selected="0">
            <x v="13"/>
          </reference>
        </references>
      </pivotArea>
    </format>
    <format dxfId="1479">
      <pivotArea field="0" dataOnly="0" labelOnly="1" grandRow="1" outline="0" axis="axisRow" fieldPosition="0">
        <references count="1">
          <reference field="4294967294" count="1" selected="0">
            <x v="14"/>
          </reference>
        </references>
      </pivotArea>
    </format>
    <format dxfId="1478">
      <pivotArea field="0" dataOnly="0" labelOnly="1" grandRow="1" outline="0" axis="axisRow" fieldPosition="0">
        <references count="1">
          <reference field="4294967294" count="1" selected="0">
            <x v="15"/>
          </reference>
        </references>
      </pivotArea>
    </format>
    <format dxfId="1477">
      <pivotArea field="0" dataOnly="0" labelOnly="1" grandRow="1" outline="0" axis="axisRow" fieldPosition="0">
        <references count="1">
          <reference field="4294967294" count="1" selected="0">
            <x v="16"/>
          </reference>
        </references>
      </pivotArea>
    </format>
    <format dxfId="1476">
      <pivotArea field="0" dataOnly="0" labelOnly="1" grandRow="1" outline="0" axis="axisRow" fieldPosition="0">
        <references count="1">
          <reference field="4294967294" count="1" selected="0">
            <x v="17"/>
          </reference>
        </references>
      </pivotArea>
    </format>
    <format dxfId="1475">
      <pivotArea field="0" dataOnly="0" labelOnly="1" grandRow="1" outline="0" axis="axisRow" fieldPosition="0">
        <references count="1">
          <reference field="4294967294" count="1" selected="0">
            <x v="18"/>
          </reference>
        </references>
      </pivotArea>
    </format>
    <format dxfId="1474">
      <pivotArea field="0" dataOnly="0" labelOnly="1" grandRow="1" outline="0" axis="axisRow" fieldPosition="0">
        <references count="1">
          <reference field="4294967294" count="1" selected="0">
            <x v="19"/>
          </reference>
        </references>
      </pivotArea>
    </format>
    <format dxfId="1473">
      <pivotArea field="0" dataOnly="0" labelOnly="1" grandRow="1" outline="0" axis="axisRow" fieldPosition="0">
        <references count="1">
          <reference field="4294967294" count="1" selected="0">
            <x v="20"/>
          </reference>
        </references>
      </pivotArea>
    </format>
    <format dxfId="1472">
      <pivotArea field="0" dataOnly="0" labelOnly="1" grandRow="1" outline="0" axis="axisRow" fieldPosition="0">
        <references count="1">
          <reference field="4294967294" count="1" selected="0">
            <x v="21"/>
          </reference>
        </references>
      </pivotArea>
    </format>
    <format dxfId="1471">
      <pivotArea field="0" dataOnly="0" labelOnly="1" grandRow="1" outline="0" axis="axisRow" fieldPosition="0">
        <references count="1">
          <reference field="4294967294" count="1" selected="0">
            <x v="22"/>
          </reference>
        </references>
      </pivotArea>
    </format>
    <format dxfId="1470">
      <pivotArea field="0" dataOnly="0" labelOnly="1" grandRow="1" outline="0" axis="axisRow" fieldPosition="0">
        <references count="1">
          <reference field="4294967294" count="1" selected="0">
            <x v="23"/>
          </reference>
        </references>
      </pivotArea>
    </format>
    <format dxfId="1469">
      <pivotArea field="0" dataOnly="0" labelOnly="1" grandRow="1" outline="0" axis="axisRow" fieldPosition="0">
        <references count="1">
          <reference field="4294967294" count="1" selected="0">
            <x v="24"/>
          </reference>
        </references>
      </pivotArea>
    </format>
    <format dxfId="1468">
      <pivotArea field="0" dataOnly="0" labelOnly="1" grandRow="1" outline="0" axis="axisRow" fieldPosition="0">
        <references count="1">
          <reference field="4294967294" count="1" selected="0">
            <x v="25"/>
          </reference>
        </references>
      </pivotArea>
    </format>
    <format dxfId="1467">
      <pivotArea field="0" dataOnly="0" labelOnly="1" grandRow="1" outline="0" axis="axisRow" fieldPosition="0">
        <references count="1">
          <reference field="4294967294" count="1" selected="0">
            <x v="26"/>
          </reference>
        </references>
      </pivotArea>
    </format>
    <format dxfId="1466">
      <pivotArea field="0" dataOnly="0" labelOnly="1" grandRow="1" outline="0" axis="axisRow" fieldPosition="0">
        <references count="1">
          <reference field="4294967294" count="1" selected="0">
            <x v="27"/>
          </reference>
        </references>
      </pivotArea>
    </format>
    <format dxfId="1465">
      <pivotArea field="0" dataOnly="0" labelOnly="1" grandRow="1" outline="0" axis="axisRow" fieldPosition="0">
        <references count="1">
          <reference field="4294967294" count="1" selected="0">
            <x v="28"/>
          </reference>
        </references>
      </pivotArea>
    </format>
    <format dxfId="1464">
      <pivotArea field="0" dataOnly="0" labelOnly="1" grandRow="1" outline="0" axis="axisRow" fieldPosition="0">
        <references count="1">
          <reference field="4294967294" count="1" selected="0">
            <x v="29"/>
          </reference>
        </references>
      </pivotArea>
    </format>
    <format dxfId="1463">
      <pivotArea field="0" dataOnly="0" labelOnly="1" grandRow="1" outline="0" axis="axisRow" fieldPosition="0">
        <references count="1">
          <reference field="4294967294" count="1" selected="0">
            <x v="30"/>
          </reference>
        </references>
      </pivotArea>
    </format>
    <format dxfId="1462">
      <pivotArea field="0" dataOnly="0" labelOnly="1" grandRow="1" outline="0" axis="axisRow" fieldPosition="0">
        <references count="1">
          <reference field="4294967294" count="1" selected="0">
            <x v="31"/>
          </reference>
        </references>
      </pivotArea>
    </format>
    <format dxfId="1461">
      <pivotArea field="0" dataOnly="0" labelOnly="1" grandRow="1" outline="0" axis="axisRow" fieldPosition="0">
        <references count="1">
          <reference field="4294967294" count="1" selected="0">
            <x v="0"/>
          </reference>
        </references>
      </pivotArea>
    </format>
    <format dxfId="1460">
      <pivotArea field="0" dataOnly="0" labelOnly="1" grandRow="1" outline="0" axis="axisRow" fieldPosition="0">
        <references count="1">
          <reference field="4294967294" count="1" selected="0">
            <x v="1"/>
          </reference>
        </references>
      </pivotArea>
    </format>
    <format dxfId="1459">
      <pivotArea field="0" dataOnly="0" labelOnly="1" grandRow="1" outline="0" axis="axisRow" fieldPosition="0">
        <references count="1">
          <reference field="4294967294" count="1" selected="0">
            <x v="2"/>
          </reference>
        </references>
      </pivotArea>
    </format>
    <format dxfId="1458">
      <pivotArea field="0" dataOnly="0" labelOnly="1" grandRow="1" outline="0" axis="axisRow" fieldPosition="0">
        <references count="1">
          <reference field="4294967294" count="1" selected="0">
            <x v="3"/>
          </reference>
        </references>
      </pivotArea>
    </format>
    <format dxfId="1457">
      <pivotArea field="0" dataOnly="0" labelOnly="1" grandRow="1" outline="0" axis="axisRow" fieldPosition="0">
        <references count="1">
          <reference field="4294967294" count="1" selected="0">
            <x v="4"/>
          </reference>
        </references>
      </pivotArea>
    </format>
    <format dxfId="1456">
      <pivotArea field="0" dataOnly="0" labelOnly="1" grandRow="1" outline="0" axis="axisRow" fieldPosition="0">
        <references count="1">
          <reference field="4294967294" count="1" selected="0">
            <x v="5"/>
          </reference>
        </references>
      </pivotArea>
    </format>
    <format dxfId="1455">
      <pivotArea field="0" dataOnly="0" labelOnly="1" grandRow="1" outline="0" axis="axisRow" fieldPosition="0">
        <references count="1">
          <reference field="4294967294" count="1" selected="0">
            <x v="6"/>
          </reference>
        </references>
      </pivotArea>
    </format>
    <format dxfId="1454">
      <pivotArea field="0" dataOnly="0" labelOnly="1" grandRow="1" outline="0" axis="axisRow" fieldPosition="0">
        <references count="1">
          <reference field="4294967294" count="1" selected="0">
            <x v="7"/>
          </reference>
        </references>
      </pivotArea>
    </format>
    <format dxfId="1453">
      <pivotArea field="0" dataOnly="0" labelOnly="1" grandRow="1" outline="0" axis="axisRow" fieldPosition="0">
        <references count="1">
          <reference field="4294967294" count="1" selected="0">
            <x v="8"/>
          </reference>
        </references>
      </pivotArea>
    </format>
    <format dxfId="1452">
      <pivotArea field="0" dataOnly="0" labelOnly="1" grandRow="1" outline="0" axis="axisRow" fieldPosition="0">
        <references count="1">
          <reference field="4294967294" count="1" selected="0">
            <x v="9"/>
          </reference>
        </references>
      </pivotArea>
    </format>
    <format dxfId="1451">
      <pivotArea field="0" dataOnly="0" labelOnly="1" grandRow="1" outline="0" axis="axisRow" fieldPosition="0">
        <references count="1">
          <reference field="4294967294" count="1" selected="0">
            <x v="10"/>
          </reference>
        </references>
      </pivotArea>
    </format>
    <format dxfId="1450">
      <pivotArea field="0" dataOnly="0" labelOnly="1" grandRow="1" outline="0" axis="axisRow" fieldPosition="0">
        <references count="1">
          <reference field="4294967294" count="1" selected="0">
            <x v="11"/>
          </reference>
        </references>
      </pivotArea>
    </format>
    <format dxfId="1449">
      <pivotArea field="0" dataOnly="0" labelOnly="1" grandRow="1" outline="0" axis="axisRow" fieldPosition="0">
        <references count="1">
          <reference field="4294967294" count="1" selected="0">
            <x v="12"/>
          </reference>
        </references>
      </pivotArea>
    </format>
    <format dxfId="1448">
      <pivotArea field="0" dataOnly="0" labelOnly="1" grandRow="1" outline="0" axis="axisRow" fieldPosition="0">
        <references count="1">
          <reference field="4294967294" count="1" selected="0">
            <x v="13"/>
          </reference>
        </references>
      </pivotArea>
    </format>
    <format dxfId="1447">
      <pivotArea field="0" dataOnly="0" labelOnly="1" grandRow="1" outline="0" axis="axisRow" fieldPosition="0">
        <references count="1">
          <reference field="4294967294" count="1" selected="0">
            <x v="14"/>
          </reference>
        </references>
      </pivotArea>
    </format>
    <format dxfId="1446">
      <pivotArea field="0" dataOnly="0" labelOnly="1" grandRow="1" outline="0" axis="axisRow" fieldPosition="0">
        <references count="1">
          <reference field="4294967294" count="1" selected="0">
            <x v="15"/>
          </reference>
        </references>
      </pivotArea>
    </format>
    <format dxfId="1445">
      <pivotArea field="0" dataOnly="0" labelOnly="1" grandRow="1" outline="0" axis="axisRow" fieldPosition="0">
        <references count="1">
          <reference field="4294967294" count="1" selected="0">
            <x v="16"/>
          </reference>
        </references>
      </pivotArea>
    </format>
    <format dxfId="1444">
      <pivotArea field="0" dataOnly="0" labelOnly="1" grandRow="1" outline="0" axis="axisRow" fieldPosition="0">
        <references count="1">
          <reference field="4294967294" count="1" selected="0">
            <x v="17"/>
          </reference>
        </references>
      </pivotArea>
    </format>
    <format dxfId="1443">
      <pivotArea field="0" dataOnly="0" labelOnly="1" grandRow="1" outline="0" axis="axisRow" fieldPosition="0">
        <references count="1">
          <reference field="4294967294" count="1" selected="0">
            <x v="18"/>
          </reference>
        </references>
      </pivotArea>
    </format>
    <format dxfId="1442">
      <pivotArea field="0" dataOnly="0" labelOnly="1" grandRow="1" outline="0" axis="axisRow" fieldPosition="0">
        <references count="1">
          <reference field="4294967294" count="1" selected="0">
            <x v="19"/>
          </reference>
        </references>
      </pivotArea>
    </format>
    <format dxfId="1441">
      <pivotArea field="0" dataOnly="0" labelOnly="1" grandRow="1" outline="0" axis="axisRow" fieldPosition="0">
        <references count="1">
          <reference field="4294967294" count="1" selected="0">
            <x v="20"/>
          </reference>
        </references>
      </pivotArea>
    </format>
    <format dxfId="1440">
      <pivotArea field="0" dataOnly="0" labelOnly="1" grandRow="1" outline="0" axis="axisRow" fieldPosition="0">
        <references count="1">
          <reference field="4294967294" count="1" selected="0">
            <x v="21"/>
          </reference>
        </references>
      </pivotArea>
    </format>
    <format dxfId="1439">
      <pivotArea field="0" dataOnly="0" labelOnly="1" grandRow="1" outline="0" axis="axisRow" fieldPosition="0">
        <references count="1">
          <reference field="4294967294" count="1" selected="0">
            <x v="22"/>
          </reference>
        </references>
      </pivotArea>
    </format>
    <format dxfId="1438">
      <pivotArea field="0" dataOnly="0" labelOnly="1" grandRow="1" outline="0" axis="axisRow" fieldPosition="0">
        <references count="1">
          <reference field="4294967294" count="1" selected="0">
            <x v="23"/>
          </reference>
        </references>
      </pivotArea>
    </format>
    <format dxfId="1437">
      <pivotArea field="0" dataOnly="0" labelOnly="1" grandRow="1" outline="0" axis="axisRow" fieldPosition="0">
        <references count="1">
          <reference field="4294967294" count="1" selected="0">
            <x v="24"/>
          </reference>
        </references>
      </pivotArea>
    </format>
    <format dxfId="1436">
      <pivotArea field="0" dataOnly="0" labelOnly="1" grandRow="1" outline="0" axis="axisRow" fieldPosition="0">
        <references count="1">
          <reference field="4294967294" count="1" selected="0">
            <x v="25"/>
          </reference>
        </references>
      </pivotArea>
    </format>
    <format dxfId="1435">
      <pivotArea field="0" dataOnly="0" labelOnly="1" grandRow="1" outline="0" axis="axisRow" fieldPosition="0">
        <references count="1">
          <reference field="4294967294" count="1" selected="0">
            <x v="26"/>
          </reference>
        </references>
      </pivotArea>
    </format>
    <format dxfId="1434">
      <pivotArea field="0" dataOnly="0" labelOnly="1" grandRow="1" outline="0" axis="axisRow" fieldPosition="0">
        <references count="1">
          <reference field="4294967294" count="1" selected="0">
            <x v="27"/>
          </reference>
        </references>
      </pivotArea>
    </format>
    <format dxfId="1433">
      <pivotArea field="0" dataOnly="0" labelOnly="1" grandRow="1" outline="0" axis="axisRow" fieldPosition="0">
        <references count="1">
          <reference field="4294967294" count="1" selected="0">
            <x v="28"/>
          </reference>
        </references>
      </pivotArea>
    </format>
    <format dxfId="1432">
      <pivotArea field="0" dataOnly="0" labelOnly="1" grandRow="1" outline="0" axis="axisRow" fieldPosition="0">
        <references count="1">
          <reference field="4294967294" count="1" selected="0">
            <x v="29"/>
          </reference>
        </references>
      </pivotArea>
    </format>
    <format dxfId="1431">
      <pivotArea field="0" dataOnly="0" labelOnly="1" grandRow="1" outline="0" axis="axisRow" fieldPosition="0">
        <references count="1">
          <reference field="4294967294" count="1" selected="0">
            <x v="30"/>
          </reference>
        </references>
      </pivotArea>
    </format>
    <format dxfId="1430">
      <pivotArea field="0" dataOnly="0" labelOnly="1" grandRow="1" outline="0" axis="axisRow" fieldPosition="0">
        <references count="1">
          <reference field="4294967294" count="1" selected="0">
            <x v="31"/>
          </reference>
        </references>
      </pivotArea>
    </format>
    <format dxfId="1429">
      <pivotArea field="0" dataOnly="0" labelOnly="1" grandRow="1" outline="0" axis="axisRow" fieldPosition="0">
        <references count="1">
          <reference field="4294967294" count="1" selected="0">
            <x v="0"/>
          </reference>
        </references>
      </pivotArea>
    </format>
    <format dxfId="1428">
      <pivotArea field="0" dataOnly="0" labelOnly="1" grandRow="1" outline="0" axis="axisRow" fieldPosition="0">
        <references count="1">
          <reference field="4294967294" count="1" selected="0">
            <x v="1"/>
          </reference>
        </references>
      </pivotArea>
    </format>
    <format dxfId="1427">
      <pivotArea field="0" dataOnly="0" labelOnly="1" grandRow="1" outline="0" axis="axisRow" fieldPosition="0">
        <references count="1">
          <reference field="4294967294" count="1" selected="0">
            <x v="2"/>
          </reference>
        </references>
      </pivotArea>
    </format>
    <format dxfId="1426">
      <pivotArea field="0" dataOnly="0" labelOnly="1" grandRow="1" outline="0" axis="axisRow" fieldPosition="0">
        <references count="1">
          <reference field="4294967294" count="1" selected="0">
            <x v="3"/>
          </reference>
        </references>
      </pivotArea>
    </format>
    <format dxfId="1425">
      <pivotArea field="0" dataOnly="0" labelOnly="1" grandRow="1" outline="0" axis="axisRow" fieldPosition="0">
        <references count="1">
          <reference field="4294967294" count="1" selected="0">
            <x v="4"/>
          </reference>
        </references>
      </pivotArea>
    </format>
    <format dxfId="1424">
      <pivotArea field="0" dataOnly="0" labelOnly="1" grandRow="1" outline="0" axis="axisRow" fieldPosition="0">
        <references count="1">
          <reference field="4294967294" count="1" selected="0">
            <x v="5"/>
          </reference>
        </references>
      </pivotArea>
    </format>
    <format dxfId="1423">
      <pivotArea field="0" dataOnly="0" labelOnly="1" grandRow="1" outline="0" axis="axisRow" fieldPosition="0">
        <references count="1">
          <reference field="4294967294" count="1" selected="0">
            <x v="6"/>
          </reference>
        </references>
      </pivotArea>
    </format>
    <format dxfId="1422">
      <pivotArea field="0" dataOnly="0" labelOnly="1" grandRow="1" outline="0" axis="axisRow" fieldPosition="0">
        <references count="1">
          <reference field="4294967294" count="1" selected="0">
            <x v="7"/>
          </reference>
        </references>
      </pivotArea>
    </format>
    <format dxfId="1421">
      <pivotArea field="0" dataOnly="0" labelOnly="1" grandRow="1" outline="0" axis="axisRow" fieldPosition="0">
        <references count="1">
          <reference field="4294967294" count="1" selected="0">
            <x v="8"/>
          </reference>
        </references>
      </pivotArea>
    </format>
    <format dxfId="1420">
      <pivotArea field="0" dataOnly="0" labelOnly="1" grandRow="1" outline="0" axis="axisRow" fieldPosition="0">
        <references count="1">
          <reference field="4294967294" count="1" selected="0">
            <x v="9"/>
          </reference>
        </references>
      </pivotArea>
    </format>
    <format dxfId="1419">
      <pivotArea field="0" dataOnly="0" labelOnly="1" grandRow="1" outline="0" axis="axisRow" fieldPosition="0">
        <references count="1">
          <reference field="4294967294" count="1" selected="0">
            <x v="10"/>
          </reference>
        </references>
      </pivotArea>
    </format>
    <format dxfId="1418">
      <pivotArea field="0" dataOnly="0" labelOnly="1" grandRow="1" outline="0" axis="axisRow" fieldPosition="0">
        <references count="1">
          <reference field="4294967294" count="1" selected="0">
            <x v="11"/>
          </reference>
        </references>
      </pivotArea>
    </format>
    <format dxfId="1417">
      <pivotArea field="0" dataOnly="0" labelOnly="1" grandRow="1" outline="0" axis="axisRow" fieldPosition="0">
        <references count="1">
          <reference field="4294967294" count="1" selected="0">
            <x v="12"/>
          </reference>
        </references>
      </pivotArea>
    </format>
    <format dxfId="1416">
      <pivotArea field="0" dataOnly="0" labelOnly="1" grandRow="1" outline="0" axis="axisRow" fieldPosition="0">
        <references count="1">
          <reference field="4294967294" count="1" selected="0">
            <x v="13"/>
          </reference>
        </references>
      </pivotArea>
    </format>
    <format dxfId="1415">
      <pivotArea field="0" dataOnly="0" labelOnly="1" grandRow="1" outline="0" axis="axisRow" fieldPosition="0">
        <references count="1">
          <reference field="4294967294" count="1" selected="0">
            <x v="14"/>
          </reference>
        </references>
      </pivotArea>
    </format>
    <format dxfId="1414">
      <pivotArea field="0" dataOnly="0" labelOnly="1" grandRow="1" outline="0" axis="axisRow" fieldPosition="0">
        <references count="1">
          <reference field="4294967294" count="1" selected="0">
            <x v="15"/>
          </reference>
        </references>
      </pivotArea>
    </format>
    <format dxfId="1413">
      <pivotArea field="0" dataOnly="0" labelOnly="1" grandRow="1" outline="0" axis="axisRow" fieldPosition="0">
        <references count="1">
          <reference field="4294967294" count="1" selected="0">
            <x v="16"/>
          </reference>
        </references>
      </pivotArea>
    </format>
    <format dxfId="1412">
      <pivotArea field="0" dataOnly="0" labelOnly="1" grandRow="1" outline="0" axis="axisRow" fieldPosition="0">
        <references count="1">
          <reference field="4294967294" count="1" selected="0">
            <x v="17"/>
          </reference>
        </references>
      </pivotArea>
    </format>
    <format dxfId="1411">
      <pivotArea field="0" dataOnly="0" labelOnly="1" grandRow="1" outline="0" axis="axisRow" fieldPosition="0">
        <references count="1">
          <reference field="4294967294" count="1" selected="0">
            <x v="18"/>
          </reference>
        </references>
      </pivotArea>
    </format>
    <format dxfId="1410">
      <pivotArea field="0" dataOnly="0" labelOnly="1" grandRow="1" outline="0" axis="axisRow" fieldPosition="0">
        <references count="1">
          <reference field="4294967294" count="1" selected="0">
            <x v="19"/>
          </reference>
        </references>
      </pivotArea>
    </format>
    <format dxfId="1409">
      <pivotArea field="0" dataOnly="0" labelOnly="1" grandRow="1" outline="0" axis="axisRow" fieldPosition="0">
        <references count="1">
          <reference field="4294967294" count="1" selected="0">
            <x v="20"/>
          </reference>
        </references>
      </pivotArea>
    </format>
    <format dxfId="1408">
      <pivotArea field="0" dataOnly="0" labelOnly="1" grandRow="1" outline="0" axis="axisRow" fieldPosition="0">
        <references count="1">
          <reference field="4294967294" count="1" selected="0">
            <x v="21"/>
          </reference>
        </references>
      </pivotArea>
    </format>
    <format dxfId="1407">
      <pivotArea field="0" dataOnly="0" labelOnly="1" grandRow="1" outline="0" axis="axisRow" fieldPosition="0">
        <references count="1">
          <reference field="4294967294" count="1" selected="0">
            <x v="22"/>
          </reference>
        </references>
      </pivotArea>
    </format>
    <format dxfId="1406">
      <pivotArea field="0" dataOnly="0" labelOnly="1" grandRow="1" outline="0" axis="axisRow" fieldPosition="0">
        <references count="1">
          <reference field="4294967294" count="1" selected="0">
            <x v="23"/>
          </reference>
        </references>
      </pivotArea>
    </format>
    <format dxfId="1405">
      <pivotArea field="0" dataOnly="0" labelOnly="1" grandRow="1" outline="0" axis="axisRow" fieldPosition="0">
        <references count="1">
          <reference field="4294967294" count="1" selected="0">
            <x v="24"/>
          </reference>
        </references>
      </pivotArea>
    </format>
    <format dxfId="1404">
      <pivotArea field="0" dataOnly="0" labelOnly="1" grandRow="1" outline="0" axis="axisRow" fieldPosition="0">
        <references count="1">
          <reference field="4294967294" count="1" selected="0">
            <x v="25"/>
          </reference>
        </references>
      </pivotArea>
    </format>
    <format dxfId="1403">
      <pivotArea field="0" dataOnly="0" labelOnly="1" grandRow="1" outline="0" axis="axisRow" fieldPosition="0">
        <references count="1">
          <reference field="4294967294" count="1" selected="0">
            <x v="26"/>
          </reference>
        </references>
      </pivotArea>
    </format>
    <format dxfId="1402">
      <pivotArea field="0" dataOnly="0" labelOnly="1" grandRow="1" outline="0" axis="axisRow" fieldPosition="0">
        <references count="1">
          <reference field="4294967294" count="1" selected="0">
            <x v="27"/>
          </reference>
        </references>
      </pivotArea>
    </format>
    <format dxfId="1401">
      <pivotArea field="0" dataOnly="0" labelOnly="1" grandRow="1" outline="0" axis="axisRow" fieldPosition="0">
        <references count="1">
          <reference field="4294967294" count="1" selected="0">
            <x v="28"/>
          </reference>
        </references>
      </pivotArea>
    </format>
    <format dxfId="1400">
      <pivotArea field="0" dataOnly="0" labelOnly="1" grandRow="1" outline="0" axis="axisRow" fieldPosition="0">
        <references count="1">
          <reference field="4294967294" count="1" selected="0">
            <x v="29"/>
          </reference>
        </references>
      </pivotArea>
    </format>
    <format dxfId="1399">
      <pivotArea field="0" dataOnly="0" labelOnly="1" grandRow="1" outline="0" axis="axisRow" fieldPosition="0">
        <references count="1">
          <reference field="4294967294" count="1" selected="0">
            <x v="30"/>
          </reference>
        </references>
      </pivotArea>
    </format>
    <format dxfId="1398">
      <pivotArea field="0" dataOnly="0" labelOnly="1" grandRow="1" outline="0" axis="axisRow" fieldPosition="0">
        <references count="1">
          <reference field="4294967294" count="1" selected="0">
            <x v="31"/>
          </reference>
        </references>
      </pivotArea>
    </format>
    <format dxfId="1397">
      <pivotArea field="0" dataOnly="0" labelOnly="1" grandRow="1" outline="0" axis="axisRow" fieldPosition="0">
        <references count="1">
          <reference field="4294967294" count="1" selected="0">
            <x v="0"/>
          </reference>
        </references>
      </pivotArea>
    </format>
    <format dxfId="1396">
      <pivotArea field="0" dataOnly="0" labelOnly="1" grandRow="1" outline="0" axis="axisRow" fieldPosition="0">
        <references count="1">
          <reference field="4294967294" count="1" selected="0">
            <x v="1"/>
          </reference>
        </references>
      </pivotArea>
    </format>
    <format dxfId="1395">
      <pivotArea field="0" dataOnly="0" labelOnly="1" grandRow="1" outline="0" axis="axisRow" fieldPosition="0">
        <references count="1">
          <reference field="4294967294" count="1" selected="0">
            <x v="2"/>
          </reference>
        </references>
      </pivotArea>
    </format>
    <format dxfId="1394">
      <pivotArea field="0" dataOnly="0" labelOnly="1" grandRow="1" outline="0" axis="axisRow" fieldPosition="0">
        <references count="1">
          <reference field="4294967294" count="1" selected="0">
            <x v="3"/>
          </reference>
        </references>
      </pivotArea>
    </format>
    <format dxfId="1393">
      <pivotArea field="0" dataOnly="0" labelOnly="1" grandRow="1" outline="0" axis="axisRow" fieldPosition="0">
        <references count="1">
          <reference field="4294967294" count="1" selected="0">
            <x v="4"/>
          </reference>
        </references>
      </pivotArea>
    </format>
    <format dxfId="1392">
      <pivotArea field="0" dataOnly="0" labelOnly="1" grandRow="1" outline="0" axis="axisRow" fieldPosition="0">
        <references count="1">
          <reference field="4294967294" count="1" selected="0">
            <x v="5"/>
          </reference>
        </references>
      </pivotArea>
    </format>
    <format dxfId="1391">
      <pivotArea field="0" dataOnly="0" labelOnly="1" grandRow="1" outline="0" axis="axisRow" fieldPosition="0">
        <references count="1">
          <reference field="4294967294" count="1" selected="0">
            <x v="6"/>
          </reference>
        </references>
      </pivotArea>
    </format>
    <format dxfId="1390">
      <pivotArea field="0" dataOnly="0" labelOnly="1" grandRow="1" outline="0" axis="axisRow" fieldPosition="0">
        <references count="1">
          <reference field="4294967294" count="1" selected="0">
            <x v="7"/>
          </reference>
        </references>
      </pivotArea>
    </format>
    <format dxfId="1389">
      <pivotArea field="0" dataOnly="0" labelOnly="1" grandRow="1" outline="0" axis="axisRow" fieldPosition="0">
        <references count="1">
          <reference field="4294967294" count="1" selected="0">
            <x v="8"/>
          </reference>
        </references>
      </pivotArea>
    </format>
    <format dxfId="1388">
      <pivotArea field="0" dataOnly="0" labelOnly="1" grandRow="1" outline="0" axis="axisRow" fieldPosition="0">
        <references count="1">
          <reference field="4294967294" count="1" selected="0">
            <x v="9"/>
          </reference>
        </references>
      </pivotArea>
    </format>
    <format dxfId="1387">
      <pivotArea field="0" dataOnly="0" labelOnly="1" grandRow="1" outline="0" axis="axisRow" fieldPosition="0">
        <references count="1">
          <reference field="4294967294" count="1" selected="0">
            <x v="10"/>
          </reference>
        </references>
      </pivotArea>
    </format>
    <format dxfId="1386">
      <pivotArea field="0" dataOnly="0" labelOnly="1" grandRow="1" outline="0" axis="axisRow" fieldPosition="0">
        <references count="1">
          <reference field="4294967294" count="1" selected="0">
            <x v="11"/>
          </reference>
        </references>
      </pivotArea>
    </format>
    <format dxfId="1385">
      <pivotArea field="0" dataOnly="0" labelOnly="1" grandRow="1" outline="0" axis="axisRow" fieldPosition="0">
        <references count="1">
          <reference field="4294967294" count="1" selected="0">
            <x v="12"/>
          </reference>
        </references>
      </pivotArea>
    </format>
    <format dxfId="1384">
      <pivotArea field="0" dataOnly="0" labelOnly="1" grandRow="1" outline="0" axis="axisRow" fieldPosition="0">
        <references count="1">
          <reference field="4294967294" count="1" selected="0">
            <x v="13"/>
          </reference>
        </references>
      </pivotArea>
    </format>
    <format dxfId="1383">
      <pivotArea field="0" dataOnly="0" labelOnly="1" grandRow="1" outline="0" axis="axisRow" fieldPosition="0">
        <references count="1">
          <reference field="4294967294" count="1" selected="0">
            <x v="14"/>
          </reference>
        </references>
      </pivotArea>
    </format>
    <format dxfId="1382">
      <pivotArea field="0" dataOnly="0" labelOnly="1" grandRow="1" outline="0" axis="axisRow" fieldPosition="0">
        <references count="1">
          <reference field="4294967294" count="1" selected="0">
            <x v="15"/>
          </reference>
        </references>
      </pivotArea>
    </format>
    <format dxfId="1381">
      <pivotArea field="0" dataOnly="0" labelOnly="1" grandRow="1" outline="0" axis="axisRow" fieldPosition="0">
        <references count="1">
          <reference field="4294967294" count="1" selected="0">
            <x v="16"/>
          </reference>
        </references>
      </pivotArea>
    </format>
    <format dxfId="1380">
      <pivotArea field="0" dataOnly="0" labelOnly="1" grandRow="1" outline="0" axis="axisRow" fieldPosition="0">
        <references count="1">
          <reference field="4294967294" count="1" selected="0">
            <x v="17"/>
          </reference>
        </references>
      </pivotArea>
    </format>
    <format dxfId="1379">
      <pivotArea field="0" dataOnly="0" labelOnly="1" grandRow="1" outline="0" axis="axisRow" fieldPosition="0">
        <references count="1">
          <reference field="4294967294" count="1" selected="0">
            <x v="18"/>
          </reference>
        </references>
      </pivotArea>
    </format>
    <format dxfId="1378">
      <pivotArea field="0" dataOnly="0" labelOnly="1" grandRow="1" outline="0" axis="axisRow" fieldPosition="0">
        <references count="1">
          <reference field="4294967294" count="1" selected="0">
            <x v="19"/>
          </reference>
        </references>
      </pivotArea>
    </format>
    <format dxfId="1377">
      <pivotArea field="0" dataOnly="0" labelOnly="1" grandRow="1" outline="0" axis="axisRow" fieldPosition="0">
        <references count="1">
          <reference field="4294967294" count="1" selected="0">
            <x v="20"/>
          </reference>
        </references>
      </pivotArea>
    </format>
    <format dxfId="1376">
      <pivotArea field="0" dataOnly="0" labelOnly="1" grandRow="1" outline="0" axis="axisRow" fieldPosition="0">
        <references count="1">
          <reference field="4294967294" count="1" selected="0">
            <x v="21"/>
          </reference>
        </references>
      </pivotArea>
    </format>
    <format dxfId="1375">
      <pivotArea field="0" dataOnly="0" labelOnly="1" grandRow="1" outline="0" axis="axisRow" fieldPosition="0">
        <references count="1">
          <reference field="4294967294" count="1" selected="0">
            <x v="22"/>
          </reference>
        </references>
      </pivotArea>
    </format>
    <format dxfId="1374">
      <pivotArea field="0" dataOnly="0" labelOnly="1" grandRow="1" outline="0" axis="axisRow" fieldPosition="0">
        <references count="1">
          <reference field="4294967294" count="1" selected="0">
            <x v="23"/>
          </reference>
        </references>
      </pivotArea>
    </format>
    <format dxfId="1373">
      <pivotArea field="0" dataOnly="0" labelOnly="1" grandRow="1" outline="0" axis="axisRow" fieldPosition="0">
        <references count="1">
          <reference field="4294967294" count="1" selected="0">
            <x v="24"/>
          </reference>
        </references>
      </pivotArea>
    </format>
    <format dxfId="1372">
      <pivotArea field="0" dataOnly="0" labelOnly="1" grandRow="1" outline="0" axis="axisRow" fieldPosition="0">
        <references count="1">
          <reference field="4294967294" count="1" selected="0">
            <x v="25"/>
          </reference>
        </references>
      </pivotArea>
    </format>
    <format dxfId="1371">
      <pivotArea field="0" dataOnly="0" labelOnly="1" grandRow="1" outline="0" axis="axisRow" fieldPosition="0">
        <references count="1">
          <reference field="4294967294" count="1" selected="0">
            <x v="26"/>
          </reference>
        </references>
      </pivotArea>
    </format>
    <format dxfId="1370">
      <pivotArea field="0" dataOnly="0" labelOnly="1" grandRow="1" outline="0" axis="axisRow" fieldPosition="0">
        <references count="1">
          <reference field="4294967294" count="1" selected="0">
            <x v="27"/>
          </reference>
        </references>
      </pivotArea>
    </format>
    <format dxfId="1369">
      <pivotArea field="0" dataOnly="0" labelOnly="1" grandRow="1" outline="0" axis="axisRow" fieldPosition="0">
        <references count="1">
          <reference field="4294967294" count="1" selected="0">
            <x v="28"/>
          </reference>
        </references>
      </pivotArea>
    </format>
    <format dxfId="1368">
      <pivotArea field="0" dataOnly="0" labelOnly="1" grandRow="1" outline="0" axis="axisRow" fieldPosition="0">
        <references count="1">
          <reference field="4294967294" count="1" selected="0">
            <x v="29"/>
          </reference>
        </references>
      </pivotArea>
    </format>
    <format dxfId="1367">
      <pivotArea field="0" dataOnly="0" labelOnly="1" grandRow="1" outline="0" axis="axisRow" fieldPosition="0">
        <references count="1">
          <reference field="4294967294" count="1" selected="0">
            <x v="30"/>
          </reference>
        </references>
      </pivotArea>
    </format>
    <format dxfId="1366">
      <pivotArea field="0" dataOnly="0" labelOnly="1" grandRow="1" outline="0" axis="axisRow" fieldPosition="0">
        <references count="1">
          <reference field="4294967294" count="1" selected="0">
            <x v="31"/>
          </reference>
        </references>
      </pivotArea>
    </format>
    <format dxfId="1365">
      <pivotArea field="0" dataOnly="0" labelOnly="1" grandRow="1" outline="0" axis="axisRow" fieldPosition="0">
        <references count="1">
          <reference field="4294967294" count="1" selected="0">
            <x v="0"/>
          </reference>
        </references>
      </pivotArea>
    </format>
    <format dxfId="1364">
      <pivotArea field="0" dataOnly="0" labelOnly="1" grandRow="1" outline="0" axis="axisRow" fieldPosition="0">
        <references count="1">
          <reference field="4294967294" count="1" selected="0">
            <x v="1"/>
          </reference>
        </references>
      </pivotArea>
    </format>
    <format dxfId="1363">
      <pivotArea field="0" dataOnly="0" labelOnly="1" grandRow="1" outline="0" axis="axisRow" fieldPosition="0">
        <references count="1">
          <reference field="4294967294" count="1" selected="0">
            <x v="2"/>
          </reference>
        </references>
      </pivotArea>
    </format>
    <format dxfId="1362">
      <pivotArea field="0" dataOnly="0" labelOnly="1" grandRow="1" outline="0" axis="axisRow" fieldPosition="0">
        <references count="1">
          <reference field="4294967294" count="1" selected="0">
            <x v="3"/>
          </reference>
        </references>
      </pivotArea>
    </format>
    <format dxfId="1361">
      <pivotArea field="0" dataOnly="0" labelOnly="1" grandRow="1" outline="0" axis="axisRow" fieldPosition="0">
        <references count="1">
          <reference field="4294967294" count="1" selected="0">
            <x v="4"/>
          </reference>
        </references>
      </pivotArea>
    </format>
    <format dxfId="1360">
      <pivotArea field="0" dataOnly="0" labelOnly="1" grandRow="1" outline="0" axis="axisRow" fieldPosition="0">
        <references count="1">
          <reference field="4294967294" count="1" selected="0">
            <x v="5"/>
          </reference>
        </references>
      </pivotArea>
    </format>
    <format dxfId="1359">
      <pivotArea field="0" dataOnly="0" labelOnly="1" grandRow="1" outline="0" axis="axisRow" fieldPosition="0">
        <references count="1">
          <reference field="4294967294" count="1" selected="0">
            <x v="6"/>
          </reference>
        </references>
      </pivotArea>
    </format>
    <format dxfId="1358">
      <pivotArea field="0" dataOnly="0" labelOnly="1" grandRow="1" outline="0" axis="axisRow" fieldPosition="0">
        <references count="1">
          <reference field="4294967294" count="1" selected="0">
            <x v="7"/>
          </reference>
        </references>
      </pivotArea>
    </format>
    <format dxfId="1357">
      <pivotArea field="0" dataOnly="0" labelOnly="1" grandRow="1" outline="0" axis="axisRow" fieldPosition="0">
        <references count="1">
          <reference field="4294967294" count="1" selected="0">
            <x v="8"/>
          </reference>
        </references>
      </pivotArea>
    </format>
    <format dxfId="1356">
      <pivotArea field="0" dataOnly="0" labelOnly="1" grandRow="1" outline="0" axis="axisRow" fieldPosition="0">
        <references count="1">
          <reference field="4294967294" count="1" selected="0">
            <x v="9"/>
          </reference>
        </references>
      </pivotArea>
    </format>
    <format dxfId="1355">
      <pivotArea field="0" dataOnly="0" labelOnly="1" grandRow="1" outline="0" axis="axisRow" fieldPosition="0">
        <references count="1">
          <reference field="4294967294" count="1" selected="0">
            <x v="10"/>
          </reference>
        </references>
      </pivotArea>
    </format>
    <format dxfId="1354">
      <pivotArea field="0" dataOnly="0" labelOnly="1" grandRow="1" outline="0" axis="axisRow" fieldPosition="0">
        <references count="1">
          <reference field="4294967294" count="1" selected="0">
            <x v="11"/>
          </reference>
        </references>
      </pivotArea>
    </format>
    <format dxfId="1353">
      <pivotArea field="0" dataOnly="0" labelOnly="1" grandRow="1" outline="0" axis="axisRow" fieldPosition="0">
        <references count="1">
          <reference field="4294967294" count="1" selected="0">
            <x v="12"/>
          </reference>
        </references>
      </pivotArea>
    </format>
    <format dxfId="1352">
      <pivotArea field="0" dataOnly="0" labelOnly="1" grandRow="1" outline="0" axis="axisRow" fieldPosition="0">
        <references count="1">
          <reference field="4294967294" count="1" selected="0">
            <x v="13"/>
          </reference>
        </references>
      </pivotArea>
    </format>
    <format dxfId="1351">
      <pivotArea field="0" dataOnly="0" labelOnly="1" grandRow="1" outline="0" axis="axisRow" fieldPosition="0">
        <references count="1">
          <reference field="4294967294" count="1" selected="0">
            <x v="14"/>
          </reference>
        </references>
      </pivotArea>
    </format>
    <format dxfId="1350">
      <pivotArea field="0" dataOnly="0" labelOnly="1" grandRow="1" outline="0" axis="axisRow" fieldPosition="0">
        <references count="1">
          <reference field="4294967294" count="1" selected="0">
            <x v="15"/>
          </reference>
        </references>
      </pivotArea>
    </format>
    <format dxfId="1349">
      <pivotArea field="0" dataOnly="0" labelOnly="1" grandRow="1" outline="0" axis="axisRow" fieldPosition="0">
        <references count="1">
          <reference field="4294967294" count="1" selected="0">
            <x v="16"/>
          </reference>
        </references>
      </pivotArea>
    </format>
    <format dxfId="1348">
      <pivotArea field="0" dataOnly="0" labelOnly="1" grandRow="1" outline="0" axis="axisRow" fieldPosition="0">
        <references count="1">
          <reference field="4294967294" count="1" selected="0">
            <x v="17"/>
          </reference>
        </references>
      </pivotArea>
    </format>
    <format dxfId="1347">
      <pivotArea field="0" dataOnly="0" labelOnly="1" grandRow="1" outline="0" axis="axisRow" fieldPosition="0">
        <references count="1">
          <reference field="4294967294" count="1" selected="0">
            <x v="18"/>
          </reference>
        </references>
      </pivotArea>
    </format>
    <format dxfId="1346">
      <pivotArea field="0" dataOnly="0" labelOnly="1" grandRow="1" outline="0" axis="axisRow" fieldPosition="0">
        <references count="1">
          <reference field="4294967294" count="1" selected="0">
            <x v="19"/>
          </reference>
        </references>
      </pivotArea>
    </format>
    <format dxfId="1345">
      <pivotArea field="0" dataOnly="0" labelOnly="1" grandRow="1" outline="0" axis="axisRow" fieldPosition="0">
        <references count="1">
          <reference field="4294967294" count="1" selected="0">
            <x v="20"/>
          </reference>
        </references>
      </pivotArea>
    </format>
    <format dxfId="1344">
      <pivotArea field="0" dataOnly="0" labelOnly="1" grandRow="1" outline="0" axis="axisRow" fieldPosition="0">
        <references count="1">
          <reference field="4294967294" count="1" selected="0">
            <x v="21"/>
          </reference>
        </references>
      </pivotArea>
    </format>
    <format dxfId="1343">
      <pivotArea field="0" dataOnly="0" labelOnly="1" grandRow="1" outline="0" axis="axisRow" fieldPosition="0">
        <references count="1">
          <reference field="4294967294" count="1" selected="0">
            <x v="22"/>
          </reference>
        </references>
      </pivotArea>
    </format>
    <format dxfId="1342">
      <pivotArea field="0" dataOnly="0" labelOnly="1" grandRow="1" outline="0" axis="axisRow" fieldPosition="0">
        <references count="1">
          <reference field="4294967294" count="1" selected="0">
            <x v="23"/>
          </reference>
        </references>
      </pivotArea>
    </format>
    <format dxfId="1341">
      <pivotArea field="0" dataOnly="0" labelOnly="1" grandRow="1" outline="0" axis="axisRow" fieldPosition="0">
        <references count="1">
          <reference field="4294967294" count="1" selected="0">
            <x v="24"/>
          </reference>
        </references>
      </pivotArea>
    </format>
    <format dxfId="1340">
      <pivotArea field="0" dataOnly="0" labelOnly="1" grandRow="1" outline="0" axis="axisRow" fieldPosition="0">
        <references count="1">
          <reference field="4294967294" count="1" selected="0">
            <x v="25"/>
          </reference>
        </references>
      </pivotArea>
    </format>
    <format dxfId="1339">
      <pivotArea field="0" dataOnly="0" labelOnly="1" grandRow="1" outline="0" axis="axisRow" fieldPosition="0">
        <references count="1">
          <reference field="4294967294" count="1" selected="0">
            <x v="26"/>
          </reference>
        </references>
      </pivotArea>
    </format>
    <format dxfId="1338">
      <pivotArea field="0" dataOnly="0" labelOnly="1" grandRow="1" outline="0" axis="axisRow" fieldPosition="0">
        <references count="1">
          <reference field="4294967294" count="1" selected="0">
            <x v="27"/>
          </reference>
        </references>
      </pivotArea>
    </format>
    <format dxfId="1337">
      <pivotArea field="0" dataOnly="0" labelOnly="1" grandRow="1" outline="0" axis="axisRow" fieldPosition="0">
        <references count="1">
          <reference field="4294967294" count="1" selected="0">
            <x v="28"/>
          </reference>
        </references>
      </pivotArea>
    </format>
    <format dxfId="1336">
      <pivotArea field="0" dataOnly="0" labelOnly="1" grandRow="1" outline="0" axis="axisRow" fieldPosition="0">
        <references count="1">
          <reference field="4294967294" count="1" selected="0">
            <x v="29"/>
          </reference>
        </references>
      </pivotArea>
    </format>
    <format dxfId="1335">
      <pivotArea field="0" dataOnly="0" labelOnly="1" grandRow="1" outline="0" axis="axisRow" fieldPosition="0">
        <references count="1">
          <reference field="4294967294" count="1" selected="0">
            <x v="30"/>
          </reference>
        </references>
      </pivotArea>
    </format>
    <format dxfId="1334">
      <pivotArea field="0" dataOnly="0" labelOnly="1" grandRow="1" outline="0" axis="axisRow" fieldPosition="0">
        <references count="1">
          <reference field="4294967294" count="1" selected="0">
            <x v="31"/>
          </reference>
        </references>
      </pivotArea>
    </format>
    <format dxfId="1333">
      <pivotArea field="0" dataOnly="0" labelOnly="1" grandRow="1" outline="0" axis="axisRow" fieldPosition="0">
        <references count="1">
          <reference field="4294967294" count="1" selected="0">
            <x v="0"/>
          </reference>
        </references>
      </pivotArea>
    </format>
    <format dxfId="1332">
      <pivotArea field="0" dataOnly="0" labelOnly="1" grandRow="1" outline="0" axis="axisRow" fieldPosition="0">
        <references count="1">
          <reference field="4294967294" count="1" selected="0">
            <x v="1"/>
          </reference>
        </references>
      </pivotArea>
    </format>
    <format dxfId="1331">
      <pivotArea field="0" dataOnly="0" labelOnly="1" grandRow="1" outline="0" axis="axisRow" fieldPosition="0">
        <references count="1">
          <reference field="4294967294" count="1" selected="0">
            <x v="2"/>
          </reference>
        </references>
      </pivotArea>
    </format>
    <format dxfId="1330">
      <pivotArea field="0" dataOnly="0" labelOnly="1" grandRow="1" outline="0" axis="axisRow" fieldPosition="0">
        <references count="1">
          <reference field="4294967294" count="1" selected="0">
            <x v="3"/>
          </reference>
        </references>
      </pivotArea>
    </format>
    <format dxfId="1329">
      <pivotArea field="0" dataOnly="0" labelOnly="1" grandRow="1" outline="0" axis="axisRow" fieldPosition="0">
        <references count="1">
          <reference field="4294967294" count="1" selected="0">
            <x v="4"/>
          </reference>
        </references>
      </pivotArea>
    </format>
    <format dxfId="1328">
      <pivotArea field="0" dataOnly="0" labelOnly="1" grandRow="1" outline="0" axis="axisRow" fieldPosition="0">
        <references count="1">
          <reference field="4294967294" count="1" selected="0">
            <x v="5"/>
          </reference>
        </references>
      </pivotArea>
    </format>
    <format dxfId="1327">
      <pivotArea field="0" dataOnly="0" labelOnly="1" grandRow="1" outline="0" axis="axisRow" fieldPosition="0">
        <references count="1">
          <reference field="4294967294" count="1" selected="0">
            <x v="6"/>
          </reference>
        </references>
      </pivotArea>
    </format>
    <format dxfId="1326">
      <pivotArea field="0" dataOnly="0" labelOnly="1" grandRow="1" outline="0" axis="axisRow" fieldPosition="0">
        <references count="1">
          <reference field="4294967294" count="1" selected="0">
            <x v="7"/>
          </reference>
        </references>
      </pivotArea>
    </format>
    <format dxfId="1325">
      <pivotArea field="0" dataOnly="0" labelOnly="1" grandRow="1" outline="0" axis="axisRow" fieldPosition="0">
        <references count="1">
          <reference field="4294967294" count="1" selected="0">
            <x v="8"/>
          </reference>
        </references>
      </pivotArea>
    </format>
    <format dxfId="1324">
      <pivotArea field="0" dataOnly="0" labelOnly="1" grandRow="1" outline="0" axis="axisRow" fieldPosition="0">
        <references count="1">
          <reference field="4294967294" count="1" selected="0">
            <x v="9"/>
          </reference>
        </references>
      </pivotArea>
    </format>
    <format dxfId="1323">
      <pivotArea field="0" dataOnly="0" labelOnly="1" grandRow="1" outline="0" axis="axisRow" fieldPosition="0">
        <references count="1">
          <reference field="4294967294" count="1" selected="0">
            <x v="10"/>
          </reference>
        </references>
      </pivotArea>
    </format>
    <format dxfId="1322">
      <pivotArea field="0" dataOnly="0" labelOnly="1" grandRow="1" outline="0" axis="axisRow" fieldPosition="0">
        <references count="1">
          <reference field="4294967294" count="1" selected="0">
            <x v="11"/>
          </reference>
        </references>
      </pivotArea>
    </format>
    <format dxfId="1321">
      <pivotArea field="0" dataOnly="0" labelOnly="1" grandRow="1" outline="0" axis="axisRow" fieldPosition="0">
        <references count="1">
          <reference field="4294967294" count="1" selected="0">
            <x v="12"/>
          </reference>
        </references>
      </pivotArea>
    </format>
    <format dxfId="1320">
      <pivotArea field="0" dataOnly="0" labelOnly="1" grandRow="1" outline="0" axis="axisRow" fieldPosition="0">
        <references count="1">
          <reference field="4294967294" count="1" selected="0">
            <x v="13"/>
          </reference>
        </references>
      </pivotArea>
    </format>
    <format dxfId="1319">
      <pivotArea field="0" dataOnly="0" labelOnly="1" grandRow="1" outline="0" axis="axisRow" fieldPosition="0">
        <references count="1">
          <reference field="4294967294" count="1" selected="0">
            <x v="14"/>
          </reference>
        </references>
      </pivotArea>
    </format>
    <format dxfId="1318">
      <pivotArea field="0" dataOnly="0" labelOnly="1" grandRow="1" outline="0" axis="axisRow" fieldPosition="0">
        <references count="1">
          <reference field="4294967294" count="1" selected="0">
            <x v="15"/>
          </reference>
        </references>
      </pivotArea>
    </format>
    <format dxfId="1317">
      <pivotArea field="0" dataOnly="0" labelOnly="1" grandRow="1" outline="0" axis="axisRow" fieldPosition="0">
        <references count="1">
          <reference field="4294967294" count="1" selected="0">
            <x v="16"/>
          </reference>
        </references>
      </pivotArea>
    </format>
    <format dxfId="1316">
      <pivotArea field="0" dataOnly="0" labelOnly="1" grandRow="1" outline="0" axis="axisRow" fieldPosition="0">
        <references count="1">
          <reference field="4294967294" count="1" selected="0">
            <x v="17"/>
          </reference>
        </references>
      </pivotArea>
    </format>
    <format dxfId="1315">
      <pivotArea field="0" dataOnly="0" labelOnly="1" grandRow="1" outline="0" axis="axisRow" fieldPosition="0">
        <references count="1">
          <reference field="4294967294" count="1" selected="0">
            <x v="18"/>
          </reference>
        </references>
      </pivotArea>
    </format>
    <format dxfId="1314">
      <pivotArea field="0" dataOnly="0" labelOnly="1" grandRow="1" outline="0" axis="axisRow" fieldPosition="0">
        <references count="1">
          <reference field="4294967294" count="1" selected="0">
            <x v="19"/>
          </reference>
        </references>
      </pivotArea>
    </format>
    <format dxfId="1313">
      <pivotArea field="0" dataOnly="0" labelOnly="1" grandRow="1" outline="0" axis="axisRow" fieldPosition="0">
        <references count="1">
          <reference field="4294967294" count="1" selected="0">
            <x v="20"/>
          </reference>
        </references>
      </pivotArea>
    </format>
    <format dxfId="1312">
      <pivotArea field="0" dataOnly="0" labelOnly="1" grandRow="1" outline="0" axis="axisRow" fieldPosition="0">
        <references count="1">
          <reference field="4294967294" count="1" selected="0">
            <x v="21"/>
          </reference>
        </references>
      </pivotArea>
    </format>
    <format dxfId="1311">
      <pivotArea field="0" dataOnly="0" labelOnly="1" grandRow="1" outline="0" axis="axisRow" fieldPosition="0">
        <references count="1">
          <reference field="4294967294" count="1" selected="0">
            <x v="22"/>
          </reference>
        </references>
      </pivotArea>
    </format>
    <format dxfId="1310">
      <pivotArea field="0" dataOnly="0" labelOnly="1" grandRow="1" outline="0" axis="axisRow" fieldPosition="0">
        <references count="1">
          <reference field="4294967294" count="1" selected="0">
            <x v="23"/>
          </reference>
        </references>
      </pivotArea>
    </format>
    <format dxfId="1309">
      <pivotArea field="0" dataOnly="0" labelOnly="1" grandRow="1" outline="0" axis="axisRow" fieldPosition="0">
        <references count="1">
          <reference field="4294967294" count="1" selected="0">
            <x v="24"/>
          </reference>
        </references>
      </pivotArea>
    </format>
    <format dxfId="1308">
      <pivotArea field="0" dataOnly="0" labelOnly="1" grandRow="1" outline="0" axis="axisRow" fieldPosition="0">
        <references count="1">
          <reference field="4294967294" count="1" selected="0">
            <x v="25"/>
          </reference>
        </references>
      </pivotArea>
    </format>
    <format dxfId="1307">
      <pivotArea field="0" dataOnly="0" labelOnly="1" grandRow="1" outline="0" axis="axisRow" fieldPosition="0">
        <references count="1">
          <reference field="4294967294" count="1" selected="0">
            <x v="26"/>
          </reference>
        </references>
      </pivotArea>
    </format>
    <format dxfId="1306">
      <pivotArea field="0" dataOnly="0" labelOnly="1" grandRow="1" outline="0" axis="axisRow" fieldPosition="0">
        <references count="1">
          <reference field="4294967294" count="1" selected="0">
            <x v="27"/>
          </reference>
        </references>
      </pivotArea>
    </format>
    <format dxfId="1305">
      <pivotArea field="0" dataOnly="0" labelOnly="1" grandRow="1" outline="0" axis="axisRow" fieldPosition="0">
        <references count="1">
          <reference field="4294967294" count="1" selected="0">
            <x v="28"/>
          </reference>
        </references>
      </pivotArea>
    </format>
    <format dxfId="1304">
      <pivotArea field="0" dataOnly="0" labelOnly="1" grandRow="1" outline="0" axis="axisRow" fieldPosition="0">
        <references count="1">
          <reference field="4294967294" count="1" selected="0">
            <x v="29"/>
          </reference>
        </references>
      </pivotArea>
    </format>
    <format dxfId="1303">
      <pivotArea field="0" dataOnly="0" labelOnly="1" grandRow="1" outline="0" axis="axisRow" fieldPosition="0">
        <references count="1">
          <reference field="4294967294" count="1" selected="0">
            <x v="30"/>
          </reference>
        </references>
      </pivotArea>
    </format>
    <format dxfId="1302">
      <pivotArea field="0" dataOnly="0" labelOnly="1" grandRow="1" outline="0" axis="axisRow" fieldPosition="0">
        <references count="1">
          <reference field="4294967294" count="1" selected="0">
            <x v="31"/>
          </reference>
        </references>
      </pivotArea>
    </format>
    <format dxfId="1301">
      <pivotArea field="0" dataOnly="0" labelOnly="1" grandRow="1" outline="0" axis="axisRow" fieldPosition="0">
        <references count="1">
          <reference field="4294967294" count="1" selected="0">
            <x v="0"/>
          </reference>
        </references>
      </pivotArea>
    </format>
    <format dxfId="1300">
      <pivotArea field="0" dataOnly="0" labelOnly="1" grandRow="1" outline="0" axis="axisRow" fieldPosition="0">
        <references count="1">
          <reference field="4294967294" count="1" selected="0">
            <x v="1"/>
          </reference>
        </references>
      </pivotArea>
    </format>
    <format dxfId="1299">
      <pivotArea field="0" dataOnly="0" labelOnly="1" grandRow="1" outline="0" axis="axisRow" fieldPosition="0">
        <references count="1">
          <reference field="4294967294" count="1" selected="0">
            <x v="2"/>
          </reference>
        </references>
      </pivotArea>
    </format>
    <format dxfId="1298">
      <pivotArea field="0" dataOnly="0" labelOnly="1" grandRow="1" outline="0" axis="axisRow" fieldPosition="0">
        <references count="1">
          <reference field="4294967294" count="1" selected="0">
            <x v="3"/>
          </reference>
        </references>
      </pivotArea>
    </format>
    <format dxfId="1297">
      <pivotArea field="0" dataOnly="0" labelOnly="1" grandRow="1" outline="0" axis="axisRow" fieldPosition="0">
        <references count="1">
          <reference field="4294967294" count="1" selected="0">
            <x v="4"/>
          </reference>
        </references>
      </pivotArea>
    </format>
    <format dxfId="1296">
      <pivotArea field="0" dataOnly="0" labelOnly="1" grandRow="1" outline="0" axis="axisRow" fieldPosition="0">
        <references count="1">
          <reference field="4294967294" count="1" selected="0">
            <x v="5"/>
          </reference>
        </references>
      </pivotArea>
    </format>
    <format dxfId="1295">
      <pivotArea field="0" dataOnly="0" labelOnly="1" grandRow="1" outline="0" axis="axisRow" fieldPosition="0">
        <references count="1">
          <reference field="4294967294" count="1" selected="0">
            <x v="6"/>
          </reference>
        </references>
      </pivotArea>
    </format>
    <format dxfId="1294">
      <pivotArea field="0" dataOnly="0" labelOnly="1" grandRow="1" outline="0" axis="axisRow" fieldPosition="0">
        <references count="1">
          <reference field="4294967294" count="1" selected="0">
            <x v="7"/>
          </reference>
        </references>
      </pivotArea>
    </format>
    <format dxfId="1293">
      <pivotArea field="0" dataOnly="0" labelOnly="1" grandRow="1" outline="0" axis="axisRow" fieldPosition="0">
        <references count="1">
          <reference field="4294967294" count="1" selected="0">
            <x v="8"/>
          </reference>
        </references>
      </pivotArea>
    </format>
    <format dxfId="1292">
      <pivotArea field="0" dataOnly="0" labelOnly="1" grandRow="1" outline="0" axis="axisRow" fieldPosition="0">
        <references count="1">
          <reference field="4294967294" count="1" selected="0">
            <x v="9"/>
          </reference>
        </references>
      </pivotArea>
    </format>
    <format dxfId="1291">
      <pivotArea field="0" dataOnly="0" labelOnly="1" grandRow="1" outline="0" axis="axisRow" fieldPosition="0">
        <references count="1">
          <reference field="4294967294" count="1" selected="0">
            <x v="10"/>
          </reference>
        </references>
      </pivotArea>
    </format>
    <format dxfId="1290">
      <pivotArea field="0" dataOnly="0" labelOnly="1" grandRow="1" outline="0" axis="axisRow" fieldPosition="0">
        <references count="1">
          <reference field="4294967294" count="1" selected="0">
            <x v="11"/>
          </reference>
        </references>
      </pivotArea>
    </format>
    <format dxfId="1289">
      <pivotArea field="0" dataOnly="0" labelOnly="1" grandRow="1" outline="0" axis="axisRow" fieldPosition="0">
        <references count="1">
          <reference field="4294967294" count="1" selected="0">
            <x v="12"/>
          </reference>
        </references>
      </pivotArea>
    </format>
    <format dxfId="1288">
      <pivotArea field="0" dataOnly="0" labelOnly="1" grandRow="1" outline="0" axis="axisRow" fieldPosition="0">
        <references count="1">
          <reference field="4294967294" count="1" selected="0">
            <x v="13"/>
          </reference>
        </references>
      </pivotArea>
    </format>
    <format dxfId="1287">
      <pivotArea field="0" dataOnly="0" labelOnly="1" grandRow="1" outline="0" axis="axisRow" fieldPosition="0">
        <references count="1">
          <reference field="4294967294" count="1" selected="0">
            <x v="14"/>
          </reference>
        </references>
      </pivotArea>
    </format>
    <format dxfId="1286">
      <pivotArea field="0" dataOnly="0" labelOnly="1" grandRow="1" outline="0" axis="axisRow" fieldPosition="0">
        <references count="1">
          <reference field="4294967294" count="1" selected="0">
            <x v="15"/>
          </reference>
        </references>
      </pivotArea>
    </format>
    <format dxfId="1285">
      <pivotArea field="0" dataOnly="0" labelOnly="1" grandRow="1" outline="0" axis="axisRow" fieldPosition="0">
        <references count="1">
          <reference field="4294967294" count="1" selected="0">
            <x v="16"/>
          </reference>
        </references>
      </pivotArea>
    </format>
    <format dxfId="1284">
      <pivotArea field="0" dataOnly="0" labelOnly="1" grandRow="1" outline="0" axis="axisRow" fieldPosition="0">
        <references count="1">
          <reference field="4294967294" count="1" selected="0">
            <x v="17"/>
          </reference>
        </references>
      </pivotArea>
    </format>
    <format dxfId="1283">
      <pivotArea field="0" dataOnly="0" labelOnly="1" grandRow="1" outline="0" axis="axisRow" fieldPosition="0">
        <references count="1">
          <reference field="4294967294" count="1" selected="0">
            <x v="18"/>
          </reference>
        </references>
      </pivotArea>
    </format>
    <format dxfId="1282">
      <pivotArea field="0" dataOnly="0" labelOnly="1" grandRow="1" outline="0" axis="axisRow" fieldPosition="0">
        <references count="1">
          <reference field="4294967294" count="1" selected="0">
            <x v="19"/>
          </reference>
        </references>
      </pivotArea>
    </format>
    <format dxfId="1281">
      <pivotArea field="0" dataOnly="0" labelOnly="1" grandRow="1" outline="0" axis="axisRow" fieldPosition="0">
        <references count="1">
          <reference field="4294967294" count="1" selected="0">
            <x v="20"/>
          </reference>
        </references>
      </pivotArea>
    </format>
    <format dxfId="1280">
      <pivotArea field="0" dataOnly="0" labelOnly="1" grandRow="1" outline="0" axis="axisRow" fieldPosition="0">
        <references count="1">
          <reference field="4294967294" count="1" selected="0">
            <x v="21"/>
          </reference>
        </references>
      </pivotArea>
    </format>
    <format dxfId="1279">
      <pivotArea field="0" dataOnly="0" labelOnly="1" grandRow="1" outline="0" axis="axisRow" fieldPosition="0">
        <references count="1">
          <reference field="4294967294" count="1" selected="0">
            <x v="22"/>
          </reference>
        </references>
      </pivotArea>
    </format>
    <format dxfId="1278">
      <pivotArea field="0" dataOnly="0" labelOnly="1" grandRow="1" outline="0" axis="axisRow" fieldPosition="0">
        <references count="1">
          <reference field="4294967294" count="1" selected="0">
            <x v="23"/>
          </reference>
        </references>
      </pivotArea>
    </format>
    <format dxfId="1277">
      <pivotArea field="0" dataOnly="0" labelOnly="1" grandRow="1" outline="0" axis="axisRow" fieldPosition="0">
        <references count="1">
          <reference field="4294967294" count="1" selected="0">
            <x v="24"/>
          </reference>
        </references>
      </pivotArea>
    </format>
    <format dxfId="1276">
      <pivotArea field="0" dataOnly="0" labelOnly="1" grandRow="1" outline="0" axis="axisRow" fieldPosition="0">
        <references count="1">
          <reference field="4294967294" count="1" selected="0">
            <x v="25"/>
          </reference>
        </references>
      </pivotArea>
    </format>
    <format dxfId="1275">
      <pivotArea field="0" dataOnly="0" labelOnly="1" grandRow="1" outline="0" axis="axisRow" fieldPosition="0">
        <references count="1">
          <reference field="4294967294" count="1" selected="0">
            <x v="26"/>
          </reference>
        </references>
      </pivotArea>
    </format>
    <format dxfId="1274">
      <pivotArea field="0" dataOnly="0" labelOnly="1" grandRow="1" outline="0" axis="axisRow" fieldPosition="0">
        <references count="1">
          <reference field="4294967294" count="1" selected="0">
            <x v="27"/>
          </reference>
        </references>
      </pivotArea>
    </format>
    <format dxfId="1273">
      <pivotArea field="0" dataOnly="0" labelOnly="1" grandRow="1" outline="0" axis="axisRow" fieldPosition="0">
        <references count="1">
          <reference field="4294967294" count="1" selected="0">
            <x v="28"/>
          </reference>
        </references>
      </pivotArea>
    </format>
    <format dxfId="1272">
      <pivotArea field="0" dataOnly="0" labelOnly="1" grandRow="1" outline="0" axis="axisRow" fieldPosition="0">
        <references count="1">
          <reference field="4294967294" count="1" selected="0">
            <x v="29"/>
          </reference>
        </references>
      </pivotArea>
    </format>
    <format dxfId="1271">
      <pivotArea field="0" dataOnly="0" labelOnly="1" grandRow="1" outline="0" axis="axisRow" fieldPosition="0">
        <references count="1">
          <reference field="4294967294" count="1" selected="0">
            <x v="30"/>
          </reference>
        </references>
      </pivotArea>
    </format>
    <format dxfId="1270">
      <pivotArea field="0" dataOnly="0" labelOnly="1" grandRow="1" outline="0" axis="axisRow" fieldPosition="0">
        <references count="1">
          <reference field="4294967294" count="1" selected="0">
            <x v="31"/>
          </reference>
        </references>
      </pivotArea>
    </format>
    <format dxfId="1269">
      <pivotArea field="0" dataOnly="0" labelOnly="1" grandRow="1" outline="0" axis="axisRow" fieldPosition="0">
        <references count="1">
          <reference field="4294967294" count="1" selected="0">
            <x v="0"/>
          </reference>
        </references>
      </pivotArea>
    </format>
    <format dxfId="1268">
      <pivotArea field="0" dataOnly="0" labelOnly="1" grandRow="1" outline="0" axis="axisRow" fieldPosition="0">
        <references count="1">
          <reference field="4294967294" count="1" selected="0">
            <x v="1"/>
          </reference>
        </references>
      </pivotArea>
    </format>
    <format dxfId="1267">
      <pivotArea field="0" dataOnly="0" labelOnly="1" grandRow="1" outline="0" axis="axisRow" fieldPosition="0">
        <references count="1">
          <reference field="4294967294" count="1" selected="0">
            <x v="2"/>
          </reference>
        </references>
      </pivotArea>
    </format>
    <format dxfId="1266">
      <pivotArea field="0" dataOnly="0" labelOnly="1" grandRow="1" outline="0" axis="axisRow" fieldPosition="0">
        <references count="1">
          <reference field="4294967294" count="1" selected="0">
            <x v="3"/>
          </reference>
        </references>
      </pivotArea>
    </format>
    <format dxfId="1265">
      <pivotArea field="0" dataOnly="0" labelOnly="1" grandRow="1" outline="0" axis="axisRow" fieldPosition="0">
        <references count="1">
          <reference field="4294967294" count="1" selected="0">
            <x v="4"/>
          </reference>
        </references>
      </pivotArea>
    </format>
    <format dxfId="1264">
      <pivotArea field="0" dataOnly="0" labelOnly="1" grandRow="1" outline="0" axis="axisRow" fieldPosition="0">
        <references count="1">
          <reference field="4294967294" count="1" selected="0">
            <x v="5"/>
          </reference>
        </references>
      </pivotArea>
    </format>
    <format dxfId="1263">
      <pivotArea field="0" dataOnly="0" labelOnly="1" grandRow="1" outline="0" axis="axisRow" fieldPosition="0">
        <references count="1">
          <reference field="4294967294" count="1" selected="0">
            <x v="6"/>
          </reference>
        </references>
      </pivotArea>
    </format>
    <format dxfId="1262">
      <pivotArea field="0" dataOnly="0" labelOnly="1" grandRow="1" outline="0" axis="axisRow" fieldPosition="0">
        <references count="1">
          <reference field="4294967294" count="1" selected="0">
            <x v="7"/>
          </reference>
        </references>
      </pivotArea>
    </format>
    <format dxfId="1261">
      <pivotArea field="0" dataOnly="0" labelOnly="1" grandRow="1" outline="0" axis="axisRow" fieldPosition="0">
        <references count="1">
          <reference field="4294967294" count="1" selected="0">
            <x v="8"/>
          </reference>
        </references>
      </pivotArea>
    </format>
    <format dxfId="1260">
      <pivotArea field="0" dataOnly="0" labelOnly="1" grandRow="1" outline="0" axis="axisRow" fieldPosition="0">
        <references count="1">
          <reference field="4294967294" count="1" selected="0">
            <x v="9"/>
          </reference>
        </references>
      </pivotArea>
    </format>
    <format dxfId="1259">
      <pivotArea field="0" dataOnly="0" labelOnly="1" grandRow="1" outline="0" axis="axisRow" fieldPosition="0">
        <references count="1">
          <reference field="4294967294" count="1" selected="0">
            <x v="10"/>
          </reference>
        </references>
      </pivotArea>
    </format>
    <format dxfId="1258">
      <pivotArea field="0" dataOnly="0" labelOnly="1" grandRow="1" outline="0" axis="axisRow" fieldPosition="0">
        <references count="1">
          <reference field="4294967294" count="1" selected="0">
            <x v="11"/>
          </reference>
        </references>
      </pivotArea>
    </format>
    <format dxfId="1257">
      <pivotArea field="0" dataOnly="0" labelOnly="1" grandRow="1" outline="0" axis="axisRow" fieldPosition="0">
        <references count="1">
          <reference field="4294967294" count="1" selected="0">
            <x v="12"/>
          </reference>
        </references>
      </pivotArea>
    </format>
    <format dxfId="1256">
      <pivotArea field="0" dataOnly="0" labelOnly="1" grandRow="1" outline="0" axis="axisRow" fieldPosition="0">
        <references count="1">
          <reference field="4294967294" count="1" selected="0">
            <x v="13"/>
          </reference>
        </references>
      </pivotArea>
    </format>
    <format dxfId="1255">
      <pivotArea field="0" dataOnly="0" labelOnly="1" grandRow="1" outline="0" axis="axisRow" fieldPosition="0">
        <references count="1">
          <reference field="4294967294" count="1" selected="0">
            <x v="14"/>
          </reference>
        </references>
      </pivotArea>
    </format>
    <format dxfId="1254">
      <pivotArea field="0" dataOnly="0" labelOnly="1" grandRow="1" outline="0" axis="axisRow" fieldPosition="0">
        <references count="1">
          <reference field="4294967294" count="1" selected="0">
            <x v="15"/>
          </reference>
        </references>
      </pivotArea>
    </format>
    <format dxfId="1253">
      <pivotArea field="0" dataOnly="0" labelOnly="1" grandRow="1" outline="0" axis="axisRow" fieldPosition="0">
        <references count="1">
          <reference field="4294967294" count="1" selected="0">
            <x v="16"/>
          </reference>
        </references>
      </pivotArea>
    </format>
    <format dxfId="1252">
      <pivotArea field="0" dataOnly="0" labelOnly="1" grandRow="1" outline="0" axis="axisRow" fieldPosition="0">
        <references count="1">
          <reference field="4294967294" count="1" selected="0">
            <x v="17"/>
          </reference>
        </references>
      </pivotArea>
    </format>
    <format dxfId="1251">
      <pivotArea field="0" dataOnly="0" labelOnly="1" grandRow="1" outline="0" axis="axisRow" fieldPosition="0">
        <references count="1">
          <reference field="4294967294" count="1" selected="0">
            <x v="18"/>
          </reference>
        </references>
      </pivotArea>
    </format>
    <format dxfId="1250">
      <pivotArea field="0" dataOnly="0" labelOnly="1" grandRow="1" outline="0" axis="axisRow" fieldPosition="0">
        <references count="1">
          <reference field="4294967294" count="1" selected="0">
            <x v="19"/>
          </reference>
        </references>
      </pivotArea>
    </format>
    <format dxfId="1249">
      <pivotArea field="0" dataOnly="0" labelOnly="1" grandRow="1" outline="0" axis="axisRow" fieldPosition="0">
        <references count="1">
          <reference field="4294967294" count="1" selected="0">
            <x v="20"/>
          </reference>
        </references>
      </pivotArea>
    </format>
    <format dxfId="1248">
      <pivotArea field="0" dataOnly="0" labelOnly="1" grandRow="1" outline="0" axis="axisRow" fieldPosition="0">
        <references count="1">
          <reference field="4294967294" count="1" selected="0">
            <x v="21"/>
          </reference>
        </references>
      </pivotArea>
    </format>
    <format dxfId="1247">
      <pivotArea field="0" dataOnly="0" labelOnly="1" grandRow="1" outline="0" axis="axisRow" fieldPosition="0">
        <references count="1">
          <reference field="4294967294" count="1" selected="0">
            <x v="22"/>
          </reference>
        </references>
      </pivotArea>
    </format>
    <format dxfId="1246">
      <pivotArea field="0" dataOnly="0" labelOnly="1" grandRow="1" outline="0" axis="axisRow" fieldPosition="0">
        <references count="1">
          <reference field="4294967294" count="1" selected="0">
            <x v="23"/>
          </reference>
        </references>
      </pivotArea>
    </format>
    <format dxfId="1245">
      <pivotArea field="0" dataOnly="0" labelOnly="1" grandRow="1" outline="0" axis="axisRow" fieldPosition="0">
        <references count="1">
          <reference field="4294967294" count="1" selected="0">
            <x v="24"/>
          </reference>
        </references>
      </pivotArea>
    </format>
    <format dxfId="1244">
      <pivotArea field="0" dataOnly="0" labelOnly="1" grandRow="1" outline="0" axis="axisRow" fieldPosition="0">
        <references count="1">
          <reference field="4294967294" count="1" selected="0">
            <x v="25"/>
          </reference>
        </references>
      </pivotArea>
    </format>
    <format dxfId="1243">
      <pivotArea field="0" dataOnly="0" labelOnly="1" grandRow="1" outline="0" axis="axisRow" fieldPosition="0">
        <references count="1">
          <reference field="4294967294" count="1" selected="0">
            <x v="26"/>
          </reference>
        </references>
      </pivotArea>
    </format>
    <format dxfId="1242">
      <pivotArea field="0" dataOnly="0" labelOnly="1" grandRow="1" outline="0" axis="axisRow" fieldPosition="0">
        <references count="1">
          <reference field="4294967294" count="1" selected="0">
            <x v="27"/>
          </reference>
        </references>
      </pivotArea>
    </format>
    <format dxfId="1241">
      <pivotArea field="0" dataOnly="0" labelOnly="1" grandRow="1" outline="0" axis="axisRow" fieldPosition="0">
        <references count="1">
          <reference field="4294967294" count="1" selected="0">
            <x v="28"/>
          </reference>
        </references>
      </pivotArea>
    </format>
    <format dxfId="1240">
      <pivotArea field="0" dataOnly="0" labelOnly="1" grandRow="1" outline="0" axis="axisRow" fieldPosition="0">
        <references count="1">
          <reference field="4294967294" count="1" selected="0">
            <x v="29"/>
          </reference>
        </references>
      </pivotArea>
    </format>
    <format dxfId="1239">
      <pivotArea field="0" dataOnly="0" labelOnly="1" grandRow="1" outline="0" axis="axisRow" fieldPosition="0">
        <references count="1">
          <reference field="4294967294" count="1" selected="0">
            <x v="30"/>
          </reference>
        </references>
      </pivotArea>
    </format>
    <format dxfId="1238">
      <pivotArea field="0" dataOnly="0" labelOnly="1" grandRow="1" outline="0" axis="axisRow" fieldPosition="0">
        <references count="1">
          <reference field="4294967294" count="1" selected="0">
            <x v="31"/>
          </reference>
        </references>
      </pivotArea>
    </format>
    <format dxfId="1237">
      <pivotArea field="0" dataOnly="0" labelOnly="1" grandRow="1" outline="0" axis="axisRow" fieldPosition="0">
        <references count="1">
          <reference field="4294967294" count="1" selected="0">
            <x v="0"/>
          </reference>
        </references>
      </pivotArea>
    </format>
    <format dxfId="1236">
      <pivotArea field="0" dataOnly="0" labelOnly="1" grandRow="1" outline="0" axis="axisRow" fieldPosition="0">
        <references count="1">
          <reference field="4294967294" count="1" selected="0">
            <x v="1"/>
          </reference>
        </references>
      </pivotArea>
    </format>
    <format dxfId="1235">
      <pivotArea field="0" dataOnly="0" labelOnly="1" grandRow="1" outline="0" axis="axisRow" fieldPosition="0">
        <references count="1">
          <reference field="4294967294" count="1" selected="0">
            <x v="2"/>
          </reference>
        </references>
      </pivotArea>
    </format>
    <format dxfId="1234">
      <pivotArea field="0" dataOnly="0" labelOnly="1" grandRow="1" outline="0" axis="axisRow" fieldPosition="0">
        <references count="1">
          <reference field="4294967294" count="1" selected="0">
            <x v="3"/>
          </reference>
        </references>
      </pivotArea>
    </format>
    <format dxfId="1233">
      <pivotArea field="0" dataOnly="0" labelOnly="1" grandRow="1" outline="0" axis="axisRow" fieldPosition="0">
        <references count="1">
          <reference field="4294967294" count="1" selected="0">
            <x v="4"/>
          </reference>
        </references>
      </pivotArea>
    </format>
    <format dxfId="1232">
      <pivotArea field="0" dataOnly="0" labelOnly="1" grandRow="1" outline="0" axis="axisRow" fieldPosition="0">
        <references count="1">
          <reference field="4294967294" count="1" selected="0">
            <x v="5"/>
          </reference>
        </references>
      </pivotArea>
    </format>
    <format dxfId="1231">
      <pivotArea field="0" dataOnly="0" labelOnly="1" grandRow="1" outline="0" axis="axisRow" fieldPosition="0">
        <references count="1">
          <reference field="4294967294" count="1" selected="0">
            <x v="6"/>
          </reference>
        </references>
      </pivotArea>
    </format>
    <format dxfId="1230">
      <pivotArea field="0" dataOnly="0" labelOnly="1" grandRow="1" outline="0" axis="axisRow" fieldPosition="0">
        <references count="1">
          <reference field="4294967294" count="1" selected="0">
            <x v="7"/>
          </reference>
        </references>
      </pivotArea>
    </format>
    <format dxfId="1229">
      <pivotArea field="0" dataOnly="0" labelOnly="1" grandRow="1" outline="0" axis="axisRow" fieldPosition="0">
        <references count="1">
          <reference field="4294967294" count="1" selected="0">
            <x v="8"/>
          </reference>
        </references>
      </pivotArea>
    </format>
    <format dxfId="1228">
      <pivotArea field="0" dataOnly="0" labelOnly="1" grandRow="1" outline="0" axis="axisRow" fieldPosition="0">
        <references count="1">
          <reference field="4294967294" count="1" selected="0">
            <x v="9"/>
          </reference>
        </references>
      </pivotArea>
    </format>
    <format dxfId="1227">
      <pivotArea field="0" dataOnly="0" labelOnly="1" grandRow="1" outline="0" axis="axisRow" fieldPosition="0">
        <references count="1">
          <reference field="4294967294" count="1" selected="0">
            <x v="10"/>
          </reference>
        </references>
      </pivotArea>
    </format>
    <format dxfId="1226">
      <pivotArea field="0" dataOnly="0" labelOnly="1" grandRow="1" outline="0" axis="axisRow" fieldPosition="0">
        <references count="1">
          <reference field="4294967294" count="1" selected="0">
            <x v="11"/>
          </reference>
        </references>
      </pivotArea>
    </format>
    <format dxfId="1225">
      <pivotArea field="0" dataOnly="0" labelOnly="1" grandRow="1" outline="0" axis="axisRow" fieldPosition="0">
        <references count="1">
          <reference field="4294967294" count="1" selected="0">
            <x v="12"/>
          </reference>
        </references>
      </pivotArea>
    </format>
    <format dxfId="1224">
      <pivotArea field="0" dataOnly="0" labelOnly="1" grandRow="1" outline="0" axis="axisRow" fieldPosition="0">
        <references count="1">
          <reference field="4294967294" count="1" selected="0">
            <x v="13"/>
          </reference>
        </references>
      </pivotArea>
    </format>
    <format dxfId="1223">
      <pivotArea field="0" dataOnly="0" labelOnly="1" grandRow="1" outline="0" axis="axisRow" fieldPosition="0">
        <references count="1">
          <reference field="4294967294" count="1" selected="0">
            <x v="14"/>
          </reference>
        </references>
      </pivotArea>
    </format>
    <format dxfId="1222">
      <pivotArea field="0" dataOnly="0" labelOnly="1" grandRow="1" outline="0" axis="axisRow" fieldPosition="0">
        <references count="1">
          <reference field="4294967294" count="1" selected="0">
            <x v="15"/>
          </reference>
        </references>
      </pivotArea>
    </format>
    <format dxfId="1221">
      <pivotArea field="0" dataOnly="0" labelOnly="1" grandRow="1" outline="0" axis="axisRow" fieldPosition="0">
        <references count="1">
          <reference field="4294967294" count="1" selected="0">
            <x v="16"/>
          </reference>
        </references>
      </pivotArea>
    </format>
    <format dxfId="1220">
      <pivotArea field="0" dataOnly="0" labelOnly="1" grandRow="1" outline="0" axis="axisRow" fieldPosition="0">
        <references count="1">
          <reference field="4294967294" count="1" selected="0">
            <x v="17"/>
          </reference>
        </references>
      </pivotArea>
    </format>
    <format dxfId="1219">
      <pivotArea field="0" dataOnly="0" labelOnly="1" grandRow="1" outline="0" axis="axisRow" fieldPosition="0">
        <references count="1">
          <reference field="4294967294" count="1" selected="0">
            <x v="18"/>
          </reference>
        </references>
      </pivotArea>
    </format>
    <format dxfId="1218">
      <pivotArea field="0" dataOnly="0" labelOnly="1" grandRow="1" outline="0" axis="axisRow" fieldPosition="0">
        <references count="1">
          <reference field="4294967294" count="1" selected="0">
            <x v="19"/>
          </reference>
        </references>
      </pivotArea>
    </format>
    <format dxfId="1217">
      <pivotArea field="0" dataOnly="0" labelOnly="1" grandRow="1" outline="0" axis="axisRow" fieldPosition="0">
        <references count="1">
          <reference field="4294967294" count="1" selected="0">
            <x v="20"/>
          </reference>
        </references>
      </pivotArea>
    </format>
    <format dxfId="1216">
      <pivotArea field="0" dataOnly="0" labelOnly="1" grandRow="1" outline="0" axis="axisRow" fieldPosition="0">
        <references count="1">
          <reference field="4294967294" count="1" selected="0">
            <x v="21"/>
          </reference>
        </references>
      </pivotArea>
    </format>
    <format dxfId="1215">
      <pivotArea field="0" dataOnly="0" labelOnly="1" grandRow="1" outline="0" axis="axisRow" fieldPosition="0">
        <references count="1">
          <reference field="4294967294" count="1" selected="0">
            <x v="22"/>
          </reference>
        </references>
      </pivotArea>
    </format>
    <format dxfId="1214">
      <pivotArea field="0" dataOnly="0" labelOnly="1" grandRow="1" outline="0" axis="axisRow" fieldPosition="0">
        <references count="1">
          <reference field="4294967294" count="1" selected="0">
            <x v="23"/>
          </reference>
        </references>
      </pivotArea>
    </format>
    <format dxfId="1213">
      <pivotArea field="0" dataOnly="0" labelOnly="1" grandRow="1" outline="0" axis="axisRow" fieldPosition="0">
        <references count="1">
          <reference field="4294967294" count="1" selected="0">
            <x v="24"/>
          </reference>
        </references>
      </pivotArea>
    </format>
    <format dxfId="1212">
      <pivotArea field="0" dataOnly="0" labelOnly="1" grandRow="1" outline="0" axis="axisRow" fieldPosition="0">
        <references count="1">
          <reference field="4294967294" count="1" selected="0">
            <x v="25"/>
          </reference>
        </references>
      </pivotArea>
    </format>
    <format dxfId="1211">
      <pivotArea field="0" dataOnly="0" labelOnly="1" grandRow="1" outline="0" axis="axisRow" fieldPosition="0">
        <references count="1">
          <reference field="4294967294" count="1" selected="0">
            <x v="26"/>
          </reference>
        </references>
      </pivotArea>
    </format>
    <format dxfId="1210">
      <pivotArea field="0" dataOnly="0" labelOnly="1" grandRow="1" outline="0" axis="axisRow" fieldPosition="0">
        <references count="1">
          <reference field="4294967294" count="1" selected="0">
            <x v="27"/>
          </reference>
        </references>
      </pivotArea>
    </format>
    <format dxfId="1209">
      <pivotArea field="0" dataOnly="0" labelOnly="1" grandRow="1" outline="0" axis="axisRow" fieldPosition="0">
        <references count="1">
          <reference field="4294967294" count="1" selected="0">
            <x v="28"/>
          </reference>
        </references>
      </pivotArea>
    </format>
    <format dxfId="1208">
      <pivotArea field="0" dataOnly="0" labelOnly="1" grandRow="1" outline="0" axis="axisRow" fieldPosition="0">
        <references count="1">
          <reference field="4294967294" count="1" selected="0">
            <x v="29"/>
          </reference>
        </references>
      </pivotArea>
    </format>
    <format dxfId="1207">
      <pivotArea field="0" dataOnly="0" labelOnly="1" grandRow="1" outline="0" axis="axisRow" fieldPosition="0">
        <references count="1">
          <reference field="4294967294" count="1" selected="0">
            <x v="30"/>
          </reference>
        </references>
      </pivotArea>
    </format>
    <format dxfId="1206">
      <pivotArea field="0" dataOnly="0" labelOnly="1" grandRow="1" outline="0" axis="axisRow" fieldPosition="0">
        <references count="1">
          <reference field="4294967294" count="1" selected="0">
            <x v="31"/>
          </reference>
        </references>
      </pivotArea>
    </format>
    <format dxfId="1205">
      <pivotArea field="0" dataOnly="0" labelOnly="1" grandRow="1" outline="0" axis="axisRow" fieldPosition="0">
        <references count="1">
          <reference field="4294967294" count="1" selected="0">
            <x v="0"/>
          </reference>
        </references>
      </pivotArea>
    </format>
    <format dxfId="1204">
      <pivotArea field="0" dataOnly="0" labelOnly="1" grandRow="1" outline="0" axis="axisRow" fieldPosition="0">
        <references count="1">
          <reference field="4294967294" count="1" selected="0">
            <x v="1"/>
          </reference>
        </references>
      </pivotArea>
    </format>
    <format dxfId="1203">
      <pivotArea field="0" dataOnly="0" labelOnly="1" grandRow="1" outline="0" axis="axisRow" fieldPosition="0">
        <references count="1">
          <reference field="4294967294" count="1" selected="0">
            <x v="2"/>
          </reference>
        </references>
      </pivotArea>
    </format>
    <format dxfId="1202">
      <pivotArea field="0" dataOnly="0" labelOnly="1" grandRow="1" outline="0" axis="axisRow" fieldPosition="0">
        <references count="1">
          <reference field="4294967294" count="1" selected="0">
            <x v="3"/>
          </reference>
        </references>
      </pivotArea>
    </format>
    <format dxfId="1201">
      <pivotArea field="0" dataOnly="0" labelOnly="1" grandRow="1" outline="0" axis="axisRow" fieldPosition="0">
        <references count="1">
          <reference field="4294967294" count="1" selected="0">
            <x v="4"/>
          </reference>
        </references>
      </pivotArea>
    </format>
    <format dxfId="1200">
      <pivotArea field="0" dataOnly="0" labelOnly="1" grandRow="1" outline="0" axis="axisRow" fieldPosition="0">
        <references count="1">
          <reference field="4294967294" count="1" selected="0">
            <x v="5"/>
          </reference>
        </references>
      </pivotArea>
    </format>
    <format dxfId="1199">
      <pivotArea field="0" dataOnly="0" labelOnly="1" grandRow="1" outline="0" axis="axisRow" fieldPosition="0">
        <references count="1">
          <reference field="4294967294" count="1" selected="0">
            <x v="6"/>
          </reference>
        </references>
      </pivotArea>
    </format>
    <format dxfId="1198">
      <pivotArea field="0" dataOnly="0" labelOnly="1" grandRow="1" outline="0" axis="axisRow" fieldPosition="0">
        <references count="1">
          <reference field="4294967294" count="1" selected="0">
            <x v="7"/>
          </reference>
        </references>
      </pivotArea>
    </format>
    <format dxfId="1197">
      <pivotArea field="0" dataOnly="0" labelOnly="1" grandRow="1" outline="0" axis="axisRow" fieldPosition="0">
        <references count="1">
          <reference field="4294967294" count="1" selected="0">
            <x v="8"/>
          </reference>
        </references>
      </pivotArea>
    </format>
    <format dxfId="1196">
      <pivotArea field="0" dataOnly="0" labelOnly="1" grandRow="1" outline="0" axis="axisRow" fieldPosition="0">
        <references count="1">
          <reference field="4294967294" count="1" selected="0">
            <x v="9"/>
          </reference>
        </references>
      </pivotArea>
    </format>
    <format dxfId="1195">
      <pivotArea field="0" dataOnly="0" labelOnly="1" grandRow="1" outline="0" axis="axisRow" fieldPosition="0">
        <references count="1">
          <reference field="4294967294" count="1" selected="0">
            <x v="10"/>
          </reference>
        </references>
      </pivotArea>
    </format>
    <format dxfId="1194">
      <pivotArea field="0" dataOnly="0" labelOnly="1" grandRow="1" outline="0" axis="axisRow" fieldPosition="0">
        <references count="1">
          <reference field="4294967294" count="1" selected="0">
            <x v="11"/>
          </reference>
        </references>
      </pivotArea>
    </format>
    <format dxfId="1193">
      <pivotArea field="0" dataOnly="0" labelOnly="1" grandRow="1" outline="0" axis="axisRow" fieldPosition="0">
        <references count="1">
          <reference field="4294967294" count="1" selected="0">
            <x v="12"/>
          </reference>
        </references>
      </pivotArea>
    </format>
    <format dxfId="1192">
      <pivotArea field="0" dataOnly="0" labelOnly="1" grandRow="1" outline="0" axis="axisRow" fieldPosition="0">
        <references count="1">
          <reference field="4294967294" count="1" selected="0">
            <x v="13"/>
          </reference>
        </references>
      </pivotArea>
    </format>
    <format dxfId="1191">
      <pivotArea field="0" dataOnly="0" labelOnly="1" grandRow="1" outline="0" axis="axisRow" fieldPosition="0">
        <references count="1">
          <reference field="4294967294" count="1" selected="0">
            <x v="14"/>
          </reference>
        </references>
      </pivotArea>
    </format>
    <format dxfId="1190">
      <pivotArea field="0" dataOnly="0" labelOnly="1" grandRow="1" outline="0" axis="axisRow" fieldPosition="0">
        <references count="1">
          <reference field="4294967294" count="1" selected="0">
            <x v="15"/>
          </reference>
        </references>
      </pivotArea>
    </format>
    <format dxfId="1189">
      <pivotArea field="0" dataOnly="0" labelOnly="1" grandRow="1" outline="0" axis="axisRow" fieldPosition="0">
        <references count="1">
          <reference field="4294967294" count="1" selected="0">
            <x v="16"/>
          </reference>
        </references>
      </pivotArea>
    </format>
    <format dxfId="1188">
      <pivotArea field="0" dataOnly="0" labelOnly="1" grandRow="1" outline="0" axis="axisRow" fieldPosition="0">
        <references count="1">
          <reference field="4294967294" count="1" selected="0">
            <x v="17"/>
          </reference>
        </references>
      </pivotArea>
    </format>
    <format dxfId="1187">
      <pivotArea field="0" dataOnly="0" labelOnly="1" grandRow="1" outline="0" axis="axisRow" fieldPosition="0">
        <references count="1">
          <reference field="4294967294" count="1" selected="0">
            <x v="18"/>
          </reference>
        </references>
      </pivotArea>
    </format>
    <format dxfId="1186">
      <pivotArea field="0" dataOnly="0" labelOnly="1" grandRow="1" outline="0" axis="axisRow" fieldPosition="0">
        <references count="1">
          <reference field="4294967294" count="1" selected="0">
            <x v="19"/>
          </reference>
        </references>
      </pivotArea>
    </format>
    <format dxfId="1185">
      <pivotArea field="0" dataOnly="0" labelOnly="1" grandRow="1" outline="0" axis="axisRow" fieldPosition="0">
        <references count="1">
          <reference field="4294967294" count="1" selected="0">
            <x v="20"/>
          </reference>
        </references>
      </pivotArea>
    </format>
    <format dxfId="1184">
      <pivotArea field="0" dataOnly="0" labelOnly="1" grandRow="1" outline="0" axis="axisRow" fieldPosition="0">
        <references count="1">
          <reference field="4294967294" count="1" selected="0">
            <x v="21"/>
          </reference>
        </references>
      </pivotArea>
    </format>
    <format dxfId="1183">
      <pivotArea field="0" dataOnly="0" labelOnly="1" grandRow="1" outline="0" axis="axisRow" fieldPosition="0">
        <references count="1">
          <reference field="4294967294" count="1" selected="0">
            <x v="22"/>
          </reference>
        </references>
      </pivotArea>
    </format>
    <format dxfId="1182">
      <pivotArea field="0" dataOnly="0" labelOnly="1" grandRow="1" outline="0" axis="axisRow" fieldPosition="0">
        <references count="1">
          <reference field="4294967294" count="1" selected="0">
            <x v="23"/>
          </reference>
        </references>
      </pivotArea>
    </format>
    <format dxfId="1181">
      <pivotArea field="0" dataOnly="0" labelOnly="1" grandRow="1" outline="0" axis="axisRow" fieldPosition="0">
        <references count="1">
          <reference field="4294967294" count="1" selected="0">
            <x v="24"/>
          </reference>
        </references>
      </pivotArea>
    </format>
    <format dxfId="1180">
      <pivotArea field="0" dataOnly="0" labelOnly="1" grandRow="1" outline="0" axis="axisRow" fieldPosition="0">
        <references count="1">
          <reference field="4294967294" count="1" selected="0">
            <x v="25"/>
          </reference>
        </references>
      </pivotArea>
    </format>
    <format dxfId="1179">
      <pivotArea field="0" dataOnly="0" labelOnly="1" grandRow="1" outline="0" axis="axisRow" fieldPosition="0">
        <references count="1">
          <reference field="4294967294" count="1" selected="0">
            <x v="26"/>
          </reference>
        </references>
      </pivotArea>
    </format>
    <format dxfId="1178">
      <pivotArea field="0" dataOnly="0" labelOnly="1" grandRow="1" outline="0" axis="axisRow" fieldPosition="0">
        <references count="1">
          <reference field="4294967294" count="1" selected="0">
            <x v="27"/>
          </reference>
        </references>
      </pivotArea>
    </format>
    <format dxfId="1177">
      <pivotArea field="0" dataOnly="0" labelOnly="1" grandRow="1" outline="0" axis="axisRow" fieldPosition="0">
        <references count="1">
          <reference field="4294967294" count="1" selected="0">
            <x v="28"/>
          </reference>
        </references>
      </pivotArea>
    </format>
    <format dxfId="1176">
      <pivotArea field="0" dataOnly="0" labelOnly="1" grandRow="1" outline="0" axis="axisRow" fieldPosition="0">
        <references count="1">
          <reference field="4294967294" count="1" selected="0">
            <x v="29"/>
          </reference>
        </references>
      </pivotArea>
    </format>
    <format dxfId="1175">
      <pivotArea field="0" dataOnly="0" labelOnly="1" grandRow="1" outline="0" axis="axisRow" fieldPosition="0">
        <references count="1">
          <reference field="4294967294" count="1" selected="0">
            <x v="30"/>
          </reference>
        </references>
      </pivotArea>
    </format>
    <format dxfId="1174">
      <pivotArea field="0" dataOnly="0" labelOnly="1" grandRow="1" outline="0" axis="axisRow" fieldPosition="0">
        <references count="1">
          <reference field="4294967294" count="1" selected="0">
            <x v="31"/>
          </reference>
        </references>
      </pivotArea>
    </format>
    <format dxfId="117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0"/>
          </reference>
        </references>
      </pivotArea>
    </format>
    <format dxfId="117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117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2"/>
          </reference>
        </references>
      </pivotArea>
    </format>
    <format dxfId="117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116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116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116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116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7"/>
          </reference>
        </references>
      </pivotArea>
    </format>
    <format dxfId="116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116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116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116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1"/>
          </reference>
        </references>
      </pivotArea>
    </format>
    <format dxfId="116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116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115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115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1157">
      <pivotArea dataOnly="0" labelOnly="1" outline="0" fieldPosition="0">
        <references count="1">
          <reference field="221" count="0"/>
        </references>
      </pivotArea>
    </format>
    <format dxfId="1156">
      <pivotArea dataOnly="0" labelOnly="1" outline="0" fieldPosition="0">
        <references count="1">
          <reference field="221" count="0" defaultSubtotal="1"/>
        </references>
      </pivotArea>
    </format>
    <format dxfId="1155">
      <pivotArea dataOnly="0" labelOnly="1" outline="0" fieldPosition="0">
        <references count="2">
          <reference field="4" count="6">
            <x v="0"/>
            <x v="1"/>
            <x v="2"/>
            <x v="3"/>
            <x v="4"/>
            <x v="5"/>
          </reference>
          <reference field="221" count="1" selected="0">
            <x v="0"/>
          </reference>
        </references>
      </pivotArea>
    </format>
    <format dxfId="1154">
      <pivotArea dataOnly="0" labelOnly="1" outline="0" fieldPosition="0">
        <references count="2">
          <reference field="4" count="4">
            <x v="6"/>
            <x v="7"/>
            <x v="8"/>
            <x v="9"/>
          </reference>
          <reference field="221" count="1" selected="0">
            <x v="1"/>
          </reference>
        </references>
      </pivotArea>
    </format>
    <format dxfId="1153">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B0FF0CE-0A28-45D3-90C7-3F73853E4D08}" name="PivotTable1" cacheId="46" dataOnRows="1" applyNumberFormats="0" applyBorderFormats="0" applyFontFormats="0" applyPatternFormats="0" applyAlignmentFormats="0" applyWidthHeightFormats="1" dataCaption="Data" updatedVersion="6"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7">
        <item x="1"/>
        <item x="2"/>
        <item x="3"/>
        <item x="4"/>
        <item x="5"/>
        <item x="6"/>
        <item x="10"/>
        <item x="7"/>
        <item x="8"/>
        <item x="9"/>
        <item m="1" x="15"/>
        <item m="1" x="11"/>
        <item m="1" x="12"/>
        <item m="1" x="13"/>
        <item m="1" x="14"/>
        <item x="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5"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7">
        <item n="Four-Year" x="1"/>
        <item n="Two-Year" x="2"/>
        <item n="Technical" h="1" x="3"/>
        <item h="1" sd="0" x="0"/>
        <item h="1" x="4"/>
        <item x="5"/>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CTA" fld="250" baseField="0" baseItem="0" numFmtId="164"/>
    <dataField name=" AvNew-HS1stT-FT-CTA" fld="283" baseField="0" baseItem="0" numFmtId="3"/>
    <dataField name=" AvHS1stT-PT-CTA" fld="251" baseField="0" baseItem="0" numFmtId="164"/>
    <dataField name=" AvNew-HS1stT-PT-CTA" fld="284" baseField="0" baseItem="0" numFmtId="3"/>
    <dataField name=" AvHS1stT-UNK-CTA" fld="252" baseField="0" baseItem="0" numFmtId="164"/>
    <dataField name=" AvNew-HS1stT-UNK-CTA" fld="285" baseField="0" baseItem="0" numFmtId="3"/>
    <dataField name=" AvHS1stT-CTA" fld="253" baseField="0" baseItem="0" numFmtId="164"/>
    <dataField name=" AvNew-HS1stT-CTA" fld="282" baseField="0" baseItem="0" numFmtId="3"/>
    <dataField name=" Av1stT-FT-CTA" fld="236" baseField="0" baseItem="0" numFmtId="165"/>
    <dataField name=" AvNew-1stT-FT-CTA" fld="273" baseField="0" baseItem="0" numFmtId="3"/>
    <dataField name=" Av1stT-PT-CTA" fld="237" baseField="0" baseItem="0" numFmtId="165"/>
    <dataField name=" AvNew-1stT-PT-CTA" fld="274" baseField="0" baseItem="0" numFmtId="3"/>
    <dataField name=" Av1stT-UNK-CTA" fld="238" baseField="0" baseItem="0" numFmtId="164"/>
    <dataField name=" AvNew-1stT-UNK-CTA" fld="275" baseField="0" baseItem="0" numFmtId="3"/>
    <dataField name=" Av1stT-CTA" fld="239" baseField="0" baseItem="0" numFmtId="164"/>
    <dataField name=" AvNew-1stT-CTA" fld="276" baseField="0" baseItem="0" numFmtId="3"/>
    <dataField name=" AvTRF-FT-CTA" fld="240" baseField="0" baseItem="0" numFmtId="164"/>
    <dataField name=" AvNew-TRF-FT-CTA" fld="277" baseField="0" baseItem="0" numFmtId="3"/>
    <dataField name=" AvTRF-PT-CTA" fld="241" baseField="0" baseItem="0" numFmtId="164"/>
    <dataField name=" AvNew-TRF-PT-CTA" fld="278" baseField="0" baseItem="0" numFmtId="3"/>
    <dataField name=" AvTRF-UNK-CTA" fld="242" baseField="0" baseItem="0" numFmtId="164"/>
    <dataField name=" AvNew-TRF-UNK-CTA" fld="279" baseField="0" baseItem="0" numFmtId="3"/>
    <dataField name=" AvTRF-CTA" fld="243" baseField="0" baseItem="0" numFmtId="164"/>
    <dataField name=" AvNew-TRF-CTA" fld="280" baseField="0" baseItem="0" numFmtId="3"/>
    <dataField name=" Av UNK-CTA" fld="235" baseField="0" baseItem="0" numFmtId="164"/>
    <dataField name=" AvNew- UNK-CTA" fld="272" baseField="0" baseItem="0" numFmtId="3"/>
    <dataField name=" Av FT-CTA" fld="233" baseField="0" baseItem="0" numFmtId="164"/>
    <dataField name=" AvNew- FT-CTA" fld="270" baseField="0" baseItem="0" numFmtId="3"/>
    <dataField name=" Av PT-CTA" fld="234" baseField="0" baseItem="0" numFmtId="164"/>
    <dataField name=" AvNew- PT-CTA" fld="271" baseField="0" baseItem="0" numFmtId="3"/>
    <dataField name=" Av FTPT-cTA" fld="245" baseField="0" baseItem="0" numFmtId="164"/>
    <dataField name=" AvNew- FTPT-CTA" fld="281" baseField="0" baseItem="0" numFmtId="3"/>
  </dataFields>
  <formats count="1136">
    <format dxfId="1152">
      <pivotArea type="all" dataOnly="0" outline="0" fieldPosition="0"/>
    </format>
    <format dxfId="1151">
      <pivotArea type="all" dataOnly="0" outline="0" fieldPosition="0"/>
    </format>
    <format dxfId="1150">
      <pivotArea dataOnly="0" labelOnly="1" outline="0" offset="IV1" fieldPosition="0">
        <references count="1">
          <reference field="0" count="1">
            <x v="6"/>
          </reference>
        </references>
      </pivotArea>
    </format>
    <format dxfId="1149">
      <pivotArea type="origin" dataOnly="0" labelOnly="1" outline="0" fieldPosition="0"/>
    </format>
    <format dxfId="1148">
      <pivotArea field="0" type="button" dataOnly="0" labelOnly="1" outline="0" axis="axisRow" fieldPosition="0"/>
    </format>
    <format dxfId="1147">
      <pivotArea dataOnly="0" labelOnly="1" outline="0" fieldPosition="0">
        <references count="1">
          <reference field="0" count="0"/>
        </references>
      </pivotArea>
    </format>
    <format dxfId="1146">
      <pivotArea type="origin" dataOnly="0" labelOnly="1" outline="0" fieldPosition="0"/>
    </format>
    <format dxfId="1145">
      <pivotArea field="0" type="button" dataOnly="0" labelOnly="1" outline="0" axis="axisRow" fieldPosition="0"/>
    </format>
    <format dxfId="1144">
      <pivotArea dataOnly="0" labelOnly="1" outline="0" fieldPosition="0">
        <references count="1">
          <reference field="0" count="0"/>
        </references>
      </pivotArea>
    </format>
    <format dxfId="1143">
      <pivotArea field="0" dataOnly="0" labelOnly="1" grandRow="1" outline="0" offset="A256" axis="axisRow" fieldPosition="0">
        <references count="1">
          <reference field="4294967294" count="1" selected="0">
            <x v="8"/>
          </reference>
        </references>
      </pivotArea>
    </format>
    <format dxfId="1142">
      <pivotArea field="0" dataOnly="0" labelOnly="1" grandRow="1" outline="0" offset="A256" axis="axisRow" fieldPosition="0">
        <references count="1">
          <reference field="4294967294" count="1" selected="0">
            <x v="10"/>
          </reference>
        </references>
      </pivotArea>
    </format>
    <format dxfId="1141">
      <pivotArea field="0" dataOnly="0" labelOnly="1" grandRow="1" outline="0" offset="A256" axis="axisRow" fieldPosition="0">
        <references count="1">
          <reference field="4294967294" count="1" selected="0">
            <x v="12"/>
          </reference>
        </references>
      </pivotArea>
    </format>
    <format dxfId="1140">
      <pivotArea field="0" dataOnly="0" labelOnly="1" grandRow="1" outline="0" offset="A256" axis="axisRow" fieldPosition="0">
        <references count="1">
          <reference field="4294967294" count="1" selected="0">
            <x v="14"/>
          </reference>
        </references>
      </pivotArea>
    </format>
    <format dxfId="1139">
      <pivotArea field="0" dataOnly="0" labelOnly="1" grandRow="1" outline="0" offset="A256" axis="axisRow" fieldPosition="0">
        <references count="1">
          <reference field="4294967294" count="1" selected="0">
            <x v="16"/>
          </reference>
        </references>
      </pivotArea>
    </format>
    <format dxfId="1138">
      <pivotArea field="0" dataOnly="0" labelOnly="1" grandRow="1" outline="0" offset="A256" axis="axisRow" fieldPosition="0">
        <references count="1">
          <reference field="4294967294" count="1" selected="0">
            <x v="18"/>
          </reference>
        </references>
      </pivotArea>
    </format>
    <format dxfId="1137">
      <pivotArea field="0" dataOnly="0" labelOnly="1" grandRow="1" outline="0" offset="A256" axis="axisRow" fieldPosition="0">
        <references count="1">
          <reference field="4294967294" count="1" selected="0">
            <x v="20"/>
          </reference>
        </references>
      </pivotArea>
    </format>
    <format dxfId="1136">
      <pivotArea field="0" dataOnly="0" labelOnly="1" grandRow="1" outline="0" offset="A256" axis="axisRow" fieldPosition="0">
        <references count="1">
          <reference field="4294967294" count="1" selected="0">
            <x v="22"/>
          </reference>
        </references>
      </pivotArea>
    </format>
    <format dxfId="1135">
      <pivotArea field="0" dataOnly="0" labelOnly="1" grandRow="1" outline="0" offset="A256" axis="axisRow" fieldPosition="0">
        <references count="1">
          <reference field="4294967294" count="1" selected="0">
            <x v="26"/>
          </reference>
        </references>
      </pivotArea>
    </format>
    <format dxfId="1134">
      <pivotArea field="0" dataOnly="0" labelOnly="1" grandRow="1" outline="0" offset="A256" axis="axisRow" fieldPosition="0">
        <references count="1">
          <reference field="4294967294" count="1" selected="0">
            <x v="28"/>
          </reference>
        </references>
      </pivotArea>
    </format>
    <format dxfId="1133">
      <pivotArea field="0" dataOnly="0" labelOnly="1" grandRow="1" outline="0" offset="A256" axis="axisRow" fieldPosition="0">
        <references count="1">
          <reference field="4294967294" count="1" selected="0">
            <x v="30"/>
          </reference>
        </references>
      </pivotArea>
    </format>
    <format dxfId="1132">
      <pivotArea field="0" dataOnly="0" labelOnly="1" grandRow="1" outline="0" offset="A256" axis="axisRow" fieldPosition="0">
        <references count="1">
          <reference field="4294967294" count="1" selected="0">
            <x v="24"/>
          </reference>
        </references>
      </pivotArea>
    </format>
    <format dxfId="1131">
      <pivotArea outline="0" collapsedLevelsAreSubtotals="1" fieldPosition="0">
        <references count="1">
          <reference field="221" count="1" selected="0" defaultSubtotal="1">
            <x v="2"/>
          </reference>
        </references>
      </pivotArea>
    </format>
    <format dxfId="1130">
      <pivotArea type="topRight" dataOnly="0" labelOnly="1" outline="0" offset="N1" fieldPosition="0"/>
    </format>
    <format dxfId="1129">
      <pivotArea dataOnly="0" labelOnly="1" outline="0" fieldPosition="0">
        <references count="1">
          <reference field="221" count="1" defaultSubtotal="1">
            <x v="2"/>
          </reference>
        </references>
      </pivotArea>
    </format>
    <format dxfId="1128">
      <pivotArea dataOnly="0" labelOnly="1" outline="0" fieldPosition="0">
        <references count="1">
          <reference field="0" count="1">
            <x v="6"/>
          </reference>
        </references>
      </pivotArea>
    </format>
    <format dxfId="1127">
      <pivotArea field="0" dataOnly="0" labelOnly="1" grandRow="1" outline="0" axis="axisRow" fieldPosition="0">
        <references count="1">
          <reference field="4294967294" count="1" selected="0">
            <x v="0"/>
          </reference>
        </references>
      </pivotArea>
    </format>
    <format dxfId="1126">
      <pivotArea field="0" dataOnly="0" labelOnly="1" grandRow="1" outline="0" axis="axisRow" fieldPosition="0">
        <references count="1">
          <reference field="4294967294" count="1" selected="0">
            <x v="2"/>
          </reference>
        </references>
      </pivotArea>
    </format>
    <format dxfId="1125">
      <pivotArea field="0" dataOnly="0" labelOnly="1" grandRow="1" outline="0" axis="axisRow" fieldPosition="0">
        <references count="1">
          <reference field="4294967294" count="1" selected="0">
            <x v="4"/>
          </reference>
        </references>
      </pivotArea>
    </format>
    <format dxfId="1124">
      <pivotArea field="0" dataOnly="0" labelOnly="1" grandRow="1" outline="0" axis="axisRow" fieldPosition="0">
        <references count="1">
          <reference field="4294967294" count="1" selected="0">
            <x v="6"/>
          </reference>
        </references>
      </pivotArea>
    </format>
    <format dxfId="1123">
      <pivotArea field="0" dataOnly="0" labelOnly="1" grandRow="1" outline="0" axis="axisRow" fieldPosition="0">
        <references count="1">
          <reference field="4294967294" count="1" selected="0">
            <x v="8"/>
          </reference>
        </references>
      </pivotArea>
    </format>
    <format dxfId="1122">
      <pivotArea field="0" dataOnly="0" labelOnly="1" grandRow="1" outline="0" axis="axisRow" fieldPosition="0">
        <references count="1">
          <reference field="4294967294" count="1" selected="0">
            <x v="10"/>
          </reference>
        </references>
      </pivotArea>
    </format>
    <format dxfId="1121">
      <pivotArea field="0" dataOnly="0" labelOnly="1" grandRow="1" outline="0" axis="axisRow" fieldPosition="0">
        <references count="1">
          <reference field="4294967294" count="1" selected="0">
            <x v="12"/>
          </reference>
        </references>
      </pivotArea>
    </format>
    <format dxfId="1120">
      <pivotArea field="0" dataOnly="0" labelOnly="1" grandRow="1" outline="0" axis="axisRow" fieldPosition="0">
        <references count="1">
          <reference field="4294967294" count="1" selected="0">
            <x v="14"/>
          </reference>
        </references>
      </pivotArea>
    </format>
    <format dxfId="1119">
      <pivotArea field="0" dataOnly="0" labelOnly="1" grandRow="1" outline="0" axis="axisRow" fieldPosition="0">
        <references count="1">
          <reference field="4294967294" count="1" selected="0">
            <x v="16"/>
          </reference>
        </references>
      </pivotArea>
    </format>
    <format dxfId="1118">
      <pivotArea field="0" dataOnly="0" labelOnly="1" grandRow="1" outline="0" axis="axisRow" fieldPosition="0">
        <references count="1">
          <reference field="4294967294" count="1" selected="0">
            <x v="18"/>
          </reference>
        </references>
      </pivotArea>
    </format>
    <format dxfId="1117">
      <pivotArea field="0" dataOnly="0" labelOnly="1" grandRow="1" outline="0" axis="axisRow" fieldPosition="0">
        <references count="1">
          <reference field="4294967294" count="1" selected="0">
            <x v="20"/>
          </reference>
        </references>
      </pivotArea>
    </format>
    <format dxfId="1116">
      <pivotArea field="0" dataOnly="0" labelOnly="1" grandRow="1" outline="0" axis="axisRow" fieldPosition="0">
        <references count="1">
          <reference field="4294967294" count="1" selected="0">
            <x v="22"/>
          </reference>
        </references>
      </pivotArea>
    </format>
    <format dxfId="1115">
      <pivotArea field="0" dataOnly="0" labelOnly="1" grandRow="1" outline="0" axis="axisRow" fieldPosition="0">
        <references count="1">
          <reference field="4294967294" count="1" selected="0">
            <x v="26"/>
          </reference>
        </references>
      </pivotArea>
    </format>
    <format dxfId="1114">
      <pivotArea field="0" dataOnly="0" labelOnly="1" grandRow="1" outline="0" axis="axisRow" fieldPosition="0">
        <references count="1">
          <reference field="4294967294" count="1" selected="0">
            <x v="28"/>
          </reference>
        </references>
      </pivotArea>
    </format>
    <format dxfId="1113">
      <pivotArea field="0" dataOnly="0" labelOnly="1" grandRow="1" outline="0" axis="axisRow" fieldPosition="0">
        <references count="1">
          <reference field="4294967294" count="1" selected="0">
            <x v="30"/>
          </reference>
        </references>
      </pivotArea>
    </format>
    <format dxfId="1112">
      <pivotArea field="0" dataOnly="0" labelOnly="1" grandRow="1" outline="0" axis="axisRow" fieldPosition="0">
        <references count="1">
          <reference field="4294967294" count="1" selected="0">
            <x v="24"/>
          </reference>
        </references>
      </pivotArea>
    </format>
    <format dxfId="1111">
      <pivotArea type="all" dataOnly="0" outline="0" fieldPosition="0"/>
    </format>
    <format dxfId="1110">
      <pivotArea outline="0" collapsedLevelsAreSubtotals="1" fieldPosition="0"/>
    </format>
    <format dxfId="1109">
      <pivotArea field="0" grandRow="1" outline="0" collapsedLevelsAreSubtotals="1" axis="axisRow" fieldPosition="0">
        <references count="1">
          <reference field="4294967294" count="1" selected="0">
            <x v="31"/>
          </reference>
        </references>
      </pivotArea>
    </format>
    <format dxfId="1108">
      <pivotArea field="0" dataOnly="0" labelOnly="1" grandRow="1" outline="0" axis="axisRow" fieldPosition="0">
        <references count="1">
          <reference field="4294967294" count="1" selected="0">
            <x v="0"/>
          </reference>
        </references>
      </pivotArea>
    </format>
    <format dxfId="1107">
      <pivotArea field="0" dataOnly="0" labelOnly="1" grandRow="1" outline="0" axis="axisRow" fieldPosition="0">
        <references count="1">
          <reference field="4294967294" count="1" selected="0">
            <x v="1"/>
          </reference>
        </references>
      </pivotArea>
    </format>
    <format dxfId="1106">
      <pivotArea field="0" dataOnly="0" labelOnly="1" grandRow="1" outline="0" axis="axisRow" fieldPosition="0">
        <references count="1">
          <reference field="4294967294" count="1" selected="0">
            <x v="2"/>
          </reference>
        </references>
      </pivotArea>
    </format>
    <format dxfId="1105">
      <pivotArea field="0" dataOnly="0" labelOnly="1" grandRow="1" outline="0" axis="axisRow" fieldPosition="0">
        <references count="1">
          <reference field="4294967294" count="1" selected="0">
            <x v="3"/>
          </reference>
        </references>
      </pivotArea>
    </format>
    <format dxfId="1104">
      <pivotArea field="0" dataOnly="0" labelOnly="1" grandRow="1" outline="0" axis="axisRow" fieldPosition="0">
        <references count="1">
          <reference field="4294967294" count="1" selected="0">
            <x v="4"/>
          </reference>
        </references>
      </pivotArea>
    </format>
    <format dxfId="1103">
      <pivotArea field="0" dataOnly="0" labelOnly="1" grandRow="1" outline="0" axis="axisRow" fieldPosition="0">
        <references count="1">
          <reference field="4294967294" count="1" selected="0">
            <x v="5"/>
          </reference>
        </references>
      </pivotArea>
    </format>
    <format dxfId="1102">
      <pivotArea field="0" dataOnly="0" labelOnly="1" grandRow="1" outline="0" axis="axisRow" fieldPosition="0">
        <references count="1">
          <reference field="4294967294" count="1" selected="0">
            <x v="6"/>
          </reference>
        </references>
      </pivotArea>
    </format>
    <format dxfId="1101">
      <pivotArea field="0" dataOnly="0" labelOnly="1" grandRow="1" outline="0" axis="axisRow" fieldPosition="0">
        <references count="1">
          <reference field="4294967294" count="1" selected="0">
            <x v="7"/>
          </reference>
        </references>
      </pivotArea>
    </format>
    <format dxfId="1100">
      <pivotArea field="0" dataOnly="0" labelOnly="1" grandRow="1" outline="0" axis="axisRow" fieldPosition="0">
        <references count="1">
          <reference field="4294967294" count="1" selected="0">
            <x v="8"/>
          </reference>
        </references>
      </pivotArea>
    </format>
    <format dxfId="1099">
      <pivotArea field="0" dataOnly="0" labelOnly="1" grandRow="1" outline="0" axis="axisRow" fieldPosition="0">
        <references count="1">
          <reference field="4294967294" count="1" selected="0">
            <x v="9"/>
          </reference>
        </references>
      </pivotArea>
    </format>
    <format dxfId="1098">
      <pivotArea field="0" dataOnly="0" labelOnly="1" grandRow="1" outline="0" axis="axisRow" fieldPosition="0">
        <references count="1">
          <reference field="4294967294" count="1" selected="0">
            <x v="10"/>
          </reference>
        </references>
      </pivotArea>
    </format>
    <format dxfId="1097">
      <pivotArea field="0" dataOnly="0" labelOnly="1" grandRow="1" outline="0" axis="axisRow" fieldPosition="0">
        <references count="1">
          <reference field="4294967294" count="1" selected="0">
            <x v="11"/>
          </reference>
        </references>
      </pivotArea>
    </format>
    <format dxfId="1096">
      <pivotArea field="0" dataOnly="0" labelOnly="1" grandRow="1" outline="0" axis="axisRow" fieldPosition="0">
        <references count="1">
          <reference field="4294967294" count="1" selected="0">
            <x v="12"/>
          </reference>
        </references>
      </pivotArea>
    </format>
    <format dxfId="1095">
      <pivotArea field="0" dataOnly="0" labelOnly="1" grandRow="1" outline="0" axis="axisRow" fieldPosition="0">
        <references count="1">
          <reference field="4294967294" count="1" selected="0">
            <x v="13"/>
          </reference>
        </references>
      </pivotArea>
    </format>
    <format dxfId="1094">
      <pivotArea field="0" dataOnly="0" labelOnly="1" grandRow="1" outline="0" axis="axisRow" fieldPosition="0">
        <references count="1">
          <reference field="4294967294" count="1" selected="0">
            <x v="14"/>
          </reference>
        </references>
      </pivotArea>
    </format>
    <format dxfId="1093">
      <pivotArea field="0" dataOnly="0" labelOnly="1" grandRow="1" outline="0" axis="axisRow" fieldPosition="0">
        <references count="1">
          <reference field="4294967294" count="1" selected="0">
            <x v="15"/>
          </reference>
        </references>
      </pivotArea>
    </format>
    <format dxfId="1092">
      <pivotArea field="0" dataOnly="0" labelOnly="1" grandRow="1" outline="0" axis="axisRow" fieldPosition="0">
        <references count="1">
          <reference field="4294967294" count="1" selected="0">
            <x v="16"/>
          </reference>
        </references>
      </pivotArea>
    </format>
    <format dxfId="1091">
      <pivotArea field="0" dataOnly="0" labelOnly="1" grandRow="1" outline="0" axis="axisRow" fieldPosition="0">
        <references count="1">
          <reference field="4294967294" count="1" selected="0">
            <x v="17"/>
          </reference>
        </references>
      </pivotArea>
    </format>
    <format dxfId="1090">
      <pivotArea field="0" dataOnly="0" labelOnly="1" grandRow="1" outline="0" axis="axisRow" fieldPosition="0">
        <references count="1">
          <reference field="4294967294" count="1" selected="0">
            <x v="18"/>
          </reference>
        </references>
      </pivotArea>
    </format>
    <format dxfId="1089">
      <pivotArea field="0" dataOnly="0" labelOnly="1" grandRow="1" outline="0" axis="axisRow" fieldPosition="0">
        <references count="1">
          <reference field="4294967294" count="1" selected="0">
            <x v="19"/>
          </reference>
        </references>
      </pivotArea>
    </format>
    <format dxfId="1088">
      <pivotArea field="0" dataOnly="0" labelOnly="1" grandRow="1" outline="0" axis="axisRow" fieldPosition="0">
        <references count="1">
          <reference field="4294967294" count="1" selected="0">
            <x v="20"/>
          </reference>
        </references>
      </pivotArea>
    </format>
    <format dxfId="1087">
      <pivotArea field="0" dataOnly="0" labelOnly="1" grandRow="1" outline="0" axis="axisRow" fieldPosition="0">
        <references count="1">
          <reference field="4294967294" count="1" selected="0">
            <x v="21"/>
          </reference>
        </references>
      </pivotArea>
    </format>
    <format dxfId="1086">
      <pivotArea field="0" dataOnly="0" labelOnly="1" grandRow="1" outline="0" axis="axisRow" fieldPosition="0">
        <references count="1">
          <reference field="4294967294" count="1" selected="0">
            <x v="22"/>
          </reference>
        </references>
      </pivotArea>
    </format>
    <format dxfId="1085">
      <pivotArea field="0" dataOnly="0" labelOnly="1" grandRow="1" outline="0" axis="axisRow" fieldPosition="0">
        <references count="1">
          <reference field="4294967294" count="1" selected="0">
            <x v="23"/>
          </reference>
        </references>
      </pivotArea>
    </format>
    <format dxfId="1084">
      <pivotArea field="0" dataOnly="0" labelOnly="1" grandRow="1" outline="0" axis="axisRow" fieldPosition="0">
        <references count="1">
          <reference field="4294967294" count="1" selected="0">
            <x v="24"/>
          </reference>
        </references>
      </pivotArea>
    </format>
    <format dxfId="1083">
      <pivotArea field="0" dataOnly="0" labelOnly="1" grandRow="1" outline="0" axis="axisRow" fieldPosition="0">
        <references count="1">
          <reference field="4294967294" count="1" selected="0">
            <x v="25"/>
          </reference>
        </references>
      </pivotArea>
    </format>
    <format dxfId="1082">
      <pivotArea field="0" dataOnly="0" labelOnly="1" grandRow="1" outline="0" axis="axisRow" fieldPosition="0">
        <references count="1">
          <reference field="4294967294" count="1" selected="0">
            <x v="26"/>
          </reference>
        </references>
      </pivotArea>
    </format>
    <format dxfId="1081">
      <pivotArea field="0" dataOnly="0" labelOnly="1" grandRow="1" outline="0" axis="axisRow" fieldPosition="0">
        <references count="1">
          <reference field="4294967294" count="1" selected="0">
            <x v="27"/>
          </reference>
        </references>
      </pivotArea>
    </format>
    <format dxfId="1080">
      <pivotArea field="0" dataOnly="0" labelOnly="1" grandRow="1" outline="0" axis="axisRow" fieldPosition="0">
        <references count="1">
          <reference field="4294967294" count="1" selected="0">
            <x v="28"/>
          </reference>
        </references>
      </pivotArea>
    </format>
    <format dxfId="1079">
      <pivotArea field="0" dataOnly="0" labelOnly="1" grandRow="1" outline="0" axis="axisRow" fieldPosition="0">
        <references count="1">
          <reference field="4294967294" count="1" selected="0">
            <x v="29"/>
          </reference>
        </references>
      </pivotArea>
    </format>
    <format dxfId="1078">
      <pivotArea field="0" dataOnly="0" labelOnly="1" grandRow="1" outline="0" axis="axisRow" fieldPosition="0">
        <references count="1">
          <reference field="4294967294" count="1" selected="0">
            <x v="30"/>
          </reference>
        </references>
      </pivotArea>
    </format>
    <format dxfId="1077">
      <pivotArea field="0" dataOnly="0" labelOnly="1" grandRow="1" outline="0" axis="axisRow" fieldPosition="0">
        <references count="1">
          <reference field="4294967294" count="1" selected="0">
            <x v="31"/>
          </reference>
        </references>
      </pivotArea>
    </format>
    <format dxfId="1076">
      <pivotArea type="all" dataOnly="0" outline="0" fieldPosition="0"/>
    </format>
    <format dxfId="1075">
      <pivotArea outline="0" collapsedLevelsAreSubtotals="1" fieldPosition="0">
        <references count="4">
          <reference field="4294967294" count="1" selected="0">
            <x v="31"/>
          </reference>
          <reference field="0" count="1" selected="0">
            <x v="10"/>
          </reference>
          <reference field="4" count="1" selected="0">
            <x v="0"/>
          </reference>
          <reference field="221" count="1" selected="0">
            <x v="0"/>
          </reference>
        </references>
      </pivotArea>
    </format>
    <format dxfId="1074">
      <pivotArea outline="0" collapsedLevelsAreSubtotals="1" fieldPosition="0">
        <references count="3">
          <reference field="4294967294" count="1" selected="0">
            <x v="31"/>
          </reference>
          <reference field="0" count="1" selected="0">
            <x v="10"/>
          </reference>
          <reference field="221" count="1" selected="0" defaultSubtotal="1">
            <x v="0"/>
          </reference>
        </references>
      </pivotArea>
    </format>
    <format dxfId="1073">
      <pivotArea outline="0" collapsedLevelsAreSubtotals="1" fieldPosition="0"/>
    </format>
    <format dxfId="1072">
      <pivotArea field="221" type="button" dataOnly="0" labelOnly="1" outline="0" axis="axisCol" fieldPosition="0"/>
    </format>
    <format dxfId="1071">
      <pivotArea field="4" type="button" dataOnly="0" labelOnly="1" outline="0" axis="axisCol" fieldPosition="1"/>
    </format>
    <format dxfId="1070">
      <pivotArea type="topRight" dataOnly="0" labelOnly="1" outline="0" fieldPosition="0"/>
    </format>
    <format dxfId="1069">
      <pivotArea dataOnly="0" labelOnly="1" outline="0" fieldPosition="0">
        <references count="1">
          <reference field="221" count="0"/>
        </references>
      </pivotArea>
    </format>
    <format dxfId="1068">
      <pivotArea dataOnly="0" labelOnly="1" outline="0" fieldPosition="0">
        <references count="1">
          <reference field="221" count="0" defaultSubtotal="1"/>
        </references>
      </pivotArea>
    </format>
    <format dxfId="1067">
      <pivotArea dataOnly="0" labelOnly="1" outline="0" fieldPosition="0">
        <references count="2">
          <reference field="4" count="6">
            <x v="0"/>
            <x v="1"/>
            <x v="2"/>
            <x v="3"/>
            <x v="4"/>
            <x v="5"/>
          </reference>
          <reference field="221" count="1" selected="0">
            <x v="0"/>
          </reference>
        </references>
      </pivotArea>
    </format>
    <format dxfId="1066">
      <pivotArea dataOnly="0" labelOnly="1" outline="0" fieldPosition="0">
        <references count="2">
          <reference field="4" count="4">
            <x v="6"/>
            <x v="7"/>
            <x v="8"/>
            <x v="9"/>
          </reference>
          <reference field="221" count="1" selected="0">
            <x v="1"/>
          </reference>
        </references>
      </pivotArea>
    </format>
    <format dxfId="1065">
      <pivotArea type="all" dataOnly="0" outline="0" fieldPosition="0"/>
    </format>
    <format dxfId="1064">
      <pivotArea outline="0" collapsedLevelsAreSubtotals="1" fieldPosition="0"/>
    </format>
    <format dxfId="1063">
      <pivotArea type="origin" dataOnly="0" labelOnly="1" outline="0" fieldPosition="0"/>
    </format>
    <format dxfId="1062">
      <pivotArea field="221" type="button" dataOnly="0" labelOnly="1" outline="0" axis="axisCol" fieldPosition="0"/>
    </format>
    <format dxfId="1061">
      <pivotArea field="4" type="button" dataOnly="0" labelOnly="1" outline="0" axis="axisCol" fieldPosition="1"/>
    </format>
    <format dxfId="1060">
      <pivotArea type="topRight" dataOnly="0" labelOnly="1" outline="0" fieldPosition="0"/>
    </format>
    <format dxfId="1059">
      <pivotArea field="0" type="button" dataOnly="0" labelOnly="1" outline="0" axis="axisRow" fieldPosition="0"/>
    </format>
    <format dxfId="1058">
      <pivotArea field="-2" type="button" dataOnly="0" labelOnly="1" outline="0" axis="axisRow" fieldPosition="1"/>
    </format>
    <format dxfId="1057">
      <pivotArea dataOnly="0" labelOnly="1" outline="0" fieldPosition="0">
        <references count="1">
          <reference field="0" count="0"/>
        </references>
      </pivotArea>
    </format>
    <format dxfId="1056">
      <pivotArea field="0" dataOnly="0" labelOnly="1" grandRow="1" outline="0" axis="axisRow" fieldPosition="0">
        <references count="1">
          <reference field="4294967294" count="1" selected="0">
            <x v="0"/>
          </reference>
        </references>
      </pivotArea>
    </format>
    <format dxfId="1055">
      <pivotArea field="0" dataOnly="0" labelOnly="1" grandRow="1" outline="0" axis="axisRow" fieldPosition="0">
        <references count="1">
          <reference field="4294967294" count="1" selected="0">
            <x v="1"/>
          </reference>
        </references>
      </pivotArea>
    </format>
    <format dxfId="1054">
      <pivotArea field="0" dataOnly="0" labelOnly="1" grandRow="1" outline="0" axis="axisRow" fieldPosition="0">
        <references count="1">
          <reference field="4294967294" count="1" selected="0">
            <x v="2"/>
          </reference>
        </references>
      </pivotArea>
    </format>
    <format dxfId="1053">
      <pivotArea field="0" dataOnly="0" labelOnly="1" grandRow="1" outline="0" axis="axisRow" fieldPosition="0">
        <references count="1">
          <reference field="4294967294" count="1" selected="0">
            <x v="3"/>
          </reference>
        </references>
      </pivotArea>
    </format>
    <format dxfId="1052">
      <pivotArea field="0" dataOnly="0" labelOnly="1" grandRow="1" outline="0" axis="axisRow" fieldPosition="0">
        <references count="1">
          <reference field="4294967294" count="1" selected="0">
            <x v="4"/>
          </reference>
        </references>
      </pivotArea>
    </format>
    <format dxfId="1051">
      <pivotArea field="0" dataOnly="0" labelOnly="1" grandRow="1" outline="0" axis="axisRow" fieldPosition="0">
        <references count="1">
          <reference field="4294967294" count="1" selected="0">
            <x v="5"/>
          </reference>
        </references>
      </pivotArea>
    </format>
    <format dxfId="1050">
      <pivotArea field="0" dataOnly="0" labelOnly="1" grandRow="1" outline="0" axis="axisRow" fieldPosition="0">
        <references count="1">
          <reference field="4294967294" count="1" selected="0">
            <x v="6"/>
          </reference>
        </references>
      </pivotArea>
    </format>
    <format dxfId="1049">
      <pivotArea field="0" dataOnly="0" labelOnly="1" grandRow="1" outline="0" axis="axisRow" fieldPosition="0">
        <references count="1">
          <reference field="4294967294" count="1" selected="0">
            <x v="7"/>
          </reference>
        </references>
      </pivotArea>
    </format>
    <format dxfId="1048">
      <pivotArea field="0" dataOnly="0" labelOnly="1" grandRow="1" outline="0" axis="axisRow" fieldPosition="0">
        <references count="1">
          <reference field="4294967294" count="1" selected="0">
            <x v="8"/>
          </reference>
        </references>
      </pivotArea>
    </format>
    <format dxfId="1047">
      <pivotArea field="0" dataOnly="0" labelOnly="1" grandRow="1" outline="0" axis="axisRow" fieldPosition="0">
        <references count="1">
          <reference field="4294967294" count="1" selected="0">
            <x v="9"/>
          </reference>
        </references>
      </pivotArea>
    </format>
    <format dxfId="1046">
      <pivotArea field="0" dataOnly="0" labelOnly="1" grandRow="1" outline="0" axis="axisRow" fieldPosition="0">
        <references count="1">
          <reference field="4294967294" count="1" selected="0">
            <x v="10"/>
          </reference>
        </references>
      </pivotArea>
    </format>
    <format dxfId="1045">
      <pivotArea field="0" dataOnly="0" labelOnly="1" grandRow="1" outline="0" axis="axisRow" fieldPosition="0">
        <references count="1">
          <reference field="4294967294" count="1" selected="0">
            <x v="11"/>
          </reference>
        </references>
      </pivotArea>
    </format>
    <format dxfId="1044">
      <pivotArea field="0" dataOnly="0" labelOnly="1" grandRow="1" outline="0" axis="axisRow" fieldPosition="0">
        <references count="1">
          <reference field="4294967294" count="1" selected="0">
            <x v="12"/>
          </reference>
        </references>
      </pivotArea>
    </format>
    <format dxfId="1043">
      <pivotArea field="0" dataOnly="0" labelOnly="1" grandRow="1" outline="0" axis="axisRow" fieldPosition="0">
        <references count="1">
          <reference field="4294967294" count="1" selected="0">
            <x v="13"/>
          </reference>
        </references>
      </pivotArea>
    </format>
    <format dxfId="1042">
      <pivotArea field="0" dataOnly="0" labelOnly="1" grandRow="1" outline="0" axis="axisRow" fieldPosition="0">
        <references count="1">
          <reference field="4294967294" count="1" selected="0">
            <x v="14"/>
          </reference>
        </references>
      </pivotArea>
    </format>
    <format dxfId="1041">
      <pivotArea field="0" dataOnly="0" labelOnly="1" grandRow="1" outline="0" axis="axisRow" fieldPosition="0">
        <references count="1">
          <reference field="4294967294" count="1" selected="0">
            <x v="15"/>
          </reference>
        </references>
      </pivotArea>
    </format>
    <format dxfId="1040">
      <pivotArea field="0" dataOnly="0" labelOnly="1" grandRow="1" outline="0" axis="axisRow" fieldPosition="0">
        <references count="1">
          <reference field="4294967294" count="1" selected="0">
            <x v="16"/>
          </reference>
        </references>
      </pivotArea>
    </format>
    <format dxfId="1039">
      <pivotArea field="0" dataOnly="0" labelOnly="1" grandRow="1" outline="0" axis="axisRow" fieldPosition="0">
        <references count="1">
          <reference field="4294967294" count="1" selected="0">
            <x v="17"/>
          </reference>
        </references>
      </pivotArea>
    </format>
    <format dxfId="1038">
      <pivotArea field="0" dataOnly="0" labelOnly="1" grandRow="1" outline="0" axis="axisRow" fieldPosition="0">
        <references count="1">
          <reference field="4294967294" count="1" selected="0">
            <x v="18"/>
          </reference>
        </references>
      </pivotArea>
    </format>
    <format dxfId="1037">
      <pivotArea field="0" dataOnly="0" labelOnly="1" grandRow="1" outline="0" axis="axisRow" fieldPosition="0">
        <references count="1">
          <reference field="4294967294" count="1" selected="0">
            <x v="19"/>
          </reference>
        </references>
      </pivotArea>
    </format>
    <format dxfId="1036">
      <pivotArea field="0" dataOnly="0" labelOnly="1" grandRow="1" outline="0" axis="axisRow" fieldPosition="0">
        <references count="1">
          <reference field="4294967294" count="1" selected="0">
            <x v="20"/>
          </reference>
        </references>
      </pivotArea>
    </format>
    <format dxfId="1035">
      <pivotArea field="0" dataOnly="0" labelOnly="1" grandRow="1" outline="0" axis="axisRow" fieldPosition="0">
        <references count="1">
          <reference field="4294967294" count="1" selected="0">
            <x v="21"/>
          </reference>
        </references>
      </pivotArea>
    </format>
    <format dxfId="1034">
      <pivotArea field="0" dataOnly="0" labelOnly="1" grandRow="1" outline="0" axis="axisRow" fieldPosition="0">
        <references count="1">
          <reference field="4294967294" count="1" selected="0">
            <x v="22"/>
          </reference>
        </references>
      </pivotArea>
    </format>
    <format dxfId="1033">
      <pivotArea field="0" dataOnly="0" labelOnly="1" grandRow="1" outline="0" axis="axisRow" fieldPosition="0">
        <references count="1">
          <reference field="4294967294" count="1" selected="0">
            <x v="23"/>
          </reference>
        </references>
      </pivotArea>
    </format>
    <format dxfId="1032">
      <pivotArea field="0" dataOnly="0" labelOnly="1" grandRow="1" outline="0" axis="axisRow" fieldPosition="0">
        <references count="1">
          <reference field="4294967294" count="1" selected="0">
            <x v="24"/>
          </reference>
        </references>
      </pivotArea>
    </format>
    <format dxfId="1031">
      <pivotArea field="0" dataOnly="0" labelOnly="1" grandRow="1" outline="0" axis="axisRow" fieldPosition="0">
        <references count="1">
          <reference field="4294967294" count="1" selected="0">
            <x v="25"/>
          </reference>
        </references>
      </pivotArea>
    </format>
    <format dxfId="1030">
      <pivotArea field="0" dataOnly="0" labelOnly="1" grandRow="1" outline="0" axis="axisRow" fieldPosition="0">
        <references count="1">
          <reference field="4294967294" count="1" selected="0">
            <x v="26"/>
          </reference>
        </references>
      </pivotArea>
    </format>
    <format dxfId="1029">
      <pivotArea field="0" dataOnly="0" labelOnly="1" grandRow="1" outline="0" axis="axisRow" fieldPosition="0">
        <references count="1">
          <reference field="4294967294" count="1" selected="0">
            <x v="27"/>
          </reference>
        </references>
      </pivotArea>
    </format>
    <format dxfId="1028">
      <pivotArea field="0" dataOnly="0" labelOnly="1" grandRow="1" outline="0" axis="axisRow" fieldPosition="0">
        <references count="1">
          <reference field="4294967294" count="1" selected="0">
            <x v="28"/>
          </reference>
        </references>
      </pivotArea>
    </format>
    <format dxfId="1027">
      <pivotArea field="0" dataOnly="0" labelOnly="1" grandRow="1" outline="0" axis="axisRow" fieldPosition="0">
        <references count="1">
          <reference field="4294967294" count="1" selected="0">
            <x v="29"/>
          </reference>
        </references>
      </pivotArea>
    </format>
    <format dxfId="1026">
      <pivotArea field="0" dataOnly="0" labelOnly="1" grandRow="1" outline="0" axis="axisRow" fieldPosition="0">
        <references count="1">
          <reference field="4294967294" count="1" selected="0">
            <x v="30"/>
          </reference>
        </references>
      </pivotArea>
    </format>
    <format dxfId="1025">
      <pivotArea field="0" dataOnly="0" labelOnly="1" grandRow="1" outline="0" axis="axisRow" fieldPosition="0">
        <references count="1">
          <reference field="4294967294" count="1" selected="0">
            <x v="31"/>
          </reference>
        </references>
      </pivotArea>
    </format>
    <format dxfId="1024">
      <pivotArea field="0" dataOnly="0" labelOnly="1" grandRow="1" outline="0" axis="axisRow" fieldPosition="0">
        <references count="1">
          <reference field="4294967294" count="1" selected="0">
            <x v="0"/>
          </reference>
        </references>
      </pivotArea>
    </format>
    <format dxfId="1023">
      <pivotArea field="0" dataOnly="0" labelOnly="1" grandRow="1" outline="0" axis="axisRow" fieldPosition="0">
        <references count="1">
          <reference field="4294967294" count="1" selected="0">
            <x v="1"/>
          </reference>
        </references>
      </pivotArea>
    </format>
    <format dxfId="1022">
      <pivotArea field="0" dataOnly="0" labelOnly="1" grandRow="1" outline="0" axis="axisRow" fieldPosition="0">
        <references count="1">
          <reference field="4294967294" count="1" selected="0">
            <x v="2"/>
          </reference>
        </references>
      </pivotArea>
    </format>
    <format dxfId="1021">
      <pivotArea field="0" dataOnly="0" labelOnly="1" grandRow="1" outline="0" axis="axisRow" fieldPosition="0">
        <references count="1">
          <reference field="4294967294" count="1" selected="0">
            <x v="3"/>
          </reference>
        </references>
      </pivotArea>
    </format>
    <format dxfId="1020">
      <pivotArea field="0" dataOnly="0" labelOnly="1" grandRow="1" outline="0" axis="axisRow" fieldPosition="0">
        <references count="1">
          <reference field="4294967294" count="1" selected="0">
            <x v="4"/>
          </reference>
        </references>
      </pivotArea>
    </format>
    <format dxfId="1019">
      <pivotArea field="0" dataOnly="0" labelOnly="1" grandRow="1" outline="0" axis="axisRow" fieldPosition="0">
        <references count="1">
          <reference field="4294967294" count="1" selected="0">
            <x v="5"/>
          </reference>
        </references>
      </pivotArea>
    </format>
    <format dxfId="1018">
      <pivotArea field="0" dataOnly="0" labelOnly="1" grandRow="1" outline="0" axis="axisRow" fieldPosition="0">
        <references count="1">
          <reference field="4294967294" count="1" selected="0">
            <x v="6"/>
          </reference>
        </references>
      </pivotArea>
    </format>
    <format dxfId="1017">
      <pivotArea field="0" dataOnly="0" labelOnly="1" grandRow="1" outline="0" axis="axisRow" fieldPosition="0">
        <references count="1">
          <reference field="4294967294" count="1" selected="0">
            <x v="7"/>
          </reference>
        </references>
      </pivotArea>
    </format>
    <format dxfId="1016">
      <pivotArea field="0" dataOnly="0" labelOnly="1" grandRow="1" outline="0" axis="axisRow" fieldPosition="0">
        <references count="1">
          <reference field="4294967294" count="1" selected="0">
            <x v="8"/>
          </reference>
        </references>
      </pivotArea>
    </format>
    <format dxfId="1015">
      <pivotArea field="0" dataOnly="0" labelOnly="1" grandRow="1" outline="0" axis="axisRow" fieldPosition="0">
        <references count="1">
          <reference field="4294967294" count="1" selected="0">
            <x v="9"/>
          </reference>
        </references>
      </pivotArea>
    </format>
    <format dxfId="1014">
      <pivotArea field="0" dataOnly="0" labelOnly="1" grandRow="1" outline="0" axis="axisRow" fieldPosition="0">
        <references count="1">
          <reference field="4294967294" count="1" selected="0">
            <x v="10"/>
          </reference>
        </references>
      </pivotArea>
    </format>
    <format dxfId="1013">
      <pivotArea field="0" dataOnly="0" labelOnly="1" grandRow="1" outline="0" axis="axisRow" fieldPosition="0">
        <references count="1">
          <reference field="4294967294" count="1" selected="0">
            <x v="11"/>
          </reference>
        </references>
      </pivotArea>
    </format>
    <format dxfId="1012">
      <pivotArea field="0" dataOnly="0" labelOnly="1" grandRow="1" outline="0" axis="axisRow" fieldPosition="0">
        <references count="1">
          <reference field="4294967294" count="1" selected="0">
            <x v="12"/>
          </reference>
        </references>
      </pivotArea>
    </format>
    <format dxfId="1011">
      <pivotArea field="0" dataOnly="0" labelOnly="1" grandRow="1" outline="0" axis="axisRow" fieldPosition="0">
        <references count="1">
          <reference field="4294967294" count="1" selected="0">
            <x v="13"/>
          </reference>
        </references>
      </pivotArea>
    </format>
    <format dxfId="1010">
      <pivotArea field="0" dataOnly="0" labelOnly="1" grandRow="1" outline="0" axis="axisRow" fieldPosition="0">
        <references count="1">
          <reference field="4294967294" count="1" selected="0">
            <x v="14"/>
          </reference>
        </references>
      </pivotArea>
    </format>
    <format dxfId="1009">
      <pivotArea field="0" dataOnly="0" labelOnly="1" grandRow="1" outline="0" axis="axisRow" fieldPosition="0">
        <references count="1">
          <reference field="4294967294" count="1" selected="0">
            <x v="15"/>
          </reference>
        </references>
      </pivotArea>
    </format>
    <format dxfId="1008">
      <pivotArea field="0" dataOnly="0" labelOnly="1" grandRow="1" outline="0" axis="axisRow" fieldPosition="0">
        <references count="1">
          <reference field="4294967294" count="1" selected="0">
            <x v="16"/>
          </reference>
        </references>
      </pivotArea>
    </format>
    <format dxfId="1007">
      <pivotArea field="0" dataOnly="0" labelOnly="1" grandRow="1" outline="0" axis="axisRow" fieldPosition="0">
        <references count="1">
          <reference field="4294967294" count="1" selected="0">
            <x v="17"/>
          </reference>
        </references>
      </pivotArea>
    </format>
    <format dxfId="1006">
      <pivotArea field="0" dataOnly="0" labelOnly="1" grandRow="1" outline="0" axis="axisRow" fieldPosition="0">
        <references count="1">
          <reference field="4294967294" count="1" selected="0">
            <x v="18"/>
          </reference>
        </references>
      </pivotArea>
    </format>
    <format dxfId="1005">
      <pivotArea field="0" dataOnly="0" labelOnly="1" grandRow="1" outline="0" axis="axisRow" fieldPosition="0">
        <references count="1">
          <reference field="4294967294" count="1" selected="0">
            <x v="19"/>
          </reference>
        </references>
      </pivotArea>
    </format>
    <format dxfId="1004">
      <pivotArea field="0" dataOnly="0" labelOnly="1" grandRow="1" outline="0" axis="axisRow" fieldPosition="0">
        <references count="1">
          <reference field="4294967294" count="1" selected="0">
            <x v="20"/>
          </reference>
        </references>
      </pivotArea>
    </format>
    <format dxfId="1003">
      <pivotArea field="0" dataOnly="0" labelOnly="1" grandRow="1" outline="0" axis="axisRow" fieldPosition="0">
        <references count="1">
          <reference field="4294967294" count="1" selected="0">
            <x v="21"/>
          </reference>
        </references>
      </pivotArea>
    </format>
    <format dxfId="1002">
      <pivotArea field="0" dataOnly="0" labelOnly="1" grandRow="1" outline="0" axis="axisRow" fieldPosition="0">
        <references count="1">
          <reference field="4294967294" count="1" selected="0">
            <x v="22"/>
          </reference>
        </references>
      </pivotArea>
    </format>
    <format dxfId="1001">
      <pivotArea field="0" dataOnly="0" labelOnly="1" grandRow="1" outline="0" axis="axisRow" fieldPosition="0">
        <references count="1">
          <reference field="4294967294" count="1" selected="0">
            <x v="23"/>
          </reference>
        </references>
      </pivotArea>
    </format>
    <format dxfId="1000">
      <pivotArea field="0" dataOnly="0" labelOnly="1" grandRow="1" outline="0" axis="axisRow" fieldPosition="0">
        <references count="1">
          <reference field="4294967294" count="1" selected="0">
            <x v="24"/>
          </reference>
        </references>
      </pivotArea>
    </format>
    <format dxfId="999">
      <pivotArea field="0" dataOnly="0" labelOnly="1" grandRow="1" outline="0" axis="axisRow" fieldPosition="0">
        <references count="1">
          <reference field="4294967294" count="1" selected="0">
            <x v="25"/>
          </reference>
        </references>
      </pivotArea>
    </format>
    <format dxfId="998">
      <pivotArea field="0" dataOnly="0" labelOnly="1" grandRow="1" outline="0" axis="axisRow" fieldPosition="0">
        <references count="1">
          <reference field="4294967294" count="1" selected="0">
            <x v="26"/>
          </reference>
        </references>
      </pivotArea>
    </format>
    <format dxfId="997">
      <pivotArea field="0" dataOnly="0" labelOnly="1" grandRow="1" outline="0" axis="axisRow" fieldPosition="0">
        <references count="1">
          <reference field="4294967294" count="1" selected="0">
            <x v="27"/>
          </reference>
        </references>
      </pivotArea>
    </format>
    <format dxfId="996">
      <pivotArea field="0" dataOnly="0" labelOnly="1" grandRow="1" outline="0" axis="axisRow" fieldPosition="0">
        <references count="1">
          <reference field="4294967294" count="1" selected="0">
            <x v="28"/>
          </reference>
        </references>
      </pivotArea>
    </format>
    <format dxfId="995">
      <pivotArea field="0" dataOnly="0" labelOnly="1" grandRow="1" outline="0" axis="axisRow" fieldPosition="0">
        <references count="1">
          <reference field="4294967294" count="1" selected="0">
            <x v="29"/>
          </reference>
        </references>
      </pivotArea>
    </format>
    <format dxfId="994">
      <pivotArea field="0" dataOnly="0" labelOnly="1" grandRow="1" outline="0" axis="axisRow" fieldPosition="0">
        <references count="1">
          <reference field="4294967294" count="1" selected="0">
            <x v="30"/>
          </reference>
        </references>
      </pivotArea>
    </format>
    <format dxfId="993">
      <pivotArea field="0" dataOnly="0" labelOnly="1" grandRow="1" outline="0" axis="axisRow" fieldPosition="0">
        <references count="1">
          <reference field="4294967294" count="1" selected="0">
            <x v="31"/>
          </reference>
        </references>
      </pivotArea>
    </format>
    <format dxfId="992">
      <pivotArea field="0" dataOnly="0" labelOnly="1" grandRow="1" outline="0" axis="axisRow" fieldPosition="0">
        <references count="1">
          <reference field="4294967294" count="1" selected="0">
            <x v="0"/>
          </reference>
        </references>
      </pivotArea>
    </format>
    <format dxfId="991">
      <pivotArea field="0" dataOnly="0" labelOnly="1" grandRow="1" outline="0" axis="axisRow" fieldPosition="0">
        <references count="1">
          <reference field="4294967294" count="1" selected="0">
            <x v="1"/>
          </reference>
        </references>
      </pivotArea>
    </format>
    <format dxfId="990">
      <pivotArea field="0" dataOnly="0" labelOnly="1" grandRow="1" outline="0" axis="axisRow" fieldPosition="0">
        <references count="1">
          <reference field="4294967294" count="1" selected="0">
            <x v="2"/>
          </reference>
        </references>
      </pivotArea>
    </format>
    <format dxfId="989">
      <pivotArea field="0" dataOnly="0" labelOnly="1" grandRow="1" outline="0" axis="axisRow" fieldPosition="0">
        <references count="1">
          <reference field="4294967294" count="1" selected="0">
            <x v="3"/>
          </reference>
        </references>
      </pivotArea>
    </format>
    <format dxfId="988">
      <pivotArea field="0" dataOnly="0" labelOnly="1" grandRow="1" outline="0" axis="axisRow" fieldPosition="0">
        <references count="1">
          <reference field="4294967294" count="1" selected="0">
            <x v="4"/>
          </reference>
        </references>
      </pivotArea>
    </format>
    <format dxfId="987">
      <pivotArea field="0" dataOnly="0" labelOnly="1" grandRow="1" outline="0" axis="axisRow" fieldPosition="0">
        <references count="1">
          <reference field="4294967294" count="1" selected="0">
            <x v="5"/>
          </reference>
        </references>
      </pivotArea>
    </format>
    <format dxfId="986">
      <pivotArea field="0" dataOnly="0" labelOnly="1" grandRow="1" outline="0" axis="axisRow" fieldPosition="0">
        <references count="1">
          <reference field="4294967294" count="1" selected="0">
            <x v="6"/>
          </reference>
        </references>
      </pivotArea>
    </format>
    <format dxfId="985">
      <pivotArea field="0" dataOnly="0" labelOnly="1" grandRow="1" outline="0" axis="axisRow" fieldPosition="0">
        <references count="1">
          <reference field="4294967294" count="1" selected="0">
            <x v="7"/>
          </reference>
        </references>
      </pivotArea>
    </format>
    <format dxfId="984">
      <pivotArea field="0" dataOnly="0" labelOnly="1" grandRow="1" outline="0" axis="axisRow" fieldPosition="0">
        <references count="1">
          <reference field="4294967294" count="1" selected="0">
            <x v="8"/>
          </reference>
        </references>
      </pivotArea>
    </format>
    <format dxfId="983">
      <pivotArea field="0" dataOnly="0" labelOnly="1" grandRow="1" outline="0" axis="axisRow" fieldPosition="0">
        <references count="1">
          <reference field="4294967294" count="1" selected="0">
            <x v="9"/>
          </reference>
        </references>
      </pivotArea>
    </format>
    <format dxfId="982">
      <pivotArea field="0" dataOnly="0" labelOnly="1" grandRow="1" outline="0" axis="axisRow" fieldPosition="0">
        <references count="1">
          <reference field="4294967294" count="1" selected="0">
            <x v="10"/>
          </reference>
        </references>
      </pivotArea>
    </format>
    <format dxfId="981">
      <pivotArea field="0" dataOnly="0" labelOnly="1" grandRow="1" outline="0" axis="axisRow" fieldPosition="0">
        <references count="1">
          <reference field="4294967294" count="1" selected="0">
            <x v="11"/>
          </reference>
        </references>
      </pivotArea>
    </format>
    <format dxfId="980">
      <pivotArea field="0" dataOnly="0" labelOnly="1" grandRow="1" outline="0" axis="axisRow" fieldPosition="0">
        <references count="1">
          <reference field="4294967294" count="1" selected="0">
            <x v="12"/>
          </reference>
        </references>
      </pivotArea>
    </format>
    <format dxfId="979">
      <pivotArea field="0" dataOnly="0" labelOnly="1" grandRow="1" outline="0" axis="axisRow" fieldPosition="0">
        <references count="1">
          <reference field="4294967294" count="1" selected="0">
            <x v="13"/>
          </reference>
        </references>
      </pivotArea>
    </format>
    <format dxfId="978">
      <pivotArea field="0" dataOnly="0" labelOnly="1" grandRow="1" outline="0" axis="axisRow" fieldPosition="0">
        <references count="1">
          <reference field="4294967294" count="1" selected="0">
            <x v="14"/>
          </reference>
        </references>
      </pivotArea>
    </format>
    <format dxfId="977">
      <pivotArea field="0" dataOnly="0" labelOnly="1" grandRow="1" outline="0" axis="axisRow" fieldPosition="0">
        <references count="1">
          <reference field="4294967294" count="1" selected="0">
            <x v="15"/>
          </reference>
        </references>
      </pivotArea>
    </format>
    <format dxfId="976">
      <pivotArea field="0" dataOnly="0" labelOnly="1" grandRow="1" outline="0" axis="axisRow" fieldPosition="0">
        <references count="1">
          <reference field="4294967294" count="1" selected="0">
            <x v="16"/>
          </reference>
        </references>
      </pivotArea>
    </format>
    <format dxfId="975">
      <pivotArea field="0" dataOnly="0" labelOnly="1" grandRow="1" outline="0" axis="axisRow" fieldPosition="0">
        <references count="1">
          <reference field="4294967294" count="1" selected="0">
            <x v="17"/>
          </reference>
        </references>
      </pivotArea>
    </format>
    <format dxfId="974">
      <pivotArea field="0" dataOnly="0" labelOnly="1" grandRow="1" outline="0" axis="axisRow" fieldPosition="0">
        <references count="1">
          <reference field="4294967294" count="1" selected="0">
            <x v="18"/>
          </reference>
        </references>
      </pivotArea>
    </format>
    <format dxfId="973">
      <pivotArea field="0" dataOnly="0" labelOnly="1" grandRow="1" outline="0" axis="axisRow" fieldPosition="0">
        <references count="1">
          <reference field="4294967294" count="1" selected="0">
            <x v="19"/>
          </reference>
        </references>
      </pivotArea>
    </format>
    <format dxfId="972">
      <pivotArea field="0" dataOnly="0" labelOnly="1" grandRow="1" outline="0" axis="axisRow" fieldPosition="0">
        <references count="1">
          <reference field="4294967294" count="1" selected="0">
            <x v="20"/>
          </reference>
        </references>
      </pivotArea>
    </format>
    <format dxfId="971">
      <pivotArea field="0" dataOnly="0" labelOnly="1" grandRow="1" outline="0" axis="axisRow" fieldPosition="0">
        <references count="1">
          <reference field="4294967294" count="1" selected="0">
            <x v="21"/>
          </reference>
        </references>
      </pivotArea>
    </format>
    <format dxfId="970">
      <pivotArea field="0" dataOnly="0" labelOnly="1" grandRow="1" outline="0" axis="axisRow" fieldPosition="0">
        <references count="1">
          <reference field="4294967294" count="1" selected="0">
            <x v="22"/>
          </reference>
        </references>
      </pivotArea>
    </format>
    <format dxfId="969">
      <pivotArea field="0" dataOnly="0" labelOnly="1" grandRow="1" outline="0" axis="axisRow" fieldPosition="0">
        <references count="1">
          <reference field="4294967294" count="1" selected="0">
            <x v="23"/>
          </reference>
        </references>
      </pivotArea>
    </format>
    <format dxfId="968">
      <pivotArea field="0" dataOnly="0" labelOnly="1" grandRow="1" outline="0" axis="axisRow" fieldPosition="0">
        <references count="1">
          <reference field="4294967294" count="1" selected="0">
            <x v="24"/>
          </reference>
        </references>
      </pivotArea>
    </format>
    <format dxfId="967">
      <pivotArea field="0" dataOnly="0" labelOnly="1" grandRow="1" outline="0" axis="axisRow" fieldPosition="0">
        <references count="1">
          <reference field="4294967294" count="1" selected="0">
            <x v="25"/>
          </reference>
        </references>
      </pivotArea>
    </format>
    <format dxfId="966">
      <pivotArea field="0" dataOnly="0" labelOnly="1" grandRow="1" outline="0" axis="axisRow" fieldPosition="0">
        <references count="1">
          <reference field="4294967294" count="1" selected="0">
            <x v="26"/>
          </reference>
        </references>
      </pivotArea>
    </format>
    <format dxfId="965">
      <pivotArea field="0" dataOnly="0" labelOnly="1" grandRow="1" outline="0" axis="axisRow" fieldPosition="0">
        <references count="1">
          <reference field="4294967294" count="1" selected="0">
            <x v="27"/>
          </reference>
        </references>
      </pivotArea>
    </format>
    <format dxfId="964">
      <pivotArea field="0" dataOnly="0" labelOnly="1" grandRow="1" outline="0" axis="axisRow" fieldPosition="0">
        <references count="1">
          <reference field="4294967294" count="1" selected="0">
            <x v="28"/>
          </reference>
        </references>
      </pivotArea>
    </format>
    <format dxfId="963">
      <pivotArea field="0" dataOnly="0" labelOnly="1" grandRow="1" outline="0" axis="axisRow" fieldPosition="0">
        <references count="1">
          <reference field="4294967294" count="1" selected="0">
            <x v="29"/>
          </reference>
        </references>
      </pivotArea>
    </format>
    <format dxfId="962">
      <pivotArea field="0" dataOnly="0" labelOnly="1" grandRow="1" outline="0" axis="axisRow" fieldPosition="0">
        <references count="1">
          <reference field="4294967294" count="1" selected="0">
            <x v="30"/>
          </reference>
        </references>
      </pivotArea>
    </format>
    <format dxfId="961">
      <pivotArea field="0" dataOnly="0" labelOnly="1" grandRow="1" outline="0" axis="axisRow" fieldPosition="0">
        <references count="1">
          <reference field="4294967294" count="1" selected="0">
            <x v="31"/>
          </reference>
        </references>
      </pivotArea>
    </format>
    <format dxfId="960">
      <pivotArea field="0" dataOnly="0" labelOnly="1" grandRow="1" outline="0" axis="axisRow" fieldPosition="0">
        <references count="1">
          <reference field="4294967294" count="1" selected="0">
            <x v="0"/>
          </reference>
        </references>
      </pivotArea>
    </format>
    <format dxfId="959">
      <pivotArea field="0" dataOnly="0" labelOnly="1" grandRow="1" outline="0" axis="axisRow" fieldPosition="0">
        <references count="1">
          <reference field="4294967294" count="1" selected="0">
            <x v="1"/>
          </reference>
        </references>
      </pivotArea>
    </format>
    <format dxfId="958">
      <pivotArea field="0" dataOnly="0" labelOnly="1" grandRow="1" outline="0" axis="axisRow" fieldPosition="0">
        <references count="1">
          <reference field="4294967294" count="1" selected="0">
            <x v="2"/>
          </reference>
        </references>
      </pivotArea>
    </format>
    <format dxfId="957">
      <pivotArea field="0" dataOnly="0" labelOnly="1" grandRow="1" outline="0" axis="axisRow" fieldPosition="0">
        <references count="1">
          <reference field="4294967294" count="1" selected="0">
            <x v="3"/>
          </reference>
        </references>
      </pivotArea>
    </format>
    <format dxfId="956">
      <pivotArea field="0" dataOnly="0" labelOnly="1" grandRow="1" outline="0" axis="axisRow" fieldPosition="0">
        <references count="1">
          <reference field="4294967294" count="1" selected="0">
            <x v="4"/>
          </reference>
        </references>
      </pivotArea>
    </format>
    <format dxfId="955">
      <pivotArea field="0" dataOnly="0" labelOnly="1" grandRow="1" outline="0" axis="axisRow" fieldPosition="0">
        <references count="1">
          <reference field="4294967294" count="1" selected="0">
            <x v="5"/>
          </reference>
        </references>
      </pivotArea>
    </format>
    <format dxfId="954">
      <pivotArea field="0" dataOnly="0" labelOnly="1" grandRow="1" outline="0" axis="axisRow" fieldPosition="0">
        <references count="1">
          <reference field="4294967294" count="1" selected="0">
            <x v="6"/>
          </reference>
        </references>
      </pivotArea>
    </format>
    <format dxfId="953">
      <pivotArea field="0" dataOnly="0" labelOnly="1" grandRow="1" outline="0" axis="axisRow" fieldPosition="0">
        <references count="1">
          <reference field="4294967294" count="1" selected="0">
            <x v="7"/>
          </reference>
        </references>
      </pivotArea>
    </format>
    <format dxfId="952">
      <pivotArea field="0" dataOnly="0" labelOnly="1" grandRow="1" outline="0" axis="axisRow" fieldPosition="0">
        <references count="1">
          <reference field="4294967294" count="1" selected="0">
            <x v="8"/>
          </reference>
        </references>
      </pivotArea>
    </format>
    <format dxfId="951">
      <pivotArea field="0" dataOnly="0" labelOnly="1" grandRow="1" outline="0" axis="axisRow" fieldPosition="0">
        <references count="1">
          <reference field="4294967294" count="1" selected="0">
            <x v="9"/>
          </reference>
        </references>
      </pivotArea>
    </format>
    <format dxfId="950">
      <pivotArea field="0" dataOnly="0" labelOnly="1" grandRow="1" outline="0" axis="axisRow" fieldPosition="0">
        <references count="1">
          <reference field="4294967294" count="1" selected="0">
            <x v="10"/>
          </reference>
        </references>
      </pivotArea>
    </format>
    <format dxfId="949">
      <pivotArea field="0" dataOnly="0" labelOnly="1" grandRow="1" outline="0" axis="axisRow" fieldPosition="0">
        <references count="1">
          <reference field="4294967294" count="1" selected="0">
            <x v="11"/>
          </reference>
        </references>
      </pivotArea>
    </format>
    <format dxfId="948">
      <pivotArea field="0" dataOnly="0" labelOnly="1" grandRow="1" outline="0" axis="axisRow" fieldPosition="0">
        <references count="1">
          <reference field="4294967294" count="1" selected="0">
            <x v="12"/>
          </reference>
        </references>
      </pivotArea>
    </format>
    <format dxfId="947">
      <pivotArea field="0" dataOnly="0" labelOnly="1" grandRow="1" outline="0" axis="axisRow" fieldPosition="0">
        <references count="1">
          <reference field="4294967294" count="1" selected="0">
            <x v="13"/>
          </reference>
        </references>
      </pivotArea>
    </format>
    <format dxfId="946">
      <pivotArea field="0" dataOnly="0" labelOnly="1" grandRow="1" outline="0" axis="axisRow" fieldPosition="0">
        <references count="1">
          <reference field="4294967294" count="1" selected="0">
            <x v="14"/>
          </reference>
        </references>
      </pivotArea>
    </format>
    <format dxfId="945">
      <pivotArea field="0" dataOnly="0" labelOnly="1" grandRow="1" outline="0" axis="axisRow" fieldPosition="0">
        <references count="1">
          <reference field="4294967294" count="1" selected="0">
            <x v="15"/>
          </reference>
        </references>
      </pivotArea>
    </format>
    <format dxfId="944">
      <pivotArea field="0" dataOnly="0" labelOnly="1" grandRow="1" outline="0" axis="axisRow" fieldPosition="0">
        <references count="1">
          <reference field="4294967294" count="1" selected="0">
            <x v="16"/>
          </reference>
        </references>
      </pivotArea>
    </format>
    <format dxfId="943">
      <pivotArea field="0" dataOnly="0" labelOnly="1" grandRow="1" outline="0" axis="axisRow" fieldPosition="0">
        <references count="1">
          <reference field="4294967294" count="1" selected="0">
            <x v="17"/>
          </reference>
        </references>
      </pivotArea>
    </format>
    <format dxfId="942">
      <pivotArea field="0" dataOnly="0" labelOnly="1" grandRow="1" outline="0" axis="axisRow" fieldPosition="0">
        <references count="1">
          <reference field="4294967294" count="1" selected="0">
            <x v="18"/>
          </reference>
        </references>
      </pivotArea>
    </format>
    <format dxfId="941">
      <pivotArea field="0" dataOnly="0" labelOnly="1" grandRow="1" outline="0" axis="axisRow" fieldPosition="0">
        <references count="1">
          <reference field="4294967294" count="1" selected="0">
            <x v="19"/>
          </reference>
        </references>
      </pivotArea>
    </format>
    <format dxfId="940">
      <pivotArea field="0" dataOnly="0" labelOnly="1" grandRow="1" outline="0" axis="axisRow" fieldPosition="0">
        <references count="1">
          <reference field="4294967294" count="1" selected="0">
            <x v="20"/>
          </reference>
        </references>
      </pivotArea>
    </format>
    <format dxfId="939">
      <pivotArea field="0" dataOnly="0" labelOnly="1" grandRow="1" outline="0" axis="axisRow" fieldPosition="0">
        <references count="1">
          <reference field="4294967294" count="1" selected="0">
            <x v="21"/>
          </reference>
        </references>
      </pivotArea>
    </format>
    <format dxfId="938">
      <pivotArea field="0" dataOnly="0" labelOnly="1" grandRow="1" outline="0" axis="axisRow" fieldPosition="0">
        <references count="1">
          <reference field="4294967294" count="1" selected="0">
            <x v="22"/>
          </reference>
        </references>
      </pivotArea>
    </format>
    <format dxfId="937">
      <pivotArea field="0" dataOnly="0" labelOnly="1" grandRow="1" outline="0" axis="axisRow" fieldPosition="0">
        <references count="1">
          <reference field="4294967294" count="1" selected="0">
            <x v="23"/>
          </reference>
        </references>
      </pivotArea>
    </format>
    <format dxfId="936">
      <pivotArea field="0" dataOnly="0" labelOnly="1" grandRow="1" outline="0" axis="axisRow" fieldPosition="0">
        <references count="1">
          <reference field="4294967294" count="1" selected="0">
            <x v="24"/>
          </reference>
        </references>
      </pivotArea>
    </format>
    <format dxfId="935">
      <pivotArea field="0" dataOnly="0" labelOnly="1" grandRow="1" outline="0" axis="axisRow" fieldPosition="0">
        <references count="1">
          <reference field="4294967294" count="1" selected="0">
            <x v="25"/>
          </reference>
        </references>
      </pivotArea>
    </format>
    <format dxfId="934">
      <pivotArea field="0" dataOnly="0" labelOnly="1" grandRow="1" outline="0" axis="axisRow" fieldPosition="0">
        <references count="1">
          <reference field="4294967294" count="1" selected="0">
            <x v="26"/>
          </reference>
        </references>
      </pivotArea>
    </format>
    <format dxfId="933">
      <pivotArea field="0" dataOnly="0" labelOnly="1" grandRow="1" outline="0" axis="axisRow" fieldPosition="0">
        <references count="1">
          <reference field="4294967294" count="1" selected="0">
            <x v="27"/>
          </reference>
        </references>
      </pivotArea>
    </format>
    <format dxfId="932">
      <pivotArea field="0" dataOnly="0" labelOnly="1" grandRow="1" outline="0" axis="axisRow" fieldPosition="0">
        <references count="1">
          <reference field="4294967294" count="1" selected="0">
            <x v="28"/>
          </reference>
        </references>
      </pivotArea>
    </format>
    <format dxfId="931">
      <pivotArea field="0" dataOnly="0" labelOnly="1" grandRow="1" outline="0" axis="axisRow" fieldPosition="0">
        <references count="1">
          <reference field="4294967294" count="1" selected="0">
            <x v="29"/>
          </reference>
        </references>
      </pivotArea>
    </format>
    <format dxfId="930">
      <pivotArea field="0" dataOnly="0" labelOnly="1" grandRow="1" outline="0" axis="axisRow" fieldPosition="0">
        <references count="1">
          <reference field="4294967294" count="1" selected="0">
            <x v="30"/>
          </reference>
        </references>
      </pivotArea>
    </format>
    <format dxfId="929">
      <pivotArea field="0" dataOnly="0" labelOnly="1" grandRow="1" outline="0" axis="axisRow" fieldPosition="0">
        <references count="1">
          <reference field="4294967294" count="1" selected="0">
            <x v="31"/>
          </reference>
        </references>
      </pivotArea>
    </format>
    <format dxfId="928">
      <pivotArea field="0" dataOnly="0" labelOnly="1" grandRow="1" outline="0" axis="axisRow" fieldPosition="0">
        <references count="1">
          <reference field="4294967294" count="1" selected="0">
            <x v="0"/>
          </reference>
        </references>
      </pivotArea>
    </format>
    <format dxfId="927">
      <pivotArea field="0" dataOnly="0" labelOnly="1" grandRow="1" outline="0" axis="axisRow" fieldPosition="0">
        <references count="1">
          <reference field="4294967294" count="1" selected="0">
            <x v="1"/>
          </reference>
        </references>
      </pivotArea>
    </format>
    <format dxfId="926">
      <pivotArea field="0" dataOnly="0" labelOnly="1" grandRow="1" outline="0" axis="axisRow" fieldPosition="0">
        <references count="1">
          <reference field="4294967294" count="1" selected="0">
            <x v="2"/>
          </reference>
        </references>
      </pivotArea>
    </format>
    <format dxfId="925">
      <pivotArea field="0" dataOnly="0" labelOnly="1" grandRow="1" outline="0" axis="axisRow" fieldPosition="0">
        <references count="1">
          <reference field="4294967294" count="1" selected="0">
            <x v="3"/>
          </reference>
        </references>
      </pivotArea>
    </format>
    <format dxfId="924">
      <pivotArea field="0" dataOnly="0" labelOnly="1" grandRow="1" outline="0" axis="axisRow" fieldPosition="0">
        <references count="1">
          <reference field="4294967294" count="1" selected="0">
            <x v="4"/>
          </reference>
        </references>
      </pivotArea>
    </format>
    <format dxfId="923">
      <pivotArea field="0" dataOnly="0" labelOnly="1" grandRow="1" outline="0" axis="axisRow" fieldPosition="0">
        <references count="1">
          <reference field="4294967294" count="1" selected="0">
            <x v="5"/>
          </reference>
        </references>
      </pivotArea>
    </format>
    <format dxfId="922">
      <pivotArea field="0" dataOnly="0" labelOnly="1" grandRow="1" outline="0" axis="axisRow" fieldPosition="0">
        <references count="1">
          <reference field="4294967294" count="1" selected="0">
            <x v="6"/>
          </reference>
        </references>
      </pivotArea>
    </format>
    <format dxfId="921">
      <pivotArea field="0" dataOnly="0" labelOnly="1" grandRow="1" outline="0" axis="axisRow" fieldPosition="0">
        <references count="1">
          <reference field="4294967294" count="1" selected="0">
            <x v="7"/>
          </reference>
        </references>
      </pivotArea>
    </format>
    <format dxfId="920">
      <pivotArea field="0" dataOnly="0" labelOnly="1" grandRow="1" outline="0" axis="axisRow" fieldPosition="0">
        <references count="1">
          <reference field="4294967294" count="1" selected="0">
            <x v="8"/>
          </reference>
        </references>
      </pivotArea>
    </format>
    <format dxfId="919">
      <pivotArea field="0" dataOnly="0" labelOnly="1" grandRow="1" outline="0" axis="axisRow" fieldPosition="0">
        <references count="1">
          <reference field="4294967294" count="1" selected="0">
            <x v="9"/>
          </reference>
        </references>
      </pivotArea>
    </format>
    <format dxfId="918">
      <pivotArea field="0" dataOnly="0" labelOnly="1" grandRow="1" outline="0" axis="axisRow" fieldPosition="0">
        <references count="1">
          <reference field="4294967294" count="1" selected="0">
            <x v="10"/>
          </reference>
        </references>
      </pivotArea>
    </format>
    <format dxfId="917">
      <pivotArea field="0" dataOnly="0" labelOnly="1" grandRow="1" outline="0" axis="axisRow" fieldPosition="0">
        <references count="1">
          <reference field="4294967294" count="1" selected="0">
            <x v="11"/>
          </reference>
        </references>
      </pivotArea>
    </format>
    <format dxfId="916">
      <pivotArea field="0" dataOnly="0" labelOnly="1" grandRow="1" outline="0" axis="axisRow" fieldPosition="0">
        <references count="1">
          <reference field="4294967294" count="1" selected="0">
            <x v="12"/>
          </reference>
        </references>
      </pivotArea>
    </format>
    <format dxfId="915">
      <pivotArea field="0" dataOnly="0" labelOnly="1" grandRow="1" outline="0" axis="axisRow" fieldPosition="0">
        <references count="1">
          <reference field="4294967294" count="1" selected="0">
            <x v="13"/>
          </reference>
        </references>
      </pivotArea>
    </format>
    <format dxfId="914">
      <pivotArea field="0" dataOnly="0" labelOnly="1" grandRow="1" outline="0" axis="axisRow" fieldPosition="0">
        <references count="1">
          <reference field="4294967294" count="1" selected="0">
            <x v="14"/>
          </reference>
        </references>
      </pivotArea>
    </format>
    <format dxfId="913">
      <pivotArea field="0" dataOnly="0" labelOnly="1" grandRow="1" outline="0" axis="axisRow" fieldPosition="0">
        <references count="1">
          <reference field="4294967294" count="1" selected="0">
            <x v="15"/>
          </reference>
        </references>
      </pivotArea>
    </format>
    <format dxfId="912">
      <pivotArea field="0" dataOnly="0" labelOnly="1" grandRow="1" outline="0" axis="axisRow" fieldPosition="0">
        <references count="1">
          <reference field="4294967294" count="1" selected="0">
            <x v="16"/>
          </reference>
        </references>
      </pivotArea>
    </format>
    <format dxfId="911">
      <pivotArea field="0" dataOnly="0" labelOnly="1" grandRow="1" outline="0" axis="axisRow" fieldPosition="0">
        <references count="1">
          <reference field="4294967294" count="1" selected="0">
            <x v="17"/>
          </reference>
        </references>
      </pivotArea>
    </format>
    <format dxfId="910">
      <pivotArea field="0" dataOnly="0" labelOnly="1" grandRow="1" outline="0" axis="axisRow" fieldPosition="0">
        <references count="1">
          <reference field="4294967294" count="1" selected="0">
            <x v="18"/>
          </reference>
        </references>
      </pivotArea>
    </format>
    <format dxfId="909">
      <pivotArea field="0" dataOnly="0" labelOnly="1" grandRow="1" outline="0" axis="axisRow" fieldPosition="0">
        <references count="1">
          <reference field="4294967294" count="1" selected="0">
            <x v="19"/>
          </reference>
        </references>
      </pivotArea>
    </format>
    <format dxfId="908">
      <pivotArea field="0" dataOnly="0" labelOnly="1" grandRow="1" outline="0" axis="axisRow" fieldPosition="0">
        <references count="1">
          <reference field="4294967294" count="1" selected="0">
            <x v="20"/>
          </reference>
        </references>
      </pivotArea>
    </format>
    <format dxfId="907">
      <pivotArea field="0" dataOnly="0" labelOnly="1" grandRow="1" outline="0" axis="axisRow" fieldPosition="0">
        <references count="1">
          <reference field="4294967294" count="1" selected="0">
            <x v="21"/>
          </reference>
        </references>
      </pivotArea>
    </format>
    <format dxfId="906">
      <pivotArea field="0" dataOnly="0" labelOnly="1" grandRow="1" outline="0" axis="axisRow" fieldPosition="0">
        <references count="1">
          <reference field="4294967294" count="1" selected="0">
            <x v="22"/>
          </reference>
        </references>
      </pivotArea>
    </format>
    <format dxfId="905">
      <pivotArea field="0" dataOnly="0" labelOnly="1" grandRow="1" outline="0" axis="axisRow" fieldPosition="0">
        <references count="1">
          <reference field="4294967294" count="1" selected="0">
            <x v="23"/>
          </reference>
        </references>
      </pivotArea>
    </format>
    <format dxfId="904">
      <pivotArea field="0" dataOnly="0" labelOnly="1" grandRow="1" outline="0" axis="axisRow" fieldPosition="0">
        <references count="1">
          <reference field="4294967294" count="1" selected="0">
            <x v="24"/>
          </reference>
        </references>
      </pivotArea>
    </format>
    <format dxfId="903">
      <pivotArea field="0" dataOnly="0" labelOnly="1" grandRow="1" outline="0" axis="axisRow" fieldPosition="0">
        <references count="1">
          <reference field="4294967294" count="1" selected="0">
            <x v="25"/>
          </reference>
        </references>
      </pivotArea>
    </format>
    <format dxfId="902">
      <pivotArea field="0" dataOnly="0" labelOnly="1" grandRow="1" outline="0" axis="axisRow" fieldPosition="0">
        <references count="1">
          <reference field="4294967294" count="1" selected="0">
            <x v="26"/>
          </reference>
        </references>
      </pivotArea>
    </format>
    <format dxfId="901">
      <pivotArea field="0" dataOnly="0" labelOnly="1" grandRow="1" outline="0" axis="axisRow" fieldPosition="0">
        <references count="1">
          <reference field="4294967294" count="1" selected="0">
            <x v="27"/>
          </reference>
        </references>
      </pivotArea>
    </format>
    <format dxfId="900">
      <pivotArea field="0" dataOnly="0" labelOnly="1" grandRow="1" outline="0" axis="axisRow" fieldPosition="0">
        <references count="1">
          <reference field="4294967294" count="1" selected="0">
            <x v="28"/>
          </reference>
        </references>
      </pivotArea>
    </format>
    <format dxfId="899">
      <pivotArea field="0" dataOnly="0" labelOnly="1" grandRow="1" outline="0" axis="axisRow" fieldPosition="0">
        <references count="1">
          <reference field="4294967294" count="1" selected="0">
            <x v="29"/>
          </reference>
        </references>
      </pivotArea>
    </format>
    <format dxfId="898">
      <pivotArea field="0" dataOnly="0" labelOnly="1" grandRow="1" outline="0" axis="axisRow" fieldPosition="0">
        <references count="1">
          <reference field="4294967294" count="1" selected="0">
            <x v="30"/>
          </reference>
        </references>
      </pivotArea>
    </format>
    <format dxfId="897">
      <pivotArea field="0" dataOnly="0" labelOnly="1" grandRow="1" outline="0" axis="axisRow" fieldPosition="0">
        <references count="1">
          <reference field="4294967294" count="1" selected="0">
            <x v="31"/>
          </reference>
        </references>
      </pivotArea>
    </format>
    <format dxfId="896">
      <pivotArea field="0" dataOnly="0" labelOnly="1" grandRow="1" outline="0" axis="axisRow" fieldPosition="0">
        <references count="1">
          <reference field="4294967294" count="1" selected="0">
            <x v="0"/>
          </reference>
        </references>
      </pivotArea>
    </format>
    <format dxfId="895">
      <pivotArea field="0" dataOnly="0" labelOnly="1" grandRow="1" outline="0" axis="axisRow" fieldPosition="0">
        <references count="1">
          <reference field="4294967294" count="1" selected="0">
            <x v="1"/>
          </reference>
        </references>
      </pivotArea>
    </format>
    <format dxfId="894">
      <pivotArea field="0" dataOnly="0" labelOnly="1" grandRow="1" outline="0" axis="axisRow" fieldPosition="0">
        <references count="1">
          <reference field="4294967294" count="1" selected="0">
            <x v="2"/>
          </reference>
        </references>
      </pivotArea>
    </format>
    <format dxfId="893">
      <pivotArea field="0" dataOnly="0" labelOnly="1" grandRow="1" outline="0" axis="axisRow" fieldPosition="0">
        <references count="1">
          <reference field="4294967294" count="1" selected="0">
            <x v="3"/>
          </reference>
        </references>
      </pivotArea>
    </format>
    <format dxfId="892">
      <pivotArea field="0" dataOnly="0" labelOnly="1" grandRow="1" outline="0" axis="axisRow" fieldPosition="0">
        <references count="1">
          <reference field="4294967294" count="1" selected="0">
            <x v="4"/>
          </reference>
        </references>
      </pivotArea>
    </format>
    <format dxfId="891">
      <pivotArea field="0" dataOnly="0" labelOnly="1" grandRow="1" outline="0" axis="axisRow" fieldPosition="0">
        <references count="1">
          <reference field="4294967294" count="1" selected="0">
            <x v="5"/>
          </reference>
        </references>
      </pivotArea>
    </format>
    <format dxfId="890">
      <pivotArea field="0" dataOnly="0" labelOnly="1" grandRow="1" outline="0" axis="axisRow" fieldPosition="0">
        <references count="1">
          <reference field="4294967294" count="1" selected="0">
            <x v="6"/>
          </reference>
        </references>
      </pivotArea>
    </format>
    <format dxfId="889">
      <pivotArea field="0" dataOnly="0" labelOnly="1" grandRow="1" outline="0" axis="axisRow" fieldPosition="0">
        <references count="1">
          <reference field="4294967294" count="1" selected="0">
            <x v="7"/>
          </reference>
        </references>
      </pivotArea>
    </format>
    <format dxfId="888">
      <pivotArea field="0" dataOnly="0" labelOnly="1" grandRow="1" outline="0" axis="axisRow" fieldPosition="0">
        <references count="1">
          <reference field="4294967294" count="1" selected="0">
            <x v="8"/>
          </reference>
        </references>
      </pivotArea>
    </format>
    <format dxfId="887">
      <pivotArea field="0" dataOnly="0" labelOnly="1" grandRow="1" outline="0" axis="axisRow" fieldPosition="0">
        <references count="1">
          <reference field="4294967294" count="1" selected="0">
            <x v="9"/>
          </reference>
        </references>
      </pivotArea>
    </format>
    <format dxfId="886">
      <pivotArea field="0" dataOnly="0" labelOnly="1" grandRow="1" outline="0" axis="axisRow" fieldPosition="0">
        <references count="1">
          <reference field="4294967294" count="1" selected="0">
            <x v="10"/>
          </reference>
        </references>
      </pivotArea>
    </format>
    <format dxfId="885">
      <pivotArea field="0" dataOnly="0" labelOnly="1" grandRow="1" outline="0" axis="axisRow" fieldPosition="0">
        <references count="1">
          <reference field="4294967294" count="1" selected="0">
            <x v="11"/>
          </reference>
        </references>
      </pivotArea>
    </format>
    <format dxfId="884">
      <pivotArea field="0" dataOnly="0" labelOnly="1" grandRow="1" outline="0" axis="axisRow" fieldPosition="0">
        <references count="1">
          <reference field="4294967294" count="1" selected="0">
            <x v="12"/>
          </reference>
        </references>
      </pivotArea>
    </format>
    <format dxfId="883">
      <pivotArea field="0" dataOnly="0" labelOnly="1" grandRow="1" outline="0" axis="axisRow" fieldPosition="0">
        <references count="1">
          <reference field="4294967294" count="1" selected="0">
            <x v="13"/>
          </reference>
        </references>
      </pivotArea>
    </format>
    <format dxfId="882">
      <pivotArea field="0" dataOnly="0" labelOnly="1" grandRow="1" outline="0" axis="axisRow" fieldPosition="0">
        <references count="1">
          <reference field="4294967294" count="1" selected="0">
            <x v="14"/>
          </reference>
        </references>
      </pivotArea>
    </format>
    <format dxfId="881">
      <pivotArea field="0" dataOnly="0" labelOnly="1" grandRow="1" outline="0" axis="axisRow" fieldPosition="0">
        <references count="1">
          <reference field="4294967294" count="1" selected="0">
            <x v="15"/>
          </reference>
        </references>
      </pivotArea>
    </format>
    <format dxfId="880">
      <pivotArea field="0" dataOnly="0" labelOnly="1" grandRow="1" outline="0" axis="axisRow" fieldPosition="0">
        <references count="1">
          <reference field="4294967294" count="1" selected="0">
            <x v="16"/>
          </reference>
        </references>
      </pivotArea>
    </format>
    <format dxfId="879">
      <pivotArea field="0" dataOnly="0" labelOnly="1" grandRow="1" outline="0" axis="axisRow" fieldPosition="0">
        <references count="1">
          <reference field="4294967294" count="1" selected="0">
            <x v="17"/>
          </reference>
        </references>
      </pivotArea>
    </format>
    <format dxfId="878">
      <pivotArea field="0" dataOnly="0" labelOnly="1" grandRow="1" outline="0" axis="axisRow" fieldPosition="0">
        <references count="1">
          <reference field="4294967294" count="1" selected="0">
            <x v="18"/>
          </reference>
        </references>
      </pivotArea>
    </format>
    <format dxfId="877">
      <pivotArea field="0" dataOnly="0" labelOnly="1" grandRow="1" outline="0" axis="axisRow" fieldPosition="0">
        <references count="1">
          <reference field="4294967294" count="1" selected="0">
            <x v="19"/>
          </reference>
        </references>
      </pivotArea>
    </format>
    <format dxfId="876">
      <pivotArea field="0" dataOnly="0" labelOnly="1" grandRow="1" outline="0" axis="axisRow" fieldPosition="0">
        <references count="1">
          <reference field="4294967294" count="1" selected="0">
            <x v="20"/>
          </reference>
        </references>
      </pivotArea>
    </format>
    <format dxfId="875">
      <pivotArea field="0" dataOnly="0" labelOnly="1" grandRow="1" outline="0" axis="axisRow" fieldPosition="0">
        <references count="1">
          <reference field="4294967294" count="1" selected="0">
            <x v="21"/>
          </reference>
        </references>
      </pivotArea>
    </format>
    <format dxfId="874">
      <pivotArea field="0" dataOnly="0" labelOnly="1" grandRow="1" outline="0" axis="axisRow" fieldPosition="0">
        <references count="1">
          <reference field="4294967294" count="1" selected="0">
            <x v="22"/>
          </reference>
        </references>
      </pivotArea>
    </format>
    <format dxfId="873">
      <pivotArea field="0" dataOnly="0" labelOnly="1" grandRow="1" outline="0" axis="axisRow" fieldPosition="0">
        <references count="1">
          <reference field="4294967294" count="1" selected="0">
            <x v="23"/>
          </reference>
        </references>
      </pivotArea>
    </format>
    <format dxfId="872">
      <pivotArea field="0" dataOnly="0" labelOnly="1" grandRow="1" outline="0" axis="axisRow" fieldPosition="0">
        <references count="1">
          <reference field="4294967294" count="1" selected="0">
            <x v="24"/>
          </reference>
        </references>
      </pivotArea>
    </format>
    <format dxfId="871">
      <pivotArea field="0" dataOnly="0" labelOnly="1" grandRow="1" outline="0" axis="axisRow" fieldPosition="0">
        <references count="1">
          <reference field="4294967294" count="1" selected="0">
            <x v="25"/>
          </reference>
        </references>
      </pivotArea>
    </format>
    <format dxfId="870">
      <pivotArea field="0" dataOnly="0" labelOnly="1" grandRow="1" outline="0" axis="axisRow" fieldPosition="0">
        <references count="1">
          <reference field="4294967294" count="1" selected="0">
            <x v="26"/>
          </reference>
        </references>
      </pivotArea>
    </format>
    <format dxfId="869">
      <pivotArea field="0" dataOnly="0" labelOnly="1" grandRow="1" outline="0" axis="axisRow" fieldPosition="0">
        <references count="1">
          <reference field="4294967294" count="1" selected="0">
            <x v="27"/>
          </reference>
        </references>
      </pivotArea>
    </format>
    <format dxfId="868">
      <pivotArea field="0" dataOnly="0" labelOnly="1" grandRow="1" outline="0" axis="axisRow" fieldPosition="0">
        <references count="1">
          <reference field="4294967294" count="1" selected="0">
            <x v="28"/>
          </reference>
        </references>
      </pivotArea>
    </format>
    <format dxfId="867">
      <pivotArea field="0" dataOnly="0" labelOnly="1" grandRow="1" outline="0" axis="axisRow" fieldPosition="0">
        <references count="1">
          <reference field="4294967294" count="1" selected="0">
            <x v="29"/>
          </reference>
        </references>
      </pivotArea>
    </format>
    <format dxfId="866">
      <pivotArea field="0" dataOnly="0" labelOnly="1" grandRow="1" outline="0" axis="axisRow" fieldPosition="0">
        <references count="1">
          <reference field="4294967294" count="1" selected="0">
            <x v="30"/>
          </reference>
        </references>
      </pivotArea>
    </format>
    <format dxfId="865">
      <pivotArea field="0" dataOnly="0" labelOnly="1" grandRow="1" outline="0" axis="axisRow" fieldPosition="0">
        <references count="1">
          <reference field="4294967294" count="1" selected="0">
            <x v="31"/>
          </reference>
        </references>
      </pivotArea>
    </format>
    <format dxfId="864">
      <pivotArea field="0" dataOnly="0" labelOnly="1" grandRow="1" outline="0" axis="axisRow" fieldPosition="0">
        <references count="1">
          <reference field="4294967294" count="1" selected="0">
            <x v="0"/>
          </reference>
        </references>
      </pivotArea>
    </format>
    <format dxfId="863">
      <pivotArea field="0" dataOnly="0" labelOnly="1" grandRow="1" outline="0" axis="axisRow" fieldPosition="0">
        <references count="1">
          <reference field="4294967294" count="1" selected="0">
            <x v="1"/>
          </reference>
        </references>
      </pivotArea>
    </format>
    <format dxfId="862">
      <pivotArea field="0" dataOnly="0" labelOnly="1" grandRow="1" outline="0" axis="axisRow" fieldPosition="0">
        <references count="1">
          <reference field="4294967294" count="1" selected="0">
            <x v="2"/>
          </reference>
        </references>
      </pivotArea>
    </format>
    <format dxfId="861">
      <pivotArea field="0" dataOnly="0" labelOnly="1" grandRow="1" outline="0" axis="axisRow" fieldPosition="0">
        <references count="1">
          <reference field="4294967294" count="1" selected="0">
            <x v="3"/>
          </reference>
        </references>
      </pivotArea>
    </format>
    <format dxfId="860">
      <pivotArea field="0" dataOnly="0" labelOnly="1" grandRow="1" outline="0" axis="axisRow" fieldPosition="0">
        <references count="1">
          <reference field="4294967294" count="1" selected="0">
            <x v="4"/>
          </reference>
        </references>
      </pivotArea>
    </format>
    <format dxfId="859">
      <pivotArea field="0" dataOnly="0" labelOnly="1" grandRow="1" outline="0" axis="axisRow" fieldPosition="0">
        <references count="1">
          <reference field="4294967294" count="1" selected="0">
            <x v="5"/>
          </reference>
        </references>
      </pivotArea>
    </format>
    <format dxfId="858">
      <pivotArea field="0" dataOnly="0" labelOnly="1" grandRow="1" outline="0" axis="axisRow" fieldPosition="0">
        <references count="1">
          <reference field="4294967294" count="1" selected="0">
            <x v="6"/>
          </reference>
        </references>
      </pivotArea>
    </format>
    <format dxfId="857">
      <pivotArea field="0" dataOnly="0" labelOnly="1" grandRow="1" outline="0" axis="axisRow" fieldPosition="0">
        <references count="1">
          <reference field="4294967294" count="1" selected="0">
            <x v="7"/>
          </reference>
        </references>
      </pivotArea>
    </format>
    <format dxfId="856">
      <pivotArea field="0" dataOnly="0" labelOnly="1" grandRow="1" outline="0" axis="axisRow" fieldPosition="0">
        <references count="1">
          <reference field="4294967294" count="1" selected="0">
            <x v="8"/>
          </reference>
        </references>
      </pivotArea>
    </format>
    <format dxfId="855">
      <pivotArea field="0" dataOnly="0" labelOnly="1" grandRow="1" outline="0" axis="axisRow" fieldPosition="0">
        <references count="1">
          <reference field="4294967294" count="1" selected="0">
            <x v="9"/>
          </reference>
        </references>
      </pivotArea>
    </format>
    <format dxfId="854">
      <pivotArea field="0" dataOnly="0" labelOnly="1" grandRow="1" outline="0" axis="axisRow" fieldPosition="0">
        <references count="1">
          <reference field="4294967294" count="1" selected="0">
            <x v="10"/>
          </reference>
        </references>
      </pivotArea>
    </format>
    <format dxfId="853">
      <pivotArea field="0" dataOnly="0" labelOnly="1" grandRow="1" outline="0" axis="axisRow" fieldPosition="0">
        <references count="1">
          <reference field="4294967294" count="1" selected="0">
            <x v="11"/>
          </reference>
        </references>
      </pivotArea>
    </format>
    <format dxfId="852">
      <pivotArea field="0" dataOnly="0" labelOnly="1" grandRow="1" outline="0" axis="axisRow" fieldPosition="0">
        <references count="1">
          <reference field="4294967294" count="1" selected="0">
            <x v="12"/>
          </reference>
        </references>
      </pivotArea>
    </format>
    <format dxfId="851">
      <pivotArea field="0" dataOnly="0" labelOnly="1" grandRow="1" outline="0" axis="axisRow" fieldPosition="0">
        <references count="1">
          <reference field="4294967294" count="1" selected="0">
            <x v="13"/>
          </reference>
        </references>
      </pivotArea>
    </format>
    <format dxfId="850">
      <pivotArea field="0" dataOnly="0" labelOnly="1" grandRow="1" outline="0" axis="axisRow" fieldPosition="0">
        <references count="1">
          <reference field="4294967294" count="1" selected="0">
            <x v="14"/>
          </reference>
        </references>
      </pivotArea>
    </format>
    <format dxfId="849">
      <pivotArea field="0" dataOnly="0" labelOnly="1" grandRow="1" outline="0" axis="axisRow" fieldPosition="0">
        <references count="1">
          <reference field="4294967294" count="1" selected="0">
            <x v="15"/>
          </reference>
        </references>
      </pivotArea>
    </format>
    <format dxfId="848">
      <pivotArea field="0" dataOnly="0" labelOnly="1" grandRow="1" outline="0" axis="axisRow" fieldPosition="0">
        <references count="1">
          <reference field="4294967294" count="1" selected="0">
            <x v="16"/>
          </reference>
        </references>
      </pivotArea>
    </format>
    <format dxfId="847">
      <pivotArea field="0" dataOnly="0" labelOnly="1" grandRow="1" outline="0" axis="axisRow" fieldPosition="0">
        <references count="1">
          <reference field="4294967294" count="1" selected="0">
            <x v="17"/>
          </reference>
        </references>
      </pivotArea>
    </format>
    <format dxfId="846">
      <pivotArea field="0" dataOnly="0" labelOnly="1" grandRow="1" outline="0" axis="axisRow" fieldPosition="0">
        <references count="1">
          <reference field="4294967294" count="1" selected="0">
            <x v="18"/>
          </reference>
        </references>
      </pivotArea>
    </format>
    <format dxfId="845">
      <pivotArea field="0" dataOnly="0" labelOnly="1" grandRow="1" outline="0" axis="axisRow" fieldPosition="0">
        <references count="1">
          <reference field="4294967294" count="1" selected="0">
            <x v="19"/>
          </reference>
        </references>
      </pivotArea>
    </format>
    <format dxfId="844">
      <pivotArea field="0" dataOnly="0" labelOnly="1" grandRow="1" outline="0" axis="axisRow" fieldPosition="0">
        <references count="1">
          <reference field="4294967294" count="1" selected="0">
            <x v="20"/>
          </reference>
        </references>
      </pivotArea>
    </format>
    <format dxfId="843">
      <pivotArea field="0" dataOnly="0" labelOnly="1" grandRow="1" outline="0" axis="axisRow" fieldPosition="0">
        <references count="1">
          <reference field="4294967294" count="1" selected="0">
            <x v="21"/>
          </reference>
        </references>
      </pivotArea>
    </format>
    <format dxfId="842">
      <pivotArea field="0" dataOnly="0" labelOnly="1" grandRow="1" outline="0" axis="axisRow" fieldPosition="0">
        <references count="1">
          <reference field="4294967294" count="1" selected="0">
            <x v="22"/>
          </reference>
        </references>
      </pivotArea>
    </format>
    <format dxfId="841">
      <pivotArea field="0" dataOnly="0" labelOnly="1" grandRow="1" outline="0" axis="axisRow" fieldPosition="0">
        <references count="1">
          <reference field="4294967294" count="1" selected="0">
            <x v="23"/>
          </reference>
        </references>
      </pivotArea>
    </format>
    <format dxfId="840">
      <pivotArea field="0" dataOnly="0" labelOnly="1" grandRow="1" outline="0" axis="axisRow" fieldPosition="0">
        <references count="1">
          <reference field="4294967294" count="1" selected="0">
            <x v="24"/>
          </reference>
        </references>
      </pivotArea>
    </format>
    <format dxfId="839">
      <pivotArea field="0" dataOnly="0" labelOnly="1" grandRow="1" outline="0" axis="axisRow" fieldPosition="0">
        <references count="1">
          <reference field="4294967294" count="1" selected="0">
            <x v="25"/>
          </reference>
        </references>
      </pivotArea>
    </format>
    <format dxfId="838">
      <pivotArea field="0" dataOnly="0" labelOnly="1" grandRow="1" outline="0" axis="axisRow" fieldPosition="0">
        <references count="1">
          <reference field="4294967294" count="1" selected="0">
            <x v="26"/>
          </reference>
        </references>
      </pivotArea>
    </format>
    <format dxfId="837">
      <pivotArea field="0" dataOnly="0" labelOnly="1" grandRow="1" outline="0" axis="axisRow" fieldPosition="0">
        <references count="1">
          <reference field="4294967294" count="1" selected="0">
            <x v="27"/>
          </reference>
        </references>
      </pivotArea>
    </format>
    <format dxfId="836">
      <pivotArea field="0" dataOnly="0" labelOnly="1" grandRow="1" outline="0" axis="axisRow" fieldPosition="0">
        <references count="1">
          <reference field="4294967294" count="1" selected="0">
            <x v="28"/>
          </reference>
        </references>
      </pivotArea>
    </format>
    <format dxfId="835">
      <pivotArea field="0" dataOnly="0" labelOnly="1" grandRow="1" outline="0" axis="axisRow" fieldPosition="0">
        <references count="1">
          <reference field="4294967294" count="1" selected="0">
            <x v="29"/>
          </reference>
        </references>
      </pivotArea>
    </format>
    <format dxfId="834">
      <pivotArea field="0" dataOnly="0" labelOnly="1" grandRow="1" outline="0" axis="axisRow" fieldPosition="0">
        <references count="1">
          <reference field="4294967294" count="1" selected="0">
            <x v="30"/>
          </reference>
        </references>
      </pivotArea>
    </format>
    <format dxfId="833">
      <pivotArea field="0" dataOnly="0" labelOnly="1" grandRow="1" outline="0" axis="axisRow" fieldPosition="0">
        <references count="1">
          <reference field="4294967294" count="1" selected="0">
            <x v="31"/>
          </reference>
        </references>
      </pivotArea>
    </format>
    <format dxfId="832">
      <pivotArea field="0" dataOnly="0" labelOnly="1" grandRow="1" outline="0" axis="axisRow" fieldPosition="0">
        <references count="1">
          <reference field="4294967294" count="1" selected="0">
            <x v="0"/>
          </reference>
        </references>
      </pivotArea>
    </format>
    <format dxfId="831">
      <pivotArea field="0" dataOnly="0" labelOnly="1" grandRow="1" outline="0" axis="axisRow" fieldPosition="0">
        <references count="1">
          <reference field="4294967294" count="1" selected="0">
            <x v="1"/>
          </reference>
        </references>
      </pivotArea>
    </format>
    <format dxfId="830">
      <pivotArea field="0" dataOnly="0" labelOnly="1" grandRow="1" outline="0" axis="axisRow" fieldPosition="0">
        <references count="1">
          <reference field="4294967294" count="1" selected="0">
            <x v="2"/>
          </reference>
        </references>
      </pivotArea>
    </format>
    <format dxfId="829">
      <pivotArea field="0" dataOnly="0" labelOnly="1" grandRow="1" outline="0" axis="axisRow" fieldPosition="0">
        <references count="1">
          <reference field="4294967294" count="1" selected="0">
            <x v="3"/>
          </reference>
        </references>
      </pivotArea>
    </format>
    <format dxfId="828">
      <pivotArea field="0" dataOnly="0" labelOnly="1" grandRow="1" outline="0" axis="axisRow" fieldPosition="0">
        <references count="1">
          <reference field="4294967294" count="1" selected="0">
            <x v="4"/>
          </reference>
        </references>
      </pivotArea>
    </format>
    <format dxfId="827">
      <pivotArea field="0" dataOnly="0" labelOnly="1" grandRow="1" outline="0" axis="axisRow" fieldPosition="0">
        <references count="1">
          <reference field="4294967294" count="1" selected="0">
            <x v="5"/>
          </reference>
        </references>
      </pivotArea>
    </format>
    <format dxfId="826">
      <pivotArea field="0" dataOnly="0" labelOnly="1" grandRow="1" outline="0" axis="axisRow" fieldPosition="0">
        <references count="1">
          <reference field="4294967294" count="1" selected="0">
            <x v="6"/>
          </reference>
        </references>
      </pivotArea>
    </format>
    <format dxfId="825">
      <pivotArea field="0" dataOnly="0" labelOnly="1" grandRow="1" outline="0" axis="axisRow" fieldPosition="0">
        <references count="1">
          <reference field="4294967294" count="1" selected="0">
            <x v="7"/>
          </reference>
        </references>
      </pivotArea>
    </format>
    <format dxfId="824">
      <pivotArea field="0" dataOnly="0" labelOnly="1" grandRow="1" outline="0" axis="axisRow" fieldPosition="0">
        <references count="1">
          <reference field="4294967294" count="1" selected="0">
            <x v="8"/>
          </reference>
        </references>
      </pivotArea>
    </format>
    <format dxfId="823">
      <pivotArea field="0" dataOnly="0" labelOnly="1" grandRow="1" outline="0" axis="axisRow" fieldPosition="0">
        <references count="1">
          <reference field="4294967294" count="1" selected="0">
            <x v="9"/>
          </reference>
        </references>
      </pivotArea>
    </format>
    <format dxfId="822">
      <pivotArea field="0" dataOnly="0" labelOnly="1" grandRow="1" outline="0" axis="axisRow" fieldPosition="0">
        <references count="1">
          <reference field="4294967294" count="1" selected="0">
            <x v="10"/>
          </reference>
        </references>
      </pivotArea>
    </format>
    <format dxfId="821">
      <pivotArea field="0" dataOnly="0" labelOnly="1" grandRow="1" outline="0" axis="axisRow" fieldPosition="0">
        <references count="1">
          <reference field="4294967294" count="1" selected="0">
            <x v="11"/>
          </reference>
        </references>
      </pivotArea>
    </format>
    <format dxfId="820">
      <pivotArea field="0" dataOnly="0" labelOnly="1" grandRow="1" outline="0" axis="axisRow" fieldPosition="0">
        <references count="1">
          <reference field="4294967294" count="1" selected="0">
            <x v="12"/>
          </reference>
        </references>
      </pivotArea>
    </format>
    <format dxfId="819">
      <pivotArea field="0" dataOnly="0" labelOnly="1" grandRow="1" outline="0" axis="axisRow" fieldPosition="0">
        <references count="1">
          <reference field="4294967294" count="1" selected="0">
            <x v="13"/>
          </reference>
        </references>
      </pivotArea>
    </format>
    <format dxfId="818">
      <pivotArea field="0" dataOnly="0" labelOnly="1" grandRow="1" outline="0" axis="axisRow" fieldPosition="0">
        <references count="1">
          <reference field="4294967294" count="1" selected="0">
            <x v="14"/>
          </reference>
        </references>
      </pivotArea>
    </format>
    <format dxfId="817">
      <pivotArea field="0" dataOnly="0" labelOnly="1" grandRow="1" outline="0" axis="axisRow" fieldPosition="0">
        <references count="1">
          <reference field="4294967294" count="1" selected="0">
            <x v="15"/>
          </reference>
        </references>
      </pivotArea>
    </format>
    <format dxfId="816">
      <pivotArea field="0" dataOnly="0" labelOnly="1" grandRow="1" outline="0" axis="axisRow" fieldPosition="0">
        <references count="1">
          <reference field="4294967294" count="1" selected="0">
            <x v="16"/>
          </reference>
        </references>
      </pivotArea>
    </format>
    <format dxfId="815">
      <pivotArea field="0" dataOnly="0" labelOnly="1" grandRow="1" outline="0" axis="axisRow" fieldPosition="0">
        <references count="1">
          <reference field="4294967294" count="1" selected="0">
            <x v="17"/>
          </reference>
        </references>
      </pivotArea>
    </format>
    <format dxfId="814">
      <pivotArea field="0" dataOnly="0" labelOnly="1" grandRow="1" outline="0" axis="axisRow" fieldPosition="0">
        <references count="1">
          <reference field="4294967294" count="1" selected="0">
            <x v="18"/>
          </reference>
        </references>
      </pivotArea>
    </format>
    <format dxfId="813">
      <pivotArea field="0" dataOnly="0" labelOnly="1" grandRow="1" outline="0" axis="axisRow" fieldPosition="0">
        <references count="1">
          <reference field="4294967294" count="1" selected="0">
            <x v="19"/>
          </reference>
        </references>
      </pivotArea>
    </format>
    <format dxfId="812">
      <pivotArea field="0" dataOnly="0" labelOnly="1" grandRow="1" outline="0" axis="axisRow" fieldPosition="0">
        <references count="1">
          <reference field="4294967294" count="1" selected="0">
            <x v="20"/>
          </reference>
        </references>
      </pivotArea>
    </format>
    <format dxfId="811">
      <pivotArea field="0" dataOnly="0" labelOnly="1" grandRow="1" outline="0" axis="axisRow" fieldPosition="0">
        <references count="1">
          <reference field="4294967294" count="1" selected="0">
            <x v="21"/>
          </reference>
        </references>
      </pivotArea>
    </format>
    <format dxfId="810">
      <pivotArea field="0" dataOnly="0" labelOnly="1" grandRow="1" outline="0" axis="axisRow" fieldPosition="0">
        <references count="1">
          <reference field="4294967294" count="1" selected="0">
            <x v="22"/>
          </reference>
        </references>
      </pivotArea>
    </format>
    <format dxfId="809">
      <pivotArea field="0" dataOnly="0" labelOnly="1" grandRow="1" outline="0" axis="axisRow" fieldPosition="0">
        <references count="1">
          <reference field="4294967294" count="1" selected="0">
            <x v="23"/>
          </reference>
        </references>
      </pivotArea>
    </format>
    <format dxfId="808">
      <pivotArea field="0" dataOnly="0" labelOnly="1" grandRow="1" outline="0" axis="axisRow" fieldPosition="0">
        <references count="1">
          <reference field="4294967294" count="1" selected="0">
            <x v="24"/>
          </reference>
        </references>
      </pivotArea>
    </format>
    <format dxfId="807">
      <pivotArea field="0" dataOnly="0" labelOnly="1" grandRow="1" outline="0" axis="axisRow" fieldPosition="0">
        <references count="1">
          <reference field="4294967294" count="1" selected="0">
            <x v="25"/>
          </reference>
        </references>
      </pivotArea>
    </format>
    <format dxfId="806">
      <pivotArea field="0" dataOnly="0" labelOnly="1" grandRow="1" outline="0" axis="axisRow" fieldPosition="0">
        <references count="1">
          <reference field="4294967294" count="1" selected="0">
            <x v="26"/>
          </reference>
        </references>
      </pivotArea>
    </format>
    <format dxfId="805">
      <pivotArea field="0" dataOnly="0" labelOnly="1" grandRow="1" outline="0" axis="axisRow" fieldPosition="0">
        <references count="1">
          <reference field="4294967294" count="1" selected="0">
            <x v="27"/>
          </reference>
        </references>
      </pivotArea>
    </format>
    <format dxfId="804">
      <pivotArea field="0" dataOnly="0" labelOnly="1" grandRow="1" outline="0" axis="axisRow" fieldPosition="0">
        <references count="1">
          <reference field="4294967294" count="1" selected="0">
            <x v="28"/>
          </reference>
        </references>
      </pivotArea>
    </format>
    <format dxfId="803">
      <pivotArea field="0" dataOnly="0" labelOnly="1" grandRow="1" outline="0" axis="axisRow" fieldPosition="0">
        <references count="1">
          <reference field="4294967294" count="1" selected="0">
            <x v="29"/>
          </reference>
        </references>
      </pivotArea>
    </format>
    <format dxfId="802">
      <pivotArea field="0" dataOnly="0" labelOnly="1" grandRow="1" outline="0" axis="axisRow" fieldPosition="0">
        <references count="1">
          <reference field="4294967294" count="1" selected="0">
            <x v="30"/>
          </reference>
        </references>
      </pivotArea>
    </format>
    <format dxfId="801">
      <pivotArea field="0" dataOnly="0" labelOnly="1" grandRow="1" outline="0" axis="axisRow" fieldPosition="0">
        <references count="1">
          <reference field="4294967294" count="1" selected="0">
            <x v="31"/>
          </reference>
        </references>
      </pivotArea>
    </format>
    <format dxfId="800">
      <pivotArea field="0" dataOnly="0" labelOnly="1" grandRow="1" outline="0" axis="axisRow" fieldPosition="0">
        <references count="1">
          <reference field="4294967294" count="1" selected="0">
            <x v="0"/>
          </reference>
        </references>
      </pivotArea>
    </format>
    <format dxfId="799">
      <pivotArea field="0" dataOnly="0" labelOnly="1" grandRow="1" outline="0" axis="axisRow" fieldPosition="0">
        <references count="1">
          <reference field="4294967294" count="1" selected="0">
            <x v="1"/>
          </reference>
        </references>
      </pivotArea>
    </format>
    <format dxfId="798">
      <pivotArea field="0" dataOnly="0" labelOnly="1" grandRow="1" outline="0" axis="axisRow" fieldPosition="0">
        <references count="1">
          <reference field="4294967294" count="1" selected="0">
            <x v="2"/>
          </reference>
        </references>
      </pivotArea>
    </format>
    <format dxfId="797">
      <pivotArea field="0" dataOnly="0" labelOnly="1" grandRow="1" outline="0" axis="axisRow" fieldPosition="0">
        <references count="1">
          <reference field="4294967294" count="1" selected="0">
            <x v="3"/>
          </reference>
        </references>
      </pivotArea>
    </format>
    <format dxfId="796">
      <pivotArea field="0" dataOnly="0" labelOnly="1" grandRow="1" outline="0" axis="axisRow" fieldPosition="0">
        <references count="1">
          <reference field="4294967294" count="1" selected="0">
            <x v="4"/>
          </reference>
        </references>
      </pivotArea>
    </format>
    <format dxfId="795">
      <pivotArea field="0" dataOnly="0" labelOnly="1" grandRow="1" outline="0" axis="axisRow" fieldPosition="0">
        <references count="1">
          <reference field="4294967294" count="1" selected="0">
            <x v="5"/>
          </reference>
        </references>
      </pivotArea>
    </format>
    <format dxfId="794">
      <pivotArea field="0" dataOnly="0" labelOnly="1" grandRow="1" outline="0" axis="axisRow" fieldPosition="0">
        <references count="1">
          <reference field="4294967294" count="1" selected="0">
            <x v="6"/>
          </reference>
        </references>
      </pivotArea>
    </format>
    <format dxfId="793">
      <pivotArea field="0" dataOnly="0" labelOnly="1" grandRow="1" outline="0" axis="axisRow" fieldPosition="0">
        <references count="1">
          <reference field="4294967294" count="1" selected="0">
            <x v="7"/>
          </reference>
        </references>
      </pivotArea>
    </format>
    <format dxfId="792">
      <pivotArea field="0" dataOnly="0" labelOnly="1" grandRow="1" outline="0" axis="axisRow" fieldPosition="0">
        <references count="1">
          <reference field="4294967294" count="1" selected="0">
            <x v="8"/>
          </reference>
        </references>
      </pivotArea>
    </format>
    <format dxfId="791">
      <pivotArea field="0" dataOnly="0" labelOnly="1" grandRow="1" outline="0" axis="axisRow" fieldPosition="0">
        <references count="1">
          <reference field="4294967294" count="1" selected="0">
            <x v="9"/>
          </reference>
        </references>
      </pivotArea>
    </format>
    <format dxfId="790">
      <pivotArea field="0" dataOnly="0" labelOnly="1" grandRow="1" outline="0" axis="axisRow" fieldPosition="0">
        <references count="1">
          <reference field="4294967294" count="1" selected="0">
            <x v="10"/>
          </reference>
        </references>
      </pivotArea>
    </format>
    <format dxfId="789">
      <pivotArea field="0" dataOnly="0" labelOnly="1" grandRow="1" outline="0" axis="axisRow" fieldPosition="0">
        <references count="1">
          <reference field="4294967294" count="1" selected="0">
            <x v="11"/>
          </reference>
        </references>
      </pivotArea>
    </format>
    <format dxfId="788">
      <pivotArea field="0" dataOnly="0" labelOnly="1" grandRow="1" outline="0" axis="axisRow" fieldPosition="0">
        <references count="1">
          <reference field="4294967294" count="1" selected="0">
            <x v="12"/>
          </reference>
        </references>
      </pivotArea>
    </format>
    <format dxfId="787">
      <pivotArea field="0" dataOnly="0" labelOnly="1" grandRow="1" outline="0" axis="axisRow" fieldPosition="0">
        <references count="1">
          <reference field="4294967294" count="1" selected="0">
            <x v="13"/>
          </reference>
        </references>
      </pivotArea>
    </format>
    <format dxfId="786">
      <pivotArea field="0" dataOnly="0" labelOnly="1" grandRow="1" outline="0" axis="axisRow" fieldPosition="0">
        <references count="1">
          <reference field="4294967294" count="1" selected="0">
            <x v="14"/>
          </reference>
        </references>
      </pivotArea>
    </format>
    <format dxfId="785">
      <pivotArea field="0" dataOnly="0" labelOnly="1" grandRow="1" outline="0" axis="axisRow" fieldPosition="0">
        <references count="1">
          <reference field="4294967294" count="1" selected="0">
            <x v="15"/>
          </reference>
        </references>
      </pivotArea>
    </format>
    <format dxfId="784">
      <pivotArea field="0" dataOnly="0" labelOnly="1" grandRow="1" outline="0" axis="axisRow" fieldPosition="0">
        <references count="1">
          <reference field="4294967294" count="1" selected="0">
            <x v="16"/>
          </reference>
        </references>
      </pivotArea>
    </format>
    <format dxfId="783">
      <pivotArea field="0" dataOnly="0" labelOnly="1" grandRow="1" outline="0" axis="axisRow" fieldPosition="0">
        <references count="1">
          <reference field="4294967294" count="1" selected="0">
            <x v="17"/>
          </reference>
        </references>
      </pivotArea>
    </format>
    <format dxfId="782">
      <pivotArea field="0" dataOnly="0" labelOnly="1" grandRow="1" outline="0" axis="axisRow" fieldPosition="0">
        <references count="1">
          <reference field="4294967294" count="1" selected="0">
            <x v="18"/>
          </reference>
        </references>
      </pivotArea>
    </format>
    <format dxfId="781">
      <pivotArea field="0" dataOnly="0" labelOnly="1" grandRow="1" outline="0" axis="axisRow" fieldPosition="0">
        <references count="1">
          <reference field="4294967294" count="1" selected="0">
            <x v="19"/>
          </reference>
        </references>
      </pivotArea>
    </format>
    <format dxfId="780">
      <pivotArea field="0" dataOnly="0" labelOnly="1" grandRow="1" outline="0" axis="axisRow" fieldPosition="0">
        <references count="1">
          <reference field="4294967294" count="1" selected="0">
            <x v="20"/>
          </reference>
        </references>
      </pivotArea>
    </format>
    <format dxfId="779">
      <pivotArea field="0" dataOnly="0" labelOnly="1" grandRow="1" outline="0" axis="axisRow" fieldPosition="0">
        <references count="1">
          <reference field="4294967294" count="1" selected="0">
            <x v="21"/>
          </reference>
        </references>
      </pivotArea>
    </format>
    <format dxfId="778">
      <pivotArea field="0" dataOnly="0" labelOnly="1" grandRow="1" outline="0" axis="axisRow" fieldPosition="0">
        <references count="1">
          <reference field="4294967294" count="1" selected="0">
            <x v="22"/>
          </reference>
        </references>
      </pivotArea>
    </format>
    <format dxfId="777">
      <pivotArea field="0" dataOnly="0" labelOnly="1" grandRow="1" outline="0" axis="axisRow" fieldPosition="0">
        <references count="1">
          <reference field="4294967294" count="1" selected="0">
            <x v="23"/>
          </reference>
        </references>
      </pivotArea>
    </format>
    <format dxfId="776">
      <pivotArea field="0" dataOnly="0" labelOnly="1" grandRow="1" outline="0" axis="axisRow" fieldPosition="0">
        <references count="1">
          <reference field="4294967294" count="1" selected="0">
            <x v="24"/>
          </reference>
        </references>
      </pivotArea>
    </format>
    <format dxfId="775">
      <pivotArea field="0" dataOnly="0" labelOnly="1" grandRow="1" outline="0" axis="axisRow" fieldPosition="0">
        <references count="1">
          <reference field="4294967294" count="1" selected="0">
            <x v="25"/>
          </reference>
        </references>
      </pivotArea>
    </format>
    <format dxfId="774">
      <pivotArea field="0" dataOnly="0" labelOnly="1" grandRow="1" outline="0" axis="axisRow" fieldPosition="0">
        <references count="1">
          <reference field="4294967294" count="1" selected="0">
            <x v="26"/>
          </reference>
        </references>
      </pivotArea>
    </format>
    <format dxfId="773">
      <pivotArea field="0" dataOnly="0" labelOnly="1" grandRow="1" outline="0" axis="axisRow" fieldPosition="0">
        <references count="1">
          <reference field="4294967294" count="1" selected="0">
            <x v="27"/>
          </reference>
        </references>
      </pivotArea>
    </format>
    <format dxfId="772">
      <pivotArea field="0" dataOnly="0" labelOnly="1" grandRow="1" outline="0" axis="axisRow" fieldPosition="0">
        <references count="1">
          <reference field="4294967294" count="1" selected="0">
            <x v="28"/>
          </reference>
        </references>
      </pivotArea>
    </format>
    <format dxfId="771">
      <pivotArea field="0" dataOnly="0" labelOnly="1" grandRow="1" outline="0" axis="axisRow" fieldPosition="0">
        <references count="1">
          <reference field="4294967294" count="1" selected="0">
            <x v="29"/>
          </reference>
        </references>
      </pivotArea>
    </format>
    <format dxfId="770">
      <pivotArea field="0" dataOnly="0" labelOnly="1" grandRow="1" outline="0" axis="axisRow" fieldPosition="0">
        <references count="1">
          <reference field="4294967294" count="1" selected="0">
            <x v="30"/>
          </reference>
        </references>
      </pivotArea>
    </format>
    <format dxfId="769">
      <pivotArea field="0" dataOnly="0" labelOnly="1" grandRow="1" outline="0" axis="axisRow" fieldPosition="0">
        <references count="1">
          <reference field="4294967294" count="1" selected="0">
            <x v="31"/>
          </reference>
        </references>
      </pivotArea>
    </format>
    <format dxfId="768">
      <pivotArea field="0" dataOnly="0" labelOnly="1" grandRow="1" outline="0" axis="axisRow" fieldPosition="0">
        <references count="1">
          <reference field="4294967294" count="1" selected="0">
            <x v="0"/>
          </reference>
        </references>
      </pivotArea>
    </format>
    <format dxfId="767">
      <pivotArea field="0" dataOnly="0" labelOnly="1" grandRow="1" outline="0" axis="axisRow" fieldPosition="0">
        <references count="1">
          <reference field="4294967294" count="1" selected="0">
            <x v="1"/>
          </reference>
        </references>
      </pivotArea>
    </format>
    <format dxfId="766">
      <pivotArea field="0" dataOnly="0" labelOnly="1" grandRow="1" outline="0" axis="axisRow" fieldPosition="0">
        <references count="1">
          <reference field="4294967294" count="1" selected="0">
            <x v="2"/>
          </reference>
        </references>
      </pivotArea>
    </format>
    <format dxfId="765">
      <pivotArea field="0" dataOnly="0" labelOnly="1" grandRow="1" outline="0" axis="axisRow" fieldPosition="0">
        <references count="1">
          <reference field="4294967294" count="1" selected="0">
            <x v="3"/>
          </reference>
        </references>
      </pivotArea>
    </format>
    <format dxfId="764">
      <pivotArea field="0" dataOnly="0" labelOnly="1" grandRow="1" outline="0" axis="axisRow" fieldPosition="0">
        <references count="1">
          <reference field="4294967294" count="1" selected="0">
            <x v="4"/>
          </reference>
        </references>
      </pivotArea>
    </format>
    <format dxfId="763">
      <pivotArea field="0" dataOnly="0" labelOnly="1" grandRow="1" outline="0" axis="axisRow" fieldPosition="0">
        <references count="1">
          <reference field="4294967294" count="1" selected="0">
            <x v="5"/>
          </reference>
        </references>
      </pivotArea>
    </format>
    <format dxfId="762">
      <pivotArea field="0" dataOnly="0" labelOnly="1" grandRow="1" outline="0" axis="axisRow" fieldPosition="0">
        <references count="1">
          <reference field="4294967294" count="1" selected="0">
            <x v="6"/>
          </reference>
        </references>
      </pivotArea>
    </format>
    <format dxfId="761">
      <pivotArea field="0" dataOnly="0" labelOnly="1" grandRow="1" outline="0" axis="axisRow" fieldPosition="0">
        <references count="1">
          <reference field="4294967294" count="1" selected="0">
            <x v="7"/>
          </reference>
        </references>
      </pivotArea>
    </format>
    <format dxfId="760">
      <pivotArea field="0" dataOnly="0" labelOnly="1" grandRow="1" outline="0" axis="axisRow" fieldPosition="0">
        <references count="1">
          <reference field="4294967294" count="1" selected="0">
            <x v="8"/>
          </reference>
        </references>
      </pivotArea>
    </format>
    <format dxfId="759">
      <pivotArea field="0" dataOnly="0" labelOnly="1" grandRow="1" outline="0" axis="axisRow" fieldPosition="0">
        <references count="1">
          <reference field="4294967294" count="1" selected="0">
            <x v="9"/>
          </reference>
        </references>
      </pivotArea>
    </format>
    <format dxfId="758">
      <pivotArea field="0" dataOnly="0" labelOnly="1" grandRow="1" outline="0" axis="axisRow" fieldPosition="0">
        <references count="1">
          <reference field="4294967294" count="1" selected="0">
            <x v="10"/>
          </reference>
        </references>
      </pivotArea>
    </format>
    <format dxfId="757">
      <pivotArea field="0" dataOnly="0" labelOnly="1" grandRow="1" outline="0" axis="axisRow" fieldPosition="0">
        <references count="1">
          <reference field="4294967294" count="1" selected="0">
            <x v="11"/>
          </reference>
        </references>
      </pivotArea>
    </format>
    <format dxfId="756">
      <pivotArea field="0" dataOnly="0" labelOnly="1" grandRow="1" outline="0" axis="axisRow" fieldPosition="0">
        <references count="1">
          <reference field="4294967294" count="1" selected="0">
            <x v="12"/>
          </reference>
        </references>
      </pivotArea>
    </format>
    <format dxfId="755">
      <pivotArea field="0" dataOnly="0" labelOnly="1" grandRow="1" outline="0" axis="axisRow" fieldPosition="0">
        <references count="1">
          <reference field="4294967294" count="1" selected="0">
            <x v="13"/>
          </reference>
        </references>
      </pivotArea>
    </format>
    <format dxfId="754">
      <pivotArea field="0" dataOnly="0" labelOnly="1" grandRow="1" outline="0" axis="axisRow" fieldPosition="0">
        <references count="1">
          <reference field="4294967294" count="1" selected="0">
            <x v="14"/>
          </reference>
        </references>
      </pivotArea>
    </format>
    <format dxfId="753">
      <pivotArea field="0" dataOnly="0" labelOnly="1" grandRow="1" outline="0" axis="axisRow" fieldPosition="0">
        <references count="1">
          <reference field="4294967294" count="1" selected="0">
            <x v="15"/>
          </reference>
        </references>
      </pivotArea>
    </format>
    <format dxfId="752">
      <pivotArea field="0" dataOnly="0" labelOnly="1" grandRow="1" outline="0" axis="axisRow" fieldPosition="0">
        <references count="1">
          <reference field="4294967294" count="1" selected="0">
            <x v="16"/>
          </reference>
        </references>
      </pivotArea>
    </format>
    <format dxfId="751">
      <pivotArea field="0" dataOnly="0" labelOnly="1" grandRow="1" outline="0" axis="axisRow" fieldPosition="0">
        <references count="1">
          <reference field="4294967294" count="1" selected="0">
            <x v="17"/>
          </reference>
        </references>
      </pivotArea>
    </format>
    <format dxfId="750">
      <pivotArea field="0" dataOnly="0" labelOnly="1" grandRow="1" outline="0" axis="axisRow" fieldPosition="0">
        <references count="1">
          <reference field="4294967294" count="1" selected="0">
            <x v="18"/>
          </reference>
        </references>
      </pivotArea>
    </format>
    <format dxfId="749">
      <pivotArea field="0" dataOnly="0" labelOnly="1" grandRow="1" outline="0" axis="axisRow" fieldPosition="0">
        <references count="1">
          <reference field="4294967294" count="1" selected="0">
            <x v="19"/>
          </reference>
        </references>
      </pivotArea>
    </format>
    <format dxfId="748">
      <pivotArea field="0" dataOnly="0" labelOnly="1" grandRow="1" outline="0" axis="axisRow" fieldPosition="0">
        <references count="1">
          <reference field="4294967294" count="1" selected="0">
            <x v="20"/>
          </reference>
        </references>
      </pivotArea>
    </format>
    <format dxfId="747">
      <pivotArea field="0" dataOnly="0" labelOnly="1" grandRow="1" outline="0" axis="axisRow" fieldPosition="0">
        <references count="1">
          <reference field="4294967294" count="1" selected="0">
            <x v="21"/>
          </reference>
        </references>
      </pivotArea>
    </format>
    <format dxfId="746">
      <pivotArea field="0" dataOnly="0" labelOnly="1" grandRow="1" outline="0" axis="axisRow" fieldPosition="0">
        <references count="1">
          <reference field="4294967294" count="1" selected="0">
            <x v="22"/>
          </reference>
        </references>
      </pivotArea>
    </format>
    <format dxfId="745">
      <pivotArea field="0" dataOnly="0" labelOnly="1" grandRow="1" outline="0" axis="axisRow" fieldPosition="0">
        <references count="1">
          <reference field="4294967294" count="1" selected="0">
            <x v="23"/>
          </reference>
        </references>
      </pivotArea>
    </format>
    <format dxfId="744">
      <pivotArea field="0" dataOnly="0" labelOnly="1" grandRow="1" outline="0" axis="axisRow" fieldPosition="0">
        <references count="1">
          <reference field="4294967294" count="1" selected="0">
            <x v="24"/>
          </reference>
        </references>
      </pivotArea>
    </format>
    <format dxfId="743">
      <pivotArea field="0" dataOnly="0" labelOnly="1" grandRow="1" outline="0" axis="axisRow" fieldPosition="0">
        <references count="1">
          <reference field="4294967294" count="1" selected="0">
            <x v="25"/>
          </reference>
        </references>
      </pivotArea>
    </format>
    <format dxfId="742">
      <pivotArea field="0" dataOnly="0" labelOnly="1" grandRow="1" outline="0" axis="axisRow" fieldPosition="0">
        <references count="1">
          <reference field="4294967294" count="1" selected="0">
            <x v="26"/>
          </reference>
        </references>
      </pivotArea>
    </format>
    <format dxfId="741">
      <pivotArea field="0" dataOnly="0" labelOnly="1" grandRow="1" outline="0" axis="axisRow" fieldPosition="0">
        <references count="1">
          <reference field="4294967294" count="1" selected="0">
            <x v="27"/>
          </reference>
        </references>
      </pivotArea>
    </format>
    <format dxfId="740">
      <pivotArea field="0" dataOnly="0" labelOnly="1" grandRow="1" outline="0" axis="axisRow" fieldPosition="0">
        <references count="1">
          <reference field="4294967294" count="1" selected="0">
            <x v="28"/>
          </reference>
        </references>
      </pivotArea>
    </format>
    <format dxfId="739">
      <pivotArea field="0" dataOnly="0" labelOnly="1" grandRow="1" outline="0" axis="axisRow" fieldPosition="0">
        <references count="1">
          <reference field="4294967294" count="1" selected="0">
            <x v="29"/>
          </reference>
        </references>
      </pivotArea>
    </format>
    <format dxfId="738">
      <pivotArea field="0" dataOnly="0" labelOnly="1" grandRow="1" outline="0" axis="axisRow" fieldPosition="0">
        <references count="1">
          <reference field="4294967294" count="1" selected="0">
            <x v="30"/>
          </reference>
        </references>
      </pivotArea>
    </format>
    <format dxfId="737">
      <pivotArea field="0" dataOnly="0" labelOnly="1" grandRow="1" outline="0" axis="axisRow" fieldPosition="0">
        <references count="1">
          <reference field="4294967294" count="1" selected="0">
            <x v="31"/>
          </reference>
        </references>
      </pivotArea>
    </format>
    <format dxfId="736">
      <pivotArea field="0" dataOnly="0" labelOnly="1" grandRow="1" outline="0" axis="axisRow" fieldPosition="0">
        <references count="1">
          <reference field="4294967294" count="1" selected="0">
            <x v="0"/>
          </reference>
        </references>
      </pivotArea>
    </format>
    <format dxfId="735">
      <pivotArea field="0" dataOnly="0" labelOnly="1" grandRow="1" outline="0" axis="axisRow" fieldPosition="0">
        <references count="1">
          <reference field="4294967294" count="1" selected="0">
            <x v="1"/>
          </reference>
        </references>
      </pivotArea>
    </format>
    <format dxfId="734">
      <pivotArea field="0" dataOnly="0" labelOnly="1" grandRow="1" outline="0" axis="axisRow" fieldPosition="0">
        <references count="1">
          <reference field="4294967294" count="1" selected="0">
            <x v="2"/>
          </reference>
        </references>
      </pivotArea>
    </format>
    <format dxfId="733">
      <pivotArea field="0" dataOnly="0" labelOnly="1" grandRow="1" outline="0" axis="axisRow" fieldPosition="0">
        <references count="1">
          <reference field="4294967294" count="1" selected="0">
            <x v="3"/>
          </reference>
        </references>
      </pivotArea>
    </format>
    <format dxfId="732">
      <pivotArea field="0" dataOnly="0" labelOnly="1" grandRow="1" outline="0" axis="axisRow" fieldPosition="0">
        <references count="1">
          <reference field="4294967294" count="1" selected="0">
            <x v="4"/>
          </reference>
        </references>
      </pivotArea>
    </format>
    <format dxfId="731">
      <pivotArea field="0" dataOnly="0" labelOnly="1" grandRow="1" outline="0" axis="axisRow" fieldPosition="0">
        <references count="1">
          <reference field="4294967294" count="1" selected="0">
            <x v="5"/>
          </reference>
        </references>
      </pivotArea>
    </format>
    <format dxfId="730">
      <pivotArea field="0" dataOnly="0" labelOnly="1" grandRow="1" outline="0" axis="axisRow" fieldPosition="0">
        <references count="1">
          <reference field="4294967294" count="1" selected="0">
            <x v="6"/>
          </reference>
        </references>
      </pivotArea>
    </format>
    <format dxfId="729">
      <pivotArea field="0" dataOnly="0" labelOnly="1" grandRow="1" outline="0" axis="axisRow" fieldPosition="0">
        <references count="1">
          <reference field="4294967294" count="1" selected="0">
            <x v="7"/>
          </reference>
        </references>
      </pivotArea>
    </format>
    <format dxfId="728">
      <pivotArea field="0" dataOnly="0" labelOnly="1" grandRow="1" outline="0" axis="axisRow" fieldPosition="0">
        <references count="1">
          <reference field="4294967294" count="1" selected="0">
            <x v="8"/>
          </reference>
        </references>
      </pivotArea>
    </format>
    <format dxfId="727">
      <pivotArea field="0" dataOnly="0" labelOnly="1" grandRow="1" outline="0" axis="axisRow" fieldPosition="0">
        <references count="1">
          <reference field="4294967294" count="1" selected="0">
            <x v="9"/>
          </reference>
        </references>
      </pivotArea>
    </format>
    <format dxfId="726">
      <pivotArea field="0" dataOnly="0" labelOnly="1" grandRow="1" outline="0" axis="axisRow" fieldPosition="0">
        <references count="1">
          <reference field="4294967294" count="1" selected="0">
            <x v="10"/>
          </reference>
        </references>
      </pivotArea>
    </format>
    <format dxfId="725">
      <pivotArea field="0" dataOnly="0" labelOnly="1" grandRow="1" outline="0" axis="axisRow" fieldPosition="0">
        <references count="1">
          <reference field="4294967294" count="1" selected="0">
            <x v="11"/>
          </reference>
        </references>
      </pivotArea>
    </format>
    <format dxfId="724">
      <pivotArea field="0" dataOnly="0" labelOnly="1" grandRow="1" outline="0" axis="axisRow" fieldPosition="0">
        <references count="1">
          <reference field="4294967294" count="1" selected="0">
            <x v="12"/>
          </reference>
        </references>
      </pivotArea>
    </format>
    <format dxfId="723">
      <pivotArea field="0" dataOnly="0" labelOnly="1" grandRow="1" outline="0" axis="axisRow" fieldPosition="0">
        <references count="1">
          <reference field="4294967294" count="1" selected="0">
            <x v="13"/>
          </reference>
        </references>
      </pivotArea>
    </format>
    <format dxfId="722">
      <pivotArea field="0" dataOnly="0" labelOnly="1" grandRow="1" outline="0" axis="axisRow" fieldPosition="0">
        <references count="1">
          <reference field="4294967294" count="1" selected="0">
            <x v="14"/>
          </reference>
        </references>
      </pivotArea>
    </format>
    <format dxfId="721">
      <pivotArea field="0" dataOnly="0" labelOnly="1" grandRow="1" outline="0" axis="axisRow" fieldPosition="0">
        <references count="1">
          <reference field="4294967294" count="1" selected="0">
            <x v="15"/>
          </reference>
        </references>
      </pivotArea>
    </format>
    <format dxfId="720">
      <pivotArea field="0" dataOnly="0" labelOnly="1" grandRow="1" outline="0" axis="axisRow" fieldPosition="0">
        <references count="1">
          <reference field="4294967294" count="1" selected="0">
            <x v="16"/>
          </reference>
        </references>
      </pivotArea>
    </format>
    <format dxfId="719">
      <pivotArea field="0" dataOnly="0" labelOnly="1" grandRow="1" outline="0" axis="axisRow" fieldPosition="0">
        <references count="1">
          <reference field="4294967294" count="1" selected="0">
            <x v="17"/>
          </reference>
        </references>
      </pivotArea>
    </format>
    <format dxfId="718">
      <pivotArea field="0" dataOnly="0" labelOnly="1" grandRow="1" outline="0" axis="axisRow" fieldPosition="0">
        <references count="1">
          <reference field="4294967294" count="1" selected="0">
            <x v="18"/>
          </reference>
        </references>
      </pivotArea>
    </format>
    <format dxfId="717">
      <pivotArea field="0" dataOnly="0" labelOnly="1" grandRow="1" outline="0" axis="axisRow" fieldPosition="0">
        <references count="1">
          <reference field="4294967294" count="1" selected="0">
            <x v="19"/>
          </reference>
        </references>
      </pivotArea>
    </format>
    <format dxfId="716">
      <pivotArea field="0" dataOnly="0" labelOnly="1" grandRow="1" outline="0" axis="axisRow" fieldPosition="0">
        <references count="1">
          <reference field="4294967294" count="1" selected="0">
            <x v="20"/>
          </reference>
        </references>
      </pivotArea>
    </format>
    <format dxfId="715">
      <pivotArea field="0" dataOnly="0" labelOnly="1" grandRow="1" outline="0" axis="axisRow" fieldPosition="0">
        <references count="1">
          <reference field="4294967294" count="1" selected="0">
            <x v="21"/>
          </reference>
        </references>
      </pivotArea>
    </format>
    <format dxfId="714">
      <pivotArea field="0" dataOnly="0" labelOnly="1" grandRow="1" outline="0" axis="axisRow" fieldPosition="0">
        <references count="1">
          <reference field="4294967294" count="1" selected="0">
            <x v="22"/>
          </reference>
        </references>
      </pivotArea>
    </format>
    <format dxfId="713">
      <pivotArea field="0" dataOnly="0" labelOnly="1" grandRow="1" outline="0" axis="axisRow" fieldPosition="0">
        <references count="1">
          <reference field="4294967294" count="1" selected="0">
            <x v="23"/>
          </reference>
        </references>
      </pivotArea>
    </format>
    <format dxfId="712">
      <pivotArea field="0" dataOnly="0" labelOnly="1" grandRow="1" outline="0" axis="axisRow" fieldPosition="0">
        <references count="1">
          <reference field="4294967294" count="1" selected="0">
            <x v="24"/>
          </reference>
        </references>
      </pivotArea>
    </format>
    <format dxfId="711">
      <pivotArea field="0" dataOnly="0" labelOnly="1" grandRow="1" outline="0" axis="axisRow" fieldPosition="0">
        <references count="1">
          <reference field="4294967294" count="1" selected="0">
            <x v="25"/>
          </reference>
        </references>
      </pivotArea>
    </format>
    <format dxfId="710">
      <pivotArea field="0" dataOnly="0" labelOnly="1" grandRow="1" outline="0" axis="axisRow" fieldPosition="0">
        <references count="1">
          <reference field="4294967294" count="1" selected="0">
            <x v="26"/>
          </reference>
        </references>
      </pivotArea>
    </format>
    <format dxfId="709">
      <pivotArea field="0" dataOnly="0" labelOnly="1" grandRow="1" outline="0" axis="axisRow" fieldPosition="0">
        <references count="1">
          <reference field="4294967294" count="1" selected="0">
            <x v="27"/>
          </reference>
        </references>
      </pivotArea>
    </format>
    <format dxfId="708">
      <pivotArea field="0" dataOnly="0" labelOnly="1" grandRow="1" outline="0" axis="axisRow" fieldPosition="0">
        <references count="1">
          <reference field="4294967294" count="1" selected="0">
            <x v="28"/>
          </reference>
        </references>
      </pivotArea>
    </format>
    <format dxfId="707">
      <pivotArea field="0" dataOnly="0" labelOnly="1" grandRow="1" outline="0" axis="axisRow" fieldPosition="0">
        <references count="1">
          <reference field="4294967294" count="1" selected="0">
            <x v="29"/>
          </reference>
        </references>
      </pivotArea>
    </format>
    <format dxfId="706">
      <pivotArea field="0" dataOnly="0" labelOnly="1" grandRow="1" outline="0" axis="axisRow" fieldPosition="0">
        <references count="1">
          <reference field="4294967294" count="1" selected="0">
            <x v="30"/>
          </reference>
        </references>
      </pivotArea>
    </format>
    <format dxfId="705">
      <pivotArea field="0" dataOnly="0" labelOnly="1" grandRow="1" outline="0" axis="axisRow" fieldPosition="0">
        <references count="1">
          <reference field="4294967294" count="1" selected="0">
            <x v="31"/>
          </reference>
        </references>
      </pivotArea>
    </format>
    <format dxfId="704">
      <pivotArea field="0" dataOnly="0" labelOnly="1" grandRow="1" outline="0" axis="axisRow" fieldPosition="0">
        <references count="1">
          <reference field="4294967294" count="1" selected="0">
            <x v="0"/>
          </reference>
        </references>
      </pivotArea>
    </format>
    <format dxfId="703">
      <pivotArea field="0" dataOnly="0" labelOnly="1" grandRow="1" outline="0" axis="axisRow" fieldPosition="0">
        <references count="1">
          <reference field="4294967294" count="1" selected="0">
            <x v="1"/>
          </reference>
        </references>
      </pivotArea>
    </format>
    <format dxfId="702">
      <pivotArea field="0" dataOnly="0" labelOnly="1" grandRow="1" outline="0" axis="axisRow" fieldPosition="0">
        <references count="1">
          <reference field="4294967294" count="1" selected="0">
            <x v="2"/>
          </reference>
        </references>
      </pivotArea>
    </format>
    <format dxfId="701">
      <pivotArea field="0" dataOnly="0" labelOnly="1" grandRow="1" outline="0" axis="axisRow" fieldPosition="0">
        <references count="1">
          <reference field="4294967294" count="1" selected="0">
            <x v="3"/>
          </reference>
        </references>
      </pivotArea>
    </format>
    <format dxfId="700">
      <pivotArea field="0" dataOnly="0" labelOnly="1" grandRow="1" outline="0" axis="axisRow" fieldPosition="0">
        <references count="1">
          <reference field="4294967294" count="1" selected="0">
            <x v="4"/>
          </reference>
        </references>
      </pivotArea>
    </format>
    <format dxfId="699">
      <pivotArea field="0" dataOnly="0" labelOnly="1" grandRow="1" outline="0" axis="axisRow" fieldPosition="0">
        <references count="1">
          <reference field="4294967294" count="1" selected="0">
            <x v="5"/>
          </reference>
        </references>
      </pivotArea>
    </format>
    <format dxfId="698">
      <pivotArea field="0" dataOnly="0" labelOnly="1" grandRow="1" outline="0" axis="axisRow" fieldPosition="0">
        <references count="1">
          <reference field="4294967294" count="1" selected="0">
            <x v="6"/>
          </reference>
        </references>
      </pivotArea>
    </format>
    <format dxfId="697">
      <pivotArea field="0" dataOnly="0" labelOnly="1" grandRow="1" outline="0" axis="axisRow" fieldPosition="0">
        <references count="1">
          <reference field="4294967294" count="1" selected="0">
            <x v="7"/>
          </reference>
        </references>
      </pivotArea>
    </format>
    <format dxfId="696">
      <pivotArea field="0" dataOnly="0" labelOnly="1" grandRow="1" outline="0" axis="axisRow" fieldPosition="0">
        <references count="1">
          <reference field="4294967294" count="1" selected="0">
            <x v="8"/>
          </reference>
        </references>
      </pivotArea>
    </format>
    <format dxfId="695">
      <pivotArea field="0" dataOnly="0" labelOnly="1" grandRow="1" outline="0" axis="axisRow" fieldPosition="0">
        <references count="1">
          <reference field="4294967294" count="1" selected="0">
            <x v="9"/>
          </reference>
        </references>
      </pivotArea>
    </format>
    <format dxfId="694">
      <pivotArea field="0" dataOnly="0" labelOnly="1" grandRow="1" outline="0" axis="axisRow" fieldPosition="0">
        <references count="1">
          <reference field="4294967294" count="1" selected="0">
            <x v="10"/>
          </reference>
        </references>
      </pivotArea>
    </format>
    <format dxfId="693">
      <pivotArea field="0" dataOnly="0" labelOnly="1" grandRow="1" outline="0" axis="axisRow" fieldPosition="0">
        <references count="1">
          <reference field="4294967294" count="1" selected="0">
            <x v="11"/>
          </reference>
        </references>
      </pivotArea>
    </format>
    <format dxfId="692">
      <pivotArea field="0" dataOnly="0" labelOnly="1" grandRow="1" outline="0" axis="axisRow" fieldPosition="0">
        <references count="1">
          <reference field="4294967294" count="1" selected="0">
            <x v="12"/>
          </reference>
        </references>
      </pivotArea>
    </format>
    <format dxfId="691">
      <pivotArea field="0" dataOnly="0" labelOnly="1" grandRow="1" outline="0" axis="axisRow" fieldPosition="0">
        <references count="1">
          <reference field="4294967294" count="1" selected="0">
            <x v="13"/>
          </reference>
        </references>
      </pivotArea>
    </format>
    <format dxfId="690">
      <pivotArea field="0" dataOnly="0" labelOnly="1" grandRow="1" outline="0" axis="axisRow" fieldPosition="0">
        <references count="1">
          <reference field="4294967294" count="1" selected="0">
            <x v="14"/>
          </reference>
        </references>
      </pivotArea>
    </format>
    <format dxfId="689">
      <pivotArea field="0" dataOnly="0" labelOnly="1" grandRow="1" outline="0" axis="axisRow" fieldPosition="0">
        <references count="1">
          <reference field="4294967294" count="1" selected="0">
            <x v="15"/>
          </reference>
        </references>
      </pivotArea>
    </format>
    <format dxfId="688">
      <pivotArea field="0" dataOnly="0" labelOnly="1" grandRow="1" outline="0" axis="axisRow" fieldPosition="0">
        <references count="1">
          <reference field="4294967294" count="1" selected="0">
            <x v="16"/>
          </reference>
        </references>
      </pivotArea>
    </format>
    <format dxfId="687">
      <pivotArea field="0" dataOnly="0" labelOnly="1" grandRow="1" outline="0" axis="axisRow" fieldPosition="0">
        <references count="1">
          <reference field="4294967294" count="1" selected="0">
            <x v="17"/>
          </reference>
        </references>
      </pivotArea>
    </format>
    <format dxfId="686">
      <pivotArea field="0" dataOnly="0" labelOnly="1" grandRow="1" outline="0" axis="axisRow" fieldPosition="0">
        <references count="1">
          <reference field="4294967294" count="1" selected="0">
            <x v="18"/>
          </reference>
        </references>
      </pivotArea>
    </format>
    <format dxfId="685">
      <pivotArea field="0" dataOnly="0" labelOnly="1" grandRow="1" outline="0" axis="axisRow" fieldPosition="0">
        <references count="1">
          <reference field="4294967294" count="1" selected="0">
            <x v="19"/>
          </reference>
        </references>
      </pivotArea>
    </format>
    <format dxfId="684">
      <pivotArea field="0" dataOnly="0" labelOnly="1" grandRow="1" outline="0" axis="axisRow" fieldPosition="0">
        <references count="1">
          <reference field="4294967294" count="1" selected="0">
            <x v="20"/>
          </reference>
        </references>
      </pivotArea>
    </format>
    <format dxfId="683">
      <pivotArea field="0" dataOnly="0" labelOnly="1" grandRow="1" outline="0" axis="axisRow" fieldPosition="0">
        <references count="1">
          <reference field="4294967294" count="1" selected="0">
            <x v="21"/>
          </reference>
        </references>
      </pivotArea>
    </format>
    <format dxfId="682">
      <pivotArea field="0" dataOnly="0" labelOnly="1" grandRow="1" outline="0" axis="axisRow" fieldPosition="0">
        <references count="1">
          <reference field="4294967294" count="1" selected="0">
            <x v="22"/>
          </reference>
        </references>
      </pivotArea>
    </format>
    <format dxfId="681">
      <pivotArea field="0" dataOnly="0" labelOnly="1" grandRow="1" outline="0" axis="axisRow" fieldPosition="0">
        <references count="1">
          <reference field="4294967294" count="1" selected="0">
            <x v="23"/>
          </reference>
        </references>
      </pivotArea>
    </format>
    <format dxfId="680">
      <pivotArea field="0" dataOnly="0" labelOnly="1" grandRow="1" outline="0" axis="axisRow" fieldPosition="0">
        <references count="1">
          <reference field="4294967294" count="1" selected="0">
            <x v="24"/>
          </reference>
        </references>
      </pivotArea>
    </format>
    <format dxfId="679">
      <pivotArea field="0" dataOnly="0" labelOnly="1" grandRow="1" outline="0" axis="axisRow" fieldPosition="0">
        <references count="1">
          <reference field="4294967294" count="1" selected="0">
            <x v="25"/>
          </reference>
        </references>
      </pivotArea>
    </format>
    <format dxfId="678">
      <pivotArea field="0" dataOnly="0" labelOnly="1" grandRow="1" outline="0" axis="axisRow" fieldPosition="0">
        <references count="1">
          <reference field="4294967294" count="1" selected="0">
            <x v="26"/>
          </reference>
        </references>
      </pivotArea>
    </format>
    <format dxfId="677">
      <pivotArea field="0" dataOnly="0" labelOnly="1" grandRow="1" outline="0" axis="axisRow" fieldPosition="0">
        <references count="1">
          <reference field="4294967294" count="1" selected="0">
            <x v="27"/>
          </reference>
        </references>
      </pivotArea>
    </format>
    <format dxfId="676">
      <pivotArea field="0" dataOnly="0" labelOnly="1" grandRow="1" outline="0" axis="axisRow" fieldPosition="0">
        <references count="1">
          <reference field="4294967294" count="1" selected="0">
            <x v="28"/>
          </reference>
        </references>
      </pivotArea>
    </format>
    <format dxfId="675">
      <pivotArea field="0" dataOnly="0" labelOnly="1" grandRow="1" outline="0" axis="axisRow" fieldPosition="0">
        <references count="1">
          <reference field="4294967294" count="1" selected="0">
            <x v="29"/>
          </reference>
        </references>
      </pivotArea>
    </format>
    <format dxfId="674">
      <pivotArea field="0" dataOnly="0" labelOnly="1" grandRow="1" outline="0" axis="axisRow" fieldPosition="0">
        <references count="1">
          <reference field="4294967294" count="1" selected="0">
            <x v="30"/>
          </reference>
        </references>
      </pivotArea>
    </format>
    <format dxfId="673">
      <pivotArea field="0" dataOnly="0" labelOnly="1" grandRow="1" outline="0" axis="axisRow" fieldPosition="0">
        <references count="1">
          <reference field="4294967294" count="1" selected="0">
            <x v="31"/>
          </reference>
        </references>
      </pivotArea>
    </format>
    <format dxfId="672">
      <pivotArea field="0" dataOnly="0" labelOnly="1" grandRow="1" outline="0" axis="axisRow" fieldPosition="0">
        <references count="1">
          <reference field="4294967294" count="1" selected="0">
            <x v="0"/>
          </reference>
        </references>
      </pivotArea>
    </format>
    <format dxfId="671">
      <pivotArea field="0" dataOnly="0" labelOnly="1" grandRow="1" outline="0" axis="axisRow" fieldPosition="0">
        <references count="1">
          <reference field="4294967294" count="1" selected="0">
            <x v="1"/>
          </reference>
        </references>
      </pivotArea>
    </format>
    <format dxfId="670">
      <pivotArea field="0" dataOnly="0" labelOnly="1" grandRow="1" outline="0" axis="axisRow" fieldPosition="0">
        <references count="1">
          <reference field="4294967294" count="1" selected="0">
            <x v="2"/>
          </reference>
        </references>
      </pivotArea>
    </format>
    <format dxfId="669">
      <pivotArea field="0" dataOnly="0" labelOnly="1" grandRow="1" outline="0" axis="axisRow" fieldPosition="0">
        <references count="1">
          <reference field="4294967294" count="1" selected="0">
            <x v="3"/>
          </reference>
        </references>
      </pivotArea>
    </format>
    <format dxfId="668">
      <pivotArea field="0" dataOnly="0" labelOnly="1" grandRow="1" outline="0" axis="axisRow" fieldPosition="0">
        <references count="1">
          <reference field="4294967294" count="1" selected="0">
            <x v="4"/>
          </reference>
        </references>
      </pivotArea>
    </format>
    <format dxfId="667">
      <pivotArea field="0" dataOnly="0" labelOnly="1" grandRow="1" outline="0" axis="axisRow" fieldPosition="0">
        <references count="1">
          <reference field="4294967294" count="1" selected="0">
            <x v="5"/>
          </reference>
        </references>
      </pivotArea>
    </format>
    <format dxfId="666">
      <pivotArea field="0" dataOnly="0" labelOnly="1" grandRow="1" outline="0" axis="axisRow" fieldPosition="0">
        <references count="1">
          <reference field="4294967294" count="1" selected="0">
            <x v="6"/>
          </reference>
        </references>
      </pivotArea>
    </format>
    <format dxfId="665">
      <pivotArea field="0" dataOnly="0" labelOnly="1" grandRow="1" outline="0" axis="axisRow" fieldPosition="0">
        <references count="1">
          <reference field="4294967294" count="1" selected="0">
            <x v="7"/>
          </reference>
        </references>
      </pivotArea>
    </format>
    <format dxfId="664">
      <pivotArea field="0" dataOnly="0" labelOnly="1" grandRow="1" outline="0" axis="axisRow" fieldPosition="0">
        <references count="1">
          <reference field="4294967294" count="1" selected="0">
            <x v="8"/>
          </reference>
        </references>
      </pivotArea>
    </format>
    <format dxfId="663">
      <pivotArea field="0" dataOnly="0" labelOnly="1" grandRow="1" outline="0" axis="axisRow" fieldPosition="0">
        <references count="1">
          <reference field="4294967294" count="1" selected="0">
            <x v="9"/>
          </reference>
        </references>
      </pivotArea>
    </format>
    <format dxfId="662">
      <pivotArea field="0" dataOnly="0" labelOnly="1" grandRow="1" outline="0" axis="axisRow" fieldPosition="0">
        <references count="1">
          <reference field="4294967294" count="1" selected="0">
            <x v="10"/>
          </reference>
        </references>
      </pivotArea>
    </format>
    <format dxfId="661">
      <pivotArea field="0" dataOnly="0" labelOnly="1" grandRow="1" outline="0" axis="axisRow" fieldPosition="0">
        <references count="1">
          <reference field="4294967294" count="1" selected="0">
            <x v="11"/>
          </reference>
        </references>
      </pivotArea>
    </format>
    <format dxfId="660">
      <pivotArea field="0" dataOnly="0" labelOnly="1" grandRow="1" outline="0" axis="axisRow" fieldPosition="0">
        <references count="1">
          <reference field="4294967294" count="1" selected="0">
            <x v="12"/>
          </reference>
        </references>
      </pivotArea>
    </format>
    <format dxfId="659">
      <pivotArea field="0" dataOnly="0" labelOnly="1" grandRow="1" outline="0" axis="axisRow" fieldPosition="0">
        <references count="1">
          <reference field="4294967294" count="1" selected="0">
            <x v="13"/>
          </reference>
        </references>
      </pivotArea>
    </format>
    <format dxfId="658">
      <pivotArea field="0" dataOnly="0" labelOnly="1" grandRow="1" outline="0" axis="axisRow" fieldPosition="0">
        <references count="1">
          <reference field="4294967294" count="1" selected="0">
            <x v="14"/>
          </reference>
        </references>
      </pivotArea>
    </format>
    <format dxfId="657">
      <pivotArea field="0" dataOnly="0" labelOnly="1" grandRow="1" outline="0" axis="axisRow" fieldPosition="0">
        <references count="1">
          <reference field="4294967294" count="1" selected="0">
            <x v="15"/>
          </reference>
        </references>
      </pivotArea>
    </format>
    <format dxfId="656">
      <pivotArea field="0" dataOnly="0" labelOnly="1" grandRow="1" outline="0" axis="axisRow" fieldPosition="0">
        <references count="1">
          <reference field="4294967294" count="1" selected="0">
            <x v="16"/>
          </reference>
        </references>
      </pivotArea>
    </format>
    <format dxfId="655">
      <pivotArea field="0" dataOnly="0" labelOnly="1" grandRow="1" outline="0" axis="axisRow" fieldPosition="0">
        <references count="1">
          <reference field="4294967294" count="1" selected="0">
            <x v="17"/>
          </reference>
        </references>
      </pivotArea>
    </format>
    <format dxfId="654">
      <pivotArea field="0" dataOnly="0" labelOnly="1" grandRow="1" outline="0" axis="axisRow" fieldPosition="0">
        <references count="1">
          <reference field="4294967294" count="1" selected="0">
            <x v="18"/>
          </reference>
        </references>
      </pivotArea>
    </format>
    <format dxfId="653">
      <pivotArea field="0" dataOnly="0" labelOnly="1" grandRow="1" outline="0" axis="axisRow" fieldPosition="0">
        <references count="1">
          <reference field="4294967294" count="1" selected="0">
            <x v="19"/>
          </reference>
        </references>
      </pivotArea>
    </format>
    <format dxfId="652">
      <pivotArea field="0" dataOnly="0" labelOnly="1" grandRow="1" outline="0" axis="axisRow" fieldPosition="0">
        <references count="1">
          <reference field="4294967294" count="1" selected="0">
            <x v="20"/>
          </reference>
        </references>
      </pivotArea>
    </format>
    <format dxfId="651">
      <pivotArea field="0" dataOnly="0" labelOnly="1" grandRow="1" outline="0" axis="axisRow" fieldPosition="0">
        <references count="1">
          <reference field="4294967294" count="1" selected="0">
            <x v="21"/>
          </reference>
        </references>
      </pivotArea>
    </format>
    <format dxfId="650">
      <pivotArea field="0" dataOnly="0" labelOnly="1" grandRow="1" outline="0" axis="axisRow" fieldPosition="0">
        <references count="1">
          <reference field="4294967294" count="1" selected="0">
            <x v="22"/>
          </reference>
        </references>
      </pivotArea>
    </format>
    <format dxfId="649">
      <pivotArea field="0" dataOnly="0" labelOnly="1" grandRow="1" outline="0" axis="axisRow" fieldPosition="0">
        <references count="1">
          <reference field="4294967294" count="1" selected="0">
            <x v="23"/>
          </reference>
        </references>
      </pivotArea>
    </format>
    <format dxfId="648">
      <pivotArea field="0" dataOnly="0" labelOnly="1" grandRow="1" outline="0" axis="axisRow" fieldPosition="0">
        <references count="1">
          <reference field="4294967294" count="1" selected="0">
            <x v="24"/>
          </reference>
        </references>
      </pivotArea>
    </format>
    <format dxfId="647">
      <pivotArea field="0" dataOnly="0" labelOnly="1" grandRow="1" outline="0" axis="axisRow" fieldPosition="0">
        <references count="1">
          <reference field="4294967294" count="1" selected="0">
            <x v="25"/>
          </reference>
        </references>
      </pivotArea>
    </format>
    <format dxfId="646">
      <pivotArea field="0" dataOnly="0" labelOnly="1" grandRow="1" outline="0" axis="axisRow" fieldPosition="0">
        <references count="1">
          <reference field="4294967294" count="1" selected="0">
            <x v="26"/>
          </reference>
        </references>
      </pivotArea>
    </format>
    <format dxfId="645">
      <pivotArea field="0" dataOnly="0" labelOnly="1" grandRow="1" outline="0" axis="axisRow" fieldPosition="0">
        <references count="1">
          <reference field="4294967294" count="1" selected="0">
            <x v="27"/>
          </reference>
        </references>
      </pivotArea>
    </format>
    <format dxfId="644">
      <pivotArea field="0" dataOnly="0" labelOnly="1" grandRow="1" outline="0" axis="axisRow" fieldPosition="0">
        <references count="1">
          <reference field="4294967294" count="1" selected="0">
            <x v="28"/>
          </reference>
        </references>
      </pivotArea>
    </format>
    <format dxfId="643">
      <pivotArea field="0" dataOnly="0" labelOnly="1" grandRow="1" outline="0" axis="axisRow" fieldPosition="0">
        <references count="1">
          <reference field="4294967294" count="1" selected="0">
            <x v="29"/>
          </reference>
        </references>
      </pivotArea>
    </format>
    <format dxfId="642">
      <pivotArea field="0" dataOnly="0" labelOnly="1" grandRow="1" outline="0" axis="axisRow" fieldPosition="0">
        <references count="1">
          <reference field="4294967294" count="1" selected="0">
            <x v="30"/>
          </reference>
        </references>
      </pivotArea>
    </format>
    <format dxfId="641">
      <pivotArea field="0" dataOnly="0" labelOnly="1" grandRow="1" outline="0" axis="axisRow" fieldPosition="0">
        <references count="1">
          <reference field="4294967294" count="1" selected="0">
            <x v="31"/>
          </reference>
        </references>
      </pivotArea>
    </format>
    <format dxfId="640">
      <pivotArea field="0" dataOnly="0" labelOnly="1" grandRow="1" outline="0" axis="axisRow" fieldPosition="0">
        <references count="1">
          <reference field="4294967294" count="1" selected="0">
            <x v="0"/>
          </reference>
        </references>
      </pivotArea>
    </format>
    <format dxfId="639">
      <pivotArea field="0" dataOnly="0" labelOnly="1" grandRow="1" outline="0" axis="axisRow" fieldPosition="0">
        <references count="1">
          <reference field="4294967294" count="1" selected="0">
            <x v="1"/>
          </reference>
        </references>
      </pivotArea>
    </format>
    <format dxfId="638">
      <pivotArea field="0" dataOnly="0" labelOnly="1" grandRow="1" outline="0" axis="axisRow" fieldPosition="0">
        <references count="1">
          <reference field="4294967294" count="1" selected="0">
            <x v="2"/>
          </reference>
        </references>
      </pivotArea>
    </format>
    <format dxfId="637">
      <pivotArea field="0" dataOnly="0" labelOnly="1" grandRow="1" outline="0" axis="axisRow" fieldPosition="0">
        <references count="1">
          <reference field="4294967294" count="1" selected="0">
            <x v="3"/>
          </reference>
        </references>
      </pivotArea>
    </format>
    <format dxfId="636">
      <pivotArea field="0" dataOnly="0" labelOnly="1" grandRow="1" outline="0" axis="axisRow" fieldPosition="0">
        <references count="1">
          <reference field="4294967294" count="1" selected="0">
            <x v="4"/>
          </reference>
        </references>
      </pivotArea>
    </format>
    <format dxfId="635">
      <pivotArea field="0" dataOnly="0" labelOnly="1" grandRow="1" outline="0" axis="axisRow" fieldPosition="0">
        <references count="1">
          <reference field="4294967294" count="1" selected="0">
            <x v="5"/>
          </reference>
        </references>
      </pivotArea>
    </format>
    <format dxfId="634">
      <pivotArea field="0" dataOnly="0" labelOnly="1" grandRow="1" outline="0" axis="axisRow" fieldPosition="0">
        <references count="1">
          <reference field="4294967294" count="1" selected="0">
            <x v="6"/>
          </reference>
        </references>
      </pivotArea>
    </format>
    <format dxfId="633">
      <pivotArea field="0" dataOnly="0" labelOnly="1" grandRow="1" outline="0" axis="axisRow" fieldPosition="0">
        <references count="1">
          <reference field="4294967294" count="1" selected="0">
            <x v="7"/>
          </reference>
        </references>
      </pivotArea>
    </format>
    <format dxfId="632">
      <pivotArea field="0" dataOnly="0" labelOnly="1" grandRow="1" outline="0" axis="axisRow" fieldPosition="0">
        <references count="1">
          <reference field="4294967294" count="1" selected="0">
            <x v="8"/>
          </reference>
        </references>
      </pivotArea>
    </format>
    <format dxfId="631">
      <pivotArea field="0" dataOnly="0" labelOnly="1" grandRow="1" outline="0" axis="axisRow" fieldPosition="0">
        <references count="1">
          <reference field="4294967294" count="1" selected="0">
            <x v="9"/>
          </reference>
        </references>
      </pivotArea>
    </format>
    <format dxfId="630">
      <pivotArea field="0" dataOnly="0" labelOnly="1" grandRow="1" outline="0" axis="axisRow" fieldPosition="0">
        <references count="1">
          <reference field="4294967294" count="1" selected="0">
            <x v="10"/>
          </reference>
        </references>
      </pivotArea>
    </format>
    <format dxfId="629">
      <pivotArea field="0" dataOnly="0" labelOnly="1" grandRow="1" outline="0" axis="axisRow" fieldPosition="0">
        <references count="1">
          <reference field="4294967294" count="1" selected="0">
            <x v="11"/>
          </reference>
        </references>
      </pivotArea>
    </format>
    <format dxfId="628">
      <pivotArea field="0" dataOnly="0" labelOnly="1" grandRow="1" outline="0" axis="axisRow" fieldPosition="0">
        <references count="1">
          <reference field="4294967294" count="1" selected="0">
            <x v="12"/>
          </reference>
        </references>
      </pivotArea>
    </format>
    <format dxfId="627">
      <pivotArea field="0" dataOnly="0" labelOnly="1" grandRow="1" outline="0" axis="axisRow" fieldPosition="0">
        <references count="1">
          <reference field="4294967294" count="1" selected="0">
            <x v="13"/>
          </reference>
        </references>
      </pivotArea>
    </format>
    <format dxfId="626">
      <pivotArea field="0" dataOnly="0" labelOnly="1" grandRow="1" outline="0" axis="axisRow" fieldPosition="0">
        <references count="1">
          <reference field="4294967294" count="1" selected="0">
            <x v="14"/>
          </reference>
        </references>
      </pivotArea>
    </format>
    <format dxfId="625">
      <pivotArea field="0" dataOnly="0" labelOnly="1" grandRow="1" outline="0" axis="axisRow" fieldPosition="0">
        <references count="1">
          <reference field="4294967294" count="1" selected="0">
            <x v="15"/>
          </reference>
        </references>
      </pivotArea>
    </format>
    <format dxfId="624">
      <pivotArea field="0" dataOnly="0" labelOnly="1" grandRow="1" outline="0" axis="axisRow" fieldPosition="0">
        <references count="1">
          <reference field="4294967294" count="1" selected="0">
            <x v="16"/>
          </reference>
        </references>
      </pivotArea>
    </format>
    <format dxfId="623">
      <pivotArea field="0" dataOnly="0" labelOnly="1" grandRow="1" outline="0" axis="axisRow" fieldPosition="0">
        <references count="1">
          <reference field="4294967294" count="1" selected="0">
            <x v="17"/>
          </reference>
        </references>
      </pivotArea>
    </format>
    <format dxfId="622">
      <pivotArea field="0" dataOnly="0" labelOnly="1" grandRow="1" outline="0" axis="axisRow" fieldPosition="0">
        <references count="1">
          <reference field="4294967294" count="1" selected="0">
            <x v="18"/>
          </reference>
        </references>
      </pivotArea>
    </format>
    <format dxfId="621">
      <pivotArea field="0" dataOnly="0" labelOnly="1" grandRow="1" outline="0" axis="axisRow" fieldPosition="0">
        <references count="1">
          <reference field="4294967294" count="1" selected="0">
            <x v="19"/>
          </reference>
        </references>
      </pivotArea>
    </format>
    <format dxfId="620">
      <pivotArea field="0" dataOnly="0" labelOnly="1" grandRow="1" outline="0" axis="axisRow" fieldPosition="0">
        <references count="1">
          <reference field="4294967294" count="1" selected="0">
            <x v="20"/>
          </reference>
        </references>
      </pivotArea>
    </format>
    <format dxfId="619">
      <pivotArea field="0" dataOnly="0" labelOnly="1" grandRow="1" outline="0" axis="axisRow" fieldPosition="0">
        <references count="1">
          <reference field="4294967294" count="1" selected="0">
            <x v="21"/>
          </reference>
        </references>
      </pivotArea>
    </format>
    <format dxfId="618">
      <pivotArea field="0" dataOnly="0" labelOnly="1" grandRow="1" outline="0" axis="axisRow" fieldPosition="0">
        <references count="1">
          <reference field="4294967294" count="1" selected="0">
            <x v="22"/>
          </reference>
        </references>
      </pivotArea>
    </format>
    <format dxfId="617">
      <pivotArea field="0" dataOnly="0" labelOnly="1" grandRow="1" outline="0" axis="axisRow" fieldPosition="0">
        <references count="1">
          <reference field="4294967294" count="1" selected="0">
            <x v="23"/>
          </reference>
        </references>
      </pivotArea>
    </format>
    <format dxfId="616">
      <pivotArea field="0" dataOnly="0" labelOnly="1" grandRow="1" outline="0" axis="axisRow" fieldPosition="0">
        <references count="1">
          <reference field="4294967294" count="1" selected="0">
            <x v="24"/>
          </reference>
        </references>
      </pivotArea>
    </format>
    <format dxfId="615">
      <pivotArea field="0" dataOnly="0" labelOnly="1" grandRow="1" outline="0" axis="axisRow" fieldPosition="0">
        <references count="1">
          <reference field="4294967294" count="1" selected="0">
            <x v="25"/>
          </reference>
        </references>
      </pivotArea>
    </format>
    <format dxfId="614">
      <pivotArea field="0" dataOnly="0" labelOnly="1" grandRow="1" outline="0" axis="axisRow" fieldPosition="0">
        <references count="1">
          <reference field="4294967294" count="1" selected="0">
            <x v="26"/>
          </reference>
        </references>
      </pivotArea>
    </format>
    <format dxfId="613">
      <pivotArea field="0" dataOnly="0" labelOnly="1" grandRow="1" outline="0" axis="axisRow" fieldPosition="0">
        <references count="1">
          <reference field="4294967294" count="1" selected="0">
            <x v="27"/>
          </reference>
        </references>
      </pivotArea>
    </format>
    <format dxfId="612">
      <pivotArea field="0" dataOnly="0" labelOnly="1" grandRow="1" outline="0" axis="axisRow" fieldPosition="0">
        <references count="1">
          <reference field="4294967294" count="1" selected="0">
            <x v="28"/>
          </reference>
        </references>
      </pivotArea>
    </format>
    <format dxfId="611">
      <pivotArea field="0" dataOnly="0" labelOnly="1" grandRow="1" outline="0" axis="axisRow" fieldPosition="0">
        <references count="1">
          <reference field="4294967294" count="1" selected="0">
            <x v="29"/>
          </reference>
        </references>
      </pivotArea>
    </format>
    <format dxfId="610">
      <pivotArea field="0" dataOnly="0" labelOnly="1" grandRow="1" outline="0" axis="axisRow" fieldPosition="0">
        <references count="1">
          <reference field="4294967294" count="1" selected="0">
            <x v="30"/>
          </reference>
        </references>
      </pivotArea>
    </format>
    <format dxfId="609">
      <pivotArea field="0" dataOnly="0" labelOnly="1" grandRow="1" outline="0" axis="axisRow" fieldPosition="0">
        <references count="1">
          <reference field="4294967294" count="1" selected="0">
            <x v="31"/>
          </reference>
        </references>
      </pivotArea>
    </format>
    <format dxfId="608">
      <pivotArea field="0" dataOnly="0" labelOnly="1" grandRow="1" outline="0" axis="axisRow" fieldPosition="0">
        <references count="1">
          <reference field="4294967294" count="1" selected="0">
            <x v="0"/>
          </reference>
        </references>
      </pivotArea>
    </format>
    <format dxfId="607">
      <pivotArea field="0" dataOnly="0" labelOnly="1" grandRow="1" outline="0" axis="axisRow" fieldPosition="0">
        <references count="1">
          <reference field="4294967294" count="1" selected="0">
            <x v="1"/>
          </reference>
        </references>
      </pivotArea>
    </format>
    <format dxfId="606">
      <pivotArea field="0" dataOnly="0" labelOnly="1" grandRow="1" outline="0" axis="axisRow" fieldPosition="0">
        <references count="1">
          <reference field="4294967294" count="1" selected="0">
            <x v="2"/>
          </reference>
        </references>
      </pivotArea>
    </format>
    <format dxfId="605">
      <pivotArea field="0" dataOnly="0" labelOnly="1" grandRow="1" outline="0" axis="axisRow" fieldPosition="0">
        <references count="1">
          <reference field="4294967294" count="1" selected="0">
            <x v="3"/>
          </reference>
        </references>
      </pivotArea>
    </format>
    <format dxfId="604">
      <pivotArea field="0" dataOnly="0" labelOnly="1" grandRow="1" outline="0" axis="axisRow" fieldPosition="0">
        <references count="1">
          <reference field="4294967294" count="1" selected="0">
            <x v="4"/>
          </reference>
        </references>
      </pivotArea>
    </format>
    <format dxfId="603">
      <pivotArea field="0" dataOnly="0" labelOnly="1" grandRow="1" outline="0" axis="axisRow" fieldPosition="0">
        <references count="1">
          <reference field="4294967294" count="1" selected="0">
            <x v="5"/>
          </reference>
        </references>
      </pivotArea>
    </format>
    <format dxfId="602">
      <pivotArea field="0" dataOnly="0" labelOnly="1" grandRow="1" outline="0" axis="axisRow" fieldPosition="0">
        <references count="1">
          <reference field="4294967294" count="1" selected="0">
            <x v="6"/>
          </reference>
        </references>
      </pivotArea>
    </format>
    <format dxfId="601">
      <pivotArea field="0" dataOnly="0" labelOnly="1" grandRow="1" outline="0" axis="axisRow" fieldPosition="0">
        <references count="1">
          <reference field="4294967294" count="1" selected="0">
            <x v="7"/>
          </reference>
        </references>
      </pivotArea>
    </format>
    <format dxfId="600">
      <pivotArea field="0" dataOnly="0" labelOnly="1" grandRow="1" outline="0" axis="axisRow" fieldPosition="0">
        <references count="1">
          <reference field="4294967294" count="1" selected="0">
            <x v="8"/>
          </reference>
        </references>
      </pivotArea>
    </format>
    <format dxfId="599">
      <pivotArea field="0" dataOnly="0" labelOnly="1" grandRow="1" outline="0" axis="axisRow" fieldPosition="0">
        <references count="1">
          <reference field="4294967294" count="1" selected="0">
            <x v="9"/>
          </reference>
        </references>
      </pivotArea>
    </format>
    <format dxfId="598">
      <pivotArea field="0" dataOnly="0" labelOnly="1" grandRow="1" outline="0" axis="axisRow" fieldPosition="0">
        <references count="1">
          <reference field="4294967294" count="1" selected="0">
            <x v="10"/>
          </reference>
        </references>
      </pivotArea>
    </format>
    <format dxfId="597">
      <pivotArea field="0" dataOnly="0" labelOnly="1" grandRow="1" outline="0" axis="axisRow" fieldPosition="0">
        <references count="1">
          <reference field="4294967294" count="1" selected="0">
            <x v="11"/>
          </reference>
        </references>
      </pivotArea>
    </format>
    <format dxfId="596">
      <pivotArea field="0" dataOnly="0" labelOnly="1" grandRow="1" outline="0" axis="axisRow" fieldPosition="0">
        <references count="1">
          <reference field="4294967294" count="1" selected="0">
            <x v="12"/>
          </reference>
        </references>
      </pivotArea>
    </format>
    <format dxfId="595">
      <pivotArea field="0" dataOnly="0" labelOnly="1" grandRow="1" outline="0" axis="axisRow" fieldPosition="0">
        <references count="1">
          <reference field="4294967294" count="1" selected="0">
            <x v="13"/>
          </reference>
        </references>
      </pivotArea>
    </format>
    <format dxfId="594">
      <pivotArea field="0" dataOnly="0" labelOnly="1" grandRow="1" outline="0" axis="axisRow" fieldPosition="0">
        <references count="1">
          <reference field="4294967294" count="1" selected="0">
            <x v="14"/>
          </reference>
        </references>
      </pivotArea>
    </format>
    <format dxfId="593">
      <pivotArea field="0" dataOnly="0" labelOnly="1" grandRow="1" outline="0" axis="axisRow" fieldPosition="0">
        <references count="1">
          <reference field="4294967294" count="1" selected="0">
            <x v="15"/>
          </reference>
        </references>
      </pivotArea>
    </format>
    <format dxfId="592">
      <pivotArea field="0" dataOnly="0" labelOnly="1" grandRow="1" outline="0" axis="axisRow" fieldPosition="0">
        <references count="1">
          <reference field="4294967294" count="1" selected="0">
            <x v="16"/>
          </reference>
        </references>
      </pivotArea>
    </format>
    <format dxfId="591">
      <pivotArea field="0" dataOnly="0" labelOnly="1" grandRow="1" outline="0" axis="axisRow" fieldPosition="0">
        <references count="1">
          <reference field="4294967294" count="1" selected="0">
            <x v="17"/>
          </reference>
        </references>
      </pivotArea>
    </format>
    <format dxfId="590">
      <pivotArea field="0" dataOnly="0" labelOnly="1" grandRow="1" outline="0" axis="axisRow" fieldPosition="0">
        <references count="1">
          <reference field="4294967294" count="1" selected="0">
            <x v="18"/>
          </reference>
        </references>
      </pivotArea>
    </format>
    <format dxfId="589">
      <pivotArea field="0" dataOnly="0" labelOnly="1" grandRow="1" outline="0" axis="axisRow" fieldPosition="0">
        <references count="1">
          <reference field="4294967294" count="1" selected="0">
            <x v="19"/>
          </reference>
        </references>
      </pivotArea>
    </format>
    <format dxfId="588">
      <pivotArea field="0" dataOnly="0" labelOnly="1" grandRow="1" outline="0" axis="axisRow" fieldPosition="0">
        <references count="1">
          <reference field="4294967294" count="1" selected="0">
            <x v="20"/>
          </reference>
        </references>
      </pivotArea>
    </format>
    <format dxfId="587">
      <pivotArea field="0" dataOnly="0" labelOnly="1" grandRow="1" outline="0" axis="axisRow" fieldPosition="0">
        <references count="1">
          <reference field="4294967294" count="1" selected="0">
            <x v="21"/>
          </reference>
        </references>
      </pivotArea>
    </format>
    <format dxfId="586">
      <pivotArea field="0" dataOnly="0" labelOnly="1" grandRow="1" outline="0" axis="axisRow" fieldPosition="0">
        <references count="1">
          <reference field="4294967294" count="1" selected="0">
            <x v="22"/>
          </reference>
        </references>
      </pivotArea>
    </format>
    <format dxfId="585">
      <pivotArea field="0" dataOnly="0" labelOnly="1" grandRow="1" outline="0" axis="axisRow" fieldPosition="0">
        <references count="1">
          <reference field="4294967294" count="1" selected="0">
            <x v="23"/>
          </reference>
        </references>
      </pivotArea>
    </format>
    <format dxfId="584">
      <pivotArea field="0" dataOnly="0" labelOnly="1" grandRow="1" outline="0" axis="axisRow" fieldPosition="0">
        <references count="1">
          <reference field="4294967294" count="1" selected="0">
            <x v="24"/>
          </reference>
        </references>
      </pivotArea>
    </format>
    <format dxfId="583">
      <pivotArea field="0" dataOnly="0" labelOnly="1" grandRow="1" outline="0" axis="axisRow" fieldPosition="0">
        <references count="1">
          <reference field="4294967294" count="1" selected="0">
            <x v="25"/>
          </reference>
        </references>
      </pivotArea>
    </format>
    <format dxfId="582">
      <pivotArea field="0" dataOnly="0" labelOnly="1" grandRow="1" outline="0" axis="axisRow" fieldPosition="0">
        <references count="1">
          <reference field="4294967294" count="1" selected="0">
            <x v="26"/>
          </reference>
        </references>
      </pivotArea>
    </format>
    <format dxfId="581">
      <pivotArea field="0" dataOnly="0" labelOnly="1" grandRow="1" outline="0" axis="axisRow" fieldPosition="0">
        <references count="1">
          <reference field="4294967294" count="1" selected="0">
            <x v="27"/>
          </reference>
        </references>
      </pivotArea>
    </format>
    <format dxfId="580">
      <pivotArea field="0" dataOnly="0" labelOnly="1" grandRow="1" outline="0" axis="axisRow" fieldPosition="0">
        <references count="1">
          <reference field="4294967294" count="1" selected="0">
            <x v="28"/>
          </reference>
        </references>
      </pivotArea>
    </format>
    <format dxfId="579">
      <pivotArea field="0" dataOnly="0" labelOnly="1" grandRow="1" outline="0" axis="axisRow" fieldPosition="0">
        <references count="1">
          <reference field="4294967294" count="1" selected="0">
            <x v="29"/>
          </reference>
        </references>
      </pivotArea>
    </format>
    <format dxfId="578">
      <pivotArea field="0" dataOnly="0" labelOnly="1" grandRow="1" outline="0" axis="axisRow" fieldPosition="0">
        <references count="1">
          <reference field="4294967294" count="1" selected="0">
            <x v="30"/>
          </reference>
        </references>
      </pivotArea>
    </format>
    <format dxfId="577">
      <pivotArea field="0" dataOnly="0" labelOnly="1" grandRow="1" outline="0" axis="axisRow" fieldPosition="0">
        <references count="1">
          <reference field="4294967294" count="1" selected="0">
            <x v="31"/>
          </reference>
        </references>
      </pivotArea>
    </format>
    <format dxfId="576">
      <pivotArea field="0" dataOnly="0" labelOnly="1" grandRow="1" outline="0" axis="axisRow" fieldPosition="0">
        <references count="1">
          <reference field="4294967294" count="1" selected="0">
            <x v="0"/>
          </reference>
        </references>
      </pivotArea>
    </format>
    <format dxfId="575">
      <pivotArea field="0" dataOnly="0" labelOnly="1" grandRow="1" outline="0" axis="axisRow" fieldPosition="0">
        <references count="1">
          <reference field="4294967294" count="1" selected="0">
            <x v="1"/>
          </reference>
        </references>
      </pivotArea>
    </format>
    <format dxfId="574">
      <pivotArea field="0" dataOnly="0" labelOnly="1" grandRow="1" outline="0" axis="axisRow" fieldPosition="0">
        <references count="1">
          <reference field="4294967294" count="1" selected="0">
            <x v="2"/>
          </reference>
        </references>
      </pivotArea>
    </format>
    <format dxfId="573">
      <pivotArea field="0" dataOnly="0" labelOnly="1" grandRow="1" outline="0" axis="axisRow" fieldPosition="0">
        <references count="1">
          <reference field="4294967294" count="1" selected="0">
            <x v="3"/>
          </reference>
        </references>
      </pivotArea>
    </format>
    <format dxfId="572">
      <pivotArea field="0" dataOnly="0" labelOnly="1" grandRow="1" outline="0" axis="axisRow" fieldPosition="0">
        <references count="1">
          <reference field="4294967294" count="1" selected="0">
            <x v="4"/>
          </reference>
        </references>
      </pivotArea>
    </format>
    <format dxfId="571">
      <pivotArea field="0" dataOnly="0" labelOnly="1" grandRow="1" outline="0" axis="axisRow" fieldPosition="0">
        <references count="1">
          <reference field="4294967294" count="1" selected="0">
            <x v="5"/>
          </reference>
        </references>
      </pivotArea>
    </format>
    <format dxfId="570">
      <pivotArea field="0" dataOnly="0" labelOnly="1" grandRow="1" outline="0" axis="axisRow" fieldPosition="0">
        <references count="1">
          <reference field="4294967294" count="1" selected="0">
            <x v="6"/>
          </reference>
        </references>
      </pivotArea>
    </format>
    <format dxfId="569">
      <pivotArea field="0" dataOnly="0" labelOnly="1" grandRow="1" outline="0" axis="axisRow" fieldPosition="0">
        <references count="1">
          <reference field="4294967294" count="1" selected="0">
            <x v="7"/>
          </reference>
        </references>
      </pivotArea>
    </format>
    <format dxfId="568">
      <pivotArea field="0" dataOnly="0" labelOnly="1" grandRow="1" outline="0" axis="axisRow" fieldPosition="0">
        <references count="1">
          <reference field="4294967294" count="1" selected="0">
            <x v="8"/>
          </reference>
        </references>
      </pivotArea>
    </format>
    <format dxfId="567">
      <pivotArea field="0" dataOnly="0" labelOnly="1" grandRow="1" outline="0" axis="axisRow" fieldPosition="0">
        <references count="1">
          <reference field="4294967294" count="1" selected="0">
            <x v="9"/>
          </reference>
        </references>
      </pivotArea>
    </format>
    <format dxfId="566">
      <pivotArea field="0" dataOnly="0" labelOnly="1" grandRow="1" outline="0" axis="axisRow" fieldPosition="0">
        <references count="1">
          <reference field="4294967294" count="1" selected="0">
            <x v="10"/>
          </reference>
        </references>
      </pivotArea>
    </format>
    <format dxfId="565">
      <pivotArea field="0" dataOnly="0" labelOnly="1" grandRow="1" outline="0" axis="axisRow" fieldPosition="0">
        <references count="1">
          <reference field="4294967294" count="1" selected="0">
            <x v="11"/>
          </reference>
        </references>
      </pivotArea>
    </format>
    <format dxfId="564">
      <pivotArea field="0" dataOnly="0" labelOnly="1" grandRow="1" outline="0" axis="axisRow" fieldPosition="0">
        <references count="1">
          <reference field="4294967294" count="1" selected="0">
            <x v="12"/>
          </reference>
        </references>
      </pivotArea>
    </format>
    <format dxfId="563">
      <pivotArea field="0" dataOnly="0" labelOnly="1" grandRow="1" outline="0" axis="axisRow" fieldPosition="0">
        <references count="1">
          <reference field="4294967294" count="1" selected="0">
            <x v="13"/>
          </reference>
        </references>
      </pivotArea>
    </format>
    <format dxfId="562">
      <pivotArea field="0" dataOnly="0" labelOnly="1" grandRow="1" outline="0" axis="axisRow" fieldPosition="0">
        <references count="1">
          <reference field="4294967294" count="1" selected="0">
            <x v="14"/>
          </reference>
        </references>
      </pivotArea>
    </format>
    <format dxfId="561">
      <pivotArea field="0" dataOnly="0" labelOnly="1" grandRow="1" outline="0" axis="axisRow" fieldPosition="0">
        <references count="1">
          <reference field="4294967294" count="1" selected="0">
            <x v="15"/>
          </reference>
        </references>
      </pivotArea>
    </format>
    <format dxfId="560">
      <pivotArea field="0" dataOnly="0" labelOnly="1" grandRow="1" outline="0" axis="axisRow" fieldPosition="0">
        <references count="1">
          <reference field="4294967294" count="1" selected="0">
            <x v="16"/>
          </reference>
        </references>
      </pivotArea>
    </format>
    <format dxfId="559">
      <pivotArea field="0" dataOnly="0" labelOnly="1" grandRow="1" outline="0" axis="axisRow" fieldPosition="0">
        <references count="1">
          <reference field="4294967294" count="1" selected="0">
            <x v="17"/>
          </reference>
        </references>
      </pivotArea>
    </format>
    <format dxfId="558">
      <pivotArea field="0" dataOnly="0" labelOnly="1" grandRow="1" outline="0" axis="axisRow" fieldPosition="0">
        <references count="1">
          <reference field="4294967294" count="1" selected="0">
            <x v="18"/>
          </reference>
        </references>
      </pivotArea>
    </format>
    <format dxfId="557">
      <pivotArea field="0" dataOnly="0" labelOnly="1" grandRow="1" outline="0" axis="axisRow" fieldPosition="0">
        <references count="1">
          <reference field="4294967294" count="1" selected="0">
            <x v="19"/>
          </reference>
        </references>
      </pivotArea>
    </format>
    <format dxfId="556">
      <pivotArea field="0" dataOnly="0" labelOnly="1" grandRow="1" outline="0" axis="axisRow" fieldPosition="0">
        <references count="1">
          <reference field="4294967294" count="1" selected="0">
            <x v="20"/>
          </reference>
        </references>
      </pivotArea>
    </format>
    <format dxfId="555">
      <pivotArea field="0" dataOnly="0" labelOnly="1" grandRow="1" outline="0" axis="axisRow" fieldPosition="0">
        <references count="1">
          <reference field="4294967294" count="1" selected="0">
            <x v="21"/>
          </reference>
        </references>
      </pivotArea>
    </format>
    <format dxfId="554">
      <pivotArea field="0" dataOnly="0" labelOnly="1" grandRow="1" outline="0" axis="axisRow" fieldPosition="0">
        <references count="1">
          <reference field="4294967294" count="1" selected="0">
            <x v="22"/>
          </reference>
        </references>
      </pivotArea>
    </format>
    <format dxfId="553">
      <pivotArea field="0" dataOnly="0" labelOnly="1" grandRow="1" outline="0" axis="axisRow" fieldPosition="0">
        <references count="1">
          <reference field="4294967294" count="1" selected="0">
            <x v="23"/>
          </reference>
        </references>
      </pivotArea>
    </format>
    <format dxfId="552">
      <pivotArea field="0" dataOnly="0" labelOnly="1" grandRow="1" outline="0" axis="axisRow" fieldPosition="0">
        <references count="1">
          <reference field="4294967294" count="1" selected="0">
            <x v="24"/>
          </reference>
        </references>
      </pivotArea>
    </format>
    <format dxfId="551">
      <pivotArea field="0" dataOnly="0" labelOnly="1" grandRow="1" outline="0" axis="axisRow" fieldPosition="0">
        <references count="1">
          <reference field="4294967294" count="1" selected="0">
            <x v="25"/>
          </reference>
        </references>
      </pivotArea>
    </format>
    <format dxfId="550">
      <pivotArea field="0" dataOnly="0" labelOnly="1" grandRow="1" outline="0" axis="axisRow" fieldPosition="0">
        <references count="1">
          <reference field="4294967294" count="1" selected="0">
            <x v="26"/>
          </reference>
        </references>
      </pivotArea>
    </format>
    <format dxfId="549">
      <pivotArea field="0" dataOnly="0" labelOnly="1" grandRow="1" outline="0" axis="axisRow" fieldPosition="0">
        <references count="1">
          <reference field="4294967294" count="1" selected="0">
            <x v="27"/>
          </reference>
        </references>
      </pivotArea>
    </format>
    <format dxfId="548">
      <pivotArea field="0" dataOnly="0" labelOnly="1" grandRow="1" outline="0" axis="axisRow" fieldPosition="0">
        <references count="1">
          <reference field="4294967294" count="1" selected="0">
            <x v="28"/>
          </reference>
        </references>
      </pivotArea>
    </format>
    <format dxfId="547">
      <pivotArea field="0" dataOnly="0" labelOnly="1" grandRow="1" outline="0" axis="axisRow" fieldPosition="0">
        <references count="1">
          <reference field="4294967294" count="1" selected="0">
            <x v="29"/>
          </reference>
        </references>
      </pivotArea>
    </format>
    <format dxfId="546">
      <pivotArea field="0" dataOnly="0" labelOnly="1" grandRow="1" outline="0" axis="axisRow" fieldPosition="0">
        <references count="1">
          <reference field="4294967294" count="1" selected="0">
            <x v="30"/>
          </reference>
        </references>
      </pivotArea>
    </format>
    <format dxfId="545">
      <pivotArea field="0" dataOnly="0" labelOnly="1" grandRow="1" outline="0" axis="axisRow" fieldPosition="0">
        <references count="1">
          <reference field="4294967294" count="1" selected="0">
            <x v="31"/>
          </reference>
        </references>
      </pivotArea>
    </format>
    <format dxfId="544">
      <pivotArea field="0" dataOnly="0" labelOnly="1" grandRow="1" outline="0" axis="axisRow" fieldPosition="0">
        <references count="1">
          <reference field="4294967294" count="1" selected="0">
            <x v="0"/>
          </reference>
        </references>
      </pivotArea>
    </format>
    <format dxfId="543">
      <pivotArea field="0" dataOnly="0" labelOnly="1" grandRow="1" outline="0" axis="axisRow" fieldPosition="0">
        <references count="1">
          <reference field="4294967294" count="1" selected="0">
            <x v="1"/>
          </reference>
        </references>
      </pivotArea>
    </format>
    <format dxfId="542">
      <pivotArea field="0" dataOnly="0" labelOnly="1" grandRow="1" outline="0" axis="axisRow" fieldPosition="0">
        <references count="1">
          <reference field="4294967294" count="1" selected="0">
            <x v="2"/>
          </reference>
        </references>
      </pivotArea>
    </format>
    <format dxfId="541">
      <pivotArea field="0" dataOnly="0" labelOnly="1" grandRow="1" outline="0" axis="axisRow" fieldPosition="0">
        <references count="1">
          <reference field="4294967294" count="1" selected="0">
            <x v="3"/>
          </reference>
        </references>
      </pivotArea>
    </format>
    <format dxfId="540">
      <pivotArea field="0" dataOnly="0" labelOnly="1" grandRow="1" outline="0" axis="axisRow" fieldPosition="0">
        <references count="1">
          <reference field="4294967294" count="1" selected="0">
            <x v="4"/>
          </reference>
        </references>
      </pivotArea>
    </format>
    <format dxfId="539">
      <pivotArea field="0" dataOnly="0" labelOnly="1" grandRow="1" outline="0" axis="axisRow" fieldPosition="0">
        <references count="1">
          <reference field="4294967294" count="1" selected="0">
            <x v="5"/>
          </reference>
        </references>
      </pivotArea>
    </format>
    <format dxfId="538">
      <pivotArea field="0" dataOnly="0" labelOnly="1" grandRow="1" outline="0" axis="axisRow" fieldPosition="0">
        <references count="1">
          <reference field="4294967294" count="1" selected="0">
            <x v="6"/>
          </reference>
        </references>
      </pivotArea>
    </format>
    <format dxfId="537">
      <pivotArea field="0" dataOnly="0" labelOnly="1" grandRow="1" outline="0" axis="axisRow" fieldPosition="0">
        <references count="1">
          <reference field="4294967294" count="1" selected="0">
            <x v="7"/>
          </reference>
        </references>
      </pivotArea>
    </format>
    <format dxfId="536">
      <pivotArea field="0" dataOnly="0" labelOnly="1" grandRow="1" outline="0" axis="axisRow" fieldPosition="0">
        <references count="1">
          <reference field="4294967294" count="1" selected="0">
            <x v="8"/>
          </reference>
        </references>
      </pivotArea>
    </format>
    <format dxfId="535">
      <pivotArea field="0" dataOnly="0" labelOnly="1" grandRow="1" outline="0" axis="axisRow" fieldPosition="0">
        <references count="1">
          <reference field="4294967294" count="1" selected="0">
            <x v="9"/>
          </reference>
        </references>
      </pivotArea>
    </format>
    <format dxfId="534">
      <pivotArea field="0" dataOnly="0" labelOnly="1" grandRow="1" outline="0" axis="axisRow" fieldPosition="0">
        <references count="1">
          <reference field="4294967294" count="1" selected="0">
            <x v="10"/>
          </reference>
        </references>
      </pivotArea>
    </format>
    <format dxfId="533">
      <pivotArea field="0" dataOnly="0" labelOnly="1" grandRow="1" outline="0" axis="axisRow" fieldPosition="0">
        <references count="1">
          <reference field="4294967294" count="1" selected="0">
            <x v="11"/>
          </reference>
        </references>
      </pivotArea>
    </format>
    <format dxfId="532">
      <pivotArea field="0" dataOnly="0" labelOnly="1" grandRow="1" outline="0" axis="axisRow" fieldPosition="0">
        <references count="1">
          <reference field="4294967294" count="1" selected="0">
            <x v="12"/>
          </reference>
        </references>
      </pivotArea>
    </format>
    <format dxfId="531">
      <pivotArea field="0" dataOnly="0" labelOnly="1" grandRow="1" outline="0" axis="axisRow" fieldPosition="0">
        <references count="1">
          <reference field="4294967294" count="1" selected="0">
            <x v="13"/>
          </reference>
        </references>
      </pivotArea>
    </format>
    <format dxfId="530">
      <pivotArea field="0" dataOnly="0" labelOnly="1" grandRow="1" outline="0" axis="axisRow" fieldPosition="0">
        <references count="1">
          <reference field="4294967294" count="1" selected="0">
            <x v="14"/>
          </reference>
        </references>
      </pivotArea>
    </format>
    <format dxfId="529">
      <pivotArea field="0" dataOnly="0" labelOnly="1" grandRow="1" outline="0" axis="axisRow" fieldPosition="0">
        <references count="1">
          <reference field="4294967294" count="1" selected="0">
            <x v="15"/>
          </reference>
        </references>
      </pivotArea>
    </format>
    <format dxfId="528">
      <pivotArea field="0" dataOnly="0" labelOnly="1" grandRow="1" outline="0" axis="axisRow" fieldPosition="0">
        <references count="1">
          <reference field="4294967294" count="1" selected="0">
            <x v="16"/>
          </reference>
        </references>
      </pivotArea>
    </format>
    <format dxfId="527">
      <pivotArea field="0" dataOnly="0" labelOnly="1" grandRow="1" outline="0" axis="axisRow" fieldPosition="0">
        <references count="1">
          <reference field="4294967294" count="1" selected="0">
            <x v="17"/>
          </reference>
        </references>
      </pivotArea>
    </format>
    <format dxfId="526">
      <pivotArea field="0" dataOnly="0" labelOnly="1" grandRow="1" outline="0" axis="axisRow" fieldPosition="0">
        <references count="1">
          <reference field="4294967294" count="1" selected="0">
            <x v="18"/>
          </reference>
        </references>
      </pivotArea>
    </format>
    <format dxfId="525">
      <pivotArea field="0" dataOnly="0" labelOnly="1" grandRow="1" outline="0" axis="axisRow" fieldPosition="0">
        <references count="1">
          <reference field="4294967294" count="1" selected="0">
            <x v="19"/>
          </reference>
        </references>
      </pivotArea>
    </format>
    <format dxfId="524">
      <pivotArea field="0" dataOnly="0" labelOnly="1" grandRow="1" outline="0" axis="axisRow" fieldPosition="0">
        <references count="1">
          <reference field="4294967294" count="1" selected="0">
            <x v="20"/>
          </reference>
        </references>
      </pivotArea>
    </format>
    <format dxfId="523">
      <pivotArea field="0" dataOnly="0" labelOnly="1" grandRow="1" outline="0" axis="axisRow" fieldPosition="0">
        <references count="1">
          <reference field="4294967294" count="1" selected="0">
            <x v="21"/>
          </reference>
        </references>
      </pivotArea>
    </format>
    <format dxfId="522">
      <pivotArea field="0" dataOnly="0" labelOnly="1" grandRow="1" outline="0" axis="axisRow" fieldPosition="0">
        <references count="1">
          <reference field="4294967294" count="1" selected="0">
            <x v="22"/>
          </reference>
        </references>
      </pivotArea>
    </format>
    <format dxfId="521">
      <pivotArea field="0" dataOnly="0" labelOnly="1" grandRow="1" outline="0" axis="axisRow" fieldPosition="0">
        <references count="1">
          <reference field="4294967294" count="1" selected="0">
            <x v="23"/>
          </reference>
        </references>
      </pivotArea>
    </format>
    <format dxfId="520">
      <pivotArea field="0" dataOnly="0" labelOnly="1" grandRow="1" outline="0" axis="axisRow" fieldPosition="0">
        <references count="1">
          <reference field="4294967294" count="1" selected="0">
            <x v="24"/>
          </reference>
        </references>
      </pivotArea>
    </format>
    <format dxfId="519">
      <pivotArea field="0" dataOnly="0" labelOnly="1" grandRow="1" outline="0" axis="axisRow" fieldPosition="0">
        <references count="1">
          <reference field="4294967294" count="1" selected="0">
            <x v="25"/>
          </reference>
        </references>
      </pivotArea>
    </format>
    <format dxfId="518">
      <pivotArea field="0" dataOnly="0" labelOnly="1" grandRow="1" outline="0" axis="axisRow" fieldPosition="0">
        <references count="1">
          <reference field="4294967294" count="1" selected="0">
            <x v="26"/>
          </reference>
        </references>
      </pivotArea>
    </format>
    <format dxfId="517">
      <pivotArea field="0" dataOnly="0" labelOnly="1" grandRow="1" outline="0" axis="axisRow" fieldPosition="0">
        <references count="1">
          <reference field="4294967294" count="1" selected="0">
            <x v="27"/>
          </reference>
        </references>
      </pivotArea>
    </format>
    <format dxfId="516">
      <pivotArea field="0" dataOnly="0" labelOnly="1" grandRow="1" outline="0" axis="axisRow" fieldPosition="0">
        <references count="1">
          <reference field="4294967294" count="1" selected="0">
            <x v="28"/>
          </reference>
        </references>
      </pivotArea>
    </format>
    <format dxfId="515">
      <pivotArea field="0" dataOnly="0" labelOnly="1" grandRow="1" outline="0" axis="axisRow" fieldPosition="0">
        <references count="1">
          <reference field="4294967294" count="1" selected="0">
            <x v="29"/>
          </reference>
        </references>
      </pivotArea>
    </format>
    <format dxfId="514">
      <pivotArea field="0" dataOnly="0" labelOnly="1" grandRow="1" outline="0" axis="axisRow" fieldPosition="0">
        <references count="1">
          <reference field="4294967294" count="1" selected="0">
            <x v="30"/>
          </reference>
        </references>
      </pivotArea>
    </format>
    <format dxfId="513">
      <pivotArea field="0" dataOnly="0" labelOnly="1" grandRow="1" outline="0" axis="axisRow" fieldPosition="0">
        <references count="1">
          <reference field="4294967294" count="1" selected="0">
            <x v="31"/>
          </reference>
        </references>
      </pivotArea>
    </format>
    <format dxfId="512">
      <pivotArea field="0" dataOnly="0" labelOnly="1" grandRow="1" outline="0" axis="axisRow" fieldPosition="0">
        <references count="1">
          <reference field="4294967294" count="1" selected="0">
            <x v="0"/>
          </reference>
        </references>
      </pivotArea>
    </format>
    <format dxfId="511">
      <pivotArea field="0" dataOnly="0" labelOnly="1" grandRow="1" outline="0" axis="axisRow" fieldPosition="0">
        <references count="1">
          <reference field="4294967294" count="1" selected="0">
            <x v="1"/>
          </reference>
        </references>
      </pivotArea>
    </format>
    <format dxfId="510">
      <pivotArea field="0" dataOnly="0" labelOnly="1" grandRow="1" outline="0" axis="axisRow" fieldPosition="0">
        <references count="1">
          <reference field="4294967294" count="1" selected="0">
            <x v="2"/>
          </reference>
        </references>
      </pivotArea>
    </format>
    <format dxfId="509">
      <pivotArea field="0" dataOnly="0" labelOnly="1" grandRow="1" outline="0" axis="axisRow" fieldPosition="0">
        <references count="1">
          <reference field="4294967294" count="1" selected="0">
            <x v="3"/>
          </reference>
        </references>
      </pivotArea>
    </format>
    <format dxfId="508">
      <pivotArea field="0" dataOnly="0" labelOnly="1" grandRow="1" outline="0" axis="axisRow" fieldPosition="0">
        <references count="1">
          <reference field="4294967294" count="1" selected="0">
            <x v="4"/>
          </reference>
        </references>
      </pivotArea>
    </format>
    <format dxfId="507">
      <pivotArea field="0" dataOnly="0" labelOnly="1" grandRow="1" outline="0" axis="axisRow" fieldPosition="0">
        <references count="1">
          <reference field="4294967294" count="1" selected="0">
            <x v="5"/>
          </reference>
        </references>
      </pivotArea>
    </format>
    <format dxfId="506">
      <pivotArea field="0" dataOnly="0" labelOnly="1" grandRow="1" outline="0" axis="axisRow" fieldPosition="0">
        <references count="1">
          <reference field="4294967294" count="1" selected="0">
            <x v="6"/>
          </reference>
        </references>
      </pivotArea>
    </format>
    <format dxfId="505">
      <pivotArea field="0" dataOnly="0" labelOnly="1" grandRow="1" outline="0" axis="axisRow" fieldPosition="0">
        <references count="1">
          <reference field="4294967294" count="1" selected="0">
            <x v="7"/>
          </reference>
        </references>
      </pivotArea>
    </format>
    <format dxfId="504">
      <pivotArea field="0" dataOnly="0" labelOnly="1" grandRow="1" outline="0" axis="axisRow" fieldPosition="0">
        <references count="1">
          <reference field="4294967294" count="1" selected="0">
            <x v="8"/>
          </reference>
        </references>
      </pivotArea>
    </format>
    <format dxfId="503">
      <pivotArea field="0" dataOnly="0" labelOnly="1" grandRow="1" outline="0" axis="axisRow" fieldPosition="0">
        <references count="1">
          <reference field="4294967294" count="1" selected="0">
            <x v="9"/>
          </reference>
        </references>
      </pivotArea>
    </format>
    <format dxfId="502">
      <pivotArea field="0" dataOnly="0" labelOnly="1" grandRow="1" outline="0" axis="axisRow" fieldPosition="0">
        <references count="1">
          <reference field="4294967294" count="1" selected="0">
            <x v="10"/>
          </reference>
        </references>
      </pivotArea>
    </format>
    <format dxfId="501">
      <pivotArea field="0" dataOnly="0" labelOnly="1" grandRow="1" outline="0" axis="axisRow" fieldPosition="0">
        <references count="1">
          <reference field="4294967294" count="1" selected="0">
            <x v="11"/>
          </reference>
        </references>
      </pivotArea>
    </format>
    <format dxfId="500">
      <pivotArea field="0" dataOnly="0" labelOnly="1" grandRow="1" outline="0" axis="axisRow" fieldPosition="0">
        <references count="1">
          <reference field="4294967294" count="1" selected="0">
            <x v="12"/>
          </reference>
        </references>
      </pivotArea>
    </format>
    <format dxfId="499">
      <pivotArea field="0" dataOnly="0" labelOnly="1" grandRow="1" outline="0" axis="axisRow" fieldPosition="0">
        <references count="1">
          <reference field="4294967294" count="1" selected="0">
            <x v="13"/>
          </reference>
        </references>
      </pivotArea>
    </format>
    <format dxfId="498">
      <pivotArea field="0" dataOnly="0" labelOnly="1" grandRow="1" outline="0" axis="axisRow" fieldPosition="0">
        <references count="1">
          <reference field="4294967294" count="1" selected="0">
            <x v="14"/>
          </reference>
        </references>
      </pivotArea>
    </format>
    <format dxfId="497">
      <pivotArea field="0" dataOnly="0" labelOnly="1" grandRow="1" outline="0" axis="axisRow" fieldPosition="0">
        <references count="1">
          <reference field="4294967294" count="1" selected="0">
            <x v="15"/>
          </reference>
        </references>
      </pivotArea>
    </format>
    <format dxfId="496">
      <pivotArea field="0" dataOnly="0" labelOnly="1" grandRow="1" outline="0" axis="axisRow" fieldPosition="0">
        <references count="1">
          <reference field="4294967294" count="1" selected="0">
            <x v="16"/>
          </reference>
        </references>
      </pivotArea>
    </format>
    <format dxfId="495">
      <pivotArea field="0" dataOnly="0" labelOnly="1" grandRow="1" outline="0" axis="axisRow" fieldPosition="0">
        <references count="1">
          <reference field="4294967294" count="1" selected="0">
            <x v="17"/>
          </reference>
        </references>
      </pivotArea>
    </format>
    <format dxfId="494">
      <pivotArea field="0" dataOnly="0" labelOnly="1" grandRow="1" outline="0" axis="axisRow" fieldPosition="0">
        <references count="1">
          <reference field="4294967294" count="1" selected="0">
            <x v="18"/>
          </reference>
        </references>
      </pivotArea>
    </format>
    <format dxfId="493">
      <pivotArea field="0" dataOnly="0" labelOnly="1" grandRow="1" outline="0" axis="axisRow" fieldPosition="0">
        <references count="1">
          <reference field="4294967294" count="1" selected="0">
            <x v="19"/>
          </reference>
        </references>
      </pivotArea>
    </format>
    <format dxfId="492">
      <pivotArea field="0" dataOnly="0" labelOnly="1" grandRow="1" outline="0" axis="axisRow" fieldPosition="0">
        <references count="1">
          <reference field="4294967294" count="1" selected="0">
            <x v="20"/>
          </reference>
        </references>
      </pivotArea>
    </format>
    <format dxfId="491">
      <pivotArea field="0" dataOnly="0" labelOnly="1" grandRow="1" outline="0" axis="axisRow" fieldPosition="0">
        <references count="1">
          <reference field="4294967294" count="1" selected="0">
            <x v="21"/>
          </reference>
        </references>
      </pivotArea>
    </format>
    <format dxfId="490">
      <pivotArea field="0" dataOnly="0" labelOnly="1" grandRow="1" outline="0" axis="axisRow" fieldPosition="0">
        <references count="1">
          <reference field="4294967294" count="1" selected="0">
            <x v="22"/>
          </reference>
        </references>
      </pivotArea>
    </format>
    <format dxfId="489">
      <pivotArea field="0" dataOnly="0" labelOnly="1" grandRow="1" outline="0" axis="axisRow" fieldPosition="0">
        <references count="1">
          <reference field="4294967294" count="1" selected="0">
            <x v="23"/>
          </reference>
        </references>
      </pivotArea>
    </format>
    <format dxfId="488">
      <pivotArea field="0" dataOnly="0" labelOnly="1" grandRow="1" outline="0" axis="axisRow" fieldPosition="0">
        <references count="1">
          <reference field="4294967294" count="1" selected="0">
            <x v="24"/>
          </reference>
        </references>
      </pivotArea>
    </format>
    <format dxfId="487">
      <pivotArea field="0" dataOnly="0" labelOnly="1" grandRow="1" outline="0" axis="axisRow" fieldPosition="0">
        <references count="1">
          <reference field="4294967294" count="1" selected="0">
            <x v="25"/>
          </reference>
        </references>
      </pivotArea>
    </format>
    <format dxfId="486">
      <pivotArea field="0" dataOnly="0" labelOnly="1" grandRow="1" outline="0" axis="axisRow" fieldPosition="0">
        <references count="1">
          <reference field="4294967294" count="1" selected="0">
            <x v="26"/>
          </reference>
        </references>
      </pivotArea>
    </format>
    <format dxfId="485">
      <pivotArea field="0" dataOnly="0" labelOnly="1" grandRow="1" outline="0" axis="axisRow" fieldPosition="0">
        <references count="1">
          <reference field="4294967294" count="1" selected="0">
            <x v="27"/>
          </reference>
        </references>
      </pivotArea>
    </format>
    <format dxfId="484">
      <pivotArea field="0" dataOnly="0" labelOnly="1" grandRow="1" outline="0" axis="axisRow" fieldPosition="0">
        <references count="1">
          <reference field="4294967294" count="1" selected="0">
            <x v="28"/>
          </reference>
        </references>
      </pivotArea>
    </format>
    <format dxfId="483">
      <pivotArea field="0" dataOnly="0" labelOnly="1" grandRow="1" outline="0" axis="axisRow" fieldPosition="0">
        <references count="1">
          <reference field="4294967294" count="1" selected="0">
            <x v="29"/>
          </reference>
        </references>
      </pivotArea>
    </format>
    <format dxfId="482">
      <pivotArea field="0" dataOnly="0" labelOnly="1" grandRow="1" outline="0" axis="axisRow" fieldPosition="0">
        <references count="1">
          <reference field="4294967294" count="1" selected="0">
            <x v="30"/>
          </reference>
        </references>
      </pivotArea>
    </format>
    <format dxfId="481">
      <pivotArea field="0" dataOnly="0" labelOnly="1" grandRow="1" outline="0" axis="axisRow" fieldPosition="0">
        <references count="1">
          <reference field="4294967294" count="1" selected="0">
            <x v="31"/>
          </reference>
        </references>
      </pivotArea>
    </format>
    <format dxfId="480">
      <pivotArea field="0" dataOnly="0" labelOnly="1" grandRow="1" outline="0" axis="axisRow" fieldPosition="0">
        <references count="1">
          <reference field="4294967294" count="1" selected="0">
            <x v="0"/>
          </reference>
        </references>
      </pivotArea>
    </format>
    <format dxfId="479">
      <pivotArea field="0" dataOnly="0" labelOnly="1" grandRow="1" outline="0" axis="axisRow" fieldPosition="0">
        <references count="1">
          <reference field="4294967294" count="1" selected="0">
            <x v="1"/>
          </reference>
        </references>
      </pivotArea>
    </format>
    <format dxfId="478">
      <pivotArea field="0" dataOnly="0" labelOnly="1" grandRow="1" outline="0" axis="axisRow" fieldPosition="0">
        <references count="1">
          <reference field="4294967294" count="1" selected="0">
            <x v="2"/>
          </reference>
        </references>
      </pivotArea>
    </format>
    <format dxfId="477">
      <pivotArea field="0" dataOnly="0" labelOnly="1" grandRow="1" outline="0" axis="axisRow" fieldPosition="0">
        <references count="1">
          <reference field="4294967294" count="1" selected="0">
            <x v="3"/>
          </reference>
        </references>
      </pivotArea>
    </format>
    <format dxfId="476">
      <pivotArea field="0" dataOnly="0" labelOnly="1" grandRow="1" outline="0" axis="axisRow" fieldPosition="0">
        <references count="1">
          <reference field="4294967294" count="1" selected="0">
            <x v="4"/>
          </reference>
        </references>
      </pivotArea>
    </format>
    <format dxfId="475">
      <pivotArea field="0" dataOnly="0" labelOnly="1" grandRow="1" outline="0" axis="axisRow" fieldPosition="0">
        <references count="1">
          <reference field="4294967294" count="1" selected="0">
            <x v="5"/>
          </reference>
        </references>
      </pivotArea>
    </format>
    <format dxfId="474">
      <pivotArea field="0" dataOnly="0" labelOnly="1" grandRow="1" outline="0" axis="axisRow" fieldPosition="0">
        <references count="1">
          <reference field="4294967294" count="1" selected="0">
            <x v="6"/>
          </reference>
        </references>
      </pivotArea>
    </format>
    <format dxfId="473">
      <pivotArea field="0" dataOnly="0" labelOnly="1" grandRow="1" outline="0" axis="axisRow" fieldPosition="0">
        <references count="1">
          <reference field="4294967294" count="1" selected="0">
            <x v="7"/>
          </reference>
        </references>
      </pivotArea>
    </format>
    <format dxfId="472">
      <pivotArea field="0" dataOnly="0" labelOnly="1" grandRow="1" outline="0" axis="axisRow" fieldPosition="0">
        <references count="1">
          <reference field="4294967294" count="1" selected="0">
            <x v="8"/>
          </reference>
        </references>
      </pivotArea>
    </format>
    <format dxfId="471">
      <pivotArea field="0" dataOnly="0" labelOnly="1" grandRow="1" outline="0" axis="axisRow" fieldPosition="0">
        <references count="1">
          <reference field="4294967294" count="1" selected="0">
            <x v="9"/>
          </reference>
        </references>
      </pivotArea>
    </format>
    <format dxfId="470">
      <pivotArea field="0" dataOnly="0" labelOnly="1" grandRow="1" outline="0" axis="axisRow" fieldPosition="0">
        <references count="1">
          <reference field="4294967294" count="1" selected="0">
            <x v="10"/>
          </reference>
        </references>
      </pivotArea>
    </format>
    <format dxfId="469">
      <pivotArea field="0" dataOnly="0" labelOnly="1" grandRow="1" outline="0" axis="axisRow" fieldPosition="0">
        <references count="1">
          <reference field="4294967294" count="1" selected="0">
            <x v="11"/>
          </reference>
        </references>
      </pivotArea>
    </format>
    <format dxfId="468">
      <pivotArea field="0" dataOnly="0" labelOnly="1" grandRow="1" outline="0" axis="axisRow" fieldPosition="0">
        <references count="1">
          <reference field="4294967294" count="1" selected="0">
            <x v="12"/>
          </reference>
        </references>
      </pivotArea>
    </format>
    <format dxfId="467">
      <pivotArea field="0" dataOnly="0" labelOnly="1" grandRow="1" outline="0" axis="axisRow" fieldPosition="0">
        <references count="1">
          <reference field="4294967294" count="1" selected="0">
            <x v="13"/>
          </reference>
        </references>
      </pivotArea>
    </format>
    <format dxfId="466">
      <pivotArea field="0" dataOnly="0" labelOnly="1" grandRow="1" outline="0" axis="axisRow" fieldPosition="0">
        <references count="1">
          <reference field="4294967294" count="1" selected="0">
            <x v="14"/>
          </reference>
        </references>
      </pivotArea>
    </format>
    <format dxfId="465">
      <pivotArea field="0" dataOnly="0" labelOnly="1" grandRow="1" outline="0" axis="axisRow" fieldPosition="0">
        <references count="1">
          <reference field="4294967294" count="1" selected="0">
            <x v="15"/>
          </reference>
        </references>
      </pivotArea>
    </format>
    <format dxfId="464">
      <pivotArea field="0" dataOnly="0" labelOnly="1" grandRow="1" outline="0" axis="axisRow" fieldPosition="0">
        <references count="1">
          <reference field="4294967294" count="1" selected="0">
            <x v="16"/>
          </reference>
        </references>
      </pivotArea>
    </format>
    <format dxfId="463">
      <pivotArea field="0" dataOnly="0" labelOnly="1" grandRow="1" outline="0" axis="axisRow" fieldPosition="0">
        <references count="1">
          <reference field="4294967294" count="1" selected="0">
            <x v="17"/>
          </reference>
        </references>
      </pivotArea>
    </format>
    <format dxfId="462">
      <pivotArea field="0" dataOnly="0" labelOnly="1" grandRow="1" outline="0" axis="axisRow" fieldPosition="0">
        <references count="1">
          <reference field="4294967294" count="1" selected="0">
            <x v="18"/>
          </reference>
        </references>
      </pivotArea>
    </format>
    <format dxfId="461">
      <pivotArea field="0" dataOnly="0" labelOnly="1" grandRow="1" outline="0" axis="axisRow" fieldPosition="0">
        <references count="1">
          <reference field="4294967294" count="1" selected="0">
            <x v="19"/>
          </reference>
        </references>
      </pivotArea>
    </format>
    <format dxfId="460">
      <pivotArea field="0" dataOnly="0" labelOnly="1" grandRow="1" outline="0" axis="axisRow" fieldPosition="0">
        <references count="1">
          <reference field="4294967294" count="1" selected="0">
            <x v="20"/>
          </reference>
        </references>
      </pivotArea>
    </format>
    <format dxfId="459">
      <pivotArea field="0" dataOnly="0" labelOnly="1" grandRow="1" outline="0" axis="axisRow" fieldPosition="0">
        <references count="1">
          <reference field="4294967294" count="1" selected="0">
            <x v="21"/>
          </reference>
        </references>
      </pivotArea>
    </format>
    <format dxfId="458">
      <pivotArea field="0" dataOnly="0" labelOnly="1" grandRow="1" outline="0" axis="axisRow" fieldPosition="0">
        <references count="1">
          <reference field="4294967294" count="1" selected="0">
            <x v="22"/>
          </reference>
        </references>
      </pivotArea>
    </format>
    <format dxfId="457">
      <pivotArea field="0" dataOnly="0" labelOnly="1" grandRow="1" outline="0" axis="axisRow" fieldPosition="0">
        <references count="1">
          <reference field="4294967294" count="1" selected="0">
            <x v="23"/>
          </reference>
        </references>
      </pivotArea>
    </format>
    <format dxfId="456">
      <pivotArea field="0" dataOnly="0" labelOnly="1" grandRow="1" outline="0" axis="axisRow" fieldPosition="0">
        <references count="1">
          <reference field="4294967294" count="1" selected="0">
            <x v="24"/>
          </reference>
        </references>
      </pivotArea>
    </format>
    <format dxfId="455">
      <pivotArea field="0" dataOnly="0" labelOnly="1" grandRow="1" outline="0" axis="axisRow" fieldPosition="0">
        <references count="1">
          <reference field="4294967294" count="1" selected="0">
            <x v="25"/>
          </reference>
        </references>
      </pivotArea>
    </format>
    <format dxfId="454">
      <pivotArea field="0" dataOnly="0" labelOnly="1" grandRow="1" outline="0" axis="axisRow" fieldPosition="0">
        <references count="1">
          <reference field="4294967294" count="1" selected="0">
            <x v="26"/>
          </reference>
        </references>
      </pivotArea>
    </format>
    <format dxfId="453">
      <pivotArea field="0" dataOnly="0" labelOnly="1" grandRow="1" outline="0" axis="axisRow" fieldPosition="0">
        <references count="1">
          <reference field="4294967294" count="1" selected="0">
            <x v="27"/>
          </reference>
        </references>
      </pivotArea>
    </format>
    <format dxfId="452">
      <pivotArea field="0" dataOnly="0" labelOnly="1" grandRow="1" outline="0" axis="axisRow" fieldPosition="0">
        <references count="1">
          <reference field="4294967294" count="1" selected="0">
            <x v="28"/>
          </reference>
        </references>
      </pivotArea>
    </format>
    <format dxfId="451">
      <pivotArea field="0" dataOnly="0" labelOnly="1" grandRow="1" outline="0" axis="axisRow" fieldPosition="0">
        <references count="1">
          <reference field="4294967294" count="1" selected="0">
            <x v="29"/>
          </reference>
        </references>
      </pivotArea>
    </format>
    <format dxfId="450">
      <pivotArea field="0" dataOnly="0" labelOnly="1" grandRow="1" outline="0" axis="axisRow" fieldPosition="0">
        <references count="1">
          <reference field="4294967294" count="1" selected="0">
            <x v="30"/>
          </reference>
        </references>
      </pivotArea>
    </format>
    <format dxfId="449">
      <pivotArea field="0" dataOnly="0" labelOnly="1" grandRow="1" outline="0" axis="axisRow" fieldPosition="0">
        <references count="1">
          <reference field="4294967294" count="1" selected="0">
            <x v="31"/>
          </reference>
        </references>
      </pivotArea>
    </format>
    <format dxfId="448">
      <pivotArea field="0" dataOnly="0" labelOnly="1" grandRow="1" outline="0" axis="axisRow" fieldPosition="0">
        <references count="1">
          <reference field="4294967294" count="1" selected="0">
            <x v="0"/>
          </reference>
        </references>
      </pivotArea>
    </format>
    <format dxfId="447">
      <pivotArea field="0" dataOnly="0" labelOnly="1" grandRow="1" outline="0" axis="axisRow" fieldPosition="0">
        <references count="1">
          <reference field="4294967294" count="1" selected="0">
            <x v="1"/>
          </reference>
        </references>
      </pivotArea>
    </format>
    <format dxfId="446">
      <pivotArea field="0" dataOnly="0" labelOnly="1" grandRow="1" outline="0" axis="axisRow" fieldPosition="0">
        <references count="1">
          <reference field="4294967294" count="1" selected="0">
            <x v="2"/>
          </reference>
        </references>
      </pivotArea>
    </format>
    <format dxfId="445">
      <pivotArea field="0" dataOnly="0" labelOnly="1" grandRow="1" outline="0" axis="axisRow" fieldPosition="0">
        <references count="1">
          <reference field="4294967294" count="1" selected="0">
            <x v="3"/>
          </reference>
        </references>
      </pivotArea>
    </format>
    <format dxfId="444">
      <pivotArea field="0" dataOnly="0" labelOnly="1" grandRow="1" outline="0" axis="axisRow" fieldPosition="0">
        <references count="1">
          <reference field="4294967294" count="1" selected="0">
            <x v="4"/>
          </reference>
        </references>
      </pivotArea>
    </format>
    <format dxfId="443">
      <pivotArea field="0" dataOnly="0" labelOnly="1" grandRow="1" outline="0" axis="axisRow" fieldPosition="0">
        <references count="1">
          <reference field="4294967294" count="1" selected="0">
            <x v="5"/>
          </reference>
        </references>
      </pivotArea>
    </format>
    <format dxfId="442">
      <pivotArea field="0" dataOnly="0" labelOnly="1" grandRow="1" outline="0" axis="axisRow" fieldPosition="0">
        <references count="1">
          <reference field="4294967294" count="1" selected="0">
            <x v="6"/>
          </reference>
        </references>
      </pivotArea>
    </format>
    <format dxfId="441">
      <pivotArea field="0" dataOnly="0" labelOnly="1" grandRow="1" outline="0" axis="axisRow" fieldPosition="0">
        <references count="1">
          <reference field="4294967294" count="1" selected="0">
            <x v="7"/>
          </reference>
        </references>
      </pivotArea>
    </format>
    <format dxfId="440">
      <pivotArea field="0" dataOnly="0" labelOnly="1" grandRow="1" outline="0" axis="axisRow" fieldPosition="0">
        <references count="1">
          <reference field="4294967294" count="1" selected="0">
            <x v="8"/>
          </reference>
        </references>
      </pivotArea>
    </format>
    <format dxfId="439">
      <pivotArea field="0" dataOnly="0" labelOnly="1" grandRow="1" outline="0" axis="axisRow" fieldPosition="0">
        <references count="1">
          <reference field="4294967294" count="1" selected="0">
            <x v="9"/>
          </reference>
        </references>
      </pivotArea>
    </format>
    <format dxfId="438">
      <pivotArea field="0" dataOnly="0" labelOnly="1" grandRow="1" outline="0" axis="axisRow" fieldPosition="0">
        <references count="1">
          <reference field="4294967294" count="1" selected="0">
            <x v="10"/>
          </reference>
        </references>
      </pivotArea>
    </format>
    <format dxfId="437">
      <pivotArea field="0" dataOnly="0" labelOnly="1" grandRow="1" outline="0" axis="axisRow" fieldPosition="0">
        <references count="1">
          <reference field="4294967294" count="1" selected="0">
            <x v="11"/>
          </reference>
        </references>
      </pivotArea>
    </format>
    <format dxfId="436">
      <pivotArea field="0" dataOnly="0" labelOnly="1" grandRow="1" outline="0" axis="axisRow" fieldPosition="0">
        <references count="1">
          <reference field="4294967294" count="1" selected="0">
            <x v="12"/>
          </reference>
        </references>
      </pivotArea>
    </format>
    <format dxfId="435">
      <pivotArea field="0" dataOnly="0" labelOnly="1" grandRow="1" outline="0" axis="axisRow" fieldPosition="0">
        <references count="1">
          <reference field="4294967294" count="1" selected="0">
            <x v="13"/>
          </reference>
        </references>
      </pivotArea>
    </format>
    <format dxfId="434">
      <pivotArea field="0" dataOnly="0" labelOnly="1" grandRow="1" outline="0" axis="axisRow" fieldPosition="0">
        <references count="1">
          <reference field="4294967294" count="1" selected="0">
            <x v="14"/>
          </reference>
        </references>
      </pivotArea>
    </format>
    <format dxfId="433">
      <pivotArea field="0" dataOnly="0" labelOnly="1" grandRow="1" outline="0" axis="axisRow" fieldPosition="0">
        <references count="1">
          <reference field="4294967294" count="1" selected="0">
            <x v="15"/>
          </reference>
        </references>
      </pivotArea>
    </format>
    <format dxfId="432">
      <pivotArea field="0" dataOnly="0" labelOnly="1" grandRow="1" outline="0" axis="axisRow" fieldPosition="0">
        <references count="1">
          <reference field="4294967294" count="1" selected="0">
            <x v="16"/>
          </reference>
        </references>
      </pivotArea>
    </format>
    <format dxfId="431">
      <pivotArea field="0" dataOnly="0" labelOnly="1" grandRow="1" outline="0" axis="axisRow" fieldPosition="0">
        <references count="1">
          <reference field="4294967294" count="1" selected="0">
            <x v="17"/>
          </reference>
        </references>
      </pivotArea>
    </format>
    <format dxfId="430">
      <pivotArea field="0" dataOnly="0" labelOnly="1" grandRow="1" outline="0" axis="axisRow" fieldPosition="0">
        <references count="1">
          <reference field="4294967294" count="1" selected="0">
            <x v="18"/>
          </reference>
        </references>
      </pivotArea>
    </format>
    <format dxfId="429">
      <pivotArea field="0" dataOnly="0" labelOnly="1" grandRow="1" outline="0" axis="axisRow" fieldPosition="0">
        <references count="1">
          <reference field="4294967294" count="1" selected="0">
            <x v="19"/>
          </reference>
        </references>
      </pivotArea>
    </format>
    <format dxfId="428">
      <pivotArea field="0" dataOnly="0" labelOnly="1" grandRow="1" outline="0" axis="axisRow" fieldPosition="0">
        <references count="1">
          <reference field="4294967294" count="1" selected="0">
            <x v="20"/>
          </reference>
        </references>
      </pivotArea>
    </format>
    <format dxfId="427">
      <pivotArea field="0" dataOnly="0" labelOnly="1" grandRow="1" outline="0" axis="axisRow" fieldPosition="0">
        <references count="1">
          <reference field="4294967294" count="1" selected="0">
            <x v="21"/>
          </reference>
        </references>
      </pivotArea>
    </format>
    <format dxfId="426">
      <pivotArea field="0" dataOnly="0" labelOnly="1" grandRow="1" outline="0" axis="axisRow" fieldPosition="0">
        <references count="1">
          <reference field="4294967294" count="1" selected="0">
            <x v="22"/>
          </reference>
        </references>
      </pivotArea>
    </format>
    <format dxfId="425">
      <pivotArea field="0" dataOnly="0" labelOnly="1" grandRow="1" outline="0" axis="axisRow" fieldPosition="0">
        <references count="1">
          <reference field="4294967294" count="1" selected="0">
            <x v="23"/>
          </reference>
        </references>
      </pivotArea>
    </format>
    <format dxfId="424">
      <pivotArea field="0" dataOnly="0" labelOnly="1" grandRow="1" outline="0" axis="axisRow" fieldPosition="0">
        <references count="1">
          <reference field="4294967294" count="1" selected="0">
            <x v="24"/>
          </reference>
        </references>
      </pivotArea>
    </format>
    <format dxfId="423">
      <pivotArea field="0" dataOnly="0" labelOnly="1" grandRow="1" outline="0" axis="axisRow" fieldPosition="0">
        <references count="1">
          <reference field="4294967294" count="1" selected="0">
            <x v="25"/>
          </reference>
        </references>
      </pivotArea>
    </format>
    <format dxfId="422">
      <pivotArea field="0" dataOnly="0" labelOnly="1" grandRow="1" outline="0" axis="axisRow" fieldPosition="0">
        <references count="1">
          <reference field="4294967294" count="1" selected="0">
            <x v="26"/>
          </reference>
        </references>
      </pivotArea>
    </format>
    <format dxfId="421">
      <pivotArea field="0" dataOnly="0" labelOnly="1" grandRow="1" outline="0" axis="axisRow" fieldPosition="0">
        <references count="1">
          <reference field="4294967294" count="1" selected="0">
            <x v="27"/>
          </reference>
        </references>
      </pivotArea>
    </format>
    <format dxfId="420">
      <pivotArea field="0" dataOnly="0" labelOnly="1" grandRow="1" outline="0" axis="axisRow" fieldPosition="0">
        <references count="1">
          <reference field="4294967294" count="1" selected="0">
            <x v="28"/>
          </reference>
        </references>
      </pivotArea>
    </format>
    <format dxfId="419">
      <pivotArea field="0" dataOnly="0" labelOnly="1" grandRow="1" outline="0" axis="axisRow" fieldPosition="0">
        <references count="1">
          <reference field="4294967294" count="1" selected="0">
            <x v="29"/>
          </reference>
        </references>
      </pivotArea>
    </format>
    <format dxfId="418">
      <pivotArea field="0" dataOnly="0" labelOnly="1" grandRow="1" outline="0" axis="axisRow" fieldPosition="0">
        <references count="1">
          <reference field="4294967294" count="1" selected="0">
            <x v="30"/>
          </reference>
        </references>
      </pivotArea>
    </format>
    <format dxfId="417">
      <pivotArea field="0" dataOnly="0" labelOnly="1" grandRow="1" outline="0" axis="axisRow" fieldPosition="0">
        <references count="1">
          <reference field="4294967294" count="1" selected="0">
            <x v="31"/>
          </reference>
        </references>
      </pivotArea>
    </format>
    <format dxfId="416">
      <pivotArea field="0" dataOnly="0" labelOnly="1" grandRow="1" outline="0" axis="axisRow" fieldPosition="0">
        <references count="1">
          <reference field="4294967294" count="1" selected="0">
            <x v="0"/>
          </reference>
        </references>
      </pivotArea>
    </format>
    <format dxfId="415">
      <pivotArea field="0" dataOnly="0" labelOnly="1" grandRow="1" outline="0" axis="axisRow" fieldPosition="0">
        <references count="1">
          <reference field="4294967294" count="1" selected="0">
            <x v="1"/>
          </reference>
        </references>
      </pivotArea>
    </format>
    <format dxfId="414">
      <pivotArea field="0" dataOnly="0" labelOnly="1" grandRow="1" outline="0" axis="axisRow" fieldPosition="0">
        <references count="1">
          <reference field="4294967294" count="1" selected="0">
            <x v="2"/>
          </reference>
        </references>
      </pivotArea>
    </format>
    <format dxfId="413">
      <pivotArea field="0" dataOnly="0" labelOnly="1" grandRow="1" outline="0" axis="axisRow" fieldPosition="0">
        <references count="1">
          <reference field="4294967294" count="1" selected="0">
            <x v="3"/>
          </reference>
        </references>
      </pivotArea>
    </format>
    <format dxfId="412">
      <pivotArea field="0" dataOnly="0" labelOnly="1" grandRow="1" outline="0" axis="axisRow" fieldPosition="0">
        <references count="1">
          <reference field="4294967294" count="1" selected="0">
            <x v="4"/>
          </reference>
        </references>
      </pivotArea>
    </format>
    <format dxfId="411">
      <pivotArea field="0" dataOnly="0" labelOnly="1" grandRow="1" outline="0" axis="axisRow" fieldPosition="0">
        <references count="1">
          <reference field="4294967294" count="1" selected="0">
            <x v="5"/>
          </reference>
        </references>
      </pivotArea>
    </format>
    <format dxfId="410">
      <pivotArea field="0" dataOnly="0" labelOnly="1" grandRow="1" outline="0" axis="axisRow" fieldPosition="0">
        <references count="1">
          <reference field="4294967294" count="1" selected="0">
            <x v="6"/>
          </reference>
        </references>
      </pivotArea>
    </format>
    <format dxfId="409">
      <pivotArea field="0" dataOnly="0" labelOnly="1" grandRow="1" outline="0" axis="axisRow" fieldPosition="0">
        <references count="1">
          <reference field="4294967294" count="1" selected="0">
            <x v="7"/>
          </reference>
        </references>
      </pivotArea>
    </format>
    <format dxfId="408">
      <pivotArea field="0" dataOnly="0" labelOnly="1" grandRow="1" outline="0" axis="axisRow" fieldPosition="0">
        <references count="1">
          <reference field="4294967294" count="1" selected="0">
            <x v="8"/>
          </reference>
        </references>
      </pivotArea>
    </format>
    <format dxfId="407">
      <pivotArea field="0" dataOnly="0" labelOnly="1" grandRow="1" outline="0" axis="axisRow" fieldPosition="0">
        <references count="1">
          <reference field="4294967294" count="1" selected="0">
            <x v="9"/>
          </reference>
        </references>
      </pivotArea>
    </format>
    <format dxfId="406">
      <pivotArea field="0" dataOnly="0" labelOnly="1" grandRow="1" outline="0" axis="axisRow" fieldPosition="0">
        <references count="1">
          <reference field="4294967294" count="1" selected="0">
            <x v="10"/>
          </reference>
        </references>
      </pivotArea>
    </format>
    <format dxfId="405">
      <pivotArea field="0" dataOnly="0" labelOnly="1" grandRow="1" outline="0" axis="axisRow" fieldPosition="0">
        <references count="1">
          <reference field="4294967294" count="1" selected="0">
            <x v="11"/>
          </reference>
        </references>
      </pivotArea>
    </format>
    <format dxfId="404">
      <pivotArea field="0" dataOnly="0" labelOnly="1" grandRow="1" outline="0" axis="axisRow" fieldPosition="0">
        <references count="1">
          <reference field="4294967294" count="1" selected="0">
            <x v="12"/>
          </reference>
        </references>
      </pivotArea>
    </format>
    <format dxfId="403">
      <pivotArea field="0" dataOnly="0" labelOnly="1" grandRow="1" outline="0" axis="axisRow" fieldPosition="0">
        <references count="1">
          <reference field="4294967294" count="1" selected="0">
            <x v="13"/>
          </reference>
        </references>
      </pivotArea>
    </format>
    <format dxfId="402">
      <pivotArea field="0" dataOnly="0" labelOnly="1" grandRow="1" outline="0" axis="axisRow" fieldPosition="0">
        <references count="1">
          <reference field="4294967294" count="1" selected="0">
            <x v="14"/>
          </reference>
        </references>
      </pivotArea>
    </format>
    <format dxfId="401">
      <pivotArea field="0" dataOnly="0" labelOnly="1" grandRow="1" outline="0" axis="axisRow" fieldPosition="0">
        <references count="1">
          <reference field="4294967294" count="1" selected="0">
            <x v="15"/>
          </reference>
        </references>
      </pivotArea>
    </format>
    <format dxfId="400">
      <pivotArea field="0" dataOnly="0" labelOnly="1" grandRow="1" outline="0" axis="axisRow" fieldPosition="0">
        <references count="1">
          <reference field="4294967294" count="1" selected="0">
            <x v="16"/>
          </reference>
        </references>
      </pivotArea>
    </format>
    <format dxfId="399">
      <pivotArea field="0" dataOnly="0" labelOnly="1" grandRow="1" outline="0" axis="axisRow" fieldPosition="0">
        <references count="1">
          <reference field="4294967294" count="1" selected="0">
            <x v="17"/>
          </reference>
        </references>
      </pivotArea>
    </format>
    <format dxfId="398">
      <pivotArea field="0" dataOnly="0" labelOnly="1" grandRow="1" outline="0" axis="axisRow" fieldPosition="0">
        <references count="1">
          <reference field="4294967294" count="1" selected="0">
            <x v="18"/>
          </reference>
        </references>
      </pivotArea>
    </format>
    <format dxfId="397">
      <pivotArea field="0" dataOnly="0" labelOnly="1" grandRow="1" outline="0" axis="axisRow" fieldPosition="0">
        <references count="1">
          <reference field="4294967294" count="1" selected="0">
            <x v="19"/>
          </reference>
        </references>
      </pivotArea>
    </format>
    <format dxfId="396">
      <pivotArea field="0" dataOnly="0" labelOnly="1" grandRow="1" outline="0" axis="axisRow" fieldPosition="0">
        <references count="1">
          <reference field="4294967294" count="1" selected="0">
            <x v="20"/>
          </reference>
        </references>
      </pivotArea>
    </format>
    <format dxfId="395">
      <pivotArea field="0" dataOnly="0" labelOnly="1" grandRow="1" outline="0" axis="axisRow" fieldPosition="0">
        <references count="1">
          <reference field="4294967294" count="1" selected="0">
            <x v="21"/>
          </reference>
        </references>
      </pivotArea>
    </format>
    <format dxfId="394">
      <pivotArea field="0" dataOnly="0" labelOnly="1" grandRow="1" outline="0" axis="axisRow" fieldPosition="0">
        <references count="1">
          <reference field="4294967294" count="1" selected="0">
            <x v="22"/>
          </reference>
        </references>
      </pivotArea>
    </format>
    <format dxfId="393">
      <pivotArea field="0" dataOnly="0" labelOnly="1" grandRow="1" outline="0" axis="axisRow" fieldPosition="0">
        <references count="1">
          <reference field="4294967294" count="1" selected="0">
            <x v="23"/>
          </reference>
        </references>
      </pivotArea>
    </format>
    <format dxfId="392">
      <pivotArea field="0" dataOnly="0" labelOnly="1" grandRow="1" outline="0" axis="axisRow" fieldPosition="0">
        <references count="1">
          <reference field="4294967294" count="1" selected="0">
            <x v="24"/>
          </reference>
        </references>
      </pivotArea>
    </format>
    <format dxfId="391">
      <pivotArea field="0" dataOnly="0" labelOnly="1" grandRow="1" outline="0" axis="axisRow" fieldPosition="0">
        <references count="1">
          <reference field="4294967294" count="1" selected="0">
            <x v="25"/>
          </reference>
        </references>
      </pivotArea>
    </format>
    <format dxfId="390">
      <pivotArea field="0" dataOnly="0" labelOnly="1" grandRow="1" outline="0" axis="axisRow" fieldPosition="0">
        <references count="1">
          <reference field="4294967294" count="1" selected="0">
            <x v="26"/>
          </reference>
        </references>
      </pivotArea>
    </format>
    <format dxfId="389">
      <pivotArea field="0" dataOnly="0" labelOnly="1" grandRow="1" outline="0" axis="axisRow" fieldPosition="0">
        <references count="1">
          <reference field="4294967294" count="1" selected="0">
            <x v="27"/>
          </reference>
        </references>
      </pivotArea>
    </format>
    <format dxfId="388">
      <pivotArea field="0" dataOnly="0" labelOnly="1" grandRow="1" outline="0" axis="axisRow" fieldPosition="0">
        <references count="1">
          <reference field="4294967294" count="1" selected="0">
            <x v="28"/>
          </reference>
        </references>
      </pivotArea>
    </format>
    <format dxfId="387">
      <pivotArea field="0" dataOnly="0" labelOnly="1" grandRow="1" outline="0" axis="axisRow" fieldPosition="0">
        <references count="1">
          <reference field="4294967294" count="1" selected="0">
            <x v="29"/>
          </reference>
        </references>
      </pivotArea>
    </format>
    <format dxfId="386">
      <pivotArea field="0" dataOnly="0" labelOnly="1" grandRow="1" outline="0" axis="axisRow" fieldPosition="0">
        <references count="1">
          <reference field="4294967294" count="1" selected="0">
            <x v="30"/>
          </reference>
        </references>
      </pivotArea>
    </format>
    <format dxfId="385">
      <pivotArea field="0" dataOnly="0" labelOnly="1" grandRow="1" outline="0" axis="axisRow" fieldPosition="0">
        <references count="1">
          <reference field="4294967294" count="1" selected="0">
            <x v="31"/>
          </reference>
        </references>
      </pivotArea>
    </format>
    <format dxfId="384">
      <pivotArea field="0" dataOnly="0" labelOnly="1" grandRow="1" outline="0" axis="axisRow" fieldPosition="0">
        <references count="1">
          <reference field="4294967294" count="1" selected="0">
            <x v="0"/>
          </reference>
        </references>
      </pivotArea>
    </format>
    <format dxfId="383">
      <pivotArea field="0" dataOnly="0" labelOnly="1" grandRow="1" outline="0" axis="axisRow" fieldPosition="0">
        <references count="1">
          <reference field="4294967294" count="1" selected="0">
            <x v="1"/>
          </reference>
        </references>
      </pivotArea>
    </format>
    <format dxfId="382">
      <pivotArea field="0" dataOnly="0" labelOnly="1" grandRow="1" outline="0" axis="axisRow" fieldPosition="0">
        <references count="1">
          <reference field="4294967294" count="1" selected="0">
            <x v="2"/>
          </reference>
        </references>
      </pivotArea>
    </format>
    <format dxfId="381">
      <pivotArea field="0" dataOnly="0" labelOnly="1" grandRow="1" outline="0" axis="axisRow" fieldPosition="0">
        <references count="1">
          <reference field="4294967294" count="1" selected="0">
            <x v="3"/>
          </reference>
        </references>
      </pivotArea>
    </format>
    <format dxfId="380">
      <pivotArea field="0" dataOnly="0" labelOnly="1" grandRow="1" outline="0" axis="axisRow" fieldPosition="0">
        <references count="1">
          <reference field="4294967294" count="1" selected="0">
            <x v="4"/>
          </reference>
        </references>
      </pivotArea>
    </format>
    <format dxfId="379">
      <pivotArea field="0" dataOnly="0" labelOnly="1" grandRow="1" outline="0" axis="axisRow" fieldPosition="0">
        <references count="1">
          <reference field="4294967294" count="1" selected="0">
            <x v="5"/>
          </reference>
        </references>
      </pivotArea>
    </format>
    <format dxfId="378">
      <pivotArea field="0" dataOnly="0" labelOnly="1" grandRow="1" outline="0" axis="axisRow" fieldPosition="0">
        <references count="1">
          <reference field="4294967294" count="1" selected="0">
            <x v="6"/>
          </reference>
        </references>
      </pivotArea>
    </format>
    <format dxfId="377">
      <pivotArea field="0" dataOnly="0" labelOnly="1" grandRow="1" outline="0" axis="axisRow" fieldPosition="0">
        <references count="1">
          <reference field="4294967294" count="1" selected="0">
            <x v="7"/>
          </reference>
        </references>
      </pivotArea>
    </format>
    <format dxfId="376">
      <pivotArea field="0" dataOnly="0" labelOnly="1" grandRow="1" outline="0" axis="axisRow" fieldPosition="0">
        <references count="1">
          <reference field="4294967294" count="1" selected="0">
            <x v="8"/>
          </reference>
        </references>
      </pivotArea>
    </format>
    <format dxfId="375">
      <pivotArea field="0" dataOnly="0" labelOnly="1" grandRow="1" outline="0" axis="axisRow" fieldPosition="0">
        <references count="1">
          <reference field="4294967294" count="1" selected="0">
            <x v="9"/>
          </reference>
        </references>
      </pivotArea>
    </format>
    <format dxfId="374">
      <pivotArea field="0" dataOnly="0" labelOnly="1" grandRow="1" outline="0" axis="axisRow" fieldPosition="0">
        <references count="1">
          <reference field="4294967294" count="1" selected="0">
            <x v="10"/>
          </reference>
        </references>
      </pivotArea>
    </format>
    <format dxfId="373">
      <pivotArea field="0" dataOnly="0" labelOnly="1" grandRow="1" outline="0" axis="axisRow" fieldPosition="0">
        <references count="1">
          <reference field="4294967294" count="1" selected="0">
            <x v="11"/>
          </reference>
        </references>
      </pivotArea>
    </format>
    <format dxfId="372">
      <pivotArea field="0" dataOnly="0" labelOnly="1" grandRow="1" outline="0" axis="axisRow" fieldPosition="0">
        <references count="1">
          <reference field="4294967294" count="1" selected="0">
            <x v="12"/>
          </reference>
        </references>
      </pivotArea>
    </format>
    <format dxfId="371">
      <pivotArea field="0" dataOnly="0" labelOnly="1" grandRow="1" outline="0" axis="axisRow" fieldPosition="0">
        <references count="1">
          <reference field="4294967294" count="1" selected="0">
            <x v="13"/>
          </reference>
        </references>
      </pivotArea>
    </format>
    <format dxfId="370">
      <pivotArea field="0" dataOnly="0" labelOnly="1" grandRow="1" outline="0" axis="axisRow" fieldPosition="0">
        <references count="1">
          <reference field="4294967294" count="1" selected="0">
            <x v="14"/>
          </reference>
        </references>
      </pivotArea>
    </format>
    <format dxfId="369">
      <pivotArea field="0" dataOnly="0" labelOnly="1" grandRow="1" outline="0" axis="axisRow" fieldPosition="0">
        <references count="1">
          <reference field="4294967294" count="1" selected="0">
            <x v="15"/>
          </reference>
        </references>
      </pivotArea>
    </format>
    <format dxfId="368">
      <pivotArea field="0" dataOnly="0" labelOnly="1" grandRow="1" outline="0" axis="axisRow" fieldPosition="0">
        <references count="1">
          <reference field="4294967294" count="1" selected="0">
            <x v="16"/>
          </reference>
        </references>
      </pivotArea>
    </format>
    <format dxfId="367">
      <pivotArea field="0" dataOnly="0" labelOnly="1" grandRow="1" outline="0" axis="axisRow" fieldPosition="0">
        <references count="1">
          <reference field="4294967294" count="1" selected="0">
            <x v="17"/>
          </reference>
        </references>
      </pivotArea>
    </format>
    <format dxfId="366">
      <pivotArea field="0" dataOnly="0" labelOnly="1" grandRow="1" outline="0" axis="axisRow" fieldPosition="0">
        <references count="1">
          <reference field="4294967294" count="1" selected="0">
            <x v="18"/>
          </reference>
        </references>
      </pivotArea>
    </format>
    <format dxfId="365">
      <pivotArea field="0" dataOnly="0" labelOnly="1" grandRow="1" outline="0" axis="axisRow" fieldPosition="0">
        <references count="1">
          <reference field="4294967294" count="1" selected="0">
            <x v="19"/>
          </reference>
        </references>
      </pivotArea>
    </format>
    <format dxfId="364">
      <pivotArea field="0" dataOnly="0" labelOnly="1" grandRow="1" outline="0" axis="axisRow" fieldPosition="0">
        <references count="1">
          <reference field="4294967294" count="1" selected="0">
            <x v="20"/>
          </reference>
        </references>
      </pivotArea>
    </format>
    <format dxfId="363">
      <pivotArea field="0" dataOnly="0" labelOnly="1" grandRow="1" outline="0" axis="axisRow" fieldPosition="0">
        <references count="1">
          <reference field="4294967294" count="1" selected="0">
            <x v="21"/>
          </reference>
        </references>
      </pivotArea>
    </format>
    <format dxfId="362">
      <pivotArea field="0" dataOnly="0" labelOnly="1" grandRow="1" outline="0" axis="axisRow" fieldPosition="0">
        <references count="1">
          <reference field="4294967294" count="1" selected="0">
            <x v="22"/>
          </reference>
        </references>
      </pivotArea>
    </format>
    <format dxfId="361">
      <pivotArea field="0" dataOnly="0" labelOnly="1" grandRow="1" outline="0" axis="axisRow" fieldPosition="0">
        <references count="1">
          <reference field="4294967294" count="1" selected="0">
            <x v="23"/>
          </reference>
        </references>
      </pivotArea>
    </format>
    <format dxfId="360">
      <pivotArea field="0" dataOnly="0" labelOnly="1" grandRow="1" outline="0" axis="axisRow" fieldPosition="0">
        <references count="1">
          <reference field="4294967294" count="1" selected="0">
            <x v="24"/>
          </reference>
        </references>
      </pivotArea>
    </format>
    <format dxfId="359">
      <pivotArea field="0" dataOnly="0" labelOnly="1" grandRow="1" outline="0" axis="axisRow" fieldPosition="0">
        <references count="1">
          <reference field="4294967294" count="1" selected="0">
            <x v="25"/>
          </reference>
        </references>
      </pivotArea>
    </format>
    <format dxfId="358">
      <pivotArea field="0" dataOnly="0" labelOnly="1" grandRow="1" outline="0" axis="axisRow" fieldPosition="0">
        <references count="1">
          <reference field="4294967294" count="1" selected="0">
            <x v="26"/>
          </reference>
        </references>
      </pivotArea>
    </format>
    <format dxfId="357">
      <pivotArea field="0" dataOnly="0" labelOnly="1" grandRow="1" outline="0" axis="axisRow" fieldPosition="0">
        <references count="1">
          <reference field="4294967294" count="1" selected="0">
            <x v="27"/>
          </reference>
        </references>
      </pivotArea>
    </format>
    <format dxfId="356">
      <pivotArea field="0" dataOnly="0" labelOnly="1" grandRow="1" outline="0" axis="axisRow" fieldPosition="0">
        <references count="1">
          <reference field="4294967294" count="1" selected="0">
            <x v="28"/>
          </reference>
        </references>
      </pivotArea>
    </format>
    <format dxfId="355">
      <pivotArea field="0" dataOnly="0" labelOnly="1" grandRow="1" outline="0" axis="axisRow" fieldPosition="0">
        <references count="1">
          <reference field="4294967294" count="1" selected="0">
            <x v="29"/>
          </reference>
        </references>
      </pivotArea>
    </format>
    <format dxfId="354">
      <pivotArea field="0" dataOnly="0" labelOnly="1" grandRow="1" outline="0" axis="axisRow" fieldPosition="0">
        <references count="1">
          <reference field="4294967294" count="1" selected="0">
            <x v="30"/>
          </reference>
        </references>
      </pivotArea>
    </format>
    <format dxfId="353">
      <pivotArea field="0" dataOnly="0" labelOnly="1" grandRow="1" outline="0" axis="axisRow" fieldPosition="0">
        <references count="1">
          <reference field="4294967294" count="1" selected="0">
            <x v="31"/>
          </reference>
        </references>
      </pivotArea>
    </format>
    <format dxfId="352">
      <pivotArea field="0" dataOnly="0" labelOnly="1" grandRow="1" outline="0" axis="axisRow" fieldPosition="0">
        <references count="1">
          <reference field="4294967294" count="1" selected="0">
            <x v="0"/>
          </reference>
        </references>
      </pivotArea>
    </format>
    <format dxfId="351">
      <pivotArea field="0" dataOnly="0" labelOnly="1" grandRow="1" outline="0" axis="axisRow" fieldPosition="0">
        <references count="1">
          <reference field="4294967294" count="1" selected="0">
            <x v="1"/>
          </reference>
        </references>
      </pivotArea>
    </format>
    <format dxfId="350">
      <pivotArea field="0" dataOnly="0" labelOnly="1" grandRow="1" outline="0" axis="axisRow" fieldPosition="0">
        <references count="1">
          <reference field="4294967294" count="1" selected="0">
            <x v="2"/>
          </reference>
        </references>
      </pivotArea>
    </format>
    <format dxfId="349">
      <pivotArea field="0" dataOnly="0" labelOnly="1" grandRow="1" outline="0" axis="axisRow" fieldPosition="0">
        <references count="1">
          <reference field="4294967294" count="1" selected="0">
            <x v="3"/>
          </reference>
        </references>
      </pivotArea>
    </format>
    <format dxfId="348">
      <pivotArea field="0" dataOnly="0" labelOnly="1" grandRow="1" outline="0" axis="axisRow" fieldPosition="0">
        <references count="1">
          <reference field="4294967294" count="1" selected="0">
            <x v="4"/>
          </reference>
        </references>
      </pivotArea>
    </format>
    <format dxfId="347">
      <pivotArea field="0" dataOnly="0" labelOnly="1" grandRow="1" outline="0" axis="axisRow" fieldPosition="0">
        <references count="1">
          <reference field="4294967294" count="1" selected="0">
            <x v="5"/>
          </reference>
        </references>
      </pivotArea>
    </format>
    <format dxfId="346">
      <pivotArea field="0" dataOnly="0" labelOnly="1" grandRow="1" outline="0" axis="axisRow" fieldPosition="0">
        <references count="1">
          <reference field="4294967294" count="1" selected="0">
            <x v="6"/>
          </reference>
        </references>
      </pivotArea>
    </format>
    <format dxfId="345">
      <pivotArea field="0" dataOnly="0" labelOnly="1" grandRow="1" outline="0" axis="axisRow" fieldPosition="0">
        <references count="1">
          <reference field="4294967294" count="1" selected="0">
            <x v="7"/>
          </reference>
        </references>
      </pivotArea>
    </format>
    <format dxfId="344">
      <pivotArea field="0" dataOnly="0" labelOnly="1" grandRow="1" outline="0" axis="axisRow" fieldPosition="0">
        <references count="1">
          <reference field="4294967294" count="1" selected="0">
            <x v="8"/>
          </reference>
        </references>
      </pivotArea>
    </format>
    <format dxfId="343">
      <pivotArea field="0" dataOnly="0" labelOnly="1" grandRow="1" outline="0" axis="axisRow" fieldPosition="0">
        <references count="1">
          <reference field="4294967294" count="1" selected="0">
            <x v="9"/>
          </reference>
        </references>
      </pivotArea>
    </format>
    <format dxfId="342">
      <pivotArea field="0" dataOnly="0" labelOnly="1" grandRow="1" outline="0" axis="axisRow" fieldPosition="0">
        <references count="1">
          <reference field="4294967294" count="1" selected="0">
            <x v="10"/>
          </reference>
        </references>
      </pivotArea>
    </format>
    <format dxfId="341">
      <pivotArea field="0" dataOnly="0" labelOnly="1" grandRow="1" outline="0" axis="axisRow" fieldPosition="0">
        <references count="1">
          <reference field="4294967294" count="1" selected="0">
            <x v="11"/>
          </reference>
        </references>
      </pivotArea>
    </format>
    <format dxfId="340">
      <pivotArea field="0" dataOnly="0" labelOnly="1" grandRow="1" outline="0" axis="axisRow" fieldPosition="0">
        <references count="1">
          <reference field="4294967294" count="1" selected="0">
            <x v="12"/>
          </reference>
        </references>
      </pivotArea>
    </format>
    <format dxfId="339">
      <pivotArea field="0" dataOnly="0" labelOnly="1" grandRow="1" outline="0" axis="axisRow" fieldPosition="0">
        <references count="1">
          <reference field="4294967294" count="1" selected="0">
            <x v="13"/>
          </reference>
        </references>
      </pivotArea>
    </format>
    <format dxfId="338">
      <pivotArea field="0" dataOnly="0" labelOnly="1" grandRow="1" outline="0" axis="axisRow" fieldPosition="0">
        <references count="1">
          <reference field="4294967294" count="1" selected="0">
            <x v="14"/>
          </reference>
        </references>
      </pivotArea>
    </format>
    <format dxfId="337">
      <pivotArea field="0" dataOnly="0" labelOnly="1" grandRow="1" outline="0" axis="axisRow" fieldPosition="0">
        <references count="1">
          <reference field="4294967294" count="1" selected="0">
            <x v="15"/>
          </reference>
        </references>
      </pivotArea>
    </format>
    <format dxfId="336">
      <pivotArea field="0" dataOnly="0" labelOnly="1" grandRow="1" outline="0" axis="axisRow" fieldPosition="0">
        <references count="1">
          <reference field="4294967294" count="1" selected="0">
            <x v="16"/>
          </reference>
        </references>
      </pivotArea>
    </format>
    <format dxfId="335">
      <pivotArea field="0" dataOnly="0" labelOnly="1" grandRow="1" outline="0" axis="axisRow" fieldPosition="0">
        <references count="1">
          <reference field="4294967294" count="1" selected="0">
            <x v="17"/>
          </reference>
        </references>
      </pivotArea>
    </format>
    <format dxfId="334">
      <pivotArea field="0" dataOnly="0" labelOnly="1" grandRow="1" outline="0" axis="axisRow" fieldPosition="0">
        <references count="1">
          <reference field="4294967294" count="1" selected="0">
            <x v="18"/>
          </reference>
        </references>
      </pivotArea>
    </format>
    <format dxfId="333">
      <pivotArea field="0" dataOnly="0" labelOnly="1" grandRow="1" outline="0" axis="axisRow" fieldPosition="0">
        <references count="1">
          <reference field="4294967294" count="1" selected="0">
            <x v="19"/>
          </reference>
        </references>
      </pivotArea>
    </format>
    <format dxfId="332">
      <pivotArea field="0" dataOnly="0" labelOnly="1" grandRow="1" outline="0" axis="axisRow" fieldPosition="0">
        <references count="1">
          <reference field="4294967294" count="1" selected="0">
            <x v="20"/>
          </reference>
        </references>
      </pivotArea>
    </format>
    <format dxfId="331">
      <pivotArea field="0" dataOnly="0" labelOnly="1" grandRow="1" outline="0" axis="axisRow" fieldPosition="0">
        <references count="1">
          <reference field="4294967294" count="1" selected="0">
            <x v="21"/>
          </reference>
        </references>
      </pivotArea>
    </format>
    <format dxfId="330">
      <pivotArea field="0" dataOnly="0" labelOnly="1" grandRow="1" outline="0" axis="axisRow" fieldPosition="0">
        <references count="1">
          <reference field="4294967294" count="1" selected="0">
            <x v="22"/>
          </reference>
        </references>
      </pivotArea>
    </format>
    <format dxfId="329">
      <pivotArea field="0" dataOnly="0" labelOnly="1" grandRow="1" outline="0" axis="axisRow" fieldPosition="0">
        <references count="1">
          <reference field="4294967294" count="1" selected="0">
            <x v="23"/>
          </reference>
        </references>
      </pivotArea>
    </format>
    <format dxfId="328">
      <pivotArea field="0" dataOnly="0" labelOnly="1" grandRow="1" outline="0" axis="axisRow" fieldPosition="0">
        <references count="1">
          <reference field="4294967294" count="1" selected="0">
            <x v="24"/>
          </reference>
        </references>
      </pivotArea>
    </format>
    <format dxfId="327">
      <pivotArea field="0" dataOnly="0" labelOnly="1" grandRow="1" outline="0" axis="axisRow" fieldPosition="0">
        <references count="1">
          <reference field="4294967294" count="1" selected="0">
            <x v="25"/>
          </reference>
        </references>
      </pivotArea>
    </format>
    <format dxfId="326">
      <pivotArea field="0" dataOnly="0" labelOnly="1" grandRow="1" outline="0" axis="axisRow" fieldPosition="0">
        <references count="1">
          <reference field="4294967294" count="1" selected="0">
            <x v="26"/>
          </reference>
        </references>
      </pivotArea>
    </format>
    <format dxfId="325">
      <pivotArea field="0" dataOnly="0" labelOnly="1" grandRow="1" outline="0" axis="axisRow" fieldPosition="0">
        <references count="1">
          <reference field="4294967294" count="1" selected="0">
            <x v="27"/>
          </reference>
        </references>
      </pivotArea>
    </format>
    <format dxfId="324">
      <pivotArea field="0" dataOnly="0" labelOnly="1" grandRow="1" outline="0" axis="axisRow" fieldPosition="0">
        <references count="1">
          <reference field="4294967294" count="1" selected="0">
            <x v="28"/>
          </reference>
        </references>
      </pivotArea>
    </format>
    <format dxfId="323">
      <pivotArea field="0" dataOnly="0" labelOnly="1" grandRow="1" outline="0" axis="axisRow" fieldPosition="0">
        <references count="1">
          <reference field="4294967294" count="1" selected="0">
            <x v="29"/>
          </reference>
        </references>
      </pivotArea>
    </format>
    <format dxfId="322">
      <pivotArea field="0" dataOnly="0" labelOnly="1" grandRow="1" outline="0" axis="axisRow" fieldPosition="0">
        <references count="1">
          <reference field="4294967294" count="1" selected="0">
            <x v="30"/>
          </reference>
        </references>
      </pivotArea>
    </format>
    <format dxfId="321">
      <pivotArea field="0" dataOnly="0" labelOnly="1" grandRow="1" outline="0" axis="axisRow" fieldPosition="0">
        <references count="1">
          <reference field="4294967294" count="1" selected="0">
            <x v="31"/>
          </reference>
        </references>
      </pivotArea>
    </format>
    <format dxfId="320">
      <pivotArea field="0" dataOnly="0" labelOnly="1" grandRow="1" outline="0" axis="axisRow" fieldPosition="0">
        <references count="1">
          <reference field="4294967294" count="1" selected="0">
            <x v="0"/>
          </reference>
        </references>
      </pivotArea>
    </format>
    <format dxfId="319">
      <pivotArea field="0" dataOnly="0" labelOnly="1" grandRow="1" outline="0" axis="axisRow" fieldPosition="0">
        <references count="1">
          <reference field="4294967294" count="1" selected="0">
            <x v="1"/>
          </reference>
        </references>
      </pivotArea>
    </format>
    <format dxfId="318">
      <pivotArea field="0" dataOnly="0" labelOnly="1" grandRow="1" outline="0" axis="axisRow" fieldPosition="0">
        <references count="1">
          <reference field="4294967294" count="1" selected="0">
            <x v="2"/>
          </reference>
        </references>
      </pivotArea>
    </format>
    <format dxfId="317">
      <pivotArea field="0" dataOnly="0" labelOnly="1" grandRow="1" outline="0" axis="axisRow" fieldPosition="0">
        <references count="1">
          <reference field="4294967294" count="1" selected="0">
            <x v="3"/>
          </reference>
        </references>
      </pivotArea>
    </format>
    <format dxfId="316">
      <pivotArea field="0" dataOnly="0" labelOnly="1" grandRow="1" outline="0" axis="axisRow" fieldPosition="0">
        <references count="1">
          <reference field="4294967294" count="1" selected="0">
            <x v="4"/>
          </reference>
        </references>
      </pivotArea>
    </format>
    <format dxfId="315">
      <pivotArea field="0" dataOnly="0" labelOnly="1" grandRow="1" outline="0" axis="axisRow" fieldPosition="0">
        <references count="1">
          <reference field="4294967294" count="1" selected="0">
            <x v="5"/>
          </reference>
        </references>
      </pivotArea>
    </format>
    <format dxfId="314">
      <pivotArea field="0" dataOnly="0" labelOnly="1" grandRow="1" outline="0" axis="axisRow" fieldPosition="0">
        <references count="1">
          <reference field="4294967294" count="1" selected="0">
            <x v="6"/>
          </reference>
        </references>
      </pivotArea>
    </format>
    <format dxfId="313">
      <pivotArea field="0" dataOnly="0" labelOnly="1" grandRow="1" outline="0" axis="axisRow" fieldPosition="0">
        <references count="1">
          <reference field="4294967294" count="1" selected="0">
            <x v="7"/>
          </reference>
        </references>
      </pivotArea>
    </format>
    <format dxfId="312">
      <pivotArea field="0" dataOnly="0" labelOnly="1" grandRow="1" outline="0" axis="axisRow" fieldPosition="0">
        <references count="1">
          <reference field="4294967294" count="1" selected="0">
            <x v="8"/>
          </reference>
        </references>
      </pivotArea>
    </format>
    <format dxfId="311">
      <pivotArea field="0" dataOnly="0" labelOnly="1" grandRow="1" outline="0" axis="axisRow" fieldPosition="0">
        <references count="1">
          <reference field="4294967294" count="1" selected="0">
            <x v="9"/>
          </reference>
        </references>
      </pivotArea>
    </format>
    <format dxfId="310">
      <pivotArea field="0" dataOnly="0" labelOnly="1" grandRow="1" outline="0" axis="axisRow" fieldPosition="0">
        <references count="1">
          <reference field="4294967294" count="1" selected="0">
            <x v="10"/>
          </reference>
        </references>
      </pivotArea>
    </format>
    <format dxfId="309">
      <pivotArea field="0" dataOnly="0" labelOnly="1" grandRow="1" outline="0" axis="axisRow" fieldPosition="0">
        <references count="1">
          <reference field="4294967294" count="1" selected="0">
            <x v="11"/>
          </reference>
        </references>
      </pivotArea>
    </format>
    <format dxfId="308">
      <pivotArea field="0" dataOnly="0" labelOnly="1" grandRow="1" outline="0" axis="axisRow" fieldPosition="0">
        <references count="1">
          <reference field="4294967294" count="1" selected="0">
            <x v="12"/>
          </reference>
        </references>
      </pivotArea>
    </format>
    <format dxfId="307">
      <pivotArea field="0" dataOnly="0" labelOnly="1" grandRow="1" outline="0" axis="axisRow" fieldPosition="0">
        <references count="1">
          <reference field="4294967294" count="1" selected="0">
            <x v="13"/>
          </reference>
        </references>
      </pivotArea>
    </format>
    <format dxfId="306">
      <pivotArea field="0" dataOnly="0" labelOnly="1" grandRow="1" outline="0" axis="axisRow" fieldPosition="0">
        <references count="1">
          <reference field="4294967294" count="1" selected="0">
            <x v="14"/>
          </reference>
        </references>
      </pivotArea>
    </format>
    <format dxfId="305">
      <pivotArea field="0" dataOnly="0" labelOnly="1" grandRow="1" outline="0" axis="axisRow" fieldPosition="0">
        <references count="1">
          <reference field="4294967294" count="1" selected="0">
            <x v="15"/>
          </reference>
        </references>
      </pivotArea>
    </format>
    <format dxfId="304">
      <pivotArea field="0" dataOnly="0" labelOnly="1" grandRow="1" outline="0" axis="axisRow" fieldPosition="0">
        <references count="1">
          <reference field="4294967294" count="1" selected="0">
            <x v="16"/>
          </reference>
        </references>
      </pivotArea>
    </format>
    <format dxfId="303">
      <pivotArea field="0" dataOnly="0" labelOnly="1" grandRow="1" outline="0" axis="axisRow" fieldPosition="0">
        <references count="1">
          <reference field="4294967294" count="1" selected="0">
            <x v="17"/>
          </reference>
        </references>
      </pivotArea>
    </format>
    <format dxfId="302">
      <pivotArea field="0" dataOnly="0" labelOnly="1" grandRow="1" outline="0" axis="axisRow" fieldPosition="0">
        <references count="1">
          <reference field="4294967294" count="1" selected="0">
            <x v="18"/>
          </reference>
        </references>
      </pivotArea>
    </format>
    <format dxfId="301">
      <pivotArea field="0" dataOnly="0" labelOnly="1" grandRow="1" outline="0" axis="axisRow" fieldPosition="0">
        <references count="1">
          <reference field="4294967294" count="1" selected="0">
            <x v="19"/>
          </reference>
        </references>
      </pivotArea>
    </format>
    <format dxfId="300">
      <pivotArea field="0" dataOnly="0" labelOnly="1" grandRow="1" outline="0" axis="axisRow" fieldPosition="0">
        <references count="1">
          <reference field="4294967294" count="1" selected="0">
            <x v="20"/>
          </reference>
        </references>
      </pivotArea>
    </format>
    <format dxfId="299">
      <pivotArea field="0" dataOnly="0" labelOnly="1" grandRow="1" outline="0" axis="axisRow" fieldPosition="0">
        <references count="1">
          <reference field="4294967294" count="1" selected="0">
            <x v="21"/>
          </reference>
        </references>
      </pivotArea>
    </format>
    <format dxfId="298">
      <pivotArea field="0" dataOnly="0" labelOnly="1" grandRow="1" outline="0" axis="axisRow" fieldPosition="0">
        <references count="1">
          <reference field="4294967294" count="1" selected="0">
            <x v="22"/>
          </reference>
        </references>
      </pivotArea>
    </format>
    <format dxfId="297">
      <pivotArea field="0" dataOnly="0" labelOnly="1" grandRow="1" outline="0" axis="axisRow" fieldPosition="0">
        <references count="1">
          <reference field="4294967294" count="1" selected="0">
            <x v="23"/>
          </reference>
        </references>
      </pivotArea>
    </format>
    <format dxfId="296">
      <pivotArea field="0" dataOnly="0" labelOnly="1" grandRow="1" outline="0" axis="axisRow" fieldPosition="0">
        <references count="1">
          <reference field="4294967294" count="1" selected="0">
            <x v="24"/>
          </reference>
        </references>
      </pivotArea>
    </format>
    <format dxfId="295">
      <pivotArea field="0" dataOnly="0" labelOnly="1" grandRow="1" outline="0" axis="axisRow" fieldPosition="0">
        <references count="1">
          <reference field="4294967294" count="1" selected="0">
            <x v="25"/>
          </reference>
        </references>
      </pivotArea>
    </format>
    <format dxfId="294">
      <pivotArea field="0" dataOnly="0" labelOnly="1" grandRow="1" outline="0" axis="axisRow" fieldPosition="0">
        <references count="1">
          <reference field="4294967294" count="1" selected="0">
            <x v="26"/>
          </reference>
        </references>
      </pivotArea>
    </format>
    <format dxfId="293">
      <pivotArea field="0" dataOnly="0" labelOnly="1" grandRow="1" outline="0" axis="axisRow" fieldPosition="0">
        <references count="1">
          <reference field="4294967294" count="1" selected="0">
            <x v="27"/>
          </reference>
        </references>
      </pivotArea>
    </format>
    <format dxfId="292">
      <pivotArea field="0" dataOnly="0" labelOnly="1" grandRow="1" outline="0" axis="axisRow" fieldPosition="0">
        <references count="1">
          <reference field="4294967294" count="1" selected="0">
            <x v="28"/>
          </reference>
        </references>
      </pivotArea>
    </format>
    <format dxfId="291">
      <pivotArea field="0" dataOnly="0" labelOnly="1" grandRow="1" outline="0" axis="axisRow" fieldPosition="0">
        <references count="1">
          <reference field="4294967294" count="1" selected="0">
            <x v="29"/>
          </reference>
        </references>
      </pivotArea>
    </format>
    <format dxfId="290">
      <pivotArea field="0" dataOnly="0" labelOnly="1" grandRow="1" outline="0" axis="axisRow" fieldPosition="0">
        <references count="1">
          <reference field="4294967294" count="1" selected="0">
            <x v="30"/>
          </reference>
        </references>
      </pivotArea>
    </format>
    <format dxfId="289">
      <pivotArea field="0" dataOnly="0" labelOnly="1" grandRow="1" outline="0" axis="axisRow" fieldPosition="0">
        <references count="1">
          <reference field="4294967294" count="1" selected="0">
            <x v="31"/>
          </reference>
        </references>
      </pivotArea>
    </format>
    <format dxfId="288">
      <pivotArea field="0" dataOnly="0" labelOnly="1" grandRow="1" outline="0" axis="axisRow" fieldPosition="0">
        <references count="1">
          <reference field="4294967294" count="1" selected="0">
            <x v="0"/>
          </reference>
        </references>
      </pivotArea>
    </format>
    <format dxfId="287">
      <pivotArea field="0" dataOnly="0" labelOnly="1" grandRow="1" outline="0" axis="axisRow" fieldPosition="0">
        <references count="1">
          <reference field="4294967294" count="1" selected="0">
            <x v="1"/>
          </reference>
        </references>
      </pivotArea>
    </format>
    <format dxfId="286">
      <pivotArea field="0" dataOnly="0" labelOnly="1" grandRow="1" outline="0" axis="axisRow" fieldPosition="0">
        <references count="1">
          <reference field="4294967294" count="1" selected="0">
            <x v="2"/>
          </reference>
        </references>
      </pivotArea>
    </format>
    <format dxfId="285">
      <pivotArea field="0" dataOnly="0" labelOnly="1" grandRow="1" outline="0" axis="axisRow" fieldPosition="0">
        <references count="1">
          <reference field="4294967294" count="1" selected="0">
            <x v="3"/>
          </reference>
        </references>
      </pivotArea>
    </format>
    <format dxfId="284">
      <pivotArea field="0" dataOnly="0" labelOnly="1" grandRow="1" outline="0" axis="axisRow" fieldPosition="0">
        <references count="1">
          <reference field="4294967294" count="1" selected="0">
            <x v="4"/>
          </reference>
        </references>
      </pivotArea>
    </format>
    <format dxfId="283">
      <pivotArea field="0" dataOnly="0" labelOnly="1" grandRow="1" outline="0" axis="axisRow" fieldPosition="0">
        <references count="1">
          <reference field="4294967294" count="1" selected="0">
            <x v="5"/>
          </reference>
        </references>
      </pivotArea>
    </format>
    <format dxfId="282">
      <pivotArea field="0" dataOnly="0" labelOnly="1" grandRow="1" outline="0" axis="axisRow" fieldPosition="0">
        <references count="1">
          <reference field="4294967294" count="1" selected="0">
            <x v="6"/>
          </reference>
        </references>
      </pivotArea>
    </format>
    <format dxfId="281">
      <pivotArea field="0" dataOnly="0" labelOnly="1" grandRow="1" outline="0" axis="axisRow" fieldPosition="0">
        <references count="1">
          <reference field="4294967294" count="1" selected="0">
            <x v="7"/>
          </reference>
        </references>
      </pivotArea>
    </format>
    <format dxfId="280">
      <pivotArea field="0" dataOnly="0" labelOnly="1" grandRow="1" outline="0" axis="axisRow" fieldPosition="0">
        <references count="1">
          <reference field="4294967294" count="1" selected="0">
            <x v="8"/>
          </reference>
        </references>
      </pivotArea>
    </format>
    <format dxfId="279">
      <pivotArea field="0" dataOnly="0" labelOnly="1" grandRow="1" outline="0" axis="axisRow" fieldPosition="0">
        <references count="1">
          <reference field="4294967294" count="1" selected="0">
            <x v="9"/>
          </reference>
        </references>
      </pivotArea>
    </format>
    <format dxfId="278">
      <pivotArea field="0" dataOnly="0" labelOnly="1" grandRow="1" outline="0" axis="axisRow" fieldPosition="0">
        <references count="1">
          <reference field="4294967294" count="1" selected="0">
            <x v="10"/>
          </reference>
        </references>
      </pivotArea>
    </format>
    <format dxfId="277">
      <pivotArea field="0" dataOnly="0" labelOnly="1" grandRow="1" outline="0" axis="axisRow" fieldPosition="0">
        <references count="1">
          <reference field="4294967294" count="1" selected="0">
            <x v="11"/>
          </reference>
        </references>
      </pivotArea>
    </format>
    <format dxfId="276">
      <pivotArea field="0" dataOnly="0" labelOnly="1" grandRow="1" outline="0" axis="axisRow" fieldPosition="0">
        <references count="1">
          <reference field="4294967294" count="1" selected="0">
            <x v="12"/>
          </reference>
        </references>
      </pivotArea>
    </format>
    <format dxfId="275">
      <pivotArea field="0" dataOnly="0" labelOnly="1" grandRow="1" outline="0" axis="axisRow" fieldPosition="0">
        <references count="1">
          <reference field="4294967294" count="1" selected="0">
            <x v="13"/>
          </reference>
        </references>
      </pivotArea>
    </format>
    <format dxfId="274">
      <pivotArea field="0" dataOnly="0" labelOnly="1" grandRow="1" outline="0" axis="axisRow" fieldPosition="0">
        <references count="1">
          <reference field="4294967294" count="1" selected="0">
            <x v="14"/>
          </reference>
        </references>
      </pivotArea>
    </format>
    <format dxfId="273">
      <pivotArea field="0" dataOnly="0" labelOnly="1" grandRow="1" outline="0" axis="axisRow" fieldPosition="0">
        <references count="1">
          <reference field="4294967294" count="1" selected="0">
            <x v="15"/>
          </reference>
        </references>
      </pivotArea>
    </format>
    <format dxfId="272">
      <pivotArea field="0" dataOnly="0" labelOnly="1" grandRow="1" outline="0" axis="axisRow" fieldPosition="0">
        <references count="1">
          <reference field="4294967294" count="1" selected="0">
            <x v="16"/>
          </reference>
        </references>
      </pivotArea>
    </format>
    <format dxfId="271">
      <pivotArea field="0" dataOnly="0" labelOnly="1" grandRow="1" outline="0" axis="axisRow" fieldPosition="0">
        <references count="1">
          <reference field="4294967294" count="1" selected="0">
            <x v="17"/>
          </reference>
        </references>
      </pivotArea>
    </format>
    <format dxfId="270">
      <pivotArea field="0" dataOnly="0" labelOnly="1" grandRow="1" outline="0" axis="axisRow" fieldPosition="0">
        <references count="1">
          <reference field="4294967294" count="1" selected="0">
            <x v="18"/>
          </reference>
        </references>
      </pivotArea>
    </format>
    <format dxfId="269">
      <pivotArea field="0" dataOnly="0" labelOnly="1" grandRow="1" outline="0" axis="axisRow" fieldPosition="0">
        <references count="1">
          <reference field="4294967294" count="1" selected="0">
            <x v="19"/>
          </reference>
        </references>
      </pivotArea>
    </format>
    <format dxfId="268">
      <pivotArea field="0" dataOnly="0" labelOnly="1" grandRow="1" outline="0" axis="axisRow" fieldPosition="0">
        <references count="1">
          <reference field="4294967294" count="1" selected="0">
            <x v="20"/>
          </reference>
        </references>
      </pivotArea>
    </format>
    <format dxfId="267">
      <pivotArea field="0" dataOnly="0" labelOnly="1" grandRow="1" outline="0" axis="axisRow" fieldPosition="0">
        <references count="1">
          <reference field="4294967294" count="1" selected="0">
            <x v="21"/>
          </reference>
        </references>
      </pivotArea>
    </format>
    <format dxfId="266">
      <pivotArea field="0" dataOnly="0" labelOnly="1" grandRow="1" outline="0" axis="axisRow" fieldPosition="0">
        <references count="1">
          <reference field="4294967294" count="1" selected="0">
            <x v="22"/>
          </reference>
        </references>
      </pivotArea>
    </format>
    <format dxfId="265">
      <pivotArea field="0" dataOnly="0" labelOnly="1" grandRow="1" outline="0" axis="axisRow" fieldPosition="0">
        <references count="1">
          <reference field="4294967294" count="1" selected="0">
            <x v="23"/>
          </reference>
        </references>
      </pivotArea>
    </format>
    <format dxfId="264">
      <pivotArea field="0" dataOnly="0" labelOnly="1" grandRow="1" outline="0" axis="axisRow" fieldPosition="0">
        <references count="1">
          <reference field="4294967294" count="1" selected="0">
            <x v="24"/>
          </reference>
        </references>
      </pivotArea>
    </format>
    <format dxfId="263">
      <pivotArea field="0" dataOnly="0" labelOnly="1" grandRow="1" outline="0" axis="axisRow" fieldPosition="0">
        <references count="1">
          <reference field="4294967294" count="1" selected="0">
            <x v="25"/>
          </reference>
        </references>
      </pivotArea>
    </format>
    <format dxfId="262">
      <pivotArea field="0" dataOnly="0" labelOnly="1" grandRow="1" outline="0" axis="axisRow" fieldPosition="0">
        <references count="1">
          <reference field="4294967294" count="1" selected="0">
            <x v="26"/>
          </reference>
        </references>
      </pivotArea>
    </format>
    <format dxfId="261">
      <pivotArea field="0" dataOnly="0" labelOnly="1" grandRow="1" outline="0" axis="axisRow" fieldPosition="0">
        <references count="1">
          <reference field="4294967294" count="1" selected="0">
            <x v="27"/>
          </reference>
        </references>
      </pivotArea>
    </format>
    <format dxfId="260">
      <pivotArea field="0" dataOnly="0" labelOnly="1" grandRow="1" outline="0" axis="axisRow" fieldPosition="0">
        <references count="1">
          <reference field="4294967294" count="1" selected="0">
            <x v="28"/>
          </reference>
        </references>
      </pivotArea>
    </format>
    <format dxfId="259">
      <pivotArea field="0" dataOnly="0" labelOnly="1" grandRow="1" outline="0" axis="axisRow" fieldPosition="0">
        <references count="1">
          <reference field="4294967294" count="1" selected="0">
            <x v="29"/>
          </reference>
        </references>
      </pivotArea>
    </format>
    <format dxfId="258">
      <pivotArea field="0" dataOnly="0" labelOnly="1" grandRow="1" outline="0" axis="axisRow" fieldPosition="0">
        <references count="1">
          <reference field="4294967294" count="1" selected="0">
            <x v="30"/>
          </reference>
        </references>
      </pivotArea>
    </format>
    <format dxfId="257">
      <pivotArea field="0" dataOnly="0" labelOnly="1" grandRow="1" outline="0" axis="axisRow" fieldPosition="0">
        <references count="1">
          <reference field="4294967294" count="1" selected="0">
            <x v="31"/>
          </reference>
        </references>
      </pivotArea>
    </format>
    <format dxfId="256">
      <pivotArea field="0" dataOnly="0" labelOnly="1" grandRow="1" outline="0" axis="axisRow" fieldPosition="0">
        <references count="1">
          <reference field="4294967294" count="1" selected="0">
            <x v="0"/>
          </reference>
        </references>
      </pivotArea>
    </format>
    <format dxfId="255">
      <pivotArea field="0" dataOnly="0" labelOnly="1" grandRow="1" outline="0" axis="axisRow" fieldPosition="0">
        <references count="1">
          <reference field="4294967294" count="1" selected="0">
            <x v="1"/>
          </reference>
        </references>
      </pivotArea>
    </format>
    <format dxfId="254">
      <pivotArea field="0" dataOnly="0" labelOnly="1" grandRow="1" outline="0" axis="axisRow" fieldPosition="0">
        <references count="1">
          <reference field="4294967294" count="1" selected="0">
            <x v="2"/>
          </reference>
        </references>
      </pivotArea>
    </format>
    <format dxfId="253">
      <pivotArea field="0" dataOnly="0" labelOnly="1" grandRow="1" outline="0" axis="axisRow" fieldPosition="0">
        <references count="1">
          <reference field="4294967294" count="1" selected="0">
            <x v="3"/>
          </reference>
        </references>
      </pivotArea>
    </format>
    <format dxfId="252">
      <pivotArea field="0" dataOnly="0" labelOnly="1" grandRow="1" outline="0" axis="axisRow" fieldPosition="0">
        <references count="1">
          <reference field="4294967294" count="1" selected="0">
            <x v="4"/>
          </reference>
        </references>
      </pivotArea>
    </format>
    <format dxfId="251">
      <pivotArea field="0" dataOnly="0" labelOnly="1" grandRow="1" outline="0" axis="axisRow" fieldPosition="0">
        <references count="1">
          <reference field="4294967294" count="1" selected="0">
            <x v="5"/>
          </reference>
        </references>
      </pivotArea>
    </format>
    <format dxfId="250">
      <pivotArea field="0" dataOnly="0" labelOnly="1" grandRow="1" outline="0" axis="axisRow" fieldPosition="0">
        <references count="1">
          <reference field="4294967294" count="1" selected="0">
            <x v="6"/>
          </reference>
        </references>
      </pivotArea>
    </format>
    <format dxfId="249">
      <pivotArea field="0" dataOnly="0" labelOnly="1" grandRow="1" outline="0" axis="axisRow" fieldPosition="0">
        <references count="1">
          <reference field="4294967294" count="1" selected="0">
            <x v="7"/>
          </reference>
        </references>
      </pivotArea>
    </format>
    <format dxfId="248">
      <pivotArea field="0" dataOnly="0" labelOnly="1" grandRow="1" outline="0" axis="axisRow" fieldPosition="0">
        <references count="1">
          <reference field="4294967294" count="1" selected="0">
            <x v="8"/>
          </reference>
        </references>
      </pivotArea>
    </format>
    <format dxfId="247">
      <pivotArea field="0" dataOnly="0" labelOnly="1" grandRow="1" outline="0" axis="axisRow" fieldPosition="0">
        <references count="1">
          <reference field="4294967294" count="1" selected="0">
            <x v="9"/>
          </reference>
        </references>
      </pivotArea>
    </format>
    <format dxfId="246">
      <pivotArea field="0" dataOnly="0" labelOnly="1" grandRow="1" outline="0" axis="axisRow" fieldPosition="0">
        <references count="1">
          <reference field="4294967294" count="1" selected="0">
            <x v="10"/>
          </reference>
        </references>
      </pivotArea>
    </format>
    <format dxfId="245">
      <pivotArea field="0" dataOnly="0" labelOnly="1" grandRow="1" outline="0" axis="axisRow" fieldPosition="0">
        <references count="1">
          <reference field="4294967294" count="1" selected="0">
            <x v="11"/>
          </reference>
        </references>
      </pivotArea>
    </format>
    <format dxfId="244">
      <pivotArea field="0" dataOnly="0" labelOnly="1" grandRow="1" outline="0" axis="axisRow" fieldPosition="0">
        <references count="1">
          <reference field="4294967294" count="1" selected="0">
            <x v="12"/>
          </reference>
        </references>
      </pivotArea>
    </format>
    <format dxfId="243">
      <pivotArea field="0" dataOnly="0" labelOnly="1" grandRow="1" outline="0" axis="axisRow" fieldPosition="0">
        <references count="1">
          <reference field="4294967294" count="1" selected="0">
            <x v="13"/>
          </reference>
        </references>
      </pivotArea>
    </format>
    <format dxfId="242">
      <pivotArea field="0" dataOnly="0" labelOnly="1" grandRow="1" outline="0" axis="axisRow" fieldPosition="0">
        <references count="1">
          <reference field="4294967294" count="1" selected="0">
            <x v="14"/>
          </reference>
        </references>
      </pivotArea>
    </format>
    <format dxfId="241">
      <pivotArea field="0" dataOnly="0" labelOnly="1" grandRow="1" outline="0" axis="axisRow" fieldPosition="0">
        <references count="1">
          <reference field="4294967294" count="1" selected="0">
            <x v="15"/>
          </reference>
        </references>
      </pivotArea>
    </format>
    <format dxfId="240">
      <pivotArea field="0" dataOnly="0" labelOnly="1" grandRow="1" outline="0" axis="axisRow" fieldPosition="0">
        <references count="1">
          <reference field="4294967294" count="1" selected="0">
            <x v="16"/>
          </reference>
        </references>
      </pivotArea>
    </format>
    <format dxfId="239">
      <pivotArea field="0" dataOnly="0" labelOnly="1" grandRow="1" outline="0" axis="axisRow" fieldPosition="0">
        <references count="1">
          <reference field="4294967294" count="1" selected="0">
            <x v="17"/>
          </reference>
        </references>
      </pivotArea>
    </format>
    <format dxfId="238">
      <pivotArea field="0" dataOnly="0" labelOnly="1" grandRow="1" outline="0" axis="axisRow" fieldPosition="0">
        <references count="1">
          <reference field="4294967294" count="1" selected="0">
            <x v="18"/>
          </reference>
        </references>
      </pivotArea>
    </format>
    <format dxfId="237">
      <pivotArea field="0" dataOnly="0" labelOnly="1" grandRow="1" outline="0" axis="axisRow" fieldPosition="0">
        <references count="1">
          <reference field="4294967294" count="1" selected="0">
            <x v="19"/>
          </reference>
        </references>
      </pivotArea>
    </format>
    <format dxfId="236">
      <pivotArea field="0" dataOnly="0" labelOnly="1" grandRow="1" outline="0" axis="axisRow" fieldPosition="0">
        <references count="1">
          <reference field="4294967294" count="1" selected="0">
            <x v="20"/>
          </reference>
        </references>
      </pivotArea>
    </format>
    <format dxfId="235">
      <pivotArea field="0" dataOnly="0" labelOnly="1" grandRow="1" outline="0" axis="axisRow" fieldPosition="0">
        <references count="1">
          <reference field="4294967294" count="1" selected="0">
            <x v="21"/>
          </reference>
        </references>
      </pivotArea>
    </format>
    <format dxfId="234">
      <pivotArea field="0" dataOnly="0" labelOnly="1" grandRow="1" outline="0" axis="axisRow" fieldPosition="0">
        <references count="1">
          <reference field="4294967294" count="1" selected="0">
            <x v="22"/>
          </reference>
        </references>
      </pivotArea>
    </format>
    <format dxfId="233">
      <pivotArea field="0" dataOnly="0" labelOnly="1" grandRow="1" outline="0" axis="axisRow" fieldPosition="0">
        <references count="1">
          <reference field="4294967294" count="1" selected="0">
            <x v="23"/>
          </reference>
        </references>
      </pivotArea>
    </format>
    <format dxfId="232">
      <pivotArea field="0" dataOnly="0" labelOnly="1" grandRow="1" outline="0" axis="axisRow" fieldPosition="0">
        <references count="1">
          <reference field="4294967294" count="1" selected="0">
            <x v="24"/>
          </reference>
        </references>
      </pivotArea>
    </format>
    <format dxfId="231">
      <pivotArea field="0" dataOnly="0" labelOnly="1" grandRow="1" outline="0" axis="axisRow" fieldPosition="0">
        <references count="1">
          <reference field="4294967294" count="1" selected="0">
            <x v="25"/>
          </reference>
        </references>
      </pivotArea>
    </format>
    <format dxfId="230">
      <pivotArea field="0" dataOnly="0" labelOnly="1" grandRow="1" outline="0" axis="axisRow" fieldPosition="0">
        <references count="1">
          <reference field="4294967294" count="1" selected="0">
            <x v="26"/>
          </reference>
        </references>
      </pivotArea>
    </format>
    <format dxfId="229">
      <pivotArea field="0" dataOnly="0" labelOnly="1" grandRow="1" outline="0" axis="axisRow" fieldPosition="0">
        <references count="1">
          <reference field="4294967294" count="1" selected="0">
            <x v="27"/>
          </reference>
        </references>
      </pivotArea>
    </format>
    <format dxfId="228">
      <pivotArea field="0" dataOnly="0" labelOnly="1" grandRow="1" outline="0" axis="axisRow" fieldPosition="0">
        <references count="1">
          <reference field="4294967294" count="1" selected="0">
            <x v="28"/>
          </reference>
        </references>
      </pivotArea>
    </format>
    <format dxfId="227">
      <pivotArea field="0" dataOnly="0" labelOnly="1" grandRow="1" outline="0" axis="axisRow" fieldPosition="0">
        <references count="1">
          <reference field="4294967294" count="1" selected="0">
            <x v="29"/>
          </reference>
        </references>
      </pivotArea>
    </format>
    <format dxfId="226">
      <pivotArea field="0" dataOnly="0" labelOnly="1" grandRow="1" outline="0" axis="axisRow" fieldPosition="0">
        <references count="1">
          <reference field="4294967294" count="1" selected="0">
            <x v="30"/>
          </reference>
        </references>
      </pivotArea>
    </format>
    <format dxfId="225">
      <pivotArea field="0" dataOnly="0" labelOnly="1" grandRow="1" outline="0" axis="axisRow" fieldPosition="0">
        <references count="1">
          <reference field="4294967294" count="1" selected="0">
            <x v="31"/>
          </reference>
        </references>
      </pivotArea>
    </format>
    <format dxfId="224">
      <pivotArea field="0" dataOnly="0" labelOnly="1" grandRow="1" outline="0" axis="axisRow" fieldPosition="0">
        <references count="1">
          <reference field="4294967294" count="1" selected="0">
            <x v="0"/>
          </reference>
        </references>
      </pivotArea>
    </format>
    <format dxfId="223">
      <pivotArea field="0" dataOnly="0" labelOnly="1" grandRow="1" outline="0" axis="axisRow" fieldPosition="0">
        <references count="1">
          <reference field="4294967294" count="1" selected="0">
            <x v="1"/>
          </reference>
        </references>
      </pivotArea>
    </format>
    <format dxfId="222">
      <pivotArea field="0" dataOnly="0" labelOnly="1" grandRow="1" outline="0" axis="axisRow" fieldPosition="0">
        <references count="1">
          <reference field="4294967294" count="1" selected="0">
            <x v="2"/>
          </reference>
        </references>
      </pivotArea>
    </format>
    <format dxfId="221">
      <pivotArea field="0" dataOnly="0" labelOnly="1" grandRow="1" outline="0" axis="axisRow" fieldPosition="0">
        <references count="1">
          <reference field="4294967294" count="1" selected="0">
            <x v="3"/>
          </reference>
        </references>
      </pivotArea>
    </format>
    <format dxfId="220">
      <pivotArea field="0" dataOnly="0" labelOnly="1" grandRow="1" outline="0" axis="axisRow" fieldPosition="0">
        <references count="1">
          <reference field="4294967294" count="1" selected="0">
            <x v="4"/>
          </reference>
        </references>
      </pivotArea>
    </format>
    <format dxfId="219">
      <pivotArea field="0" dataOnly="0" labelOnly="1" grandRow="1" outline="0" axis="axisRow" fieldPosition="0">
        <references count="1">
          <reference field="4294967294" count="1" selected="0">
            <x v="5"/>
          </reference>
        </references>
      </pivotArea>
    </format>
    <format dxfId="218">
      <pivotArea field="0" dataOnly="0" labelOnly="1" grandRow="1" outline="0" axis="axisRow" fieldPosition="0">
        <references count="1">
          <reference field="4294967294" count="1" selected="0">
            <x v="6"/>
          </reference>
        </references>
      </pivotArea>
    </format>
    <format dxfId="217">
      <pivotArea field="0" dataOnly="0" labelOnly="1" grandRow="1" outline="0" axis="axisRow" fieldPosition="0">
        <references count="1">
          <reference field="4294967294" count="1" selected="0">
            <x v="7"/>
          </reference>
        </references>
      </pivotArea>
    </format>
    <format dxfId="216">
      <pivotArea field="0" dataOnly="0" labelOnly="1" grandRow="1" outline="0" axis="axisRow" fieldPosition="0">
        <references count="1">
          <reference field="4294967294" count="1" selected="0">
            <x v="8"/>
          </reference>
        </references>
      </pivotArea>
    </format>
    <format dxfId="215">
      <pivotArea field="0" dataOnly="0" labelOnly="1" grandRow="1" outline="0" axis="axisRow" fieldPosition="0">
        <references count="1">
          <reference field="4294967294" count="1" selected="0">
            <x v="9"/>
          </reference>
        </references>
      </pivotArea>
    </format>
    <format dxfId="214">
      <pivotArea field="0" dataOnly="0" labelOnly="1" grandRow="1" outline="0" axis="axisRow" fieldPosition="0">
        <references count="1">
          <reference field="4294967294" count="1" selected="0">
            <x v="10"/>
          </reference>
        </references>
      </pivotArea>
    </format>
    <format dxfId="213">
      <pivotArea field="0" dataOnly="0" labelOnly="1" grandRow="1" outline="0" axis="axisRow" fieldPosition="0">
        <references count="1">
          <reference field="4294967294" count="1" selected="0">
            <x v="11"/>
          </reference>
        </references>
      </pivotArea>
    </format>
    <format dxfId="212">
      <pivotArea field="0" dataOnly="0" labelOnly="1" grandRow="1" outline="0" axis="axisRow" fieldPosition="0">
        <references count="1">
          <reference field="4294967294" count="1" selected="0">
            <x v="12"/>
          </reference>
        </references>
      </pivotArea>
    </format>
    <format dxfId="211">
      <pivotArea field="0" dataOnly="0" labelOnly="1" grandRow="1" outline="0" axis="axisRow" fieldPosition="0">
        <references count="1">
          <reference field="4294967294" count="1" selected="0">
            <x v="13"/>
          </reference>
        </references>
      </pivotArea>
    </format>
    <format dxfId="210">
      <pivotArea field="0" dataOnly="0" labelOnly="1" grandRow="1" outline="0" axis="axisRow" fieldPosition="0">
        <references count="1">
          <reference field="4294967294" count="1" selected="0">
            <x v="14"/>
          </reference>
        </references>
      </pivotArea>
    </format>
    <format dxfId="209">
      <pivotArea field="0" dataOnly="0" labelOnly="1" grandRow="1" outline="0" axis="axisRow" fieldPosition="0">
        <references count="1">
          <reference field="4294967294" count="1" selected="0">
            <x v="15"/>
          </reference>
        </references>
      </pivotArea>
    </format>
    <format dxfId="208">
      <pivotArea field="0" dataOnly="0" labelOnly="1" grandRow="1" outline="0" axis="axisRow" fieldPosition="0">
        <references count="1">
          <reference field="4294967294" count="1" selected="0">
            <x v="16"/>
          </reference>
        </references>
      </pivotArea>
    </format>
    <format dxfId="207">
      <pivotArea field="0" dataOnly="0" labelOnly="1" grandRow="1" outline="0" axis="axisRow" fieldPosition="0">
        <references count="1">
          <reference field="4294967294" count="1" selected="0">
            <x v="17"/>
          </reference>
        </references>
      </pivotArea>
    </format>
    <format dxfId="206">
      <pivotArea field="0" dataOnly="0" labelOnly="1" grandRow="1" outline="0" axis="axisRow" fieldPosition="0">
        <references count="1">
          <reference field="4294967294" count="1" selected="0">
            <x v="18"/>
          </reference>
        </references>
      </pivotArea>
    </format>
    <format dxfId="205">
      <pivotArea field="0" dataOnly="0" labelOnly="1" grandRow="1" outline="0" axis="axisRow" fieldPosition="0">
        <references count="1">
          <reference field="4294967294" count="1" selected="0">
            <x v="19"/>
          </reference>
        </references>
      </pivotArea>
    </format>
    <format dxfId="204">
      <pivotArea field="0" dataOnly="0" labelOnly="1" grandRow="1" outline="0" axis="axisRow" fieldPosition="0">
        <references count="1">
          <reference field="4294967294" count="1" selected="0">
            <x v="20"/>
          </reference>
        </references>
      </pivotArea>
    </format>
    <format dxfId="203">
      <pivotArea field="0" dataOnly="0" labelOnly="1" grandRow="1" outline="0" axis="axisRow" fieldPosition="0">
        <references count="1">
          <reference field="4294967294" count="1" selected="0">
            <x v="21"/>
          </reference>
        </references>
      </pivotArea>
    </format>
    <format dxfId="202">
      <pivotArea field="0" dataOnly="0" labelOnly="1" grandRow="1" outline="0" axis="axisRow" fieldPosition="0">
        <references count="1">
          <reference field="4294967294" count="1" selected="0">
            <x v="22"/>
          </reference>
        </references>
      </pivotArea>
    </format>
    <format dxfId="201">
      <pivotArea field="0" dataOnly="0" labelOnly="1" grandRow="1" outline="0" axis="axisRow" fieldPosition="0">
        <references count="1">
          <reference field="4294967294" count="1" selected="0">
            <x v="23"/>
          </reference>
        </references>
      </pivotArea>
    </format>
    <format dxfId="200">
      <pivotArea field="0" dataOnly="0" labelOnly="1" grandRow="1" outline="0" axis="axisRow" fieldPosition="0">
        <references count="1">
          <reference field="4294967294" count="1" selected="0">
            <x v="24"/>
          </reference>
        </references>
      </pivotArea>
    </format>
    <format dxfId="199">
      <pivotArea field="0" dataOnly="0" labelOnly="1" grandRow="1" outline="0" axis="axisRow" fieldPosition="0">
        <references count="1">
          <reference field="4294967294" count="1" selected="0">
            <x v="25"/>
          </reference>
        </references>
      </pivotArea>
    </format>
    <format dxfId="198">
      <pivotArea field="0" dataOnly="0" labelOnly="1" grandRow="1" outline="0" axis="axisRow" fieldPosition="0">
        <references count="1">
          <reference field="4294967294" count="1" selected="0">
            <x v="26"/>
          </reference>
        </references>
      </pivotArea>
    </format>
    <format dxfId="197">
      <pivotArea field="0" dataOnly="0" labelOnly="1" grandRow="1" outline="0" axis="axisRow" fieldPosition="0">
        <references count="1">
          <reference field="4294967294" count="1" selected="0">
            <x v="27"/>
          </reference>
        </references>
      </pivotArea>
    </format>
    <format dxfId="196">
      <pivotArea field="0" dataOnly="0" labelOnly="1" grandRow="1" outline="0" axis="axisRow" fieldPosition="0">
        <references count="1">
          <reference field="4294967294" count="1" selected="0">
            <x v="28"/>
          </reference>
        </references>
      </pivotArea>
    </format>
    <format dxfId="195">
      <pivotArea field="0" dataOnly="0" labelOnly="1" grandRow="1" outline="0" axis="axisRow" fieldPosition="0">
        <references count="1">
          <reference field="4294967294" count="1" selected="0">
            <x v="29"/>
          </reference>
        </references>
      </pivotArea>
    </format>
    <format dxfId="194">
      <pivotArea field="0" dataOnly="0" labelOnly="1" grandRow="1" outline="0" axis="axisRow" fieldPosition="0">
        <references count="1">
          <reference field="4294967294" count="1" selected="0">
            <x v="30"/>
          </reference>
        </references>
      </pivotArea>
    </format>
    <format dxfId="193">
      <pivotArea field="0" dataOnly="0" labelOnly="1" grandRow="1" outline="0" axis="axisRow" fieldPosition="0">
        <references count="1">
          <reference field="4294967294" count="1" selected="0">
            <x v="31"/>
          </reference>
        </references>
      </pivotArea>
    </format>
    <format dxfId="192">
      <pivotArea field="0" dataOnly="0" labelOnly="1" grandRow="1" outline="0" axis="axisRow" fieldPosition="0">
        <references count="1">
          <reference field="4294967294" count="1" selected="0">
            <x v="0"/>
          </reference>
        </references>
      </pivotArea>
    </format>
    <format dxfId="191">
      <pivotArea field="0" dataOnly="0" labelOnly="1" grandRow="1" outline="0" axis="axisRow" fieldPosition="0">
        <references count="1">
          <reference field="4294967294" count="1" selected="0">
            <x v="1"/>
          </reference>
        </references>
      </pivotArea>
    </format>
    <format dxfId="190">
      <pivotArea field="0" dataOnly="0" labelOnly="1" grandRow="1" outline="0" axis="axisRow" fieldPosition="0">
        <references count="1">
          <reference field="4294967294" count="1" selected="0">
            <x v="2"/>
          </reference>
        </references>
      </pivotArea>
    </format>
    <format dxfId="189">
      <pivotArea field="0" dataOnly="0" labelOnly="1" grandRow="1" outline="0" axis="axisRow" fieldPosition="0">
        <references count="1">
          <reference field="4294967294" count="1" selected="0">
            <x v="3"/>
          </reference>
        </references>
      </pivotArea>
    </format>
    <format dxfId="188">
      <pivotArea field="0" dataOnly="0" labelOnly="1" grandRow="1" outline="0" axis="axisRow" fieldPosition="0">
        <references count="1">
          <reference field="4294967294" count="1" selected="0">
            <x v="4"/>
          </reference>
        </references>
      </pivotArea>
    </format>
    <format dxfId="187">
      <pivotArea field="0" dataOnly="0" labelOnly="1" grandRow="1" outline="0" axis="axisRow" fieldPosition="0">
        <references count="1">
          <reference field="4294967294" count="1" selected="0">
            <x v="5"/>
          </reference>
        </references>
      </pivotArea>
    </format>
    <format dxfId="186">
      <pivotArea field="0" dataOnly="0" labelOnly="1" grandRow="1" outline="0" axis="axisRow" fieldPosition="0">
        <references count="1">
          <reference field="4294967294" count="1" selected="0">
            <x v="6"/>
          </reference>
        </references>
      </pivotArea>
    </format>
    <format dxfId="185">
      <pivotArea field="0" dataOnly="0" labelOnly="1" grandRow="1" outline="0" axis="axisRow" fieldPosition="0">
        <references count="1">
          <reference field="4294967294" count="1" selected="0">
            <x v="7"/>
          </reference>
        </references>
      </pivotArea>
    </format>
    <format dxfId="184">
      <pivotArea field="0" dataOnly="0" labelOnly="1" grandRow="1" outline="0" axis="axisRow" fieldPosition="0">
        <references count="1">
          <reference field="4294967294" count="1" selected="0">
            <x v="8"/>
          </reference>
        </references>
      </pivotArea>
    </format>
    <format dxfId="183">
      <pivotArea field="0" dataOnly="0" labelOnly="1" grandRow="1" outline="0" axis="axisRow" fieldPosition="0">
        <references count="1">
          <reference field="4294967294" count="1" selected="0">
            <x v="9"/>
          </reference>
        </references>
      </pivotArea>
    </format>
    <format dxfId="182">
      <pivotArea field="0" dataOnly="0" labelOnly="1" grandRow="1" outline="0" axis="axisRow" fieldPosition="0">
        <references count="1">
          <reference field="4294967294" count="1" selected="0">
            <x v="10"/>
          </reference>
        </references>
      </pivotArea>
    </format>
    <format dxfId="181">
      <pivotArea field="0" dataOnly="0" labelOnly="1" grandRow="1" outline="0" axis="axisRow" fieldPosition="0">
        <references count="1">
          <reference field="4294967294" count="1" selected="0">
            <x v="11"/>
          </reference>
        </references>
      </pivotArea>
    </format>
    <format dxfId="180">
      <pivotArea field="0" dataOnly="0" labelOnly="1" grandRow="1" outline="0" axis="axisRow" fieldPosition="0">
        <references count="1">
          <reference field="4294967294" count="1" selected="0">
            <x v="12"/>
          </reference>
        </references>
      </pivotArea>
    </format>
    <format dxfId="179">
      <pivotArea field="0" dataOnly="0" labelOnly="1" grandRow="1" outline="0" axis="axisRow" fieldPosition="0">
        <references count="1">
          <reference field="4294967294" count="1" selected="0">
            <x v="13"/>
          </reference>
        </references>
      </pivotArea>
    </format>
    <format dxfId="178">
      <pivotArea field="0" dataOnly="0" labelOnly="1" grandRow="1" outline="0" axis="axisRow" fieldPosition="0">
        <references count="1">
          <reference field="4294967294" count="1" selected="0">
            <x v="14"/>
          </reference>
        </references>
      </pivotArea>
    </format>
    <format dxfId="177">
      <pivotArea field="0" dataOnly="0" labelOnly="1" grandRow="1" outline="0" axis="axisRow" fieldPosition="0">
        <references count="1">
          <reference field="4294967294" count="1" selected="0">
            <x v="15"/>
          </reference>
        </references>
      </pivotArea>
    </format>
    <format dxfId="176">
      <pivotArea field="0" dataOnly="0" labelOnly="1" grandRow="1" outline="0" axis="axisRow" fieldPosition="0">
        <references count="1">
          <reference field="4294967294" count="1" selected="0">
            <x v="16"/>
          </reference>
        </references>
      </pivotArea>
    </format>
    <format dxfId="175">
      <pivotArea field="0" dataOnly="0" labelOnly="1" grandRow="1" outline="0" axis="axisRow" fieldPosition="0">
        <references count="1">
          <reference field="4294967294" count="1" selected="0">
            <x v="17"/>
          </reference>
        </references>
      </pivotArea>
    </format>
    <format dxfId="174">
      <pivotArea field="0" dataOnly="0" labelOnly="1" grandRow="1" outline="0" axis="axisRow" fieldPosition="0">
        <references count="1">
          <reference field="4294967294" count="1" selected="0">
            <x v="18"/>
          </reference>
        </references>
      </pivotArea>
    </format>
    <format dxfId="173">
      <pivotArea field="0" dataOnly="0" labelOnly="1" grandRow="1" outline="0" axis="axisRow" fieldPosition="0">
        <references count="1">
          <reference field="4294967294" count="1" selected="0">
            <x v="19"/>
          </reference>
        </references>
      </pivotArea>
    </format>
    <format dxfId="172">
      <pivotArea field="0" dataOnly="0" labelOnly="1" grandRow="1" outline="0" axis="axisRow" fieldPosition="0">
        <references count="1">
          <reference field="4294967294" count="1" selected="0">
            <x v="20"/>
          </reference>
        </references>
      </pivotArea>
    </format>
    <format dxfId="171">
      <pivotArea field="0" dataOnly="0" labelOnly="1" grandRow="1" outline="0" axis="axisRow" fieldPosition="0">
        <references count="1">
          <reference field="4294967294" count="1" selected="0">
            <x v="21"/>
          </reference>
        </references>
      </pivotArea>
    </format>
    <format dxfId="170">
      <pivotArea field="0" dataOnly="0" labelOnly="1" grandRow="1" outline="0" axis="axisRow" fieldPosition="0">
        <references count="1">
          <reference field="4294967294" count="1" selected="0">
            <x v="22"/>
          </reference>
        </references>
      </pivotArea>
    </format>
    <format dxfId="169">
      <pivotArea field="0" dataOnly="0" labelOnly="1" grandRow="1" outline="0" axis="axisRow" fieldPosition="0">
        <references count="1">
          <reference field="4294967294" count="1" selected="0">
            <x v="23"/>
          </reference>
        </references>
      </pivotArea>
    </format>
    <format dxfId="168">
      <pivotArea field="0" dataOnly="0" labelOnly="1" grandRow="1" outline="0" axis="axisRow" fieldPosition="0">
        <references count="1">
          <reference field="4294967294" count="1" selected="0">
            <x v="24"/>
          </reference>
        </references>
      </pivotArea>
    </format>
    <format dxfId="167">
      <pivotArea field="0" dataOnly="0" labelOnly="1" grandRow="1" outline="0" axis="axisRow" fieldPosition="0">
        <references count="1">
          <reference field="4294967294" count="1" selected="0">
            <x v="25"/>
          </reference>
        </references>
      </pivotArea>
    </format>
    <format dxfId="166">
      <pivotArea field="0" dataOnly="0" labelOnly="1" grandRow="1" outline="0" axis="axisRow" fieldPosition="0">
        <references count="1">
          <reference field="4294967294" count="1" selected="0">
            <x v="26"/>
          </reference>
        </references>
      </pivotArea>
    </format>
    <format dxfId="165">
      <pivotArea field="0" dataOnly="0" labelOnly="1" grandRow="1" outline="0" axis="axisRow" fieldPosition="0">
        <references count="1">
          <reference field="4294967294" count="1" selected="0">
            <x v="27"/>
          </reference>
        </references>
      </pivotArea>
    </format>
    <format dxfId="164">
      <pivotArea field="0" dataOnly="0" labelOnly="1" grandRow="1" outline="0" axis="axisRow" fieldPosition="0">
        <references count="1">
          <reference field="4294967294" count="1" selected="0">
            <x v="28"/>
          </reference>
        </references>
      </pivotArea>
    </format>
    <format dxfId="163">
      <pivotArea field="0" dataOnly="0" labelOnly="1" grandRow="1" outline="0" axis="axisRow" fieldPosition="0">
        <references count="1">
          <reference field="4294967294" count="1" selected="0">
            <x v="29"/>
          </reference>
        </references>
      </pivotArea>
    </format>
    <format dxfId="162">
      <pivotArea field="0" dataOnly="0" labelOnly="1" grandRow="1" outline="0" axis="axisRow" fieldPosition="0">
        <references count="1">
          <reference field="4294967294" count="1" selected="0">
            <x v="30"/>
          </reference>
        </references>
      </pivotArea>
    </format>
    <format dxfId="161">
      <pivotArea field="0" dataOnly="0" labelOnly="1" grandRow="1" outline="0" axis="axisRow" fieldPosition="0">
        <references count="1">
          <reference field="4294967294" count="1" selected="0">
            <x v="31"/>
          </reference>
        </references>
      </pivotArea>
    </format>
    <format dxfId="160">
      <pivotArea field="0" dataOnly="0" labelOnly="1" grandRow="1" outline="0" axis="axisRow" fieldPosition="0">
        <references count="1">
          <reference field="4294967294" count="1" selected="0">
            <x v="0"/>
          </reference>
        </references>
      </pivotArea>
    </format>
    <format dxfId="159">
      <pivotArea field="0" dataOnly="0" labelOnly="1" grandRow="1" outline="0" axis="axisRow" fieldPosition="0">
        <references count="1">
          <reference field="4294967294" count="1" selected="0">
            <x v="1"/>
          </reference>
        </references>
      </pivotArea>
    </format>
    <format dxfId="158">
      <pivotArea field="0" dataOnly="0" labelOnly="1" grandRow="1" outline="0" axis="axisRow" fieldPosition="0">
        <references count="1">
          <reference field="4294967294" count="1" selected="0">
            <x v="2"/>
          </reference>
        </references>
      </pivotArea>
    </format>
    <format dxfId="157">
      <pivotArea field="0" dataOnly="0" labelOnly="1" grandRow="1" outline="0" axis="axisRow" fieldPosition="0">
        <references count="1">
          <reference field="4294967294" count="1" selected="0">
            <x v="3"/>
          </reference>
        </references>
      </pivotArea>
    </format>
    <format dxfId="156">
      <pivotArea field="0" dataOnly="0" labelOnly="1" grandRow="1" outline="0" axis="axisRow" fieldPosition="0">
        <references count="1">
          <reference field="4294967294" count="1" selected="0">
            <x v="4"/>
          </reference>
        </references>
      </pivotArea>
    </format>
    <format dxfId="155">
      <pivotArea field="0" dataOnly="0" labelOnly="1" grandRow="1" outline="0" axis="axisRow" fieldPosition="0">
        <references count="1">
          <reference field="4294967294" count="1" selected="0">
            <x v="5"/>
          </reference>
        </references>
      </pivotArea>
    </format>
    <format dxfId="154">
      <pivotArea field="0" dataOnly="0" labelOnly="1" grandRow="1" outline="0" axis="axisRow" fieldPosition="0">
        <references count="1">
          <reference field="4294967294" count="1" selected="0">
            <x v="6"/>
          </reference>
        </references>
      </pivotArea>
    </format>
    <format dxfId="153">
      <pivotArea field="0" dataOnly="0" labelOnly="1" grandRow="1" outline="0" axis="axisRow" fieldPosition="0">
        <references count="1">
          <reference field="4294967294" count="1" selected="0">
            <x v="7"/>
          </reference>
        </references>
      </pivotArea>
    </format>
    <format dxfId="152">
      <pivotArea field="0" dataOnly="0" labelOnly="1" grandRow="1" outline="0" axis="axisRow" fieldPosition="0">
        <references count="1">
          <reference field="4294967294" count="1" selected="0">
            <x v="8"/>
          </reference>
        </references>
      </pivotArea>
    </format>
    <format dxfId="151">
      <pivotArea field="0" dataOnly="0" labelOnly="1" grandRow="1" outline="0" axis="axisRow" fieldPosition="0">
        <references count="1">
          <reference field="4294967294" count="1" selected="0">
            <x v="9"/>
          </reference>
        </references>
      </pivotArea>
    </format>
    <format dxfId="150">
      <pivotArea field="0" dataOnly="0" labelOnly="1" grandRow="1" outline="0" axis="axisRow" fieldPosition="0">
        <references count="1">
          <reference field="4294967294" count="1" selected="0">
            <x v="10"/>
          </reference>
        </references>
      </pivotArea>
    </format>
    <format dxfId="149">
      <pivotArea field="0" dataOnly="0" labelOnly="1" grandRow="1" outline="0" axis="axisRow" fieldPosition="0">
        <references count="1">
          <reference field="4294967294" count="1" selected="0">
            <x v="11"/>
          </reference>
        </references>
      </pivotArea>
    </format>
    <format dxfId="148">
      <pivotArea field="0" dataOnly="0" labelOnly="1" grandRow="1" outline="0" axis="axisRow" fieldPosition="0">
        <references count="1">
          <reference field="4294967294" count="1" selected="0">
            <x v="12"/>
          </reference>
        </references>
      </pivotArea>
    </format>
    <format dxfId="147">
      <pivotArea field="0" dataOnly="0" labelOnly="1" grandRow="1" outline="0" axis="axisRow" fieldPosition="0">
        <references count="1">
          <reference field="4294967294" count="1" selected="0">
            <x v="13"/>
          </reference>
        </references>
      </pivotArea>
    </format>
    <format dxfId="146">
      <pivotArea field="0" dataOnly="0" labelOnly="1" grandRow="1" outline="0" axis="axisRow" fieldPosition="0">
        <references count="1">
          <reference field="4294967294" count="1" selected="0">
            <x v="14"/>
          </reference>
        </references>
      </pivotArea>
    </format>
    <format dxfId="145">
      <pivotArea field="0" dataOnly="0" labelOnly="1" grandRow="1" outline="0" axis="axisRow" fieldPosition="0">
        <references count="1">
          <reference field="4294967294" count="1" selected="0">
            <x v="15"/>
          </reference>
        </references>
      </pivotArea>
    </format>
    <format dxfId="144">
      <pivotArea field="0" dataOnly="0" labelOnly="1" grandRow="1" outline="0" axis="axisRow" fieldPosition="0">
        <references count="1">
          <reference field="4294967294" count="1" selected="0">
            <x v="16"/>
          </reference>
        </references>
      </pivotArea>
    </format>
    <format dxfId="143">
      <pivotArea field="0" dataOnly="0" labelOnly="1" grandRow="1" outline="0" axis="axisRow" fieldPosition="0">
        <references count="1">
          <reference field="4294967294" count="1" selected="0">
            <x v="17"/>
          </reference>
        </references>
      </pivotArea>
    </format>
    <format dxfId="142">
      <pivotArea field="0" dataOnly="0" labelOnly="1" grandRow="1" outline="0" axis="axisRow" fieldPosition="0">
        <references count="1">
          <reference field="4294967294" count="1" selected="0">
            <x v="18"/>
          </reference>
        </references>
      </pivotArea>
    </format>
    <format dxfId="141">
      <pivotArea field="0" dataOnly="0" labelOnly="1" grandRow="1" outline="0" axis="axisRow" fieldPosition="0">
        <references count="1">
          <reference field="4294967294" count="1" selected="0">
            <x v="19"/>
          </reference>
        </references>
      </pivotArea>
    </format>
    <format dxfId="140">
      <pivotArea field="0" dataOnly="0" labelOnly="1" grandRow="1" outline="0" axis="axisRow" fieldPosition="0">
        <references count="1">
          <reference field="4294967294" count="1" selected="0">
            <x v="20"/>
          </reference>
        </references>
      </pivotArea>
    </format>
    <format dxfId="139">
      <pivotArea field="0" dataOnly="0" labelOnly="1" grandRow="1" outline="0" axis="axisRow" fieldPosition="0">
        <references count="1">
          <reference field="4294967294" count="1" selected="0">
            <x v="21"/>
          </reference>
        </references>
      </pivotArea>
    </format>
    <format dxfId="138">
      <pivotArea field="0" dataOnly="0" labelOnly="1" grandRow="1" outline="0" axis="axisRow" fieldPosition="0">
        <references count="1">
          <reference field="4294967294" count="1" selected="0">
            <x v="22"/>
          </reference>
        </references>
      </pivotArea>
    </format>
    <format dxfId="137">
      <pivotArea field="0" dataOnly="0" labelOnly="1" grandRow="1" outline="0" axis="axisRow" fieldPosition="0">
        <references count="1">
          <reference field="4294967294" count="1" selected="0">
            <x v="23"/>
          </reference>
        </references>
      </pivotArea>
    </format>
    <format dxfId="136">
      <pivotArea field="0" dataOnly="0" labelOnly="1" grandRow="1" outline="0" axis="axisRow" fieldPosition="0">
        <references count="1">
          <reference field="4294967294" count="1" selected="0">
            <x v="24"/>
          </reference>
        </references>
      </pivotArea>
    </format>
    <format dxfId="135">
      <pivotArea field="0" dataOnly="0" labelOnly="1" grandRow="1" outline="0" axis="axisRow" fieldPosition="0">
        <references count="1">
          <reference field="4294967294" count="1" selected="0">
            <x v="25"/>
          </reference>
        </references>
      </pivotArea>
    </format>
    <format dxfId="134">
      <pivotArea field="0" dataOnly="0" labelOnly="1" grandRow="1" outline="0" axis="axisRow" fieldPosition="0">
        <references count="1">
          <reference field="4294967294" count="1" selected="0">
            <x v="26"/>
          </reference>
        </references>
      </pivotArea>
    </format>
    <format dxfId="133">
      <pivotArea field="0" dataOnly="0" labelOnly="1" grandRow="1" outline="0" axis="axisRow" fieldPosition="0">
        <references count="1">
          <reference field="4294967294" count="1" selected="0">
            <x v="27"/>
          </reference>
        </references>
      </pivotArea>
    </format>
    <format dxfId="132">
      <pivotArea field="0" dataOnly="0" labelOnly="1" grandRow="1" outline="0" axis="axisRow" fieldPosition="0">
        <references count="1">
          <reference field="4294967294" count="1" selected="0">
            <x v="28"/>
          </reference>
        </references>
      </pivotArea>
    </format>
    <format dxfId="131">
      <pivotArea field="0" dataOnly="0" labelOnly="1" grandRow="1" outline="0" axis="axisRow" fieldPosition="0">
        <references count="1">
          <reference field="4294967294" count="1" selected="0">
            <x v="29"/>
          </reference>
        </references>
      </pivotArea>
    </format>
    <format dxfId="130">
      <pivotArea field="0" dataOnly="0" labelOnly="1" grandRow="1" outline="0" axis="axisRow" fieldPosition="0">
        <references count="1">
          <reference field="4294967294" count="1" selected="0">
            <x v="30"/>
          </reference>
        </references>
      </pivotArea>
    </format>
    <format dxfId="129">
      <pivotArea field="0" dataOnly="0" labelOnly="1" grandRow="1" outline="0" axis="axisRow" fieldPosition="0">
        <references count="1">
          <reference field="4294967294" count="1" selected="0">
            <x v="31"/>
          </reference>
        </references>
      </pivotArea>
    </format>
    <format dxfId="128">
      <pivotArea field="0" dataOnly="0" labelOnly="1" grandRow="1" outline="0" axis="axisRow" fieldPosition="0">
        <references count="1">
          <reference field="4294967294" count="1" selected="0">
            <x v="0"/>
          </reference>
        </references>
      </pivotArea>
    </format>
    <format dxfId="127">
      <pivotArea field="0" dataOnly="0" labelOnly="1" grandRow="1" outline="0" axis="axisRow" fieldPosition="0">
        <references count="1">
          <reference field="4294967294" count="1" selected="0">
            <x v="1"/>
          </reference>
        </references>
      </pivotArea>
    </format>
    <format dxfId="126">
      <pivotArea field="0" dataOnly="0" labelOnly="1" grandRow="1" outline="0" axis="axisRow" fieldPosition="0">
        <references count="1">
          <reference field="4294967294" count="1" selected="0">
            <x v="2"/>
          </reference>
        </references>
      </pivotArea>
    </format>
    <format dxfId="125">
      <pivotArea field="0" dataOnly="0" labelOnly="1" grandRow="1" outline="0" axis="axisRow" fieldPosition="0">
        <references count="1">
          <reference field="4294967294" count="1" selected="0">
            <x v="3"/>
          </reference>
        </references>
      </pivotArea>
    </format>
    <format dxfId="124">
      <pivotArea field="0" dataOnly="0" labelOnly="1" grandRow="1" outline="0" axis="axisRow" fieldPosition="0">
        <references count="1">
          <reference field="4294967294" count="1" selected="0">
            <x v="4"/>
          </reference>
        </references>
      </pivotArea>
    </format>
    <format dxfId="123">
      <pivotArea field="0" dataOnly="0" labelOnly="1" grandRow="1" outline="0" axis="axisRow" fieldPosition="0">
        <references count="1">
          <reference field="4294967294" count="1" selected="0">
            <x v="5"/>
          </reference>
        </references>
      </pivotArea>
    </format>
    <format dxfId="122">
      <pivotArea field="0" dataOnly="0" labelOnly="1" grandRow="1" outline="0" axis="axisRow" fieldPosition="0">
        <references count="1">
          <reference field="4294967294" count="1" selected="0">
            <x v="6"/>
          </reference>
        </references>
      </pivotArea>
    </format>
    <format dxfId="121">
      <pivotArea field="0" dataOnly="0" labelOnly="1" grandRow="1" outline="0" axis="axisRow" fieldPosition="0">
        <references count="1">
          <reference field="4294967294" count="1" selected="0">
            <x v="7"/>
          </reference>
        </references>
      </pivotArea>
    </format>
    <format dxfId="120">
      <pivotArea field="0" dataOnly="0" labelOnly="1" grandRow="1" outline="0" axis="axisRow" fieldPosition="0">
        <references count="1">
          <reference field="4294967294" count="1" selected="0">
            <x v="8"/>
          </reference>
        </references>
      </pivotArea>
    </format>
    <format dxfId="119">
      <pivotArea field="0" dataOnly="0" labelOnly="1" grandRow="1" outline="0" axis="axisRow" fieldPosition="0">
        <references count="1">
          <reference field="4294967294" count="1" selected="0">
            <x v="9"/>
          </reference>
        </references>
      </pivotArea>
    </format>
    <format dxfId="118">
      <pivotArea field="0" dataOnly="0" labelOnly="1" grandRow="1" outline="0" axis="axisRow" fieldPosition="0">
        <references count="1">
          <reference field="4294967294" count="1" selected="0">
            <x v="10"/>
          </reference>
        </references>
      </pivotArea>
    </format>
    <format dxfId="117">
      <pivotArea field="0" dataOnly="0" labelOnly="1" grandRow="1" outline="0" axis="axisRow" fieldPosition="0">
        <references count="1">
          <reference field="4294967294" count="1" selected="0">
            <x v="11"/>
          </reference>
        </references>
      </pivotArea>
    </format>
    <format dxfId="116">
      <pivotArea field="0" dataOnly="0" labelOnly="1" grandRow="1" outline="0" axis="axisRow" fieldPosition="0">
        <references count="1">
          <reference field="4294967294" count="1" selected="0">
            <x v="12"/>
          </reference>
        </references>
      </pivotArea>
    </format>
    <format dxfId="115">
      <pivotArea field="0" dataOnly="0" labelOnly="1" grandRow="1" outline="0" axis="axisRow" fieldPosition="0">
        <references count="1">
          <reference field="4294967294" count="1" selected="0">
            <x v="13"/>
          </reference>
        </references>
      </pivotArea>
    </format>
    <format dxfId="114">
      <pivotArea field="0" dataOnly="0" labelOnly="1" grandRow="1" outline="0" axis="axisRow" fieldPosition="0">
        <references count="1">
          <reference field="4294967294" count="1" selected="0">
            <x v="14"/>
          </reference>
        </references>
      </pivotArea>
    </format>
    <format dxfId="113">
      <pivotArea field="0" dataOnly="0" labelOnly="1" grandRow="1" outline="0" axis="axisRow" fieldPosition="0">
        <references count="1">
          <reference field="4294967294" count="1" selected="0">
            <x v="15"/>
          </reference>
        </references>
      </pivotArea>
    </format>
    <format dxfId="112">
      <pivotArea field="0" dataOnly="0" labelOnly="1" grandRow="1" outline="0" axis="axisRow" fieldPosition="0">
        <references count="1">
          <reference field="4294967294" count="1" selected="0">
            <x v="16"/>
          </reference>
        </references>
      </pivotArea>
    </format>
    <format dxfId="111">
      <pivotArea field="0" dataOnly="0" labelOnly="1" grandRow="1" outline="0" axis="axisRow" fieldPosition="0">
        <references count="1">
          <reference field="4294967294" count="1" selected="0">
            <x v="17"/>
          </reference>
        </references>
      </pivotArea>
    </format>
    <format dxfId="110">
      <pivotArea field="0" dataOnly="0" labelOnly="1" grandRow="1" outline="0" axis="axisRow" fieldPosition="0">
        <references count="1">
          <reference field="4294967294" count="1" selected="0">
            <x v="18"/>
          </reference>
        </references>
      </pivotArea>
    </format>
    <format dxfId="109">
      <pivotArea field="0" dataOnly="0" labelOnly="1" grandRow="1" outline="0" axis="axisRow" fieldPosition="0">
        <references count="1">
          <reference field="4294967294" count="1" selected="0">
            <x v="19"/>
          </reference>
        </references>
      </pivotArea>
    </format>
    <format dxfId="108">
      <pivotArea field="0" dataOnly="0" labelOnly="1" grandRow="1" outline="0" axis="axisRow" fieldPosition="0">
        <references count="1">
          <reference field="4294967294" count="1" selected="0">
            <x v="20"/>
          </reference>
        </references>
      </pivotArea>
    </format>
    <format dxfId="107">
      <pivotArea field="0" dataOnly="0" labelOnly="1" grandRow="1" outline="0" axis="axisRow" fieldPosition="0">
        <references count="1">
          <reference field="4294967294" count="1" selected="0">
            <x v="21"/>
          </reference>
        </references>
      </pivotArea>
    </format>
    <format dxfId="106">
      <pivotArea field="0" dataOnly="0" labelOnly="1" grandRow="1" outline="0" axis="axisRow" fieldPosition="0">
        <references count="1">
          <reference field="4294967294" count="1" selected="0">
            <x v="22"/>
          </reference>
        </references>
      </pivotArea>
    </format>
    <format dxfId="105">
      <pivotArea field="0" dataOnly="0" labelOnly="1" grandRow="1" outline="0" axis="axisRow" fieldPosition="0">
        <references count="1">
          <reference field="4294967294" count="1" selected="0">
            <x v="23"/>
          </reference>
        </references>
      </pivotArea>
    </format>
    <format dxfId="104">
      <pivotArea field="0" dataOnly="0" labelOnly="1" grandRow="1" outline="0" axis="axisRow" fieldPosition="0">
        <references count="1">
          <reference field="4294967294" count="1" selected="0">
            <x v="24"/>
          </reference>
        </references>
      </pivotArea>
    </format>
    <format dxfId="103">
      <pivotArea field="0" dataOnly="0" labelOnly="1" grandRow="1" outline="0" axis="axisRow" fieldPosition="0">
        <references count="1">
          <reference field="4294967294" count="1" selected="0">
            <x v="25"/>
          </reference>
        </references>
      </pivotArea>
    </format>
    <format dxfId="102">
      <pivotArea field="0" dataOnly="0" labelOnly="1" grandRow="1" outline="0" axis="axisRow" fieldPosition="0">
        <references count="1">
          <reference field="4294967294" count="1" selected="0">
            <x v="26"/>
          </reference>
        </references>
      </pivotArea>
    </format>
    <format dxfId="101">
      <pivotArea field="0" dataOnly="0" labelOnly="1" grandRow="1" outline="0" axis="axisRow" fieldPosition="0">
        <references count="1">
          <reference field="4294967294" count="1" selected="0">
            <x v="27"/>
          </reference>
        </references>
      </pivotArea>
    </format>
    <format dxfId="100">
      <pivotArea field="0" dataOnly="0" labelOnly="1" grandRow="1" outline="0" axis="axisRow" fieldPosition="0">
        <references count="1">
          <reference field="4294967294" count="1" selected="0">
            <x v="28"/>
          </reference>
        </references>
      </pivotArea>
    </format>
    <format dxfId="99">
      <pivotArea field="0" dataOnly="0" labelOnly="1" grandRow="1" outline="0" axis="axisRow" fieldPosition="0">
        <references count="1">
          <reference field="4294967294" count="1" selected="0">
            <x v="29"/>
          </reference>
        </references>
      </pivotArea>
    </format>
    <format dxfId="98">
      <pivotArea field="0" dataOnly="0" labelOnly="1" grandRow="1" outline="0" axis="axisRow" fieldPosition="0">
        <references count="1">
          <reference field="4294967294" count="1" selected="0">
            <x v="30"/>
          </reference>
        </references>
      </pivotArea>
    </format>
    <format dxfId="97">
      <pivotArea field="0" dataOnly="0" labelOnly="1" grandRow="1" outline="0" axis="axisRow" fieldPosition="0">
        <references count="1">
          <reference field="4294967294" count="1" selected="0">
            <x v="31"/>
          </reference>
        </references>
      </pivotArea>
    </format>
    <format dxfId="96">
      <pivotArea field="0" dataOnly="0" labelOnly="1" grandRow="1" outline="0" axis="axisRow" fieldPosition="0">
        <references count="1">
          <reference field="4294967294" count="1" selected="0">
            <x v="0"/>
          </reference>
        </references>
      </pivotArea>
    </format>
    <format dxfId="95">
      <pivotArea field="0" dataOnly="0" labelOnly="1" grandRow="1" outline="0" axis="axisRow" fieldPosition="0">
        <references count="1">
          <reference field="4294967294" count="1" selected="0">
            <x v="1"/>
          </reference>
        </references>
      </pivotArea>
    </format>
    <format dxfId="94">
      <pivotArea field="0" dataOnly="0" labelOnly="1" grandRow="1" outline="0" axis="axisRow" fieldPosition="0">
        <references count="1">
          <reference field="4294967294" count="1" selected="0">
            <x v="2"/>
          </reference>
        </references>
      </pivotArea>
    </format>
    <format dxfId="93">
      <pivotArea field="0" dataOnly="0" labelOnly="1" grandRow="1" outline="0" axis="axisRow" fieldPosition="0">
        <references count="1">
          <reference field="4294967294" count="1" selected="0">
            <x v="3"/>
          </reference>
        </references>
      </pivotArea>
    </format>
    <format dxfId="92">
      <pivotArea field="0" dataOnly="0" labelOnly="1" grandRow="1" outline="0" axis="axisRow" fieldPosition="0">
        <references count="1">
          <reference field="4294967294" count="1" selected="0">
            <x v="4"/>
          </reference>
        </references>
      </pivotArea>
    </format>
    <format dxfId="91">
      <pivotArea field="0" dataOnly="0" labelOnly="1" grandRow="1" outline="0" axis="axisRow" fieldPosition="0">
        <references count="1">
          <reference field="4294967294" count="1" selected="0">
            <x v="5"/>
          </reference>
        </references>
      </pivotArea>
    </format>
    <format dxfId="90">
      <pivotArea field="0" dataOnly="0" labelOnly="1" grandRow="1" outline="0" axis="axisRow" fieldPosition="0">
        <references count="1">
          <reference field="4294967294" count="1" selected="0">
            <x v="6"/>
          </reference>
        </references>
      </pivotArea>
    </format>
    <format dxfId="89">
      <pivotArea field="0" dataOnly="0" labelOnly="1" grandRow="1" outline="0" axis="axisRow" fieldPosition="0">
        <references count="1">
          <reference field="4294967294" count="1" selected="0">
            <x v="7"/>
          </reference>
        </references>
      </pivotArea>
    </format>
    <format dxfId="88">
      <pivotArea field="0" dataOnly="0" labelOnly="1" grandRow="1" outline="0" axis="axisRow" fieldPosition="0">
        <references count="1">
          <reference field="4294967294" count="1" selected="0">
            <x v="8"/>
          </reference>
        </references>
      </pivotArea>
    </format>
    <format dxfId="87">
      <pivotArea field="0" dataOnly="0" labelOnly="1" grandRow="1" outline="0" axis="axisRow" fieldPosition="0">
        <references count="1">
          <reference field="4294967294" count="1" selected="0">
            <x v="9"/>
          </reference>
        </references>
      </pivotArea>
    </format>
    <format dxfId="86">
      <pivotArea field="0" dataOnly="0" labelOnly="1" grandRow="1" outline="0" axis="axisRow" fieldPosition="0">
        <references count="1">
          <reference field="4294967294" count="1" selected="0">
            <x v="10"/>
          </reference>
        </references>
      </pivotArea>
    </format>
    <format dxfId="85">
      <pivotArea field="0" dataOnly="0" labelOnly="1" grandRow="1" outline="0" axis="axisRow" fieldPosition="0">
        <references count="1">
          <reference field="4294967294" count="1" selected="0">
            <x v="11"/>
          </reference>
        </references>
      </pivotArea>
    </format>
    <format dxfId="84">
      <pivotArea field="0" dataOnly="0" labelOnly="1" grandRow="1" outline="0" axis="axisRow" fieldPosition="0">
        <references count="1">
          <reference field="4294967294" count="1" selected="0">
            <x v="12"/>
          </reference>
        </references>
      </pivotArea>
    </format>
    <format dxfId="83">
      <pivotArea field="0" dataOnly="0" labelOnly="1" grandRow="1" outline="0" axis="axisRow" fieldPosition="0">
        <references count="1">
          <reference field="4294967294" count="1" selected="0">
            <x v="13"/>
          </reference>
        </references>
      </pivotArea>
    </format>
    <format dxfId="82">
      <pivotArea field="0" dataOnly="0" labelOnly="1" grandRow="1" outline="0" axis="axisRow" fieldPosition="0">
        <references count="1">
          <reference field="4294967294" count="1" selected="0">
            <x v="14"/>
          </reference>
        </references>
      </pivotArea>
    </format>
    <format dxfId="81">
      <pivotArea field="0" dataOnly="0" labelOnly="1" grandRow="1" outline="0" axis="axisRow" fieldPosition="0">
        <references count="1">
          <reference field="4294967294" count="1" selected="0">
            <x v="15"/>
          </reference>
        </references>
      </pivotArea>
    </format>
    <format dxfId="80">
      <pivotArea field="0" dataOnly="0" labelOnly="1" grandRow="1" outline="0" axis="axisRow" fieldPosition="0">
        <references count="1">
          <reference field="4294967294" count="1" selected="0">
            <x v="16"/>
          </reference>
        </references>
      </pivotArea>
    </format>
    <format dxfId="79">
      <pivotArea field="0" dataOnly="0" labelOnly="1" grandRow="1" outline="0" axis="axisRow" fieldPosition="0">
        <references count="1">
          <reference field="4294967294" count="1" selected="0">
            <x v="17"/>
          </reference>
        </references>
      </pivotArea>
    </format>
    <format dxfId="78">
      <pivotArea field="0" dataOnly="0" labelOnly="1" grandRow="1" outline="0" axis="axisRow" fieldPosition="0">
        <references count="1">
          <reference field="4294967294" count="1" selected="0">
            <x v="18"/>
          </reference>
        </references>
      </pivotArea>
    </format>
    <format dxfId="77">
      <pivotArea field="0" dataOnly="0" labelOnly="1" grandRow="1" outline="0" axis="axisRow" fieldPosition="0">
        <references count="1">
          <reference field="4294967294" count="1" selected="0">
            <x v="19"/>
          </reference>
        </references>
      </pivotArea>
    </format>
    <format dxfId="76">
      <pivotArea field="0" dataOnly="0" labelOnly="1" grandRow="1" outline="0" axis="axisRow" fieldPosition="0">
        <references count="1">
          <reference field="4294967294" count="1" selected="0">
            <x v="20"/>
          </reference>
        </references>
      </pivotArea>
    </format>
    <format dxfId="75">
      <pivotArea field="0" dataOnly="0" labelOnly="1" grandRow="1" outline="0" axis="axisRow" fieldPosition="0">
        <references count="1">
          <reference field="4294967294" count="1" selected="0">
            <x v="21"/>
          </reference>
        </references>
      </pivotArea>
    </format>
    <format dxfId="74">
      <pivotArea field="0" dataOnly="0" labelOnly="1" grandRow="1" outline="0" axis="axisRow" fieldPosition="0">
        <references count="1">
          <reference field="4294967294" count="1" selected="0">
            <x v="22"/>
          </reference>
        </references>
      </pivotArea>
    </format>
    <format dxfId="73">
      <pivotArea field="0" dataOnly="0" labelOnly="1" grandRow="1" outline="0" axis="axisRow" fieldPosition="0">
        <references count="1">
          <reference field="4294967294" count="1" selected="0">
            <x v="23"/>
          </reference>
        </references>
      </pivotArea>
    </format>
    <format dxfId="72">
      <pivotArea field="0" dataOnly="0" labelOnly="1" grandRow="1" outline="0" axis="axisRow" fieldPosition="0">
        <references count="1">
          <reference field="4294967294" count="1" selected="0">
            <x v="24"/>
          </reference>
        </references>
      </pivotArea>
    </format>
    <format dxfId="71">
      <pivotArea field="0" dataOnly="0" labelOnly="1" grandRow="1" outline="0" axis="axisRow" fieldPosition="0">
        <references count="1">
          <reference field="4294967294" count="1" selected="0">
            <x v="25"/>
          </reference>
        </references>
      </pivotArea>
    </format>
    <format dxfId="70">
      <pivotArea field="0" dataOnly="0" labelOnly="1" grandRow="1" outline="0" axis="axisRow" fieldPosition="0">
        <references count="1">
          <reference field="4294967294" count="1" selected="0">
            <x v="26"/>
          </reference>
        </references>
      </pivotArea>
    </format>
    <format dxfId="69">
      <pivotArea field="0" dataOnly="0" labelOnly="1" grandRow="1" outline="0" axis="axisRow" fieldPosition="0">
        <references count="1">
          <reference field="4294967294" count="1" selected="0">
            <x v="27"/>
          </reference>
        </references>
      </pivotArea>
    </format>
    <format dxfId="68">
      <pivotArea field="0" dataOnly="0" labelOnly="1" grandRow="1" outline="0" axis="axisRow" fieldPosition="0">
        <references count="1">
          <reference field="4294967294" count="1" selected="0">
            <x v="28"/>
          </reference>
        </references>
      </pivotArea>
    </format>
    <format dxfId="67">
      <pivotArea field="0" dataOnly="0" labelOnly="1" grandRow="1" outline="0" axis="axisRow" fieldPosition="0">
        <references count="1">
          <reference field="4294967294" count="1" selected="0">
            <x v="29"/>
          </reference>
        </references>
      </pivotArea>
    </format>
    <format dxfId="66">
      <pivotArea field="0" dataOnly="0" labelOnly="1" grandRow="1" outline="0" axis="axisRow" fieldPosition="0">
        <references count="1">
          <reference field="4294967294" count="1" selected="0">
            <x v="30"/>
          </reference>
        </references>
      </pivotArea>
    </format>
    <format dxfId="65">
      <pivotArea field="0" dataOnly="0" labelOnly="1" grandRow="1" outline="0" axis="axisRow" fieldPosition="0">
        <references count="1">
          <reference field="4294967294" count="1" selected="0">
            <x v="31"/>
          </reference>
        </references>
      </pivotArea>
    </format>
    <format dxfId="64">
      <pivotArea field="0" dataOnly="0" labelOnly="1" grandRow="1" outline="0" axis="axisRow" fieldPosition="0">
        <references count="1">
          <reference field="4294967294" count="1" selected="0">
            <x v="0"/>
          </reference>
        </references>
      </pivotArea>
    </format>
    <format dxfId="63">
      <pivotArea field="0" dataOnly="0" labelOnly="1" grandRow="1" outline="0" axis="axisRow" fieldPosition="0">
        <references count="1">
          <reference field="4294967294" count="1" selected="0">
            <x v="1"/>
          </reference>
        </references>
      </pivotArea>
    </format>
    <format dxfId="62">
      <pivotArea field="0" dataOnly="0" labelOnly="1" grandRow="1" outline="0" axis="axisRow" fieldPosition="0">
        <references count="1">
          <reference field="4294967294" count="1" selected="0">
            <x v="2"/>
          </reference>
        </references>
      </pivotArea>
    </format>
    <format dxfId="61">
      <pivotArea field="0" dataOnly="0" labelOnly="1" grandRow="1" outline="0" axis="axisRow" fieldPosition="0">
        <references count="1">
          <reference field="4294967294" count="1" selected="0">
            <x v="3"/>
          </reference>
        </references>
      </pivotArea>
    </format>
    <format dxfId="60">
      <pivotArea field="0" dataOnly="0" labelOnly="1" grandRow="1" outline="0" axis="axisRow" fieldPosition="0">
        <references count="1">
          <reference field="4294967294" count="1" selected="0">
            <x v="4"/>
          </reference>
        </references>
      </pivotArea>
    </format>
    <format dxfId="59">
      <pivotArea field="0" dataOnly="0" labelOnly="1" grandRow="1" outline="0" axis="axisRow" fieldPosition="0">
        <references count="1">
          <reference field="4294967294" count="1" selected="0">
            <x v="5"/>
          </reference>
        </references>
      </pivotArea>
    </format>
    <format dxfId="58">
      <pivotArea field="0" dataOnly="0" labelOnly="1" grandRow="1" outline="0" axis="axisRow" fieldPosition="0">
        <references count="1">
          <reference field="4294967294" count="1" selected="0">
            <x v="6"/>
          </reference>
        </references>
      </pivotArea>
    </format>
    <format dxfId="57">
      <pivotArea field="0" dataOnly="0" labelOnly="1" grandRow="1" outline="0" axis="axisRow" fieldPosition="0">
        <references count="1">
          <reference field="4294967294" count="1" selected="0">
            <x v="7"/>
          </reference>
        </references>
      </pivotArea>
    </format>
    <format dxfId="56">
      <pivotArea field="0" dataOnly="0" labelOnly="1" grandRow="1" outline="0" axis="axisRow" fieldPosition="0">
        <references count="1">
          <reference field="4294967294" count="1" selected="0">
            <x v="8"/>
          </reference>
        </references>
      </pivotArea>
    </format>
    <format dxfId="55">
      <pivotArea field="0" dataOnly="0" labelOnly="1" grandRow="1" outline="0" axis="axisRow" fieldPosition="0">
        <references count="1">
          <reference field="4294967294" count="1" selected="0">
            <x v="9"/>
          </reference>
        </references>
      </pivotArea>
    </format>
    <format dxfId="54">
      <pivotArea field="0" dataOnly="0" labelOnly="1" grandRow="1" outline="0" axis="axisRow" fieldPosition="0">
        <references count="1">
          <reference field="4294967294" count="1" selected="0">
            <x v="10"/>
          </reference>
        </references>
      </pivotArea>
    </format>
    <format dxfId="53">
      <pivotArea field="0" dataOnly="0" labelOnly="1" grandRow="1" outline="0" axis="axisRow" fieldPosition="0">
        <references count="1">
          <reference field="4294967294" count="1" selected="0">
            <x v="11"/>
          </reference>
        </references>
      </pivotArea>
    </format>
    <format dxfId="52">
      <pivotArea field="0" dataOnly="0" labelOnly="1" grandRow="1" outline="0" axis="axisRow" fieldPosition="0">
        <references count="1">
          <reference field="4294967294" count="1" selected="0">
            <x v="12"/>
          </reference>
        </references>
      </pivotArea>
    </format>
    <format dxfId="51">
      <pivotArea field="0" dataOnly="0" labelOnly="1" grandRow="1" outline="0" axis="axisRow" fieldPosition="0">
        <references count="1">
          <reference field="4294967294" count="1" selected="0">
            <x v="13"/>
          </reference>
        </references>
      </pivotArea>
    </format>
    <format dxfId="50">
      <pivotArea field="0" dataOnly="0" labelOnly="1" grandRow="1" outline="0" axis="axisRow" fieldPosition="0">
        <references count="1">
          <reference field="4294967294" count="1" selected="0">
            <x v="14"/>
          </reference>
        </references>
      </pivotArea>
    </format>
    <format dxfId="49">
      <pivotArea field="0" dataOnly="0" labelOnly="1" grandRow="1" outline="0" axis="axisRow" fieldPosition="0">
        <references count="1">
          <reference field="4294967294" count="1" selected="0">
            <x v="15"/>
          </reference>
        </references>
      </pivotArea>
    </format>
    <format dxfId="48">
      <pivotArea field="0" dataOnly="0" labelOnly="1" grandRow="1" outline="0" axis="axisRow" fieldPosition="0">
        <references count="1">
          <reference field="4294967294" count="1" selected="0">
            <x v="16"/>
          </reference>
        </references>
      </pivotArea>
    </format>
    <format dxfId="47">
      <pivotArea field="0" dataOnly="0" labelOnly="1" grandRow="1" outline="0" axis="axisRow" fieldPosition="0">
        <references count="1">
          <reference field="4294967294" count="1" selected="0">
            <x v="17"/>
          </reference>
        </references>
      </pivotArea>
    </format>
    <format dxfId="46">
      <pivotArea field="0" dataOnly="0" labelOnly="1" grandRow="1" outline="0" axis="axisRow" fieldPosition="0">
        <references count="1">
          <reference field="4294967294" count="1" selected="0">
            <x v="18"/>
          </reference>
        </references>
      </pivotArea>
    </format>
    <format dxfId="45">
      <pivotArea field="0" dataOnly="0" labelOnly="1" grandRow="1" outline="0" axis="axisRow" fieldPosition="0">
        <references count="1">
          <reference field="4294967294" count="1" selected="0">
            <x v="19"/>
          </reference>
        </references>
      </pivotArea>
    </format>
    <format dxfId="44">
      <pivotArea field="0" dataOnly="0" labelOnly="1" grandRow="1" outline="0" axis="axisRow" fieldPosition="0">
        <references count="1">
          <reference field="4294967294" count="1" selected="0">
            <x v="20"/>
          </reference>
        </references>
      </pivotArea>
    </format>
    <format dxfId="43">
      <pivotArea field="0" dataOnly="0" labelOnly="1" grandRow="1" outline="0" axis="axisRow" fieldPosition="0">
        <references count="1">
          <reference field="4294967294" count="1" selected="0">
            <x v="21"/>
          </reference>
        </references>
      </pivotArea>
    </format>
    <format dxfId="42">
      <pivotArea field="0" dataOnly="0" labelOnly="1" grandRow="1" outline="0" axis="axisRow" fieldPosition="0">
        <references count="1">
          <reference field="4294967294" count="1" selected="0">
            <x v="22"/>
          </reference>
        </references>
      </pivotArea>
    </format>
    <format dxfId="41">
      <pivotArea field="0" dataOnly="0" labelOnly="1" grandRow="1" outline="0" axis="axisRow" fieldPosition="0">
        <references count="1">
          <reference field="4294967294" count="1" selected="0">
            <x v="23"/>
          </reference>
        </references>
      </pivotArea>
    </format>
    <format dxfId="40">
      <pivotArea field="0" dataOnly="0" labelOnly="1" grandRow="1" outline="0" axis="axisRow" fieldPosition="0">
        <references count="1">
          <reference field="4294967294" count="1" selected="0">
            <x v="24"/>
          </reference>
        </references>
      </pivotArea>
    </format>
    <format dxfId="39">
      <pivotArea field="0" dataOnly="0" labelOnly="1" grandRow="1" outline="0" axis="axisRow" fieldPosition="0">
        <references count="1">
          <reference field="4294967294" count="1" selected="0">
            <x v="25"/>
          </reference>
        </references>
      </pivotArea>
    </format>
    <format dxfId="38">
      <pivotArea field="0" dataOnly="0" labelOnly="1" grandRow="1" outline="0" axis="axisRow" fieldPosition="0">
        <references count="1">
          <reference field="4294967294" count="1" selected="0">
            <x v="26"/>
          </reference>
        </references>
      </pivotArea>
    </format>
    <format dxfId="37">
      <pivotArea field="0" dataOnly="0" labelOnly="1" grandRow="1" outline="0" axis="axisRow" fieldPosition="0">
        <references count="1">
          <reference field="4294967294" count="1" selected="0">
            <x v="27"/>
          </reference>
        </references>
      </pivotArea>
    </format>
    <format dxfId="36">
      <pivotArea field="0" dataOnly="0" labelOnly="1" grandRow="1" outline="0" axis="axisRow" fieldPosition="0">
        <references count="1">
          <reference field="4294967294" count="1" selected="0">
            <x v="28"/>
          </reference>
        </references>
      </pivotArea>
    </format>
    <format dxfId="35">
      <pivotArea field="0" dataOnly="0" labelOnly="1" grandRow="1" outline="0" axis="axisRow" fieldPosition="0">
        <references count="1">
          <reference field="4294967294" count="1" selected="0">
            <x v="29"/>
          </reference>
        </references>
      </pivotArea>
    </format>
    <format dxfId="34">
      <pivotArea field="0" dataOnly="0" labelOnly="1" grandRow="1" outline="0" axis="axisRow" fieldPosition="0">
        <references count="1">
          <reference field="4294967294" count="1" selected="0">
            <x v="30"/>
          </reference>
        </references>
      </pivotArea>
    </format>
    <format dxfId="33">
      <pivotArea field="0" dataOnly="0" labelOnly="1" grandRow="1" outline="0" axis="axisRow" fieldPosition="0">
        <references count="1">
          <reference field="4294967294" count="1" selected="0">
            <x v="31"/>
          </reference>
        </references>
      </pivotArea>
    </format>
    <format dxfId="3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3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3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2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2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2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2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2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2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2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2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2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20">
      <pivotArea dataOnly="0" labelOnly="1" outline="0" fieldPosition="0">
        <references count="1">
          <reference field="221" count="0"/>
        </references>
      </pivotArea>
    </format>
    <format dxfId="19">
      <pivotArea dataOnly="0" labelOnly="1" outline="0" fieldPosition="0">
        <references count="1">
          <reference field="221" count="0" defaultSubtotal="1"/>
        </references>
      </pivotArea>
    </format>
    <format dxfId="18">
      <pivotArea dataOnly="0" labelOnly="1" outline="0" fieldPosition="0">
        <references count="2">
          <reference field="4" count="6">
            <x v="0"/>
            <x v="1"/>
            <x v="2"/>
            <x v="3"/>
            <x v="4"/>
            <x v="5"/>
          </reference>
          <reference field="221" count="1" selected="0">
            <x v="0"/>
          </reference>
        </references>
      </pivotArea>
    </format>
    <format dxfId="17">
      <pivotArea dataOnly="0" labelOnly="1" outline="0" fieldPosition="0">
        <references count="2">
          <reference field="4" count="4">
            <x v="6"/>
            <x v="7"/>
            <x v="8"/>
            <x v="9"/>
          </reference>
          <reference field="221"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pivotTable" Target="../pivotTables/pivotTable1.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3B416-0411-4162-9235-6D3AC60FF080}">
  <sheetPr>
    <tabColor indexed="16"/>
  </sheetPr>
  <dimension ref="A1:AA394"/>
  <sheetViews>
    <sheetView showZeros="0" view="pageBreakPreview" topLeftCell="A360" zoomScaleNormal="100" zoomScaleSheetLayoutView="100" workbookViewId="0">
      <selection activeCell="G385" sqref="G385"/>
    </sheetView>
  </sheetViews>
  <sheetFormatPr defaultColWidth="9" defaultRowHeight="12.75"/>
  <cols>
    <col min="1" max="1" width="11.77734375" style="290" customWidth="1"/>
    <col min="2" max="2" width="7.21875" style="290" customWidth="1"/>
    <col min="3" max="3" width="12" style="290" customWidth="1"/>
    <col min="4" max="4" width="6" style="290" customWidth="1"/>
    <col min="5" max="5" width="5" style="290" customWidth="1"/>
    <col min="6" max="6" width="5.77734375" style="290" customWidth="1"/>
    <col min="7" max="7" width="5.88671875" style="290" customWidth="1"/>
    <col min="8" max="8" width="6.21875" style="290" customWidth="1"/>
    <col min="9" max="10" width="5.44140625" style="290" customWidth="1"/>
    <col min="11" max="11" width="5.88671875" style="290" customWidth="1"/>
    <col min="12" max="12" width="5.77734375" style="290" customWidth="1"/>
    <col min="13" max="13" width="5.109375" style="290" customWidth="1"/>
    <col min="14" max="14" width="8.77734375" style="290" customWidth="1"/>
    <col min="15" max="15" width="7" style="290" customWidth="1"/>
    <col min="16" max="16" width="7.109375" style="290" customWidth="1"/>
    <col min="17" max="17" width="8" style="290" customWidth="1"/>
    <col min="18" max="18" width="11.33203125" style="536" customWidth="1"/>
    <col min="19" max="20" width="9" style="290"/>
    <col min="21" max="22" width="4.88671875" style="290" customWidth="1"/>
    <col min="23" max="23" width="7.33203125" style="290" customWidth="1"/>
    <col min="24" max="16384" width="9" style="290"/>
  </cols>
  <sheetData>
    <row r="1" spans="1:26" ht="18">
      <c r="A1" s="480" t="s">
        <v>1188</v>
      </c>
      <c r="B1" s="482"/>
      <c r="C1" s="482"/>
      <c r="D1" s="482"/>
      <c r="E1" s="482"/>
      <c r="F1" s="481"/>
      <c r="G1" s="481"/>
      <c r="H1" s="481"/>
      <c r="I1" s="482"/>
      <c r="J1" s="481"/>
      <c r="K1" s="481"/>
      <c r="L1" s="481"/>
      <c r="M1" s="482"/>
      <c r="N1" s="481"/>
      <c r="O1" s="481"/>
      <c r="P1" s="481"/>
      <c r="Q1" s="481"/>
      <c r="R1" s="555" t="s">
        <v>11</v>
      </c>
    </row>
    <row r="2" spans="1:26" ht="18">
      <c r="A2" s="480"/>
      <c r="B2" s="482"/>
      <c r="C2" s="482"/>
      <c r="D2" s="482"/>
      <c r="E2" s="482"/>
      <c r="F2" s="481"/>
      <c r="G2" s="481"/>
      <c r="H2" s="481"/>
      <c r="I2" s="482"/>
      <c r="J2" s="481"/>
      <c r="K2" s="481"/>
      <c r="L2" s="481"/>
      <c r="M2" s="482"/>
      <c r="N2" s="481"/>
      <c r="O2" s="481"/>
      <c r="P2" s="481"/>
      <c r="Q2" s="481"/>
      <c r="R2" s="555"/>
    </row>
    <row r="3" spans="1:26" ht="15.75">
      <c r="A3" s="483" t="s">
        <v>1189</v>
      </c>
      <c r="B3" s="482"/>
      <c r="C3" s="482"/>
      <c r="D3" s="482"/>
      <c r="E3" s="482"/>
      <c r="F3" s="481"/>
      <c r="G3" s="481"/>
      <c r="H3" s="481"/>
      <c r="I3" s="482"/>
      <c r="J3" s="481"/>
      <c r="K3" s="481"/>
      <c r="L3" s="481"/>
      <c r="M3" s="482"/>
      <c r="N3" s="481"/>
      <c r="O3" s="481"/>
      <c r="P3" s="481"/>
      <c r="Q3" s="481"/>
      <c r="R3" s="555" t="s">
        <v>11</v>
      </c>
      <c r="S3" s="625" t="s">
        <v>1167</v>
      </c>
    </row>
    <row r="4" spans="1:26" ht="15.75">
      <c r="A4" s="483" t="s">
        <v>1150</v>
      </c>
      <c r="B4" s="482"/>
      <c r="C4" s="482"/>
      <c r="D4" s="482"/>
      <c r="E4" s="482"/>
      <c r="F4" s="481"/>
      <c r="G4" s="481"/>
      <c r="H4" s="481"/>
      <c r="I4" s="482"/>
      <c r="J4" s="481"/>
      <c r="K4" s="481"/>
      <c r="L4" s="481"/>
      <c r="M4" s="482"/>
      <c r="N4" s="481"/>
      <c r="O4" s="481"/>
      <c r="P4" s="481"/>
      <c r="Q4" s="481"/>
      <c r="R4" s="555" t="s">
        <v>11</v>
      </c>
    </row>
    <row r="5" spans="1:26">
      <c r="A5" s="487"/>
      <c r="B5" s="487"/>
      <c r="C5" s="487"/>
      <c r="D5" s="487"/>
      <c r="E5" s="487"/>
      <c r="F5" s="487"/>
      <c r="G5" s="487"/>
      <c r="H5" s="487"/>
      <c r="I5" s="487"/>
      <c r="J5" s="487"/>
      <c r="K5" s="487"/>
      <c r="L5" s="487"/>
      <c r="M5" s="487"/>
      <c r="N5" s="487"/>
      <c r="O5" s="487"/>
      <c r="P5" s="487"/>
      <c r="Q5" s="487"/>
      <c r="R5" s="556"/>
    </row>
    <row r="6" spans="1:26" ht="16.5" customHeight="1">
      <c r="A6" s="312"/>
      <c r="B6" s="489" t="s">
        <v>1098</v>
      </c>
      <c r="C6" s="490"/>
      <c r="D6" s="490"/>
      <c r="E6" s="490"/>
      <c r="F6" s="490"/>
      <c r="G6" s="490"/>
      <c r="H6" s="490"/>
      <c r="I6" s="491"/>
      <c r="J6" s="557" t="s">
        <v>11</v>
      </c>
      <c r="K6" s="558"/>
      <c r="L6" s="558"/>
      <c r="M6" s="559"/>
      <c r="N6" s="649" t="s">
        <v>1099</v>
      </c>
      <c r="O6" s="652" t="s">
        <v>1190</v>
      </c>
      <c r="P6" s="652" t="s">
        <v>1191</v>
      </c>
      <c r="Q6" s="652" t="s">
        <v>1192</v>
      </c>
      <c r="R6" s="560"/>
      <c r="S6" s="561"/>
    </row>
    <row r="7" spans="1:26" ht="36.75" customHeight="1">
      <c r="A7" s="481"/>
      <c r="B7" s="490" t="s">
        <v>1100</v>
      </c>
      <c r="C7" s="490"/>
      <c r="D7" s="490"/>
      <c r="E7" s="496"/>
      <c r="F7" s="497" t="s">
        <v>1101</v>
      </c>
      <c r="G7" s="490"/>
      <c r="H7" s="490"/>
      <c r="I7" s="491"/>
      <c r="J7" s="498" t="s">
        <v>1102</v>
      </c>
      <c r="K7" s="490"/>
      <c r="L7" s="490"/>
      <c r="M7" s="491"/>
      <c r="N7" s="650"/>
      <c r="O7" s="653"/>
      <c r="P7" s="653"/>
      <c r="Q7" s="653"/>
      <c r="R7" s="560" t="s">
        <v>1193</v>
      </c>
      <c r="S7" s="561" t="s">
        <v>1193</v>
      </c>
      <c r="T7" s="563" t="s">
        <v>869</v>
      </c>
      <c r="U7" s="487"/>
      <c r="V7" s="487"/>
      <c r="W7" s="564"/>
      <c r="X7" s="290" t="s">
        <v>1219</v>
      </c>
    </row>
    <row r="8" spans="1:26" ht="27" customHeight="1">
      <c r="A8" s="565"/>
      <c r="B8" s="499" t="s">
        <v>1103</v>
      </c>
      <c r="C8" s="499" t="s">
        <v>1104</v>
      </c>
      <c r="D8" s="499" t="s">
        <v>1195</v>
      </c>
      <c r="E8" s="566" t="s">
        <v>1106</v>
      </c>
      <c r="F8" s="500" t="s">
        <v>1103</v>
      </c>
      <c r="G8" s="499" t="s">
        <v>1104</v>
      </c>
      <c r="H8" s="499" t="s">
        <v>1195</v>
      </c>
      <c r="I8" s="566" t="s">
        <v>1106</v>
      </c>
      <c r="J8" s="501" t="s">
        <v>1103</v>
      </c>
      <c r="K8" s="502" t="s">
        <v>1104</v>
      </c>
      <c r="L8" s="499" t="s">
        <v>1195</v>
      </c>
      <c r="M8" s="501" t="s">
        <v>1106</v>
      </c>
      <c r="N8" s="651"/>
      <c r="O8" s="654"/>
      <c r="P8" s="654"/>
      <c r="Q8" s="654"/>
      <c r="R8" s="626"/>
      <c r="S8" s="627"/>
      <c r="T8" s="563" t="s">
        <v>1196</v>
      </c>
      <c r="U8" s="628" t="s">
        <v>1197</v>
      </c>
      <c r="V8" s="628" t="s">
        <v>1198</v>
      </c>
      <c r="W8" s="564"/>
      <c r="X8" s="563" t="s">
        <v>1196</v>
      </c>
      <c r="Y8" s="628" t="s">
        <v>1197</v>
      </c>
      <c r="Z8" s="628" t="s">
        <v>1198</v>
      </c>
    </row>
    <row r="9" spans="1:26" ht="15.75" hidden="1" customHeight="1">
      <c r="A9" s="504" t="s">
        <v>1107</v>
      </c>
      <c r="B9" s="531"/>
      <c r="C9" s="531"/>
      <c r="D9" s="531"/>
      <c r="E9" s="572"/>
      <c r="F9" s="573"/>
      <c r="G9" s="547"/>
      <c r="H9" s="547"/>
      <c r="I9" s="572"/>
      <c r="J9" s="573"/>
      <c r="K9" s="547"/>
      <c r="L9" s="547"/>
      <c r="M9" s="574"/>
      <c r="N9" s="573"/>
      <c r="O9" s="575"/>
      <c r="P9" s="576"/>
      <c r="Q9" s="576"/>
      <c r="R9" s="577">
        <f>SUM(B9:D9,F9:H9,J9:L9)+N9</f>
        <v>0</v>
      </c>
      <c r="S9" s="610">
        <f>+Q9+P9+O9</f>
        <v>0</v>
      </c>
      <c r="T9" s="292"/>
      <c r="W9" s="579"/>
    </row>
    <row r="10" spans="1:26" ht="12.75" hidden="1" customHeight="1">
      <c r="A10" s="504"/>
      <c r="B10" s="504"/>
      <c r="C10" s="504"/>
      <c r="D10" s="504"/>
      <c r="E10" s="580"/>
      <c r="F10" s="573"/>
      <c r="G10" s="547"/>
      <c r="H10" s="547"/>
      <c r="I10" s="581"/>
      <c r="J10" s="573"/>
      <c r="K10" s="547"/>
      <c r="L10" s="547"/>
      <c r="M10" s="573"/>
      <c r="N10" s="573"/>
      <c r="O10" s="582"/>
      <c r="P10" s="583"/>
      <c r="Q10" s="583"/>
      <c r="R10" s="560"/>
      <c r="S10" s="561"/>
      <c r="T10" s="584" t="s">
        <v>1196</v>
      </c>
      <c r="U10" s="585" t="s">
        <v>1197</v>
      </c>
      <c r="V10" s="585" t="s">
        <v>1198</v>
      </c>
      <c r="W10" s="586"/>
    </row>
    <row r="11" spans="1:26">
      <c r="A11" s="504" t="s">
        <v>1108</v>
      </c>
      <c r="B11" s="629">
        <f>+'Distribution Pivot Table'!Z$9*100</f>
        <v>0</v>
      </c>
      <c r="C11" s="629">
        <f>+'Distribution Pivot Table'!Z$11*100</f>
        <v>0</v>
      </c>
      <c r="D11" s="629">
        <f>+'Distribution Pivot Table'!Z$13*100</f>
        <v>0</v>
      </c>
      <c r="E11" s="596">
        <f t="shared" ref="E11:E29" si="0">SUM(B11:D11)</f>
        <v>0</v>
      </c>
      <c r="F11" s="630">
        <f>+'Distribution Pivot Table'!Z$15*100</f>
        <v>0</v>
      </c>
      <c r="G11" s="629">
        <f>+'Distribution Pivot Table'!Z$17*100</f>
        <v>0</v>
      </c>
      <c r="H11" s="629">
        <f>+'Distribution Pivot Table'!Z$19*100</f>
        <v>0</v>
      </c>
      <c r="I11" s="596">
        <f t="shared" ref="I11:I29" si="1">SUM(F11:H11)</f>
        <v>0</v>
      </c>
      <c r="J11" s="630">
        <f>+'Distribution Pivot Table'!Z$21*100</f>
        <v>0</v>
      </c>
      <c r="K11" s="629">
        <f>+'Distribution Pivot Table'!Z$23*100</f>
        <v>0</v>
      </c>
      <c r="L11" s="629">
        <f>+'Distribution Pivot Table'!Z$25*100</f>
        <v>0</v>
      </c>
      <c r="M11" s="597">
        <f t="shared" ref="M11:M29" si="2">SUM(J11:L11)</f>
        <v>0</v>
      </c>
      <c r="N11" s="630">
        <f>+'Distribution Pivot Table'!Z$27*100</f>
        <v>0</v>
      </c>
      <c r="O11" s="598">
        <f t="shared" ref="O11:P29" si="3">+B11+F11+J11</f>
        <v>0</v>
      </c>
      <c r="P11" s="599">
        <f t="shared" si="3"/>
        <v>0</v>
      </c>
      <c r="Q11" s="599">
        <f t="shared" ref="Q11:Q29" si="4">+D11+H11+L11+N11</f>
        <v>0</v>
      </c>
      <c r="R11" s="577">
        <f t="shared" ref="R11:R29" si="5">SUM(B11:D11,F11:H11,J11:L11)+N11</f>
        <v>0</v>
      </c>
      <c r="S11" s="610">
        <f t="shared" ref="S11:S29" si="6">+Q11+P11+O11</f>
        <v>0</v>
      </c>
      <c r="T11" s="631">
        <f>+E11+I11</f>
        <v>0</v>
      </c>
      <c r="U11" s="291">
        <f>+M11</f>
        <v>0</v>
      </c>
      <c r="V11" s="291">
        <f>+N11</f>
        <v>0</v>
      </c>
      <c r="W11" s="632">
        <f>SUM(T11:V11)</f>
        <v>0</v>
      </c>
      <c r="X11" s="633">
        <f>+T11-'OLD Tables 44-55'!T11</f>
        <v>0</v>
      </c>
      <c r="Y11" s="634">
        <f>+U11-'OLD Tables 44-55'!U11</f>
        <v>0</v>
      </c>
      <c r="Z11" s="634">
        <f>+V11-'OLD Tables 44-55'!V11</f>
        <v>0</v>
      </c>
    </row>
    <row r="12" spans="1:26">
      <c r="A12" s="504" t="s">
        <v>1109</v>
      </c>
      <c r="B12" s="629">
        <f>+'Distribution Pivot Table'!Z$31*100</f>
        <v>20.549315279273735</v>
      </c>
      <c r="C12" s="629">
        <f>+'Distribution Pivot Table'!Z$33*100</f>
        <v>1.7310355439298355</v>
      </c>
      <c r="D12" s="629">
        <f>+'Distribution Pivot Table'!Z$35*100</f>
        <v>0</v>
      </c>
      <c r="E12" s="596">
        <f t="shared" si="0"/>
        <v>22.28035082320357</v>
      </c>
      <c r="F12" s="630">
        <f>+'Distribution Pivot Table'!Z$37*100</f>
        <v>37.20572395753193</v>
      </c>
      <c r="G12" s="629">
        <f>+'Distribution Pivot Table'!Z$39*100</f>
        <v>3.6774888444376055</v>
      </c>
      <c r="H12" s="629">
        <f>+'Distribution Pivot Table'!Z$41*100</f>
        <v>0</v>
      </c>
      <c r="I12" s="596">
        <f t="shared" si="1"/>
        <v>40.883212801969535</v>
      </c>
      <c r="J12" s="630">
        <f>+'Distribution Pivot Table'!Z$43*100</f>
        <v>25.173103554392984</v>
      </c>
      <c r="K12" s="629">
        <f>+'Distribution Pivot Table'!Z$45*100</f>
        <v>10.724726881058624</v>
      </c>
      <c r="L12" s="629">
        <f>+'Distribution Pivot Table'!Z$47*100</f>
        <v>0</v>
      </c>
      <c r="M12" s="597">
        <f t="shared" si="2"/>
        <v>35.89783043545161</v>
      </c>
      <c r="N12" s="630">
        <f>+'Distribution Pivot Table'!Z$49*100</f>
        <v>0.93860593937528847</v>
      </c>
      <c r="O12" s="598">
        <f t="shared" si="3"/>
        <v>82.928142791198653</v>
      </c>
      <c r="P12" s="599">
        <f t="shared" si="3"/>
        <v>16.133251269426065</v>
      </c>
      <c r="Q12" s="599">
        <f t="shared" si="4"/>
        <v>0.93860593937528847</v>
      </c>
      <c r="R12" s="577">
        <f t="shared" si="5"/>
        <v>100.00000000000001</v>
      </c>
      <c r="S12" s="577">
        <f t="shared" si="6"/>
        <v>100</v>
      </c>
      <c r="T12" s="583">
        <f>+E12+I12</f>
        <v>63.163563625173104</v>
      </c>
      <c r="U12" s="291">
        <f>+M12</f>
        <v>35.89783043545161</v>
      </c>
      <c r="V12" s="291">
        <f>+N12</f>
        <v>0.93860593937528847</v>
      </c>
      <c r="W12" s="577">
        <f>SUM(T12:V12)</f>
        <v>100</v>
      </c>
      <c r="X12" s="635">
        <f>+T12-'OLD Tables 44-55'!T12</f>
        <v>0.20175779841374464</v>
      </c>
      <c r="Y12" s="634">
        <f>+U12-'OLD Tables 44-55'!U12</f>
        <v>-0.14059805787027102</v>
      </c>
      <c r="Z12" s="634">
        <f>+V12-'OLD Tables 44-55'!V12</f>
        <v>0.52464046253392316</v>
      </c>
    </row>
    <row r="13" spans="1:26">
      <c r="A13" s="504" t="s">
        <v>1110</v>
      </c>
      <c r="B13" s="629">
        <f>+'Distribution Pivot Table'!Z$53*100</f>
        <v>0</v>
      </c>
      <c r="C13" s="629">
        <f>+'Distribution Pivot Table'!Z$55*100</f>
        <v>0</v>
      </c>
      <c r="D13" s="629">
        <f>+'Distribution Pivot Table'!Z$57*100</f>
        <v>0</v>
      </c>
      <c r="E13" s="596">
        <f t="shared" si="0"/>
        <v>0</v>
      </c>
      <c r="F13" s="630">
        <f>+'Distribution Pivot Table'!Z$59*100</f>
        <v>0</v>
      </c>
      <c r="G13" s="629">
        <f>+'Distribution Pivot Table'!Z$61*100</f>
        <v>0</v>
      </c>
      <c r="H13" s="629">
        <f>+'Distribution Pivot Table'!Z$63*100</f>
        <v>0</v>
      </c>
      <c r="I13" s="596">
        <f t="shared" si="1"/>
        <v>0</v>
      </c>
      <c r="J13" s="630">
        <f>+'Distribution Pivot Table'!Z$65*100</f>
        <v>0</v>
      </c>
      <c r="K13" s="629">
        <f>+'Distribution Pivot Table'!Z$67*100</f>
        <v>0</v>
      </c>
      <c r="L13" s="629">
        <f>+'Distribution Pivot Table'!Z$69*100</f>
        <v>0</v>
      </c>
      <c r="M13" s="597">
        <f t="shared" si="2"/>
        <v>0</v>
      </c>
      <c r="N13" s="630">
        <f>+'Distribution Pivot Table'!Z$71*100</f>
        <v>0</v>
      </c>
      <c r="O13" s="598">
        <f t="shared" si="3"/>
        <v>0</v>
      </c>
      <c r="P13" s="599">
        <f t="shared" si="3"/>
        <v>0</v>
      </c>
      <c r="Q13" s="599">
        <f t="shared" si="4"/>
        <v>0</v>
      </c>
      <c r="R13" s="577">
        <f t="shared" si="5"/>
        <v>0</v>
      </c>
      <c r="S13" s="577">
        <f t="shared" si="6"/>
        <v>0</v>
      </c>
      <c r="T13" s="583">
        <f t="shared" ref="T13:T29" si="7">+E13+I13</f>
        <v>0</v>
      </c>
      <c r="U13" s="291">
        <f t="shared" ref="U13:V29" si="8">+M13</f>
        <v>0</v>
      </c>
      <c r="V13" s="291">
        <f t="shared" si="8"/>
        <v>0</v>
      </c>
      <c r="W13" s="577">
        <f t="shared" ref="W13:W29" si="9">SUM(T13:V13)</f>
        <v>0</v>
      </c>
      <c r="X13" s="635">
        <f>+T13-'OLD Tables 44-55'!T13</f>
        <v>0</v>
      </c>
      <c r="Y13" s="634">
        <f>+U13-'OLD Tables 44-55'!U13</f>
        <v>0</v>
      </c>
      <c r="Z13" s="634">
        <f>+V13-'OLD Tables 44-55'!V13</f>
        <v>0</v>
      </c>
    </row>
    <row r="14" spans="1:26">
      <c r="A14" s="504" t="s">
        <v>1111</v>
      </c>
      <c r="B14" s="636" t="str">
        <f>IF('Distribution Pivot Table'!AM73&lt;&gt;1, "—",'Distribution Pivot Table'!Z$75*100)</f>
        <v>—</v>
      </c>
      <c r="C14" s="629">
        <f>+'Distribution Pivot Table'!Z$77*100</f>
        <v>0</v>
      </c>
      <c r="D14" s="637"/>
      <c r="E14" s="596">
        <f t="shared" si="0"/>
        <v>0</v>
      </c>
      <c r="F14" s="630">
        <f>+'Distribution Pivot Table'!Z$81*100</f>
        <v>0</v>
      </c>
      <c r="G14" s="629">
        <f>+'Distribution Pivot Table'!Z$83*100</f>
        <v>0</v>
      </c>
      <c r="H14" s="629">
        <f>+'Distribution Pivot Table'!Z$85*100</f>
        <v>0</v>
      </c>
      <c r="I14" s="596">
        <f t="shared" si="1"/>
        <v>0</v>
      </c>
      <c r="J14" s="630">
        <f>+'Distribution Pivot Table'!Z$87*100</f>
        <v>0</v>
      </c>
      <c r="K14" s="629">
        <f>+'Distribution Pivot Table'!Z$89*100</f>
        <v>0</v>
      </c>
      <c r="L14" s="629">
        <f>+'Distribution Pivot Table'!Z$91*100</f>
        <v>0</v>
      </c>
      <c r="M14" s="597">
        <f t="shared" si="2"/>
        <v>0</v>
      </c>
      <c r="N14" s="630">
        <f>+'Distribution Pivot Table'!Z$93*100</f>
        <v>0</v>
      </c>
      <c r="O14" s="598" t="e">
        <f t="shared" si="3"/>
        <v>#VALUE!</v>
      </c>
      <c r="P14" s="599">
        <f t="shared" si="3"/>
        <v>0</v>
      </c>
      <c r="Q14" s="599">
        <f t="shared" si="4"/>
        <v>0</v>
      </c>
      <c r="R14" s="577">
        <f t="shared" si="5"/>
        <v>0</v>
      </c>
      <c r="S14" s="577" t="e">
        <f t="shared" si="6"/>
        <v>#VALUE!</v>
      </c>
      <c r="T14" s="583">
        <f t="shared" si="7"/>
        <v>0</v>
      </c>
      <c r="U14" s="291">
        <f t="shared" si="8"/>
        <v>0</v>
      </c>
      <c r="V14" s="291">
        <f t="shared" si="8"/>
        <v>0</v>
      </c>
      <c r="W14" s="577">
        <f t="shared" si="9"/>
        <v>0</v>
      </c>
      <c r="X14" s="635">
        <f>+T14-'OLD Tables 44-55'!T14</f>
        <v>0</v>
      </c>
      <c r="Y14" s="634">
        <f>+U14-'OLD Tables 44-55'!U14</f>
        <v>0</v>
      </c>
      <c r="Z14" s="634">
        <f>+V14-'OLD Tables 44-55'!V14</f>
        <v>0</v>
      </c>
    </row>
    <row r="15" spans="1:26">
      <c r="A15" s="504"/>
      <c r="B15" s="629"/>
      <c r="C15" s="629"/>
      <c r="D15" s="629"/>
      <c r="E15" s="596"/>
      <c r="F15" s="630"/>
      <c r="G15" s="629"/>
      <c r="H15" s="629"/>
      <c r="I15" s="596"/>
      <c r="J15" s="630"/>
      <c r="K15" s="629"/>
      <c r="L15" s="629"/>
      <c r="M15" s="597"/>
      <c r="N15" s="630"/>
      <c r="O15" s="598"/>
      <c r="P15" s="599"/>
      <c r="Q15" s="599"/>
      <c r="R15" s="577"/>
      <c r="S15" s="577"/>
      <c r="T15" s="583"/>
      <c r="U15" s="291"/>
      <c r="V15" s="291"/>
      <c r="W15" s="577"/>
      <c r="X15" s="635"/>
      <c r="Y15" s="634"/>
      <c r="Z15" s="634"/>
    </row>
    <row r="16" spans="1:26">
      <c r="A16" s="504" t="s">
        <v>1112</v>
      </c>
      <c r="B16" s="629">
        <f>+'Distribution Pivot Table'!Z$97*100</f>
        <v>1.3723986566887907</v>
      </c>
      <c r="C16" s="629">
        <f>+'Distribution Pivot Table'!Z$99*100</f>
        <v>0.22476663934209484</v>
      </c>
      <c r="D16" s="629">
        <f>+'Distribution Pivot Table'!Z$101*100</f>
        <v>0</v>
      </c>
      <c r="E16" s="596">
        <f t="shared" si="0"/>
        <v>1.5971652960308855</v>
      </c>
      <c r="F16" s="630">
        <f>+'Distribution Pivot Table'!Z$103*100</f>
        <v>48.264008250257824</v>
      </c>
      <c r="G16" s="629">
        <f>+'Distribution Pivot Table'!Z$105*100</f>
        <v>5.1352566306158609</v>
      </c>
      <c r="H16" s="629">
        <f>+'Distribution Pivot Table'!Z$107*100</f>
        <v>0</v>
      </c>
      <c r="I16" s="596">
        <f t="shared" si="1"/>
        <v>53.399264880873687</v>
      </c>
      <c r="J16" s="630">
        <f>+'Distribution Pivot Table'!Z$109*100</f>
        <v>33.659465319829707</v>
      </c>
      <c r="K16" s="629">
        <f>+'Distribution Pivot Table'!Z$111*100</f>
        <v>10.934235925641907</v>
      </c>
      <c r="L16" s="629">
        <f>+'Distribution Pivot Table'!Z$113*100</f>
        <v>0</v>
      </c>
      <c r="M16" s="597">
        <f t="shared" si="2"/>
        <v>44.593701245471614</v>
      </c>
      <c r="N16" s="630">
        <f>+'Distribution Pivot Table'!Z$115*100</f>
        <v>0.1295713567972076</v>
      </c>
      <c r="O16" s="598">
        <f>+B16+F16+J16</f>
        <v>83.295872226776311</v>
      </c>
      <c r="P16" s="599">
        <f t="shared" si="3"/>
        <v>16.294259195599864</v>
      </c>
      <c r="Q16" s="599">
        <f t="shared" si="4"/>
        <v>0.1295713567972076</v>
      </c>
      <c r="R16" s="577">
        <f>SUM(B16:D16,F16:H16,J16:L16)+N16</f>
        <v>99.719702779173389</v>
      </c>
      <c r="S16" s="577">
        <f t="shared" si="6"/>
        <v>99.719702779173389</v>
      </c>
      <c r="T16" s="583">
        <f t="shared" si="7"/>
        <v>54.996430176904575</v>
      </c>
      <c r="U16" s="291">
        <f t="shared" si="8"/>
        <v>44.593701245471614</v>
      </c>
      <c r="V16" s="291">
        <f t="shared" si="8"/>
        <v>0.1295713567972076</v>
      </c>
      <c r="W16" s="577">
        <f t="shared" si="9"/>
        <v>99.719702779173403</v>
      </c>
      <c r="X16" s="635">
        <f>+T16-'OLD Tables 44-55'!T16</f>
        <v>-8.4018251130402177E-2</v>
      </c>
      <c r="Y16" s="634">
        <f>+U16-'OLD Tables 44-55'!U16</f>
        <v>-0.18880019355477629</v>
      </c>
      <c r="Z16" s="634">
        <f>+V16-'OLD Tables 44-55'!V16</f>
        <v>-7.4787761414213672E-3</v>
      </c>
    </row>
    <row r="17" spans="1:27">
      <c r="A17" s="504" t="s">
        <v>1113</v>
      </c>
      <c r="B17" s="629">
        <f>+'Distribution Pivot Table'!Z$119*100</f>
        <v>19.175848886890037</v>
      </c>
      <c r="C17" s="629">
        <f>+'Distribution Pivot Table'!Z$121*100</f>
        <v>0.3935237238587812</v>
      </c>
      <c r="D17" s="629">
        <f>+'Distribution Pivot Table'!Z$123*100</f>
        <v>0</v>
      </c>
      <c r="E17" s="596">
        <f t="shared" si="0"/>
        <v>19.569372610748818</v>
      </c>
      <c r="F17" s="630">
        <f>+'Distribution Pivot Table'!Z$125*100</f>
        <v>38.689003822801887</v>
      </c>
      <c r="G17" s="629">
        <f>+'Distribution Pivot Table'!Z$127*100</f>
        <v>1.4223071733753092</v>
      </c>
      <c r="H17" s="629">
        <f>+'Distribution Pivot Table'!Z$129*100</f>
        <v>0</v>
      </c>
      <c r="I17" s="596">
        <f t="shared" si="1"/>
        <v>40.111310996177195</v>
      </c>
      <c r="J17" s="630">
        <f>+'Distribution Pivot Table'!Z$131*100</f>
        <v>26.607825500337306</v>
      </c>
      <c r="K17" s="629">
        <f>+'Distribution Pivot Table'!Z$133*100</f>
        <v>9.7425230492466834</v>
      </c>
      <c r="L17" s="629">
        <f>+'Distribution Pivot Table'!Z$135*100</f>
        <v>0</v>
      </c>
      <c r="M17" s="597">
        <f t="shared" si="2"/>
        <v>36.350348549583991</v>
      </c>
      <c r="N17" s="630">
        <f>+'Distribution Pivot Table'!Z$137*100</f>
        <v>6.4425455363166186</v>
      </c>
      <c r="O17" s="598">
        <f t="shared" si="3"/>
        <v>84.47267821002923</v>
      </c>
      <c r="P17" s="599">
        <f t="shared" si="3"/>
        <v>11.558353946480773</v>
      </c>
      <c r="Q17" s="599">
        <f t="shared" si="4"/>
        <v>6.4425455363166186</v>
      </c>
      <c r="R17" s="577">
        <f t="shared" si="5"/>
        <v>102.47357769282662</v>
      </c>
      <c r="S17" s="577">
        <f t="shared" si="6"/>
        <v>102.47357769282662</v>
      </c>
      <c r="T17" s="583">
        <f t="shared" si="7"/>
        <v>59.68068360692601</v>
      </c>
      <c r="U17" s="291">
        <f t="shared" si="8"/>
        <v>36.350348549583991</v>
      </c>
      <c r="V17" s="291">
        <f t="shared" si="8"/>
        <v>6.4425455363166186</v>
      </c>
      <c r="W17" s="577">
        <f t="shared" si="9"/>
        <v>102.47357769282662</v>
      </c>
      <c r="X17" s="635">
        <f>+T17-'OLD Tables 44-55'!T17</f>
        <v>0.47476470937716186</v>
      </c>
      <c r="Y17" s="634">
        <f>+U17-'OLD Tables 44-55'!U17</f>
        <v>0.40208242510641412</v>
      </c>
      <c r="Z17" s="634">
        <f>+V17-'OLD Tables 44-55'!V17</f>
        <v>1.59673055834305</v>
      </c>
    </row>
    <row r="18" spans="1:27">
      <c r="A18" s="504" t="s">
        <v>1114</v>
      </c>
      <c r="B18" s="629">
        <f>+'Distribution Pivot Table'!Z$141*100</f>
        <v>24.451563857515204</v>
      </c>
      <c r="C18" s="629">
        <f>+'Distribution Pivot Table'!Z$143*100</f>
        <v>0.18462206776715898</v>
      </c>
      <c r="D18" s="629">
        <f>+'Distribution Pivot Table'!Z$145*100</f>
        <v>0</v>
      </c>
      <c r="E18" s="596">
        <f t="shared" si="0"/>
        <v>24.636185925282362</v>
      </c>
      <c r="F18" s="630">
        <f>+'Distribution Pivot Table'!Z$147*100</f>
        <v>40.388792354474369</v>
      </c>
      <c r="G18" s="629">
        <f>+'Distribution Pivot Table'!Z$149*100</f>
        <v>1.1403127715030408</v>
      </c>
      <c r="H18" s="629">
        <f>+'Distribution Pivot Table'!Z$151*100</f>
        <v>0</v>
      </c>
      <c r="I18" s="596">
        <f t="shared" si="1"/>
        <v>41.529105125977409</v>
      </c>
      <c r="J18" s="630">
        <f>+'Distribution Pivot Table'!Z$153*100</f>
        <v>26.748479582971328</v>
      </c>
      <c r="K18" s="629">
        <f>+'Distribution Pivot Table'!Z$155*100</f>
        <v>7.05364900086881</v>
      </c>
      <c r="L18" s="629">
        <f>+'Distribution Pivot Table'!Z$157*100</f>
        <v>0</v>
      </c>
      <c r="M18" s="597">
        <f t="shared" si="2"/>
        <v>33.802128583840137</v>
      </c>
      <c r="N18" s="630">
        <f>+'Distribution Pivot Table'!Z$159*100</f>
        <v>0</v>
      </c>
      <c r="O18" s="598">
        <f t="shared" si="3"/>
        <v>91.5888357949609</v>
      </c>
      <c r="P18" s="599">
        <f t="shared" si="3"/>
        <v>8.3785838401390098</v>
      </c>
      <c r="Q18" s="638">
        <f t="shared" si="4"/>
        <v>0</v>
      </c>
      <c r="R18" s="577">
        <f t="shared" si="5"/>
        <v>99.967419635099915</v>
      </c>
      <c r="S18" s="577">
        <f t="shared" si="6"/>
        <v>99.967419635099915</v>
      </c>
      <c r="T18" s="583">
        <f t="shared" si="7"/>
        <v>66.165291051259771</v>
      </c>
      <c r="U18" s="291">
        <f t="shared" si="8"/>
        <v>33.802128583840137</v>
      </c>
      <c r="V18" s="291">
        <f t="shared" si="8"/>
        <v>0</v>
      </c>
      <c r="W18" s="577">
        <f t="shared" si="9"/>
        <v>99.967419635099901</v>
      </c>
      <c r="X18" s="635">
        <f>+T18-'OLD Tables 44-55'!T18</f>
        <v>0.35322996553912844</v>
      </c>
      <c r="Y18" s="634">
        <f>+U18-'OLD Tables 44-55'!U18</f>
        <v>-0.39695735975589486</v>
      </c>
      <c r="Z18" s="634">
        <f>+V18-'OLD Tables 44-55'!V18</f>
        <v>0</v>
      </c>
    </row>
    <row r="19" spans="1:27">
      <c r="A19" s="504" t="s">
        <v>1115</v>
      </c>
      <c r="B19" s="629">
        <f>+'Distribution Pivot Table'!Z$163*100</f>
        <v>0</v>
      </c>
      <c r="C19" s="629">
        <f>+'Distribution Pivot Table'!Z$165*100</f>
        <v>0</v>
      </c>
      <c r="D19" s="629">
        <f>+'Distribution Pivot Table'!Z$167*100</f>
        <v>0</v>
      </c>
      <c r="E19" s="596">
        <f t="shared" si="0"/>
        <v>0</v>
      </c>
      <c r="F19" s="630">
        <f>+'Distribution Pivot Table'!Z$169*100</f>
        <v>0</v>
      </c>
      <c r="G19" s="629">
        <f>+'Distribution Pivot Table'!Z$171*100</f>
        <v>0</v>
      </c>
      <c r="H19" s="629">
        <f>+'Distribution Pivot Table'!Z$173*100</f>
        <v>0</v>
      </c>
      <c r="I19" s="596">
        <f t="shared" si="1"/>
        <v>0</v>
      </c>
      <c r="J19" s="630">
        <f>+'Distribution Pivot Table'!Z$175*100</f>
        <v>0</v>
      </c>
      <c r="K19" s="629">
        <f>+'Distribution Pivot Table'!Z$177*100</f>
        <v>0</v>
      </c>
      <c r="L19" s="629">
        <f>+'Distribution Pivot Table'!Z$179*100</f>
        <v>0</v>
      </c>
      <c r="M19" s="597">
        <f t="shared" si="2"/>
        <v>0</v>
      </c>
      <c r="N19" s="630">
        <f>+'Distribution Pivot Table'!Z$181*100</f>
        <v>0</v>
      </c>
      <c r="O19" s="598">
        <f t="shared" si="3"/>
        <v>0</v>
      </c>
      <c r="P19" s="599">
        <f t="shared" si="3"/>
        <v>0</v>
      </c>
      <c r="Q19" s="599">
        <f t="shared" si="4"/>
        <v>0</v>
      </c>
      <c r="R19" s="577">
        <f t="shared" si="5"/>
        <v>0</v>
      </c>
      <c r="S19" s="577">
        <f t="shared" si="6"/>
        <v>0</v>
      </c>
      <c r="T19" s="583">
        <f t="shared" si="7"/>
        <v>0</v>
      </c>
      <c r="U19" s="291">
        <f t="shared" si="8"/>
        <v>0</v>
      </c>
      <c r="V19" s="291">
        <f t="shared" si="8"/>
        <v>0</v>
      </c>
      <c r="W19" s="577">
        <f t="shared" si="9"/>
        <v>0</v>
      </c>
      <c r="X19" s="635">
        <f>+T19-'OLD Tables 44-55'!T19</f>
        <v>0</v>
      </c>
      <c r="Y19" s="634">
        <f>+U19-'OLD Tables 44-55'!U19</f>
        <v>0</v>
      </c>
      <c r="Z19" s="634">
        <f>+V19-'OLD Tables 44-55'!V19</f>
        <v>0</v>
      </c>
    </row>
    <row r="20" spans="1:27">
      <c r="A20" s="504"/>
      <c r="B20" s="629"/>
      <c r="C20" s="629"/>
      <c r="D20" s="629"/>
      <c r="E20" s="596"/>
      <c r="F20" s="630"/>
      <c r="G20" s="629"/>
      <c r="H20" s="629"/>
      <c r="I20" s="596"/>
      <c r="J20" s="630"/>
      <c r="K20" s="629"/>
      <c r="L20" s="629"/>
      <c r="M20" s="597"/>
      <c r="N20" s="630"/>
      <c r="O20" s="598"/>
      <c r="P20" s="599"/>
      <c r="Q20" s="599"/>
      <c r="R20" s="577"/>
      <c r="S20" s="577"/>
      <c r="T20" s="583"/>
      <c r="U20" s="291"/>
      <c r="V20" s="291"/>
      <c r="W20" s="577"/>
      <c r="X20" s="635"/>
      <c r="Y20" s="634"/>
      <c r="Z20" s="634"/>
    </row>
    <row r="21" spans="1:27">
      <c r="A21" s="504" t="s">
        <v>1116</v>
      </c>
      <c r="B21" s="629">
        <f>+'Distribution Pivot Table'!Z$185*100</f>
        <v>14.379896067633599</v>
      </c>
      <c r="C21" s="629">
        <f>+'Distribution Pivot Table'!Z$187*100</f>
        <v>6.2049173970371518E-2</v>
      </c>
      <c r="D21" s="629">
        <f>+'Distribution Pivot Table'!Z$189*100</f>
        <v>0</v>
      </c>
      <c r="E21" s="596">
        <f t="shared" si="0"/>
        <v>14.441945241603971</v>
      </c>
      <c r="F21" s="630">
        <f>+'Distribution Pivot Table'!Z$191*100</f>
        <v>35.251686961917315</v>
      </c>
      <c r="G21" s="629">
        <f>+'Distribution Pivot Table'!Z$193*100</f>
        <v>0.20941596215000388</v>
      </c>
      <c r="H21" s="629">
        <f>+'Distribution Pivot Table'!Z$195*100</f>
        <v>0</v>
      </c>
      <c r="I21" s="596">
        <f t="shared" si="1"/>
        <v>35.461102924067319</v>
      </c>
      <c r="J21" s="630">
        <f>+'Distribution Pivot Table'!Z$197*100</f>
        <v>39.88210656945629</v>
      </c>
      <c r="K21" s="629">
        <f>+'Distribution Pivot Table'!Z$199*100</f>
        <v>5.1035445590630575</v>
      </c>
      <c r="L21" s="637">
        <f>+'Distribution Pivot Table'!Z$201*100</f>
        <v>0</v>
      </c>
      <c r="M21" s="597">
        <f t="shared" si="2"/>
        <v>44.985651128519351</v>
      </c>
      <c r="N21" s="630">
        <f>+'Distribution Pivot Table'!Z$203*100</f>
        <v>5.111300705809354</v>
      </c>
      <c r="O21" s="598">
        <f t="shared" si="3"/>
        <v>89.513689599007193</v>
      </c>
      <c r="P21" s="599">
        <f t="shared" si="3"/>
        <v>5.375009695183433</v>
      </c>
      <c r="Q21" s="599">
        <f t="shared" si="4"/>
        <v>5.111300705809354</v>
      </c>
      <c r="R21" s="577">
        <f t="shared" si="5"/>
        <v>99.999999999999986</v>
      </c>
      <c r="S21" s="577">
        <f t="shared" si="6"/>
        <v>99.999999999999986</v>
      </c>
      <c r="T21" s="583">
        <f t="shared" si="7"/>
        <v>49.903048165671294</v>
      </c>
      <c r="U21" s="291">
        <f t="shared" si="8"/>
        <v>44.985651128519351</v>
      </c>
      <c r="V21" s="291">
        <f t="shared" si="8"/>
        <v>5.111300705809354</v>
      </c>
      <c r="W21" s="577">
        <f t="shared" si="9"/>
        <v>100</v>
      </c>
      <c r="X21" s="635">
        <f>+T21-'OLD Tables 44-55'!T21</f>
        <v>1.5687737444403496</v>
      </c>
      <c r="Y21" s="634">
        <f>+U21-'OLD Tables 44-55'!U21</f>
        <v>-1.1545440799988427</v>
      </c>
      <c r="Z21" s="634">
        <f>+V21-'OLD Tables 44-55'!V21</f>
        <v>-0.4142296644415131</v>
      </c>
    </row>
    <row r="22" spans="1:27">
      <c r="A22" s="504" t="s">
        <v>1117</v>
      </c>
      <c r="B22" s="629">
        <f>+'Distribution Pivot Table'!Z$207*100</f>
        <v>0.73068893528183709</v>
      </c>
      <c r="C22" s="629">
        <f>+'Distribution Pivot Table'!Z$209*100</f>
        <v>3.9144050104384133E-2</v>
      </c>
      <c r="D22" s="637">
        <f>+'Distribution Pivot Table'!Z$211*108</f>
        <v>2.8183716075156576E-3</v>
      </c>
      <c r="E22" s="596">
        <f t="shared" si="0"/>
        <v>0.77265135699373688</v>
      </c>
      <c r="F22" s="630">
        <f>+'Distribution Pivot Table'!Z$213*100</f>
        <v>60.060020876826727</v>
      </c>
      <c r="G22" s="629">
        <f>+'Distribution Pivot Table'!Z$215*100</f>
        <v>0.38100208768267224</v>
      </c>
      <c r="H22" s="629">
        <f>+'Distribution Pivot Table'!Z$217*100</f>
        <v>0.20876826722338201</v>
      </c>
      <c r="I22" s="596">
        <f t="shared" si="1"/>
        <v>60.649791231732785</v>
      </c>
      <c r="J22" s="630">
        <f>+'Distribution Pivot Table'!Z$219*100</f>
        <v>30.613256784968684</v>
      </c>
      <c r="K22" s="629">
        <f>+'Distribution Pivot Table'!Z$221*100</f>
        <v>7.0250521920668056</v>
      </c>
      <c r="L22" s="629">
        <f>+'Distribution Pivot Table'!Z$223*100</f>
        <v>0.36534446764091855</v>
      </c>
      <c r="M22" s="597">
        <f t="shared" si="2"/>
        <v>38.003653444676409</v>
      </c>
      <c r="N22" s="630">
        <f>+'Distribution Pivot Table'!Z$225*100</f>
        <v>0.57411273486430059</v>
      </c>
      <c r="O22" s="598">
        <f>+B22+F22+J22</f>
        <v>91.403966597077243</v>
      </c>
      <c r="P22" s="599">
        <f t="shared" si="3"/>
        <v>7.445198329853862</v>
      </c>
      <c r="Q22" s="599">
        <f t="shared" si="4"/>
        <v>1.1510438413361168</v>
      </c>
      <c r="R22" s="577">
        <f t="shared" si="5"/>
        <v>100.00020876826723</v>
      </c>
      <c r="S22" s="577">
        <f>+Q22+P22+O22</f>
        <v>100.00020876826721</v>
      </c>
      <c r="T22" s="583">
        <f t="shared" si="7"/>
        <v>61.422442588726518</v>
      </c>
      <c r="U22" s="291">
        <f t="shared" si="8"/>
        <v>38.003653444676409</v>
      </c>
      <c r="V22" s="291">
        <f t="shared" si="8"/>
        <v>0.57411273486430059</v>
      </c>
      <c r="W22" s="577">
        <f t="shared" si="9"/>
        <v>100.00020876826723</v>
      </c>
      <c r="X22" s="635">
        <f>+T22-'OLD Tables 44-55'!T22</f>
        <v>-0.93779983551590362</v>
      </c>
      <c r="Y22" s="634">
        <f>+U22-'OLD Tables 44-55'!U22</f>
        <v>0.95853559955856582</v>
      </c>
      <c r="Z22" s="634">
        <f>+V22-'OLD Tables 44-55'!V22</f>
        <v>-2.1173460421894719E-2</v>
      </c>
    </row>
    <row r="23" spans="1:27">
      <c r="A23" s="504" t="s">
        <v>1118</v>
      </c>
      <c r="B23" s="629">
        <f>'Distribution Pivot Table'!Z$229*100</f>
        <v>16.407371948300622</v>
      </c>
      <c r="C23" s="629">
        <f>'Distribution Pivot Table'!Z$231*100</f>
        <v>2.7285782671134515</v>
      </c>
      <c r="D23" s="629">
        <f>+'Distribution Pivot Table'!Z$233*100</f>
        <v>0</v>
      </c>
      <c r="E23" s="596">
        <f t="shared" si="0"/>
        <v>19.135950215414073</v>
      </c>
      <c r="F23" s="630">
        <f>'Distribution Pivot Table'!Z$235*100</f>
        <v>38.73863092388703</v>
      </c>
      <c r="G23" s="629">
        <f>'Distribution Pivot Table'!Z$237*100</f>
        <v>2.537099090473911</v>
      </c>
      <c r="H23" s="629">
        <f>'Distribution Pivot Table'!Z$239*100</f>
        <v>0</v>
      </c>
      <c r="I23" s="596">
        <f t="shared" si="1"/>
        <v>41.275730014360938</v>
      </c>
      <c r="J23" s="630">
        <f>'Distribution Pivot Table'!Z$241*100</f>
        <v>24.581139301101004</v>
      </c>
      <c r="K23" s="629">
        <f>'Distribution Pivot Table'!Z$243*100</f>
        <v>13.834370512206798</v>
      </c>
      <c r="L23" s="629">
        <f>'Distribution Pivot Table'!Z$245*100</f>
        <v>0</v>
      </c>
      <c r="M23" s="597">
        <f t="shared" si="2"/>
        <v>38.4155098133078</v>
      </c>
      <c r="N23" s="630">
        <f>'Distribution Pivot Table'!Z$247*100</f>
        <v>1.2326471996170418</v>
      </c>
      <c r="O23" s="598">
        <f>+B23+F23+J23</f>
        <v>79.727142173288655</v>
      </c>
      <c r="P23" s="599">
        <f t="shared" si="3"/>
        <v>19.10004786979416</v>
      </c>
      <c r="Q23" s="599">
        <f t="shared" si="4"/>
        <v>1.2326471996170418</v>
      </c>
      <c r="R23" s="577">
        <f>SUM(B23:D23,F23:H23,J23:L23,N23)</f>
        <v>100.05983724269986</v>
      </c>
      <c r="S23" s="577">
        <f>+Q23+P23+O23</f>
        <v>100.05983724269986</v>
      </c>
      <c r="T23" s="583">
        <f t="shared" si="7"/>
        <v>60.411680229775016</v>
      </c>
      <c r="U23" s="291">
        <f t="shared" si="8"/>
        <v>38.4155098133078</v>
      </c>
      <c r="V23" s="291">
        <f t="shared" si="8"/>
        <v>1.2326471996170418</v>
      </c>
      <c r="W23" s="577">
        <f t="shared" si="9"/>
        <v>100.05983724269987</v>
      </c>
      <c r="X23" s="635">
        <f>+T23-'OLD Tables 44-55'!T23</f>
        <v>-5.6539081239051825E-2</v>
      </c>
      <c r="Y23" s="634">
        <f>+U23-'OLD Tables 44-55'!U23</f>
        <v>0.10279753771342826</v>
      </c>
      <c r="Z23" s="634">
        <f>+V23-'OLD Tables 44-55'!V23</f>
        <v>1.3578786225484363E-2</v>
      </c>
      <c r="AA23" s="526"/>
    </row>
    <row r="24" spans="1:27">
      <c r="A24" s="504" t="s">
        <v>1119</v>
      </c>
      <c r="B24" s="629">
        <f>+'Distribution Pivot Table'!Z$251*100</f>
        <v>0</v>
      </c>
      <c r="C24" s="629">
        <f>+'Distribution Pivot Table'!Z$253*100</f>
        <v>0</v>
      </c>
      <c r="D24" s="629">
        <f>+'Distribution Pivot Table'!Z$255*100</f>
        <v>0</v>
      </c>
      <c r="E24" s="596">
        <f t="shared" si="0"/>
        <v>0</v>
      </c>
      <c r="F24" s="630">
        <f>+'Distribution Pivot Table'!Z$257*100</f>
        <v>0</v>
      </c>
      <c r="G24" s="629">
        <f>+'Distribution Pivot Table'!Z$259*100</f>
        <v>0</v>
      </c>
      <c r="H24" s="629">
        <f>+'Distribution Pivot Table'!Z$261*100</f>
        <v>0</v>
      </c>
      <c r="I24" s="596">
        <f t="shared" si="1"/>
        <v>0</v>
      </c>
      <c r="J24" s="630">
        <f>+'Distribution Pivot Table'!Z$263*100</f>
        <v>0</v>
      </c>
      <c r="K24" s="629">
        <f>+'Distribution Pivot Table'!Z$265*100</f>
        <v>0</v>
      </c>
      <c r="L24" s="629">
        <f>+'Distribution Pivot Table'!Z$267*100</f>
        <v>0</v>
      </c>
      <c r="M24" s="597">
        <f t="shared" si="2"/>
        <v>0</v>
      </c>
      <c r="N24" s="630">
        <f>+'Distribution Pivot Table'!Z$269*100</f>
        <v>0</v>
      </c>
      <c r="O24" s="598">
        <f t="shared" si="3"/>
        <v>0</v>
      </c>
      <c r="P24" s="599">
        <f t="shared" si="3"/>
        <v>0</v>
      </c>
      <c r="Q24" s="599">
        <f t="shared" si="4"/>
        <v>0</v>
      </c>
      <c r="R24" s="577">
        <f t="shared" si="5"/>
        <v>0</v>
      </c>
      <c r="S24" s="577">
        <f t="shared" si="6"/>
        <v>0</v>
      </c>
      <c r="T24" s="583">
        <f t="shared" si="7"/>
        <v>0</v>
      </c>
      <c r="U24" s="291">
        <f t="shared" si="8"/>
        <v>0</v>
      </c>
      <c r="V24" s="291">
        <f t="shared" si="8"/>
        <v>0</v>
      </c>
      <c r="W24" s="577">
        <f t="shared" si="9"/>
        <v>0</v>
      </c>
      <c r="X24" s="635">
        <f>+T24-'OLD Tables 44-55'!T24</f>
        <v>0</v>
      </c>
      <c r="Y24" s="634">
        <f>+U24-'OLD Tables 44-55'!U24</f>
        <v>0</v>
      </c>
      <c r="Z24" s="634">
        <f>+V24-'OLD Tables 44-55'!V24</f>
        <v>0</v>
      </c>
    </row>
    <row r="25" spans="1:27">
      <c r="A25" s="504"/>
      <c r="B25" s="629"/>
      <c r="C25" s="629"/>
      <c r="D25" s="629"/>
      <c r="E25" s="596"/>
      <c r="F25" s="630"/>
      <c r="G25" s="629"/>
      <c r="H25" s="629"/>
      <c r="I25" s="596"/>
      <c r="J25" s="630"/>
      <c r="K25" s="629"/>
      <c r="L25" s="629"/>
      <c r="M25" s="597"/>
      <c r="N25" s="630"/>
      <c r="O25" s="598"/>
      <c r="P25" s="599"/>
      <c r="Q25" s="599"/>
      <c r="R25" s="577"/>
      <c r="S25" s="577"/>
      <c r="T25" s="583"/>
      <c r="U25" s="291"/>
      <c r="V25" s="291"/>
      <c r="W25" s="577"/>
      <c r="X25" s="635"/>
      <c r="Y25" s="634"/>
      <c r="Z25" s="634"/>
    </row>
    <row r="26" spans="1:27">
      <c r="A26" s="504" t="s">
        <v>1120</v>
      </c>
      <c r="B26" s="629">
        <f>+'Distribution Pivot Table'!Z$273*100</f>
        <v>10.346082131975079</v>
      </c>
      <c r="C26" s="629">
        <f>+'Distribution Pivot Table'!Z$275*100</f>
        <v>0.18645686479603438</v>
      </c>
      <c r="D26" s="629">
        <f>+'Distribution Pivot Table'!Z$277*100</f>
        <v>0</v>
      </c>
      <c r="E26" s="596">
        <f t="shared" si="0"/>
        <v>10.532538996771112</v>
      </c>
      <c r="F26" s="630">
        <f>+'Distribution Pivot Table'!Z$279*100</f>
        <v>43.007867570148711</v>
      </c>
      <c r="G26" s="629">
        <f>+'Distribution Pivot Table'!Z$281*100</f>
        <v>1.8873072900086405</v>
      </c>
      <c r="H26" s="629">
        <f>+'Distribution Pivot Table'!Z$283*100</f>
        <v>0</v>
      </c>
      <c r="I26" s="596">
        <f t="shared" si="1"/>
        <v>44.895174860157354</v>
      </c>
      <c r="J26" s="630">
        <f>+'Distribution Pivot Table'!Z$285*100</f>
        <v>21.351584883350768</v>
      </c>
      <c r="K26" s="629">
        <f>+'Distribution Pivot Table'!Z$287*100</f>
        <v>5.566419573423075</v>
      </c>
      <c r="L26" s="629">
        <f>+'Distribution Pivot Table'!Z$289*100</f>
        <v>0</v>
      </c>
      <c r="M26" s="597">
        <f t="shared" si="2"/>
        <v>26.918004456773843</v>
      </c>
      <c r="N26" s="630">
        <f>+'Distribution Pivot Table'!Z$291*100</f>
        <v>17.640638501068718</v>
      </c>
      <c r="O26" s="598">
        <f t="shared" si="3"/>
        <v>74.705534585474567</v>
      </c>
      <c r="P26" s="599">
        <f t="shared" si="3"/>
        <v>7.6401837282277505</v>
      </c>
      <c r="Q26" s="599">
        <f t="shared" si="4"/>
        <v>17.640638501068718</v>
      </c>
      <c r="R26" s="577">
        <f t="shared" si="5"/>
        <v>99.986356814771042</v>
      </c>
      <c r="S26" s="577">
        <f t="shared" si="6"/>
        <v>99.986356814771028</v>
      </c>
      <c r="T26" s="583">
        <f t="shared" si="7"/>
        <v>55.427713856928463</v>
      </c>
      <c r="U26" s="291">
        <f t="shared" si="8"/>
        <v>26.918004456773843</v>
      </c>
      <c r="V26" s="291">
        <f t="shared" si="8"/>
        <v>17.640638501068718</v>
      </c>
      <c r="W26" s="577">
        <f t="shared" si="9"/>
        <v>99.986356814771028</v>
      </c>
      <c r="X26" s="635">
        <f>+T26-'OLD Tables 44-55'!T26</f>
        <v>1.3241430960385827</v>
      </c>
      <c r="Y26" s="634">
        <f>+U26-'OLD Tables 44-55'!U26</f>
        <v>-0.70398096106126573</v>
      </c>
      <c r="Z26" s="634">
        <f>+V26-'OLD Tables 44-55'!V26</f>
        <v>-0.50293973785444379</v>
      </c>
    </row>
    <row r="27" spans="1:27">
      <c r="A27" s="504" t="s">
        <v>1121</v>
      </c>
      <c r="B27" s="629">
        <f>+'Distribution Pivot Table'!Z295*100</f>
        <v>16.874625191031669</v>
      </c>
      <c r="C27" s="629">
        <f>+'Distribution Pivot Table'!Z297*100</f>
        <v>0.90437776875012099</v>
      </c>
      <c r="D27" s="629">
        <f>+'Distribution Pivot Table'!Z299*100</f>
        <v>0</v>
      </c>
      <c r="E27" s="596">
        <f t="shared" si="0"/>
        <v>17.779002959781788</v>
      </c>
      <c r="F27" s="630">
        <f>+'Distribution Pivot Table'!Z301*100</f>
        <v>21.760199640183391</v>
      </c>
      <c r="G27" s="629">
        <f>+'Distribution Pivot Table'!Z303*100</f>
        <v>1.2245371713771691</v>
      </c>
      <c r="H27" s="629">
        <f>+'Distribution Pivot Table'!Z305*100</f>
        <v>0</v>
      </c>
      <c r="I27" s="596">
        <f t="shared" si="1"/>
        <v>22.984736811560559</v>
      </c>
      <c r="J27" s="630">
        <f>+'Distribution Pivot Table'!Z307*100</f>
        <v>35.491265741976669</v>
      </c>
      <c r="K27" s="629">
        <f>+'Distribution Pivot Table'!Z309*100</f>
        <v>18.186214767956976</v>
      </c>
      <c r="L27" s="629">
        <f>+'Distribution Pivot Table'!Z311*100</f>
        <v>0</v>
      </c>
      <c r="M27" s="597">
        <f t="shared" si="2"/>
        <v>53.677480509933645</v>
      </c>
      <c r="N27" s="630">
        <f>+'Distribution Pivot Table'!Z313*100</f>
        <v>5.5587797187240051</v>
      </c>
      <c r="O27" s="598">
        <f t="shared" si="3"/>
        <v>74.126090573191732</v>
      </c>
      <c r="P27" s="599">
        <f t="shared" si="3"/>
        <v>20.315129708084267</v>
      </c>
      <c r="Q27" s="599">
        <f t="shared" si="4"/>
        <v>5.5587797187240051</v>
      </c>
      <c r="R27" s="577">
        <f t="shared" si="5"/>
        <v>100.00000000000001</v>
      </c>
      <c r="S27" s="577">
        <f t="shared" si="6"/>
        <v>100</v>
      </c>
      <c r="T27" s="583">
        <f t="shared" si="7"/>
        <v>40.763739771342344</v>
      </c>
      <c r="U27" s="291">
        <f t="shared" si="8"/>
        <v>53.677480509933645</v>
      </c>
      <c r="V27" s="291">
        <f t="shared" si="8"/>
        <v>5.5587797187240051</v>
      </c>
      <c r="W27" s="577">
        <f t="shared" si="9"/>
        <v>100</v>
      </c>
      <c r="X27" s="635">
        <f>+T27-'OLD Tables 44-55'!T27</f>
        <v>1.1092653467122631</v>
      </c>
      <c r="Y27" s="634">
        <f>+U27-'OLD Tables 44-55'!U27</f>
        <v>-0.43360586133935186</v>
      </c>
      <c r="Z27" s="634">
        <f>+V27-'OLD Tables 44-55'!V27</f>
        <v>-0.67565948537291209</v>
      </c>
    </row>
    <row r="28" spans="1:27" s="600" customFormat="1">
      <c r="A28" s="527" t="s">
        <v>1122</v>
      </c>
      <c r="B28" s="629">
        <f>+'Distribution Pivot Table'!Z317*100</f>
        <v>0.61608731444352982</v>
      </c>
      <c r="C28" s="637">
        <f>+'Distribution Pivot Table'!Z319*100</f>
        <v>2.6555487691531453E-2</v>
      </c>
      <c r="D28" s="629">
        <f>+'Distribution Pivot Table'!Z321*100</f>
        <v>0</v>
      </c>
      <c r="E28" s="596">
        <f t="shared" si="0"/>
        <v>0.64264280213506131</v>
      </c>
      <c r="F28" s="630">
        <f>+'Distribution Pivot Table'!Z323*100</f>
        <v>65.031733807791383</v>
      </c>
      <c r="G28" s="629">
        <f>+'Distribution Pivot Table'!Z325*100</f>
        <v>1.5614626762620496</v>
      </c>
      <c r="H28" s="629">
        <f>+'Distribution Pivot Table'!Z327*100</f>
        <v>0</v>
      </c>
      <c r="I28" s="596">
        <f t="shared" si="1"/>
        <v>66.593196484053436</v>
      </c>
      <c r="J28" s="630">
        <f>+'Distribution Pivot Table'!Z329*100</f>
        <v>25.594179037098012</v>
      </c>
      <c r="K28" s="629">
        <f>+'Distribution Pivot Table'!Z331*100</f>
        <v>5.9218737552115144</v>
      </c>
      <c r="L28" s="629">
        <f>+'Distribution Pivot Table'!Z333*100</f>
        <v>0</v>
      </c>
      <c r="M28" s="597">
        <f t="shared" si="2"/>
        <v>31.516052792309527</v>
      </c>
      <c r="N28" s="630">
        <f>+'Distribution Pivot Table'!Z335*100</f>
        <v>1.2401412751945189</v>
      </c>
      <c r="O28" s="598">
        <f t="shared" si="3"/>
        <v>91.242000159332932</v>
      </c>
      <c r="P28" s="599">
        <f t="shared" si="3"/>
        <v>7.5098919191650957</v>
      </c>
      <c r="Q28" s="599">
        <f t="shared" si="4"/>
        <v>1.2401412751945189</v>
      </c>
      <c r="R28" s="577">
        <f t="shared" si="5"/>
        <v>99.992033353692548</v>
      </c>
      <c r="S28" s="577">
        <f t="shared" si="6"/>
        <v>99.992033353692548</v>
      </c>
      <c r="T28" s="583">
        <f t="shared" si="7"/>
        <v>67.235839286188494</v>
      </c>
      <c r="U28" s="291">
        <f t="shared" si="8"/>
        <v>31.516052792309527</v>
      </c>
      <c r="V28" s="291">
        <f t="shared" si="8"/>
        <v>1.2401412751945189</v>
      </c>
      <c r="W28" s="577">
        <f t="shared" si="9"/>
        <v>99.992033353692534</v>
      </c>
      <c r="X28" s="635">
        <f>+T28-'OLD Tables 44-55'!T28</f>
        <v>0.18101024563038948</v>
      </c>
      <c r="Y28" s="634">
        <f>+U28-'OLD Tables 44-55'!U28</f>
        <v>-0.17974815731778548</v>
      </c>
      <c r="Z28" s="634">
        <f>+V28-'OLD Tables 44-55'!V28</f>
        <v>-9.2287346200650155E-3</v>
      </c>
    </row>
    <row r="29" spans="1:27">
      <c r="A29" s="513" t="s">
        <v>1123</v>
      </c>
      <c r="B29" s="639">
        <f>+'Distribution Pivot Table'!Z339*100</f>
        <v>17.790931427295064</v>
      </c>
      <c r="C29" s="639">
        <f>+'Distribution Pivot Table'!Z341*100</f>
        <v>3.3504578959124412E-2</v>
      </c>
      <c r="D29" s="639">
        <f>+'Distribution Pivot Table'!Z343*100</f>
        <v>0</v>
      </c>
      <c r="E29" s="640">
        <f t="shared" si="0"/>
        <v>17.824436006254189</v>
      </c>
      <c r="F29" s="641">
        <f>+'Distribution Pivot Table'!Z345*100</f>
        <v>49.843645298190751</v>
      </c>
      <c r="G29" s="639">
        <f>+'Distribution Pivot Table'!Z347*100</f>
        <v>0.42439133348224262</v>
      </c>
      <c r="H29" s="639">
        <f>+'Distribution Pivot Table'!Z349*100</f>
        <v>0</v>
      </c>
      <c r="I29" s="640">
        <f t="shared" si="1"/>
        <v>50.268036631672992</v>
      </c>
      <c r="J29" s="641">
        <f>+'Distribution Pivot Table'!Z351*100</f>
        <v>25.452311815948182</v>
      </c>
      <c r="K29" s="639">
        <f>+'Distribution Pivot Table'!Z353*100</f>
        <v>3.1717668081304446</v>
      </c>
      <c r="L29" s="639">
        <f>+'Distribution Pivot Table'!Z355*100</f>
        <v>0</v>
      </c>
      <c r="M29" s="642">
        <f t="shared" si="2"/>
        <v>28.624078624078628</v>
      </c>
      <c r="N29" s="641">
        <f>+'Distribution Pivot Table'!Z357*100</f>
        <v>3.2834487379941928</v>
      </c>
      <c r="O29" s="643">
        <f t="shared" si="3"/>
        <v>93.086888541433993</v>
      </c>
      <c r="P29" s="644">
        <f t="shared" si="3"/>
        <v>3.6296627205718117</v>
      </c>
      <c r="Q29" s="644">
        <f t="shared" si="4"/>
        <v>3.2834487379941928</v>
      </c>
      <c r="R29" s="577">
        <f t="shared" si="5"/>
        <v>100</v>
      </c>
      <c r="S29" s="577">
        <f t="shared" si="6"/>
        <v>100</v>
      </c>
      <c r="T29" s="583">
        <f t="shared" si="7"/>
        <v>68.092472637927187</v>
      </c>
      <c r="U29" s="291">
        <f t="shared" si="8"/>
        <v>28.624078624078628</v>
      </c>
      <c r="V29" s="291">
        <f t="shared" si="8"/>
        <v>3.2834487379941928</v>
      </c>
      <c r="W29" s="577">
        <f t="shared" si="9"/>
        <v>100.00000000000001</v>
      </c>
      <c r="X29" s="635">
        <f>+T29-'OLD Tables 44-55'!T29</f>
        <v>2.3130464352436491</v>
      </c>
      <c r="Y29" s="634">
        <f>+U29-'OLD Tables 44-55'!U29</f>
        <v>-0.99302620847291578</v>
      </c>
      <c r="Z29" s="634">
        <f>+V29-'OLD Tables 44-55'!V29</f>
        <v>-1.3200202267707244</v>
      </c>
    </row>
    <row r="30" spans="1:27" ht="17.25" customHeight="1">
      <c r="A30" s="517" t="s">
        <v>1124</v>
      </c>
      <c r="B30" s="504"/>
      <c r="C30" s="504"/>
      <c r="D30" s="504"/>
      <c r="E30" s="504"/>
      <c r="X30" s="527"/>
    </row>
    <row r="31" spans="1:27" ht="16.5" customHeight="1">
      <c r="B31" s="645"/>
      <c r="C31" s="645"/>
      <c r="D31" s="547"/>
      <c r="E31" s="608"/>
      <c r="F31" s="547"/>
      <c r="G31" s="547"/>
      <c r="H31" s="547"/>
      <c r="I31" s="608"/>
      <c r="J31" s="547"/>
      <c r="K31" s="547"/>
      <c r="L31" s="547"/>
      <c r="M31" s="608"/>
      <c r="N31" s="547"/>
      <c r="O31" s="520"/>
      <c r="P31" s="520"/>
      <c r="S31" s="536"/>
    </row>
    <row r="32" spans="1:27">
      <c r="A32" s="504"/>
      <c r="B32" s="504"/>
      <c r="C32" s="504"/>
      <c r="D32" s="504"/>
      <c r="E32" s="504"/>
      <c r="Q32" s="519" t="s">
        <v>1224</v>
      </c>
    </row>
    <row r="33" spans="1:19" ht="18">
      <c r="A33" s="480" t="s">
        <v>1199</v>
      </c>
      <c r="B33" s="482"/>
      <c r="C33" s="482"/>
      <c r="D33" s="482"/>
      <c r="E33" s="482"/>
      <c r="F33" s="481"/>
      <c r="G33" s="481"/>
      <c r="H33" s="481"/>
      <c r="I33" s="482"/>
      <c r="J33" s="481"/>
      <c r="K33" s="481"/>
      <c r="L33" s="481"/>
      <c r="M33" s="482"/>
      <c r="N33" s="481"/>
      <c r="O33" s="481"/>
      <c r="P33" s="481"/>
      <c r="Q33" s="481"/>
      <c r="R33" s="555" t="s">
        <v>11</v>
      </c>
    </row>
    <row r="34" spans="1:19" ht="18">
      <c r="A34" s="480"/>
      <c r="B34" s="482"/>
      <c r="C34" s="482"/>
      <c r="D34" s="482"/>
      <c r="E34" s="482"/>
      <c r="F34" s="481"/>
      <c r="G34" s="481"/>
      <c r="H34" s="481"/>
      <c r="I34" s="482"/>
      <c r="J34" s="481"/>
      <c r="K34" s="481"/>
      <c r="L34" s="481"/>
      <c r="M34" s="482"/>
      <c r="N34" s="481"/>
      <c r="O34" s="481"/>
      <c r="P34" s="481"/>
      <c r="Q34" s="481"/>
      <c r="R34" s="555"/>
    </row>
    <row r="35" spans="1:19" ht="15.75">
      <c r="A35" s="483" t="s">
        <v>1200</v>
      </c>
      <c r="B35" s="482"/>
      <c r="C35" s="482"/>
      <c r="D35" s="482"/>
      <c r="E35" s="482"/>
      <c r="F35" s="481"/>
      <c r="G35" s="481"/>
      <c r="H35" s="481"/>
      <c r="I35" s="482"/>
      <c r="J35" s="481"/>
      <c r="K35" s="481"/>
      <c r="L35" s="481"/>
      <c r="M35" s="482"/>
      <c r="N35" s="481"/>
      <c r="O35" s="481"/>
      <c r="P35" s="481"/>
      <c r="Q35" s="481"/>
      <c r="R35" s="555" t="s">
        <v>11</v>
      </c>
    </row>
    <row r="36" spans="1:19" ht="15.75">
      <c r="A36" s="483" t="s">
        <v>1151</v>
      </c>
      <c r="B36" s="482"/>
      <c r="C36" s="482"/>
      <c r="D36" s="482"/>
      <c r="E36" s="482"/>
      <c r="F36" s="481"/>
      <c r="G36" s="481"/>
      <c r="H36" s="481"/>
      <c r="I36" s="482"/>
      <c r="J36" s="481"/>
      <c r="K36" s="481"/>
      <c r="L36" s="481"/>
      <c r="M36" s="482"/>
      <c r="N36" s="481"/>
      <c r="O36" s="481"/>
      <c r="P36" s="481"/>
      <c r="Q36" s="481"/>
      <c r="R36" s="555" t="s">
        <v>11</v>
      </c>
    </row>
    <row r="37" spans="1:19">
      <c r="A37" s="487"/>
      <c r="B37" s="487"/>
      <c r="C37" s="487"/>
      <c r="D37" s="487"/>
      <c r="E37" s="487"/>
      <c r="F37" s="487"/>
      <c r="G37" s="487"/>
      <c r="H37" s="487"/>
      <c r="I37" s="487"/>
      <c r="R37" s="556"/>
    </row>
    <row r="38" spans="1:19" ht="21" customHeight="1">
      <c r="A38" s="312"/>
      <c r="B38" s="489" t="s">
        <v>1098</v>
      </c>
      <c r="C38" s="490"/>
      <c r="D38" s="490"/>
      <c r="E38" s="490"/>
      <c r="F38" s="490"/>
      <c r="G38" s="490"/>
      <c r="H38" s="490"/>
      <c r="I38" s="491"/>
      <c r="J38" s="557" t="s">
        <v>11</v>
      </c>
      <c r="K38" s="558"/>
      <c r="L38" s="558"/>
      <c r="M38" s="559"/>
      <c r="N38" s="649" t="s">
        <v>1099</v>
      </c>
      <c r="O38" s="652" t="s">
        <v>1190</v>
      </c>
      <c r="P38" s="652" t="s">
        <v>1191</v>
      </c>
      <c r="Q38" s="652" t="s">
        <v>1192</v>
      </c>
      <c r="R38" s="560"/>
      <c r="S38" s="561"/>
    </row>
    <row r="39" spans="1:19" ht="36.75" customHeight="1">
      <c r="A39" s="481"/>
      <c r="B39" s="490" t="s">
        <v>1100</v>
      </c>
      <c r="C39" s="490"/>
      <c r="D39" s="490"/>
      <c r="E39" s="496"/>
      <c r="F39" s="497" t="s">
        <v>1101</v>
      </c>
      <c r="G39" s="490"/>
      <c r="H39" s="490"/>
      <c r="I39" s="491"/>
      <c r="J39" s="498" t="s">
        <v>1102</v>
      </c>
      <c r="K39" s="490"/>
      <c r="L39" s="490"/>
      <c r="M39" s="491"/>
      <c r="N39" s="650"/>
      <c r="O39" s="653"/>
      <c r="P39" s="653"/>
      <c r="Q39" s="653"/>
      <c r="R39" s="560" t="s">
        <v>1193</v>
      </c>
      <c r="S39" s="561" t="s">
        <v>1193</v>
      </c>
    </row>
    <row r="40" spans="1:19" ht="30" customHeight="1">
      <c r="A40" s="565"/>
      <c r="B40" s="499" t="s">
        <v>1103</v>
      </c>
      <c r="C40" s="499" t="s">
        <v>1104</v>
      </c>
      <c r="D40" s="499" t="s">
        <v>1195</v>
      </c>
      <c r="E40" s="566" t="s">
        <v>1106</v>
      </c>
      <c r="F40" s="500" t="s">
        <v>1103</v>
      </c>
      <c r="G40" s="499" t="s">
        <v>1104</v>
      </c>
      <c r="H40" s="499" t="s">
        <v>1195</v>
      </c>
      <c r="I40" s="566" t="s">
        <v>1106</v>
      </c>
      <c r="J40" s="501" t="s">
        <v>1103</v>
      </c>
      <c r="K40" s="502" t="s">
        <v>1104</v>
      </c>
      <c r="L40" s="499" t="s">
        <v>1195</v>
      </c>
      <c r="M40" s="501" t="s">
        <v>1106</v>
      </c>
      <c r="N40" s="651"/>
      <c r="O40" s="654"/>
      <c r="P40" s="654"/>
      <c r="Q40" s="654"/>
      <c r="R40" s="626"/>
      <c r="S40" s="627"/>
    </row>
    <row r="41" spans="1:19" ht="12.75" hidden="1" customHeight="1">
      <c r="A41" s="504" t="s">
        <v>1107</v>
      </c>
      <c r="B41" s="504"/>
      <c r="C41" s="504"/>
      <c r="D41" s="504"/>
      <c r="E41" s="572"/>
      <c r="F41" s="573"/>
      <c r="G41" s="547"/>
      <c r="H41" s="547"/>
      <c r="I41" s="572"/>
      <c r="J41" s="573"/>
      <c r="K41" s="547"/>
      <c r="L41" s="547"/>
      <c r="M41" s="574"/>
      <c r="N41" s="573"/>
      <c r="O41" s="575"/>
      <c r="P41" s="576"/>
      <c r="Q41" s="576"/>
      <c r="R41" s="577">
        <f>SUM(F41:H41,J41:L41)+N41</f>
        <v>0</v>
      </c>
      <c r="S41" s="610">
        <f>+Q41+P41+O41</f>
        <v>0</v>
      </c>
    </row>
    <row r="42" spans="1:19" ht="12.75" hidden="1" customHeight="1">
      <c r="A42" s="504"/>
      <c r="B42" s="504"/>
      <c r="C42" s="504"/>
      <c r="D42" s="504"/>
      <c r="E42" s="580"/>
      <c r="F42" s="573"/>
      <c r="G42" s="547"/>
      <c r="H42" s="547"/>
      <c r="I42" s="581"/>
      <c r="J42" s="573"/>
      <c r="K42" s="547"/>
      <c r="L42" s="547"/>
      <c r="M42" s="573"/>
      <c r="N42" s="573"/>
      <c r="O42" s="582"/>
      <c r="P42" s="583"/>
      <c r="Q42" s="583"/>
      <c r="R42" s="560"/>
      <c r="S42" s="561"/>
    </row>
    <row r="43" spans="1:19">
      <c r="A43" s="504" t="s">
        <v>1108</v>
      </c>
      <c r="B43" s="629">
        <f>+'Distribution Pivot Table'!T$9*100</f>
        <v>0</v>
      </c>
      <c r="C43" s="629">
        <f>+'Distribution Pivot Table'!T$11*100</f>
        <v>0</v>
      </c>
      <c r="D43" s="629">
        <f>+'Distribution Pivot Table'!T$13*100</f>
        <v>0</v>
      </c>
      <c r="E43" s="596">
        <f t="shared" ref="E43:E61" si="10">SUM(B43:D43)</f>
        <v>0</v>
      </c>
      <c r="F43" s="630">
        <f>+'Distribution Pivot Table'!T$15*100</f>
        <v>0</v>
      </c>
      <c r="G43" s="629">
        <f>+'Distribution Pivot Table'!T$17*100</f>
        <v>0</v>
      </c>
      <c r="H43" s="629">
        <f>+'Distribution Pivot Table'!T$19*100</f>
        <v>0</v>
      </c>
      <c r="I43" s="596">
        <f t="shared" ref="I43:I46" si="11">SUM(F43:H43)</f>
        <v>0</v>
      </c>
      <c r="J43" s="630">
        <f>+'Distribution Pivot Table'!T$21*100</f>
        <v>0</v>
      </c>
      <c r="K43" s="629">
        <f>+'Distribution Pivot Table'!T$23*100</f>
        <v>0</v>
      </c>
      <c r="L43" s="629">
        <f>+'Distribution Pivot Table'!T$25*100</f>
        <v>0</v>
      </c>
      <c r="M43" s="597">
        <f t="shared" ref="M43:M46" si="12">SUM(J43:L43)</f>
        <v>0</v>
      </c>
      <c r="N43" s="630">
        <f>+'Distribution Pivot Table'!T$27*100</f>
        <v>0</v>
      </c>
      <c r="O43" s="598">
        <f t="shared" ref="O43:P46" si="13">+B43+F43+J43</f>
        <v>0</v>
      </c>
      <c r="P43" s="599">
        <f t="shared" si="13"/>
        <v>0</v>
      </c>
      <c r="Q43" s="599">
        <f t="shared" ref="Q43:Q46" si="14">+D43+H43+L43+N43</f>
        <v>0</v>
      </c>
      <c r="R43" s="577">
        <f t="shared" ref="R43:R61" si="15">SUM(B43:D43,F43:H43,J43:L43)+N43</f>
        <v>0</v>
      </c>
      <c r="S43" s="610">
        <f t="shared" ref="S43:S61" si="16">+Q43+P43+O43</f>
        <v>0</v>
      </c>
    </row>
    <row r="44" spans="1:19">
      <c r="A44" s="504" t="s">
        <v>1109</v>
      </c>
      <c r="B44" s="629">
        <f>+'Distribution Pivot Table'!T$31*100</f>
        <v>15.396648044692737</v>
      </c>
      <c r="C44" s="629">
        <f>+'Distribution Pivot Table'!T$33*100</f>
        <v>1.3631284916201116</v>
      </c>
      <c r="D44" s="629">
        <f>+'Distribution Pivot Table'!T$35*100</f>
        <v>0</v>
      </c>
      <c r="E44" s="596">
        <f t="shared" si="10"/>
        <v>16.759776536312849</v>
      </c>
      <c r="F44" s="630">
        <f>+'Distribution Pivot Table'!T$37*100</f>
        <v>51.374301675977648</v>
      </c>
      <c r="G44" s="629">
        <f>+'Distribution Pivot Table'!T$39*100</f>
        <v>4.8715083798882679</v>
      </c>
      <c r="H44" s="629">
        <f>+'Distribution Pivot Table'!T$41*100</f>
        <v>0</v>
      </c>
      <c r="I44" s="596">
        <f t="shared" si="11"/>
        <v>56.245810055865917</v>
      </c>
      <c r="J44" s="630">
        <f>+'Distribution Pivot Table'!T$43*100</f>
        <v>18.815642458100559</v>
      </c>
      <c r="K44" s="629">
        <f>+'Distribution Pivot Table'!T$45*100</f>
        <v>8.1787709497206702</v>
      </c>
      <c r="L44" s="629">
        <f>+'Distribution Pivot Table'!T$47*100</f>
        <v>0</v>
      </c>
      <c r="M44" s="597">
        <f t="shared" si="12"/>
        <v>26.994413407821227</v>
      </c>
      <c r="N44" s="630">
        <f>+'Distribution Pivot Table'!T$49*100</f>
        <v>0</v>
      </c>
      <c r="O44" s="598">
        <f t="shared" si="13"/>
        <v>85.586592178770942</v>
      </c>
      <c r="P44" s="599">
        <f t="shared" si="13"/>
        <v>14.41340782122905</v>
      </c>
      <c r="Q44" s="599">
        <f t="shared" si="14"/>
        <v>0</v>
      </c>
      <c r="R44" s="577">
        <f t="shared" si="15"/>
        <v>99.999999999999986</v>
      </c>
      <c r="S44" s="577">
        <f t="shared" si="16"/>
        <v>100</v>
      </c>
    </row>
    <row r="45" spans="1:19">
      <c r="A45" s="504" t="s">
        <v>1110</v>
      </c>
      <c r="B45" s="629">
        <f>+'Distribution Pivot Table'!T$53*100</f>
        <v>0</v>
      </c>
      <c r="C45" s="629">
        <f>+'Distribution Pivot Table'!T$55*100</f>
        <v>0</v>
      </c>
      <c r="D45" s="629">
        <f>+'Distribution Pivot Table'!T$57*100</f>
        <v>0</v>
      </c>
      <c r="E45" s="596">
        <f t="shared" si="10"/>
        <v>0</v>
      </c>
      <c r="F45" s="630">
        <f>+'Distribution Pivot Table'!T$59*100</f>
        <v>0</v>
      </c>
      <c r="G45" s="629">
        <f>+'Distribution Pivot Table'!T$61*100</f>
        <v>0</v>
      </c>
      <c r="H45" s="629">
        <f>+'Distribution Pivot Table'!T$63*100</f>
        <v>0</v>
      </c>
      <c r="I45" s="596">
        <f t="shared" si="11"/>
        <v>0</v>
      </c>
      <c r="J45" s="630">
        <f>+'Distribution Pivot Table'!T$65*100</f>
        <v>0</v>
      </c>
      <c r="K45" s="629">
        <f>+'Distribution Pivot Table'!T$67*100</f>
        <v>0</v>
      </c>
      <c r="L45" s="629">
        <f>+'Distribution Pivot Table'!T$69*100</f>
        <v>0</v>
      </c>
      <c r="M45" s="597">
        <f t="shared" si="12"/>
        <v>0</v>
      </c>
      <c r="N45" s="630">
        <f>+'Distribution Pivot Table'!T$71*100</f>
        <v>0</v>
      </c>
      <c r="O45" s="598">
        <f t="shared" si="13"/>
        <v>0</v>
      </c>
      <c r="P45" s="599">
        <f t="shared" si="13"/>
        <v>0</v>
      </c>
      <c r="Q45" s="599">
        <f t="shared" si="14"/>
        <v>0</v>
      </c>
      <c r="R45" s="577">
        <f t="shared" si="15"/>
        <v>0</v>
      </c>
      <c r="S45" s="577">
        <f t="shared" si="16"/>
        <v>0</v>
      </c>
    </row>
    <row r="46" spans="1:19">
      <c r="A46" s="504" t="s">
        <v>1111</v>
      </c>
      <c r="B46" s="629">
        <f>+'Distribution Pivot Table'!T$75*100</f>
        <v>0</v>
      </c>
      <c r="C46" s="629">
        <f>+'Distribution Pivot Table'!T$77*100</f>
        <v>0</v>
      </c>
      <c r="D46" s="637">
        <f>+'Distribution Pivot Table'!T$79*100</f>
        <v>0</v>
      </c>
      <c r="E46" s="596">
        <f t="shared" si="10"/>
        <v>0</v>
      </c>
      <c r="F46" s="630">
        <f>+'Distribution Pivot Table'!T$81*100</f>
        <v>0</v>
      </c>
      <c r="G46" s="629">
        <f>+'Distribution Pivot Table'!T$83*100</f>
        <v>0</v>
      </c>
      <c r="H46" s="629">
        <f>+'Distribution Pivot Table'!T$85*100</f>
        <v>0</v>
      </c>
      <c r="I46" s="596">
        <f t="shared" si="11"/>
        <v>0</v>
      </c>
      <c r="J46" s="630">
        <f>+'Distribution Pivot Table'!T$87*100</f>
        <v>0</v>
      </c>
      <c r="K46" s="629">
        <f>+'Distribution Pivot Table'!T$89*100</f>
        <v>0</v>
      </c>
      <c r="L46" s="637">
        <f>+'Distribution Pivot Table'!T$91*100</f>
        <v>0</v>
      </c>
      <c r="M46" s="597">
        <f t="shared" si="12"/>
        <v>0</v>
      </c>
      <c r="N46" s="630">
        <f>+'Distribution Pivot Table'!T$93*100</f>
        <v>0</v>
      </c>
      <c r="O46" s="598">
        <f t="shared" si="13"/>
        <v>0</v>
      </c>
      <c r="P46" s="599">
        <f t="shared" si="13"/>
        <v>0</v>
      </c>
      <c r="Q46" s="599">
        <f t="shared" si="14"/>
        <v>0</v>
      </c>
      <c r="R46" s="577">
        <f t="shared" si="15"/>
        <v>0</v>
      </c>
      <c r="S46" s="577">
        <f t="shared" si="16"/>
        <v>0</v>
      </c>
    </row>
    <row r="47" spans="1:19">
      <c r="A47" s="504"/>
      <c r="B47" s="629"/>
      <c r="C47" s="629"/>
      <c r="D47" s="629"/>
      <c r="E47" s="596"/>
      <c r="F47" s="630"/>
      <c r="G47" s="629"/>
      <c r="H47" s="629"/>
      <c r="I47" s="596"/>
      <c r="J47" s="630"/>
      <c r="K47" s="629"/>
      <c r="L47" s="629"/>
      <c r="M47" s="597"/>
      <c r="N47" s="630"/>
      <c r="O47" s="598"/>
      <c r="P47" s="599"/>
      <c r="Q47" s="599"/>
      <c r="R47" s="577"/>
      <c r="S47" s="577"/>
    </row>
    <row r="48" spans="1:19">
      <c r="A48" s="504" t="s">
        <v>1112</v>
      </c>
      <c r="B48" s="629">
        <f>+'Distribution Pivot Table'!T$97*100</f>
        <v>0.81442699243746364</v>
      </c>
      <c r="C48" s="629">
        <f>+'Distribution Pivot Table'!T$99*100</f>
        <v>0.19945150835203193</v>
      </c>
      <c r="D48" s="629">
        <f>+'Distribution Pivot Table'!T$101*100</f>
        <v>0</v>
      </c>
      <c r="E48" s="596">
        <f t="shared" si="10"/>
        <v>1.0138785007894955</v>
      </c>
      <c r="F48" s="630">
        <f>+'Distribution Pivot Table'!T$103*100</f>
        <v>48.998587218482506</v>
      </c>
      <c r="G48" s="629">
        <f>+'Distribution Pivot Table'!T$105*100</f>
        <v>4.2134131139366735</v>
      </c>
      <c r="H48" s="629">
        <f>+'Distribution Pivot Table'!T$107*100</f>
        <v>0</v>
      </c>
      <c r="I48" s="596">
        <f t="shared" ref="I48:I51" si="17">SUM(F48:H48)</f>
        <v>53.21200033241918</v>
      </c>
      <c r="J48" s="630">
        <f>+'Distribution Pivot Table'!T$109*100</f>
        <v>33.208676140613314</v>
      </c>
      <c r="K48" s="629">
        <f>+'Distribution Pivot Table'!T$111*100</f>
        <v>8.5847253386520403</v>
      </c>
      <c r="L48" s="629">
        <f>+'Distribution Pivot Table'!T$113*100</f>
        <v>0</v>
      </c>
      <c r="M48" s="597">
        <f t="shared" ref="M48:M51" si="18">SUM(J48:L48)</f>
        <v>41.793401479265356</v>
      </c>
      <c r="N48" s="630">
        <f>+'Distribution Pivot Table'!T$115*100</f>
        <v>9.1415274661347953E-2</v>
      </c>
      <c r="O48" s="598">
        <f t="shared" ref="O48:P51" si="19">+B48+F48+J48</f>
        <v>83.02169035153328</v>
      </c>
      <c r="P48" s="599">
        <f t="shared" si="19"/>
        <v>12.997589960940747</v>
      </c>
      <c r="Q48" s="599">
        <f t="shared" ref="Q48:Q51" si="20">+D48+H48+L48+N48</f>
        <v>9.1415274661347953E-2</v>
      </c>
      <c r="R48" s="577">
        <f t="shared" si="15"/>
        <v>96.110695587135368</v>
      </c>
      <c r="S48" s="577">
        <f t="shared" si="16"/>
        <v>96.110695587135382</v>
      </c>
    </row>
    <row r="49" spans="1:27">
      <c r="A49" s="504" t="s">
        <v>1113</v>
      </c>
      <c r="B49" s="629">
        <f>+'Distribution Pivot Table'!T$119*100</f>
        <v>18.058356864327013</v>
      </c>
      <c r="C49" s="629">
        <f>+'Distribution Pivot Table'!T$121*100</f>
        <v>0.37649589888395857</v>
      </c>
      <c r="D49" s="629">
        <f>+'Distribution Pivot Table'!T$123*100</f>
        <v>0</v>
      </c>
      <c r="E49" s="596">
        <f t="shared" si="10"/>
        <v>18.434852763210973</v>
      </c>
      <c r="F49" s="630">
        <f>+'Distribution Pivot Table'!T$125*100</f>
        <v>45.851821971224958</v>
      </c>
      <c r="G49" s="629">
        <f>+'Distribution Pivot Table'!T$127*100</f>
        <v>1.54632244184483</v>
      </c>
      <c r="H49" s="629">
        <f>+'Distribution Pivot Table'!T$129*100</f>
        <v>0</v>
      </c>
      <c r="I49" s="596">
        <f t="shared" si="17"/>
        <v>47.398144413069787</v>
      </c>
      <c r="J49" s="630">
        <f>+'Distribution Pivot Table'!T$131*100</f>
        <v>23.060373806642463</v>
      </c>
      <c r="K49" s="629">
        <f>+'Distribution Pivot Table'!T$133*100</f>
        <v>7.3282237461341939</v>
      </c>
      <c r="L49" s="629">
        <f>+'Distribution Pivot Table'!T$135*100</f>
        <v>0</v>
      </c>
      <c r="M49" s="597">
        <f t="shared" si="18"/>
        <v>30.388597552776659</v>
      </c>
      <c r="N49" s="630">
        <f>+'Distribution Pivot Table'!T$137*100</f>
        <v>3.7784052709425842</v>
      </c>
      <c r="O49" s="598">
        <f t="shared" si="19"/>
        <v>86.970552642194434</v>
      </c>
      <c r="P49" s="599">
        <f t="shared" si="19"/>
        <v>9.2510420868629826</v>
      </c>
      <c r="Q49" s="599">
        <f t="shared" si="20"/>
        <v>3.7784052709425842</v>
      </c>
      <c r="R49" s="577">
        <f t="shared" si="15"/>
        <v>100.00000000000001</v>
      </c>
      <c r="S49" s="577">
        <f t="shared" si="16"/>
        <v>100</v>
      </c>
    </row>
    <row r="50" spans="1:27">
      <c r="A50" s="504" t="s">
        <v>1114</v>
      </c>
      <c r="B50" s="629">
        <f>+'Distribution Pivot Table'!T$141*100</f>
        <v>26.0752688172043</v>
      </c>
      <c r="C50" s="637">
        <f>+'Distribution Pivot Table'!T$143*100</f>
        <v>2.0678246484698098E-2</v>
      </c>
      <c r="D50" s="629">
        <f>+'Distribution Pivot Table'!T$145*100</f>
        <v>0</v>
      </c>
      <c r="E50" s="596">
        <f t="shared" si="10"/>
        <v>26.095947063689</v>
      </c>
      <c r="F50" s="630">
        <f>+'Distribution Pivot Table'!T$147*100</f>
        <v>55.355665839536805</v>
      </c>
      <c r="G50" s="629">
        <f>+'Distribution Pivot Table'!T$149*100</f>
        <v>0.24813895781637718</v>
      </c>
      <c r="H50" s="629">
        <f>+'Distribution Pivot Table'!T$151*100</f>
        <v>0</v>
      </c>
      <c r="I50" s="596">
        <f t="shared" si="17"/>
        <v>55.603804797353185</v>
      </c>
      <c r="J50" s="630">
        <f>+'Distribution Pivot Table'!T$153*100</f>
        <v>17.121588089330025</v>
      </c>
      <c r="K50" s="629">
        <f>+'Distribution Pivot Table'!T$155*100</f>
        <v>1.1373035566583953</v>
      </c>
      <c r="L50" s="637">
        <f>+'Distribution Pivot Table'!T$157*100</f>
        <v>0</v>
      </c>
      <c r="M50" s="597">
        <f t="shared" si="18"/>
        <v>18.25889164598842</v>
      </c>
      <c r="N50" s="646">
        <f>+'Distribution Pivot Table'!T$159*100</f>
        <v>0</v>
      </c>
      <c r="O50" s="598">
        <f t="shared" si="19"/>
        <v>98.552522746071133</v>
      </c>
      <c r="P50" s="599">
        <f t="shared" si="19"/>
        <v>1.4061207609594706</v>
      </c>
      <c r="Q50" s="638">
        <f t="shared" si="20"/>
        <v>0</v>
      </c>
      <c r="R50" s="577">
        <f t="shared" si="15"/>
        <v>99.958643507030615</v>
      </c>
      <c r="S50" s="577">
        <f t="shared" si="16"/>
        <v>99.958643507030601</v>
      </c>
    </row>
    <row r="51" spans="1:27">
      <c r="A51" s="504" t="s">
        <v>1115</v>
      </c>
      <c r="B51" s="629">
        <f>+'Distribution Pivot Table'!T$163*100</f>
        <v>0</v>
      </c>
      <c r="C51" s="629">
        <f>+'Distribution Pivot Table'!T$165*100</f>
        <v>0</v>
      </c>
      <c r="D51" s="629">
        <f>+'Distribution Pivot Table'!T$167*100</f>
        <v>0</v>
      </c>
      <c r="E51" s="596">
        <f t="shared" si="10"/>
        <v>0</v>
      </c>
      <c r="F51" s="630">
        <f>+'Distribution Pivot Table'!T$169*100</f>
        <v>0</v>
      </c>
      <c r="G51" s="629">
        <f>+'Distribution Pivot Table'!T$171*100</f>
        <v>0</v>
      </c>
      <c r="H51" s="629">
        <f>+'Distribution Pivot Table'!T$173*100</f>
        <v>0</v>
      </c>
      <c r="I51" s="596">
        <f t="shared" si="17"/>
        <v>0</v>
      </c>
      <c r="J51" s="630">
        <f>+'Distribution Pivot Table'!T$175*100</f>
        <v>0</v>
      </c>
      <c r="K51" s="629">
        <f>+'Distribution Pivot Table'!T$177*100</f>
        <v>0</v>
      </c>
      <c r="L51" s="629">
        <f>+'Distribution Pivot Table'!T$179*100</f>
        <v>0</v>
      </c>
      <c r="M51" s="597">
        <f t="shared" si="18"/>
        <v>0</v>
      </c>
      <c r="N51" s="630">
        <f>+'Distribution Pivot Table'!T$181*100</f>
        <v>0</v>
      </c>
      <c r="O51" s="598">
        <f t="shared" si="19"/>
        <v>0</v>
      </c>
      <c r="P51" s="599">
        <f t="shared" si="19"/>
        <v>0</v>
      </c>
      <c r="Q51" s="599">
        <f t="shared" si="20"/>
        <v>0</v>
      </c>
      <c r="R51" s="577">
        <f t="shared" si="15"/>
        <v>0</v>
      </c>
      <c r="S51" s="577">
        <f t="shared" si="16"/>
        <v>0</v>
      </c>
    </row>
    <row r="52" spans="1:27">
      <c r="A52" s="504"/>
      <c r="B52" s="629"/>
      <c r="C52" s="629"/>
      <c r="D52" s="629"/>
      <c r="E52" s="596"/>
      <c r="F52" s="630"/>
      <c r="G52" s="629"/>
      <c r="H52" s="629"/>
      <c r="I52" s="596"/>
      <c r="J52" s="630"/>
      <c r="K52" s="629"/>
      <c r="L52" s="629"/>
      <c r="M52" s="597"/>
      <c r="N52" s="630"/>
      <c r="O52" s="598"/>
      <c r="P52" s="599"/>
      <c r="Q52" s="599"/>
      <c r="R52" s="577"/>
      <c r="S52" s="577"/>
    </row>
    <row r="53" spans="1:27">
      <c r="A53" s="504" t="s">
        <v>1116</v>
      </c>
      <c r="B53" s="629">
        <f>+'Distribution Pivot Table'!T$185*100</f>
        <v>15.93897420455686</v>
      </c>
      <c r="C53" s="629">
        <f>+'Distribution Pivot Table'!T$187*100</f>
        <v>3.0111412225233364E-2</v>
      </c>
      <c r="D53" s="629">
        <f>+'Distribution Pivot Table'!T$189*100</f>
        <v>0</v>
      </c>
      <c r="E53" s="596">
        <f t="shared" si="10"/>
        <v>15.969085616782094</v>
      </c>
      <c r="F53" s="630">
        <f>+'Distribution Pivot Table'!T$191*100</f>
        <v>37.599116731908062</v>
      </c>
      <c r="G53" s="629">
        <f>+'Distribution Pivot Table'!T$193*100</f>
        <v>0.21077988557663355</v>
      </c>
      <c r="H53" s="629">
        <f>+'Distribution Pivot Table'!T$195*100</f>
        <v>0</v>
      </c>
      <c r="I53" s="596">
        <f t="shared" ref="I53:I56" si="21">SUM(F53:H53)</f>
        <v>37.809896617484696</v>
      </c>
      <c r="J53" s="630">
        <f>+'Distribution Pivot Table'!T$197*100</f>
        <v>36.414734517715544</v>
      </c>
      <c r="K53" s="629">
        <f>+'Distribution Pivot Table'!T$199*100</f>
        <v>5.0185687042055607</v>
      </c>
      <c r="L53" s="637">
        <f>+'Distribution Pivot Table'!T$201*100</f>
        <v>0</v>
      </c>
      <c r="M53" s="597">
        <f t="shared" ref="M53:M56" si="22">SUM(J53:L53)</f>
        <v>41.433303221921108</v>
      </c>
      <c r="N53" s="630">
        <f>+'Distribution Pivot Table'!T$203*100</f>
        <v>4.7877145438121049</v>
      </c>
      <c r="O53" s="598">
        <f t="shared" ref="O53:P56" si="23">+B53+F53+J53</f>
        <v>89.95282545418047</v>
      </c>
      <c r="P53" s="599">
        <f t="shared" si="23"/>
        <v>5.2594600020074278</v>
      </c>
      <c r="Q53" s="599">
        <f t="shared" ref="Q53:Q56" si="24">+D53+H53+L53+N53</f>
        <v>4.7877145438121049</v>
      </c>
      <c r="R53" s="577">
        <f t="shared" si="15"/>
        <v>100</v>
      </c>
      <c r="S53" s="577">
        <f t="shared" si="16"/>
        <v>100</v>
      </c>
    </row>
    <row r="54" spans="1:27">
      <c r="A54" s="504" t="s">
        <v>1117</v>
      </c>
      <c r="B54" s="629">
        <f>+'Distribution Pivot Table'!T$207*100</f>
        <v>1.0695187165775399</v>
      </c>
      <c r="C54" s="637">
        <f>+'Distribution Pivot Table'!T$209*100</f>
        <v>6.7548550520686743E-2</v>
      </c>
      <c r="D54" s="637">
        <f>+'Distribution Pivot Table'!T$211*108</f>
        <v>0</v>
      </c>
      <c r="E54" s="596">
        <f t="shared" si="10"/>
        <v>1.1370672670982267</v>
      </c>
      <c r="F54" s="630">
        <f>+'Distribution Pivot Table'!T$213*100</f>
        <v>63.405572755417964</v>
      </c>
      <c r="G54" s="629">
        <f>+'Distribution Pivot Table'!T$215*100</f>
        <v>0.17450042217844075</v>
      </c>
      <c r="H54" s="629">
        <f>+'Distribution Pivot Table'!T$217*100</f>
        <v>0.3490008443568815</v>
      </c>
      <c r="I54" s="596">
        <f t="shared" si="21"/>
        <v>63.929074021953284</v>
      </c>
      <c r="J54" s="630">
        <f>+'Distribution Pivot Table'!T$219*100</f>
        <v>29.541232761047002</v>
      </c>
      <c r="K54" s="629">
        <f>+'Distribution Pivot Table'!T$221*100</f>
        <v>4.8691246833661692</v>
      </c>
      <c r="L54" s="629">
        <f>+'Distribution Pivot Table'!T$223*100</f>
        <v>0.30959752321981426</v>
      </c>
      <c r="M54" s="597">
        <f t="shared" si="22"/>
        <v>34.719954967632987</v>
      </c>
      <c r="N54" s="630">
        <f>+'Distribution Pivot Table'!T$225*100</f>
        <v>0.21390374331550802</v>
      </c>
      <c r="O54" s="598">
        <f t="shared" si="23"/>
        <v>94.016324233042496</v>
      </c>
      <c r="P54" s="599">
        <f t="shared" si="23"/>
        <v>5.1111736560652972</v>
      </c>
      <c r="Q54" s="599">
        <f t="shared" si="24"/>
        <v>0.87250211089220375</v>
      </c>
      <c r="R54" s="577">
        <f t="shared" si="15"/>
        <v>100</v>
      </c>
      <c r="S54" s="577">
        <f t="shared" si="16"/>
        <v>100</v>
      </c>
    </row>
    <row r="55" spans="1:27">
      <c r="A55" s="504" t="s">
        <v>1118</v>
      </c>
      <c r="B55" s="629">
        <f>+'Distribution Pivot Table'!T$229*100</f>
        <v>16.51447661469933</v>
      </c>
      <c r="C55" s="629">
        <f>+'Distribution Pivot Table'!T$231*100</f>
        <v>2.0044543429844097</v>
      </c>
      <c r="D55" s="629">
        <f>+'Distribution Pivot Table'!T$233*100</f>
        <v>0</v>
      </c>
      <c r="E55" s="596">
        <f t="shared" si="10"/>
        <v>18.51893095768374</v>
      </c>
      <c r="F55" s="630">
        <f>+'Distribution Pivot Table'!T$235*100</f>
        <v>47.550111358574611</v>
      </c>
      <c r="G55" s="629">
        <f>+'Distribution Pivot Table'!T$237*100</f>
        <v>1.4476614699331849</v>
      </c>
      <c r="H55" s="629">
        <f>+'Distribution Pivot Table'!T$239*100</f>
        <v>0</v>
      </c>
      <c r="I55" s="596">
        <f t="shared" si="21"/>
        <v>48.997772828507799</v>
      </c>
      <c r="J55" s="630">
        <f>+'Distribution Pivot Table'!T$241*100</f>
        <v>21.514476614699333</v>
      </c>
      <c r="K55" s="629">
        <f>+'Distribution Pivot Table'!T$243*100</f>
        <v>9.7661469933184843</v>
      </c>
      <c r="L55" s="629">
        <f>+'Distribution Pivot Table'!T$245*100</f>
        <v>0</v>
      </c>
      <c r="M55" s="597">
        <f t="shared" si="22"/>
        <v>31.280623608017819</v>
      </c>
      <c r="N55" s="630">
        <f>+'Distribution Pivot Table'!T$247*100</f>
        <v>1.2026726057906458</v>
      </c>
      <c r="O55" s="598">
        <f t="shared" si="23"/>
        <v>85.579064587973278</v>
      </c>
      <c r="P55" s="599">
        <f t="shared" si="23"/>
        <v>13.21826280623608</v>
      </c>
      <c r="Q55" s="599">
        <f t="shared" si="24"/>
        <v>1.2026726057906458</v>
      </c>
      <c r="R55" s="577">
        <f t="shared" si="15"/>
        <v>100</v>
      </c>
      <c r="S55" s="577">
        <f t="shared" si="16"/>
        <v>100</v>
      </c>
      <c r="AA55" s="526"/>
    </row>
    <row r="56" spans="1:27">
      <c r="A56" s="504" t="s">
        <v>1119</v>
      </c>
      <c r="B56" s="629">
        <f>+'Distribution Pivot Table'!T$251*100</f>
        <v>0</v>
      </c>
      <c r="C56" s="629">
        <f>+'Distribution Pivot Table'!T$253*100</f>
        <v>0</v>
      </c>
      <c r="D56" s="629">
        <f>+'Distribution Pivot Table'!T$255*100</f>
        <v>0</v>
      </c>
      <c r="E56" s="596">
        <f t="shared" si="10"/>
        <v>0</v>
      </c>
      <c r="F56" s="630">
        <f>+'Distribution Pivot Table'!T$257*100</f>
        <v>0</v>
      </c>
      <c r="G56" s="629">
        <f>+'Distribution Pivot Table'!T$259*100</f>
        <v>0</v>
      </c>
      <c r="H56" s="629">
        <f>+'Distribution Pivot Table'!T$261*100</f>
        <v>0</v>
      </c>
      <c r="I56" s="596">
        <f t="shared" si="21"/>
        <v>0</v>
      </c>
      <c r="J56" s="630">
        <f>+'Distribution Pivot Table'!T$263*100</f>
        <v>0</v>
      </c>
      <c r="K56" s="629">
        <f>+'Distribution Pivot Table'!T$265*100</f>
        <v>0</v>
      </c>
      <c r="L56" s="629">
        <f>+'Distribution Pivot Table'!T$267*100</f>
        <v>0</v>
      </c>
      <c r="M56" s="597">
        <f t="shared" si="22"/>
        <v>0</v>
      </c>
      <c r="N56" s="630">
        <f>+'Distribution Pivot Table'!T$269*100</f>
        <v>0</v>
      </c>
      <c r="O56" s="598">
        <f t="shared" si="23"/>
        <v>0</v>
      </c>
      <c r="P56" s="599">
        <f t="shared" si="23"/>
        <v>0</v>
      </c>
      <c r="Q56" s="599">
        <f t="shared" si="24"/>
        <v>0</v>
      </c>
      <c r="R56" s="577">
        <f t="shared" si="15"/>
        <v>0</v>
      </c>
      <c r="S56" s="577">
        <f t="shared" si="16"/>
        <v>0</v>
      </c>
    </row>
    <row r="57" spans="1:27">
      <c r="A57" s="504"/>
      <c r="B57" s="629"/>
      <c r="C57" s="629"/>
      <c r="D57" s="629"/>
      <c r="E57" s="596"/>
      <c r="F57" s="630"/>
      <c r="G57" s="629"/>
      <c r="H57" s="629"/>
      <c r="I57" s="596"/>
      <c r="J57" s="630"/>
      <c r="K57" s="629"/>
      <c r="L57" s="629"/>
      <c r="M57" s="597"/>
      <c r="N57" s="630"/>
      <c r="O57" s="598"/>
      <c r="P57" s="599"/>
      <c r="Q57" s="599"/>
      <c r="R57" s="577"/>
      <c r="S57" s="577"/>
    </row>
    <row r="58" spans="1:27">
      <c r="A58" s="504" t="s">
        <v>1120</v>
      </c>
      <c r="B58" s="629">
        <f>+'Distribution Pivot Table'!T$273*100</f>
        <v>11.789145676447676</v>
      </c>
      <c r="C58" s="629">
        <f>+'Distribution Pivot Table'!T$275*100</f>
        <v>0.24668917164372889</v>
      </c>
      <c r="D58" s="629">
        <f>+'Distribution Pivot Table'!T$277*100</f>
        <v>0</v>
      </c>
      <c r="E58" s="596">
        <f t="shared" si="10"/>
        <v>12.035834848091405</v>
      </c>
      <c r="F58" s="630">
        <f>+'Distribution Pivot Table'!T$279*100</f>
        <v>47.299402752531812</v>
      </c>
      <c r="G58" s="629">
        <f>+'Distribution Pivot Table'!T$281*100</f>
        <v>1.7787587639574136</v>
      </c>
      <c r="H58" s="629">
        <f>+'Distribution Pivot Table'!T$283*100</f>
        <v>0</v>
      </c>
      <c r="I58" s="596">
        <f t="shared" ref="I58:I61" si="25">SUM(F58:H58)</f>
        <v>49.078161516489224</v>
      </c>
      <c r="J58" s="630">
        <f>+'Distribution Pivot Table'!T$285*100</f>
        <v>18.527655154505325</v>
      </c>
      <c r="K58" s="629">
        <f>+'Distribution Pivot Table'!T$287*100</f>
        <v>5.1934562451311344</v>
      </c>
      <c r="L58" s="629">
        <f>+'Distribution Pivot Table'!T$289*100</f>
        <v>0</v>
      </c>
      <c r="M58" s="597">
        <f t="shared" ref="M58:M61" si="26">SUM(J58:L58)</f>
        <v>23.72111139963646</v>
      </c>
      <c r="N58" s="630">
        <f>+'Distribution Pivot Table'!T$291*100</f>
        <v>15.125941313944431</v>
      </c>
      <c r="O58" s="598">
        <f t="shared" ref="O58:P61" si="27">+B58+F58+J58</f>
        <v>77.616203583484804</v>
      </c>
      <c r="P58" s="599">
        <f t="shared" si="27"/>
        <v>7.2189041807322774</v>
      </c>
      <c r="Q58" s="599">
        <f t="shared" ref="Q58:Q61" si="28">+D58+H58+L58+N58</f>
        <v>15.125941313944431</v>
      </c>
      <c r="R58" s="577">
        <f t="shared" si="15"/>
        <v>99.961049078161523</v>
      </c>
      <c r="S58" s="577">
        <f t="shared" si="16"/>
        <v>99.961049078161508</v>
      </c>
    </row>
    <row r="59" spans="1:27">
      <c r="A59" s="504" t="s">
        <v>1121</v>
      </c>
      <c r="B59" s="629">
        <f>+'Distribution Pivot Table'!T295*100</f>
        <v>18.883657405743453</v>
      </c>
      <c r="C59" s="629">
        <f>+'Distribution Pivot Table'!T297*100</f>
        <v>0.83024835567695798</v>
      </c>
      <c r="D59" s="629">
        <f>+'Distribution Pivot Table'!T299*100</f>
        <v>0</v>
      </c>
      <c r="E59" s="596">
        <f t="shared" si="10"/>
        <v>19.71390576142041</v>
      </c>
      <c r="F59" s="630">
        <f>+'Distribution Pivot Table'!T301*100</f>
        <v>25.601121374402474</v>
      </c>
      <c r="G59" s="629">
        <f>+'Distribution Pivot Table'!T303*100</f>
        <v>1.1447363691909571</v>
      </c>
      <c r="H59" s="629">
        <f>+'Distribution Pivot Table'!T305*100</f>
        <v>0</v>
      </c>
      <c r="I59" s="596">
        <f t="shared" si="25"/>
        <v>26.745857743593433</v>
      </c>
      <c r="J59" s="630">
        <f>+'Distribution Pivot Table'!T307*100</f>
        <v>34.131833375265067</v>
      </c>
      <c r="K59" s="629">
        <f>+'Distribution Pivot Table'!T309*100</f>
        <v>14.847428386586635</v>
      </c>
      <c r="L59" s="629">
        <f>+'Distribution Pivot Table'!T311*100</f>
        <v>0</v>
      </c>
      <c r="M59" s="597">
        <f t="shared" si="26"/>
        <v>48.979261761851703</v>
      </c>
      <c r="N59" s="630">
        <f>+'Distribution Pivot Table'!T313*100</f>
        <v>4.560974733134457</v>
      </c>
      <c r="O59" s="598">
        <f t="shared" si="27"/>
        <v>78.616612155410991</v>
      </c>
      <c r="P59" s="599">
        <f t="shared" si="27"/>
        <v>16.822413111454551</v>
      </c>
      <c r="Q59" s="599">
        <f t="shared" si="28"/>
        <v>4.560974733134457</v>
      </c>
      <c r="R59" s="577">
        <f t="shared" si="15"/>
        <v>100</v>
      </c>
      <c r="S59" s="577">
        <f t="shared" si="16"/>
        <v>100</v>
      </c>
    </row>
    <row r="60" spans="1:27">
      <c r="A60" s="504" t="s">
        <v>1122</v>
      </c>
      <c r="B60" s="629">
        <f>+'Distribution Pivot Table'!T317*100</f>
        <v>0.52992010435349746</v>
      </c>
      <c r="C60" s="637">
        <f>+'Distribution Pivot Table'!T319*100</f>
        <v>3.2610467960215231E-2</v>
      </c>
      <c r="D60" s="629">
        <f>+'Distribution Pivot Table'!T321*100</f>
        <v>0</v>
      </c>
      <c r="E60" s="596">
        <f t="shared" si="10"/>
        <v>0.56253057231371273</v>
      </c>
      <c r="F60" s="630">
        <f>+'Distribution Pivot Table'!T323*100</f>
        <v>60.361976194358391</v>
      </c>
      <c r="G60" s="629">
        <f>+'Distribution Pivot Table'!T325*100</f>
        <v>1.826186205772053</v>
      </c>
      <c r="H60" s="629">
        <f>+'Distribution Pivot Table'!T327*100</f>
        <v>0</v>
      </c>
      <c r="I60" s="596">
        <f t="shared" si="25"/>
        <v>62.188162400130444</v>
      </c>
      <c r="J60" s="630">
        <f>+'Distribution Pivot Table'!T329*100</f>
        <v>28.061307679765207</v>
      </c>
      <c r="K60" s="629">
        <f>+'Distribution Pivot Table'!T331*100</f>
        <v>7.6553073536605245</v>
      </c>
      <c r="L60" s="629">
        <f>+'Distribution Pivot Table'!T333*100</f>
        <v>0</v>
      </c>
      <c r="M60" s="597">
        <f t="shared" si="26"/>
        <v>35.716615033425732</v>
      </c>
      <c r="N60" s="630">
        <f>+'Distribution Pivot Table'!T335*100</f>
        <v>1.5204630686450349</v>
      </c>
      <c r="O60" s="598">
        <f t="shared" si="27"/>
        <v>88.953203978477092</v>
      </c>
      <c r="P60" s="599">
        <f t="shared" si="27"/>
        <v>9.5141040273927935</v>
      </c>
      <c r="Q60" s="599">
        <f t="shared" si="28"/>
        <v>1.5204630686450349</v>
      </c>
      <c r="R60" s="577">
        <f t="shared" si="15"/>
        <v>99.98777107451491</v>
      </c>
      <c r="S60" s="577">
        <f t="shared" si="16"/>
        <v>99.987771074514924</v>
      </c>
    </row>
    <row r="61" spans="1:27">
      <c r="A61" s="513" t="s">
        <v>1123</v>
      </c>
      <c r="B61" s="639">
        <f>+'Distribution Pivot Table'!T339*100</f>
        <v>18.136363636363637</v>
      </c>
      <c r="C61" s="639">
        <f>+'Distribution Pivot Table'!T341*100</f>
        <v>2.2727272727272728E-2</v>
      </c>
      <c r="D61" s="639">
        <f>+'Distribution Pivot Table'!T343*100</f>
        <v>0</v>
      </c>
      <c r="E61" s="640">
        <f t="shared" si="10"/>
        <v>18.15909090909091</v>
      </c>
      <c r="F61" s="641">
        <f>+'Distribution Pivot Table'!T345*100</f>
        <v>57.06818181818182</v>
      </c>
      <c r="G61" s="639">
        <f>+'Distribution Pivot Table'!T347*100</f>
        <v>0.11363636363636363</v>
      </c>
      <c r="H61" s="639">
        <f>+'Distribution Pivot Table'!T349*100</f>
        <v>0</v>
      </c>
      <c r="I61" s="640">
        <f t="shared" si="25"/>
        <v>57.181818181818187</v>
      </c>
      <c r="J61" s="641">
        <f>+'Distribution Pivot Table'!T351*100</f>
        <v>20.09090909090909</v>
      </c>
      <c r="K61" s="639">
        <f>+'Distribution Pivot Table'!T353*100</f>
        <v>1.4545454545454546</v>
      </c>
      <c r="L61" s="639">
        <f>+'Distribution Pivot Table'!T355*100</f>
        <v>0</v>
      </c>
      <c r="M61" s="642">
        <f t="shared" si="26"/>
        <v>21.545454545454543</v>
      </c>
      <c r="N61" s="641">
        <f>+'Distribution Pivot Table'!T357*100</f>
        <v>3.1136363636363638</v>
      </c>
      <c r="O61" s="643">
        <f t="shared" si="27"/>
        <v>95.295454545454547</v>
      </c>
      <c r="P61" s="644">
        <f t="shared" si="27"/>
        <v>1.5909090909090908</v>
      </c>
      <c r="Q61" s="644">
        <f t="shared" si="28"/>
        <v>3.1136363636363638</v>
      </c>
      <c r="R61" s="577">
        <f t="shared" si="15"/>
        <v>100</v>
      </c>
      <c r="S61" s="577">
        <f t="shared" si="16"/>
        <v>100</v>
      </c>
    </row>
    <row r="62" spans="1:27">
      <c r="A62" s="517" t="s">
        <v>1124</v>
      </c>
      <c r="B62" s="504"/>
      <c r="C62" s="504"/>
      <c r="D62" s="504"/>
      <c r="E62" s="504"/>
    </row>
    <row r="63" spans="1:27">
      <c r="A63" s="517"/>
      <c r="B63" s="547"/>
      <c r="C63" s="547"/>
      <c r="D63" s="547"/>
      <c r="E63" s="608"/>
      <c r="F63" s="547"/>
      <c r="G63" s="547"/>
      <c r="H63" s="547"/>
      <c r="I63" s="608"/>
      <c r="J63" s="547"/>
      <c r="K63" s="547"/>
      <c r="L63" s="547"/>
      <c r="M63" s="608"/>
      <c r="N63" s="547"/>
      <c r="O63" s="520"/>
      <c r="P63" s="520"/>
      <c r="R63" s="290"/>
    </row>
    <row r="64" spans="1:27">
      <c r="A64" s="504"/>
      <c r="B64" s="504"/>
      <c r="C64" s="504"/>
      <c r="D64" s="504"/>
      <c r="E64" s="504"/>
      <c r="Q64" s="519" t="s">
        <v>1224</v>
      </c>
      <c r="T64" s="629"/>
    </row>
    <row r="65" spans="1:19" ht="18">
      <c r="A65" s="480" t="s">
        <v>1201</v>
      </c>
      <c r="B65" s="482"/>
      <c r="C65" s="482"/>
      <c r="D65" s="482"/>
      <c r="E65" s="482"/>
      <c r="F65" s="481"/>
      <c r="G65" s="481"/>
      <c r="H65" s="481"/>
      <c r="I65" s="482"/>
      <c r="J65" s="481"/>
      <c r="K65" s="481"/>
      <c r="L65" s="481"/>
      <c r="M65" s="482"/>
      <c r="N65" s="481"/>
      <c r="O65" s="481"/>
      <c r="P65" s="481"/>
      <c r="Q65" s="481"/>
      <c r="R65" s="555" t="s">
        <v>11</v>
      </c>
    </row>
    <row r="66" spans="1:19" ht="18">
      <c r="A66" s="480"/>
      <c r="B66" s="482"/>
      <c r="C66" s="482"/>
      <c r="D66" s="482"/>
      <c r="E66" s="482"/>
      <c r="F66" s="481"/>
      <c r="G66" s="481"/>
      <c r="H66" s="481"/>
      <c r="I66" s="482"/>
      <c r="J66" s="481"/>
      <c r="K66" s="481"/>
      <c r="L66" s="481"/>
      <c r="M66" s="482"/>
      <c r="N66" s="481"/>
      <c r="O66" s="481"/>
      <c r="P66" s="481"/>
      <c r="Q66" s="481"/>
      <c r="R66" s="555"/>
    </row>
    <row r="67" spans="1:19" ht="15.75">
      <c r="A67" s="483" t="s">
        <v>1200</v>
      </c>
      <c r="B67" s="482"/>
      <c r="C67" s="482"/>
      <c r="D67" s="482"/>
      <c r="E67" s="482"/>
      <c r="F67" s="481"/>
      <c r="G67" s="481"/>
      <c r="H67" s="481"/>
      <c r="I67" s="482"/>
      <c r="J67" s="481"/>
      <c r="K67" s="481"/>
      <c r="L67" s="481"/>
      <c r="M67" s="482"/>
      <c r="N67" s="481"/>
      <c r="O67" s="481"/>
      <c r="P67" s="481"/>
      <c r="Q67" s="481"/>
      <c r="R67" s="555" t="s">
        <v>11</v>
      </c>
    </row>
    <row r="68" spans="1:19" ht="15.75">
      <c r="A68" s="483" t="s">
        <v>1152</v>
      </c>
      <c r="B68" s="482"/>
      <c r="C68" s="482"/>
      <c r="D68" s="482"/>
      <c r="E68" s="482"/>
      <c r="F68" s="481"/>
      <c r="G68" s="481"/>
      <c r="H68" s="481"/>
      <c r="I68" s="482"/>
      <c r="J68" s="481"/>
      <c r="K68" s="481"/>
      <c r="L68" s="481"/>
      <c r="M68" s="482"/>
      <c r="N68" s="481"/>
      <c r="O68" s="481"/>
      <c r="P68" s="481"/>
      <c r="Q68" s="481"/>
      <c r="R68" s="615"/>
    </row>
    <row r="69" spans="1:19">
      <c r="A69" s="487"/>
      <c r="C69" s="487"/>
      <c r="D69" s="487"/>
      <c r="E69" s="487"/>
      <c r="F69" s="487"/>
      <c r="G69" s="487"/>
      <c r="H69" s="487"/>
      <c r="I69" s="487"/>
      <c r="R69" s="556"/>
    </row>
    <row r="70" spans="1:19" ht="18.75" customHeight="1">
      <c r="A70" s="312"/>
      <c r="B70" s="489" t="s">
        <v>1098</v>
      </c>
      <c r="C70" s="490"/>
      <c r="D70" s="490"/>
      <c r="E70" s="490"/>
      <c r="F70" s="490"/>
      <c r="G70" s="490"/>
      <c r="H70" s="490"/>
      <c r="I70" s="491"/>
      <c r="J70" s="557" t="s">
        <v>11</v>
      </c>
      <c r="K70" s="558"/>
      <c r="L70" s="558"/>
      <c r="M70" s="559"/>
      <c r="N70" s="649" t="s">
        <v>1099</v>
      </c>
      <c r="O70" s="652" t="s">
        <v>1190</v>
      </c>
      <c r="P70" s="652" t="s">
        <v>1191</v>
      </c>
      <c r="Q70" s="652" t="s">
        <v>1192</v>
      </c>
      <c r="R70" s="560"/>
      <c r="S70" s="561"/>
    </row>
    <row r="71" spans="1:19" ht="36.75" customHeight="1">
      <c r="A71" s="481"/>
      <c r="B71" s="490" t="s">
        <v>1100</v>
      </c>
      <c r="C71" s="490"/>
      <c r="D71" s="490"/>
      <c r="E71" s="496"/>
      <c r="F71" s="497" t="s">
        <v>1101</v>
      </c>
      <c r="G71" s="490"/>
      <c r="H71" s="490"/>
      <c r="I71" s="491"/>
      <c r="J71" s="498" t="s">
        <v>1102</v>
      </c>
      <c r="K71" s="490"/>
      <c r="L71" s="490"/>
      <c r="M71" s="491"/>
      <c r="N71" s="650"/>
      <c r="O71" s="653"/>
      <c r="P71" s="653"/>
      <c r="Q71" s="653"/>
      <c r="R71" s="560" t="s">
        <v>1193</v>
      </c>
      <c r="S71" s="561" t="s">
        <v>1193</v>
      </c>
    </row>
    <row r="72" spans="1:19" ht="31.5" customHeight="1">
      <c r="A72" s="565"/>
      <c r="B72" s="499" t="s">
        <v>1103</v>
      </c>
      <c r="C72" s="499" t="s">
        <v>1104</v>
      </c>
      <c r="D72" s="499" t="s">
        <v>1195</v>
      </c>
      <c r="E72" s="566" t="s">
        <v>1106</v>
      </c>
      <c r="F72" s="500" t="s">
        <v>1103</v>
      </c>
      <c r="G72" s="499" t="s">
        <v>1104</v>
      </c>
      <c r="H72" s="499" t="s">
        <v>1195</v>
      </c>
      <c r="I72" s="566" t="s">
        <v>1106</v>
      </c>
      <c r="J72" s="501" t="s">
        <v>1103</v>
      </c>
      <c r="K72" s="502" t="s">
        <v>1104</v>
      </c>
      <c r="L72" s="499" t="s">
        <v>1195</v>
      </c>
      <c r="M72" s="501" t="s">
        <v>1106</v>
      </c>
      <c r="N72" s="651"/>
      <c r="O72" s="654"/>
      <c r="P72" s="654"/>
      <c r="Q72" s="654"/>
      <c r="R72" s="626"/>
      <c r="S72" s="627"/>
    </row>
    <row r="73" spans="1:19" ht="12.75" hidden="1" customHeight="1">
      <c r="A73" s="504" t="s">
        <v>1107</v>
      </c>
      <c r="B73" s="504"/>
      <c r="C73" s="504"/>
      <c r="D73" s="504"/>
      <c r="E73" s="580"/>
      <c r="F73" s="573"/>
      <c r="G73" s="547"/>
      <c r="H73" s="547"/>
      <c r="I73" s="572"/>
      <c r="J73" s="573"/>
      <c r="K73" s="547"/>
      <c r="L73" s="547"/>
      <c r="M73" s="574"/>
      <c r="N73" s="573"/>
      <c r="O73" s="616"/>
      <c r="P73" s="576"/>
      <c r="Q73" s="576"/>
      <c r="R73" s="577">
        <f>SUM(F73:H73,J73:L73)+N73</f>
        <v>0</v>
      </c>
      <c r="S73" s="610">
        <f>+Q73+P73+O73</f>
        <v>0</v>
      </c>
    </row>
    <row r="74" spans="1:19" ht="12.75" hidden="1" customHeight="1">
      <c r="A74" s="504"/>
      <c r="B74" s="504"/>
      <c r="C74" s="504"/>
      <c r="D74" s="504"/>
      <c r="E74" s="580"/>
      <c r="F74" s="573"/>
      <c r="G74" s="547"/>
      <c r="H74" s="547"/>
      <c r="I74" s="581"/>
      <c r="J74" s="573"/>
      <c r="K74" s="547"/>
      <c r="L74" s="547"/>
      <c r="M74" s="573"/>
      <c r="N74" s="573"/>
      <c r="O74" s="582"/>
      <c r="P74" s="583"/>
      <c r="Q74" s="583"/>
      <c r="R74" s="560"/>
      <c r="S74" s="561"/>
    </row>
    <row r="75" spans="1:19">
      <c r="A75" s="504" t="s">
        <v>1108</v>
      </c>
      <c r="B75" s="629">
        <f>+'Distribution Pivot Table'!U$9*100</f>
        <v>0</v>
      </c>
      <c r="C75" s="629">
        <f>+'Distribution Pivot Table'!U$11*100</f>
        <v>0</v>
      </c>
      <c r="D75" s="629">
        <f>+'Distribution Pivot Table'!U$13*100</f>
        <v>0</v>
      </c>
      <c r="E75" s="596">
        <f t="shared" ref="E75:E93" si="29">SUM(B75:D75)</f>
        <v>0</v>
      </c>
      <c r="F75" s="630">
        <f>+'Distribution Pivot Table'!U$15*100</f>
        <v>0</v>
      </c>
      <c r="G75" s="629">
        <f>+'Distribution Pivot Table'!U$17*100</f>
        <v>0</v>
      </c>
      <c r="H75" s="629">
        <f>+'Distribution Pivot Table'!U$19*100</f>
        <v>0</v>
      </c>
      <c r="I75" s="596">
        <f t="shared" ref="I75:I78" si="30">SUM(F75:H75)</f>
        <v>0</v>
      </c>
      <c r="J75" s="630">
        <f>+'Distribution Pivot Table'!U$21*100</f>
        <v>0</v>
      </c>
      <c r="K75" s="629">
        <f>+'Distribution Pivot Table'!U$23*100</f>
        <v>0</v>
      </c>
      <c r="L75" s="629">
        <f>+'Distribution Pivot Table'!U$25*100</f>
        <v>0</v>
      </c>
      <c r="M75" s="597">
        <f t="shared" ref="M75:M78" si="31">SUM(J75:L75)</f>
        <v>0</v>
      </c>
      <c r="N75" s="630">
        <f>+'Distribution Pivot Table'!U$27*100</f>
        <v>0</v>
      </c>
      <c r="O75" s="598">
        <f t="shared" ref="O75:P78" si="32">+B75+F75+J75</f>
        <v>0</v>
      </c>
      <c r="P75" s="599">
        <f t="shared" si="32"/>
        <v>0</v>
      </c>
      <c r="Q75" s="599">
        <f t="shared" ref="Q75:Q78" si="33">+D75+H75+L75+N75</f>
        <v>0</v>
      </c>
      <c r="R75" s="577">
        <f t="shared" ref="R75:R93" si="34">SUM(B75:D75,F75:H75,J75:L75)+N75</f>
        <v>0</v>
      </c>
      <c r="S75" s="610">
        <f t="shared" ref="S75:S93" si="35">+Q75+P75+O75</f>
        <v>0</v>
      </c>
    </row>
    <row r="76" spans="1:19">
      <c r="A76" s="504" t="s">
        <v>1109</v>
      </c>
      <c r="B76" s="629">
        <f>+'Distribution Pivot Table'!U$31*100</f>
        <v>5.088666152659985</v>
      </c>
      <c r="C76" s="629">
        <f>+'Distribution Pivot Table'!U$33*100</f>
        <v>4.3947571318427139</v>
      </c>
      <c r="D76" s="629">
        <f>+'Distribution Pivot Table'!U$35*100</f>
        <v>0</v>
      </c>
      <c r="E76" s="596">
        <f t="shared" si="29"/>
        <v>9.4834232845026989</v>
      </c>
      <c r="F76" s="630">
        <f>+'Distribution Pivot Table'!U$37*100</f>
        <v>13.107170393215112</v>
      </c>
      <c r="G76" s="629">
        <f>+'Distribution Pivot Table'!U$39*100</f>
        <v>7.4016962220508864</v>
      </c>
      <c r="H76" s="629">
        <f>+'Distribution Pivot Table'!U$41*100</f>
        <v>0</v>
      </c>
      <c r="I76" s="596">
        <f t="shared" si="30"/>
        <v>20.508866615265998</v>
      </c>
      <c r="J76" s="630">
        <f>+'Distribution Pivot Table'!U$43*100</f>
        <v>31.688511950655357</v>
      </c>
      <c r="K76" s="629">
        <f>+'Distribution Pivot Table'!U$45*100</f>
        <v>32.999228989976871</v>
      </c>
      <c r="L76" s="629">
        <f>+'Distribution Pivot Table'!U$47*100</f>
        <v>0</v>
      </c>
      <c r="M76" s="597">
        <f t="shared" si="31"/>
        <v>64.687740940632224</v>
      </c>
      <c r="N76" s="630">
        <f>+'Distribution Pivot Table'!U$49*100</f>
        <v>5.3199691595990748</v>
      </c>
      <c r="O76" s="598">
        <f t="shared" si="32"/>
        <v>49.88434849653045</v>
      </c>
      <c r="P76" s="599">
        <f t="shared" si="32"/>
        <v>44.795682343870467</v>
      </c>
      <c r="Q76" s="599">
        <f t="shared" si="33"/>
        <v>5.3199691595990748</v>
      </c>
      <c r="R76" s="577">
        <f t="shared" si="34"/>
        <v>100</v>
      </c>
      <c r="S76" s="577">
        <f t="shared" si="35"/>
        <v>100</v>
      </c>
    </row>
    <row r="77" spans="1:19">
      <c r="A77" s="504" t="s">
        <v>1110</v>
      </c>
      <c r="B77" s="629">
        <f>+'Distribution Pivot Table'!U$53*100</f>
        <v>0</v>
      </c>
      <c r="C77" s="629">
        <f>+'Distribution Pivot Table'!U$55*100</f>
        <v>0</v>
      </c>
      <c r="D77" s="629">
        <f>+'Distribution Pivot Table'!U$57*100</f>
        <v>0</v>
      </c>
      <c r="E77" s="596">
        <f t="shared" si="29"/>
        <v>0</v>
      </c>
      <c r="F77" s="630">
        <f>+'Distribution Pivot Table'!U$59*100</f>
        <v>0</v>
      </c>
      <c r="G77" s="629">
        <f>+'Distribution Pivot Table'!U$61*100</f>
        <v>0</v>
      </c>
      <c r="H77" s="629">
        <f>+'Distribution Pivot Table'!U$63*100</f>
        <v>0</v>
      </c>
      <c r="I77" s="596">
        <f t="shared" si="30"/>
        <v>0</v>
      </c>
      <c r="J77" s="630">
        <f>+'Distribution Pivot Table'!U$65*100</f>
        <v>0</v>
      </c>
      <c r="K77" s="629">
        <f>+'Distribution Pivot Table'!U$67*100</f>
        <v>0</v>
      </c>
      <c r="L77" s="629">
        <f>+'Distribution Pivot Table'!U$69*100</f>
        <v>0</v>
      </c>
      <c r="M77" s="597">
        <f t="shared" si="31"/>
        <v>0</v>
      </c>
      <c r="N77" s="630">
        <f>+'Distribution Pivot Table'!U$71*100</f>
        <v>0</v>
      </c>
      <c r="O77" s="598">
        <f t="shared" si="32"/>
        <v>0</v>
      </c>
      <c r="P77" s="599">
        <f t="shared" si="32"/>
        <v>0</v>
      </c>
      <c r="Q77" s="599">
        <f t="shared" si="33"/>
        <v>0</v>
      </c>
      <c r="R77" s="577">
        <f t="shared" si="34"/>
        <v>0</v>
      </c>
      <c r="S77" s="577">
        <f t="shared" si="35"/>
        <v>0</v>
      </c>
    </row>
    <row r="78" spans="1:19">
      <c r="A78" s="504" t="s">
        <v>1111</v>
      </c>
      <c r="B78" s="629">
        <f>+'Distribution Pivot Table'!U$75*100</f>
        <v>0</v>
      </c>
      <c r="C78" s="629">
        <f>+'Distribution Pivot Table'!U$77*100</f>
        <v>0</v>
      </c>
      <c r="D78" s="629">
        <f>+'Distribution Pivot Table'!U$79*100</f>
        <v>0</v>
      </c>
      <c r="E78" s="596">
        <f t="shared" si="29"/>
        <v>0</v>
      </c>
      <c r="F78" s="630">
        <f>+'Distribution Pivot Table'!U$81*100</f>
        <v>0</v>
      </c>
      <c r="G78" s="629">
        <f>+'Distribution Pivot Table'!U$83*100</f>
        <v>0</v>
      </c>
      <c r="H78" s="629">
        <f>+'Distribution Pivot Table'!U$85*100</f>
        <v>0</v>
      </c>
      <c r="I78" s="596">
        <f t="shared" si="30"/>
        <v>0</v>
      </c>
      <c r="J78" s="630">
        <f>+'Distribution Pivot Table'!U$87*100</f>
        <v>0</v>
      </c>
      <c r="K78" s="629">
        <f>+'Distribution Pivot Table'!U$89*100</f>
        <v>0</v>
      </c>
      <c r="L78" s="629">
        <f>+'Distribution Pivot Table'!U$91*100</f>
        <v>0</v>
      </c>
      <c r="M78" s="597">
        <f t="shared" si="31"/>
        <v>0</v>
      </c>
      <c r="N78" s="630">
        <f>+'Distribution Pivot Table'!U$93*100</f>
        <v>0</v>
      </c>
      <c r="O78" s="598">
        <f t="shared" si="32"/>
        <v>0</v>
      </c>
      <c r="P78" s="599">
        <f t="shared" si="32"/>
        <v>0</v>
      </c>
      <c r="Q78" s="599">
        <f t="shared" si="33"/>
        <v>0</v>
      </c>
      <c r="R78" s="577">
        <f t="shared" si="34"/>
        <v>0</v>
      </c>
      <c r="S78" s="577">
        <f t="shared" si="35"/>
        <v>0</v>
      </c>
    </row>
    <row r="79" spans="1:19">
      <c r="A79" s="504"/>
      <c r="B79" s="629"/>
      <c r="C79" s="629"/>
      <c r="D79" s="629"/>
      <c r="E79" s="596"/>
      <c r="F79" s="630"/>
      <c r="G79" s="629"/>
      <c r="H79" s="629"/>
      <c r="I79" s="596"/>
      <c r="J79" s="630"/>
      <c r="K79" s="629"/>
      <c r="L79" s="629"/>
      <c r="M79" s="597"/>
      <c r="N79" s="630"/>
      <c r="O79" s="598"/>
      <c r="P79" s="599"/>
      <c r="Q79" s="599"/>
      <c r="R79" s="577"/>
      <c r="S79" s="577"/>
    </row>
    <row r="80" spans="1:19">
      <c r="A80" s="504" t="s">
        <v>1112</v>
      </c>
      <c r="B80" s="629">
        <f>+'Distribution Pivot Table'!U$97*100</f>
        <v>4.3195934500282327</v>
      </c>
      <c r="C80" s="629">
        <f>+'Distribution Pivot Table'!U$99*100</f>
        <v>0.36702428006775834</v>
      </c>
      <c r="D80" s="629">
        <f>+'Distribution Pivot Table'!U$101*100</f>
        <v>0</v>
      </c>
      <c r="E80" s="596">
        <f t="shared" si="29"/>
        <v>4.6866177300959908</v>
      </c>
      <c r="F80" s="630">
        <f>+'Distribution Pivot Table'!U$103*100</f>
        <v>54.686617730095989</v>
      </c>
      <c r="G80" s="629">
        <f>+'Distribution Pivot Table'!U$105*100</f>
        <v>5.8723884810841334</v>
      </c>
      <c r="H80" s="629">
        <f>+'Distribution Pivot Table'!U$107*100</f>
        <v>0</v>
      </c>
      <c r="I80" s="596">
        <f t="shared" ref="I80:I83" si="36">SUM(F80:H80)</f>
        <v>60.559006211180119</v>
      </c>
      <c r="J80" s="630">
        <f>+'Distribution Pivot Table'!U$109*100</f>
        <v>29.757199322416717</v>
      </c>
      <c r="K80" s="629">
        <f>+'Distribution Pivot Table'!U$111*100</f>
        <v>4.291360813099943</v>
      </c>
      <c r="L80" s="629">
        <f>+'Distribution Pivot Table'!U$113*100</f>
        <v>0</v>
      </c>
      <c r="M80" s="597">
        <f t="shared" ref="M80:M83" si="37">SUM(J80:L80)</f>
        <v>34.048560135516659</v>
      </c>
      <c r="N80" s="630">
        <f>+'Distribution Pivot Table'!U$115*100</f>
        <v>0.70581592320722764</v>
      </c>
      <c r="O80" s="598">
        <f t="shared" ref="O80:P83" si="38">+B80+F80+J80</f>
        <v>88.76341050254095</v>
      </c>
      <c r="P80" s="599">
        <f t="shared" si="38"/>
        <v>10.530773574251835</v>
      </c>
      <c r="Q80" s="599">
        <f t="shared" ref="Q80:Q83" si="39">+D80+H80+L80+N80</f>
        <v>0.70581592320722764</v>
      </c>
      <c r="R80" s="577">
        <f t="shared" si="34"/>
        <v>99.999999999999986</v>
      </c>
      <c r="S80" s="577">
        <f t="shared" si="35"/>
        <v>100.00000000000001</v>
      </c>
    </row>
    <row r="81" spans="1:27">
      <c r="A81" s="504" t="s">
        <v>1113</v>
      </c>
      <c r="B81" s="629">
        <f>+'Distribution Pivot Table'!U$119*100</f>
        <v>0</v>
      </c>
      <c r="C81" s="629">
        <f>+'Distribution Pivot Table'!U$121*100</f>
        <v>0</v>
      </c>
      <c r="D81" s="629">
        <f>+'Distribution Pivot Table'!U$123*100</f>
        <v>0</v>
      </c>
      <c r="E81" s="596">
        <f t="shared" si="29"/>
        <v>0</v>
      </c>
      <c r="F81" s="630">
        <f>+'Distribution Pivot Table'!U$125*100</f>
        <v>0</v>
      </c>
      <c r="G81" s="629">
        <f>+'Distribution Pivot Table'!U$127*100</f>
        <v>0</v>
      </c>
      <c r="H81" s="629">
        <f>+'Distribution Pivot Table'!U$129*100</f>
        <v>0</v>
      </c>
      <c r="I81" s="596">
        <f t="shared" si="36"/>
        <v>0</v>
      </c>
      <c r="J81" s="630">
        <f>+'Distribution Pivot Table'!U$131*100</f>
        <v>0</v>
      </c>
      <c r="K81" s="629">
        <f>+'Distribution Pivot Table'!U$133*100</f>
        <v>0</v>
      </c>
      <c r="L81" s="629">
        <f>+'Distribution Pivot Table'!U$135*100</f>
        <v>0</v>
      </c>
      <c r="M81" s="597">
        <f t="shared" si="37"/>
        <v>0</v>
      </c>
      <c r="N81" s="630">
        <f>+'Distribution Pivot Table'!U$137*100</f>
        <v>0</v>
      </c>
      <c r="O81" s="598">
        <f t="shared" si="38"/>
        <v>0</v>
      </c>
      <c r="P81" s="599">
        <f t="shared" si="38"/>
        <v>0</v>
      </c>
      <c r="Q81" s="599">
        <f t="shared" si="39"/>
        <v>0</v>
      </c>
      <c r="R81" s="577">
        <f t="shared" si="34"/>
        <v>0</v>
      </c>
      <c r="S81" s="577">
        <f t="shared" si="35"/>
        <v>0</v>
      </c>
    </row>
    <row r="82" spans="1:27">
      <c r="A82" s="504" t="s">
        <v>1114</v>
      </c>
      <c r="B82" s="629">
        <f>+'Distribution Pivot Table'!U$141*100</f>
        <v>22.940851299060256</v>
      </c>
      <c r="C82" s="629">
        <f>+'Distribution Pivot Table'!U$143*100</f>
        <v>0.11055831951354339</v>
      </c>
      <c r="D82" s="629">
        <f>+'Distribution Pivot Table'!U$145*100</f>
        <v>0</v>
      </c>
      <c r="E82" s="596">
        <f t="shared" si="29"/>
        <v>23.0514096185738</v>
      </c>
      <c r="F82" s="630">
        <f>+'Distribution Pivot Table'!U$147*100</f>
        <v>35.139119218721213</v>
      </c>
      <c r="G82" s="629">
        <f>+'Distribution Pivot Table'!U$149*100</f>
        <v>1.0318776487930716</v>
      </c>
      <c r="H82" s="629">
        <f>+'Distribution Pivot Table'!U$151*100</f>
        <v>0</v>
      </c>
      <c r="I82" s="596">
        <f t="shared" si="36"/>
        <v>36.170996867514283</v>
      </c>
      <c r="J82" s="630">
        <f>+'Distribution Pivot Table'!U$153*100</f>
        <v>29.297954671088998</v>
      </c>
      <c r="K82" s="629">
        <f>+'Distribution Pivot Table'!U$155*100</f>
        <v>11.479638842822922</v>
      </c>
      <c r="L82" s="637">
        <f>+'Distribution Pivot Table'!U$157*100</f>
        <v>0</v>
      </c>
      <c r="M82" s="597">
        <f t="shared" si="37"/>
        <v>40.777593513911924</v>
      </c>
      <c r="N82" s="630">
        <f>+'Distribution Pivot Table'!U$159*100</f>
        <v>0</v>
      </c>
      <c r="O82" s="598">
        <f t="shared" si="38"/>
        <v>87.377925188870464</v>
      </c>
      <c r="P82" s="599">
        <f t="shared" si="38"/>
        <v>12.622074811129536</v>
      </c>
      <c r="Q82" s="638">
        <f t="shared" si="39"/>
        <v>0</v>
      </c>
      <c r="R82" s="577">
        <f t="shared" si="34"/>
        <v>100</v>
      </c>
      <c r="S82" s="577">
        <f t="shared" si="35"/>
        <v>100</v>
      </c>
    </row>
    <row r="83" spans="1:27">
      <c r="A83" s="504" t="s">
        <v>1115</v>
      </c>
      <c r="B83" s="629">
        <f>+'Distribution Pivot Table'!U$163*100</f>
        <v>0</v>
      </c>
      <c r="C83" s="629">
        <f>+'Distribution Pivot Table'!U$165*100</f>
        <v>0</v>
      </c>
      <c r="D83" s="629">
        <f>+'Distribution Pivot Table'!U$167*100</f>
        <v>0</v>
      </c>
      <c r="E83" s="596">
        <f t="shared" si="29"/>
        <v>0</v>
      </c>
      <c r="F83" s="630">
        <f>+'Distribution Pivot Table'!U$169*100</f>
        <v>0</v>
      </c>
      <c r="G83" s="629">
        <f>+'Distribution Pivot Table'!U$171*100</f>
        <v>0</v>
      </c>
      <c r="H83" s="629">
        <f>+'Distribution Pivot Table'!U$173*100</f>
        <v>0</v>
      </c>
      <c r="I83" s="596">
        <f t="shared" si="36"/>
        <v>0</v>
      </c>
      <c r="J83" s="630">
        <f>+'Distribution Pivot Table'!U$175*100</f>
        <v>0</v>
      </c>
      <c r="K83" s="629">
        <f>+'Distribution Pivot Table'!U$177*100</f>
        <v>0</v>
      </c>
      <c r="L83" s="629">
        <f>+'Distribution Pivot Table'!U$179*100</f>
        <v>0</v>
      </c>
      <c r="M83" s="597">
        <f t="shared" si="37"/>
        <v>0</v>
      </c>
      <c r="N83" s="630">
        <f>+'Distribution Pivot Table'!U$181*100</f>
        <v>0</v>
      </c>
      <c r="O83" s="598">
        <f t="shared" si="38"/>
        <v>0</v>
      </c>
      <c r="P83" s="599">
        <f t="shared" si="38"/>
        <v>0</v>
      </c>
      <c r="Q83" s="599">
        <f t="shared" si="39"/>
        <v>0</v>
      </c>
      <c r="R83" s="577">
        <f t="shared" si="34"/>
        <v>0</v>
      </c>
      <c r="S83" s="577">
        <f t="shared" si="35"/>
        <v>0</v>
      </c>
    </row>
    <row r="84" spans="1:27">
      <c r="A84" s="504"/>
      <c r="B84" s="629"/>
      <c r="C84" s="629"/>
      <c r="D84" s="629"/>
      <c r="E84" s="596"/>
      <c r="F84" s="630"/>
      <c r="G84" s="629"/>
      <c r="H84" s="629"/>
      <c r="I84" s="596"/>
      <c r="J84" s="630"/>
      <c r="K84" s="629"/>
      <c r="L84" s="629"/>
      <c r="M84" s="597"/>
      <c r="N84" s="630"/>
      <c r="O84" s="598"/>
      <c r="P84" s="599"/>
      <c r="Q84" s="599"/>
      <c r="R84" s="577"/>
      <c r="S84" s="577"/>
    </row>
    <row r="85" spans="1:27">
      <c r="A85" s="504" t="s">
        <v>1116</v>
      </c>
      <c r="B85" s="629">
        <f>+'Distribution Pivot Table'!U$185*100</f>
        <v>9.1684434968017072</v>
      </c>
      <c r="C85" s="629">
        <f>+'Distribution Pivot Table'!U$187*100</f>
        <v>0.21321961620469082</v>
      </c>
      <c r="D85" s="629">
        <f>+'Distribution Pivot Table'!U$189*100</f>
        <v>0</v>
      </c>
      <c r="E85" s="596">
        <f t="shared" si="29"/>
        <v>9.3816631130063985</v>
      </c>
      <c r="F85" s="630">
        <f>+'Distribution Pivot Table'!U$191*100</f>
        <v>32.089552238805972</v>
      </c>
      <c r="G85" s="629">
        <f>+'Distribution Pivot Table'!U$193*100</f>
        <v>0.10660980810234541</v>
      </c>
      <c r="H85" s="629">
        <f>+'Distribution Pivot Table'!U$195*100</f>
        <v>0</v>
      </c>
      <c r="I85" s="596">
        <f t="shared" ref="I85:I88" si="40">SUM(F85:H85)</f>
        <v>32.19616204690832</v>
      </c>
      <c r="J85" s="630">
        <f>+'Distribution Pivot Table'!U$197*100</f>
        <v>44.776119402985074</v>
      </c>
      <c r="K85" s="629">
        <f>+'Distribution Pivot Table'!U$199*100</f>
        <v>7.0362473347547976</v>
      </c>
      <c r="L85" s="637">
        <f>+'Distribution Pivot Table'!U$201*100</f>
        <v>0</v>
      </c>
      <c r="M85" s="597">
        <f t="shared" ref="M85:M88" si="41">SUM(J85:L85)</f>
        <v>51.812366737739872</v>
      </c>
      <c r="N85" s="630">
        <f>+'Distribution Pivot Table'!U$203*100</f>
        <v>6.6098081023454158</v>
      </c>
      <c r="O85" s="598">
        <f t="shared" ref="O85:P88" si="42">+B85+F85+J85</f>
        <v>86.034115138592753</v>
      </c>
      <c r="P85" s="599">
        <f t="shared" si="42"/>
        <v>7.3560767590618337</v>
      </c>
      <c r="Q85" s="599">
        <f t="shared" ref="Q85:Q88" si="43">+D85+H85+L85+N85</f>
        <v>6.6098081023454158</v>
      </c>
      <c r="R85" s="577">
        <f t="shared" si="34"/>
        <v>99.999999999999986</v>
      </c>
      <c r="S85" s="577">
        <f t="shared" si="35"/>
        <v>100</v>
      </c>
    </row>
    <row r="86" spans="1:27">
      <c r="A86" s="504" t="s">
        <v>1117</v>
      </c>
      <c r="B86" s="629">
        <f>+'Distribution Pivot Table'!U$207*100</f>
        <v>8.6598830915782632E-2</v>
      </c>
      <c r="C86" s="637">
        <f>+'Distribution Pivot Table'!U$209*100</f>
        <v>0</v>
      </c>
      <c r="D86" s="629">
        <f>+'Distribution Pivot Table'!U$211*108</f>
        <v>0</v>
      </c>
      <c r="E86" s="596">
        <f t="shared" si="29"/>
        <v>8.6598830915782632E-2</v>
      </c>
      <c r="F86" s="630">
        <f>+'Distribution Pivot Table'!U$213*100</f>
        <v>66.18315652738687</v>
      </c>
      <c r="G86" s="629">
        <f>+'Distribution Pivot Table'!U$215*100</f>
        <v>0.41134444684996757</v>
      </c>
      <c r="H86" s="637">
        <f>+'Distribution Pivot Table'!U$217*100</f>
        <v>6.4949123186836974E-2</v>
      </c>
      <c r="I86" s="596">
        <f t="shared" si="40"/>
        <v>66.659450097423672</v>
      </c>
      <c r="J86" s="630">
        <f>+'Distribution Pivot Table'!U$219*100</f>
        <v>25.633253951071662</v>
      </c>
      <c r="K86" s="629">
        <f>+'Distribution Pivot Table'!U$221*100</f>
        <v>7.1227538428231219</v>
      </c>
      <c r="L86" s="629">
        <f>+'Distribution Pivot Table'!U$223*100</f>
        <v>4.3299415457891316E-2</v>
      </c>
      <c r="M86" s="597">
        <f t="shared" si="41"/>
        <v>32.799307209352669</v>
      </c>
      <c r="N86" s="630">
        <f>+'Distribution Pivot Table'!U$225*100</f>
        <v>0.45464386230785886</v>
      </c>
      <c r="O86" s="598">
        <f t="shared" si="42"/>
        <v>91.903009309374312</v>
      </c>
      <c r="P86" s="599">
        <f t="shared" si="42"/>
        <v>7.5340982896730893</v>
      </c>
      <c r="Q86" s="599">
        <f t="shared" si="43"/>
        <v>0.56289240095258719</v>
      </c>
      <c r="R86" s="577">
        <f t="shared" si="34"/>
        <v>99.999999999999986</v>
      </c>
      <c r="S86" s="577">
        <f t="shared" si="35"/>
        <v>99.999999999999986</v>
      </c>
    </row>
    <row r="87" spans="1:27">
      <c r="A87" s="504" t="s">
        <v>1118</v>
      </c>
      <c r="B87" s="629">
        <f>+'Distribution Pivot Table'!U$229*100</f>
        <v>0</v>
      </c>
      <c r="C87" s="629">
        <f>+'Distribution Pivot Table'!U$231*100</f>
        <v>0</v>
      </c>
      <c r="D87" s="629">
        <f>+'Distribution Pivot Table'!U$233*100</f>
        <v>0</v>
      </c>
      <c r="E87" s="596">
        <f t="shared" si="29"/>
        <v>0</v>
      </c>
      <c r="F87" s="630">
        <f>+'Distribution Pivot Table'!U$235*100</f>
        <v>0</v>
      </c>
      <c r="G87" s="629">
        <f>+'Distribution Pivot Table'!U$237*100</f>
        <v>0</v>
      </c>
      <c r="H87" s="629">
        <f>+'Distribution Pivot Table'!U$239*100</f>
        <v>0</v>
      </c>
      <c r="I87" s="596">
        <f t="shared" si="40"/>
        <v>0</v>
      </c>
      <c r="J87" s="630">
        <f>+'Distribution Pivot Table'!U$241*100</f>
        <v>0</v>
      </c>
      <c r="K87" s="629">
        <f>+'Distribution Pivot Table'!U$243*100</f>
        <v>0</v>
      </c>
      <c r="L87" s="629">
        <f>+'Distribution Pivot Table'!U$245*100</f>
        <v>0</v>
      </c>
      <c r="M87" s="597">
        <f t="shared" si="41"/>
        <v>0</v>
      </c>
      <c r="N87" s="630">
        <f>+'Distribution Pivot Table'!U$247*100</f>
        <v>0</v>
      </c>
      <c r="O87" s="598">
        <f t="shared" si="42"/>
        <v>0</v>
      </c>
      <c r="P87" s="599">
        <f t="shared" si="42"/>
        <v>0</v>
      </c>
      <c r="Q87" s="599">
        <f t="shared" si="43"/>
        <v>0</v>
      </c>
      <c r="R87" s="577">
        <f t="shared" si="34"/>
        <v>0</v>
      </c>
      <c r="S87" s="577">
        <f t="shared" si="35"/>
        <v>0</v>
      </c>
      <c r="AA87" s="526"/>
    </row>
    <row r="88" spans="1:27">
      <c r="A88" s="504" t="s">
        <v>1119</v>
      </c>
      <c r="B88" s="629">
        <f>+'Distribution Pivot Table'!U$251*100</f>
        <v>0</v>
      </c>
      <c r="C88" s="629">
        <f>+'Distribution Pivot Table'!U$253*100</f>
        <v>0</v>
      </c>
      <c r="D88" s="629">
        <f>+'Distribution Pivot Table'!U$255*100</f>
        <v>0</v>
      </c>
      <c r="E88" s="596">
        <f t="shared" si="29"/>
        <v>0</v>
      </c>
      <c r="F88" s="630">
        <f>+'Distribution Pivot Table'!U$257*100</f>
        <v>0</v>
      </c>
      <c r="G88" s="629">
        <f>+'Distribution Pivot Table'!U$259*100</f>
        <v>0</v>
      </c>
      <c r="H88" s="629">
        <f>+'Distribution Pivot Table'!U$261*100</f>
        <v>0</v>
      </c>
      <c r="I88" s="596">
        <f t="shared" si="40"/>
        <v>0</v>
      </c>
      <c r="J88" s="630">
        <f>+'Distribution Pivot Table'!U$263*100</f>
        <v>0</v>
      </c>
      <c r="K88" s="629">
        <f>+'Distribution Pivot Table'!U$265*100</f>
        <v>0</v>
      </c>
      <c r="L88" s="629">
        <f>+'Distribution Pivot Table'!U$267*100</f>
        <v>0</v>
      </c>
      <c r="M88" s="597">
        <f t="shared" si="41"/>
        <v>0</v>
      </c>
      <c r="N88" s="630">
        <f>+'Distribution Pivot Table'!U$269*100</f>
        <v>0</v>
      </c>
      <c r="O88" s="598">
        <f t="shared" si="42"/>
        <v>0</v>
      </c>
      <c r="P88" s="599">
        <f t="shared" si="42"/>
        <v>0</v>
      </c>
      <c r="Q88" s="599">
        <f t="shared" si="43"/>
        <v>0</v>
      </c>
      <c r="R88" s="577">
        <f t="shared" si="34"/>
        <v>0</v>
      </c>
      <c r="S88" s="577">
        <f t="shared" si="35"/>
        <v>0</v>
      </c>
    </row>
    <row r="89" spans="1:27">
      <c r="A89" s="504"/>
      <c r="B89" s="629"/>
      <c r="C89" s="629"/>
      <c r="D89" s="629"/>
      <c r="E89" s="596"/>
      <c r="F89" s="630"/>
      <c r="G89" s="629"/>
      <c r="H89" s="629"/>
      <c r="I89" s="596"/>
      <c r="J89" s="630"/>
      <c r="K89" s="629"/>
      <c r="L89" s="629"/>
      <c r="M89" s="597"/>
      <c r="N89" s="630"/>
      <c r="O89" s="598"/>
      <c r="P89" s="599"/>
      <c r="Q89" s="599"/>
      <c r="R89" s="577"/>
      <c r="S89" s="577"/>
    </row>
    <row r="90" spans="1:27">
      <c r="A90" s="504" t="s">
        <v>1120</v>
      </c>
      <c r="B90" s="629">
        <f>+'Distribution Pivot Table'!U$273*100</f>
        <v>5.8539852645679842</v>
      </c>
      <c r="C90" s="629">
        <f>+'Distribution Pivot Table'!U$275*100</f>
        <v>0.13395847287340923</v>
      </c>
      <c r="D90" s="629">
        <f>+'Distribution Pivot Table'!U$277*100</f>
        <v>0</v>
      </c>
      <c r="E90" s="596">
        <f t="shared" si="29"/>
        <v>5.9879437374413937</v>
      </c>
      <c r="F90" s="630">
        <f>+'Distribution Pivot Table'!U$279*100</f>
        <v>39.356999330207636</v>
      </c>
      <c r="G90" s="629">
        <f>+'Distribution Pivot Table'!U$281*100</f>
        <v>2.4380442062960483</v>
      </c>
      <c r="H90" s="629">
        <f>+'Distribution Pivot Table'!U$283*100</f>
        <v>0</v>
      </c>
      <c r="I90" s="596">
        <f t="shared" ref="I90:I93" si="44">SUM(F90:H90)</f>
        <v>41.795043536503684</v>
      </c>
      <c r="J90" s="630">
        <f>+'Distribution Pivot Table'!U$285*100</f>
        <v>25.974547890154053</v>
      </c>
      <c r="K90" s="629">
        <f>+'Distribution Pivot Table'!U$287*100</f>
        <v>6.483590087073007</v>
      </c>
      <c r="L90" s="629">
        <f>+'Distribution Pivot Table'!U$289*100</f>
        <v>0</v>
      </c>
      <c r="M90" s="597">
        <f t="shared" ref="M90:M93" si="45">SUM(J90:L90)</f>
        <v>32.458137977227061</v>
      </c>
      <c r="N90" s="630">
        <f>+'Distribution Pivot Table'!U$291*100</f>
        <v>19.758874748827861</v>
      </c>
      <c r="O90" s="598">
        <f t="shared" ref="O90:P93" si="46">+B90+F90+J90</f>
        <v>71.185532484929666</v>
      </c>
      <c r="P90" s="599">
        <f t="shared" si="46"/>
        <v>9.055592766242464</v>
      </c>
      <c r="Q90" s="599">
        <f t="shared" ref="Q90:Q93" si="47">+D90+H90+L90+N90</f>
        <v>19.758874748827861</v>
      </c>
      <c r="R90" s="577">
        <f t="shared" si="34"/>
        <v>100</v>
      </c>
      <c r="S90" s="577">
        <f t="shared" si="35"/>
        <v>100</v>
      </c>
    </row>
    <row r="91" spans="1:27">
      <c r="A91" s="504" t="s">
        <v>1121</v>
      </c>
      <c r="B91" s="629">
        <f>+'Distribution Pivot Table'!U295*100</f>
        <v>15.421341608975888</v>
      </c>
      <c r="C91" s="629">
        <f>+'Distribution Pivot Table'!U297*100</f>
        <v>1.0901567597676454</v>
      </c>
      <c r="D91" s="629">
        <f>+'Distribution Pivot Table'!U299*100</f>
        <v>0</v>
      </c>
      <c r="E91" s="596">
        <f t="shared" si="29"/>
        <v>16.511498368743535</v>
      </c>
      <c r="F91" s="630">
        <f>+'Distribution Pivot Table'!U301*100</f>
        <v>20.641362298082282</v>
      </c>
      <c r="G91" s="629">
        <f>+'Distribution Pivot Table'!U303*100</f>
        <v>1.2572610806079414</v>
      </c>
      <c r="H91" s="629">
        <f>+'Distribution Pivot Table'!U305*100</f>
        <v>0</v>
      </c>
      <c r="I91" s="596">
        <f t="shared" si="44"/>
        <v>21.898623378690225</v>
      </c>
      <c r="J91" s="630">
        <f>+'Distribution Pivot Table'!U307*100</f>
        <v>38.983050847457626</v>
      </c>
      <c r="K91" s="629">
        <f>+'Distribution Pivot Table'!U309*100</f>
        <v>17.33110527572213</v>
      </c>
      <c r="L91" s="629">
        <f>+'Distribution Pivot Table'!U311*100</f>
        <v>0</v>
      </c>
      <c r="M91" s="597">
        <f t="shared" si="45"/>
        <v>56.314156123179757</v>
      </c>
      <c r="N91" s="630">
        <f>+'Distribution Pivot Table'!U313*100</f>
        <v>5.2757221293864882</v>
      </c>
      <c r="O91" s="598">
        <f t="shared" si="46"/>
        <v>75.045754754515798</v>
      </c>
      <c r="P91" s="599">
        <f t="shared" si="46"/>
        <v>19.678523116097718</v>
      </c>
      <c r="Q91" s="599">
        <f t="shared" si="47"/>
        <v>5.2757221293864882</v>
      </c>
      <c r="R91" s="577">
        <f t="shared" si="34"/>
        <v>100.00000000000001</v>
      </c>
      <c r="S91" s="577">
        <f t="shared" si="35"/>
        <v>100</v>
      </c>
    </row>
    <row r="92" spans="1:27">
      <c r="A92" s="504" t="s">
        <v>1122</v>
      </c>
      <c r="B92" s="629">
        <f>+'Distribution Pivot Table'!U317*100</f>
        <v>0.87994971715901948</v>
      </c>
      <c r="C92" s="637">
        <f>+'Distribution Pivot Table'!U319*100</f>
        <v>0</v>
      </c>
      <c r="D92" s="629">
        <f>+'Distribution Pivot Table'!U321*100</f>
        <v>0</v>
      </c>
      <c r="E92" s="596">
        <f t="shared" si="29"/>
        <v>0.87994971715901948</v>
      </c>
      <c r="F92" s="630">
        <f>+'Distribution Pivot Table'!U323*100</f>
        <v>85.355122564424889</v>
      </c>
      <c r="G92" s="629">
        <f>+'Distribution Pivot Table'!U325*100</f>
        <v>6.2853551225644247E-2</v>
      </c>
      <c r="H92" s="629">
        <f>+'Distribution Pivot Table'!U327*100</f>
        <v>0</v>
      </c>
      <c r="I92" s="596">
        <f t="shared" si="44"/>
        <v>85.417976115650532</v>
      </c>
      <c r="J92" s="630">
        <f>+'Distribution Pivot Table'!U329*100</f>
        <v>13.199245757385292</v>
      </c>
      <c r="K92" s="629">
        <f>+'Distribution Pivot Table'!U331*100</f>
        <v>0.43997485857950974</v>
      </c>
      <c r="L92" s="629">
        <f>+'Distribution Pivot Table'!U333*100</f>
        <v>0</v>
      </c>
      <c r="M92" s="597">
        <f t="shared" si="45"/>
        <v>13.639220615964801</v>
      </c>
      <c r="N92" s="630">
        <f>+'Distribution Pivot Table'!U335*100</f>
        <v>6.2853551225644247E-2</v>
      </c>
      <c r="O92" s="598">
        <f t="shared" si="46"/>
        <v>99.434318038969195</v>
      </c>
      <c r="P92" s="599">
        <f t="shared" si="46"/>
        <v>0.50282840980515398</v>
      </c>
      <c r="Q92" s="599">
        <f t="shared" si="47"/>
        <v>6.2853551225644247E-2</v>
      </c>
      <c r="R92" s="577">
        <f t="shared" si="34"/>
        <v>100</v>
      </c>
      <c r="S92" s="577">
        <f t="shared" si="35"/>
        <v>100</v>
      </c>
    </row>
    <row r="93" spans="1:27">
      <c r="A93" s="513" t="s">
        <v>1123</v>
      </c>
      <c r="B93" s="639">
        <f>+'Distribution Pivot Table'!U339*100</f>
        <v>0</v>
      </c>
      <c r="C93" s="639">
        <f>+'Distribution Pivot Table'!U341*100</f>
        <v>0</v>
      </c>
      <c r="D93" s="639">
        <f>+'Distribution Pivot Table'!U343*100</f>
        <v>0</v>
      </c>
      <c r="E93" s="640">
        <f t="shared" si="29"/>
        <v>0</v>
      </c>
      <c r="F93" s="641">
        <f>+'Distribution Pivot Table'!U345*100</f>
        <v>0</v>
      </c>
      <c r="G93" s="639">
        <f>+'Distribution Pivot Table'!U347*100</f>
        <v>0</v>
      </c>
      <c r="H93" s="639">
        <f>+'Distribution Pivot Table'!U349*100</f>
        <v>0</v>
      </c>
      <c r="I93" s="640">
        <f t="shared" si="44"/>
        <v>0</v>
      </c>
      <c r="J93" s="641">
        <f>+'Distribution Pivot Table'!U351*100</f>
        <v>0</v>
      </c>
      <c r="K93" s="639">
        <f>+'Distribution Pivot Table'!U353*100</f>
        <v>0</v>
      </c>
      <c r="L93" s="639">
        <f>+'Distribution Pivot Table'!U355*100</f>
        <v>0</v>
      </c>
      <c r="M93" s="642">
        <f t="shared" si="45"/>
        <v>0</v>
      </c>
      <c r="N93" s="641">
        <f>+'Distribution Pivot Table'!U357*100</f>
        <v>0</v>
      </c>
      <c r="O93" s="643">
        <f t="shared" si="46"/>
        <v>0</v>
      </c>
      <c r="P93" s="644">
        <f t="shared" si="46"/>
        <v>0</v>
      </c>
      <c r="Q93" s="644">
        <f t="shared" si="47"/>
        <v>0</v>
      </c>
      <c r="R93" s="577">
        <f t="shared" si="34"/>
        <v>0</v>
      </c>
      <c r="S93" s="577">
        <f t="shared" si="35"/>
        <v>0</v>
      </c>
    </row>
    <row r="94" spans="1:27">
      <c r="A94" s="517" t="s">
        <v>1149</v>
      </c>
      <c r="B94" s="504"/>
      <c r="C94" s="504"/>
      <c r="D94" s="504"/>
      <c r="E94" s="504"/>
    </row>
    <row r="95" spans="1:27">
      <c r="A95" s="517"/>
      <c r="B95" s="547"/>
      <c r="C95" s="547"/>
      <c r="D95" s="547"/>
      <c r="E95" s="608"/>
      <c r="F95" s="547"/>
      <c r="G95" s="547"/>
      <c r="H95" s="547"/>
      <c r="I95" s="608"/>
      <c r="J95" s="547"/>
      <c r="K95" s="547"/>
      <c r="L95" s="547"/>
      <c r="M95" s="608"/>
      <c r="N95" s="547"/>
      <c r="O95" s="520"/>
      <c r="P95" s="520"/>
      <c r="R95" s="290"/>
    </row>
    <row r="96" spans="1:27">
      <c r="A96" s="504"/>
      <c r="B96" s="504"/>
      <c r="C96" s="504"/>
      <c r="D96" s="504"/>
      <c r="E96" s="504"/>
    </row>
    <row r="97" spans="1:19">
      <c r="Q97" s="519" t="s">
        <v>1224</v>
      </c>
    </row>
    <row r="98" spans="1:19" ht="18">
      <c r="A98" s="480" t="s">
        <v>1202</v>
      </c>
      <c r="B98" s="482"/>
      <c r="C98" s="482"/>
      <c r="D98" s="482"/>
      <c r="E98" s="482"/>
      <c r="F98" s="481"/>
      <c r="G98" s="481"/>
      <c r="H98" s="481"/>
      <c r="I98" s="482"/>
      <c r="J98" s="481"/>
      <c r="K98" s="481"/>
      <c r="L98" s="481"/>
      <c r="M98" s="482"/>
      <c r="N98" s="481"/>
      <c r="O98" s="481"/>
      <c r="P98" s="481"/>
      <c r="Q98" s="481"/>
      <c r="R98" s="555" t="s">
        <v>11</v>
      </c>
    </row>
    <row r="99" spans="1:19" ht="18">
      <c r="A99" s="480"/>
      <c r="B99" s="482"/>
      <c r="C99" s="482"/>
      <c r="D99" s="482"/>
      <c r="E99" s="482"/>
      <c r="F99" s="481"/>
      <c r="G99" s="481"/>
      <c r="H99" s="481"/>
      <c r="I99" s="482"/>
      <c r="J99" s="481"/>
      <c r="K99" s="481"/>
      <c r="L99" s="481"/>
      <c r="M99" s="482"/>
      <c r="N99" s="481"/>
      <c r="O99" s="481"/>
      <c r="P99" s="481"/>
      <c r="Q99" s="481"/>
      <c r="R99" s="555"/>
    </row>
    <row r="100" spans="1:19" ht="15.75">
      <c r="A100" s="483" t="s">
        <v>1200</v>
      </c>
      <c r="B100" s="482"/>
      <c r="C100" s="482"/>
      <c r="D100" s="482"/>
      <c r="E100" s="482"/>
      <c r="F100" s="481"/>
      <c r="G100" s="481"/>
      <c r="H100" s="481"/>
      <c r="I100" s="482"/>
      <c r="J100" s="481"/>
      <c r="K100" s="481"/>
      <c r="L100" s="481"/>
      <c r="M100" s="482"/>
      <c r="N100" s="481"/>
      <c r="O100" s="481"/>
      <c r="P100" s="481"/>
      <c r="Q100" s="481"/>
      <c r="R100" s="555" t="s">
        <v>11</v>
      </c>
    </row>
    <row r="101" spans="1:19" ht="15.75">
      <c r="A101" s="483" t="s">
        <v>1153</v>
      </c>
      <c r="B101" s="482"/>
      <c r="C101" s="482"/>
      <c r="D101" s="482"/>
      <c r="E101" s="482"/>
      <c r="F101" s="481"/>
      <c r="G101" s="481"/>
      <c r="H101" s="481"/>
      <c r="I101" s="482"/>
      <c r="J101" s="481"/>
      <c r="K101" s="481"/>
      <c r="L101" s="481"/>
      <c r="M101" s="482"/>
      <c r="N101" s="481"/>
      <c r="O101" s="481"/>
      <c r="P101" s="481"/>
      <c r="Q101" s="481"/>
      <c r="R101" s="615"/>
    </row>
    <row r="102" spans="1:19" ht="18.75" customHeight="1">
      <c r="A102" s="487"/>
      <c r="B102" s="487"/>
      <c r="C102" s="487"/>
      <c r="D102" s="487"/>
      <c r="E102" s="487"/>
      <c r="F102" s="487"/>
      <c r="G102" s="487"/>
      <c r="H102" s="487"/>
      <c r="I102" s="487"/>
      <c r="R102" s="556"/>
    </row>
    <row r="103" spans="1:19" ht="18.75" customHeight="1">
      <c r="A103" s="312"/>
      <c r="B103" s="489" t="s">
        <v>1098</v>
      </c>
      <c r="C103" s="490"/>
      <c r="D103" s="490"/>
      <c r="E103" s="490"/>
      <c r="F103" s="490"/>
      <c r="G103" s="490"/>
      <c r="H103" s="490"/>
      <c r="I103" s="491"/>
      <c r="J103" s="557" t="s">
        <v>11</v>
      </c>
      <c r="K103" s="558"/>
      <c r="L103" s="558"/>
      <c r="M103" s="559"/>
      <c r="N103" s="649" t="s">
        <v>1099</v>
      </c>
      <c r="O103" s="652" t="s">
        <v>1190</v>
      </c>
      <c r="P103" s="652" t="s">
        <v>1191</v>
      </c>
      <c r="Q103" s="652" t="s">
        <v>1192</v>
      </c>
      <c r="R103" s="560"/>
      <c r="S103" s="561"/>
    </row>
    <row r="104" spans="1:19" ht="36.75" customHeight="1">
      <c r="A104" s="481"/>
      <c r="B104" s="490" t="s">
        <v>1100</v>
      </c>
      <c r="C104" s="490"/>
      <c r="D104" s="490"/>
      <c r="E104" s="496"/>
      <c r="F104" s="497" t="s">
        <v>1101</v>
      </c>
      <c r="G104" s="490"/>
      <c r="H104" s="490"/>
      <c r="I104" s="491"/>
      <c r="J104" s="498" t="s">
        <v>1102</v>
      </c>
      <c r="K104" s="490"/>
      <c r="L104" s="490"/>
      <c r="M104" s="491"/>
      <c r="N104" s="650"/>
      <c r="O104" s="653"/>
      <c r="P104" s="653"/>
      <c r="Q104" s="653"/>
      <c r="R104" s="560" t="s">
        <v>1193</v>
      </c>
      <c r="S104" s="561" t="s">
        <v>1193</v>
      </c>
    </row>
    <row r="105" spans="1:19" ht="33.75" customHeight="1">
      <c r="A105" s="565"/>
      <c r="B105" s="499" t="s">
        <v>1103</v>
      </c>
      <c r="C105" s="499" t="s">
        <v>1104</v>
      </c>
      <c r="D105" s="499" t="s">
        <v>1195</v>
      </c>
      <c r="E105" s="566" t="s">
        <v>1106</v>
      </c>
      <c r="F105" s="500" t="s">
        <v>1103</v>
      </c>
      <c r="G105" s="499" t="s">
        <v>1104</v>
      </c>
      <c r="H105" s="499" t="s">
        <v>1195</v>
      </c>
      <c r="I105" s="566" t="s">
        <v>1106</v>
      </c>
      <c r="J105" s="501" t="s">
        <v>1103</v>
      </c>
      <c r="K105" s="502" t="s">
        <v>1104</v>
      </c>
      <c r="L105" s="499" t="s">
        <v>1195</v>
      </c>
      <c r="M105" s="501" t="s">
        <v>1106</v>
      </c>
      <c r="N105" s="651"/>
      <c r="O105" s="654"/>
      <c r="P105" s="654"/>
      <c r="Q105" s="654"/>
      <c r="R105" s="626"/>
      <c r="S105" s="627"/>
    </row>
    <row r="106" spans="1:19" ht="12.75" hidden="1" customHeight="1">
      <c r="A106" s="504" t="s">
        <v>1107</v>
      </c>
      <c r="B106" s="504"/>
      <c r="C106" s="504"/>
      <c r="D106" s="504"/>
      <c r="E106" s="580"/>
      <c r="F106" s="573"/>
      <c r="G106" s="547"/>
      <c r="H106" s="547"/>
      <c r="I106" s="572"/>
      <c r="J106" s="573"/>
      <c r="K106" s="547"/>
      <c r="L106" s="547"/>
      <c r="M106" s="574"/>
      <c r="N106" s="573"/>
      <c r="O106" s="616"/>
      <c r="P106" s="576"/>
      <c r="Q106" s="576"/>
      <c r="R106" s="577">
        <f>SUM(F106:H106,J106:L106)+N106</f>
        <v>0</v>
      </c>
      <c r="S106" s="610">
        <f>+Q106+P106+O106</f>
        <v>0</v>
      </c>
    </row>
    <row r="107" spans="1:19" ht="12.75" hidden="1" customHeight="1">
      <c r="A107" s="504"/>
      <c r="B107" s="504"/>
      <c r="C107" s="504"/>
      <c r="D107" s="504"/>
      <c r="E107" s="580"/>
      <c r="F107" s="573"/>
      <c r="G107" s="547"/>
      <c r="H107" s="547"/>
      <c r="I107" s="581"/>
      <c r="J107" s="573"/>
      <c r="K107" s="547"/>
      <c r="L107" s="547"/>
      <c r="M107" s="573"/>
      <c r="N107" s="573"/>
      <c r="O107" s="582"/>
      <c r="P107" s="583"/>
      <c r="Q107" s="583"/>
      <c r="R107" s="560"/>
      <c r="S107" s="561"/>
    </row>
    <row r="108" spans="1:19">
      <c r="A108" s="504" t="s">
        <v>1108</v>
      </c>
      <c r="B108" s="629">
        <f>+'Distribution Pivot Table'!V$9*100</f>
        <v>0</v>
      </c>
      <c r="C108" s="629">
        <f>+'Distribution Pivot Table'!V$11*100</f>
        <v>0</v>
      </c>
      <c r="D108" s="629">
        <f>+'Distribution Pivot Table'!V$13*100</f>
        <v>0</v>
      </c>
      <c r="E108" s="596">
        <f t="shared" ref="E108:E126" si="48">SUM(B108:D108)</f>
        <v>0</v>
      </c>
      <c r="F108" s="630">
        <f>+'Distribution Pivot Table'!V$15*100</f>
        <v>0</v>
      </c>
      <c r="G108" s="629">
        <f>+'Distribution Pivot Table'!V$17*100</f>
        <v>0</v>
      </c>
      <c r="H108" s="629">
        <f>+'Distribution Pivot Table'!V$19*100</f>
        <v>0</v>
      </c>
      <c r="I108" s="596">
        <f t="shared" ref="I108:I111" si="49">SUM(F108:H108)</f>
        <v>0</v>
      </c>
      <c r="J108" s="630">
        <f>+'Distribution Pivot Table'!V$21*100</f>
        <v>0</v>
      </c>
      <c r="K108" s="629">
        <f>+'Distribution Pivot Table'!V$23*100</f>
        <v>0</v>
      </c>
      <c r="L108" s="629">
        <f>+'Distribution Pivot Table'!V$25*100</f>
        <v>0</v>
      </c>
      <c r="M108" s="597">
        <f t="shared" ref="M108:M111" si="50">SUM(J108:L108)</f>
        <v>0</v>
      </c>
      <c r="N108" s="630">
        <f>+'Distribution Pivot Table'!V$27*100</f>
        <v>0</v>
      </c>
      <c r="O108" s="598">
        <f t="shared" ref="O108:P111" si="51">+B108+F108+J108</f>
        <v>0</v>
      </c>
      <c r="P108" s="599">
        <f t="shared" si="51"/>
        <v>0</v>
      </c>
      <c r="Q108" s="599">
        <f t="shared" ref="Q108:Q111" si="52">+D108+H108+L108+N108</f>
        <v>0</v>
      </c>
      <c r="R108" s="577">
        <f t="shared" ref="R108:R126" si="53">SUM(B108:D108,F108:H108,J108:L108)+N108</f>
        <v>0</v>
      </c>
      <c r="S108" s="610">
        <f t="shared" ref="S108:S126" si="54">+Q108+P108+O108</f>
        <v>0</v>
      </c>
    </row>
    <row r="109" spans="1:19">
      <c r="A109" s="504" t="s">
        <v>1109</v>
      </c>
      <c r="B109" s="629">
        <f>+'Distribution Pivot Table'!V$31*100</f>
        <v>29.155080213903744</v>
      </c>
      <c r="C109" s="629">
        <f>+'Distribution Pivot Table'!V$33*100</f>
        <v>0.21390374331550802</v>
      </c>
      <c r="D109" s="629">
        <f>+'Distribution Pivot Table'!V$35*100</f>
        <v>0</v>
      </c>
      <c r="E109" s="596">
        <f t="shared" si="48"/>
        <v>29.368983957219253</v>
      </c>
      <c r="F109" s="630">
        <f>+'Distribution Pivot Table'!V$37*100</f>
        <v>30.63101604278075</v>
      </c>
      <c r="G109" s="629">
        <f>+'Distribution Pivot Table'!V$39*100</f>
        <v>1.1764705882352942</v>
      </c>
      <c r="H109" s="629">
        <f>+'Distribution Pivot Table'!V$41*100</f>
        <v>0</v>
      </c>
      <c r="I109" s="596">
        <f t="shared" si="49"/>
        <v>31.807486631016044</v>
      </c>
      <c r="J109" s="630">
        <f>+'Distribution Pivot Table'!V$43*100</f>
        <v>27.850267379679146</v>
      </c>
      <c r="K109" s="629">
        <f>+'Distribution Pivot Table'!V$45*100</f>
        <v>9.9893048128342254</v>
      </c>
      <c r="L109" s="629">
        <f>+'Distribution Pivot Table'!V$47*100</f>
        <v>0</v>
      </c>
      <c r="M109" s="597">
        <f t="shared" si="50"/>
        <v>37.839572192513373</v>
      </c>
      <c r="N109" s="630">
        <f>+'Distribution Pivot Table'!V$49*100</f>
        <v>0.98395721925133695</v>
      </c>
      <c r="O109" s="598">
        <f t="shared" si="51"/>
        <v>87.63636363636364</v>
      </c>
      <c r="P109" s="599">
        <f t="shared" si="51"/>
        <v>11.379679144385028</v>
      </c>
      <c r="Q109" s="599">
        <f t="shared" si="52"/>
        <v>0.98395721925133695</v>
      </c>
      <c r="R109" s="577">
        <f t="shared" si="53"/>
        <v>100</v>
      </c>
      <c r="S109" s="577">
        <f t="shared" si="54"/>
        <v>100</v>
      </c>
    </row>
    <row r="110" spans="1:19">
      <c r="A110" s="504" t="s">
        <v>1110</v>
      </c>
      <c r="B110" s="629">
        <f>+'Distribution Pivot Table'!V$53*100</f>
        <v>0</v>
      </c>
      <c r="C110" s="629">
        <f>+'Distribution Pivot Table'!V$55*100</f>
        <v>0</v>
      </c>
      <c r="D110" s="629">
        <f>+'Distribution Pivot Table'!V$57*100</f>
        <v>0</v>
      </c>
      <c r="E110" s="596">
        <f t="shared" si="48"/>
        <v>0</v>
      </c>
      <c r="F110" s="630">
        <f>+'Distribution Pivot Table'!V$59*100</f>
        <v>0</v>
      </c>
      <c r="G110" s="629">
        <f>+'Distribution Pivot Table'!V$61*100</f>
        <v>0</v>
      </c>
      <c r="H110" s="629">
        <f>+'Distribution Pivot Table'!V$63*100</f>
        <v>0</v>
      </c>
      <c r="I110" s="596">
        <f t="shared" si="49"/>
        <v>0</v>
      </c>
      <c r="J110" s="630">
        <f>+'Distribution Pivot Table'!V$65*100</f>
        <v>0</v>
      </c>
      <c r="K110" s="629">
        <f>+'Distribution Pivot Table'!V$67*100</f>
        <v>0</v>
      </c>
      <c r="L110" s="629">
        <f>+'Distribution Pivot Table'!V$69*100</f>
        <v>0</v>
      </c>
      <c r="M110" s="597">
        <f t="shared" si="50"/>
        <v>0</v>
      </c>
      <c r="N110" s="630">
        <f>+'Distribution Pivot Table'!V$71*100</f>
        <v>0</v>
      </c>
      <c r="O110" s="598">
        <f t="shared" si="51"/>
        <v>0</v>
      </c>
      <c r="P110" s="599">
        <f t="shared" si="51"/>
        <v>0</v>
      </c>
      <c r="Q110" s="599">
        <f t="shared" si="52"/>
        <v>0</v>
      </c>
      <c r="R110" s="577">
        <f t="shared" si="53"/>
        <v>0</v>
      </c>
      <c r="S110" s="577">
        <f t="shared" si="54"/>
        <v>0</v>
      </c>
    </row>
    <row r="111" spans="1:19">
      <c r="A111" s="504" t="s">
        <v>1111</v>
      </c>
      <c r="B111" s="629">
        <f>+'Distribution Pivot Table'!V$75*100</f>
        <v>0</v>
      </c>
      <c r="C111" s="629">
        <f>+'Distribution Pivot Table'!V$77*100</f>
        <v>0</v>
      </c>
      <c r="D111" s="637">
        <f>+'Distribution Pivot Table'!V$79*100</f>
        <v>0</v>
      </c>
      <c r="E111" s="596">
        <f t="shared" si="48"/>
        <v>0</v>
      </c>
      <c r="F111" s="630">
        <f>+'Distribution Pivot Table'!V$81*100</f>
        <v>0</v>
      </c>
      <c r="G111" s="629">
        <f>+'Distribution Pivot Table'!V$83*100</f>
        <v>0</v>
      </c>
      <c r="H111" s="629">
        <f>+'Distribution Pivot Table'!V$85*100</f>
        <v>0</v>
      </c>
      <c r="I111" s="596">
        <f t="shared" si="49"/>
        <v>0</v>
      </c>
      <c r="J111" s="630">
        <f>+'Distribution Pivot Table'!V$87*100</f>
        <v>0</v>
      </c>
      <c r="K111" s="629">
        <f>+'Distribution Pivot Table'!V$89*100</f>
        <v>0</v>
      </c>
      <c r="L111" s="629">
        <f>+'Distribution Pivot Table'!V$91*100</f>
        <v>0</v>
      </c>
      <c r="M111" s="597">
        <f t="shared" si="50"/>
        <v>0</v>
      </c>
      <c r="N111" s="630">
        <f>+'Distribution Pivot Table'!V$93*100</f>
        <v>0</v>
      </c>
      <c r="O111" s="598">
        <f t="shared" si="51"/>
        <v>0</v>
      </c>
      <c r="P111" s="599">
        <f t="shared" si="51"/>
        <v>0</v>
      </c>
      <c r="Q111" s="599">
        <f t="shared" si="52"/>
        <v>0</v>
      </c>
      <c r="R111" s="577">
        <f t="shared" si="53"/>
        <v>0</v>
      </c>
      <c r="S111" s="577">
        <f t="shared" si="54"/>
        <v>0</v>
      </c>
    </row>
    <row r="112" spans="1:19">
      <c r="A112" s="504"/>
      <c r="B112" s="629"/>
      <c r="C112" s="629"/>
      <c r="D112" s="629"/>
      <c r="E112" s="596"/>
      <c r="F112" s="630"/>
      <c r="G112" s="629"/>
      <c r="H112" s="629"/>
      <c r="I112" s="596"/>
      <c r="J112" s="630"/>
      <c r="K112" s="629"/>
      <c r="L112" s="629"/>
      <c r="M112" s="597"/>
      <c r="N112" s="630"/>
      <c r="O112" s="598"/>
      <c r="P112" s="599"/>
      <c r="Q112" s="599"/>
      <c r="R112" s="577"/>
      <c r="S112" s="577"/>
    </row>
    <row r="113" spans="1:27">
      <c r="A113" s="504" t="s">
        <v>1112</v>
      </c>
      <c r="B113" s="629">
        <f>+'Distribution Pivot Table'!V$97*100</f>
        <v>1.0757428798165947</v>
      </c>
      <c r="C113" s="629">
        <f>+'Distribution Pivot Table'!V$99*100</f>
        <v>0.22043911471651528</v>
      </c>
      <c r="D113" s="629">
        <f>+'Distribution Pivot Table'!V$101*100</f>
        <v>0</v>
      </c>
      <c r="E113" s="596">
        <f t="shared" si="48"/>
        <v>1.2961819945331099</v>
      </c>
      <c r="F113" s="630">
        <f>+'Distribution Pivot Table'!V$103*100</f>
        <v>46.66255180319196</v>
      </c>
      <c r="G113" s="629">
        <f>+'Distribution Pivot Table'!V$105*100</f>
        <v>4.7703024424653915</v>
      </c>
      <c r="H113" s="629">
        <f>+'Distribution Pivot Table'!V$107*100</f>
        <v>0</v>
      </c>
      <c r="I113" s="596">
        <f t="shared" ref="I113:I116" si="55">SUM(F113:H113)</f>
        <v>51.432854245657353</v>
      </c>
      <c r="J113" s="630">
        <f>+'Distribution Pivot Table'!V$109*100</f>
        <v>35.913940569614674</v>
      </c>
      <c r="K113" s="629">
        <f>+'Distribution Pivot Table'!V$111*100</f>
        <v>11.312935367251566</v>
      </c>
      <c r="L113" s="629">
        <f>+'Distribution Pivot Table'!V$113*100</f>
        <v>0</v>
      </c>
      <c r="M113" s="597">
        <f t="shared" ref="M113:M116" si="56">SUM(J113:L113)</f>
        <v>47.226875936866236</v>
      </c>
      <c r="N113" s="630">
        <f>+'Distribution Pivot Table'!V$115*100</f>
        <v>4.4087822943303059E-2</v>
      </c>
      <c r="O113" s="598">
        <f t="shared" ref="O113:P116" si="57">+B113+F113+J113</f>
        <v>83.652235252623228</v>
      </c>
      <c r="P113" s="599">
        <f t="shared" si="57"/>
        <v>16.303676924433471</v>
      </c>
      <c r="Q113" s="599">
        <f t="shared" ref="Q113:Q116" si="58">+D113+H113+L113+N113</f>
        <v>4.4087822943303059E-2</v>
      </c>
      <c r="R113" s="577">
        <f t="shared" si="53"/>
        <v>100</v>
      </c>
      <c r="S113" s="577">
        <f t="shared" si="54"/>
        <v>100</v>
      </c>
    </row>
    <row r="114" spans="1:27">
      <c r="A114" s="504" t="s">
        <v>1113</v>
      </c>
      <c r="B114" s="629">
        <f>+'Distribution Pivot Table'!V$119*100</f>
        <v>20.47808764940239</v>
      </c>
      <c r="C114" s="629">
        <f>+'Distribution Pivot Table'!V$121*100</f>
        <v>0.41832669322709165</v>
      </c>
      <c r="D114" s="629">
        <f>+'Distribution Pivot Table'!V$123*100</f>
        <v>0</v>
      </c>
      <c r="E114" s="596">
        <f t="shared" si="48"/>
        <v>20.89641434262948</v>
      </c>
      <c r="F114" s="630">
        <f>+'Distribution Pivot Table'!V$125*100</f>
        <v>33.336653386454188</v>
      </c>
      <c r="G114" s="629">
        <f>+'Distribution Pivot Table'!V$127*100</f>
        <v>1.3545816733067728</v>
      </c>
      <c r="H114" s="629">
        <f>+'Distribution Pivot Table'!V$129*100</f>
        <v>0</v>
      </c>
      <c r="I114" s="596">
        <f t="shared" si="55"/>
        <v>34.691235059760963</v>
      </c>
      <c r="J114" s="630">
        <f>+'Distribution Pivot Table'!V$131*100</f>
        <v>29.173306772908365</v>
      </c>
      <c r="K114" s="629">
        <f>+'Distribution Pivot Table'!V$133*100</f>
        <v>11.414342629482071</v>
      </c>
      <c r="L114" s="629">
        <f>+'Distribution Pivot Table'!V$135*100</f>
        <v>0</v>
      </c>
      <c r="M114" s="597">
        <f t="shared" si="56"/>
        <v>40.58764940239044</v>
      </c>
      <c r="N114" s="630">
        <f>+'Distribution Pivot Table'!V$137*100</f>
        <v>8.2071713147410357</v>
      </c>
      <c r="O114" s="598">
        <f t="shared" si="57"/>
        <v>82.988047808764946</v>
      </c>
      <c r="P114" s="599">
        <f t="shared" si="57"/>
        <v>13.187250996015935</v>
      </c>
      <c r="Q114" s="599">
        <f t="shared" si="58"/>
        <v>8.2071713147410357</v>
      </c>
      <c r="R114" s="577">
        <f t="shared" si="53"/>
        <v>104.38247011952191</v>
      </c>
      <c r="S114" s="577">
        <f t="shared" si="54"/>
        <v>104.38247011952191</v>
      </c>
    </row>
    <row r="115" spans="1:27">
      <c r="A115" s="504" t="s">
        <v>1114</v>
      </c>
      <c r="B115" s="629">
        <f>+'Distribution Pivot Table'!V$141*100</f>
        <v>28.506981740064447</v>
      </c>
      <c r="C115" s="629">
        <f>+'Distribution Pivot Table'!V$143*100</f>
        <v>0.27926960257787325</v>
      </c>
      <c r="D115" s="629">
        <f>+'Distribution Pivot Table'!V$145*100</f>
        <v>0</v>
      </c>
      <c r="E115" s="596">
        <f t="shared" si="48"/>
        <v>28.78625134264232</v>
      </c>
      <c r="F115" s="630">
        <f>+'Distribution Pivot Table'!V$147*100</f>
        <v>36.283566058002151</v>
      </c>
      <c r="G115" s="629">
        <f>+'Distribution Pivot Table'!V$149*100</f>
        <v>0.88077336197636946</v>
      </c>
      <c r="H115" s="629">
        <f>+'Distribution Pivot Table'!V$151*100</f>
        <v>0</v>
      </c>
      <c r="I115" s="596">
        <f t="shared" si="55"/>
        <v>37.164339419978518</v>
      </c>
      <c r="J115" s="630">
        <f>+'Distribution Pivot Table'!V$153*100</f>
        <v>28.592910848549945</v>
      </c>
      <c r="K115" s="629">
        <f>+'Distribution Pivot Table'!V$155*100</f>
        <v>5.4350161117078413</v>
      </c>
      <c r="L115" s="629">
        <f>+'Distribution Pivot Table'!V$157*100</f>
        <v>0</v>
      </c>
      <c r="M115" s="597">
        <f t="shared" si="56"/>
        <v>34.027926960257787</v>
      </c>
      <c r="N115" s="630">
        <f>+'Distribution Pivot Table'!V$159*100</f>
        <v>0</v>
      </c>
      <c r="O115" s="598">
        <f t="shared" si="57"/>
        <v>93.383458646616546</v>
      </c>
      <c r="P115" s="599">
        <f t="shared" si="57"/>
        <v>6.5950590762620838</v>
      </c>
      <c r="Q115" s="599">
        <f t="shared" si="58"/>
        <v>0</v>
      </c>
      <c r="R115" s="577">
        <f t="shared" si="53"/>
        <v>99.978517722878621</v>
      </c>
      <c r="S115" s="577">
        <f t="shared" si="54"/>
        <v>99.978517722878635</v>
      </c>
    </row>
    <row r="116" spans="1:27">
      <c r="A116" s="504" t="s">
        <v>1115</v>
      </c>
      <c r="B116" s="629">
        <f>+'Distribution Pivot Table'!V$163*100</f>
        <v>0</v>
      </c>
      <c r="C116" s="629">
        <f>+'Distribution Pivot Table'!V$165*100</f>
        <v>0</v>
      </c>
      <c r="D116" s="629">
        <f>+'Distribution Pivot Table'!V$167*100</f>
        <v>0</v>
      </c>
      <c r="E116" s="596">
        <f t="shared" si="48"/>
        <v>0</v>
      </c>
      <c r="F116" s="630">
        <f>+'Distribution Pivot Table'!V$169*100</f>
        <v>0</v>
      </c>
      <c r="G116" s="629">
        <f>+'Distribution Pivot Table'!V$171*100</f>
        <v>0</v>
      </c>
      <c r="H116" s="629">
        <f>+'Distribution Pivot Table'!V$173*100</f>
        <v>0</v>
      </c>
      <c r="I116" s="596">
        <f t="shared" si="55"/>
        <v>0</v>
      </c>
      <c r="J116" s="630">
        <f>+'Distribution Pivot Table'!V$175*100</f>
        <v>0</v>
      </c>
      <c r="K116" s="629">
        <f>+'Distribution Pivot Table'!V$177*100</f>
        <v>0</v>
      </c>
      <c r="L116" s="629">
        <f>+'Distribution Pivot Table'!V$179*100</f>
        <v>0</v>
      </c>
      <c r="M116" s="597">
        <f t="shared" si="56"/>
        <v>0</v>
      </c>
      <c r="N116" s="630">
        <f>+'Distribution Pivot Table'!V$181*100</f>
        <v>0</v>
      </c>
      <c r="O116" s="598">
        <f t="shared" si="57"/>
        <v>0</v>
      </c>
      <c r="P116" s="599">
        <f t="shared" si="57"/>
        <v>0</v>
      </c>
      <c r="Q116" s="599">
        <f t="shared" si="58"/>
        <v>0</v>
      </c>
      <c r="R116" s="577">
        <f t="shared" si="53"/>
        <v>0</v>
      </c>
      <c r="S116" s="577">
        <f t="shared" si="54"/>
        <v>0</v>
      </c>
    </row>
    <row r="117" spans="1:27">
      <c r="A117" s="504"/>
      <c r="B117" s="629"/>
      <c r="C117" s="629"/>
      <c r="D117" s="629"/>
      <c r="E117" s="596"/>
      <c r="F117" s="630"/>
      <c r="G117" s="629"/>
      <c r="H117" s="629"/>
      <c r="I117" s="596"/>
      <c r="J117" s="630"/>
      <c r="K117" s="629"/>
      <c r="L117" s="629"/>
      <c r="M117" s="597"/>
      <c r="N117" s="630"/>
      <c r="O117" s="598"/>
      <c r="P117" s="599"/>
      <c r="Q117" s="599"/>
      <c r="R117" s="577"/>
      <c r="S117" s="577"/>
    </row>
    <row r="118" spans="1:27">
      <c r="A118" s="504" t="s">
        <v>1116</v>
      </c>
      <c r="B118" s="629">
        <f>+'Distribution Pivot Table'!V$185*100</f>
        <v>0</v>
      </c>
      <c r="C118" s="629">
        <f>+'Distribution Pivot Table'!V$187*100</f>
        <v>0</v>
      </c>
      <c r="D118" s="629">
        <f>+'Distribution Pivot Table'!V$189*100</f>
        <v>0</v>
      </c>
      <c r="E118" s="596">
        <f t="shared" si="48"/>
        <v>0</v>
      </c>
      <c r="F118" s="630">
        <f>+'Distribution Pivot Table'!V$191*100</f>
        <v>0</v>
      </c>
      <c r="G118" s="629">
        <f>+'Distribution Pivot Table'!V$193*100</f>
        <v>0</v>
      </c>
      <c r="H118" s="629">
        <f>+'Distribution Pivot Table'!V$195*100</f>
        <v>0</v>
      </c>
      <c r="I118" s="596">
        <f t="shared" ref="I118:I121" si="59">SUM(F118:H118)</f>
        <v>0</v>
      </c>
      <c r="J118" s="630">
        <f>+'Distribution Pivot Table'!V$197*100</f>
        <v>0</v>
      </c>
      <c r="K118" s="629">
        <f>+'Distribution Pivot Table'!V$199*100</f>
        <v>0</v>
      </c>
      <c r="L118" s="629">
        <f>+'Distribution Pivot Table'!V$201*100</f>
        <v>0</v>
      </c>
      <c r="M118" s="597">
        <f t="shared" ref="M118:M121" si="60">SUM(J118:L118)</f>
        <v>0</v>
      </c>
      <c r="N118" s="630">
        <f>+'Distribution Pivot Table'!V$203*100</f>
        <v>0</v>
      </c>
      <c r="O118" s="598">
        <f t="shared" ref="O118:P121" si="61">+B118+F118+J118</f>
        <v>0</v>
      </c>
      <c r="P118" s="599">
        <f t="shared" si="61"/>
        <v>0</v>
      </c>
      <c r="Q118" s="599">
        <f t="shared" ref="Q118:Q121" si="62">+D118+H118+L118+N118</f>
        <v>0</v>
      </c>
      <c r="R118" s="577">
        <f t="shared" si="53"/>
        <v>0</v>
      </c>
      <c r="S118" s="577">
        <f t="shared" si="54"/>
        <v>0</v>
      </c>
    </row>
    <row r="119" spans="1:27">
      <c r="A119" s="504" t="s">
        <v>1117</v>
      </c>
      <c r="B119" s="629">
        <f>+'Distribution Pivot Table'!V$207*100</f>
        <v>0.55813953488372092</v>
      </c>
      <c r="C119" s="637">
        <f>+'Distribution Pivot Table'!V$209*100</f>
        <v>1.6913319238900631E-2</v>
      </c>
      <c r="D119" s="637">
        <f>+'Distribution Pivot Table'!V$211*108</f>
        <v>9.1331923890063428E-3</v>
      </c>
      <c r="E119" s="596">
        <f t="shared" si="48"/>
        <v>0.58418604651162787</v>
      </c>
      <c r="F119" s="630">
        <f>+'Distribution Pivot Table'!V$213*100</f>
        <v>58.84143763213531</v>
      </c>
      <c r="G119" s="629">
        <f>+'Distribution Pivot Table'!V$215*100</f>
        <v>0.7610993657505285</v>
      </c>
      <c r="H119" s="637">
        <f>+'Distribution Pivot Table'!V$217*100</f>
        <v>0.12684989429175475</v>
      </c>
      <c r="I119" s="596">
        <f t="shared" si="59"/>
        <v>59.729386892177594</v>
      </c>
      <c r="J119" s="630">
        <f>+'Distribution Pivot Table'!V$219*100</f>
        <v>31.923890063424949</v>
      </c>
      <c r="K119" s="629">
        <f>+'Distribution Pivot Table'!V$221*100</f>
        <v>7.0528541226215644</v>
      </c>
      <c r="L119" s="629">
        <f>+'Distribution Pivot Table'!V$223*100</f>
        <v>0.56659619450317122</v>
      </c>
      <c r="M119" s="597">
        <f t="shared" si="60"/>
        <v>39.543340380549687</v>
      </c>
      <c r="N119" s="630">
        <f>+'Distribution Pivot Table'!V$225*100</f>
        <v>0.14376321353065538</v>
      </c>
      <c r="O119" s="598">
        <f t="shared" si="61"/>
        <v>91.323467230443981</v>
      </c>
      <c r="P119" s="599">
        <f t="shared" si="61"/>
        <v>7.8308668076109935</v>
      </c>
      <c r="Q119" s="599">
        <f t="shared" si="62"/>
        <v>0.84634249471458767</v>
      </c>
      <c r="R119" s="577">
        <f t="shared" si="53"/>
        <v>100.00067653276957</v>
      </c>
      <c r="S119" s="577">
        <f t="shared" si="54"/>
        <v>100.00067653276956</v>
      </c>
    </row>
    <row r="120" spans="1:27">
      <c r="A120" s="504" t="s">
        <v>1118</v>
      </c>
      <c r="B120" s="629">
        <f>+'Distribution Pivot Table'!V$229*100</f>
        <v>14.036458333333332</v>
      </c>
      <c r="C120" s="629">
        <f>+'Distribution Pivot Table'!V$231*100</f>
        <v>4.010416666666667</v>
      </c>
      <c r="D120" s="629">
        <f>+'Distribution Pivot Table'!V$233*100</f>
        <v>0</v>
      </c>
      <c r="E120" s="596">
        <f t="shared" si="48"/>
        <v>18.046875</v>
      </c>
      <c r="F120" s="630">
        <f>+'Distribution Pivot Table'!V$235*100</f>
        <v>26.197916666666664</v>
      </c>
      <c r="G120" s="629">
        <f>+'Distribution Pivot Table'!V$237*100</f>
        <v>4.453125</v>
      </c>
      <c r="H120" s="629">
        <f>+'Distribution Pivot Table'!V$239*100</f>
        <v>0</v>
      </c>
      <c r="I120" s="596">
        <f t="shared" si="59"/>
        <v>30.651041666666664</v>
      </c>
      <c r="J120" s="630">
        <f>+'Distribution Pivot Table'!V$241*100</f>
        <v>27.708333333333336</v>
      </c>
      <c r="K120" s="629">
        <f>+'Distribution Pivot Table'!V$243*100</f>
        <v>21.640625</v>
      </c>
      <c r="L120" s="629">
        <f>+'Distribution Pivot Table'!V$245*100</f>
        <v>0</v>
      </c>
      <c r="M120" s="597">
        <f t="shared" si="60"/>
        <v>49.348958333333336</v>
      </c>
      <c r="N120" s="630">
        <f>+'Distribution Pivot Table'!V$247*100</f>
        <v>1.953125</v>
      </c>
      <c r="O120" s="598">
        <f t="shared" si="61"/>
        <v>67.942708333333343</v>
      </c>
      <c r="P120" s="599">
        <f t="shared" si="61"/>
        <v>30.104166666666668</v>
      </c>
      <c r="Q120" s="599">
        <f t="shared" si="62"/>
        <v>1.953125</v>
      </c>
      <c r="R120" s="577">
        <f t="shared" si="53"/>
        <v>100</v>
      </c>
      <c r="S120" s="577">
        <f t="shared" si="54"/>
        <v>100.00000000000001</v>
      </c>
      <c r="AA120" s="526"/>
    </row>
    <row r="121" spans="1:27">
      <c r="A121" s="504" t="s">
        <v>1119</v>
      </c>
      <c r="B121" s="629">
        <f>+'Distribution Pivot Table'!V$251*100</f>
        <v>0</v>
      </c>
      <c r="C121" s="629">
        <f>+'Distribution Pivot Table'!V$253*100</f>
        <v>0</v>
      </c>
      <c r="D121" s="629">
        <f>+'Distribution Pivot Table'!V$255*100</f>
        <v>0</v>
      </c>
      <c r="E121" s="596">
        <f t="shared" si="48"/>
        <v>0</v>
      </c>
      <c r="F121" s="630">
        <f>+'Distribution Pivot Table'!V$257*100</f>
        <v>0</v>
      </c>
      <c r="G121" s="629">
        <f>+'Distribution Pivot Table'!V$259*100</f>
        <v>0</v>
      </c>
      <c r="H121" s="629">
        <f>+'Distribution Pivot Table'!V$261*100</f>
        <v>0</v>
      </c>
      <c r="I121" s="596">
        <f t="shared" si="59"/>
        <v>0</v>
      </c>
      <c r="J121" s="630">
        <f>+'Distribution Pivot Table'!V$263*100</f>
        <v>0</v>
      </c>
      <c r="K121" s="629">
        <f>+'Distribution Pivot Table'!V$265*100</f>
        <v>0</v>
      </c>
      <c r="L121" s="629">
        <f>+'Distribution Pivot Table'!V$267*100</f>
        <v>0</v>
      </c>
      <c r="M121" s="597">
        <f t="shared" si="60"/>
        <v>0</v>
      </c>
      <c r="N121" s="630">
        <f>+'Distribution Pivot Table'!V$269*100</f>
        <v>0</v>
      </c>
      <c r="O121" s="598">
        <f t="shared" si="61"/>
        <v>0</v>
      </c>
      <c r="P121" s="599">
        <f t="shared" si="61"/>
        <v>0</v>
      </c>
      <c r="Q121" s="599">
        <f t="shared" si="62"/>
        <v>0</v>
      </c>
      <c r="R121" s="577">
        <f t="shared" si="53"/>
        <v>0</v>
      </c>
      <c r="S121" s="577">
        <f t="shared" si="54"/>
        <v>0</v>
      </c>
    </row>
    <row r="122" spans="1:27">
      <c r="A122" s="504"/>
      <c r="B122" s="629"/>
      <c r="C122" s="629"/>
      <c r="D122" s="629"/>
      <c r="E122" s="596"/>
      <c r="F122" s="630"/>
      <c r="G122" s="629"/>
      <c r="H122" s="629"/>
      <c r="I122" s="596"/>
      <c r="J122" s="630"/>
      <c r="K122" s="629"/>
      <c r="L122" s="629"/>
      <c r="M122" s="597"/>
      <c r="N122" s="630"/>
      <c r="O122" s="598"/>
      <c r="P122" s="599"/>
      <c r="Q122" s="599"/>
      <c r="R122" s="577"/>
      <c r="S122" s="577"/>
    </row>
    <row r="123" spans="1:27">
      <c r="A123" s="504" t="s">
        <v>1120</v>
      </c>
      <c r="B123" s="629">
        <f>+'Distribution Pivot Table'!V$273*100</f>
        <v>13.575628006413682</v>
      </c>
      <c r="C123" s="629">
        <f>+'Distribution Pivot Table'!V$275*100</f>
        <v>0.14252627828255834</v>
      </c>
      <c r="D123" s="629">
        <f>+'Distribution Pivot Table'!V$277*100</f>
        <v>0</v>
      </c>
      <c r="E123" s="596">
        <f t="shared" si="48"/>
        <v>13.71815428469624</v>
      </c>
      <c r="F123" s="630">
        <f>+'Distribution Pivot Table'!V$279*100</f>
        <v>42.900409763050064</v>
      </c>
      <c r="G123" s="629">
        <f>+'Distribution Pivot Table'!V$281*100</f>
        <v>1.4787101371815428</v>
      </c>
      <c r="H123" s="629">
        <f>+'Distribution Pivot Table'!V$283*100</f>
        <v>0</v>
      </c>
      <c r="I123" s="596">
        <f t="shared" ref="I123:I126" si="63">SUM(F123:H123)</f>
        <v>44.379119900231608</v>
      </c>
      <c r="J123" s="630">
        <f>+'Distribution Pivot Table'!V$285*100</f>
        <v>19.900231605202208</v>
      </c>
      <c r="K123" s="629">
        <f>+'Distribution Pivot Table'!V$287*100</f>
        <v>5.006235524674862</v>
      </c>
      <c r="L123" s="629">
        <f>+'Distribution Pivot Table'!V$289*100</f>
        <v>0</v>
      </c>
      <c r="M123" s="597">
        <f t="shared" ref="M123:M126" si="64">SUM(J123:L123)</f>
        <v>24.906467129877072</v>
      </c>
      <c r="N123" s="630">
        <f>+'Distribution Pivot Table'!V$291*100</f>
        <v>16.996258685195084</v>
      </c>
      <c r="O123" s="598">
        <f t="shared" ref="O123:P126" si="65">+B123+F123+J123</f>
        <v>76.376269374665952</v>
      </c>
      <c r="P123" s="599">
        <f t="shared" si="65"/>
        <v>6.627471940138963</v>
      </c>
      <c r="Q123" s="599">
        <f t="shared" ref="Q123:Q126" si="66">+D123+H123+L123+N123</f>
        <v>16.996258685195084</v>
      </c>
      <c r="R123" s="577">
        <f t="shared" si="53"/>
        <v>100</v>
      </c>
      <c r="S123" s="577">
        <f t="shared" si="54"/>
        <v>100</v>
      </c>
    </row>
    <row r="124" spans="1:27">
      <c r="A124" s="504" t="s">
        <v>1121</v>
      </c>
      <c r="B124" s="629">
        <f>+'Distribution Pivot Table'!V295*100</f>
        <v>16.472608620985746</v>
      </c>
      <c r="C124" s="629">
        <f>+'Distribution Pivot Table'!V297*100</f>
        <v>1.0853511935428475</v>
      </c>
      <c r="D124" s="629">
        <f>+'Distribution Pivot Table'!V299*100</f>
        <v>0</v>
      </c>
      <c r="E124" s="596">
        <f t="shared" si="48"/>
        <v>17.557959814528594</v>
      </c>
      <c r="F124" s="630">
        <f>+'Distribution Pivot Table'!V301*100</f>
        <v>18.104070066975787</v>
      </c>
      <c r="G124" s="629">
        <f>+'Distribution Pivot Table'!V303*100</f>
        <v>1.3944702043620127</v>
      </c>
      <c r="H124" s="629">
        <f>+'Distribution Pivot Table'!V305*100</f>
        <v>0</v>
      </c>
      <c r="I124" s="596">
        <f t="shared" si="63"/>
        <v>19.498540271337799</v>
      </c>
      <c r="J124" s="630">
        <f>+'Distribution Pivot Table'!V307*100</f>
        <v>36.321483771251934</v>
      </c>
      <c r="K124" s="629">
        <f>+'Distribution Pivot Table'!V309*100</f>
        <v>19.216898505924782</v>
      </c>
      <c r="L124" s="629">
        <f>+'Distribution Pivot Table'!V311*100</f>
        <v>0</v>
      </c>
      <c r="M124" s="597">
        <f t="shared" si="64"/>
        <v>55.538382277176716</v>
      </c>
      <c r="N124" s="630">
        <f>+'Distribution Pivot Table'!V313*100</f>
        <v>7.4051176369568958</v>
      </c>
      <c r="O124" s="598">
        <f t="shared" si="65"/>
        <v>70.898162459213466</v>
      </c>
      <c r="P124" s="599">
        <f t="shared" si="65"/>
        <v>21.696719903829642</v>
      </c>
      <c r="Q124" s="599">
        <f t="shared" si="66"/>
        <v>7.4051176369568958</v>
      </c>
      <c r="R124" s="577">
        <f t="shared" si="53"/>
        <v>100</v>
      </c>
      <c r="S124" s="577">
        <f t="shared" si="54"/>
        <v>100</v>
      </c>
    </row>
    <row r="125" spans="1:27">
      <c r="A125" s="504" t="s">
        <v>1122</v>
      </c>
      <c r="B125" s="629">
        <f>+'Distribution Pivot Table'!V317*100</f>
        <v>0.86241078509119751</v>
      </c>
      <c r="C125" s="637">
        <f>+'Distribution Pivot Table'!V319*100</f>
        <v>1.9825535289452814E-2</v>
      </c>
      <c r="D125" s="629">
        <f>+'Distribution Pivot Table'!V321*100</f>
        <v>0</v>
      </c>
      <c r="E125" s="596">
        <f t="shared" si="48"/>
        <v>0.88223632038065036</v>
      </c>
      <c r="F125" s="630">
        <f>+'Distribution Pivot Table'!V323*100</f>
        <v>70.856463124504359</v>
      </c>
      <c r="G125" s="629">
        <f>+'Distribution Pivot Table'!V325*100</f>
        <v>1.1994448850118955</v>
      </c>
      <c r="H125" s="629">
        <f>+'Distribution Pivot Table'!V327*100</f>
        <v>0</v>
      </c>
      <c r="I125" s="596">
        <f t="shared" si="63"/>
        <v>72.055908009516259</v>
      </c>
      <c r="J125" s="630">
        <f>+'Distribution Pivot Table'!V329*100</f>
        <v>22.95796986518636</v>
      </c>
      <c r="K125" s="629">
        <f>+'Distribution Pivot Table'!V331*100</f>
        <v>3.3207771609833467</v>
      </c>
      <c r="L125" s="629">
        <f>+'Distribution Pivot Table'!V333*100</f>
        <v>0</v>
      </c>
      <c r="M125" s="597">
        <f t="shared" si="64"/>
        <v>26.278747026169707</v>
      </c>
      <c r="N125" s="630">
        <f>+'Distribution Pivot Table'!V335*100</f>
        <v>0.78310864393338619</v>
      </c>
      <c r="O125" s="598">
        <f t="shared" si="65"/>
        <v>94.676843774781915</v>
      </c>
      <c r="P125" s="599">
        <f t="shared" si="65"/>
        <v>4.5400475812846945</v>
      </c>
      <c r="Q125" s="599">
        <f t="shared" si="66"/>
        <v>0.78310864393338619</v>
      </c>
      <c r="R125" s="577">
        <f t="shared" si="53"/>
        <v>100</v>
      </c>
      <c r="S125" s="577">
        <f t="shared" si="54"/>
        <v>100</v>
      </c>
    </row>
    <row r="126" spans="1:27">
      <c r="A126" s="513" t="s">
        <v>1123</v>
      </c>
      <c r="B126" s="639">
        <f>+'Distribution Pivot Table'!V339*100</f>
        <v>22.629757785467127</v>
      </c>
      <c r="C126" s="639">
        <f>+'Distribution Pivot Table'!V341*100</f>
        <v>6.920415224913494E-2</v>
      </c>
      <c r="D126" s="639">
        <f>+'Distribution Pivot Table'!V343*100</f>
        <v>0</v>
      </c>
      <c r="E126" s="640">
        <f t="shared" si="48"/>
        <v>22.698961937716263</v>
      </c>
      <c r="F126" s="641">
        <f>+'Distribution Pivot Table'!V345*100</f>
        <v>47.404844290657437</v>
      </c>
      <c r="G126" s="639">
        <f>+'Distribution Pivot Table'!V347*100</f>
        <v>0.41522491349480972</v>
      </c>
      <c r="H126" s="639">
        <f>+'Distribution Pivot Table'!V349*100</f>
        <v>0</v>
      </c>
      <c r="I126" s="640">
        <f t="shared" si="63"/>
        <v>47.820069204152247</v>
      </c>
      <c r="J126" s="641">
        <f>+'Distribution Pivot Table'!V351*100</f>
        <v>22.837370242214533</v>
      </c>
      <c r="K126" s="639">
        <f>+'Distribution Pivot Table'!V353*100</f>
        <v>3.875432525951557</v>
      </c>
      <c r="L126" s="639">
        <f>+'Distribution Pivot Table'!V355*100</f>
        <v>0</v>
      </c>
      <c r="M126" s="642">
        <f t="shared" si="64"/>
        <v>26.712802768166089</v>
      </c>
      <c r="N126" s="641">
        <f>+'Distribution Pivot Table'!V357*100</f>
        <v>2.7681660899653981</v>
      </c>
      <c r="O126" s="643">
        <f t="shared" si="65"/>
        <v>92.871972318339104</v>
      </c>
      <c r="P126" s="644">
        <f t="shared" si="65"/>
        <v>4.3598615916955019</v>
      </c>
      <c r="Q126" s="644">
        <f t="shared" si="66"/>
        <v>2.7681660899653981</v>
      </c>
      <c r="R126" s="577">
        <f t="shared" si="53"/>
        <v>100</v>
      </c>
      <c r="S126" s="577">
        <f t="shared" si="54"/>
        <v>100</v>
      </c>
    </row>
    <row r="127" spans="1:27">
      <c r="A127" s="517" t="s">
        <v>1149</v>
      </c>
      <c r="B127" s="504"/>
      <c r="C127" s="504"/>
      <c r="D127" s="504"/>
      <c r="E127" s="504"/>
    </row>
    <row r="128" spans="1:27">
      <c r="A128" s="517"/>
      <c r="B128" s="547"/>
      <c r="C128" s="547"/>
      <c r="D128" s="547"/>
      <c r="E128" s="608"/>
      <c r="F128" s="547"/>
      <c r="G128" s="547"/>
      <c r="H128" s="547"/>
      <c r="I128" s="608"/>
      <c r="J128" s="547"/>
      <c r="K128" s="547"/>
      <c r="L128" s="547"/>
      <c r="M128" s="608"/>
      <c r="N128" s="547"/>
      <c r="O128" s="520"/>
      <c r="P128" s="520"/>
      <c r="R128" s="290"/>
    </row>
    <row r="129" spans="1:19">
      <c r="A129" s="504"/>
      <c r="B129" s="504"/>
      <c r="C129" s="504"/>
      <c r="D129" s="504"/>
      <c r="E129" s="504"/>
    </row>
    <row r="130" spans="1:19">
      <c r="Q130" s="519" t="s">
        <v>1224</v>
      </c>
    </row>
    <row r="131" spans="1:19" ht="18">
      <c r="A131" s="480" t="s">
        <v>1203</v>
      </c>
      <c r="B131" s="482"/>
      <c r="C131" s="482"/>
      <c r="D131" s="482"/>
      <c r="E131" s="482"/>
      <c r="F131" s="481"/>
      <c r="G131" s="481"/>
      <c r="H131" s="481"/>
      <c r="I131" s="482"/>
      <c r="J131" s="481"/>
      <c r="K131" s="481"/>
      <c r="L131" s="481"/>
      <c r="M131" s="482"/>
      <c r="N131" s="481"/>
      <c r="O131" s="481"/>
      <c r="P131" s="481"/>
      <c r="Q131" s="481"/>
      <c r="R131" s="555" t="s">
        <v>11</v>
      </c>
    </row>
    <row r="132" spans="1:19" ht="18">
      <c r="A132" s="480"/>
      <c r="B132" s="482"/>
      <c r="C132" s="482"/>
      <c r="D132" s="482"/>
      <c r="E132" s="482"/>
      <c r="F132" s="481"/>
      <c r="G132" s="481"/>
      <c r="H132" s="481"/>
      <c r="I132" s="482"/>
      <c r="J132" s="481"/>
      <c r="K132" s="481"/>
      <c r="L132" s="481"/>
      <c r="M132" s="482"/>
      <c r="N132" s="481"/>
      <c r="O132" s="481"/>
      <c r="P132" s="481"/>
      <c r="Q132" s="481"/>
      <c r="R132" s="555"/>
    </row>
    <row r="133" spans="1:19" ht="15.75">
      <c r="A133" s="483" t="s">
        <v>1200</v>
      </c>
      <c r="B133" s="482"/>
      <c r="C133" s="482"/>
      <c r="D133" s="482"/>
      <c r="E133" s="482"/>
      <c r="F133" s="481"/>
      <c r="G133" s="481"/>
      <c r="H133" s="481"/>
      <c r="I133" s="482"/>
      <c r="J133" s="481"/>
      <c r="K133" s="481"/>
      <c r="L133" s="481"/>
      <c r="M133" s="482"/>
      <c r="N133" s="481"/>
      <c r="O133" s="481"/>
      <c r="P133" s="481"/>
      <c r="Q133" s="481"/>
      <c r="R133" s="555" t="s">
        <v>11</v>
      </c>
    </row>
    <row r="134" spans="1:19" ht="15.75">
      <c r="A134" s="483" t="s">
        <v>1154</v>
      </c>
      <c r="B134" s="482"/>
      <c r="C134" s="482"/>
      <c r="D134" s="482"/>
      <c r="E134" s="482"/>
      <c r="F134" s="481"/>
      <c r="G134" s="481"/>
      <c r="H134" s="481"/>
      <c r="I134" s="482"/>
      <c r="J134" s="481"/>
      <c r="K134" s="481"/>
      <c r="L134" s="481"/>
      <c r="M134" s="482"/>
      <c r="N134" s="481"/>
      <c r="O134" s="481"/>
      <c r="P134" s="481"/>
      <c r="Q134" s="481"/>
      <c r="R134" s="615"/>
    </row>
    <row r="135" spans="1:19" ht="20.25" customHeight="1">
      <c r="A135" s="487"/>
      <c r="B135" s="487"/>
      <c r="C135" s="487"/>
      <c r="D135" s="487"/>
      <c r="E135" s="487"/>
      <c r="F135" s="487"/>
      <c r="G135" s="487"/>
      <c r="H135" s="487"/>
      <c r="I135" s="487"/>
      <c r="R135" s="556"/>
    </row>
    <row r="136" spans="1:19" ht="20.25" customHeight="1">
      <c r="A136" s="312"/>
      <c r="B136" s="489" t="s">
        <v>1098</v>
      </c>
      <c r="C136" s="490"/>
      <c r="D136" s="490"/>
      <c r="E136" s="490"/>
      <c r="F136" s="490"/>
      <c r="G136" s="490"/>
      <c r="H136" s="490"/>
      <c r="I136" s="491"/>
      <c r="J136" s="557" t="s">
        <v>11</v>
      </c>
      <c r="K136" s="558"/>
      <c r="L136" s="558"/>
      <c r="M136" s="559"/>
      <c r="N136" s="649" t="s">
        <v>1099</v>
      </c>
      <c r="O136" s="652" t="s">
        <v>1190</v>
      </c>
      <c r="P136" s="652" t="s">
        <v>1191</v>
      </c>
      <c r="Q136" s="652" t="s">
        <v>1192</v>
      </c>
      <c r="R136" s="560"/>
      <c r="S136" s="561"/>
    </row>
    <row r="137" spans="1:19" ht="36.75" customHeight="1">
      <c r="A137" s="481"/>
      <c r="B137" s="490" t="s">
        <v>1100</v>
      </c>
      <c r="C137" s="490"/>
      <c r="D137" s="490"/>
      <c r="E137" s="496"/>
      <c r="F137" s="497" t="s">
        <v>1101</v>
      </c>
      <c r="G137" s="490"/>
      <c r="H137" s="490"/>
      <c r="I137" s="491"/>
      <c r="J137" s="498" t="s">
        <v>1102</v>
      </c>
      <c r="K137" s="490"/>
      <c r="L137" s="490"/>
      <c r="M137" s="491"/>
      <c r="N137" s="650"/>
      <c r="O137" s="653"/>
      <c r="P137" s="653"/>
      <c r="Q137" s="653"/>
      <c r="R137" s="560" t="s">
        <v>1193</v>
      </c>
      <c r="S137" s="561" t="s">
        <v>1193</v>
      </c>
    </row>
    <row r="138" spans="1:19" ht="32.25" customHeight="1">
      <c r="A138" s="565"/>
      <c r="B138" s="499" t="s">
        <v>1103</v>
      </c>
      <c r="C138" s="499" t="s">
        <v>1104</v>
      </c>
      <c r="D138" s="499" t="s">
        <v>1195</v>
      </c>
      <c r="E138" s="566" t="s">
        <v>1106</v>
      </c>
      <c r="F138" s="500" t="s">
        <v>1103</v>
      </c>
      <c r="G138" s="499" t="s">
        <v>1104</v>
      </c>
      <c r="H138" s="499" t="s">
        <v>1195</v>
      </c>
      <c r="I138" s="566" t="s">
        <v>1106</v>
      </c>
      <c r="J138" s="501" t="s">
        <v>1103</v>
      </c>
      <c r="K138" s="502" t="s">
        <v>1104</v>
      </c>
      <c r="L138" s="499" t="s">
        <v>1195</v>
      </c>
      <c r="M138" s="501" t="s">
        <v>1106</v>
      </c>
      <c r="N138" s="651"/>
      <c r="O138" s="654"/>
      <c r="P138" s="654"/>
      <c r="Q138" s="654"/>
      <c r="R138" s="626"/>
      <c r="S138" s="627"/>
    </row>
    <row r="139" spans="1:19" ht="12.75" hidden="1" customHeight="1">
      <c r="A139" s="504" t="s">
        <v>1107</v>
      </c>
      <c r="B139" s="504"/>
      <c r="C139" s="504"/>
      <c r="D139" s="504"/>
      <c r="E139" s="580"/>
      <c r="F139" s="573"/>
      <c r="G139" s="547"/>
      <c r="H139" s="547"/>
      <c r="I139" s="572"/>
      <c r="J139" s="573"/>
      <c r="K139" s="547"/>
      <c r="L139" s="547"/>
      <c r="M139" s="574"/>
      <c r="N139" s="573"/>
      <c r="O139" s="616"/>
      <c r="P139" s="576"/>
      <c r="Q139" s="576"/>
      <c r="R139" s="577">
        <f>SUM(F139:H139,J139:L139)+N139</f>
        <v>0</v>
      </c>
      <c r="S139" s="610">
        <f>+Q139+P139+O139</f>
        <v>0</v>
      </c>
    </row>
    <row r="140" spans="1:19" ht="12.75" hidden="1" customHeight="1">
      <c r="A140" s="504"/>
      <c r="B140" s="504"/>
      <c r="C140" s="504"/>
      <c r="D140" s="504"/>
      <c r="E140" s="580"/>
      <c r="F140" s="573"/>
      <c r="G140" s="547"/>
      <c r="H140" s="547"/>
      <c r="I140" s="581"/>
      <c r="J140" s="573"/>
      <c r="K140" s="547"/>
      <c r="L140" s="547"/>
      <c r="M140" s="573"/>
      <c r="N140" s="573"/>
      <c r="O140" s="582"/>
      <c r="P140" s="583"/>
      <c r="Q140" s="583"/>
      <c r="R140" s="560"/>
      <c r="S140" s="561"/>
    </row>
    <row r="141" spans="1:19">
      <c r="A141" s="504" t="s">
        <v>1108</v>
      </c>
      <c r="B141" s="629">
        <f>+'Distribution Pivot Table'!W$9*100</f>
        <v>0</v>
      </c>
      <c r="C141" s="629">
        <f>+'Distribution Pivot Table'!W$11*100</f>
        <v>0</v>
      </c>
      <c r="D141" s="629">
        <f>+'Distribution Pivot Table'!W$13*100</f>
        <v>0</v>
      </c>
      <c r="E141" s="596">
        <f t="shared" ref="E141:E159" si="67">SUM(B141:D141)</f>
        <v>0</v>
      </c>
      <c r="F141" s="630">
        <f>+'Distribution Pivot Table'!W$15*100</f>
        <v>0</v>
      </c>
      <c r="G141" s="629">
        <f>+'Distribution Pivot Table'!W$17*100</f>
        <v>0</v>
      </c>
      <c r="H141" s="629">
        <f>+'Distribution Pivot Table'!W$19*100</f>
        <v>0</v>
      </c>
      <c r="I141" s="596">
        <f t="shared" ref="I141:I144" si="68">SUM(F141:H141)</f>
        <v>0</v>
      </c>
      <c r="J141" s="630">
        <f>+'Distribution Pivot Table'!W$21*100</f>
        <v>0</v>
      </c>
      <c r="K141" s="629">
        <f>+'Distribution Pivot Table'!W$23*100</f>
        <v>0</v>
      </c>
      <c r="L141" s="629">
        <f>+'Distribution Pivot Table'!W$25*100</f>
        <v>0</v>
      </c>
      <c r="M141" s="597">
        <f t="shared" ref="M141:M144" si="69">SUM(J141:L141)</f>
        <v>0</v>
      </c>
      <c r="N141" s="630">
        <f>+'Distribution Pivot Table'!W$27*100</f>
        <v>0</v>
      </c>
      <c r="O141" s="598">
        <f t="shared" ref="O141:P144" si="70">+B141+F141+J141</f>
        <v>0</v>
      </c>
      <c r="P141" s="599">
        <f t="shared" si="70"/>
        <v>0</v>
      </c>
      <c r="Q141" s="599">
        <f t="shared" ref="Q141:Q144" si="71">+D141+H141+L141+N141</f>
        <v>0</v>
      </c>
      <c r="R141" s="577">
        <f t="shared" ref="R141:R159" si="72">SUM(B141:D141,F141:H141,J141:L141)+N141</f>
        <v>0</v>
      </c>
      <c r="S141" s="610">
        <f t="shared" ref="S141:S159" si="73">+Q141+P141+O141</f>
        <v>0</v>
      </c>
    </row>
    <row r="142" spans="1:19">
      <c r="A142" s="504" t="s">
        <v>1109</v>
      </c>
      <c r="B142" s="629">
        <f>+'Distribution Pivot Table'!W$31*100</f>
        <v>28.336557059961315</v>
      </c>
      <c r="C142" s="629">
        <f>+'Distribution Pivot Table'!W$33*100</f>
        <v>2.8046421663442942</v>
      </c>
      <c r="D142" s="629">
        <f>+'Distribution Pivot Table'!W$35*100</f>
        <v>0</v>
      </c>
      <c r="E142" s="596">
        <f t="shared" si="67"/>
        <v>31.141199226305609</v>
      </c>
      <c r="F142" s="630">
        <f>+'Distribution Pivot Table'!W$37*100</f>
        <v>28.239845261121854</v>
      </c>
      <c r="G142" s="629">
        <f>+'Distribution Pivot Table'!W$39*100</f>
        <v>1.5473887814313347</v>
      </c>
      <c r="H142" s="629">
        <f>+'Distribution Pivot Table'!W$41*100</f>
        <v>0</v>
      </c>
      <c r="I142" s="596">
        <f t="shared" si="68"/>
        <v>29.787234042553187</v>
      </c>
      <c r="J142" s="630">
        <f>+'Distribution Pivot Table'!W$43*100</f>
        <v>34.042553191489361</v>
      </c>
      <c r="K142" s="629">
        <f>+'Distribution Pivot Table'!W$45*100</f>
        <v>4.9323017408123793</v>
      </c>
      <c r="L142" s="629">
        <f>+'Distribution Pivot Table'!W$47*100</f>
        <v>0</v>
      </c>
      <c r="M142" s="597">
        <f t="shared" si="69"/>
        <v>38.974854932301739</v>
      </c>
      <c r="N142" s="630">
        <f>+'Distribution Pivot Table'!W$49*100</f>
        <v>9.6711798839458421E-2</v>
      </c>
      <c r="O142" s="598">
        <f t="shared" si="70"/>
        <v>90.618955512572526</v>
      </c>
      <c r="P142" s="599">
        <f t="shared" si="70"/>
        <v>9.2843326885880089</v>
      </c>
      <c r="Q142" s="599">
        <f t="shared" si="71"/>
        <v>9.6711798839458421E-2</v>
      </c>
      <c r="R142" s="577">
        <f t="shared" si="72"/>
        <v>100</v>
      </c>
      <c r="S142" s="577">
        <f t="shared" si="73"/>
        <v>100</v>
      </c>
    </row>
    <row r="143" spans="1:19">
      <c r="A143" s="504" t="s">
        <v>1110</v>
      </c>
      <c r="B143" s="629">
        <f>+'Distribution Pivot Table'!W$53*100</f>
        <v>0</v>
      </c>
      <c r="C143" s="629">
        <f>+'Distribution Pivot Table'!W$55*100</f>
        <v>0</v>
      </c>
      <c r="D143" s="629">
        <f>+'Distribution Pivot Table'!W$57*100</f>
        <v>0</v>
      </c>
      <c r="E143" s="596">
        <f t="shared" si="67"/>
        <v>0</v>
      </c>
      <c r="F143" s="630">
        <f>+'Distribution Pivot Table'!W$59*100</f>
        <v>0</v>
      </c>
      <c r="G143" s="629">
        <f>+'Distribution Pivot Table'!W$61*100</f>
        <v>0</v>
      </c>
      <c r="H143" s="629">
        <f>+'Distribution Pivot Table'!W$63*100</f>
        <v>0</v>
      </c>
      <c r="I143" s="596">
        <f t="shared" si="68"/>
        <v>0</v>
      </c>
      <c r="J143" s="630">
        <f>+'Distribution Pivot Table'!W$65*100</f>
        <v>0</v>
      </c>
      <c r="K143" s="629">
        <f>+'Distribution Pivot Table'!W$67*100</f>
        <v>0</v>
      </c>
      <c r="L143" s="629">
        <f>+'Distribution Pivot Table'!W$69*100</f>
        <v>0</v>
      </c>
      <c r="M143" s="597">
        <f t="shared" si="69"/>
        <v>0</v>
      </c>
      <c r="N143" s="630">
        <f>+'Distribution Pivot Table'!W$71*100</f>
        <v>0</v>
      </c>
      <c r="O143" s="598">
        <f t="shared" si="70"/>
        <v>0</v>
      </c>
      <c r="P143" s="599">
        <f t="shared" si="70"/>
        <v>0</v>
      </c>
      <c r="Q143" s="599">
        <f t="shared" si="71"/>
        <v>0</v>
      </c>
      <c r="R143" s="577">
        <f t="shared" si="72"/>
        <v>0</v>
      </c>
      <c r="S143" s="577">
        <f t="shared" si="73"/>
        <v>0</v>
      </c>
    </row>
    <row r="144" spans="1:19">
      <c r="A144" s="504" t="s">
        <v>1111</v>
      </c>
      <c r="B144" s="629">
        <f>+'Distribution Pivot Table'!W$75*100</f>
        <v>0</v>
      </c>
      <c r="C144" s="629">
        <f>+'Distribution Pivot Table'!W$77*100</f>
        <v>0</v>
      </c>
      <c r="D144" s="629">
        <f>+'Distribution Pivot Table'!W$79*100</f>
        <v>0</v>
      </c>
      <c r="E144" s="596">
        <f t="shared" si="67"/>
        <v>0</v>
      </c>
      <c r="F144" s="630">
        <f>+'Distribution Pivot Table'!W$81*100</f>
        <v>0</v>
      </c>
      <c r="G144" s="629">
        <f>+'Distribution Pivot Table'!W$83*100</f>
        <v>0</v>
      </c>
      <c r="H144" s="629">
        <f>+'Distribution Pivot Table'!W$85*100</f>
        <v>0</v>
      </c>
      <c r="I144" s="596">
        <f t="shared" si="68"/>
        <v>0</v>
      </c>
      <c r="J144" s="630">
        <f>+'Distribution Pivot Table'!W$87*100</f>
        <v>0</v>
      </c>
      <c r="K144" s="629">
        <f>+'Distribution Pivot Table'!W$89*100</f>
        <v>0</v>
      </c>
      <c r="L144" s="629">
        <f>+'Distribution Pivot Table'!W$91*100</f>
        <v>0</v>
      </c>
      <c r="M144" s="597">
        <f t="shared" si="69"/>
        <v>0</v>
      </c>
      <c r="N144" s="630">
        <f>+'Distribution Pivot Table'!W$93*100</f>
        <v>0</v>
      </c>
      <c r="O144" s="598">
        <f t="shared" si="70"/>
        <v>0</v>
      </c>
      <c r="P144" s="599">
        <f t="shared" si="70"/>
        <v>0</v>
      </c>
      <c r="Q144" s="599">
        <f t="shared" si="71"/>
        <v>0</v>
      </c>
      <c r="R144" s="577">
        <f t="shared" si="72"/>
        <v>0</v>
      </c>
      <c r="S144" s="577">
        <f t="shared" si="73"/>
        <v>0</v>
      </c>
    </row>
    <row r="145" spans="1:27">
      <c r="A145" s="504"/>
      <c r="B145" s="629"/>
      <c r="C145" s="629"/>
      <c r="D145" s="629"/>
      <c r="E145" s="596"/>
      <c r="F145" s="630"/>
      <c r="G145" s="629"/>
      <c r="H145" s="629"/>
      <c r="I145" s="596"/>
      <c r="J145" s="630"/>
      <c r="K145" s="629"/>
      <c r="L145" s="629"/>
      <c r="M145" s="597"/>
      <c r="N145" s="630"/>
      <c r="O145" s="598"/>
      <c r="P145" s="599"/>
      <c r="Q145" s="599"/>
      <c r="R145" s="577"/>
      <c r="S145" s="577"/>
    </row>
    <row r="146" spans="1:27">
      <c r="A146" s="504" t="s">
        <v>1112</v>
      </c>
      <c r="B146" s="629">
        <f>+'Distribution Pivot Table'!W$97*100</f>
        <v>1.261715933669791</v>
      </c>
      <c r="C146" s="629">
        <f>+'Distribution Pivot Table'!W$99*100</f>
        <v>0.18024513338139869</v>
      </c>
      <c r="D146" s="629">
        <f>+'Distribution Pivot Table'!W$101*100</f>
        <v>0</v>
      </c>
      <c r="E146" s="596">
        <f t="shared" si="67"/>
        <v>1.4419610670511895</v>
      </c>
      <c r="F146" s="630">
        <f>+'Distribution Pivot Table'!W$103*100</f>
        <v>44.220139389569809</v>
      </c>
      <c r="G146" s="629">
        <f>+'Distribution Pivot Table'!W$105*100</f>
        <v>5.7678442682047582</v>
      </c>
      <c r="H146" s="629">
        <f>+'Distribution Pivot Table'!W$107*100</f>
        <v>0</v>
      </c>
      <c r="I146" s="596">
        <f t="shared" ref="I146:I149" si="74">SUM(F146:H146)</f>
        <v>49.987983657774564</v>
      </c>
      <c r="J146" s="630">
        <f>+'Distribution Pivot Table'!W$109*100</f>
        <v>33.345349675558758</v>
      </c>
      <c r="K146" s="629">
        <f>+'Distribution Pivot Table'!W$111*100</f>
        <v>14.359528959384763</v>
      </c>
      <c r="L146" s="629">
        <f>+'Distribution Pivot Table'!W$113*100</f>
        <v>0</v>
      </c>
      <c r="M146" s="597">
        <f t="shared" ref="M146:M149" si="75">SUM(J146:L146)</f>
        <v>47.704878634943519</v>
      </c>
      <c r="N146" s="630">
        <f>+'Distribution Pivot Table'!W$115*100</f>
        <v>4.8065368901706318E-2</v>
      </c>
      <c r="O146" s="598">
        <f t="shared" ref="O146:P149" si="76">+B146+F146+J146</f>
        <v>78.827204998798351</v>
      </c>
      <c r="P146" s="599">
        <f t="shared" si="76"/>
        <v>20.30761836097092</v>
      </c>
      <c r="Q146" s="599">
        <f t="shared" ref="Q146:Q149" si="77">+D146+H146+L146+N146</f>
        <v>4.8065368901706318E-2</v>
      </c>
      <c r="R146" s="577">
        <f t="shared" si="72"/>
        <v>99.182888728670989</v>
      </c>
      <c r="S146" s="577">
        <f t="shared" si="73"/>
        <v>99.182888728670974</v>
      </c>
    </row>
    <row r="147" spans="1:27">
      <c r="A147" s="504" t="s">
        <v>1113</v>
      </c>
      <c r="B147" s="629">
        <f>+'Distribution Pivot Table'!W$119*100</f>
        <v>3.8585209003215439</v>
      </c>
      <c r="C147" s="629">
        <f>+'Distribution Pivot Table'!W$121*100</f>
        <v>0</v>
      </c>
      <c r="D147" s="629">
        <f>+'Distribution Pivot Table'!W$123*100</f>
        <v>0</v>
      </c>
      <c r="E147" s="596">
        <f t="shared" si="67"/>
        <v>3.8585209003215439</v>
      </c>
      <c r="F147" s="630">
        <f>+'Distribution Pivot Table'!W$125*100</f>
        <v>40.192926045016073</v>
      </c>
      <c r="G147" s="629">
        <f>+'Distribution Pivot Table'!W$127*100</f>
        <v>0.64308681672025725</v>
      </c>
      <c r="H147" s="629">
        <f>+'Distribution Pivot Table'!W$129*100</f>
        <v>0</v>
      </c>
      <c r="I147" s="596">
        <f t="shared" si="74"/>
        <v>40.836012861736329</v>
      </c>
      <c r="J147" s="630">
        <f>+'Distribution Pivot Table'!W$131*100</f>
        <v>28.617363344051448</v>
      </c>
      <c r="K147" s="629">
        <f>+'Distribution Pivot Table'!W$133*100</f>
        <v>13.504823151125404</v>
      </c>
      <c r="L147" s="629">
        <f>+'Distribution Pivot Table'!W$135*100</f>
        <v>0</v>
      </c>
      <c r="M147" s="597">
        <f t="shared" si="75"/>
        <v>42.122186495176848</v>
      </c>
      <c r="N147" s="630">
        <f>+'Distribution Pivot Table'!W$137*100</f>
        <v>13.183279742765272</v>
      </c>
      <c r="O147" s="598">
        <f t="shared" si="76"/>
        <v>72.668810289389057</v>
      </c>
      <c r="P147" s="599">
        <f t="shared" si="76"/>
        <v>14.147909967845662</v>
      </c>
      <c r="Q147" s="599">
        <f t="shared" si="77"/>
        <v>13.183279742765272</v>
      </c>
      <c r="R147" s="577">
        <f t="shared" si="72"/>
        <v>100</v>
      </c>
      <c r="S147" s="577">
        <f t="shared" si="73"/>
        <v>100</v>
      </c>
    </row>
    <row r="148" spans="1:27">
      <c r="A148" s="504" t="s">
        <v>1114</v>
      </c>
      <c r="B148" s="629">
        <f>+'Distribution Pivot Table'!W$141*100</f>
        <v>21.167634004779789</v>
      </c>
      <c r="C148" s="629">
        <f>+'Distribution Pivot Table'!W$143*100</f>
        <v>0.37555479685899623</v>
      </c>
      <c r="D148" s="629">
        <f>+'Distribution Pivot Table'!W$145*100</f>
        <v>0</v>
      </c>
      <c r="E148" s="596">
        <f t="shared" si="67"/>
        <v>21.543188801638784</v>
      </c>
      <c r="F148" s="630">
        <f>+'Distribution Pivot Table'!W$147*100</f>
        <v>35.199726869238646</v>
      </c>
      <c r="G148" s="629">
        <f>+'Distribution Pivot Table'!W$149*100</f>
        <v>2.4240355069989761</v>
      </c>
      <c r="H148" s="629">
        <f>+'Distribution Pivot Table'!W$151*100</f>
        <v>0</v>
      </c>
      <c r="I148" s="596">
        <f t="shared" si="74"/>
        <v>37.623762376237622</v>
      </c>
      <c r="J148" s="630">
        <f>+'Distribution Pivot Table'!W$153*100</f>
        <v>30.89791737794469</v>
      </c>
      <c r="K148" s="629">
        <f>+'Distribution Pivot Table'!W$155*100</f>
        <v>9.8327074086719026</v>
      </c>
      <c r="L148" s="629">
        <f>+'Distribution Pivot Table'!W$157*100</f>
        <v>0</v>
      </c>
      <c r="M148" s="597">
        <f t="shared" si="75"/>
        <v>40.730624786616595</v>
      </c>
      <c r="N148" s="630">
        <f>+'Distribution Pivot Table'!W$159*100</f>
        <v>0</v>
      </c>
      <c r="O148" s="598">
        <f t="shared" si="76"/>
        <v>87.265278251963124</v>
      </c>
      <c r="P148" s="599">
        <f t="shared" si="76"/>
        <v>12.632297712529875</v>
      </c>
      <c r="Q148" s="599">
        <f t="shared" si="77"/>
        <v>0</v>
      </c>
      <c r="R148" s="577">
        <f t="shared" si="72"/>
        <v>99.897575964493001</v>
      </c>
      <c r="S148" s="577">
        <f t="shared" si="73"/>
        <v>99.897575964493001</v>
      </c>
    </row>
    <row r="149" spans="1:27">
      <c r="A149" s="504" t="s">
        <v>1115</v>
      </c>
      <c r="B149" s="629">
        <f>+'Distribution Pivot Table'!W$163*100</f>
        <v>0</v>
      </c>
      <c r="C149" s="629">
        <f>+'Distribution Pivot Table'!W$165*100</f>
        <v>0</v>
      </c>
      <c r="D149" s="629">
        <f>+'Distribution Pivot Table'!W$167*100</f>
        <v>0</v>
      </c>
      <c r="E149" s="596">
        <f t="shared" si="67"/>
        <v>0</v>
      </c>
      <c r="F149" s="630">
        <f>+'Distribution Pivot Table'!W$169*100</f>
        <v>0</v>
      </c>
      <c r="G149" s="629">
        <f>+'Distribution Pivot Table'!W$171*100</f>
        <v>0</v>
      </c>
      <c r="H149" s="629">
        <f>+'Distribution Pivot Table'!W$173*100</f>
        <v>0</v>
      </c>
      <c r="I149" s="596">
        <f t="shared" si="74"/>
        <v>0</v>
      </c>
      <c r="J149" s="630">
        <f>+'Distribution Pivot Table'!W$175*100</f>
        <v>0</v>
      </c>
      <c r="K149" s="629">
        <f>+'Distribution Pivot Table'!W$177*100</f>
        <v>0</v>
      </c>
      <c r="L149" s="629">
        <f>+'Distribution Pivot Table'!W$179*100</f>
        <v>0</v>
      </c>
      <c r="M149" s="597">
        <f t="shared" si="75"/>
        <v>0</v>
      </c>
      <c r="N149" s="630">
        <f>+'Distribution Pivot Table'!W$181*100</f>
        <v>0</v>
      </c>
      <c r="O149" s="598">
        <f t="shared" si="76"/>
        <v>0</v>
      </c>
      <c r="P149" s="599">
        <f t="shared" si="76"/>
        <v>0</v>
      </c>
      <c r="Q149" s="599">
        <f t="shared" si="77"/>
        <v>0</v>
      </c>
      <c r="R149" s="577">
        <f t="shared" si="72"/>
        <v>0</v>
      </c>
      <c r="S149" s="577">
        <f t="shared" si="73"/>
        <v>0</v>
      </c>
    </row>
    <row r="150" spans="1:27">
      <c r="A150" s="504"/>
      <c r="B150" s="629"/>
      <c r="C150" s="629"/>
      <c r="D150" s="629"/>
      <c r="E150" s="596"/>
      <c r="F150" s="630"/>
      <c r="G150" s="629"/>
      <c r="H150" s="629"/>
      <c r="I150" s="596"/>
      <c r="J150" s="630"/>
      <c r="K150" s="629"/>
      <c r="L150" s="629"/>
      <c r="M150" s="597"/>
      <c r="N150" s="630"/>
      <c r="O150" s="598"/>
      <c r="P150" s="599"/>
      <c r="Q150" s="599"/>
      <c r="R150" s="577"/>
      <c r="S150" s="577"/>
    </row>
    <row r="151" spans="1:27">
      <c r="A151" s="504" t="s">
        <v>1116</v>
      </c>
      <c r="B151" s="629">
        <f>+'Distribution Pivot Table'!W$185*100</f>
        <v>10.705789056304519</v>
      </c>
      <c r="C151" s="629">
        <f>+'Distribution Pivot Table'!W$187*100</f>
        <v>0.23790642347343377</v>
      </c>
      <c r="D151" s="629">
        <f>+'Distribution Pivot Table'!W$189*100</f>
        <v>0</v>
      </c>
      <c r="E151" s="596">
        <f t="shared" si="67"/>
        <v>10.943695479777952</v>
      </c>
      <c r="F151" s="630">
        <f>+'Distribution Pivot Table'!W$191*100</f>
        <v>34.892942109436952</v>
      </c>
      <c r="G151" s="629">
        <f>+'Distribution Pivot Table'!W$193*100</f>
        <v>0.39651070578905628</v>
      </c>
      <c r="H151" s="629">
        <f>+'Distribution Pivot Table'!W$195*100</f>
        <v>0</v>
      </c>
      <c r="I151" s="596">
        <f t="shared" ref="I151:I154" si="78">SUM(F151:H151)</f>
        <v>35.289452815226007</v>
      </c>
      <c r="J151" s="630">
        <f>+'Distribution Pivot Table'!W$197*100</f>
        <v>43.378271213322762</v>
      </c>
      <c r="K151" s="629">
        <f>+'Distribution Pivot Table'!W$199*100</f>
        <v>2.141157811260904</v>
      </c>
      <c r="L151" s="629">
        <f>+'Distribution Pivot Table'!W$201*100</f>
        <v>0</v>
      </c>
      <c r="M151" s="597">
        <f t="shared" ref="M151:M154" si="79">SUM(J151:L151)</f>
        <v>45.519429024583665</v>
      </c>
      <c r="N151" s="630">
        <f>+'Distribution Pivot Table'!W$203*100</f>
        <v>8.2474226804123703</v>
      </c>
      <c r="O151" s="598">
        <f t="shared" ref="O151:P154" si="80">+B151+F151+J151</f>
        <v>88.977002379064231</v>
      </c>
      <c r="P151" s="599">
        <f t="shared" si="80"/>
        <v>2.775574940523394</v>
      </c>
      <c r="Q151" s="599">
        <f t="shared" ref="Q151:Q154" si="81">+D151+H151+L151+N151</f>
        <v>8.2474226804123703</v>
      </c>
      <c r="R151" s="577">
        <f t="shared" si="72"/>
        <v>100</v>
      </c>
      <c r="S151" s="577">
        <f t="shared" si="73"/>
        <v>100</v>
      </c>
    </row>
    <row r="152" spans="1:27">
      <c r="A152" s="504" t="s">
        <v>1117</v>
      </c>
      <c r="B152" s="629">
        <f>+'Distribution Pivot Table'!W$207*100</f>
        <v>1.3013013013013013</v>
      </c>
      <c r="C152" s="629">
        <f>+'Distribution Pivot Table'!W$209*100</f>
        <v>0</v>
      </c>
      <c r="D152" s="629">
        <f>+'Distribution Pivot Table'!W$211*108</f>
        <v>0</v>
      </c>
      <c r="E152" s="596">
        <f t="shared" si="67"/>
        <v>1.3013013013013013</v>
      </c>
      <c r="F152" s="630">
        <f>+'Distribution Pivot Table'!W$213*100</f>
        <v>27.627627627627625</v>
      </c>
      <c r="G152" s="629">
        <f>+'Distribution Pivot Table'!W$215*100</f>
        <v>0.10010010010010009</v>
      </c>
      <c r="H152" s="629">
        <f>+'Distribution Pivot Table'!W$217*100</f>
        <v>0</v>
      </c>
      <c r="I152" s="596">
        <f t="shared" si="78"/>
        <v>27.727727727727725</v>
      </c>
      <c r="J152" s="630">
        <f>+'Distribution Pivot Table'!W$219*100</f>
        <v>47.947947947947952</v>
      </c>
      <c r="K152" s="629">
        <f>+'Distribution Pivot Table'!W$221*100</f>
        <v>21.621621621621621</v>
      </c>
      <c r="L152" s="629">
        <f>+'Distribution Pivot Table'!W$223*100</f>
        <v>0.50050050050050054</v>
      </c>
      <c r="M152" s="597">
        <f t="shared" si="79"/>
        <v>70.070070070070088</v>
      </c>
      <c r="N152" s="630">
        <f>+'Distribution Pivot Table'!W$225*100</f>
        <v>0.90090090090090091</v>
      </c>
      <c r="O152" s="598">
        <f t="shared" si="80"/>
        <v>76.876876876876878</v>
      </c>
      <c r="P152" s="599">
        <f t="shared" si="80"/>
        <v>21.721721721721721</v>
      </c>
      <c r="Q152" s="599">
        <f t="shared" si="81"/>
        <v>1.4014014014014013</v>
      </c>
      <c r="R152" s="577">
        <f t="shared" si="72"/>
        <v>100</v>
      </c>
      <c r="S152" s="577">
        <f t="shared" si="73"/>
        <v>100</v>
      </c>
    </row>
    <row r="153" spans="1:27">
      <c r="A153" s="504" t="s">
        <v>1118</v>
      </c>
      <c r="B153" s="629">
        <f>+'Distribution Pivot Table'!W$229*100</f>
        <v>23.076923076923077</v>
      </c>
      <c r="C153" s="629">
        <f>+'Distribution Pivot Table'!W$231*100</f>
        <v>3.4432234432234434</v>
      </c>
      <c r="D153" s="629">
        <f>+'Distribution Pivot Table'!W$233*100</f>
        <v>0</v>
      </c>
      <c r="E153" s="596">
        <f t="shared" si="67"/>
        <v>26.520146520146518</v>
      </c>
      <c r="F153" s="630">
        <f>+'Distribution Pivot Table'!W$235*100</f>
        <v>28.424908424908423</v>
      </c>
      <c r="G153" s="629">
        <f>+'Distribution Pivot Table'!W$237*100</f>
        <v>0.95238095238095244</v>
      </c>
      <c r="H153" s="629">
        <f>+'Distribution Pivot Table'!W$239*100</f>
        <v>0</v>
      </c>
      <c r="I153" s="596">
        <f t="shared" si="78"/>
        <v>29.377289377289376</v>
      </c>
      <c r="J153" s="630">
        <f>+'Distribution Pivot Table'!W$241*100</f>
        <v>24.615384615384617</v>
      </c>
      <c r="K153" s="629">
        <f>+'Distribution Pivot Table'!W$243*100</f>
        <v>19.12087912087912</v>
      </c>
      <c r="L153" s="629">
        <f>+'Distribution Pivot Table'!W$245*100</f>
        <v>0</v>
      </c>
      <c r="M153" s="597">
        <f t="shared" si="79"/>
        <v>43.736263736263737</v>
      </c>
      <c r="N153" s="630">
        <f>+'Distribution Pivot Table'!W$247*100</f>
        <v>0.36630036630036628</v>
      </c>
      <c r="O153" s="598">
        <f t="shared" si="80"/>
        <v>76.117216117216117</v>
      </c>
      <c r="P153" s="599">
        <f t="shared" si="80"/>
        <v>23.516483516483518</v>
      </c>
      <c r="Q153" s="599">
        <f t="shared" si="81"/>
        <v>0.36630036630036628</v>
      </c>
      <c r="R153" s="577">
        <f t="shared" si="72"/>
        <v>100</v>
      </c>
      <c r="S153" s="577">
        <f t="shared" si="73"/>
        <v>100</v>
      </c>
      <c r="AA153" s="526"/>
    </row>
    <row r="154" spans="1:27">
      <c r="A154" s="504" t="s">
        <v>1119</v>
      </c>
      <c r="B154" s="629">
        <f>+'Distribution Pivot Table'!W$251*100</f>
        <v>0</v>
      </c>
      <c r="C154" s="629">
        <f>+'Distribution Pivot Table'!W$253*100</f>
        <v>0</v>
      </c>
      <c r="D154" s="629">
        <f>+'Distribution Pivot Table'!W$255*100</f>
        <v>0</v>
      </c>
      <c r="E154" s="596">
        <f t="shared" si="67"/>
        <v>0</v>
      </c>
      <c r="F154" s="630">
        <f>+'Distribution Pivot Table'!W$257*100</f>
        <v>0</v>
      </c>
      <c r="G154" s="629">
        <f>+'Distribution Pivot Table'!W$259*100</f>
        <v>0</v>
      </c>
      <c r="H154" s="629">
        <f>+'Distribution Pivot Table'!W$261*100</f>
        <v>0</v>
      </c>
      <c r="I154" s="596">
        <f t="shared" si="78"/>
        <v>0</v>
      </c>
      <c r="J154" s="630">
        <f>+'Distribution Pivot Table'!W$263*100</f>
        <v>0</v>
      </c>
      <c r="K154" s="629">
        <f>+'Distribution Pivot Table'!W$265*100</f>
        <v>0</v>
      </c>
      <c r="L154" s="629">
        <f>+'Distribution Pivot Table'!W$267*100</f>
        <v>0</v>
      </c>
      <c r="M154" s="597">
        <f t="shared" si="79"/>
        <v>0</v>
      </c>
      <c r="N154" s="630">
        <f>+'Distribution Pivot Table'!W$269*100</f>
        <v>0</v>
      </c>
      <c r="O154" s="598">
        <f t="shared" si="80"/>
        <v>0</v>
      </c>
      <c r="P154" s="599">
        <f t="shared" si="80"/>
        <v>0</v>
      </c>
      <c r="Q154" s="599">
        <f t="shared" si="81"/>
        <v>0</v>
      </c>
      <c r="R154" s="577">
        <f t="shared" si="72"/>
        <v>0</v>
      </c>
      <c r="S154" s="577">
        <f t="shared" si="73"/>
        <v>0</v>
      </c>
    </row>
    <row r="155" spans="1:27">
      <c r="A155" s="504"/>
      <c r="B155" s="629"/>
      <c r="C155" s="629"/>
      <c r="D155" s="629"/>
      <c r="E155" s="596"/>
      <c r="F155" s="630"/>
      <c r="G155" s="629"/>
      <c r="H155" s="629"/>
      <c r="I155" s="596"/>
      <c r="J155" s="630"/>
      <c r="K155" s="629"/>
      <c r="L155" s="629"/>
      <c r="M155" s="597"/>
      <c r="N155" s="630"/>
      <c r="O155" s="598"/>
      <c r="P155" s="599"/>
      <c r="Q155" s="599"/>
      <c r="R155" s="577"/>
      <c r="S155" s="577"/>
    </row>
    <row r="156" spans="1:27">
      <c r="A156" s="504" t="s">
        <v>1120</v>
      </c>
      <c r="B156" s="629">
        <f>+'Distribution Pivot Table'!W$273*100</f>
        <v>0</v>
      </c>
      <c r="C156" s="629">
        <f>+'Distribution Pivot Table'!W$275*100</f>
        <v>0</v>
      </c>
      <c r="D156" s="629">
        <f>+'Distribution Pivot Table'!W$277*100</f>
        <v>0</v>
      </c>
      <c r="E156" s="596">
        <f t="shared" si="67"/>
        <v>0</v>
      </c>
      <c r="F156" s="630">
        <f>+'Distribution Pivot Table'!W$279*100</f>
        <v>0</v>
      </c>
      <c r="G156" s="629">
        <f>+'Distribution Pivot Table'!W$281*100</f>
        <v>0</v>
      </c>
      <c r="H156" s="629">
        <f>+'Distribution Pivot Table'!W$283*100</f>
        <v>0</v>
      </c>
      <c r="I156" s="596">
        <f t="shared" ref="I156:I159" si="82">SUM(F156:H156)</f>
        <v>0</v>
      </c>
      <c r="J156" s="630">
        <f>+'Distribution Pivot Table'!W$285*100</f>
        <v>0</v>
      </c>
      <c r="K156" s="629">
        <f>+'Distribution Pivot Table'!W$287*100</f>
        <v>0</v>
      </c>
      <c r="L156" s="629">
        <f>+'Distribution Pivot Table'!W$289*100</f>
        <v>0</v>
      </c>
      <c r="M156" s="597">
        <f t="shared" ref="M156:M159" si="83">SUM(J156:L156)</f>
        <v>0</v>
      </c>
      <c r="N156" s="630">
        <f>+'Distribution Pivot Table'!W$291*100</f>
        <v>0</v>
      </c>
      <c r="O156" s="598">
        <f t="shared" ref="O156:P159" si="84">+B156+F156+J156</f>
        <v>0</v>
      </c>
      <c r="P156" s="599">
        <f t="shared" si="84"/>
        <v>0</v>
      </c>
      <c r="Q156" s="599">
        <f t="shared" ref="Q156:Q159" si="85">+D156+H156+L156+N156</f>
        <v>0</v>
      </c>
      <c r="R156" s="577">
        <f t="shared" si="72"/>
        <v>0</v>
      </c>
      <c r="S156" s="577">
        <f t="shared" si="73"/>
        <v>0</v>
      </c>
    </row>
    <row r="157" spans="1:27">
      <c r="A157" s="504" t="s">
        <v>1121</v>
      </c>
      <c r="B157" s="629">
        <f>+'Distribution Pivot Table'!W295*100</f>
        <v>3.5121328224776502</v>
      </c>
      <c r="C157" s="629">
        <f>+'Distribution Pivot Table'!W297*100</f>
        <v>6.3856960408684549E-2</v>
      </c>
      <c r="D157" s="629">
        <f>+'Distribution Pivot Table'!W299*100</f>
        <v>0</v>
      </c>
      <c r="E157" s="596">
        <f t="shared" si="67"/>
        <v>3.5759897828863347</v>
      </c>
      <c r="F157" s="630">
        <f>+'Distribution Pivot Table'!W301*100</f>
        <v>4.2784163473818646</v>
      </c>
      <c r="G157" s="629">
        <f>+'Distribution Pivot Table'!W303*100</f>
        <v>6.3856960408684549E-2</v>
      </c>
      <c r="H157" s="629">
        <f>+'Distribution Pivot Table'!W305*100</f>
        <v>0</v>
      </c>
      <c r="I157" s="596">
        <f t="shared" si="82"/>
        <v>4.3422733077905491</v>
      </c>
      <c r="J157" s="630">
        <f>+'Distribution Pivot Table'!W307*100</f>
        <v>30.268199233716476</v>
      </c>
      <c r="K157" s="629">
        <f>+'Distribution Pivot Table'!W309*100</f>
        <v>52.55427841634738</v>
      </c>
      <c r="L157" s="629">
        <f>+'Distribution Pivot Table'!W311*100</f>
        <v>0</v>
      </c>
      <c r="M157" s="597">
        <f t="shared" si="83"/>
        <v>82.82247765006386</v>
      </c>
      <c r="N157" s="630">
        <f>+'Distribution Pivot Table'!W313*100</f>
        <v>9.2592592592592595</v>
      </c>
      <c r="O157" s="598">
        <f t="shared" si="84"/>
        <v>38.05874840357599</v>
      </c>
      <c r="P157" s="599">
        <f t="shared" si="84"/>
        <v>52.68199233716475</v>
      </c>
      <c r="Q157" s="599">
        <f t="shared" si="85"/>
        <v>9.2592592592592595</v>
      </c>
      <c r="R157" s="577">
        <f t="shared" si="72"/>
        <v>100</v>
      </c>
      <c r="S157" s="577">
        <f t="shared" si="73"/>
        <v>100</v>
      </c>
    </row>
    <row r="158" spans="1:27">
      <c r="A158" s="504" t="s">
        <v>1122</v>
      </c>
      <c r="B158" s="637">
        <f>+'Distribution Pivot Table'!W317*100</f>
        <v>0</v>
      </c>
      <c r="C158" s="637">
        <f>+'Distribution Pivot Table'!W319*100</f>
        <v>0</v>
      </c>
      <c r="D158" s="629">
        <f>+'Distribution Pivot Table'!W321*100</f>
        <v>0</v>
      </c>
      <c r="E158" s="596">
        <f t="shared" si="67"/>
        <v>0</v>
      </c>
      <c r="F158" s="630">
        <f>+'Distribution Pivot Table'!W323*100</f>
        <v>0</v>
      </c>
      <c r="G158" s="629">
        <f>+'Distribution Pivot Table'!W325*100</f>
        <v>0</v>
      </c>
      <c r="H158" s="629">
        <f>+'Distribution Pivot Table'!W327*100</f>
        <v>0</v>
      </c>
      <c r="I158" s="596">
        <f t="shared" si="82"/>
        <v>0</v>
      </c>
      <c r="J158" s="630">
        <f>+'Distribution Pivot Table'!W329*100</f>
        <v>0</v>
      </c>
      <c r="K158" s="629">
        <f>+'Distribution Pivot Table'!W331*100</f>
        <v>0</v>
      </c>
      <c r="L158" s="629">
        <f>+'Distribution Pivot Table'!W333*100</f>
        <v>0</v>
      </c>
      <c r="M158" s="597">
        <f t="shared" si="83"/>
        <v>0</v>
      </c>
      <c r="N158" s="630">
        <f>+'Distribution Pivot Table'!W335*100</f>
        <v>0</v>
      </c>
      <c r="O158" s="598">
        <f t="shared" si="84"/>
        <v>0</v>
      </c>
      <c r="P158" s="599">
        <f t="shared" si="84"/>
        <v>0</v>
      </c>
      <c r="Q158" s="599">
        <f t="shared" si="85"/>
        <v>0</v>
      </c>
      <c r="R158" s="577">
        <f t="shared" si="72"/>
        <v>0</v>
      </c>
      <c r="S158" s="577">
        <f t="shared" si="73"/>
        <v>0</v>
      </c>
    </row>
    <row r="159" spans="1:27">
      <c r="A159" s="513" t="s">
        <v>1123</v>
      </c>
      <c r="B159" s="639">
        <f>+'Distribution Pivot Table'!W339*100</f>
        <v>0</v>
      </c>
      <c r="C159" s="639">
        <f>+'Distribution Pivot Table'!W341*100</f>
        <v>0</v>
      </c>
      <c r="D159" s="639">
        <f>+'Distribution Pivot Table'!W343*100</f>
        <v>0</v>
      </c>
      <c r="E159" s="640">
        <f t="shared" si="67"/>
        <v>0</v>
      </c>
      <c r="F159" s="641">
        <f>+'Distribution Pivot Table'!W345*100</f>
        <v>0</v>
      </c>
      <c r="G159" s="639">
        <f>+'Distribution Pivot Table'!W347*100</f>
        <v>0</v>
      </c>
      <c r="H159" s="639">
        <f>+'Distribution Pivot Table'!W349*100</f>
        <v>0</v>
      </c>
      <c r="I159" s="640">
        <f t="shared" si="82"/>
        <v>0</v>
      </c>
      <c r="J159" s="641">
        <f>+'Distribution Pivot Table'!W351*100</f>
        <v>0</v>
      </c>
      <c r="K159" s="639">
        <f>+'Distribution Pivot Table'!W353*100</f>
        <v>0</v>
      </c>
      <c r="L159" s="639">
        <f>+'Distribution Pivot Table'!W355*100</f>
        <v>0</v>
      </c>
      <c r="M159" s="642">
        <f t="shared" si="83"/>
        <v>0</v>
      </c>
      <c r="N159" s="641">
        <f>+'Distribution Pivot Table'!W357*100</f>
        <v>0</v>
      </c>
      <c r="O159" s="643">
        <f t="shared" si="84"/>
        <v>0</v>
      </c>
      <c r="P159" s="644">
        <f t="shared" si="84"/>
        <v>0</v>
      </c>
      <c r="Q159" s="644">
        <f t="shared" si="85"/>
        <v>0</v>
      </c>
      <c r="R159" s="577">
        <f t="shared" si="72"/>
        <v>0</v>
      </c>
      <c r="S159" s="577">
        <f t="shared" si="73"/>
        <v>0</v>
      </c>
    </row>
    <row r="160" spans="1:27">
      <c r="A160" s="517" t="s">
        <v>1149</v>
      </c>
      <c r="B160" s="504"/>
      <c r="C160" s="504"/>
      <c r="D160" s="504"/>
      <c r="E160" s="504"/>
    </row>
    <row r="161" spans="1:19">
      <c r="A161" s="517"/>
      <c r="B161" s="547"/>
      <c r="C161" s="547"/>
      <c r="D161" s="547"/>
      <c r="E161" s="608"/>
      <c r="F161" s="547"/>
      <c r="G161" s="547"/>
      <c r="H161" s="547"/>
      <c r="I161" s="608"/>
      <c r="J161" s="547"/>
      <c r="K161" s="547"/>
      <c r="L161" s="547"/>
      <c r="M161" s="608"/>
      <c r="N161" s="547"/>
      <c r="O161" s="520"/>
      <c r="P161" s="520"/>
      <c r="R161" s="290"/>
    </row>
    <row r="162" spans="1:19">
      <c r="A162" s="504"/>
      <c r="B162" s="504"/>
      <c r="C162" s="504"/>
      <c r="D162" s="504"/>
      <c r="E162" s="504"/>
    </row>
    <row r="163" spans="1:19">
      <c r="Q163" s="519" t="s">
        <v>1224</v>
      </c>
    </row>
    <row r="164" spans="1:19" ht="18">
      <c r="A164" s="480" t="s">
        <v>1204</v>
      </c>
      <c r="B164" s="482"/>
      <c r="C164" s="482"/>
      <c r="D164" s="482"/>
      <c r="E164" s="482"/>
      <c r="F164" s="481"/>
      <c r="G164" s="481"/>
      <c r="H164" s="481"/>
      <c r="I164" s="482"/>
      <c r="J164" s="481"/>
      <c r="K164" s="481"/>
      <c r="L164" s="481"/>
      <c r="M164" s="482"/>
      <c r="N164" s="481"/>
      <c r="O164" s="481"/>
      <c r="P164" s="481"/>
      <c r="Q164" s="481"/>
      <c r="R164" s="615"/>
    </row>
    <row r="165" spans="1:19" ht="18">
      <c r="A165" s="480"/>
      <c r="B165" s="482"/>
      <c r="C165" s="482"/>
      <c r="D165" s="482"/>
      <c r="E165" s="482"/>
      <c r="F165" s="481"/>
      <c r="G165" s="481"/>
      <c r="H165" s="481"/>
      <c r="I165" s="482"/>
      <c r="J165" s="481"/>
      <c r="K165" s="481"/>
      <c r="L165" s="481"/>
      <c r="M165" s="482"/>
      <c r="N165" s="481"/>
      <c r="O165" s="481"/>
      <c r="P165" s="481"/>
      <c r="Q165" s="481"/>
      <c r="R165" s="615"/>
    </row>
    <row r="166" spans="1:19" ht="15.75">
      <c r="A166" s="483" t="s">
        <v>1200</v>
      </c>
      <c r="B166" s="482"/>
      <c r="C166" s="482"/>
      <c r="D166" s="482"/>
      <c r="E166" s="482"/>
      <c r="F166" s="481"/>
      <c r="G166" s="481"/>
      <c r="H166" s="481"/>
      <c r="I166" s="482"/>
      <c r="J166" s="481"/>
      <c r="K166" s="481"/>
      <c r="L166" s="481"/>
      <c r="M166" s="482"/>
      <c r="N166" s="481"/>
      <c r="O166" s="481"/>
      <c r="P166" s="481"/>
      <c r="Q166" s="481"/>
      <c r="R166" s="615"/>
    </row>
    <row r="167" spans="1:19" ht="15.75">
      <c r="A167" s="483" t="s">
        <v>1155</v>
      </c>
      <c r="B167" s="482"/>
      <c r="C167" s="482"/>
      <c r="D167" s="482"/>
      <c r="E167" s="482"/>
      <c r="F167" s="481"/>
      <c r="G167" s="481"/>
      <c r="H167" s="481"/>
      <c r="I167" s="482"/>
      <c r="J167" s="481"/>
      <c r="K167" s="481"/>
      <c r="L167" s="481"/>
      <c r="M167" s="482"/>
      <c r="N167" s="481"/>
      <c r="O167" s="481"/>
      <c r="P167" s="481"/>
      <c r="Q167" s="481"/>
      <c r="R167" s="615"/>
    </row>
    <row r="168" spans="1:19" ht="19.5" customHeight="1">
      <c r="A168" s="487"/>
      <c r="B168" s="487"/>
      <c r="C168" s="487"/>
      <c r="D168" s="487"/>
      <c r="E168" s="487"/>
      <c r="F168" s="487"/>
      <c r="G168" s="487"/>
      <c r="H168" s="487"/>
      <c r="I168" s="487"/>
      <c r="R168" s="556"/>
    </row>
    <row r="169" spans="1:19" ht="19.5" customHeight="1">
      <c r="A169" s="312"/>
      <c r="B169" s="489" t="s">
        <v>1098</v>
      </c>
      <c r="C169" s="490"/>
      <c r="D169" s="490"/>
      <c r="E169" s="490"/>
      <c r="F169" s="490"/>
      <c r="G169" s="490"/>
      <c r="H169" s="490"/>
      <c r="I169" s="491"/>
      <c r="J169" s="557" t="s">
        <v>11</v>
      </c>
      <c r="K169" s="558"/>
      <c r="L169" s="558"/>
      <c r="M169" s="559"/>
      <c r="N169" s="649" t="s">
        <v>1099</v>
      </c>
      <c r="O169" s="652" t="s">
        <v>1190</v>
      </c>
      <c r="P169" s="652" t="s">
        <v>1191</v>
      </c>
      <c r="Q169" s="652" t="s">
        <v>1192</v>
      </c>
      <c r="R169" s="560"/>
      <c r="S169" s="561"/>
    </row>
    <row r="170" spans="1:19" ht="36.75" customHeight="1">
      <c r="A170" s="481"/>
      <c r="B170" s="490" t="s">
        <v>1100</v>
      </c>
      <c r="C170" s="490"/>
      <c r="D170" s="490"/>
      <c r="E170" s="496"/>
      <c r="F170" s="497" t="s">
        <v>1101</v>
      </c>
      <c r="G170" s="490"/>
      <c r="H170" s="490"/>
      <c r="I170" s="491"/>
      <c r="J170" s="498" t="s">
        <v>1102</v>
      </c>
      <c r="K170" s="490"/>
      <c r="L170" s="490"/>
      <c r="M170" s="491"/>
      <c r="N170" s="650"/>
      <c r="O170" s="653"/>
      <c r="P170" s="653"/>
      <c r="Q170" s="653"/>
      <c r="R170" s="560" t="s">
        <v>1193</v>
      </c>
      <c r="S170" s="561" t="s">
        <v>1193</v>
      </c>
    </row>
    <row r="171" spans="1:19" ht="26.25" customHeight="1">
      <c r="A171" s="565"/>
      <c r="B171" s="499" t="s">
        <v>1103</v>
      </c>
      <c r="C171" s="499" t="s">
        <v>1104</v>
      </c>
      <c r="D171" s="499" t="s">
        <v>1195</v>
      </c>
      <c r="E171" s="566" t="s">
        <v>1106</v>
      </c>
      <c r="F171" s="500" t="s">
        <v>1103</v>
      </c>
      <c r="G171" s="499" t="s">
        <v>1104</v>
      </c>
      <c r="H171" s="499" t="s">
        <v>1195</v>
      </c>
      <c r="I171" s="566" t="s">
        <v>1106</v>
      </c>
      <c r="J171" s="501" t="s">
        <v>1103</v>
      </c>
      <c r="K171" s="502" t="s">
        <v>1104</v>
      </c>
      <c r="L171" s="499" t="s">
        <v>1195</v>
      </c>
      <c r="M171" s="501" t="s">
        <v>1106</v>
      </c>
      <c r="N171" s="651"/>
      <c r="O171" s="654"/>
      <c r="P171" s="654"/>
      <c r="Q171" s="654"/>
      <c r="R171" s="626"/>
      <c r="S171" s="627"/>
    </row>
    <row r="172" spans="1:19" ht="12.75" hidden="1" customHeight="1">
      <c r="A172" s="504" t="s">
        <v>1107</v>
      </c>
      <c r="B172" s="504"/>
      <c r="C172" s="504"/>
      <c r="D172" s="504"/>
      <c r="E172" s="580"/>
      <c r="F172" s="573"/>
      <c r="G172" s="547"/>
      <c r="H172" s="547"/>
      <c r="I172" s="572"/>
      <c r="J172" s="573"/>
      <c r="K172" s="547"/>
      <c r="L172" s="547"/>
      <c r="M172" s="574"/>
      <c r="N172" s="573"/>
      <c r="O172" s="616"/>
      <c r="P172" s="576"/>
      <c r="Q172" s="576"/>
      <c r="R172" s="577">
        <f>SUM(F172:H172,J172:L172)+N172</f>
        <v>0</v>
      </c>
      <c r="S172" s="610">
        <f>+Q172+P172+O172</f>
        <v>0</v>
      </c>
    </row>
    <row r="173" spans="1:19" ht="12.75" hidden="1" customHeight="1">
      <c r="A173" s="504"/>
      <c r="B173" s="504"/>
      <c r="C173" s="504"/>
      <c r="D173" s="504"/>
      <c r="E173" s="580"/>
      <c r="F173" s="573"/>
      <c r="G173" s="547"/>
      <c r="H173" s="547"/>
      <c r="I173" s="581"/>
      <c r="J173" s="573"/>
      <c r="K173" s="547"/>
      <c r="L173" s="547"/>
      <c r="M173" s="573"/>
      <c r="N173" s="573"/>
      <c r="O173" s="582"/>
      <c r="P173" s="583"/>
      <c r="Q173" s="583"/>
      <c r="R173" s="560"/>
      <c r="S173" s="561"/>
    </row>
    <row r="174" spans="1:19">
      <c r="A174" s="504" t="s">
        <v>1108</v>
      </c>
      <c r="B174" s="629">
        <f>+'Distribution Pivot Table'!X$9*100</f>
        <v>0</v>
      </c>
      <c r="C174" s="629">
        <f>+'Distribution Pivot Table'!X$11*100</f>
        <v>0</v>
      </c>
      <c r="D174" s="629">
        <f>+'Distribution Pivot Table'!X$13*100</f>
        <v>0</v>
      </c>
      <c r="E174" s="596">
        <f t="shared" ref="E174:E192" si="86">SUM(B174:D174)</f>
        <v>0</v>
      </c>
      <c r="F174" s="630">
        <f>+'Distribution Pivot Table'!X$15*100</f>
        <v>0</v>
      </c>
      <c r="G174" s="629">
        <f>+'Distribution Pivot Table'!X$17*100</f>
        <v>0</v>
      </c>
      <c r="H174" s="629">
        <f>+'Distribution Pivot Table'!X$19*100</f>
        <v>0</v>
      </c>
      <c r="I174" s="596">
        <f t="shared" ref="I174:I177" si="87">SUM(F174:H174)</f>
        <v>0</v>
      </c>
      <c r="J174" s="630">
        <f>+'Distribution Pivot Table'!X$21*100</f>
        <v>0</v>
      </c>
      <c r="K174" s="629">
        <f>+'Distribution Pivot Table'!X$23*100</f>
        <v>0</v>
      </c>
      <c r="L174" s="629">
        <f>+'Distribution Pivot Table'!X$25*100</f>
        <v>0</v>
      </c>
      <c r="M174" s="597">
        <f t="shared" ref="M174:M177" si="88">SUM(J174:L174)</f>
        <v>0</v>
      </c>
      <c r="N174" s="630">
        <f>+'Distribution Pivot Table'!X$27*100</f>
        <v>0</v>
      </c>
      <c r="O174" s="598">
        <f t="shared" ref="O174:P177" si="89">+B174+F174+J174</f>
        <v>0</v>
      </c>
      <c r="P174" s="599">
        <f t="shared" si="89"/>
        <v>0</v>
      </c>
      <c r="Q174" s="599">
        <f t="shared" ref="Q174:Q177" si="90">+D174+H174+L174+N174</f>
        <v>0</v>
      </c>
      <c r="R174" s="577">
        <f t="shared" ref="R174:R192" si="91">SUM(B174:D174,F174:H174,J174:L174)+N174</f>
        <v>0</v>
      </c>
      <c r="S174" s="610">
        <f t="shared" ref="S174:S192" si="92">+Q174+P174+O174</f>
        <v>0</v>
      </c>
    </row>
    <row r="175" spans="1:19">
      <c r="A175" s="504" t="s">
        <v>1109</v>
      </c>
      <c r="B175" s="629">
        <f>+'Distribution Pivot Table'!X$31*100</f>
        <v>10.9717868338558</v>
      </c>
      <c r="C175" s="629">
        <f>+'Distribution Pivot Table'!X$33*100</f>
        <v>18.181818181818183</v>
      </c>
      <c r="D175" s="629">
        <f>+'Distribution Pivot Table'!X$35*100</f>
        <v>0</v>
      </c>
      <c r="E175" s="596">
        <f t="shared" si="86"/>
        <v>29.153605015673982</v>
      </c>
      <c r="F175" s="630">
        <f>+'Distribution Pivot Table'!X$37*100</f>
        <v>24.137931034482758</v>
      </c>
      <c r="G175" s="629">
        <f>+'Distribution Pivot Table'!X$39*100</f>
        <v>15.047021943573668</v>
      </c>
      <c r="H175" s="629">
        <f>+'Distribution Pivot Table'!X$41*100</f>
        <v>0</v>
      </c>
      <c r="I175" s="596">
        <f t="shared" si="87"/>
        <v>39.18495297805643</v>
      </c>
      <c r="J175" s="630">
        <f>+'Distribution Pivot Table'!X$43*100</f>
        <v>19.749216300940439</v>
      </c>
      <c r="K175" s="629">
        <f>+'Distribution Pivot Table'!X$45*100</f>
        <v>11.912225705329153</v>
      </c>
      <c r="L175" s="629">
        <f>+'Distribution Pivot Table'!X$47*100</f>
        <v>0</v>
      </c>
      <c r="M175" s="597">
        <f t="shared" si="88"/>
        <v>31.661442006269592</v>
      </c>
      <c r="N175" s="630">
        <f>+'Distribution Pivot Table'!X$49*100</f>
        <v>0</v>
      </c>
      <c r="O175" s="598">
        <f t="shared" si="89"/>
        <v>54.858934169278996</v>
      </c>
      <c r="P175" s="599">
        <f t="shared" si="89"/>
        <v>45.141065830721004</v>
      </c>
      <c r="Q175" s="599">
        <f t="shared" si="90"/>
        <v>0</v>
      </c>
      <c r="R175" s="577">
        <f t="shared" si="91"/>
        <v>100</v>
      </c>
      <c r="S175" s="577">
        <f t="shared" si="92"/>
        <v>100</v>
      </c>
    </row>
    <row r="176" spans="1:19">
      <c r="A176" s="504" t="s">
        <v>1110</v>
      </c>
      <c r="B176" s="629">
        <f>+'Distribution Pivot Table'!X$53*100</f>
        <v>0</v>
      </c>
      <c r="C176" s="629">
        <f>+'Distribution Pivot Table'!X$55*100</f>
        <v>0</v>
      </c>
      <c r="D176" s="629">
        <f>+'Distribution Pivot Table'!X$57*100</f>
        <v>0</v>
      </c>
      <c r="E176" s="596">
        <f t="shared" si="86"/>
        <v>0</v>
      </c>
      <c r="F176" s="630">
        <f>+'Distribution Pivot Table'!X$59*100</f>
        <v>0</v>
      </c>
      <c r="G176" s="629">
        <f>+'Distribution Pivot Table'!X$61*100</f>
        <v>0</v>
      </c>
      <c r="H176" s="629">
        <f>+'Distribution Pivot Table'!X$63*100</f>
        <v>0</v>
      </c>
      <c r="I176" s="596">
        <f t="shared" si="87"/>
        <v>0</v>
      </c>
      <c r="J176" s="630">
        <f>+'Distribution Pivot Table'!X$65*100</f>
        <v>0</v>
      </c>
      <c r="K176" s="629">
        <f>+'Distribution Pivot Table'!X$67*100</f>
        <v>0</v>
      </c>
      <c r="L176" s="629">
        <f>+'Distribution Pivot Table'!X$69*100</f>
        <v>0</v>
      </c>
      <c r="M176" s="597">
        <f t="shared" si="88"/>
        <v>0</v>
      </c>
      <c r="N176" s="630">
        <f>+'Distribution Pivot Table'!X$71*100</f>
        <v>0</v>
      </c>
      <c r="O176" s="598">
        <f t="shared" si="89"/>
        <v>0</v>
      </c>
      <c r="P176" s="599">
        <f t="shared" si="89"/>
        <v>0</v>
      </c>
      <c r="Q176" s="599">
        <f t="shared" si="90"/>
        <v>0</v>
      </c>
      <c r="R176" s="577">
        <f t="shared" si="91"/>
        <v>0</v>
      </c>
      <c r="S176" s="577">
        <f t="shared" si="92"/>
        <v>0</v>
      </c>
    </row>
    <row r="177" spans="1:27">
      <c r="A177" s="504" t="s">
        <v>1111</v>
      </c>
      <c r="B177" s="629">
        <f>+'Distribution Pivot Table'!X$75*100</f>
        <v>0</v>
      </c>
      <c r="C177" s="629">
        <f>+'Distribution Pivot Table'!X$77*100</f>
        <v>0</v>
      </c>
      <c r="D177" s="629">
        <f>+'Distribution Pivot Table'!X$79*100</f>
        <v>0</v>
      </c>
      <c r="E177" s="596">
        <f t="shared" si="86"/>
        <v>0</v>
      </c>
      <c r="F177" s="630">
        <f>+'Distribution Pivot Table'!X$81*100</f>
        <v>0</v>
      </c>
      <c r="G177" s="629">
        <f>+'Distribution Pivot Table'!X$83*100</f>
        <v>0</v>
      </c>
      <c r="H177" s="629">
        <f>+'Distribution Pivot Table'!X$85*100</f>
        <v>0</v>
      </c>
      <c r="I177" s="596">
        <f t="shared" si="87"/>
        <v>0</v>
      </c>
      <c r="J177" s="630">
        <f>+'Distribution Pivot Table'!X$87*100</f>
        <v>0</v>
      </c>
      <c r="K177" s="629">
        <f>+'Distribution Pivot Table'!X$89*100</f>
        <v>0</v>
      </c>
      <c r="L177" s="629">
        <f>+'Distribution Pivot Table'!X$91*100</f>
        <v>0</v>
      </c>
      <c r="M177" s="597">
        <f t="shared" si="88"/>
        <v>0</v>
      </c>
      <c r="N177" s="630">
        <f>+'Distribution Pivot Table'!X$93*100</f>
        <v>0</v>
      </c>
      <c r="O177" s="598">
        <f t="shared" si="89"/>
        <v>0</v>
      </c>
      <c r="P177" s="599">
        <f t="shared" si="89"/>
        <v>0</v>
      </c>
      <c r="Q177" s="599">
        <f t="shared" si="90"/>
        <v>0</v>
      </c>
      <c r="R177" s="577">
        <f t="shared" si="91"/>
        <v>0</v>
      </c>
      <c r="S177" s="577">
        <f t="shared" si="92"/>
        <v>0</v>
      </c>
    </row>
    <row r="178" spans="1:27">
      <c r="A178" s="504"/>
      <c r="B178" s="629"/>
      <c r="C178" s="629"/>
      <c r="D178" s="629"/>
      <c r="E178" s="596"/>
      <c r="F178" s="630"/>
      <c r="G178" s="629"/>
      <c r="H178" s="629"/>
      <c r="I178" s="596"/>
      <c r="J178" s="630"/>
      <c r="K178" s="629"/>
      <c r="L178" s="629"/>
      <c r="M178" s="597"/>
      <c r="N178" s="630"/>
      <c r="O178" s="598"/>
      <c r="P178" s="599"/>
      <c r="Q178" s="599"/>
      <c r="R178" s="577"/>
      <c r="S178" s="577"/>
    </row>
    <row r="179" spans="1:27">
      <c r="A179" s="504" t="s">
        <v>1112</v>
      </c>
      <c r="B179" s="629">
        <f>+'Distribution Pivot Table'!X$97*100</f>
        <v>0</v>
      </c>
      <c r="C179" s="629">
        <f>+'Distribution Pivot Table'!X$99*100</f>
        <v>0.1736111111111111</v>
      </c>
      <c r="D179" s="629">
        <f>+'Distribution Pivot Table'!X$101*100</f>
        <v>0</v>
      </c>
      <c r="E179" s="596">
        <f t="shared" si="86"/>
        <v>0.1736111111111111</v>
      </c>
      <c r="F179" s="630">
        <f>+'Distribution Pivot Table'!X$103*100</f>
        <v>73.784722222222214</v>
      </c>
      <c r="G179" s="629">
        <f>+'Distribution Pivot Table'!X$105*100</f>
        <v>2.083333333333333</v>
      </c>
      <c r="H179" s="629">
        <f>+'Distribution Pivot Table'!X$107*100</f>
        <v>0</v>
      </c>
      <c r="I179" s="596">
        <f t="shared" ref="I179:I182" si="93">SUM(F179:H179)</f>
        <v>75.868055555555543</v>
      </c>
      <c r="J179" s="630">
        <f>+'Distribution Pivot Table'!X$109*100</f>
        <v>20.3125</v>
      </c>
      <c r="K179" s="629">
        <f>+'Distribution Pivot Table'!X$111*100</f>
        <v>3.4722222222222223</v>
      </c>
      <c r="L179" s="629">
        <f>+'Distribution Pivot Table'!X$113*100</f>
        <v>0</v>
      </c>
      <c r="M179" s="597">
        <f t="shared" ref="M179:M182" si="94">SUM(J179:L179)</f>
        <v>23.784722222222221</v>
      </c>
      <c r="N179" s="630">
        <f>+'Distribution Pivot Table'!X$115*100</f>
        <v>0.1736111111111111</v>
      </c>
      <c r="O179" s="598">
        <f t="shared" ref="O179:P182" si="95">+B179+F179+J179</f>
        <v>94.097222222222214</v>
      </c>
      <c r="P179" s="599">
        <f t="shared" si="95"/>
        <v>5.7291666666666661</v>
      </c>
      <c r="Q179" s="599">
        <f t="shared" ref="Q179:Q182" si="96">+D179+H179+L179+N179</f>
        <v>0.1736111111111111</v>
      </c>
      <c r="R179" s="577">
        <f t="shared" si="91"/>
        <v>100</v>
      </c>
      <c r="S179" s="577">
        <f t="shared" si="92"/>
        <v>99.999999999999986</v>
      </c>
    </row>
    <row r="180" spans="1:27">
      <c r="A180" s="504" t="s">
        <v>1113</v>
      </c>
      <c r="B180" s="629">
        <f>+'Distribution Pivot Table'!X$119*100</f>
        <v>0</v>
      </c>
      <c r="C180" s="629">
        <f>+'Distribution Pivot Table'!X$121*100</f>
        <v>0</v>
      </c>
      <c r="D180" s="629">
        <f>+'Distribution Pivot Table'!X$123*100</f>
        <v>0</v>
      </c>
      <c r="E180" s="596">
        <f t="shared" si="86"/>
        <v>0</v>
      </c>
      <c r="F180" s="630">
        <f>+'Distribution Pivot Table'!X$125*100</f>
        <v>0</v>
      </c>
      <c r="G180" s="629">
        <f>+'Distribution Pivot Table'!X$127*100</f>
        <v>0</v>
      </c>
      <c r="H180" s="629">
        <f>+'Distribution Pivot Table'!X$129*100</f>
        <v>0</v>
      </c>
      <c r="I180" s="596">
        <f t="shared" si="93"/>
        <v>0</v>
      </c>
      <c r="J180" s="630">
        <f>+'Distribution Pivot Table'!X$131*100</f>
        <v>0</v>
      </c>
      <c r="K180" s="629">
        <f>+'Distribution Pivot Table'!X$133*100</f>
        <v>0</v>
      </c>
      <c r="L180" s="629">
        <f>+'Distribution Pivot Table'!X$135*100</f>
        <v>0</v>
      </c>
      <c r="M180" s="597">
        <f t="shared" si="94"/>
        <v>0</v>
      </c>
      <c r="N180" s="630">
        <f>+'Distribution Pivot Table'!X$137*100</f>
        <v>0</v>
      </c>
      <c r="O180" s="598">
        <f t="shared" si="95"/>
        <v>0</v>
      </c>
      <c r="P180" s="599">
        <f t="shared" si="95"/>
        <v>0</v>
      </c>
      <c r="Q180" s="599">
        <f t="shared" si="96"/>
        <v>0</v>
      </c>
      <c r="R180" s="577">
        <f t="shared" si="91"/>
        <v>0</v>
      </c>
      <c r="S180" s="577">
        <f t="shared" si="92"/>
        <v>0</v>
      </c>
    </row>
    <row r="181" spans="1:27">
      <c r="A181" s="504" t="s">
        <v>1114</v>
      </c>
      <c r="B181" s="629">
        <f>+'Distribution Pivot Table'!X$141*100</f>
        <v>4.0880503144654083</v>
      </c>
      <c r="C181" s="629">
        <f>+'Distribution Pivot Table'!X$143*100</f>
        <v>0.62893081761006298</v>
      </c>
      <c r="D181" s="629">
        <f>+'Distribution Pivot Table'!X$145*100</f>
        <v>0</v>
      </c>
      <c r="E181" s="596">
        <f t="shared" si="86"/>
        <v>4.7169811320754711</v>
      </c>
      <c r="F181" s="630">
        <f>+'Distribution Pivot Table'!X$147*100</f>
        <v>21.69811320754717</v>
      </c>
      <c r="G181" s="629">
        <f>+'Distribution Pivot Table'!X$149*100</f>
        <v>5.9748427672955975</v>
      </c>
      <c r="H181" s="629">
        <f>+'Distribution Pivot Table'!X$151*100</f>
        <v>0</v>
      </c>
      <c r="I181" s="596">
        <f t="shared" si="93"/>
        <v>27.672955974842768</v>
      </c>
      <c r="J181" s="630">
        <f>+'Distribution Pivot Table'!X$153*100</f>
        <v>49.371069182389938</v>
      </c>
      <c r="K181" s="629">
        <f>+'Distribution Pivot Table'!X$155*100</f>
        <v>18.238993710691823</v>
      </c>
      <c r="L181" s="629">
        <f>+'Distribution Pivot Table'!X$157*100</f>
        <v>0</v>
      </c>
      <c r="M181" s="597">
        <f t="shared" si="94"/>
        <v>67.610062893081761</v>
      </c>
      <c r="N181" s="630">
        <f>+'Distribution Pivot Table'!X$159*100</f>
        <v>0</v>
      </c>
      <c r="O181" s="598">
        <f t="shared" si="95"/>
        <v>75.157232704402517</v>
      </c>
      <c r="P181" s="599">
        <f t="shared" si="95"/>
        <v>24.842767295597483</v>
      </c>
      <c r="Q181" s="599">
        <f t="shared" si="96"/>
        <v>0</v>
      </c>
      <c r="R181" s="577">
        <f t="shared" si="91"/>
        <v>100</v>
      </c>
      <c r="S181" s="577">
        <f t="shared" si="92"/>
        <v>100</v>
      </c>
    </row>
    <row r="182" spans="1:27">
      <c r="A182" s="504" t="s">
        <v>1115</v>
      </c>
      <c r="B182" s="629">
        <f>+'Distribution Pivot Table'!X$163*100</f>
        <v>0</v>
      </c>
      <c r="C182" s="629">
        <f>+'Distribution Pivot Table'!X$165*100</f>
        <v>0</v>
      </c>
      <c r="D182" s="629">
        <f>+'Distribution Pivot Table'!X$167*100</f>
        <v>0</v>
      </c>
      <c r="E182" s="596">
        <f t="shared" si="86"/>
        <v>0</v>
      </c>
      <c r="F182" s="630">
        <f>+'Distribution Pivot Table'!X$169*100</f>
        <v>0</v>
      </c>
      <c r="G182" s="629">
        <f>+'Distribution Pivot Table'!X$171*100</f>
        <v>0</v>
      </c>
      <c r="H182" s="629">
        <f>+'Distribution Pivot Table'!X$173*100</f>
        <v>0</v>
      </c>
      <c r="I182" s="596">
        <f t="shared" si="93"/>
        <v>0</v>
      </c>
      <c r="J182" s="630">
        <f>+'Distribution Pivot Table'!X$175*100</f>
        <v>0</v>
      </c>
      <c r="K182" s="629">
        <f>+'Distribution Pivot Table'!X$177*100</f>
        <v>0</v>
      </c>
      <c r="L182" s="629">
        <f>+'Distribution Pivot Table'!X$179*100</f>
        <v>0</v>
      </c>
      <c r="M182" s="597">
        <f t="shared" si="94"/>
        <v>0</v>
      </c>
      <c r="N182" s="630">
        <f>+'Distribution Pivot Table'!X$181*100</f>
        <v>0</v>
      </c>
      <c r="O182" s="598">
        <f t="shared" si="95"/>
        <v>0</v>
      </c>
      <c r="P182" s="599">
        <f t="shared" si="95"/>
        <v>0</v>
      </c>
      <c r="Q182" s="599">
        <f t="shared" si="96"/>
        <v>0</v>
      </c>
      <c r="R182" s="577">
        <f t="shared" si="91"/>
        <v>0</v>
      </c>
      <c r="S182" s="577">
        <f t="shared" si="92"/>
        <v>0</v>
      </c>
    </row>
    <row r="183" spans="1:27">
      <c r="A183" s="504"/>
      <c r="B183" s="629"/>
      <c r="C183" s="629"/>
      <c r="D183" s="629"/>
      <c r="E183" s="596"/>
      <c r="F183" s="630"/>
      <c r="G183" s="629"/>
      <c r="H183" s="629"/>
      <c r="I183" s="596"/>
      <c r="J183" s="630"/>
      <c r="K183" s="629"/>
      <c r="L183" s="629"/>
      <c r="M183" s="597"/>
      <c r="N183" s="630"/>
      <c r="O183" s="598"/>
      <c r="P183" s="599"/>
      <c r="Q183" s="599"/>
      <c r="R183" s="577"/>
      <c r="S183" s="577"/>
    </row>
    <row r="184" spans="1:27">
      <c r="A184" s="504" t="s">
        <v>1116</v>
      </c>
      <c r="B184" s="629">
        <f>+'Distribution Pivot Table'!X$185*100</f>
        <v>6.1559507523939807</v>
      </c>
      <c r="C184" s="629">
        <f>+'Distribution Pivot Table'!X$187*100</f>
        <v>0</v>
      </c>
      <c r="D184" s="629">
        <f>+'Distribution Pivot Table'!X$189*100</f>
        <v>0</v>
      </c>
      <c r="E184" s="596">
        <f t="shared" si="86"/>
        <v>6.1559507523939807</v>
      </c>
      <c r="F184" s="630">
        <f>+'Distribution Pivot Table'!X$191*100</f>
        <v>7.9343365253077973</v>
      </c>
      <c r="G184" s="629">
        <f>+'Distribution Pivot Table'!X$193*100</f>
        <v>0</v>
      </c>
      <c r="H184" s="629">
        <f>+'Distribution Pivot Table'!X$195*100</f>
        <v>0</v>
      </c>
      <c r="I184" s="596">
        <f t="shared" ref="I184:I187" si="97">SUM(F184:H184)</f>
        <v>7.9343365253077973</v>
      </c>
      <c r="J184" s="630">
        <f>+'Distribution Pivot Table'!X$197*100</f>
        <v>74.829001367989051</v>
      </c>
      <c r="K184" s="629">
        <f>+'Distribution Pivot Table'!X$199*100</f>
        <v>8.891928864569083</v>
      </c>
      <c r="L184" s="629">
        <f>+'Distribution Pivot Table'!X$201*100</f>
        <v>0</v>
      </c>
      <c r="M184" s="597">
        <f t="shared" ref="M184:M187" si="98">SUM(J184:L184)</f>
        <v>83.720930232558132</v>
      </c>
      <c r="N184" s="630">
        <f>+'Distribution Pivot Table'!X$203*100</f>
        <v>2.188782489740082</v>
      </c>
      <c r="O184" s="598">
        <f t="shared" ref="O184:P187" si="99">+B184+F184+J184</f>
        <v>88.919288645690827</v>
      </c>
      <c r="P184" s="599">
        <f t="shared" si="99"/>
        <v>8.891928864569083</v>
      </c>
      <c r="Q184" s="599">
        <f t="shared" ref="Q184:Q187" si="100">+D184+H184+L184+N184</f>
        <v>2.188782489740082</v>
      </c>
      <c r="R184" s="577">
        <f t="shared" si="91"/>
        <v>99.999999999999986</v>
      </c>
      <c r="S184" s="577">
        <f t="shared" si="92"/>
        <v>100</v>
      </c>
    </row>
    <row r="185" spans="1:27">
      <c r="A185" s="504" t="s">
        <v>1117</v>
      </c>
      <c r="B185" s="637">
        <f>+'Distribution Pivot Table'!X$207*100</f>
        <v>0.19038553069966682</v>
      </c>
      <c r="C185" s="629">
        <f>+'Distribution Pivot Table'!X$209*100</f>
        <v>4.7596382674916705E-2</v>
      </c>
      <c r="D185" s="629">
        <f>+'Distribution Pivot Table'!X$211*108</f>
        <v>0</v>
      </c>
      <c r="E185" s="647">
        <f t="shared" si="86"/>
        <v>0.23798191337458352</v>
      </c>
      <c r="F185" s="630">
        <f>+'Distribution Pivot Table'!X$213*100</f>
        <v>44.93098524512137</v>
      </c>
      <c r="G185" s="629">
        <f>+'Distribution Pivot Table'!X$215*100</f>
        <v>0.14278914802475012</v>
      </c>
      <c r="H185" s="637">
        <f>+'Distribution Pivot Table'!X$217*100</f>
        <v>0</v>
      </c>
      <c r="I185" s="596">
        <f t="shared" si="97"/>
        <v>45.073774393146117</v>
      </c>
      <c r="J185" s="630">
        <f>+'Distribution Pivot Table'!X$219*100</f>
        <v>29.700142789148025</v>
      </c>
      <c r="K185" s="629">
        <f>+'Distribution Pivot Table'!X$221*100</f>
        <v>18.657782008567349</v>
      </c>
      <c r="L185" s="629">
        <f>+'Distribution Pivot Table'!X$223*100</f>
        <v>0.47596382674916704</v>
      </c>
      <c r="M185" s="597">
        <f t="shared" si="98"/>
        <v>48.833888624464535</v>
      </c>
      <c r="N185" s="630">
        <f>+'Distribution Pivot Table'!X$225*100</f>
        <v>5.8543550690147548</v>
      </c>
      <c r="O185" s="598">
        <f t="shared" si="99"/>
        <v>74.821513564969052</v>
      </c>
      <c r="P185" s="599">
        <f t="shared" si="99"/>
        <v>18.848167539267017</v>
      </c>
      <c r="Q185" s="599">
        <f t="shared" si="100"/>
        <v>6.3303188957639218</v>
      </c>
      <c r="R185" s="577">
        <f t="shared" si="91"/>
        <v>100</v>
      </c>
      <c r="S185" s="577">
        <f t="shared" si="92"/>
        <v>100</v>
      </c>
    </row>
    <row r="186" spans="1:27">
      <c r="A186" s="504" t="s">
        <v>1118</v>
      </c>
      <c r="B186" s="629">
        <f>+'Distribution Pivot Table'!X$229*100</f>
        <v>17.118644067796609</v>
      </c>
      <c r="C186" s="629">
        <f>+'Distribution Pivot Table'!X$231*100</f>
        <v>3.050847457627119</v>
      </c>
      <c r="D186" s="629">
        <f>+'Distribution Pivot Table'!X$233*100</f>
        <v>0</v>
      </c>
      <c r="E186" s="596">
        <f t="shared" si="86"/>
        <v>20.169491525423727</v>
      </c>
      <c r="F186" s="630">
        <f>+'Distribution Pivot Table'!X$235*100</f>
        <v>31.525423728813561</v>
      </c>
      <c r="G186" s="629">
        <f>+'Distribution Pivot Table'!X$237*100</f>
        <v>3.8418079096045199</v>
      </c>
      <c r="H186" s="629">
        <f>+'Distribution Pivot Table'!X$239*100</f>
        <v>0</v>
      </c>
      <c r="I186" s="596">
        <f t="shared" si="97"/>
        <v>35.367231638418083</v>
      </c>
      <c r="J186" s="630">
        <f>+'Distribution Pivot Table'!X$241*100</f>
        <v>30.903954802259886</v>
      </c>
      <c r="K186" s="629">
        <f>+'Distribution Pivot Table'!X$243*100</f>
        <v>12.824858757062147</v>
      </c>
      <c r="L186" s="629">
        <f>+'Distribution Pivot Table'!X$245*100</f>
        <v>0</v>
      </c>
      <c r="M186" s="597">
        <f t="shared" si="98"/>
        <v>43.728813559322035</v>
      </c>
      <c r="N186" s="630">
        <f>+'Distribution Pivot Table'!X$247*100</f>
        <v>0.7344632768361582</v>
      </c>
      <c r="O186" s="598">
        <f t="shared" si="99"/>
        <v>79.548022598870062</v>
      </c>
      <c r="P186" s="599">
        <f t="shared" si="99"/>
        <v>19.717514124293785</v>
      </c>
      <c r="Q186" s="599">
        <f t="shared" si="100"/>
        <v>0.7344632768361582</v>
      </c>
      <c r="R186" s="577">
        <f t="shared" si="91"/>
        <v>99.999999999999986</v>
      </c>
      <c r="S186" s="577">
        <f t="shared" si="92"/>
        <v>100</v>
      </c>
      <c r="AA186" s="526"/>
    </row>
    <row r="187" spans="1:27">
      <c r="A187" s="504" t="s">
        <v>1119</v>
      </c>
      <c r="B187" s="629">
        <f>+'Distribution Pivot Table'!X$251*100</f>
        <v>0</v>
      </c>
      <c r="C187" s="629">
        <f>+'Distribution Pivot Table'!X$253*100</f>
        <v>0</v>
      </c>
      <c r="D187" s="629">
        <f>+'Distribution Pivot Table'!X$255*100</f>
        <v>0</v>
      </c>
      <c r="E187" s="596">
        <f t="shared" si="86"/>
        <v>0</v>
      </c>
      <c r="F187" s="630">
        <f>+'Distribution Pivot Table'!X$257*100</f>
        <v>0</v>
      </c>
      <c r="G187" s="629">
        <f>+'Distribution Pivot Table'!X$259*100</f>
        <v>0</v>
      </c>
      <c r="H187" s="629">
        <f>+'Distribution Pivot Table'!X$261*100</f>
        <v>0</v>
      </c>
      <c r="I187" s="596">
        <f t="shared" si="97"/>
        <v>0</v>
      </c>
      <c r="J187" s="630">
        <f>+'Distribution Pivot Table'!X$263*100</f>
        <v>0</v>
      </c>
      <c r="K187" s="629">
        <f>+'Distribution Pivot Table'!X$265*100</f>
        <v>0</v>
      </c>
      <c r="L187" s="629">
        <f>+'Distribution Pivot Table'!X$267*100</f>
        <v>0</v>
      </c>
      <c r="M187" s="597">
        <f t="shared" si="98"/>
        <v>0</v>
      </c>
      <c r="N187" s="630">
        <f>+'Distribution Pivot Table'!X$269*100</f>
        <v>0</v>
      </c>
      <c r="O187" s="598">
        <f t="shared" si="99"/>
        <v>0</v>
      </c>
      <c r="P187" s="599">
        <f t="shared" si="99"/>
        <v>0</v>
      </c>
      <c r="Q187" s="599">
        <f t="shared" si="100"/>
        <v>0</v>
      </c>
      <c r="R187" s="577">
        <f t="shared" si="91"/>
        <v>0</v>
      </c>
      <c r="S187" s="577">
        <f t="shared" si="92"/>
        <v>0</v>
      </c>
    </row>
    <row r="188" spans="1:27">
      <c r="A188" s="504"/>
      <c r="B188" s="629"/>
      <c r="C188" s="629"/>
      <c r="D188" s="629"/>
      <c r="E188" s="596"/>
      <c r="F188" s="630"/>
      <c r="G188" s="629"/>
      <c r="H188" s="629"/>
      <c r="I188" s="596"/>
      <c r="J188" s="630"/>
      <c r="K188" s="629"/>
      <c r="L188" s="629"/>
      <c r="M188" s="597"/>
      <c r="N188" s="630"/>
      <c r="O188" s="598"/>
      <c r="P188" s="599"/>
      <c r="Q188" s="599"/>
      <c r="R188" s="577"/>
      <c r="S188" s="577"/>
    </row>
    <row r="189" spans="1:27">
      <c r="A189" s="504" t="s">
        <v>1120</v>
      </c>
      <c r="B189" s="629">
        <f>+'Distribution Pivot Table'!X$273*100</f>
        <v>13.895781637717123</v>
      </c>
      <c r="C189" s="629">
        <f>+'Distribution Pivot Table'!X$275*100</f>
        <v>0.33085194375516958</v>
      </c>
      <c r="D189" s="629">
        <f>+'Distribution Pivot Table'!X$277*100</f>
        <v>0</v>
      </c>
      <c r="E189" s="596">
        <f t="shared" si="86"/>
        <v>14.226633581472292</v>
      </c>
      <c r="F189" s="630">
        <f>+'Distribution Pivot Table'!X$279*100</f>
        <v>38.70967741935484</v>
      </c>
      <c r="G189" s="629">
        <f>+'Distribution Pivot Table'!X$281*100</f>
        <v>1.0752688172043012</v>
      </c>
      <c r="H189" s="629">
        <f>+'Distribution Pivot Table'!X$283*100</f>
        <v>0</v>
      </c>
      <c r="I189" s="596">
        <f t="shared" ref="I189:I192" si="101">SUM(F189:H189)</f>
        <v>39.784946236559144</v>
      </c>
      <c r="J189" s="630">
        <f>+'Distribution Pivot Table'!X$285*100</f>
        <v>17.535153019023987</v>
      </c>
      <c r="K189" s="629">
        <f>+'Distribution Pivot Table'!X$287*100</f>
        <v>4.8800661703887513</v>
      </c>
      <c r="L189" s="629">
        <f>+'Distribution Pivot Table'!X$289*100</f>
        <v>0</v>
      </c>
      <c r="M189" s="597">
        <f t="shared" ref="M189:M192" si="102">SUM(J189:L189)</f>
        <v>22.415219189412738</v>
      </c>
      <c r="N189" s="630">
        <f>+'Distribution Pivot Table'!X$291*100</f>
        <v>23.573200992555833</v>
      </c>
      <c r="O189" s="598">
        <f t="shared" ref="O189:P192" si="103">+B189+F189+J189</f>
        <v>70.140612076095948</v>
      </c>
      <c r="P189" s="599">
        <f t="shared" si="103"/>
        <v>6.2861869313482224</v>
      </c>
      <c r="Q189" s="599">
        <f t="shared" ref="Q189:Q192" si="104">+D189+H189+L189+N189</f>
        <v>23.573200992555833</v>
      </c>
      <c r="R189" s="577">
        <f t="shared" si="91"/>
        <v>100</v>
      </c>
      <c r="S189" s="577">
        <f t="shared" si="92"/>
        <v>100</v>
      </c>
    </row>
    <row r="190" spans="1:27">
      <c r="A190" s="504" t="s">
        <v>1121</v>
      </c>
      <c r="B190" s="629">
        <f>+'Distribution Pivot Table'!X295*100</f>
        <v>3.3170080142475515</v>
      </c>
      <c r="C190" s="629">
        <f>+'Distribution Pivot Table'!X297*100</f>
        <v>0.42297417631344614</v>
      </c>
      <c r="D190" s="629">
        <f>+'Distribution Pivot Table'!X299*100</f>
        <v>0</v>
      </c>
      <c r="E190" s="596">
        <f t="shared" si="86"/>
        <v>3.7399821905609976</v>
      </c>
      <c r="F190" s="630">
        <f>+'Distribution Pivot Table'!X301*100</f>
        <v>7.1015138023152273</v>
      </c>
      <c r="G190" s="629">
        <f>+'Distribution Pivot Table'!X303*100</f>
        <v>1.4247551202137132</v>
      </c>
      <c r="H190" s="629">
        <f>+'Distribution Pivot Table'!X305*100</f>
        <v>0</v>
      </c>
      <c r="I190" s="596">
        <f t="shared" si="101"/>
        <v>8.5262689225289403</v>
      </c>
      <c r="J190" s="630">
        <f>+'Distribution Pivot Table'!X307*100</f>
        <v>39.002671415850401</v>
      </c>
      <c r="K190" s="629">
        <f>+'Distribution Pivot Table'!X309*100</f>
        <v>43.276936776491546</v>
      </c>
      <c r="L190" s="629">
        <f>+'Distribution Pivot Table'!X311*100</f>
        <v>0</v>
      </c>
      <c r="M190" s="597">
        <f t="shared" si="102"/>
        <v>82.279608192341954</v>
      </c>
      <c r="N190" s="630">
        <f>+'Distribution Pivot Table'!X313*100</f>
        <v>5.454140694568121</v>
      </c>
      <c r="O190" s="598">
        <f t="shared" si="103"/>
        <v>49.421193232413181</v>
      </c>
      <c r="P190" s="599">
        <f t="shared" si="103"/>
        <v>45.124666073018702</v>
      </c>
      <c r="Q190" s="599">
        <f t="shared" si="104"/>
        <v>5.454140694568121</v>
      </c>
      <c r="R190" s="577">
        <f t="shared" si="91"/>
        <v>100.00000000000001</v>
      </c>
      <c r="S190" s="577">
        <f t="shared" si="92"/>
        <v>100</v>
      </c>
    </row>
    <row r="191" spans="1:27">
      <c r="A191" s="504" t="s">
        <v>1122</v>
      </c>
      <c r="B191" s="629">
        <f>+'Distribution Pivot Table'!X317*100</f>
        <v>0</v>
      </c>
      <c r="C191" s="629">
        <f>+'Distribution Pivot Table'!X319*100</f>
        <v>0</v>
      </c>
      <c r="D191" s="629">
        <f>+'Distribution Pivot Table'!X321*100</f>
        <v>0</v>
      </c>
      <c r="E191" s="596">
        <f t="shared" si="86"/>
        <v>0</v>
      </c>
      <c r="F191" s="630">
        <f>+'Distribution Pivot Table'!X323*100</f>
        <v>86.386986301369859</v>
      </c>
      <c r="G191" s="629">
        <f>+'Distribution Pivot Table'!X325*100</f>
        <v>0</v>
      </c>
      <c r="H191" s="629">
        <f>+'Distribution Pivot Table'!X327*100</f>
        <v>0</v>
      </c>
      <c r="I191" s="596">
        <f t="shared" si="101"/>
        <v>86.386986301369859</v>
      </c>
      <c r="J191" s="630">
        <f>+'Distribution Pivot Table'!X329*100</f>
        <v>13.270547945205479</v>
      </c>
      <c r="K191" s="629">
        <f>+'Distribution Pivot Table'!X331*100</f>
        <v>0.34246575342465752</v>
      </c>
      <c r="L191" s="629">
        <f>+'Distribution Pivot Table'!X333*100</f>
        <v>0</v>
      </c>
      <c r="M191" s="597">
        <f t="shared" si="102"/>
        <v>13.613013698630136</v>
      </c>
      <c r="N191" s="630">
        <f>+'Distribution Pivot Table'!X335*100</f>
        <v>0</v>
      </c>
      <c r="O191" s="598">
        <f t="shared" si="103"/>
        <v>99.657534246575338</v>
      </c>
      <c r="P191" s="599">
        <f t="shared" si="103"/>
        <v>0.34246575342465752</v>
      </c>
      <c r="Q191" s="599">
        <f t="shared" si="104"/>
        <v>0</v>
      </c>
      <c r="R191" s="577">
        <f t="shared" si="91"/>
        <v>100</v>
      </c>
      <c r="S191" s="577">
        <f t="shared" si="92"/>
        <v>100</v>
      </c>
    </row>
    <row r="192" spans="1:27">
      <c r="A192" s="513" t="s">
        <v>1123</v>
      </c>
      <c r="B192" s="639">
        <f>+'Distribution Pivot Table'!X339*100</f>
        <v>16.363636363636363</v>
      </c>
      <c r="C192" s="639">
        <f>+'Distribution Pivot Table'!X341*100</f>
        <v>0</v>
      </c>
      <c r="D192" s="639">
        <f>+'Distribution Pivot Table'!X343*100</f>
        <v>0</v>
      </c>
      <c r="E192" s="640">
        <f t="shared" si="86"/>
        <v>16.363636363636363</v>
      </c>
      <c r="F192" s="641">
        <f>+'Distribution Pivot Table'!X345*100</f>
        <v>41.729490022172946</v>
      </c>
      <c r="G192" s="639">
        <f>+'Distribution Pivot Table'!X347*100</f>
        <v>0.44345898004434592</v>
      </c>
      <c r="H192" s="639">
        <f>+'Distribution Pivot Table'!X349*100</f>
        <v>0</v>
      </c>
      <c r="I192" s="640">
        <f t="shared" si="101"/>
        <v>42.172949002217294</v>
      </c>
      <c r="J192" s="641">
        <f>+'Distribution Pivot Table'!X351*100</f>
        <v>33.392461197339244</v>
      </c>
      <c r="K192" s="639">
        <f>+'Distribution Pivot Table'!X353*100</f>
        <v>4.9223946784922399</v>
      </c>
      <c r="L192" s="639">
        <f>+'Distribution Pivot Table'!X355*100</f>
        <v>0</v>
      </c>
      <c r="M192" s="642">
        <f t="shared" si="102"/>
        <v>38.314855875831483</v>
      </c>
      <c r="N192" s="641">
        <f>+'Distribution Pivot Table'!X357*100</f>
        <v>3.1485587583148558</v>
      </c>
      <c r="O192" s="643">
        <f t="shared" si="103"/>
        <v>91.485587583148558</v>
      </c>
      <c r="P192" s="644">
        <f t="shared" si="103"/>
        <v>5.3658536585365857</v>
      </c>
      <c r="Q192" s="644">
        <f t="shared" si="104"/>
        <v>3.1485587583148558</v>
      </c>
      <c r="R192" s="577">
        <f t="shared" si="91"/>
        <v>100</v>
      </c>
      <c r="S192" s="577">
        <f t="shared" si="92"/>
        <v>100</v>
      </c>
    </row>
    <row r="193" spans="1:19">
      <c r="A193" s="517" t="s">
        <v>1149</v>
      </c>
      <c r="B193" s="504"/>
      <c r="C193" s="504"/>
      <c r="D193" s="504"/>
      <c r="E193" s="504"/>
    </row>
    <row r="194" spans="1:19">
      <c r="A194" s="517"/>
      <c r="B194" s="547"/>
      <c r="C194" s="547"/>
      <c r="D194" s="547"/>
      <c r="E194" s="608"/>
      <c r="F194" s="547"/>
      <c r="G194" s="547"/>
      <c r="H194" s="547"/>
      <c r="I194" s="608"/>
      <c r="J194" s="547"/>
      <c r="K194" s="547"/>
      <c r="L194" s="547"/>
      <c r="M194" s="608"/>
      <c r="N194" s="547"/>
      <c r="O194" s="520"/>
      <c r="P194" s="520"/>
      <c r="R194" s="290"/>
    </row>
    <row r="195" spans="1:19">
      <c r="A195" s="504"/>
      <c r="B195" s="504"/>
      <c r="C195" s="504"/>
      <c r="D195" s="504"/>
      <c r="E195" s="504"/>
    </row>
    <row r="196" spans="1:19">
      <c r="Q196" s="519" t="s">
        <v>1224</v>
      </c>
    </row>
    <row r="197" spans="1:19" ht="18">
      <c r="A197" s="480" t="s">
        <v>1205</v>
      </c>
      <c r="B197" s="482"/>
      <c r="C197" s="482"/>
      <c r="D197" s="482"/>
      <c r="E197" s="482"/>
      <c r="F197" s="481"/>
      <c r="G197" s="481"/>
      <c r="H197" s="481"/>
      <c r="I197" s="482"/>
      <c r="J197" s="481"/>
      <c r="K197" s="481"/>
      <c r="L197" s="481"/>
      <c r="M197" s="482"/>
      <c r="N197" s="481"/>
      <c r="O197" s="481"/>
      <c r="P197" s="481"/>
      <c r="Q197" s="481"/>
      <c r="R197" s="615"/>
    </row>
    <row r="198" spans="1:19" ht="18">
      <c r="A198" s="480"/>
      <c r="B198" s="482"/>
      <c r="C198" s="482"/>
      <c r="D198" s="482"/>
      <c r="E198" s="482"/>
      <c r="F198" s="481"/>
      <c r="G198" s="481"/>
      <c r="H198" s="481"/>
      <c r="I198" s="482"/>
      <c r="J198" s="481"/>
      <c r="K198" s="481"/>
      <c r="L198" s="481"/>
      <c r="M198" s="482"/>
      <c r="N198" s="481"/>
      <c r="O198" s="481"/>
      <c r="P198" s="481"/>
      <c r="Q198" s="481"/>
      <c r="R198" s="615"/>
    </row>
    <row r="199" spans="1:19" ht="15.75">
      <c r="A199" s="483" t="s">
        <v>1200</v>
      </c>
      <c r="B199" s="482"/>
      <c r="C199" s="482"/>
      <c r="D199" s="482"/>
      <c r="E199" s="482"/>
      <c r="F199" s="481"/>
      <c r="G199" s="481"/>
      <c r="H199" s="481"/>
      <c r="I199" s="482"/>
      <c r="J199" s="481"/>
      <c r="K199" s="481"/>
      <c r="L199" s="481"/>
      <c r="M199" s="482"/>
      <c r="N199" s="481"/>
      <c r="O199" s="481"/>
      <c r="P199" s="481"/>
      <c r="Q199" s="481"/>
      <c r="R199" s="615"/>
    </row>
    <row r="200" spans="1:19" ht="15.75">
      <c r="A200" s="483" t="s">
        <v>1156</v>
      </c>
      <c r="B200" s="482"/>
      <c r="C200" s="482"/>
      <c r="D200" s="482"/>
      <c r="E200" s="482"/>
      <c r="F200" s="481"/>
      <c r="G200" s="481"/>
      <c r="H200" s="481"/>
      <c r="I200" s="482"/>
      <c r="J200" s="481"/>
      <c r="K200" s="481"/>
      <c r="L200" s="481"/>
      <c r="M200" s="482"/>
      <c r="N200" s="481"/>
      <c r="O200" s="481"/>
      <c r="P200" s="481"/>
      <c r="Q200" s="481"/>
      <c r="R200" s="615"/>
    </row>
    <row r="201" spans="1:19" ht="18.75" customHeight="1">
      <c r="A201" s="487"/>
      <c r="B201" s="487"/>
      <c r="C201" s="487"/>
      <c r="D201" s="487"/>
      <c r="E201" s="487"/>
      <c r="F201" s="487"/>
      <c r="G201" s="487"/>
      <c r="H201" s="487"/>
      <c r="I201" s="487"/>
      <c r="R201" s="556"/>
    </row>
    <row r="202" spans="1:19" ht="18.75" customHeight="1">
      <c r="A202" s="312"/>
      <c r="B202" s="489" t="s">
        <v>1098</v>
      </c>
      <c r="C202" s="490"/>
      <c r="D202" s="490"/>
      <c r="E202" s="490"/>
      <c r="F202" s="490"/>
      <c r="G202" s="490"/>
      <c r="H202" s="490"/>
      <c r="I202" s="491"/>
      <c r="J202" s="557" t="s">
        <v>11</v>
      </c>
      <c r="K202" s="558"/>
      <c r="L202" s="558"/>
      <c r="M202" s="559"/>
      <c r="N202" s="649" t="s">
        <v>1099</v>
      </c>
      <c r="O202" s="652" t="s">
        <v>1190</v>
      </c>
      <c r="P202" s="652" t="s">
        <v>1191</v>
      </c>
      <c r="Q202" s="652" t="s">
        <v>1192</v>
      </c>
      <c r="R202" s="560"/>
      <c r="S202" s="561"/>
    </row>
    <row r="203" spans="1:19" ht="36.75" customHeight="1">
      <c r="A203" s="481"/>
      <c r="B203" s="490" t="s">
        <v>1100</v>
      </c>
      <c r="C203" s="490"/>
      <c r="D203" s="490"/>
      <c r="E203" s="496"/>
      <c r="F203" s="497" t="s">
        <v>1101</v>
      </c>
      <c r="G203" s="490"/>
      <c r="H203" s="490"/>
      <c r="I203" s="491"/>
      <c r="J203" s="498" t="s">
        <v>1102</v>
      </c>
      <c r="K203" s="490"/>
      <c r="L203" s="490"/>
      <c r="M203" s="491"/>
      <c r="N203" s="650"/>
      <c r="O203" s="653"/>
      <c r="P203" s="653"/>
      <c r="Q203" s="653"/>
      <c r="R203" s="560" t="s">
        <v>1193</v>
      </c>
      <c r="S203" s="561" t="s">
        <v>1193</v>
      </c>
    </row>
    <row r="204" spans="1:19" ht="30" customHeight="1">
      <c r="A204" s="565"/>
      <c r="B204" s="499" t="s">
        <v>1103</v>
      </c>
      <c r="C204" s="499" t="s">
        <v>1104</v>
      </c>
      <c r="D204" s="499" t="s">
        <v>1195</v>
      </c>
      <c r="E204" s="566" t="s">
        <v>1106</v>
      </c>
      <c r="F204" s="500" t="s">
        <v>1103</v>
      </c>
      <c r="G204" s="499" t="s">
        <v>1104</v>
      </c>
      <c r="H204" s="499" t="s">
        <v>1195</v>
      </c>
      <c r="I204" s="566" t="s">
        <v>1106</v>
      </c>
      <c r="J204" s="501" t="s">
        <v>1103</v>
      </c>
      <c r="K204" s="502" t="s">
        <v>1104</v>
      </c>
      <c r="L204" s="499" t="s">
        <v>1195</v>
      </c>
      <c r="M204" s="501" t="s">
        <v>1106</v>
      </c>
      <c r="N204" s="651"/>
      <c r="O204" s="654"/>
      <c r="P204" s="654"/>
      <c r="Q204" s="654"/>
      <c r="R204" s="626"/>
      <c r="S204" s="627"/>
    </row>
    <row r="205" spans="1:19" ht="12.75" hidden="1" customHeight="1">
      <c r="A205" s="504" t="s">
        <v>1107</v>
      </c>
      <c r="B205" s="504"/>
      <c r="C205" s="504"/>
      <c r="D205" s="504"/>
      <c r="E205" s="580"/>
      <c r="F205" s="573"/>
      <c r="G205" s="547"/>
      <c r="H205" s="547"/>
      <c r="I205" s="572"/>
      <c r="J205" s="573"/>
      <c r="K205" s="547"/>
      <c r="L205" s="547"/>
      <c r="M205" s="574"/>
      <c r="N205" s="573"/>
      <c r="O205" s="616"/>
      <c r="P205" s="576"/>
      <c r="Q205" s="576"/>
      <c r="R205" s="577">
        <f>SUM(F205:H205,J205:L205)+N205</f>
        <v>0</v>
      </c>
      <c r="S205" s="610">
        <f>+Q205+P205+O205</f>
        <v>0</v>
      </c>
    </row>
    <row r="206" spans="1:19" ht="12.75" hidden="1" customHeight="1">
      <c r="A206" s="504"/>
      <c r="B206" s="504"/>
      <c r="C206" s="504"/>
      <c r="D206" s="504"/>
      <c r="E206" s="580"/>
      <c r="F206" s="573"/>
      <c r="G206" s="547"/>
      <c r="H206" s="547"/>
      <c r="I206" s="581"/>
      <c r="J206" s="573"/>
      <c r="K206" s="547"/>
      <c r="L206" s="547"/>
      <c r="M206" s="573"/>
      <c r="N206" s="573"/>
      <c r="O206" s="582"/>
      <c r="P206" s="583"/>
      <c r="Q206" s="583"/>
      <c r="R206" s="560"/>
      <c r="S206" s="561"/>
    </row>
    <row r="207" spans="1:19">
      <c r="A207" s="504" t="s">
        <v>1108</v>
      </c>
      <c r="B207" s="629">
        <f>+'Distribution Pivot Table'!Y$9*100</f>
        <v>0</v>
      </c>
      <c r="C207" s="629">
        <f>+'Distribution Pivot Table'!Y$11*100</f>
        <v>0</v>
      </c>
      <c r="D207" s="629">
        <f>+'Distribution Pivot Table'!Y$13*100</f>
        <v>0</v>
      </c>
      <c r="E207" s="596">
        <f t="shared" ref="E207:E225" si="105">SUM(B207:D207)</f>
        <v>0</v>
      </c>
      <c r="F207" s="630">
        <f>+'Distribution Pivot Table'!Y$15*100</f>
        <v>0</v>
      </c>
      <c r="G207" s="629">
        <f>+'Distribution Pivot Table'!Y$17*100</f>
        <v>0</v>
      </c>
      <c r="H207" s="629">
        <f>+'Distribution Pivot Table'!Y$19*100</f>
        <v>0</v>
      </c>
      <c r="I207" s="596">
        <f t="shared" ref="I207:I210" si="106">SUM(F207:H207)</f>
        <v>0</v>
      </c>
      <c r="J207" s="630">
        <f>+'Distribution Pivot Table'!Y$21*100</f>
        <v>0</v>
      </c>
      <c r="K207" s="629">
        <f>+'Distribution Pivot Table'!Y$23*100</f>
        <v>0</v>
      </c>
      <c r="L207" s="629">
        <f>+'Distribution Pivot Table'!Y$25*100</f>
        <v>0</v>
      </c>
      <c r="M207" s="597">
        <f t="shared" ref="M207:M210" si="107">SUM(J207:L207)</f>
        <v>0</v>
      </c>
      <c r="N207" s="630">
        <f>+'Distribution Pivot Table'!Y$27*100</f>
        <v>0</v>
      </c>
      <c r="O207" s="598">
        <f t="shared" ref="O207:P210" si="108">+B207+F207+J207</f>
        <v>0</v>
      </c>
      <c r="P207" s="599">
        <f t="shared" si="108"/>
        <v>0</v>
      </c>
      <c r="Q207" s="599">
        <f t="shared" ref="Q207:Q210" si="109">+D207+H207+L207+N207</f>
        <v>0</v>
      </c>
      <c r="R207" s="577">
        <f t="shared" ref="R207:R225" si="110">SUM(B207:D207,F207:H207,J207:L207)+N207</f>
        <v>0</v>
      </c>
      <c r="S207" s="610">
        <f t="shared" ref="S207:S225" si="111">+Q207+P207+O207</f>
        <v>0</v>
      </c>
    </row>
    <row r="208" spans="1:19">
      <c r="A208" s="504" t="s">
        <v>1109</v>
      </c>
      <c r="B208" s="629">
        <f>+'Distribution Pivot Table'!Y$31*100</f>
        <v>18.781302170283805</v>
      </c>
      <c r="C208" s="629">
        <f>+'Distribution Pivot Table'!Y$33*100</f>
        <v>0.8347245409015025</v>
      </c>
      <c r="D208" s="629">
        <f>+'Distribution Pivot Table'!Y$35*100</f>
        <v>0</v>
      </c>
      <c r="E208" s="596">
        <f t="shared" si="105"/>
        <v>19.616026711185306</v>
      </c>
      <c r="F208" s="630">
        <f>+'Distribution Pivot Table'!Y$37*100</f>
        <v>47.245409015025039</v>
      </c>
      <c r="G208" s="629">
        <f>+'Distribution Pivot Table'!Y$39*100</f>
        <v>3.7562604340567614</v>
      </c>
      <c r="H208" s="629">
        <f>+'Distribution Pivot Table'!Y$41*100</f>
        <v>0</v>
      </c>
      <c r="I208" s="596">
        <f t="shared" si="106"/>
        <v>51.001669449081803</v>
      </c>
      <c r="J208" s="630">
        <f>+'Distribution Pivot Table'!Y$43*100</f>
        <v>25.208681135225376</v>
      </c>
      <c r="K208" s="629">
        <f>+'Distribution Pivot Table'!Y$45*100</f>
        <v>3.672787979966611</v>
      </c>
      <c r="L208" s="629">
        <f>+'Distribution Pivot Table'!Y$47*100</f>
        <v>0</v>
      </c>
      <c r="M208" s="597">
        <f t="shared" si="107"/>
        <v>28.881469115191987</v>
      </c>
      <c r="N208" s="630">
        <f>+'Distribution Pivot Table'!Y$49*100</f>
        <v>0.5008347245409015</v>
      </c>
      <c r="O208" s="598">
        <f t="shared" si="108"/>
        <v>91.235392320534217</v>
      </c>
      <c r="P208" s="599">
        <f t="shared" si="108"/>
        <v>8.2637729549248746</v>
      </c>
      <c r="Q208" s="599">
        <f t="shared" si="109"/>
        <v>0.5008347245409015</v>
      </c>
      <c r="R208" s="577">
        <f t="shared" si="110"/>
        <v>100</v>
      </c>
      <c r="S208" s="577">
        <f t="shared" si="111"/>
        <v>100</v>
      </c>
    </row>
    <row r="209" spans="1:27">
      <c r="A209" s="504" t="s">
        <v>1110</v>
      </c>
      <c r="B209" s="629">
        <f>+'Distribution Pivot Table'!Y$53*100</f>
        <v>0</v>
      </c>
      <c r="C209" s="629">
        <f>+'Distribution Pivot Table'!Y$55*100</f>
        <v>0</v>
      </c>
      <c r="D209" s="629">
        <f>+'Distribution Pivot Table'!Y$57*100</f>
        <v>0</v>
      </c>
      <c r="E209" s="596">
        <f t="shared" si="105"/>
        <v>0</v>
      </c>
      <c r="F209" s="630">
        <f>+'Distribution Pivot Table'!Y$59*100</f>
        <v>0</v>
      </c>
      <c r="G209" s="629">
        <f>+'Distribution Pivot Table'!Y$61*100</f>
        <v>0</v>
      </c>
      <c r="H209" s="629">
        <f>+'Distribution Pivot Table'!Y$63*100</f>
        <v>0</v>
      </c>
      <c r="I209" s="596">
        <f t="shared" si="106"/>
        <v>0</v>
      </c>
      <c r="J209" s="630">
        <f>+'Distribution Pivot Table'!Y$65*100</f>
        <v>0</v>
      </c>
      <c r="K209" s="629">
        <f>+'Distribution Pivot Table'!Y$67*100</f>
        <v>0</v>
      </c>
      <c r="L209" s="629">
        <f>+'Distribution Pivot Table'!Y$69*100</f>
        <v>0</v>
      </c>
      <c r="M209" s="597">
        <f t="shared" si="107"/>
        <v>0</v>
      </c>
      <c r="N209" s="630">
        <f>+'Distribution Pivot Table'!Y$71*100</f>
        <v>0</v>
      </c>
      <c r="O209" s="598">
        <f t="shared" si="108"/>
        <v>0</v>
      </c>
      <c r="P209" s="599">
        <f t="shared" si="108"/>
        <v>0</v>
      </c>
      <c r="Q209" s="599">
        <f t="shared" si="109"/>
        <v>0</v>
      </c>
      <c r="R209" s="577">
        <f t="shared" si="110"/>
        <v>0</v>
      </c>
      <c r="S209" s="577">
        <f t="shared" si="111"/>
        <v>0</v>
      </c>
    </row>
    <row r="210" spans="1:27">
      <c r="A210" s="504" t="s">
        <v>1111</v>
      </c>
      <c r="B210" s="629">
        <f>+'Distribution Pivot Table'!Y$75*100</f>
        <v>0</v>
      </c>
      <c r="C210" s="629">
        <f>+'Distribution Pivot Table'!Y$77*100</f>
        <v>0</v>
      </c>
      <c r="D210" s="629">
        <f>+'Distribution Pivot Table'!Y$79*100</f>
        <v>0</v>
      </c>
      <c r="E210" s="596">
        <f t="shared" si="105"/>
        <v>0</v>
      </c>
      <c r="F210" s="630">
        <f>+'Distribution Pivot Table'!Y$81*100</f>
        <v>0</v>
      </c>
      <c r="G210" s="629">
        <f>+'Distribution Pivot Table'!Y$83*100</f>
        <v>0</v>
      </c>
      <c r="H210" s="629">
        <f>+'Distribution Pivot Table'!Y$85*100</f>
        <v>0</v>
      </c>
      <c r="I210" s="596">
        <f t="shared" si="106"/>
        <v>0</v>
      </c>
      <c r="J210" s="630">
        <f>+'Distribution Pivot Table'!Y$87*100</f>
        <v>0</v>
      </c>
      <c r="K210" s="629">
        <f>+'Distribution Pivot Table'!Y$89*100</f>
        <v>0</v>
      </c>
      <c r="L210" s="629">
        <f>+'Distribution Pivot Table'!Y$91*100</f>
        <v>0</v>
      </c>
      <c r="M210" s="597">
        <f t="shared" si="107"/>
        <v>0</v>
      </c>
      <c r="N210" s="630">
        <f>+'Distribution Pivot Table'!Y$93*100</f>
        <v>0</v>
      </c>
      <c r="O210" s="598">
        <f t="shared" si="108"/>
        <v>0</v>
      </c>
      <c r="P210" s="599">
        <f t="shared" si="108"/>
        <v>0</v>
      </c>
      <c r="Q210" s="599">
        <f t="shared" si="109"/>
        <v>0</v>
      </c>
      <c r="R210" s="577">
        <f>SUM(B210:D210,F210:H210,J210:L210)+N210</f>
        <v>0</v>
      </c>
      <c r="S210" s="577">
        <f t="shared" si="111"/>
        <v>0</v>
      </c>
    </row>
    <row r="211" spans="1:27">
      <c r="A211" s="504"/>
      <c r="B211" s="629"/>
      <c r="C211" s="629"/>
      <c r="D211" s="629"/>
      <c r="E211" s="596"/>
      <c r="F211" s="630"/>
      <c r="G211" s="629"/>
      <c r="H211" s="629"/>
      <c r="I211" s="596"/>
      <c r="J211" s="630"/>
      <c r="K211" s="629"/>
      <c r="L211" s="629"/>
      <c r="M211" s="597"/>
      <c r="N211" s="630"/>
      <c r="O211" s="598"/>
      <c r="P211" s="599"/>
      <c r="Q211" s="599"/>
      <c r="R211" s="577"/>
      <c r="S211" s="577"/>
    </row>
    <row r="212" spans="1:27">
      <c r="A212" s="504" t="s">
        <v>1112</v>
      </c>
      <c r="B212" s="629">
        <f>+'Distribution Pivot Table'!Y$97*100</f>
        <v>2.0469296055916129</v>
      </c>
      <c r="C212" s="629">
        <f>+'Distribution Pivot Table'!Y$99*100</f>
        <v>0.34947578632051918</v>
      </c>
      <c r="D212" s="629">
        <f>+'Distribution Pivot Table'!Y$101*100</f>
        <v>0</v>
      </c>
      <c r="E212" s="596">
        <f t="shared" si="105"/>
        <v>2.3964053919121322</v>
      </c>
      <c r="F212" s="630">
        <f>+'Distribution Pivot Table'!Y$103*100</f>
        <v>51.0234648027958</v>
      </c>
      <c r="G212" s="629">
        <f>+'Distribution Pivot Table'!Y$105*100</f>
        <v>9.6854717923115334</v>
      </c>
      <c r="H212" s="629">
        <f>+'Distribution Pivot Table'!Y$107*100</f>
        <v>0</v>
      </c>
      <c r="I212" s="596">
        <f t="shared" ref="I212:I215" si="112">SUM(F212:H212)</f>
        <v>60.708936595107332</v>
      </c>
      <c r="J212" s="630">
        <f>+'Distribution Pivot Table'!Y$109*100</f>
        <v>35.646530204692958</v>
      </c>
      <c r="K212" s="629">
        <f>+'Distribution Pivot Table'!Y$111*100</f>
        <v>22.56615077383924</v>
      </c>
      <c r="L212" s="629">
        <f>+'Distribution Pivot Table'!Y$113*100</f>
        <v>0</v>
      </c>
      <c r="M212" s="597">
        <f t="shared" ref="M212:M215" si="113">SUM(J212:L212)</f>
        <v>58.212680978532198</v>
      </c>
      <c r="N212" s="630">
        <f>+'Distribution Pivot Table'!Y$115*100</f>
        <v>0.14977533699450823</v>
      </c>
      <c r="O212" s="598">
        <f t="shared" ref="O212:P215" si="114">+B212+F212+J212</f>
        <v>88.71692461308038</v>
      </c>
      <c r="P212" s="599">
        <f t="shared" si="114"/>
        <v>32.601098352471297</v>
      </c>
      <c r="Q212" s="599">
        <f t="shared" ref="Q212:Q215" si="115">+D212+H212+L212+N212</f>
        <v>0.14977533699450823</v>
      </c>
      <c r="R212" s="577">
        <f t="shared" si="110"/>
        <v>121.46779830254617</v>
      </c>
      <c r="S212" s="577">
        <f t="shared" si="111"/>
        <v>121.46779830254619</v>
      </c>
    </row>
    <row r="213" spans="1:27">
      <c r="A213" s="504" t="s">
        <v>1113</v>
      </c>
      <c r="B213" s="629">
        <f>+'Distribution Pivot Table'!Y$119*100</f>
        <v>0</v>
      </c>
      <c r="C213" s="629">
        <f>+'Distribution Pivot Table'!Y$121*100</f>
        <v>0</v>
      </c>
      <c r="D213" s="629">
        <f>+'Distribution Pivot Table'!Y$123*100</f>
        <v>0</v>
      </c>
      <c r="E213" s="596">
        <f t="shared" si="105"/>
        <v>0</v>
      </c>
      <c r="F213" s="630">
        <f>+'Distribution Pivot Table'!Y$125*100</f>
        <v>0</v>
      </c>
      <c r="G213" s="629">
        <f>+'Distribution Pivot Table'!Y$127*100</f>
        <v>0</v>
      </c>
      <c r="H213" s="629">
        <f>+'Distribution Pivot Table'!Y$129*100</f>
        <v>0</v>
      </c>
      <c r="I213" s="596">
        <f t="shared" si="112"/>
        <v>0</v>
      </c>
      <c r="J213" s="630">
        <f>+'Distribution Pivot Table'!Y$131*100</f>
        <v>0</v>
      </c>
      <c r="K213" s="629">
        <f>+'Distribution Pivot Table'!Y$133*100</f>
        <v>0</v>
      </c>
      <c r="L213" s="629">
        <f>+'Distribution Pivot Table'!Y$135*100</f>
        <v>0</v>
      </c>
      <c r="M213" s="597">
        <f t="shared" si="113"/>
        <v>0</v>
      </c>
      <c r="N213" s="630">
        <f>+'Distribution Pivot Table'!Y$137*100</f>
        <v>0</v>
      </c>
      <c r="O213" s="598">
        <f t="shared" si="114"/>
        <v>0</v>
      </c>
      <c r="P213" s="599">
        <f t="shared" si="114"/>
        <v>0</v>
      </c>
      <c r="Q213" s="599">
        <f t="shared" si="115"/>
        <v>0</v>
      </c>
      <c r="R213" s="577">
        <f t="shared" si="110"/>
        <v>0</v>
      </c>
      <c r="S213" s="577">
        <f t="shared" si="111"/>
        <v>0</v>
      </c>
    </row>
    <row r="214" spans="1:27">
      <c r="A214" s="504" t="s">
        <v>1114</v>
      </c>
      <c r="B214" s="629">
        <f>+'Distribution Pivot Table'!Y$141*100</f>
        <v>14.741035856573706</v>
      </c>
      <c r="C214" s="629">
        <f>+'Distribution Pivot Table'!Y$143*100</f>
        <v>0.39840637450199201</v>
      </c>
      <c r="D214" s="629">
        <f>+'Distribution Pivot Table'!Y$145*100</f>
        <v>0</v>
      </c>
      <c r="E214" s="596">
        <f t="shared" si="105"/>
        <v>15.139442231075698</v>
      </c>
      <c r="F214" s="630">
        <f>+'Distribution Pivot Table'!Y$147*100</f>
        <v>25.89641434262948</v>
      </c>
      <c r="G214" s="629">
        <f>+'Distribution Pivot Table'!Y$149*100</f>
        <v>4.3824701195219129</v>
      </c>
      <c r="H214" s="629">
        <f>+'Distribution Pivot Table'!Y$151*100</f>
        <v>0</v>
      </c>
      <c r="I214" s="596">
        <f t="shared" si="112"/>
        <v>30.278884462151392</v>
      </c>
      <c r="J214" s="630">
        <f>+'Distribution Pivot Table'!Y$153*100</f>
        <v>45.816733067729082</v>
      </c>
      <c r="K214" s="629">
        <f>+'Distribution Pivot Table'!Y$155*100</f>
        <v>8.7649402390438258</v>
      </c>
      <c r="L214" s="629">
        <f>+'Distribution Pivot Table'!Y$157*100</f>
        <v>0</v>
      </c>
      <c r="M214" s="597">
        <f t="shared" si="113"/>
        <v>54.581673306772906</v>
      </c>
      <c r="N214" s="630">
        <f>+'Distribution Pivot Table'!Y$159*100</f>
        <v>0</v>
      </c>
      <c r="O214" s="598">
        <f t="shared" si="114"/>
        <v>86.454183266932262</v>
      </c>
      <c r="P214" s="599">
        <f t="shared" si="114"/>
        <v>13.545816733067731</v>
      </c>
      <c r="Q214" s="599">
        <f t="shared" si="115"/>
        <v>0</v>
      </c>
      <c r="R214" s="577">
        <f t="shared" si="110"/>
        <v>100</v>
      </c>
      <c r="S214" s="577">
        <f t="shared" si="111"/>
        <v>100</v>
      </c>
    </row>
    <row r="215" spans="1:27">
      <c r="A215" s="504" t="s">
        <v>1115</v>
      </c>
      <c r="B215" s="629">
        <f>+'Distribution Pivot Table'!Y$163*100</f>
        <v>0</v>
      </c>
      <c r="C215" s="629">
        <f>+'Distribution Pivot Table'!Y$165*100</f>
        <v>0</v>
      </c>
      <c r="D215" s="629">
        <f>+'Distribution Pivot Table'!Y$167*100</f>
        <v>0</v>
      </c>
      <c r="E215" s="596">
        <f t="shared" si="105"/>
        <v>0</v>
      </c>
      <c r="F215" s="630">
        <f>+'Distribution Pivot Table'!Y$169*100</f>
        <v>0</v>
      </c>
      <c r="G215" s="629">
        <f>+'Distribution Pivot Table'!Y$171*100</f>
        <v>0</v>
      </c>
      <c r="H215" s="629">
        <f>+'Distribution Pivot Table'!Y$173*100</f>
        <v>0</v>
      </c>
      <c r="I215" s="596">
        <f t="shared" si="112"/>
        <v>0</v>
      </c>
      <c r="J215" s="630">
        <f>+'Distribution Pivot Table'!Y$175*100</f>
        <v>0</v>
      </c>
      <c r="K215" s="629">
        <f>+'Distribution Pivot Table'!Y$177*100</f>
        <v>0</v>
      </c>
      <c r="L215" s="629">
        <f>+'Distribution Pivot Table'!Y$179*100</f>
        <v>0</v>
      </c>
      <c r="M215" s="597">
        <f t="shared" si="113"/>
        <v>0</v>
      </c>
      <c r="N215" s="630">
        <f>+'Distribution Pivot Table'!Y$181*100</f>
        <v>0</v>
      </c>
      <c r="O215" s="598">
        <f t="shared" si="114"/>
        <v>0</v>
      </c>
      <c r="P215" s="599">
        <f t="shared" si="114"/>
        <v>0</v>
      </c>
      <c r="Q215" s="599">
        <f t="shared" si="115"/>
        <v>0</v>
      </c>
      <c r="R215" s="577">
        <f t="shared" si="110"/>
        <v>0</v>
      </c>
      <c r="S215" s="577">
        <f t="shared" si="111"/>
        <v>0</v>
      </c>
    </row>
    <row r="216" spans="1:27">
      <c r="A216" s="504"/>
      <c r="B216" s="629"/>
      <c r="C216" s="629"/>
      <c r="D216" s="629"/>
      <c r="E216" s="596"/>
      <c r="F216" s="630"/>
      <c r="G216" s="629"/>
      <c r="H216" s="629"/>
      <c r="I216" s="596"/>
      <c r="J216" s="630"/>
      <c r="K216" s="629"/>
      <c r="L216" s="629"/>
      <c r="M216" s="597"/>
      <c r="N216" s="630"/>
      <c r="O216" s="598"/>
      <c r="P216" s="599"/>
      <c r="Q216" s="599"/>
      <c r="R216" s="577"/>
      <c r="S216" s="577"/>
    </row>
    <row r="217" spans="1:27">
      <c r="A217" s="504" t="s">
        <v>1116</v>
      </c>
      <c r="B217" s="629">
        <f>+'Distribution Pivot Table'!Y$185*100</f>
        <v>0</v>
      </c>
      <c r="C217" s="629">
        <f>+'Distribution Pivot Table'!Y$187*100</f>
        <v>0</v>
      </c>
      <c r="D217" s="629">
        <f>+'Distribution Pivot Table'!Y$189*100</f>
        <v>0</v>
      </c>
      <c r="E217" s="596">
        <f t="shared" si="105"/>
        <v>0</v>
      </c>
      <c r="F217" s="630">
        <f>+'Distribution Pivot Table'!Y$191*100</f>
        <v>0</v>
      </c>
      <c r="G217" s="629">
        <f>+'Distribution Pivot Table'!Y$193*100</f>
        <v>0</v>
      </c>
      <c r="H217" s="629">
        <f>+'Distribution Pivot Table'!Y$195*100</f>
        <v>0</v>
      </c>
      <c r="I217" s="596">
        <f t="shared" ref="I217:I220" si="116">SUM(F217:H217)</f>
        <v>0</v>
      </c>
      <c r="J217" s="630">
        <f>+'Distribution Pivot Table'!Y$197*100</f>
        <v>0</v>
      </c>
      <c r="K217" s="629">
        <f>+'Distribution Pivot Table'!Y$199*100</f>
        <v>0</v>
      </c>
      <c r="L217" s="629">
        <f>+'Distribution Pivot Table'!Y$201*100</f>
        <v>0</v>
      </c>
      <c r="M217" s="597">
        <f t="shared" ref="M217:M220" si="117">SUM(J217:L217)</f>
        <v>0</v>
      </c>
      <c r="N217" s="630">
        <f>+'Distribution Pivot Table'!Y$203*100</f>
        <v>0</v>
      </c>
      <c r="O217" s="598">
        <f t="shared" ref="O217:P220" si="118">+B217+F217+J217</f>
        <v>0</v>
      </c>
      <c r="P217" s="599">
        <f t="shared" si="118"/>
        <v>0</v>
      </c>
      <c r="Q217" s="599">
        <f t="shared" ref="Q217:Q220" si="119">+D217+H217+L217+N217</f>
        <v>0</v>
      </c>
      <c r="R217" s="577">
        <f t="shared" si="110"/>
        <v>0</v>
      </c>
      <c r="S217" s="577">
        <f t="shared" si="111"/>
        <v>0</v>
      </c>
    </row>
    <row r="218" spans="1:27">
      <c r="A218" s="504" t="s">
        <v>1117</v>
      </c>
      <c r="B218" s="629">
        <f>+'Distribution Pivot Table'!Y$207*100</f>
        <v>0.29673590504451042</v>
      </c>
      <c r="C218" s="629">
        <f>+'Distribution Pivot Table'!Y$209*100</f>
        <v>0</v>
      </c>
      <c r="D218" s="629">
        <f>+'Distribution Pivot Table'!Y$211*108</f>
        <v>0</v>
      </c>
      <c r="E218" s="596">
        <f t="shared" si="105"/>
        <v>0.29673590504451042</v>
      </c>
      <c r="F218" s="630">
        <f>+'Distribution Pivot Table'!Y$213*100</f>
        <v>51.038575667655785</v>
      </c>
      <c r="G218" s="629">
        <f>+'Distribution Pivot Table'!Y$215*100</f>
        <v>0.19782393669634024</v>
      </c>
      <c r="H218" s="629">
        <f>+'Distribution Pivot Table'!Y$217*100</f>
        <v>0</v>
      </c>
      <c r="I218" s="596">
        <f t="shared" si="116"/>
        <v>51.236399604352123</v>
      </c>
      <c r="J218" s="630">
        <f>+'Distribution Pivot Table'!Y$219*100</f>
        <v>41.641938674579627</v>
      </c>
      <c r="K218" s="629">
        <f>+'Distribution Pivot Table'!Y$221*100</f>
        <v>5.5390702274975272</v>
      </c>
      <c r="L218" s="629">
        <f>+'Distribution Pivot Table'!Y$223*100</f>
        <v>9.8911968348170121E-2</v>
      </c>
      <c r="M218" s="597">
        <f t="shared" si="117"/>
        <v>47.279920870425322</v>
      </c>
      <c r="N218" s="630">
        <f>+'Distribution Pivot Table'!Y$225*100</f>
        <v>1.1869436201780417</v>
      </c>
      <c r="O218" s="598">
        <f t="shared" si="118"/>
        <v>92.977250247279926</v>
      </c>
      <c r="P218" s="599">
        <f t="shared" si="118"/>
        <v>5.7368941641938678</v>
      </c>
      <c r="Q218" s="599">
        <f t="shared" si="119"/>
        <v>1.2858555885262117</v>
      </c>
      <c r="R218" s="577">
        <f t="shared" si="110"/>
        <v>100</v>
      </c>
      <c r="S218" s="577">
        <f t="shared" si="111"/>
        <v>100</v>
      </c>
    </row>
    <row r="219" spans="1:27">
      <c r="A219" s="504" t="s">
        <v>1118</v>
      </c>
      <c r="B219" s="629">
        <f>+'Distribution Pivot Table'!Y$229*100</f>
        <v>13.474240422721268</v>
      </c>
      <c r="C219" s="629">
        <f>+'Distribution Pivot Table'!Y$231*100</f>
        <v>2.7741083223249667</v>
      </c>
      <c r="D219" s="629">
        <f>+'Distribution Pivot Table'!Y$233*100</f>
        <v>0</v>
      </c>
      <c r="E219" s="596">
        <f t="shared" si="105"/>
        <v>16.248348745046236</v>
      </c>
      <c r="F219" s="630">
        <f>+'Distribution Pivot Table'!Y$235*100</f>
        <v>33.289299867899601</v>
      </c>
      <c r="G219" s="629">
        <f>+'Distribution Pivot Table'!Y$237*100</f>
        <v>5.5482166446499335</v>
      </c>
      <c r="H219" s="629">
        <f>+'Distribution Pivot Table'!Y$239*100</f>
        <v>0</v>
      </c>
      <c r="I219" s="596">
        <f t="shared" si="116"/>
        <v>38.837516512549534</v>
      </c>
      <c r="J219" s="630">
        <f>+'Distribution Pivot Table'!Y$241*100</f>
        <v>30.250990752972257</v>
      </c>
      <c r="K219" s="629">
        <f>+'Distribution Pivot Table'!Y$243*100</f>
        <v>15.323645970937912</v>
      </c>
      <c r="L219" s="629">
        <f>+'Distribution Pivot Table'!Y$245*100</f>
        <v>0</v>
      </c>
      <c r="M219" s="597">
        <f t="shared" si="117"/>
        <v>45.574636723910167</v>
      </c>
      <c r="N219" s="630">
        <f>+'Distribution Pivot Table'!Y$247*100</f>
        <v>0.66050198150594452</v>
      </c>
      <c r="O219" s="598">
        <f t="shared" si="118"/>
        <v>77.014531043593124</v>
      </c>
      <c r="P219" s="599">
        <f t="shared" si="118"/>
        <v>23.645970937912814</v>
      </c>
      <c r="Q219" s="599">
        <f t="shared" si="119"/>
        <v>0.66050198150594452</v>
      </c>
      <c r="R219" s="577">
        <f t="shared" si="110"/>
        <v>101.32100396301189</v>
      </c>
      <c r="S219" s="577">
        <f t="shared" si="111"/>
        <v>101.32100396301189</v>
      </c>
      <c r="AA219" s="526"/>
    </row>
    <row r="220" spans="1:27">
      <c r="A220" s="504" t="s">
        <v>1119</v>
      </c>
      <c r="B220" s="629">
        <f>+'Distribution Pivot Table'!Y$251*100</f>
        <v>0</v>
      </c>
      <c r="C220" s="629">
        <f>+'Distribution Pivot Table'!Y$253*100</f>
        <v>0</v>
      </c>
      <c r="D220" s="629">
        <f>+'Distribution Pivot Table'!Y$255*100</f>
        <v>0</v>
      </c>
      <c r="E220" s="596">
        <f t="shared" si="105"/>
        <v>0</v>
      </c>
      <c r="F220" s="630">
        <f>+'Distribution Pivot Table'!Y$257*100</f>
        <v>0</v>
      </c>
      <c r="G220" s="629">
        <f>+'Distribution Pivot Table'!Y$259*100</f>
        <v>0</v>
      </c>
      <c r="H220" s="629">
        <f>+'Distribution Pivot Table'!Y$261*100</f>
        <v>0</v>
      </c>
      <c r="I220" s="596">
        <f t="shared" si="116"/>
        <v>0</v>
      </c>
      <c r="J220" s="630">
        <f>+'Distribution Pivot Table'!Y$263*100</f>
        <v>0</v>
      </c>
      <c r="K220" s="629">
        <f>+'Distribution Pivot Table'!Y$265*100</f>
        <v>0</v>
      </c>
      <c r="L220" s="629">
        <f>+'Distribution Pivot Table'!Y$267*100</f>
        <v>0</v>
      </c>
      <c r="M220" s="597">
        <f t="shared" si="117"/>
        <v>0</v>
      </c>
      <c r="N220" s="630">
        <f>+'Distribution Pivot Table'!Y$269*100</f>
        <v>0</v>
      </c>
      <c r="O220" s="598">
        <f t="shared" si="118"/>
        <v>0</v>
      </c>
      <c r="P220" s="599">
        <f t="shared" si="118"/>
        <v>0</v>
      </c>
      <c r="Q220" s="599">
        <f t="shared" si="119"/>
        <v>0</v>
      </c>
      <c r="R220" s="577">
        <f t="shared" si="110"/>
        <v>0</v>
      </c>
      <c r="S220" s="577">
        <f t="shared" si="111"/>
        <v>0</v>
      </c>
    </row>
    <row r="221" spans="1:27">
      <c r="A221" s="504"/>
      <c r="B221" s="629"/>
      <c r="C221" s="629"/>
      <c r="D221" s="629"/>
      <c r="E221" s="596"/>
      <c r="F221" s="630"/>
      <c r="G221" s="629"/>
      <c r="H221" s="629"/>
      <c r="I221" s="596"/>
      <c r="J221" s="630"/>
      <c r="K221" s="629"/>
      <c r="L221" s="629"/>
      <c r="M221" s="597"/>
      <c r="N221" s="630"/>
      <c r="O221" s="598"/>
      <c r="P221" s="599"/>
      <c r="Q221" s="599"/>
      <c r="R221" s="577"/>
      <c r="S221" s="577"/>
    </row>
    <row r="222" spans="1:27">
      <c r="A222" s="504" t="s">
        <v>1120</v>
      </c>
      <c r="B222" s="629">
        <f>+'Distribution Pivot Table'!Y$273*100</f>
        <v>0</v>
      </c>
      <c r="C222" s="629">
        <f>+'Distribution Pivot Table'!Y$275*100</f>
        <v>0</v>
      </c>
      <c r="D222" s="629">
        <f>+'Distribution Pivot Table'!Y$277*100</f>
        <v>0</v>
      </c>
      <c r="E222" s="596">
        <f t="shared" si="105"/>
        <v>0</v>
      </c>
      <c r="F222" s="630">
        <f>+'Distribution Pivot Table'!Y$279*100</f>
        <v>0</v>
      </c>
      <c r="G222" s="629">
        <f>+'Distribution Pivot Table'!Y$281*100</f>
        <v>0</v>
      </c>
      <c r="H222" s="629">
        <f>+'Distribution Pivot Table'!Y$283*100</f>
        <v>0</v>
      </c>
      <c r="I222" s="596">
        <f t="shared" ref="I222:I225" si="120">SUM(F222:H222)</f>
        <v>0</v>
      </c>
      <c r="J222" s="630">
        <f>+'Distribution Pivot Table'!Y$285*100</f>
        <v>0</v>
      </c>
      <c r="K222" s="629">
        <f>+'Distribution Pivot Table'!Y$287*100</f>
        <v>0</v>
      </c>
      <c r="L222" s="629">
        <f>+'Distribution Pivot Table'!Y$289*100</f>
        <v>0</v>
      </c>
      <c r="M222" s="597">
        <f t="shared" ref="M222:M225" si="121">SUM(J222:L222)</f>
        <v>0</v>
      </c>
      <c r="N222" s="630">
        <f>+'Distribution Pivot Table'!Y$291*100</f>
        <v>0</v>
      </c>
      <c r="O222" s="598">
        <f t="shared" ref="O222:P225" si="122">+B222+F222+J222</f>
        <v>0</v>
      </c>
      <c r="P222" s="599">
        <f t="shared" si="122"/>
        <v>0</v>
      </c>
      <c r="Q222" s="599">
        <f t="shared" ref="Q222:Q225" si="123">+D222+H222+L222+N222</f>
        <v>0</v>
      </c>
      <c r="R222" s="577">
        <f t="shared" si="110"/>
        <v>0</v>
      </c>
      <c r="S222" s="577">
        <f t="shared" si="111"/>
        <v>0</v>
      </c>
    </row>
    <row r="223" spans="1:27">
      <c r="A223" s="504" t="s">
        <v>1121</v>
      </c>
      <c r="B223" s="629">
        <f>+'Distribution Pivot Table'!Y295*100</f>
        <v>0</v>
      </c>
      <c r="C223" s="629">
        <f>+'Distribution Pivot Table'!Y297*100</f>
        <v>0</v>
      </c>
      <c r="D223" s="629">
        <f>+'Distribution Pivot Table'!Y299*100</f>
        <v>0</v>
      </c>
      <c r="E223" s="596">
        <f t="shared" si="105"/>
        <v>0</v>
      </c>
      <c r="F223" s="630">
        <f>+'Distribution Pivot Table'!Y301*100</f>
        <v>0</v>
      </c>
      <c r="G223" s="629">
        <f>+'Distribution Pivot Table'!Y303*100</f>
        <v>0</v>
      </c>
      <c r="H223" s="629">
        <f>+'Distribution Pivot Table'!Y305*100</f>
        <v>0</v>
      </c>
      <c r="I223" s="596">
        <f t="shared" si="120"/>
        <v>0</v>
      </c>
      <c r="J223" s="630">
        <f>+'Distribution Pivot Table'!Y307*100</f>
        <v>0</v>
      </c>
      <c r="K223" s="629">
        <f>+'Distribution Pivot Table'!Y309*100</f>
        <v>0</v>
      </c>
      <c r="L223" s="629">
        <f>+'Distribution Pivot Table'!Y311*100</f>
        <v>0</v>
      </c>
      <c r="M223" s="597">
        <f t="shared" si="121"/>
        <v>0</v>
      </c>
      <c r="N223" s="630">
        <f>+'Distribution Pivot Table'!Y313*100</f>
        <v>0</v>
      </c>
      <c r="O223" s="598">
        <f t="shared" si="122"/>
        <v>0</v>
      </c>
      <c r="P223" s="599">
        <f t="shared" si="122"/>
        <v>0</v>
      </c>
      <c r="Q223" s="599">
        <f t="shared" si="123"/>
        <v>0</v>
      </c>
      <c r="R223" s="577">
        <f t="shared" si="110"/>
        <v>0</v>
      </c>
      <c r="S223" s="577">
        <f t="shared" si="111"/>
        <v>0</v>
      </c>
    </row>
    <row r="224" spans="1:27">
      <c r="A224" s="504" t="s">
        <v>1122</v>
      </c>
      <c r="B224" s="629">
        <f>+'Distribution Pivot Table'!Y317*100</f>
        <v>0.35971223021582738</v>
      </c>
      <c r="C224" s="629">
        <f>+'Distribution Pivot Table'!Y319*100</f>
        <v>0</v>
      </c>
      <c r="D224" s="629">
        <f>+'Distribution Pivot Table'!Y321*100</f>
        <v>0</v>
      </c>
      <c r="E224" s="596">
        <f t="shared" si="105"/>
        <v>0.35971223021582738</v>
      </c>
      <c r="F224" s="630">
        <f>+'Distribution Pivot Table'!Y323*100</f>
        <v>59.712230215827333</v>
      </c>
      <c r="G224" s="629">
        <f>+'Distribution Pivot Table'!Y325*100</f>
        <v>6.4748201438848918</v>
      </c>
      <c r="H224" s="629">
        <f>+'Distribution Pivot Table'!Y327*100</f>
        <v>0</v>
      </c>
      <c r="I224" s="596">
        <f t="shared" si="120"/>
        <v>66.187050359712231</v>
      </c>
      <c r="J224" s="630">
        <f>+'Distribution Pivot Table'!Y329*100</f>
        <v>26.258992805755394</v>
      </c>
      <c r="K224" s="629">
        <f>+'Distribution Pivot Table'!Y331*100</f>
        <v>2.1582733812949639</v>
      </c>
      <c r="L224" s="629">
        <f>+'Distribution Pivot Table'!Y333*100</f>
        <v>0</v>
      </c>
      <c r="M224" s="597">
        <f t="shared" si="121"/>
        <v>28.417266187050359</v>
      </c>
      <c r="N224" s="630">
        <f>+'Distribution Pivot Table'!Y335*100</f>
        <v>5.0359712230215825</v>
      </c>
      <c r="O224" s="598">
        <f t="shared" si="122"/>
        <v>86.33093525179855</v>
      </c>
      <c r="P224" s="599">
        <f t="shared" si="122"/>
        <v>8.6330935251798557</v>
      </c>
      <c r="Q224" s="599">
        <f t="shared" si="123"/>
        <v>5.0359712230215825</v>
      </c>
      <c r="R224" s="577">
        <f t="shared" si="110"/>
        <v>99.999999999999986</v>
      </c>
      <c r="S224" s="577">
        <f t="shared" si="111"/>
        <v>99.999999999999986</v>
      </c>
    </row>
    <row r="225" spans="1:26">
      <c r="A225" s="513" t="s">
        <v>1123</v>
      </c>
      <c r="B225" s="639">
        <f>+'Distribution Pivot Table'!Y339*100</f>
        <v>11.592505854800937</v>
      </c>
      <c r="C225" s="639">
        <f>+'Distribution Pivot Table'!Y341*100</f>
        <v>0.117096018735363</v>
      </c>
      <c r="D225" s="639">
        <f>+'Distribution Pivot Table'!Y343*100</f>
        <v>0</v>
      </c>
      <c r="E225" s="640">
        <f t="shared" si="105"/>
        <v>11.7096018735363</v>
      </c>
      <c r="F225" s="641">
        <f>+'Distribution Pivot Table'!Y345*100</f>
        <v>38.173302107728333</v>
      </c>
      <c r="G225" s="639">
        <f>+'Distribution Pivot Table'!Y347*100</f>
        <v>1.9906323185011712</v>
      </c>
      <c r="H225" s="639">
        <f>+'Distribution Pivot Table'!Y349*100</f>
        <v>0</v>
      </c>
      <c r="I225" s="640">
        <f t="shared" si="120"/>
        <v>40.163934426229503</v>
      </c>
      <c r="J225" s="641">
        <f>+'Distribution Pivot Table'!Y351*100</f>
        <v>36.533957845433257</v>
      </c>
      <c r="K225" s="639">
        <f>+'Distribution Pivot Table'!Y353*100</f>
        <v>6.2060889929742391</v>
      </c>
      <c r="L225" s="639">
        <f>+'Distribution Pivot Table'!Y355*100</f>
        <v>0</v>
      </c>
      <c r="M225" s="642">
        <f t="shared" si="121"/>
        <v>42.740046838407494</v>
      </c>
      <c r="N225" s="641">
        <f>+'Distribution Pivot Table'!Y357*100</f>
        <v>5.3864168618266977</v>
      </c>
      <c r="O225" s="643">
        <f t="shared" si="122"/>
        <v>86.29976580796253</v>
      </c>
      <c r="P225" s="644">
        <f t="shared" si="122"/>
        <v>8.3138173302107727</v>
      </c>
      <c r="Q225" s="644">
        <f t="shared" si="123"/>
        <v>5.3864168618266977</v>
      </c>
      <c r="R225" s="577">
        <f t="shared" si="110"/>
        <v>100</v>
      </c>
      <c r="S225" s="577">
        <f t="shared" si="111"/>
        <v>100</v>
      </c>
    </row>
    <row r="226" spans="1:26">
      <c r="A226" s="517" t="s">
        <v>1149</v>
      </c>
      <c r="B226" s="504"/>
      <c r="C226" s="504"/>
      <c r="D226" s="504"/>
      <c r="E226" s="504"/>
    </row>
    <row r="227" spans="1:26">
      <c r="A227" s="517"/>
      <c r="B227" s="547"/>
      <c r="C227" s="547"/>
      <c r="D227" s="547"/>
      <c r="E227" s="608"/>
      <c r="F227" s="547"/>
      <c r="G227" s="547"/>
      <c r="H227" s="547"/>
      <c r="I227" s="608"/>
      <c r="J227" s="547"/>
      <c r="K227" s="547"/>
      <c r="L227" s="547"/>
      <c r="M227" s="608"/>
      <c r="N227" s="547"/>
      <c r="O227" s="520"/>
      <c r="P227" s="520"/>
      <c r="R227" s="290"/>
    </row>
    <row r="228" spans="1:26">
      <c r="A228" s="504"/>
      <c r="B228" s="504"/>
      <c r="C228" s="504"/>
      <c r="D228" s="504"/>
      <c r="E228" s="504"/>
    </row>
    <row r="229" spans="1:26">
      <c r="Q229" s="519" t="s">
        <v>1224</v>
      </c>
    </row>
    <row r="230" spans="1:26" ht="18">
      <c r="A230" s="480" t="s">
        <v>1206</v>
      </c>
      <c r="B230" s="482"/>
      <c r="C230" s="482"/>
      <c r="D230" s="482"/>
      <c r="E230" s="482"/>
      <c r="F230" s="481"/>
      <c r="G230" s="481"/>
      <c r="H230" s="481"/>
      <c r="I230" s="482"/>
      <c r="J230" s="481"/>
      <c r="K230" s="481"/>
      <c r="L230" s="481"/>
      <c r="M230" s="482"/>
      <c r="N230" s="481"/>
      <c r="O230" s="481"/>
      <c r="P230" s="481"/>
      <c r="Q230" s="481"/>
      <c r="R230" s="615"/>
    </row>
    <row r="231" spans="1:26" ht="18">
      <c r="A231" s="480"/>
      <c r="B231" s="482"/>
      <c r="C231" s="482"/>
      <c r="D231" s="482"/>
      <c r="E231" s="482"/>
      <c r="F231" s="481"/>
      <c r="G231" s="481"/>
      <c r="H231" s="481"/>
      <c r="I231" s="482"/>
      <c r="J231" s="481"/>
      <c r="K231" s="481"/>
      <c r="L231" s="481"/>
      <c r="M231" s="482"/>
      <c r="N231" s="481"/>
      <c r="O231" s="481"/>
      <c r="P231" s="481"/>
      <c r="Q231" s="481"/>
      <c r="R231" s="615"/>
    </row>
    <row r="232" spans="1:26" ht="15.75">
      <c r="A232" s="483" t="s">
        <v>1207</v>
      </c>
      <c r="B232" s="482"/>
      <c r="C232" s="482"/>
      <c r="D232" s="482"/>
      <c r="E232" s="482"/>
      <c r="F232" s="481"/>
      <c r="G232" s="481"/>
      <c r="H232" s="481"/>
      <c r="I232" s="482"/>
      <c r="J232" s="481"/>
      <c r="K232" s="481"/>
      <c r="L232" s="481"/>
      <c r="M232" s="482"/>
      <c r="N232" s="481"/>
      <c r="O232" s="481"/>
      <c r="P232" s="481"/>
      <c r="Q232" s="481"/>
      <c r="R232" s="615"/>
    </row>
    <row r="233" spans="1:26" ht="15.75">
      <c r="A233" s="483" t="s">
        <v>1157</v>
      </c>
      <c r="B233" s="482"/>
      <c r="C233" s="482"/>
      <c r="D233" s="482"/>
      <c r="E233" s="482"/>
      <c r="F233" s="481"/>
      <c r="G233" s="481"/>
      <c r="H233" s="481"/>
      <c r="I233" s="482"/>
      <c r="J233" s="481"/>
      <c r="K233" s="481"/>
      <c r="L233" s="481"/>
      <c r="M233" s="482"/>
      <c r="N233" s="481"/>
      <c r="O233" s="481"/>
      <c r="P233" s="481"/>
      <c r="Q233" s="481"/>
      <c r="R233" s="615"/>
    </row>
    <row r="234" spans="1:26" ht="18.75" customHeight="1">
      <c r="A234" s="487"/>
      <c r="B234" s="487"/>
      <c r="C234" s="487"/>
      <c r="D234" s="487"/>
      <c r="E234" s="487"/>
      <c r="F234" s="487"/>
      <c r="G234" s="487"/>
      <c r="H234" s="487"/>
      <c r="I234" s="487"/>
      <c r="R234" s="556"/>
    </row>
    <row r="235" spans="1:26" ht="18.75" customHeight="1">
      <c r="A235" s="312"/>
      <c r="B235" s="489" t="s">
        <v>1098</v>
      </c>
      <c r="C235" s="490"/>
      <c r="D235" s="490"/>
      <c r="E235" s="490"/>
      <c r="F235" s="490"/>
      <c r="G235" s="490"/>
      <c r="H235" s="490"/>
      <c r="I235" s="491"/>
      <c r="J235" s="557" t="s">
        <v>11</v>
      </c>
      <c r="K235" s="558"/>
      <c r="L235" s="558"/>
      <c r="M235" s="559"/>
      <c r="N235" s="649" t="s">
        <v>1099</v>
      </c>
      <c r="O235" s="652" t="s">
        <v>1190</v>
      </c>
      <c r="P235" s="652" t="s">
        <v>1191</v>
      </c>
      <c r="Q235" s="652" t="s">
        <v>1192</v>
      </c>
      <c r="R235" s="560"/>
      <c r="S235" s="561"/>
    </row>
    <row r="236" spans="1:26" ht="36.75" customHeight="1">
      <c r="A236" s="484"/>
      <c r="B236" s="490" t="s">
        <v>1100</v>
      </c>
      <c r="C236" s="490"/>
      <c r="D236" s="490"/>
      <c r="E236" s="496"/>
      <c r="F236" s="497" t="s">
        <v>1101</v>
      </c>
      <c r="G236" s="490"/>
      <c r="H236" s="490"/>
      <c r="I236" s="491"/>
      <c r="J236" s="498" t="s">
        <v>1102</v>
      </c>
      <c r="K236" s="490"/>
      <c r="L236" s="490"/>
      <c r="M236" s="491"/>
      <c r="N236" s="650"/>
      <c r="O236" s="653"/>
      <c r="P236" s="653"/>
      <c r="Q236" s="653"/>
      <c r="R236" s="560" t="s">
        <v>1193</v>
      </c>
      <c r="S236" s="561" t="s">
        <v>1193</v>
      </c>
      <c r="T236" s="563" t="s">
        <v>869</v>
      </c>
      <c r="U236" s="487"/>
      <c r="V236" s="487"/>
      <c r="W236" s="564"/>
      <c r="X236" s="290" t="s">
        <v>1219</v>
      </c>
    </row>
    <row r="237" spans="1:26" ht="30" customHeight="1">
      <c r="A237" s="618"/>
      <c r="B237" s="499" t="s">
        <v>1103</v>
      </c>
      <c r="C237" s="499" t="s">
        <v>1104</v>
      </c>
      <c r="D237" s="499" t="s">
        <v>1195</v>
      </c>
      <c r="E237" s="566" t="s">
        <v>1106</v>
      </c>
      <c r="F237" s="500" t="s">
        <v>1103</v>
      </c>
      <c r="G237" s="499" t="s">
        <v>1104</v>
      </c>
      <c r="H237" s="499" t="s">
        <v>1195</v>
      </c>
      <c r="I237" s="566" t="s">
        <v>1106</v>
      </c>
      <c r="J237" s="501" t="s">
        <v>1103</v>
      </c>
      <c r="K237" s="502" t="s">
        <v>1104</v>
      </c>
      <c r="L237" s="499" t="s">
        <v>1195</v>
      </c>
      <c r="M237" s="501" t="s">
        <v>1106</v>
      </c>
      <c r="N237" s="651"/>
      <c r="O237" s="654"/>
      <c r="P237" s="654"/>
      <c r="Q237" s="654"/>
      <c r="R237" s="626"/>
      <c r="S237" s="627"/>
      <c r="T237" s="563" t="s">
        <v>1196</v>
      </c>
      <c r="U237" s="628" t="s">
        <v>1197</v>
      </c>
      <c r="V237" s="628" t="s">
        <v>1198</v>
      </c>
      <c r="W237" s="564"/>
      <c r="X237" s="563" t="s">
        <v>1196</v>
      </c>
      <c r="Y237" s="628" t="s">
        <v>1197</v>
      </c>
      <c r="Z237" s="628" t="s">
        <v>1198</v>
      </c>
    </row>
    <row r="238" spans="1:26" ht="12.75" hidden="1" customHeight="1">
      <c r="A238" s="504" t="s">
        <v>1107</v>
      </c>
      <c r="B238" s="619"/>
      <c r="C238" s="619"/>
      <c r="D238" s="619"/>
      <c r="E238" s="572"/>
      <c r="F238" s="573"/>
      <c r="G238" s="547"/>
      <c r="H238" s="547"/>
      <c r="I238" s="572"/>
      <c r="J238" s="573"/>
      <c r="K238" s="547"/>
      <c r="L238" s="547"/>
      <c r="M238" s="574"/>
      <c r="N238" s="573"/>
      <c r="O238" s="575"/>
      <c r="P238" s="576"/>
      <c r="Q238" s="576"/>
      <c r="R238" s="577">
        <f t="shared" ref="R238:R258" si="124">SUM(B238:D238,F238:H238,J238:L238)+N238</f>
        <v>0</v>
      </c>
      <c r="S238" s="610">
        <f>+Q238+P238+O238</f>
        <v>0</v>
      </c>
      <c r="T238" s="292"/>
      <c r="W238" s="579"/>
    </row>
    <row r="239" spans="1:26" ht="12.75" hidden="1" customHeight="1">
      <c r="A239" s="504"/>
      <c r="B239" s="504"/>
      <c r="C239" s="504"/>
      <c r="D239" s="504"/>
      <c r="E239" s="580"/>
      <c r="F239" s="573"/>
      <c r="G239" s="547"/>
      <c r="H239" s="547"/>
      <c r="I239" s="581"/>
      <c r="J239" s="573"/>
      <c r="K239" s="547"/>
      <c r="L239" s="547"/>
      <c r="M239" s="573"/>
      <c r="N239" s="573"/>
      <c r="O239" s="582"/>
      <c r="P239" s="583"/>
      <c r="Q239" s="583"/>
      <c r="R239" s="560"/>
      <c r="S239" s="561"/>
      <c r="T239" s="584" t="s">
        <v>1196</v>
      </c>
      <c r="U239" s="585" t="s">
        <v>1197</v>
      </c>
      <c r="V239" s="585" t="s">
        <v>1198</v>
      </c>
      <c r="W239" s="586"/>
    </row>
    <row r="240" spans="1:26">
      <c r="A240" s="504" t="s">
        <v>1108</v>
      </c>
      <c r="B240" s="629">
        <f>+'Distribution Pivot Table'!AE$9*100</f>
        <v>0</v>
      </c>
      <c r="C240" s="629">
        <f>+'Distribution Pivot Table'!AE$11*100</f>
        <v>0</v>
      </c>
      <c r="D240" s="629">
        <f>+'Distribution Pivot Table'!AE$13*100</f>
        <v>0</v>
      </c>
      <c r="E240" s="596">
        <f t="shared" ref="E240:E258" si="125">SUM(B240:D240)</f>
        <v>0</v>
      </c>
      <c r="F240" s="630">
        <f>+'Distribution Pivot Table'!AE$15*100</f>
        <v>0</v>
      </c>
      <c r="G240" s="629">
        <f>+'Distribution Pivot Table'!AE$17*100</f>
        <v>0</v>
      </c>
      <c r="H240" s="629">
        <f>+'Distribution Pivot Table'!AE$19*100</f>
        <v>0</v>
      </c>
      <c r="I240" s="596">
        <f t="shared" ref="I240:I243" si="126">SUM(F240:H240)</f>
        <v>0</v>
      </c>
      <c r="J240" s="630">
        <f>+'Distribution Pivot Table'!AE$21*100</f>
        <v>0</v>
      </c>
      <c r="K240" s="629">
        <f>+'Distribution Pivot Table'!AE$23*100</f>
        <v>0</v>
      </c>
      <c r="L240" s="629">
        <f>+'Distribution Pivot Table'!AE$25*100</f>
        <v>0</v>
      </c>
      <c r="M240" s="597">
        <f t="shared" ref="M240:M243" si="127">SUM(J240:L240)</f>
        <v>0</v>
      </c>
      <c r="N240" s="630">
        <f>+'Distribution Pivot Table'!AE$27*100</f>
        <v>0</v>
      </c>
      <c r="O240" s="598">
        <f t="shared" ref="O240:P243" si="128">+B240+F240+J240</f>
        <v>0</v>
      </c>
      <c r="P240" s="599">
        <f t="shared" si="128"/>
        <v>0</v>
      </c>
      <c r="Q240" s="599">
        <f t="shared" ref="Q240:Q243" si="129">+D240+H240+L240+N240</f>
        <v>0</v>
      </c>
      <c r="R240" s="577">
        <f t="shared" si="124"/>
        <v>0</v>
      </c>
      <c r="S240" s="610">
        <f t="shared" ref="S240:S258" si="130">+Q240+P240+O240</f>
        <v>0</v>
      </c>
      <c r="T240" s="631">
        <f>+E240+I240</f>
        <v>0</v>
      </c>
      <c r="U240" s="291">
        <f>+M240</f>
        <v>0</v>
      </c>
      <c r="V240" s="291">
        <f>+N240</f>
        <v>0</v>
      </c>
      <c r="W240" s="632">
        <f>SUM(T240:V240)</f>
        <v>0</v>
      </c>
      <c r="X240" s="633">
        <f>+T240-'OLD Tables 44-55'!T240</f>
        <v>0</v>
      </c>
      <c r="Y240" s="634">
        <f>+U240-'OLD Tables 44-55'!U240</f>
        <v>0</v>
      </c>
      <c r="Z240" s="634">
        <f>+V240-'OLD Tables 44-55'!V240</f>
        <v>0</v>
      </c>
    </row>
    <row r="241" spans="1:27">
      <c r="A241" s="504" t="s">
        <v>1109</v>
      </c>
      <c r="B241" s="629">
        <f>+'Distribution Pivot Table'!AE$31*100</f>
        <v>13.040396881644224</v>
      </c>
      <c r="C241" s="629">
        <f>+'Distribution Pivot Table'!AE$33*100</f>
        <v>5.5634301913536497</v>
      </c>
      <c r="D241" s="629">
        <f>+'Distribution Pivot Table'!AE$35*100</f>
        <v>0</v>
      </c>
      <c r="E241" s="596">
        <f t="shared" si="125"/>
        <v>18.603827072997873</v>
      </c>
      <c r="F241" s="630">
        <f>+'Distribution Pivot Table'!AE$37*100</f>
        <v>36.410347271438695</v>
      </c>
      <c r="G241" s="629">
        <f>+'Distribution Pivot Table'!AE$39*100</f>
        <v>12.721474131821402</v>
      </c>
      <c r="H241" s="629">
        <f>+'Distribution Pivot Table'!AE$41*100</f>
        <v>0</v>
      </c>
      <c r="I241" s="596">
        <f t="shared" si="126"/>
        <v>49.131821403260098</v>
      </c>
      <c r="J241" s="630">
        <f>+'Distribution Pivot Table'!AE$43*100</f>
        <v>19.046775336640682</v>
      </c>
      <c r="K241" s="629">
        <f>+'Distribution Pivot Table'!AE$45*100</f>
        <v>12.61516654854713</v>
      </c>
      <c r="L241" s="629">
        <f>+'Distribution Pivot Table'!AE$47*100</f>
        <v>0</v>
      </c>
      <c r="M241" s="597">
        <f t="shared" si="127"/>
        <v>31.661941885187812</v>
      </c>
      <c r="N241" s="630">
        <f>+'Distribution Pivot Table'!AE$49*100</f>
        <v>0.60240963855421692</v>
      </c>
      <c r="O241" s="598">
        <f t="shared" si="128"/>
        <v>68.497519489723601</v>
      </c>
      <c r="P241" s="599">
        <f t="shared" si="128"/>
        <v>30.900070871722182</v>
      </c>
      <c r="Q241" s="599">
        <f t="shared" si="129"/>
        <v>0.60240963855421692</v>
      </c>
      <c r="R241" s="577">
        <f t="shared" si="124"/>
        <v>100.00000000000001</v>
      </c>
      <c r="S241" s="577">
        <f t="shared" si="130"/>
        <v>100</v>
      </c>
      <c r="T241" s="583">
        <f>+E241+I241</f>
        <v>67.735648476257978</v>
      </c>
      <c r="U241" s="291">
        <f>+M241</f>
        <v>31.661941885187812</v>
      </c>
      <c r="V241" s="291">
        <f>+N241</f>
        <v>0.60240963855421692</v>
      </c>
      <c r="W241" s="577">
        <f>SUM(T241:V241)</f>
        <v>100.00000000000001</v>
      </c>
      <c r="X241" s="635">
        <f>+T241-'OLD Tables 44-55'!T241</f>
        <v>-0.44020454211472781</v>
      </c>
      <c r="Y241" s="634">
        <f>+U241-'OLD Tables 44-55'!U241</f>
        <v>0.74002587468912751</v>
      </c>
      <c r="Z241" s="634">
        <f>+V241-'OLD Tables 44-55'!V241</f>
        <v>0.60240963855421692</v>
      </c>
    </row>
    <row r="242" spans="1:27">
      <c r="A242" s="504" t="s">
        <v>1110</v>
      </c>
      <c r="B242" s="629">
        <f>+'Distribution Pivot Table'!AE$53*100</f>
        <v>0</v>
      </c>
      <c r="C242" s="629">
        <f>+'Distribution Pivot Table'!AE$55*100</f>
        <v>0</v>
      </c>
      <c r="D242" s="629">
        <f>+'Distribution Pivot Table'!AE$57*100</f>
        <v>0</v>
      </c>
      <c r="E242" s="596">
        <f t="shared" si="125"/>
        <v>0</v>
      </c>
      <c r="F242" s="630">
        <f>+'Distribution Pivot Table'!AE$59*100</f>
        <v>0</v>
      </c>
      <c r="G242" s="629">
        <f>+'Distribution Pivot Table'!AE$61*100</f>
        <v>0</v>
      </c>
      <c r="H242" s="629">
        <f>+'Distribution Pivot Table'!AE$63*100</f>
        <v>0</v>
      </c>
      <c r="I242" s="596">
        <f t="shared" si="126"/>
        <v>0</v>
      </c>
      <c r="J242" s="630">
        <f>+'Distribution Pivot Table'!AE$65*100</f>
        <v>0</v>
      </c>
      <c r="K242" s="629">
        <f>+'Distribution Pivot Table'!AE$67*100</f>
        <v>0</v>
      </c>
      <c r="L242" s="629">
        <f>+'Distribution Pivot Table'!AE$69*100</f>
        <v>0</v>
      </c>
      <c r="M242" s="597">
        <f t="shared" si="127"/>
        <v>0</v>
      </c>
      <c r="N242" s="630">
        <f>+'Distribution Pivot Table'!AE$71*100</f>
        <v>0</v>
      </c>
      <c r="O242" s="598">
        <f t="shared" si="128"/>
        <v>0</v>
      </c>
      <c r="P242" s="599">
        <f t="shared" si="128"/>
        <v>0</v>
      </c>
      <c r="Q242" s="599">
        <f t="shared" si="129"/>
        <v>0</v>
      </c>
      <c r="R242" s="577">
        <f t="shared" si="124"/>
        <v>0</v>
      </c>
      <c r="S242" s="577">
        <f t="shared" si="130"/>
        <v>0</v>
      </c>
      <c r="T242" s="583">
        <f t="shared" ref="T242:T258" si="131">+E242+I242</f>
        <v>0</v>
      </c>
      <c r="U242" s="291">
        <f t="shared" ref="U242:V258" si="132">+M242</f>
        <v>0</v>
      </c>
      <c r="V242" s="291">
        <f t="shared" si="132"/>
        <v>0</v>
      </c>
      <c r="W242" s="577">
        <f t="shared" ref="W242:W258" si="133">SUM(T242:V242)</f>
        <v>0</v>
      </c>
      <c r="X242" s="635">
        <f>+T242-'OLD Tables 44-55'!T242</f>
        <v>0</v>
      </c>
      <c r="Y242" s="634">
        <f>+U242-'OLD Tables 44-55'!U242</f>
        <v>0</v>
      </c>
      <c r="Z242" s="634">
        <f>+V242-'OLD Tables 44-55'!V242</f>
        <v>0</v>
      </c>
    </row>
    <row r="243" spans="1:27">
      <c r="A243" s="504" t="s">
        <v>1208</v>
      </c>
      <c r="B243" s="629">
        <f>+'Distribution Pivot Table'!AE$75*100</f>
        <v>8.3788068726495091</v>
      </c>
      <c r="C243" s="629">
        <f>+'Distribution Pivot Table'!AE$77*100</f>
        <v>4.4760710862030821</v>
      </c>
      <c r="D243" s="629">
        <f>+'Distribution Pivot Table'!AE$79*100</f>
        <v>4.074183319814173</v>
      </c>
      <c r="E243" s="596">
        <f t="shared" si="125"/>
        <v>16.929061278666765</v>
      </c>
      <c r="F243" s="630">
        <f>+'Distribution Pivot Table'!AE$81*100</f>
        <v>33.784381682766757</v>
      </c>
      <c r="G243" s="629">
        <f>+'Distribution Pivot Table'!AE$83*100</f>
        <v>17.432342747584986</v>
      </c>
      <c r="H243" s="648">
        <f>+'Distribution Pivot Table'!AE$85*100</f>
        <v>0</v>
      </c>
      <c r="I243" s="596">
        <f t="shared" si="126"/>
        <v>51.216724430351746</v>
      </c>
      <c r="J243" s="630">
        <f>+'Distribution Pivot Table'!AE$87*100</f>
        <v>11.802226974411917</v>
      </c>
      <c r="K243" s="629">
        <f>+'Distribution Pivot Table'!AE$89*100</f>
        <v>11.162524887545167</v>
      </c>
      <c r="L243" s="637">
        <f>+'Distribution Pivot Table'!AE$91*100</f>
        <v>1.8435218641693091E-3</v>
      </c>
      <c r="M243" s="597">
        <f t="shared" si="127"/>
        <v>22.966595383821254</v>
      </c>
      <c r="N243" s="630">
        <f>+'Distribution Pivot Table'!AE$93*100</f>
        <v>8.8876189071602383</v>
      </c>
      <c r="O243" s="598">
        <f t="shared" si="128"/>
        <v>53.965415529828185</v>
      </c>
      <c r="P243" s="599">
        <f t="shared" si="128"/>
        <v>33.070938721333235</v>
      </c>
      <c r="Q243" s="599">
        <f t="shared" si="129"/>
        <v>12.96364574883858</v>
      </c>
      <c r="R243" s="577">
        <f t="shared" si="124"/>
        <v>100</v>
      </c>
      <c r="S243" s="577">
        <f t="shared" si="130"/>
        <v>100</v>
      </c>
      <c r="T243" s="583">
        <f t="shared" si="131"/>
        <v>68.145785709018512</v>
      </c>
      <c r="U243" s="291">
        <f t="shared" si="132"/>
        <v>22.966595383821254</v>
      </c>
      <c r="V243" s="291">
        <f t="shared" si="132"/>
        <v>8.8876189071602383</v>
      </c>
      <c r="W243" s="577">
        <f t="shared" si="133"/>
        <v>100</v>
      </c>
      <c r="X243" s="635">
        <f>+T243-'OLD Tables 44-55'!T243</f>
        <v>-0.6393393600409496</v>
      </c>
      <c r="Y243" s="634">
        <f>+U243-'OLD Tables 44-55'!U243</f>
        <v>1.0618879101591041</v>
      </c>
      <c r="Z243" s="634">
        <f>+V243-'OLD Tables 44-55'!V243</f>
        <v>-0.42254855011815096</v>
      </c>
    </row>
    <row r="244" spans="1:27">
      <c r="A244" s="504"/>
      <c r="B244" s="629"/>
      <c r="C244" s="629"/>
      <c r="D244" s="629"/>
      <c r="E244" s="596"/>
      <c r="F244" s="630"/>
      <c r="G244" s="629"/>
      <c r="H244" s="629"/>
      <c r="I244" s="596"/>
      <c r="J244" s="630"/>
      <c r="K244" s="629"/>
      <c r="L244" s="629"/>
      <c r="M244" s="597"/>
      <c r="N244" s="630"/>
      <c r="O244" s="598"/>
      <c r="P244" s="599"/>
      <c r="Q244" s="599"/>
      <c r="R244" s="577"/>
      <c r="S244" s="577"/>
      <c r="T244" s="583"/>
      <c r="U244" s="291"/>
      <c r="V244" s="291"/>
      <c r="W244" s="577"/>
      <c r="X244" s="635"/>
      <c r="Y244" s="634"/>
      <c r="Z244" s="634"/>
    </row>
    <row r="245" spans="1:27">
      <c r="A245" s="504" t="s">
        <v>1112</v>
      </c>
      <c r="B245" s="629">
        <f>+'Distribution Pivot Table'!AE$97*100</f>
        <v>3.1550596383224314</v>
      </c>
      <c r="C245" s="629">
        <f>+'Distribution Pivot Table'!AE$99*100</f>
        <v>1.1927664486340901</v>
      </c>
      <c r="D245" s="629">
        <f>+'Distribution Pivot Table'!AE$101*100</f>
        <v>0</v>
      </c>
      <c r="E245" s="596">
        <f t="shared" si="125"/>
        <v>4.3478260869565215</v>
      </c>
      <c r="F245" s="630">
        <f>+'Distribution Pivot Table'!AE$103*100</f>
        <v>47.133512889572913</v>
      </c>
      <c r="G245" s="629">
        <f>+'Distribution Pivot Table'!AE$105*100</f>
        <v>11.581377452866487</v>
      </c>
      <c r="H245" s="629">
        <f>+'Distribution Pivot Table'!AE$107*100</f>
        <v>0</v>
      </c>
      <c r="I245" s="596">
        <f t="shared" ref="I245:I248" si="134">SUM(F245:H245)</f>
        <v>58.714890342439404</v>
      </c>
      <c r="J245" s="630">
        <f>+'Distribution Pivot Table'!AE$109*100</f>
        <v>18.968834166987303</v>
      </c>
      <c r="K245" s="629">
        <f>+'Distribution Pivot Table'!AE$111*100</f>
        <v>15.621392843401308</v>
      </c>
      <c r="L245" s="629">
        <f>+'Distribution Pivot Table'!AE$113*100</f>
        <v>0</v>
      </c>
      <c r="M245" s="597">
        <f t="shared" ref="M245:M248" si="135">SUM(J245:L245)</f>
        <v>34.59022701038861</v>
      </c>
      <c r="N245" s="630">
        <f>+'Distribution Pivot Table'!AE$115*100</f>
        <v>2.3470565602154676</v>
      </c>
      <c r="O245" s="598">
        <f t="shared" ref="O245:P248" si="136">+B245+F245+J245</f>
        <v>69.257406694882647</v>
      </c>
      <c r="P245" s="599">
        <f t="shared" si="136"/>
        <v>28.395536744901886</v>
      </c>
      <c r="Q245" s="599">
        <f t="shared" ref="Q245:Q248" si="137">+D245+H245+L245+N245</f>
        <v>2.3470565602154676</v>
      </c>
      <c r="R245" s="577">
        <f>SUM(B245:D245,F245:H245,J245:L245)+N245</f>
        <v>100</v>
      </c>
      <c r="S245" s="577">
        <f t="shared" si="130"/>
        <v>100</v>
      </c>
      <c r="T245" s="583">
        <f t="shared" si="131"/>
        <v>63.062716429395927</v>
      </c>
      <c r="U245" s="291">
        <f t="shared" si="132"/>
        <v>34.59022701038861</v>
      </c>
      <c r="V245" s="291">
        <f t="shared" si="132"/>
        <v>2.3470565602154676</v>
      </c>
      <c r="W245" s="577">
        <f t="shared" si="133"/>
        <v>100</v>
      </c>
      <c r="X245" s="635">
        <f>+T245-'OLD Tables 44-55'!T245</f>
        <v>4.049540090735988</v>
      </c>
      <c r="Y245" s="634">
        <f>+U245-'OLD Tables 44-55'!U245</f>
        <v>-5.7237623364014141</v>
      </c>
      <c r="Z245" s="634">
        <f>+V245-'OLD Tables 44-55'!V245</f>
        <v>1.6742222456654257</v>
      </c>
    </row>
    <row r="246" spans="1:27">
      <c r="A246" s="504" t="s">
        <v>1113</v>
      </c>
      <c r="B246" s="629">
        <f>+'Distribution Pivot Table'!AE$119*100</f>
        <v>13.352888662160439</v>
      </c>
      <c r="C246" s="629">
        <f>+'Distribution Pivot Table'!AE$121*100</f>
        <v>3.0225736513199846</v>
      </c>
      <c r="D246" s="629">
        <f>+'Distribution Pivot Table'!AE$123*100</f>
        <v>0</v>
      </c>
      <c r="E246" s="596">
        <f t="shared" si="125"/>
        <v>16.375462313480423</v>
      </c>
      <c r="F246" s="630">
        <f>+'Distribution Pivot Table'!AE$125*100</f>
        <v>21.400331590358373</v>
      </c>
      <c r="G246" s="629">
        <f>+'Distribution Pivot Table'!AE$127*100</f>
        <v>8.9019257747736251</v>
      </c>
      <c r="H246" s="629">
        <f>+'Distribution Pivot Table'!AE$129*100</f>
        <v>0</v>
      </c>
      <c r="I246" s="596">
        <f t="shared" si="134"/>
        <v>30.302257365132</v>
      </c>
      <c r="J246" s="630">
        <f>+'Distribution Pivot Table'!AE$131*100</f>
        <v>22.866981252391277</v>
      </c>
      <c r="K246" s="629">
        <f>+'Distribution Pivot Table'!AE$133*100</f>
        <v>9.8966968498915957</v>
      </c>
      <c r="L246" s="629">
        <f>+'Distribution Pivot Table'!AE$135*100</f>
        <v>0</v>
      </c>
      <c r="M246" s="597">
        <f t="shared" si="135"/>
        <v>32.763678102282874</v>
      </c>
      <c r="N246" s="630">
        <f>+'Distribution Pivot Table'!AE$137*100</f>
        <v>21.986991455171534</v>
      </c>
      <c r="O246" s="598">
        <f t="shared" si="136"/>
        <v>57.620201504910092</v>
      </c>
      <c r="P246" s="599">
        <f t="shared" si="136"/>
        <v>21.821196275985205</v>
      </c>
      <c r="Q246" s="599">
        <f t="shared" si="137"/>
        <v>21.986991455171534</v>
      </c>
      <c r="R246" s="577">
        <f t="shared" si="124"/>
        <v>101.42838923606682</v>
      </c>
      <c r="S246" s="577">
        <f t="shared" si="130"/>
        <v>101.42838923606683</v>
      </c>
      <c r="T246" s="583">
        <f t="shared" si="131"/>
        <v>46.677719678612419</v>
      </c>
      <c r="U246" s="291">
        <f t="shared" si="132"/>
        <v>32.763678102282874</v>
      </c>
      <c r="V246" s="291">
        <f t="shared" si="132"/>
        <v>21.986991455171534</v>
      </c>
      <c r="W246" s="577">
        <f t="shared" si="133"/>
        <v>101.42838923606683</v>
      </c>
      <c r="X246" s="635">
        <f>+T246-'OLD Tables 44-55'!T246</f>
        <v>2.4892916192166155</v>
      </c>
      <c r="Y246" s="634">
        <f>+U246-'OLD Tables 44-55'!U246</f>
        <v>-0.48004949628343496</v>
      </c>
      <c r="Z246" s="634">
        <f>+V246-'OLD Tables 44-55'!V246</f>
        <v>-0.5808528868663565</v>
      </c>
    </row>
    <row r="247" spans="1:27">
      <c r="A247" s="504" t="s">
        <v>1114</v>
      </c>
      <c r="B247" s="629">
        <f>+'Distribution Pivot Table'!AE$141*100</f>
        <v>8.1790895447723866</v>
      </c>
      <c r="C247" s="629">
        <f>+'Distribution Pivot Table'!AE$143*100</f>
        <v>1.9259629814907455</v>
      </c>
      <c r="D247" s="629">
        <f>+'Distribution Pivot Table'!AE$145*100</f>
        <v>0</v>
      </c>
      <c r="E247" s="596">
        <f t="shared" si="125"/>
        <v>10.105052526263131</v>
      </c>
      <c r="F247" s="630">
        <f>+'Distribution Pivot Table'!AE$147*100</f>
        <v>29.589794897448723</v>
      </c>
      <c r="G247" s="629">
        <f>+'Distribution Pivot Table'!AE$149*100</f>
        <v>8.7793896948474242</v>
      </c>
      <c r="H247" s="629">
        <f>+'Distribution Pivot Table'!AE$151*100</f>
        <v>0.55027513756878443</v>
      </c>
      <c r="I247" s="596">
        <f t="shared" si="134"/>
        <v>38.919459729864933</v>
      </c>
      <c r="J247" s="630">
        <f>+'Distribution Pivot Table'!AE$153*100</f>
        <v>28.939469734867433</v>
      </c>
      <c r="K247" s="629">
        <f>+'Distribution Pivot Table'!AE$155*100</f>
        <v>21.360680340170084</v>
      </c>
      <c r="L247" s="629">
        <f>+'Distribution Pivot Table'!AE$157*100</f>
        <v>0</v>
      </c>
      <c r="M247" s="597">
        <f t="shared" si="135"/>
        <v>50.300150075037521</v>
      </c>
      <c r="N247" s="630">
        <f>+'Distribution Pivot Table'!AE$159*100</f>
        <v>0</v>
      </c>
      <c r="O247" s="598">
        <f t="shared" si="136"/>
        <v>66.708354177088538</v>
      </c>
      <c r="P247" s="599">
        <f t="shared" si="136"/>
        <v>32.066033016508257</v>
      </c>
      <c r="Q247" s="599">
        <f t="shared" si="137"/>
        <v>0.55027513756878443</v>
      </c>
      <c r="R247" s="577">
        <f t="shared" si="124"/>
        <v>99.32466233116557</v>
      </c>
      <c r="S247" s="577">
        <f t="shared" si="130"/>
        <v>99.32466233116557</v>
      </c>
      <c r="T247" s="583">
        <f t="shared" si="131"/>
        <v>49.024512256128062</v>
      </c>
      <c r="U247" s="291">
        <f t="shared" si="132"/>
        <v>50.300150075037521</v>
      </c>
      <c r="V247" s="291">
        <f t="shared" si="132"/>
        <v>0</v>
      </c>
      <c r="W247" s="577">
        <f t="shared" si="133"/>
        <v>99.324662331165584</v>
      </c>
      <c r="X247" s="635">
        <f>+T247-'OLD Tables 44-55'!T247</f>
        <v>2.3163485022377159</v>
      </c>
      <c r="Y247" s="634">
        <f>+U247-'OLD Tables 44-55'!U247</f>
        <v>-3.0156267983165606</v>
      </c>
      <c r="Z247" s="634">
        <f>+V247-'OLD Tables 44-55'!V247</f>
        <v>0</v>
      </c>
    </row>
    <row r="248" spans="1:27">
      <c r="A248" s="504" t="s">
        <v>1115</v>
      </c>
      <c r="B248" s="629">
        <f>+'Distribution Pivot Table'!AE$163*100</f>
        <v>0</v>
      </c>
      <c r="C248" s="629">
        <f>+'Distribution Pivot Table'!AE$165*100</f>
        <v>0</v>
      </c>
      <c r="D248" s="629">
        <f>+'Distribution Pivot Table'!AE$167*100</f>
        <v>0</v>
      </c>
      <c r="E248" s="596">
        <f t="shared" si="125"/>
        <v>0</v>
      </c>
      <c r="F248" s="630">
        <f>+'Distribution Pivot Table'!AE$169*100</f>
        <v>0</v>
      </c>
      <c r="G248" s="629">
        <f>+'Distribution Pivot Table'!AE$171*100</f>
        <v>0</v>
      </c>
      <c r="H248" s="629">
        <f>+'Distribution Pivot Table'!AE$173*100</f>
        <v>0</v>
      </c>
      <c r="I248" s="596">
        <f t="shared" si="134"/>
        <v>0</v>
      </c>
      <c r="J248" s="630">
        <f>+'Distribution Pivot Table'!AE$175*100</f>
        <v>0</v>
      </c>
      <c r="K248" s="629">
        <f>+'Distribution Pivot Table'!AE$177*100</f>
        <v>0</v>
      </c>
      <c r="L248" s="629">
        <f>+'Distribution Pivot Table'!AE$179*100</f>
        <v>0</v>
      </c>
      <c r="M248" s="597">
        <f t="shared" si="135"/>
        <v>0</v>
      </c>
      <c r="N248" s="630">
        <f>+'Distribution Pivot Table'!AE$181*100</f>
        <v>0</v>
      </c>
      <c r="O248" s="598">
        <f t="shared" si="136"/>
        <v>0</v>
      </c>
      <c r="P248" s="599">
        <f t="shared" si="136"/>
        <v>0</v>
      </c>
      <c r="Q248" s="599">
        <f t="shared" si="137"/>
        <v>0</v>
      </c>
      <c r="R248" s="577">
        <f t="shared" si="124"/>
        <v>0</v>
      </c>
      <c r="S248" s="577">
        <f t="shared" si="130"/>
        <v>0</v>
      </c>
      <c r="T248" s="583">
        <f t="shared" si="131"/>
        <v>0</v>
      </c>
      <c r="U248" s="291">
        <f t="shared" si="132"/>
        <v>0</v>
      </c>
      <c r="V248" s="291">
        <f t="shared" si="132"/>
        <v>0</v>
      </c>
      <c r="W248" s="577">
        <f t="shared" si="133"/>
        <v>0</v>
      </c>
      <c r="X248" s="635">
        <f>+T248-'OLD Tables 44-55'!T248</f>
        <v>0</v>
      </c>
      <c r="Y248" s="634">
        <f>+U248-'OLD Tables 44-55'!U248</f>
        <v>0</v>
      </c>
      <c r="Z248" s="634">
        <f>+V248-'OLD Tables 44-55'!V248</f>
        <v>0</v>
      </c>
    </row>
    <row r="249" spans="1:27">
      <c r="A249" s="504"/>
      <c r="B249" s="629"/>
      <c r="C249" s="629"/>
      <c r="D249" s="629"/>
      <c r="E249" s="596"/>
      <c r="F249" s="630"/>
      <c r="G249" s="629"/>
      <c r="H249" s="629"/>
      <c r="I249" s="596"/>
      <c r="J249" s="630"/>
      <c r="K249" s="629"/>
      <c r="L249" s="629"/>
      <c r="M249" s="597"/>
      <c r="N249" s="630"/>
      <c r="O249" s="598"/>
      <c r="P249" s="599"/>
      <c r="Q249" s="599"/>
      <c r="R249" s="577"/>
      <c r="S249" s="577"/>
      <c r="T249" s="583"/>
      <c r="U249" s="291"/>
      <c r="V249" s="291"/>
      <c r="W249" s="577"/>
      <c r="X249" s="635"/>
      <c r="Y249" s="634"/>
      <c r="Z249" s="634"/>
    </row>
    <row r="250" spans="1:27">
      <c r="A250" s="504" t="s">
        <v>1116</v>
      </c>
      <c r="B250" s="629">
        <f>+'Distribution Pivot Table'!AE$185*100</f>
        <v>10.235422513252262</v>
      </c>
      <c r="C250" s="629">
        <f>+'Distribution Pivot Table'!AE$187*100</f>
        <v>1.465544122232616</v>
      </c>
      <c r="D250" s="629">
        <f>+'Distribution Pivot Table'!AE$189*100</f>
        <v>0</v>
      </c>
      <c r="E250" s="596">
        <f t="shared" si="125"/>
        <v>11.700966635484878</v>
      </c>
      <c r="F250" s="630">
        <f>+'Distribution Pivot Table'!AE$191*100</f>
        <v>46.655753040224504</v>
      </c>
      <c r="G250" s="629">
        <f>+'Distribution Pivot Table'!AE$193*100</f>
        <v>3.5157468038665423</v>
      </c>
      <c r="H250" s="629">
        <f>+'Distribution Pivot Table'!AE$195*100</f>
        <v>0</v>
      </c>
      <c r="I250" s="596">
        <f t="shared" ref="I250:I253" si="138">SUM(F250:H250)</f>
        <v>50.171499844091045</v>
      </c>
      <c r="J250" s="630">
        <f>+'Distribution Pivot Table'!AE$197*100</f>
        <v>18.701278453383225</v>
      </c>
      <c r="K250" s="629">
        <f>+'Distribution Pivot Table'!AE$199*100</f>
        <v>5.714062987215466</v>
      </c>
      <c r="L250" s="629">
        <f>+'Distribution Pivot Table'!AE$201*100</f>
        <v>0</v>
      </c>
      <c r="M250" s="597">
        <f t="shared" ref="M250:M253" si="139">SUM(J250:L250)</f>
        <v>24.415341440598691</v>
      </c>
      <c r="N250" s="630">
        <f>+'Distribution Pivot Table'!AE$203*100</f>
        <v>13.712192079825384</v>
      </c>
      <c r="O250" s="598">
        <f t="shared" ref="O250:P253" si="140">+B250+F250+J250</f>
        <v>75.592454006859981</v>
      </c>
      <c r="P250" s="599">
        <f t="shared" si="140"/>
        <v>10.695353913314623</v>
      </c>
      <c r="Q250" s="599">
        <f t="shared" ref="Q250:Q253" si="141">+D250+H250+L250+N250</f>
        <v>13.712192079825384</v>
      </c>
      <c r="R250" s="577">
        <f t="shared" si="124"/>
        <v>100.00000000000001</v>
      </c>
      <c r="S250" s="577">
        <f t="shared" si="130"/>
        <v>99.999999999999986</v>
      </c>
      <c r="T250" s="583">
        <f t="shared" si="131"/>
        <v>61.87246647957592</v>
      </c>
      <c r="U250" s="291">
        <f t="shared" si="132"/>
        <v>24.415341440598691</v>
      </c>
      <c r="V250" s="291">
        <f t="shared" si="132"/>
        <v>13.712192079825384</v>
      </c>
      <c r="W250" s="577">
        <f t="shared" si="133"/>
        <v>100</v>
      </c>
      <c r="X250" s="635">
        <f>+T250-'OLD Tables 44-55'!T250</f>
        <v>6.9794268882604698</v>
      </c>
      <c r="Y250" s="634">
        <f>+U250-'OLD Tables 44-55'!U250</f>
        <v>1.4747284137787666</v>
      </c>
      <c r="Z250" s="634">
        <f>+V250-'OLD Tables 44-55'!V250</f>
        <v>-8.4541553020392382</v>
      </c>
    </row>
    <row r="251" spans="1:27">
      <c r="A251" s="504" t="s">
        <v>1117</v>
      </c>
      <c r="B251" s="629">
        <f>+'Distribution Pivot Table'!AE$207*100</f>
        <v>2.9000000000000004</v>
      </c>
      <c r="C251" s="629">
        <f>+'Distribution Pivot Table'!AE$209*100</f>
        <v>14.499999999999998</v>
      </c>
      <c r="D251" s="629">
        <f>+'Distribution Pivot Table'!AE$211*108</f>
        <v>0</v>
      </c>
      <c r="E251" s="596">
        <f t="shared" si="125"/>
        <v>17.399999999999999</v>
      </c>
      <c r="F251" s="630">
        <f>+'Distribution Pivot Table'!AE$213*100</f>
        <v>40.300000000000004</v>
      </c>
      <c r="G251" s="629">
        <f>+'Distribution Pivot Table'!AE$215*100</f>
        <v>28.1</v>
      </c>
      <c r="H251" s="629">
        <f>+'Distribution Pivot Table'!AE$217*100</f>
        <v>0</v>
      </c>
      <c r="I251" s="596">
        <f t="shared" si="138"/>
        <v>68.400000000000006</v>
      </c>
      <c r="J251" s="630">
        <f>+'Distribution Pivot Table'!AE$219*100</f>
        <v>6.4</v>
      </c>
      <c r="K251" s="629">
        <f>+'Distribution Pivot Table'!AE$221*100</f>
        <v>6.9</v>
      </c>
      <c r="L251" s="629">
        <f>+'Distribution Pivot Table'!AE$223*100</f>
        <v>0</v>
      </c>
      <c r="M251" s="597">
        <f t="shared" si="139"/>
        <v>13.3</v>
      </c>
      <c r="N251" s="630">
        <f>+'Distribution Pivot Table'!AE$225*100</f>
        <v>0</v>
      </c>
      <c r="O251" s="598">
        <f t="shared" si="140"/>
        <v>49.6</v>
      </c>
      <c r="P251" s="599">
        <f t="shared" si="140"/>
        <v>49.5</v>
      </c>
      <c r="Q251" s="599">
        <f t="shared" si="141"/>
        <v>0</v>
      </c>
      <c r="R251" s="577">
        <f t="shared" si="124"/>
        <v>99.100000000000023</v>
      </c>
      <c r="S251" s="577">
        <f t="shared" si="130"/>
        <v>99.1</v>
      </c>
      <c r="T251" s="583">
        <f t="shared" si="131"/>
        <v>85.800000000000011</v>
      </c>
      <c r="U251" s="291">
        <f t="shared" si="132"/>
        <v>13.3</v>
      </c>
      <c r="V251" s="291">
        <f t="shared" si="132"/>
        <v>0</v>
      </c>
      <c r="W251" s="577">
        <f t="shared" si="133"/>
        <v>99.100000000000009</v>
      </c>
      <c r="X251" s="635">
        <f>+T251-'OLD Tables 44-55'!T251</f>
        <v>66.420346518931524</v>
      </c>
      <c r="Y251" s="634">
        <f>+U251-'OLD Tables 44-55'!U251</f>
        <v>-67.320346518931515</v>
      </c>
      <c r="Z251" s="634">
        <f>+V251-'OLD Tables 44-55'!V251</f>
        <v>0</v>
      </c>
    </row>
    <row r="252" spans="1:27">
      <c r="A252" s="504" t="s">
        <v>1118</v>
      </c>
      <c r="B252" s="629">
        <f>+'Distribution Pivot Table'!AE$229*100</f>
        <v>11.704668838219327</v>
      </c>
      <c r="C252" s="629">
        <f>+'Distribution Pivot Table'!AE$231*100</f>
        <v>6.4277958740499468</v>
      </c>
      <c r="D252" s="629">
        <f>+'Distribution Pivot Table'!AE$233*100</f>
        <v>0</v>
      </c>
      <c r="E252" s="596">
        <f t="shared" si="125"/>
        <v>18.132464712269275</v>
      </c>
      <c r="F252" s="630">
        <f>+'Distribution Pivot Table'!AE$235*100</f>
        <v>33.995656894679691</v>
      </c>
      <c r="G252" s="629">
        <f>+'Distribution Pivot Table'!AE$237*100</f>
        <v>13.441910966340934</v>
      </c>
      <c r="H252" s="629">
        <f>+'Distribution Pivot Table'!AE$239*100</f>
        <v>0</v>
      </c>
      <c r="I252" s="596">
        <f t="shared" si="138"/>
        <v>47.437567861020625</v>
      </c>
      <c r="J252" s="630">
        <f>+'Distribution Pivot Table'!AE$241*100</f>
        <v>14.755700325732898</v>
      </c>
      <c r="K252" s="629">
        <f>+'Distribution Pivot Table'!AE$243*100</f>
        <v>19.576547231270357</v>
      </c>
      <c r="L252" s="629">
        <f>+'Distribution Pivot Table'!AE$245*100</f>
        <v>0</v>
      </c>
      <c r="M252" s="597">
        <f t="shared" si="139"/>
        <v>34.332247557003257</v>
      </c>
      <c r="N252" s="630">
        <f>+'Distribution Pivot Table'!AE$247*100</f>
        <v>1.0532030401737242</v>
      </c>
      <c r="O252" s="598">
        <f t="shared" si="140"/>
        <v>60.456026058631913</v>
      </c>
      <c r="P252" s="599">
        <f t="shared" si="140"/>
        <v>39.446254071661244</v>
      </c>
      <c r="Q252" s="599">
        <f t="shared" si="141"/>
        <v>1.0532030401737242</v>
      </c>
      <c r="R252" s="577">
        <f t="shared" si="124"/>
        <v>100.95548317046688</v>
      </c>
      <c r="S252" s="577">
        <f t="shared" si="130"/>
        <v>100.95548317046689</v>
      </c>
      <c r="T252" s="583">
        <f t="shared" si="131"/>
        <v>65.570032573289893</v>
      </c>
      <c r="U252" s="291">
        <f t="shared" si="132"/>
        <v>34.332247557003257</v>
      </c>
      <c r="V252" s="291">
        <f t="shared" si="132"/>
        <v>1.0532030401737242</v>
      </c>
      <c r="W252" s="577">
        <f t="shared" si="133"/>
        <v>100.95548317046688</v>
      </c>
      <c r="X252" s="635">
        <f>+T252-'OLD Tables 44-55'!T252</f>
        <v>0.291391595456858</v>
      </c>
      <c r="Y252" s="634">
        <f>+U252-'OLD Tables 44-55'!U252</f>
        <v>0.55350299516360479</v>
      </c>
      <c r="Z252" s="634">
        <f>+V252-'OLD Tables 44-55'!V252</f>
        <v>0.11058857984639869</v>
      </c>
      <c r="AA252" s="526"/>
    </row>
    <row r="253" spans="1:27">
      <c r="A253" s="504" t="s">
        <v>1119</v>
      </c>
      <c r="B253" s="629">
        <f>+'Distribution Pivot Table'!AE$251*100</f>
        <v>0</v>
      </c>
      <c r="C253" s="629">
        <f>+'Distribution Pivot Table'!AE$253*100</f>
        <v>0</v>
      </c>
      <c r="D253" s="629">
        <f>+'Distribution Pivot Table'!AE$255*100</f>
        <v>0</v>
      </c>
      <c r="E253" s="596">
        <f t="shared" si="125"/>
        <v>0</v>
      </c>
      <c r="F253" s="630">
        <f>+'Distribution Pivot Table'!AE$257*100</f>
        <v>0</v>
      </c>
      <c r="G253" s="629">
        <f>+'Distribution Pivot Table'!AE$259*100</f>
        <v>0</v>
      </c>
      <c r="H253" s="629">
        <f>+'Distribution Pivot Table'!AE$261*100</f>
        <v>0</v>
      </c>
      <c r="I253" s="596">
        <f t="shared" si="138"/>
        <v>0</v>
      </c>
      <c r="J253" s="630">
        <f>+'Distribution Pivot Table'!AE$263*100</f>
        <v>0</v>
      </c>
      <c r="K253" s="629">
        <f>+'Distribution Pivot Table'!AE$265*100</f>
        <v>0</v>
      </c>
      <c r="L253" s="629">
        <f>+'Distribution Pivot Table'!AE$267*100</f>
        <v>0</v>
      </c>
      <c r="M253" s="597">
        <f t="shared" si="139"/>
        <v>0</v>
      </c>
      <c r="N253" s="630">
        <f>+'Distribution Pivot Table'!AE$269*100</f>
        <v>0</v>
      </c>
      <c r="O253" s="598">
        <f t="shared" si="140"/>
        <v>0</v>
      </c>
      <c r="P253" s="599">
        <f t="shared" si="140"/>
        <v>0</v>
      </c>
      <c r="Q253" s="599">
        <f t="shared" si="141"/>
        <v>0</v>
      </c>
      <c r="R253" s="577">
        <f t="shared" si="124"/>
        <v>0</v>
      </c>
      <c r="S253" s="577">
        <f t="shared" si="130"/>
        <v>0</v>
      </c>
      <c r="T253" s="583">
        <f t="shared" si="131"/>
        <v>0</v>
      </c>
      <c r="U253" s="291">
        <f t="shared" si="132"/>
        <v>0</v>
      </c>
      <c r="V253" s="291">
        <f t="shared" si="132"/>
        <v>0</v>
      </c>
      <c r="W253" s="577">
        <f t="shared" si="133"/>
        <v>0</v>
      </c>
      <c r="X253" s="635">
        <f>+T253-'OLD Tables 44-55'!T253</f>
        <v>0</v>
      </c>
      <c r="Y253" s="634">
        <f>+U253-'OLD Tables 44-55'!U253</f>
        <v>0</v>
      </c>
      <c r="Z253" s="634">
        <f>+V253-'OLD Tables 44-55'!V253</f>
        <v>0</v>
      </c>
    </row>
    <row r="254" spans="1:27">
      <c r="A254" s="504"/>
      <c r="B254" s="629"/>
      <c r="C254" s="629"/>
      <c r="D254" s="629"/>
      <c r="E254" s="596"/>
      <c r="F254" s="630"/>
      <c r="G254" s="629"/>
      <c r="H254" s="629"/>
      <c r="I254" s="596"/>
      <c r="J254" s="630"/>
      <c r="K254" s="629"/>
      <c r="L254" s="629"/>
      <c r="M254" s="597"/>
      <c r="N254" s="630"/>
      <c r="O254" s="598"/>
      <c r="P254" s="599"/>
      <c r="Q254" s="599"/>
      <c r="R254" s="577"/>
      <c r="S254" s="577"/>
      <c r="T254" s="583"/>
      <c r="U254" s="291"/>
      <c r="V254" s="291"/>
      <c r="W254" s="577"/>
      <c r="X254" s="635"/>
      <c r="Y254" s="634"/>
      <c r="Z254" s="634"/>
    </row>
    <row r="255" spans="1:27">
      <c r="A255" s="504" t="s">
        <v>1120</v>
      </c>
      <c r="B255" s="629">
        <f>+'Distribution Pivot Table'!AE$273*100</f>
        <v>0.24468285337850554</v>
      </c>
      <c r="C255" s="637">
        <f>+'Distribution Pivot Table'!AE$275*100</f>
        <v>7.5287031808770943E-2</v>
      </c>
      <c r="D255" s="629">
        <f>+'Distribution Pivot Table'!AE$277*100</f>
        <v>0</v>
      </c>
      <c r="E255" s="596">
        <f t="shared" si="125"/>
        <v>0.31996988518727648</v>
      </c>
      <c r="F255" s="630">
        <f>+'Distribution Pivot Table'!AE$279*100</f>
        <v>39.695087521174479</v>
      </c>
      <c r="G255" s="629">
        <f>+'Distribution Pivot Table'!AE$281*100</f>
        <v>9.1473743647656693</v>
      </c>
      <c r="H255" s="629">
        <f>+'Distribution Pivot Table'!AE$283*100</f>
        <v>0</v>
      </c>
      <c r="I255" s="596">
        <f t="shared" ref="I255:I258" si="142">SUM(F255:H255)</f>
        <v>48.842461885940146</v>
      </c>
      <c r="J255" s="630">
        <f>+'Distribution Pivot Table'!AE$285*100</f>
        <v>6.9640504423113123</v>
      </c>
      <c r="K255" s="629">
        <f>+'Distribution Pivot Table'!AE$287*100</f>
        <v>6.512328251458686</v>
      </c>
      <c r="L255" s="629">
        <f>+'Distribution Pivot Table'!AE$289*100</f>
        <v>0</v>
      </c>
      <c r="M255" s="597">
        <f t="shared" ref="M255:M258" si="143">SUM(J255:L255)</f>
        <v>13.476378693769998</v>
      </c>
      <c r="N255" s="630">
        <f>+'Distribution Pivot Table'!AE$291*100</f>
        <v>37.351778656126484</v>
      </c>
      <c r="O255" s="598">
        <f t="shared" ref="O255:P258" si="144">+B255+F255+J255</f>
        <v>46.903820816864297</v>
      </c>
      <c r="P255" s="599">
        <f t="shared" si="144"/>
        <v>15.734989648033125</v>
      </c>
      <c r="Q255" s="599">
        <f t="shared" ref="Q255:Q258" si="145">+D255+H255+L255+N255</f>
        <v>37.351778656126484</v>
      </c>
      <c r="R255" s="577">
        <f t="shared" si="124"/>
        <v>99.990589121023902</v>
      </c>
      <c r="S255" s="577">
        <f t="shared" si="130"/>
        <v>99.990589121023902</v>
      </c>
      <c r="T255" s="583">
        <f t="shared" si="131"/>
        <v>49.162431771127423</v>
      </c>
      <c r="U255" s="291">
        <f t="shared" si="132"/>
        <v>13.476378693769998</v>
      </c>
      <c r="V255" s="291">
        <f t="shared" si="132"/>
        <v>37.351778656126484</v>
      </c>
      <c r="W255" s="577">
        <f t="shared" si="133"/>
        <v>99.990589121023902</v>
      </c>
      <c r="X255" s="635">
        <f>+T255-'OLD Tables 44-55'!T255</f>
        <v>1.3142314581383729</v>
      </c>
      <c r="Y255" s="634">
        <f>+U255-'OLD Tables 44-55'!U255</f>
        <v>-1.0776119165586415</v>
      </c>
      <c r="Z255" s="634">
        <f>+V255-'OLD Tables 44-55'!V255</f>
        <v>-0.14822134387351582</v>
      </c>
    </row>
    <row r="256" spans="1:27">
      <c r="A256" s="504" t="s">
        <v>1121</v>
      </c>
      <c r="B256" s="629">
        <f>+'Distribution Pivot Table'!AE295*100</f>
        <v>6.0931724752064609</v>
      </c>
      <c r="C256" s="629">
        <f>+'Distribution Pivot Table'!AE297*100</f>
        <v>4.8879563780084654</v>
      </c>
      <c r="D256" s="629">
        <f>+'Distribution Pivot Table'!AE299*100</f>
        <v>0</v>
      </c>
      <c r="E256" s="596">
        <f t="shared" si="125"/>
        <v>10.981128853214926</v>
      </c>
      <c r="F256" s="630">
        <f>+'Distribution Pivot Table'!AE301*100</f>
        <v>19.373726777022824</v>
      </c>
      <c r="G256" s="629">
        <f>+'Distribution Pivot Table'!AE303*100</f>
        <v>18.496651499810923</v>
      </c>
      <c r="H256" s="629">
        <f>+'Distribution Pivot Table'!AE305*100</f>
        <v>0</v>
      </c>
      <c r="I256" s="596">
        <f t="shared" si="142"/>
        <v>37.870378276833748</v>
      </c>
      <c r="J256" s="630">
        <f>+'Distribution Pivot Table'!AE307*100</f>
        <v>9.5075447991509812</v>
      </c>
      <c r="K256" s="629">
        <f>+'Distribution Pivot Table'!AE309*100</f>
        <v>18.767459165375655</v>
      </c>
      <c r="L256" s="629">
        <f>+'Distribution Pivot Table'!AE311*100</f>
        <v>0</v>
      </c>
      <c r="M256" s="597">
        <f t="shared" si="143"/>
        <v>28.275003964526636</v>
      </c>
      <c r="N256" s="630">
        <f>+'Distribution Pivot Table'!AE313*100</f>
        <v>22.87348890542469</v>
      </c>
      <c r="O256" s="598">
        <f t="shared" si="144"/>
        <v>34.974444051380267</v>
      </c>
      <c r="P256" s="599">
        <f t="shared" si="144"/>
        <v>42.152067043195046</v>
      </c>
      <c r="Q256" s="599">
        <f t="shared" si="145"/>
        <v>22.87348890542469</v>
      </c>
      <c r="R256" s="577">
        <f t="shared" si="124"/>
        <v>100</v>
      </c>
      <c r="S256" s="577">
        <f t="shared" si="130"/>
        <v>100</v>
      </c>
      <c r="T256" s="583">
        <f t="shared" si="131"/>
        <v>48.851507130048674</v>
      </c>
      <c r="U256" s="291">
        <f t="shared" si="132"/>
        <v>28.275003964526636</v>
      </c>
      <c r="V256" s="291">
        <f t="shared" si="132"/>
        <v>22.87348890542469</v>
      </c>
      <c r="W256" s="577">
        <f t="shared" si="133"/>
        <v>100</v>
      </c>
      <c r="X256" s="635">
        <f>+T256-'OLD Tables 44-55'!T256</f>
        <v>0.34084140858189471</v>
      </c>
      <c r="Y256" s="634">
        <f>+U256-'OLD Tables 44-55'!U256</f>
        <v>-0.34393010778115496</v>
      </c>
      <c r="Z256" s="634">
        <f>+V256-'OLD Tables 44-55'!V256</f>
        <v>3.0886991992602475E-3</v>
      </c>
    </row>
    <row r="257" spans="1:26">
      <c r="A257" s="504" t="s">
        <v>1122</v>
      </c>
      <c r="B257" s="629">
        <f>+'Distribution Pivot Table'!AE317*100</f>
        <v>9.7670883326999292</v>
      </c>
      <c r="C257" s="629">
        <f>+'Distribution Pivot Table'!AE319*100</f>
        <v>3.5018187740919702</v>
      </c>
      <c r="D257" s="629">
        <f>+'Distribution Pivot Table'!AE321*100</f>
        <v>0</v>
      </c>
      <c r="E257" s="596">
        <f t="shared" si="125"/>
        <v>13.2689071067919</v>
      </c>
      <c r="F257" s="630">
        <f>+'Distribution Pivot Table'!AE323*100</f>
        <v>20.896899940279059</v>
      </c>
      <c r="G257" s="629">
        <f>+'Distribution Pivot Table'!AE325*100</f>
        <v>27.135023616917316</v>
      </c>
      <c r="H257" s="629">
        <f>+'Distribution Pivot Table'!AE327*100</f>
        <v>0</v>
      </c>
      <c r="I257" s="596">
        <f t="shared" si="142"/>
        <v>48.031923557196379</v>
      </c>
      <c r="J257" s="630">
        <f>+'Distribution Pivot Table'!AE329*100</f>
        <v>7.9917476518812087</v>
      </c>
      <c r="K257" s="629">
        <f>+'Distribution Pivot Table'!AE331*100</f>
        <v>15.739182366035074</v>
      </c>
      <c r="L257" s="629">
        <f>+'Distribution Pivot Table'!AE333*100</f>
        <v>0</v>
      </c>
      <c r="M257" s="597">
        <f t="shared" si="143"/>
        <v>23.730930017916283</v>
      </c>
      <c r="N257" s="630">
        <f>+'Distribution Pivot Table'!AE335*100</f>
        <v>14.821651555459036</v>
      </c>
      <c r="O257" s="598">
        <f t="shared" si="144"/>
        <v>38.655735924860195</v>
      </c>
      <c r="P257" s="599">
        <f t="shared" si="144"/>
        <v>46.376024757044362</v>
      </c>
      <c r="Q257" s="599">
        <f t="shared" si="145"/>
        <v>14.821651555459036</v>
      </c>
      <c r="R257" s="577">
        <f t="shared" si="124"/>
        <v>99.8534122373636</v>
      </c>
      <c r="S257" s="577">
        <f t="shared" si="130"/>
        <v>99.853412237363585</v>
      </c>
      <c r="T257" s="583">
        <f t="shared" si="131"/>
        <v>61.300830663988279</v>
      </c>
      <c r="U257" s="291">
        <f t="shared" si="132"/>
        <v>23.730930017916283</v>
      </c>
      <c r="V257" s="291">
        <f t="shared" si="132"/>
        <v>14.821651555459036</v>
      </c>
      <c r="W257" s="577">
        <f t="shared" si="133"/>
        <v>99.8534122373636</v>
      </c>
      <c r="X257" s="635">
        <f>+T257-'OLD Tables 44-55'!T257</f>
        <v>1.5888661145052652</v>
      </c>
      <c r="Y257" s="634">
        <f>+U257-'OLD Tables 44-55'!U257</f>
        <v>-2.9800897013565475E-3</v>
      </c>
      <c r="Z257" s="634">
        <f>+V257-'OLD Tables 44-55'!V257</f>
        <v>-1.5478356781345486</v>
      </c>
    </row>
    <row r="258" spans="1:26">
      <c r="A258" s="513" t="s">
        <v>1123</v>
      </c>
      <c r="B258" s="639">
        <f>+'Distribution Pivot Table'!AE339*100</f>
        <v>8.4751531654186518</v>
      </c>
      <c r="C258" s="639">
        <f>+'Distribution Pivot Table'!AE341*100</f>
        <v>0.51055139550714779</v>
      </c>
      <c r="D258" s="639">
        <f>+'Distribution Pivot Table'!AE343*100</f>
        <v>0</v>
      </c>
      <c r="E258" s="640">
        <f t="shared" si="125"/>
        <v>8.9857045609258002</v>
      </c>
      <c r="F258" s="641">
        <f>+'Distribution Pivot Table'!AE345*100</f>
        <v>36.997957794417971</v>
      </c>
      <c r="G258" s="639">
        <f>+'Distribution Pivot Table'!AE347*100</f>
        <v>7.6242341729067391</v>
      </c>
      <c r="H258" s="639">
        <f>+'Distribution Pivot Table'!AE349*100</f>
        <v>0</v>
      </c>
      <c r="I258" s="640">
        <f t="shared" si="142"/>
        <v>44.62219196732471</v>
      </c>
      <c r="J258" s="641">
        <f>+'Distribution Pivot Table'!AE351*100</f>
        <v>25.731790333560244</v>
      </c>
      <c r="K258" s="639">
        <f>+'Distribution Pivot Table'!AE353*100</f>
        <v>12.763784887678693</v>
      </c>
      <c r="L258" s="639">
        <f>+'Distribution Pivot Table'!AE355*100</f>
        <v>0</v>
      </c>
      <c r="M258" s="642">
        <f t="shared" si="143"/>
        <v>38.495575221238937</v>
      </c>
      <c r="N258" s="641">
        <f>+'Distribution Pivot Table'!AE357*100</f>
        <v>7.896528250510551</v>
      </c>
      <c r="O258" s="643">
        <f t="shared" si="144"/>
        <v>71.204901293396873</v>
      </c>
      <c r="P258" s="644">
        <f t="shared" si="144"/>
        <v>20.898570456092578</v>
      </c>
      <c r="Q258" s="644">
        <f t="shared" si="145"/>
        <v>7.896528250510551</v>
      </c>
      <c r="R258" s="577">
        <f t="shared" si="124"/>
        <v>100</v>
      </c>
      <c r="S258" s="577">
        <f t="shared" si="130"/>
        <v>100</v>
      </c>
      <c r="T258" s="583">
        <f t="shared" si="131"/>
        <v>53.607896528250507</v>
      </c>
      <c r="U258" s="291">
        <f t="shared" si="132"/>
        <v>38.495575221238937</v>
      </c>
      <c r="V258" s="291">
        <f t="shared" si="132"/>
        <v>7.896528250510551</v>
      </c>
      <c r="W258" s="577">
        <f t="shared" si="133"/>
        <v>100</v>
      </c>
      <c r="X258" s="635">
        <f>+T258-'OLD Tables 44-55'!T258</f>
        <v>2.1145906580136327</v>
      </c>
      <c r="Y258" s="634">
        <f>+U258-'OLD Tables 44-55'!U258</f>
        <v>-1.6348744869656642</v>
      </c>
      <c r="Z258" s="634">
        <f>+V258-'OLD Tables 44-55'!V258</f>
        <v>-0.47971617104797915</v>
      </c>
    </row>
    <row r="259" spans="1:26">
      <c r="A259" s="517" t="s">
        <v>1149</v>
      </c>
      <c r="B259" s="504"/>
      <c r="C259" s="504"/>
      <c r="D259" s="504"/>
      <c r="E259" s="504"/>
    </row>
    <row r="260" spans="1:26">
      <c r="A260" s="517" t="s">
        <v>1209</v>
      </c>
      <c r="B260" s="504"/>
      <c r="C260" s="504"/>
      <c r="D260" s="504"/>
      <c r="E260" s="504"/>
    </row>
    <row r="261" spans="1:26">
      <c r="A261" s="517"/>
      <c r="B261" s="547"/>
      <c r="C261" s="547"/>
      <c r="D261" s="547"/>
      <c r="E261" s="608"/>
      <c r="F261" s="547"/>
      <c r="G261" s="547"/>
      <c r="H261" s="547"/>
      <c r="I261" s="608"/>
      <c r="J261" s="547"/>
      <c r="K261" s="547"/>
      <c r="L261" s="547"/>
      <c r="M261" s="608"/>
      <c r="N261" s="547"/>
      <c r="O261" s="520"/>
      <c r="P261" s="520"/>
      <c r="R261" s="290"/>
    </row>
    <row r="262" spans="1:26">
      <c r="Q262" s="519" t="s">
        <v>1224</v>
      </c>
    </row>
    <row r="263" spans="1:26" ht="18">
      <c r="A263" s="480" t="s">
        <v>1210</v>
      </c>
      <c r="B263" s="482"/>
      <c r="C263" s="482"/>
      <c r="D263" s="482"/>
      <c r="E263" s="482"/>
      <c r="F263" s="481"/>
      <c r="G263" s="481"/>
      <c r="H263" s="481"/>
      <c r="I263" s="482"/>
      <c r="J263" s="481"/>
      <c r="K263" s="481"/>
      <c r="L263" s="481"/>
      <c r="M263" s="482"/>
      <c r="N263" s="481"/>
      <c r="O263" s="481"/>
      <c r="P263" s="481"/>
      <c r="Q263" s="481"/>
      <c r="R263" s="615"/>
    </row>
    <row r="264" spans="1:26" ht="18">
      <c r="A264" s="480"/>
      <c r="B264" s="482"/>
      <c r="C264" s="482"/>
      <c r="D264" s="482"/>
      <c r="E264" s="482"/>
      <c r="F264" s="481"/>
      <c r="G264" s="481"/>
      <c r="H264" s="481"/>
      <c r="I264" s="482"/>
      <c r="J264" s="481"/>
      <c r="K264" s="481"/>
      <c r="L264" s="481"/>
      <c r="M264" s="482"/>
      <c r="N264" s="481"/>
      <c r="O264" s="481"/>
      <c r="P264" s="481"/>
      <c r="Q264" s="481"/>
      <c r="R264" s="615"/>
    </row>
    <row r="265" spans="1:26" ht="15.75">
      <c r="A265" s="483" t="s">
        <v>1211</v>
      </c>
      <c r="B265" s="482"/>
      <c r="C265" s="482"/>
      <c r="D265" s="482"/>
      <c r="E265" s="482"/>
      <c r="F265" s="481"/>
      <c r="G265" s="481"/>
      <c r="H265" s="481"/>
      <c r="I265" s="482"/>
      <c r="J265" s="481"/>
      <c r="K265" s="481"/>
      <c r="L265" s="481"/>
      <c r="M265" s="482"/>
      <c r="N265" s="481"/>
      <c r="O265" s="481"/>
      <c r="P265" s="481"/>
      <c r="Q265" s="481"/>
      <c r="R265" s="615"/>
    </row>
    <row r="266" spans="1:26" ht="15.75">
      <c r="A266" s="483" t="s">
        <v>1220</v>
      </c>
      <c r="B266" s="482"/>
      <c r="C266" s="482"/>
      <c r="D266" s="482"/>
      <c r="E266" s="482"/>
      <c r="F266" s="481"/>
      <c r="G266" s="481"/>
      <c r="H266" s="481"/>
      <c r="I266" s="482"/>
      <c r="J266" s="481"/>
      <c r="K266" s="481"/>
      <c r="L266" s="481"/>
      <c r="M266" s="482"/>
      <c r="N266" s="481"/>
      <c r="O266" s="481"/>
      <c r="P266" s="481"/>
      <c r="Q266" s="481"/>
      <c r="R266" s="615"/>
    </row>
    <row r="267" spans="1:26" ht="19.5" customHeight="1">
      <c r="A267" s="487"/>
      <c r="B267" s="487"/>
      <c r="C267" s="487"/>
      <c r="D267" s="487"/>
      <c r="E267" s="487"/>
      <c r="F267" s="487"/>
      <c r="G267" s="487"/>
      <c r="H267" s="487"/>
      <c r="I267" s="487"/>
      <c r="R267" s="556"/>
    </row>
    <row r="268" spans="1:26" ht="19.5" customHeight="1">
      <c r="A268" s="312"/>
      <c r="B268" s="489" t="s">
        <v>1098</v>
      </c>
      <c r="C268" s="490"/>
      <c r="D268" s="490"/>
      <c r="E268" s="490"/>
      <c r="F268" s="490"/>
      <c r="G268" s="490"/>
      <c r="H268" s="490"/>
      <c r="I268" s="491"/>
      <c r="J268" s="557" t="s">
        <v>11</v>
      </c>
      <c r="K268" s="558"/>
      <c r="L268" s="558"/>
      <c r="M268" s="559"/>
      <c r="N268" s="649" t="s">
        <v>1099</v>
      </c>
      <c r="O268" s="652" t="s">
        <v>1190</v>
      </c>
      <c r="P268" s="652" t="s">
        <v>1191</v>
      </c>
      <c r="Q268" s="652" t="s">
        <v>1192</v>
      </c>
      <c r="R268" s="560"/>
      <c r="S268" s="561"/>
    </row>
    <row r="269" spans="1:26" ht="36.75" customHeight="1">
      <c r="A269" s="484"/>
      <c r="B269" s="490" t="s">
        <v>1100</v>
      </c>
      <c r="C269" s="490"/>
      <c r="D269" s="490"/>
      <c r="E269" s="496"/>
      <c r="F269" s="497" t="s">
        <v>1101</v>
      </c>
      <c r="G269" s="490"/>
      <c r="H269" s="490"/>
      <c r="I269" s="491"/>
      <c r="J269" s="498" t="s">
        <v>1102</v>
      </c>
      <c r="K269" s="490"/>
      <c r="L269" s="490"/>
      <c r="M269" s="491"/>
      <c r="N269" s="650"/>
      <c r="O269" s="653"/>
      <c r="P269" s="653"/>
      <c r="Q269" s="653"/>
      <c r="R269" s="560" t="s">
        <v>1193</v>
      </c>
      <c r="S269" s="561" t="s">
        <v>1193</v>
      </c>
    </row>
    <row r="270" spans="1:26" ht="31.5" customHeight="1">
      <c r="A270" s="618"/>
      <c r="B270" s="499" t="s">
        <v>1103</v>
      </c>
      <c r="C270" s="499" t="s">
        <v>1104</v>
      </c>
      <c r="D270" s="499" t="s">
        <v>1195</v>
      </c>
      <c r="E270" s="566" t="s">
        <v>1106</v>
      </c>
      <c r="F270" s="500" t="s">
        <v>1103</v>
      </c>
      <c r="G270" s="499" t="s">
        <v>1104</v>
      </c>
      <c r="H270" s="499" t="s">
        <v>1195</v>
      </c>
      <c r="I270" s="566" t="s">
        <v>1106</v>
      </c>
      <c r="J270" s="501" t="s">
        <v>1103</v>
      </c>
      <c r="K270" s="502" t="s">
        <v>1104</v>
      </c>
      <c r="L270" s="499" t="s">
        <v>1195</v>
      </c>
      <c r="M270" s="501" t="s">
        <v>1106</v>
      </c>
      <c r="N270" s="651"/>
      <c r="O270" s="654"/>
      <c r="P270" s="654"/>
      <c r="Q270" s="654"/>
      <c r="R270" s="626"/>
      <c r="S270" s="627"/>
    </row>
    <row r="271" spans="1:26" ht="12.75" hidden="1" customHeight="1">
      <c r="A271" s="504" t="s">
        <v>1107</v>
      </c>
      <c r="B271" s="504"/>
      <c r="C271" s="504"/>
      <c r="D271" s="504"/>
      <c r="E271" s="580"/>
      <c r="F271" s="573"/>
      <c r="G271" s="547"/>
      <c r="H271" s="547"/>
      <c r="I271" s="572"/>
      <c r="J271" s="573"/>
      <c r="K271" s="547"/>
      <c r="L271" s="547"/>
      <c r="M271" s="574"/>
      <c r="N271" s="573"/>
      <c r="O271" s="616"/>
      <c r="P271" s="576"/>
      <c r="Q271" s="576"/>
      <c r="R271" s="577">
        <f>SUM(F271:H271,J271:L271)+N271</f>
        <v>0</v>
      </c>
      <c r="S271" s="610">
        <f>+Q271+P271+O271</f>
        <v>0</v>
      </c>
    </row>
    <row r="272" spans="1:26" ht="12.75" hidden="1" customHeight="1">
      <c r="A272" s="504"/>
      <c r="B272" s="504"/>
      <c r="C272" s="504"/>
      <c r="D272" s="504"/>
      <c r="E272" s="580"/>
      <c r="F272" s="573"/>
      <c r="G272" s="547"/>
      <c r="H272" s="547"/>
      <c r="I272" s="581"/>
      <c r="J272" s="573"/>
      <c r="K272" s="547"/>
      <c r="L272" s="547"/>
      <c r="M272" s="573"/>
      <c r="N272" s="573"/>
      <c r="O272" s="582"/>
      <c r="P272" s="583"/>
      <c r="Q272" s="583"/>
      <c r="R272" s="560"/>
      <c r="S272" s="561"/>
    </row>
    <row r="273" spans="1:27">
      <c r="A273" s="504" t="s">
        <v>1108</v>
      </c>
      <c r="B273" s="629">
        <f>+'Distribution Pivot Table'!AA$9*100</f>
        <v>0</v>
      </c>
      <c r="C273" s="629">
        <f>+'Distribution Pivot Table'!AA$11*100</f>
        <v>0</v>
      </c>
      <c r="D273" s="629">
        <f>+'Distribution Pivot Table'!AA$13*100</f>
        <v>0</v>
      </c>
      <c r="E273" s="596">
        <f t="shared" ref="E273:E291" si="146">SUM(B273:D273)</f>
        <v>0</v>
      </c>
      <c r="F273" s="630">
        <f>+'Distribution Pivot Table'!AA$15*100</f>
        <v>0</v>
      </c>
      <c r="G273" s="629">
        <f>+'Distribution Pivot Table'!AA$17*100</f>
        <v>0</v>
      </c>
      <c r="H273" s="629">
        <f>+'Distribution Pivot Table'!AA$19*100</f>
        <v>0</v>
      </c>
      <c r="I273" s="596">
        <f t="shared" ref="I273:I276" si="147">SUM(F273:H273)</f>
        <v>0</v>
      </c>
      <c r="J273" s="630">
        <f>+'Distribution Pivot Table'!AA$21*100</f>
        <v>0</v>
      </c>
      <c r="K273" s="629">
        <f>+'Distribution Pivot Table'!AA$23*100</f>
        <v>0</v>
      </c>
      <c r="L273" s="629">
        <f>+'Distribution Pivot Table'!AA$25*100</f>
        <v>0</v>
      </c>
      <c r="M273" s="597">
        <f t="shared" ref="M273:M276" si="148">SUM(J273:L273)</f>
        <v>0</v>
      </c>
      <c r="N273" s="630">
        <f>+'Distribution Pivot Table'!AA$27*100</f>
        <v>0</v>
      </c>
      <c r="O273" s="598">
        <f t="shared" ref="O273:P276" si="149">+B273+F273+J273</f>
        <v>0</v>
      </c>
      <c r="P273" s="599">
        <f t="shared" si="149"/>
        <v>0</v>
      </c>
      <c r="Q273" s="599">
        <f t="shared" ref="Q273:Q276" si="150">+D273+H273+L273+N273</f>
        <v>0</v>
      </c>
      <c r="R273" s="577">
        <f t="shared" ref="R273:R291" si="151">SUM(B273:D273,F273:H273,J273:L273)+N273</f>
        <v>0</v>
      </c>
      <c r="S273" s="610">
        <f t="shared" ref="S273:S291" si="152">+Q273+P273+O273</f>
        <v>0</v>
      </c>
    </row>
    <row r="274" spans="1:27">
      <c r="A274" s="504" t="s">
        <v>1109</v>
      </c>
      <c r="B274" s="629">
        <f>+'Distribution Pivot Table'!AA$31*100</f>
        <v>0</v>
      </c>
      <c r="C274" s="629">
        <f>+'Distribution Pivot Table'!AA$33*100</f>
        <v>0</v>
      </c>
      <c r="D274" s="629">
        <f>+'Distribution Pivot Table'!AA$35*100</f>
        <v>0</v>
      </c>
      <c r="E274" s="596">
        <f t="shared" si="146"/>
        <v>0</v>
      </c>
      <c r="F274" s="630">
        <f>+'Distribution Pivot Table'!AA$37*100</f>
        <v>0</v>
      </c>
      <c r="G274" s="629">
        <f>+'Distribution Pivot Table'!AA$39*100</f>
        <v>0</v>
      </c>
      <c r="H274" s="629">
        <f>+'Distribution Pivot Table'!AA$41*100</f>
        <v>0</v>
      </c>
      <c r="I274" s="596">
        <f t="shared" si="147"/>
        <v>0</v>
      </c>
      <c r="J274" s="630">
        <f>+'Distribution Pivot Table'!AA$43*100</f>
        <v>0</v>
      </c>
      <c r="K274" s="629">
        <f>+'Distribution Pivot Table'!AA$45*100</f>
        <v>0</v>
      </c>
      <c r="L274" s="629">
        <f>+'Distribution Pivot Table'!AA$47*100</f>
        <v>0</v>
      </c>
      <c r="M274" s="597">
        <f t="shared" si="148"/>
        <v>0</v>
      </c>
      <c r="N274" s="630">
        <f>+'Distribution Pivot Table'!AA$49*100</f>
        <v>0</v>
      </c>
      <c r="O274" s="598">
        <f t="shared" si="149"/>
        <v>0</v>
      </c>
      <c r="P274" s="599">
        <f t="shared" si="149"/>
        <v>0</v>
      </c>
      <c r="Q274" s="599">
        <f t="shared" si="150"/>
        <v>0</v>
      </c>
      <c r="R274" s="577">
        <f t="shared" si="151"/>
        <v>0</v>
      </c>
      <c r="S274" s="577">
        <f t="shared" si="152"/>
        <v>0</v>
      </c>
    </row>
    <row r="275" spans="1:27">
      <c r="A275" s="504" t="s">
        <v>1110</v>
      </c>
      <c r="B275" s="629">
        <f>+'Distribution Pivot Table'!AA$53*100</f>
        <v>0</v>
      </c>
      <c r="C275" s="629">
        <f>+'Distribution Pivot Table'!AA$55*100</f>
        <v>0</v>
      </c>
      <c r="D275" s="629">
        <f>+'Distribution Pivot Table'!AA$57*100</f>
        <v>0</v>
      </c>
      <c r="E275" s="596">
        <f t="shared" si="146"/>
        <v>0</v>
      </c>
      <c r="F275" s="630">
        <f>+'Distribution Pivot Table'!AA$59*100</f>
        <v>0</v>
      </c>
      <c r="G275" s="629">
        <f>+'Distribution Pivot Table'!AA$61*100</f>
        <v>0</v>
      </c>
      <c r="H275" s="629">
        <f>+'Distribution Pivot Table'!AA$63*100</f>
        <v>0</v>
      </c>
      <c r="I275" s="596">
        <f t="shared" si="147"/>
        <v>0</v>
      </c>
      <c r="J275" s="630">
        <f>+'Distribution Pivot Table'!AA$65*100</f>
        <v>0</v>
      </c>
      <c r="K275" s="629">
        <f>+'Distribution Pivot Table'!AA$67*100</f>
        <v>0</v>
      </c>
      <c r="L275" s="629">
        <f>+'Distribution Pivot Table'!AA$69*100</f>
        <v>0</v>
      </c>
      <c r="M275" s="597">
        <f t="shared" si="148"/>
        <v>0</v>
      </c>
      <c r="N275" s="630">
        <f>+'Distribution Pivot Table'!AA$71*100</f>
        <v>0</v>
      </c>
      <c r="O275" s="598">
        <f t="shared" si="149"/>
        <v>0</v>
      </c>
      <c r="P275" s="599">
        <f t="shared" si="149"/>
        <v>0</v>
      </c>
      <c r="Q275" s="599">
        <f t="shared" si="150"/>
        <v>0</v>
      </c>
      <c r="R275" s="577">
        <f t="shared" si="151"/>
        <v>0</v>
      </c>
      <c r="S275" s="577">
        <f t="shared" si="152"/>
        <v>0</v>
      </c>
    </row>
    <row r="276" spans="1:27">
      <c r="A276" s="504" t="s">
        <v>1208</v>
      </c>
      <c r="B276" s="629">
        <f>+'Distribution Pivot Table'!AA$75*100</f>
        <v>8.3813877414078721</v>
      </c>
      <c r="C276" s="629">
        <f>+'Distribution Pivot Table'!AA$77*100</f>
        <v>4.7180691564092347</v>
      </c>
      <c r="D276" s="629">
        <f>+'Distribution Pivot Table'!AA$79*100</f>
        <v>4.3070729098953642</v>
      </c>
      <c r="E276" s="596">
        <f t="shared" si="146"/>
        <v>17.40652980771247</v>
      </c>
      <c r="F276" s="630">
        <f>+'Distribution Pivot Table'!AA$81*100</f>
        <v>33.512969447881062</v>
      </c>
      <c r="G276" s="629">
        <f>+'Distribution Pivot Table'!AA$83*100</f>
        <v>18.094319444735682</v>
      </c>
      <c r="H276" s="648">
        <f>+'Distribution Pivot Table'!AA$85*100</f>
        <v>0</v>
      </c>
      <c r="I276" s="596">
        <f t="shared" si="147"/>
        <v>51.607288892616744</v>
      </c>
      <c r="J276" s="630">
        <f>+'Distribution Pivot Table'!AA$87*100</f>
        <v>11.027700308247185</v>
      </c>
      <c r="K276" s="629">
        <f>+'Distribution Pivot Table'!AA$89*100</f>
        <v>11.302396779131456</v>
      </c>
      <c r="L276" s="637">
        <f>+'Distribution Pivot Table'!AA$91*100</f>
        <v>2.0969196250707712E-3</v>
      </c>
      <c r="M276" s="597">
        <f t="shared" si="148"/>
        <v>22.332194007003711</v>
      </c>
      <c r="N276" s="630">
        <f>+'Distribution Pivot Table'!AA$93*100</f>
        <v>8.6539872926670718</v>
      </c>
      <c r="O276" s="598">
        <f t="shared" si="149"/>
        <v>52.922057497536116</v>
      </c>
      <c r="P276" s="599">
        <f t="shared" si="149"/>
        <v>34.114785380276373</v>
      </c>
      <c r="Q276" s="599">
        <f t="shared" si="150"/>
        <v>12.963157122187507</v>
      </c>
      <c r="R276" s="577">
        <f t="shared" si="151"/>
        <v>100</v>
      </c>
      <c r="S276" s="577">
        <f t="shared" si="152"/>
        <v>100</v>
      </c>
    </row>
    <row r="277" spans="1:27">
      <c r="A277" s="504"/>
      <c r="B277" s="629"/>
      <c r="C277" s="629"/>
      <c r="D277" s="629"/>
      <c r="E277" s="596"/>
      <c r="F277" s="630"/>
      <c r="G277" s="629"/>
      <c r="H277" s="629"/>
      <c r="I277" s="596"/>
      <c r="J277" s="630"/>
      <c r="K277" s="629"/>
      <c r="L277" s="629"/>
      <c r="M277" s="597"/>
      <c r="N277" s="630"/>
      <c r="O277" s="598"/>
      <c r="P277" s="599"/>
      <c r="Q277" s="599"/>
      <c r="R277" s="577"/>
      <c r="S277" s="577"/>
    </row>
    <row r="278" spans="1:27">
      <c r="A278" s="504" t="s">
        <v>1112</v>
      </c>
      <c r="B278" s="629">
        <f>+'Distribution Pivot Table'!AA$97*100</f>
        <v>3.134141245298788</v>
      </c>
      <c r="C278" s="629">
        <f>+'Distribution Pivot Table'!AA$99*100</f>
        <v>1.0447137484329294</v>
      </c>
      <c r="D278" s="629">
        <f>+'Distribution Pivot Table'!AA$101*100</f>
        <v>0</v>
      </c>
      <c r="E278" s="596">
        <f t="shared" si="146"/>
        <v>4.1788549937317176</v>
      </c>
      <c r="F278" s="630">
        <f>+'Distribution Pivot Table'!AA$103*100</f>
        <v>49.059757626410367</v>
      </c>
      <c r="G278" s="629">
        <f>+'Distribution Pivot Table'!AA$105*100</f>
        <v>10.739657333890513</v>
      </c>
      <c r="H278" s="629">
        <f>+'Distribution Pivot Table'!AA$107*100</f>
        <v>0</v>
      </c>
      <c r="I278" s="596">
        <f t="shared" ref="I278:I281" si="153">SUM(F278:H278)</f>
        <v>59.799414960300879</v>
      </c>
      <c r="J278" s="630">
        <f>+'Distribution Pivot Table'!AA$109*100</f>
        <v>19.51525282072712</v>
      </c>
      <c r="K278" s="629">
        <f>+'Distribution Pivot Table'!AA$111*100</f>
        <v>15.587129126619306</v>
      </c>
      <c r="L278" s="629">
        <f>+'Distribution Pivot Table'!AA$113*100</f>
        <v>0</v>
      </c>
      <c r="M278" s="597">
        <f t="shared" ref="M278:M281" si="154">SUM(J278:L278)</f>
        <v>35.10238194734643</v>
      </c>
      <c r="N278" s="630">
        <f>+'Distribution Pivot Table'!AA$115*100</f>
        <v>0.91934809862097788</v>
      </c>
      <c r="O278" s="598">
        <f t="shared" ref="O278:P281" si="155">+B278+F278+J278</f>
        <v>71.709151692436279</v>
      </c>
      <c r="P278" s="599">
        <f t="shared" si="155"/>
        <v>27.371500208942749</v>
      </c>
      <c r="Q278" s="599">
        <f t="shared" ref="Q278:Q281" si="156">+D278+H278+L278+N278</f>
        <v>0.91934809862097788</v>
      </c>
      <c r="R278" s="577">
        <f t="shared" si="151"/>
        <v>100</v>
      </c>
      <c r="S278" s="577">
        <f t="shared" si="152"/>
        <v>100</v>
      </c>
    </row>
    <row r="279" spans="1:27">
      <c r="A279" s="504" t="s">
        <v>1113</v>
      </c>
      <c r="B279" s="629">
        <f>+'Distribution Pivot Table'!AA$119*100</f>
        <v>0</v>
      </c>
      <c r="C279" s="629">
        <f>+'Distribution Pivot Table'!AA$121*100</f>
        <v>0</v>
      </c>
      <c r="D279" s="629">
        <f>+'Distribution Pivot Table'!AA$123*100</f>
        <v>0</v>
      </c>
      <c r="E279" s="596">
        <f t="shared" si="146"/>
        <v>0</v>
      </c>
      <c r="F279" s="630">
        <f>+'Distribution Pivot Table'!AA$125*100</f>
        <v>0</v>
      </c>
      <c r="G279" s="629">
        <f>+'Distribution Pivot Table'!AA$127*100</f>
        <v>0</v>
      </c>
      <c r="H279" s="629">
        <f>+'Distribution Pivot Table'!AA$129*100</f>
        <v>0</v>
      </c>
      <c r="I279" s="596">
        <f t="shared" si="153"/>
        <v>0</v>
      </c>
      <c r="J279" s="630">
        <f>+'Distribution Pivot Table'!AA$131*100</f>
        <v>0</v>
      </c>
      <c r="K279" s="629">
        <f>+'Distribution Pivot Table'!AA$133*100</f>
        <v>0</v>
      </c>
      <c r="L279" s="629">
        <f>+'Distribution Pivot Table'!AA$135*100</f>
        <v>0</v>
      </c>
      <c r="M279" s="597">
        <f t="shared" si="154"/>
        <v>0</v>
      </c>
      <c r="N279" s="630">
        <f>+'Distribution Pivot Table'!AA$137*100</f>
        <v>0</v>
      </c>
      <c r="O279" s="598">
        <f t="shared" si="155"/>
        <v>0</v>
      </c>
      <c r="P279" s="599">
        <f t="shared" si="155"/>
        <v>0</v>
      </c>
      <c r="Q279" s="599">
        <f t="shared" si="156"/>
        <v>0</v>
      </c>
      <c r="R279" s="577">
        <f t="shared" si="151"/>
        <v>0</v>
      </c>
      <c r="S279" s="577">
        <f t="shared" si="152"/>
        <v>0</v>
      </c>
    </row>
    <row r="280" spans="1:27">
      <c r="A280" s="504" t="s">
        <v>1114</v>
      </c>
      <c r="B280" s="629">
        <f>+'Distribution Pivot Table'!AA$141*100</f>
        <v>0</v>
      </c>
      <c r="C280" s="629">
        <f>+'Distribution Pivot Table'!AA$143*100</f>
        <v>0</v>
      </c>
      <c r="D280" s="629">
        <f>+'Distribution Pivot Table'!AA$145*100</f>
        <v>0</v>
      </c>
      <c r="E280" s="596">
        <f t="shared" si="146"/>
        <v>0</v>
      </c>
      <c r="F280" s="630">
        <f>+'Distribution Pivot Table'!AA$147*100</f>
        <v>0</v>
      </c>
      <c r="G280" s="629">
        <f>+'Distribution Pivot Table'!AA$149*100</f>
        <v>0</v>
      </c>
      <c r="H280" s="629">
        <f>+'Distribution Pivot Table'!AA$151*100</f>
        <v>0</v>
      </c>
      <c r="I280" s="596">
        <f t="shared" si="153"/>
        <v>0</v>
      </c>
      <c r="J280" s="630">
        <f>+'Distribution Pivot Table'!AA$153*100</f>
        <v>0</v>
      </c>
      <c r="K280" s="629">
        <f>+'Distribution Pivot Table'!AA$155*100</f>
        <v>0</v>
      </c>
      <c r="L280" s="629">
        <f>+'Distribution Pivot Table'!AA$157*100</f>
        <v>0</v>
      </c>
      <c r="M280" s="597">
        <f t="shared" si="154"/>
        <v>0</v>
      </c>
      <c r="N280" s="630">
        <f>+'Distribution Pivot Table'!AA$159*100</f>
        <v>0</v>
      </c>
      <c r="O280" s="598">
        <f t="shared" si="155"/>
        <v>0</v>
      </c>
      <c r="P280" s="599">
        <f t="shared" si="155"/>
        <v>0</v>
      </c>
      <c r="Q280" s="599">
        <f t="shared" si="156"/>
        <v>0</v>
      </c>
      <c r="R280" s="577">
        <f t="shared" si="151"/>
        <v>0</v>
      </c>
      <c r="S280" s="577">
        <f t="shared" si="152"/>
        <v>0</v>
      </c>
    </row>
    <row r="281" spans="1:27">
      <c r="A281" s="504" t="s">
        <v>1115</v>
      </c>
      <c r="B281" s="629">
        <f>+'Distribution Pivot Table'!AA$163*100</f>
        <v>0</v>
      </c>
      <c r="C281" s="629">
        <f>+'Distribution Pivot Table'!AA$165*100</f>
        <v>0</v>
      </c>
      <c r="D281" s="629">
        <f>+'Distribution Pivot Table'!AA$167*100</f>
        <v>0</v>
      </c>
      <c r="E281" s="596">
        <f t="shared" si="146"/>
        <v>0</v>
      </c>
      <c r="F281" s="630">
        <f>+'Distribution Pivot Table'!AA$169*100</f>
        <v>0</v>
      </c>
      <c r="G281" s="629">
        <f>+'Distribution Pivot Table'!AA$171*100</f>
        <v>0</v>
      </c>
      <c r="H281" s="629">
        <f>+'Distribution Pivot Table'!AA$173*100</f>
        <v>0</v>
      </c>
      <c r="I281" s="596">
        <f t="shared" si="153"/>
        <v>0</v>
      </c>
      <c r="J281" s="630">
        <f>+'Distribution Pivot Table'!AA$175*100</f>
        <v>0</v>
      </c>
      <c r="K281" s="629">
        <f>+'Distribution Pivot Table'!AA$177*100</f>
        <v>0</v>
      </c>
      <c r="L281" s="629">
        <f>+'Distribution Pivot Table'!AA$179*100</f>
        <v>0</v>
      </c>
      <c r="M281" s="597">
        <f t="shared" si="154"/>
        <v>0</v>
      </c>
      <c r="N281" s="630">
        <f>+'Distribution Pivot Table'!AA$181*100</f>
        <v>0</v>
      </c>
      <c r="O281" s="598">
        <f t="shared" si="155"/>
        <v>0</v>
      </c>
      <c r="P281" s="599">
        <f t="shared" si="155"/>
        <v>0</v>
      </c>
      <c r="Q281" s="599">
        <f t="shared" si="156"/>
        <v>0</v>
      </c>
      <c r="R281" s="577">
        <f t="shared" si="151"/>
        <v>0</v>
      </c>
      <c r="S281" s="577">
        <f t="shared" si="152"/>
        <v>0</v>
      </c>
    </row>
    <row r="282" spans="1:27">
      <c r="A282" s="504"/>
      <c r="B282" s="629"/>
      <c r="C282" s="629"/>
      <c r="D282" s="629"/>
      <c r="E282" s="596"/>
      <c r="F282" s="630"/>
      <c r="G282" s="629"/>
      <c r="H282" s="629"/>
      <c r="I282" s="596"/>
      <c r="J282" s="630"/>
      <c r="K282" s="629"/>
      <c r="L282" s="629"/>
      <c r="M282" s="597"/>
      <c r="N282" s="630"/>
      <c r="O282" s="598"/>
      <c r="P282" s="599"/>
      <c r="Q282" s="599"/>
      <c r="R282" s="577"/>
      <c r="S282" s="577"/>
    </row>
    <row r="283" spans="1:27">
      <c r="A283" s="504" t="s">
        <v>1116</v>
      </c>
      <c r="B283" s="629">
        <f>+'Distribution Pivot Table'!AA$185*100</f>
        <v>0</v>
      </c>
      <c r="C283" s="629">
        <f>+'Distribution Pivot Table'!AA$187*100</f>
        <v>0</v>
      </c>
      <c r="D283" s="629">
        <f>+'Distribution Pivot Table'!AA$189*100</f>
        <v>0</v>
      </c>
      <c r="E283" s="596">
        <f t="shared" si="146"/>
        <v>0</v>
      </c>
      <c r="F283" s="630">
        <f>+'Distribution Pivot Table'!AA$191*100</f>
        <v>0</v>
      </c>
      <c r="G283" s="629">
        <f>+'Distribution Pivot Table'!AA$193*100</f>
        <v>0</v>
      </c>
      <c r="H283" s="629">
        <f>+'Distribution Pivot Table'!AA$195*100</f>
        <v>0</v>
      </c>
      <c r="I283" s="596">
        <f t="shared" ref="I283:I286" si="157">SUM(F283:H283)</f>
        <v>0</v>
      </c>
      <c r="J283" s="630">
        <f>+'Distribution Pivot Table'!AA$197*100</f>
        <v>0</v>
      </c>
      <c r="K283" s="629">
        <f>+'Distribution Pivot Table'!AA$199*100</f>
        <v>0</v>
      </c>
      <c r="L283" s="629">
        <f>+'Distribution Pivot Table'!AA$201*100</f>
        <v>0</v>
      </c>
      <c r="M283" s="597">
        <f t="shared" ref="M283:M286" si="158">SUM(J283:L283)</f>
        <v>0</v>
      </c>
      <c r="N283" s="630">
        <f>+'Distribution Pivot Table'!AA$203*100</f>
        <v>0</v>
      </c>
      <c r="O283" s="598">
        <f t="shared" ref="O283:P286" si="159">+B283+F283+J283</f>
        <v>0</v>
      </c>
      <c r="P283" s="599">
        <f t="shared" si="159"/>
        <v>0</v>
      </c>
      <c r="Q283" s="599">
        <f t="shared" ref="Q283:Q286" si="160">+D283+H283+L283+N283</f>
        <v>0</v>
      </c>
      <c r="R283" s="577">
        <f t="shared" si="151"/>
        <v>0</v>
      </c>
      <c r="S283" s="577">
        <f t="shared" si="152"/>
        <v>0</v>
      </c>
    </row>
    <row r="284" spans="1:27">
      <c r="A284" s="504" t="s">
        <v>1117</v>
      </c>
      <c r="B284" s="629">
        <f>+'Distribution Pivot Table'!AA$207*100</f>
        <v>0</v>
      </c>
      <c r="C284" s="629">
        <f>+'Distribution Pivot Table'!AA$209*100</f>
        <v>0</v>
      </c>
      <c r="D284" s="629">
        <f>+'Distribution Pivot Table'!AA$211*108</f>
        <v>0</v>
      </c>
      <c r="E284" s="596">
        <f t="shared" si="146"/>
        <v>0</v>
      </c>
      <c r="F284" s="630">
        <f>+'Distribution Pivot Table'!AA$213*100</f>
        <v>0</v>
      </c>
      <c r="G284" s="629">
        <f>+'Distribution Pivot Table'!AA$215*100</f>
        <v>0</v>
      </c>
      <c r="H284" s="629">
        <f>+'Distribution Pivot Table'!AA$217*100</f>
        <v>0</v>
      </c>
      <c r="I284" s="596">
        <f t="shared" si="157"/>
        <v>0</v>
      </c>
      <c r="J284" s="630">
        <f>+'Distribution Pivot Table'!AA$219*100</f>
        <v>0</v>
      </c>
      <c r="K284" s="629">
        <f>+'Distribution Pivot Table'!AA$221*100</f>
        <v>0</v>
      </c>
      <c r="L284" s="629">
        <f>+'Distribution Pivot Table'!AA$223*100</f>
        <v>0</v>
      </c>
      <c r="M284" s="597">
        <f t="shared" si="158"/>
        <v>0</v>
      </c>
      <c r="N284" s="630">
        <f>+'Distribution Pivot Table'!AA$225*100</f>
        <v>0</v>
      </c>
      <c r="O284" s="598">
        <f t="shared" si="159"/>
        <v>0</v>
      </c>
      <c r="P284" s="599">
        <f t="shared" si="159"/>
        <v>0</v>
      </c>
      <c r="Q284" s="599">
        <f t="shared" si="160"/>
        <v>0</v>
      </c>
      <c r="R284" s="577">
        <f t="shared" si="151"/>
        <v>0</v>
      </c>
      <c r="S284" s="577">
        <f t="shared" si="152"/>
        <v>0</v>
      </c>
    </row>
    <row r="285" spans="1:27">
      <c r="A285" s="504" t="s">
        <v>1118</v>
      </c>
      <c r="B285" s="629">
        <f>+'Distribution Pivot Table'!AA$229*100</f>
        <v>10.372534696859022</v>
      </c>
      <c r="C285" s="629">
        <f>+'Distribution Pivot Table'!AA$231*100</f>
        <v>6.0628195763330899</v>
      </c>
      <c r="D285" s="629">
        <f>+'Distribution Pivot Table'!AA$233*100</f>
        <v>0</v>
      </c>
      <c r="E285" s="596">
        <f t="shared" si="146"/>
        <v>16.435354273192111</v>
      </c>
      <c r="F285" s="630">
        <f>+'Distribution Pivot Table'!AA$235*100</f>
        <v>26.442658875091308</v>
      </c>
      <c r="G285" s="629">
        <f>+'Distribution Pivot Table'!AA$237*100</f>
        <v>9.7151205259313365</v>
      </c>
      <c r="H285" s="629">
        <f>+'Distribution Pivot Table'!AA$239*100</f>
        <v>0</v>
      </c>
      <c r="I285" s="596">
        <f t="shared" si="157"/>
        <v>36.157779401022644</v>
      </c>
      <c r="J285" s="630">
        <f>+'Distribution Pivot Table'!AA$241*100</f>
        <v>21.548575602629658</v>
      </c>
      <c r="K285" s="629">
        <f>+'Distribution Pivot Table'!AA$243*100</f>
        <v>27.684441197954712</v>
      </c>
      <c r="L285" s="629">
        <f>+'Distribution Pivot Table'!AA$245*100</f>
        <v>0</v>
      </c>
      <c r="M285" s="597">
        <f t="shared" si="158"/>
        <v>49.233016800584366</v>
      </c>
      <c r="N285" s="630">
        <f>+'Distribution Pivot Table'!AA$247*100</f>
        <v>1.241782322863404</v>
      </c>
      <c r="O285" s="598">
        <f t="shared" si="159"/>
        <v>58.363769174579986</v>
      </c>
      <c r="P285" s="599">
        <f t="shared" si="159"/>
        <v>43.462381300219135</v>
      </c>
      <c r="Q285" s="599">
        <f t="shared" si="160"/>
        <v>1.241782322863404</v>
      </c>
      <c r="R285" s="577">
        <f t="shared" si="151"/>
        <v>103.06793279766252</v>
      </c>
      <c r="S285" s="577">
        <f t="shared" si="152"/>
        <v>103.06793279766252</v>
      </c>
      <c r="AA285" s="526"/>
    </row>
    <row r="286" spans="1:27">
      <c r="A286" s="504" t="s">
        <v>1119</v>
      </c>
      <c r="B286" s="629">
        <f>+'Distribution Pivot Table'!AA$251*100</f>
        <v>0</v>
      </c>
      <c r="C286" s="629">
        <f>+'Distribution Pivot Table'!AA$253*100</f>
        <v>0</v>
      </c>
      <c r="D286" s="629">
        <f>+'Distribution Pivot Table'!AA$255*100</f>
        <v>0</v>
      </c>
      <c r="E286" s="596">
        <f t="shared" si="146"/>
        <v>0</v>
      </c>
      <c r="F286" s="630">
        <f>+'Distribution Pivot Table'!AA$257*100</f>
        <v>0</v>
      </c>
      <c r="G286" s="629">
        <f>+'Distribution Pivot Table'!AA$259*100</f>
        <v>0</v>
      </c>
      <c r="H286" s="629">
        <f>+'Distribution Pivot Table'!AA$261*100</f>
        <v>0</v>
      </c>
      <c r="I286" s="596">
        <f t="shared" si="157"/>
        <v>0</v>
      </c>
      <c r="J286" s="630">
        <f>+'Distribution Pivot Table'!AA$263*100</f>
        <v>0</v>
      </c>
      <c r="K286" s="629">
        <f>+'Distribution Pivot Table'!AA$265*100</f>
        <v>0</v>
      </c>
      <c r="L286" s="629">
        <f>+'Distribution Pivot Table'!AA$267*100</f>
        <v>0</v>
      </c>
      <c r="M286" s="597">
        <f t="shared" si="158"/>
        <v>0</v>
      </c>
      <c r="N286" s="630">
        <f>+'Distribution Pivot Table'!AA$269*100</f>
        <v>0</v>
      </c>
      <c r="O286" s="598">
        <f t="shared" si="159"/>
        <v>0</v>
      </c>
      <c r="P286" s="599">
        <f t="shared" si="159"/>
        <v>0</v>
      </c>
      <c r="Q286" s="599">
        <f t="shared" si="160"/>
        <v>0</v>
      </c>
      <c r="R286" s="577">
        <f t="shared" si="151"/>
        <v>0</v>
      </c>
      <c r="S286" s="577">
        <f t="shared" si="152"/>
        <v>0</v>
      </c>
    </row>
    <row r="287" spans="1:27">
      <c r="A287" s="504"/>
      <c r="B287" s="629"/>
      <c r="C287" s="629"/>
      <c r="D287" s="629"/>
      <c r="E287" s="596"/>
      <c r="F287" s="630"/>
      <c r="G287" s="629"/>
      <c r="H287" s="629"/>
      <c r="I287" s="596"/>
      <c r="J287" s="630"/>
      <c r="K287" s="629"/>
      <c r="L287" s="629"/>
      <c r="M287" s="597"/>
      <c r="N287" s="630"/>
      <c r="O287" s="598"/>
      <c r="P287" s="599"/>
      <c r="Q287" s="599"/>
      <c r="R287" s="577"/>
      <c r="S287" s="577"/>
    </row>
    <row r="288" spans="1:27">
      <c r="A288" s="504" t="s">
        <v>1120</v>
      </c>
      <c r="B288" s="629">
        <f>+'Distribution Pivot Table'!AA$273*100</f>
        <v>0</v>
      </c>
      <c r="C288" s="629">
        <f>+'Distribution Pivot Table'!AA$275*100</f>
        <v>0</v>
      </c>
      <c r="D288" s="629">
        <f>+'Distribution Pivot Table'!AA$277*100</f>
        <v>0</v>
      </c>
      <c r="E288" s="596">
        <f t="shared" si="146"/>
        <v>0</v>
      </c>
      <c r="F288" s="630">
        <f>+'Distribution Pivot Table'!AA$279*100</f>
        <v>0</v>
      </c>
      <c r="G288" s="629">
        <f>+'Distribution Pivot Table'!AA$281*100</f>
        <v>0</v>
      </c>
      <c r="H288" s="629">
        <f>+'Distribution Pivot Table'!AA$283*100</f>
        <v>0</v>
      </c>
      <c r="I288" s="596">
        <f t="shared" ref="I288:I291" si="161">SUM(F288:H288)</f>
        <v>0</v>
      </c>
      <c r="J288" s="630">
        <f>+'Distribution Pivot Table'!AA$285*100</f>
        <v>0</v>
      </c>
      <c r="K288" s="629">
        <f>+'Distribution Pivot Table'!AA$287*100</f>
        <v>0</v>
      </c>
      <c r="L288" s="629">
        <f>+'Distribution Pivot Table'!AA$289*100</f>
        <v>0</v>
      </c>
      <c r="M288" s="597">
        <f t="shared" ref="M288:M291" si="162">SUM(J288:L288)</f>
        <v>0</v>
      </c>
      <c r="N288" s="630">
        <f>+'Distribution Pivot Table'!AA$291*100</f>
        <v>0</v>
      </c>
      <c r="O288" s="598">
        <f t="shared" ref="O288:P291" si="163">+B288+F288+J288</f>
        <v>0</v>
      </c>
      <c r="P288" s="599">
        <f t="shared" si="163"/>
        <v>0</v>
      </c>
      <c r="Q288" s="599">
        <f t="shared" ref="Q288:Q291" si="164">+D288+H288+L288+N288</f>
        <v>0</v>
      </c>
      <c r="R288" s="577">
        <f t="shared" si="151"/>
        <v>0</v>
      </c>
      <c r="S288" s="577">
        <f t="shared" si="152"/>
        <v>0</v>
      </c>
    </row>
    <row r="289" spans="1:19">
      <c r="A289" s="504" t="s">
        <v>1121</v>
      </c>
      <c r="B289" s="629">
        <f>+'Distribution Pivot Table'!AA295*100</f>
        <v>10.725686316237496</v>
      </c>
      <c r="C289" s="629">
        <f>+'Distribution Pivot Table'!AA297*100</f>
        <v>12.896360927856989</v>
      </c>
      <c r="D289" s="629">
        <f>+'Distribution Pivot Table'!AA299*100</f>
        <v>0</v>
      </c>
      <c r="E289" s="596">
        <f t="shared" si="146"/>
        <v>23.622047244094485</v>
      </c>
      <c r="F289" s="630">
        <f>+'Distribution Pivot Table'!AA301*100</f>
        <v>16.258778463502875</v>
      </c>
      <c r="G289" s="629">
        <f>+'Distribution Pivot Table'!AA303*100</f>
        <v>9.8105979995743766</v>
      </c>
      <c r="H289" s="629">
        <f>+'Distribution Pivot Table'!AA305*100</f>
        <v>0</v>
      </c>
      <c r="I289" s="596">
        <f t="shared" si="161"/>
        <v>26.069376463077251</v>
      </c>
      <c r="J289" s="630">
        <f>+'Distribution Pivot Table'!AA307*100</f>
        <v>7.0440519259416901</v>
      </c>
      <c r="K289" s="629">
        <f>+'Distribution Pivot Table'!AA309*100</f>
        <v>10.981059799957437</v>
      </c>
      <c r="L289" s="629">
        <f>+'Distribution Pivot Table'!AA311*100</f>
        <v>0</v>
      </c>
      <c r="M289" s="597">
        <f t="shared" si="162"/>
        <v>18.025111725899126</v>
      </c>
      <c r="N289" s="630">
        <f>+'Distribution Pivot Table'!AA313*100</f>
        <v>32.283464566929133</v>
      </c>
      <c r="O289" s="598">
        <f t="shared" si="163"/>
        <v>34.028516705682058</v>
      </c>
      <c r="P289" s="599">
        <f t="shared" si="163"/>
        <v>33.688018727388801</v>
      </c>
      <c r="Q289" s="599">
        <f t="shared" si="164"/>
        <v>32.283464566929133</v>
      </c>
      <c r="R289" s="577">
        <f t="shared" si="151"/>
        <v>100</v>
      </c>
      <c r="S289" s="577">
        <f t="shared" si="152"/>
        <v>100</v>
      </c>
    </row>
    <row r="290" spans="1:19">
      <c r="A290" s="504" t="s">
        <v>1122</v>
      </c>
      <c r="B290" s="629">
        <f>+'Distribution Pivot Table'!AA317*100</f>
        <v>0</v>
      </c>
      <c r="C290" s="629">
        <f>+'Distribution Pivot Table'!AA319*100</f>
        <v>0</v>
      </c>
      <c r="D290" s="629">
        <f>+'Distribution Pivot Table'!AA321*100</f>
        <v>0</v>
      </c>
      <c r="E290" s="596">
        <f t="shared" si="146"/>
        <v>0</v>
      </c>
      <c r="F290" s="630">
        <f>+'Distribution Pivot Table'!AA323*100</f>
        <v>0</v>
      </c>
      <c r="G290" s="629">
        <f>+'Distribution Pivot Table'!AA325*100</f>
        <v>0</v>
      </c>
      <c r="H290" s="629">
        <f>+'Distribution Pivot Table'!AA327*100</f>
        <v>0</v>
      </c>
      <c r="I290" s="596">
        <f t="shared" si="161"/>
        <v>0</v>
      </c>
      <c r="J290" s="630">
        <f>+'Distribution Pivot Table'!AA329*100</f>
        <v>0</v>
      </c>
      <c r="K290" s="629">
        <f>+'Distribution Pivot Table'!AA331*100</f>
        <v>0</v>
      </c>
      <c r="L290" s="629">
        <f>+'Distribution Pivot Table'!AA333*100</f>
        <v>0</v>
      </c>
      <c r="M290" s="597">
        <f t="shared" si="162"/>
        <v>0</v>
      </c>
      <c r="N290" s="630">
        <f>+'Distribution Pivot Table'!AA335*100</f>
        <v>0</v>
      </c>
      <c r="O290" s="598">
        <f t="shared" si="163"/>
        <v>0</v>
      </c>
      <c r="P290" s="599">
        <f t="shared" si="163"/>
        <v>0</v>
      </c>
      <c r="Q290" s="599">
        <f t="shared" si="164"/>
        <v>0</v>
      </c>
      <c r="R290" s="577">
        <f t="shared" si="151"/>
        <v>0</v>
      </c>
      <c r="S290" s="577">
        <f t="shared" si="152"/>
        <v>0</v>
      </c>
    </row>
    <row r="291" spans="1:19">
      <c r="A291" s="513" t="s">
        <v>1123</v>
      </c>
      <c r="B291" s="639">
        <f>+'Distribution Pivot Table'!AA339*100</f>
        <v>15.411558669001751</v>
      </c>
      <c r="C291" s="639">
        <f>+'Distribution Pivot Table'!AA341*100</f>
        <v>0.35026269702276708</v>
      </c>
      <c r="D291" s="639">
        <f>+'Distribution Pivot Table'!AA343*100</f>
        <v>0</v>
      </c>
      <c r="E291" s="640">
        <f t="shared" si="146"/>
        <v>15.761821366024519</v>
      </c>
      <c r="F291" s="641">
        <f>+'Distribution Pivot Table'!AA345*100</f>
        <v>48.161120840630474</v>
      </c>
      <c r="G291" s="639">
        <f>+'Distribution Pivot Table'!AA347*100</f>
        <v>5.9544658493870406</v>
      </c>
      <c r="H291" s="639">
        <f>+'Distribution Pivot Table'!AA349*100</f>
        <v>0</v>
      </c>
      <c r="I291" s="640">
        <f t="shared" si="161"/>
        <v>54.115586690017516</v>
      </c>
      <c r="J291" s="641">
        <f>+'Distribution Pivot Table'!AA351*100</f>
        <v>17.513134851138354</v>
      </c>
      <c r="K291" s="639">
        <f>+'Distribution Pivot Table'!AA353*100</f>
        <v>4.028021015761821</v>
      </c>
      <c r="L291" s="639">
        <f>+'Distribution Pivot Table'!AA355*100</f>
        <v>0</v>
      </c>
      <c r="M291" s="642">
        <f t="shared" si="162"/>
        <v>21.541155866900176</v>
      </c>
      <c r="N291" s="641">
        <f>+'Distribution Pivot Table'!AA357*100</f>
        <v>8.5814360770577931</v>
      </c>
      <c r="O291" s="643">
        <f t="shared" si="163"/>
        <v>81.08581436077057</v>
      </c>
      <c r="P291" s="644">
        <f t="shared" si="163"/>
        <v>10.332749562171628</v>
      </c>
      <c r="Q291" s="644">
        <f t="shared" si="164"/>
        <v>8.5814360770577931</v>
      </c>
      <c r="R291" s="577">
        <f t="shared" si="151"/>
        <v>100</v>
      </c>
      <c r="S291" s="577">
        <f t="shared" si="152"/>
        <v>100</v>
      </c>
    </row>
    <row r="292" spans="1:19">
      <c r="A292" s="517" t="s">
        <v>1149</v>
      </c>
      <c r="B292" s="504"/>
      <c r="C292" s="504"/>
      <c r="D292" s="504"/>
      <c r="E292" s="504"/>
    </row>
    <row r="293" spans="1:19">
      <c r="A293" s="517" t="s">
        <v>1209</v>
      </c>
      <c r="B293" s="504"/>
      <c r="C293" s="504"/>
      <c r="D293" s="504"/>
      <c r="E293" s="504"/>
    </row>
    <row r="294" spans="1:19">
      <c r="A294" s="517"/>
      <c r="B294" s="547"/>
      <c r="C294" s="547"/>
      <c r="D294" s="547"/>
      <c r="E294" s="608"/>
      <c r="F294" s="547"/>
      <c r="G294" s="547"/>
      <c r="H294" s="547"/>
      <c r="I294" s="608"/>
      <c r="J294" s="547"/>
      <c r="K294" s="547"/>
      <c r="L294" s="547"/>
      <c r="M294" s="608"/>
      <c r="N294" s="547"/>
      <c r="O294" s="520"/>
      <c r="P294" s="520"/>
      <c r="R294" s="290"/>
    </row>
    <row r="295" spans="1:19">
      <c r="Q295" s="519" t="s">
        <v>1224</v>
      </c>
    </row>
    <row r="296" spans="1:19" ht="18">
      <c r="A296" s="480" t="s">
        <v>1212</v>
      </c>
      <c r="B296" s="482"/>
      <c r="C296" s="482"/>
      <c r="D296" s="482"/>
      <c r="E296" s="482"/>
      <c r="F296" s="481"/>
      <c r="G296" s="481"/>
      <c r="H296" s="481"/>
      <c r="I296" s="482"/>
      <c r="J296" s="481"/>
      <c r="K296" s="481"/>
      <c r="L296" s="481"/>
      <c r="M296" s="482"/>
      <c r="N296" s="481"/>
      <c r="O296" s="481"/>
      <c r="P296" s="481"/>
      <c r="Q296" s="481"/>
      <c r="R296" s="615"/>
    </row>
    <row r="297" spans="1:19" ht="18">
      <c r="A297" s="480"/>
      <c r="B297" s="482"/>
      <c r="C297" s="482"/>
      <c r="D297" s="482"/>
      <c r="E297" s="482"/>
      <c r="F297" s="481"/>
      <c r="G297" s="481"/>
      <c r="H297" s="481"/>
      <c r="I297" s="482"/>
      <c r="J297" s="481"/>
      <c r="K297" s="481"/>
      <c r="L297" s="481"/>
      <c r="M297" s="482"/>
      <c r="N297" s="481"/>
      <c r="O297" s="481"/>
      <c r="P297" s="481"/>
      <c r="Q297" s="481"/>
      <c r="R297" s="615"/>
    </row>
    <row r="298" spans="1:19" ht="15.75">
      <c r="A298" s="483" t="s">
        <v>1211</v>
      </c>
      <c r="B298" s="482"/>
      <c r="C298" s="482"/>
      <c r="D298" s="482"/>
      <c r="E298" s="482"/>
      <c r="F298" s="481"/>
      <c r="G298" s="481"/>
      <c r="H298" s="481"/>
      <c r="I298" s="482"/>
      <c r="J298" s="481"/>
      <c r="K298" s="481"/>
      <c r="L298" s="481"/>
      <c r="M298" s="482"/>
      <c r="N298" s="481"/>
      <c r="O298" s="481"/>
      <c r="P298" s="481"/>
      <c r="Q298" s="481"/>
      <c r="R298" s="615"/>
    </row>
    <row r="299" spans="1:19" ht="15.75">
      <c r="A299" s="483" t="s">
        <v>1221</v>
      </c>
      <c r="B299" s="482"/>
      <c r="C299" s="482"/>
      <c r="D299" s="482"/>
      <c r="E299" s="482"/>
      <c r="F299" s="481"/>
      <c r="G299" s="481"/>
      <c r="H299" s="481"/>
      <c r="I299" s="482"/>
      <c r="J299" s="481"/>
      <c r="K299" s="481"/>
      <c r="L299" s="481"/>
      <c r="M299" s="482"/>
      <c r="N299" s="481"/>
      <c r="O299" s="481"/>
      <c r="P299" s="481"/>
      <c r="Q299" s="481"/>
      <c r="R299" s="615"/>
    </row>
    <row r="300" spans="1:19" ht="19.5" customHeight="1">
      <c r="A300" s="487"/>
      <c r="B300" s="487"/>
      <c r="C300" s="487"/>
      <c r="D300" s="487"/>
      <c r="E300" s="487"/>
      <c r="F300" s="487"/>
      <c r="G300" s="487"/>
      <c r="H300" s="487"/>
      <c r="I300" s="487"/>
      <c r="R300" s="556"/>
    </row>
    <row r="301" spans="1:19" ht="19.5" customHeight="1">
      <c r="A301" s="312"/>
      <c r="B301" s="489" t="s">
        <v>1098</v>
      </c>
      <c r="C301" s="490"/>
      <c r="D301" s="490"/>
      <c r="E301" s="490"/>
      <c r="F301" s="490"/>
      <c r="G301" s="490"/>
      <c r="H301" s="490"/>
      <c r="I301" s="491"/>
      <c r="J301" s="557" t="s">
        <v>11</v>
      </c>
      <c r="K301" s="558"/>
      <c r="L301" s="558"/>
      <c r="M301" s="559"/>
      <c r="N301" s="649" t="s">
        <v>1099</v>
      </c>
      <c r="O301" s="652" t="s">
        <v>1190</v>
      </c>
      <c r="P301" s="652" t="s">
        <v>1191</v>
      </c>
      <c r="Q301" s="652" t="s">
        <v>1192</v>
      </c>
      <c r="R301" s="560"/>
      <c r="S301" s="561"/>
    </row>
    <row r="302" spans="1:19" ht="36.75" customHeight="1">
      <c r="A302" s="484"/>
      <c r="B302" s="490" t="s">
        <v>1100</v>
      </c>
      <c r="C302" s="490"/>
      <c r="D302" s="490"/>
      <c r="E302" s="496"/>
      <c r="F302" s="497" t="s">
        <v>1101</v>
      </c>
      <c r="G302" s="490"/>
      <c r="H302" s="490"/>
      <c r="I302" s="491"/>
      <c r="J302" s="498" t="s">
        <v>1102</v>
      </c>
      <c r="K302" s="490"/>
      <c r="L302" s="490"/>
      <c r="M302" s="491"/>
      <c r="N302" s="650"/>
      <c r="O302" s="653"/>
      <c r="P302" s="653"/>
      <c r="Q302" s="653"/>
      <c r="R302" s="560" t="s">
        <v>1193</v>
      </c>
      <c r="S302" s="561" t="s">
        <v>1193</v>
      </c>
    </row>
    <row r="303" spans="1:19" ht="30" customHeight="1">
      <c r="A303" s="618"/>
      <c r="B303" s="499" t="s">
        <v>1103</v>
      </c>
      <c r="C303" s="499" t="s">
        <v>1104</v>
      </c>
      <c r="D303" s="499" t="s">
        <v>1195</v>
      </c>
      <c r="E303" s="566" t="s">
        <v>1106</v>
      </c>
      <c r="F303" s="500" t="s">
        <v>1103</v>
      </c>
      <c r="G303" s="499" t="s">
        <v>1104</v>
      </c>
      <c r="H303" s="499" t="s">
        <v>1195</v>
      </c>
      <c r="I303" s="566" t="s">
        <v>1106</v>
      </c>
      <c r="J303" s="501" t="s">
        <v>1103</v>
      </c>
      <c r="K303" s="502" t="s">
        <v>1104</v>
      </c>
      <c r="L303" s="499" t="s">
        <v>1195</v>
      </c>
      <c r="M303" s="501" t="s">
        <v>1106</v>
      </c>
      <c r="N303" s="651"/>
      <c r="O303" s="654"/>
      <c r="P303" s="654"/>
      <c r="Q303" s="654"/>
      <c r="R303" s="626"/>
      <c r="S303" s="627"/>
    </row>
    <row r="304" spans="1:19" ht="12.75" hidden="1" customHeight="1">
      <c r="A304" s="504" t="s">
        <v>1107</v>
      </c>
      <c r="B304" s="504"/>
      <c r="C304" s="504"/>
      <c r="D304" s="504"/>
      <c r="E304" s="580"/>
      <c r="F304" s="573"/>
      <c r="G304" s="547"/>
      <c r="H304" s="547"/>
      <c r="I304" s="572"/>
      <c r="J304" s="573"/>
      <c r="K304" s="547"/>
      <c r="L304" s="547"/>
      <c r="M304" s="574"/>
      <c r="N304" s="573"/>
      <c r="O304" s="616"/>
      <c r="P304" s="576"/>
      <c r="Q304" s="576"/>
      <c r="R304" s="577">
        <f>SUM(F304:H304,J304:L304)+N304</f>
        <v>0</v>
      </c>
      <c r="S304" s="610">
        <f>+Q304+P304+O304</f>
        <v>0</v>
      </c>
    </row>
    <row r="305" spans="1:27" ht="12.75" hidden="1" customHeight="1">
      <c r="A305" s="504"/>
      <c r="B305" s="504"/>
      <c r="C305" s="504"/>
      <c r="D305" s="504"/>
      <c r="E305" s="580"/>
      <c r="F305" s="573"/>
      <c r="G305" s="547"/>
      <c r="H305" s="547"/>
      <c r="I305" s="581"/>
      <c r="J305" s="573"/>
      <c r="K305" s="547"/>
      <c r="L305" s="547"/>
      <c r="M305" s="573"/>
      <c r="N305" s="573"/>
      <c r="O305" s="582"/>
      <c r="P305" s="583"/>
      <c r="Q305" s="583"/>
      <c r="R305" s="560"/>
      <c r="S305" s="561"/>
    </row>
    <row r="306" spans="1:27">
      <c r="A306" s="504" t="s">
        <v>1108</v>
      </c>
      <c r="B306" s="629">
        <f>+'Distribution Pivot Table'!AB$9*100</f>
        <v>0</v>
      </c>
      <c r="C306" s="629">
        <f>+'Distribution Pivot Table'!AB$11*100</f>
        <v>0</v>
      </c>
      <c r="D306" s="629">
        <f>+'Distribution Pivot Table'!AB$13*100</f>
        <v>0</v>
      </c>
      <c r="E306" s="596">
        <f t="shared" ref="E306:E324" si="165">SUM(B306:D306)</f>
        <v>0</v>
      </c>
      <c r="F306" s="630">
        <f>+'Distribution Pivot Table'!AB$15*100</f>
        <v>0</v>
      </c>
      <c r="G306" s="629">
        <f>+'Distribution Pivot Table'!AB$17*100</f>
        <v>0</v>
      </c>
      <c r="H306" s="629">
        <f>+'Distribution Pivot Table'!AB$19*100</f>
        <v>0</v>
      </c>
      <c r="I306" s="596">
        <f t="shared" ref="I306:I309" si="166">SUM(F306:H306)</f>
        <v>0</v>
      </c>
      <c r="J306" s="630">
        <f>+'Distribution Pivot Table'!AB$21*100</f>
        <v>0</v>
      </c>
      <c r="K306" s="629">
        <f>+'Distribution Pivot Table'!AB$23*100</f>
        <v>0</v>
      </c>
      <c r="L306" s="629">
        <f>+'Distribution Pivot Table'!AB$25*100</f>
        <v>0</v>
      </c>
      <c r="M306" s="597">
        <f t="shared" ref="M306:M309" si="167">SUM(J306:L306)</f>
        <v>0</v>
      </c>
      <c r="N306" s="630">
        <f>+'Distribution Pivot Table'!AB$27*100</f>
        <v>0</v>
      </c>
      <c r="O306" s="598">
        <f t="shared" ref="O306:P309" si="168">+B306+F306+J306</f>
        <v>0</v>
      </c>
      <c r="P306" s="599">
        <f t="shared" si="168"/>
        <v>0</v>
      </c>
      <c r="Q306" s="599">
        <f t="shared" ref="Q306:Q309" si="169">+D306+H306+L306+N306</f>
        <v>0</v>
      </c>
      <c r="R306" s="577">
        <f t="shared" ref="R306:R324" si="170">SUM(B306:D306,F306:H306,J306:L306)+N306</f>
        <v>0</v>
      </c>
      <c r="S306" s="610">
        <f t="shared" ref="S306:S324" si="171">+Q306+P306+O306</f>
        <v>0</v>
      </c>
    </row>
    <row r="307" spans="1:27">
      <c r="A307" s="504" t="s">
        <v>1109</v>
      </c>
      <c r="B307" s="629">
        <f>+'Distribution Pivot Table'!AB$31*100</f>
        <v>6.7967275015733168</v>
      </c>
      <c r="C307" s="629">
        <f>+'Distribution Pivot Table'!AB$33*100</f>
        <v>1.9509125235997484</v>
      </c>
      <c r="D307" s="629">
        <f>+'Distribution Pivot Table'!AB$35*100</f>
        <v>0</v>
      </c>
      <c r="E307" s="596">
        <f t="shared" si="165"/>
        <v>8.7476400251730659</v>
      </c>
      <c r="F307" s="630">
        <f>+'Distribution Pivot Table'!AB$37*100</f>
        <v>37.19320327249843</v>
      </c>
      <c r="G307" s="629">
        <f>+'Distribution Pivot Table'!AB$39*100</f>
        <v>15.355569540591569</v>
      </c>
      <c r="H307" s="629">
        <f>+'Distribution Pivot Table'!AB$41*100</f>
        <v>0</v>
      </c>
      <c r="I307" s="596">
        <f t="shared" si="166"/>
        <v>52.548772813089997</v>
      </c>
      <c r="J307" s="630">
        <f>+'Distribution Pivot Table'!AB$43*100</f>
        <v>21.145374449339208</v>
      </c>
      <c r="K307" s="629">
        <f>+'Distribution Pivot Table'!AB$45*100</f>
        <v>16.236626809314032</v>
      </c>
      <c r="L307" s="629">
        <f>+'Distribution Pivot Table'!AB$47*100</f>
        <v>0</v>
      </c>
      <c r="M307" s="597">
        <f t="shared" si="167"/>
        <v>37.38200125865324</v>
      </c>
      <c r="N307" s="630">
        <f>+'Distribution Pivot Table'!AB$49*100</f>
        <v>1.3215859030837005</v>
      </c>
      <c r="O307" s="598">
        <f t="shared" si="168"/>
        <v>65.135305223410953</v>
      </c>
      <c r="P307" s="599">
        <f t="shared" si="168"/>
        <v>33.543108873505346</v>
      </c>
      <c r="Q307" s="599">
        <f t="shared" si="169"/>
        <v>1.3215859030837005</v>
      </c>
      <c r="R307" s="577">
        <f t="shared" si="170"/>
        <v>100</v>
      </c>
      <c r="S307" s="577">
        <f t="shared" si="171"/>
        <v>100</v>
      </c>
    </row>
    <row r="308" spans="1:27">
      <c r="A308" s="504" t="s">
        <v>1110</v>
      </c>
      <c r="B308" s="629">
        <f>+'Distribution Pivot Table'!AB$53*100</f>
        <v>0</v>
      </c>
      <c r="C308" s="629">
        <f>+'Distribution Pivot Table'!AB$55*100</f>
        <v>0</v>
      </c>
      <c r="D308" s="629">
        <f>+'Distribution Pivot Table'!AB$57*100</f>
        <v>0</v>
      </c>
      <c r="E308" s="596">
        <f t="shared" si="165"/>
        <v>0</v>
      </c>
      <c r="F308" s="630">
        <f>+'Distribution Pivot Table'!AB$59*100</f>
        <v>0</v>
      </c>
      <c r="G308" s="629">
        <f>+'Distribution Pivot Table'!AB$61*100</f>
        <v>0</v>
      </c>
      <c r="H308" s="629">
        <f>+'Distribution Pivot Table'!AB$63*100</f>
        <v>0</v>
      </c>
      <c r="I308" s="596">
        <f t="shared" si="166"/>
        <v>0</v>
      </c>
      <c r="J308" s="630">
        <f>+'Distribution Pivot Table'!AB$65*100</f>
        <v>0</v>
      </c>
      <c r="K308" s="629">
        <f>+'Distribution Pivot Table'!AB$67*100</f>
        <v>0</v>
      </c>
      <c r="L308" s="629">
        <f>+'Distribution Pivot Table'!AB$69*100</f>
        <v>0</v>
      </c>
      <c r="M308" s="597">
        <f t="shared" si="167"/>
        <v>0</v>
      </c>
      <c r="N308" s="630">
        <f>+'Distribution Pivot Table'!AB$71*100</f>
        <v>0</v>
      </c>
      <c r="O308" s="598">
        <f t="shared" si="168"/>
        <v>0</v>
      </c>
      <c r="P308" s="599">
        <f t="shared" si="168"/>
        <v>0</v>
      </c>
      <c r="Q308" s="599">
        <f t="shared" si="169"/>
        <v>0</v>
      </c>
      <c r="R308" s="577">
        <f t="shared" si="170"/>
        <v>0</v>
      </c>
      <c r="S308" s="577">
        <f t="shared" si="171"/>
        <v>0</v>
      </c>
    </row>
    <row r="309" spans="1:27">
      <c r="A309" s="504" t="s">
        <v>1208</v>
      </c>
      <c r="B309" s="629">
        <f>+'Distribution Pivot Table'!AB$75*100</f>
        <v>7.786235331430384</v>
      </c>
      <c r="C309" s="629">
        <f>+'Distribution Pivot Table'!AB$77*100</f>
        <v>2.5055502695845226</v>
      </c>
      <c r="D309" s="629">
        <f>+'Distribution Pivot Table'!AB$79*100</f>
        <v>2.3311132254995242</v>
      </c>
      <c r="E309" s="596">
        <f t="shared" si="165"/>
        <v>12.62289882651443</v>
      </c>
      <c r="F309" s="630">
        <f>+'Distribution Pivot Table'!AB$81*100</f>
        <v>36.092610212496034</v>
      </c>
      <c r="G309" s="629">
        <f>+'Distribution Pivot Table'!AB$83*100</f>
        <v>12.797335870599429</v>
      </c>
      <c r="H309" s="637">
        <f>+'Distribution Pivot Table'!AB$85*100</f>
        <v>0</v>
      </c>
      <c r="I309" s="596">
        <f t="shared" si="166"/>
        <v>48.889946083095467</v>
      </c>
      <c r="J309" s="630">
        <f>+'Distribution Pivot Table'!AB$87*100</f>
        <v>17.697431018078021</v>
      </c>
      <c r="K309" s="629">
        <f>+'Distribution Pivot Table'!AB$89*100</f>
        <v>10.133206470028544</v>
      </c>
      <c r="L309" s="637">
        <f>+'Distribution Pivot Table'!AB$91*100</f>
        <v>0</v>
      </c>
      <c r="M309" s="597">
        <f t="shared" si="167"/>
        <v>27.830637488106564</v>
      </c>
      <c r="N309" s="630">
        <f>+'Distribution Pivot Table'!AB$93*100</f>
        <v>10.65651760228354</v>
      </c>
      <c r="O309" s="598">
        <f t="shared" si="168"/>
        <v>61.576276562004438</v>
      </c>
      <c r="P309" s="599">
        <f t="shared" si="168"/>
        <v>25.436092610212498</v>
      </c>
      <c r="Q309" s="599">
        <f t="shared" si="169"/>
        <v>12.987630827783065</v>
      </c>
      <c r="R309" s="577">
        <f t="shared" si="170"/>
        <v>100</v>
      </c>
      <c r="S309" s="577">
        <f t="shared" si="171"/>
        <v>100</v>
      </c>
    </row>
    <row r="310" spans="1:27">
      <c r="A310" s="504"/>
      <c r="B310" s="629"/>
      <c r="C310" s="629"/>
      <c r="D310" s="629"/>
      <c r="E310" s="596"/>
      <c r="F310" s="630"/>
      <c r="G310" s="629"/>
      <c r="H310" s="629"/>
      <c r="I310" s="596"/>
      <c r="J310" s="630"/>
      <c r="K310" s="629"/>
      <c r="L310" s="629"/>
      <c r="M310" s="597"/>
      <c r="N310" s="630"/>
      <c r="O310" s="598"/>
      <c r="P310" s="599"/>
      <c r="Q310" s="599"/>
      <c r="R310" s="577"/>
      <c r="S310" s="577"/>
    </row>
    <row r="311" spans="1:27">
      <c r="A311" s="504" t="s">
        <v>1112</v>
      </c>
      <c r="B311" s="629">
        <f>+'Distribution Pivot Table'!AB$97*100</f>
        <v>0</v>
      </c>
      <c r="C311" s="629">
        <f>+'Distribution Pivot Table'!AB$99*100</f>
        <v>0</v>
      </c>
      <c r="D311" s="629">
        <f>+'Distribution Pivot Table'!AB$101*100</f>
        <v>0</v>
      </c>
      <c r="E311" s="596">
        <f t="shared" si="165"/>
        <v>0</v>
      </c>
      <c r="F311" s="630">
        <f>+'Distribution Pivot Table'!AB$103*100</f>
        <v>0</v>
      </c>
      <c r="G311" s="629">
        <f>+'Distribution Pivot Table'!AB$105*100</f>
        <v>0</v>
      </c>
      <c r="H311" s="629">
        <f>+'Distribution Pivot Table'!AB$107*100</f>
        <v>0</v>
      </c>
      <c r="I311" s="596">
        <f t="shared" ref="I311:I314" si="172">SUM(F311:H311)</f>
        <v>0</v>
      </c>
      <c r="J311" s="630">
        <f>+'Distribution Pivot Table'!AB$109*100</f>
        <v>0</v>
      </c>
      <c r="K311" s="629">
        <f>+'Distribution Pivot Table'!AB$111*100</f>
        <v>0</v>
      </c>
      <c r="L311" s="629">
        <f>+'Distribution Pivot Table'!AB$113*100</f>
        <v>0</v>
      </c>
      <c r="M311" s="597">
        <f t="shared" ref="M311:M314" si="173">SUM(J311:L311)</f>
        <v>0</v>
      </c>
      <c r="N311" s="630">
        <f>+'Distribution Pivot Table'!AB$115*100</f>
        <v>0</v>
      </c>
      <c r="O311" s="598">
        <f t="shared" ref="O311:P314" si="174">+B311+F311+J311</f>
        <v>0</v>
      </c>
      <c r="P311" s="599">
        <f t="shared" si="174"/>
        <v>0</v>
      </c>
      <c r="Q311" s="599">
        <f t="shared" ref="Q311:Q314" si="175">+D311+H311+L311+N311</f>
        <v>0</v>
      </c>
      <c r="R311" s="577">
        <f t="shared" si="170"/>
        <v>0</v>
      </c>
      <c r="S311" s="577">
        <f t="shared" si="171"/>
        <v>0</v>
      </c>
    </row>
    <row r="312" spans="1:27">
      <c r="A312" s="504" t="s">
        <v>1113</v>
      </c>
      <c r="B312" s="629">
        <f>+'Distribution Pivot Table'!AB$119*100</f>
        <v>5.9012444801284625</v>
      </c>
      <c r="C312" s="629">
        <f>+'Distribution Pivot Table'!AB$121*100</f>
        <v>1.3649136892814131</v>
      </c>
      <c r="D312" s="629">
        <f>+'Distribution Pivot Table'!AB$123*100</f>
        <v>0</v>
      </c>
      <c r="E312" s="596">
        <f t="shared" si="165"/>
        <v>7.2661581694098754</v>
      </c>
      <c r="F312" s="630">
        <f>+'Distribution Pivot Table'!AB$125*100</f>
        <v>20.714572460859092</v>
      </c>
      <c r="G312" s="629">
        <f>+'Distribution Pivot Table'!AB$127*100</f>
        <v>10.919309514251305</v>
      </c>
      <c r="H312" s="629">
        <f>+'Distribution Pivot Table'!AB$129*100</f>
        <v>0</v>
      </c>
      <c r="I312" s="596">
        <f t="shared" si="172"/>
        <v>31.633881975110398</v>
      </c>
      <c r="J312" s="630">
        <f>+'Distribution Pivot Table'!AB$131*100</f>
        <v>26.013649136892813</v>
      </c>
      <c r="K312" s="629">
        <f>+'Distribution Pivot Table'!AB$133*100</f>
        <v>10.99959855479727</v>
      </c>
      <c r="L312" s="629">
        <f>+'Distribution Pivot Table'!AB$135*100</f>
        <v>0</v>
      </c>
      <c r="M312" s="597">
        <f t="shared" si="173"/>
        <v>37.013247691690083</v>
      </c>
      <c r="N312" s="630">
        <f>+'Distribution Pivot Table'!AB$137*100</f>
        <v>18.065034122842231</v>
      </c>
      <c r="O312" s="598">
        <f t="shared" si="174"/>
        <v>52.629466077880366</v>
      </c>
      <c r="P312" s="599">
        <f t="shared" si="174"/>
        <v>23.283821758329989</v>
      </c>
      <c r="Q312" s="599">
        <f t="shared" si="175"/>
        <v>18.065034122842231</v>
      </c>
      <c r="R312" s="577">
        <f t="shared" si="170"/>
        <v>93.978321959052593</v>
      </c>
      <c r="S312" s="577">
        <f t="shared" si="171"/>
        <v>93.978321959052579</v>
      </c>
    </row>
    <row r="313" spans="1:27">
      <c r="A313" s="504" t="s">
        <v>1114</v>
      </c>
      <c r="B313" s="629">
        <f>+'Distribution Pivot Table'!AB$141*100</f>
        <v>6.0175511909736734</v>
      </c>
      <c r="C313" s="629">
        <f>+'Distribution Pivot Table'!AB$143*100</f>
        <v>1.3372335979941496</v>
      </c>
      <c r="D313" s="629">
        <f>+'Distribution Pivot Table'!AB$145*100</f>
        <v>0</v>
      </c>
      <c r="E313" s="596">
        <f t="shared" si="165"/>
        <v>7.3547847889678231</v>
      </c>
      <c r="F313" s="630">
        <f>+'Distribution Pivot Table'!AB$147*100</f>
        <v>30.296698704554952</v>
      </c>
      <c r="G313" s="629">
        <f>+'Distribution Pivot Table'!AB$149*100</f>
        <v>9.3188466360217301</v>
      </c>
      <c r="H313" s="629">
        <f>+'Distribution Pivot Table'!AB$151*100</f>
        <v>0</v>
      </c>
      <c r="I313" s="596">
        <f t="shared" si="172"/>
        <v>39.615545340576681</v>
      </c>
      <c r="J313" s="630">
        <f>+'Distribution Pivot Table'!AB$153*100</f>
        <v>28.834099456748852</v>
      </c>
      <c r="K313" s="629">
        <f>+'Distribution Pivot Table'!AB$155*100</f>
        <v>23.3597994149603</v>
      </c>
      <c r="L313" s="629">
        <f>+'Distribution Pivot Table'!AB$157*100</f>
        <v>0</v>
      </c>
      <c r="M313" s="597">
        <f t="shared" si="173"/>
        <v>52.193898871709152</v>
      </c>
      <c r="N313" s="630">
        <f>+'Distribution Pivot Table'!AB$159*100</f>
        <v>0</v>
      </c>
      <c r="O313" s="598">
        <f t="shared" si="174"/>
        <v>65.148349352277478</v>
      </c>
      <c r="P313" s="599">
        <f t="shared" si="174"/>
        <v>34.015879648976181</v>
      </c>
      <c r="Q313" s="599">
        <f t="shared" si="175"/>
        <v>0</v>
      </c>
      <c r="R313" s="577">
        <f t="shared" si="170"/>
        <v>99.164229001253659</v>
      </c>
      <c r="S313" s="577">
        <f t="shared" si="171"/>
        <v>99.164229001253659</v>
      </c>
    </row>
    <row r="314" spans="1:27">
      <c r="A314" s="504" t="s">
        <v>1115</v>
      </c>
      <c r="B314" s="629">
        <f>+'Distribution Pivot Table'!AB$163*100</f>
        <v>0</v>
      </c>
      <c r="C314" s="629">
        <f>+'Distribution Pivot Table'!AB$165*100</f>
        <v>0</v>
      </c>
      <c r="D314" s="629">
        <f>+'Distribution Pivot Table'!AB$167*100</f>
        <v>0</v>
      </c>
      <c r="E314" s="596">
        <f t="shared" si="165"/>
        <v>0</v>
      </c>
      <c r="F314" s="630">
        <f>+'Distribution Pivot Table'!AB$169*100</f>
        <v>0</v>
      </c>
      <c r="G314" s="629">
        <f>+'Distribution Pivot Table'!AB$171*100</f>
        <v>0</v>
      </c>
      <c r="H314" s="629">
        <f>+'Distribution Pivot Table'!AB$173*100</f>
        <v>0</v>
      </c>
      <c r="I314" s="596">
        <f t="shared" si="172"/>
        <v>0</v>
      </c>
      <c r="J314" s="630">
        <f>+'Distribution Pivot Table'!AB$175*100</f>
        <v>0</v>
      </c>
      <c r="K314" s="629">
        <f>+'Distribution Pivot Table'!AB$177*100</f>
        <v>0</v>
      </c>
      <c r="L314" s="629">
        <f>+'Distribution Pivot Table'!AB$179*100</f>
        <v>0</v>
      </c>
      <c r="M314" s="597">
        <f t="shared" si="173"/>
        <v>0</v>
      </c>
      <c r="N314" s="630">
        <f>+'Distribution Pivot Table'!AB$181*100</f>
        <v>0</v>
      </c>
      <c r="O314" s="598">
        <f t="shared" si="174"/>
        <v>0</v>
      </c>
      <c r="P314" s="599">
        <f t="shared" si="174"/>
        <v>0</v>
      </c>
      <c r="Q314" s="599">
        <f t="shared" si="175"/>
        <v>0</v>
      </c>
      <c r="R314" s="577">
        <f t="shared" si="170"/>
        <v>0</v>
      </c>
      <c r="S314" s="577">
        <f t="shared" si="171"/>
        <v>0</v>
      </c>
    </row>
    <row r="315" spans="1:27">
      <c r="A315" s="504"/>
      <c r="B315" s="629"/>
      <c r="C315" s="629"/>
      <c r="D315" s="629"/>
      <c r="E315" s="596"/>
      <c r="F315" s="630"/>
      <c r="G315" s="629"/>
      <c r="H315" s="629"/>
      <c r="I315" s="596"/>
      <c r="J315" s="630"/>
      <c r="K315" s="629"/>
      <c r="L315" s="629"/>
      <c r="M315" s="597"/>
      <c r="N315" s="630"/>
      <c r="O315" s="598"/>
      <c r="P315" s="599"/>
      <c r="Q315" s="599"/>
      <c r="R315" s="577"/>
      <c r="S315" s="577"/>
    </row>
    <row r="316" spans="1:27">
      <c r="A316" s="504" t="s">
        <v>1116</v>
      </c>
      <c r="B316" s="629">
        <f>+'Distribution Pivot Table'!AB$185*100</f>
        <v>9.1774891774891767</v>
      </c>
      <c r="C316" s="629">
        <f>+'Distribution Pivot Table'!AB$187*100</f>
        <v>0.88023088023088025</v>
      </c>
      <c r="D316" s="629">
        <f>+'Distribution Pivot Table'!AB$189*100</f>
        <v>0</v>
      </c>
      <c r="E316" s="596">
        <f t="shared" si="165"/>
        <v>10.057720057720058</v>
      </c>
      <c r="F316" s="630">
        <f>+'Distribution Pivot Table'!AB$191*100</f>
        <v>46.681096681096676</v>
      </c>
      <c r="G316" s="629">
        <f>+'Distribution Pivot Table'!AB$193*100</f>
        <v>3.3333333333333335</v>
      </c>
      <c r="H316" s="629">
        <f>+'Distribution Pivot Table'!AB$195*100</f>
        <v>0</v>
      </c>
      <c r="I316" s="596">
        <f t="shared" ref="I316:I319" si="176">SUM(F316:H316)</f>
        <v>50.014430014430012</v>
      </c>
      <c r="J316" s="630">
        <f>+'Distribution Pivot Table'!AB$197*100</f>
        <v>18.181818181818183</v>
      </c>
      <c r="K316" s="629">
        <f>+'Distribution Pivot Table'!AB$199*100</f>
        <v>7.041847041847042</v>
      </c>
      <c r="L316" s="629">
        <f>+'Distribution Pivot Table'!AB$201*100</f>
        <v>0</v>
      </c>
      <c r="M316" s="597">
        <f t="shared" ref="M316:M319" si="177">SUM(J316:L316)</f>
        <v>25.223665223665225</v>
      </c>
      <c r="N316" s="630">
        <f>+'Distribution Pivot Table'!AB$203*100</f>
        <v>14.704184704184703</v>
      </c>
      <c r="O316" s="598">
        <f t="shared" ref="O316:P319" si="178">+B316+F316+J316</f>
        <v>74.040404040404042</v>
      </c>
      <c r="P316" s="599">
        <f t="shared" si="178"/>
        <v>11.255411255411255</v>
      </c>
      <c r="Q316" s="599">
        <f t="shared" ref="Q316:Q319" si="179">+D316+H316+L316+N316</f>
        <v>14.704184704184703</v>
      </c>
      <c r="R316" s="577">
        <f t="shared" si="170"/>
        <v>99.999999999999986</v>
      </c>
      <c r="S316" s="577">
        <f t="shared" si="171"/>
        <v>100</v>
      </c>
    </row>
    <row r="317" spans="1:27">
      <c r="A317" s="504" t="s">
        <v>1117</v>
      </c>
      <c r="B317" s="629">
        <f>+'Distribution Pivot Table'!AB$207*100</f>
        <v>1.4073694984646878</v>
      </c>
      <c r="C317" s="629">
        <f>+'Distribution Pivot Table'!AB$209*100</f>
        <v>3.3435687478676224</v>
      </c>
      <c r="D317" s="629">
        <f>+'Distribution Pivot Table'!AB$211*108</f>
        <v>0</v>
      </c>
      <c r="E317" s="596">
        <f t="shared" si="165"/>
        <v>4.7509382463323107</v>
      </c>
      <c r="F317" s="630">
        <f>+'Distribution Pivot Table'!AB$213*100</f>
        <v>7.1392016376663259</v>
      </c>
      <c r="G317" s="629">
        <f>+'Distribution Pivot Table'!AB$215*100</f>
        <v>6.908904810644831</v>
      </c>
      <c r="H317" s="629">
        <f>+'Distribution Pivot Table'!AB$217*100</f>
        <v>0</v>
      </c>
      <c r="I317" s="596">
        <f t="shared" si="176"/>
        <v>14.048106448311156</v>
      </c>
      <c r="J317" s="630">
        <f>+'Distribution Pivot Table'!AB$219*100</f>
        <v>42.775503241214601</v>
      </c>
      <c r="K317" s="629">
        <f>+'Distribution Pivot Table'!AB$221*100</f>
        <v>38.425452064141929</v>
      </c>
      <c r="L317" s="629">
        <f>+'Distribution Pivot Table'!AB$223*100</f>
        <v>0</v>
      </c>
      <c r="M317" s="597">
        <f t="shared" si="177"/>
        <v>81.20095530535653</v>
      </c>
      <c r="N317" s="630">
        <f>+'Distribution Pivot Table'!AB$225*100</f>
        <v>0</v>
      </c>
      <c r="O317" s="598">
        <f t="shared" si="178"/>
        <v>51.322074377345615</v>
      </c>
      <c r="P317" s="599">
        <f t="shared" si="178"/>
        <v>48.677925622654385</v>
      </c>
      <c r="Q317" s="599">
        <f t="shared" si="179"/>
        <v>0</v>
      </c>
      <c r="R317" s="577">
        <f t="shared" si="170"/>
        <v>100</v>
      </c>
      <c r="S317" s="577">
        <f t="shared" si="171"/>
        <v>100</v>
      </c>
    </row>
    <row r="318" spans="1:27">
      <c r="A318" s="504" t="s">
        <v>1118</v>
      </c>
      <c r="B318" s="629">
        <f>+'Distribution Pivot Table'!AB$229*100</f>
        <v>5.5817828381005272</v>
      </c>
      <c r="C318" s="629">
        <f>+'Distribution Pivot Table'!AB$231*100</f>
        <v>7.6645376284365447</v>
      </c>
      <c r="D318" s="629">
        <f>+'Distribution Pivot Table'!AB$233*100</f>
        <v>0</v>
      </c>
      <c r="E318" s="596">
        <f t="shared" si="165"/>
        <v>13.246320466537071</v>
      </c>
      <c r="F318" s="630">
        <f>+'Distribution Pivot Table'!AB$235*100</f>
        <v>32.435434601499587</v>
      </c>
      <c r="G318" s="629">
        <f>+'Distribution Pivot Table'!AB$237*100</f>
        <v>20.466537073035269</v>
      </c>
      <c r="H318" s="629">
        <f>+'Distribution Pivot Table'!AB$239*100</f>
        <v>0</v>
      </c>
      <c r="I318" s="596">
        <f t="shared" si="176"/>
        <v>52.901971674534856</v>
      </c>
      <c r="J318" s="630">
        <f>+'Distribution Pivot Table'!AB$241*100</f>
        <v>12.996389891696749</v>
      </c>
      <c r="K318" s="629">
        <f>+'Distribution Pivot Table'!AB$243*100</f>
        <v>21.549569564009996</v>
      </c>
      <c r="L318" s="629">
        <f>+'Distribution Pivot Table'!AB$245*100</f>
        <v>0</v>
      </c>
      <c r="M318" s="597">
        <f t="shared" si="177"/>
        <v>34.545959455706743</v>
      </c>
      <c r="N318" s="630">
        <f>+'Distribution Pivot Table'!AB$247*100</f>
        <v>0.58317134129408499</v>
      </c>
      <c r="O318" s="598">
        <f t="shared" si="178"/>
        <v>51.013607331296868</v>
      </c>
      <c r="P318" s="599">
        <f t="shared" si="178"/>
        <v>49.68064426548181</v>
      </c>
      <c r="Q318" s="599">
        <f t="shared" si="179"/>
        <v>0.58317134129408499</v>
      </c>
      <c r="R318" s="577">
        <f t="shared" si="170"/>
        <v>101.27742293807276</v>
      </c>
      <c r="S318" s="577">
        <f t="shared" si="171"/>
        <v>101.27742293807276</v>
      </c>
      <c r="AA318" s="526"/>
    </row>
    <row r="319" spans="1:27">
      <c r="A319" s="504" t="s">
        <v>1119</v>
      </c>
      <c r="B319" s="629">
        <f>+'Distribution Pivot Table'!AB$251*100</f>
        <v>0</v>
      </c>
      <c r="C319" s="629">
        <f>+'Distribution Pivot Table'!AB$253*100</f>
        <v>0</v>
      </c>
      <c r="D319" s="629">
        <f>+'Distribution Pivot Table'!AB$255*100</f>
        <v>0</v>
      </c>
      <c r="E319" s="596">
        <f t="shared" si="165"/>
        <v>0</v>
      </c>
      <c r="F319" s="630">
        <f>+'Distribution Pivot Table'!AB$257*100</f>
        <v>0</v>
      </c>
      <c r="G319" s="629">
        <f>+'Distribution Pivot Table'!AB$259*100</f>
        <v>0</v>
      </c>
      <c r="H319" s="629">
        <f>+'Distribution Pivot Table'!AB$261*100</f>
        <v>0</v>
      </c>
      <c r="I319" s="596">
        <f t="shared" si="176"/>
        <v>0</v>
      </c>
      <c r="J319" s="630">
        <f>+'Distribution Pivot Table'!AB$263*100</f>
        <v>0</v>
      </c>
      <c r="K319" s="629">
        <f>+'Distribution Pivot Table'!AB$265*100</f>
        <v>0</v>
      </c>
      <c r="L319" s="629">
        <f>+'Distribution Pivot Table'!AB$267*100</f>
        <v>0</v>
      </c>
      <c r="M319" s="597">
        <f t="shared" si="177"/>
        <v>0</v>
      </c>
      <c r="N319" s="630">
        <f>+'Distribution Pivot Table'!AB$269*100</f>
        <v>0</v>
      </c>
      <c r="O319" s="598">
        <f t="shared" si="178"/>
        <v>0</v>
      </c>
      <c r="P319" s="599">
        <f t="shared" si="178"/>
        <v>0</v>
      </c>
      <c r="Q319" s="599">
        <f t="shared" si="179"/>
        <v>0</v>
      </c>
      <c r="R319" s="577">
        <f t="shared" si="170"/>
        <v>0</v>
      </c>
      <c r="S319" s="577">
        <f t="shared" si="171"/>
        <v>0</v>
      </c>
    </row>
    <row r="320" spans="1:27">
      <c r="A320" s="504"/>
      <c r="B320" s="629"/>
      <c r="C320" s="629"/>
      <c r="D320" s="629"/>
      <c r="E320" s="596"/>
      <c r="F320" s="630"/>
      <c r="G320" s="629"/>
      <c r="H320" s="629"/>
      <c r="I320" s="596"/>
      <c r="J320" s="630"/>
      <c r="K320" s="629"/>
      <c r="L320" s="629"/>
      <c r="M320" s="597"/>
      <c r="N320" s="630"/>
      <c r="O320" s="598"/>
      <c r="P320" s="599"/>
      <c r="Q320" s="599"/>
      <c r="R320" s="577"/>
      <c r="S320" s="577"/>
    </row>
    <row r="321" spans="1:19">
      <c r="A321" s="504" t="s">
        <v>1120</v>
      </c>
      <c r="B321" s="629">
        <f>+'Distribution Pivot Table'!AB$273*100</f>
        <v>0.24321796071094481</v>
      </c>
      <c r="C321" s="637">
        <f>+'Distribution Pivot Table'!AB$275*100</f>
        <v>0.13096351730589337</v>
      </c>
      <c r="D321" s="629">
        <f>+'Distribution Pivot Table'!AB$277*100</f>
        <v>0</v>
      </c>
      <c r="E321" s="596">
        <f t="shared" si="165"/>
        <v>0.37418147801683821</v>
      </c>
      <c r="F321" s="630">
        <f>+'Distribution Pivot Table'!AB$279*100</f>
        <v>36.85687558465856</v>
      </c>
      <c r="G321" s="629">
        <f>+'Distribution Pivot Table'!AB$281*100</f>
        <v>10.813844714686622</v>
      </c>
      <c r="H321" s="629">
        <f>+'Distribution Pivot Table'!AB$283*100</f>
        <v>0</v>
      </c>
      <c r="I321" s="596">
        <f t="shared" ref="I321:I324" si="180">SUM(F321:H321)</f>
        <v>47.670720299345184</v>
      </c>
      <c r="J321" s="630">
        <f>+'Distribution Pivot Table'!AB$285*100</f>
        <v>8.2132834424695975</v>
      </c>
      <c r="K321" s="629">
        <f>+'Distribution Pivot Table'!AB$287*100</f>
        <v>7.0346117867165576</v>
      </c>
      <c r="L321" s="629">
        <f>+'Distribution Pivot Table'!AB$289*100</f>
        <v>0</v>
      </c>
      <c r="M321" s="597">
        <f t="shared" ref="M321:M324" si="181">SUM(J321:L321)</f>
        <v>15.247895229186156</v>
      </c>
      <c r="N321" s="630">
        <f>+'Distribution Pivot Table'!AB$291*100</f>
        <v>36.70720299345183</v>
      </c>
      <c r="O321" s="598">
        <f t="shared" ref="O321:P324" si="182">+B321+F321+J321</f>
        <v>45.313376987839099</v>
      </c>
      <c r="P321" s="599">
        <f t="shared" si="182"/>
        <v>17.979420018709074</v>
      </c>
      <c r="Q321" s="599">
        <f t="shared" ref="Q321:Q324" si="183">+D321+H321+L321+N321</f>
        <v>36.70720299345183</v>
      </c>
      <c r="R321" s="577">
        <f t="shared" si="170"/>
        <v>100</v>
      </c>
      <c r="S321" s="577">
        <f t="shared" si="171"/>
        <v>100</v>
      </c>
    </row>
    <row r="322" spans="1:19">
      <c r="A322" s="504" t="s">
        <v>1121</v>
      </c>
      <c r="B322" s="629">
        <f>+'Distribution Pivot Table'!AB295*100</f>
        <v>5.279276893023872</v>
      </c>
      <c r="C322" s="629">
        <f>+'Distribution Pivot Table'!AB297*100</f>
        <v>4.3174519087507868</v>
      </c>
      <c r="D322" s="629">
        <f>+'Distribution Pivot Table'!AB299*100</f>
        <v>0</v>
      </c>
      <c r="E322" s="596">
        <f t="shared" si="165"/>
        <v>9.5967288017746597</v>
      </c>
      <c r="F322" s="630">
        <f>+'Distribution Pivot Table'!AB301*100</f>
        <v>18.592523921464753</v>
      </c>
      <c r="G322" s="629">
        <f>+'Distribution Pivot Table'!AB303*100</f>
        <v>20.792636493063604</v>
      </c>
      <c r="H322" s="629">
        <f>+'Distribution Pivot Table'!AB305*100</f>
        <v>0</v>
      </c>
      <c r="I322" s="596">
        <f t="shared" si="180"/>
        <v>39.385160414528357</v>
      </c>
      <c r="J322" s="630">
        <f>+'Distribution Pivot Table'!AB307*100</f>
        <v>8.3551302850710183</v>
      </c>
      <c r="K322" s="629">
        <f>+'Distribution Pivot Table'!AB309*100</f>
        <v>19.622222957984306</v>
      </c>
      <c r="L322" s="629">
        <f>+'Distribution Pivot Table'!AB311*100</f>
        <v>0</v>
      </c>
      <c r="M322" s="597">
        <f t="shared" si="181"/>
        <v>27.977353243055326</v>
      </c>
      <c r="N322" s="630">
        <f>+'Distribution Pivot Table'!AB313*100</f>
        <v>23.040757540641657</v>
      </c>
      <c r="O322" s="598">
        <f t="shared" si="182"/>
        <v>32.226931099559643</v>
      </c>
      <c r="P322" s="599">
        <f t="shared" si="182"/>
        <v>44.7323113597987</v>
      </c>
      <c r="Q322" s="599">
        <f t="shared" si="183"/>
        <v>23.040757540641657</v>
      </c>
      <c r="R322" s="577">
        <f t="shared" si="170"/>
        <v>100</v>
      </c>
      <c r="S322" s="577">
        <f t="shared" si="171"/>
        <v>100</v>
      </c>
    </row>
    <row r="323" spans="1:19">
      <c r="A323" s="504" t="s">
        <v>1122</v>
      </c>
      <c r="B323" s="629">
        <f>+'Distribution Pivot Table'!AB317*100</f>
        <v>4.0853381752156155</v>
      </c>
      <c r="C323" s="629">
        <f>+'Distribution Pivot Table'!AB319*100</f>
        <v>1.7793917385383569</v>
      </c>
      <c r="D323" s="629">
        <f>+'Distribution Pivot Table'!AB321*100</f>
        <v>0</v>
      </c>
      <c r="E323" s="596">
        <f t="shared" si="165"/>
        <v>5.8647299137539726</v>
      </c>
      <c r="F323" s="630">
        <f>+'Distribution Pivot Table'!AB323*100</f>
        <v>23.540626418520201</v>
      </c>
      <c r="G323" s="629">
        <f>+'Distribution Pivot Table'!AB325*100</f>
        <v>31.175669541534273</v>
      </c>
      <c r="H323" s="629">
        <f>+'Distribution Pivot Table'!AB327*100</f>
        <v>0</v>
      </c>
      <c r="I323" s="596">
        <f t="shared" si="180"/>
        <v>54.716295960054474</v>
      </c>
      <c r="J323" s="630">
        <f>+'Distribution Pivot Table'!AB329*100</f>
        <v>8.297775760326827</v>
      </c>
      <c r="K323" s="629">
        <f>+'Distribution Pivot Table'!AB331*100</f>
        <v>18.157058556513846</v>
      </c>
      <c r="L323" s="629">
        <f>+'Distribution Pivot Table'!AB333*100</f>
        <v>0</v>
      </c>
      <c r="M323" s="597">
        <f t="shared" si="181"/>
        <v>26.454834316840675</v>
      </c>
      <c r="N323" s="630">
        <f>+'Distribution Pivot Table'!AB335*100</f>
        <v>12.964139809350886</v>
      </c>
      <c r="O323" s="598">
        <f t="shared" si="182"/>
        <v>35.923740354062645</v>
      </c>
      <c r="P323" s="599">
        <f t="shared" si="182"/>
        <v>51.112119836586473</v>
      </c>
      <c r="Q323" s="599">
        <f t="shared" si="183"/>
        <v>12.964139809350886</v>
      </c>
      <c r="R323" s="577">
        <f t="shared" si="170"/>
        <v>100</v>
      </c>
      <c r="S323" s="577">
        <f t="shared" si="171"/>
        <v>100</v>
      </c>
    </row>
    <row r="324" spans="1:19">
      <c r="A324" s="513" t="s">
        <v>1123</v>
      </c>
      <c r="B324" s="639">
        <f>+'Distribution Pivot Table'!AB339*100</f>
        <v>0</v>
      </c>
      <c r="C324" s="639">
        <f>+'Distribution Pivot Table'!AB341*100</f>
        <v>0</v>
      </c>
      <c r="D324" s="639">
        <f>+'Distribution Pivot Table'!AB343*100</f>
        <v>0</v>
      </c>
      <c r="E324" s="640">
        <f t="shared" si="165"/>
        <v>0</v>
      </c>
      <c r="F324" s="641">
        <f>+'Distribution Pivot Table'!AB345*100</f>
        <v>0</v>
      </c>
      <c r="G324" s="639">
        <f>+'Distribution Pivot Table'!AB347*100</f>
        <v>0</v>
      </c>
      <c r="H324" s="639">
        <f>+'Distribution Pivot Table'!AB349*100</f>
        <v>0</v>
      </c>
      <c r="I324" s="640">
        <f t="shared" si="180"/>
        <v>0</v>
      </c>
      <c r="J324" s="641">
        <f>+'Distribution Pivot Table'!AB351*100</f>
        <v>0</v>
      </c>
      <c r="K324" s="639">
        <f>+'Distribution Pivot Table'!AB353*100</f>
        <v>0</v>
      </c>
      <c r="L324" s="639">
        <f>+'Distribution Pivot Table'!AB355*100</f>
        <v>0</v>
      </c>
      <c r="M324" s="642">
        <f t="shared" si="181"/>
        <v>0</v>
      </c>
      <c r="N324" s="641">
        <f>+'Distribution Pivot Table'!AB357*100</f>
        <v>0</v>
      </c>
      <c r="O324" s="643">
        <f t="shared" si="182"/>
        <v>0</v>
      </c>
      <c r="P324" s="644">
        <f t="shared" si="182"/>
        <v>0</v>
      </c>
      <c r="Q324" s="644">
        <f t="shared" si="183"/>
        <v>0</v>
      </c>
      <c r="R324" s="577">
        <f t="shared" si="170"/>
        <v>0</v>
      </c>
      <c r="S324" s="577">
        <f t="shared" si="171"/>
        <v>0</v>
      </c>
    </row>
    <row r="325" spans="1:19">
      <c r="A325" s="517" t="s">
        <v>1149</v>
      </c>
      <c r="B325" s="504"/>
      <c r="C325" s="504"/>
      <c r="D325" s="504"/>
      <c r="E325" s="504"/>
    </row>
    <row r="326" spans="1:19">
      <c r="A326" s="517" t="s">
        <v>1209</v>
      </c>
      <c r="B326" s="504"/>
      <c r="C326" s="504"/>
      <c r="D326" s="504"/>
      <c r="E326" s="504"/>
    </row>
    <row r="327" spans="1:19">
      <c r="A327" s="517"/>
      <c r="B327" s="547"/>
      <c r="C327" s="547"/>
      <c r="D327" s="547"/>
      <c r="E327" s="608"/>
      <c r="F327" s="547"/>
      <c r="G327" s="547"/>
      <c r="H327" s="547"/>
      <c r="I327" s="608"/>
      <c r="J327" s="547"/>
      <c r="K327" s="547"/>
      <c r="L327" s="547"/>
      <c r="M327" s="608"/>
      <c r="N327" s="547"/>
      <c r="O327" s="520"/>
      <c r="P327" s="520"/>
      <c r="R327" s="290"/>
    </row>
    <row r="328" spans="1:19">
      <c r="Q328" s="519" t="s">
        <v>1224</v>
      </c>
    </row>
    <row r="329" spans="1:19" ht="18">
      <c r="A329" s="480" t="s">
        <v>1213</v>
      </c>
      <c r="B329" s="482"/>
      <c r="C329" s="482"/>
      <c r="D329" s="482"/>
      <c r="E329" s="482"/>
      <c r="F329" s="481"/>
      <c r="G329" s="481"/>
      <c r="H329" s="481"/>
      <c r="I329" s="482"/>
      <c r="J329" s="481"/>
      <c r="K329" s="481"/>
      <c r="L329" s="481"/>
      <c r="M329" s="482"/>
      <c r="N329" s="481"/>
      <c r="O329" s="481"/>
      <c r="P329" s="481"/>
      <c r="Q329" s="481"/>
      <c r="R329" s="615"/>
    </row>
    <row r="330" spans="1:19" ht="18">
      <c r="A330" s="480"/>
      <c r="B330" s="482"/>
      <c r="C330" s="482"/>
      <c r="D330" s="482"/>
      <c r="E330" s="482"/>
      <c r="F330" s="481"/>
      <c r="G330" s="481"/>
      <c r="H330" s="481"/>
      <c r="I330" s="482"/>
      <c r="J330" s="481"/>
      <c r="K330" s="481"/>
      <c r="L330" s="481"/>
      <c r="M330" s="482"/>
      <c r="N330" s="481"/>
      <c r="O330" s="481"/>
      <c r="P330" s="481"/>
      <c r="Q330" s="481"/>
      <c r="R330" s="615"/>
    </row>
    <row r="331" spans="1:19" ht="15.75">
      <c r="A331" s="483" t="s">
        <v>1211</v>
      </c>
      <c r="B331" s="482"/>
      <c r="C331" s="482"/>
      <c r="D331" s="482"/>
      <c r="E331" s="482"/>
      <c r="F331" s="481"/>
      <c r="G331" s="481"/>
      <c r="H331" s="481"/>
      <c r="I331" s="482"/>
      <c r="J331" s="481"/>
      <c r="K331" s="481"/>
      <c r="L331" s="481"/>
      <c r="M331" s="482"/>
      <c r="N331" s="481"/>
      <c r="O331" s="481"/>
      <c r="P331" s="481"/>
      <c r="Q331" s="481"/>
      <c r="R331" s="615"/>
    </row>
    <row r="332" spans="1:19" ht="15.75">
      <c r="A332" s="483" t="s">
        <v>1222</v>
      </c>
      <c r="B332" s="482"/>
      <c r="C332" s="482"/>
      <c r="D332" s="482"/>
      <c r="E332" s="482"/>
      <c r="F332" s="481"/>
      <c r="G332" s="481"/>
      <c r="H332" s="481"/>
      <c r="I332" s="482"/>
      <c r="J332" s="481"/>
      <c r="K332" s="481"/>
      <c r="L332" s="481"/>
      <c r="M332" s="482"/>
      <c r="N332" s="481"/>
      <c r="O332" s="481"/>
      <c r="P332" s="481"/>
      <c r="Q332" s="481"/>
      <c r="R332" s="615"/>
    </row>
    <row r="333" spans="1:19" ht="19.5" customHeight="1">
      <c r="A333" s="487"/>
      <c r="B333" s="487"/>
      <c r="C333" s="487"/>
      <c r="D333" s="487"/>
      <c r="E333" s="487"/>
      <c r="F333" s="487"/>
      <c r="G333" s="487"/>
      <c r="H333" s="487"/>
      <c r="I333" s="487"/>
      <c r="R333" s="556"/>
    </row>
    <row r="334" spans="1:19" ht="19.5" customHeight="1">
      <c r="A334" s="312"/>
      <c r="B334" s="489" t="s">
        <v>1098</v>
      </c>
      <c r="C334" s="490"/>
      <c r="D334" s="490"/>
      <c r="E334" s="490"/>
      <c r="F334" s="490"/>
      <c r="G334" s="490"/>
      <c r="H334" s="490"/>
      <c r="I334" s="491"/>
      <c r="J334" s="557" t="s">
        <v>11</v>
      </c>
      <c r="K334" s="558"/>
      <c r="L334" s="558"/>
      <c r="M334" s="559"/>
      <c r="N334" s="649" t="s">
        <v>1099</v>
      </c>
      <c r="O334" s="652" t="s">
        <v>1190</v>
      </c>
      <c r="P334" s="652" t="s">
        <v>1191</v>
      </c>
      <c r="Q334" s="652" t="s">
        <v>1192</v>
      </c>
      <c r="R334" s="560"/>
      <c r="S334" s="561"/>
    </row>
    <row r="335" spans="1:19" ht="36.75" customHeight="1">
      <c r="A335" s="484"/>
      <c r="B335" s="490" t="s">
        <v>1100</v>
      </c>
      <c r="C335" s="490"/>
      <c r="D335" s="490"/>
      <c r="E335" s="496"/>
      <c r="F335" s="497" t="s">
        <v>1101</v>
      </c>
      <c r="G335" s="490"/>
      <c r="H335" s="490"/>
      <c r="I335" s="491"/>
      <c r="J335" s="498" t="s">
        <v>1102</v>
      </c>
      <c r="K335" s="490"/>
      <c r="L335" s="490"/>
      <c r="M335" s="491"/>
      <c r="N335" s="650"/>
      <c r="O335" s="653"/>
      <c r="P335" s="653"/>
      <c r="Q335" s="653"/>
      <c r="R335" s="560" t="s">
        <v>1193</v>
      </c>
      <c r="S335" s="561" t="s">
        <v>1193</v>
      </c>
    </row>
    <row r="336" spans="1:19" ht="30.75" customHeight="1">
      <c r="A336" s="618"/>
      <c r="B336" s="499" t="s">
        <v>1103</v>
      </c>
      <c r="C336" s="499" t="s">
        <v>1104</v>
      </c>
      <c r="D336" s="499" t="s">
        <v>1195</v>
      </c>
      <c r="E336" s="566" t="s">
        <v>1106</v>
      </c>
      <c r="F336" s="500" t="s">
        <v>1103</v>
      </c>
      <c r="G336" s="499" t="s">
        <v>1104</v>
      </c>
      <c r="H336" s="499" t="s">
        <v>1195</v>
      </c>
      <c r="I336" s="566" t="s">
        <v>1106</v>
      </c>
      <c r="J336" s="501" t="s">
        <v>1103</v>
      </c>
      <c r="K336" s="502" t="s">
        <v>1104</v>
      </c>
      <c r="L336" s="499" t="s">
        <v>1195</v>
      </c>
      <c r="M336" s="501" t="s">
        <v>1106</v>
      </c>
      <c r="N336" s="651"/>
      <c r="O336" s="654"/>
      <c r="P336" s="654"/>
      <c r="Q336" s="654"/>
      <c r="R336" s="626"/>
      <c r="S336" s="627"/>
    </row>
    <row r="337" spans="1:27" ht="12.75" hidden="1" customHeight="1">
      <c r="A337" s="504" t="s">
        <v>1107</v>
      </c>
      <c r="B337" s="504"/>
      <c r="C337" s="504"/>
      <c r="D337" s="504"/>
      <c r="E337" s="580"/>
      <c r="F337" s="573"/>
      <c r="G337" s="547"/>
      <c r="H337" s="547"/>
      <c r="I337" s="572"/>
      <c r="J337" s="573"/>
      <c r="K337" s="547"/>
      <c r="L337" s="547"/>
      <c r="M337" s="574"/>
      <c r="N337" s="573"/>
      <c r="O337" s="616"/>
      <c r="P337" s="576"/>
      <c r="Q337" s="576"/>
      <c r="R337" s="577">
        <f>SUM(F337:H337,J337:L337)+N337</f>
        <v>0</v>
      </c>
      <c r="S337" s="610">
        <f>+Q337+P337+O337</f>
        <v>0</v>
      </c>
    </row>
    <row r="338" spans="1:27" ht="12.75" hidden="1" customHeight="1">
      <c r="A338" s="504"/>
      <c r="B338" s="504"/>
      <c r="C338" s="504"/>
      <c r="D338" s="504"/>
      <c r="E338" s="580"/>
      <c r="F338" s="573"/>
      <c r="G338" s="547"/>
      <c r="H338" s="547"/>
      <c r="I338" s="581"/>
      <c r="J338" s="573"/>
      <c r="K338" s="547"/>
      <c r="L338" s="547"/>
      <c r="M338" s="573"/>
      <c r="N338" s="573"/>
      <c r="O338" s="582"/>
      <c r="P338" s="583"/>
      <c r="Q338" s="583"/>
      <c r="R338" s="560"/>
      <c r="S338" s="561"/>
    </row>
    <row r="339" spans="1:27">
      <c r="A339" s="504" t="s">
        <v>1108</v>
      </c>
      <c r="B339" s="629">
        <f>+'Distribution Pivot Table'!AC$9*100</f>
        <v>0</v>
      </c>
      <c r="C339" s="629">
        <f>+'Distribution Pivot Table'!AC$11*100</f>
        <v>0</v>
      </c>
      <c r="D339" s="629">
        <f>+'Distribution Pivot Table'!AC$13*100</f>
        <v>0</v>
      </c>
      <c r="E339" s="596">
        <f t="shared" ref="E339:E357" si="184">SUM(B339:D339)</f>
        <v>0</v>
      </c>
      <c r="F339" s="630">
        <f>+'Distribution Pivot Table'!AC$15*100</f>
        <v>0</v>
      </c>
      <c r="G339" s="629">
        <f>+'Distribution Pivot Table'!AC$17*100</f>
        <v>0</v>
      </c>
      <c r="H339" s="629">
        <f>+'Distribution Pivot Table'!AC$19*100</f>
        <v>0</v>
      </c>
      <c r="I339" s="596">
        <f t="shared" ref="I339:I342" si="185">SUM(F339:H339)</f>
        <v>0</v>
      </c>
      <c r="J339" s="630">
        <f>+'Distribution Pivot Table'!AC$21*100</f>
        <v>0</v>
      </c>
      <c r="K339" s="629">
        <f>+'Distribution Pivot Table'!AC$23*100</f>
        <v>0</v>
      </c>
      <c r="L339" s="629">
        <f>+'Distribution Pivot Table'!AC$25*100</f>
        <v>0</v>
      </c>
      <c r="M339" s="597">
        <f t="shared" ref="M339:M342" si="186">SUM(J339:L339)</f>
        <v>0</v>
      </c>
      <c r="N339" s="630">
        <f>+'Distribution Pivot Table'!AC$27*100</f>
        <v>0</v>
      </c>
      <c r="O339" s="598">
        <f t="shared" ref="O339:P342" si="187">+B339+F339+J339</f>
        <v>0</v>
      </c>
      <c r="P339" s="599">
        <f t="shared" si="187"/>
        <v>0</v>
      </c>
      <c r="Q339" s="599">
        <f t="shared" ref="Q339:Q342" si="188">+D339+H339+L339+N339</f>
        <v>0</v>
      </c>
      <c r="R339" s="577">
        <f t="shared" ref="R339:R357" si="189">SUM(B339:D339,F339:H339,J339:L339)+N339</f>
        <v>0</v>
      </c>
      <c r="S339" s="610">
        <f t="shared" ref="S339:S357" si="190">+Q339+P339+O339</f>
        <v>0</v>
      </c>
    </row>
    <row r="340" spans="1:27">
      <c r="A340" s="504" t="s">
        <v>1109</v>
      </c>
      <c r="B340" s="629">
        <f>+'Distribution Pivot Table'!AC$31*100</f>
        <v>25.39130434782609</v>
      </c>
      <c r="C340" s="629">
        <f>+'Distribution Pivot Table'!AC$33*100</f>
        <v>0.86956521739130432</v>
      </c>
      <c r="D340" s="629">
        <f>+'Distribution Pivot Table'!AC$35*100</f>
        <v>0</v>
      </c>
      <c r="E340" s="596">
        <f t="shared" si="184"/>
        <v>26.260869565217394</v>
      </c>
      <c r="F340" s="630">
        <f>+'Distribution Pivot Table'!AC$37*100</f>
        <v>41.739130434782609</v>
      </c>
      <c r="G340" s="629">
        <f>+'Distribution Pivot Table'!AC$39*100</f>
        <v>6.0869565217391308</v>
      </c>
      <c r="H340" s="629">
        <f>+'Distribution Pivot Table'!AC$41*100</f>
        <v>0</v>
      </c>
      <c r="I340" s="596">
        <f t="shared" si="185"/>
        <v>47.826086956521742</v>
      </c>
      <c r="J340" s="630">
        <f>+'Distribution Pivot Table'!AC$43*100</f>
        <v>18.782608695652172</v>
      </c>
      <c r="K340" s="629">
        <f>+'Distribution Pivot Table'!AC$45*100</f>
        <v>7.1304347826086953</v>
      </c>
      <c r="L340" s="629">
        <f>+'Distribution Pivot Table'!AC$47*100</f>
        <v>0</v>
      </c>
      <c r="M340" s="597">
        <f t="shared" si="186"/>
        <v>25.913043478260867</v>
      </c>
      <c r="N340" s="630">
        <f>+'Distribution Pivot Table'!AC$49*100</f>
        <v>0</v>
      </c>
      <c r="O340" s="598">
        <f t="shared" si="187"/>
        <v>85.913043478260875</v>
      </c>
      <c r="P340" s="599">
        <f t="shared" si="187"/>
        <v>14.086956521739131</v>
      </c>
      <c r="Q340" s="599">
        <f t="shared" si="188"/>
        <v>0</v>
      </c>
      <c r="R340" s="577">
        <f t="shared" si="189"/>
        <v>100</v>
      </c>
      <c r="S340" s="577">
        <f t="shared" si="190"/>
        <v>100</v>
      </c>
    </row>
    <row r="341" spans="1:27">
      <c r="A341" s="504" t="s">
        <v>1110</v>
      </c>
      <c r="B341" s="629">
        <f>+'Distribution Pivot Table'!AC$53*100</f>
        <v>0</v>
      </c>
      <c r="C341" s="629">
        <f>+'Distribution Pivot Table'!AC$55*100</f>
        <v>0</v>
      </c>
      <c r="D341" s="629">
        <f>+'Distribution Pivot Table'!AC$57*100</f>
        <v>0</v>
      </c>
      <c r="E341" s="596">
        <f t="shared" si="184"/>
        <v>0</v>
      </c>
      <c r="F341" s="630">
        <f>+'Distribution Pivot Table'!AC$59*100</f>
        <v>0</v>
      </c>
      <c r="G341" s="629">
        <f>+'Distribution Pivot Table'!AC$61*100</f>
        <v>0</v>
      </c>
      <c r="H341" s="629">
        <f>+'Distribution Pivot Table'!AC$63*100</f>
        <v>0</v>
      </c>
      <c r="I341" s="596">
        <f t="shared" si="185"/>
        <v>0</v>
      </c>
      <c r="J341" s="630">
        <f>+'Distribution Pivot Table'!AC$65*100</f>
        <v>0</v>
      </c>
      <c r="K341" s="629">
        <f>+'Distribution Pivot Table'!AC$67*100</f>
        <v>0</v>
      </c>
      <c r="L341" s="629">
        <f>+'Distribution Pivot Table'!AC$69*100</f>
        <v>0</v>
      </c>
      <c r="M341" s="597">
        <f t="shared" si="186"/>
        <v>0</v>
      </c>
      <c r="N341" s="630">
        <f>+'Distribution Pivot Table'!AC$71*100</f>
        <v>0</v>
      </c>
      <c r="O341" s="598">
        <f t="shared" si="187"/>
        <v>0</v>
      </c>
      <c r="P341" s="599">
        <f t="shared" si="187"/>
        <v>0</v>
      </c>
      <c r="Q341" s="599">
        <f t="shared" si="188"/>
        <v>0</v>
      </c>
      <c r="R341" s="577">
        <f t="shared" si="189"/>
        <v>0</v>
      </c>
      <c r="S341" s="577">
        <f t="shared" si="190"/>
        <v>0</v>
      </c>
    </row>
    <row r="342" spans="1:27">
      <c r="A342" s="504" t="s">
        <v>1208</v>
      </c>
      <c r="B342" s="629">
        <f>+'Distribution Pivot Table'!AC$75*100</f>
        <v>0</v>
      </c>
      <c r="C342" s="629">
        <f>+'Distribution Pivot Table'!AC$77*100</f>
        <v>0</v>
      </c>
      <c r="D342" s="629">
        <f>+'Distribution Pivot Table'!AC$79*100</f>
        <v>0</v>
      </c>
      <c r="E342" s="596">
        <f t="shared" si="184"/>
        <v>0</v>
      </c>
      <c r="F342" s="630">
        <f>+'Distribution Pivot Table'!AC$81*100</f>
        <v>0</v>
      </c>
      <c r="G342" s="629">
        <f>+'Distribution Pivot Table'!AC$83*100</f>
        <v>0</v>
      </c>
      <c r="H342" s="629">
        <f>+'Distribution Pivot Table'!AC$85*100</f>
        <v>0</v>
      </c>
      <c r="I342" s="596">
        <f t="shared" si="185"/>
        <v>0</v>
      </c>
      <c r="J342" s="630">
        <f>+'Distribution Pivot Table'!AC$87*100</f>
        <v>0</v>
      </c>
      <c r="K342" s="629">
        <f>+'Distribution Pivot Table'!AC$89*100</f>
        <v>0</v>
      </c>
      <c r="L342" s="629">
        <f>+'Distribution Pivot Table'!AC$91*100</f>
        <v>0</v>
      </c>
      <c r="M342" s="597">
        <f t="shared" si="186"/>
        <v>0</v>
      </c>
      <c r="N342" s="630">
        <f>+'Distribution Pivot Table'!AC$93*100</f>
        <v>0</v>
      </c>
      <c r="O342" s="598">
        <f t="shared" si="187"/>
        <v>0</v>
      </c>
      <c r="P342" s="599">
        <f t="shared" si="187"/>
        <v>0</v>
      </c>
      <c r="Q342" s="599">
        <f t="shared" si="188"/>
        <v>0</v>
      </c>
      <c r="R342" s="577">
        <f t="shared" si="189"/>
        <v>0</v>
      </c>
      <c r="S342" s="577">
        <f t="shared" si="190"/>
        <v>0</v>
      </c>
    </row>
    <row r="343" spans="1:27">
      <c r="A343" s="504"/>
      <c r="B343" s="629"/>
      <c r="C343" s="629"/>
      <c r="D343" s="629"/>
      <c r="E343" s="596"/>
      <c r="F343" s="630"/>
      <c r="G343" s="629"/>
      <c r="H343" s="629"/>
      <c r="I343" s="596"/>
      <c r="J343" s="630"/>
      <c r="K343" s="629"/>
      <c r="L343" s="629"/>
      <c r="M343" s="597"/>
      <c r="N343" s="630"/>
      <c r="O343" s="598"/>
      <c r="P343" s="599"/>
      <c r="Q343" s="599"/>
      <c r="R343" s="577"/>
      <c r="S343" s="577"/>
    </row>
    <row r="344" spans="1:27">
      <c r="A344" s="504" t="s">
        <v>1112</v>
      </c>
      <c r="B344" s="629">
        <f>+'Distribution Pivot Table'!AC$97*100</f>
        <v>0</v>
      </c>
      <c r="C344" s="629">
        <f>+'Distribution Pivot Table'!AC$99*100</f>
        <v>0</v>
      </c>
      <c r="D344" s="629">
        <f>+'Distribution Pivot Table'!AC$101*100</f>
        <v>0</v>
      </c>
      <c r="E344" s="596">
        <f t="shared" si="184"/>
        <v>0</v>
      </c>
      <c r="F344" s="630">
        <f>+'Distribution Pivot Table'!AC$103*100</f>
        <v>0</v>
      </c>
      <c r="G344" s="629">
        <f>+'Distribution Pivot Table'!AC$105*100</f>
        <v>0</v>
      </c>
      <c r="H344" s="629">
        <f>+'Distribution Pivot Table'!AC$107*100</f>
        <v>0</v>
      </c>
      <c r="I344" s="596">
        <f t="shared" ref="I344:I347" si="191">SUM(F344:H344)</f>
        <v>0</v>
      </c>
      <c r="J344" s="630">
        <f>+'Distribution Pivot Table'!AC$109*100</f>
        <v>0</v>
      </c>
      <c r="K344" s="629">
        <f>+'Distribution Pivot Table'!AC$111*100</f>
        <v>0</v>
      </c>
      <c r="L344" s="629">
        <f>+'Distribution Pivot Table'!AC$113*100</f>
        <v>0</v>
      </c>
      <c r="M344" s="597">
        <f t="shared" ref="M344:M347" si="192">SUM(J344:L344)</f>
        <v>0</v>
      </c>
      <c r="N344" s="630">
        <f>+'Distribution Pivot Table'!AC$115*100</f>
        <v>0</v>
      </c>
      <c r="O344" s="598">
        <f t="shared" ref="O344:P347" si="193">+B344+F344+J344</f>
        <v>0</v>
      </c>
      <c r="P344" s="599">
        <f t="shared" si="193"/>
        <v>0</v>
      </c>
      <c r="Q344" s="599">
        <f t="shared" ref="Q344:Q347" si="194">+D344+H344+L344+N344</f>
        <v>0</v>
      </c>
      <c r="R344" s="577">
        <f t="shared" si="189"/>
        <v>0</v>
      </c>
      <c r="S344" s="577">
        <f t="shared" si="190"/>
        <v>0</v>
      </c>
    </row>
    <row r="345" spans="1:27">
      <c r="A345" s="504" t="s">
        <v>1113</v>
      </c>
      <c r="B345" s="629">
        <f>+'Distribution Pivot Table'!AC$119*100</f>
        <v>16.562922868741541</v>
      </c>
      <c r="C345" s="629">
        <f>+'Distribution Pivot Table'!AC$121*100</f>
        <v>4.1407307171853853</v>
      </c>
      <c r="D345" s="629">
        <f>+'Distribution Pivot Table'!AC$123*100</f>
        <v>0</v>
      </c>
      <c r="E345" s="596">
        <f t="shared" si="184"/>
        <v>20.703653585926926</v>
      </c>
      <c r="F345" s="630">
        <f>+'Distribution Pivot Table'!AC$125*100</f>
        <v>23.951285520974288</v>
      </c>
      <c r="G345" s="629">
        <f>+'Distribution Pivot Table'!AC$127*100</f>
        <v>7.7401894451962105</v>
      </c>
      <c r="H345" s="629">
        <f>+'Distribution Pivot Table'!AC$129*100</f>
        <v>0</v>
      </c>
      <c r="I345" s="596">
        <f t="shared" si="191"/>
        <v>31.6914749661705</v>
      </c>
      <c r="J345" s="630">
        <f>+'Distribution Pivot Table'!AC$131*100</f>
        <v>21.10960757780785</v>
      </c>
      <c r="K345" s="629">
        <f>+'Distribution Pivot Table'!AC$133*100</f>
        <v>8.6332882273342353</v>
      </c>
      <c r="L345" s="629">
        <f>+'Distribution Pivot Table'!AC$135*100</f>
        <v>0</v>
      </c>
      <c r="M345" s="597">
        <f t="shared" si="192"/>
        <v>29.742895805142084</v>
      </c>
      <c r="N345" s="630">
        <f>+'Distribution Pivot Table'!AC$137*100</f>
        <v>23.13937753721245</v>
      </c>
      <c r="O345" s="598">
        <f t="shared" si="193"/>
        <v>61.623815967523683</v>
      </c>
      <c r="P345" s="599">
        <f t="shared" si="193"/>
        <v>20.514208389715833</v>
      </c>
      <c r="Q345" s="599">
        <f t="shared" si="194"/>
        <v>23.13937753721245</v>
      </c>
      <c r="R345" s="577">
        <f t="shared" si="189"/>
        <v>105.27740189445196</v>
      </c>
      <c r="S345" s="577">
        <f t="shared" si="190"/>
        <v>105.27740189445197</v>
      </c>
    </row>
    <row r="346" spans="1:27">
      <c r="A346" s="504" t="s">
        <v>1114</v>
      </c>
      <c r="B346" s="629">
        <f>+'Distribution Pivot Table'!AC$141*100</f>
        <v>9.4552929085303195</v>
      </c>
      <c r="C346" s="629">
        <f>+'Distribution Pivot Table'!AC$143*100</f>
        <v>3.0832476875642345</v>
      </c>
      <c r="D346" s="629">
        <f>+'Distribution Pivot Table'!AC$145*100</f>
        <v>0</v>
      </c>
      <c r="E346" s="596">
        <f t="shared" si="184"/>
        <v>12.538540596094554</v>
      </c>
      <c r="F346" s="630">
        <f>+'Distribution Pivot Table'!AC$147*100</f>
        <v>33.299075025693732</v>
      </c>
      <c r="G346" s="629">
        <f>+'Distribution Pivot Table'!AC$149*100</f>
        <v>7.7081192189105865</v>
      </c>
      <c r="H346" s="629">
        <f>+'Distribution Pivot Table'!AC$151*100</f>
        <v>0</v>
      </c>
      <c r="I346" s="596">
        <f t="shared" si="191"/>
        <v>41.007194244604321</v>
      </c>
      <c r="J346" s="630">
        <f>+'Distribution Pivot Table'!AC$153*100</f>
        <v>28.776978417266186</v>
      </c>
      <c r="K346" s="629">
        <f>+'Distribution Pivot Table'!AC$155*100</f>
        <v>17.163412127440907</v>
      </c>
      <c r="L346" s="629">
        <f>+'Distribution Pivot Table'!AC$157*100</f>
        <v>0</v>
      </c>
      <c r="M346" s="597">
        <f t="shared" si="192"/>
        <v>45.940390544707093</v>
      </c>
      <c r="N346" s="630">
        <f>+'Distribution Pivot Table'!AC$159*100</f>
        <v>0</v>
      </c>
      <c r="O346" s="598">
        <f t="shared" si="193"/>
        <v>71.531346351490242</v>
      </c>
      <c r="P346" s="599">
        <f t="shared" si="193"/>
        <v>27.954779033915727</v>
      </c>
      <c r="Q346" s="599">
        <f t="shared" si="194"/>
        <v>0</v>
      </c>
      <c r="R346" s="577">
        <f t="shared" si="189"/>
        <v>99.48612538540597</v>
      </c>
      <c r="S346" s="577">
        <f t="shared" si="190"/>
        <v>99.48612538540597</v>
      </c>
    </row>
    <row r="347" spans="1:27">
      <c r="A347" s="504" t="s">
        <v>1115</v>
      </c>
      <c r="B347" s="629">
        <f>+'Distribution Pivot Table'!AC$163*100</f>
        <v>0</v>
      </c>
      <c r="C347" s="629">
        <f>+'Distribution Pivot Table'!AC$165*100</f>
        <v>0</v>
      </c>
      <c r="D347" s="629">
        <f>+'Distribution Pivot Table'!AC$167*100</f>
        <v>0</v>
      </c>
      <c r="E347" s="596">
        <f t="shared" si="184"/>
        <v>0</v>
      </c>
      <c r="F347" s="630">
        <f>+'Distribution Pivot Table'!AC$169*100</f>
        <v>0</v>
      </c>
      <c r="G347" s="629">
        <f>+'Distribution Pivot Table'!AC$171*100</f>
        <v>0</v>
      </c>
      <c r="H347" s="629">
        <f>+'Distribution Pivot Table'!AC$173*100</f>
        <v>0</v>
      </c>
      <c r="I347" s="596">
        <f t="shared" si="191"/>
        <v>0</v>
      </c>
      <c r="J347" s="630">
        <f>+'Distribution Pivot Table'!AC$175*100</f>
        <v>0</v>
      </c>
      <c r="K347" s="629">
        <f>+'Distribution Pivot Table'!AC$177*100</f>
        <v>0</v>
      </c>
      <c r="L347" s="629">
        <f>+'Distribution Pivot Table'!AC$179*100</f>
        <v>0</v>
      </c>
      <c r="M347" s="597">
        <f t="shared" si="192"/>
        <v>0</v>
      </c>
      <c r="N347" s="630">
        <f>+'Distribution Pivot Table'!AC$181*100</f>
        <v>0</v>
      </c>
      <c r="O347" s="598">
        <f t="shared" si="193"/>
        <v>0</v>
      </c>
      <c r="P347" s="599">
        <f t="shared" si="193"/>
        <v>0</v>
      </c>
      <c r="Q347" s="599">
        <f t="shared" si="194"/>
        <v>0</v>
      </c>
      <c r="R347" s="577">
        <f t="shared" si="189"/>
        <v>0</v>
      </c>
      <c r="S347" s="577">
        <f t="shared" si="190"/>
        <v>0</v>
      </c>
    </row>
    <row r="348" spans="1:27">
      <c r="A348" s="504"/>
      <c r="B348" s="629"/>
      <c r="C348" s="629"/>
      <c r="D348" s="629"/>
      <c r="E348" s="596"/>
      <c r="F348" s="630"/>
      <c r="G348" s="629"/>
      <c r="H348" s="629"/>
      <c r="I348" s="596"/>
      <c r="J348" s="630"/>
      <c r="K348" s="629"/>
      <c r="L348" s="629"/>
      <c r="M348" s="597"/>
      <c r="N348" s="630"/>
      <c r="O348" s="598"/>
      <c r="P348" s="599"/>
      <c r="Q348" s="599"/>
      <c r="R348" s="577"/>
      <c r="S348" s="577"/>
    </row>
    <row r="349" spans="1:27">
      <c r="A349" s="504" t="s">
        <v>1116</v>
      </c>
      <c r="B349" s="629">
        <f>+'Distribution Pivot Table'!AC$185*100</f>
        <v>11.528917732391678</v>
      </c>
      <c r="C349" s="629">
        <f>+'Distribution Pivot Table'!AC$187*100</f>
        <v>2.1759877839282309</v>
      </c>
      <c r="D349" s="629">
        <f>+'Distribution Pivot Table'!AC$189*100</f>
        <v>0</v>
      </c>
      <c r="E349" s="596">
        <f t="shared" si="184"/>
        <v>13.704905516319908</v>
      </c>
      <c r="F349" s="630">
        <f>+'Distribution Pivot Table'!AC$191*100</f>
        <v>45.867531971750338</v>
      </c>
      <c r="G349" s="629">
        <f>+'Distribution Pivot Table'!AC$193*100</f>
        <v>3.7220843672456572</v>
      </c>
      <c r="H349" s="629">
        <f>+'Distribution Pivot Table'!AC$195*100</f>
        <v>0</v>
      </c>
      <c r="I349" s="596">
        <f t="shared" ref="I349:I352" si="195">SUM(F349:H349)</f>
        <v>49.589616338995995</v>
      </c>
      <c r="J349" s="630">
        <f>+'Distribution Pivot Table'!AC$197*100</f>
        <v>19.622065279633517</v>
      </c>
      <c r="K349" s="629">
        <f>+'Distribution Pivot Table'!AC$199*100</f>
        <v>3.9129604886428706</v>
      </c>
      <c r="L349" s="629">
        <f>+'Distribution Pivot Table'!AC$201*100</f>
        <v>0</v>
      </c>
      <c r="M349" s="597">
        <f t="shared" ref="M349:M352" si="196">SUM(J349:L349)</f>
        <v>23.535025768276387</v>
      </c>
      <c r="N349" s="630">
        <f>+'Distribution Pivot Table'!AC$203*100</f>
        <v>13.170452376407713</v>
      </c>
      <c r="O349" s="598">
        <f t="shared" ref="O349:P352" si="197">+B349+F349+J349</f>
        <v>77.018514983775532</v>
      </c>
      <c r="P349" s="599">
        <f t="shared" si="197"/>
        <v>9.8110326398167587</v>
      </c>
      <c r="Q349" s="599">
        <f t="shared" ref="Q349:Q352" si="198">+D349+H349+L349+N349</f>
        <v>13.170452376407713</v>
      </c>
      <c r="R349" s="577">
        <f t="shared" si="189"/>
        <v>100</v>
      </c>
      <c r="S349" s="577">
        <f t="shared" si="190"/>
        <v>100</v>
      </c>
    </row>
    <row r="350" spans="1:27">
      <c r="A350" s="504" t="s">
        <v>1117</v>
      </c>
      <c r="B350" s="629">
        <f>+'Distribution Pivot Table'!AC$207*100</f>
        <v>1.8340975406419342</v>
      </c>
      <c r="C350" s="629">
        <f>+'Distribution Pivot Table'!AC$209*100</f>
        <v>5.4918716131721546</v>
      </c>
      <c r="D350" s="629">
        <f>+'Distribution Pivot Table'!AC$211*108</f>
        <v>0</v>
      </c>
      <c r="E350" s="596">
        <f t="shared" si="184"/>
        <v>7.3259691538140892</v>
      </c>
      <c r="F350" s="630">
        <f>+'Distribution Pivot Table'!AC$213*100</f>
        <v>6.9716548561900797</v>
      </c>
      <c r="G350" s="629">
        <f>+'Distribution Pivot Table'!AC$215*100</f>
        <v>8.6494372655273022</v>
      </c>
      <c r="H350" s="629">
        <f>+'Distribution Pivot Table'!AC$217*100</f>
        <v>0</v>
      </c>
      <c r="I350" s="596">
        <f t="shared" si="195"/>
        <v>15.621092121717382</v>
      </c>
      <c r="J350" s="630">
        <f>+'Distribution Pivot Table'!AC$219*100</f>
        <v>42.40308461859108</v>
      </c>
      <c r="K350" s="629">
        <f>+'Distribution Pivot Table'!AC$221*100</f>
        <v>34.649854105877445</v>
      </c>
      <c r="L350" s="629">
        <f>+'Distribution Pivot Table'!AC$223*100</f>
        <v>0</v>
      </c>
      <c r="M350" s="597">
        <f t="shared" si="196"/>
        <v>77.052938724468532</v>
      </c>
      <c r="N350" s="630">
        <f>+'Distribution Pivot Table'!AC$225*100</f>
        <v>0</v>
      </c>
      <c r="O350" s="598">
        <f t="shared" si="197"/>
        <v>51.208837015423093</v>
      </c>
      <c r="P350" s="599">
        <f t="shared" si="197"/>
        <v>48.7911629845769</v>
      </c>
      <c r="Q350" s="599">
        <f t="shared" si="198"/>
        <v>0</v>
      </c>
      <c r="R350" s="577">
        <f t="shared" si="189"/>
        <v>100</v>
      </c>
      <c r="S350" s="577">
        <f t="shared" si="190"/>
        <v>100</v>
      </c>
    </row>
    <row r="351" spans="1:27">
      <c r="A351" s="504" t="s">
        <v>1118</v>
      </c>
      <c r="B351" s="629">
        <f>+'Distribution Pivot Table'!AC$229*100</f>
        <v>16.482236458940012</v>
      </c>
      <c r="C351" s="629">
        <f>+'Distribution Pivot Table'!AC$231*100</f>
        <v>5.9405940594059405</v>
      </c>
      <c r="D351" s="629">
        <f>+'Distribution Pivot Table'!AC$233*100</f>
        <v>0</v>
      </c>
      <c r="E351" s="596">
        <f t="shared" si="184"/>
        <v>22.422830518345954</v>
      </c>
      <c r="F351" s="630">
        <f>+'Distribution Pivot Table'!AC$235*100</f>
        <v>33.7798485730926</v>
      </c>
      <c r="G351" s="629">
        <f>+'Distribution Pivot Table'!AC$237*100</f>
        <v>10.832847990681421</v>
      </c>
      <c r="H351" s="629">
        <f>+'Distribution Pivot Table'!AC$239*100</f>
        <v>0</v>
      </c>
      <c r="I351" s="596">
        <f t="shared" si="195"/>
        <v>44.612696563774023</v>
      </c>
      <c r="J351" s="630">
        <f>+'Distribution Pivot Table'!AC$241*100</f>
        <v>14.560279557367501</v>
      </c>
      <c r="K351" s="629">
        <f>+'Distribution Pivot Table'!AC$243*100</f>
        <v>17.472335468841003</v>
      </c>
      <c r="L351" s="629">
        <f>+'Distribution Pivot Table'!AC$245*100</f>
        <v>0</v>
      </c>
      <c r="M351" s="597">
        <f t="shared" si="196"/>
        <v>32.032615026208504</v>
      </c>
      <c r="N351" s="630">
        <f>+'Distribution Pivot Table'!AC$247*100</f>
        <v>0.93185789167152011</v>
      </c>
      <c r="O351" s="598">
        <f t="shared" si="197"/>
        <v>64.822364589400109</v>
      </c>
      <c r="P351" s="599">
        <f t="shared" si="197"/>
        <v>34.245777518928364</v>
      </c>
      <c r="Q351" s="599">
        <f t="shared" si="198"/>
        <v>0.93185789167152011</v>
      </c>
      <c r="R351" s="577">
        <f t="shared" si="189"/>
        <v>100.00000000000001</v>
      </c>
      <c r="S351" s="577">
        <f t="shared" si="190"/>
        <v>100</v>
      </c>
      <c r="AA351" s="526"/>
    </row>
    <row r="352" spans="1:27">
      <c r="A352" s="504" t="s">
        <v>1119</v>
      </c>
      <c r="B352" s="629">
        <f>+'Distribution Pivot Table'!AC$251*100</f>
        <v>0</v>
      </c>
      <c r="C352" s="629">
        <f>+'Distribution Pivot Table'!AC$253*100</f>
        <v>0</v>
      </c>
      <c r="D352" s="629">
        <f>+'Distribution Pivot Table'!AC$255*100</f>
        <v>0</v>
      </c>
      <c r="E352" s="596">
        <f t="shared" si="184"/>
        <v>0</v>
      </c>
      <c r="F352" s="630">
        <f>+'Distribution Pivot Table'!AC$257*100</f>
        <v>0</v>
      </c>
      <c r="G352" s="629">
        <f>+'Distribution Pivot Table'!AC$259*100</f>
        <v>0</v>
      </c>
      <c r="H352" s="629">
        <f>+'Distribution Pivot Table'!AC$261*100</f>
        <v>0</v>
      </c>
      <c r="I352" s="596">
        <f t="shared" si="195"/>
        <v>0</v>
      </c>
      <c r="J352" s="630">
        <f>+'Distribution Pivot Table'!AC$263*100</f>
        <v>0</v>
      </c>
      <c r="K352" s="629">
        <f>+'Distribution Pivot Table'!AC$265*100</f>
        <v>0</v>
      </c>
      <c r="L352" s="629">
        <f>+'Distribution Pivot Table'!AC$267*100</f>
        <v>0</v>
      </c>
      <c r="M352" s="597">
        <f t="shared" si="196"/>
        <v>0</v>
      </c>
      <c r="N352" s="630">
        <f>+'Distribution Pivot Table'!AC$269*100</f>
        <v>0</v>
      </c>
      <c r="O352" s="598">
        <f t="shared" si="197"/>
        <v>0</v>
      </c>
      <c r="P352" s="599">
        <f t="shared" si="197"/>
        <v>0</v>
      </c>
      <c r="Q352" s="599">
        <f t="shared" si="198"/>
        <v>0</v>
      </c>
      <c r="R352" s="577">
        <f t="shared" si="189"/>
        <v>0</v>
      </c>
      <c r="S352" s="577">
        <f t="shared" si="190"/>
        <v>0</v>
      </c>
    </row>
    <row r="353" spans="1:19">
      <c r="A353" s="504"/>
      <c r="B353" s="629"/>
      <c r="C353" s="629"/>
      <c r="D353" s="629"/>
      <c r="E353" s="596"/>
      <c r="F353" s="630"/>
      <c r="G353" s="629"/>
      <c r="H353" s="629"/>
      <c r="I353" s="596"/>
      <c r="J353" s="630"/>
      <c r="K353" s="629"/>
      <c r="L353" s="629"/>
      <c r="M353" s="597"/>
      <c r="N353" s="630"/>
      <c r="O353" s="598"/>
      <c r="P353" s="599"/>
      <c r="Q353" s="599"/>
      <c r="R353" s="577"/>
      <c r="S353" s="577"/>
    </row>
    <row r="354" spans="1:19">
      <c r="A354" s="504" t="s">
        <v>1120</v>
      </c>
      <c r="B354" s="629">
        <f>+'Distribution Pivot Table'!AC$273*100</f>
        <v>0.2608346709470305</v>
      </c>
      <c r="C354" s="637">
        <f>+'Distribution Pivot Table'!AC$275*100</f>
        <v>2.0064205457463884E-2</v>
      </c>
      <c r="D354" s="629">
        <f>+'Distribution Pivot Table'!AC$277*100</f>
        <v>0</v>
      </c>
      <c r="E354" s="596">
        <f t="shared" si="184"/>
        <v>0.2808988764044944</v>
      </c>
      <c r="F354" s="630">
        <f>+'Distribution Pivot Table'!AC$279*100</f>
        <v>42.897271268057786</v>
      </c>
      <c r="G354" s="629">
        <f>+'Distribution Pivot Table'!AC$281*100</f>
        <v>7.3234349919743176</v>
      </c>
      <c r="H354" s="629">
        <f>+'Distribution Pivot Table'!AC$283*100</f>
        <v>0</v>
      </c>
      <c r="I354" s="596">
        <f t="shared" ref="I354:I357" si="199">SUM(F354:H354)</f>
        <v>50.220706260032102</v>
      </c>
      <c r="J354" s="630">
        <f>+'Distribution Pivot Table'!AC$285*100</f>
        <v>5.6380417335473512</v>
      </c>
      <c r="K354" s="629">
        <f>+'Distribution Pivot Table'!AC$287*100</f>
        <v>5.6982343499197432</v>
      </c>
      <c r="L354" s="629">
        <f>+'Distribution Pivot Table'!AC$289*100</f>
        <v>0</v>
      </c>
      <c r="M354" s="597">
        <f t="shared" ref="M354:M357" si="200">SUM(J354:L354)</f>
        <v>11.336276083467094</v>
      </c>
      <c r="N354" s="630">
        <f>+'Distribution Pivot Table'!AC$291*100</f>
        <v>38.142054574638848</v>
      </c>
      <c r="O354" s="598">
        <f t="shared" ref="O354:P357" si="201">+B354+F354+J354</f>
        <v>48.796147672552173</v>
      </c>
      <c r="P354" s="599">
        <f t="shared" si="201"/>
        <v>13.041733547351525</v>
      </c>
      <c r="Q354" s="599">
        <f t="shared" ref="Q354:Q357" si="202">+D354+H354+L354+N354</f>
        <v>38.142054574638848</v>
      </c>
      <c r="R354" s="577">
        <f t="shared" si="189"/>
        <v>99.979935794542541</v>
      </c>
      <c r="S354" s="577">
        <f t="shared" si="190"/>
        <v>99.979935794542541</v>
      </c>
    </row>
    <row r="355" spans="1:19">
      <c r="A355" s="504" t="s">
        <v>1121</v>
      </c>
      <c r="B355" s="629">
        <f>+'Distribution Pivot Table'!AC295*100</f>
        <v>7.6311717541145034</v>
      </c>
      <c r="C355" s="629">
        <f>+'Distribution Pivot Table'!AC297*100</f>
        <v>4.8248698832465884</v>
      </c>
      <c r="D355" s="629">
        <f>+'Distribution Pivot Table'!AC299*100</f>
        <v>0</v>
      </c>
      <c r="E355" s="596">
        <f t="shared" si="184"/>
        <v>12.456041637361093</v>
      </c>
      <c r="F355" s="630">
        <f>+'Distribution Pivot Table'!AC301*100</f>
        <v>23.413982275988186</v>
      </c>
      <c r="G355" s="629">
        <f>+'Distribution Pivot Table'!AC303*100</f>
        <v>13.53214235476157</v>
      </c>
      <c r="H355" s="629">
        <f>+'Distribution Pivot Table'!AC305*100</f>
        <v>0</v>
      </c>
      <c r="I355" s="596">
        <f t="shared" si="199"/>
        <v>36.946124630749758</v>
      </c>
      <c r="J355" s="630">
        <f>+'Distribution Pivot Table'!AC307*100</f>
        <v>12.498241665494444</v>
      </c>
      <c r="K355" s="629">
        <f>+'Distribution Pivot Table'!AC309*100</f>
        <v>17.16134477422985</v>
      </c>
      <c r="L355" s="629">
        <f>+'Distribution Pivot Table'!AC311*100</f>
        <v>0</v>
      </c>
      <c r="M355" s="597">
        <f t="shared" si="200"/>
        <v>29.659586439724293</v>
      </c>
      <c r="N355" s="630">
        <f>+'Distribution Pivot Table'!AC313*100</f>
        <v>20.93824729216486</v>
      </c>
      <c r="O355" s="598">
        <f t="shared" si="201"/>
        <v>43.543395695597134</v>
      </c>
      <c r="P355" s="599">
        <f t="shared" si="201"/>
        <v>35.518357012238013</v>
      </c>
      <c r="Q355" s="599">
        <f t="shared" si="202"/>
        <v>20.93824729216486</v>
      </c>
      <c r="R355" s="577">
        <f>SUM(B355:D355,F355:H355,J355:L355)+N355</f>
        <v>100</v>
      </c>
      <c r="S355" s="577">
        <f t="shared" si="190"/>
        <v>100</v>
      </c>
    </row>
    <row r="356" spans="1:19">
      <c r="A356" s="504" t="s">
        <v>1122</v>
      </c>
      <c r="B356" s="629">
        <f>+'Distribution Pivot Table'!AC317*100</f>
        <v>15.374305954432318</v>
      </c>
      <c r="C356" s="629">
        <f>+'Distribution Pivot Table'!AC319*100</f>
        <v>5.7438253877082142</v>
      </c>
      <c r="D356" s="629">
        <f>+'Distribution Pivot Table'!AC321*100</f>
        <v>0</v>
      </c>
      <c r="E356" s="596">
        <f t="shared" si="184"/>
        <v>21.118131342140533</v>
      </c>
      <c r="F356" s="630">
        <f>+'Distribution Pivot Table'!AC323*100</f>
        <v>17.001723147616314</v>
      </c>
      <c r="G356" s="629">
        <f>+'Distribution Pivot Table'!AC325*100</f>
        <v>21.864828642542598</v>
      </c>
      <c r="H356" s="629">
        <f>+'Distribution Pivot Table'!AC327*100</f>
        <v>0</v>
      </c>
      <c r="I356" s="596">
        <f t="shared" si="199"/>
        <v>38.866551790158908</v>
      </c>
      <c r="J356" s="630">
        <f>+'Distribution Pivot Table'!AC329*100</f>
        <v>8.1370859659199706</v>
      </c>
      <c r="K356" s="629">
        <f>+'Distribution Pivot Table'!AC331*100</f>
        <v>13.076775799349033</v>
      </c>
      <c r="L356" s="629">
        <f>+'Distribution Pivot Table'!AC333*100</f>
        <v>0</v>
      </c>
      <c r="M356" s="597">
        <f t="shared" si="200"/>
        <v>21.213861765269002</v>
      </c>
      <c r="N356" s="630">
        <f>+'Distribution Pivot Table'!AC335*100</f>
        <v>18.514263833046144</v>
      </c>
      <c r="O356" s="598">
        <f t="shared" si="201"/>
        <v>40.513115067968606</v>
      </c>
      <c r="P356" s="599">
        <f t="shared" si="201"/>
        <v>40.68542982959984</v>
      </c>
      <c r="Q356" s="599">
        <f t="shared" si="202"/>
        <v>18.514263833046144</v>
      </c>
      <c r="R356" s="577">
        <f t="shared" si="189"/>
        <v>99.712808730614597</v>
      </c>
      <c r="S356" s="577">
        <f t="shared" si="190"/>
        <v>99.712808730614597</v>
      </c>
    </row>
    <row r="357" spans="1:19">
      <c r="A357" s="513" t="s">
        <v>1123</v>
      </c>
      <c r="B357" s="639">
        <f>+'Distribution Pivot Table'!AC339*100</f>
        <v>0</v>
      </c>
      <c r="C357" s="639">
        <f>+'Distribution Pivot Table'!AC341*100</f>
        <v>0</v>
      </c>
      <c r="D357" s="639">
        <f>+'Distribution Pivot Table'!AC343*100</f>
        <v>0</v>
      </c>
      <c r="E357" s="640">
        <f t="shared" si="184"/>
        <v>0</v>
      </c>
      <c r="F357" s="641">
        <f>+'Distribution Pivot Table'!AC345*100</f>
        <v>0</v>
      </c>
      <c r="G357" s="639">
        <f>+'Distribution Pivot Table'!AC347*100</f>
        <v>0</v>
      </c>
      <c r="H357" s="639">
        <f>+'Distribution Pivot Table'!AC349*100</f>
        <v>0</v>
      </c>
      <c r="I357" s="640">
        <f t="shared" si="199"/>
        <v>0</v>
      </c>
      <c r="J357" s="641">
        <f>+'Distribution Pivot Table'!AC351*100</f>
        <v>0</v>
      </c>
      <c r="K357" s="639">
        <f>+'Distribution Pivot Table'!AC353*100</f>
        <v>0</v>
      </c>
      <c r="L357" s="639">
        <f>+'Distribution Pivot Table'!AC355*100</f>
        <v>0</v>
      </c>
      <c r="M357" s="642">
        <f t="shared" si="200"/>
        <v>0</v>
      </c>
      <c r="N357" s="641">
        <f>+'Distribution Pivot Table'!AC357*100</f>
        <v>0</v>
      </c>
      <c r="O357" s="643">
        <f t="shared" si="201"/>
        <v>0</v>
      </c>
      <c r="P357" s="644">
        <f t="shared" si="201"/>
        <v>0</v>
      </c>
      <c r="Q357" s="644">
        <f t="shared" si="202"/>
        <v>0</v>
      </c>
      <c r="R357" s="577">
        <f t="shared" si="189"/>
        <v>0</v>
      </c>
      <c r="S357" s="577">
        <f t="shared" si="190"/>
        <v>0</v>
      </c>
    </row>
    <row r="358" spans="1:19">
      <c r="A358" s="517" t="s">
        <v>1149</v>
      </c>
      <c r="B358" s="504"/>
      <c r="C358" s="504"/>
      <c r="D358" s="504"/>
      <c r="E358" s="504"/>
    </row>
    <row r="359" spans="1:19">
      <c r="A359" s="517" t="s">
        <v>1209</v>
      </c>
      <c r="B359" s="504"/>
      <c r="C359" s="504"/>
      <c r="D359" s="504"/>
      <c r="E359" s="504"/>
    </row>
    <row r="360" spans="1:19">
      <c r="A360" s="517"/>
      <c r="B360" s="547"/>
      <c r="C360" s="547"/>
      <c r="D360" s="547"/>
      <c r="E360" s="608"/>
      <c r="F360" s="547"/>
      <c r="G360" s="547"/>
      <c r="H360" s="547"/>
      <c r="I360" s="608"/>
      <c r="J360" s="547"/>
      <c r="K360" s="547"/>
      <c r="L360" s="547"/>
      <c r="M360" s="608"/>
      <c r="N360" s="547"/>
      <c r="O360" s="520"/>
      <c r="P360" s="520"/>
      <c r="R360" s="290"/>
    </row>
    <row r="361" spans="1:19">
      <c r="Q361" s="519" t="s">
        <v>1224</v>
      </c>
    </row>
    <row r="362" spans="1:19" ht="18">
      <c r="A362" s="480" t="s">
        <v>1214</v>
      </c>
      <c r="B362" s="482"/>
      <c r="C362" s="482"/>
      <c r="D362" s="482"/>
      <c r="E362" s="482"/>
      <c r="F362" s="481"/>
      <c r="G362" s="481"/>
      <c r="H362" s="481"/>
      <c r="I362" s="482"/>
      <c r="J362" s="481"/>
      <c r="K362" s="481"/>
      <c r="L362" s="481"/>
      <c r="M362" s="482"/>
      <c r="N362" s="481"/>
      <c r="O362" s="481"/>
      <c r="P362" s="481"/>
      <c r="Q362" s="481"/>
      <c r="R362" s="615"/>
    </row>
    <row r="363" spans="1:19" ht="18">
      <c r="A363" s="480"/>
      <c r="B363" s="482"/>
      <c r="C363" s="482"/>
      <c r="D363" s="482"/>
      <c r="E363" s="482"/>
      <c r="F363" s="481"/>
      <c r="G363" s="481"/>
      <c r="H363" s="481"/>
      <c r="I363" s="482"/>
      <c r="J363" s="481"/>
      <c r="K363" s="481"/>
      <c r="L363" s="481"/>
      <c r="M363" s="482"/>
      <c r="N363" s="481"/>
      <c r="O363" s="481"/>
      <c r="P363" s="481"/>
      <c r="Q363" s="481"/>
      <c r="R363" s="615"/>
    </row>
    <row r="364" spans="1:19" ht="15.75">
      <c r="A364" s="483" t="s">
        <v>1211</v>
      </c>
      <c r="B364" s="482"/>
      <c r="C364" s="482"/>
      <c r="D364" s="482"/>
      <c r="E364" s="482"/>
      <c r="F364" s="481"/>
      <c r="G364" s="481"/>
      <c r="H364" s="481"/>
      <c r="I364" s="482"/>
      <c r="J364" s="481"/>
      <c r="K364" s="481"/>
      <c r="L364" s="481"/>
      <c r="M364" s="482"/>
      <c r="N364" s="481"/>
      <c r="O364" s="481"/>
      <c r="P364" s="481"/>
      <c r="Q364" s="481"/>
      <c r="R364" s="615"/>
    </row>
    <row r="365" spans="1:19" ht="15.75">
      <c r="A365" s="483" t="s">
        <v>1223</v>
      </c>
      <c r="B365" s="482"/>
      <c r="C365" s="482"/>
      <c r="D365" s="482"/>
      <c r="E365" s="482"/>
      <c r="F365" s="481"/>
      <c r="G365" s="481"/>
      <c r="H365" s="481"/>
      <c r="I365" s="482"/>
      <c r="J365" s="481"/>
      <c r="K365" s="481"/>
      <c r="L365" s="481"/>
      <c r="M365" s="482"/>
      <c r="N365" s="481"/>
      <c r="O365" s="481"/>
      <c r="P365" s="481"/>
      <c r="Q365" s="481"/>
      <c r="R365" s="615"/>
    </row>
    <row r="366" spans="1:19" ht="19.5" customHeight="1">
      <c r="A366" s="487"/>
      <c r="B366" s="487"/>
      <c r="C366" s="487"/>
      <c r="D366" s="487"/>
      <c r="E366" s="487"/>
      <c r="F366" s="487"/>
      <c r="G366" s="487"/>
      <c r="H366" s="487"/>
      <c r="I366" s="487"/>
      <c r="R366" s="556"/>
    </row>
    <row r="367" spans="1:19" ht="19.5" customHeight="1">
      <c r="A367" s="312"/>
      <c r="B367" s="489" t="s">
        <v>1098</v>
      </c>
      <c r="C367" s="490"/>
      <c r="D367" s="490"/>
      <c r="E367" s="490"/>
      <c r="F367" s="490"/>
      <c r="G367" s="490"/>
      <c r="H367" s="490"/>
      <c r="I367" s="491"/>
      <c r="J367" s="557" t="s">
        <v>11</v>
      </c>
      <c r="K367" s="558"/>
      <c r="L367" s="558"/>
      <c r="M367" s="559"/>
      <c r="N367" s="649" t="s">
        <v>1099</v>
      </c>
      <c r="O367" s="652" t="s">
        <v>1190</v>
      </c>
      <c r="P367" s="652" t="s">
        <v>1191</v>
      </c>
      <c r="Q367" s="652" t="s">
        <v>1192</v>
      </c>
      <c r="R367" s="560"/>
      <c r="S367" s="561"/>
    </row>
    <row r="368" spans="1:19" ht="36.75" customHeight="1">
      <c r="A368" s="484"/>
      <c r="B368" s="490" t="s">
        <v>1100</v>
      </c>
      <c r="C368" s="490"/>
      <c r="D368" s="490"/>
      <c r="E368" s="496"/>
      <c r="F368" s="497" t="s">
        <v>1101</v>
      </c>
      <c r="G368" s="490"/>
      <c r="H368" s="490"/>
      <c r="I368" s="491"/>
      <c r="J368" s="498" t="s">
        <v>1102</v>
      </c>
      <c r="K368" s="490"/>
      <c r="L368" s="490"/>
      <c r="M368" s="491"/>
      <c r="N368" s="650"/>
      <c r="O368" s="653"/>
      <c r="P368" s="653"/>
      <c r="Q368" s="653"/>
      <c r="R368" s="560" t="s">
        <v>1193</v>
      </c>
      <c r="S368" s="561" t="s">
        <v>1193</v>
      </c>
    </row>
    <row r="369" spans="1:27" ht="30.75" customHeight="1">
      <c r="A369" s="618"/>
      <c r="B369" s="499" t="s">
        <v>1103</v>
      </c>
      <c r="C369" s="499" t="s">
        <v>1104</v>
      </c>
      <c r="D369" s="499" t="s">
        <v>1195</v>
      </c>
      <c r="E369" s="566" t="s">
        <v>1106</v>
      </c>
      <c r="F369" s="500" t="s">
        <v>1103</v>
      </c>
      <c r="G369" s="499" t="s">
        <v>1104</v>
      </c>
      <c r="H369" s="499" t="s">
        <v>1195</v>
      </c>
      <c r="I369" s="566" t="s">
        <v>1106</v>
      </c>
      <c r="J369" s="501" t="s">
        <v>1103</v>
      </c>
      <c r="K369" s="502" t="s">
        <v>1104</v>
      </c>
      <c r="L369" s="499" t="s">
        <v>1195</v>
      </c>
      <c r="M369" s="501" t="s">
        <v>1106</v>
      </c>
      <c r="N369" s="651"/>
      <c r="O369" s="654"/>
      <c r="P369" s="654"/>
      <c r="Q369" s="654"/>
      <c r="R369" s="626"/>
      <c r="S369" s="627"/>
    </row>
    <row r="370" spans="1:27" ht="12.75" hidden="1" customHeight="1">
      <c r="A370" s="504" t="s">
        <v>1107</v>
      </c>
      <c r="B370" s="504"/>
      <c r="C370" s="504"/>
      <c r="D370" s="504"/>
      <c r="E370" s="580"/>
      <c r="F370" s="573"/>
      <c r="G370" s="547"/>
      <c r="H370" s="547"/>
      <c r="I370" s="572"/>
      <c r="J370" s="573"/>
      <c r="K370" s="547"/>
      <c r="L370" s="547"/>
      <c r="M370" s="574"/>
      <c r="N370" s="573"/>
      <c r="O370" s="616"/>
      <c r="P370" s="576"/>
      <c r="Q370" s="576"/>
      <c r="R370" s="577">
        <f>SUM(F370:H370,J370:L370)+N370</f>
        <v>0</v>
      </c>
      <c r="S370" s="610">
        <f>+Q370+P370+O370</f>
        <v>0</v>
      </c>
    </row>
    <row r="371" spans="1:27" ht="12.75" hidden="1" customHeight="1">
      <c r="A371" s="504"/>
      <c r="B371" s="504"/>
      <c r="C371" s="504"/>
      <c r="D371" s="504"/>
      <c r="E371" s="580"/>
      <c r="F371" s="573"/>
      <c r="G371" s="547"/>
      <c r="H371" s="547"/>
      <c r="I371" s="581"/>
      <c r="J371" s="573"/>
      <c r="K371" s="547"/>
      <c r="L371" s="547"/>
      <c r="M371" s="573"/>
      <c r="N371" s="573"/>
      <c r="O371" s="582"/>
      <c r="P371" s="583"/>
      <c r="Q371" s="583"/>
      <c r="R371" s="560"/>
      <c r="S371" s="561"/>
    </row>
    <row r="372" spans="1:27">
      <c r="A372" s="504" t="s">
        <v>1108</v>
      </c>
      <c r="B372" s="629">
        <f>+'Distribution Pivot Table'!AD$9*100</f>
        <v>0</v>
      </c>
      <c r="C372" s="629">
        <f>+'Distribution Pivot Table'!AD$11*100</f>
        <v>0</v>
      </c>
      <c r="D372" s="629">
        <f>+'Distribution Pivot Table'!AD$13*100</f>
        <v>0</v>
      </c>
      <c r="E372" s="596">
        <f t="shared" ref="E372:E390" si="203">SUM(B372:D372)</f>
        <v>0</v>
      </c>
      <c r="F372" s="630">
        <f>+'Distribution Pivot Table'!AD$15*100</f>
        <v>0</v>
      </c>
      <c r="G372" s="629">
        <f>+'Distribution Pivot Table'!AD$17*100</f>
        <v>0</v>
      </c>
      <c r="H372" s="629">
        <f>+'Distribution Pivot Table'!AD$19*100</f>
        <v>0</v>
      </c>
      <c r="I372" s="596">
        <f t="shared" ref="I372:I375" si="204">SUM(F372:H372)</f>
        <v>0</v>
      </c>
      <c r="J372" s="630">
        <f>+'Distribution Pivot Table'!AD$21*100</f>
        <v>0</v>
      </c>
      <c r="K372" s="629">
        <f>+'Distribution Pivot Table'!AD$23*100</f>
        <v>0</v>
      </c>
      <c r="L372" s="629">
        <f>+'Distribution Pivot Table'!AD$25*100</f>
        <v>0</v>
      </c>
      <c r="M372" s="597">
        <f t="shared" ref="M372:M375" si="205">SUM(J372:L372)</f>
        <v>0</v>
      </c>
      <c r="N372" s="630">
        <f>+'Distribution Pivot Table'!AD$27*100</f>
        <v>0</v>
      </c>
      <c r="O372" s="598">
        <f t="shared" ref="O372:P375" si="206">+B372+F372+J372</f>
        <v>0</v>
      </c>
      <c r="P372" s="599">
        <f t="shared" si="206"/>
        <v>0</v>
      </c>
      <c r="Q372" s="599">
        <f t="shared" ref="Q372:Q375" si="207">+D372+H372+L372+N372</f>
        <v>0</v>
      </c>
      <c r="R372" s="577">
        <f t="shared" ref="R372:R390" si="208">SUM(B372:D372,F372:H372,J372:L372)+N372</f>
        <v>0</v>
      </c>
      <c r="S372" s="610">
        <f t="shared" ref="S372:S390" si="209">+Q372+P372+O372</f>
        <v>0</v>
      </c>
    </row>
    <row r="373" spans="1:27">
      <c r="A373" s="504" t="s">
        <v>1109</v>
      </c>
      <c r="B373" s="629">
        <f>+'Distribution Pivot Table'!AD$31*100</f>
        <v>13.850574712643679</v>
      </c>
      <c r="C373" s="629">
        <f>+'Distribution Pivot Table'!AD$33*100</f>
        <v>7.9885057471264371</v>
      </c>
      <c r="D373" s="629">
        <f>+'Distribution Pivot Table'!AD$35*100</f>
        <v>0</v>
      </c>
      <c r="E373" s="596">
        <f t="shared" si="203"/>
        <v>21.839080459770116</v>
      </c>
      <c r="F373" s="630">
        <f>+'Distribution Pivot Table'!AD$37*100</f>
        <v>35.172413793103445</v>
      </c>
      <c r="G373" s="629">
        <f>+'Distribution Pivot Table'!AD$39*100</f>
        <v>12.614942528735632</v>
      </c>
      <c r="H373" s="629">
        <f>+'Distribution Pivot Table'!AD$41*100</f>
        <v>0</v>
      </c>
      <c r="I373" s="596">
        <f t="shared" si="204"/>
        <v>47.787356321839077</v>
      </c>
      <c r="J373" s="630">
        <f>+'Distribution Pivot Table'!AD$43*100</f>
        <v>18.132183908045977</v>
      </c>
      <c r="K373" s="629">
        <f>+'Distribution Pivot Table'!AD$45*100</f>
        <v>11.867816091954023</v>
      </c>
      <c r="L373" s="629">
        <f>+'Distribution Pivot Table'!AD$47*100</f>
        <v>0</v>
      </c>
      <c r="M373" s="597">
        <f t="shared" si="205"/>
        <v>30</v>
      </c>
      <c r="N373" s="630">
        <f>+'Distribution Pivot Table'!AD$49*100</f>
        <v>0.37356321839080459</v>
      </c>
      <c r="O373" s="598">
        <f t="shared" si="206"/>
        <v>67.155172413793096</v>
      </c>
      <c r="P373" s="599">
        <f t="shared" si="206"/>
        <v>32.47126436781609</v>
      </c>
      <c r="Q373" s="599">
        <f t="shared" si="207"/>
        <v>0.37356321839080459</v>
      </c>
      <c r="R373" s="577">
        <f t="shared" si="208"/>
        <v>99.999999999999986</v>
      </c>
      <c r="S373" s="577">
        <f t="shared" si="209"/>
        <v>100</v>
      </c>
    </row>
    <row r="374" spans="1:27">
      <c r="A374" s="504" t="s">
        <v>1110</v>
      </c>
      <c r="B374" s="629">
        <f>+'Distribution Pivot Table'!AD$53*100</f>
        <v>0</v>
      </c>
      <c r="C374" s="629">
        <f>+'Distribution Pivot Table'!AD$55*100</f>
        <v>0</v>
      </c>
      <c r="D374" s="629">
        <f>+'Distribution Pivot Table'!AD$57*100</f>
        <v>0</v>
      </c>
      <c r="E374" s="596">
        <f t="shared" si="203"/>
        <v>0</v>
      </c>
      <c r="F374" s="630">
        <f>+'Distribution Pivot Table'!AD$59*100</f>
        <v>0</v>
      </c>
      <c r="G374" s="629">
        <f>+'Distribution Pivot Table'!AD$61*100</f>
        <v>0</v>
      </c>
      <c r="H374" s="629">
        <f>+'Distribution Pivot Table'!AD$63*100</f>
        <v>0</v>
      </c>
      <c r="I374" s="596">
        <f t="shared" si="204"/>
        <v>0</v>
      </c>
      <c r="J374" s="630">
        <f>+'Distribution Pivot Table'!AD$65*100</f>
        <v>0</v>
      </c>
      <c r="K374" s="629">
        <f>+'Distribution Pivot Table'!AD$67*100</f>
        <v>0</v>
      </c>
      <c r="L374" s="629">
        <f>+'Distribution Pivot Table'!AD$69*100</f>
        <v>0</v>
      </c>
      <c r="M374" s="597">
        <f t="shared" si="205"/>
        <v>0</v>
      </c>
      <c r="N374" s="630">
        <f>+'Distribution Pivot Table'!AD$71*100</f>
        <v>0</v>
      </c>
      <c r="O374" s="598">
        <f t="shared" si="206"/>
        <v>0</v>
      </c>
      <c r="P374" s="599">
        <f t="shared" si="206"/>
        <v>0</v>
      </c>
      <c r="Q374" s="599">
        <f t="shared" si="207"/>
        <v>0</v>
      </c>
      <c r="R374" s="577">
        <f t="shared" si="208"/>
        <v>0</v>
      </c>
      <c r="S374" s="577">
        <f t="shared" si="209"/>
        <v>0</v>
      </c>
    </row>
    <row r="375" spans="1:27">
      <c r="A375" s="504" t="s">
        <v>1208</v>
      </c>
      <c r="B375" s="629">
        <f>+'Distribution Pivot Table'!AD$75*100</f>
        <v>22.891566265060241</v>
      </c>
      <c r="C375" s="629">
        <f>+'Distribution Pivot Table'!AD$77*100</f>
        <v>8.0321285140562253</v>
      </c>
      <c r="D375" s="629">
        <f>+'Distribution Pivot Table'!AD$79*100</f>
        <v>3.6144578313253009</v>
      </c>
      <c r="E375" s="596">
        <f t="shared" si="203"/>
        <v>34.53815261044177</v>
      </c>
      <c r="F375" s="630">
        <f>+'Distribution Pivot Table'!AD$81*100</f>
        <v>27.309236947791167</v>
      </c>
      <c r="G375" s="629">
        <f>+'Distribution Pivot Table'!AD$83*100</f>
        <v>8.0321285140562253</v>
      </c>
      <c r="H375" s="629">
        <f>+'Distribution Pivot Table'!AD$85*100</f>
        <v>0</v>
      </c>
      <c r="I375" s="596">
        <f t="shared" si="204"/>
        <v>35.341365461847388</v>
      </c>
      <c r="J375" s="630">
        <f>+'Distribution Pivot Table'!AD$87*100</f>
        <v>10.843373493975903</v>
      </c>
      <c r="K375" s="629">
        <f>+'Distribution Pivot Table'!AD$89*100</f>
        <v>10.441767068273093</v>
      </c>
      <c r="L375" s="629">
        <f>+'Distribution Pivot Table'!AD$91*100</f>
        <v>0</v>
      </c>
      <c r="M375" s="597">
        <f t="shared" si="205"/>
        <v>21.285140562248998</v>
      </c>
      <c r="N375" s="630">
        <f>+'Distribution Pivot Table'!AD$93*100</f>
        <v>8.8353413654618471</v>
      </c>
      <c r="O375" s="598">
        <f t="shared" si="206"/>
        <v>61.044176706827315</v>
      </c>
      <c r="P375" s="599">
        <f t="shared" si="206"/>
        <v>26.506024096385545</v>
      </c>
      <c r="Q375" s="599">
        <f t="shared" si="207"/>
        <v>12.449799196787147</v>
      </c>
      <c r="R375" s="577">
        <f t="shared" si="208"/>
        <v>100</v>
      </c>
      <c r="S375" s="577">
        <f t="shared" si="209"/>
        <v>100</v>
      </c>
    </row>
    <row r="376" spans="1:27">
      <c r="A376" s="504"/>
      <c r="B376" s="629"/>
      <c r="C376" s="629"/>
      <c r="D376" s="629"/>
      <c r="E376" s="596"/>
      <c r="F376" s="630"/>
      <c r="G376" s="629"/>
      <c r="H376" s="629"/>
      <c r="I376" s="596"/>
      <c r="J376" s="630"/>
      <c r="K376" s="629"/>
      <c r="L376" s="629"/>
      <c r="M376" s="597"/>
      <c r="N376" s="630"/>
      <c r="O376" s="598"/>
      <c r="P376" s="599"/>
      <c r="Q376" s="599"/>
      <c r="R376" s="577"/>
      <c r="S376" s="577"/>
    </row>
    <row r="377" spans="1:27">
      <c r="A377" s="504" t="s">
        <v>1112</v>
      </c>
      <c r="B377" s="629">
        <f>+'Distribution Pivot Table'!AD$97*100</f>
        <v>3.3980582524271843</v>
      </c>
      <c r="C377" s="629">
        <f>+'Distribution Pivot Table'!AD$99*100</f>
        <v>2.912621359223301</v>
      </c>
      <c r="D377" s="629">
        <f>+'Distribution Pivot Table'!AD$101*100</f>
        <v>0</v>
      </c>
      <c r="E377" s="596">
        <f t="shared" si="203"/>
        <v>6.3106796116504853</v>
      </c>
      <c r="F377" s="630">
        <f>+'Distribution Pivot Table'!AD$103*100</f>
        <v>24.757281553398059</v>
      </c>
      <c r="G377" s="629">
        <f>+'Distribution Pivot Table'!AD$105*100</f>
        <v>21.359223300970871</v>
      </c>
      <c r="H377" s="629">
        <f>+'Distribution Pivot Table'!AD$107*100</f>
        <v>0</v>
      </c>
      <c r="I377" s="596">
        <f t="shared" ref="I377:I380" si="210">SUM(F377:H377)</f>
        <v>46.116504854368927</v>
      </c>
      <c r="J377" s="630">
        <f>+'Distribution Pivot Table'!AD$109*100</f>
        <v>12.621359223300971</v>
      </c>
      <c r="K377" s="629">
        <f>+'Distribution Pivot Table'!AD$111*100</f>
        <v>16.019417475728158</v>
      </c>
      <c r="L377" s="629">
        <f>+'Distribution Pivot Table'!AD$113*100</f>
        <v>0</v>
      </c>
      <c r="M377" s="597">
        <f t="shared" ref="M377:M380" si="211">SUM(J377:L377)</f>
        <v>28.640776699029129</v>
      </c>
      <c r="N377" s="630">
        <f>+'Distribution Pivot Table'!AD$115*100</f>
        <v>18.932038834951456</v>
      </c>
      <c r="O377" s="598">
        <f t="shared" ref="O377:P380" si="212">+B377+F377+J377</f>
        <v>40.776699029126213</v>
      </c>
      <c r="P377" s="599">
        <f t="shared" si="212"/>
        <v>40.291262135922331</v>
      </c>
      <c r="Q377" s="599">
        <f t="shared" ref="Q377:Q380" si="213">+D377+H377+L377+N377</f>
        <v>18.932038834951456</v>
      </c>
      <c r="R377" s="577">
        <f t="shared" si="208"/>
        <v>100</v>
      </c>
      <c r="S377" s="577">
        <f t="shared" si="209"/>
        <v>100</v>
      </c>
    </row>
    <row r="378" spans="1:27">
      <c r="A378" s="504" t="s">
        <v>1113</v>
      </c>
      <c r="B378" s="629">
        <f>+'Distribution Pivot Table'!AD$119*100</f>
        <v>17.401812688821753</v>
      </c>
      <c r="C378" s="629">
        <f>+'Distribution Pivot Table'!AD$121*100</f>
        <v>3.0211480362537766</v>
      </c>
      <c r="D378" s="629">
        <f>+'Distribution Pivot Table'!AD$123*100</f>
        <v>0</v>
      </c>
      <c r="E378" s="596">
        <f t="shared" si="203"/>
        <v>20.42296072507553</v>
      </c>
      <c r="F378" s="630">
        <f>+'Distribution Pivot Table'!AD$125*100</f>
        <v>16.737160120845921</v>
      </c>
      <c r="G378" s="629">
        <f>+'Distribution Pivot Table'!AD$127*100</f>
        <v>8.4592145015105746</v>
      </c>
      <c r="H378" s="629">
        <f>+'Distribution Pivot Table'!AD$129*100</f>
        <v>0</v>
      </c>
      <c r="I378" s="596">
        <f t="shared" si="210"/>
        <v>25.196374622356494</v>
      </c>
      <c r="J378" s="630">
        <f>+'Distribution Pivot Table'!AD$131*100</f>
        <v>22.054380664652566</v>
      </c>
      <c r="K378" s="629">
        <f>+'Distribution Pivot Table'!AD$133*100</f>
        <v>11.057401812688822</v>
      </c>
      <c r="L378" s="629">
        <f>+'Distribution Pivot Table'!AD$135*100</f>
        <v>0</v>
      </c>
      <c r="M378" s="597">
        <f t="shared" si="211"/>
        <v>33.111782477341386</v>
      </c>
      <c r="N378" s="630">
        <f>+'Distribution Pivot Table'!AD$137*100</f>
        <v>25.317220543806645</v>
      </c>
      <c r="O378" s="598">
        <f t="shared" si="212"/>
        <v>56.193353474320247</v>
      </c>
      <c r="P378" s="599">
        <f t="shared" si="212"/>
        <v>22.537764350453173</v>
      </c>
      <c r="Q378" s="599">
        <f t="shared" si="213"/>
        <v>25.317220543806645</v>
      </c>
      <c r="R378" s="577">
        <f t="shared" si="208"/>
        <v>104.04833836858006</v>
      </c>
      <c r="S378" s="577">
        <f t="shared" si="209"/>
        <v>104.04833836858006</v>
      </c>
    </row>
    <row r="379" spans="1:27">
      <c r="A379" s="504" t="s">
        <v>1114</v>
      </c>
      <c r="B379" s="629">
        <f>+'Distribution Pivot Table'!AD$141*100</f>
        <v>14.398734177215189</v>
      </c>
      <c r="C379" s="629">
        <f>+'Distribution Pivot Table'!AD$143*100</f>
        <v>2.3734177215189876</v>
      </c>
      <c r="D379" s="629">
        <f>+'Distribution Pivot Table'!AD$145*100</f>
        <v>0</v>
      </c>
      <c r="E379" s="596">
        <f t="shared" si="203"/>
        <v>16.772151898734176</v>
      </c>
      <c r="F379" s="630">
        <f>+'Distribution Pivot Table'!AD$147*100</f>
        <v>21.202531645569618</v>
      </c>
      <c r="G379" s="629">
        <f>+'Distribution Pivot Table'!AD$149*100</f>
        <v>8.3860759493670898</v>
      </c>
      <c r="H379" s="629">
        <f>+'Distribution Pivot Table'!AD$151*100</f>
        <v>3.481012658227848</v>
      </c>
      <c r="I379" s="596">
        <f t="shared" si="210"/>
        <v>33.069620253164558</v>
      </c>
      <c r="J379" s="630">
        <f>+'Distribution Pivot Table'!AD$153*100</f>
        <v>29.588607594936711</v>
      </c>
      <c r="K379" s="629">
        <f>+'Distribution Pivot Table'!AD$155*100</f>
        <v>20.253164556962027</v>
      </c>
      <c r="L379" s="629">
        <f>+'Distribution Pivot Table'!AD$157*100</f>
        <v>0</v>
      </c>
      <c r="M379" s="597">
        <f t="shared" si="211"/>
        <v>49.841772151898738</v>
      </c>
      <c r="N379" s="630">
        <f>+'Distribution Pivot Table'!AD$159*100</f>
        <v>0</v>
      </c>
      <c r="O379" s="598">
        <f t="shared" si="212"/>
        <v>65.189873417721515</v>
      </c>
      <c r="P379" s="599">
        <f t="shared" si="212"/>
        <v>31.012658227848103</v>
      </c>
      <c r="Q379" s="599">
        <f t="shared" si="213"/>
        <v>3.481012658227848</v>
      </c>
      <c r="R379" s="577">
        <f t="shared" si="208"/>
        <v>99.683544303797476</v>
      </c>
      <c r="S379" s="577">
        <f t="shared" si="209"/>
        <v>99.683544303797476</v>
      </c>
    </row>
    <row r="380" spans="1:27">
      <c r="A380" s="504" t="s">
        <v>1115</v>
      </c>
      <c r="B380" s="629">
        <f>+'Distribution Pivot Table'!AD$163*100</f>
        <v>0</v>
      </c>
      <c r="C380" s="629">
        <f>+'Distribution Pivot Table'!AD$165*100</f>
        <v>0</v>
      </c>
      <c r="D380" s="629">
        <f>+'Distribution Pivot Table'!AD$167*100</f>
        <v>0</v>
      </c>
      <c r="E380" s="596">
        <f t="shared" si="203"/>
        <v>0</v>
      </c>
      <c r="F380" s="630">
        <f>+'Distribution Pivot Table'!AD$169*100</f>
        <v>0</v>
      </c>
      <c r="G380" s="629">
        <f>+'Distribution Pivot Table'!AD$171*100</f>
        <v>0</v>
      </c>
      <c r="H380" s="629">
        <f>+'Distribution Pivot Table'!AD$173*100</f>
        <v>0</v>
      </c>
      <c r="I380" s="596">
        <f t="shared" si="210"/>
        <v>0</v>
      </c>
      <c r="J380" s="630">
        <f>+'Distribution Pivot Table'!AD$175*100</f>
        <v>0</v>
      </c>
      <c r="K380" s="629">
        <f>+'Distribution Pivot Table'!AD$177*100</f>
        <v>0</v>
      </c>
      <c r="L380" s="629">
        <f>+'Distribution Pivot Table'!AD$179*100</f>
        <v>0</v>
      </c>
      <c r="M380" s="597">
        <f t="shared" si="211"/>
        <v>0</v>
      </c>
      <c r="N380" s="630">
        <f>+'Distribution Pivot Table'!AD$181*100</f>
        <v>0</v>
      </c>
      <c r="O380" s="598">
        <f t="shared" si="212"/>
        <v>0</v>
      </c>
      <c r="P380" s="599">
        <f t="shared" si="212"/>
        <v>0</v>
      </c>
      <c r="Q380" s="599">
        <f t="shared" si="213"/>
        <v>0</v>
      </c>
      <c r="R380" s="577">
        <f t="shared" si="208"/>
        <v>0</v>
      </c>
      <c r="S380" s="577">
        <f t="shared" si="209"/>
        <v>0</v>
      </c>
    </row>
    <row r="381" spans="1:27">
      <c r="A381" s="504"/>
      <c r="B381" s="629"/>
      <c r="C381" s="629"/>
      <c r="D381" s="629"/>
      <c r="E381" s="596"/>
      <c r="F381" s="630"/>
      <c r="G381" s="629"/>
      <c r="H381" s="629"/>
      <c r="I381" s="596"/>
      <c r="J381" s="630"/>
      <c r="K381" s="629"/>
      <c r="L381" s="629"/>
      <c r="M381" s="597"/>
      <c r="N381" s="630"/>
      <c r="O381" s="598"/>
      <c r="P381" s="599"/>
      <c r="Q381" s="599"/>
      <c r="R381" s="577"/>
      <c r="S381" s="577"/>
    </row>
    <row r="382" spans="1:27">
      <c r="A382" s="504" t="s">
        <v>1116</v>
      </c>
      <c r="B382" s="629">
        <f>+'Distribution Pivot Table'!AD$185*100</f>
        <v>11.077389984825494</v>
      </c>
      <c r="C382" s="629">
        <f>+'Distribution Pivot Table'!AD$187*100</f>
        <v>1.9726858877086493</v>
      </c>
      <c r="D382" s="629">
        <f>+'Distribution Pivot Table'!AD$189*100</f>
        <v>0</v>
      </c>
      <c r="E382" s="596">
        <f t="shared" si="203"/>
        <v>13.050075872534144</v>
      </c>
      <c r="F382" s="630">
        <f>+'Distribution Pivot Table'!AD$191*100</f>
        <v>52.655538694992408</v>
      </c>
      <c r="G382" s="629">
        <f>+'Distribution Pivot Table'!AD$193*100</f>
        <v>3.793626707132018</v>
      </c>
      <c r="H382" s="629">
        <f>+'Distribution Pivot Table'!AD$195*100</f>
        <v>0</v>
      </c>
      <c r="I382" s="596">
        <f t="shared" ref="I382:I385" si="214">SUM(F382:H382)</f>
        <v>56.449165402124429</v>
      </c>
      <c r="J382" s="630">
        <f>+'Distribution Pivot Table'!AD$197*100</f>
        <v>16.843702579666161</v>
      </c>
      <c r="K382" s="629">
        <f>+'Distribution Pivot Table'!AD$199*100</f>
        <v>6.0698027314112295</v>
      </c>
      <c r="L382" s="629">
        <f>+'Distribution Pivot Table'!AD$201*100</f>
        <v>0</v>
      </c>
      <c r="M382" s="597">
        <f t="shared" ref="M382:M385" si="215">SUM(J382:L382)</f>
        <v>22.91350531107739</v>
      </c>
      <c r="N382" s="630">
        <f>+'Distribution Pivot Table'!AD$203*100</f>
        <v>7.587253414264036</v>
      </c>
      <c r="O382" s="598">
        <f t="shared" ref="O382:P385" si="216">+B382+F382+J382</f>
        <v>80.57663125948406</v>
      </c>
      <c r="P382" s="599">
        <f t="shared" si="216"/>
        <v>11.836115326251896</v>
      </c>
      <c r="Q382" s="599">
        <f t="shared" ref="Q382:Q385" si="217">+D382+H382+L382+N382</f>
        <v>7.587253414264036</v>
      </c>
      <c r="R382" s="577">
        <f t="shared" si="208"/>
        <v>100</v>
      </c>
      <c r="S382" s="577">
        <f t="shared" si="209"/>
        <v>100</v>
      </c>
    </row>
    <row r="383" spans="1:27">
      <c r="A383" s="504" t="s">
        <v>1117</v>
      </c>
      <c r="B383" s="629">
        <f>+'Distribution Pivot Table'!AD$207*100</f>
        <v>2.1281741233373639</v>
      </c>
      <c r="C383" s="629">
        <f>+'Distribution Pivot Table'!AD$209*100</f>
        <v>7.7871825876662637</v>
      </c>
      <c r="D383" s="629">
        <f>+'Distribution Pivot Table'!AD$211*108</f>
        <v>0</v>
      </c>
      <c r="E383" s="596">
        <f t="shared" si="203"/>
        <v>9.9153567110036285</v>
      </c>
      <c r="F383" s="630">
        <f>+'Distribution Pivot Table'!AD$213*100</f>
        <v>7.2793228536880292</v>
      </c>
      <c r="G383" s="629">
        <f>+'Distribution Pivot Table'!AD$215*100</f>
        <v>8.3192261185006036</v>
      </c>
      <c r="H383" s="629">
        <f>+'Distribution Pivot Table'!AD$217*100</f>
        <v>0</v>
      </c>
      <c r="I383" s="596">
        <f t="shared" si="214"/>
        <v>15.598548972188633</v>
      </c>
      <c r="J383" s="630">
        <f>+'Distribution Pivot Table'!AD$219*100</f>
        <v>40.096735187424429</v>
      </c>
      <c r="K383" s="629">
        <f>+'Distribution Pivot Table'!AD$221*100</f>
        <v>34.389359129383315</v>
      </c>
      <c r="L383" s="629">
        <f>+'Distribution Pivot Table'!AD$223*100</f>
        <v>0</v>
      </c>
      <c r="M383" s="597">
        <f t="shared" si="215"/>
        <v>74.486094316807737</v>
      </c>
      <c r="N383" s="630">
        <f>+'Distribution Pivot Table'!AD$225*100</f>
        <v>0</v>
      </c>
      <c r="O383" s="598">
        <f t="shared" si="216"/>
        <v>49.504232164449817</v>
      </c>
      <c r="P383" s="599">
        <f t="shared" si="216"/>
        <v>50.495767835550183</v>
      </c>
      <c r="Q383" s="599">
        <f t="shared" si="217"/>
        <v>0</v>
      </c>
      <c r="R383" s="577">
        <f t="shared" si="208"/>
        <v>100</v>
      </c>
      <c r="S383" s="577">
        <f t="shared" si="209"/>
        <v>100</v>
      </c>
    </row>
    <row r="384" spans="1:27">
      <c r="A384" s="504" t="s">
        <v>1118</v>
      </c>
      <c r="B384" s="629">
        <f>+'Distribution Pivot Table'!AD$229*100</f>
        <v>17.915180340864051</v>
      </c>
      <c r="C384" s="629">
        <f>+'Distribution Pivot Table'!AD$231*100</f>
        <v>5.1922314704716612</v>
      </c>
      <c r="D384" s="629">
        <f>+'Distribution Pivot Table'!AD$233*100</f>
        <v>0</v>
      </c>
      <c r="E384" s="596">
        <f t="shared" si="203"/>
        <v>23.107411811335712</v>
      </c>
      <c r="F384" s="630">
        <f>+'Distribution Pivot Table'!AD$235*100</f>
        <v>40.467697185889811</v>
      </c>
      <c r="G384" s="629">
        <f>+'Distribution Pivot Table'!AD$237*100</f>
        <v>7.2136345620293305</v>
      </c>
      <c r="H384" s="629">
        <f>+'Distribution Pivot Table'!AD$239*100</f>
        <v>0</v>
      </c>
      <c r="I384" s="596">
        <f t="shared" si="214"/>
        <v>47.681331747919145</v>
      </c>
      <c r="J384" s="630">
        <f>+'Distribution Pivot Table'!AD$241*100</f>
        <v>13.713832738803012</v>
      </c>
      <c r="K384" s="629">
        <f>+'Distribution Pivot Table'!AD$243*100</f>
        <v>13.793103448275861</v>
      </c>
      <c r="L384" s="629">
        <f>+'Distribution Pivot Table'!AD$245*100</f>
        <v>0</v>
      </c>
      <c r="M384" s="597">
        <f t="shared" si="215"/>
        <v>27.506936187078871</v>
      </c>
      <c r="N384" s="630">
        <f>+'Distribution Pivot Table'!AD$247*100</f>
        <v>1.7043202536662705</v>
      </c>
      <c r="O384" s="598">
        <f t="shared" si="216"/>
        <v>72.096710265556865</v>
      </c>
      <c r="P384" s="599">
        <f t="shared" si="216"/>
        <v>26.198969480776853</v>
      </c>
      <c r="Q384" s="599">
        <f t="shared" si="217"/>
        <v>1.7043202536662705</v>
      </c>
      <c r="R384" s="577">
        <f t="shared" si="208"/>
        <v>99.999999999999986</v>
      </c>
      <c r="S384" s="577">
        <f t="shared" si="209"/>
        <v>99.999999999999986</v>
      </c>
      <c r="AA384" s="526"/>
    </row>
    <row r="385" spans="1:19">
      <c r="A385" s="504" t="s">
        <v>1119</v>
      </c>
      <c r="B385" s="629">
        <f>+'Distribution Pivot Table'!AD$251*100</f>
        <v>0</v>
      </c>
      <c r="C385" s="629">
        <f>+'Distribution Pivot Table'!AD$253*100</f>
        <v>0</v>
      </c>
      <c r="D385" s="629">
        <f>+'Distribution Pivot Table'!AD$255*100</f>
        <v>0</v>
      </c>
      <c r="E385" s="596">
        <f t="shared" si="203"/>
        <v>0</v>
      </c>
      <c r="F385" s="630">
        <f>+'Distribution Pivot Table'!AD$257*100</f>
        <v>0</v>
      </c>
      <c r="G385" s="629">
        <f>+'Distribution Pivot Table'!AD$259*100</f>
        <v>0</v>
      </c>
      <c r="H385" s="629">
        <f>+'Distribution Pivot Table'!AD$261*100</f>
        <v>0</v>
      </c>
      <c r="I385" s="596">
        <f t="shared" si="214"/>
        <v>0</v>
      </c>
      <c r="J385" s="630">
        <f>+'Distribution Pivot Table'!AD$263*100</f>
        <v>0</v>
      </c>
      <c r="K385" s="629">
        <f>+'Distribution Pivot Table'!AD$265*100</f>
        <v>0</v>
      </c>
      <c r="L385" s="629">
        <f>+'Distribution Pivot Table'!AD$267*100</f>
        <v>0</v>
      </c>
      <c r="M385" s="597">
        <f t="shared" si="215"/>
        <v>0</v>
      </c>
      <c r="N385" s="630">
        <f>+'Distribution Pivot Table'!AD$269*100</f>
        <v>0</v>
      </c>
      <c r="O385" s="598">
        <f t="shared" si="216"/>
        <v>0</v>
      </c>
      <c r="P385" s="599">
        <f t="shared" si="216"/>
        <v>0</v>
      </c>
      <c r="Q385" s="599">
        <f t="shared" si="217"/>
        <v>0</v>
      </c>
      <c r="R385" s="577">
        <f t="shared" si="208"/>
        <v>0</v>
      </c>
      <c r="S385" s="577">
        <f t="shared" si="209"/>
        <v>0</v>
      </c>
    </row>
    <row r="386" spans="1:19">
      <c r="A386" s="504"/>
      <c r="B386" s="629"/>
      <c r="C386" s="629"/>
      <c r="D386" s="629"/>
      <c r="E386" s="596"/>
      <c r="F386" s="630"/>
      <c r="G386" s="629"/>
      <c r="H386" s="629"/>
      <c r="I386" s="596"/>
      <c r="J386" s="630"/>
      <c r="K386" s="629"/>
      <c r="L386" s="629"/>
      <c r="M386" s="597"/>
      <c r="N386" s="630"/>
      <c r="O386" s="598"/>
      <c r="P386" s="599"/>
      <c r="Q386" s="599"/>
      <c r="R386" s="577"/>
      <c r="S386" s="577"/>
    </row>
    <row r="387" spans="1:19">
      <c r="A387" s="504" t="s">
        <v>1120</v>
      </c>
      <c r="B387" s="629">
        <f>+'Distribution Pivot Table'!AD$273*100</f>
        <v>0</v>
      </c>
      <c r="C387" s="629">
        <f>+'Distribution Pivot Table'!AD$275*100</f>
        <v>0</v>
      </c>
      <c r="D387" s="629">
        <f>+'Distribution Pivot Table'!AD$277*100</f>
        <v>0</v>
      </c>
      <c r="E387" s="596">
        <f t="shared" si="203"/>
        <v>0</v>
      </c>
      <c r="F387" s="630">
        <f>+'Distribution Pivot Table'!AD$279*100</f>
        <v>37.037037037037038</v>
      </c>
      <c r="G387" s="629">
        <f>+'Distribution Pivot Table'!AD$281*100</f>
        <v>9.7643097643097647</v>
      </c>
      <c r="H387" s="629">
        <f>+'Distribution Pivot Table'!AD$283*100</f>
        <v>0</v>
      </c>
      <c r="I387" s="596">
        <f t="shared" ref="I387:I390" si="218">SUM(F387:H387)</f>
        <v>46.801346801346803</v>
      </c>
      <c r="J387" s="630">
        <f>+'Distribution Pivot Table'!AD$285*100</f>
        <v>6.7340067340067336</v>
      </c>
      <c r="K387" s="629">
        <f>+'Distribution Pivot Table'!AD$287*100</f>
        <v>10.774410774410773</v>
      </c>
      <c r="L387" s="629">
        <f>+'Distribution Pivot Table'!AD$289*100</f>
        <v>0</v>
      </c>
      <c r="M387" s="597">
        <f t="shared" ref="M387:M390" si="219">SUM(J387:L387)</f>
        <v>17.508417508417509</v>
      </c>
      <c r="N387" s="630">
        <f>+'Distribution Pivot Table'!AD$291*100</f>
        <v>35.690235690235689</v>
      </c>
      <c r="O387" s="598">
        <f t="shared" ref="O387:P390" si="220">+B387+F387+J387</f>
        <v>43.771043771043772</v>
      </c>
      <c r="P387" s="599">
        <f t="shared" si="220"/>
        <v>20.53872053872054</v>
      </c>
      <c r="Q387" s="599">
        <f t="shared" ref="Q387:Q390" si="221">+D387+H387+L387+N387</f>
        <v>35.690235690235689</v>
      </c>
      <c r="R387" s="577">
        <f t="shared" si="208"/>
        <v>100</v>
      </c>
      <c r="S387" s="577">
        <f t="shared" si="209"/>
        <v>100</v>
      </c>
    </row>
    <row r="388" spans="1:19">
      <c r="A388" s="504" t="s">
        <v>1121</v>
      </c>
      <c r="B388" s="629">
        <f>+'Distribution Pivot Table'!AD295*100</f>
        <v>8.1763376036171813</v>
      </c>
      <c r="C388" s="629">
        <f>+'Distribution Pivot Table'!AD297*100</f>
        <v>4.0316503391107759</v>
      </c>
      <c r="D388" s="629">
        <f>+'Distribution Pivot Table'!AD299*100</f>
        <v>0</v>
      </c>
      <c r="E388" s="596">
        <f t="shared" si="203"/>
        <v>12.207987942727957</v>
      </c>
      <c r="F388" s="630">
        <f>+'Distribution Pivot Table'!AD301*100</f>
        <v>21.024868123587037</v>
      </c>
      <c r="G388" s="629">
        <f>+'Distribution Pivot Table'!AD303*100</f>
        <v>8.2140165787490567</v>
      </c>
      <c r="H388" s="629">
        <f>+'Distribution Pivot Table'!AD305*100</f>
        <v>0</v>
      </c>
      <c r="I388" s="596">
        <f t="shared" si="218"/>
        <v>29.238884702336094</v>
      </c>
      <c r="J388" s="630">
        <f>+'Distribution Pivot Table'!AD307*100</f>
        <v>24.076865109269026</v>
      </c>
      <c r="K388" s="629">
        <f>+'Distribution Pivot Table'!AD309*100</f>
        <v>21.703089675960811</v>
      </c>
      <c r="L388" s="629">
        <f>+'Distribution Pivot Table'!AD311*100</f>
        <v>0</v>
      </c>
      <c r="M388" s="597">
        <f t="shared" si="219"/>
        <v>45.779954785229833</v>
      </c>
      <c r="N388" s="630">
        <f>+'Distribution Pivot Table'!AD313*100</f>
        <v>12.773172569706103</v>
      </c>
      <c r="O388" s="598">
        <f t="shared" si="220"/>
        <v>53.278070836473248</v>
      </c>
      <c r="P388" s="599">
        <f t="shared" si="220"/>
        <v>33.948756593820647</v>
      </c>
      <c r="Q388" s="599">
        <f t="shared" si="221"/>
        <v>12.773172569706103</v>
      </c>
      <c r="R388" s="577">
        <f t="shared" si="208"/>
        <v>99.999999999999986</v>
      </c>
      <c r="S388" s="577">
        <f t="shared" si="209"/>
        <v>100</v>
      </c>
    </row>
    <row r="389" spans="1:19">
      <c r="A389" s="504" t="s">
        <v>1122</v>
      </c>
      <c r="B389" s="629">
        <f>+'Distribution Pivot Table'!AD317*100</f>
        <v>25.034387895460796</v>
      </c>
      <c r="C389" s="629">
        <f>+'Distribution Pivot Table'!AD319*100</f>
        <v>6.831728564878496</v>
      </c>
      <c r="D389" s="629">
        <f>+'Distribution Pivot Table'!AD321*100</f>
        <v>0</v>
      </c>
      <c r="E389" s="596">
        <f t="shared" si="203"/>
        <v>31.866116460339292</v>
      </c>
      <c r="F389" s="630">
        <f>+'Distribution Pivot Table'!AD323*100</f>
        <v>16.872994039431454</v>
      </c>
      <c r="G389" s="629">
        <f>+'Distribution Pivot Table'!AD325*100</f>
        <v>19.348922512608898</v>
      </c>
      <c r="H389" s="629">
        <f>+'Distribution Pivot Table'!AD327*100</f>
        <v>0</v>
      </c>
      <c r="I389" s="596">
        <f t="shared" si="218"/>
        <v>36.221916552040355</v>
      </c>
      <c r="J389" s="630">
        <f>+'Distribution Pivot Table'!AD329*100</f>
        <v>6.0981201283814759</v>
      </c>
      <c r="K389" s="629">
        <f>+'Distribution Pivot Table'!AD331*100</f>
        <v>9.9037138927097654</v>
      </c>
      <c r="L389" s="629">
        <f>+'Distribution Pivot Table'!AD333*100</f>
        <v>0</v>
      </c>
      <c r="M389" s="597">
        <f t="shared" si="219"/>
        <v>16.001834021091241</v>
      </c>
      <c r="N389" s="630">
        <f>+'Distribution Pivot Table'!AD335*100</f>
        <v>15.359926639156352</v>
      </c>
      <c r="O389" s="598">
        <f t="shared" si="220"/>
        <v>48.005502063273724</v>
      </c>
      <c r="P389" s="599">
        <f t="shared" si="220"/>
        <v>36.084364970197157</v>
      </c>
      <c r="Q389" s="599">
        <f t="shared" si="221"/>
        <v>15.359926639156352</v>
      </c>
      <c r="R389" s="577">
        <f t="shared" si="208"/>
        <v>99.449793672627237</v>
      </c>
      <c r="S389" s="577">
        <f t="shared" si="209"/>
        <v>99.449793672627237</v>
      </c>
    </row>
    <row r="390" spans="1:19">
      <c r="A390" s="513" t="s">
        <v>1123</v>
      </c>
      <c r="B390" s="639">
        <f>+'Distribution Pivot Table'!AD339*100</f>
        <v>6.8018588931136463</v>
      </c>
      <c r="C390" s="639">
        <f>+'Distribution Pivot Table'!AD341*100</f>
        <v>0.54921841994085341</v>
      </c>
      <c r="D390" s="639">
        <f>+'Distribution Pivot Table'!AD343*100</f>
        <v>0</v>
      </c>
      <c r="E390" s="640">
        <f t="shared" si="203"/>
        <v>7.3510773130544997</v>
      </c>
      <c r="F390" s="641">
        <f>+'Distribution Pivot Table'!AD345*100</f>
        <v>34.305027460920996</v>
      </c>
      <c r="G390" s="639">
        <f>+'Distribution Pivot Table'!AD347*100</f>
        <v>8.0270384452893957</v>
      </c>
      <c r="H390" s="639">
        <f>+'Distribution Pivot Table'!AD349*100</f>
        <v>0</v>
      </c>
      <c r="I390" s="640">
        <f t="shared" si="218"/>
        <v>42.332065906210389</v>
      </c>
      <c r="J390" s="641">
        <f>+'Distribution Pivot Table'!AD351*100</f>
        <v>27.714406421630756</v>
      </c>
      <c r="K390" s="639">
        <f>+'Distribution Pivot Table'!AD353*100</f>
        <v>14.871144909167722</v>
      </c>
      <c r="L390" s="639">
        <f>+'Distribution Pivot Table'!AD355*100</f>
        <v>0</v>
      </c>
      <c r="M390" s="642">
        <f t="shared" si="219"/>
        <v>42.585551330798481</v>
      </c>
      <c r="N390" s="641">
        <f>+'Distribution Pivot Table'!AD357*100</f>
        <v>7.7313054499366292</v>
      </c>
      <c r="O390" s="643">
        <f t="shared" si="220"/>
        <v>68.821292775665398</v>
      </c>
      <c r="P390" s="644">
        <f t="shared" si="220"/>
        <v>23.447401774397971</v>
      </c>
      <c r="Q390" s="644">
        <f t="shared" si="221"/>
        <v>7.7313054499366292</v>
      </c>
      <c r="R390" s="577">
        <f t="shared" si="208"/>
        <v>100</v>
      </c>
      <c r="S390" s="577">
        <f t="shared" si="209"/>
        <v>100</v>
      </c>
    </row>
    <row r="391" spans="1:19">
      <c r="A391" s="517" t="s">
        <v>1149</v>
      </c>
      <c r="B391" s="504"/>
      <c r="C391" s="504"/>
      <c r="D391" s="504"/>
      <c r="E391" s="504"/>
    </row>
    <row r="392" spans="1:19">
      <c r="A392" s="517" t="s">
        <v>1209</v>
      </c>
      <c r="B392" s="504"/>
      <c r="C392" s="504"/>
      <c r="D392" s="504"/>
      <c r="E392" s="504"/>
    </row>
    <row r="393" spans="1:19">
      <c r="A393" s="517"/>
      <c r="B393" s="547"/>
      <c r="C393" s="547"/>
      <c r="D393" s="547"/>
      <c r="E393" s="608"/>
      <c r="F393" s="547"/>
      <c r="G393" s="547"/>
      <c r="H393" s="547"/>
      <c r="I393" s="608"/>
      <c r="J393" s="547"/>
      <c r="K393" s="547"/>
      <c r="L393" s="547"/>
      <c r="M393" s="608"/>
      <c r="N393" s="547"/>
      <c r="O393" s="520"/>
      <c r="P393" s="520"/>
      <c r="R393" s="290"/>
    </row>
    <row r="394" spans="1:19">
      <c r="Q394" s="519" t="s">
        <v>1224</v>
      </c>
    </row>
  </sheetData>
  <mergeCells count="48">
    <mergeCell ref="N6:N8"/>
    <mergeCell ref="O6:O8"/>
    <mergeCell ref="P6:P8"/>
    <mergeCell ref="Q6:Q8"/>
    <mergeCell ref="N38:N40"/>
    <mergeCell ref="O38:O40"/>
    <mergeCell ref="P38:P40"/>
    <mergeCell ref="Q38:Q40"/>
    <mergeCell ref="N70:N72"/>
    <mergeCell ref="O70:O72"/>
    <mergeCell ref="P70:P72"/>
    <mergeCell ref="Q70:Q72"/>
    <mergeCell ref="N103:N105"/>
    <mergeCell ref="O103:O105"/>
    <mergeCell ref="P103:P105"/>
    <mergeCell ref="Q103:Q105"/>
    <mergeCell ref="N136:N138"/>
    <mergeCell ref="O136:O138"/>
    <mergeCell ref="P136:P138"/>
    <mergeCell ref="Q136:Q138"/>
    <mergeCell ref="N169:N171"/>
    <mergeCell ref="O169:O171"/>
    <mergeCell ref="P169:P171"/>
    <mergeCell ref="Q169:Q171"/>
    <mergeCell ref="N202:N204"/>
    <mergeCell ref="O202:O204"/>
    <mergeCell ref="P202:P204"/>
    <mergeCell ref="Q202:Q204"/>
    <mergeCell ref="N235:N237"/>
    <mergeCell ref="O235:O237"/>
    <mergeCell ref="P235:P237"/>
    <mergeCell ref="Q235:Q237"/>
    <mergeCell ref="N268:N270"/>
    <mergeCell ref="O268:O270"/>
    <mergeCell ref="P268:P270"/>
    <mergeCell ref="Q268:Q270"/>
    <mergeCell ref="N301:N303"/>
    <mergeCell ref="O301:O303"/>
    <mergeCell ref="P301:P303"/>
    <mergeCell ref="Q301:Q303"/>
    <mergeCell ref="N334:N336"/>
    <mergeCell ref="O334:O336"/>
    <mergeCell ref="P334:P336"/>
    <mergeCell ref="Q334:Q336"/>
    <mergeCell ref="N367:N369"/>
    <mergeCell ref="O367:O369"/>
    <mergeCell ref="P367:P369"/>
    <mergeCell ref="Q367:Q369"/>
  </mergeCells>
  <conditionalFormatting sqref="R12:S22 R24:S29">
    <cfRule type="cellIs" dxfId="3067" priority="18" operator="notEqual">
      <formula>100</formula>
    </cfRule>
  </conditionalFormatting>
  <conditionalFormatting sqref="W12:W22 W24:W29">
    <cfRule type="cellIs" dxfId="3066" priority="17" operator="notEqual">
      <formula>100</formula>
    </cfRule>
  </conditionalFormatting>
  <conditionalFormatting sqref="R44:S61">
    <cfRule type="cellIs" dxfId="3065" priority="16" operator="notEqual">
      <formula>100</formula>
    </cfRule>
  </conditionalFormatting>
  <conditionalFormatting sqref="R76:S93">
    <cfRule type="cellIs" dxfId="3064" priority="15" operator="notEqual">
      <formula>100</formula>
    </cfRule>
  </conditionalFormatting>
  <conditionalFormatting sqref="R109:S126">
    <cfRule type="cellIs" dxfId="3063" priority="14" operator="notEqual">
      <formula>100</formula>
    </cfRule>
  </conditionalFormatting>
  <conditionalFormatting sqref="R142:S159">
    <cfRule type="cellIs" dxfId="3062" priority="13" operator="notEqual">
      <formula>100</formula>
    </cfRule>
  </conditionalFormatting>
  <conditionalFormatting sqref="R175:S192">
    <cfRule type="cellIs" dxfId="3061" priority="12" operator="notEqual">
      <formula>100</formula>
    </cfRule>
  </conditionalFormatting>
  <conditionalFormatting sqref="R208:S225">
    <cfRule type="cellIs" dxfId="3060" priority="11" operator="notEqual">
      <formula>100</formula>
    </cfRule>
  </conditionalFormatting>
  <conditionalFormatting sqref="R241:S251 R253:S258">
    <cfRule type="cellIs" dxfId="3059" priority="10" operator="notEqual">
      <formula>100</formula>
    </cfRule>
  </conditionalFormatting>
  <conditionalFormatting sqref="R274:S291">
    <cfRule type="cellIs" dxfId="3058" priority="9" operator="notEqual">
      <formula>100</formula>
    </cfRule>
  </conditionalFormatting>
  <conditionalFormatting sqref="R307:S324">
    <cfRule type="cellIs" dxfId="3057" priority="8" operator="notEqual">
      <formula>100</formula>
    </cfRule>
  </conditionalFormatting>
  <conditionalFormatting sqref="R340:S357">
    <cfRule type="cellIs" dxfId="3056" priority="7" operator="notEqual">
      <formula>100</formula>
    </cfRule>
  </conditionalFormatting>
  <conditionalFormatting sqref="R373:S390">
    <cfRule type="cellIs" dxfId="3055" priority="6" operator="notEqual">
      <formula>100</formula>
    </cfRule>
  </conditionalFormatting>
  <conditionalFormatting sqref="W241:W251 W253:W258">
    <cfRule type="cellIs" dxfId="3054" priority="5" operator="notEqual">
      <formula>100</formula>
    </cfRule>
  </conditionalFormatting>
  <conditionalFormatting sqref="R23:S23">
    <cfRule type="cellIs" dxfId="3053" priority="4" operator="notEqual">
      <formula>100</formula>
    </cfRule>
  </conditionalFormatting>
  <conditionalFormatting sqref="W23">
    <cfRule type="cellIs" dxfId="3052" priority="3" operator="notEqual">
      <formula>100</formula>
    </cfRule>
  </conditionalFormatting>
  <conditionalFormatting sqref="R252:S252">
    <cfRule type="cellIs" dxfId="3051" priority="2" operator="notEqual">
      <formula>100</formula>
    </cfRule>
  </conditionalFormatting>
  <conditionalFormatting sqref="W252">
    <cfRule type="cellIs" dxfId="3050" priority="1" operator="notEqual">
      <formula>100</formula>
    </cfRule>
  </conditionalFormatting>
  <printOptions horizontalCentered="1"/>
  <pageMargins left="0.5" right="0.5" top="1" bottom="0.75" header="0.5" footer="0.5"/>
  <pageSetup scale="89" firstPageNumber="50" orientation="landscape" useFirstPageNumber="1" r:id="rId1"/>
  <headerFooter alignWithMargins="0">
    <oddHeader>&amp;R&amp;"Arial,Regular"&amp;8SREB-State Data Exchange</oddHeader>
    <oddFooter>&amp;C&amp;"Arial,Regular"&amp;10&amp;P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025E5-6A40-462D-9399-4E183DB304F5}">
  <sheetPr>
    <tabColor indexed="17"/>
  </sheetPr>
  <dimension ref="A2:AG549"/>
  <sheetViews>
    <sheetView zoomScaleNormal="100" workbookViewId="0">
      <pane xSplit="2" ySplit="5" topLeftCell="C31" activePane="bottomRight" state="frozen"/>
      <selection pane="topRight" activeCell="C1" sqref="C1"/>
      <selection pane="bottomLeft" activeCell="A6" sqref="A6"/>
      <selection pane="bottomRight" activeCell="I38" sqref="I38"/>
    </sheetView>
  </sheetViews>
  <sheetFormatPr defaultColWidth="9" defaultRowHeight="12.75"/>
  <cols>
    <col min="1" max="1" width="4.109375" style="290" customWidth="1"/>
    <col min="2" max="2" width="17.44140625" style="290" customWidth="1"/>
    <col min="3" max="8" width="9" style="290" customWidth="1"/>
    <col min="9" max="9" width="4.44140625" style="290" customWidth="1"/>
    <col min="10" max="13" width="8.6640625" style="290" customWidth="1"/>
    <col min="14" max="14" width="3.88671875" style="290" customWidth="1"/>
    <col min="15" max="15" width="7" style="290" customWidth="1"/>
    <col min="16" max="16" width="8.6640625" style="290" customWidth="1"/>
    <col min="17" max="18" width="1" style="290" customWidth="1"/>
    <col min="19" max="19" width="1.77734375" style="290" customWidth="1"/>
    <col min="20" max="20" width="7" style="290" customWidth="1"/>
    <col min="21" max="31" width="5.77734375" style="290" customWidth="1"/>
    <col min="32" max="16384" width="9" style="290"/>
  </cols>
  <sheetData>
    <row r="2" spans="1:32">
      <c r="C2" s="375" t="s">
        <v>961</v>
      </c>
    </row>
    <row r="3" spans="1:32">
      <c r="A3" s="317"/>
      <c r="B3" s="299"/>
      <c r="C3" s="298" t="s">
        <v>876</v>
      </c>
      <c r="D3" s="299" t="s">
        <v>145</v>
      </c>
      <c r="E3" s="299"/>
      <c r="F3" s="299"/>
      <c r="G3" s="299"/>
      <c r="H3" s="299"/>
      <c r="I3" s="299"/>
      <c r="J3" s="299"/>
      <c r="K3" s="299"/>
      <c r="L3" s="299"/>
      <c r="M3" s="299"/>
      <c r="N3" s="299"/>
      <c r="O3" s="299"/>
      <c r="P3" s="300"/>
    </row>
    <row r="4" spans="1:32" ht="38.25">
      <c r="A4" s="303"/>
      <c r="B4" s="304"/>
      <c r="C4" s="298" t="s">
        <v>877</v>
      </c>
      <c r="D4" s="299"/>
      <c r="E4" s="299"/>
      <c r="F4" s="299"/>
      <c r="G4" s="299"/>
      <c r="H4" s="299"/>
      <c r="I4" s="376" t="s">
        <v>878</v>
      </c>
      <c r="J4" s="298" t="s">
        <v>879</v>
      </c>
      <c r="K4" s="299"/>
      <c r="L4" s="299"/>
      <c r="M4" s="299"/>
      <c r="N4" s="376" t="s">
        <v>880</v>
      </c>
      <c r="O4" s="298" t="s">
        <v>881</v>
      </c>
      <c r="P4" s="307" t="s">
        <v>882</v>
      </c>
      <c r="Q4" s="312"/>
      <c r="R4" s="312"/>
      <c r="S4" s="312"/>
      <c r="T4" s="377" t="s">
        <v>877</v>
      </c>
      <c r="U4" s="378"/>
      <c r="V4" s="378"/>
      <c r="W4" s="378"/>
      <c r="X4" s="378"/>
      <c r="Y4" s="378"/>
      <c r="Z4" s="379" t="s">
        <v>878</v>
      </c>
      <c r="AA4" s="377" t="s">
        <v>879</v>
      </c>
      <c r="AB4" s="378"/>
      <c r="AC4" s="378"/>
      <c r="AD4" s="378"/>
      <c r="AE4" s="380" t="s">
        <v>880</v>
      </c>
    </row>
    <row r="5" spans="1:32">
      <c r="A5" s="317" t="s">
        <v>135</v>
      </c>
      <c r="B5" s="298" t="s">
        <v>883</v>
      </c>
      <c r="C5" s="298">
        <v>1</v>
      </c>
      <c r="D5" s="317">
        <v>2</v>
      </c>
      <c r="E5" s="317">
        <v>3</v>
      </c>
      <c r="F5" s="317">
        <v>4</v>
      </c>
      <c r="G5" s="317">
        <v>5</v>
      </c>
      <c r="H5" s="317">
        <v>6</v>
      </c>
      <c r="I5" s="381"/>
      <c r="J5" s="298">
        <v>7</v>
      </c>
      <c r="K5" s="317">
        <v>8</v>
      </c>
      <c r="L5" s="317">
        <v>9</v>
      </c>
      <c r="M5" s="317">
        <v>10</v>
      </c>
      <c r="N5" s="381"/>
      <c r="O5" s="298" t="s">
        <v>881</v>
      </c>
      <c r="P5" s="319"/>
      <c r="Q5" s="312"/>
      <c r="R5" s="312"/>
      <c r="S5" s="312"/>
      <c r="T5" s="377">
        <v>1</v>
      </c>
      <c r="U5" s="382">
        <v>2</v>
      </c>
      <c r="V5" s="382">
        <v>3</v>
      </c>
      <c r="W5" s="382">
        <v>4</v>
      </c>
      <c r="X5" s="382">
        <v>5</v>
      </c>
      <c r="Y5" s="382">
        <v>6</v>
      </c>
      <c r="Z5" s="383"/>
      <c r="AA5" s="377">
        <v>7</v>
      </c>
      <c r="AB5" s="382">
        <v>8</v>
      </c>
      <c r="AC5" s="382">
        <v>9</v>
      </c>
      <c r="AD5" s="382">
        <v>10</v>
      </c>
      <c r="AE5" s="384"/>
    </row>
    <row r="6" spans="1:32">
      <c r="A6" s="317" t="s">
        <v>884</v>
      </c>
      <c r="B6" s="298" t="s">
        <v>962</v>
      </c>
      <c r="C6" s="385">
        <v>0</v>
      </c>
      <c r="D6" s="386">
        <v>0</v>
      </c>
      <c r="E6" s="386">
        <v>0</v>
      </c>
      <c r="F6" s="386">
        <v>0</v>
      </c>
      <c r="G6" s="386">
        <v>0</v>
      </c>
      <c r="H6" s="386">
        <v>0</v>
      </c>
      <c r="I6" s="385">
        <v>0</v>
      </c>
      <c r="J6" s="385">
        <v>0</v>
      </c>
      <c r="K6" s="386">
        <v>0</v>
      </c>
      <c r="L6" s="386">
        <v>0</v>
      </c>
      <c r="M6" s="386">
        <v>0</v>
      </c>
      <c r="N6" s="385">
        <v>0</v>
      </c>
      <c r="O6" s="385">
        <v>0</v>
      </c>
      <c r="P6" s="387">
        <v>0</v>
      </c>
      <c r="Q6" s="388"/>
      <c r="R6" s="388"/>
      <c r="S6" s="388"/>
      <c r="T6" s="388" t="s">
        <v>963</v>
      </c>
      <c r="Z6" s="389"/>
      <c r="AE6" s="389"/>
    </row>
    <row r="7" spans="1:32">
      <c r="A7" s="303"/>
      <c r="B7" s="390" t="s">
        <v>964</v>
      </c>
      <c r="C7" s="391">
        <v>0</v>
      </c>
      <c r="D7" s="392">
        <v>0</v>
      </c>
      <c r="E7" s="392">
        <v>0</v>
      </c>
      <c r="F7" s="392">
        <v>0</v>
      </c>
      <c r="G7" s="392">
        <v>0</v>
      </c>
      <c r="H7" s="392">
        <v>0</v>
      </c>
      <c r="I7" s="391">
        <v>0</v>
      </c>
      <c r="J7" s="391">
        <v>0</v>
      </c>
      <c r="K7" s="392">
        <v>0</v>
      </c>
      <c r="L7" s="392">
        <v>0</v>
      </c>
      <c r="M7" s="392">
        <v>0</v>
      </c>
      <c r="N7" s="391">
        <v>0</v>
      </c>
      <c r="O7" s="391">
        <v>0</v>
      </c>
      <c r="P7" s="393">
        <v>0</v>
      </c>
      <c r="Q7" s="388"/>
      <c r="R7" s="388"/>
      <c r="S7" s="388"/>
      <c r="T7" s="394">
        <f t="shared" ref="T7:AE7" si="0">C7-C6</f>
        <v>0</v>
      </c>
      <c r="U7" s="394">
        <f t="shared" si="0"/>
        <v>0</v>
      </c>
      <c r="V7" s="394">
        <f t="shared" si="0"/>
        <v>0</v>
      </c>
      <c r="W7" s="394">
        <f t="shared" si="0"/>
        <v>0</v>
      </c>
      <c r="X7" s="394">
        <f t="shared" si="0"/>
        <v>0</v>
      </c>
      <c r="Y7" s="394">
        <f t="shared" si="0"/>
        <v>0</v>
      </c>
      <c r="Z7" s="395">
        <f t="shared" si="0"/>
        <v>0</v>
      </c>
      <c r="AA7" s="394">
        <f t="shared" si="0"/>
        <v>0</v>
      </c>
      <c r="AB7" s="394">
        <f t="shared" si="0"/>
        <v>0</v>
      </c>
      <c r="AC7" s="394">
        <f t="shared" si="0"/>
        <v>0</v>
      </c>
      <c r="AD7" s="394">
        <f t="shared" si="0"/>
        <v>0</v>
      </c>
      <c r="AE7" s="395">
        <f t="shared" si="0"/>
        <v>0</v>
      </c>
    </row>
    <row r="8" spans="1:32">
      <c r="A8" s="303"/>
      <c r="B8" s="335" t="s">
        <v>965</v>
      </c>
      <c r="C8" s="396">
        <v>0</v>
      </c>
      <c r="D8" s="388">
        <v>0</v>
      </c>
      <c r="E8" s="388">
        <v>0</v>
      </c>
      <c r="F8" s="388">
        <v>0</v>
      </c>
      <c r="G8" s="388">
        <v>0</v>
      </c>
      <c r="H8" s="388">
        <v>0</v>
      </c>
      <c r="I8" s="396">
        <v>0</v>
      </c>
      <c r="J8" s="396">
        <v>0</v>
      </c>
      <c r="K8" s="388">
        <v>0</v>
      </c>
      <c r="L8" s="388">
        <v>0</v>
      </c>
      <c r="M8" s="388">
        <v>0</v>
      </c>
      <c r="N8" s="396">
        <v>0</v>
      </c>
      <c r="O8" s="396">
        <v>0</v>
      </c>
      <c r="P8" s="397">
        <v>0</v>
      </c>
      <c r="Q8" s="388"/>
      <c r="R8" s="388"/>
      <c r="S8" s="388"/>
      <c r="Z8" s="389"/>
      <c r="AE8" s="389"/>
    </row>
    <row r="9" spans="1:32">
      <c r="A9" s="303"/>
      <c r="B9" s="335" t="s">
        <v>966</v>
      </c>
      <c r="C9" s="396">
        <v>0</v>
      </c>
      <c r="D9" s="388">
        <v>0</v>
      </c>
      <c r="E9" s="388">
        <v>0</v>
      </c>
      <c r="F9" s="388">
        <v>0</v>
      </c>
      <c r="G9" s="388">
        <v>0</v>
      </c>
      <c r="H9" s="388">
        <v>0</v>
      </c>
      <c r="I9" s="396">
        <v>0</v>
      </c>
      <c r="J9" s="396">
        <v>0</v>
      </c>
      <c r="K9" s="388">
        <v>0</v>
      </c>
      <c r="L9" s="388">
        <v>0</v>
      </c>
      <c r="M9" s="388">
        <v>0</v>
      </c>
      <c r="N9" s="396">
        <v>0</v>
      </c>
      <c r="O9" s="396">
        <v>0</v>
      </c>
      <c r="P9" s="397">
        <v>0</v>
      </c>
      <c r="Q9" s="388"/>
      <c r="R9" s="388"/>
      <c r="S9" s="388"/>
      <c r="T9" s="394">
        <f t="shared" ref="T9:AE9" si="1">C9-C8</f>
        <v>0</v>
      </c>
      <c r="U9" s="394">
        <f t="shared" si="1"/>
        <v>0</v>
      </c>
      <c r="V9" s="394">
        <f t="shared" si="1"/>
        <v>0</v>
      </c>
      <c r="W9" s="394">
        <f t="shared" si="1"/>
        <v>0</v>
      </c>
      <c r="X9" s="394">
        <f t="shared" si="1"/>
        <v>0</v>
      </c>
      <c r="Y9" s="394">
        <f t="shared" si="1"/>
        <v>0</v>
      </c>
      <c r="Z9" s="395">
        <f t="shared" si="1"/>
        <v>0</v>
      </c>
      <c r="AA9" s="394">
        <f t="shared" si="1"/>
        <v>0</v>
      </c>
      <c r="AB9" s="394">
        <f t="shared" si="1"/>
        <v>0</v>
      </c>
      <c r="AC9" s="394">
        <f t="shared" si="1"/>
        <v>0</v>
      </c>
      <c r="AD9" s="394">
        <f t="shared" si="1"/>
        <v>0</v>
      </c>
      <c r="AE9" s="395">
        <f t="shared" si="1"/>
        <v>0</v>
      </c>
    </row>
    <row r="10" spans="1:32">
      <c r="A10" s="303"/>
      <c r="B10" s="335" t="s">
        <v>967</v>
      </c>
      <c r="C10" s="396">
        <v>0</v>
      </c>
      <c r="D10" s="388">
        <v>0</v>
      </c>
      <c r="E10" s="388">
        <v>0</v>
      </c>
      <c r="F10" s="388">
        <v>0</v>
      </c>
      <c r="G10" s="388">
        <v>0</v>
      </c>
      <c r="H10" s="388">
        <v>0</v>
      </c>
      <c r="I10" s="396">
        <v>0</v>
      </c>
      <c r="J10" s="396">
        <v>0</v>
      </c>
      <c r="K10" s="388">
        <v>0</v>
      </c>
      <c r="L10" s="388">
        <v>0</v>
      </c>
      <c r="M10" s="388">
        <v>0</v>
      </c>
      <c r="N10" s="396">
        <v>0</v>
      </c>
      <c r="O10" s="396">
        <v>0</v>
      </c>
      <c r="P10" s="397">
        <v>0</v>
      </c>
      <c r="Q10" s="388"/>
      <c r="R10" s="388"/>
      <c r="S10" s="388"/>
      <c r="Z10" s="389"/>
      <c r="AE10" s="389"/>
    </row>
    <row r="11" spans="1:32" ht="13.5" thickBot="1">
      <c r="A11" s="303"/>
      <c r="B11" s="335" t="s">
        <v>968</v>
      </c>
      <c r="C11" s="396">
        <v>0</v>
      </c>
      <c r="D11" s="388">
        <v>0</v>
      </c>
      <c r="E11" s="388">
        <v>0</v>
      </c>
      <c r="F11" s="388">
        <v>0</v>
      </c>
      <c r="G11" s="388">
        <v>0</v>
      </c>
      <c r="H11" s="388">
        <v>0</v>
      </c>
      <c r="I11" s="396">
        <v>0</v>
      </c>
      <c r="J11" s="396">
        <v>0</v>
      </c>
      <c r="K11" s="388">
        <v>0</v>
      </c>
      <c r="L11" s="388">
        <v>0</v>
      </c>
      <c r="M11" s="388">
        <v>0</v>
      </c>
      <c r="N11" s="396">
        <v>0</v>
      </c>
      <c r="O11" s="396">
        <v>0</v>
      </c>
      <c r="P11" s="397">
        <v>0</v>
      </c>
      <c r="Q11" s="388"/>
      <c r="R11" s="388"/>
      <c r="S11" s="388"/>
      <c r="T11" s="398">
        <f t="shared" ref="T11:AE11" si="2">C11-C10</f>
        <v>0</v>
      </c>
      <c r="U11" s="398">
        <f t="shared" si="2"/>
        <v>0</v>
      </c>
      <c r="V11" s="398">
        <f t="shared" si="2"/>
        <v>0</v>
      </c>
      <c r="W11" s="398">
        <f t="shared" si="2"/>
        <v>0</v>
      </c>
      <c r="X11" s="398">
        <f t="shared" si="2"/>
        <v>0</v>
      </c>
      <c r="Y11" s="398">
        <f t="shared" si="2"/>
        <v>0</v>
      </c>
      <c r="Z11" s="399">
        <f t="shared" si="2"/>
        <v>0</v>
      </c>
      <c r="AA11" s="398">
        <f t="shared" si="2"/>
        <v>0</v>
      </c>
      <c r="AB11" s="398">
        <f t="shared" si="2"/>
        <v>0</v>
      </c>
      <c r="AC11" s="398">
        <f t="shared" si="2"/>
        <v>0</v>
      </c>
      <c r="AD11" s="398">
        <f t="shared" si="2"/>
        <v>0</v>
      </c>
      <c r="AE11" s="399">
        <f t="shared" si="2"/>
        <v>0</v>
      </c>
    </row>
    <row r="12" spans="1:32" ht="13.5" thickTop="1">
      <c r="A12" s="303"/>
      <c r="B12" s="400" t="s">
        <v>969</v>
      </c>
      <c r="C12" s="401">
        <v>0</v>
      </c>
      <c r="D12" s="402">
        <v>0</v>
      </c>
      <c r="E12" s="402">
        <v>0</v>
      </c>
      <c r="F12" s="402">
        <v>0</v>
      </c>
      <c r="G12" s="402">
        <v>0</v>
      </c>
      <c r="H12" s="402">
        <v>0</v>
      </c>
      <c r="I12" s="401">
        <v>0</v>
      </c>
      <c r="J12" s="401">
        <v>0</v>
      </c>
      <c r="K12" s="402">
        <v>0</v>
      </c>
      <c r="L12" s="402">
        <v>0</v>
      </c>
      <c r="M12" s="402">
        <v>0</v>
      </c>
      <c r="N12" s="401">
        <v>0</v>
      </c>
      <c r="O12" s="401">
        <v>0</v>
      </c>
      <c r="P12" s="403">
        <v>0</v>
      </c>
      <c r="Q12" s="404"/>
      <c r="R12" s="404"/>
      <c r="S12" s="404"/>
      <c r="T12" s="405"/>
      <c r="U12" s="405"/>
      <c r="V12" s="405"/>
      <c r="W12" s="405"/>
      <c r="X12" s="405"/>
      <c r="Y12" s="405"/>
      <c r="Z12" s="406"/>
      <c r="AA12" s="405"/>
      <c r="AB12" s="405"/>
      <c r="AC12" s="405"/>
      <c r="AD12" s="405"/>
      <c r="AE12" s="406"/>
      <c r="AF12" s="405"/>
    </row>
    <row r="13" spans="1:32" ht="13.5" thickBot="1">
      <c r="A13" s="303"/>
      <c r="B13" s="407" t="s">
        <v>970</v>
      </c>
      <c r="C13" s="408">
        <v>0</v>
      </c>
      <c r="D13" s="409">
        <v>0</v>
      </c>
      <c r="E13" s="409">
        <v>0</v>
      </c>
      <c r="F13" s="409">
        <v>0</v>
      </c>
      <c r="G13" s="409">
        <v>0</v>
      </c>
      <c r="H13" s="409">
        <v>0</v>
      </c>
      <c r="I13" s="408">
        <v>0</v>
      </c>
      <c r="J13" s="408">
        <v>0</v>
      </c>
      <c r="K13" s="409">
        <v>0</v>
      </c>
      <c r="L13" s="409">
        <v>0</v>
      </c>
      <c r="M13" s="409">
        <v>0</v>
      </c>
      <c r="N13" s="408">
        <v>0</v>
      </c>
      <c r="O13" s="408">
        <v>0</v>
      </c>
      <c r="P13" s="410">
        <v>0</v>
      </c>
      <c r="Q13" s="411"/>
      <c r="R13" s="411"/>
      <c r="S13" s="411"/>
      <c r="T13" s="412">
        <f t="shared" ref="T13:AE13" si="3">C13-C12</f>
        <v>0</v>
      </c>
      <c r="U13" s="412">
        <f t="shared" si="3"/>
        <v>0</v>
      </c>
      <c r="V13" s="412">
        <f t="shared" si="3"/>
        <v>0</v>
      </c>
      <c r="W13" s="412">
        <f t="shared" si="3"/>
        <v>0</v>
      </c>
      <c r="X13" s="412">
        <f t="shared" si="3"/>
        <v>0</v>
      </c>
      <c r="Y13" s="412">
        <f t="shared" si="3"/>
        <v>0</v>
      </c>
      <c r="Z13" s="413">
        <f t="shared" si="3"/>
        <v>0</v>
      </c>
      <c r="AA13" s="412">
        <f t="shared" si="3"/>
        <v>0</v>
      </c>
      <c r="AB13" s="412">
        <f t="shared" si="3"/>
        <v>0</v>
      </c>
      <c r="AC13" s="412">
        <f t="shared" si="3"/>
        <v>0</v>
      </c>
      <c r="AD13" s="412">
        <f t="shared" si="3"/>
        <v>0</v>
      </c>
      <c r="AE13" s="413">
        <f t="shared" si="3"/>
        <v>0</v>
      </c>
      <c r="AF13" s="414"/>
    </row>
    <row r="14" spans="1:32" ht="13.5" thickTop="1">
      <c r="A14" s="303"/>
      <c r="B14" s="335" t="s">
        <v>971</v>
      </c>
      <c r="C14" s="396">
        <v>0</v>
      </c>
      <c r="D14" s="388">
        <v>0</v>
      </c>
      <c r="E14" s="388">
        <v>0</v>
      </c>
      <c r="F14" s="388">
        <v>0</v>
      </c>
      <c r="G14" s="388">
        <v>0</v>
      </c>
      <c r="H14" s="388">
        <v>0</v>
      </c>
      <c r="I14" s="396">
        <v>0</v>
      </c>
      <c r="J14" s="396">
        <v>0</v>
      </c>
      <c r="K14" s="388">
        <v>0</v>
      </c>
      <c r="L14" s="388">
        <v>0</v>
      </c>
      <c r="M14" s="388">
        <v>0</v>
      </c>
      <c r="N14" s="396">
        <v>0</v>
      </c>
      <c r="O14" s="396">
        <v>0</v>
      </c>
      <c r="P14" s="397">
        <v>0</v>
      </c>
      <c r="Q14" s="388"/>
      <c r="R14" s="388"/>
      <c r="S14" s="388"/>
      <c r="Z14" s="389"/>
      <c r="AE14" s="389"/>
    </row>
    <row r="15" spans="1:32">
      <c r="A15" s="303"/>
      <c r="B15" s="335" t="s">
        <v>972</v>
      </c>
      <c r="C15" s="396">
        <v>0</v>
      </c>
      <c r="D15" s="388">
        <v>0</v>
      </c>
      <c r="E15" s="388">
        <v>0</v>
      </c>
      <c r="F15" s="388">
        <v>0</v>
      </c>
      <c r="G15" s="388">
        <v>0</v>
      </c>
      <c r="H15" s="388">
        <v>0</v>
      </c>
      <c r="I15" s="396">
        <v>0</v>
      </c>
      <c r="J15" s="396">
        <v>0</v>
      </c>
      <c r="K15" s="388">
        <v>0</v>
      </c>
      <c r="L15" s="388">
        <v>0</v>
      </c>
      <c r="M15" s="388">
        <v>0</v>
      </c>
      <c r="N15" s="396">
        <v>0</v>
      </c>
      <c r="O15" s="396">
        <v>0</v>
      </c>
      <c r="P15" s="397">
        <v>0</v>
      </c>
      <c r="Q15" s="388"/>
      <c r="R15" s="388"/>
      <c r="S15" s="388"/>
      <c r="T15" s="394">
        <f t="shared" ref="T15:AE15" si="4">C15-C14</f>
        <v>0</v>
      </c>
      <c r="U15" s="394">
        <f t="shared" si="4"/>
        <v>0</v>
      </c>
      <c r="V15" s="394">
        <f t="shared" si="4"/>
        <v>0</v>
      </c>
      <c r="W15" s="394">
        <f t="shared" si="4"/>
        <v>0</v>
      </c>
      <c r="X15" s="394">
        <f t="shared" si="4"/>
        <v>0</v>
      </c>
      <c r="Y15" s="394">
        <f t="shared" si="4"/>
        <v>0</v>
      </c>
      <c r="Z15" s="395">
        <f t="shared" si="4"/>
        <v>0</v>
      </c>
      <c r="AA15" s="394">
        <f t="shared" si="4"/>
        <v>0</v>
      </c>
      <c r="AB15" s="394">
        <f t="shared" si="4"/>
        <v>0</v>
      </c>
      <c r="AC15" s="394">
        <f t="shared" si="4"/>
        <v>0</v>
      </c>
      <c r="AD15" s="394">
        <f t="shared" si="4"/>
        <v>0</v>
      </c>
      <c r="AE15" s="395">
        <f t="shared" si="4"/>
        <v>0</v>
      </c>
    </row>
    <row r="16" spans="1:32">
      <c r="A16" s="303"/>
      <c r="B16" s="335" t="s">
        <v>973</v>
      </c>
      <c r="C16" s="396">
        <v>0</v>
      </c>
      <c r="D16" s="388">
        <v>0</v>
      </c>
      <c r="E16" s="388">
        <v>0</v>
      </c>
      <c r="F16" s="388">
        <v>0</v>
      </c>
      <c r="G16" s="388">
        <v>0</v>
      </c>
      <c r="H16" s="388">
        <v>0</v>
      </c>
      <c r="I16" s="396">
        <v>0</v>
      </c>
      <c r="J16" s="396">
        <v>0</v>
      </c>
      <c r="K16" s="388">
        <v>0</v>
      </c>
      <c r="L16" s="388">
        <v>0</v>
      </c>
      <c r="M16" s="388">
        <v>0</v>
      </c>
      <c r="N16" s="396">
        <v>0</v>
      </c>
      <c r="O16" s="396">
        <v>0</v>
      </c>
      <c r="P16" s="397">
        <v>0</v>
      </c>
      <c r="Q16" s="388"/>
      <c r="R16" s="388"/>
      <c r="S16" s="388"/>
      <c r="Z16" s="389"/>
      <c r="AE16" s="389"/>
    </row>
    <row r="17" spans="1:32">
      <c r="A17" s="303"/>
      <c r="B17" s="335" t="s">
        <v>974</v>
      </c>
      <c r="C17" s="396">
        <v>0</v>
      </c>
      <c r="D17" s="388">
        <v>0</v>
      </c>
      <c r="E17" s="388">
        <v>0</v>
      </c>
      <c r="F17" s="388">
        <v>0</v>
      </c>
      <c r="G17" s="388">
        <v>0</v>
      </c>
      <c r="H17" s="388">
        <v>0</v>
      </c>
      <c r="I17" s="396">
        <v>0</v>
      </c>
      <c r="J17" s="396">
        <v>0</v>
      </c>
      <c r="K17" s="388">
        <v>0</v>
      </c>
      <c r="L17" s="388">
        <v>0</v>
      </c>
      <c r="M17" s="388">
        <v>0</v>
      </c>
      <c r="N17" s="396">
        <v>0</v>
      </c>
      <c r="O17" s="396">
        <v>0</v>
      </c>
      <c r="P17" s="397">
        <v>0</v>
      </c>
      <c r="Q17" s="388"/>
      <c r="R17" s="388"/>
      <c r="S17" s="388"/>
      <c r="T17" s="394">
        <f t="shared" ref="T17:AE17" si="5">C17-C16</f>
        <v>0</v>
      </c>
      <c r="U17" s="394">
        <f t="shared" si="5"/>
        <v>0</v>
      </c>
      <c r="V17" s="394">
        <f t="shared" si="5"/>
        <v>0</v>
      </c>
      <c r="W17" s="394">
        <f t="shared" si="5"/>
        <v>0</v>
      </c>
      <c r="X17" s="394">
        <f t="shared" si="5"/>
        <v>0</v>
      </c>
      <c r="Y17" s="394">
        <f t="shared" si="5"/>
        <v>0</v>
      </c>
      <c r="Z17" s="395">
        <f t="shared" si="5"/>
        <v>0</v>
      </c>
      <c r="AA17" s="394">
        <f t="shared" si="5"/>
        <v>0</v>
      </c>
      <c r="AB17" s="394">
        <f t="shared" si="5"/>
        <v>0</v>
      </c>
      <c r="AC17" s="394">
        <f t="shared" si="5"/>
        <v>0</v>
      </c>
      <c r="AD17" s="394">
        <f t="shared" si="5"/>
        <v>0</v>
      </c>
      <c r="AE17" s="395">
        <f t="shared" si="5"/>
        <v>0</v>
      </c>
    </row>
    <row r="18" spans="1:32">
      <c r="A18" s="303"/>
      <c r="B18" s="335" t="s">
        <v>975</v>
      </c>
      <c r="C18" s="396">
        <v>0</v>
      </c>
      <c r="D18" s="388">
        <v>0</v>
      </c>
      <c r="E18" s="388">
        <v>0</v>
      </c>
      <c r="F18" s="388">
        <v>0</v>
      </c>
      <c r="G18" s="388">
        <v>0</v>
      </c>
      <c r="H18" s="388">
        <v>0</v>
      </c>
      <c r="I18" s="396">
        <v>0</v>
      </c>
      <c r="J18" s="396">
        <v>0</v>
      </c>
      <c r="K18" s="388">
        <v>0</v>
      </c>
      <c r="L18" s="388">
        <v>0</v>
      </c>
      <c r="M18" s="388">
        <v>0</v>
      </c>
      <c r="N18" s="396">
        <v>0</v>
      </c>
      <c r="O18" s="396">
        <v>0</v>
      </c>
      <c r="P18" s="397">
        <v>0</v>
      </c>
      <c r="Q18" s="388"/>
      <c r="R18" s="388"/>
      <c r="S18" s="388"/>
      <c r="Z18" s="389"/>
      <c r="AE18" s="389"/>
    </row>
    <row r="19" spans="1:32" ht="13.5" thickBot="1">
      <c r="A19" s="303"/>
      <c r="B19" s="335" t="s">
        <v>976</v>
      </c>
      <c r="C19" s="396">
        <v>0</v>
      </c>
      <c r="D19" s="388">
        <v>0</v>
      </c>
      <c r="E19" s="388">
        <v>0</v>
      </c>
      <c r="F19" s="388">
        <v>0</v>
      </c>
      <c r="G19" s="388">
        <v>0</v>
      </c>
      <c r="H19" s="388">
        <v>0</v>
      </c>
      <c r="I19" s="396">
        <v>0</v>
      </c>
      <c r="J19" s="396">
        <v>0</v>
      </c>
      <c r="K19" s="388">
        <v>0</v>
      </c>
      <c r="L19" s="388">
        <v>0</v>
      </c>
      <c r="M19" s="388">
        <v>0</v>
      </c>
      <c r="N19" s="396">
        <v>0</v>
      </c>
      <c r="O19" s="396">
        <v>0</v>
      </c>
      <c r="P19" s="397">
        <v>0</v>
      </c>
      <c r="Q19" s="388"/>
      <c r="R19" s="388"/>
      <c r="S19" s="388"/>
      <c r="T19" s="398">
        <f t="shared" ref="T19:AE19" si="6">C19-C18</f>
        <v>0</v>
      </c>
      <c r="U19" s="398">
        <f t="shared" si="6"/>
        <v>0</v>
      </c>
      <c r="V19" s="398">
        <f t="shared" si="6"/>
        <v>0</v>
      </c>
      <c r="W19" s="398">
        <f t="shared" si="6"/>
        <v>0</v>
      </c>
      <c r="X19" s="398">
        <f t="shared" si="6"/>
        <v>0</v>
      </c>
      <c r="Y19" s="398">
        <f t="shared" si="6"/>
        <v>0</v>
      </c>
      <c r="Z19" s="399">
        <f t="shared" si="6"/>
        <v>0</v>
      </c>
      <c r="AA19" s="398">
        <f t="shared" si="6"/>
        <v>0</v>
      </c>
      <c r="AB19" s="398">
        <f t="shared" si="6"/>
        <v>0</v>
      </c>
      <c r="AC19" s="398">
        <f t="shared" si="6"/>
        <v>0</v>
      </c>
      <c r="AD19" s="398">
        <f t="shared" si="6"/>
        <v>0</v>
      </c>
      <c r="AE19" s="399">
        <f t="shared" si="6"/>
        <v>0</v>
      </c>
    </row>
    <row r="20" spans="1:32" ht="13.5" thickTop="1">
      <c r="A20" s="303"/>
      <c r="B20" s="400" t="s">
        <v>977</v>
      </c>
      <c r="C20" s="401">
        <v>0</v>
      </c>
      <c r="D20" s="402">
        <v>0</v>
      </c>
      <c r="E20" s="402">
        <v>0</v>
      </c>
      <c r="F20" s="402">
        <v>0</v>
      </c>
      <c r="G20" s="402">
        <v>0</v>
      </c>
      <c r="H20" s="402">
        <v>0</v>
      </c>
      <c r="I20" s="401">
        <v>0</v>
      </c>
      <c r="J20" s="401">
        <v>0</v>
      </c>
      <c r="K20" s="402">
        <v>0</v>
      </c>
      <c r="L20" s="402">
        <v>0</v>
      </c>
      <c r="M20" s="402">
        <v>0</v>
      </c>
      <c r="N20" s="401">
        <v>0</v>
      </c>
      <c r="O20" s="401">
        <v>0</v>
      </c>
      <c r="P20" s="403">
        <v>0</v>
      </c>
      <c r="Q20" s="402"/>
      <c r="R20" s="402"/>
      <c r="S20" s="402"/>
      <c r="T20" s="415"/>
      <c r="U20" s="415"/>
      <c r="V20" s="415"/>
      <c r="W20" s="415"/>
      <c r="X20" s="415"/>
      <c r="Y20" s="415"/>
      <c r="Z20" s="416"/>
      <c r="AA20" s="415"/>
      <c r="AB20" s="415"/>
      <c r="AC20" s="415"/>
      <c r="AD20" s="415"/>
      <c r="AE20" s="416"/>
      <c r="AF20" s="415"/>
    </row>
    <row r="21" spans="1:32" ht="13.5" thickBot="1">
      <c r="A21" s="303"/>
      <c r="B21" s="407" t="s">
        <v>978</v>
      </c>
      <c r="C21" s="408">
        <v>0</v>
      </c>
      <c r="D21" s="409">
        <v>0</v>
      </c>
      <c r="E21" s="409">
        <v>0</v>
      </c>
      <c r="F21" s="409">
        <v>0</v>
      </c>
      <c r="G21" s="409">
        <v>0</v>
      </c>
      <c r="H21" s="409">
        <v>0</v>
      </c>
      <c r="I21" s="408">
        <v>0</v>
      </c>
      <c r="J21" s="408">
        <v>0</v>
      </c>
      <c r="K21" s="409">
        <v>0</v>
      </c>
      <c r="L21" s="409">
        <v>0</v>
      </c>
      <c r="M21" s="409">
        <v>0</v>
      </c>
      <c r="N21" s="408">
        <v>0</v>
      </c>
      <c r="O21" s="408">
        <v>0</v>
      </c>
      <c r="P21" s="410">
        <v>0</v>
      </c>
      <c r="Q21" s="409"/>
      <c r="R21" s="409"/>
      <c r="S21" s="409"/>
      <c r="T21" s="417">
        <f t="shared" ref="T21:AE21" si="7">C21-C20</f>
        <v>0</v>
      </c>
      <c r="U21" s="417">
        <f t="shared" si="7"/>
        <v>0</v>
      </c>
      <c r="V21" s="417">
        <f t="shared" si="7"/>
        <v>0</v>
      </c>
      <c r="W21" s="417">
        <f t="shared" si="7"/>
        <v>0</v>
      </c>
      <c r="X21" s="417">
        <f t="shared" si="7"/>
        <v>0</v>
      </c>
      <c r="Y21" s="417">
        <f t="shared" si="7"/>
        <v>0</v>
      </c>
      <c r="Z21" s="418">
        <f t="shared" si="7"/>
        <v>0</v>
      </c>
      <c r="AA21" s="417">
        <f t="shared" si="7"/>
        <v>0</v>
      </c>
      <c r="AB21" s="417">
        <f t="shared" si="7"/>
        <v>0</v>
      </c>
      <c r="AC21" s="417">
        <f t="shared" si="7"/>
        <v>0</v>
      </c>
      <c r="AD21" s="417">
        <f t="shared" si="7"/>
        <v>0</v>
      </c>
      <c r="AE21" s="418">
        <f t="shared" si="7"/>
        <v>0</v>
      </c>
      <c r="AF21" s="419"/>
    </row>
    <row r="22" spans="1:32" ht="13.5" thickTop="1">
      <c r="A22" s="303"/>
      <c r="B22" s="335" t="s">
        <v>979</v>
      </c>
      <c r="C22" s="396">
        <v>0</v>
      </c>
      <c r="D22" s="388">
        <v>0</v>
      </c>
      <c r="E22" s="388">
        <v>0</v>
      </c>
      <c r="F22" s="388">
        <v>0</v>
      </c>
      <c r="G22" s="388">
        <v>0</v>
      </c>
      <c r="H22" s="388">
        <v>0</v>
      </c>
      <c r="I22" s="396">
        <v>0</v>
      </c>
      <c r="J22" s="396">
        <v>0</v>
      </c>
      <c r="K22" s="388">
        <v>0</v>
      </c>
      <c r="L22" s="388">
        <v>0</v>
      </c>
      <c r="M22" s="388">
        <v>0</v>
      </c>
      <c r="N22" s="396">
        <v>0</v>
      </c>
      <c r="O22" s="396">
        <v>0</v>
      </c>
      <c r="P22" s="397">
        <v>0</v>
      </c>
      <c r="Q22" s="388"/>
      <c r="R22" s="388"/>
      <c r="S22" s="388"/>
      <c r="Z22" s="389"/>
      <c r="AE22" s="389"/>
    </row>
    <row r="23" spans="1:32">
      <c r="A23" s="303"/>
      <c r="B23" s="335" t="s">
        <v>980</v>
      </c>
      <c r="C23" s="396">
        <v>0</v>
      </c>
      <c r="D23" s="388">
        <v>0</v>
      </c>
      <c r="E23" s="388">
        <v>0</v>
      </c>
      <c r="F23" s="388">
        <v>0</v>
      </c>
      <c r="G23" s="388">
        <v>0</v>
      </c>
      <c r="H23" s="388">
        <v>0</v>
      </c>
      <c r="I23" s="396">
        <v>0</v>
      </c>
      <c r="J23" s="396">
        <v>0</v>
      </c>
      <c r="K23" s="388">
        <v>0</v>
      </c>
      <c r="L23" s="388">
        <v>0</v>
      </c>
      <c r="M23" s="388">
        <v>0</v>
      </c>
      <c r="N23" s="396">
        <v>0</v>
      </c>
      <c r="O23" s="396">
        <v>0</v>
      </c>
      <c r="P23" s="397">
        <v>0</v>
      </c>
      <c r="Q23" s="388"/>
      <c r="R23" s="388"/>
      <c r="S23" s="388"/>
      <c r="T23" s="394">
        <f t="shared" ref="T23:AE23" si="8">C23-C22</f>
        <v>0</v>
      </c>
      <c r="U23" s="394">
        <f t="shared" si="8"/>
        <v>0</v>
      </c>
      <c r="V23" s="394">
        <f t="shared" si="8"/>
        <v>0</v>
      </c>
      <c r="W23" s="394">
        <f t="shared" si="8"/>
        <v>0</v>
      </c>
      <c r="X23" s="394">
        <f t="shared" si="8"/>
        <v>0</v>
      </c>
      <c r="Y23" s="394">
        <f t="shared" si="8"/>
        <v>0</v>
      </c>
      <c r="Z23" s="395">
        <f t="shared" si="8"/>
        <v>0</v>
      </c>
      <c r="AA23" s="394">
        <f t="shared" si="8"/>
        <v>0</v>
      </c>
      <c r="AB23" s="394">
        <f t="shared" si="8"/>
        <v>0</v>
      </c>
      <c r="AC23" s="394">
        <f t="shared" si="8"/>
        <v>0</v>
      </c>
      <c r="AD23" s="394">
        <f t="shared" si="8"/>
        <v>0</v>
      </c>
      <c r="AE23" s="395">
        <f t="shared" si="8"/>
        <v>0</v>
      </c>
    </row>
    <row r="24" spans="1:32">
      <c r="A24" s="303"/>
      <c r="B24" s="335" t="s">
        <v>981</v>
      </c>
      <c r="C24" s="396">
        <v>0</v>
      </c>
      <c r="D24" s="388">
        <v>0</v>
      </c>
      <c r="E24" s="388">
        <v>0</v>
      </c>
      <c r="F24" s="388">
        <v>0</v>
      </c>
      <c r="G24" s="388">
        <v>0</v>
      </c>
      <c r="H24" s="388">
        <v>0</v>
      </c>
      <c r="I24" s="396">
        <v>0</v>
      </c>
      <c r="J24" s="396">
        <v>0</v>
      </c>
      <c r="K24" s="388">
        <v>0</v>
      </c>
      <c r="L24" s="388">
        <v>0</v>
      </c>
      <c r="M24" s="388">
        <v>0</v>
      </c>
      <c r="N24" s="396">
        <v>0</v>
      </c>
      <c r="O24" s="396">
        <v>0</v>
      </c>
      <c r="P24" s="397">
        <v>0</v>
      </c>
      <c r="Q24" s="388"/>
      <c r="R24" s="388"/>
      <c r="S24" s="388"/>
      <c r="Z24" s="389"/>
      <c r="AE24" s="389"/>
    </row>
    <row r="25" spans="1:32">
      <c r="A25" s="303"/>
      <c r="B25" s="335" t="s">
        <v>982</v>
      </c>
      <c r="C25" s="396">
        <v>0</v>
      </c>
      <c r="D25" s="388">
        <v>0</v>
      </c>
      <c r="E25" s="388">
        <v>0</v>
      </c>
      <c r="F25" s="388">
        <v>0</v>
      </c>
      <c r="G25" s="388">
        <v>0</v>
      </c>
      <c r="H25" s="388">
        <v>0</v>
      </c>
      <c r="I25" s="396">
        <v>0</v>
      </c>
      <c r="J25" s="396">
        <v>0</v>
      </c>
      <c r="K25" s="388">
        <v>0</v>
      </c>
      <c r="L25" s="388">
        <v>0</v>
      </c>
      <c r="M25" s="388">
        <v>0</v>
      </c>
      <c r="N25" s="396">
        <v>0</v>
      </c>
      <c r="O25" s="396">
        <v>0</v>
      </c>
      <c r="P25" s="397">
        <v>0</v>
      </c>
      <c r="Q25" s="388"/>
      <c r="R25" s="388"/>
      <c r="S25" s="388"/>
      <c r="T25" s="394">
        <f t="shared" ref="T25:AE25" si="9">C25-C24</f>
        <v>0</v>
      </c>
      <c r="U25" s="394">
        <f t="shared" si="9"/>
        <v>0</v>
      </c>
      <c r="V25" s="394">
        <f t="shared" si="9"/>
        <v>0</v>
      </c>
      <c r="W25" s="394">
        <f t="shared" si="9"/>
        <v>0</v>
      </c>
      <c r="X25" s="394">
        <f t="shared" si="9"/>
        <v>0</v>
      </c>
      <c r="Y25" s="394">
        <f t="shared" si="9"/>
        <v>0</v>
      </c>
      <c r="Z25" s="395">
        <f t="shared" si="9"/>
        <v>0</v>
      </c>
      <c r="AA25" s="394">
        <f t="shared" si="9"/>
        <v>0</v>
      </c>
      <c r="AB25" s="394">
        <f t="shared" si="9"/>
        <v>0</v>
      </c>
      <c r="AC25" s="394">
        <f t="shared" si="9"/>
        <v>0</v>
      </c>
      <c r="AD25" s="394">
        <f t="shared" si="9"/>
        <v>0</v>
      </c>
      <c r="AE25" s="395">
        <f t="shared" si="9"/>
        <v>0</v>
      </c>
    </row>
    <row r="26" spans="1:32">
      <c r="A26" s="303"/>
      <c r="B26" s="335" t="s">
        <v>983</v>
      </c>
      <c r="C26" s="396">
        <v>0</v>
      </c>
      <c r="D26" s="388">
        <v>0</v>
      </c>
      <c r="E26" s="388">
        <v>0</v>
      </c>
      <c r="F26" s="388">
        <v>0</v>
      </c>
      <c r="G26" s="388">
        <v>0</v>
      </c>
      <c r="H26" s="388">
        <v>0</v>
      </c>
      <c r="I26" s="396">
        <v>0</v>
      </c>
      <c r="J26" s="396">
        <v>0</v>
      </c>
      <c r="K26" s="388">
        <v>0</v>
      </c>
      <c r="L26" s="388">
        <v>0</v>
      </c>
      <c r="M26" s="388">
        <v>0</v>
      </c>
      <c r="N26" s="396">
        <v>0</v>
      </c>
      <c r="O26" s="396">
        <v>0</v>
      </c>
      <c r="P26" s="397">
        <v>0</v>
      </c>
      <c r="Q26" s="388"/>
      <c r="R26" s="388"/>
      <c r="S26" s="388"/>
      <c r="Z26" s="389"/>
      <c r="AE26" s="389"/>
    </row>
    <row r="27" spans="1:32" ht="13.5" thickBot="1">
      <c r="A27" s="303"/>
      <c r="B27" s="335" t="s">
        <v>984</v>
      </c>
      <c r="C27" s="396">
        <v>0</v>
      </c>
      <c r="D27" s="388">
        <v>0</v>
      </c>
      <c r="E27" s="388">
        <v>0</v>
      </c>
      <c r="F27" s="388">
        <v>0</v>
      </c>
      <c r="G27" s="388">
        <v>0</v>
      </c>
      <c r="H27" s="388">
        <v>0</v>
      </c>
      <c r="I27" s="396">
        <v>0</v>
      </c>
      <c r="J27" s="396">
        <v>0</v>
      </c>
      <c r="K27" s="388">
        <v>0</v>
      </c>
      <c r="L27" s="388">
        <v>0</v>
      </c>
      <c r="M27" s="388">
        <v>0</v>
      </c>
      <c r="N27" s="396">
        <v>0</v>
      </c>
      <c r="O27" s="396">
        <v>0</v>
      </c>
      <c r="P27" s="397">
        <v>0</v>
      </c>
      <c r="Q27" s="388"/>
      <c r="R27" s="388"/>
      <c r="S27" s="388"/>
      <c r="T27" s="394">
        <f t="shared" ref="T27:AE27" si="10">C27-C26</f>
        <v>0</v>
      </c>
      <c r="U27" s="394">
        <f t="shared" si="10"/>
        <v>0</v>
      </c>
      <c r="V27" s="394">
        <f t="shared" si="10"/>
        <v>0</v>
      </c>
      <c r="W27" s="394">
        <f t="shared" si="10"/>
        <v>0</v>
      </c>
      <c r="X27" s="394">
        <f t="shared" si="10"/>
        <v>0</v>
      </c>
      <c r="Y27" s="394">
        <f t="shared" si="10"/>
        <v>0</v>
      </c>
      <c r="Z27" s="395">
        <f t="shared" si="10"/>
        <v>0</v>
      </c>
      <c r="AA27" s="394">
        <f t="shared" si="10"/>
        <v>0</v>
      </c>
      <c r="AB27" s="394">
        <f t="shared" si="10"/>
        <v>0</v>
      </c>
      <c r="AC27" s="394">
        <f t="shared" si="10"/>
        <v>0</v>
      </c>
      <c r="AD27" s="394">
        <f t="shared" si="10"/>
        <v>0</v>
      </c>
      <c r="AE27" s="395">
        <f t="shared" si="10"/>
        <v>0</v>
      </c>
    </row>
    <row r="28" spans="1:32" ht="13.5" thickTop="1">
      <c r="A28" s="303"/>
      <c r="B28" s="335" t="s">
        <v>985</v>
      </c>
      <c r="C28" s="396">
        <v>0</v>
      </c>
      <c r="D28" s="388">
        <v>0</v>
      </c>
      <c r="E28" s="388">
        <v>0</v>
      </c>
      <c r="F28" s="388">
        <v>0</v>
      </c>
      <c r="G28" s="388">
        <v>0</v>
      </c>
      <c r="H28" s="388">
        <v>0</v>
      </c>
      <c r="I28" s="396">
        <v>0</v>
      </c>
      <c r="J28" s="396">
        <v>0</v>
      </c>
      <c r="K28" s="388">
        <v>0</v>
      </c>
      <c r="L28" s="388">
        <v>0</v>
      </c>
      <c r="M28" s="388">
        <v>0</v>
      </c>
      <c r="N28" s="396">
        <v>0</v>
      </c>
      <c r="O28" s="396">
        <v>0</v>
      </c>
      <c r="P28" s="397">
        <v>0</v>
      </c>
      <c r="Q28" s="402"/>
      <c r="R28" s="402"/>
      <c r="S28" s="402"/>
      <c r="T28" s="415"/>
      <c r="U28" s="415"/>
      <c r="V28" s="415"/>
      <c r="W28" s="415"/>
      <c r="X28" s="415"/>
      <c r="Y28" s="415"/>
      <c r="Z28" s="416"/>
      <c r="AA28" s="415"/>
      <c r="AB28" s="415"/>
      <c r="AC28" s="415"/>
      <c r="AD28" s="415"/>
      <c r="AE28" s="416"/>
      <c r="AF28" s="415"/>
    </row>
    <row r="29" spans="1:32" ht="13.5" thickBot="1">
      <c r="A29" s="303"/>
      <c r="B29" s="335" t="s">
        <v>986</v>
      </c>
      <c r="C29" s="396">
        <v>0</v>
      </c>
      <c r="D29" s="388">
        <v>0</v>
      </c>
      <c r="E29" s="388">
        <v>0</v>
      </c>
      <c r="F29" s="388">
        <v>0</v>
      </c>
      <c r="G29" s="388">
        <v>0</v>
      </c>
      <c r="H29" s="388">
        <v>0</v>
      </c>
      <c r="I29" s="396">
        <v>0</v>
      </c>
      <c r="J29" s="396">
        <v>0</v>
      </c>
      <c r="K29" s="388">
        <v>0</v>
      </c>
      <c r="L29" s="388">
        <v>0</v>
      </c>
      <c r="M29" s="388">
        <v>0</v>
      </c>
      <c r="N29" s="396">
        <v>0</v>
      </c>
      <c r="O29" s="396">
        <v>0</v>
      </c>
      <c r="P29" s="397">
        <v>0</v>
      </c>
      <c r="Q29" s="409"/>
      <c r="R29" s="409"/>
      <c r="S29" s="409"/>
      <c r="T29" s="417">
        <f t="shared" ref="T29:AE29" si="11">C29-C28</f>
        <v>0</v>
      </c>
      <c r="U29" s="417">
        <f t="shared" si="11"/>
        <v>0</v>
      </c>
      <c r="V29" s="417">
        <f t="shared" si="11"/>
        <v>0</v>
      </c>
      <c r="W29" s="417">
        <f t="shared" si="11"/>
        <v>0</v>
      </c>
      <c r="X29" s="417">
        <f t="shared" si="11"/>
        <v>0</v>
      </c>
      <c r="Y29" s="417">
        <f t="shared" si="11"/>
        <v>0</v>
      </c>
      <c r="Z29" s="418">
        <f t="shared" si="11"/>
        <v>0</v>
      </c>
      <c r="AA29" s="417">
        <f t="shared" si="11"/>
        <v>0</v>
      </c>
      <c r="AB29" s="417">
        <f t="shared" si="11"/>
        <v>0</v>
      </c>
      <c r="AC29" s="417">
        <f t="shared" si="11"/>
        <v>0</v>
      </c>
      <c r="AD29" s="417">
        <f t="shared" si="11"/>
        <v>0</v>
      </c>
      <c r="AE29" s="418">
        <f t="shared" si="11"/>
        <v>0</v>
      </c>
      <c r="AF29" s="419"/>
    </row>
    <row r="30" spans="1:32" ht="13.5" thickTop="1">
      <c r="A30" s="303"/>
      <c r="B30" s="335" t="s">
        <v>987</v>
      </c>
      <c r="C30" s="396">
        <v>0</v>
      </c>
      <c r="D30" s="388">
        <v>0</v>
      </c>
      <c r="E30" s="388">
        <v>0</v>
      </c>
      <c r="F30" s="388">
        <v>0</v>
      </c>
      <c r="G30" s="388">
        <v>0</v>
      </c>
      <c r="H30" s="388">
        <v>0</v>
      </c>
      <c r="I30" s="396">
        <v>0</v>
      </c>
      <c r="J30" s="396">
        <v>0</v>
      </c>
      <c r="K30" s="388">
        <v>0</v>
      </c>
      <c r="L30" s="388">
        <v>0</v>
      </c>
      <c r="M30" s="388">
        <v>0</v>
      </c>
      <c r="N30" s="396">
        <v>0</v>
      </c>
      <c r="O30" s="396">
        <v>0</v>
      </c>
      <c r="P30" s="397">
        <v>0</v>
      </c>
      <c r="Q30" s="388"/>
      <c r="R30" s="388"/>
      <c r="S30" s="388"/>
      <c r="Z30" s="389"/>
      <c r="AE30" s="389"/>
    </row>
    <row r="31" spans="1:32">
      <c r="A31" s="303"/>
      <c r="B31" s="335" t="s">
        <v>988</v>
      </c>
      <c r="C31" s="396">
        <v>0</v>
      </c>
      <c r="D31" s="388">
        <v>0</v>
      </c>
      <c r="E31" s="388">
        <v>0</v>
      </c>
      <c r="F31" s="388">
        <v>0</v>
      </c>
      <c r="G31" s="388">
        <v>0</v>
      </c>
      <c r="H31" s="388">
        <v>0</v>
      </c>
      <c r="I31" s="396">
        <v>0</v>
      </c>
      <c r="J31" s="396">
        <v>0</v>
      </c>
      <c r="K31" s="388">
        <v>0</v>
      </c>
      <c r="L31" s="388">
        <v>0</v>
      </c>
      <c r="M31" s="388">
        <v>0</v>
      </c>
      <c r="N31" s="396">
        <v>0</v>
      </c>
      <c r="O31" s="396">
        <v>0</v>
      </c>
      <c r="P31" s="397">
        <v>0</v>
      </c>
      <c r="Q31" s="388"/>
      <c r="R31" s="388"/>
      <c r="S31" s="388"/>
      <c r="T31" s="394">
        <f t="shared" ref="T31:AE31" si="12">C31-C30</f>
        <v>0</v>
      </c>
      <c r="U31" s="394">
        <f t="shared" si="12"/>
        <v>0</v>
      </c>
      <c r="V31" s="394">
        <f t="shared" si="12"/>
        <v>0</v>
      </c>
      <c r="W31" s="394">
        <f t="shared" si="12"/>
        <v>0</v>
      </c>
      <c r="X31" s="394">
        <f t="shared" si="12"/>
        <v>0</v>
      </c>
      <c r="Y31" s="394">
        <f t="shared" si="12"/>
        <v>0</v>
      </c>
      <c r="Z31" s="395">
        <f t="shared" si="12"/>
        <v>0</v>
      </c>
      <c r="AA31" s="394">
        <f t="shared" si="12"/>
        <v>0</v>
      </c>
      <c r="AB31" s="394">
        <f t="shared" si="12"/>
        <v>0</v>
      </c>
      <c r="AC31" s="394">
        <f t="shared" si="12"/>
        <v>0</v>
      </c>
      <c r="AD31" s="394">
        <f t="shared" si="12"/>
        <v>0</v>
      </c>
      <c r="AE31" s="395">
        <f t="shared" si="12"/>
        <v>0</v>
      </c>
    </row>
    <row r="32" spans="1:32">
      <c r="A32" s="303"/>
      <c r="B32" s="335" t="s">
        <v>989</v>
      </c>
      <c r="C32" s="396">
        <v>0</v>
      </c>
      <c r="D32" s="388">
        <v>0</v>
      </c>
      <c r="E32" s="388">
        <v>0</v>
      </c>
      <c r="F32" s="388">
        <v>0</v>
      </c>
      <c r="G32" s="388">
        <v>0</v>
      </c>
      <c r="H32" s="388">
        <v>0</v>
      </c>
      <c r="I32" s="396">
        <v>0</v>
      </c>
      <c r="J32" s="396">
        <v>0</v>
      </c>
      <c r="K32" s="388">
        <v>0</v>
      </c>
      <c r="L32" s="388">
        <v>0</v>
      </c>
      <c r="M32" s="388">
        <v>0</v>
      </c>
      <c r="N32" s="396">
        <v>0</v>
      </c>
      <c r="O32" s="396">
        <v>0</v>
      </c>
      <c r="P32" s="397">
        <v>0</v>
      </c>
      <c r="Q32" s="388"/>
      <c r="R32" s="388"/>
      <c r="S32" s="388"/>
      <c r="Z32" s="389"/>
      <c r="AE32" s="389"/>
    </row>
    <row r="33" spans="1:33">
      <c r="A33" s="303"/>
      <c r="B33" s="335" t="s">
        <v>990</v>
      </c>
      <c r="C33" s="396">
        <v>0</v>
      </c>
      <c r="D33" s="388">
        <v>0</v>
      </c>
      <c r="E33" s="388">
        <v>0</v>
      </c>
      <c r="F33" s="388">
        <v>0</v>
      </c>
      <c r="G33" s="388">
        <v>0</v>
      </c>
      <c r="H33" s="388">
        <v>0</v>
      </c>
      <c r="I33" s="396">
        <v>0</v>
      </c>
      <c r="J33" s="396">
        <v>0</v>
      </c>
      <c r="K33" s="388">
        <v>0</v>
      </c>
      <c r="L33" s="388">
        <v>0</v>
      </c>
      <c r="M33" s="388">
        <v>0</v>
      </c>
      <c r="N33" s="396">
        <v>0</v>
      </c>
      <c r="O33" s="396">
        <v>0</v>
      </c>
      <c r="P33" s="397">
        <v>0</v>
      </c>
      <c r="Q33" s="388"/>
      <c r="R33" s="388"/>
      <c r="S33" s="388"/>
      <c r="T33" s="394">
        <f t="shared" ref="T33:AE33" si="13">C33-C32</f>
        <v>0</v>
      </c>
      <c r="U33" s="394">
        <f t="shared" si="13"/>
        <v>0</v>
      </c>
      <c r="V33" s="394">
        <f t="shared" si="13"/>
        <v>0</v>
      </c>
      <c r="W33" s="394">
        <f t="shared" si="13"/>
        <v>0</v>
      </c>
      <c r="X33" s="394">
        <f t="shared" si="13"/>
        <v>0</v>
      </c>
      <c r="Y33" s="394">
        <f t="shared" si="13"/>
        <v>0</v>
      </c>
      <c r="Z33" s="395">
        <f t="shared" si="13"/>
        <v>0</v>
      </c>
      <c r="AA33" s="394">
        <f t="shared" si="13"/>
        <v>0</v>
      </c>
      <c r="AB33" s="394">
        <f t="shared" si="13"/>
        <v>0</v>
      </c>
      <c r="AC33" s="394">
        <f t="shared" si="13"/>
        <v>0</v>
      </c>
      <c r="AD33" s="394">
        <f t="shared" si="13"/>
        <v>0</v>
      </c>
      <c r="AE33" s="395">
        <f t="shared" si="13"/>
        <v>0</v>
      </c>
    </row>
    <row r="34" spans="1:33">
      <c r="A34" s="303"/>
      <c r="B34" s="335" t="s">
        <v>991</v>
      </c>
      <c r="C34" s="396">
        <v>0</v>
      </c>
      <c r="D34" s="388">
        <v>0</v>
      </c>
      <c r="E34" s="388">
        <v>0</v>
      </c>
      <c r="F34" s="388">
        <v>0</v>
      </c>
      <c r="G34" s="388">
        <v>0</v>
      </c>
      <c r="H34" s="388">
        <v>0</v>
      </c>
      <c r="I34" s="396">
        <v>0</v>
      </c>
      <c r="J34" s="396">
        <v>0</v>
      </c>
      <c r="K34" s="388">
        <v>0</v>
      </c>
      <c r="L34" s="388">
        <v>0</v>
      </c>
      <c r="M34" s="388">
        <v>0</v>
      </c>
      <c r="N34" s="396">
        <v>0</v>
      </c>
      <c r="O34" s="396">
        <v>0</v>
      </c>
      <c r="P34" s="397">
        <v>0</v>
      </c>
      <c r="Q34" s="388"/>
      <c r="R34" s="388"/>
      <c r="S34" s="388"/>
      <c r="Z34" s="389"/>
      <c r="AE34" s="389"/>
    </row>
    <row r="35" spans="1:33">
      <c r="A35" s="303"/>
      <c r="B35" s="335" t="s">
        <v>992</v>
      </c>
      <c r="C35" s="396">
        <v>0</v>
      </c>
      <c r="D35" s="388">
        <v>0</v>
      </c>
      <c r="E35" s="388">
        <v>0</v>
      </c>
      <c r="F35" s="388">
        <v>0</v>
      </c>
      <c r="G35" s="388">
        <v>0</v>
      </c>
      <c r="H35" s="388">
        <v>0</v>
      </c>
      <c r="I35" s="396">
        <v>0</v>
      </c>
      <c r="J35" s="396">
        <v>0</v>
      </c>
      <c r="K35" s="388">
        <v>0</v>
      </c>
      <c r="L35" s="388">
        <v>0</v>
      </c>
      <c r="M35" s="388">
        <v>0</v>
      </c>
      <c r="N35" s="396">
        <v>0</v>
      </c>
      <c r="O35" s="396">
        <v>0</v>
      </c>
      <c r="P35" s="397">
        <v>0</v>
      </c>
      <c r="Q35" s="388"/>
      <c r="R35" s="388"/>
      <c r="S35" s="388"/>
      <c r="T35" s="394">
        <f t="shared" ref="T35:AE35" si="14">C35-C34</f>
        <v>0</v>
      </c>
      <c r="U35" s="394">
        <f t="shared" si="14"/>
        <v>0</v>
      </c>
      <c r="V35" s="394">
        <f t="shared" si="14"/>
        <v>0</v>
      </c>
      <c r="W35" s="394">
        <f t="shared" si="14"/>
        <v>0</v>
      </c>
      <c r="X35" s="394">
        <f t="shared" si="14"/>
        <v>0</v>
      </c>
      <c r="Y35" s="394">
        <f t="shared" si="14"/>
        <v>0</v>
      </c>
      <c r="Z35" s="395">
        <f t="shared" si="14"/>
        <v>0</v>
      </c>
      <c r="AA35" s="394">
        <f t="shared" si="14"/>
        <v>0</v>
      </c>
      <c r="AB35" s="394">
        <f t="shared" si="14"/>
        <v>0</v>
      </c>
      <c r="AC35" s="394">
        <f t="shared" si="14"/>
        <v>0</v>
      </c>
      <c r="AD35" s="394">
        <f t="shared" si="14"/>
        <v>0</v>
      </c>
      <c r="AE35" s="395">
        <f t="shared" si="14"/>
        <v>0</v>
      </c>
    </row>
    <row r="36" spans="1:33">
      <c r="A36" s="303"/>
      <c r="B36" s="335" t="s">
        <v>993</v>
      </c>
      <c r="C36" s="396">
        <v>0</v>
      </c>
      <c r="D36" s="388">
        <v>0</v>
      </c>
      <c r="E36" s="388">
        <v>0</v>
      </c>
      <c r="F36" s="388">
        <v>0</v>
      </c>
      <c r="G36" s="388">
        <v>0</v>
      </c>
      <c r="H36" s="388">
        <v>0</v>
      </c>
      <c r="I36" s="396">
        <v>0</v>
      </c>
      <c r="J36" s="396">
        <v>0</v>
      </c>
      <c r="K36" s="388">
        <v>0</v>
      </c>
      <c r="L36" s="388">
        <v>0</v>
      </c>
      <c r="M36" s="388">
        <v>0</v>
      </c>
      <c r="N36" s="396">
        <v>0</v>
      </c>
      <c r="O36" s="396">
        <v>0</v>
      </c>
      <c r="P36" s="397">
        <v>0</v>
      </c>
      <c r="Q36" s="388"/>
      <c r="R36" s="388"/>
      <c r="S36" s="388"/>
      <c r="Z36" s="389"/>
      <c r="AE36" s="389"/>
    </row>
    <row r="37" spans="1:33" ht="13.5" thickBot="1">
      <c r="A37" s="303"/>
      <c r="B37" s="335" t="s">
        <v>994</v>
      </c>
      <c r="C37" s="396">
        <v>0</v>
      </c>
      <c r="D37" s="388">
        <v>0</v>
      </c>
      <c r="E37" s="388">
        <v>0</v>
      </c>
      <c r="F37" s="388">
        <v>0</v>
      </c>
      <c r="G37" s="388">
        <v>0</v>
      </c>
      <c r="H37" s="388">
        <v>0</v>
      </c>
      <c r="I37" s="396">
        <v>0</v>
      </c>
      <c r="J37" s="396">
        <v>0</v>
      </c>
      <c r="K37" s="388">
        <v>0</v>
      </c>
      <c r="L37" s="388">
        <v>0</v>
      </c>
      <c r="M37" s="388">
        <v>0</v>
      </c>
      <c r="N37" s="396">
        <v>0</v>
      </c>
      <c r="O37" s="396">
        <v>0</v>
      </c>
      <c r="P37" s="397">
        <v>0</v>
      </c>
      <c r="Q37" s="388"/>
      <c r="R37" s="388"/>
      <c r="S37" s="388"/>
      <c r="T37" s="355">
        <f t="shared" ref="T37:AE37" si="15">C37-C36</f>
        <v>0</v>
      </c>
      <c r="U37" s="355">
        <f t="shared" si="15"/>
        <v>0</v>
      </c>
      <c r="V37" s="355">
        <f t="shared" si="15"/>
        <v>0</v>
      </c>
      <c r="W37" s="355">
        <f t="shared" si="15"/>
        <v>0</v>
      </c>
      <c r="X37" s="355">
        <f t="shared" si="15"/>
        <v>0</v>
      </c>
      <c r="Y37" s="355">
        <f t="shared" si="15"/>
        <v>0</v>
      </c>
      <c r="Z37" s="420">
        <f t="shared" si="15"/>
        <v>0</v>
      </c>
      <c r="AA37" s="355">
        <f t="shared" si="15"/>
        <v>0</v>
      </c>
      <c r="AB37" s="355">
        <f t="shared" si="15"/>
        <v>0</v>
      </c>
      <c r="AC37" s="355">
        <f t="shared" si="15"/>
        <v>0</v>
      </c>
      <c r="AD37" s="355">
        <f t="shared" si="15"/>
        <v>0</v>
      </c>
      <c r="AE37" s="420">
        <f t="shared" si="15"/>
        <v>0</v>
      </c>
    </row>
    <row r="38" spans="1:33">
      <c r="A38" s="317" t="s">
        <v>354</v>
      </c>
      <c r="B38" s="298" t="s">
        <v>962</v>
      </c>
      <c r="C38" s="385">
        <v>4.29</v>
      </c>
      <c r="D38" s="386">
        <v>4.49</v>
      </c>
      <c r="E38" s="386">
        <v>4.3109658119658123</v>
      </c>
      <c r="F38" s="386">
        <v>4.2895200000000004</v>
      </c>
      <c r="G38" s="386">
        <v>6.03</v>
      </c>
      <c r="H38" s="386">
        <v>4.668571428571429</v>
      </c>
      <c r="I38" s="385">
        <v>4.340534257748776</v>
      </c>
      <c r="J38" s="385">
        <v>0</v>
      </c>
      <c r="K38" s="386">
        <v>3.6048113207547172</v>
      </c>
      <c r="L38" s="386">
        <v>2.5299999999999998</v>
      </c>
      <c r="M38" s="386">
        <v>3.7855181347150246</v>
      </c>
      <c r="N38" s="385">
        <v>3.4954193548387096</v>
      </c>
      <c r="O38" s="385">
        <v>0</v>
      </c>
      <c r="P38" s="387">
        <v>0</v>
      </c>
      <c r="Q38" s="388"/>
      <c r="R38" s="388"/>
      <c r="S38" s="388"/>
      <c r="T38" s="388" t="s">
        <v>963</v>
      </c>
      <c r="Z38" s="389"/>
      <c r="AE38" s="389"/>
    </row>
    <row r="39" spans="1:33">
      <c r="A39" s="303"/>
      <c r="B39" s="390" t="s">
        <v>964</v>
      </c>
      <c r="C39" s="391">
        <v>4.22</v>
      </c>
      <c r="D39" s="392">
        <v>4.3499999999999996</v>
      </c>
      <c r="E39" s="392">
        <v>4.2481438004402055</v>
      </c>
      <c r="F39" s="392">
        <v>4.1897269624573381</v>
      </c>
      <c r="G39" s="392">
        <v>3.74</v>
      </c>
      <c r="H39" s="392">
        <v>4.6557333333333331</v>
      </c>
      <c r="I39" s="391">
        <v>4.26466866342194</v>
      </c>
      <c r="J39" s="391">
        <v>0</v>
      </c>
      <c r="K39" s="392">
        <v>4.3828703703703704</v>
      </c>
      <c r="L39" s="392">
        <v>2.56</v>
      </c>
      <c r="M39" s="392">
        <v>3.2304564315352695</v>
      </c>
      <c r="N39" s="391">
        <v>3.2665625000000005</v>
      </c>
      <c r="O39" s="391">
        <v>0</v>
      </c>
      <c r="P39" s="393">
        <v>0</v>
      </c>
      <c r="Q39" s="388"/>
      <c r="R39" s="388"/>
      <c r="S39" s="388"/>
      <c r="T39" s="394">
        <f t="shared" ref="T39:V39" si="16">C39-C38</f>
        <v>-7.0000000000000284E-2</v>
      </c>
      <c r="U39" s="394">
        <f t="shared" si="16"/>
        <v>-0.14000000000000057</v>
      </c>
      <c r="V39" s="394">
        <f t="shared" si="16"/>
        <v>-6.2822011525606847E-2</v>
      </c>
      <c r="W39" s="394">
        <f>F39-F38</f>
        <v>-9.9793037542662333E-2</v>
      </c>
      <c r="X39" s="394">
        <f t="shared" ref="X39:AE39" si="17">G39-G38</f>
        <v>-2.29</v>
      </c>
      <c r="Y39" s="394">
        <f t="shared" si="17"/>
        <v>-1.2838095238095981E-2</v>
      </c>
      <c r="Z39" s="395">
        <f t="shared" si="17"/>
        <v>-7.5865594326836039E-2</v>
      </c>
      <c r="AA39" s="394">
        <f t="shared" si="17"/>
        <v>0</v>
      </c>
      <c r="AB39" s="394">
        <f t="shared" si="17"/>
        <v>0.7780590496156532</v>
      </c>
      <c r="AC39" s="394">
        <f t="shared" si="17"/>
        <v>3.0000000000000249E-2</v>
      </c>
      <c r="AD39" s="394">
        <f t="shared" si="17"/>
        <v>-0.55506170317975512</v>
      </c>
      <c r="AE39" s="395">
        <f t="shared" si="17"/>
        <v>-0.2288568548387091</v>
      </c>
    </row>
    <row r="40" spans="1:33">
      <c r="A40" s="303"/>
      <c r="B40" s="335" t="s">
        <v>965</v>
      </c>
      <c r="C40" s="396">
        <v>5.21</v>
      </c>
      <c r="D40" s="388">
        <v>5.76</v>
      </c>
      <c r="E40" s="388">
        <v>5.5247999999999999</v>
      </c>
      <c r="F40" s="388">
        <v>9.15</v>
      </c>
      <c r="G40" s="388">
        <v>4.4400000000000004</v>
      </c>
      <c r="H40" s="388">
        <v>6.31</v>
      </c>
      <c r="I40" s="396">
        <v>5.2915824915824921</v>
      </c>
      <c r="J40" s="396">
        <v>0</v>
      </c>
      <c r="K40" s="388">
        <v>6.2258695652173914</v>
      </c>
      <c r="L40" s="388">
        <v>2.5099999999999998</v>
      </c>
      <c r="M40" s="388">
        <v>4.6886464088397792</v>
      </c>
      <c r="N40" s="396">
        <v>4.8056937799043062</v>
      </c>
      <c r="O40" s="396">
        <v>0</v>
      </c>
      <c r="P40" s="397">
        <v>0</v>
      </c>
      <c r="Q40" s="388"/>
      <c r="R40" s="388"/>
      <c r="S40" s="388"/>
      <c r="Z40" s="389"/>
      <c r="AE40" s="389"/>
    </row>
    <row r="41" spans="1:33">
      <c r="A41" s="303"/>
      <c r="B41" s="335" t="s">
        <v>966</v>
      </c>
      <c r="C41" s="396">
        <v>4.9000000000000004</v>
      </c>
      <c r="D41" s="388">
        <v>5.75</v>
      </c>
      <c r="E41" s="388">
        <v>4.952</v>
      </c>
      <c r="F41" s="388">
        <v>4.33</v>
      </c>
      <c r="G41" s="388">
        <v>5.0999999999999996</v>
      </c>
      <c r="H41" s="388">
        <v>7.13</v>
      </c>
      <c r="I41" s="396">
        <v>5.1948444444444437</v>
      </c>
      <c r="J41" s="396">
        <v>0</v>
      </c>
      <c r="K41" s="388">
        <v>6.5861290322580643</v>
      </c>
      <c r="L41" s="388">
        <v>3</v>
      </c>
      <c r="M41" s="388">
        <v>4.7456834532374108</v>
      </c>
      <c r="N41" s="396">
        <v>4.8995859872611467</v>
      </c>
      <c r="O41" s="396">
        <v>0</v>
      </c>
      <c r="P41" s="397">
        <v>0</v>
      </c>
      <c r="Q41" s="388"/>
      <c r="R41" s="388"/>
      <c r="S41" s="388"/>
      <c r="T41" s="394">
        <f t="shared" ref="T41:AE41" si="18">C41-C40</f>
        <v>-0.30999999999999961</v>
      </c>
      <c r="U41" s="394">
        <f t="shared" si="18"/>
        <v>-9.9999999999997868E-3</v>
      </c>
      <c r="V41" s="394">
        <f t="shared" si="18"/>
        <v>-0.57279999999999998</v>
      </c>
      <c r="W41" s="421">
        <f t="shared" si="18"/>
        <v>-4.82</v>
      </c>
      <c r="X41" s="394">
        <f t="shared" si="18"/>
        <v>0.65999999999999925</v>
      </c>
      <c r="Y41" s="394">
        <f t="shared" si="18"/>
        <v>0.82000000000000028</v>
      </c>
      <c r="Z41" s="395">
        <f t="shared" si="18"/>
        <v>-9.6738047138048344E-2</v>
      </c>
      <c r="AA41" s="394">
        <f t="shared" si="18"/>
        <v>0</v>
      </c>
      <c r="AB41" s="394">
        <f t="shared" si="18"/>
        <v>0.36025946704067291</v>
      </c>
      <c r="AC41" s="394">
        <f t="shared" si="18"/>
        <v>0.49000000000000021</v>
      </c>
      <c r="AD41" s="394">
        <f t="shared" si="18"/>
        <v>5.7037044397631576E-2</v>
      </c>
      <c r="AE41" s="395">
        <f t="shared" si="18"/>
        <v>9.3892207356840451E-2</v>
      </c>
      <c r="AG41" s="290" t="s">
        <v>995</v>
      </c>
    </row>
    <row r="42" spans="1:33">
      <c r="A42" s="303"/>
      <c r="B42" s="335" t="s">
        <v>967</v>
      </c>
      <c r="C42" s="396">
        <v>0</v>
      </c>
      <c r="D42" s="388">
        <v>0</v>
      </c>
      <c r="E42" s="388">
        <v>0</v>
      </c>
      <c r="F42" s="388">
        <v>0</v>
      </c>
      <c r="G42" s="388">
        <v>0</v>
      </c>
      <c r="H42" s="388">
        <v>0</v>
      </c>
      <c r="I42" s="396">
        <v>0</v>
      </c>
      <c r="J42" s="396">
        <v>0</v>
      </c>
      <c r="K42" s="388">
        <v>0</v>
      </c>
      <c r="L42" s="388">
        <v>0</v>
      </c>
      <c r="M42" s="388">
        <v>0</v>
      </c>
      <c r="N42" s="396">
        <v>0</v>
      </c>
      <c r="O42" s="396">
        <v>0</v>
      </c>
      <c r="P42" s="397">
        <v>0</v>
      </c>
      <c r="Q42" s="388"/>
      <c r="R42" s="388"/>
      <c r="S42" s="388"/>
      <c r="Z42" s="389"/>
      <c r="AE42" s="389"/>
    </row>
    <row r="43" spans="1:33" ht="13.5" thickBot="1">
      <c r="A43" s="303"/>
      <c r="B43" s="335" t="s">
        <v>968</v>
      </c>
      <c r="C43" s="396">
        <v>0</v>
      </c>
      <c r="D43" s="388">
        <v>0</v>
      </c>
      <c r="E43" s="388">
        <v>0</v>
      </c>
      <c r="F43" s="388">
        <v>0</v>
      </c>
      <c r="G43" s="388">
        <v>0</v>
      </c>
      <c r="H43" s="388">
        <v>0</v>
      </c>
      <c r="I43" s="396">
        <v>0</v>
      </c>
      <c r="J43" s="396">
        <v>0</v>
      </c>
      <c r="K43" s="388">
        <v>0</v>
      </c>
      <c r="L43" s="388">
        <v>0</v>
      </c>
      <c r="M43" s="388">
        <v>0</v>
      </c>
      <c r="N43" s="396">
        <v>0</v>
      </c>
      <c r="O43" s="396">
        <v>0</v>
      </c>
      <c r="P43" s="397">
        <v>0</v>
      </c>
      <c r="Q43" s="388"/>
      <c r="R43" s="388"/>
      <c r="S43" s="388"/>
      <c r="T43" s="394">
        <f t="shared" ref="T43:AE43" si="19">C43-C42</f>
        <v>0</v>
      </c>
      <c r="U43" s="394">
        <f t="shared" si="19"/>
        <v>0</v>
      </c>
      <c r="V43" s="394">
        <f t="shared" si="19"/>
        <v>0</v>
      </c>
      <c r="W43" s="394">
        <f t="shared" si="19"/>
        <v>0</v>
      </c>
      <c r="X43" s="394">
        <f t="shared" si="19"/>
        <v>0</v>
      </c>
      <c r="Y43" s="394">
        <f t="shared" si="19"/>
        <v>0</v>
      </c>
      <c r="Z43" s="395">
        <f t="shared" si="19"/>
        <v>0</v>
      </c>
      <c r="AA43" s="394">
        <f t="shared" si="19"/>
        <v>0</v>
      </c>
      <c r="AB43" s="394">
        <f t="shared" si="19"/>
        <v>0</v>
      </c>
      <c r="AC43" s="394">
        <f t="shared" si="19"/>
        <v>0</v>
      </c>
      <c r="AD43" s="394">
        <f t="shared" si="19"/>
        <v>0</v>
      </c>
      <c r="AE43" s="395">
        <f t="shared" si="19"/>
        <v>0</v>
      </c>
    </row>
    <row r="44" spans="1:33" ht="13.5" thickTop="1">
      <c r="A44" s="303"/>
      <c r="B44" s="422" t="s">
        <v>969</v>
      </c>
      <c r="C44" s="423">
        <v>4.3742253521126759</v>
      </c>
      <c r="D44" s="424">
        <v>5.2049006622516556</v>
      </c>
      <c r="E44" s="424">
        <v>4.3363598326359831</v>
      </c>
      <c r="F44" s="424">
        <v>4.4219066147859918</v>
      </c>
      <c r="G44" s="424">
        <v>4.5974257425742575</v>
      </c>
      <c r="H44" s="424">
        <v>4.7621243523316057</v>
      </c>
      <c r="I44" s="423">
        <v>4.4432848308475812</v>
      </c>
      <c r="J44" s="423">
        <v>0</v>
      </c>
      <c r="K44" s="424">
        <v>4.3980263157894735</v>
      </c>
      <c r="L44" s="424">
        <v>2.528550724637681</v>
      </c>
      <c r="M44" s="424">
        <v>4.2225935828877015</v>
      </c>
      <c r="N44" s="423">
        <v>4.0230635838150297</v>
      </c>
      <c r="O44" s="423">
        <v>0</v>
      </c>
      <c r="P44" s="425">
        <v>0</v>
      </c>
      <c r="Q44" s="402"/>
      <c r="R44" s="402"/>
      <c r="S44" s="402"/>
      <c r="T44" s="415"/>
      <c r="U44" s="415"/>
      <c r="V44" s="415"/>
      <c r="W44" s="415"/>
      <c r="X44" s="415"/>
      <c r="Y44" s="415"/>
      <c r="Z44" s="416"/>
      <c r="AA44" s="415"/>
      <c r="AB44" s="415"/>
      <c r="AC44" s="415"/>
      <c r="AD44" s="415"/>
      <c r="AE44" s="416"/>
      <c r="AF44" s="415"/>
    </row>
    <row r="45" spans="1:33" ht="13.5" thickBot="1">
      <c r="A45" s="303"/>
      <c r="B45" s="422" t="s">
        <v>970</v>
      </c>
      <c r="C45" s="423">
        <v>4.2753066666666664</v>
      </c>
      <c r="D45" s="424">
        <v>4.9987804878048774</v>
      </c>
      <c r="E45" s="424">
        <v>4.2532702112163152</v>
      </c>
      <c r="F45" s="424">
        <v>4.2023602484472056</v>
      </c>
      <c r="G45" s="424">
        <v>4.5881720430107515</v>
      </c>
      <c r="H45" s="424">
        <v>4.761021276595744</v>
      </c>
      <c r="I45" s="423">
        <v>4.3369371546961331</v>
      </c>
      <c r="J45" s="423">
        <v>0</v>
      </c>
      <c r="K45" s="424">
        <v>4.874244604316547</v>
      </c>
      <c r="L45" s="424">
        <v>2.5745695364238408</v>
      </c>
      <c r="M45" s="424">
        <v>3.7847105263157901</v>
      </c>
      <c r="N45" s="423">
        <v>3.7549142857142863</v>
      </c>
      <c r="O45" s="423">
        <v>0</v>
      </c>
      <c r="P45" s="425">
        <v>0</v>
      </c>
      <c r="Q45" s="409"/>
      <c r="R45" s="409"/>
      <c r="S45" s="409"/>
      <c r="T45" s="417">
        <f t="shared" ref="T45:AE45" si="20">C45-C44</f>
        <v>-9.8918685446009569E-2</v>
      </c>
      <c r="U45" s="417">
        <f t="shared" si="20"/>
        <v>-0.20612017444677821</v>
      </c>
      <c r="V45" s="417">
        <f t="shared" si="20"/>
        <v>-8.3089621419667914E-2</v>
      </c>
      <c r="W45" s="417">
        <f t="shared" si="20"/>
        <v>-0.21954636633878621</v>
      </c>
      <c r="X45" s="417">
        <f t="shared" si="20"/>
        <v>-9.2536995635059682E-3</v>
      </c>
      <c r="Y45" s="417">
        <f t="shared" si="20"/>
        <v>-1.1030757358616583E-3</v>
      </c>
      <c r="Z45" s="418">
        <f t="shared" si="20"/>
        <v>-0.10634767615144813</v>
      </c>
      <c r="AA45" s="417">
        <f t="shared" si="20"/>
        <v>0</v>
      </c>
      <c r="AB45" s="417">
        <f t="shared" si="20"/>
        <v>0.4762182885270736</v>
      </c>
      <c r="AC45" s="417">
        <f t="shared" si="20"/>
        <v>4.6018811786159741E-2</v>
      </c>
      <c r="AD45" s="417">
        <f t="shared" si="20"/>
        <v>-0.4378830565719114</v>
      </c>
      <c r="AE45" s="418">
        <f t="shared" si="20"/>
        <v>-0.26814929810074339</v>
      </c>
      <c r="AF45" s="419"/>
    </row>
    <row r="46" spans="1:33" ht="13.5" thickTop="1">
      <c r="A46" s="303"/>
      <c r="B46" s="335" t="s">
        <v>971</v>
      </c>
      <c r="C46" s="396">
        <v>4.6500000000000004</v>
      </c>
      <c r="D46" s="388">
        <v>6.04</v>
      </c>
      <c r="E46" s="388">
        <v>5.6550344352617081</v>
      </c>
      <c r="F46" s="388">
        <v>5.1416398713826368</v>
      </c>
      <c r="G46" s="388">
        <v>5.69</v>
      </c>
      <c r="H46" s="388">
        <v>6.3873529411764709</v>
      </c>
      <c r="I46" s="396">
        <v>5.2287918215613383</v>
      </c>
      <c r="J46" s="396">
        <v>0</v>
      </c>
      <c r="K46" s="388">
        <v>4.8626323751891078</v>
      </c>
      <c r="L46" s="388">
        <v>4.32</v>
      </c>
      <c r="M46" s="388">
        <v>5.6593606557377045</v>
      </c>
      <c r="N46" s="396">
        <v>5.2311568358481937</v>
      </c>
      <c r="O46" s="396">
        <v>0</v>
      </c>
      <c r="P46" s="397">
        <v>0</v>
      </c>
      <c r="Q46" s="388"/>
      <c r="R46" s="388"/>
      <c r="S46" s="388"/>
      <c r="Z46" s="389"/>
      <c r="AE46" s="389"/>
    </row>
    <row r="47" spans="1:33">
      <c r="A47" s="303"/>
      <c r="B47" s="335" t="s">
        <v>972</v>
      </c>
      <c r="C47" s="396">
        <v>4.4800000000000004</v>
      </c>
      <c r="D47" s="388">
        <v>5.57</v>
      </c>
      <c r="E47" s="388">
        <v>5.3018994413407823</v>
      </c>
      <c r="F47" s="388">
        <v>5.2690410958904108</v>
      </c>
      <c r="G47" s="388">
        <v>6.17</v>
      </c>
      <c r="H47" s="388">
        <v>6.4521554770318019</v>
      </c>
      <c r="I47" s="396">
        <v>5.067061621174525</v>
      </c>
      <c r="J47" s="396">
        <v>0</v>
      </c>
      <c r="K47" s="388">
        <v>4.3886463620981386</v>
      </c>
      <c r="L47" s="388">
        <v>3.74</v>
      </c>
      <c r="M47" s="388">
        <v>4.8830473856209142</v>
      </c>
      <c r="N47" s="396">
        <v>4.6073673965936734</v>
      </c>
      <c r="O47" s="396">
        <v>0</v>
      </c>
      <c r="P47" s="397">
        <v>0</v>
      </c>
      <c r="Q47" s="388"/>
      <c r="R47" s="388"/>
      <c r="S47" s="388"/>
      <c r="T47" s="394">
        <f t="shared" ref="T47:AE47" si="21">C47-C46</f>
        <v>-0.16999999999999993</v>
      </c>
      <c r="U47" s="394">
        <f t="shared" si="21"/>
        <v>-0.46999999999999975</v>
      </c>
      <c r="V47" s="394">
        <f t="shared" si="21"/>
        <v>-0.35313499392092584</v>
      </c>
      <c r="W47" s="394">
        <f t="shared" si="21"/>
        <v>0.12740122450777402</v>
      </c>
      <c r="X47" s="394">
        <f t="shared" si="21"/>
        <v>0.47999999999999954</v>
      </c>
      <c r="Y47" s="394">
        <f t="shared" si="21"/>
        <v>6.4802535855331023E-2</v>
      </c>
      <c r="Z47" s="395">
        <f t="shared" si="21"/>
        <v>-0.16173020038681329</v>
      </c>
      <c r="AA47" s="394">
        <f t="shared" si="21"/>
        <v>0</v>
      </c>
      <c r="AB47" s="394">
        <f t="shared" si="21"/>
        <v>-0.47398601309096922</v>
      </c>
      <c r="AC47" s="394">
        <f t="shared" si="21"/>
        <v>-0.58000000000000007</v>
      </c>
      <c r="AD47" s="394">
        <f t="shared" si="21"/>
        <v>-0.7763132701167903</v>
      </c>
      <c r="AE47" s="395">
        <f t="shared" si="21"/>
        <v>-0.62378943925452024</v>
      </c>
    </row>
    <row r="48" spans="1:33">
      <c r="A48" s="303"/>
      <c r="B48" s="335" t="s">
        <v>973</v>
      </c>
      <c r="C48" s="396">
        <v>6.2799999999999994</v>
      </c>
      <c r="D48" s="388">
        <v>7.03</v>
      </c>
      <c r="E48" s="388">
        <v>6.672535211267606</v>
      </c>
      <c r="F48" s="388">
        <v>15.868999999999996</v>
      </c>
      <c r="G48" s="388">
        <v>5.65</v>
      </c>
      <c r="H48" s="388">
        <v>11.490735294117647</v>
      </c>
      <c r="I48" s="396">
        <v>7.3596382978723405</v>
      </c>
      <c r="J48" s="396">
        <v>0</v>
      </c>
      <c r="K48" s="388">
        <v>6.8148684210526325</v>
      </c>
      <c r="L48" s="388">
        <v>9.4499999999999993</v>
      </c>
      <c r="M48" s="388">
        <v>7.0070395869191051</v>
      </c>
      <c r="N48" s="396">
        <v>7.0649946294307187</v>
      </c>
      <c r="O48" s="396">
        <v>0</v>
      </c>
      <c r="P48" s="397">
        <v>0</v>
      </c>
      <c r="Q48" s="388"/>
      <c r="R48" s="388"/>
      <c r="S48" s="388"/>
      <c r="Z48" s="389"/>
      <c r="AE48" s="389"/>
    </row>
    <row r="49" spans="1:32">
      <c r="A49" s="303"/>
      <c r="B49" s="335" t="s">
        <v>974</v>
      </c>
      <c r="C49" s="396">
        <v>5.89</v>
      </c>
      <c r="D49" s="388">
        <v>6.87</v>
      </c>
      <c r="E49" s="388">
        <v>7.7279999999999998</v>
      </c>
      <c r="F49" s="388">
        <v>7.1487499999999997</v>
      </c>
      <c r="G49" s="388">
        <v>6.580000000000001</v>
      </c>
      <c r="H49" s="388">
        <v>12.599777777777778</v>
      </c>
      <c r="I49" s="396">
        <v>7.0414016736401681</v>
      </c>
      <c r="J49" s="396">
        <v>0</v>
      </c>
      <c r="K49" s="388">
        <v>6.06</v>
      </c>
      <c r="L49" s="388">
        <v>8.6300000000000008</v>
      </c>
      <c r="M49" s="388">
        <v>6.8466970387243746</v>
      </c>
      <c r="N49" s="396">
        <v>6.6662813370473541</v>
      </c>
      <c r="O49" s="396">
        <v>0</v>
      </c>
      <c r="P49" s="397">
        <v>0</v>
      </c>
      <c r="Q49" s="388"/>
      <c r="R49" s="388"/>
      <c r="S49" s="388"/>
      <c r="T49" s="394">
        <f t="shared" ref="T49:AE49" si="22">C49-C48</f>
        <v>-0.38999999999999968</v>
      </c>
      <c r="U49" s="394">
        <f t="shared" si="22"/>
        <v>-0.16000000000000014</v>
      </c>
      <c r="V49" s="394">
        <f t="shared" si="22"/>
        <v>1.0554647887323938</v>
      </c>
      <c r="W49" s="421">
        <f t="shared" si="22"/>
        <v>-8.7202499999999965</v>
      </c>
      <c r="X49" s="421">
        <f t="shared" si="22"/>
        <v>0.9300000000000006</v>
      </c>
      <c r="Y49" s="394">
        <f t="shared" si="22"/>
        <v>1.1090424836601311</v>
      </c>
      <c r="Z49" s="395">
        <f t="shared" si="22"/>
        <v>-0.31823662423217236</v>
      </c>
      <c r="AA49" s="394">
        <f t="shared" si="22"/>
        <v>0</v>
      </c>
      <c r="AB49" s="394">
        <f t="shared" si="22"/>
        <v>-0.75486842105263285</v>
      </c>
      <c r="AC49" s="421">
        <f t="shared" si="22"/>
        <v>-0.81999999999999851</v>
      </c>
      <c r="AD49" s="394">
        <f t="shared" si="22"/>
        <v>-0.16034254819473048</v>
      </c>
      <c r="AE49" s="395">
        <f t="shared" si="22"/>
        <v>-0.3987132923833645</v>
      </c>
    </row>
    <row r="50" spans="1:32">
      <c r="A50" s="303"/>
      <c r="B50" s="335" t="s">
        <v>975</v>
      </c>
      <c r="C50" s="396">
        <v>0</v>
      </c>
      <c r="D50" s="388">
        <v>0</v>
      </c>
      <c r="E50" s="388">
        <v>0</v>
      </c>
      <c r="F50" s="388">
        <v>0</v>
      </c>
      <c r="G50" s="388">
        <v>0</v>
      </c>
      <c r="H50" s="388">
        <v>0</v>
      </c>
      <c r="I50" s="396">
        <v>0</v>
      </c>
      <c r="J50" s="396">
        <v>0</v>
      </c>
      <c r="K50" s="388">
        <v>0</v>
      </c>
      <c r="L50" s="388">
        <v>0</v>
      </c>
      <c r="M50" s="388">
        <v>0</v>
      </c>
      <c r="N50" s="396">
        <v>0</v>
      </c>
      <c r="O50" s="396">
        <v>0</v>
      </c>
      <c r="P50" s="397">
        <v>0</v>
      </c>
      <c r="Q50" s="388"/>
      <c r="R50" s="388"/>
      <c r="S50" s="388"/>
      <c r="Z50" s="389"/>
      <c r="AE50" s="389"/>
    </row>
    <row r="51" spans="1:32" ht="13.5" thickBot="1">
      <c r="A51" s="303"/>
      <c r="B51" s="335" t="s">
        <v>976</v>
      </c>
      <c r="C51" s="396">
        <v>0</v>
      </c>
      <c r="D51" s="388">
        <v>0</v>
      </c>
      <c r="E51" s="388">
        <v>0</v>
      </c>
      <c r="F51" s="388">
        <v>0</v>
      </c>
      <c r="G51" s="388">
        <v>0</v>
      </c>
      <c r="H51" s="388">
        <v>0</v>
      </c>
      <c r="I51" s="396">
        <v>0</v>
      </c>
      <c r="J51" s="396">
        <v>0</v>
      </c>
      <c r="K51" s="388">
        <v>0</v>
      </c>
      <c r="L51" s="388">
        <v>0</v>
      </c>
      <c r="M51" s="388">
        <v>0</v>
      </c>
      <c r="N51" s="396">
        <v>0</v>
      </c>
      <c r="O51" s="396">
        <v>0</v>
      </c>
      <c r="P51" s="397">
        <v>0</v>
      </c>
      <c r="Q51" s="388"/>
      <c r="R51" s="388"/>
      <c r="S51" s="388"/>
      <c r="T51" s="394">
        <f t="shared" ref="T51:AE51" si="23">C51-C50</f>
        <v>0</v>
      </c>
      <c r="U51" s="394">
        <f t="shared" si="23"/>
        <v>0</v>
      </c>
      <c r="V51" s="394">
        <f t="shared" si="23"/>
        <v>0</v>
      </c>
      <c r="W51" s="394">
        <f t="shared" si="23"/>
        <v>0</v>
      </c>
      <c r="X51" s="394">
        <f t="shared" si="23"/>
        <v>0</v>
      </c>
      <c r="Y51" s="394">
        <f t="shared" si="23"/>
        <v>0</v>
      </c>
      <c r="Z51" s="395">
        <f t="shared" si="23"/>
        <v>0</v>
      </c>
      <c r="AA51" s="394">
        <f t="shared" si="23"/>
        <v>0</v>
      </c>
      <c r="AB51" s="394">
        <f t="shared" si="23"/>
        <v>0</v>
      </c>
      <c r="AC51" s="394">
        <f t="shared" si="23"/>
        <v>0</v>
      </c>
      <c r="AD51" s="394">
        <f t="shared" si="23"/>
        <v>0</v>
      </c>
      <c r="AE51" s="395">
        <f t="shared" si="23"/>
        <v>0</v>
      </c>
    </row>
    <row r="52" spans="1:32" ht="13.5" thickTop="1">
      <c r="A52" s="303"/>
      <c r="B52" s="335" t="s">
        <v>977</v>
      </c>
      <c r="C52" s="396">
        <v>4.7644880952380957</v>
      </c>
      <c r="D52" s="388">
        <v>6.4369124423963129</v>
      </c>
      <c r="E52" s="388">
        <v>5.7024688115561393</v>
      </c>
      <c r="F52" s="388">
        <v>5.4758255451713387</v>
      </c>
      <c r="G52" s="388">
        <v>5.6708403361344537</v>
      </c>
      <c r="H52" s="388">
        <v>6.9543954248366013</v>
      </c>
      <c r="I52" s="396">
        <v>5.4173268072289167</v>
      </c>
      <c r="J52" s="396">
        <v>0</v>
      </c>
      <c r="K52" s="388">
        <v>5.4776373056994823</v>
      </c>
      <c r="L52" s="388">
        <v>4.990397727272728</v>
      </c>
      <c r="M52" s="388">
        <v>6.0941199333703491</v>
      </c>
      <c r="N52" s="396">
        <v>5.7787203335471453</v>
      </c>
      <c r="O52" s="396">
        <v>0</v>
      </c>
      <c r="P52" s="397">
        <v>0</v>
      </c>
      <c r="Q52" s="402"/>
      <c r="R52" s="402"/>
      <c r="S52" s="402"/>
      <c r="T52" s="415"/>
      <c r="U52" s="415"/>
      <c r="V52" s="415"/>
      <c r="W52" s="415"/>
      <c r="X52" s="415"/>
      <c r="Y52" s="415"/>
      <c r="Z52" s="416"/>
      <c r="AA52" s="415"/>
      <c r="AB52" s="415"/>
      <c r="AC52" s="415"/>
      <c r="AD52" s="415"/>
      <c r="AE52" s="416"/>
      <c r="AF52" s="415"/>
    </row>
    <row r="53" spans="1:32" ht="13.5" thickBot="1">
      <c r="A53" s="303"/>
      <c r="B53" s="335" t="s">
        <v>978</v>
      </c>
      <c r="C53" s="396">
        <v>4.6021215733015497</v>
      </c>
      <c r="D53" s="388">
        <v>6.0391729323308274</v>
      </c>
      <c r="E53" s="388">
        <v>5.39163416274378</v>
      </c>
      <c r="F53" s="388">
        <v>5.3666883116883115</v>
      </c>
      <c r="G53" s="388">
        <v>6.3274400000000002</v>
      </c>
      <c r="H53" s="388">
        <v>6.9049263502454989</v>
      </c>
      <c r="I53" s="396">
        <v>5.2446556266465949</v>
      </c>
      <c r="J53" s="396">
        <v>0</v>
      </c>
      <c r="K53" s="388">
        <v>4.8770419161676646</v>
      </c>
      <c r="L53" s="388">
        <v>4.3623636363636367</v>
      </c>
      <c r="M53" s="388">
        <v>5.4014131088394466</v>
      </c>
      <c r="N53" s="396">
        <v>5.1404724125495846</v>
      </c>
      <c r="O53" s="396">
        <v>0</v>
      </c>
      <c r="P53" s="397">
        <v>0</v>
      </c>
      <c r="Q53" s="409"/>
      <c r="R53" s="409"/>
      <c r="S53" s="409"/>
      <c r="T53" s="417">
        <f t="shared" ref="T53:AE53" si="24">C53-C52</f>
        <v>-0.16236652193654599</v>
      </c>
      <c r="U53" s="417">
        <f t="shared" si="24"/>
        <v>-0.39773951006548547</v>
      </c>
      <c r="V53" s="417">
        <f t="shared" si="24"/>
        <v>-0.31083464881235923</v>
      </c>
      <c r="W53" s="417">
        <f t="shared" si="24"/>
        <v>-0.10913723348302717</v>
      </c>
      <c r="X53" s="417">
        <f t="shared" si="24"/>
        <v>0.65659966386554647</v>
      </c>
      <c r="Y53" s="417">
        <f t="shared" si="24"/>
        <v>-4.9469074591102391E-2</v>
      </c>
      <c r="Z53" s="418">
        <f t="shared" si="24"/>
        <v>-0.17267118058232178</v>
      </c>
      <c r="AA53" s="417">
        <f t="shared" si="24"/>
        <v>0</v>
      </c>
      <c r="AB53" s="417">
        <f t="shared" si="24"/>
        <v>-0.60059538953181768</v>
      </c>
      <c r="AC53" s="417">
        <f t="shared" si="24"/>
        <v>-0.62803409090909135</v>
      </c>
      <c r="AD53" s="417">
        <f t="shared" si="24"/>
        <v>-0.69270682453090249</v>
      </c>
      <c r="AE53" s="418">
        <f t="shared" si="24"/>
        <v>-0.63824792099756067</v>
      </c>
      <c r="AF53" s="419"/>
    </row>
    <row r="54" spans="1:32" ht="13.5" thickTop="1">
      <c r="A54" s="303"/>
      <c r="B54" s="335" t="s">
        <v>979</v>
      </c>
      <c r="C54" s="396">
        <v>3.1000000000000005</v>
      </c>
      <c r="D54" s="388">
        <v>3.8</v>
      </c>
      <c r="E54" s="388">
        <v>3.5156458164094233</v>
      </c>
      <c r="F54" s="388">
        <v>3.0629518072289157</v>
      </c>
      <c r="G54" s="388">
        <v>3.29</v>
      </c>
      <c r="H54" s="388">
        <v>3.7516828478964399</v>
      </c>
      <c r="I54" s="396">
        <v>3.4126337448559667</v>
      </c>
      <c r="J54" s="396">
        <v>0</v>
      </c>
      <c r="K54" s="388">
        <v>3.4619277108433733</v>
      </c>
      <c r="L54" s="388">
        <v>3.16</v>
      </c>
      <c r="M54" s="388">
        <v>3.9183219178082194</v>
      </c>
      <c r="N54" s="396">
        <v>3.6877939747327511</v>
      </c>
      <c r="O54" s="396">
        <v>0</v>
      </c>
      <c r="P54" s="397">
        <v>0</v>
      </c>
      <c r="Q54" s="388"/>
      <c r="R54" s="388"/>
      <c r="S54" s="388"/>
      <c r="Z54" s="389"/>
      <c r="AE54" s="389"/>
    </row>
    <row r="55" spans="1:32">
      <c r="A55" s="303"/>
      <c r="B55" s="335" t="s">
        <v>980</v>
      </c>
      <c r="C55" s="396">
        <v>3.11</v>
      </c>
      <c r="D55" s="388">
        <v>4.09</v>
      </c>
      <c r="E55" s="388">
        <v>3.2996620583717355</v>
      </c>
      <c r="F55" s="388">
        <v>3.2278125000000002</v>
      </c>
      <c r="G55" s="388">
        <v>3.85</v>
      </c>
      <c r="H55" s="388">
        <v>3.7649006622516556</v>
      </c>
      <c r="I55" s="396">
        <v>3.3959382640586799</v>
      </c>
      <c r="J55" s="396">
        <v>0</v>
      </c>
      <c r="K55" s="388">
        <v>3.2702083333333332</v>
      </c>
      <c r="L55" s="388">
        <v>3.05</v>
      </c>
      <c r="M55" s="388">
        <v>3.6998732171156901</v>
      </c>
      <c r="N55" s="396">
        <v>3.5002883720930238</v>
      </c>
      <c r="O55" s="396">
        <v>0</v>
      </c>
      <c r="P55" s="397">
        <v>0</v>
      </c>
      <c r="Q55" s="388"/>
      <c r="R55" s="388"/>
      <c r="S55" s="388"/>
      <c r="T55" s="394">
        <f t="shared" ref="T55:AE55" si="25">C55-C54</f>
        <v>9.9999999999993427E-3</v>
      </c>
      <c r="U55" s="394">
        <f t="shared" si="25"/>
        <v>0.29000000000000004</v>
      </c>
      <c r="V55" s="394">
        <f t="shared" si="25"/>
        <v>-0.21598375803768777</v>
      </c>
      <c r="W55" s="394">
        <f t="shared" si="25"/>
        <v>0.1648606927710845</v>
      </c>
      <c r="X55" s="394">
        <f t="shared" si="25"/>
        <v>0.56000000000000005</v>
      </c>
      <c r="Y55" s="394">
        <f t="shared" si="25"/>
        <v>1.321781435521574E-2</v>
      </c>
      <c r="Z55" s="395">
        <f t="shared" si="25"/>
        <v>-1.6695480797286777E-2</v>
      </c>
      <c r="AA55" s="394">
        <f t="shared" si="25"/>
        <v>0</v>
      </c>
      <c r="AB55" s="394">
        <f t="shared" si="25"/>
        <v>-0.19171937751004009</v>
      </c>
      <c r="AC55" s="394">
        <f t="shared" si="25"/>
        <v>-0.11000000000000032</v>
      </c>
      <c r="AD55" s="394">
        <f t="shared" si="25"/>
        <v>-0.21844870069252931</v>
      </c>
      <c r="AE55" s="395">
        <f t="shared" si="25"/>
        <v>-0.18750560263972726</v>
      </c>
    </row>
    <row r="56" spans="1:32">
      <c r="A56" s="303"/>
      <c r="B56" s="335" t="s">
        <v>981</v>
      </c>
      <c r="C56" s="396">
        <v>3.25</v>
      </c>
      <c r="D56" s="388">
        <v>6.3299999999999992</v>
      </c>
      <c r="E56" s="388">
        <v>3.3258994197292071</v>
      </c>
      <c r="F56" s="388">
        <v>5.3897222222222219</v>
      </c>
      <c r="G56" s="388">
        <v>3.51</v>
      </c>
      <c r="H56" s="388">
        <v>4.9974999999999996</v>
      </c>
      <c r="I56" s="396">
        <v>4.4046460481099654</v>
      </c>
      <c r="J56" s="396">
        <v>0</v>
      </c>
      <c r="K56" s="388">
        <v>4.8239999999999998</v>
      </c>
      <c r="L56" s="388">
        <v>5.71</v>
      </c>
      <c r="M56" s="388">
        <v>5.0273703041144895</v>
      </c>
      <c r="N56" s="396">
        <v>5.0002803738317745</v>
      </c>
      <c r="O56" s="396">
        <v>0</v>
      </c>
      <c r="P56" s="397">
        <v>0</v>
      </c>
      <c r="Q56" s="388"/>
      <c r="R56" s="388"/>
      <c r="S56" s="388"/>
      <c r="Z56" s="389"/>
      <c r="AE56" s="389"/>
    </row>
    <row r="57" spans="1:32">
      <c r="A57" s="303"/>
      <c r="B57" s="335" t="s">
        <v>982</v>
      </c>
      <c r="C57" s="396">
        <v>3.62</v>
      </c>
      <c r="D57" s="388">
        <v>5.74</v>
      </c>
      <c r="E57" s="388">
        <v>3.2987366167023553</v>
      </c>
      <c r="F57" s="388">
        <v>3.8841176470588237</v>
      </c>
      <c r="G57" s="388">
        <v>5.97</v>
      </c>
      <c r="H57" s="388">
        <v>5.4840909090909093</v>
      </c>
      <c r="I57" s="396">
        <v>4.2958393113342899</v>
      </c>
      <c r="J57" s="396">
        <v>0</v>
      </c>
      <c r="K57" s="388">
        <v>4.7097674418604649</v>
      </c>
      <c r="L57" s="388">
        <v>3.2099999999999995</v>
      </c>
      <c r="M57" s="388">
        <v>4.6823970944309927</v>
      </c>
      <c r="N57" s="396">
        <v>4.6075280898876398</v>
      </c>
      <c r="O57" s="396">
        <v>0</v>
      </c>
      <c r="P57" s="397">
        <v>0</v>
      </c>
      <c r="Q57" s="388"/>
      <c r="R57" s="388"/>
      <c r="S57" s="388"/>
      <c r="T57" s="394">
        <f t="shared" ref="T57:AE57" si="26">C57-C56</f>
        <v>0.37000000000000011</v>
      </c>
      <c r="U57" s="394">
        <f t="shared" si="26"/>
        <v>-0.58999999999999897</v>
      </c>
      <c r="V57" s="394">
        <f t="shared" si="26"/>
        <v>-2.7162803026851812E-2</v>
      </c>
      <c r="W57" s="394">
        <f t="shared" si="26"/>
        <v>-1.5056045751633982</v>
      </c>
      <c r="X57" s="394">
        <f t="shared" si="26"/>
        <v>2.46</v>
      </c>
      <c r="Y57" s="394">
        <f t="shared" si="26"/>
        <v>0.48659090909090974</v>
      </c>
      <c r="Z57" s="395">
        <f t="shared" si="26"/>
        <v>-0.10880673677567554</v>
      </c>
      <c r="AA57" s="394">
        <f t="shared" si="26"/>
        <v>0</v>
      </c>
      <c r="AB57" s="394">
        <f t="shared" si="26"/>
        <v>-0.11423255813953492</v>
      </c>
      <c r="AC57" s="394">
        <f t="shared" si="26"/>
        <v>-2.5000000000000004</v>
      </c>
      <c r="AD57" s="394">
        <f t="shared" si="26"/>
        <v>-0.34497320968349676</v>
      </c>
      <c r="AE57" s="395">
        <f t="shared" si="26"/>
        <v>-0.39275228394413464</v>
      </c>
    </row>
    <row r="58" spans="1:32">
      <c r="A58" s="303"/>
      <c r="B58" s="335" t="s">
        <v>983</v>
      </c>
      <c r="C58" s="396">
        <v>0</v>
      </c>
      <c r="D58" s="388">
        <v>0</v>
      </c>
      <c r="E58" s="388">
        <v>0</v>
      </c>
      <c r="F58" s="388">
        <v>0</v>
      </c>
      <c r="G58" s="388">
        <v>0</v>
      </c>
      <c r="H58" s="388">
        <v>0</v>
      </c>
      <c r="I58" s="396">
        <v>0</v>
      </c>
      <c r="J58" s="396">
        <v>0</v>
      </c>
      <c r="K58" s="388">
        <v>0</v>
      </c>
      <c r="L58" s="388">
        <v>0</v>
      </c>
      <c r="M58" s="388">
        <v>0</v>
      </c>
      <c r="N58" s="396">
        <v>0</v>
      </c>
      <c r="O58" s="396">
        <v>0</v>
      </c>
      <c r="P58" s="397">
        <v>0</v>
      </c>
      <c r="Q58" s="388"/>
      <c r="R58" s="388"/>
      <c r="S58" s="388"/>
      <c r="Z58" s="389"/>
      <c r="AE58" s="389"/>
    </row>
    <row r="59" spans="1:32" ht="13.5" thickBot="1">
      <c r="A59" s="303"/>
      <c r="B59" s="335" t="s">
        <v>984</v>
      </c>
      <c r="C59" s="396">
        <v>0</v>
      </c>
      <c r="D59" s="388">
        <v>0</v>
      </c>
      <c r="E59" s="388">
        <v>0</v>
      </c>
      <c r="F59" s="388">
        <v>0</v>
      </c>
      <c r="G59" s="388">
        <v>0</v>
      </c>
      <c r="H59" s="388">
        <v>0</v>
      </c>
      <c r="I59" s="396">
        <v>0</v>
      </c>
      <c r="J59" s="396">
        <v>0</v>
      </c>
      <c r="K59" s="388">
        <v>0</v>
      </c>
      <c r="L59" s="388">
        <v>0</v>
      </c>
      <c r="M59" s="388">
        <v>0</v>
      </c>
      <c r="N59" s="396">
        <v>0</v>
      </c>
      <c r="O59" s="396">
        <v>0</v>
      </c>
      <c r="P59" s="397">
        <v>0</v>
      </c>
      <c r="Q59" s="388"/>
      <c r="R59" s="388"/>
      <c r="S59" s="388"/>
      <c r="T59" s="394">
        <f t="shared" ref="T59:AE59" si="27">C59-C58</f>
        <v>0</v>
      </c>
      <c r="U59" s="394">
        <f t="shared" si="27"/>
        <v>0</v>
      </c>
      <c r="V59" s="394">
        <f t="shared" si="27"/>
        <v>0</v>
      </c>
      <c r="W59" s="394">
        <f t="shared" si="27"/>
        <v>0</v>
      </c>
      <c r="X59" s="394">
        <f t="shared" si="27"/>
        <v>0</v>
      </c>
      <c r="Y59" s="394">
        <f t="shared" si="27"/>
        <v>0</v>
      </c>
      <c r="Z59" s="395">
        <f t="shared" si="27"/>
        <v>0</v>
      </c>
      <c r="AA59" s="394">
        <f t="shared" si="27"/>
        <v>0</v>
      </c>
      <c r="AB59" s="394">
        <f t="shared" si="27"/>
        <v>0</v>
      </c>
      <c r="AC59" s="394">
        <f t="shared" si="27"/>
        <v>0</v>
      </c>
      <c r="AD59" s="394">
        <f t="shared" si="27"/>
        <v>0</v>
      </c>
      <c r="AE59" s="395">
        <f t="shared" si="27"/>
        <v>0</v>
      </c>
    </row>
    <row r="60" spans="1:32" ht="13.5" thickTop="1">
      <c r="A60" s="303"/>
      <c r="B60" s="335" t="s">
        <v>985</v>
      </c>
      <c r="C60" s="396">
        <v>3.1437872340425534</v>
      </c>
      <c r="D60" s="388">
        <v>5.1711538461538451</v>
      </c>
      <c r="E60" s="388">
        <v>3.4595251716247146</v>
      </c>
      <c r="F60" s="388">
        <v>3.2905706521739124</v>
      </c>
      <c r="G60" s="388">
        <v>3.3476190476190473</v>
      </c>
      <c r="H60" s="388">
        <v>3.9871128608923887</v>
      </c>
      <c r="I60" s="396">
        <v>3.7254594711746858</v>
      </c>
      <c r="J60" s="396">
        <v>0</v>
      </c>
      <c r="K60" s="388">
        <v>4.0536286201022138</v>
      </c>
      <c r="L60" s="388">
        <v>3.8509677419354844</v>
      </c>
      <c r="M60" s="388">
        <v>4.4607174103237108</v>
      </c>
      <c r="N60" s="396">
        <v>4.2838090185676396</v>
      </c>
      <c r="O60" s="396">
        <v>0</v>
      </c>
      <c r="P60" s="397">
        <v>0</v>
      </c>
      <c r="Q60" s="402"/>
      <c r="R60" s="402"/>
      <c r="S60" s="402"/>
      <c r="T60" s="415"/>
      <c r="U60" s="415"/>
      <c r="V60" s="415"/>
      <c r="W60" s="415"/>
      <c r="X60" s="415"/>
      <c r="Y60" s="415"/>
      <c r="Z60" s="416"/>
      <c r="AA60" s="415"/>
      <c r="AB60" s="415"/>
      <c r="AC60" s="415"/>
      <c r="AD60" s="415"/>
      <c r="AE60" s="416"/>
      <c r="AF60" s="415"/>
    </row>
    <row r="61" spans="1:32" ht="13.5" thickBot="1">
      <c r="A61" s="303"/>
      <c r="B61" s="335" t="s">
        <v>986</v>
      </c>
      <c r="C61" s="396">
        <v>3.2645198675496689</v>
      </c>
      <c r="D61" s="388">
        <v>4.9317163289630512</v>
      </c>
      <c r="E61" s="388">
        <v>3.2994177501413229</v>
      </c>
      <c r="F61" s="388">
        <v>3.3108684863523572</v>
      </c>
      <c r="G61" s="388">
        <v>4.6476237623762371</v>
      </c>
      <c r="H61" s="388">
        <v>3.9835260115606941</v>
      </c>
      <c r="I61" s="396">
        <v>3.6647899699957129</v>
      </c>
      <c r="J61" s="396">
        <v>0</v>
      </c>
      <c r="K61" s="388">
        <v>3.8954713804713803</v>
      </c>
      <c r="L61" s="388">
        <v>3.0940268456375839</v>
      </c>
      <c r="M61" s="388">
        <v>4.0885536398467446</v>
      </c>
      <c r="N61" s="396">
        <v>3.9414493564633459</v>
      </c>
      <c r="O61" s="396">
        <v>0</v>
      </c>
      <c r="P61" s="397">
        <v>0</v>
      </c>
      <c r="Q61" s="409"/>
      <c r="R61" s="409"/>
      <c r="S61" s="409"/>
      <c r="T61" s="417">
        <f t="shared" ref="T61:AE61" si="28">C61-C60</f>
        <v>0.12073263350711549</v>
      </c>
      <c r="U61" s="417">
        <f t="shared" si="28"/>
        <v>-0.23943751719079387</v>
      </c>
      <c r="V61" s="417">
        <f t="shared" si="28"/>
        <v>-0.16010742148339174</v>
      </c>
      <c r="W61" s="417">
        <f t="shared" si="28"/>
        <v>2.0297834178444774E-2</v>
      </c>
      <c r="X61" s="417">
        <f t="shared" si="28"/>
        <v>1.3000047147571898</v>
      </c>
      <c r="Y61" s="417">
        <f t="shared" si="28"/>
        <v>-3.5868493316946193E-3</v>
      </c>
      <c r="Z61" s="418">
        <f t="shared" si="28"/>
        <v>-6.0669501178972851E-2</v>
      </c>
      <c r="AA61" s="417">
        <f t="shared" si="28"/>
        <v>0</v>
      </c>
      <c r="AB61" s="417">
        <f t="shared" si="28"/>
        <v>-0.1581572396308335</v>
      </c>
      <c r="AC61" s="417">
        <f t="shared" si="28"/>
        <v>-0.75694089629790051</v>
      </c>
      <c r="AD61" s="417">
        <f t="shared" si="28"/>
        <v>-0.37216377047696625</v>
      </c>
      <c r="AE61" s="418">
        <f t="shared" si="28"/>
        <v>-0.34235966210429369</v>
      </c>
      <c r="AF61" s="419"/>
    </row>
    <row r="62" spans="1:32" ht="13.5" thickTop="1">
      <c r="A62" s="303"/>
      <c r="B62" s="335" t="s">
        <v>987</v>
      </c>
      <c r="C62" s="396">
        <v>0</v>
      </c>
      <c r="D62" s="388">
        <v>0</v>
      </c>
      <c r="E62" s="388">
        <v>3.21</v>
      </c>
      <c r="F62" s="388">
        <v>0</v>
      </c>
      <c r="G62" s="388">
        <v>0</v>
      </c>
      <c r="H62" s="388">
        <v>0</v>
      </c>
      <c r="I62" s="396">
        <v>3.21</v>
      </c>
      <c r="J62" s="396">
        <v>0</v>
      </c>
      <c r="K62" s="388">
        <v>0</v>
      </c>
      <c r="L62" s="388">
        <v>0</v>
      </c>
      <c r="M62" s="388">
        <v>0</v>
      </c>
      <c r="N62" s="396">
        <v>0</v>
      </c>
      <c r="O62" s="396">
        <v>0</v>
      </c>
      <c r="P62" s="397">
        <v>0</v>
      </c>
      <c r="Q62" s="388"/>
      <c r="R62" s="388"/>
      <c r="S62" s="388"/>
      <c r="Z62" s="389"/>
      <c r="AE62" s="389"/>
    </row>
    <row r="63" spans="1:32">
      <c r="A63" s="303"/>
      <c r="B63" s="335" t="s">
        <v>988</v>
      </c>
      <c r="C63" s="396">
        <v>0</v>
      </c>
      <c r="D63" s="388">
        <v>5</v>
      </c>
      <c r="E63" s="388">
        <v>6</v>
      </c>
      <c r="F63" s="388">
        <v>11</v>
      </c>
      <c r="G63" s="388">
        <v>0</v>
      </c>
      <c r="H63" s="388">
        <v>6</v>
      </c>
      <c r="I63" s="396">
        <v>5.4754098360655741</v>
      </c>
      <c r="J63" s="396">
        <v>0</v>
      </c>
      <c r="K63" s="388">
        <v>3</v>
      </c>
      <c r="L63" s="388">
        <v>0</v>
      </c>
      <c r="M63" s="388">
        <v>1.953846153846154</v>
      </c>
      <c r="N63" s="396">
        <v>2.6</v>
      </c>
      <c r="O63" s="396">
        <v>0</v>
      </c>
      <c r="P63" s="397">
        <v>0</v>
      </c>
      <c r="Q63" s="388"/>
      <c r="R63" s="388"/>
      <c r="S63" s="388"/>
      <c r="T63" s="394">
        <f t="shared" ref="T63:AE63" si="29">C63-C62</f>
        <v>0</v>
      </c>
      <c r="U63" s="394">
        <f t="shared" si="29"/>
        <v>5</v>
      </c>
      <c r="V63" s="394">
        <f t="shared" si="29"/>
        <v>2.79</v>
      </c>
      <c r="W63" s="394">
        <f t="shared" si="29"/>
        <v>11</v>
      </c>
      <c r="X63" s="394">
        <f t="shared" si="29"/>
        <v>0</v>
      </c>
      <c r="Y63" s="394">
        <f t="shared" si="29"/>
        <v>6</v>
      </c>
      <c r="Z63" s="395">
        <f t="shared" si="29"/>
        <v>2.2654098360655741</v>
      </c>
      <c r="AA63" s="394">
        <f t="shared" si="29"/>
        <v>0</v>
      </c>
      <c r="AB63" s="394">
        <f t="shared" si="29"/>
        <v>3</v>
      </c>
      <c r="AC63" s="394">
        <f t="shared" si="29"/>
        <v>0</v>
      </c>
      <c r="AD63" s="394">
        <f t="shared" si="29"/>
        <v>1.953846153846154</v>
      </c>
      <c r="AE63" s="395">
        <f t="shared" si="29"/>
        <v>2.6</v>
      </c>
    </row>
    <row r="64" spans="1:32">
      <c r="A64" s="303"/>
      <c r="B64" s="335" t="s">
        <v>989</v>
      </c>
      <c r="C64" s="396">
        <v>4.2528766776399092</v>
      </c>
      <c r="D64" s="388">
        <v>4.3717147707979622</v>
      </c>
      <c r="E64" s="388">
        <v>4.5633791850506089</v>
      </c>
      <c r="F64" s="388">
        <v>4.1302687569988805</v>
      </c>
      <c r="G64" s="388">
        <v>4.6049253731343285</v>
      </c>
      <c r="H64" s="388">
        <v>5.2982318840579712</v>
      </c>
      <c r="I64" s="396">
        <v>4.4715689275805985</v>
      </c>
      <c r="J64" s="396">
        <v>0</v>
      </c>
      <c r="K64" s="388">
        <v>4.3181710646041855</v>
      </c>
      <c r="L64" s="388">
        <v>3.6614990859232179</v>
      </c>
      <c r="M64" s="388">
        <v>4.8648082191780819</v>
      </c>
      <c r="N64" s="396">
        <v>4.5366110531803958</v>
      </c>
      <c r="O64" s="396">
        <v>0</v>
      </c>
      <c r="P64" s="397">
        <v>0</v>
      </c>
      <c r="Q64" s="388"/>
      <c r="R64" s="388"/>
      <c r="S64" s="388"/>
      <c r="Z64" s="389"/>
      <c r="AE64" s="389"/>
    </row>
    <row r="65" spans="1:32">
      <c r="A65" s="303"/>
      <c r="B65" s="335" t="s">
        <v>990</v>
      </c>
      <c r="C65" s="396">
        <v>4.1320417754569192</v>
      </c>
      <c r="D65" s="388">
        <v>4.5053941267387945</v>
      </c>
      <c r="E65" s="388">
        <v>4.3150353917500608</v>
      </c>
      <c r="F65" s="388">
        <v>4.1647171824973315</v>
      </c>
      <c r="G65" s="388">
        <v>4.8487999999999998</v>
      </c>
      <c r="H65" s="388">
        <v>5.339853613906679</v>
      </c>
      <c r="I65" s="396">
        <v>4.3609564894702677</v>
      </c>
      <c r="J65" s="396">
        <v>0</v>
      </c>
      <c r="K65" s="388">
        <v>4.0249565217391305</v>
      </c>
      <c r="L65" s="388">
        <v>3.2404048582995957</v>
      </c>
      <c r="M65" s="388">
        <v>4.2227428326914849</v>
      </c>
      <c r="N65" s="396">
        <v>4.044267977237455</v>
      </c>
      <c r="O65" s="396">
        <v>0</v>
      </c>
      <c r="P65" s="397">
        <v>0</v>
      </c>
      <c r="Q65" s="388"/>
      <c r="R65" s="388"/>
      <c r="S65" s="388"/>
      <c r="T65" s="394">
        <f t="shared" ref="T65:AE65" si="30">C65-C64</f>
        <v>-0.12083490218298998</v>
      </c>
      <c r="U65" s="394">
        <f t="shared" si="30"/>
        <v>0.13367935594083225</v>
      </c>
      <c r="V65" s="394">
        <f t="shared" si="30"/>
        <v>-0.24834379330054812</v>
      </c>
      <c r="W65" s="394">
        <f t="shared" si="30"/>
        <v>3.4448425498450952E-2</v>
      </c>
      <c r="X65" s="394">
        <f t="shared" si="30"/>
        <v>0.2438746268656713</v>
      </c>
      <c r="Y65" s="394">
        <f t="shared" si="30"/>
        <v>4.1621729848707822E-2</v>
      </c>
      <c r="Z65" s="395">
        <f t="shared" si="30"/>
        <v>-0.11061243811033084</v>
      </c>
      <c r="AA65" s="394">
        <f t="shared" si="30"/>
        <v>0</v>
      </c>
      <c r="AB65" s="394">
        <f t="shared" si="30"/>
        <v>-0.29321454286505499</v>
      </c>
      <c r="AC65" s="394">
        <f t="shared" si="30"/>
        <v>-0.42109422762362225</v>
      </c>
      <c r="AD65" s="394">
        <f t="shared" si="30"/>
        <v>-0.64206538648659706</v>
      </c>
      <c r="AE65" s="395">
        <f t="shared" si="30"/>
        <v>-0.4923430759429408</v>
      </c>
    </row>
    <row r="66" spans="1:32">
      <c r="A66" s="303"/>
      <c r="B66" s="335" t="s">
        <v>991</v>
      </c>
      <c r="C66" s="396">
        <v>4.4024916387959871</v>
      </c>
      <c r="D66" s="388">
        <v>6.3495447409733119</v>
      </c>
      <c r="E66" s="388">
        <v>3.8031973898858071</v>
      </c>
      <c r="F66" s="388">
        <v>7.8635849056603773</v>
      </c>
      <c r="G66" s="388">
        <v>4.725352941176471</v>
      </c>
      <c r="H66" s="388">
        <v>8.0172185430463578</v>
      </c>
      <c r="I66" s="396">
        <v>5.1482403240324039</v>
      </c>
      <c r="J66" s="396">
        <v>0</v>
      </c>
      <c r="K66" s="388">
        <v>5.9309586776859495</v>
      </c>
      <c r="L66" s="388">
        <v>7.1389795918367351</v>
      </c>
      <c r="M66" s="388">
        <v>5.7115046604527295</v>
      </c>
      <c r="N66" s="396">
        <v>5.8351609977324275</v>
      </c>
      <c r="O66" s="396">
        <v>0</v>
      </c>
      <c r="P66" s="397">
        <v>0</v>
      </c>
      <c r="Q66" s="388"/>
      <c r="R66" s="388"/>
      <c r="S66" s="388"/>
      <c r="Z66" s="389"/>
      <c r="AE66" s="389"/>
    </row>
    <row r="67" spans="1:32">
      <c r="A67" s="303"/>
      <c r="B67" s="335" t="s">
        <v>992</v>
      </c>
      <c r="C67" s="396">
        <v>4.5082790697674424</v>
      </c>
      <c r="D67" s="388">
        <v>5.9276936316695359</v>
      </c>
      <c r="E67" s="388">
        <v>3.7877255639097744</v>
      </c>
      <c r="F67" s="388">
        <v>4.5629166666666672</v>
      </c>
      <c r="G67" s="388">
        <v>5.822916666666667</v>
      </c>
      <c r="H67" s="388">
        <v>8.8847474747474742</v>
      </c>
      <c r="I67" s="396">
        <v>5.0181354315689077</v>
      </c>
      <c r="J67" s="396">
        <v>0</v>
      </c>
      <c r="K67" s="388">
        <v>5.4370168855534704</v>
      </c>
      <c r="L67" s="388">
        <v>5.5390123456790121</v>
      </c>
      <c r="M67" s="388">
        <v>5.5387876106194689</v>
      </c>
      <c r="N67" s="396">
        <v>5.5076949541284401</v>
      </c>
      <c r="O67" s="396">
        <v>0</v>
      </c>
      <c r="P67" s="397">
        <v>0</v>
      </c>
      <c r="Q67" s="388"/>
      <c r="R67" s="388"/>
      <c r="S67" s="388"/>
      <c r="T67" s="394">
        <f t="shared" ref="T67:AE67" si="31">C67-C66</f>
        <v>0.10578743097145527</v>
      </c>
      <c r="U67" s="394">
        <f t="shared" si="31"/>
        <v>-0.42185110930377601</v>
      </c>
      <c r="V67" s="394">
        <f t="shared" si="31"/>
        <v>-1.5471825976032694E-2</v>
      </c>
      <c r="W67" s="421">
        <f t="shared" si="31"/>
        <v>-3.3006682389937101</v>
      </c>
      <c r="X67" s="394">
        <f t="shared" si="31"/>
        <v>1.097563725490196</v>
      </c>
      <c r="Y67" s="394">
        <f t="shared" si="31"/>
        <v>0.86752893170111633</v>
      </c>
      <c r="Z67" s="395">
        <f t="shared" si="31"/>
        <v>-0.13010489246349621</v>
      </c>
      <c r="AA67" s="394">
        <f t="shared" si="31"/>
        <v>0</v>
      </c>
      <c r="AB67" s="394">
        <f t="shared" si="31"/>
        <v>-0.49394179213247913</v>
      </c>
      <c r="AC67" s="394">
        <f t="shared" si="31"/>
        <v>-1.599967246157723</v>
      </c>
      <c r="AD67" s="394">
        <f t="shared" si="31"/>
        <v>-0.17271704983326064</v>
      </c>
      <c r="AE67" s="395">
        <f t="shared" si="31"/>
        <v>-0.32746604360398734</v>
      </c>
    </row>
    <row r="68" spans="1:32">
      <c r="A68" s="303"/>
      <c r="B68" s="335" t="s">
        <v>993</v>
      </c>
      <c r="C68" s="396">
        <v>4.2725533318671651</v>
      </c>
      <c r="D68" s="388">
        <v>5.3993474714518754</v>
      </c>
      <c r="E68" s="388">
        <v>4.459037169726825</v>
      </c>
      <c r="F68" s="388">
        <v>4.3394291754756873</v>
      </c>
      <c r="G68" s="388">
        <v>4.6722697368421056</v>
      </c>
      <c r="H68" s="388">
        <v>5.6444097807757165</v>
      </c>
      <c r="I68" s="396">
        <v>4.5901932938856005</v>
      </c>
      <c r="J68" s="396">
        <v>0</v>
      </c>
      <c r="K68" s="388">
        <v>4.8907863849765256</v>
      </c>
      <c r="L68" s="388">
        <v>4.1898604651162792</v>
      </c>
      <c r="M68" s="388">
        <v>5.2092659804983752</v>
      </c>
      <c r="N68" s="396">
        <v>5.0105893064062252</v>
      </c>
      <c r="O68" s="396">
        <v>0</v>
      </c>
      <c r="P68" s="397">
        <v>0</v>
      </c>
      <c r="Q68" s="388"/>
      <c r="R68" s="388"/>
      <c r="S68" s="388"/>
      <c r="Z68" s="389"/>
      <c r="AE68" s="389"/>
    </row>
    <row r="69" spans="1:32" ht="13.5" thickBot="1">
      <c r="A69" s="303"/>
      <c r="B69" s="335" t="s">
        <v>994</v>
      </c>
      <c r="C69" s="396">
        <v>4.1862703910614529</v>
      </c>
      <c r="D69" s="388">
        <v>5.1783224755700319</v>
      </c>
      <c r="E69" s="388">
        <v>4.2544329228775117</v>
      </c>
      <c r="F69" s="388">
        <v>4.2017231364956427</v>
      </c>
      <c r="G69" s="388">
        <v>5.2885266457680249</v>
      </c>
      <c r="H69" s="388">
        <v>5.6342701342281876</v>
      </c>
      <c r="I69" s="396">
        <v>4.4679853991922966</v>
      </c>
      <c r="J69" s="396">
        <v>0</v>
      </c>
      <c r="K69" s="388">
        <v>4.5049489795918367</v>
      </c>
      <c r="L69" s="388">
        <v>3.5642086956521739</v>
      </c>
      <c r="M69" s="388">
        <v>4.6516815690798961</v>
      </c>
      <c r="N69" s="396">
        <v>4.4992085561497328</v>
      </c>
      <c r="O69" s="396">
        <v>0</v>
      </c>
      <c r="P69" s="397">
        <v>0</v>
      </c>
      <c r="Q69" s="388"/>
      <c r="R69" s="388"/>
      <c r="S69" s="388"/>
      <c r="T69" s="355">
        <f t="shared" ref="T69:AE69" si="32">C69-C68</f>
        <v>-8.6282940805712194E-2</v>
      </c>
      <c r="U69" s="355">
        <f t="shared" si="32"/>
        <v>-0.22102499588184354</v>
      </c>
      <c r="V69" s="355">
        <f t="shared" si="32"/>
        <v>-0.20460424684931322</v>
      </c>
      <c r="W69" s="355">
        <f t="shared" si="32"/>
        <v>-0.13770603898004463</v>
      </c>
      <c r="X69" s="355">
        <f t="shared" si="32"/>
        <v>0.61625690892591933</v>
      </c>
      <c r="Y69" s="355">
        <f t="shared" si="32"/>
        <v>-1.0139646547528969E-2</v>
      </c>
      <c r="Z69" s="420">
        <f t="shared" si="32"/>
        <v>-0.12220789469330384</v>
      </c>
      <c r="AA69" s="355">
        <f t="shared" si="32"/>
        <v>0</v>
      </c>
      <c r="AB69" s="355">
        <f t="shared" si="32"/>
        <v>-0.38583740538468891</v>
      </c>
      <c r="AC69" s="355">
        <f t="shared" si="32"/>
        <v>-0.62565176946410528</v>
      </c>
      <c r="AD69" s="355">
        <f t="shared" si="32"/>
        <v>-0.55758441141847914</v>
      </c>
      <c r="AE69" s="420">
        <f t="shared" si="32"/>
        <v>-0.51138075025649243</v>
      </c>
    </row>
    <row r="70" spans="1:32">
      <c r="A70" s="317" t="s">
        <v>918</v>
      </c>
      <c r="B70" s="298" t="s">
        <v>962</v>
      </c>
      <c r="C70" s="385">
        <v>0</v>
      </c>
      <c r="D70" s="386">
        <v>0</v>
      </c>
      <c r="E70" s="386">
        <v>0</v>
      </c>
      <c r="F70" s="386">
        <v>0</v>
      </c>
      <c r="G70" s="386">
        <v>0</v>
      </c>
      <c r="H70" s="386">
        <v>0</v>
      </c>
      <c r="I70" s="385">
        <v>0</v>
      </c>
      <c r="J70" s="385">
        <v>0</v>
      </c>
      <c r="K70" s="386">
        <v>0</v>
      </c>
      <c r="L70" s="386">
        <v>0</v>
      </c>
      <c r="M70" s="386">
        <v>0</v>
      </c>
      <c r="N70" s="385">
        <v>0</v>
      </c>
      <c r="O70" s="385">
        <v>0</v>
      </c>
      <c r="P70" s="387">
        <v>0</v>
      </c>
      <c r="Q70" s="388"/>
      <c r="R70" s="388"/>
      <c r="S70" s="388"/>
      <c r="T70" s="388" t="s">
        <v>963</v>
      </c>
      <c r="Z70" s="389"/>
      <c r="AE70" s="389"/>
    </row>
    <row r="71" spans="1:32">
      <c r="A71" s="303"/>
      <c r="B71" s="390" t="s">
        <v>964</v>
      </c>
      <c r="C71" s="391">
        <v>0</v>
      </c>
      <c r="D71" s="392">
        <v>0</v>
      </c>
      <c r="E71" s="392">
        <v>0</v>
      </c>
      <c r="F71" s="392">
        <v>0</v>
      </c>
      <c r="G71" s="392">
        <v>0</v>
      </c>
      <c r="H71" s="392">
        <v>0</v>
      </c>
      <c r="I71" s="391">
        <v>0</v>
      </c>
      <c r="J71" s="391">
        <v>0</v>
      </c>
      <c r="K71" s="392">
        <v>0</v>
      </c>
      <c r="L71" s="392">
        <v>0</v>
      </c>
      <c r="M71" s="392">
        <v>0</v>
      </c>
      <c r="N71" s="391">
        <v>0</v>
      </c>
      <c r="O71" s="391">
        <v>0</v>
      </c>
      <c r="P71" s="393">
        <v>0</v>
      </c>
      <c r="Q71" s="388"/>
      <c r="R71" s="388"/>
      <c r="S71" s="388"/>
      <c r="T71" s="394">
        <f t="shared" ref="T71:AE71" si="33">C71-C70</f>
        <v>0</v>
      </c>
      <c r="U71" s="394">
        <f t="shared" si="33"/>
        <v>0</v>
      </c>
      <c r="V71" s="394">
        <f t="shared" si="33"/>
        <v>0</v>
      </c>
      <c r="W71" s="394">
        <f t="shared" si="33"/>
        <v>0</v>
      </c>
      <c r="X71" s="394">
        <f t="shared" si="33"/>
        <v>0</v>
      </c>
      <c r="Y71" s="394">
        <f t="shared" si="33"/>
        <v>0</v>
      </c>
      <c r="Z71" s="395">
        <f t="shared" si="33"/>
        <v>0</v>
      </c>
      <c r="AA71" s="394">
        <f t="shared" si="33"/>
        <v>0</v>
      </c>
      <c r="AB71" s="394">
        <f t="shared" si="33"/>
        <v>0</v>
      </c>
      <c r="AC71" s="394">
        <f t="shared" si="33"/>
        <v>0</v>
      </c>
      <c r="AD71" s="394">
        <f t="shared" si="33"/>
        <v>0</v>
      </c>
      <c r="AE71" s="395">
        <f t="shared" si="33"/>
        <v>0</v>
      </c>
    </row>
    <row r="72" spans="1:32">
      <c r="A72" s="303"/>
      <c r="B72" s="335" t="s">
        <v>965</v>
      </c>
      <c r="C72" s="396">
        <v>0</v>
      </c>
      <c r="D72" s="388">
        <v>0</v>
      </c>
      <c r="E72" s="388">
        <v>0</v>
      </c>
      <c r="F72" s="388">
        <v>0</v>
      </c>
      <c r="G72" s="388">
        <v>0</v>
      </c>
      <c r="H72" s="388">
        <v>0</v>
      </c>
      <c r="I72" s="396">
        <v>0</v>
      </c>
      <c r="J72" s="396">
        <v>0</v>
      </c>
      <c r="K72" s="388">
        <v>0</v>
      </c>
      <c r="L72" s="388">
        <v>0</v>
      </c>
      <c r="M72" s="388">
        <v>0</v>
      </c>
      <c r="N72" s="396">
        <v>0</v>
      </c>
      <c r="O72" s="396">
        <v>0</v>
      </c>
      <c r="P72" s="397">
        <v>0</v>
      </c>
      <c r="Q72" s="388"/>
      <c r="R72" s="388"/>
      <c r="S72" s="388"/>
      <c r="Z72" s="389"/>
      <c r="AE72" s="389"/>
    </row>
    <row r="73" spans="1:32">
      <c r="A73" s="303"/>
      <c r="B73" s="335" t="s">
        <v>966</v>
      </c>
      <c r="C73" s="396">
        <v>0</v>
      </c>
      <c r="D73" s="388">
        <v>0</v>
      </c>
      <c r="E73" s="388">
        <v>0</v>
      </c>
      <c r="F73" s="388">
        <v>0</v>
      </c>
      <c r="G73" s="388">
        <v>0</v>
      </c>
      <c r="H73" s="388">
        <v>0</v>
      </c>
      <c r="I73" s="396">
        <v>0</v>
      </c>
      <c r="J73" s="396">
        <v>0</v>
      </c>
      <c r="K73" s="388">
        <v>0</v>
      </c>
      <c r="L73" s="388">
        <v>0</v>
      </c>
      <c r="M73" s="388">
        <v>0</v>
      </c>
      <c r="N73" s="396">
        <v>0</v>
      </c>
      <c r="O73" s="396">
        <v>0</v>
      </c>
      <c r="P73" s="397">
        <v>0</v>
      </c>
      <c r="Q73" s="388"/>
      <c r="R73" s="388"/>
      <c r="S73" s="388"/>
      <c r="T73" s="394">
        <f t="shared" ref="T73:AE73" si="34">C73-C72</f>
        <v>0</v>
      </c>
      <c r="U73" s="394">
        <f t="shared" si="34"/>
        <v>0</v>
      </c>
      <c r="V73" s="394">
        <f t="shared" si="34"/>
        <v>0</v>
      </c>
      <c r="W73" s="394">
        <f t="shared" si="34"/>
        <v>0</v>
      </c>
      <c r="X73" s="394">
        <f t="shared" si="34"/>
        <v>0</v>
      </c>
      <c r="Y73" s="394">
        <f t="shared" si="34"/>
        <v>0</v>
      </c>
      <c r="Z73" s="395">
        <f t="shared" si="34"/>
        <v>0</v>
      </c>
      <c r="AA73" s="394">
        <f t="shared" si="34"/>
        <v>0</v>
      </c>
      <c r="AB73" s="394">
        <f t="shared" si="34"/>
        <v>0</v>
      </c>
      <c r="AC73" s="394">
        <f t="shared" si="34"/>
        <v>0</v>
      </c>
      <c r="AD73" s="394">
        <f t="shared" si="34"/>
        <v>0</v>
      </c>
      <c r="AE73" s="395">
        <f t="shared" si="34"/>
        <v>0</v>
      </c>
    </row>
    <row r="74" spans="1:32">
      <c r="A74" s="303"/>
      <c r="B74" s="335" t="s">
        <v>967</v>
      </c>
      <c r="C74" s="396">
        <v>0</v>
      </c>
      <c r="D74" s="388">
        <v>0</v>
      </c>
      <c r="E74" s="388">
        <v>0</v>
      </c>
      <c r="F74" s="388">
        <v>0</v>
      </c>
      <c r="G74" s="388">
        <v>0</v>
      </c>
      <c r="H74" s="388">
        <v>0</v>
      </c>
      <c r="I74" s="396">
        <v>0</v>
      </c>
      <c r="J74" s="396">
        <v>0</v>
      </c>
      <c r="K74" s="388">
        <v>0</v>
      </c>
      <c r="L74" s="388">
        <v>0</v>
      </c>
      <c r="M74" s="388">
        <v>0</v>
      </c>
      <c r="N74" s="396">
        <v>0</v>
      </c>
      <c r="O74" s="396">
        <v>0</v>
      </c>
      <c r="P74" s="397">
        <v>0</v>
      </c>
      <c r="Q74" s="388"/>
      <c r="R74" s="388"/>
      <c r="S74" s="388"/>
      <c r="Z74" s="389"/>
      <c r="AE74" s="389"/>
    </row>
    <row r="75" spans="1:32" ht="13.5" thickBot="1">
      <c r="A75" s="303"/>
      <c r="B75" s="335" t="s">
        <v>968</v>
      </c>
      <c r="C75" s="396">
        <v>0</v>
      </c>
      <c r="D75" s="388">
        <v>0</v>
      </c>
      <c r="E75" s="388">
        <v>0</v>
      </c>
      <c r="F75" s="388">
        <v>0</v>
      </c>
      <c r="G75" s="388">
        <v>0</v>
      </c>
      <c r="H75" s="388">
        <v>0</v>
      </c>
      <c r="I75" s="396">
        <v>0</v>
      </c>
      <c r="J75" s="396">
        <v>0</v>
      </c>
      <c r="K75" s="388">
        <v>0</v>
      </c>
      <c r="L75" s="388">
        <v>0</v>
      </c>
      <c r="M75" s="388">
        <v>0</v>
      </c>
      <c r="N75" s="396">
        <v>0</v>
      </c>
      <c r="O75" s="396">
        <v>0</v>
      </c>
      <c r="P75" s="397">
        <v>0</v>
      </c>
      <c r="Q75" s="388"/>
      <c r="R75" s="388"/>
      <c r="S75" s="388"/>
      <c r="T75" s="394">
        <f t="shared" ref="T75:AE75" si="35">C75-C74</f>
        <v>0</v>
      </c>
      <c r="U75" s="394">
        <f t="shared" si="35"/>
        <v>0</v>
      </c>
      <c r="V75" s="394">
        <f t="shared" si="35"/>
        <v>0</v>
      </c>
      <c r="W75" s="394">
        <f t="shared" si="35"/>
        <v>0</v>
      </c>
      <c r="X75" s="394">
        <f t="shared" si="35"/>
        <v>0</v>
      </c>
      <c r="Y75" s="394">
        <f t="shared" si="35"/>
        <v>0</v>
      </c>
      <c r="Z75" s="395">
        <f t="shared" si="35"/>
        <v>0</v>
      </c>
      <c r="AA75" s="394">
        <f t="shared" si="35"/>
        <v>0</v>
      </c>
      <c r="AB75" s="394">
        <f t="shared" si="35"/>
        <v>0</v>
      </c>
      <c r="AC75" s="394">
        <f t="shared" si="35"/>
        <v>0</v>
      </c>
      <c r="AD75" s="394">
        <f t="shared" si="35"/>
        <v>0</v>
      </c>
      <c r="AE75" s="395">
        <f t="shared" si="35"/>
        <v>0</v>
      </c>
    </row>
    <row r="76" spans="1:32" ht="13.5" thickTop="1">
      <c r="A76" s="303"/>
      <c r="B76" s="422" t="s">
        <v>969</v>
      </c>
      <c r="C76" s="423">
        <v>0</v>
      </c>
      <c r="D76" s="424">
        <v>0</v>
      </c>
      <c r="E76" s="424">
        <v>0</v>
      </c>
      <c r="F76" s="424">
        <v>0</v>
      </c>
      <c r="G76" s="424">
        <v>0</v>
      </c>
      <c r="H76" s="424">
        <v>0</v>
      </c>
      <c r="I76" s="423">
        <v>0</v>
      </c>
      <c r="J76" s="423">
        <v>0</v>
      </c>
      <c r="K76" s="424">
        <v>0</v>
      </c>
      <c r="L76" s="424">
        <v>0</v>
      </c>
      <c r="M76" s="424">
        <v>0</v>
      </c>
      <c r="N76" s="423">
        <v>0</v>
      </c>
      <c r="O76" s="423">
        <v>0</v>
      </c>
      <c r="P76" s="425">
        <v>0</v>
      </c>
      <c r="Q76" s="402"/>
      <c r="R76" s="402"/>
      <c r="S76" s="402"/>
      <c r="T76" s="415"/>
      <c r="U76" s="415"/>
      <c r="V76" s="415"/>
      <c r="W76" s="415"/>
      <c r="X76" s="415"/>
      <c r="Y76" s="415"/>
      <c r="Z76" s="416"/>
      <c r="AA76" s="415"/>
      <c r="AB76" s="415"/>
      <c r="AC76" s="415"/>
      <c r="AD76" s="415"/>
      <c r="AE76" s="416"/>
      <c r="AF76" s="415"/>
    </row>
    <row r="77" spans="1:32" ht="13.5" thickBot="1">
      <c r="A77" s="303"/>
      <c r="B77" s="422" t="s">
        <v>970</v>
      </c>
      <c r="C77" s="423">
        <v>0</v>
      </c>
      <c r="D77" s="424">
        <v>0</v>
      </c>
      <c r="E77" s="424">
        <v>0</v>
      </c>
      <c r="F77" s="424">
        <v>0</v>
      </c>
      <c r="G77" s="424">
        <v>0</v>
      </c>
      <c r="H77" s="424">
        <v>0</v>
      </c>
      <c r="I77" s="423">
        <v>0</v>
      </c>
      <c r="J77" s="423">
        <v>0</v>
      </c>
      <c r="K77" s="424">
        <v>0</v>
      </c>
      <c r="L77" s="424">
        <v>0</v>
      </c>
      <c r="M77" s="424">
        <v>0</v>
      </c>
      <c r="N77" s="423">
        <v>0</v>
      </c>
      <c r="O77" s="423">
        <v>0</v>
      </c>
      <c r="P77" s="425">
        <v>0</v>
      </c>
      <c r="Q77" s="409"/>
      <c r="R77" s="409"/>
      <c r="S77" s="409"/>
      <c r="T77" s="417">
        <f t="shared" ref="T77:AE77" si="36">C77-C76</f>
        <v>0</v>
      </c>
      <c r="U77" s="417">
        <f t="shared" si="36"/>
        <v>0</v>
      </c>
      <c r="V77" s="417">
        <f t="shared" si="36"/>
        <v>0</v>
      </c>
      <c r="W77" s="417">
        <f t="shared" si="36"/>
        <v>0</v>
      </c>
      <c r="X77" s="417">
        <f t="shared" si="36"/>
        <v>0</v>
      </c>
      <c r="Y77" s="417">
        <f t="shared" si="36"/>
        <v>0</v>
      </c>
      <c r="Z77" s="418">
        <f t="shared" si="36"/>
        <v>0</v>
      </c>
      <c r="AA77" s="417">
        <f t="shared" si="36"/>
        <v>0</v>
      </c>
      <c r="AB77" s="417">
        <f t="shared" si="36"/>
        <v>0</v>
      </c>
      <c r="AC77" s="417">
        <f t="shared" si="36"/>
        <v>0</v>
      </c>
      <c r="AD77" s="417">
        <f t="shared" si="36"/>
        <v>0</v>
      </c>
      <c r="AE77" s="418">
        <f t="shared" si="36"/>
        <v>0</v>
      </c>
      <c r="AF77" s="419"/>
    </row>
    <row r="78" spans="1:32" ht="13.5" thickTop="1">
      <c r="A78" s="303"/>
      <c r="B78" s="335" t="s">
        <v>971</v>
      </c>
      <c r="C78" s="396">
        <v>0</v>
      </c>
      <c r="D78" s="388">
        <v>0</v>
      </c>
      <c r="E78" s="388">
        <v>0</v>
      </c>
      <c r="F78" s="388">
        <v>0</v>
      </c>
      <c r="G78" s="388">
        <v>0</v>
      </c>
      <c r="H78" s="388">
        <v>0</v>
      </c>
      <c r="I78" s="396">
        <v>0</v>
      </c>
      <c r="J78" s="396">
        <v>0</v>
      </c>
      <c r="K78" s="388">
        <v>0</v>
      </c>
      <c r="L78" s="388">
        <v>0</v>
      </c>
      <c r="M78" s="388">
        <v>0</v>
      </c>
      <c r="N78" s="396">
        <v>0</v>
      </c>
      <c r="O78" s="396">
        <v>0</v>
      </c>
      <c r="P78" s="397">
        <v>0</v>
      </c>
      <c r="Q78" s="388"/>
      <c r="R78" s="388"/>
      <c r="S78" s="388"/>
      <c r="Z78" s="389"/>
      <c r="AE78" s="389"/>
    </row>
    <row r="79" spans="1:32">
      <c r="A79" s="303"/>
      <c r="B79" s="335" t="s">
        <v>972</v>
      </c>
      <c r="C79" s="396">
        <v>0</v>
      </c>
      <c r="D79" s="388">
        <v>0</v>
      </c>
      <c r="E79" s="388">
        <v>0</v>
      </c>
      <c r="F79" s="388">
        <v>0</v>
      </c>
      <c r="G79" s="388">
        <v>0</v>
      </c>
      <c r="H79" s="388">
        <v>0</v>
      </c>
      <c r="I79" s="396">
        <v>0</v>
      </c>
      <c r="J79" s="396">
        <v>0</v>
      </c>
      <c r="K79" s="388">
        <v>0</v>
      </c>
      <c r="L79" s="388">
        <v>0</v>
      </c>
      <c r="M79" s="388">
        <v>0</v>
      </c>
      <c r="N79" s="396">
        <v>0</v>
      </c>
      <c r="O79" s="396">
        <v>0</v>
      </c>
      <c r="P79" s="397">
        <v>0</v>
      </c>
      <c r="Q79" s="388"/>
      <c r="R79" s="388"/>
      <c r="S79" s="388"/>
      <c r="T79" s="394">
        <f t="shared" ref="T79:AE79" si="37">C79-C78</f>
        <v>0</v>
      </c>
      <c r="U79" s="394">
        <f t="shared" si="37"/>
        <v>0</v>
      </c>
      <c r="V79" s="394">
        <f t="shared" si="37"/>
        <v>0</v>
      </c>
      <c r="W79" s="394">
        <f t="shared" si="37"/>
        <v>0</v>
      </c>
      <c r="X79" s="394">
        <f t="shared" si="37"/>
        <v>0</v>
      </c>
      <c r="Y79" s="394">
        <f t="shared" si="37"/>
        <v>0</v>
      </c>
      <c r="Z79" s="395">
        <f t="shared" si="37"/>
        <v>0</v>
      </c>
      <c r="AA79" s="394">
        <f t="shared" si="37"/>
        <v>0</v>
      </c>
      <c r="AB79" s="394">
        <f t="shared" si="37"/>
        <v>0</v>
      </c>
      <c r="AC79" s="394">
        <f t="shared" si="37"/>
        <v>0</v>
      </c>
      <c r="AD79" s="394">
        <f t="shared" si="37"/>
        <v>0</v>
      </c>
      <c r="AE79" s="395">
        <f t="shared" si="37"/>
        <v>0</v>
      </c>
    </row>
    <row r="80" spans="1:32">
      <c r="A80" s="303"/>
      <c r="B80" s="335" t="s">
        <v>973</v>
      </c>
      <c r="C80" s="396">
        <v>0</v>
      </c>
      <c r="D80" s="388">
        <v>0</v>
      </c>
      <c r="E80" s="388">
        <v>0</v>
      </c>
      <c r="F80" s="388">
        <v>0</v>
      </c>
      <c r="G80" s="388">
        <v>0</v>
      </c>
      <c r="H80" s="388">
        <v>0</v>
      </c>
      <c r="I80" s="396">
        <v>0</v>
      </c>
      <c r="J80" s="396">
        <v>0</v>
      </c>
      <c r="K80" s="388">
        <v>0</v>
      </c>
      <c r="L80" s="388">
        <v>0</v>
      </c>
      <c r="M80" s="388">
        <v>0</v>
      </c>
      <c r="N80" s="396">
        <v>0</v>
      </c>
      <c r="O80" s="396">
        <v>0</v>
      </c>
      <c r="P80" s="397">
        <v>0</v>
      </c>
      <c r="Q80" s="388"/>
      <c r="R80" s="388"/>
      <c r="S80" s="388"/>
      <c r="Z80" s="389"/>
      <c r="AE80" s="389"/>
    </row>
    <row r="81" spans="1:32">
      <c r="A81" s="303"/>
      <c r="B81" s="335" t="s">
        <v>974</v>
      </c>
      <c r="C81" s="396">
        <v>0</v>
      </c>
      <c r="D81" s="388">
        <v>0</v>
      </c>
      <c r="E81" s="388">
        <v>0</v>
      </c>
      <c r="F81" s="388">
        <v>0</v>
      </c>
      <c r="G81" s="388">
        <v>0</v>
      </c>
      <c r="H81" s="388">
        <v>0</v>
      </c>
      <c r="I81" s="396">
        <v>0</v>
      </c>
      <c r="J81" s="396">
        <v>0</v>
      </c>
      <c r="K81" s="388">
        <v>0</v>
      </c>
      <c r="L81" s="388">
        <v>0</v>
      </c>
      <c r="M81" s="388">
        <v>0</v>
      </c>
      <c r="N81" s="396">
        <v>0</v>
      </c>
      <c r="O81" s="396">
        <v>0</v>
      </c>
      <c r="P81" s="397">
        <v>0</v>
      </c>
      <c r="Q81" s="388"/>
      <c r="R81" s="388"/>
      <c r="S81" s="388"/>
      <c r="T81" s="394">
        <f t="shared" ref="T81:AE81" si="38">C81-C80</f>
        <v>0</v>
      </c>
      <c r="U81" s="394">
        <f t="shared" si="38"/>
        <v>0</v>
      </c>
      <c r="V81" s="394">
        <f t="shared" si="38"/>
        <v>0</v>
      </c>
      <c r="W81" s="394">
        <f t="shared" si="38"/>
        <v>0</v>
      </c>
      <c r="X81" s="394">
        <f t="shared" si="38"/>
        <v>0</v>
      </c>
      <c r="Y81" s="394">
        <f t="shared" si="38"/>
        <v>0</v>
      </c>
      <c r="Z81" s="395">
        <f t="shared" si="38"/>
        <v>0</v>
      </c>
      <c r="AA81" s="394">
        <f t="shared" si="38"/>
        <v>0</v>
      </c>
      <c r="AB81" s="394">
        <f t="shared" si="38"/>
        <v>0</v>
      </c>
      <c r="AC81" s="394">
        <f t="shared" si="38"/>
        <v>0</v>
      </c>
      <c r="AD81" s="394">
        <f t="shared" si="38"/>
        <v>0</v>
      </c>
      <c r="AE81" s="395">
        <f t="shared" si="38"/>
        <v>0</v>
      </c>
    </row>
    <row r="82" spans="1:32">
      <c r="A82" s="303"/>
      <c r="B82" s="335" t="s">
        <v>975</v>
      </c>
      <c r="C82" s="396">
        <v>0</v>
      </c>
      <c r="D82" s="388">
        <v>0</v>
      </c>
      <c r="E82" s="388">
        <v>0</v>
      </c>
      <c r="F82" s="388">
        <v>0</v>
      </c>
      <c r="G82" s="388">
        <v>0</v>
      </c>
      <c r="H82" s="388">
        <v>0</v>
      </c>
      <c r="I82" s="396">
        <v>0</v>
      </c>
      <c r="J82" s="396">
        <v>0</v>
      </c>
      <c r="K82" s="388">
        <v>0</v>
      </c>
      <c r="L82" s="388">
        <v>0</v>
      </c>
      <c r="M82" s="388">
        <v>0</v>
      </c>
      <c r="N82" s="396">
        <v>0</v>
      </c>
      <c r="O82" s="396">
        <v>0</v>
      </c>
      <c r="P82" s="397">
        <v>0</v>
      </c>
      <c r="Q82" s="388"/>
      <c r="R82" s="388"/>
      <c r="S82" s="388"/>
      <c r="Z82" s="389"/>
      <c r="AE82" s="389"/>
    </row>
    <row r="83" spans="1:32" ht="13.5" thickBot="1">
      <c r="A83" s="303"/>
      <c r="B83" s="335" t="s">
        <v>976</v>
      </c>
      <c r="C83" s="396">
        <v>0</v>
      </c>
      <c r="D83" s="388">
        <v>0</v>
      </c>
      <c r="E83" s="388">
        <v>0</v>
      </c>
      <c r="F83" s="388">
        <v>0</v>
      </c>
      <c r="G83" s="388">
        <v>0</v>
      </c>
      <c r="H83" s="388">
        <v>0</v>
      </c>
      <c r="I83" s="396">
        <v>0</v>
      </c>
      <c r="J83" s="396">
        <v>0</v>
      </c>
      <c r="K83" s="388">
        <v>0</v>
      </c>
      <c r="L83" s="388">
        <v>0</v>
      </c>
      <c r="M83" s="388">
        <v>0</v>
      </c>
      <c r="N83" s="396">
        <v>0</v>
      </c>
      <c r="O83" s="396">
        <v>0</v>
      </c>
      <c r="P83" s="397">
        <v>0</v>
      </c>
      <c r="Q83" s="388"/>
      <c r="R83" s="388"/>
      <c r="S83" s="388"/>
      <c r="T83" s="394">
        <f t="shared" ref="T83:AE83" si="39">C83-C82</f>
        <v>0</v>
      </c>
      <c r="U83" s="394">
        <f t="shared" si="39"/>
        <v>0</v>
      </c>
      <c r="V83" s="394">
        <f t="shared" si="39"/>
        <v>0</v>
      </c>
      <c r="W83" s="394">
        <f t="shared" si="39"/>
        <v>0</v>
      </c>
      <c r="X83" s="394">
        <f t="shared" si="39"/>
        <v>0</v>
      </c>
      <c r="Y83" s="394">
        <f t="shared" si="39"/>
        <v>0</v>
      </c>
      <c r="Z83" s="395">
        <f t="shared" si="39"/>
        <v>0</v>
      </c>
      <c r="AA83" s="394">
        <f t="shared" si="39"/>
        <v>0</v>
      </c>
      <c r="AB83" s="394">
        <f t="shared" si="39"/>
        <v>0</v>
      </c>
      <c r="AC83" s="394">
        <f t="shared" si="39"/>
        <v>0</v>
      </c>
      <c r="AD83" s="394">
        <f t="shared" si="39"/>
        <v>0</v>
      </c>
      <c r="AE83" s="395">
        <f t="shared" si="39"/>
        <v>0</v>
      </c>
    </row>
    <row r="84" spans="1:32" ht="13.5" thickTop="1">
      <c r="A84" s="303"/>
      <c r="B84" s="335" t="s">
        <v>977</v>
      </c>
      <c r="C84" s="396">
        <v>0</v>
      </c>
      <c r="D84" s="388">
        <v>0</v>
      </c>
      <c r="E84" s="388">
        <v>0</v>
      </c>
      <c r="F84" s="388">
        <v>0</v>
      </c>
      <c r="G84" s="388">
        <v>0</v>
      </c>
      <c r="H84" s="388">
        <v>0</v>
      </c>
      <c r="I84" s="396">
        <v>0</v>
      </c>
      <c r="J84" s="396">
        <v>0</v>
      </c>
      <c r="K84" s="388">
        <v>0</v>
      </c>
      <c r="L84" s="388">
        <v>0</v>
      </c>
      <c r="M84" s="388">
        <v>0</v>
      </c>
      <c r="N84" s="396">
        <v>0</v>
      </c>
      <c r="O84" s="396">
        <v>0</v>
      </c>
      <c r="P84" s="397">
        <v>0</v>
      </c>
      <c r="Q84" s="402"/>
      <c r="R84" s="402"/>
      <c r="S84" s="402"/>
      <c r="T84" s="415"/>
      <c r="U84" s="415"/>
      <c r="V84" s="415"/>
      <c r="W84" s="415"/>
      <c r="X84" s="415"/>
      <c r="Y84" s="415"/>
      <c r="Z84" s="416"/>
      <c r="AA84" s="415"/>
      <c r="AB84" s="415"/>
      <c r="AC84" s="415"/>
      <c r="AD84" s="415"/>
      <c r="AE84" s="416"/>
      <c r="AF84" s="415"/>
    </row>
    <row r="85" spans="1:32" ht="13.5" thickBot="1">
      <c r="A85" s="303"/>
      <c r="B85" s="335" t="s">
        <v>978</v>
      </c>
      <c r="C85" s="396">
        <v>0</v>
      </c>
      <c r="D85" s="388">
        <v>0</v>
      </c>
      <c r="E85" s="388">
        <v>0</v>
      </c>
      <c r="F85" s="388">
        <v>0</v>
      </c>
      <c r="G85" s="388">
        <v>0</v>
      </c>
      <c r="H85" s="388">
        <v>0</v>
      </c>
      <c r="I85" s="396">
        <v>0</v>
      </c>
      <c r="J85" s="396">
        <v>0</v>
      </c>
      <c r="K85" s="388">
        <v>0</v>
      </c>
      <c r="L85" s="388">
        <v>0</v>
      </c>
      <c r="M85" s="388">
        <v>0</v>
      </c>
      <c r="N85" s="396">
        <v>0</v>
      </c>
      <c r="O85" s="396">
        <v>0</v>
      </c>
      <c r="P85" s="397">
        <v>0</v>
      </c>
      <c r="Q85" s="409"/>
      <c r="R85" s="409"/>
      <c r="S85" s="409"/>
      <c r="T85" s="417">
        <f t="shared" ref="T85:AE85" si="40">C85-C84</f>
        <v>0</v>
      </c>
      <c r="U85" s="417">
        <f t="shared" si="40"/>
        <v>0</v>
      </c>
      <c r="V85" s="417">
        <f t="shared" si="40"/>
        <v>0</v>
      </c>
      <c r="W85" s="417">
        <f t="shared" si="40"/>
        <v>0</v>
      </c>
      <c r="X85" s="417">
        <f t="shared" si="40"/>
        <v>0</v>
      </c>
      <c r="Y85" s="417">
        <f t="shared" si="40"/>
        <v>0</v>
      </c>
      <c r="Z85" s="418">
        <f t="shared" si="40"/>
        <v>0</v>
      </c>
      <c r="AA85" s="417">
        <f t="shared" si="40"/>
        <v>0</v>
      </c>
      <c r="AB85" s="417">
        <f t="shared" si="40"/>
        <v>0</v>
      </c>
      <c r="AC85" s="417">
        <f t="shared" si="40"/>
        <v>0</v>
      </c>
      <c r="AD85" s="417">
        <f t="shared" si="40"/>
        <v>0</v>
      </c>
      <c r="AE85" s="418">
        <f t="shared" si="40"/>
        <v>0</v>
      </c>
      <c r="AF85" s="419"/>
    </row>
    <row r="86" spans="1:32" ht="13.5" thickTop="1">
      <c r="A86" s="303"/>
      <c r="B86" s="335" t="s">
        <v>979</v>
      </c>
      <c r="C86" s="396">
        <v>0</v>
      </c>
      <c r="D86" s="388">
        <v>0</v>
      </c>
      <c r="E86" s="388">
        <v>0</v>
      </c>
      <c r="F86" s="388">
        <v>0</v>
      </c>
      <c r="G86" s="388">
        <v>0</v>
      </c>
      <c r="H86" s="388">
        <v>0</v>
      </c>
      <c r="I86" s="396">
        <v>0</v>
      </c>
      <c r="J86" s="396">
        <v>0</v>
      </c>
      <c r="K86" s="388">
        <v>0</v>
      </c>
      <c r="L86" s="388">
        <v>0</v>
      </c>
      <c r="M86" s="388">
        <v>0</v>
      </c>
      <c r="N86" s="396">
        <v>0</v>
      </c>
      <c r="O86" s="396">
        <v>0</v>
      </c>
      <c r="P86" s="397">
        <v>0</v>
      </c>
      <c r="Q86" s="388"/>
      <c r="R86" s="388"/>
      <c r="S86" s="388"/>
      <c r="Z86" s="389"/>
      <c r="AE86" s="389"/>
    </row>
    <row r="87" spans="1:32">
      <c r="A87" s="303"/>
      <c r="B87" s="335" t="s">
        <v>980</v>
      </c>
      <c r="C87" s="396">
        <v>0</v>
      </c>
      <c r="D87" s="388">
        <v>0</v>
      </c>
      <c r="E87" s="388">
        <v>0</v>
      </c>
      <c r="F87" s="388">
        <v>0</v>
      </c>
      <c r="G87" s="388">
        <v>0</v>
      </c>
      <c r="H87" s="388">
        <v>0</v>
      </c>
      <c r="I87" s="396">
        <v>0</v>
      </c>
      <c r="J87" s="396">
        <v>0</v>
      </c>
      <c r="K87" s="388">
        <v>0</v>
      </c>
      <c r="L87" s="388">
        <v>0</v>
      </c>
      <c r="M87" s="388">
        <v>0</v>
      </c>
      <c r="N87" s="396">
        <v>0</v>
      </c>
      <c r="O87" s="396">
        <v>0</v>
      </c>
      <c r="P87" s="397">
        <v>0</v>
      </c>
      <c r="Q87" s="388"/>
      <c r="R87" s="388"/>
      <c r="S87" s="388"/>
      <c r="T87" s="394">
        <f t="shared" ref="T87:AE87" si="41">C87-C86</f>
        <v>0</v>
      </c>
      <c r="U87" s="394">
        <f t="shared" si="41"/>
        <v>0</v>
      </c>
      <c r="V87" s="394">
        <f t="shared" si="41"/>
        <v>0</v>
      </c>
      <c r="W87" s="394">
        <f t="shared" si="41"/>
        <v>0</v>
      </c>
      <c r="X87" s="394">
        <f t="shared" si="41"/>
        <v>0</v>
      </c>
      <c r="Y87" s="394">
        <f t="shared" si="41"/>
        <v>0</v>
      </c>
      <c r="Z87" s="395">
        <f t="shared" si="41"/>
        <v>0</v>
      </c>
      <c r="AA87" s="394">
        <f t="shared" si="41"/>
        <v>0</v>
      </c>
      <c r="AB87" s="394">
        <f t="shared" si="41"/>
        <v>0</v>
      </c>
      <c r="AC87" s="394">
        <f t="shared" si="41"/>
        <v>0</v>
      </c>
      <c r="AD87" s="394">
        <f t="shared" si="41"/>
        <v>0</v>
      </c>
      <c r="AE87" s="395">
        <f t="shared" si="41"/>
        <v>0</v>
      </c>
    </row>
    <row r="88" spans="1:32">
      <c r="A88" s="303"/>
      <c r="B88" s="335" t="s">
        <v>981</v>
      </c>
      <c r="C88" s="396">
        <v>0</v>
      </c>
      <c r="D88" s="388">
        <v>0</v>
      </c>
      <c r="E88" s="388">
        <v>0</v>
      </c>
      <c r="F88" s="388">
        <v>0</v>
      </c>
      <c r="G88" s="388">
        <v>0</v>
      </c>
      <c r="H88" s="388">
        <v>0</v>
      </c>
      <c r="I88" s="396">
        <v>0</v>
      </c>
      <c r="J88" s="396">
        <v>0</v>
      </c>
      <c r="K88" s="388">
        <v>0</v>
      </c>
      <c r="L88" s="388">
        <v>0</v>
      </c>
      <c r="M88" s="388">
        <v>0</v>
      </c>
      <c r="N88" s="396">
        <v>0</v>
      </c>
      <c r="O88" s="396">
        <v>0</v>
      </c>
      <c r="P88" s="397">
        <v>0</v>
      </c>
      <c r="Q88" s="388"/>
      <c r="R88" s="388"/>
      <c r="S88" s="388"/>
      <c r="Z88" s="389"/>
      <c r="AE88" s="389"/>
    </row>
    <row r="89" spans="1:32">
      <c r="A89" s="303"/>
      <c r="B89" s="335" t="s">
        <v>982</v>
      </c>
      <c r="C89" s="396">
        <v>0</v>
      </c>
      <c r="D89" s="388">
        <v>0</v>
      </c>
      <c r="E89" s="388">
        <v>0</v>
      </c>
      <c r="F89" s="388">
        <v>0</v>
      </c>
      <c r="G89" s="388">
        <v>0</v>
      </c>
      <c r="H89" s="388">
        <v>0</v>
      </c>
      <c r="I89" s="396">
        <v>0</v>
      </c>
      <c r="J89" s="396">
        <v>0</v>
      </c>
      <c r="K89" s="388">
        <v>0</v>
      </c>
      <c r="L89" s="388">
        <v>0</v>
      </c>
      <c r="M89" s="388">
        <v>0</v>
      </c>
      <c r="N89" s="396">
        <v>0</v>
      </c>
      <c r="O89" s="396">
        <v>0</v>
      </c>
      <c r="P89" s="397">
        <v>0</v>
      </c>
      <c r="Q89" s="388"/>
      <c r="R89" s="388"/>
      <c r="S89" s="388"/>
      <c r="T89" s="394">
        <f t="shared" ref="T89:AE89" si="42">C89-C88</f>
        <v>0</v>
      </c>
      <c r="U89" s="394">
        <f t="shared" si="42"/>
        <v>0</v>
      </c>
      <c r="V89" s="394">
        <f t="shared" si="42"/>
        <v>0</v>
      </c>
      <c r="W89" s="394">
        <f t="shared" si="42"/>
        <v>0</v>
      </c>
      <c r="X89" s="394">
        <f t="shared" si="42"/>
        <v>0</v>
      </c>
      <c r="Y89" s="394">
        <f t="shared" si="42"/>
        <v>0</v>
      </c>
      <c r="Z89" s="395">
        <f t="shared" si="42"/>
        <v>0</v>
      </c>
      <c r="AA89" s="394">
        <f t="shared" si="42"/>
        <v>0</v>
      </c>
      <c r="AB89" s="394">
        <f t="shared" si="42"/>
        <v>0</v>
      </c>
      <c r="AC89" s="394">
        <f t="shared" si="42"/>
        <v>0</v>
      </c>
      <c r="AD89" s="394">
        <f t="shared" si="42"/>
        <v>0</v>
      </c>
      <c r="AE89" s="395">
        <f t="shared" si="42"/>
        <v>0</v>
      </c>
    </row>
    <row r="90" spans="1:32">
      <c r="A90" s="303"/>
      <c r="B90" s="335" t="s">
        <v>983</v>
      </c>
      <c r="C90" s="396">
        <v>0</v>
      </c>
      <c r="D90" s="388">
        <v>0</v>
      </c>
      <c r="E90" s="388">
        <v>0</v>
      </c>
      <c r="F90" s="388">
        <v>0</v>
      </c>
      <c r="G90" s="388">
        <v>0</v>
      </c>
      <c r="H90" s="388">
        <v>0</v>
      </c>
      <c r="I90" s="396">
        <v>0</v>
      </c>
      <c r="J90" s="396">
        <v>0</v>
      </c>
      <c r="K90" s="388">
        <v>0</v>
      </c>
      <c r="L90" s="388">
        <v>0</v>
      </c>
      <c r="M90" s="388">
        <v>0</v>
      </c>
      <c r="N90" s="396">
        <v>0</v>
      </c>
      <c r="O90" s="396">
        <v>0</v>
      </c>
      <c r="P90" s="397">
        <v>0</v>
      </c>
      <c r="Q90" s="388"/>
      <c r="R90" s="388"/>
      <c r="S90" s="388"/>
      <c r="Z90" s="389"/>
      <c r="AE90" s="389"/>
    </row>
    <row r="91" spans="1:32" ht="13.5" thickBot="1">
      <c r="A91" s="303"/>
      <c r="B91" s="335" t="s">
        <v>984</v>
      </c>
      <c r="C91" s="396">
        <v>0</v>
      </c>
      <c r="D91" s="388">
        <v>0</v>
      </c>
      <c r="E91" s="388">
        <v>0</v>
      </c>
      <c r="F91" s="388">
        <v>0</v>
      </c>
      <c r="G91" s="388">
        <v>0</v>
      </c>
      <c r="H91" s="388">
        <v>0</v>
      </c>
      <c r="I91" s="396">
        <v>0</v>
      </c>
      <c r="J91" s="396">
        <v>0</v>
      </c>
      <c r="K91" s="388">
        <v>0</v>
      </c>
      <c r="L91" s="388">
        <v>0</v>
      </c>
      <c r="M91" s="388">
        <v>0</v>
      </c>
      <c r="N91" s="396">
        <v>0</v>
      </c>
      <c r="O91" s="396">
        <v>0</v>
      </c>
      <c r="P91" s="397">
        <v>0</v>
      </c>
      <c r="Q91" s="388"/>
      <c r="R91" s="388"/>
      <c r="S91" s="388"/>
      <c r="T91" s="394">
        <f t="shared" ref="T91:AE91" si="43">C91-C90</f>
        <v>0</v>
      </c>
      <c r="U91" s="394">
        <f t="shared" si="43"/>
        <v>0</v>
      </c>
      <c r="V91" s="394">
        <f t="shared" si="43"/>
        <v>0</v>
      </c>
      <c r="W91" s="394">
        <f t="shared" si="43"/>
        <v>0</v>
      </c>
      <c r="X91" s="394">
        <f t="shared" si="43"/>
        <v>0</v>
      </c>
      <c r="Y91" s="394">
        <f t="shared" si="43"/>
        <v>0</v>
      </c>
      <c r="Z91" s="395">
        <f t="shared" si="43"/>
        <v>0</v>
      </c>
      <c r="AA91" s="394">
        <f t="shared" si="43"/>
        <v>0</v>
      </c>
      <c r="AB91" s="394">
        <f t="shared" si="43"/>
        <v>0</v>
      </c>
      <c r="AC91" s="394">
        <f t="shared" si="43"/>
        <v>0</v>
      </c>
      <c r="AD91" s="394">
        <f t="shared" si="43"/>
        <v>0</v>
      </c>
      <c r="AE91" s="395">
        <f t="shared" si="43"/>
        <v>0</v>
      </c>
    </row>
    <row r="92" spans="1:32" ht="13.5" thickTop="1">
      <c r="A92" s="303"/>
      <c r="B92" s="335" t="s">
        <v>985</v>
      </c>
      <c r="C92" s="396">
        <v>0</v>
      </c>
      <c r="D92" s="388">
        <v>0</v>
      </c>
      <c r="E92" s="388">
        <v>0</v>
      </c>
      <c r="F92" s="388">
        <v>0</v>
      </c>
      <c r="G92" s="388">
        <v>0</v>
      </c>
      <c r="H92" s="388">
        <v>0</v>
      </c>
      <c r="I92" s="396">
        <v>0</v>
      </c>
      <c r="J92" s="396">
        <v>0</v>
      </c>
      <c r="K92" s="388">
        <v>0</v>
      </c>
      <c r="L92" s="388">
        <v>0</v>
      </c>
      <c r="M92" s="388">
        <v>0</v>
      </c>
      <c r="N92" s="396">
        <v>0</v>
      </c>
      <c r="O92" s="396">
        <v>0</v>
      </c>
      <c r="P92" s="397">
        <v>0</v>
      </c>
      <c r="Q92" s="402"/>
      <c r="R92" s="402"/>
      <c r="S92" s="402"/>
      <c r="T92" s="415"/>
      <c r="U92" s="415"/>
      <c r="V92" s="415"/>
      <c r="W92" s="415"/>
      <c r="X92" s="415"/>
      <c r="Y92" s="415"/>
      <c r="Z92" s="416"/>
      <c r="AA92" s="415"/>
      <c r="AB92" s="415"/>
      <c r="AC92" s="415"/>
      <c r="AD92" s="415"/>
      <c r="AE92" s="416"/>
      <c r="AF92" s="415"/>
    </row>
    <row r="93" spans="1:32" ht="13.5" thickBot="1">
      <c r="A93" s="303"/>
      <c r="B93" s="335" t="s">
        <v>986</v>
      </c>
      <c r="C93" s="396">
        <v>0</v>
      </c>
      <c r="D93" s="388">
        <v>0</v>
      </c>
      <c r="E93" s="388">
        <v>0</v>
      </c>
      <c r="F93" s="388">
        <v>0</v>
      </c>
      <c r="G93" s="388">
        <v>0</v>
      </c>
      <c r="H93" s="388">
        <v>0</v>
      </c>
      <c r="I93" s="396">
        <v>0</v>
      </c>
      <c r="J93" s="396">
        <v>0</v>
      </c>
      <c r="K93" s="388">
        <v>0</v>
      </c>
      <c r="L93" s="388">
        <v>0</v>
      </c>
      <c r="M93" s="388">
        <v>0</v>
      </c>
      <c r="N93" s="396">
        <v>0</v>
      </c>
      <c r="O93" s="396">
        <v>0</v>
      </c>
      <c r="P93" s="397">
        <v>0</v>
      </c>
      <c r="Q93" s="409"/>
      <c r="R93" s="409"/>
      <c r="S93" s="409"/>
      <c r="T93" s="417">
        <f t="shared" ref="T93:AE93" si="44">C93-C92</f>
        <v>0</v>
      </c>
      <c r="U93" s="417">
        <f t="shared" si="44"/>
        <v>0</v>
      </c>
      <c r="V93" s="417">
        <f t="shared" si="44"/>
        <v>0</v>
      </c>
      <c r="W93" s="417">
        <f t="shared" si="44"/>
        <v>0</v>
      </c>
      <c r="X93" s="417">
        <f t="shared" si="44"/>
        <v>0</v>
      </c>
      <c r="Y93" s="417">
        <f t="shared" si="44"/>
        <v>0</v>
      </c>
      <c r="Z93" s="418">
        <f t="shared" si="44"/>
        <v>0</v>
      </c>
      <c r="AA93" s="417">
        <f t="shared" si="44"/>
        <v>0</v>
      </c>
      <c r="AB93" s="417">
        <f t="shared" si="44"/>
        <v>0</v>
      </c>
      <c r="AC93" s="417">
        <f t="shared" si="44"/>
        <v>0</v>
      </c>
      <c r="AD93" s="417">
        <f t="shared" si="44"/>
        <v>0</v>
      </c>
      <c r="AE93" s="418">
        <f t="shared" si="44"/>
        <v>0</v>
      </c>
      <c r="AF93" s="419"/>
    </row>
    <row r="94" spans="1:32" ht="13.5" thickTop="1">
      <c r="A94" s="303"/>
      <c r="B94" s="335" t="s">
        <v>987</v>
      </c>
      <c r="C94" s="396">
        <v>0</v>
      </c>
      <c r="D94" s="388">
        <v>0</v>
      </c>
      <c r="E94" s="388">
        <v>0</v>
      </c>
      <c r="F94" s="388">
        <v>0</v>
      </c>
      <c r="G94" s="388">
        <v>0</v>
      </c>
      <c r="H94" s="388">
        <v>0</v>
      </c>
      <c r="I94" s="396">
        <v>0</v>
      </c>
      <c r="J94" s="396">
        <v>0</v>
      </c>
      <c r="K94" s="388">
        <v>0</v>
      </c>
      <c r="L94" s="388">
        <v>0</v>
      </c>
      <c r="M94" s="388">
        <v>0</v>
      </c>
      <c r="N94" s="396">
        <v>0</v>
      </c>
      <c r="O94" s="396">
        <v>0</v>
      </c>
      <c r="P94" s="397">
        <v>0</v>
      </c>
      <c r="Q94" s="388"/>
      <c r="R94" s="388"/>
      <c r="S94" s="388"/>
      <c r="Z94" s="389"/>
      <c r="AE94" s="389"/>
    </row>
    <row r="95" spans="1:32">
      <c r="A95" s="303"/>
      <c r="B95" s="335" t="s">
        <v>988</v>
      </c>
      <c r="C95" s="396">
        <v>0</v>
      </c>
      <c r="D95" s="388">
        <v>0</v>
      </c>
      <c r="E95" s="388">
        <v>0</v>
      </c>
      <c r="F95" s="388">
        <v>0</v>
      </c>
      <c r="G95" s="388">
        <v>0</v>
      </c>
      <c r="H95" s="388">
        <v>0</v>
      </c>
      <c r="I95" s="396">
        <v>0</v>
      </c>
      <c r="J95" s="396">
        <v>0</v>
      </c>
      <c r="K95" s="388">
        <v>0</v>
      </c>
      <c r="L95" s="388">
        <v>0</v>
      </c>
      <c r="M95" s="388">
        <v>0</v>
      </c>
      <c r="N95" s="396">
        <v>0</v>
      </c>
      <c r="O95" s="396">
        <v>0</v>
      </c>
      <c r="P95" s="397">
        <v>0</v>
      </c>
      <c r="Q95" s="388"/>
      <c r="R95" s="388"/>
      <c r="S95" s="388"/>
      <c r="T95" s="394">
        <f t="shared" ref="T95:AE95" si="45">C95-C94</f>
        <v>0</v>
      </c>
      <c r="U95" s="394">
        <f t="shared" si="45"/>
        <v>0</v>
      </c>
      <c r="V95" s="394">
        <f t="shared" si="45"/>
        <v>0</v>
      </c>
      <c r="W95" s="394">
        <f t="shared" si="45"/>
        <v>0</v>
      </c>
      <c r="X95" s="394">
        <f t="shared" si="45"/>
        <v>0</v>
      </c>
      <c r="Y95" s="394">
        <f t="shared" si="45"/>
        <v>0</v>
      </c>
      <c r="Z95" s="395">
        <f t="shared" si="45"/>
        <v>0</v>
      </c>
      <c r="AA95" s="394">
        <f t="shared" si="45"/>
        <v>0</v>
      </c>
      <c r="AB95" s="394">
        <f t="shared" si="45"/>
        <v>0</v>
      </c>
      <c r="AC95" s="394">
        <f t="shared" si="45"/>
        <v>0</v>
      </c>
      <c r="AD95" s="394">
        <f t="shared" si="45"/>
        <v>0</v>
      </c>
      <c r="AE95" s="395">
        <f t="shared" si="45"/>
        <v>0</v>
      </c>
    </row>
    <row r="96" spans="1:32">
      <c r="A96" s="303"/>
      <c r="B96" s="335" t="s">
        <v>989</v>
      </c>
      <c r="C96" s="396">
        <v>0</v>
      </c>
      <c r="D96" s="388">
        <v>0</v>
      </c>
      <c r="E96" s="388">
        <v>0</v>
      </c>
      <c r="F96" s="388">
        <v>0</v>
      </c>
      <c r="G96" s="388">
        <v>0</v>
      </c>
      <c r="H96" s="388">
        <v>0</v>
      </c>
      <c r="I96" s="396">
        <v>0</v>
      </c>
      <c r="J96" s="396">
        <v>0</v>
      </c>
      <c r="K96" s="388">
        <v>0</v>
      </c>
      <c r="L96" s="388">
        <v>0</v>
      </c>
      <c r="M96" s="388">
        <v>0</v>
      </c>
      <c r="N96" s="396">
        <v>0</v>
      </c>
      <c r="O96" s="396">
        <v>0</v>
      </c>
      <c r="P96" s="397">
        <v>0</v>
      </c>
      <c r="Q96" s="388"/>
      <c r="R96" s="388"/>
      <c r="S96" s="388"/>
      <c r="Z96" s="389"/>
      <c r="AE96" s="389"/>
    </row>
    <row r="97" spans="1:32">
      <c r="A97" s="303"/>
      <c r="B97" s="335" t="s">
        <v>990</v>
      </c>
      <c r="C97" s="396">
        <v>0</v>
      </c>
      <c r="D97" s="388">
        <v>0</v>
      </c>
      <c r="E97" s="388">
        <v>0</v>
      </c>
      <c r="F97" s="388">
        <v>0</v>
      </c>
      <c r="G97" s="388">
        <v>0</v>
      </c>
      <c r="H97" s="388">
        <v>0</v>
      </c>
      <c r="I97" s="396">
        <v>0</v>
      </c>
      <c r="J97" s="396">
        <v>0</v>
      </c>
      <c r="K97" s="388">
        <v>0</v>
      </c>
      <c r="L97" s="388">
        <v>0</v>
      </c>
      <c r="M97" s="388">
        <v>0</v>
      </c>
      <c r="N97" s="396">
        <v>0</v>
      </c>
      <c r="O97" s="396">
        <v>0</v>
      </c>
      <c r="P97" s="397">
        <v>0</v>
      </c>
      <c r="Q97" s="388"/>
      <c r="R97" s="388"/>
      <c r="S97" s="388"/>
      <c r="T97" s="394">
        <f t="shared" ref="T97:AE97" si="46">C97-C96</f>
        <v>0</v>
      </c>
      <c r="U97" s="394">
        <f t="shared" si="46"/>
        <v>0</v>
      </c>
      <c r="V97" s="394">
        <f t="shared" si="46"/>
        <v>0</v>
      </c>
      <c r="W97" s="394">
        <f t="shared" si="46"/>
        <v>0</v>
      </c>
      <c r="X97" s="394">
        <f t="shared" si="46"/>
        <v>0</v>
      </c>
      <c r="Y97" s="394">
        <f t="shared" si="46"/>
        <v>0</v>
      </c>
      <c r="Z97" s="395">
        <f t="shared" si="46"/>
        <v>0</v>
      </c>
      <c r="AA97" s="394">
        <f t="shared" si="46"/>
        <v>0</v>
      </c>
      <c r="AB97" s="394">
        <f t="shared" si="46"/>
        <v>0</v>
      </c>
      <c r="AC97" s="394">
        <f t="shared" si="46"/>
        <v>0</v>
      </c>
      <c r="AD97" s="394">
        <f t="shared" si="46"/>
        <v>0</v>
      </c>
      <c r="AE97" s="395">
        <f t="shared" si="46"/>
        <v>0</v>
      </c>
    </row>
    <row r="98" spans="1:32">
      <c r="A98" s="303"/>
      <c r="B98" s="335" t="s">
        <v>991</v>
      </c>
      <c r="C98" s="396">
        <v>0</v>
      </c>
      <c r="D98" s="388">
        <v>0</v>
      </c>
      <c r="E98" s="388">
        <v>0</v>
      </c>
      <c r="F98" s="388">
        <v>0</v>
      </c>
      <c r="G98" s="388">
        <v>0</v>
      </c>
      <c r="H98" s="388">
        <v>0</v>
      </c>
      <c r="I98" s="396">
        <v>0</v>
      </c>
      <c r="J98" s="396">
        <v>0</v>
      </c>
      <c r="K98" s="388">
        <v>0</v>
      </c>
      <c r="L98" s="388">
        <v>0</v>
      </c>
      <c r="M98" s="388">
        <v>0</v>
      </c>
      <c r="N98" s="396">
        <v>0</v>
      </c>
      <c r="O98" s="396">
        <v>0</v>
      </c>
      <c r="P98" s="397">
        <v>0</v>
      </c>
      <c r="Q98" s="388"/>
      <c r="R98" s="388"/>
      <c r="S98" s="388"/>
      <c r="Z98" s="389"/>
      <c r="AE98" s="389"/>
    </row>
    <row r="99" spans="1:32">
      <c r="A99" s="303"/>
      <c r="B99" s="335" t="s">
        <v>992</v>
      </c>
      <c r="C99" s="396">
        <v>0</v>
      </c>
      <c r="D99" s="388">
        <v>0</v>
      </c>
      <c r="E99" s="388">
        <v>0</v>
      </c>
      <c r="F99" s="388">
        <v>0</v>
      </c>
      <c r="G99" s="388">
        <v>0</v>
      </c>
      <c r="H99" s="388">
        <v>0</v>
      </c>
      <c r="I99" s="396">
        <v>0</v>
      </c>
      <c r="J99" s="396">
        <v>0</v>
      </c>
      <c r="K99" s="388">
        <v>0</v>
      </c>
      <c r="L99" s="388">
        <v>0</v>
      </c>
      <c r="M99" s="388">
        <v>0</v>
      </c>
      <c r="N99" s="396">
        <v>0</v>
      </c>
      <c r="O99" s="396">
        <v>0</v>
      </c>
      <c r="P99" s="397">
        <v>0</v>
      </c>
      <c r="Q99" s="388"/>
      <c r="R99" s="388"/>
      <c r="S99" s="388"/>
      <c r="T99" s="394">
        <f t="shared" ref="T99:AE99" si="47">C99-C98</f>
        <v>0</v>
      </c>
      <c r="U99" s="394">
        <f t="shared" si="47"/>
        <v>0</v>
      </c>
      <c r="V99" s="394">
        <f t="shared" si="47"/>
        <v>0</v>
      </c>
      <c r="W99" s="394">
        <f t="shared" si="47"/>
        <v>0</v>
      </c>
      <c r="X99" s="394">
        <f t="shared" si="47"/>
        <v>0</v>
      </c>
      <c r="Y99" s="394">
        <f t="shared" si="47"/>
        <v>0</v>
      </c>
      <c r="Z99" s="395">
        <f t="shared" si="47"/>
        <v>0</v>
      </c>
      <c r="AA99" s="394">
        <f t="shared" si="47"/>
        <v>0</v>
      </c>
      <c r="AB99" s="394">
        <f t="shared" si="47"/>
        <v>0</v>
      </c>
      <c r="AC99" s="394">
        <f t="shared" si="47"/>
        <v>0</v>
      </c>
      <c r="AD99" s="394">
        <f t="shared" si="47"/>
        <v>0</v>
      </c>
      <c r="AE99" s="395">
        <f t="shared" si="47"/>
        <v>0</v>
      </c>
    </row>
    <row r="100" spans="1:32">
      <c r="A100" s="303"/>
      <c r="B100" s="335" t="s">
        <v>993</v>
      </c>
      <c r="C100" s="396">
        <v>0</v>
      </c>
      <c r="D100" s="388">
        <v>0</v>
      </c>
      <c r="E100" s="388">
        <v>0</v>
      </c>
      <c r="F100" s="388">
        <v>0</v>
      </c>
      <c r="G100" s="388">
        <v>0</v>
      </c>
      <c r="H100" s="388">
        <v>0</v>
      </c>
      <c r="I100" s="396">
        <v>0</v>
      </c>
      <c r="J100" s="396">
        <v>0</v>
      </c>
      <c r="K100" s="388">
        <v>0</v>
      </c>
      <c r="L100" s="388">
        <v>0</v>
      </c>
      <c r="M100" s="388">
        <v>0</v>
      </c>
      <c r="N100" s="396">
        <v>0</v>
      </c>
      <c r="O100" s="396">
        <v>0</v>
      </c>
      <c r="P100" s="397">
        <v>0</v>
      </c>
      <c r="Q100" s="388"/>
      <c r="R100" s="388"/>
      <c r="S100" s="388"/>
      <c r="Z100" s="389"/>
      <c r="AE100" s="389"/>
    </row>
    <row r="101" spans="1:32" ht="13.5" thickBot="1">
      <c r="A101" s="303"/>
      <c r="B101" s="335" t="s">
        <v>994</v>
      </c>
      <c r="C101" s="396">
        <v>0</v>
      </c>
      <c r="D101" s="388">
        <v>0</v>
      </c>
      <c r="E101" s="388">
        <v>0</v>
      </c>
      <c r="F101" s="388">
        <v>0</v>
      </c>
      <c r="G101" s="388">
        <v>0</v>
      </c>
      <c r="H101" s="388">
        <v>0</v>
      </c>
      <c r="I101" s="396">
        <v>0</v>
      </c>
      <c r="J101" s="396">
        <v>0</v>
      </c>
      <c r="K101" s="388">
        <v>0</v>
      </c>
      <c r="L101" s="388">
        <v>0</v>
      </c>
      <c r="M101" s="388">
        <v>0</v>
      </c>
      <c r="N101" s="396">
        <v>0</v>
      </c>
      <c r="O101" s="396">
        <v>0</v>
      </c>
      <c r="P101" s="397">
        <v>0</v>
      </c>
      <c r="Q101" s="388"/>
      <c r="R101" s="388"/>
      <c r="S101" s="388"/>
      <c r="T101" s="355">
        <f t="shared" ref="T101:AE101" si="48">C101-C100</f>
        <v>0</v>
      </c>
      <c r="U101" s="355">
        <f t="shared" si="48"/>
        <v>0</v>
      </c>
      <c r="V101" s="355">
        <f t="shared" si="48"/>
        <v>0</v>
      </c>
      <c r="W101" s="355">
        <f t="shared" si="48"/>
        <v>0</v>
      </c>
      <c r="X101" s="355">
        <f t="shared" si="48"/>
        <v>0</v>
      </c>
      <c r="Y101" s="355">
        <f t="shared" si="48"/>
        <v>0</v>
      </c>
      <c r="Z101" s="420">
        <f t="shared" si="48"/>
        <v>0</v>
      </c>
      <c r="AA101" s="355">
        <f t="shared" si="48"/>
        <v>0</v>
      </c>
      <c r="AB101" s="355">
        <f t="shared" si="48"/>
        <v>0</v>
      </c>
      <c r="AC101" s="355">
        <f t="shared" si="48"/>
        <v>0</v>
      </c>
      <c r="AD101" s="355">
        <f t="shared" si="48"/>
        <v>0</v>
      </c>
      <c r="AE101" s="420">
        <f t="shared" si="48"/>
        <v>0</v>
      </c>
    </row>
    <row r="102" spans="1:32">
      <c r="A102" s="317" t="s">
        <v>392</v>
      </c>
      <c r="B102" s="298" t="s">
        <v>962</v>
      </c>
      <c r="C102" s="385">
        <v>0</v>
      </c>
      <c r="D102" s="386">
        <v>0</v>
      </c>
      <c r="E102" s="386">
        <v>0</v>
      </c>
      <c r="F102" s="386">
        <v>0</v>
      </c>
      <c r="G102" s="386">
        <v>0</v>
      </c>
      <c r="H102" s="386">
        <v>0</v>
      </c>
      <c r="I102" s="385">
        <v>0</v>
      </c>
      <c r="J102" s="385">
        <v>3.2002824002382377</v>
      </c>
      <c r="K102" s="386">
        <v>3.0521137472283812</v>
      </c>
      <c r="L102" s="386">
        <v>0</v>
      </c>
      <c r="M102" s="386">
        <v>3.3875250000000001</v>
      </c>
      <c r="N102" s="385">
        <v>3.1848668745128612</v>
      </c>
      <c r="O102" s="385">
        <v>0</v>
      </c>
      <c r="P102" s="387">
        <v>0</v>
      </c>
      <c r="Q102" s="388"/>
      <c r="R102" s="388"/>
      <c r="S102" s="388"/>
      <c r="T102" s="388" t="s">
        <v>963</v>
      </c>
      <c r="Z102" s="389"/>
      <c r="AE102" s="389"/>
    </row>
    <row r="103" spans="1:32">
      <c r="A103" s="303"/>
      <c r="B103" s="390" t="s">
        <v>964</v>
      </c>
      <c r="C103" s="391">
        <v>0</v>
      </c>
      <c r="D103" s="392">
        <v>0</v>
      </c>
      <c r="E103" s="392">
        <v>0</v>
      </c>
      <c r="F103" s="392">
        <v>0</v>
      </c>
      <c r="G103" s="392">
        <v>0</v>
      </c>
      <c r="H103" s="392">
        <v>0</v>
      </c>
      <c r="I103" s="391">
        <v>0</v>
      </c>
      <c r="J103" s="391">
        <v>2.858520340255192</v>
      </c>
      <c r="K103" s="392">
        <v>2.6517340122199595</v>
      </c>
      <c r="L103" s="392">
        <v>0</v>
      </c>
      <c r="M103" s="392">
        <v>3.1315561403508774</v>
      </c>
      <c r="N103" s="391">
        <v>2.8396052585258529</v>
      </c>
      <c r="O103" s="391">
        <v>0</v>
      </c>
      <c r="P103" s="393">
        <v>0</v>
      </c>
      <c r="Q103" s="388"/>
      <c r="R103" s="388"/>
      <c r="S103" s="388"/>
      <c r="T103" s="394">
        <f t="shared" ref="T103:AE103" si="49">C103-C102</f>
        <v>0</v>
      </c>
      <c r="U103" s="394">
        <f t="shared" si="49"/>
        <v>0</v>
      </c>
      <c r="V103" s="394">
        <f t="shared" si="49"/>
        <v>0</v>
      </c>
      <c r="W103" s="394">
        <f t="shared" si="49"/>
        <v>0</v>
      </c>
      <c r="X103" s="394">
        <f t="shared" si="49"/>
        <v>0</v>
      </c>
      <c r="Y103" s="394">
        <f t="shared" si="49"/>
        <v>0</v>
      </c>
      <c r="Z103" s="395">
        <f t="shared" si="49"/>
        <v>0</v>
      </c>
      <c r="AA103" s="394">
        <f t="shared" si="49"/>
        <v>-0.34176205998304576</v>
      </c>
      <c r="AB103" s="394">
        <f t="shared" si="49"/>
        <v>-0.40037973500842172</v>
      </c>
      <c r="AC103" s="394">
        <f t="shared" si="49"/>
        <v>0</v>
      </c>
      <c r="AD103" s="394">
        <f t="shared" si="49"/>
        <v>-0.25596885964912275</v>
      </c>
      <c r="AE103" s="395">
        <f t="shared" si="49"/>
        <v>-0.34526161598700833</v>
      </c>
    </row>
    <row r="104" spans="1:32">
      <c r="A104" s="303"/>
      <c r="B104" s="335" t="s">
        <v>965</v>
      </c>
      <c r="C104" s="396">
        <v>0</v>
      </c>
      <c r="D104" s="388">
        <v>0</v>
      </c>
      <c r="E104" s="388">
        <v>0</v>
      </c>
      <c r="F104" s="388">
        <v>0</v>
      </c>
      <c r="G104" s="388">
        <v>0</v>
      </c>
      <c r="H104" s="388">
        <v>0</v>
      </c>
      <c r="I104" s="396">
        <v>0</v>
      </c>
      <c r="J104" s="396">
        <v>3.7601720867208668</v>
      </c>
      <c r="K104" s="388">
        <v>3.5454426573426576</v>
      </c>
      <c r="L104" s="388">
        <v>0</v>
      </c>
      <c r="M104" s="388">
        <v>4.833333333333333</v>
      </c>
      <c r="N104" s="396">
        <v>3.745238338461538</v>
      </c>
      <c r="O104" s="396">
        <v>0</v>
      </c>
      <c r="P104" s="397">
        <v>0</v>
      </c>
      <c r="Q104" s="388"/>
      <c r="R104" s="388"/>
      <c r="S104" s="388"/>
      <c r="Z104" s="389"/>
      <c r="AE104" s="389"/>
    </row>
    <row r="105" spans="1:32">
      <c r="A105" s="303"/>
      <c r="B105" s="335" t="s">
        <v>966</v>
      </c>
      <c r="C105" s="396">
        <v>0</v>
      </c>
      <c r="D105" s="388">
        <v>0</v>
      </c>
      <c r="E105" s="388">
        <v>0</v>
      </c>
      <c r="F105" s="388">
        <v>0</v>
      </c>
      <c r="G105" s="388">
        <v>0</v>
      </c>
      <c r="H105" s="388">
        <v>0</v>
      </c>
      <c r="I105" s="396">
        <v>0</v>
      </c>
      <c r="J105" s="396">
        <v>3.0155694666666664</v>
      </c>
      <c r="K105" s="388">
        <v>3.3860639240506329</v>
      </c>
      <c r="L105" s="388">
        <v>0</v>
      </c>
      <c r="M105" s="388">
        <v>2.9999799999999999</v>
      </c>
      <c r="N105" s="396">
        <v>3.039550658978583</v>
      </c>
      <c r="O105" s="396">
        <v>0</v>
      </c>
      <c r="P105" s="397">
        <v>0</v>
      </c>
      <c r="Q105" s="388"/>
      <c r="R105" s="388"/>
      <c r="S105" s="388"/>
      <c r="T105" s="394">
        <f t="shared" ref="T105:AE105" si="50">C105-C104</f>
        <v>0</v>
      </c>
      <c r="U105" s="394">
        <f t="shared" si="50"/>
        <v>0</v>
      </c>
      <c r="V105" s="394">
        <f t="shared" si="50"/>
        <v>0</v>
      </c>
      <c r="W105" s="394">
        <f t="shared" si="50"/>
        <v>0</v>
      </c>
      <c r="X105" s="394">
        <f t="shared" si="50"/>
        <v>0</v>
      </c>
      <c r="Y105" s="394">
        <f t="shared" si="50"/>
        <v>0</v>
      </c>
      <c r="Z105" s="395">
        <f t="shared" si="50"/>
        <v>0</v>
      </c>
      <c r="AA105" s="394">
        <f t="shared" si="50"/>
        <v>-0.74460262005420041</v>
      </c>
      <c r="AB105" s="394">
        <f t="shared" si="50"/>
        <v>-0.15937873329202468</v>
      </c>
      <c r="AC105" s="394">
        <f t="shared" si="50"/>
        <v>0</v>
      </c>
      <c r="AD105" s="394">
        <f t="shared" si="50"/>
        <v>-1.8333533333333332</v>
      </c>
      <c r="AE105" s="395">
        <f t="shared" si="50"/>
        <v>-0.70568767948295497</v>
      </c>
    </row>
    <row r="106" spans="1:32">
      <c r="A106" s="303"/>
      <c r="B106" s="335" t="s">
        <v>967</v>
      </c>
      <c r="C106" s="396">
        <v>0</v>
      </c>
      <c r="D106" s="388">
        <v>0</v>
      </c>
      <c r="E106" s="388">
        <v>0</v>
      </c>
      <c r="F106" s="388">
        <v>0</v>
      </c>
      <c r="G106" s="388">
        <v>0</v>
      </c>
      <c r="H106" s="388">
        <v>0</v>
      </c>
      <c r="I106" s="396">
        <v>0</v>
      </c>
      <c r="J106" s="396">
        <v>0.72148949740034674</v>
      </c>
      <c r="K106" s="388">
        <v>0.7519692913385827</v>
      </c>
      <c r="L106" s="388">
        <v>0</v>
      </c>
      <c r="M106" s="388">
        <v>0.59523809523809523</v>
      </c>
      <c r="N106" s="396">
        <v>0.72189162545334662</v>
      </c>
      <c r="O106" s="396">
        <v>0</v>
      </c>
      <c r="P106" s="397">
        <v>0</v>
      </c>
      <c r="Q106" s="388"/>
      <c r="R106" s="388"/>
      <c r="S106" s="388"/>
      <c r="Z106" s="389"/>
      <c r="AE106" s="389"/>
    </row>
    <row r="107" spans="1:32" ht="13.5" thickBot="1">
      <c r="A107" s="303"/>
      <c r="B107" s="335" t="s">
        <v>968</v>
      </c>
      <c r="C107" s="396">
        <v>0</v>
      </c>
      <c r="D107" s="388">
        <v>0</v>
      </c>
      <c r="E107" s="388">
        <v>0</v>
      </c>
      <c r="F107" s="388">
        <v>0</v>
      </c>
      <c r="G107" s="388">
        <v>0</v>
      </c>
      <c r="H107" s="388">
        <v>0</v>
      </c>
      <c r="I107" s="396">
        <v>0</v>
      </c>
      <c r="J107" s="396">
        <v>0.73247604673807187</v>
      </c>
      <c r="K107" s="388">
        <v>0.574825850340136</v>
      </c>
      <c r="L107" s="388">
        <v>0</v>
      </c>
      <c r="M107" s="388">
        <v>0.61109999999999998</v>
      </c>
      <c r="N107" s="396">
        <v>0.72149552036199094</v>
      </c>
      <c r="O107" s="396">
        <v>0</v>
      </c>
      <c r="P107" s="397">
        <v>0</v>
      </c>
      <c r="Q107" s="388"/>
      <c r="R107" s="388"/>
      <c r="S107" s="388"/>
      <c r="T107" s="394">
        <f t="shared" ref="T107:AE107" si="51">C107-C106</f>
        <v>0</v>
      </c>
      <c r="U107" s="394">
        <f t="shared" si="51"/>
        <v>0</v>
      </c>
      <c r="V107" s="394">
        <f t="shared" si="51"/>
        <v>0</v>
      </c>
      <c r="W107" s="394">
        <f t="shared" si="51"/>
        <v>0</v>
      </c>
      <c r="X107" s="394">
        <f t="shared" si="51"/>
        <v>0</v>
      </c>
      <c r="Y107" s="394">
        <f t="shared" si="51"/>
        <v>0</v>
      </c>
      <c r="Z107" s="395">
        <f t="shared" si="51"/>
        <v>0</v>
      </c>
      <c r="AA107" s="394">
        <f t="shared" si="51"/>
        <v>1.0986549337725138E-2</v>
      </c>
      <c r="AB107" s="394">
        <f t="shared" si="51"/>
        <v>-0.1771434409984467</v>
      </c>
      <c r="AC107" s="394">
        <f t="shared" si="51"/>
        <v>0</v>
      </c>
      <c r="AD107" s="394">
        <f t="shared" si="51"/>
        <v>1.5861904761904744E-2</v>
      </c>
      <c r="AE107" s="395">
        <f t="shared" si="51"/>
        <v>-3.9610509135568073E-4</v>
      </c>
    </row>
    <row r="108" spans="1:32" ht="13.5" thickTop="1">
      <c r="A108" s="303"/>
      <c r="B108" s="422" t="s">
        <v>969</v>
      </c>
      <c r="C108" s="423">
        <v>0</v>
      </c>
      <c r="D108" s="424">
        <v>0</v>
      </c>
      <c r="E108" s="424">
        <v>0</v>
      </c>
      <c r="F108" s="424">
        <v>0</v>
      </c>
      <c r="G108" s="424">
        <v>0</v>
      </c>
      <c r="H108" s="424">
        <v>0</v>
      </c>
      <c r="I108" s="423">
        <v>0</v>
      </c>
      <c r="J108" s="423">
        <v>2.3808860603705142</v>
      </c>
      <c r="K108" s="424">
        <v>2.7448012482662967</v>
      </c>
      <c r="L108" s="424">
        <v>0</v>
      </c>
      <c r="M108" s="424">
        <v>2.641805970149254</v>
      </c>
      <c r="N108" s="423">
        <v>2.4137842012460329</v>
      </c>
      <c r="O108" s="423">
        <v>0</v>
      </c>
      <c r="P108" s="425">
        <v>0</v>
      </c>
      <c r="Q108" s="402"/>
      <c r="R108" s="402"/>
      <c r="S108" s="402"/>
      <c r="T108" s="415"/>
      <c r="U108" s="415"/>
      <c r="V108" s="415"/>
      <c r="W108" s="415"/>
      <c r="X108" s="415"/>
      <c r="Y108" s="415"/>
      <c r="Z108" s="416"/>
      <c r="AA108" s="415"/>
      <c r="AB108" s="415"/>
      <c r="AC108" s="415"/>
      <c r="AD108" s="415"/>
      <c r="AE108" s="416"/>
      <c r="AF108" s="415"/>
    </row>
    <row r="109" spans="1:32" ht="13.5" thickBot="1">
      <c r="A109" s="303"/>
      <c r="B109" s="422" t="s">
        <v>970</v>
      </c>
      <c r="C109" s="423">
        <v>0</v>
      </c>
      <c r="D109" s="424">
        <v>0</v>
      </c>
      <c r="E109" s="424">
        <v>0</v>
      </c>
      <c r="F109" s="424">
        <v>0</v>
      </c>
      <c r="G109" s="424">
        <v>0</v>
      </c>
      <c r="H109" s="424">
        <v>0</v>
      </c>
      <c r="I109" s="423">
        <v>0</v>
      </c>
      <c r="J109" s="423">
        <v>2.3750202264787381</v>
      </c>
      <c r="K109" s="424">
        <v>2.4139433417085425</v>
      </c>
      <c r="L109" s="424">
        <v>0</v>
      </c>
      <c r="M109" s="424">
        <v>2.8371883720930238</v>
      </c>
      <c r="N109" s="423">
        <v>2.3827224218664935</v>
      </c>
      <c r="O109" s="423">
        <v>0</v>
      </c>
      <c r="P109" s="425">
        <v>0</v>
      </c>
      <c r="Q109" s="409"/>
      <c r="R109" s="409"/>
      <c r="S109" s="409"/>
      <c r="T109" s="417">
        <f t="shared" ref="T109:AE109" si="52">C109-C108</f>
        <v>0</v>
      </c>
      <c r="U109" s="417">
        <f t="shared" si="52"/>
        <v>0</v>
      </c>
      <c r="V109" s="417">
        <f t="shared" si="52"/>
        <v>0</v>
      </c>
      <c r="W109" s="417">
        <f t="shared" si="52"/>
        <v>0</v>
      </c>
      <c r="X109" s="417">
        <f t="shared" si="52"/>
        <v>0</v>
      </c>
      <c r="Y109" s="417">
        <f t="shared" si="52"/>
        <v>0</v>
      </c>
      <c r="Z109" s="418">
        <f t="shared" si="52"/>
        <v>0</v>
      </c>
      <c r="AA109" s="417">
        <f t="shared" si="52"/>
        <v>-5.8658338917760844E-3</v>
      </c>
      <c r="AB109" s="417">
        <f t="shared" si="52"/>
        <v>-0.33085790655775416</v>
      </c>
      <c r="AC109" s="417">
        <f t="shared" si="52"/>
        <v>0</v>
      </c>
      <c r="AD109" s="417">
        <f t="shared" si="52"/>
        <v>0.19538240194376977</v>
      </c>
      <c r="AE109" s="418">
        <f t="shared" si="52"/>
        <v>-3.1061779379539356E-2</v>
      </c>
      <c r="AF109" s="419"/>
    </row>
    <row r="110" spans="1:32" ht="13.5" thickTop="1">
      <c r="A110" s="303"/>
      <c r="B110" s="335" t="s">
        <v>971</v>
      </c>
      <c r="C110" s="396">
        <v>0</v>
      </c>
      <c r="D110" s="388">
        <v>0</v>
      </c>
      <c r="E110" s="388">
        <v>0</v>
      </c>
      <c r="F110" s="388">
        <v>0</v>
      </c>
      <c r="G110" s="388">
        <v>0</v>
      </c>
      <c r="H110" s="388">
        <v>0</v>
      </c>
      <c r="I110" s="396">
        <v>0</v>
      </c>
      <c r="J110" s="396">
        <v>4.314527779157868</v>
      </c>
      <c r="K110" s="388">
        <v>4.0024520267260577</v>
      </c>
      <c r="L110" s="388">
        <v>0</v>
      </c>
      <c r="M110" s="388">
        <v>4.024703703703703</v>
      </c>
      <c r="N110" s="396">
        <v>4.275235082483178</v>
      </c>
      <c r="O110" s="396">
        <v>0</v>
      </c>
      <c r="P110" s="397">
        <v>0</v>
      </c>
      <c r="Q110" s="388"/>
      <c r="R110" s="388"/>
      <c r="S110" s="388"/>
      <c r="Z110" s="389"/>
      <c r="AE110" s="389"/>
    </row>
    <row r="111" spans="1:32">
      <c r="A111" s="303"/>
      <c r="B111" s="335" t="s">
        <v>972</v>
      </c>
      <c r="C111" s="396">
        <v>0</v>
      </c>
      <c r="D111" s="388">
        <v>0</v>
      </c>
      <c r="E111" s="388">
        <v>0</v>
      </c>
      <c r="F111" s="388">
        <v>0</v>
      </c>
      <c r="G111" s="388">
        <v>0</v>
      </c>
      <c r="H111" s="388">
        <v>0</v>
      </c>
      <c r="I111" s="396">
        <v>0</v>
      </c>
      <c r="J111" s="396">
        <v>4.2235422412714296</v>
      </c>
      <c r="K111" s="388">
        <v>3.8448803163444638</v>
      </c>
      <c r="L111" s="388">
        <v>0</v>
      </c>
      <c r="M111" s="388">
        <v>4.0073485294117646</v>
      </c>
      <c r="N111" s="396">
        <v>4.1757120702826578</v>
      </c>
      <c r="O111" s="396">
        <v>0</v>
      </c>
      <c r="P111" s="397">
        <v>0</v>
      </c>
      <c r="Q111" s="388"/>
      <c r="R111" s="388"/>
      <c r="S111" s="388"/>
      <c r="T111" s="394">
        <f t="shared" ref="T111:AE111" si="53">C111-C110</f>
        <v>0</v>
      </c>
      <c r="U111" s="394">
        <f t="shared" si="53"/>
        <v>0</v>
      </c>
      <c r="V111" s="394">
        <f t="shared" si="53"/>
        <v>0</v>
      </c>
      <c r="W111" s="394">
        <f t="shared" si="53"/>
        <v>0</v>
      </c>
      <c r="X111" s="394">
        <f t="shared" si="53"/>
        <v>0</v>
      </c>
      <c r="Y111" s="394">
        <f t="shared" si="53"/>
        <v>0</v>
      </c>
      <c r="Z111" s="395">
        <f t="shared" si="53"/>
        <v>0</v>
      </c>
      <c r="AA111" s="394">
        <f t="shared" si="53"/>
        <v>-9.0985537886438372E-2</v>
      </c>
      <c r="AB111" s="394">
        <f t="shared" si="53"/>
        <v>-0.1575717103815939</v>
      </c>
      <c r="AC111" s="394">
        <f t="shared" si="53"/>
        <v>0</v>
      </c>
      <c r="AD111" s="394">
        <f t="shared" si="53"/>
        <v>-1.7355174291938447E-2</v>
      </c>
      <c r="AE111" s="395">
        <f t="shared" si="53"/>
        <v>-9.9523012200520178E-2</v>
      </c>
    </row>
    <row r="112" spans="1:32">
      <c r="A112" s="303"/>
      <c r="B112" s="335" t="s">
        <v>973</v>
      </c>
      <c r="C112" s="396">
        <v>0</v>
      </c>
      <c r="D112" s="388">
        <v>0</v>
      </c>
      <c r="E112" s="388">
        <v>0</v>
      </c>
      <c r="F112" s="388">
        <v>0</v>
      </c>
      <c r="G112" s="388">
        <v>0</v>
      </c>
      <c r="H112" s="388">
        <v>0</v>
      </c>
      <c r="I112" s="396">
        <v>0</v>
      </c>
      <c r="J112" s="396">
        <v>5.5373540858389916</v>
      </c>
      <c r="K112" s="388">
        <v>5.6646142217245234</v>
      </c>
      <c r="L112" s="388">
        <v>0</v>
      </c>
      <c r="M112" s="388">
        <v>5.0357321428571424</v>
      </c>
      <c r="N112" s="396">
        <v>5.5482165448794847</v>
      </c>
      <c r="O112" s="396">
        <v>0</v>
      </c>
      <c r="P112" s="397">
        <v>0</v>
      </c>
      <c r="Q112" s="388"/>
      <c r="R112" s="388"/>
      <c r="S112" s="388"/>
      <c r="Z112" s="389"/>
      <c r="AE112" s="389"/>
    </row>
    <row r="113" spans="1:33">
      <c r="A113" s="303"/>
      <c r="B113" s="335" t="s">
        <v>974</v>
      </c>
      <c r="C113" s="396">
        <v>0</v>
      </c>
      <c r="D113" s="388">
        <v>0</v>
      </c>
      <c r="E113" s="388">
        <v>0</v>
      </c>
      <c r="F113" s="388">
        <v>0</v>
      </c>
      <c r="G113" s="388">
        <v>0</v>
      </c>
      <c r="H113" s="388">
        <v>0</v>
      </c>
      <c r="I113" s="396">
        <v>0</v>
      </c>
      <c r="J113" s="396">
        <v>5.3565238729864406</v>
      </c>
      <c r="K113" s="388">
        <v>5.2930454770755881</v>
      </c>
      <c r="L113" s="388">
        <v>0</v>
      </c>
      <c r="M113" s="388">
        <v>5.7749899999999998</v>
      </c>
      <c r="N113" s="396">
        <v>5.3519915397631133</v>
      </c>
      <c r="O113" s="396">
        <v>0</v>
      </c>
      <c r="P113" s="397">
        <v>0</v>
      </c>
      <c r="Q113" s="388"/>
      <c r="R113" s="388"/>
      <c r="S113" s="388"/>
      <c r="T113" s="394">
        <f t="shared" ref="T113:AE113" si="54">C113-C112</f>
        <v>0</v>
      </c>
      <c r="U113" s="394">
        <f t="shared" si="54"/>
        <v>0</v>
      </c>
      <c r="V113" s="394">
        <f t="shared" si="54"/>
        <v>0</v>
      </c>
      <c r="W113" s="394">
        <f t="shared" si="54"/>
        <v>0</v>
      </c>
      <c r="X113" s="394">
        <f t="shared" si="54"/>
        <v>0</v>
      </c>
      <c r="Y113" s="394">
        <f t="shared" si="54"/>
        <v>0</v>
      </c>
      <c r="Z113" s="395">
        <f t="shared" si="54"/>
        <v>0</v>
      </c>
      <c r="AA113" s="394">
        <f t="shared" si="54"/>
        <v>-0.18083021285255096</v>
      </c>
      <c r="AB113" s="394">
        <f t="shared" si="54"/>
        <v>-0.3715687446489353</v>
      </c>
      <c r="AC113" s="394">
        <f t="shared" si="54"/>
        <v>0</v>
      </c>
      <c r="AD113" s="394">
        <f t="shared" si="54"/>
        <v>0.73925785714285741</v>
      </c>
      <c r="AE113" s="395">
        <f t="shared" si="54"/>
        <v>-0.19622500511637142</v>
      </c>
    </row>
    <row r="114" spans="1:33">
      <c r="A114" s="303"/>
      <c r="B114" s="335" t="s">
        <v>975</v>
      </c>
      <c r="C114" s="396">
        <v>0</v>
      </c>
      <c r="D114" s="388">
        <v>0</v>
      </c>
      <c r="E114" s="388">
        <v>0</v>
      </c>
      <c r="F114" s="388">
        <v>0</v>
      </c>
      <c r="G114" s="388">
        <v>0</v>
      </c>
      <c r="H114" s="388">
        <v>0</v>
      </c>
      <c r="I114" s="396">
        <v>0</v>
      </c>
      <c r="J114" s="396">
        <v>10</v>
      </c>
      <c r="K114" s="388">
        <v>3.5</v>
      </c>
      <c r="L114" s="388">
        <v>0</v>
      </c>
      <c r="M114" s="388">
        <v>0</v>
      </c>
      <c r="N114" s="396">
        <v>6.75</v>
      </c>
      <c r="O114" s="396">
        <v>0</v>
      </c>
      <c r="P114" s="397">
        <v>0</v>
      </c>
      <c r="Q114" s="388"/>
      <c r="R114" s="388"/>
      <c r="S114" s="388"/>
      <c r="Z114" s="389"/>
      <c r="AE114" s="389"/>
    </row>
    <row r="115" spans="1:33" ht="13.5" thickBot="1">
      <c r="A115" s="303"/>
      <c r="B115" s="335" t="s">
        <v>976</v>
      </c>
      <c r="C115" s="396">
        <v>0</v>
      </c>
      <c r="D115" s="388">
        <v>0</v>
      </c>
      <c r="E115" s="388">
        <v>0</v>
      </c>
      <c r="F115" s="388">
        <v>0</v>
      </c>
      <c r="G115" s="388">
        <v>0</v>
      </c>
      <c r="H115" s="388">
        <v>0</v>
      </c>
      <c r="I115" s="396">
        <v>0</v>
      </c>
      <c r="J115" s="396">
        <v>0</v>
      </c>
      <c r="K115" s="388">
        <v>0</v>
      </c>
      <c r="L115" s="388">
        <v>0</v>
      </c>
      <c r="M115" s="388">
        <v>0</v>
      </c>
      <c r="N115" s="396">
        <v>0</v>
      </c>
      <c r="O115" s="396">
        <v>0</v>
      </c>
      <c r="P115" s="397">
        <v>0</v>
      </c>
      <c r="Q115" s="388"/>
      <c r="R115" s="388"/>
      <c r="S115" s="388"/>
      <c r="T115" s="421">
        <f t="shared" ref="T115:AE115" si="55">C115-C114</f>
        <v>0</v>
      </c>
      <c r="U115" s="394">
        <f t="shared" si="55"/>
        <v>0</v>
      </c>
      <c r="V115" s="421">
        <f t="shared" si="55"/>
        <v>0</v>
      </c>
      <c r="W115" s="394">
        <f t="shared" si="55"/>
        <v>0</v>
      </c>
      <c r="X115" s="394">
        <f t="shared" si="55"/>
        <v>0</v>
      </c>
      <c r="Y115" s="394">
        <f t="shared" si="55"/>
        <v>0</v>
      </c>
      <c r="Z115" s="426">
        <f t="shared" si="55"/>
        <v>0</v>
      </c>
      <c r="AA115" s="421">
        <f t="shared" si="55"/>
        <v>-10</v>
      </c>
      <c r="AB115" s="394">
        <f t="shared" si="55"/>
        <v>-3.5</v>
      </c>
      <c r="AC115" s="394">
        <f t="shared" si="55"/>
        <v>0</v>
      </c>
      <c r="AD115" s="394">
        <f t="shared" si="55"/>
        <v>0</v>
      </c>
      <c r="AE115" s="427">
        <f t="shared" si="55"/>
        <v>-6.75</v>
      </c>
      <c r="AF115" s="357"/>
    </row>
    <row r="116" spans="1:33" ht="13.5" thickTop="1">
      <c r="A116" s="303"/>
      <c r="B116" s="335" t="s">
        <v>977</v>
      </c>
      <c r="C116" s="396">
        <v>0</v>
      </c>
      <c r="D116" s="388">
        <v>0</v>
      </c>
      <c r="E116" s="388">
        <v>0</v>
      </c>
      <c r="F116" s="388">
        <v>0</v>
      </c>
      <c r="G116" s="388">
        <v>0</v>
      </c>
      <c r="H116" s="388">
        <v>0</v>
      </c>
      <c r="I116" s="396">
        <v>0</v>
      </c>
      <c r="J116" s="396">
        <v>4.7289484127961883</v>
      </c>
      <c r="K116" s="388">
        <v>4.4751530105129023</v>
      </c>
      <c r="L116" s="388">
        <v>0</v>
      </c>
      <c r="M116" s="388">
        <v>4.2844174311926606</v>
      </c>
      <c r="N116" s="396">
        <v>4.6983270988079271</v>
      </c>
      <c r="O116" s="396">
        <v>0</v>
      </c>
      <c r="P116" s="397">
        <v>0</v>
      </c>
      <c r="Q116" s="402"/>
      <c r="R116" s="402"/>
      <c r="S116" s="402"/>
      <c r="T116" s="415"/>
      <c r="U116" s="415"/>
      <c r="V116" s="415"/>
      <c r="W116" s="415"/>
      <c r="X116" s="415"/>
      <c r="Y116" s="415"/>
      <c r="Z116" s="416"/>
      <c r="AA116" s="415"/>
      <c r="AB116" s="415"/>
      <c r="AC116" s="415"/>
      <c r="AD116" s="415"/>
      <c r="AE116" s="416"/>
      <c r="AF116" s="415"/>
    </row>
    <row r="117" spans="1:33" ht="13.5" thickBot="1">
      <c r="A117" s="303"/>
      <c r="B117" s="335" t="s">
        <v>978</v>
      </c>
      <c r="C117" s="396">
        <v>0</v>
      </c>
      <c r="D117" s="388">
        <v>0</v>
      </c>
      <c r="E117" s="388">
        <v>0</v>
      </c>
      <c r="F117" s="388">
        <v>0</v>
      </c>
      <c r="G117" s="388">
        <v>0</v>
      </c>
      <c r="H117" s="388">
        <v>0</v>
      </c>
      <c r="I117" s="396">
        <v>0</v>
      </c>
      <c r="J117" s="396">
        <v>4.6207832513916536</v>
      </c>
      <c r="K117" s="388">
        <v>4.2239491728835556</v>
      </c>
      <c r="L117" s="388">
        <v>0</v>
      </c>
      <c r="M117" s="388">
        <v>4.409085227272727</v>
      </c>
      <c r="N117" s="396">
        <v>4.5760755669138282</v>
      </c>
      <c r="O117" s="396">
        <v>0</v>
      </c>
      <c r="P117" s="397">
        <v>0</v>
      </c>
      <c r="Q117" s="409"/>
      <c r="R117" s="409"/>
      <c r="S117" s="409"/>
      <c r="T117" s="417">
        <f t="shared" ref="T117:AE117" si="56">C117-C116</f>
        <v>0</v>
      </c>
      <c r="U117" s="417">
        <f t="shared" si="56"/>
        <v>0</v>
      </c>
      <c r="V117" s="417">
        <f t="shared" si="56"/>
        <v>0</v>
      </c>
      <c r="W117" s="417">
        <f t="shared" si="56"/>
        <v>0</v>
      </c>
      <c r="X117" s="417">
        <f t="shared" si="56"/>
        <v>0</v>
      </c>
      <c r="Y117" s="417">
        <f t="shared" si="56"/>
        <v>0</v>
      </c>
      <c r="Z117" s="418">
        <f t="shared" si="56"/>
        <v>0</v>
      </c>
      <c r="AA117" s="417">
        <f t="shared" si="56"/>
        <v>-0.10816516140453469</v>
      </c>
      <c r="AB117" s="417">
        <f t="shared" si="56"/>
        <v>-0.25120383762934662</v>
      </c>
      <c r="AC117" s="417">
        <f t="shared" si="56"/>
        <v>0</v>
      </c>
      <c r="AD117" s="417">
        <f t="shared" si="56"/>
        <v>0.1246677960800664</v>
      </c>
      <c r="AE117" s="418">
        <f t="shared" si="56"/>
        <v>-0.12225153189409887</v>
      </c>
      <c r="AF117" s="419"/>
    </row>
    <row r="118" spans="1:33" ht="13.5" thickTop="1">
      <c r="A118" s="303"/>
      <c r="B118" s="335" t="s">
        <v>979</v>
      </c>
      <c r="C118" s="396">
        <v>0</v>
      </c>
      <c r="D118" s="388">
        <v>0</v>
      </c>
      <c r="E118" s="388">
        <v>0</v>
      </c>
      <c r="F118" s="388">
        <v>0</v>
      </c>
      <c r="G118" s="388">
        <v>0</v>
      </c>
      <c r="H118" s="388">
        <v>0</v>
      </c>
      <c r="I118" s="396">
        <v>0</v>
      </c>
      <c r="J118" s="396">
        <v>3.1956685260673674</v>
      </c>
      <c r="K118" s="388">
        <v>2.8094742105263157</v>
      </c>
      <c r="L118" s="388">
        <v>0</v>
      </c>
      <c r="M118" s="388">
        <v>3.4523571428571436</v>
      </c>
      <c r="N118" s="396">
        <v>3.1314827769886362</v>
      </c>
      <c r="O118" s="396">
        <v>0</v>
      </c>
      <c r="P118" s="397">
        <v>0</v>
      </c>
      <c r="Q118" s="388"/>
      <c r="R118" s="388"/>
      <c r="S118" s="388"/>
      <c r="Z118" s="389"/>
      <c r="AE118" s="389"/>
    </row>
    <row r="119" spans="1:33">
      <c r="A119" s="303"/>
      <c r="B119" s="335" t="s">
        <v>980</v>
      </c>
      <c r="C119" s="396">
        <v>0</v>
      </c>
      <c r="D119" s="388">
        <v>0</v>
      </c>
      <c r="E119" s="388">
        <v>0</v>
      </c>
      <c r="F119" s="388">
        <v>0</v>
      </c>
      <c r="G119" s="388">
        <v>0</v>
      </c>
      <c r="H119" s="388">
        <v>0</v>
      </c>
      <c r="I119" s="396">
        <v>0</v>
      </c>
      <c r="J119" s="396">
        <v>2.8263882106864422</v>
      </c>
      <c r="K119" s="388">
        <v>2.4309990143369178</v>
      </c>
      <c r="L119" s="388">
        <v>0</v>
      </c>
      <c r="M119" s="388">
        <v>3.1296407407407405</v>
      </c>
      <c r="N119" s="396">
        <v>2.7587427054045608</v>
      </c>
      <c r="O119" s="396">
        <v>0</v>
      </c>
      <c r="P119" s="397">
        <v>0</v>
      </c>
      <c r="Q119" s="388"/>
      <c r="R119" s="388"/>
      <c r="S119" s="388"/>
      <c r="T119" s="394">
        <f t="shared" ref="T119:AE119" si="57">C119-C118</f>
        <v>0</v>
      </c>
      <c r="U119" s="394">
        <f t="shared" si="57"/>
        <v>0</v>
      </c>
      <c r="V119" s="394">
        <f t="shared" si="57"/>
        <v>0</v>
      </c>
      <c r="W119" s="394">
        <f t="shared" si="57"/>
        <v>0</v>
      </c>
      <c r="X119" s="394">
        <f t="shared" si="57"/>
        <v>0</v>
      </c>
      <c r="Y119" s="394">
        <f t="shared" si="57"/>
        <v>0</v>
      </c>
      <c r="Z119" s="395">
        <f t="shared" si="57"/>
        <v>0</v>
      </c>
      <c r="AA119" s="394">
        <f t="shared" si="57"/>
        <v>-0.36928031538092521</v>
      </c>
      <c r="AB119" s="394">
        <f t="shared" si="57"/>
        <v>-0.37847519618939796</v>
      </c>
      <c r="AC119" s="394">
        <f t="shared" si="57"/>
        <v>0</v>
      </c>
      <c r="AD119" s="394">
        <f t="shared" si="57"/>
        <v>-0.32271640211640307</v>
      </c>
      <c r="AE119" s="395">
        <f t="shared" si="57"/>
        <v>-0.37274007158407541</v>
      </c>
    </row>
    <row r="120" spans="1:33">
      <c r="A120" s="303"/>
      <c r="B120" s="335" t="s">
        <v>981</v>
      </c>
      <c r="C120" s="396">
        <v>0</v>
      </c>
      <c r="D120" s="388">
        <v>0</v>
      </c>
      <c r="E120" s="388">
        <v>0</v>
      </c>
      <c r="F120" s="388">
        <v>0</v>
      </c>
      <c r="G120" s="388">
        <v>0</v>
      </c>
      <c r="H120" s="388">
        <v>0</v>
      </c>
      <c r="I120" s="396">
        <v>0</v>
      </c>
      <c r="J120" s="396">
        <v>4.1516374308074058</v>
      </c>
      <c r="K120" s="388">
        <v>3.7299983333333331</v>
      </c>
      <c r="L120" s="388">
        <v>0</v>
      </c>
      <c r="M120" s="388">
        <v>4.0208666666666666</v>
      </c>
      <c r="N120" s="396">
        <v>4.1079529762920002</v>
      </c>
      <c r="O120" s="396">
        <v>0</v>
      </c>
      <c r="P120" s="397">
        <v>0</v>
      </c>
      <c r="Q120" s="388"/>
      <c r="R120" s="388"/>
      <c r="S120" s="388"/>
      <c r="Z120" s="389"/>
      <c r="AE120" s="389"/>
    </row>
    <row r="121" spans="1:33">
      <c r="A121" s="303"/>
      <c r="B121" s="335" t="s">
        <v>982</v>
      </c>
      <c r="C121" s="396">
        <v>0</v>
      </c>
      <c r="D121" s="388">
        <v>0</v>
      </c>
      <c r="E121" s="388">
        <v>0</v>
      </c>
      <c r="F121" s="388">
        <v>0</v>
      </c>
      <c r="G121" s="388">
        <v>0</v>
      </c>
      <c r="H121" s="388">
        <v>0</v>
      </c>
      <c r="I121" s="396">
        <v>0</v>
      </c>
      <c r="J121" s="396">
        <v>3.8575194805194801</v>
      </c>
      <c r="K121" s="388">
        <v>3.4303895148669796</v>
      </c>
      <c r="L121" s="388">
        <v>0</v>
      </c>
      <c r="M121" s="388">
        <v>3.8846000000000007</v>
      </c>
      <c r="N121" s="396">
        <v>3.8125596201486376</v>
      </c>
      <c r="O121" s="396">
        <v>0</v>
      </c>
      <c r="P121" s="397">
        <v>0</v>
      </c>
      <c r="Q121" s="388"/>
      <c r="R121" s="388"/>
      <c r="S121" s="388"/>
      <c r="T121" s="394">
        <f t="shared" ref="T121:AE121" si="58">C121-C120</f>
        <v>0</v>
      </c>
      <c r="U121" s="394">
        <f t="shared" si="58"/>
        <v>0</v>
      </c>
      <c r="V121" s="394">
        <f t="shared" si="58"/>
        <v>0</v>
      </c>
      <c r="W121" s="394">
        <f t="shared" si="58"/>
        <v>0</v>
      </c>
      <c r="X121" s="394">
        <f t="shared" si="58"/>
        <v>0</v>
      </c>
      <c r="Y121" s="421">
        <f t="shared" si="58"/>
        <v>0</v>
      </c>
      <c r="Z121" s="395">
        <f t="shared" si="58"/>
        <v>0</v>
      </c>
      <c r="AA121" s="394">
        <f t="shared" si="58"/>
        <v>-0.29411795028792564</v>
      </c>
      <c r="AB121" s="394">
        <f t="shared" si="58"/>
        <v>-0.29960881846635345</v>
      </c>
      <c r="AC121" s="394">
        <f t="shared" si="58"/>
        <v>0</v>
      </c>
      <c r="AD121" s="394">
        <f t="shared" si="58"/>
        <v>-0.13626666666666587</v>
      </c>
      <c r="AE121" s="395">
        <f t="shared" si="58"/>
        <v>-0.2953933561433626</v>
      </c>
      <c r="AG121" s="290" t="s">
        <v>996</v>
      </c>
    </row>
    <row r="122" spans="1:33">
      <c r="A122" s="303"/>
      <c r="B122" s="335" t="s">
        <v>983</v>
      </c>
      <c r="C122" s="396">
        <v>0</v>
      </c>
      <c r="D122" s="388">
        <v>0</v>
      </c>
      <c r="E122" s="388">
        <v>0</v>
      </c>
      <c r="F122" s="388">
        <v>0</v>
      </c>
      <c r="G122" s="388">
        <v>0</v>
      </c>
      <c r="H122" s="388">
        <v>0</v>
      </c>
      <c r="I122" s="396">
        <v>0</v>
      </c>
      <c r="J122" s="396">
        <v>8.8333333333333339</v>
      </c>
      <c r="K122" s="388">
        <v>0</v>
      </c>
      <c r="L122" s="388">
        <v>0</v>
      </c>
      <c r="M122" s="388">
        <v>0</v>
      </c>
      <c r="N122" s="396">
        <v>8.8333333333333339</v>
      </c>
      <c r="O122" s="396">
        <v>0</v>
      </c>
      <c r="P122" s="397">
        <v>0</v>
      </c>
      <c r="Q122" s="388"/>
      <c r="R122" s="388"/>
      <c r="S122" s="388"/>
      <c r="Z122" s="389"/>
      <c r="AE122" s="389"/>
    </row>
    <row r="123" spans="1:33" ht="13.5" thickBot="1">
      <c r="A123" s="303"/>
      <c r="B123" s="335" t="s">
        <v>984</v>
      </c>
      <c r="C123" s="396">
        <v>0</v>
      </c>
      <c r="D123" s="388">
        <v>0</v>
      </c>
      <c r="E123" s="388">
        <v>0</v>
      </c>
      <c r="F123" s="388">
        <v>0</v>
      </c>
      <c r="G123" s="388">
        <v>0</v>
      </c>
      <c r="H123" s="388">
        <v>0</v>
      </c>
      <c r="I123" s="396">
        <v>0</v>
      </c>
      <c r="J123" s="396">
        <v>9.5</v>
      </c>
      <c r="K123" s="388">
        <v>0</v>
      </c>
      <c r="L123" s="388">
        <v>0</v>
      </c>
      <c r="M123" s="388">
        <v>0</v>
      </c>
      <c r="N123" s="396">
        <v>9.5</v>
      </c>
      <c r="O123" s="396">
        <v>0</v>
      </c>
      <c r="P123" s="397">
        <v>0</v>
      </c>
      <c r="Q123" s="388"/>
      <c r="R123" s="388"/>
      <c r="S123" s="388"/>
      <c r="T123" s="394">
        <f t="shared" ref="T123:AE123" si="59">C123-C122</f>
        <v>0</v>
      </c>
      <c r="U123" s="394">
        <f t="shared" si="59"/>
        <v>0</v>
      </c>
      <c r="V123" s="421">
        <f t="shared" si="59"/>
        <v>0</v>
      </c>
      <c r="W123" s="394">
        <f t="shared" si="59"/>
        <v>0</v>
      </c>
      <c r="X123" s="394">
        <f t="shared" si="59"/>
        <v>0</v>
      </c>
      <c r="Y123" s="394">
        <f t="shared" si="59"/>
        <v>0</v>
      </c>
      <c r="Z123" s="395">
        <f t="shared" si="59"/>
        <v>0</v>
      </c>
      <c r="AA123" s="394">
        <f t="shared" si="59"/>
        <v>0.66666666666666607</v>
      </c>
      <c r="AB123" s="394">
        <f t="shared" si="59"/>
        <v>0</v>
      </c>
      <c r="AC123" s="394">
        <f t="shared" si="59"/>
        <v>0</v>
      </c>
      <c r="AD123" s="394">
        <f t="shared" si="59"/>
        <v>0</v>
      </c>
      <c r="AE123" s="395">
        <f t="shared" si="59"/>
        <v>0.66666666666666607</v>
      </c>
      <c r="AG123" s="290" t="s">
        <v>997</v>
      </c>
    </row>
    <row r="124" spans="1:33" ht="13.5" thickTop="1">
      <c r="A124" s="303"/>
      <c r="B124" s="335" t="s">
        <v>985</v>
      </c>
      <c r="C124" s="396">
        <v>0</v>
      </c>
      <c r="D124" s="388">
        <v>0</v>
      </c>
      <c r="E124" s="388">
        <v>0</v>
      </c>
      <c r="F124" s="388">
        <v>0</v>
      </c>
      <c r="G124" s="388">
        <v>0</v>
      </c>
      <c r="H124" s="388">
        <v>0</v>
      </c>
      <c r="I124" s="396">
        <v>0</v>
      </c>
      <c r="J124" s="396">
        <v>3.7031141573260626</v>
      </c>
      <c r="K124" s="388">
        <v>3.1658061290322581</v>
      </c>
      <c r="L124" s="388">
        <v>0</v>
      </c>
      <c r="M124" s="388">
        <v>3.7555622222222222</v>
      </c>
      <c r="N124" s="396">
        <v>3.6308870499217254</v>
      </c>
      <c r="O124" s="396">
        <v>0</v>
      </c>
      <c r="P124" s="397">
        <v>0</v>
      </c>
      <c r="Q124" s="402"/>
      <c r="R124" s="402"/>
      <c r="S124" s="402"/>
      <c r="T124" s="415"/>
      <c r="U124" s="415"/>
      <c r="V124" s="415"/>
      <c r="W124" s="415"/>
      <c r="X124" s="415"/>
      <c r="Y124" s="415"/>
      <c r="Z124" s="416"/>
      <c r="AA124" s="415"/>
      <c r="AB124" s="415"/>
      <c r="AC124" s="415"/>
      <c r="AD124" s="415"/>
      <c r="AE124" s="416"/>
      <c r="AF124" s="415"/>
    </row>
    <row r="125" spans="1:33" ht="13.5" thickBot="1">
      <c r="A125" s="303"/>
      <c r="B125" s="335" t="s">
        <v>986</v>
      </c>
      <c r="C125" s="396">
        <v>0</v>
      </c>
      <c r="D125" s="388">
        <v>0</v>
      </c>
      <c r="E125" s="388">
        <v>0</v>
      </c>
      <c r="F125" s="388">
        <v>0</v>
      </c>
      <c r="G125" s="388">
        <v>0</v>
      </c>
      <c r="H125" s="388">
        <v>0</v>
      </c>
      <c r="I125" s="396">
        <v>0</v>
      </c>
      <c r="J125" s="396">
        <v>3.3488737652582157</v>
      </c>
      <c r="K125" s="388">
        <v>2.7948796581196587</v>
      </c>
      <c r="L125" s="388">
        <v>0</v>
      </c>
      <c r="M125" s="388">
        <v>3.4999981132075471</v>
      </c>
      <c r="N125" s="396">
        <v>3.2714736956172734</v>
      </c>
      <c r="O125" s="396">
        <v>0</v>
      </c>
      <c r="P125" s="397">
        <v>0</v>
      </c>
      <c r="Q125" s="409"/>
      <c r="R125" s="409"/>
      <c r="S125" s="409"/>
      <c r="T125" s="417">
        <f t="shared" ref="T125:AE125" si="60">C125-C124</f>
        <v>0</v>
      </c>
      <c r="U125" s="417">
        <f t="shared" si="60"/>
        <v>0</v>
      </c>
      <c r="V125" s="417">
        <f t="shared" si="60"/>
        <v>0</v>
      </c>
      <c r="W125" s="417">
        <f t="shared" si="60"/>
        <v>0</v>
      </c>
      <c r="X125" s="417">
        <f t="shared" si="60"/>
        <v>0</v>
      </c>
      <c r="Y125" s="417">
        <f t="shared" si="60"/>
        <v>0</v>
      </c>
      <c r="Z125" s="418">
        <f t="shared" si="60"/>
        <v>0</v>
      </c>
      <c r="AA125" s="417">
        <f t="shared" si="60"/>
        <v>-0.35424039206784697</v>
      </c>
      <c r="AB125" s="417">
        <f t="shared" si="60"/>
        <v>-0.37092647091259945</v>
      </c>
      <c r="AC125" s="417">
        <f t="shared" si="60"/>
        <v>0</v>
      </c>
      <c r="AD125" s="417">
        <f t="shared" si="60"/>
        <v>-0.25556410901467519</v>
      </c>
      <c r="AE125" s="418">
        <f t="shared" si="60"/>
        <v>-0.35941335430445198</v>
      </c>
      <c r="AF125" s="419"/>
    </row>
    <row r="126" spans="1:33" ht="13.5" thickTop="1">
      <c r="A126" s="303"/>
      <c r="B126" s="335" t="s">
        <v>987</v>
      </c>
      <c r="C126" s="396">
        <v>0</v>
      </c>
      <c r="D126" s="388">
        <v>0</v>
      </c>
      <c r="E126" s="388">
        <v>0</v>
      </c>
      <c r="F126" s="388">
        <v>0</v>
      </c>
      <c r="G126" s="388">
        <v>0</v>
      </c>
      <c r="H126" s="388">
        <v>0</v>
      </c>
      <c r="I126" s="396">
        <v>0</v>
      </c>
      <c r="J126" s="396">
        <v>4.3491386152748035</v>
      </c>
      <c r="K126" s="388">
        <v>4.5874139013452915</v>
      </c>
      <c r="L126" s="388">
        <v>0</v>
      </c>
      <c r="M126" s="388">
        <v>6.7333066666666666</v>
      </c>
      <c r="N126" s="396">
        <v>4.3890749130345812</v>
      </c>
      <c r="O126" s="396">
        <v>0</v>
      </c>
      <c r="P126" s="397">
        <v>0</v>
      </c>
      <c r="Q126" s="388"/>
      <c r="R126" s="388"/>
      <c r="S126" s="388"/>
      <c r="Z126" s="389"/>
      <c r="AE126" s="389"/>
    </row>
    <row r="127" spans="1:33">
      <c r="A127" s="303"/>
      <c r="B127" s="335" t="s">
        <v>988</v>
      </c>
      <c r="C127" s="396">
        <v>0</v>
      </c>
      <c r="D127" s="388">
        <v>0</v>
      </c>
      <c r="E127" s="388">
        <v>0</v>
      </c>
      <c r="F127" s="388">
        <v>0</v>
      </c>
      <c r="G127" s="388">
        <v>0</v>
      </c>
      <c r="H127" s="388">
        <v>0</v>
      </c>
      <c r="I127" s="396">
        <v>0</v>
      </c>
      <c r="J127" s="396">
        <v>3.9774761085534287</v>
      </c>
      <c r="K127" s="388">
        <v>4.2224735119047621</v>
      </c>
      <c r="L127" s="388">
        <v>0</v>
      </c>
      <c r="M127" s="388">
        <v>6.6136636363636372</v>
      </c>
      <c r="N127" s="396">
        <v>4.0236562331466494</v>
      </c>
      <c r="O127" s="396">
        <v>0</v>
      </c>
      <c r="P127" s="397">
        <v>0</v>
      </c>
      <c r="Q127" s="388"/>
      <c r="R127" s="388"/>
      <c r="S127" s="388"/>
      <c r="T127" s="394">
        <f t="shared" ref="T127:AE127" si="61">C127-C126</f>
        <v>0</v>
      </c>
      <c r="U127" s="394">
        <f t="shared" si="61"/>
        <v>0</v>
      </c>
      <c r="V127" s="394">
        <f t="shared" si="61"/>
        <v>0</v>
      </c>
      <c r="W127" s="394">
        <f t="shared" si="61"/>
        <v>0</v>
      </c>
      <c r="X127" s="394">
        <f t="shared" si="61"/>
        <v>0</v>
      </c>
      <c r="Y127" s="394">
        <f t="shared" si="61"/>
        <v>0</v>
      </c>
      <c r="Z127" s="395">
        <f t="shared" si="61"/>
        <v>0</v>
      </c>
      <c r="AA127" s="394">
        <f t="shared" si="61"/>
        <v>-0.3716625067213748</v>
      </c>
      <c r="AB127" s="394">
        <f t="shared" si="61"/>
        <v>-0.36494038944052942</v>
      </c>
      <c r="AC127" s="394">
        <f t="shared" si="61"/>
        <v>0</v>
      </c>
      <c r="AD127" s="394">
        <f t="shared" si="61"/>
        <v>-0.11964303030302936</v>
      </c>
      <c r="AE127" s="395">
        <f t="shared" si="61"/>
        <v>-0.36541867988793175</v>
      </c>
    </row>
    <row r="128" spans="1:33">
      <c r="A128" s="303"/>
      <c r="B128" s="335" t="s">
        <v>989</v>
      </c>
      <c r="C128" s="396">
        <v>0</v>
      </c>
      <c r="D128" s="388">
        <v>0</v>
      </c>
      <c r="E128" s="388">
        <v>0</v>
      </c>
      <c r="F128" s="388">
        <v>0</v>
      </c>
      <c r="G128" s="388">
        <v>0</v>
      </c>
      <c r="H128" s="388">
        <v>0</v>
      </c>
      <c r="I128" s="396">
        <v>0</v>
      </c>
      <c r="J128" s="396">
        <v>3.9432065668919196</v>
      </c>
      <c r="K128" s="388">
        <v>3.5740561162918265</v>
      </c>
      <c r="L128" s="388">
        <v>0</v>
      </c>
      <c r="M128" s="388">
        <v>3.7605739436619725</v>
      </c>
      <c r="N128" s="396">
        <v>3.8940519438174066</v>
      </c>
      <c r="O128" s="396">
        <v>0</v>
      </c>
      <c r="P128" s="397">
        <v>0</v>
      </c>
      <c r="Q128" s="388"/>
      <c r="R128" s="388"/>
      <c r="S128" s="388"/>
      <c r="Z128" s="389"/>
      <c r="AE128" s="389"/>
    </row>
    <row r="129" spans="1:32">
      <c r="A129" s="303"/>
      <c r="B129" s="335" t="s">
        <v>990</v>
      </c>
      <c r="C129" s="396">
        <v>0</v>
      </c>
      <c r="D129" s="388">
        <v>0</v>
      </c>
      <c r="E129" s="388">
        <v>0</v>
      </c>
      <c r="F129" s="388">
        <v>0</v>
      </c>
      <c r="G129" s="388">
        <v>0</v>
      </c>
      <c r="H129" s="388">
        <v>0</v>
      </c>
      <c r="I129" s="396">
        <v>0</v>
      </c>
      <c r="J129" s="396">
        <v>3.7162268602900395</v>
      </c>
      <c r="K129" s="388">
        <v>3.2876497295905227</v>
      </c>
      <c r="L129" s="388">
        <v>0</v>
      </c>
      <c r="M129" s="388">
        <v>3.5230177631578945</v>
      </c>
      <c r="N129" s="396">
        <v>3.6583737949646431</v>
      </c>
      <c r="O129" s="396">
        <v>0</v>
      </c>
      <c r="P129" s="397">
        <v>0</v>
      </c>
      <c r="Q129" s="388"/>
      <c r="R129" s="388"/>
      <c r="S129" s="388"/>
      <c r="T129" s="394">
        <f t="shared" ref="T129:AE129" si="62">C129-C128</f>
        <v>0</v>
      </c>
      <c r="U129" s="394">
        <f t="shared" si="62"/>
        <v>0</v>
      </c>
      <c r="V129" s="394">
        <f t="shared" si="62"/>
        <v>0</v>
      </c>
      <c r="W129" s="394">
        <f t="shared" si="62"/>
        <v>0</v>
      </c>
      <c r="X129" s="394">
        <f t="shared" si="62"/>
        <v>0</v>
      </c>
      <c r="Y129" s="394">
        <f t="shared" si="62"/>
        <v>0</v>
      </c>
      <c r="Z129" s="395">
        <f t="shared" si="62"/>
        <v>0</v>
      </c>
      <c r="AA129" s="394">
        <f t="shared" si="62"/>
        <v>-0.22697970660188016</v>
      </c>
      <c r="AB129" s="394">
        <f t="shared" si="62"/>
        <v>-0.28640638670130381</v>
      </c>
      <c r="AC129" s="394">
        <f t="shared" si="62"/>
        <v>0</v>
      </c>
      <c r="AD129" s="394">
        <f t="shared" si="62"/>
        <v>-0.23755618050407801</v>
      </c>
      <c r="AE129" s="395">
        <f t="shared" si="62"/>
        <v>-0.2356781488527635</v>
      </c>
    </row>
    <row r="130" spans="1:32">
      <c r="A130" s="303"/>
      <c r="B130" s="335" t="s">
        <v>991</v>
      </c>
      <c r="C130" s="396">
        <v>0</v>
      </c>
      <c r="D130" s="388">
        <v>0</v>
      </c>
      <c r="E130" s="388">
        <v>0</v>
      </c>
      <c r="F130" s="388">
        <v>0</v>
      </c>
      <c r="G130" s="388">
        <v>0</v>
      </c>
      <c r="H130" s="388">
        <v>0</v>
      </c>
      <c r="I130" s="396">
        <v>0</v>
      </c>
      <c r="J130" s="396">
        <v>4.8768655349863002</v>
      </c>
      <c r="K130" s="388">
        <v>4.7698641809290958</v>
      </c>
      <c r="L130" s="388">
        <v>0</v>
      </c>
      <c r="M130" s="388">
        <v>4.5948500000000001</v>
      </c>
      <c r="N130" s="396">
        <v>4.8653742030377627</v>
      </c>
      <c r="O130" s="396">
        <v>0</v>
      </c>
      <c r="P130" s="397">
        <v>0</v>
      </c>
      <c r="Q130" s="388"/>
      <c r="R130" s="388"/>
      <c r="S130" s="388"/>
      <c r="Z130" s="389"/>
      <c r="AE130" s="389"/>
    </row>
    <row r="131" spans="1:32">
      <c r="A131" s="303"/>
      <c r="B131" s="335" t="s">
        <v>992</v>
      </c>
      <c r="C131" s="396">
        <v>0</v>
      </c>
      <c r="D131" s="388">
        <v>0</v>
      </c>
      <c r="E131" s="388">
        <v>0</v>
      </c>
      <c r="F131" s="388">
        <v>0</v>
      </c>
      <c r="G131" s="388">
        <v>0</v>
      </c>
      <c r="H131" s="388">
        <v>0</v>
      </c>
      <c r="I131" s="396">
        <v>0</v>
      </c>
      <c r="J131" s="396">
        <v>4.5361427131354111</v>
      </c>
      <c r="K131" s="388">
        <v>4.3631575436408978</v>
      </c>
      <c r="L131" s="388">
        <v>0</v>
      </c>
      <c r="M131" s="388">
        <v>4.1893787878787885</v>
      </c>
      <c r="N131" s="396">
        <v>4.5193996042142812</v>
      </c>
      <c r="O131" s="396">
        <v>0</v>
      </c>
      <c r="P131" s="397">
        <v>0</v>
      </c>
      <c r="Q131" s="388"/>
      <c r="R131" s="388"/>
      <c r="S131" s="388"/>
      <c r="T131" s="394">
        <f t="shared" ref="T131:AE131" si="63">C131-C130</f>
        <v>0</v>
      </c>
      <c r="U131" s="394">
        <f t="shared" si="63"/>
        <v>0</v>
      </c>
      <c r="V131" s="394">
        <f t="shared" si="63"/>
        <v>0</v>
      </c>
      <c r="W131" s="394">
        <f t="shared" si="63"/>
        <v>0</v>
      </c>
      <c r="X131" s="394">
        <f t="shared" si="63"/>
        <v>0</v>
      </c>
      <c r="Y131" s="421">
        <f t="shared" si="63"/>
        <v>0</v>
      </c>
      <c r="Z131" s="395">
        <f t="shared" si="63"/>
        <v>0</v>
      </c>
      <c r="AA131" s="394">
        <f t="shared" si="63"/>
        <v>-0.34072282185088909</v>
      </c>
      <c r="AB131" s="394">
        <f t="shared" si="63"/>
        <v>-0.406706637288198</v>
      </c>
      <c r="AC131" s="394">
        <f t="shared" si="63"/>
        <v>0</v>
      </c>
      <c r="AD131" s="394">
        <f t="shared" si="63"/>
        <v>-0.40547121212121162</v>
      </c>
      <c r="AE131" s="395">
        <f t="shared" si="63"/>
        <v>-0.34597459882348147</v>
      </c>
    </row>
    <row r="132" spans="1:32">
      <c r="A132" s="303"/>
      <c r="B132" s="335" t="s">
        <v>993</v>
      </c>
      <c r="C132" s="396">
        <v>0</v>
      </c>
      <c r="D132" s="388">
        <v>0</v>
      </c>
      <c r="E132" s="388">
        <v>0</v>
      </c>
      <c r="F132" s="388">
        <v>0</v>
      </c>
      <c r="G132" s="388">
        <v>0</v>
      </c>
      <c r="H132" s="388">
        <v>0</v>
      </c>
      <c r="I132" s="396">
        <v>0</v>
      </c>
      <c r="J132" s="396">
        <v>4.3006505117183496</v>
      </c>
      <c r="K132" s="388">
        <v>3.944435138205225</v>
      </c>
      <c r="L132" s="388">
        <v>0</v>
      </c>
      <c r="M132" s="388">
        <v>4.0025140000000006</v>
      </c>
      <c r="N132" s="396">
        <v>4.257093609478078</v>
      </c>
      <c r="O132" s="396">
        <v>0</v>
      </c>
      <c r="P132" s="397">
        <v>0</v>
      </c>
      <c r="Q132" s="388"/>
      <c r="R132" s="388"/>
      <c r="S132" s="388"/>
      <c r="Z132" s="389"/>
      <c r="AE132" s="389"/>
    </row>
    <row r="133" spans="1:32" ht="13.5" thickBot="1">
      <c r="A133" s="303"/>
      <c r="B133" s="335" t="s">
        <v>994</v>
      </c>
      <c r="C133" s="396">
        <v>0</v>
      </c>
      <c r="D133" s="388">
        <v>0</v>
      </c>
      <c r="E133" s="388">
        <v>0</v>
      </c>
      <c r="F133" s="388">
        <v>0</v>
      </c>
      <c r="G133" s="388">
        <v>0</v>
      </c>
      <c r="H133" s="388">
        <v>0</v>
      </c>
      <c r="I133" s="396">
        <v>0</v>
      </c>
      <c r="J133" s="396">
        <v>4.0375994241935098</v>
      </c>
      <c r="K133" s="388">
        <v>3.6020500455622373</v>
      </c>
      <c r="L133" s="388">
        <v>0</v>
      </c>
      <c r="M133" s="388">
        <v>3.7247600917431192</v>
      </c>
      <c r="N133" s="396">
        <v>3.9855351520799793</v>
      </c>
      <c r="O133" s="396">
        <v>0</v>
      </c>
      <c r="P133" s="397">
        <v>0</v>
      </c>
      <c r="Q133" s="388"/>
      <c r="R133" s="388"/>
      <c r="S133" s="388"/>
      <c r="T133" s="355">
        <f t="shared" ref="T133:AE133" si="64">C133-C132</f>
        <v>0</v>
      </c>
      <c r="U133" s="355">
        <f t="shared" si="64"/>
        <v>0</v>
      </c>
      <c r="V133" s="355">
        <f t="shared" si="64"/>
        <v>0</v>
      </c>
      <c r="W133" s="355">
        <f t="shared" si="64"/>
        <v>0</v>
      </c>
      <c r="X133" s="355">
        <f t="shared" si="64"/>
        <v>0</v>
      </c>
      <c r="Y133" s="355">
        <f t="shared" si="64"/>
        <v>0</v>
      </c>
      <c r="Z133" s="420">
        <f t="shared" si="64"/>
        <v>0</v>
      </c>
      <c r="AA133" s="355">
        <f t="shared" si="64"/>
        <v>-0.26305108752483974</v>
      </c>
      <c r="AB133" s="355">
        <f t="shared" si="64"/>
        <v>-0.34238509264298767</v>
      </c>
      <c r="AC133" s="355">
        <f t="shared" si="64"/>
        <v>0</v>
      </c>
      <c r="AD133" s="355">
        <f t="shared" si="64"/>
        <v>-0.2777539082568814</v>
      </c>
      <c r="AE133" s="420">
        <f t="shared" si="64"/>
        <v>-0.2715584573980987</v>
      </c>
    </row>
    <row r="134" spans="1:32">
      <c r="A134" s="317" t="s">
        <v>425</v>
      </c>
      <c r="B134" s="298" t="s">
        <v>962</v>
      </c>
      <c r="C134" s="385">
        <v>4.4736842105263168</v>
      </c>
      <c r="D134" s="386">
        <v>4.3819444444444402</v>
      </c>
      <c r="E134" s="386">
        <v>4.7008547008546993</v>
      </c>
      <c r="F134" s="386">
        <v>4.583333333333333</v>
      </c>
      <c r="G134" s="386">
        <v>0</v>
      </c>
      <c r="H134" s="386">
        <v>4.0862068965517251</v>
      </c>
      <c r="I134" s="385">
        <v>4.4969262295081949</v>
      </c>
      <c r="J134" s="385">
        <v>2.9076923076923071</v>
      </c>
      <c r="K134" s="386">
        <v>0</v>
      </c>
      <c r="L134" s="386">
        <v>0</v>
      </c>
      <c r="M134" s="386">
        <v>4.4285714285714297</v>
      </c>
      <c r="N134" s="385">
        <v>3.0555555555555554</v>
      </c>
      <c r="O134" s="385">
        <v>0</v>
      </c>
      <c r="P134" s="387">
        <v>0</v>
      </c>
      <c r="Q134" s="388"/>
      <c r="R134" s="388"/>
      <c r="S134" s="388"/>
      <c r="T134" s="388" t="s">
        <v>963</v>
      </c>
      <c r="Z134" s="389"/>
      <c r="AE134" s="389"/>
    </row>
    <row r="135" spans="1:32">
      <c r="A135" s="303"/>
      <c r="B135" s="390" t="s">
        <v>964</v>
      </c>
      <c r="C135" s="391">
        <v>4.7640816326530615</v>
      </c>
      <c r="D135" s="392">
        <v>4.58</v>
      </c>
      <c r="E135" s="392">
        <v>4.8522950819672133</v>
      </c>
      <c r="F135" s="392">
        <v>4.9121904761904771</v>
      </c>
      <c r="G135" s="392">
        <v>0</v>
      </c>
      <c r="H135" s="392">
        <v>4.3541463414634141</v>
      </c>
      <c r="I135" s="391">
        <v>4.7281310211946046</v>
      </c>
      <c r="J135" s="391">
        <v>2.6665333333333332</v>
      </c>
      <c r="K135" s="392">
        <v>0</v>
      </c>
      <c r="L135" s="392">
        <v>0</v>
      </c>
      <c r="M135" s="392">
        <v>4.43</v>
      </c>
      <c r="N135" s="391">
        <v>2.8170731707317072</v>
      </c>
      <c r="O135" s="391">
        <v>0</v>
      </c>
      <c r="P135" s="393">
        <v>0</v>
      </c>
      <c r="Q135" s="388"/>
      <c r="R135" s="388"/>
      <c r="S135" s="388"/>
      <c r="T135" s="394">
        <f t="shared" ref="T135:AE135" si="65">C135-C134</f>
        <v>0.29039742212674469</v>
      </c>
      <c r="U135" s="394">
        <f t="shared" si="65"/>
        <v>0.19805555555555987</v>
      </c>
      <c r="V135" s="394">
        <f t="shared" si="65"/>
        <v>0.15144038111251401</v>
      </c>
      <c r="W135" s="394">
        <f t="shared" si="65"/>
        <v>0.32885714285714407</v>
      </c>
      <c r="X135" s="394">
        <f t="shared" si="65"/>
        <v>0</v>
      </c>
      <c r="Y135" s="394">
        <f t="shared" si="65"/>
        <v>0.26793944491168897</v>
      </c>
      <c r="Z135" s="395">
        <f t="shared" si="65"/>
        <v>0.23120479168640973</v>
      </c>
      <c r="AA135" s="394">
        <f t="shared" si="65"/>
        <v>-0.24115897435897393</v>
      </c>
      <c r="AB135" s="394">
        <f t="shared" si="65"/>
        <v>0</v>
      </c>
      <c r="AC135" s="394">
        <f t="shared" si="65"/>
        <v>0</v>
      </c>
      <c r="AD135" s="394">
        <f t="shared" si="65"/>
        <v>1.4285714285700024E-3</v>
      </c>
      <c r="AE135" s="395">
        <f t="shared" si="65"/>
        <v>-0.2384823848238482</v>
      </c>
    </row>
    <row r="136" spans="1:32">
      <c r="A136" s="303"/>
      <c r="B136" s="335" t="s">
        <v>965</v>
      </c>
      <c r="C136" s="396">
        <v>4.5</v>
      </c>
      <c r="D136" s="388">
        <v>4.6428571428571397</v>
      </c>
      <c r="E136" s="388">
        <v>4.6800000000000015</v>
      </c>
      <c r="F136" s="388">
        <v>5.25</v>
      </c>
      <c r="G136" s="388">
        <v>0</v>
      </c>
      <c r="H136" s="388">
        <v>4.9047619047619051</v>
      </c>
      <c r="I136" s="396">
        <v>4.7666666666666666</v>
      </c>
      <c r="J136" s="396">
        <v>3.3666666666666654</v>
      </c>
      <c r="K136" s="388">
        <v>0</v>
      </c>
      <c r="L136" s="388">
        <v>0</v>
      </c>
      <c r="M136" s="388">
        <v>5.4444444444444402</v>
      </c>
      <c r="N136" s="396">
        <v>4.1458333333333313</v>
      </c>
      <c r="O136" s="396">
        <v>0</v>
      </c>
      <c r="P136" s="397">
        <v>0</v>
      </c>
      <c r="Q136" s="388"/>
      <c r="R136" s="388"/>
      <c r="S136" s="388"/>
      <c r="Z136" s="389"/>
      <c r="AE136" s="389"/>
    </row>
    <row r="137" spans="1:32">
      <c r="A137" s="303"/>
      <c r="B137" s="335" t="s">
        <v>966</v>
      </c>
      <c r="C137" s="396">
        <v>4.54</v>
      </c>
      <c r="D137" s="388">
        <v>5.15</v>
      </c>
      <c r="E137" s="388">
        <v>4.7984</v>
      </c>
      <c r="F137" s="388">
        <v>4.8</v>
      </c>
      <c r="G137" s="388">
        <v>5</v>
      </c>
      <c r="H137" s="388">
        <v>6.0714285714285712</v>
      </c>
      <c r="I137" s="396">
        <v>4.886705882352941</v>
      </c>
      <c r="J137" s="396">
        <v>2.3795999999999999</v>
      </c>
      <c r="K137" s="388">
        <v>0</v>
      </c>
      <c r="L137" s="388">
        <v>0</v>
      </c>
      <c r="M137" s="388">
        <v>8.42</v>
      </c>
      <c r="N137" s="396">
        <v>3.5487096774193545</v>
      </c>
      <c r="O137" s="396">
        <v>0</v>
      </c>
      <c r="P137" s="397">
        <v>0</v>
      </c>
      <c r="Q137" s="388"/>
      <c r="R137" s="388"/>
      <c r="S137" s="388"/>
      <c r="T137" s="394">
        <f t="shared" ref="T137:AE137" si="66">C137-C136</f>
        <v>4.0000000000000036E-2</v>
      </c>
      <c r="U137" s="394">
        <f t="shared" si="66"/>
        <v>0.50714285714286067</v>
      </c>
      <c r="V137" s="394">
        <f t="shared" si="66"/>
        <v>0.11839999999999851</v>
      </c>
      <c r="W137" s="394">
        <f t="shared" si="66"/>
        <v>-0.45000000000000018</v>
      </c>
      <c r="X137" s="394">
        <f t="shared" si="66"/>
        <v>5</v>
      </c>
      <c r="Y137" s="394">
        <f t="shared" si="66"/>
        <v>1.1666666666666661</v>
      </c>
      <c r="Z137" s="395">
        <f t="shared" si="66"/>
        <v>0.1200392156862744</v>
      </c>
      <c r="AA137" s="421">
        <f t="shared" si="66"/>
        <v>-0.98706666666666543</v>
      </c>
      <c r="AB137" s="394">
        <f t="shared" si="66"/>
        <v>0</v>
      </c>
      <c r="AC137" s="394">
        <f t="shared" si="66"/>
        <v>0</v>
      </c>
      <c r="AD137" s="394">
        <f t="shared" si="66"/>
        <v>2.9755555555555597</v>
      </c>
      <c r="AE137" s="395">
        <f t="shared" si="66"/>
        <v>-0.59712365591397676</v>
      </c>
    </row>
    <row r="138" spans="1:32">
      <c r="A138" s="303"/>
      <c r="B138" s="335" t="s">
        <v>967</v>
      </c>
      <c r="C138" s="396">
        <v>0</v>
      </c>
      <c r="D138" s="388">
        <v>0</v>
      </c>
      <c r="E138" s="388">
        <v>0</v>
      </c>
      <c r="F138" s="388">
        <v>0</v>
      </c>
      <c r="G138" s="388">
        <v>0</v>
      </c>
      <c r="H138" s="388">
        <v>0</v>
      </c>
      <c r="I138" s="396">
        <v>0</v>
      </c>
      <c r="J138" s="396">
        <v>0</v>
      </c>
      <c r="K138" s="388">
        <v>0</v>
      </c>
      <c r="L138" s="388">
        <v>0</v>
      </c>
      <c r="M138" s="388">
        <v>0</v>
      </c>
      <c r="N138" s="396">
        <v>0</v>
      </c>
      <c r="O138" s="396">
        <v>0</v>
      </c>
      <c r="P138" s="397">
        <v>0</v>
      </c>
      <c r="Q138" s="388"/>
      <c r="R138" s="388"/>
      <c r="S138" s="388"/>
      <c r="Z138" s="389"/>
      <c r="AE138" s="389"/>
    </row>
    <row r="139" spans="1:32" ht="13.5" thickBot="1">
      <c r="A139" s="303"/>
      <c r="B139" s="335" t="s">
        <v>968</v>
      </c>
      <c r="C139" s="396">
        <v>0</v>
      </c>
      <c r="D139" s="388">
        <v>0</v>
      </c>
      <c r="E139" s="388">
        <v>0</v>
      </c>
      <c r="F139" s="388">
        <v>0</v>
      </c>
      <c r="G139" s="388">
        <v>0</v>
      </c>
      <c r="H139" s="388">
        <v>0</v>
      </c>
      <c r="I139" s="396">
        <v>0</v>
      </c>
      <c r="J139" s="396">
        <v>0</v>
      </c>
      <c r="K139" s="388">
        <v>0</v>
      </c>
      <c r="L139" s="388">
        <v>0</v>
      </c>
      <c r="M139" s="388">
        <v>0</v>
      </c>
      <c r="N139" s="396">
        <v>0</v>
      </c>
      <c r="O139" s="396">
        <v>0</v>
      </c>
      <c r="P139" s="397">
        <v>0</v>
      </c>
      <c r="Q139" s="388"/>
      <c r="R139" s="388"/>
      <c r="S139" s="388"/>
      <c r="T139" s="394">
        <f t="shared" ref="T139:AE139" si="67">C139-C138</f>
        <v>0</v>
      </c>
      <c r="U139" s="394">
        <f t="shared" si="67"/>
        <v>0</v>
      </c>
      <c r="V139" s="394">
        <f t="shared" si="67"/>
        <v>0</v>
      </c>
      <c r="W139" s="394">
        <f t="shared" si="67"/>
        <v>0</v>
      </c>
      <c r="X139" s="394">
        <f t="shared" si="67"/>
        <v>0</v>
      </c>
      <c r="Y139" s="394">
        <f t="shared" si="67"/>
        <v>0</v>
      </c>
      <c r="Z139" s="395">
        <f t="shared" si="67"/>
        <v>0</v>
      </c>
      <c r="AA139" s="394">
        <f t="shared" si="67"/>
        <v>0</v>
      </c>
      <c r="AB139" s="394">
        <f t="shared" si="67"/>
        <v>0</v>
      </c>
      <c r="AC139" s="394">
        <f t="shared" si="67"/>
        <v>0</v>
      </c>
      <c r="AD139" s="394">
        <f t="shared" si="67"/>
        <v>0</v>
      </c>
      <c r="AE139" s="395">
        <f t="shared" si="67"/>
        <v>0</v>
      </c>
    </row>
    <row r="140" spans="1:32" ht="13.5" thickTop="1">
      <c r="A140" s="303"/>
      <c r="B140" s="422" t="s">
        <v>969</v>
      </c>
      <c r="C140" s="423">
        <v>4.4772727272727284</v>
      </c>
      <c r="D140" s="424">
        <v>4.4050632911392373</v>
      </c>
      <c r="E140" s="424">
        <v>4.6971830985915481</v>
      </c>
      <c r="F140" s="424">
        <v>4.6666666666666661</v>
      </c>
      <c r="G140" s="424">
        <v>0</v>
      </c>
      <c r="H140" s="424">
        <v>4.4300000000000006</v>
      </c>
      <c r="I140" s="423">
        <v>4.5389273356401381</v>
      </c>
      <c r="J140" s="423">
        <v>2.9937499999999995</v>
      </c>
      <c r="K140" s="424">
        <v>0</v>
      </c>
      <c r="L140" s="424">
        <v>0</v>
      </c>
      <c r="M140" s="424">
        <v>4.9999999999999982</v>
      </c>
      <c r="N140" s="423">
        <v>3.3281249999999987</v>
      </c>
      <c r="O140" s="423">
        <v>0</v>
      </c>
      <c r="P140" s="425">
        <v>0</v>
      </c>
      <c r="Q140" s="402"/>
      <c r="R140" s="402"/>
      <c r="S140" s="402"/>
      <c r="T140" s="415"/>
      <c r="U140" s="415"/>
      <c r="V140" s="415"/>
      <c r="W140" s="415"/>
      <c r="X140" s="415"/>
      <c r="Y140" s="415"/>
      <c r="Z140" s="416"/>
      <c r="AA140" s="415"/>
      <c r="AB140" s="415"/>
      <c r="AC140" s="415"/>
      <c r="AD140" s="415"/>
      <c r="AE140" s="416"/>
      <c r="AF140" s="415"/>
    </row>
    <row r="141" spans="1:32" ht="13.5" thickBot="1">
      <c r="A141" s="303"/>
      <c r="B141" s="422" t="s">
        <v>970</v>
      </c>
      <c r="C141" s="423">
        <v>4.72</v>
      </c>
      <c r="D141" s="424">
        <v>4.624638554216868</v>
      </c>
      <c r="E141" s="424">
        <v>4.843129251700681</v>
      </c>
      <c r="F141" s="424">
        <v>4.8981666666666674</v>
      </c>
      <c r="G141" s="424">
        <v>5</v>
      </c>
      <c r="H141" s="424">
        <v>4.6045833333333333</v>
      </c>
      <c r="I141" s="423">
        <v>4.7504470198675488</v>
      </c>
      <c r="J141" s="423">
        <v>2.5948000000000002</v>
      </c>
      <c r="K141" s="424">
        <v>0</v>
      </c>
      <c r="L141" s="424">
        <v>0</v>
      </c>
      <c r="M141" s="424">
        <v>6.2715384615384613</v>
      </c>
      <c r="N141" s="423">
        <v>3.017787610619469</v>
      </c>
      <c r="O141" s="423">
        <v>0</v>
      </c>
      <c r="P141" s="425">
        <v>0</v>
      </c>
      <c r="Q141" s="409"/>
      <c r="R141" s="409"/>
      <c r="S141" s="409"/>
      <c r="T141" s="417">
        <f t="shared" ref="T141:AE141" si="68">C141-C140</f>
        <v>0.24272727272727135</v>
      </c>
      <c r="U141" s="417">
        <f t="shared" si="68"/>
        <v>0.21957526307763064</v>
      </c>
      <c r="V141" s="417">
        <f t="shared" si="68"/>
        <v>0.14594615310913284</v>
      </c>
      <c r="W141" s="417">
        <f t="shared" si="68"/>
        <v>0.23150000000000137</v>
      </c>
      <c r="X141" s="417">
        <f t="shared" si="68"/>
        <v>5</v>
      </c>
      <c r="Y141" s="417">
        <f t="shared" si="68"/>
        <v>0.17458333333333265</v>
      </c>
      <c r="Z141" s="418">
        <f t="shared" si="68"/>
        <v>0.21151968422741074</v>
      </c>
      <c r="AA141" s="417">
        <f t="shared" si="68"/>
        <v>-0.39894999999999925</v>
      </c>
      <c r="AB141" s="417">
        <f t="shared" si="68"/>
        <v>0</v>
      </c>
      <c r="AC141" s="417">
        <f t="shared" si="68"/>
        <v>0</v>
      </c>
      <c r="AD141" s="417">
        <f t="shared" si="68"/>
        <v>1.2715384615384631</v>
      </c>
      <c r="AE141" s="418">
        <f t="shared" si="68"/>
        <v>-0.31033738938052968</v>
      </c>
      <c r="AF141" s="419"/>
    </row>
    <row r="142" spans="1:32" ht="13.5" thickTop="1">
      <c r="A142" s="303"/>
      <c r="B142" s="335" t="s">
        <v>971</v>
      </c>
      <c r="C142" s="396">
        <v>4.8792892156862742</v>
      </c>
      <c r="D142" s="388">
        <v>4.7106666666666701</v>
      </c>
      <c r="E142" s="388">
        <v>5.3370742272100804</v>
      </c>
      <c r="F142" s="388">
        <v>5.3492789794786457</v>
      </c>
      <c r="G142" s="388">
        <v>5.3931506849315101</v>
      </c>
      <c r="H142" s="388">
        <v>5.6797814207650275</v>
      </c>
      <c r="I142" s="396">
        <v>5.1427187784867829</v>
      </c>
      <c r="J142" s="396">
        <v>4.1863057324840778</v>
      </c>
      <c r="K142" s="388">
        <v>0</v>
      </c>
      <c r="L142" s="388">
        <v>0</v>
      </c>
      <c r="M142" s="388">
        <v>4.6268656716417897</v>
      </c>
      <c r="N142" s="396">
        <v>4.2043372021991461</v>
      </c>
      <c r="O142" s="396">
        <v>0</v>
      </c>
      <c r="P142" s="397">
        <v>0</v>
      </c>
      <c r="Q142" s="388"/>
      <c r="R142" s="388"/>
      <c r="S142" s="388"/>
      <c r="Z142" s="389"/>
      <c r="AE142" s="389"/>
    </row>
    <row r="143" spans="1:32">
      <c r="A143" s="303"/>
      <c r="B143" s="335" t="s">
        <v>972</v>
      </c>
      <c r="C143" s="396">
        <v>4.8281716417910454</v>
      </c>
      <c r="D143" s="388">
        <v>4.67</v>
      </c>
      <c r="E143" s="388">
        <v>5.2977834467120175</v>
      </c>
      <c r="F143" s="388">
        <v>5.2974728260869561</v>
      </c>
      <c r="G143" s="388">
        <v>5.38</v>
      </c>
      <c r="H143" s="388">
        <v>5.7260958904109582</v>
      </c>
      <c r="I143" s="396">
        <v>5.1052942143326758</v>
      </c>
      <c r="J143" s="396">
        <v>4.1758262350936972</v>
      </c>
      <c r="K143" s="388">
        <v>0</v>
      </c>
      <c r="L143" s="388">
        <v>0</v>
      </c>
      <c r="M143" s="388">
        <v>5.83</v>
      </c>
      <c r="N143" s="396">
        <v>4.2446938775510201</v>
      </c>
      <c r="O143" s="396">
        <v>0</v>
      </c>
      <c r="P143" s="397">
        <v>0</v>
      </c>
      <c r="Q143" s="388"/>
      <c r="R143" s="388"/>
      <c r="S143" s="388"/>
      <c r="T143" s="394">
        <f t="shared" ref="T143:AE143" si="69">C143-C142</f>
        <v>-5.1117573895228752E-2</v>
      </c>
      <c r="U143" s="394">
        <f t="shared" si="69"/>
        <v>-4.0666666666670181E-2</v>
      </c>
      <c r="V143" s="394">
        <f t="shared" si="69"/>
        <v>-3.9290780498062894E-2</v>
      </c>
      <c r="W143" s="394">
        <f t="shared" si="69"/>
        <v>-5.1806153391689591E-2</v>
      </c>
      <c r="X143" s="394">
        <f t="shared" si="69"/>
        <v>-1.315068493151017E-2</v>
      </c>
      <c r="Y143" s="394">
        <f t="shared" si="69"/>
        <v>4.6314469645930778E-2</v>
      </c>
      <c r="Z143" s="395">
        <f t="shared" si="69"/>
        <v>-3.7424564154107109E-2</v>
      </c>
      <c r="AA143" s="394">
        <f t="shared" si="69"/>
        <v>-1.0479497390380565E-2</v>
      </c>
      <c r="AB143" s="394">
        <f t="shared" si="69"/>
        <v>0</v>
      </c>
      <c r="AC143" s="394">
        <f t="shared" si="69"/>
        <v>0</v>
      </c>
      <c r="AD143" s="394">
        <f t="shared" si="69"/>
        <v>1.2031343283582103</v>
      </c>
      <c r="AE143" s="395">
        <f t="shared" si="69"/>
        <v>4.0356675351874038E-2</v>
      </c>
    </row>
    <row r="144" spans="1:32">
      <c r="A144" s="303"/>
      <c r="B144" s="335" t="s">
        <v>973</v>
      </c>
      <c r="C144" s="396">
        <v>5.8291505791505793</v>
      </c>
      <c r="D144" s="388">
        <v>4.7694174757281598</v>
      </c>
      <c r="E144" s="388">
        <v>5.7649727767695103</v>
      </c>
      <c r="F144" s="388">
        <v>6.3127659574468087</v>
      </c>
      <c r="G144" s="388">
        <v>5.8157894736842097</v>
      </c>
      <c r="H144" s="388">
        <v>6.9975124378109452</v>
      </c>
      <c r="I144" s="396">
        <v>5.9351145038167941</v>
      </c>
      <c r="J144" s="396">
        <v>5.6285266457680274</v>
      </c>
      <c r="K144" s="388">
        <v>0</v>
      </c>
      <c r="L144" s="388">
        <v>0</v>
      </c>
      <c r="M144" s="388">
        <v>6.4811320754716988</v>
      </c>
      <c r="N144" s="396">
        <v>5.7500000000000027</v>
      </c>
      <c r="O144" s="396">
        <v>0</v>
      </c>
      <c r="P144" s="397">
        <v>0</v>
      </c>
      <c r="Q144" s="388"/>
      <c r="R144" s="388"/>
      <c r="S144" s="388"/>
      <c r="Z144" s="389"/>
      <c r="AE144" s="389"/>
    </row>
    <row r="145" spans="1:32">
      <c r="A145" s="303"/>
      <c r="B145" s="335" t="s">
        <v>974</v>
      </c>
      <c r="C145" s="396">
        <v>5.6223865877712038</v>
      </c>
      <c r="D145" s="388">
        <v>4.45</v>
      </c>
      <c r="E145" s="388">
        <v>5.6642329020332713</v>
      </c>
      <c r="F145" s="388">
        <v>6.1112708333333332</v>
      </c>
      <c r="G145" s="388">
        <v>6.29</v>
      </c>
      <c r="H145" s="388">
        <v>6.4542783505154642</v>
      </c>
      <c r="I145" s="396">
        <v>5.7165396498455214</v>
      </c>
      <c r="J145" s="396">
        <v>4.8659533073929957</v>
      </c>
      <c r="K145" s="388">
        <v>0</v>
      </c>
      <c r="L145" s="388">
        <v>0</v>
      </c>
      <c r="M145" s="388">
        <v>6.05</v>
      </c>
      <c r="N145" s="396">
        <v>5.0390365448504983</v>
      </c>
      <c r="O145" s="396">
        <v>0</v>
      </c>
      <c r="P145" s="397">
        <v>0</v>
      </c>
      <c r="Q145" s="388"/>
      <c r="R145" s="388"/>
      <c r="S145" s="388"/>
      <c r="T145" s="394">
        <f t="shared" ref="T145:AE145" si="70">C145-C144</f>
        <v>-0.20676399137937551</v>
      </c>
      <c r="U145" s="394">
        <f t="shared" si="70"/>
        <v>-0.31941747572815959</v>
      </c>
      <c r="V145" s="394">
        <f t="shared" si="70"/>
        <v>-0.10073987473623891</v>
      </c>
      <c r="W145" s="394">
        <f t="shared" si="70"/>
        <v>-0.20149512411347548</v>
      </c>
      <c r="X145" s="394">
        <f t="shared" si="70"/>
        <v>0.4742105263157903</v>
      </c>
      <c r="Y145" s="394">
        <f t="shared" si="70"/>
        <v>-0.54323408729548106</v>
      </c>
      <c r="Z145" s="395">
        <f t="shared" si="70"/>
        <v>-0.21857485397127263</v>
      </c>
      <c r="AA145" s="394">
        <f t="shared" si="70"/>
        <v>-0.76257333837503172</v>
      </c>
      <c r="AB145" s="394">
        <f t="shared" si="70"/>
        <v>0</v>
      </c>
      <c r="AC145" s="394">
        <f t="shared" si="70"/>
        <v>0</v>
      </c>
      <c r="AD145" s="394">
        <f t="shared" si="70"/>
        <v>-0.43113207547169896</v>
      </c>
      <c r="AE145" s="395">
        <f t="shared" si="70"/>
        <v>-0.71096345514950432</v>
      </c>
    </row>
    <row r="146" spans="1:32">
      <c r="A146" s="303"/>
      <c r="B146" s="335" t="s">
        <v>975</v>
      </c>
      <c r="C146" s="396">
        <v>0</v>
      </c>
      <c r="D146" s="388">
        <v>0</v>
      </c>
      <c r="E146" s="388">
        <v>0</v>
      </c>
      <c r="F146" s="388">
        <v>0</v>
      </c>
      <c r="G146" s="388">
        <v>0</v>
      </c>
      <c r="H146" s="388">
        <v>0</v>
      </c>
      <c r="I146" s="396">
        <v>0</v>
      </c>
      <c r="J146" s="396">
        <v>0</v>
      </c>
      <c r="K146" s="388">
        <v>0</v>
      </c>
      <c r="L146" s="388">
        <v>0</v>
      </c>
      <c r="M146" s="388">
        <v>0</v>
      </c>
      <c r="N146" s="396">
        <v>0</v>
      </c>
      <c r="O146" s="396">
        <v>0</v>
      </c>
      <c r="P146" s="397">
        <v>0</v>
      </c>
      <c r="Q146" s="388"/>
      <c r="R146" s="388"/>
      <c r="S146" s="388"/>
      <c r="Z146" s="389"/>
      <c r="AE146" s="389"/>
    </row>
    <row r="147" spans="1:32" ht="13.5" thickBot="1">
      <c r="A147" s="303"/>
      <c r="B147" s="335" t="s">
        <v>976</v>
      </c>
      <c r="C147" s="396">
        <v>0</v>
      </c>
      <c r="D147" s="388">
        <v>0</v>
      </c>
      <c r="E147" s="388">
        <v>0</v>
      </c>
      <c r="F147" s="388">
        <v>0</v>
      </c>
      <c r="G147" s="388">
        <v>0</v>
      </c>
      <c r="H147" s="388">
        <v>0</v>
      </c>
      <c r="I147" s="396">
        <v>0</v>
      </c>
      <c r="J147" s="396">
        <v>0</v>
      </c>
      <c r="K147" s="388">
        <v>0</v>
      </c>
      <c r="L147" s="388">
        <v>0</v>
      </c>
      <c r="M147" s="388">
        <v>0</v>
      </c>
      <c r="N147" s="396">
        <v>0</v>
      </c>
      <c r="O147" s="396">
        <v>0</v>
      </c>
      <c r="P147" s="397">
        <v>0</v>
      </c>
      <c r="Q147" s="388"/>
      <c r="R147" s="388"/>
      <c r="S147" s="388"/>
      <c r="T147" s="394">
        <f t="shared" ref="T147:AE147" si="71">C147-C146</f>
        <v>0</v>
      </c>
      <c r="U147" s="394">
        <f t="shared" si="71"/>
        <v>0</v>
      </c>
      <c r="V147" s="394">
        <f t="shared" si="71"/>
        <v>0</v>
      </c>
      <c r="W147" s="394">
        <f t="shared" si="71"/>
        <v>0</v>
      </c>
      <c r="X147" s="394">
        <f t="shared" si="71"/>
        <v>0</v>
      </c>
      <c r="Y147" s="394">
        <f t="shared" si="71"/>
        <v>0</v>
      </c>
      <c r="Z147" s="395">
        <f t="shared" si="71"/>
        <v>0</v>
      </c>
      <c r="AA147" s="394">
        <f t="shared" si="71"/>
        <v>0</v>
      </c>
      <c r="AB147" s="394">
        <f t="shared" si="71"/>
        <v>0</v>
      </c>
      <c r="AC147" s="394">
        <f t="shared" si="71"/>
        <v>0</v>
      </c>
      <c r="AD147" s="394">
        <f t="shared" si="71"/>
        <v>0</v>
      </c>
      <c r="AE147" s="395">
        <f t="shared" si="71"/>
        <v>0</v>
      </c>
    </row>
    <row r="148" spans="1:32" ht="13.5" thickTop="1">
      <c r="A148" s="303"/>
      <c r="B148" s="335" t="s">
        <v>977</v>
      </c>
      <c r="C148" s="396">
        <v>4.9582664526484752</v>
      </c>
      <c r="D148" s="388">
        <v>4.7164824603556017</v>
      </c>
      <c r="E148" s="388">
        <v>5.3789520426287742</v>
      </c>
      <c r="F148" s="388">
        <v>5.4603778213935223</v>
      </c>
      <c r="G148" s="388">
        <v>5.4140625000000027</v>
      </c>
      <c r="H148" s="388">
        <v>5.9171146953405014</v>
      </c>
      <c r="I148" s="396">
        <v>5.22249833478506</v>
      </c>
      <c r="J148" s="396">
        <v>4.4298570672313407</v>
      </c>
      <c r="K148" s="388">
        <v>0</v>
      </c>
      <c r="L148" s="388">
        <v>0</v>
      </c>
      <c r="M148" s="388">
        <v>5.4458333333333337</v>
      </c>
      <c r="N148" s="396">
        <v>4.4905425584868102</v>
      </c>
      <c r="O148" s="396">
        <v>0</v>
      </c>
      <c r="P148" s="397">
        <v>0</v>
      </c>
      <c r="Q148" s="402"/>
      <c r="R148" s="402"/>
      <c r="S148" s="402"/>
      <c r="T148" s="415"/>
      <c r="U148" s="415"/>
      <c r="V148" s="415"/>
      <c r="W148" s="415"/>
      <c r="X148" s="415"/>
      <c r="Y148" s="415"/>
      <c r="Z148" s="416"/>
      <c r="AA148" s="415"/>
      <c r="AB148" s="415"/>
      <c r="AC148" s="415"/>
      <c r="AD148" s="415"/>
      <c r="AE148" s="416"/>
      <c r="AF148" s="415"/>
    </row>
    <row r="149" spans="1:32" ht="13.5" thickBot="1">
      <c r="A149" s="303"/>
      <c r="B149" s="335" t="s">
        <v>978</v>
      </c>
      <c r="C149" s="396">
        <v>4.8910588786506333</v>
      </c>
      <c r="D149" s="388">
        <v>4.6486666666666663</v>
      </c>
      <c r="E149" s="388">
        <v>5.331770958340476</v>
      </c>
      <c r="F149" s="388">
        <v>5.3913725961538459</v>
      </c>
      <c r="G149" s="388">
        <v>5.4049885583524029</v>
      </c>
      <c r="H149" s="388">
        <v>5.8422697368421055</v>
      </c>
      <c r="I149" s="396">
        <v>5.1640759631573721</v>
      </c>
      <c r="J149" s="396">
        <v>4.2997693920335429</v>
      </c>
      <c r="K149" s="388">
        <v>0</v>
      </c>
      <c r="L149" s="388">
        <v>0</v>
      </c>
      <c r="M149" s="388">
        <v>5.9318947368421053</v>
      </c>
      <c r="N149" s="396">
        <v>4.4013761467889898</v>
      </c>
      <c r="O149" s="396">
        <v>0</v>
      </c>
      <c r="P149" s="397">
        <v>0</v>
      </c>
      <c r="Q149" s="409"/>
      <c r="R149" s="409"/>
      <c r="S149" s="409"/>
      <c r="T149" s="417">
        <f t="shared" ref="T149:AE149" si="72">C149-C148</f>
        <v>-6.7207573997841941E-2</v>
      </c>
      <c r="U149" s="417">
        <f t="shared" si="72"/>
        <v>-6.7815793688935422E-2</v>
      </c>
      <c r="V149" s="417">
        <f t="shared" si="72"/>
        <v>-4.7181084288298258E-2</v>
      </c>
      <c r="W149" s="417">
        <f t="shared" si="72"/>
        <v>-6.9005225239676449E-2</v>
      </c>
      <c r="X149" s="417">
        <f t="shared" si="72"/>
        <v>-9.0739416475997814E-3</v>
      </c>
      <c r="Y149" s="417">
        <f t="shared" si="72"/>
        <v>-7.4844958498395897E-2</v>
      </c>
      <c r="Z149" s="418">
        <f t="shared" si="72"/>
        <v>-5.842237162768793E-2</v>
      </c>
      <c r="AA149" s="417">
        <f t="shared" si="72"/>
        <v>-0.13008767519779774</v>
      </c>
      <c r="AB149" s="417">
        <f t="shared" si="72"/>
        <v>0</v>
      </c>
      <c r="AC149" s="417">
        <f t="shared" si="72"/>
        <v>0</v>
      </c>
      <c r="AD149" s="417">
        <f t="shared" si="72"/>
        <v>0.48606140350877158</v>
      </c>
      <c r="AE149" s="418">
        <f t="shared" si="72"/>
        <v>-8.9166411697820358E-2</v>
      </c>
      <c r="AF149" s="419"/>
    </row>
    <row r="150" spans="1:32" ht="13.5" thickTop="1">
      <c r="A150" s="303"/>
      <c r="B150" s="335" t="s">
        <v>979</v>
      </c>
      <c r="C150" s="396">
        <v>3.6466256025709716</v>
      </c>
      <c r="D150" s="388">
        <v>3.6556795131845798</v>
      </c>
      <c r="E150" s="388">
        <v>3.9095439820583096</v>
      </c>
      <c r="F150" s="388">
        <v>3.6694155611330226</v>
      </c>
      <c r="G150" s="388">
        <v>4.2378640776698999</v>
      </c>
      <c r="H150" s="388">
        <v>4.0268817204301071</v>
      </c>
      <c r="I150" s="396">
        <v>3.7636037797328119</v>
      </c>
      <c r="J150" s="396">
        <v>3.3187499999999992</v>
      </c>
      <c r="K150" s="388">
        <v>0</v>
      </c>
      <c r="L150" s="388">
        <v>0</v>
      </c>
      <c r="M150" s="388">
        <v>4.5625</v>
      </c>
      <c r="N150" s="396">
        <v>3.3779761904761898</v>
      </c>
      <c r="O150" s="396">
        <v>0</v>
      </c>
      <c r="P150" s="397">
        <v>0</v>
      </c>
      <c r="Q150" s="388"/>
      <c r="R150" s="388"/>
      <c r="S150" s="388"/>
      <c r="Z150" s="389"/>
      <c r="AE150" s="389"/>
    </row>
    <row r="151" spans="1:32">
      <c r="A151" s="303"/>
      <c r="B151" s="335" t="s">
        <v>980</v>
      </c>
      <c r="C151" s="396">
        <v>3.6006531531531532</v>
      </c>
      <c r="D151" s="388">
        <v>3.64</v>
      </c>
      <c r="E151" s="388">
        <v>3.903130370734103</v>
      </c>
      <c r="F151" s="388">
        <v>3.7892252252252252</v>
      </c>
      <c r="G151" s="388">
        <v>3.79</v>
      </c>
      <c r="H151" s="388">
        <v>4.0409803921568628</v>
      </c>
      <c r="I151" s="396">
        <v>3.7682465236860714</v>
      </c>
      <c r="J151" s="396">
        <v>3.1702997858672375</v>
      </c>
      <c r="K151" s="388">
        <v>0</v>
      </c>
      <c r="L151" s="388">
        <v>0</v>
      </c>
      <c r="M151" s="388">
        <v>4.0199999999999996</v>
      </c>
      <c r="N151" s="396">
        <v>3.2151115618661255</v>
      </c>
      <c r="O151" s="396">
        <v>0</v>
      </c>
      <c r="P151" s="397">
        <v>0</v>
      </c>
      <c r="Q151" s="388"/>
      <c r="R151" s="388"/>
      <c r="S151" s="388"/>
      <c r="T151" s="394">
        <f t="shared" ref="T151:AE151" si="73">C151-C150</f>
        <v>-4.5972449417818417E-2</v>
      </c>
      <c r="U151" s="394">
        <f t="shared" si="73"/>
        <v>-1.5679513184579719E-2</v>
      </c>
      <c r="V151" s="394">
        <f t="shared" si="73"/>
        <v>-6.4136113242065917E-3</v>
      </c>
      <c r="W151" s="394">
        <f t="shared" si="73"/>
        <v>0.11980966409220262</v>
      </c>
      <c r="X151" s="394">
        <f t="shared" si="73"/>
        <v>-0.44786407766989988</v>
      </c>
      <c r="Y151" s="394">
        <f t="shared" si="73"/>
        <v>1.4098671726755718E-2</v>
      </c>
      <c r="Z151" s="395">
        <f t="shared" si="73"/>
        <v>4.6427439532594761E-3</v>
      </c>
      <c r="AA151" s="394">
        <f t="shared" si="73"/>
        <v>-0.14845021413276172</v>
      </c>
      <c r="AB151" s="394">
        <f t="shared" si="73"/>
        <v>0</v>
      </c>
      <c r="AC151" s="394">
        <f t="shared" si="73"/>
        <v>0</v>
      </c>
      <c r="AD151" s="394">
        <f t="shared" si="73"/>
        <v>-0.54250000000000043</v>
      </c>
      <c r="AE151" s="395">
        <f t="shared" si="73"/>
        <v>-0.16286462861006434</v>
      </c>
    </row>
    <row r="152" spans="1:32">
      <c r="A152" s="303"/>
      <c r="B152" s="335" t="s">
        <v>981</v>
      </c>
      <c r="C152" s="396">
        <v>4.4200415368639705</v>
      </c>
      <c r="D152" s="388">
        <v>3.5416666666666701</v>
      </c>
      <c r="E152" s="388">
        <v>4.0839002267573701</v>
      </c>
      <c r="F152" s="388">
        <v>4.1898373983739834</v>
      </c>
      <c r="G152" s="388">
        <v>4.5454545454545503</v>
      </c>
      <c r="H152" s="388">
        <v>4.7660891089108919</v>
      </c>
      <c r="I152" s="396">
        <v>4.2500000000000009</v>
      </c>
      <c r="J152" s="396">
        <v>3.329499323410015</v>
      </c>
      <c r="K152" s="388">
        <v>0</v>
      </c>
      <c r="L152" s="388">
        <v>0</v>
      </c>
      <c r="M152" s="388">
        <v>3.42592592592593</v>
      </c>
      <c r="N152" s="396">
        <v>3.3328981723237612</v>
      </c>
      <c r="O152" s="396">
        <v>0</v>
      </c>
      <c r="P152" s="397">
        <v>0</v>
      </c>
      <c r="Q152" s="388"/>
      <c r="R152" s="388"/>
      <c r="S152" s="388"/>
      <c r="Z152" s="389"/>
      <c r="AE152" s="389"/>
    </row>
    <row r="153" spans="1:32">
      <c r="A153" s="303"/>
      <c r="B153" s="335" t="s">
        <v>982</v>
      </c>
      <c r="C153" s="396">
        <v>4.3800096805421109</v>
      </c>
      <c r="D153" s="388">
        <v>3.43</v>
      </c>
      <c r="E153" s="388">
        <v>4.2627279812938426</v>
      </c>
      <c r="F153" s="388">
        <v>4.2131380753138075</v>
      </c>
      <c r="G153" s="388">
        <v>4.1500000000000004</v>
      </c>
      <c r="H153" s="388">
        <v>4.5753539823008849</v>
      </c>
      <c r="I153" s="396">
        <v>4.2807134220072562</v>
      </c>
      <c r="J153" s="396">
        <v>3.496729222520107</v>
      </c>
      <c r="K153" s="388">
        <v>0</v>
      </c>
      <c r="L153" s="388">
        <v>0</v>
      </c>
      <c r="M153" s="388">
        <v>3.32</v>
      </c>
      <c r="N153" s="396">
        <v>3.4823645320197043</v>
      </c>
      <c r="O153" s="396">
        <v>0</v>
      </c>
      <c r="P153" s="397">
        <v>0</v>
      </c>
      <c r="Q153" s="388"/>
      <c r="R153" s="388"/>
      <c r="S153" s="388"/>
      <c r="T153" s="394">
        <f t="shared" ref="T153:AE153" si="74">C153-C152</f>
        <v>-4.0031856321859571E-2</v>
      </c>
      <c r="U153" s="394">
        <f t="shared" si="74"/>
        <v>-0.11166666666666991</v>
      </c>
      <c r="V153" s="394">
        <f t="shared" si="74"/>
        <v>0.17882775453647248</v>
      </c>
      <c r="W153" s="394">
        <f t="shared" si="74"/>
        <v>2.3300676939824072E-2</v>
      </c>
      <c r="X153" s="394">
        <f t="shared" si="74"/>
        <v>-0.39545454545454994</v>
      </c>
      <c r="Y153" s="394">
        <f t="shared" si="74"/>
        <v>-0.19073512661000702</v>
      </c>
      <c r="Z153" s="395">
        <f t="shared" si="74"/>
        <v>3.0713422007255353E-2</v>
      </c>
      <c r="AA153" s="394">
        <f t="shared" si="74"/>
        <v>0.16722989911009201</v>
      </c>
      <c r="AB153" s="394">
        <f t="shared" si="74"/>
        <v>0</v>
      </c>
      <c r="AC153" s="394">
        <f t="shared" si="74"/>
        <v>0</v>
      </c>
      <c r="AD153" s="394">
        <f t="shared" si="74"/>
        <v>-0.1059259259259302</v>
      </c>
      <c r="AE153" s="395">
        <f t="shared" si="74"/>
        <v>0.14946635969594313</v>
      </c>
    </row>
    <row r="154" spans="1:32">
      <c r="A154" s="303"/>
      <c r="B154" s="335" t="s">
        <v>983</v>
      </c>
      <c r="C154" s="396">
        <v>0</v>
      </c>
      <c r="D154" s="388">
        <v>0</v>
      </c>
      <c r="E154" s="388">
        <v>0</v>
      </c>
      <c r="F154" s="388">
        <v>0</v>
      </c>
      <c r="G154" s="388">
        <v>0</v>
      </c>
      <c r="H154" s="388">
        <v>0</v>
      </c>
      <c r="I154" s="396">
        <v>0</v>
      </c>
      <c r="J154" s="396">
        <v>0</v>
      </c>
      <c r="K154" s="388">
        <v>0</v>
      </c>
      <c r="L154" s="388">
        <v>0</v>
      </c>
      <c r="M154" s="388">
        <v>0</v>
      </c>
      <c r="N154" s="396">
        <v>0</v>
      </c>
      <c r="O154" s="396">
        <v>0</v>
      </c>
      <c r="P154" s="397">
        <v>0</v>
      </c>
      <c r="Q154" s="388"/>
      <c r="R154" s="388"/>
      <c r="S154" s="388"/>
      <c r="Z154" s="389"/>
      <c r="AE154" s="389"/>
    </row>
    <row r="155" spans="1:32" ht="13.5" thickBot="1">
      <c r="A155" s="303"/>
      <c r="B155" s="335" t="s">
        <v>984</v>
      </c>
      <c r="C155" s="396">
        <v>0</v>
      </c>
      <c r="D155" s="388">
        <v>0</v>
      </c>
      <c r="E155" s="388">
        <v>0</v>
      </c>
      <c r="F155" s="388">
        <v>0</v>
      </c>
      <c r="G155" s="388">
        <v>0</v>
      </c>
      <c r="H155" s="388">
        <v>0</v>
      </c>
      <c r="I155" s="396">
        <v>0</v>
      </c>
      <c r="J155" s="396">
        <v>0</v>
      </c>
      <c r="K155" s="388">
        <v>0</v>
      </c>
      <c r="L155" s="388">
        <v>0</v>
      </c>
      <c r="M155" s="388">
        <v>0</v>
      </c>
      <c r="N155" s="396">
        <v>0</v>
      </c>
      <c r="O155" s="396">
        <v>0</v>
      </c>
      <c r="P155" s="397">
        <v>0</v>
      </c>
      <c r="Q155" s="388"/>
      <c r="R155" s="388"/>
      <c r="S155" s="388"/>
      <c r="T155" s="394">
        <f t="shared" ref="T155:AE155" si="75">C155-C154</f>
        <v>0</v>
      </c>
      <c r="U155" s="394">
        <f t="shared" si="75"/>
        <v>0</v>
      </c>
      <c r="V155" s="394">
        <f t="shared" si="75"/>
        <v>0</v>
      </c>
      <c r="W155" s="394">
        <f t="shared" si="75"/>
        <v>0</v>
      </c>
      <c r="X155" s="394">
        <f t="shared" si="75"/>
        <v>0</v>
      </c>
      <c r="Y155" s="394">
        <f t="shared" si="75"/>
        <v>0</v>
      </c>
      <c r="Z155" s="395">
        <f t="shared" si="75"/>
        <v>0</v>
      </c>
      <c r="AA155" s="394">
        <f t="shared" si="75"/>
        <v>0</v>
      </c>
      <c r="AB155" s="394">
        <f t="shared" si="75"/>
        <v>0</v>
      </c>
      <c r="AC155" s="394">
        <f t="shared" si="75"/>
        <v>0</v>
      </c>
      <c r="AD155" s="394">
        <f t="shared" si="75"/>
        <v>0</v>
      </c>
      <c r="AE155" s="395">
        <f t="shared" si="75"/>
        <v>0</v>
      </c>
    </row>
    <row r="156" spans="1:32" ht="13.5" thickTop="1">
      <c r="A156" s="303"/>
      <c r="B156" s="335" t="s">
        <v>985</v>
      </c>
      <c r="C156" s="396">
        <v>3.8051948051948075</v>
      </c>
      <c r="D156" s="388">
        <v>3.6433092224231434</v>
      </c>
      <c r="E156" s="388">
        <v>3.9527736131934019</v>
      </c>
      <c r="F156" s="388">
        <v>3.8286887285394378</v>
      </c>
      <c r="G156" s="388">
        <v>4.291999999999998</v>
      </c>
      <c r="H156" s="388">
        <v>4.3099526066350711</v>
      </c>
      <c r="I156" s="396">
        <v>3.8845329905741215</v>
      </c>
      <c r="J156" s="396">
        <v>3.3245105148658447</v>
      </c>
      <c r="K156" s="388">
        <v>0</v>
      </c>
      <c r="L156" s="388">
        <v>0</v>
      </c>
      <c r="M156" s="388">
        <v>4.0423728813559343</v>
      </c>
      <c r="N156" s="396">
        <v>3.3539638386648121</v>
      </c>
      <c r="O156" s="396">
        <v>0</v>
      </c>
      <c r="P156" s="397">
        <v>0</v>
      </c>
      <c r="Q156" s="402"/>
      <c r="R156" s="402"/>
      <c r="S156" s="402"/>
      <c r="T156" s="415"/>
      <c r="U156" s="415"/>
      <c r="V156" s="415"/>
      <c r="W156" s="415"/>
      <c r="X156" s="415"/>
      <c r="Y156" s="415"/>
      <c r="Z156" s="416"/>
      <c r="AA156" s="415"/>
      <c r="AB156" s="415"/>
      <c r="AC156" s="415"/>
      <c r="AD156" s="415"/>
      <c r="AE156" s="416"/>
      <c r="AF156" s="415"/>
    </row>
    <row r="157" spans="1:32" ht="13.5" thickBot="1">
      <c r="A157" s="303"/>
      <c r="B157" s="335" t="s">
        <v>986</v>
      </c>
      <c r="C157" s="396">
        <v>3.760739709683834</v>
      </c>
      <c r="D157" s="388">
        <v>3.6135323383084579</v>
      </c>
      <c r="E157" s="388">
        <v>3.9892699775952201</v>
      </c>
      <c r="F157" s="388">
        <v>3.9168261964735516</v>
      </c>
      <c r="G157" s="388">
        <v>3.8425547445255481</v>
      </c>
      <c r="H157" s="388">
        <v>4.248130360205832</v>
      </c>
      <c r="I157" s="396">
        <v>3.8939018026565462</v>
      </c>
      <c r="J157" s="396">
        <v>3.3152500000000007</v>
      </c>
      <c r="K157" s="388">
        <v>0</v>
      </c>
      <c r="L157" s="388">
        <v>0</v>
      </c>
      <c r="M157" s="388">
        <v>3.6284745762711861</v>
      </c>
      <c r="N157" s="396">
        <v>3.3358064516129038</v>
      </c>
      <c r="O157" s="396">
        <v>0</v>
      </c>
      <c r="P157" s="397">
        <v>0</v>
      </c>
      <c r="Q157" s="409"/>
      <c r="R157" s="409"/>
      <c r="S157" s="409"/>
      <c r="T157" s="417">
        <f t="shared" ref="T157:AE157" si="76">C157-C156</f>
        <v>-4.4455095510973486E-2</v>
      </c>
      <c r="U157" s="417">
        <f t="shared" si="76"/>
        <v>-2.9776884114685487E-2</v>
      </c>
      <c r="V157" s="417">
        <f t="shared" si="76"/>
        <v>3.6496364401818138E-2</v>
      </c>
      <c r="W157" s="417">
        <f t="shared" si="76"/>
        <v>8.8137467934113811E-2</v>
      </c>
      <c r="X157" s="417">
        <f t="shared" si="76"/>
        <v>-0.44944525547444991</v>
      </c>
      <c r="Y157" s="417">
        <f t="shared" si="76"/>
        <v>-6.1822246429239058E-2</v>
      </c>
      <c r="Z157" s="418">
        <f t="shared" si="76"/>
        <v>9.3688120824246823E-3</v>
      </c>
      <c r="AA157" s="417">
        <f t="shared" si="76"/>
        <v>-9.2605148658440051E-3</v>
      </c>
      <c r="AB157" s="417">
        <f t="shared" si="76"/>
        <v>0</v>
      </c>
      <c r="AC157" s="417">
        <f t="shared" si="76"/>
        <v>0</v>
      </c>
      <c r="AD157" s="417">
        <f t="shared" si="76"/>
        <v>-0.41389830508474823</v>
      </c>
      <c r="AE157" s="418">
        <f t="shared" si="76"/>
        <v>-1.815738705190828E-2</v>
      </c>
      <c r="AF157" s="419"/>
    </row>
    <row r="158" spans="1:32" ht="13.5" thickTop="1">
      <c r="A158" s="303"/>
      <c r="B158" s="335" t="s">
        <v>987</v>
      </c>
      <c r="C158" s="396">
        <v>0</v>
      </c>
      <c r="D158" s="388">
        <v>0</v>
      </c>
      <c r="E158" s="388">
        <v>0</v>
      </c>
      <c r="F158" s="388">
        <v>0</v>
      </c>
      <c r="G158" s="388">
        <v>0</v>
      </c>
      <c r="H158" s="388">
        <v>0</v>
      </c>
      <c r="I158" s="396">
        <v>0</v>
      </c>
      <c r="J158" s="396">
        <v>0</v>
      </c>
      <c r="K158" s="388">
        <v>0</v>
      </c>
      <c r="L158" s="388">
        <v>0</v>
      </c>
      <c r="M158" s="388">
        <v>0</v>
      </c>
      <c r="N158" s="396">
        <v>0</v>
      </c>
      <c r="O158" s="396">
        <v>0</v>
      </c>
      <c r="P158" s="397">
        <v>0</v>
      </c>
      <c r="Q158" s="388"/>
      <c r="R158" s="388"/>
      <c r="S158" s="388"/>
      <c r="Z158" s="389"/>
      <c r="AE158" s="389"/>
    </row>
    <row r="159" spans="1:32">
      <c r="A159" s="303"/>
      <c r="B159" s="335" t="s">
        <v>988</v>
      </c>
      <c r="C159" s="396">
        <v>0</v>
      </c>
      <c r="D159" s="388">
        <v>0</v>
      </c>
      <c r="E159" s="388">
        <v>0</v>
      </c>
      <c r="F159" s="388">
        <v>0</v>
      </c>
      <c r="G159" s="388">
        <v>0</v>
      </c>
      <c r="H159" s="388">
        <v>0</v>
      </c>
      <c r="I159" s="396">
        <v>0</v>
      </c>
      <c r="J159" s="396">
        <v>0</v>
      </c>
      <c r="K159" s="388">
        <v>0</v>
      </c>
      <c r="L159" s="388">
        <v>0</v>
      </c>
      <c r="M159" s="388">
        <v>0</v>
      </c>
      <c r="N159" s="396">
        <v>0</v>
      </c>
      <c r="O159" s="396">
        <v>0</v>
      </c>
      <c r="P159" s="397">
        <v>0</v>
      </c>
      <c r="Q159" s="388"/>
      <c r="R159" s="388"/>
      <c r="S159" s="388"/>
      <c r="T159" s="394">
        <f t="shared" ref="T159:AE159" si="77">C159-C158</f>
        <v>0</v>
      </c>
      <c r="U159" s="394">
        <f t="shared" si="77"/>
        <v>0</v>
      </c>
      <c r="V159" s="394">
        <f t="shared" si="77"/>
        <v>0</v>
      </c>
      <c r="W159" s="394">
        <f t="shared" si="77"/>
        <v>0</v>
      </c>
      <c r="X159" s="394">
        <f t="shared" si="77"/>
        <v>0</v>
      </c>
      <c r="Y159" s="394">
        <f t="shared" si="77"/>
        <v>0</v>
      </c>
      <c r="Z159" s="395">
        <f t="shared" si="77"/>
        <v>0</v>
      </c>
      <c r="AA159" s="394">
        <f t="shared" si="77"/>
        <v>0</v>
      </c>
      <c r="AB159" s="394">
        <f t="shared" si="77"/>
        <v>0</v>
      </c>
      <c r="AC159" s="394">
        <f t="shared" si="77"/>
        <v>0</v>
      </c>
      <c r="AD159" s="394">
        <f t="shared" si="77"/>
        <v>0</v>
      </c>
      <c r="AE159" s="395">
        <f t="shared" si="77"/>
        <v>0</v>
      </c>
    </row>
    <row r="160" spans="1:32">
      <c r="A160" s="303"/>
      <c r="B160" s="335" t="s">
        <v>989</v>
      </c>
      <c r="C160" s="396">
        <v>4.3929916317991644</v>
      </c>
      <c r="D160" s="388">
        <v>4.3487520798668902</v>
      </c>
      <c r="E160" s="388">
        <v>4.7069171462699533</v>
      </c>
      <c r="F160" s="388">
        <v>4.616221639141842</v>
      </c>
      <c r="G160" s="388">
        <v>5.1388888888888911</v>
      </c>
      <c r="H160" s="388">
        <v>4.9761755485893415</v>
      </c>
      <c r="I160" s="396">
        <v>4.5738718828341467</v>
      </c>
      <c r="J160" s="396">
        <v>3.9057142857142857</v>
      </c>
      <c r="K160" s="388">
        <v>0</v>
      </c>
      <c r="L160" s="388">
        <v>0</v>
      </c>
      <c r="M160" s="388">
        <v>4.5943396226415087</v>
      </c>
      <c r="N160" s="396">
        <v>3.9363712725745486</v>
      </c>
      <c r="O160" s="396">
        <v>0</v>
      </c>
      <c r="P160" s="397">
        <v>0</v>
      </c>
      <c r="Q160" s="388"/>
      <c r="R160" s="388"/>
      <c r="S160" s="388"/>
      <c r="Z160" s="389"/>
      <c r="AE160" s="389"/>
    </row>
    <row r="161" spans="1:33">
      <c r="A161" s="303"/>
      <c r="B161" s="335" t="s">
        <v>990</v>
      </c>
      <c r="C161" s="396">
        <v>4.3365355355355364</v>
      </c>
      <c r="D161" s="388">
        <v>4.3203212468193382</v>
      </c>
      <c r="E161" s="388">
        <v>4.6932960893854752</v>
      </c>
      <c r="F161" s="388">
        <v>4.6532896341463417</v>
      </c>
      <c r="G161" s="388">
        <v>5.0367712177121771</v>
      </c>
      <c r="H161" s="388">
        <v>5.0173607203151374</v>
      </c>
      <c r="I161" s="396">
        <v>4.558785396825396</v>
      </c>
      <c r="J161" s="396">
        <v>3.8362121212121214</v>
      </c>
      <c r="K161" s="388">
        <v>0</v>
      </c>
      <c r="L161" s="388">
        <v>0</v>
      </c>
      <c r="M161" s="388">
        <v>5.1530952380952373</v>
      </c>
      <c r="N161" s="396">
        <v>3.8976666666666668</v>
      </c>
      <c r="O161" s="396">
        <v>0</v>
      </c>
      <c r="P161" s="397">
        <v>0</v>
      </c>
      <c r="Q161" s="388"/>
      <c r="R161" s="388"/>
      <c r="S161" s="388"/>
      <c r="T161" s="394">
        <f t="shared" ref="T161:AE161" si="78">C161-C160</f>
        <v>-5.6456096263628019E-2</v>
      </c>
      <c r="U161" s="394">
        <f t="shared" si="78"/>
        <v>-2.8430833047552007E-2</v>
      </c>
      <c r="V161" s="394">
        <f t="shared" si="78"/>
        <v>-1.3621056884478122E-2</v>
      </c>
      <c r="W161" s="394">
        <f t="shared" si="78"/>
        <v>3.7067995004499643E-2</v>
      </c>
      <c r="X161" s="394">
        <f t="shared" si="78"/>
        <v>-0.102117671176714</v>
      </c>
      <c r="Y161" s="394">
        <f t="shared" si="78"/>
        <v>4.1185171725795833E-2</v>
      </c>
      <c r="Z161" s="395">
        <f t="shared" si="78"/>
        <v>-1.5086486008750732E-2</v>
      </c>
      <c r="AA161" s="394">
        <f t="shared" si="78"/>
        <v>-6.9502164502164288E-2</v>
      </c>
      <c r="AB161" s="394">
        <f t="shared" si="78"/>
        <v>0</v>
      </c>
      <c r="AC161" s="394">
        <f t="shared" si="78"/>
        <v>0</v>
      </c>
      <c r="AD161" s="394">
        <f t="shared" si="78"/>
        <v>0.55875561545372854</v>
      </c>
      <c r="AE161" s="395">
        <f t="shared" si="78"/>
        <v>-3.8704605907881717E-2</v>
      </c>
    </row>
    <row r="162" spans="1:33">
      <c r="A162" s="303"/>
      <c r="B162" s="335" t="s">
        <v>991</v>
      </c>
      <c r="C162" s="396">
        <v>4.9079386257505027</v>
      </c>
      <c r="D162" s="388">
        <v>4.3308823529411802</v>
      </c>
      <c r="E162" s="388">
        <v>4.5795155344918381</v>
      </c>
      <c r="F162" s="388">
        <v>4.7800817757009346</v>
      </c>
      <c r="G162" s="388">
        <v>5.134146341463417</v>
      </c>
      <c r="H162" s="388">
        <v>5.4872204472843462</v>
      </c>
      <c r="I162" s="396">
        <v>4.7989210397253563</v>
      </c>
      <c r="J162" s="396">
        <v>4.0135135135135149</v>
      </c>
      <c r="K162" s="388">
        <v>0</v>
      </c>
      <c r="L162" s="388">
        <v>0</v>
      </c>
      <c r="M162" s="388">
        <v>5.4494382022471921</v>
      </c>
      <c r="N162" s="396">
        <v>4.1234939759036164</v>
      </c>
      <c r="O162" s="396">
        <v>0</v>
      </c>
      <c r="P162" s="397">
        <v>0</v>
      </c>
      <c r="Q162" s="388"/>
      <c r="R162" s="388"/>
      <c r="S162" s="388"/>
      <c r="Z162" s="389"/>
      <c r="AE162" s="389"/>
    </row>
    <row r="163" spans="1:33">
      <c r="A163" s="303"/>
      <c r="B163" s="335" t="s">
        <v>992</v>
      </c>
      <c r="C163" s="396">
        <v>4.7852046035805627</v>
      </c>
      <c r="D163" s="388">
        <v>4.0587399463806975</v>
      </c>
      <c r="E163" s="388">
        <v>4.6800378583017856</v>
      </c>
      <c r="F163" s="388">
        <v>4.7574615384615377</v>
      </c>
      <c r="G163" s="388">
        <v>4.9539393939393941</v>
      </c>
      <c r="H163" s="388">
        <v>5.1496018376722823</v>
      </c>
      <c r="I163" s="396">
        <v>4.7415839013307375</v>
      </c>
      <c r="J163" s="396">
        <v>3.9913282442748095</v>
      </c>
      <c r="K163" s="388">
        <v>0</v>
      </c>
      <c r="L163" s="388">
        <v>0</v>
      </c>
      <c r="M163" s="388">
        <v>5.1359036144578312</v>
      </c>
      <c r="N163" s="396">
        <v>4.1200542005420058</v>
      </c>
      <c r="O163" s="396">
        <v>0</v>
      </c>
      <c r="P163" s="397">
        <v>0</v>
      </c>
      <c r="Q163" s="388"/>
      <c r="R163" s="388"/>
      <c r="S163" s="388"/>
      <c r="T163" s="394">
        <f t="shared" ref="T163:AE163" si="79">C163-C162</f>
        <v>-0.12273402216994</v>
      </c>
      <c r="U163" s="394">
        <f t="shared" si="79"/>
        <v>-0.27214240656048272</v>
      </c>
      <c r="V163" s="394">
        <f t="shared" si="79"/>
        <v>0.10052232380994752</v>
      </c>
      <c r="W163" s="394">
        <f t="shared" si="79"/>
        <v>-2.2620237239396879E-2</v>
      </c>
      <c r="X163" s="394">
        <f t="shared" si="79"/>
        <v>-0.18020694752402289</v>
      </c>
      <c r="Y163" s="394">
        <f t="shared" si="79"/>
        <v>-0.33761860961206391</v>
      </c>
      <c r="Z163" s="395">
        <f t="shared" si="79"/>
        <v>-5.7337138394618847E-2</v>
      </c>
      <c r="AA163" s="394">
        <f t="shared" si="79"/>
        <v>-2.2185269238705452E-2</v>
      </c>
      <c r="AB163" s="394">
        <f t="shared" si="79"/>
        <v>0</v>
      </c>
      <c r="AC163" s="394">
        <f t="shared" si="79"/>
        <v>0</v>
      </c>
      <c r="AD163" s="394">
        <f t="shared" si="79"/>
        <v>-0.31353458778936094</v>
      </c>
      <c r="AE163" s="395">
        <f t="shared" si="79"/>
        <v>-3.4397753616106641E-3</v>
      </c>
    </row>
    <row r="164" spans="1:33">
      <c r="A164" s="303"/>
      <c r="B164" s="335" t="s">
        <v>993</v>
      </c>
      <c r="C164" s="396">
        <v>4.4627904873858411</v>
      </c>
      <c r="D164" s="388">
        <v>4.3469357249626324</v>
      </c>
      <c r="E164" s="388">
        <v>4.6851368383147278</v>
      </c>
      <c r="F164" s="388">
        <v>4.6504700280795994</v>
      </c>
      <c r="G164" s="388">
        <v>5.1385068762278996</v>
      </c>
      <c r="H164" s="388">
        <v>5.1202161188653763</v>
      </c>
      <c r="I164" s="396">
        <v>4.6116570142453277</v>
      </c>
      <c r="J164" s="396">
        <v>3.9402628434886511</v>
      </c>
      <c r="K164" s="388">
        <v>0</v>
      </c>
      <c r="L164" s="388">
        <v>0</v>
      </c>
      <c r="M164" s="388">
        <v>4.9846153846153847</v>
      </c>
      <c r="N164" s="396">
        <v>3.9977420265311894</v>
      </c>
      <c r="O164" s="396">
        <v>0</v>
      </c>
      <c r="P164" s="397">
        <v>0</v>
      </c>
      <c r="Q164" s="388"/>
      <c r="R164" s="388"/>
      <c r="S164" s="388"/>
      <c r="Z164" s="389"/>
      <c r="AE164" s="389"/>
    </row>
    <row r="165" spans="1:33" ht="13.5" thickBot="1">
      <c r="A165" s="303"/>
      <c r="B165" s="335" t="s">
        <v>994</v>
      </c>
      <c r="C165" s="396">
        <v>4.3972693439501471</v>
      </c>
      <c r="D165" s="388">
        <v>4.2925789024736982</v>
      </c>
      <c r="E165" s="388">
        <v>4.6911335568101622</v>
      </c>
      <c r="F165" s="388">
        <v>4.6746290909090913</v>
      </c>
      <c r="G165" s="388">
        <v>5.0320173913043478</v>
      </c>
      <c r="H165" s="388">
        <v>5.052897119341563</v>
      </c>
      <c r="I165" s="396">
        <v>4.5886936434602514</v>
      </c>
      <c r="J165" s="396">
        <v>3.879063686208351</v>
      </c>
      <c r="K165" s="388">
        <v>0</v>
      </c>
      <c r="L165" s="388">
        <v>0</v>
      </c>
      <c r="M165" s="388">
        <v>5.1445508982035921</v>
      </c>
      <c r="N165" s="396">
        <v>3.9623325453112686</v>
      </c>
      <c r="O165" s="396">
        <v>0</v>
      </c>
      <c r="P165" s="397">
        <v>0</v>
      </c>
      <c r="Q165" s="388"/>
      <c r="R165" s="388"/>
      <c r="S165" s="388"/>
      <c r="T165" s="355">
        <f t="shared" ref="T165:AE165" si="80">C165-C164</f>
        <v>-6.5521143435693929E-2</v>
      </c>
      <c r="U165" s="355">
        <f t="shared" si="80"/>
        <v>-5.4356822488934142E-2</v>
      </c>
      <c r="V165" s="355">
        <f t="shared" si="80"/>
        <v>5.9967184954343722E-3</v>
      </c>
      <c r="W165" s="355">
        <f t="shared" si="80"/>
        <v>2.4159062829491873E-2</v>
      </c>
      <c r="X165" s="355">
        <f t="shared" si="80"/>
        <v>-0.10648948492355181</v>
      </c>
      <c r="Y165" s="355">
        <f t="shared" si="80"/>
        <v>-6.7318999523813261E-2</v>
      </c>
      <c r="Z165" s="420">
        <f t="shared" si="80"/>
        <v>-2.2963370785076265E-2</v>
      </c>
      <c r="AA165" s="355">
        <f t="shared" si="80"/>
        <v>-6.119915728030012E-2</v>
      </c>
      <c r="AB165" s="355">
        <f t="shared" si="80"/>
        <v>0</v>
      </c>
      <c r="AC165" s="355">
        <f t="shared" si="80"/>
        <v>0</v>
      </c>
      <c r="AD165" s="355">
        <f t="shared" si="80"/>
        <v>0.15993551358820746</v>
      </c>
      <c r="AE165" s="420">
        <f t="shared" si="80"/>
        <v>-3.5409481219920824E-2</v>
      </c>
    </row>
    <row r="166" spans="1:33">
      <c r="A166" s="317" t="s">
        <v>487</v>
      </c>
      <c r="B166" s="298" t="s">
        <v>962</v>
      </c>
      <c r="C166" s="385">
        <v>4.6352478363493308</v>
      </c>
      <c r="D166" s="386">
        <v>0</v>
      </c>
      <c r="E166" s="386">
        <v>4.7320186818889471</v>
      </c>
      <c r="F166" s="386">
        <v>5</v>
      </c>
      <c r="G166" s="386">
        <v>0</v>
      </c>
      <c r="H166" s="386">
        <v>0</v>
      </c>
      <c r="I166" s="385">
        <v>4.6942277691107641</v>
      </c>
      <c r="J166" s="385">
        <v>0</v>
      </c>
      <c r="K166" s="386">
        <v>4.1189189189189195</v>
      </c>
      <c r="L166" s="386">
        <v>3.7209558823529409</v>
      </c>
      <c r="M166" s="386">
        <v>3.8815261044176705</v>
      </c>
      <c r="N166" s="385">
        <v>3.8260361317747074</v>
      </c>
      <c r="O166" s="385">
        <v>0</v>
      </c>
      <c r="P166" s="387">
        <v>0</v>
      </c>
      <c r="Q166" s="388"/>
      <c r="R166" s="388"/>
      <c r="S166" s="388"/>
      <c r="T166" s="388" t="s">
        <v>963</v>
      </c>
      <c r="Z166" s="389"/>
      <c r="AE166" s="389"/>
    </row>
    <row r="167" spans="1:33">
      <c r="A167" s="303"/>
      <c r="B167" s="390" t="s">
        <v>964</v>
      </c>
      <c r="C167" s="391">
        <v>5</v>
      </c>
      <c r="D167" s="392">
        <v>0</v>
      </c>
      <c r="E167" s="392">
        <v>5</v>
      </c>
      <c r="F167" s="392">
        <v>5.5</v>
      </c>
      <c r="G167" s="392">
        <v>0</v>
      </c>
      <c r="H167" s="392">
        <v>0</v>
      </c>
      <c r="I167" s="391">
        <v>5.0017590149516273</v>
      </c>
      <c r="J167" s="391">
        <v>0</v>
      </c>
      <c r="K167" s="392">
        <v>4.1809523809523812</v>
      </c>
      <c r="L167" s="392">
        <v>3.7205882352941178</v>
      </c>
      <c r="M167" s="392">
        <v>3.8600694444444446</v>
      </c>
      <c r="N167" s="391">
        <v>3.8235912129894944</v>
      </c>
      <c r="O167" s="391">
        <v>0</v>
      </c>
      <c r="P167" s="393">
        <v>0</v>
      </c>
      <c r="Q167" s="388"/>
      <c r="R167" s="388"/>
      <c r="S167" s="388"/>
      <c r="T167" s="394">
        <f t="shared" ref="T167:AE167" si="81">C167-C166</f>
        <v>0.3647521636506692</v>
      </c>
      <c r="U167" s="394">
        <f t="shared" si="81"/>
        <v>0</v>
      </c>
      <c r="V167" s="394">
        <f t="shared" si="81"/>
        <v>0.26798131811105286</v>
      </c>
      <c r="W167" s="394">
        <f t="shared" si="81"/>
        <v>0.5</v>
      </c>
      <c r="X167" s="394">
        <f t="shared" si="81"/>
        <v>0</v>
      </c>
      <c r="Y167" s="394">
        <f t="shared" si="81"/>
        <v>0</v>
      </c>
      <c r="Z167" s="395">
        <f t="shared" si="81"/>
        <v>0.30753124584086322</v>
      </c>
      <c r="AA167" s="394">
        <f t="shared" si="81"/>
        <v>0</v>
      </c>
      <c r="AB167" s="394">
        <f t="shared" si="81"/>
        <v>6.2033462033461717E-2</v>
      </c>
      <c r="AC167" s="394">
        <f t="shared" si="81"/>
        <v>-3.6764705882319504E-4</v>
      </c>
      <c r="AD167" s="394">
        <f t="shared" si="81"/>
        <v>-2.1456659973225989E-2</v>
      </c>
      <c r="AE167" s="395">
        <f t="shared" si="81"/>
        <v>-2.4449187852129128E-3</v>
      </c>
    </row>
    <row r="168" spans="1:33">
      <c r="A168" s="303"/>
      <c r="B168" s="335" t="s">
        <v>965</v>
      </c>
      <c r="C168" s="396">
        <v>4.9499999999999993</v>
      </c>
      <c r="D168" s="388">
        <v>0</v>
      </c>
      <c r="E168" s="388">
        <v>5.311627906976744</v>
      </c>
      <c r="F168" s="388">
        <v>0</v>
      </c>
      <c r="G168" s="388">
        <v>0</v>
      </c>
      <c r="H168" s="388">
        <v>0</v>
      </c>
      <c r="I168" s="396">
        <v>5.2049180327868854</v>
      </c>
      <c r="J168" s="396">
        <v>0</v>
      </c>
      <c r="K168" s="388">
        <v>4.6864864864864861</v>
      </c>
      <c r="L168" s="388">
        <v>3.9290123456790123</v>
      </c>
      <c r="M168" s="388">
        <v>3.7804347826086957</v>
      </c>
      <c r="N168" s="396">
        <v>4.0155102040816333</v>
      </c>
      <c r="O168" s="396">
        <v>0</v>
      </c>
      <c r="P168" s="397">
        <v>0</v>
      </c>
      <c r="Q168" s="388"/>
      <c r="R168" s="388"/>
      <c r="S168" s="388"/>
      <c r="Z168" s="389"/>
      <c r="AE168" s="389"/>
    </row>
    <row r="169" spans="1:33">
      <c r="A169" s="303"/>
      <c r="B169" s="335" t="s">
        <v>966</v>
      </c>
      <c r="C169" s="396">
        <v>4.5285714285714294</v>
      </c>
      <c r="D169" s="388">
        <v>0</v>
      </c>
      <c r="E169" s="388">
        <v>5.2428571428571429</v>
      </c>
      <c r="F169" s="388">
        <v>0</v>
      </c>
      <c r="G169" s="388">
        <v>0</v>
      </c>
      <c r="H169" s="388">
        <v>0</v>
      </c>
      <c r="I169" s="396">
        <v>4.9571428571428582</v>
      </c>
      <c r="J169" s="396">
        <v>0</v>
      </c>
      <c r="K169" s="388">
        <v>4.8323529411764712</v>
      </c>
      <c r="L169" s="388">
        <v>4.1228758169934636</v>
      </c>
      <c r="M169" s="388">
        <v>4.1319999999999997</v>
      </c>
      <c r="N169" s="396">
        <v>4.2265822784810121</v>
      </c>
      <c r="O169" s="396">
        <v>0</v>
      </c>
      <c r="P169" s="397">
        <v>0</v>
      </c>
      <c r="Q169" s="388"/>
      <c r="R169" s="388"/>
      <c r="S169" s="388"/>
      <c r="T169" s="394">
        <f t="shared" ref="T169:AE169" si="82">C169-C168</f>
        <v>-0.42142857142856993</v>
      </c>
      <c r="U169" s="394">
        <f t="shared" si="82"/>
        <v>0</v>
      </c>
      <c r="V169" s="394">
        <f t="shared" si="82"/>
        <v>-6.8770764119601147E-2</v>
      </c>
      <c r="W169" s="421">
        <f t="shared" si="82"/>
        <v>0</v>
      </c>
      <c r="X169" s="394">
        <f t="shared" si="82"/>
        <v>0</v>
      </c>
      <c r="Y169" s="394">
        <f t="shared" si="82"/>
        <v>0</v>
      </c>
      <c r="Z169" s="395">
        <f t="shared" si="82"/>
        <v>-0.24777517564402718</v>
      </c>
      <c r="AA169" s="394">
        <f t="shared" si="82"/>
        <v>0</v>
      </c>
      <c r="AB169" s="394">
        <f t="shared" si="82"/>
        <v>0.14586645468998505</v>
      </c>
      <c r="AC169" s="394">
        <f t="shared" si="82"/>
        <v>0.19386347131445136</v>
      </c>
      <c r="AD169" s="394">
        <f t="shared" si="82"/>
        <v>0.35156521739130397</v>
      </c>
      <c r="AE169" s="395">
        <f t="shared" si="82"/>
        <v>0.21107207439937881</v>
      </c>
      <c r="AG169" s="290" t="s">
        <v>920</v>
      </c>
    </row>
    <row r="170" spans="1:33">
      <c r="A170" s="303"/>
      <c r="B170" s="335" t="s">
        <v>967</v>
      </c>
      <c r="C170" s="396">
        <v>0</v>
      </c>
      <c r="D170" s="388">
        <v>0</v>
      </c>
      <c r="E170" s="388">
        <v>0</v>
      </c>
      <c r="F170" s="388">
        <v>0</v>
      </c>
      <c r="G170" s="388">
        <v>0</v>
      </c>
      <c r="H170" s="388">
        <v>0</v>
      </c>
      <c r="I170" s="396">
        <v>0</v>
      </c>
      <c r="J170" s="396">
        <v>0</v>
      </c>
      <c r="K170" s="388">
        <v>0</v>
      </c>
      <c r="L170" s="388">
        <v>0</v>
      </c>
      <c r="M170" s="388">
        <v>0</v>
      </c>
      <c r="N170" s="396">
        <v>0</v>
      </c>
      <c r="O170" s="396">
        <v>0</v>
      </c>
      <c r="P170" s="397">
        <v>0</v>
      </c>
      <c r="Q170" s="388"/>
      <c r="R170" s="388"/>
      <c r="S170" s="388"/>
      <c r="Z170" s="389"/>
      <c r="AE170" s="389"/>
    </row>
    <row r="171" spans="1:33" ht="13.5" thickBot="1">
      <c r="A171" s="303"/>
      <c r="B171" s="335" t="s">
        <v>968</v>
      </c>
      <c r="C171" s="396">
        <v>0</v>
      </c>
      <c r="D171" s="388">
        <v>0</v>
      </c>
      <c r="E171" s="388">
        <v>0</v>
      </c>
      <c r="F171" s="388">
        <v>0</v>
      </c>
      <c r="G171" s="388">
        <v>0</v>
      </c>
      <c r="H171" s="388">
        <v>0</v>
      </c>
      <c r="I171" s="396">
        <v>0</v>
      </c>
      <c r="J171" s="396">
        <v>0</v>
      </c>
      <c r="K171" s="388">
        <v>0</v>
      </c>
      <c r="L171" s="388">
        <v>0</v>
      </c>
      <c r="M171" s="388">
        <v>0</v>
      </c>
      <c r="N171" s="396">
        <v>0</v>
      </c>
      <c r="O171" s="396">
        <v>0</v>
      </c>
      <c r="P171" s="397">
        <v>0</v>
      </c>
      <c r="Q171" s="388"/>
      <c r="R171" s="388"/>
      <c r="S171" s="388"/>
      <c r="T171" s="394">
        <f t="shared" ref="T171:AE171" si="83">C171-C170</f>
        <v>0</v>
      </c>
      <c r="U171" s="394">
        <f t="shared" si="83"/>
        <v>0</v>
      </c>
      <c r="V171" s="394">
        <f t="shared" si="83"/>
        <v>0</v>
      </c>
      <c r="W171" s="394">
        <f t="shared" si="83"/>
        <v>0</v>
      </c>
      <c r="X171" s="394">
        <f t="shared" si="83"/>
        <v>0</v>
      </c>
      <c r="Y171" s="394">
        <f t="shared" si="83"/>
        <v>0</v>
      </c>
      <c r="Z171" s="395">
        <f t="shared" si="83"/>
        <v>0</v>
      </c>
      <c r="AA171" s="394">
        <f t="shared" si="83"/>
        <v>0</v>
      </c>
      <c r="AB171" s="394">
        <f t="shared" si="83"/>
        <v>0</v>
      </c>
      <c r="AC171" s="394">
        <f t="shared" si="83"/>
        <v>0</v>
      </c>
      <c r="AD171" s="394">
        <f t="shared" si="83"/>
        <v>0</v>
      </c>
      <c r="AE171" s="395">
        <f t="shared" si="83"/>
        <v>0</v>
      </c>
    </row>
    <row r="172" spans="1:33" ht="13.5" thickTop="1">
      <c r="A172" s="303"/>
      <c r="B172" s="422" t="s">
        <v>969</v>
      </c>
      <c r="C172" s="423">
        <v>4.6396431342125677</v>
      </c>
      <c r="D172" s="424">
        <v>0</v>
      </c>
      <c r="E172" s="424">
        <v>4.744670050761421</v>
      </c>
      <c r="F172" s="424">
        <v>5</v>
      </c>
      <c r="G172" s="424">
        <v>0</v>
      </c>
      <c r="H172" s="424">
        <v>0</v>
      </c>
      <c r="I172" s="423">
        <v>4.7037660747091241</v>
      </c>
      <c r="J172" s="423">
        <v>0</v>
      </c>
      <c r="K172" s="424">
        <v>4.2324324324324323</v>
      </c>
      <c r="L172" s="424">
        <v>3.7686968838526909</v>
      </c>
      <c r="M172" s="424">
        <v>3.8657627118644062</v>
      </c>
      <c r="N172" s="423">
        <v>3.8651770657672855</v>
      </c>
      <c r="O172" s="423">
        <v>0</v>
      </c>
      <c r="P172" s="425">
        <v>0</v>
      </c>
      <c r="Q172" s="402"/>
      <c r="R172" s="402"/>
      <c r="S172" s="402"/>
      <c r="T172" s="415"/>
      <c r="U172" s="415"/>
      <c r="V172" s="415"/>
      <c r="W172" s="415"/>
      <c r="X172" s="415"/>
      <c r="Y172" s="415"/>
      <c r="Z172" s="416"/>
      <c r="AA172" s="415"/>
      <c r="AB172" s="415"/>
      <c r="AC172" s="415"/>
      <c r="AD172" s="415"/>
      <c r="AE172" s="416"/>
      <c r="AF172" s="415"/>
    </row>
    <row r="173" spans="1:33" ht="13.5" thickBot="1">
      <c r="A173" s="303"/>
      <c r="B173" s="422" t="s">
        <v>970</v>
      </c>
      <c r="C173" s="423">
        <v>4.9903719912472653</v>
      </c>
      <c r="D173" s="424">
        <v>0</v>
      </c>
      <c r="E173" s="424">
        <v>5.0048617731172538</v>
      </c>
      <c r="F173" s="424">
        <v>5.5</v>
      </c>
      <c r="G173" s="424">
        <v>0</v>
      </c>
      <c r="H173" s="424">
        <v>0</v>
      </c>
      <c r="I173" s="423">
        <v>5.0008618213157137</v>
      </c>
      <c r="J173" s="423">
        <v>0</v>
      </c>
      <c r="K173" s="424">
        <v>4.3033149171270724</v>
      </c>
      <c r="L173" s="424">
        <v>3.8010457516339873</v>
      </c>
      <c r="M173" s="424">
        <v>3.9002958579881661</v>
      </c>
      <c r="N173" s="423">
        <v>3.8979750778816191</v>
      </c>
      <c r="O173" s="423">
        <v>0</v>
      </c>
      <c r="P173" s="425">
        <v>0</v>
      </c>
      <c r="Q173" s="409"/>
      <c r="R173" s="409"/>
      <c r="S173" s="409"/>
      <c r="T173" s="417">
        <f t="shared" ref="T173:AE173" si="84">C173-C172</f>
        <v>0.35072885703469758</v>
      </c>
      <c r="U173" s="417">
        <f t="shared" si="84"/>
        <v>0</v>
      </c>
      <c r="V173" s="417">
        <f t="shared" si="84"/>
        <v>0.26019172235583277</v>
      </c>
      <c r="W173" s="417">
        <f t="shared" si="84"/>
        <v>0.5</v>
      </c>
      <c r="X173" s="417">
        <f t="shared" si="84"/>
        <v>0</v>
      </c>
      <c r="Y173" s="417">
        <f t="shared" si="84"/>
        <v>0</v>
      </c>
      <c r="Z173" s="418">
        <f t="shared" si="84"/>
        <v>0.29709574660658955</v>
      </c>
      <c r="AA173" s="417">
        <f t="shared" si="84"/>
        <v>0</v>
      </c>
      <c r="AB173" s="417">
        <f t="shared" si="84"/>
        <v>7.0882484694640091E-2</v>
      </c>
      <c r="AC173" s="417">
        <f t="shared" si="84"/>
        <v>3.234886778129642E-2</v>
      </c>
      <c r="AD173" s="417">
        <f t="shared" si="84"/>
        <v>3.4533146123759906E-2</v>
      </c>
      <c r="AE173" s="418">
        <f t="shared" si="84"/>
        <v>3.2798012114333641E-2</v>
      </c>
      <c r="AF173" s="419"/>
    </row>
    <row r="174" spans="1:33" ht="13.5" thickTop="1">
      <c r="A174" s="303"/>
      <c r="B174" s="335" t="s">
        <v>971</v>
      </c>
      <c r="C174" s="396">
        <v>4.796287204664007</v>
      </c>
      <c r="D174" s="388">
        <v>0</v>
      </c>
      <c r="E174" s="388">
        <v>5.0841645533953219</v>
      </c>
      <c r="F174" s="388">
        <v>5.7</v>
      </c>
      <c r="G174" s="388">
        <v>0</v>
      </c>
      <c r="H174" s="388">
        <v>0</v>
      </c>
      <c r="I174" s="396">
        <v>4.9597316404559226</v>
      </c>
      <c r="J174" s="396">
        <v>0</v>
      </c>
      <c r="K174" s="388">
        <v>4.8424742268041232</v>
      </c>
      <c r="L174" s="388">
        <v>4.6817150063051711</v>
      </c>
      <c r="M174" s="388">
        <v>4.5564356435643569</v>
      </c>
      <c r="N174" s="396">
        <v>4.7070208728652752</v>
      </c>
      <c r="O174" s="396">
        <v>0</v>
      </c>
      <c r="P174" s="397">
        <v>0</v>
      </c>
      <c r="Q174" s="388"/>
      <c r="R174" s="388"/>
      <c r="S174" s="388"/>
      <c r="Z174" s="389"/>
      <c r="AE174" s="389"/>
    </row>
    <row r="175" spans="1:33">
      <c r="A175" s="303"/>
      <c r="B175" s="335" t="s">
        <v>972</v>
      </c>
      <c r="C175" s="396">
        <v>5</v>
      </c>
      <c r="D175" s="388">
        <v>0</v>
      </c>
      <c r="E175" s="388">
        <v>5</v>
      </c>
      <c r="F175" s="388">
        <v>5</v>
      </c>
      <c r="G175" s="388">
        <v>0</v>
      </c>
      <c r="H175" s="388">
        <v>0</v>
      </c>
      <c r="I175" s="396">
        <v>5</v>
      </c>
      <c r="J175" s="396">
        <v>0</v>
      </c>
      <c r="K175" s="388">
        <v>4.5141472868217054</v>
      </c>
      <c r="L175" s="388">
        <v>4.4561581920903954</v>
      </c>
      <c r="M175" s="388">
        <v>4.4357400722021669</v>
      </c>
      <c r="N175" s="396">
        <v>4.4706197854588794</v>
      </c>
      <c r="O175" s="396">
        <v>0</v>
      </c>
      <c r="P175" s="397">
        <v>0</v>
      </c>
      <c r="Q175" s="388"/>
      <c r="R175" s="388"/>
      <c r="S175" s="388"/>
      <c r="T175" s="394">
        <f t="shared" ref="T175:AE175" si="85">C175-C174</f>
        <v>0.20371279533599296</v>
      </c>
      <c r="U175" s="394">
        <f t="shared" si="85"/>
        <v>0</v>
      </c>
      <c r="V175" s="394">
        <f t="shared" si="85"/>
        <v>-8.4164553395321917E-2</v>
      </c>
      <c r="W175" s="394">
        <f t="shared" si="85"/>
        <v>-0.70000000000000018</v>
      </c>
      <c r="X175" s="394">
        <f t="shared" si="85"/>
        <v>0</v>
      </c>
      <c r="Y175" s="394">
        <f t="shared" si="85"/>
        <v>0</v>
      </c>
      <c r="Z175" s="395">
        <f t="shared" si="85"/>
        <v>4.026835954407737E-2</v>
      </c>
      <c r="AA175" s="394">
        <f t="shared" si="85"/>
        <v>0</v>
      </c>
      <c r="AB175" s="394">
        <f t="shared" si="85"/>
        <v>-0.3283269399824178</v>
      </c>
      <c r="AC175" s="394">
        <f t="shared" si="85"/>
        <v>-0.22555681421477569</v>
      </c>
      <c r="AD175" s="394">
        <f t="shared" si="85"/>
        <v>-0.12069557136219</v>
      </c>
      <c r="AE175" s="395">
        <f t="shared" si="85"/>
        <v>-0.23640108740639576</v>
      </c>
    </row>
    <row r="176" spans="1:33">
      <c r="A176" s="303"/>
      <c r="B176" s="335" t="s">
        <v>973</v>
      </c>
      <c r="C176" s="396">
        <v>4.8</v>
      </c>
      <c r="D176" s="388">
        <v>0</v>
      </c>
      <c r="E176" s="388">
        <v>5.7580459770114949</v>
      </c>
      <c r="F176" s="388">
        <v>0</v>
      </c>
      <c r="G176" s="388">
        <v>0</v>
      </c>
      <c r="H176" s="388">
        <v>0</v>
      </c>
      <c r="I176" s="396">
        <v>5.3828671328671325</v>
      </c>
      <c r="J176" s="396">
        <v>0</v>
      </c>
      <c r="K176" s="388">
        <v>5.5525179856115106</v>
      </c>
      <c r="L176" s="388">
        <v>5.0968858131487886</v>
      </c>
      <c r="M176" s="388">
        <v>5.2322033898305094</v>
      </c>
      <c r="N176" s="396">
        <v>5.3051094890510946</v>
      </c>
      <c r="O176" s="396">
        <v>0</v>
      </c>
      <c r="P176" s="397">
        <v>0</v>
      </c>
      <c r="Q176" s="388"/>
      <c r="R176" s="388"/>
      <c r="S176" s="388"/>
      <c r="Z176" s="389"/>
      <c r="AE176" s="389"/>
    </row>
    <row r="177" spans="1:33">
      <c r="A177" s="303"/>
      <c r="B177" s="335" t="s">
        <v>974</v>
      </c>
      <c r="C177" s="396">
        <v>4.6773913043478261</v>
      </c>
      <c r="D177" s="388">
        <v>0</v>
      </c>
      <c r="E177" s="388">
        <v>5.4933823529411763</v>
      </c>
      <c r="F177" s="388">
        <v>7.5</v>
      </c>
      <c r="G177" s="388">
        <v>0</v>
      </c>
      <c r="H177" s="388">
        <v>0</v>
      </c>
      <c r="I177" s="396">
        <v>5.1383399209486162</v>
      </c>
      <c r="J177" s="396">
        <v>0</v>
      </c>
      <c r="K177" s="388">
        <v>5.5477941176470589</v>
      </c>
      <c r="L177" s="388">
        <v>5.291608391608392</v>
      </c>
      <c r="M177" s="388">
        <v>5.1471428571428577</v>
      </c>
      <c r="N177" s="396">
        <v>5.3624641833810882</v>
      </c>
      <c r="O177" s="396">
        <v>0</v>
      </c>
      <c r="P177" s="397">
        <v>0</v>
      </c>
      <c r="Q177" s="388"/>
      <c r="R177" s="388"/>
      <c r="S177" s="388"/>
      <c r="T177" s="394">
        <f t="shared" ref="T177:AE177" si="86">C177-C176</f>
        <v>-0.12260869565217369</v>
      </c>
      <c r="U177" s="394">
        <f t="shared" si="86"/>
        <v>0</v>
      </c>
      <c r="V177" s="394">
        <f t="shared" si="86"/>
        <v>-0.26466362407031863</v>
      </c>
      <c r="W177" s="421">
        <f t="shared" si="86"/>
        <v>7.5</v>
      </c>
      <c r="X177" s="394">
        <f t="shared" si="86"/>
        <v>0</v>
      </c>
      <c r="Y177" s="394">
        <f t="shared" si="86"/>
        <v>0</v>
      </c>
      <c r="Z177" s="395">
        <f t="shared" si="86"/>
        <v>-0.24452721191851623</v>
      </c>
      <c r="AA177" s="394">
        <f t="shared" si="86"/>
        <v>0</v>
      </c>
      <c r="AB177" s="394">
        <f t="shared" si="86"/>
        <v>-4.7238679644516779E-3</v>
      </c>
      <c r="AC177" s="394">
        <f t="shared" si="86"/>
        <v>0.19472257845960339</v>
      </c>
      <c r="AD177" s="394">
        <f t="shared" si="86"/>
        <v>-8.506053268765168E-2</v>
      </c>
      <c r="AE177" s="395">
        <f t="shared" si="86"/>
        <v>5.7354694329993627E-2</v>
      </c>
      <c r="AG177" s="290" t="s">
        <v>920</v>
      </c>
    </row>
    <row r="178" spans="1:33">
      <c r="A178" s="303"/>
      <c r="B178" s="335" t="s">
        <v>975</v>
      </c>
      <c r="C178" s="396">
        <v>0</v>
      </c>
      <c r="D178" s="388">
        <v>0</v>
      </c>
      <c r="E178" s="388">
        <v>0</v>
      </c>
      <c r="F178" s="388">
        <v>0</v>
      </c>
      <c r="G178" s="388">
        <v>0</v>
      </c>
      <c r="H178" s="388">
        <v>0</v>
      </c>
      <c r="I178" s="396">
        <v>0</v>
      </c>
      <c r="J178" s="396">
        <v>0</v>
      </c>
      <c r="K178" s="388">
        <v>0</v>
      </c>
      <c r="L178" s="388">
        <v>0</v>
      </c>
      <c r="M178" s="388">
        <v>0</v>
      </c>
      <c r="N178" s="396">
        <v>0</v>
      </c>
      <c r="O178" s="396">
        <v>0</v>
      </c>
      <c r="P178" s="397">
        <v>0</v>
      </c>
      <c r="Q178" s="388"/>
      <c r="R178" s="388"/>
      <c r="S178" s="388"/>
      <c r="Z178" s="389"/>
      <c r="AE178" s="389"/>
    </row>
    <row r="179" spans="1:33" ht="13.5" thickBot="1">
      <c r="A179" s="303"/>
      <c r="B179" s="335" t="s">
        <v>976</v>
      </c>
      <c r="C179" s="396">
        <v>0</v>
      </c>
      <c r="D179" s="388">
        <v>0</v>
      </c>
      <c r="E179" s="388">
        <v>0</v>
      </c>
      <c r="F179" s="388">
        <v>0</v>
      </c>
      <c r="G179" s="388">
        <v>0</v>
      </c>
      <c r="H179" s="388">
        <v>0</v>
      </c>
      <c r="I179" s="396">
        <v>0</v>
      </c>
      <c r="J179" s="396">
        <v>0</v>
      </c>
      <c r="K179" s="388">
        <v>0</v>
      </c>
      <c r="L179" s="388">
        <v>0</v>
      </c>
      <c r="M179" s="388">
        <v>0</v>
      </c>
      <c r="N179" s="396">
        <v>0</v>
      </c>
      <c r="O179" s="396">
        <v>0</v>
      </c>
      <c r="P179" s="397">
        <v>0</v>
      </c>
      <c r="Q179" s="388"/>
      <c r="R179" s="388"/>
      <c r="S179" s="388"/>
      <c r="T179" s="394">
        <f t="shared" ref="T179:AE179" si="87">C179-C178</f>
        <v>0</v>
      </c>
      <c r="U179" s="394">
        <f t="shared" si="87"/>
        <v>0</v>
      </c>
      <c r="V179" s="394">
        <f t="shared" si="87"/>
        <v>0</v>
      </c>
      <c r="W179" s="394">
        <f t="shared" si="87"/>
        <v>0</v>
      </c>
      <c r="X179" s="394">
        <f t="shared" si="87"/>
        <v>0</v>
      </c>
      <c r="Y179" s="394">
        <f t="shared" si="87"/>
        <v>0</v>
      </c>
      <c r="Z179" s="395">
        <f t="shared" si="87"/>
        <v>0</v>
      </c>
      <c r="AA179" s="394">
        <f t="shared" si="87"/>
        <v>0</v>
      </c>
      <c r="AB179" s="394">
        <f t="shared" si="87"/>
        <v>0</v>
      </c>
      <c r="AC179" s="394">
        <f t="shared" si="87"/>
        <v>0</v>
      </c>
      <c r="AD179" s="394">
        <f t="shared" si="87"/>
        <v>0</v>
      </c>
      <c r="AE179" s="395">
        <f t="shared" si="87"/>
        <v>0</v>
      </c>
    </row>
    <row r="180" spans="1:33" ht="13.5" thickTop="1">
      <c r="A180" s="303"/>
      <c r="B180" s="335" t="s">
        <v>977</v>
      </c>
      <c r="C180" s="396">
        <v>4.7964105606644907</v>
      </c>
      <c r="D180" s="388">
        <v>0</v>
      </c>
      <c r="E180" s="388">
        <v>5.115659414450711</v>
      </c>
      <c r="F180" s="388">
        <v>5.7</v>
      </c>
      <c r="G180" s="388">
        <v>0</v>
      </c>
      <c r="H180" s="388">
        <v>0</v>
      </c>
      <c r="I180" s="396">
        <v>4.9764999307191342</v>
      </c>
      <c r="J180" s="396">
        <v>0</v>
      </c>
      <c r="K180" s="388">
        <v>5.1011795543905638</v>
      </c>
      <c r="L180" s="388">
        <v>4.7926062846580413</v>
      </c>
      <c r="M180" s="388">
        <v>4.7458432304038007</v>
      </c>
      <c r="N180" s="396">
        <v>4.8878199470432477</v>
      </c>
      <c r="O180" s="396">
        <v>0</v>
      </c>
      <c r="P180" s="397">
        <v>0</v>
      </c>
      <c r="Q180" s="402"/>
      <c r="R180" s="402"/>
      <c r="S180" s="402"/>
      <c r="T180" s="415"/>
      <c r="U180" s="415"/>
      <c r="V180" s="415"/>
      <c r="W180" s="415"/>
      <c r="X180" s="415"/>
      <c r="Y180" s="415"/>
      <c r="Z180" s="416"/>
      <c r="AA180" s="415"/>
      <c r="AB180" s="415"/>
      <c r="AC180" s="415"/>
      <c r="AD180" s="415"/>
      <c r="AE180" s="416"/>
      <c r="AF180" s="415"/>
    </row>
    <row r="181" spans="1:33" ht="13.5" thickBot="1">
      <c r="A181" s="303"/>
      <c r="B181" s="335" t="s">
        <v>978</v>
      </c>
      <c r="C181" s="396">
        <v>4.989475177304965</v>
      </c>
      <c r="D181" s="388">
        <v>0</v>
      </c>
      <c r="E181" s="388">
        <v>5.019265001435544</v>
      </c>
      <c r="F181" s="388">
        <v>5.0393700787401574</v>
      </c>
      <c r="G181" s="388">
        <v>0</v>
      </c>
      <c r="H181" s="388">
        <v>0</v>
      </c>
      <c r="I181" s="396">
        <v>5.0049053959355287</v>
      </c>
      <c r="J181" s="396">
        <v>0</v>
      </c>
      <c r="K181" s="388">
        <v>4.8709390862944169</v>
      </c>
      <c r="L181" s="388">
        <v>4.660204953031597</v>
      </c>
      <c r="M181" s="388">
        <v>4.6745803357314157</v>
      </c>
      <c r="N181" s="396">
        <v>4.7326178451178436</v>
      </c>
      <c r="O181" s="396">
        <v>0</v>
      </c>
      <c r="P181" s="397">
        <v>0</v>
      </c>
      <c r="Q181" s="409"/>
      <c r="R181" s="409"/>
      <c r="S181" s="409"/>
      <c r="T181" s="417">
        <f t="shared" ref="T181:AE181" si="88">C181-C180</f>
        <v>0.19306461664047436</v>
      </c>
      <c r="U181" s="417">
        <f t="shared" si="88"/>
        <v>0</v>
      </c>
      <c r="V181" s="417">
        <f t="shared" si="88"/>
        <v>-9.6394413015167046E-2</v>
      </c>
      <c r="W181" s="417">
        <f t="shared" si="88"/>
        <v>-0.66062992125984277</v>
      </c>
      <c r="X181" s="417">
        <f t="shared" si="88"/>
        <v>0</v>
      </c>
      <c r="Y181" s="417">
        <f t="shared" si="88"/>
        <v>0</v>
      </c>
      <c r="Z181" s="418">
        <f t="shared" si="88"/>
        <v>2.8405465216394532E-2</v>
      </c>
      <c r="AA181" s="417">
        <f t="shared" si="88"/>
        <v>0</v>
      </c>
      <c r="AB181" s="417">
        <f t="shared" si="88"/>
        <v>-0.23024046809614696</v>
      </c>
      <c r="AC181" s="417">
        <f t="shared" si="88"/>
        <v>-0.1324013316264443</v>
      </c>
      <c r="AD181" s="417">
        <f t="shared" si="88"/>
        <v>-7.1262894672385002E-2</v>
      </c>
      <c r="AE181" s="418">
        <f t="shared" si="88"/>
        <v>-0.15520210192540418</v>
      </c>
      <c r="AF181" s="419"/>
    </row>
    <row r="182" spans="1:33" ht="13.5" thickTop="1">
      <c r="A182" s="303"/>
      <c r="B182" s="335" t="s">
        <v>979</v>
      </c>
      <c r="C182" s="396">
        <v>5.5039806996381184</v>
      </c>
      <c r="D182" s="388">
        <v>0</v>
      </c>
      <c r="E182" s="388">
        <v>5.5951219512195127</v>
      </c>
      <c r="F182" s="388">
        <v>5.7</v>
      </c>
      <c r="G182" s="388">
        <v>0</v>
      </c>
      <c r="H182" s="388">
        <v>0</v>
      </c>
      <c r="I182" s="396">
        <v>5.5650971283783779</v>
      </c>
      <c r="J182" s="396">
        <v>0</v>
      </c>
      <c r="K182" s="388">
        <v>5.9453208556149741</v>
      </c>
      <c r="L182" s="388">
        <v>5.1660738714090284</v>
      </c>
      <c r="M182" s="388">
        <v>5.1208459214501509</v>
      </c>
      <c r="N182" s="396">
        <v>5.4798342541436478</v>
      </c>
      <c r="O182" s="396">
        <v>0</v>
      </c>
      <c r="P182" s="397">
        <v>0</v>
      </c>
      <c r="Q182" s="388"/>
      <c r="R182" s="388"/>
      <c r="S182" s="388"/>
      <c r="Z182" s="389"/>
      <c r="AE182" s="389"/>
    </row>
    <row r="183" spans="1:33">
      <c r="A183" s="303"/>
      <c r="B183" s="335" t="s">
        <v>980</v>
      </c>
      <c r="C183" s="396">
        <v>5.4322448979591833</v>
      </c>
      <c r="D183" s="388">
        <v>0</v>
      </c>
      <c r="E183" s="388">
        <v>5.5374871969955617</v>
      </c>
      <c r="F183" s="388">
        <v>5.4</v>
      </c>
      <c r="G183" s="388">
        <v>0</v>
      </c>
      <c r="H183" s="388">
        <v>0</v>
      </c>
      <c r="I183" s="396">
        <v>5.4967673779843649</v>
      </c>
      <c r="J183" s="396">
        <v>0</v>
      </c>
      <c r="K183" s="388">
        <v>6.007716049382716</v>
      </c>
      <c r="L183" s="388">
        <v>5.37602564102564</v>
      </c>
      <c r="M183" s="388">
        <v>5.3208219178082192</v>
      </c>
      <c r="N183" s="396">
        <v>5.5930842163970995</v>
      </c>
      <c r="O183" s="396">
        <v>0</v>
      </c>
      <c r="P183" s="397">
        <v>0</v>
      </c>
      <c r="Q183" s="388"/>
      <c r="R183" s="388"/>
      <c r="S183" s="388"/>
      <c r="T183" s="394">
        <f t="shared" ref="T183:AE183" si="89">C183-C182</f>
        <v>-7.1735801678935118E-2</v>
      </c>
      <c r="U183" s="394">
        <f t="shared" si="89"/>
        <v>0</v>
      </c>
      <c r="V183" s="394">
        <f t="shared" si="89"/>
        <v>-5.7634754223951035E-2</v>
      </c>
      <c r="W183" s="394">
        <f t="shared" si="89"/>
        <v>-0.29999999999999982</v>
      </c>
      <c r="X183" s="394">
        <f t="shared" si="89"/>
        <v>0</v>
      </c>
      <c r="Y183" s="394">
        <f t="shared" si="89"/>
        <v>0</v>
      </c>
      <c r="Z183" s="395">
        <f t="shared" si="89"/>
        <v>-6.8329750394013011E-2</v>
      </c>
      <c r="AA183" s="394">
        <f t="shared" si="89"/>
        <v>0</v>
      </c>
      <c r="AB183" s="394">
        <f t="shared" si="89"/>
        <v>6.239519376774183E-2</v>
      </c>
      <c r="AC183" s="394">
        <f t="shared" si="89"/>
        <v>0.20995176961661155</v>
      </c>
      <c r="AD183" s="421">
        <f t="shared" si="89"/>
        <v>0.19997599635806829</v>
      </c>
      <c r="AE183" s="395">
        <f t="shared" si="89"/>
        <v>0.11324996225345174</v>
      </c>
    </row>
    <row r="184" spans="1:33">
      <c r="A184" s="303"/>
      <c r="B184" s="335" t="s">
        <v>981</v>
      </c>
      <c r="C184" s="396">
        <v>6.1119850187265925</v>
      </c>
      <c r="D184" s="388">
        <v>0</v>
      </c>
      <c r="E184" s="388">
        <v>5.9697083725305733</v>
      </c>
      <c r="F184" s="388">
        <v>6.7</v>
      </c>
      <c r="G184" s="388">
        <v>0</v>
      </c>
      <c r="H184" s="388">
        <v>0</v>
      </c>
      <c r="I184" s="396">
        <v>6.0306936771025166</v>
      </c>
      <c r="J184" s="396">
        <v>0</v>
      </c>
      <c r="K184" s="388">
        <v>5.0289473684210533</v>
      </c>
      <c r="L184" s="388">
        <v>4.8616393442622954</v>
      </c>
      <c r="M184" s="388">
        <v>4.4876404494382021</v>
      </c>
      <c r="N184" s="396">
        <v>4.8416772554002536</v>
      </c>
      <c r="O184" s="396">
        <v>0</v>
      </c>
      <c r="P184" s="397">
        <v>0</v>
      </c>
      <c r="Q184" s="388"/>
      <c r="R184" s="388"/>
      <c r="S184" s="388"/>
      <c r="Z184" s="389"/>
      <c r="AE184" s="389"/>
    </row>
    <row r="185" spans="1:33">
      <c r="A185" s="303"/>
      <c r="B185" s="335" t="s">
        <v>982</v>
      </c>
      <c r="C185" s="396">
        <v>5.8</v>
      </c>
      <c r="D185" s="388">
        <v>0</v>
      </c>
      <c r="E185" s="388">
        <v>5.8934554973821989</v>
      </c>
      <c r="F185" s="388">
        <v>7</v>
      </c>
      <c r="G185" s="388">
        <v>0</v>
      </c>
      <c r="H185" s="388">
        <v>0</v>
      </c>
      <c r="I185" s="396">
        <v>5.8908828620888629</v>
      </c>
      <c r="J185" s="396">
        <v>0</v>
      </c>
      <c r="K185" s="388">
        <v>5.315328467153285</v>
      </c>
      <c r="L185" s="388">
        <v>5.1617554858934165</v>
      </c>
      <c r="M185" s="388">
        <v>4.55792349726776</v>
      </c>
      <c r="N185" s="396">
        <v>5.0735824742268036</v>
      </c>
      <c r="O185" s="396">
        <v>0</v>
      </c>
      <c r="P185" s="397">
        <v>0</v>
      </c>
      <c r="Q185" s="388"/>
      <c r="R185" s="388"/>
      <c r="S185" s="388"/>
      <c r="T185" s="394">
        <f t="shared" ref="T185:AE185" si="90">C185-C184</f>
        <v>-0.31198501872659268</v>
      </c>
      <c r="U185" s="394">
        <f t="shared" si="90"/>
        <v>0</v>
      </c>
      <c r="V185" s="394">
        <f t="shared" si="90"/>
        <v>-7.6252875148374422E-2</v>
      </c>
      <c r="W185" s="394">
        <f t="shared" si="90"/>
        <v>0.29999999999999982</v>
      </c>
      <c r="X185" s="394">
        <f t="shared" si="90"/>
        <v>0</v>
      </c>
      <c r="Y185" s="394">
        <f t="shared" si="90"/>
        <v>0</v>
      </c>
      <c r="Z185" s="395">
        <f t="shared" si="90"/>
        <v>-0.13981081501365367</v>
      </c>
      <c r="AA185" s="394">
        <f t="shared" si="90"/>
        <v>0</v>
      </c>
      <c r="AB185" s="394">
        <f t="shared" si="90"/>
        <v>0.28638109873223172</v>
      </c>
      <c r="AC185" s="394">
        <f t="shared" si="90"/>
        <v>0.3001161416311211</v>
      </c>
      <c r="AD185" s="394">
        <f t="shared" si="90"/>
        <v>7.0283047829557965E-2</v>
      </c>
      <c r="AE185" s="395">
        <f t="shared" si="90"/>
        <v>0.23190521882655002</v>
      </c>
    </row>
    <row r="186" spans="1:33">
      <c r="A186" s="303"/>
      <c r="B186" s="335" t="s">
        <v>983</v>
      </c>
      <c r="C186" s="396">
        <v>0</v>
      </c>
      <c r="D186" s="388">
        <v>0</v>
      </c>
      <c r="E186" s="388">
        <v>0</v>
      </c>
      <c r="F186" s="388">
        <v>0</v>
      </c>
      <c r="G186" s="388">
        <v>0</v>
      </c>
      <c r="H186" s="388">
        <v>0</v>
      </c>
      <c r="I186" s="396">
        <v>0</v>
      </c>
      <c r="J186" s="396">
        <v>0</v>
      </c>
      <c r="K186" s="388">
        <v>0</v>
      </c>
      <c r="L186" s="388">
        <v>0</v>
      </c>
      <c r="M186" s="388">
        <v>0</v>
      </c>
      <c r="N186" s="396">
        <v>0</v>
      </c>
      <c r="O186" s="396">
        <v>0</v>
      </c>
      <c r="P186" s="397">
        <v>0</v>
      </c>
      <c r="Q186" s="388"/>
      <c r="R186" s="388"/>
      <c r="S186" s="388"/>
      <c r="Z186" s="389"/>
      <c r="AE186" s="389"/>
    </row>
    <row r="187" spans="1:33" ht="13.5" thickBot="1">
      <c r="A187" s="303"/>
      <c r="B187" s="335" t="s">
        <v>984</v>
      </c>
      <c r="C187" s="396">
        <v>0</v>
      </c>
      <c r="D187" s="388">
        <v>0</v>
      </c>
      <c r="E187" s="388">
        <v>0</v>
      </c>
      <c r="F187" s="388">
        <v>0</v>
      </c>
      <c r="G187" s="388">
        <v>0</v>
      </c>
      <c r="H187" s="388">
        <v>0</v>
      </c>
      <c r="I187" s="396">
        <v>0</v>
      </c>
      <c r="J187" s="396">
        <v>0</v>
      </c>
      <c r="K187" s="388">
        <v>0</v>
      </c>
      <c r="L187" s="388">
        <v>0</v>
      </c>
      <c r="M187" s="388">
        <v>0</v>
      </c>
      <c r="N187" s="396">
        <v>0</v>
      </c>
      <c r="O187" s="396">
        <v>0</v>
      </c>
      <c r="P187" s="397">
        <v>0</v>
      </c>
      <c r="Q187" s="388"/>
      <c r="R187" s="388"/>
      <c r="S187" s="388"/>
      <c r="T187" s="394">
        <f t="shared" ref="T187:AE187" si="91">C187-C186</f>
        <v>0</v>
      </c>
      <c r="U187" s="394">
        <f t="shared" si="91"/>
        <v>0</v>
      </c>
      <c r="V187" s="394">
        <f t="shared" si="91"/>
        <v>0</v>
      </c>
      <c r="W187" s="394">
        <f t="shared" si="91"/>
        <v>0</v>
      </c>
      <c r="X187" s="394">
        <f t="shared" si="91"/>
        <v>0</v>
      </c>
      <c r="Y187" s="394">
        <f t="shared" si="91"/>
        <v>0</v>
      </c>
      <c r="Z187" s="395">
        <f t="shared" si="91"/>
        <v>0</v>
      </c>
      <c r="AA187" s="394">
        <f t="shared" si="91"/>
        <v>0</v>
      </c>
      <c r="AB187" s="394">
        <f t="shared" si="91"/>
        <v>0</v>
      </c>
      <c r="AC187" s="394">
        <f t="shared" si="91"/>
        <v>0</v>
      </c>
      <c r="AD187" s="394">
        <f t="shared" si="91"/>
        <v>0</v>
      </c>
      <c r="AE187" s="395">
        <f t="shared" si="91"/>
        <v>0</v>
      </c>
    </row>
    <row r="188" spans="1:33" ht="13.5" thickTop="1">
      <c r="A188" s="303"/>
      <c r="B188" s="335" t="s">
        <v>985</v>
      </c>
      <c r="C188" s="396">
        <v>5.6520985401459862</v>
      </c>
      <c r="D188" s="388">
        <v>0</v>
      </c>
      <c r="E188" s="388">
        <v>5.6932938856015776</v>
      </c>
      <c r="F188" s="388">
        <v>5.9735042735042736</v>
      </c>
      <c r="G188" s="388">
        <v>0</v>
      </c>
      <c r="H188" s="388">
        <v>0</v>
      </c>
      <c r="I188" s="396">
        <v>5.6842576590730562</v>
      </c>
      <c r="J188" s="396">
        <v>0</v>
      </c>
      <c r="K188" s="388">
        <v>5.6805133079847918</v>
      </c>
      <c r="L188" s="388">
        <v>5.076447876447876</v>
      </c>
      <c r="M188" s="388">
        <v>4.8994106090373286</v>
      </c>
      <c r="N188" s="396">
        <v>5.286445899114363</v>
      </c>
      <c r="O188" s="396">
        <v>0</v>
      </c>
      <c r="P188" s="397">
        <v>0</v>
      </c>
      <c r="Q188" s="402"/>
      <c r="R188" s="402"/>
      <c r="S188" s="402"/>
      <c r="T188" s="415"/>
      <c r="U188" s="415"/>
      <c r="V188" s="415"/>
      <c r="W188" s="415"/>
      <c r="X188" s="415"/>
      <c r="Y188" s="415"/>
      <c r="Z188" s="416"/>
      <c r="AA188" s="415"/>
      <c r="AB188" s="415"/>
      <c r="AC188" s="415"/>
      <c r="AD188" s="415"/>
      <c r="AE188" s="416"/>
      <c r="AF188" s="415"/>
    </row>
    <row r="189" spans="1:33" ht="13.5" thickBot="1">
      <c r="A189" s="303"/>
      <c r="B189" s="335" t="s">
        <v>986</v>
      </c>
      <c r="C189" s="396">
        <v>5.5209292035398221</v>
      </c>
      <c r="D189" s="388">
        <v>0</v>
      </c>
      <c r="E189" s="388">
        <v>5.6375950920245401</v>
      </c>
      <c r="F189" s="388">
        <v>5.9129770992366417</v>
      </c>
      <c r="G189" s="388">
        <v>0</v>
      </c>
      <c r="H189" s="388">
        <v>0</v>
      </c>
      <c r="I189" s="396">
        <v>5.6023971543458089</v>
      </c>
      <c r="J189" s="396">
        <v>0</v>
      </c>
      <c r="K189" s="388">
        <v>5.8019522776572678</v>
      </c>
      <c r="L189" s="388">
        <v>5.3138307552320292</v>
      </c>
      <c r="M189" s="388">
        <v>5.0660583941605841</v>
      </c>
      <c r="N189" s="396">
        <v>5.4361619307123394</v>
      </c>
      <c r="O189" s="396">
        <v>0</v>
      </c>
      <c r="P189" s="397">
        <v>0</v>
      </c>
      <c r="Q189" s="409"/>
      <c r="R189" s="409"/>
      <c r="S189" s="409"/>
      <c r="T189" s="417">
        <f t="shared" ref="T189:AE189" si="92">C189-C188</f>
        <v>-0.13116933660616414</v>
      </c>
      <c r="U189" s="417">
        <f t="shared" si="92"/>
        <v>0</v>
      </c>
      <c r="V189" s="417">
        <f t="shared" si="92"/>
        <v>-5.5698793577037442E-2</v>
      </c>
      <c r="W189" s="417">
        <f t="shared" si="92"/>
        <v>-6.0527174267631878E-2</v>
      </c>
      <c r="X189" s="417">
        <f t="shared" si="92"/>
        <v>0</v>
      </c>
      <c r="Y189" s="417">
        <f t="shared" si="92"/>
        <v>0</v>
      </c>
      <c r="Z189" s="418">
        <f t="shared" si="92"/>
        <v>-8.1860504727247374E-2</v>
      </c>
      <c r="AA189" s="417">
        <f t="shared" si="92"/>
        <v>0</v>
      </c>
      <c r="AB189" s="417">
        <f t="shared" si="92"/>
        <v>0.12143896967247603</v>
      </c>
      <c r="AC189" s="417">
        <f t="shared" si="92"/>
        <v>0.23738287878415321</v>
      </c>
      <c r="AD189" s="417">
        <f t="shared" si="92"/>
        <v>0.16664778512325551</v>
      </c>
      <c r="AE189" s="418">
        <f t="shared" si="92"/>
        <v>0.14971603159797642</v>
      </c>
      <c r="AF189" s="419"/>
    </row>
    <row r="190" spans="1:33" ht="13.5" thickTop="1">
      <c r="A190" s="303"/>
      <c r="B190" s="335" t="s">
        <v>987</v>
      </c>
      <c r="C190" s="396">
        <v>5.9375</v>
      </c>
      <c r="D190" s="388">
        <v>0</v>
      </c>
      <c r="E190" s="388">
        <v>5.8526234567901234</v>
      </c>
      <c r="F190" s="388">
        <v>5.6</v>
      </c>
      <c r="G190" s="388">
        <v>0</v>
      </c>
      <c r="H190" s="388">
        <v>0</v>
      </c>
      <c r="I190" s="396">
        <v>5.8631701631701638</v>
      </c>
      <c r="J190" s="396">
        <v>0</v>
      </c>
      <c r="K190" s="388">
        <v>5.6782881002087686</v>
      </c>
      <c r="L190" s="388">
        <v>4.8345433255269326</v>
      </c>
      <c r="M190" s="388">
        <v>4.8090697674418603</v>
      </c>
      <c r="N190" s="396">
        <v>5.0575723199092444</v>
      </c>
      <c r="O190" s="396">
        <v>0</v>
      </c>
      <c r="P190" s="397">
        <v>0</v>
      </c>
      <c r="Q190" s="388"/>
      <c r="R190" s="388"/>
      <c r="S190" s="388"/>
      <c r="Z190" s="389"/>
      <c r="AE190" s="389"/>
    </row>
    <row r="191" spans="1:33">
      <c r="A191" s="303"/>
      <c r="B191" s="335" t="s">
        <v>988</v>
      </c>
      <c r="C191" s="396">
        <v>6.3882562277580064</v>
      </c>
      <c r="D191" s="388">
        <v>0</v>
      </c>
      <c r="E191" s="388">
        <v>5.9644417475728151</v>
      </c>
      <c r="F191" s="388">
        <v>6.4000000000000012</v>
      </c>
      <c r="G191" s="388">
        <v>0</v>
      </c>
      <c r="H191" s="388">
        <v>0</v>
      </c>
      <c r="I191" s="396">
        <v>6.0839441535776615</v>
      </c>
      <c r="J191" s="396">
        <v>0</v>
      </c>
      <c r="K191" s="388">
        <v>5.24</v>
      </c>
      <c r="L191" s="388">
        <v>4.7867836257309939</v>
      </c>
      <c r="M191" s="388">
        <v>4.803341288782816</v>
      </c>
      <c r="N191" s="396">
        <v>4.9091067285382834</v>
      </c>
      <c r="O191" s="396">
        <v>0</v>
      </c>
      <c r="P191" s="397">
        <v>0</v>
      </c>
      <c r="Q191" s="388"/>
      <c r="R191" s="388"/>
      <c r="S191" s="388"/>
      <c r="T191" s="394">
        <f t="shared" ref="T191:AE191" si="93">C191-C190</f>
        <v>0.45075622775800639</v>
      </c>
      <c r="U191" s="394">
        <f t="shared" si="93"/>
        <v>0</v>
      </c>
      <c r="V191" s="394">
        <f t="shared" si="93"/>
        <v>0.11181829078269168</v>
      </c>
      <c r="W191" s="394">
        <f t="shared" si="93"/>
        <v>0.8000000000000016</v>
      </c>
      <c r="X191" s="394">
        <f t="shared" si="93"/>
        <v>0</v>
      </c>
      <c r="Y191" s="394">
        <f t="shared" si="93"/>
        <v>0</v>
      </c>
      <c r="Z191" s="395">
        <f t="shared" si="93"/>
        <v>0.22077399040749768</v>
      </c>
      <c r="AA191" s="394">
        <f t="shared" si="93"/>
        <v>0</v>
      </c>
      <c r="AB191" s="394">
        <f t="shared" si="93"/>
        <v>-0.43828810020876841</v>
      </c>
      <c r="AC191" s="394">
        <f t="shared" si="93"/>
        <v>-4.7759699795938637E-2</v>
      </c>
      <c r="AD191" s="421">
        <f t="shared" si="93"/>
        <v>-5.7284786590443559E-3</v>
      </c>
      <c r="AE191" s="395">
        <f t="shared" si="93"/>
        <v>-0.14846559137096094</v>
      </c>
    </row>
    <row r="192" spans="1:33">
      <c r="A192" s="303"/>
      <c r="B192" s="335" t="s">
        <v>989</v>
      </c>
      <c r="C192" s="396">
        <v>4.9528280542986423</v>
      </c>
      <c r="D192" s="388">
        <v>0</v>
      </c>
      <c r="E192" s="388">
        <v>5.1846144763254225</v>
      </c>
      <c r="F192" s="388">
        <v>5.677209302325581</v>
      </c>
      <c r="G192" s="388">
        <v>0</v>
      </c>
      <c r="H192" s="388">
        <v>0</v>
      </c>
      <c r="I192" s="396">
        <v>5.0952931683700911</v>
      </c>
      <c r="J192" s="396">
        <v>0</v>
      </c>
      <c r="K192" s="388">
        <v>5.3622737146994934</v>
      </c>
      <c r="L192" s="388">
        <v>4.6001934235976796</v>
      </c>
      <c r="M192" s="388">
        <v>4.5776896942242358</v>
      </c>
      <c r="N192" s="396">
        <v>4.8385503231763618</v>
      </c>
      <c r="O192" s="396">
        <v>0</v>
      </c>
      <c r="P192" s="397">
        <v>0</v>
      </c>
      <c r="Q192" s="388"/>
      <c r="R192" s="388"/>
      <c r="S192" s="388"/>
      <c r="Z192" s="389"/>
      <c r="AE192" s="389"/>
    </row>
    <row r="193" spans="1:33">
      <c r="A193" s="303"/>
      <c r="B193" s="335" t="s">
        <v>990</v>
      </c>
      <c r="C193" s="396">
        <v>5.1146103896103901</v>
      </c>
      <c r="D193" s="388">
        <v>0</v>
      </c>
      <c r="E193" s="388">
        <v>5.1889462313970238</v>
      </c>
      <c r="F193" s="388">
        <v>5.1840707964601762</v>
      </c>
      <c r="G193" s="388">
        <v>0</v>
      </c>
      <c r="H193" s="388">
        <v>0</v>
      </c>
      <c r="I193" s="396">
        <v>5.1568747504325847</v>
      </c>
      <c r="J193" s="396">
        <v>0</v>
      </c>
      <c r="K193" s="388">
        <v>5.215026697177727</v>
      </c>
      <c r="L193" s="388">
        <v>4.5735617039964866</v>
      </c>
      <c r="M193" s="388">
        <v>4.604838709677419</v>
      </c>
      <c r="N193" s="396">
        <v>4.7661354581673301</v>
      </c>
      <c r="O193" s="396">
        <v>0</v>
      </c>
      <c r="P193" s="397">
        <v>0</v>
      </c>
      <c r="Q193" s="388"/>
      <c r="R193" s="388"/>
      <c r="S193" s="388"/>
      <c r="T193" s="394">
        <f t="shared" ref="T193:AE193" si="94">C193-C192</f>
        <v>0.16178233531174779</v>
      </c>
      <c r="U193" s="394">
        <f t="shared" si="94"/>
        <v>0</v>
      </c>
      <c r="V193" s="394">
        <f t="shared" si="94"/>
        <v>4.3317550716013287E-3</v>
      </c>
      <c r="W193" s="394">
        <f t="shared" si="94"/>
        <v>-0.49313850586540475</v>
      </c>
      <c r="X193" s="394">
        <f t="shared" si="94"/>
        <v>0</v>
      </c>
      <c r="Y193" s="394">
        <f t="shared" si="94"/>
        <v>0</v>
      </c>
      <c r="Z193" s="395">
        <f t="shared" si="94"/>
        <v>6.1581582062493645E-2</v>
      </c>
      <c r="AA193" s="394">
        <f t="shared" si="94"/>
        <v>0</v>
      </c>
      <c r="AB193" s="394">
        <f t="shared" si="94"/>
        <v>-0.14724701752176639</v>
      </c>
      <c r="AC193" s="394">
        <f t="shared" si="94"/>
        <v>-2.6631719601192927E-2</v>
      </c>
      <c r="AD193" s="394">
        <f t="shared" si="94"/>
        <v>2.7149015453183267E-2</v>
      </c>
      <c r="AE193" s="395">
        <f t="shared" si="94"/>
        <v>-7.2414865009031715E-2</v>
      </c>
    </row>
    <row r="194" spans="1:33">
      <c r="A194" s="303"/>
      <c r="B194" s="335" t="s">
        <v>991</v>
      </c>
      <c r="C194" s="396">
        <v>5.8591867469879517</v>
      </c>
      <c r="D194" s="388">
        <v>0</v>
      </c>
      <c r="E194" s="388">
        <v>5.9188281250000001</v>
      </c>
      <c r="F194" s="388">
        <v>6.7</v>
      </c>
      <c r="G194" s="388">
        <v>0</v>
      </c>
      <c r="H194" s="388">
        <v>0</v>
      </c>
      <c r="I194" s="396">
        <v>5.9114372469635619</v>
      </c>
      <c r="J194" s="396">
        <v>0</v>
      </c>
      <c r="K194" s="388">
        <v>5.24361873990307</v>
      </c>
      <c r="L194" s="388">
        <v>4.7517195767195766</v>
      </c>
      <c r="M194" s="388">
        <v>4.6494152046783626</v>
      </c>
      <c r="N194" s="396">
        <v>4.9086779266161917</v>
      </c>
      <c r="O194" s="396">
        <v>0</v>
      </c>
      <c r="P194" s="397">
        <v>0</v>
      </c>
      <c r="Q194" s="388"/>
      <c r="R194" s="388"/>
      <c r="S194" s="388"/>
      <c r="Z194" s="389"/>
      <c r="AE194" s="389"/>
    </row>
    <row r="195" spans="1:33">
      <c r="A195" s="303"/>
      <c r="B195" s="335" t="s">
        <v>992</v>
      </c>
      <c r="C195" s="396">
        <v>5.5606104651162784</v>
      </c>
      <c r="D195" s="388">
        <v>0</v>
      </c>
      <c r="E195" s="388">
        <v>5.8317220543806645</v>
      </c>
      <c r="F195" s="388">
        <v>7.0227272727272725</v>
      </c>
      <c r="G195" s="388">
        <v>0</v>
      </c>
      <c r="H195" s="388">
        <v>0</v>
      </c>
      <c r="I195" s="396">
        <v>5.7664883268482487</v>
      </c>
      <c r="J195" s="396">
        <v>0</v>
      </c>
      <c r="K195" s="388">
        <v>5.39603448275862</v>
      </c>
      <c r="L195" s="388">
        <v>5.0010554089709762</v>
      </c>
      <c r="M195" s="388">
        <v>4.7219839142091153</v>
      </c>
      <c r="N195" s="396">
        <v>5.0741087083576843</v>
      </c>
      <c r="O195" s="396">
        <v>0</v>
      </c>
      <c r="P195" s="397">
        <v>0</v>
      </c>
      <c r="Q195" s="388"/>
      <c r="R195" s="388"/>
      <c r="S195" s="388"/>
      <c r="T195" s="394">
        <f t="shared" ref="T195:AE195" si="95">C195-C194</f>
        <v>-0.29857628187167329</v>
      </c>
      <c r="U195" s="394">
        <f t="shared" si="95"/>
        <v>0</v>
      </c>
      <c r="V195" s="394">
        <f t="shared" si="95"/>
        <v>-8.7106070619335618E-2</v>
      </c>
      <c r="W195" s="394">
        <f t="shared" si="95"/>
        <v>0.32272727272727231</v>
      </c>
      <c r="X195" s="394">
        <f t="shared" si="95"/>
        <v>0</v>
      </c>
      <c r="Y195" s="394">
        <f t="shared" si="95"/>
        <v>0</v>
      </c>
      <c r="Z195" s="395">
        <f t="shared" si="95"/>
        <v>-0.14494892011531313</v>
      </c>
      <c r="AA195" s="394">
        <f t="shared" si="95"/>
        <v>0</v>
      </c>
      <c r="AB195" s="394">
        <f t="shared" si="95"/>
        <v>0.15241574285554993</v>
      </c>
      <c r="AC195" s="394">
        <f t="shared" si="95"/>
        <v>0.24933583225139966</v>
      </c>
      <c r="AD195" s="394">
        <f t="shared" si="95"/>
        <v>7.2568709530752784E-2</v>
      </c>
      <c r="AE195" s="395">
        <f t="shared" si="95"/>
        <v>0.16543078174149262</v>
      </c>
    </row>
    <row r="196" spans="1:33">
      <c r="A196" s="303"/>
      <c r="B196" s="335" t="s">
        <v>993</v>
      </c>
      <c r="C196" s="396">
        <v>5.040659661412727</v>
      </c>
      <c r="D196" s="388">
        <v>0</v>
      </c>
      <c r="E196" s="388">
        <v>5.281013437275619</v>
      </c>
      <c r="F196" s="388">
        <v>5.809716599190283</v>
      </c>
      <c r="G196" s="388">
        <v>0</v>
      </c>
      <c r="H196" s="388">
        <v>0</v>
      </c>
      <c r="I196" s="396">
        <v>5.1910137701804366</v>
      </c>
      <c r="J196" s="396">
        <v>0</v>
      </c>
      <c r="K196" s="388">
        <v>5.3255499999999989</v>
      </c>
      <c r="L196" s="388">
        <v>4.640757790368272</v>
      </c>
      <c r="M196" s="388">
        <v>4.5977142857142859</v>
      </c>
      <c r="N196" s="396">
        <v>4.8584559431310961</v>
      </c>
      <c r="O196" s="396">
        <v>0</v>
      </c>
      <c r="P196" s="397">
        <v>0</v>
      </c>
      <c r="Q196" s="388"/>
      <c r="R196" s="388"/>
      <c r="S196" s="388"/>
      <c r="Z196" s="389"/>
      <c r="AE196" s="389"/>
    </row>
    <row r="197" spans="1:33" ht="13.5" thickBot="1">
      <c r="A197" s="303"/>
      <c r="B197" s="335" t="s">
        <v>994</v>
      </c>
      <c r="C197" s="396">
        <v>5.1574902179988822</v>
      </c>
      <c r="D197" s="388">
        <v>0</v>
      </c>
      <c r="E197" s="388">
        <v>5.2770816072908033</v>
      </c>
      <c r="F197" s="388">
        <v>5.4837037037037035</v>
      </c>
      <c r="G197" s="388">
        <v>0</v>
      </c>
      <c r="H197" s="388">
        <v>0</v>
      </c>
      <c r="I197" s="396">
        <v>5.2302482144947904</v>
      </c>
      <c r="J197" s="396">
        <v>0</v>
      </c>
      <c r="K197" s="388">
        <v>5.2705446853516662</v>
      </c>
      <c r="L197" s="388">
        <v>4.6803294892915988</v>
      </c>
      <c r="M197" s="388">
        <v>4.6383729854182656</v>
      </c>
      <c r="N197" s="396">
        <v>4.8507304543265368</v>
      </c>
      <c r="O197" s="396">
        <v>0</v>
      </c>
      <c r="P197" s="397">
        <v>0</v>
      </c>
      <c r="Q197" s="388"/>
      <c r="R197" s="388"/>
      <c r="S197" s="388"/>
      <c r="T197" s="355">
        <f t="shared" ref="T197:AE197" si="96">C197-C196</f>
        <v>0.11683055658615515</v>
      </c>
      <c r="U197" s="355">
        <f t="shared" si="96"/>
        <v>0</v>
      </c>
      <c r="V197" s="355">
        <f t="shared" si="96"/>
        <v>-3.9318299848156713E-3</v>
      </c>
      <c r="W197" s="355">
        <f t="shared" si="96"/>
        <v>-0.32601289548657952</v>
      </c>
      <c r="X197" s="355">
        <f t="shared" si="96"/>
        <v>0</v>
      </c>
      <c r="Y197" s="355">
        <f t="shared" si="96"/>
        <v>0</v>
      </c>
      <c r="Z197" s="420">
        <f t="shared" si="96"/>
        <v>3.9234444314353745E-2</v>
      </c>
      <c r="AA197" s="355">
        <f t="shared" si="96"/>
        <v>0</v>
      </c>
      <c r="AB197" s="355">
        <f t="shared" si="96"/>
        <v>-5.5005314648332693E-2</v>
      </c>
      <c r="AC197" s="355">
        <f t="shared" si="96"/>
        <v>3.9571698923326792E-2</v>
      </c>
      <c r="AD197" s="355">
        <f t="shared" si="96"/>
        <v>4.0658699703979728E-2</v>
      </c>
      <c r="AE197" s="420">
        <f t="shared" si="96"/>
        <v>-7.7254888045592551E-3</v>
      </c>
    </row>
    <row r="198" spans="1:33">
      <c r="A198" s="362" t="s">
        <v>511</v>
      </c>
      <c r="B198" s="298" t="s">
        <v>962</v>
      </c>
      <c r="C198" s="385">
        <v>4.1065570599613102</v>
      </c>
      <c r="D198" s="386">
        <v>4.3885573476702531</v>
      </c>
      <c r="E198" s="386">
        <v>4.3683536014967226</v>
      </c>
      <c r="F198" s="386">
        <v>4.2850167785234907</v>
      </c>
      <c r="G198" s="386">
        <v>5.9820000000000002</v>
      </c>
      <c r="H198" s="386">
        <v>4.3133333333333299</v>
      </c>
      <c r="I198" s="385">
        <v>4.2948416407061254</v>
      </c>
      <c r="J198" s="385">
        <v>0</v>
      </c>
      <c r="K198" s="386">
        <v>4.0367669172932326</v>
      </c>
      <c r="L198" s="386">
        <v>2.7710526315789479</v>
      </c>
      <c r="M198" s="386">
        <v>2.7678301886792473</v>
      </c>
      <c r="N198" s="385">
        <v>3.3043809523809529</v>
      </c>
      <c r="O198" s="385">
        <v>0</v>
      </c>
      <c r="P198" s="387">
        <v>0</v>
      </c>
      <c r="Q198" s="388"/>
      <c r="R198" s="388"/>
      <c r="S198" s="388"/>
      <c r="T198" s="388" t="s">
        <v>963</v>
      </c>
      <c r="Z198" s="389"/>
      <c r="AE198" s="389"/>
    </row>
    <row r="199" spans="1:33">
      <c r="A199" s="363"/>
      <c r="B199" s="390" t="s">
        <v>964</v>
      </c>
      <c r="C199" s="391">
        <v>4.1028231562252202</v>
      </c>
      <c r="D199" s="392">
        <v>4.301477911646586</v>
      </c>
      <c r="E199" s="392">
        <v>4.4090128108515438</v>
      </c>
      <c r="F199" s="392">
        <v>4.3105322580645176</v>
      </c>
      <c r="G199" s="392">
        <v>4.6784615384615398</v>
      </c>
      <c r="H199" s="392">
        <v>4.5305405405405397</v>
      </c>
      <c r="I199" s="391">
        <v>4.2817543859649128</v>
      </c>
      <c r="J199" s="391">
        <v>0</v>
      </c>
      <c r="K199" s="392">
        <v>4.276250000000001</v>
      </c>
      <c r="L199" s="392">
        <v>2.5526086956521747</v>
      </c>
      <c r="M199" s="392">
        <v>2.8081318681318694</v>
      </c>
      <c r="N199" s="391">
        <v>3.3827522935779828</v>
      </c>
      <c r="O199" s="391">
        <v>0</v>
      </c>
      <c r="P199" s="393">
        <v>0</v>
      </c>
      <c r="Q199" s="388"/>
      <c r="R199" s="388"/>
      <c r="S199" s="388"/>
      <c r="T199" s="394">
        <f t="shared" ref="T199:AE199" si="97">C199-C198</f>
        <v>-3.7339037360899496E-3</v>
      </c>
      <c r="U199" s="394">
        <f t="shared" si="97"/>
        <v>-8.7079436023667078E-2</v>
      </c>
      <c r="V199" s="394">
        <f t="shared" si="97"/>
        <v>4.0659209354821257E-2</v>
      </c>
      <c r="W199" s="394">
        <f t="shared" si="97"/>
        <v>2.5515479541026842E-2</v>
      </c>
      <c r="X199" s="421">
        <f t="shared" si="97"/>
        <v>-1.3035384615384604</v>
      </c>
      <c r="Y199" s="421">
        <f t="shared" si="97"/>
        <v>0.21720720720720976</v>
      </c>
      <c r="Z199" s="395">
        <f t="shared" si="97"/>
        <v>-1.3087254741212639E-2</v>
      </c>
      <c r="AA199" s="394">
        <f t="shared" si="97"/>
        <v>0</v>
      </c>
      <c r="AB199" s="394">
        <f t="shared" si="97"/>
        <v>0.23948308270676844</v>
      </c>
      <c r="AC199" s="394">
        <f t="shared" si="97"/>
        <v>-0.21844393592677314</v>
      </c>
      <c r="AD199" s="394">
        <f t="shared" si="97"/>
        <v>4.0301679452622086E-2</v>
      </c>
      <c r="AE199" s="395">
        <f t="shared" si="97"/>
        <v>7.8371341197029931E-2</v>
      </c>
    </row>
    <row r="200" spans="1:33">
      <c r="A200" s="363"/>
      <c r="B200" s="335" t="s">
        <v>965</v>
      </c>
      <c r="C200" s="396">
        <v>4.24</v>
      </c>
      <c r="D200" s="388">
        <v>5.7628571428571433</v>
      </c>
      <c r="E200" s="388">
        <v>5.2275000000000018</v>
      </c>
      <c r="F200" s="388">
        <v>5.0559999999999974</v>
      </c>
      <c r="G200" s="388">
        <v>4.74</v>
      </c>
      <c r="H200" s="388">
        <v>4.33</v>
      </c>
      <c r="I200" s="396">
        <v>5.1741176470588224</v>
      </c>
      <c r="J200" s="396">
        <v>0</v>
      </c>
      <c r="K200" s="388">
        <v>4.7945000000000011</v>
      </c>
      <c r="L200" s="388">
        <v>0.66291666666666627</v>
      </c>
      <c r="M200" s="388">
        <v>4.7711111111111117</v>
      </c>
      <c r="N200" s="396">
        <v>2.919622641509434</v>
      </c>
      <c r="O200" s="396">
        <v>0</v>
      </c>
      <c r="P200" s="397">
        <v>0</v>
      </c>
      <c r="Q200" s="388"/>
      <c r="R200" s="388"/>
      <c r="S200" s="388"/>
      <c r="Z200" s="389"/>
      <c r="AE200" s="389"/>
    </row>
    <row r="201" spans="1:33">
      <c r="A201" s="363"/>
      <c r="B201" s="335" t="s">
        <v>966</v>
      </c>
      <c r="C201" s="396">
        <v>3.95</v>
      </c>
      <c r="D201" s="388">
        <v>5.1633333333333304</v>
      </c>
      <c r="E201" s="388">
        <v>5.2907692307692278</v>
      </c>
      <c r="F201" s="388">
        <v>4.8854545454545502</v>
      </c>
      <c r="G201" s="388">
        <v>5.5350000000000001</v>
      </c>
      <c r="H201" s="388">
        <v>4.74</v>
      </c>
      <c r="I201" s="396">
        <v>5.0958823529411763</v>
      </c>
      <c r="J201" s="396">
        <v>0</v>
      </c>
      <c r="K201" s="388">
        <v>4.6509375000000031</v>
      </c>
      <c r="L201" s="388">
        <v>0.64100000000000013</v>
      </c>
      <c r="M201" s="388">
        <v>3.4233333333333333</v>
      </c>
      <c r="N201" s="396">
        <v>2.8494805194805215</v>
      </c>
      <c r="O201" s="396">
        <v>0</v>
      </c>
      <c r="P201" s="397">
        <v>0</v>
      </c>
      <c r="Q201" s="388"/>
      <c r="R201" s="388"/>
      <c r="S201" s="388"/>
      <c r="T201" s="394">
        <f t="shared" ref="T201:AE201" si="98">C201-C200</f>
        <v>-0.29000000000000004</v>
      </c>
      <c r="U201" s="394">
        <f t="shared" si="98"/>
        <v>-0.5995238095238129</v>
      </c>
      <c r="V201" s="394">
        <f t="shared" si="98"/>
        <v>6.326923076922597E-2</v>
      </c>
      <c r="W201" s="394">
        <f t="shared" si="98"/>
        <v>-0.17054545454544723</v>
      </c>
      <c r="X201" s="421">
        <f t="shared" si="98"/>
        <v>0.79499999999999993</v>
      </c>
      <c r="Y201" s="421">
        <f t="shared" si="98"/>
        <v>0.41000000000000014</v>
      </c>
      <c r="Z201" s="395">
        <f t="shared" si="98"/>
        <v>-7.823529411764607E-2</v>
      </c>
      <c r="AA201" s="394">
        <f t="shared" si="98"/>
        <v>0</v>
      </c>
      <c r="AB201" s="394">
        <f t="shared" si="98"/>
        <v>-0.14356249999999804</v>
      </c>
      <c r="AC201" s="421">
        <f t="shared" si="98"/>
        <v>-2.191666666666614E-2</v>
      </c>
      <c r="AD201" s="421">
        <f t="shared" si="98"/>
        <v>-1.3477777777777784</v>
      </c>
      <c r="AE201" s="395">
        <f t="shared" si="98"/>
        <v>-7.0142122028912457E-2</v>
      </c>
      <c r="AG201" s="290" t="s">
        <v>998</v>
      </c>
    </row>
    <row r="202" spans="1:33">
      <c r="A202" s="363"/>
      <c r="B202" s="335" t="s">
        <v>967</v>
      </c>
      <c r="C202" s="396">
        <v>0</v>
      </c>
      <c r="D202" s="388">
        <v>0</v>
      </c>
      <c r="E202" s="388">
        <v>0</v>
      </c>
      <c r="F202" s="388">
        <v>0</v>
      </c>
      <c r="G202" s="388">
        <v>0</v>
      </c>
      <c r="H202" s="388">
        <v>0</v>
      </c>
      <c r="I202" s="396">
        <v>0</v>
      </c>
      <c r="J202" s="396">
        <v>0</v>
      </c>
      <c r="K202" s="388">
        <v>0</v>
      </c>
      <c r="L202" s="388">
        <v>0</v>
      </c>
      <c r="M202" s="388">
        <v>0</v>
      </c>
      <c r="N202" s="396">
        <v>0</v>
      </c>
      <c r="O202" s="396">
        <v>0</v>
      </c>
      <c r="P202" s="397">
        <v>0</v>
      </c>
      <c r="Q202" s="388"/>
      <c r="R202" s="388"/>
      <c r="S202" s="388"/>
      <c r="Z202" s="389"/>
      <c r="AE202" s="389"/>
    </row>
    <row r="203" spans="1:33" ht="13.5" thickBot="1">
      <c r="A203" s="363"/>
      <c r="B203" s="335" t="s">
        <v>968</v>
      </c>
      <c r="C203" s="396">
        <v>0</v>
      </c>
      <c r="D203" s="388">
        <v>0</v>
      </c>
      <c r="E203" s="388">
        <v>0</v>
      </c>
      <c r="F203" s="388">
        <v>0</v>
      </c>
      <c r="G203" s="388">
        <v>0</v>
      </c>
      <c r="H203" s="388">
        <v>0</v>
      </c>
      <c r="I203" s="396">
        <v>0</v>
      </c>
      <c r="J203" s="396">
        <v>0</v>
      </c>
      <c r="K203" s="388">
        <v>0</v>
      </c>
      <c r="L203" s="388">
        <v>0</v>
      </c>
      <c r="M203" s="388">
        <v>0</v>
      </c>
      <c r="N203" s="396">
        <v>0</v>
      </c>
      <c r="O203" s="396">
        <v>0</v>
      </c>
      <c r="P203" s="397">
        <v>0</v>
      </c>
      <c r="Q203" s="388"/>
      <c r="R203" s="388"/>
      <c r="S203" s="388"/>
      <c r="T203" s="394">
        <f t="shared" ref="T203:AE203" si="99">C203-C202</f>
        <v>0</v>
      </c>
      <c r="U203" s="394">
        <f t="shared" si="99"/>
        <v>0</v>
      </c>
      <c r="V203" s="394">
        <f t="shared" si="99"/>
        <v>0</v>
      </c>
      <c r="W203" s="394">
        <f t="shared" si="99"/>
        <v>0</v>
      </c>
      <c r="X203" s="394">
        <f t="shared" si="99"/>
        <v>0</v>
      </c>
      <c r="Y203" s="394">
        <f t="shared" si="99"/>
        <v>0</v>
      </c>
      <c r="Z203" s="395">
        <f t="shared" si="99"/>
        <v>0</v>
      </c>
      <c r="AA203" s="394">
        <f t="shared" si="99"/>
        <v>0</v>
      </c>
      <c r="AB203" s="394">
        <f t="shared" si="99"/>
        <v>0</v>
      </c>
      <c r="AC203" s="394">
        <f t="shared" si="99"/>
        <v>0</v>
      </c>
      <c r="AD203" s="394">
        <f t="shared" si="99"/>
        <v>0</v>
      </c>
      <c r="AE203" s="395">
        <f t="shared" si="99"/>
        <v>0</v>
      </c>
    </row>
    <row r="204" spans="1:33" ht="13.5" thickTop="1">
      <c r="A204" s="363"/>
      <c r="B204" s="422" t="s">
        <v>969</v>
      </c>
      <c r="C204" s="423">
        <v>4.1068146718146661</v>
      </c>
      <c r="D204" s="424">
        <v>4.397123775601071</v>
      </c>
      <c r="E204" s="424">
        <v>4.3778908418131337</v>
      </c>
      <c r="F204" s="424">
        <v>4.2977392739273936</v>
      </c>
      <c r="G204" s="424">
        <v>5.7749999999999995</v>
      </c>
      <c r="H204" s="424">
        <v>4.3139285714285682</v>
      </c>
      <c r="I204" s="423">
        <v>4.3025347400926384</v>
      </c>
      <c r="J204" s="423">
        <v>0</v>
      </c>
      <c r="K204" s="424">
        <v>4.1358169934640525</v>
      </c>
      <c r="L204" s="424">
        <v>2.2651000000000003</v>
      </c>
      <c r="M204" s="424">
        <v>2.9246086956521764</v>
      </c>
      <c r="N204" s="423">
        <v>3.2489673913043489</v>
      </c>
      <c r="O204" s="423">
        <v>0</v>
      </c>
      <c r="P204" s="425">
        <v>0</v>
      </c>
      <c r="Q204" s="402"/>
      <c r="R204" s="402"/>
      <c r="S204" s="402"/>
      <c r="T204" s="415"/>
      <c r="U204" s="415"/>
      <c r="V204" s="415"/>
      <c r="W204" s="415"/>
      <c r="X204" s="415"/>
      <c r="Y204" s="415"/>
      <c r="Z204" s="416"/>
      <c r="AA204" s="415"/>
      <c r="AB204" s="415"/>
      <c r="AC204" s="415"/>
      <c r="AD204" s="415"/>
      <c r="AE204" s="416"/>
      <c r="AF204" s="415"/>
    </row>
    <row r="205" spans="1:33" ht="13.5" thickBot="1">
      <c r="A205" s="363"/>
      <c r="B205" s="422" t="s">
        <v>970</v>
      </c>
      <c r="C205" s="423">
        <v>4.1027020602218718</v>
      </c>
      <c r="D205" s="424">
        <v>4.3056115107913655</v>
      </c>
      <c r="E205" s="424">
        <v>4.4175671641791041</v>
      </c>
      <c r="F205" s="424">
        <v>4.3205546751188599</v>
      </c>
      <c r="G205" s="424">
        <v>4.7926666666666673</v>
      </c>
      <c r="H205" s="424">
        <v>4.5360526315789471</v>
      </c>
      <c r="I205" s="423">
        <v>4.2878554110645792</v>
      </c>
      <c r="J205" s="423">
        <v>0</v>
      </c>
      <c r="K205" s="424">
        <v>4.3443750000000003</v>
      </c>
      <c r="L205" s="424">
        <v>2.0825409836065578</v>
      </c>
      <c r="M205" s="424">
        <v>2.8951886792452841</v>
      </c>
      <c r="N205" s="423">
        <v>3.2811138613861397</v>
      </c>
      <c r="O205" s="423">
        <v>0</v>
      </c>
      <c r="P205" s="425">
        <v>0</v>
      </c>
      <c r="Q205" s="409"/>
      <c r="R205" s="409"/>
      <c r="S205" s="409"/>
      <c r="T205" s="417">
        <f t="shared" ref="T205:AE205" si="100">C205-C204</f>
        <v>-4.1126115927943019E-3</v>
      </c>
      <c r="U205" s="417">
        <f t="shared" si="100"/>
        <v>-9.1512264809705535E-2</v>
      </c>
      <c r="V205" s="417">
        <f t="shared" si="100"/>
        <v>3.9676322365970407E-2</v>
      </c>
      <c r="W205" s="417">
        <f t="shared" si="100"/>
        <v>2.28154011914663E-2</v>
      </c>
      <c r="X205" s="417">
        <f t="shared" si="100"/>
        <v>-0.98233333333333217</v>
      </c>
      <c r="Y205" s="417">
        <f t="shared" si="100"/>
        <v>0.22212406015037889</v>
      </c>
      <c r="Z205" s="418">
        <f t="shared" si="100"/>
        <v>-1.4679329028059129E-2</v>
      </c>
      <c r="AA205" s="417">
        <f t="shared" si="100"/>
        <v>0</v>
      </c>
      <c r="AB205" s="417">
        <f t="shared" si="100"/>
        <v>0.2085580065359478</v>
      </c>
      <c r="AC205" s="417">
        <f t="shared" si="100"/>
        <v>-0.18255901639344252</v>
      </c>
      <c r="AD205" s="417">
        <f t="shared" si="100"/>
        <v>-2.9420016406892291E-2</v>
      </c>
      <c r="AE205" s="418">
        <f t="shared" si="100"/>
        <v>3.2146470081790834E-2</v>
      </c>
      <c r="AF205" s="419"/>
    </row>
    <row r="206" spans="1:33" ht="13.5" thickTop="1">
      <c r="A206" s="363"/>
      <c r="B206" s="335" t="s">
        <v>971</v>
      </c>
      <c r="C206" s="396">
        <v>4.5137518037518003</v>
      </c>
      <c r="D206" s="388">
        <v>5.5626943556975483</v>
      </c>
      <c r="E206" s="388">
        <v>6.1931506090808428</v>
      </c>
      <c r="F206" s="388">
        <v>5.9482729805013923</v>
      </c>
      <c r="G206" s="388">
        <v>9.2081355932203408</v>
      </c>
      <c r="H206" s="388">
        <v>7.99</v>
      </c>
      <c r="I206" s="396">
        <v>5.4349177330895762</v>
      </c>
      <c r="J206" s="396">
        <v>0</v>
      </c>
      <c r="K206" s="388">
        <v>6.1894513031550042</v>
      </c>
      <c r="L206" s="388">
        <v>4.4399367088607571</v>
      </c>
      <c r="M206" s="388">
        <v>4.9805714285714311</v>
      </c>
      <c r="N206" s="396">
        <v>5.5628934426229479</v>
      </c>
      <c r="O206" s="396">
        <v>0</v>
      </c>
      <c r="P206" s="397">
        <v>0</v>
      </c>
      <c r="Q206" s="388"/>
      <c r="R206" s="388"/>
      <c r="S206" s="388"/>
      <c r="Z206" s="389"/>
      <c r="AE206" s="389"/>
    </row>
    <row r="207" spans="1:33">
      <c r="A207" s="363"/>
      <c r="B207" s="335" t="s">
        <v>972</v>
      </c>
      <c r="C207" s="396">
        <v>4.4729958909226797</v>
      </c>
      <c r="D207" s="388">
        <v>5.4826114315679098</v>
      </c>
      <c r="E207" s="388">
        <v>6.0117584369449384</v>
      </c>
      <c r="F207" s="388">
        <v>5.9368671193016471</v>
      </c>
      <c r="G207" s="388">
        <v>8.6873913043478304</v>
      </c>
      <c r="H207" s="388">
        <v>6.3986153846153897</v>
      </c>
      <c r="I207" s="396">
        <v>5.3400994891099778</v>
      </c>
      <c r="J207" s="396">
        <v>0</v>
      </c>
      <c r="K207" s="388">
        <v>6.1609655172413804</v>
      </c>
      <c r="L207" s="388">
        <v>4.9375308641975302</v>
      </c>
      <c r="M207" s="388">
        <v>4.4744029850746285</v>
      </c>
      <c r="N207" s="396">
        <v>5.634852071005918</v>
      </c>
      <c r="O207" s="396">
        <v>0</v>
      </c>
      <c r="P207" s="397">
        <v>0</v>
      </c>
      <c r="Q207" s="388"/>
      <c r="R207" s="388"/>
      <c r="S207" s="388"/>
      <c r="T207" s="394">
        <f t="shared" ref="T207:AE207" si="101">C207-C206</f>
        <v>-4.0755912829120611E-2</v>
      </c>
      <c r="U207" s="394">
        <f t="shared" si="101"/>
        <v>-8.0082924129638577E-2</v>
      </c>
      <c r="V207" s="394">
        <f t="shared" si="101"/>
        <v>-0.18139217213590442</v>
      </c>
      <c r="W207" s="394">
        <f t="shared" si="101"/>
        <v>-1.1405861199745182E-2</v>
      </c>
      <c r="X207" s="394">
        <f t="shared" si="101"/>
        <v>-0.52074428887251045</v>
      </c>
      <c r="Y207" s="394">
        <f t="shared" si="101"/>
        <v>-1.5913846153846105</v>
      </c>
      <c r="Z207" s="395">
        <f t="shared" si="101"/>
        <v>-9.4818243979598371E-2</v>
      </c>
      <c r="AA207" s="394">
        <f t="shared" si="101"/>
        <v>0</v>
      </c>
      <c r="AB207" s="394">
        <f t="shared" si="101"/>
        <v>-2.8485785913623829E-2</v>
      </c>
      <c r="AC207" s="394">
        <f t="shared" si="101"/>
        <v>0.49759415533677309</v>
      </c>
      <c r="AD207" s="394">
        <f t="shared" si="101"/>
        <v>-0.50616844349680257</v>
      </c>
      <c r="AE207" s="395">
        <f t="shared" si="101"/>
        <v>7.1958628382970069E-2</v>
      </c>
    </row>
    <row r="208" spans="1:33">
      <c r="A208" s="363"/>
      <c r="B208" s="335" t="s">
        <v>973</v>
      </c>
      <c r="C208" s="396">
        <v>8.4345454545454608</v>
      </c>
      <c r="D208" s="388">
        <v>9.0359677419354814</v>
      </c>
      <c r="E208" s="388">
        <v>8.192560975609755</v>
      </c>
      <c r="F208" s="388">
        <v>7.5202857142857154</v>
      </c>
      <c r="G208" s="388">
        <v>7.3752000000000013</v>
      </c>
      <c r="H208" s="388">
        <v>10.876428571428599</v>
      </c>
      <c r="I208" s="396">
        <v>8.2873863636363652</v>
      </c>
      <c r="J208" s="396">
        <v>0</v>
      </c>
      <c r="K208" s="388">
        <v>7.9052212389380525</v>
      </c>
      <c r="L208" s="388">
        <v>5.4232142857142831</v>
      </c>
      <c r="M208" s="388">
        <v>6.0473584905660385</v>
      </c>
      <c r="N208" s="396">
        <v>7.0596143250688703</v>
      </c>
      <c r="O208" s="396">
        <v>0</v>
      </c>
      <c r="P208" s="397">
        <v>0</v>
      </c>
      <c r="Q208" s="388"/>
      <c r="R208" s="388"/>
      <c r="S208" s="388"/>
      <c r="Z208" s="389"/>
      <c r="AE208" s="389"/>
    </row>
    <row r="209" spans="1:32">
      <c r="A209" s="363"/>
      <c r="B209" s="335" t="s">
        <v>974</v>
      </c>
      <c r="C209" s="396">
        <v>6.00416666666667</v>
      </c>
      <c r="D209" s="388">
        <v>8.1374999999999975</v>
      </c>
      <c r="E209" s="388">
        <v>8.1612195121951228</v>
      </c>
      <c r="F209" s="388">
        <v>6.8750704225352148</v>
      </c>
      <c r="G209" s="388">
        <v>6.6347368421052604</v>
      </c>
      <c r="H209" s="388">
        <v>10.7127272727273</v>
      </c>
      <c r="I209" s="396">
        <v>7.5923333333333352</v>
      </c>
      <c r="J209" s="396">
        <v>0</v>
      </c>
      <c r="K209" s="388">
        <v>7.7377578475336311</v>
      </c>
      <c r="L209" s="388">
        <v>5.1070666666666638</v>
      </c>
      <c r="M209" s="388">
        <v>6.8866037735849073</v>
      </c>
      <c r="N209" s="396">
        <v>7.0471225071225074</v>
      </c>
      <c r="O209" s="396">
        <v>0</v>
      </c>
      <c r="P209" s="397">
        <v>0</v>
      </c>
      <c r="Q209" s="388"/>
      <c r="R209" s="388"/>
      <c r="S209" s="388"/>
      <c r="T209" s="421">
        <f t="shared" ref="T209:AE209" si="102">C209-C208</f>
        <v>-2.4303787878787908</v>
      </c>
      <c r="U209" s="394">
        <f t="shared" si="102"/>
        <v>-0.89846774193548384</v>
      </c>
      <c r="V209" s="394">
        <f t="shared" si="102"/>
        <v>-3.1341463414632287E-2</v>
      </c>
      <c r="W209" s="394">
        <f t="shared" si="102"/>
        <v>-0.64521529175050052</v>
      </c>
      <c r="X209" s="428">
        <f t="shared" si="102"/>
        <v>-0.74046315789474093</v>
      </c>
      <c r="Y209" s="421">
        <f t="shared" si="102"/>
        <v>-0.16370129870129979</v>
      </c>
      <c r="Z209" s="395">
        <f t="shared" si="102"/>
        <v>-0.69505303030303001</v>
      </c>
      <c r="AA209" s="394">
        <f t="shared" si="102"/>
        <v>0</v>
      </c>
      <c r="AB209" s="394">
        <f t="shared" si="102"/>
        <v>-0.16746339140442146</v>
      </c>
      <c r="AC209" s="394">
        <f t="shared" si="102"/>
        <v>-0.31614761904761934</v>
      </c>
      <c r="AD209" s="394">
        <f t="shared" si="102"/>
        <v>0.8392452830188688</v>
      </c>
      <c r="AE209" s="395">
        <f t="shared" si="102"/>
        <v>-1.2491817946362893E-2</v>
      </c>
    </row>
    <row r="210" spans="1:32">
      <c r="A210" s="363"/>
      <c r="B210" s="335" t="s">
        <v>975</v>
      </c>
      <c r="C210" s="396">
        <v>0</v>
      </c>
      <c r="D210" s="388">
        <v>0</v>
      </c>
      <c r="E210" s="388">
        <v>0</v>
      </c>
      <c r="F210" s="388">
        <v>0</v>
      </c>
      <c r="G210" s="388">
        <v>0</v>
      </c>
      <c r="H210" s="388">
        <v>0</v>
      </c>
      <c r="I210" s="396">
        <v>0</v>
      </c>
      <c r="J210" s="396">
        <v>0</v>
      </c>
      <c r="K210" s="388">
        <v>0</v>
      </c>
      <c r="L210" s="388">
        <v>0</v>
      </c>
      <c r="M210" s="388">
        <v>0</v>
      </c>
      <c r="N210" s="396">
        <v>0</v>
      </c>
      <c r="O210" s="396">
        <v>0</v>
      </c>
      <c r="P210" s="397">
        <v>0</v>
      </c>
      <c r="Q210" s="388"/>
      <c r="R210" s="388"/>
      <c r="S210" s="388"/>
      <c r="Z210" s="389"/>
      <c r="AE210" s="389"/>
    </row>
    <row r="211" spans="1:32" ht="13.5" thickBot="1">
      <c r="A211" s="363"/>
      <c r="B211" s="335" t="s">
        <v>976</v>
      </c>
      <c r="C211" s="396">
        <v>0</v>
      </c>
      <c r="D211" s="388">
        <v>0</v>
      </c>
      <c r="E211" s="388">
        <v>0</v>
      </c>
      <c r="F211" s="388">
        <v>0</v>
      </c>
      <c r="G211" s="388">
        <v>0</v>
      </c>
      <c r="H211" s="388">
        <v>0</v>
      </c>
      <c r="I211" s="396">
        <v>0</v>
      </c>
      <c r="J211" s="396">
        <v>0</v>
      </c>
      <c r="K211" s="388">
        <v>0</v>
      </c>
      <c r="L211" s="388">
        <v>0</v>
      </c>
      <c r="M211" s="388">
        <v>0</v>
      </c>
      <c r="N211" s="396">
        <v>0</v>
      </c>
      <c r="O211" s="396">
        <v>0</v>
      </c>
      <c r="P211" s="397">
        <v>0</v>
      </c>
      <c r="Q211" s="388"/>
      <c r="R211" s="388"/>
      <c r="S211" s="388"/>
      <c r="T211" s="394">
        <f t="shared" ref="T211:AE211" si="103">C211-C210</f>
        <v>0</v>
      </c>
      <c r="U211" s="394">
        <f t="shared" si="103"/>
        <v>0</v>
      </c>
      <c r="V211" s="394">
        <f t="shared" si="103"/>
        <v>0</v>
      </c>
      <c r="W211" s="394">
        <f t="shared" si="103"/>
        <v>0</v>
      </c>
      <c r="X211" s="394">
        <f t="shared" si="103"/>
        <v>0</v>
      </c>
      <c r="Y211" s="394">
        <f t="shared" si="103"/>
        <v>0</v>
      </c>
      <c r="Z211" s="395">
        <f t="shared" si="103"/>
        <v>0</v>
      </c>
      <c r="AA211" s="394">
        <f t="shared" si="103"/>
        <v>0</v>
      </c>
      <c r="AB211" s="394">
        <f t="shared" si="103"/>
        <v>0</v>
      </c>
      <c r="AC211" s="394">
        <f t="shared" si="103"/>
        <v>0</v>
      </c>
      <c r="AD211" s="394">
        <f t="shared" si="103"/>
        <v>0</v>
      </c>
      <c r="AE211" s="395">
        <f t="shared" si="103"/>
        <v>0</v>
      </c>
    </row>
    <row r="212" spans="1:32" ht="13.5" thickTop="1">
      <c r="A212" s="363"/>
      <c r="B212" s="335" t="s">
        <v>977</v>
      </c>
      <c r="C212" s="396">
        <v>4.5292490118577042</v>
      </c>
      <c r="D212" s="388">
        <v>5.673695876288658</v>
      </c>
      <c r="E212" s="388">
        <v>6.2799894067796611</v>
      </c>
      <c r="F212" s="388">
        <v>6.0442109851787267</v>
      </c>
      <c r="G212" s="388">
        <v>8.6626190476190494</v>
      </c>
      <c r="H212" s="388">
        <v>8.4951250000000051</v>
      </c>
      <c r="I212" s="396">
        <v>5.5299760161575353</v>
      </c>
      <c r="J212" s="396">
        <v>0</v>
      </c>
      <c r="K212" s="388">
        <v>6.5954869109947625</v>
      </c>
      <c r="L212" s="388">
        <v>4.646424999999998</v>
      </c>
      <c r="M212" s="388">
        <v>5.2285526315789497</v>
      </c>
      <c r="N212" s="396">
        <v>5.9061086544535675</v>
      </c>
      <c r="O212" s="396">
        <v>0</v>
      </c>
      <c r="P212" s="397">
        <v>0</v>
      </c>
      <c r="Q212" s="402"/>
      <c r="R212" s="402"/>
      <c r="S212" s="402"/>
      <c r="T212" s="415"/>
      <c r="U212" s="415"/>
      <c r="V212" s="415"/>
      <c r="W212" s="415"/>
      <c r="X212" s="415"/>
      <c r="Y212" s="415"/>
      <c r="Z212" s="416"/>
      <c r="AA212" s="415"/>
      <c r="AB212" s="415"/>
      <c r="AC212" s="415"/>
      <c r="AD212" s="415"/>
      <c r="AE212" s="416"/>
      <c r="AF212" s="415"/>
    </row>
    <row r="213" spans="1:32" ht="13.5" thickBot="1">
      <c r="A213" s="363"/>
      <c r="B213" s="335" t="s">
        <v>978</v>
      </c>
      <c r="C213" s="396">
        <v>4.4798289326887364</v>
      </c>
      <c r="D213" s="388">
        <v>5.5583494651044347</v>
      </c>
      <c r="E213" s="388">
        <v>6.062699421965319</v>
      </c>
      <c r="F213" s="388">
        <v>5.9973139745916511</v>
      </c>
      <c r="G213" s="388">
        <v>8.2442045454545489</v>
      </c>
      <c r="H213" s="388">
        <v>7.0230263157894814</v>
      </c>
      <c r="I213" s="396">
        <v>5.4019416841004206</v>
      </c>
      <c r="J213" s="396">
        <v>0</v>
      </c>
      <c r="K213" s="388">
        <v>6.5318776371308021</v>
      </c>
      <c r="L213" s="388">
        <v>4.9693984962406006</v>
      </c>
      <c r="M213" s="388">
        <v>4.6151196172248818</v>
      </c>
      <c r="N213" s="396">
        <v>5.8737596401028265</v>
      </c>
      <c r="O213" s="396">
        <v>0</v>
      </c>
      <c r="P213" s="397">
        <v>0</v>
      </c>
      <c r="Q213" s="409"/>
      <c r="R213" s="409"/>
      <c r="S213" s="409"/>
      <c r="T213" s="417">
        <f t="shared" ref="T213:AE213" si="104">C213-C212</f>
        <v>-4.9420079168967845E-2</v>
      </c>
      <c r="U213" s="417">
        <f t="shared" si="104"/>
        <v>-0.11534641118422329</v>
      </c>
      <c r="V213" s="417">
        <f t="shared" si="104"/>
        <v>-0.21728998481434214</v>
      </c>
      <c r="W213" s="417">
        <f t="shared" si="104"/>
        <v>-4.6897010587075627E-2</v>
      </c>
      <c r="X213" s="417">
        <f t="shared" si="104"/>
        <v>-0.41841450216450049</v>
      </c>
      <c r="Y213" s="417">
        <f t="shared" si="104"/>
        <v>-1.4720986842105237</v>
      </c>
      <c r="Z213" s="418">
        <f t="shared" si="104"/>
        <v>-0.12803433205711467</v>
      </c>
      <c r="AA213" s="417">
        <f t="shared" si="104"/>
        <v>0</v>
      </c>
      <c r="AB213" s="417">
        <f t="shared" si="104"/>
        <v>-6.3609273863960425E-2</v>
      </c>
      <c r="AC213" s="417">
        <f t="shared" si="104"/>
        <v>0.32297349624060256</v>
      </c>
      <c r="AD213" s="417">
        <f t="shared" si="104"/>
        <v>-0.61343301435406783</v>
      </c>
      <c r="AE213" s="418">
        <f t="shared" si="104"/>
        <v>-3.2349014350741001E-2</v>
      </c>
      <c r="AF213" s="419"/>
    </row>
    <row r="214" spans="1:32" ht="13.5" thickTop="1">
      <c r="A214" s="363"/>
      <c r="B214" s="335" t="s">
        <v>979</v>
      </c>
      <c r="C214" s="396">
        <v>3.2500820633059804</v>
      </c>
      <c r="D214" s="388">
        <v>3.9735876288659813</v>
      </c>
      <c r="E214" s="388">
        <v>4.0420679681851066</v>
      </c>
      <c r="F214" s="388">
        <v>4.0473421926910298</v>
      </c>
      <c r="G214" s="388">
        <v>5.3513855421686696</v>
      </c>
      <c r="H214" s="388">
        <v>4.4398924731182801</v>
      </c>
      <c r="I214" s="396">
        <v>3.9357222336698952</v>
      </c>
      <c r="J214" s="396">
        <v>0</v>
      </c>
      <c r="K214" s="388">
        <v>4.2695811518324636</v>
      </c>
      <c r="L214" s="388">
        <v>3.4670229007633608</v>
      </c>
      <c r="M214" s="388">
        <v>2.4182499999999982</v>
      </c>
      <c r="N214" s="396">
        <v>3.7525276461295434</v>
      </c>
      <c r="O214" s="396">
        <v>0</v>
      </c>
      <c r="P214" s="397">
        <v>0</v>
      </c>
      <c r="Q214" s="388"/>
      <c r="R214" s="388"/>
      <c r="S214" s="388"/>
      <c r="Z214" s="389"/>
      <c r="AE214" s="389"/>
    </row>
    <row r="215" spans="1:32">
      <c r="A215" s="363"/>
      <c r="B215" s="335" t="s">
        <v>980</v>
      </c>
      <c r="C215" s="396">
        <v>3.2330193236714999</v>
      </c>
      <c r="D215" s="388">
        <v>3.5675974842767291</v>
      </c>
      <c r="E215" s="388">
        <v>3.8240345604808437</v>
      </c>
      <c r="F215" s="388">
        <v>4.0966408839779023</v>
      </c>
      <c r="G215" s="388">
        <v>5.5271337579617796</v>
      </c>
      <c r="H215" s="388">
        <v>3.4853043478260899</v>
      </c>
      <c r="I215" s="396">
        <v>3.7383759642712158</v>
      </c>
      <c r="J215" s="396">
        <v>0</v>
      </c>
      <c r="K215" s="388">
        <v>4.5996811594202871</v>
      </c>
      <c r="L215" s="388">
        <v>3.8274642857142891</v>
      </c>
      <c r="M215" s="388">
        <v>2.5144919786096285</v>
      </c>
      <c r="N215" s="396">
        <v>4.0757821953327573</v>
      </c>
      <c r="O215" s="396">
        <v>0</v>
      </c>
      <c r="P215" s="397">
        <v>0</v>
      </c>
      <c r="Q215" s="388"/>
      <c r="R215" s="388"/>
      <c r="S215" s="388"/>
      <c r="T215" s="394">
        <f t="shared" ref="T215:AE215" si="105">C215-C214</f>
        <v>-1.7062739634480462E-2</v>
      </c>
      <c r="U215" s="394">
        <f t="shared" si="105"/>
        <v>-0.4059901445892522</v>
      </c>
      <c r="V215" s="394">
        <f t="shared" si="105"/>
        <v>-0.21803340770426294</v>
      </c>
      <c r="W215" s="394">
        <f t="shared" si="105"/>
        <v>4.9298691286872476E-2</v>
      </c>
      <c r="X215" s="421">
        <f t="shared" si="105"/>
        <v>0.17574821579311006</v>
      </c>
      <c r="Y215" s="394">
        <f t="shared" si="105"/>
        <v>-0.95458812529219017</v>
      </c>
      <c r="Z215" s="395">
        <f t="shared" si="105"/>
        <v>-0.19734626939867939</v>
      </c>
      <c r="AA215" s="394">
        <f t="shared" si="105"/>
        <v>0</v>
      </c>
      <c r="AB215" s="421">
        <f t="shared" si="105"/>
        <v>0.33010000758782354</v>
      </c>
      <c r="AC215" s="394">
        <f t="shared" si="105"/>
        <v>0.36044138495092826</v>
      </c>
      <c r="AD215" s="421">
        <f t="shared" si="105"/>
        <v>9.6241978609630241E-2</v>
      </c>
      <c r="AE215" s="426">
        <f t="shared" si="105"/>
        <v>0.32325454920321395</v>
      </c>
    </row>
    <row r="216" spans="1:32">
      <c r="A216" s="363"/>
      <c r="B216" s="335" t="s">
        <v>981</v>
      </c>
      <c r="C216" s="396">
        <v>6.4038356164383599</v>
      </c>
      <c r="D216" s="388">
        <v>2.9584080370942827</v>
      </c>
      <c r="E216" s="388">
        <v>4.8432367149758457</v>
      </c>
      <c r="F216" s="388">
        <v>5.0311111111111133</v>
      </c>
      <c r="G216" s="388">
        <v>5.3528888888888897</v>
      </c>
      <c r="H216" s="388">
        <v>5.5592857142857097</v>
      </c>
      <c r="I216" s="396">
        <v>4.0507170693686687</v>
      </c>
      <c r="J216" s="396">
        <v>0</v>
      </c>
      <c r="K216" s="388">
        <v>4.8818575851393202</v>
      </c>
      <c r="L216" s="388">
        <v>4.5404605263157887</v>
      </c>
      <c r="M216" s="388">
        <v>3.6061486486486505</v>
      </c>
      <c r="N216" s="396">
        <v>4.6274207188160679</v>
      </c>
      <c r="O216" s="396">
        <v>0</v>
      </c>
      <c r="P216" s="397">
        <v>0</v>
      </c>
      <c r="Q216" s="388"/>
      <c r="R216" s="388"/>
      <c r="S216" s="388"/>
      <c r="Z216" s="389"/>
      <c r="AE216" s="389"/>
    </row>
    <row r="217" spans="1:32">
      <c r="A217" s="363"/>
      <c r="B217" s="335" t="s">
        <v>982</v>
      </c>
      <c r="C217" s="396">
        <v>4.8541818181818197</v>
      </c>
      <c r="D217" s="388">
        <v>3.4500642054574637</v>
      </c>
      <c r="E217" s="388">
        <v>5.1596442687747048</v>
      </c>
      <c r="F217" s="388">
        <v>5.2889930555555553</v>
      </c>
      <c r="G217" s="388">
        <v>5.4212068965517197</v>
      </c>
      <c r="H217" s="388">
        <v>7.56</v>
      </c>
      <c r="I217" s="396">
        <v>4.4078060046189371</v>
      </c>
      <c r="J217" s="396">
        <v>0</v>
      </c>
      <c r="K217" s="388">
        <v>5.1757245080500915</v>
      </c>
      <c r="L217" s="388">
        <v>5.0355688622754498</v>
      </c>
      <c r="M217" s="388">
        <v>4.399218750000002</v>
      </c>
      <c r="N217" s="396">
        <v>5.031932084309136</v>
      </c>
      <c r="O217" s="396">
        <v>0</v>
      </c>
      <c r="P217" s="397">
        <v>0</v>
      </c>
      <c r="Q217" s="388"/>
      <c r="R217" s="388"/>
      <c r="S217" s="388"/>
      <c r="T217" s="394">
        <f t="shared" ref="T217:AE217" si="106">C217-C216</f>
        <v>-1.5496537982565401</v>
      </c>
      <c r="U217" s="394">
        <f t="shared" si="106"/>
        <v>0.49165616836318105</v>
      </c>
      <c r="V217" s="394">
        <f t="shared" si="106"/>
        <v>0.3164075537988591</v>
      </c>
      <c r="W217" s="394">
        <f t="shared" si="106"/>
        <v>0.25788194444444201</v>
      </c>
      <c r="X217" s="394">
        <f t="shared" si="106"/>
        <v>6.8318007662830027E-2</v>
      </c>
      <c r="Y217" s="394">
        <f t="shared" si="106"/>
        <v>2.0007142857142899</v>
      </c>
      <c r="Z217" s="395">
        <f t="shared" si="106"/>
        <v>0.35708893525026841</v>
      </c>
      <c r="AA217" s="394">
        <f t="shared" si="106"/>
        <v>0</v>
      </c>
      <c r="AB217" s="421">
        <f t="shared" si="106"/>
        <v>0.29386692291077132</v>
      </c>
      <c r="AC217" s="394">
        <f t="shared" si="106"/>
        <v>0.49510833595966108</v>
      </c>
      <c r="AD217" s="421">
        <f t="shared" si="106"/>
        <v>0.79307010135135148</v>
      </c>
      <c r="AE217" s="426">
        <f t="shared" si="106"/>
        <v>0.4045113654930681</v>
      </c>
    </row>
    <row r="218" spans="1:32">
      <c r="A218" s="363"/>
      <c r="B218" s="335" t="s">
        <v>983</v>
      </c>
      <c r="C218" s="396">
        <v>0</v>
      </c>
      <c r="D218" s="388">
        <v>0</v>
      </c>
      <c r="E218" s="388">
        <v>0</v>
      </c>
      <c r="F218" s="388">
        <v>0</v>
      </c>
      <c r="G218" s="388">
        <v>0</v>
      </c>
      <c r="H218" s="388">
        <v>0</v>
      </c>
      <c r="I218" s="396">
        <v>0</v>
      </c>
      <c r="J218" s="396">
        <v>0</v>
      </c>
      <c r="K218" s="388">
        <v>0</v>
      </c>
      <c r="L218" s="388">
        <v>0</v>
      </c>
      <c r="M218" s="388">
        <v>0</v>
      </c>
      <c r="N218" s="396">
        <v>0</v>
      </c>
      <c r="O218" s="396">
        <v>0</v>
      </c>
      <c r="P218" s="397">
        <v>0</v>
      </c>
      <c r="Q218" s="388"/>
      <c r="R218" s="388"/>
      <c r="S218" s="388"/>
      <c r="Z218" s="389"/>
      <c r="AE218" s="389"/>
    </row>
    <row r="219" spans="1:32" ht="13.5" thickBot="1">
      <c r="A219" s="363"/>
      <c r="B219" s="335" t="s">
        <v>984</v>
      </c>
      <c r="C219" s="396">
        <v>0</v>
      </c>
      <c r="D219" s="388">
        <v>0</v>
      </c>
      <c r="E219" s="388">
        <v>0</v>
      </c>
      <c r="F219" s="388">
        <v>0</v>
      </c>
      <c r="G219" s="388">
        <v>0</v>
      </c>
      <c r="H219" s="388">
        <v>0</v>
      </c>
      <c r="I219" s="396">
        <v>0</v>
      </c>
      <c r="J219" s="396">
        <v>0</v>
      </c>
      <c r="K219" s="388">
        <v>0</v>
      </c>
      <c r="L219" s="388">
        <v>0</v>
      </c>
      <c r="M219" s="388">
        <v>0</v>
      </c>
      <c r="N219" s="396">
        <v>0</v>
      </c>
      <c r="O219" s="396">
        <v>0</v>
      </c>
      <c r="P219" s="397">
        <v>0</v>
      </c>
      <c r="Q219" s="388"/>
      <c r="R219" s="388"/>
      <c r="S219" s="388"/>
      <c r="T219" s="394">
        <f t="shared" ref="T219:AE219" si="107">C219-C218</f>
        <v>0</v>
      </c>
      <c r="U219" s="394">
        <f t="shared" si="107"/>
        <v>0</v>
      </c>
      <c r="V219" s="394">
        <f t="shared" si="107"/>
        <v>0</v>
      </c>
      <c r="W219" s="394">
        <f t="shared" si="107"/>
        <v>0</v>
      </c>
      <c r="X219" s="394">
        <f t="shared" si="107"/>
        <v>0</v>
      </c>
      <c r="Y219" s="394">
        <f t="shared" si="107"/>
        <v>0</v>
      </c>
      <c r="Z219" s="395">
        <f t="shared" si="107"/>
        <v>0</v>
      </c>
      <c r="AA219" s="394">
        <f t="shared" si="107"/>
        <v>0</v>
      </c>
      <c r="AB219" s="394">
        <f t="shared" si="107"/>
        <v>0</v>
      </c>
      <c r="AC219" s="394">
        <f t="shared" si="107"/>
        <v>0</v>
      </c>
      <c r="AD219" s="394">
        <f t="shared" si="107"/>
        <v>0</v>
      </c>
      <c r="AE219" s="395">
        <f t="shared" si="107"/>
        <v>0</v>
      </c>
    </row>
    <row r="220" spans="1:32" ht="13.5" thickTop="1">
      <c r="A220" s="363"/>
      <c r="B220" s="335" t="s">
        <v>985</v>
      </c>
      <c r="C220" s="396">
        <v>3.4987041036717073</v>
      </c>
      <c r="D220" s="388">
        <v>3.661113225499526</v>
      </c>
      <c r="E220" s="388">
        <v>4.1463710691823907</v>
      </c>
      <c r="F220" s="388">
        <v>4.2908250000000008</v>
      </c>
      <c r="G220" s="388">
        <v>5.3517061611374368</v>
      </c>
      <c r="H220" s="388">
        <v>4.5863551401869156</v>
      </c>
      <c r="I220" s="396">
        <v>3.9597669491525442</v>
      </c>
      <c r="J220" s="396">
        <v>0</v>
      </c>
      <c r="K220" s="388">
        <v>4.5436543909348455</v>
      </c>
      <c r="L220" s="388">
        <v>3.8611352657004843</v>
      </c>
      <c r="M220" s="388">
        <v>2.7782793017456351</v>
      </c>
      <c r="N220" s="396">
        <v>4.0988953749438721</v>
      </c>
      <c r="O220" s="396">
        <v>0</v>
      </c>
      <c r="P220" s="397">
        <v>0</v>
      </c>
      <c r="Q220" s="402"/>
      <c r="R220" s="402"/>
      <c r="S220" s="402"/>
      <c r="T220" s="415"/>
      <c r="U220" s="415"/>
      <c r="V220" s="415"/>
      <c r="W220" s="415"/>
      <c r="X220" s="415"/>
      <c r="Y220" s="415"/>
      <c r="Z220" s="416"/>
      <c r="AA220" s="415"/>
      <c r="AB220" s="415"/>
      <c r="AC220" s="415"/>
      <c r="AD220" s="415"/>
      <c r="AE220" s="416"/>
      <c r="AF220" s="415"/>
    </row>
    <row r="221" spans="1:32" ht="13.5" thickBot="1">
      <c r="A221" s="363"/>
      <c r="B221" s="335" t="s">
        <v>986</v>
      </c>
      <c r="C221" s="396">
        <v>3.3339977349943397</v>
      </c>
      <c r="D221" s="388">
        <v>3.5345097153185718</v>
      </c>
      <c r="E221" s="388">
        <v>4.037361111111113</v>
      </c>
      <c r="F221" s="388">
        <v>4.3844844928751066</v>
      </c>
      <c r="G221" s="388">
        <v>5.4985581395348797</v>
      </c>
      <c r="H221" s="388">
        <v>4.1396350364963528</v>
      </c>
      <c r="I221" s="396">
        <v>3.8780690763052212</v>
      </c>
      <c r="J221" s="396">
        <v>0</v>
      </c>
      <c r="K221" s="388">
        <v>4.8574939951961573</v>
      </c>
      <c r="L221" s="388">
        <v>4.2788143176733806</v>
      </c>
      <c r="M221" s="388">
        <v>3.280349206349209</v>
      </c>
      <c r="N221" s="396">
        <v>4.4818249627051223</v>
      </c>
      <c r="O221" s="396">
        <v>0</v>
      </c>
      <c r="P221" s="397">
        <v>0</v>
      </c>
      <c r="Q221" s="409"/>
      <c r="R221" s="409"/>
      <c r="S221" s="409"/>
      <c r="T221" s="417">
        <f t="shared" ref="T221:AE221" si="108">C221-C220</f>
        <v>-0.16470636867736754</v>
      </c>
      <c r="U221" s="417">
        <f t="shared" si="108"/>
        <v>-0.12660351018095417</v>
      </c>
      <c r="V221" s="417">
        <f t="shared" si="108"/>
        <v>-0.10900995807127778</v>
      </c>
      <c r="W221" s="417">
        <f t="shared" si="108"/>
        <v>9.3659492875105776E-2</v>
      </c>
      <c r="X221" s="417">
        <f t="shared" si="108"/>
        <v>0.14685197839744291</v>
      </c>
      <c r="Y221" s="417">
        <f t="shared" si="108"/>
        <v>-0.44672010369056281</v>
      </c>
      <c r="Z221" s="418">
        <f t="shared" si="108"/>
        <v>-8.1697872847322994E-2</v>
      </c>
      <c r="AA221" s="417">
        <f t="shared" si="108"/>
        <v>0</v>
      </c>
      <c r="AB221" s="429">
        <f t="shared" si="108"/>
        <v>0.31383960426131186</v>
      </c>
      <c r="AC221" s="417">
        <f t="shared" si="108"/>
        <v>0.41767905197289634</v>
      </c>
      <c r="AD221" s="429">
        <f t="shared" si="108"/>
        <v>0.50206990460357392</v>
      </c>
      <c r="AE221" s="430">
        <f t="shared" si="108"/>
        <v>0.38292958776125019</v>
      </c>
      <c r="AF221" s="419"/>
    </row>
    <row r="222" spans="1:32" ht="13.5" thickTop="1">
      <c r="A222" s="363"/>
      <c r="B222" s="335" t="s">
        <v>987</v>
      </c>
      <c r="C222" s="396">
        <v>0</v>
      </c>
      <c r="D222" s="388">
        <v>0</v>
      </c>
      <c r="E222" s="388">
        <v>0</v>
      </c>
      <c r="F222" s="388">
        <v>0</v>
      </c>
      <c r="G222" s="388">
        <v>0</v>
      </c>
      <c r="H222" s="388">
        <v>0</v>
      </c>
      <c r="I222" s="396">
        <v>0</v>
      </c>
      <c r="J222" s="396">
        <v>0</v>
      </c>
      <c r="K222" s="388">
        <v>0</v>
      </c>
      <c r="L222" s="388">
        <v>0</v>
      </c>
      <c r="M222" s="388">
        <v>0</v>
      </c>
      <c r="N222" s="396">
        <v>0</v>
      </c>
      <c r="O222" s="396">
        <v>0</v>
      </c>
      <c r="P222" s="397">
        <v>0</v>
      </c>
      <c r="Q222" s="388"/>
      <c r="R222" s="388"/>
      <c r="S222" s="388"/>
      <c r="Z222" s="389"/>
      <c r="AE222" s="389"/>
    </row>
    <row r="223" spans="1:32">
      <c r="A223" s="363"/>
      <c r="B223" s="335" t="s">
        <v>988</v>
      </c>
      <c r="C223" s="396">
        <v>0</v>
      </c>
      <c r="D223" s="388">
        <v>0</v>
      </c>
      <c r="E223" s="388">
        <v>0</v>
      </c>
      <c r="F223" s="388">
        <v>0</v>
      </c>
      <c r="G223" s="388">
        <v>0</v>
      </c>
      <c r="H223" s="388">
        <v>0</v>
      </c>
      <c r="I223" s="396">
        <v>0</v>
      </c>
      <c r="J223" s="396">
        <v>0</v>
      </c>
      <c r="K223" s="388">
        <v>0</v>
      </c>
      <c r="L223" s="388">
        <v>0</v>
      </c>
      <c r="M223" s="388">
        <v>0</v>
      </c>
      <c r="N223" s="396">
        <v>0</v>
      </c>
      <c r="O223" s="396">
        <v>0</v>
      </c>
      <c r="P223" s="397">
        <v>0</v>
      </c>
      <c r="Q223" s="388"/>
      <c r="R223" s="388"/>
      <c r="S223" s="388"/>
      <c r="T223" s="394">
        <f t="shared" ref="T223:AE223" si="109">C223-C222</f>
        <v>0</v>
      </c>
      <c r="U223" s="394">
        <f t="shared" si="109"/>
        <v>0</v>
      </c>
      <c r="V223" s="394">
        <f t="shared" si="109"/>
        <v>0</v>
      </c>
      <c r="W223" s="394">
        <f t="shared" si="109"/>
        <v>0</v>
      </c>
      <c r="X223" s="394">
        <f t="shared" si="109"/>
        <v>0</v>
      </c>
      <c r="Y223" s="394">
        <f t="shared" si="109"/>
        <v>0</v>
      </c>
      <c r="Z223" s="395">
        <f t="shared" si="109"/>
        <v>0</v>
      </c>
      <c r="AA223" s="394">
        <f t="shared" si="109"/>
        <v>0</v>
      </c>
      <c r="AB223" s="394">
        <f t="shared" si="109"/>
        <v>0</v>
      </c>
      <c r="AC223" s="394">
        <f t="shared" si="109"/>
        <v>0</v>
      </c>
      <c r="AD223" s="394">
        <f t="shared" si="109"/>
        <v>0</v>
      </c>
      <c r="AE223" s="395">
        <f t="shared" si="109"/>
        <v>0</v>
      </c>
    </row>
    <row r="224" spans="1:32">
      <c r="A224" s="363"/>
      <c r="B224" s="335" t="s">
        <v>989</v>
      </c>
      <c r="C224" s="396">
        <v>4.1920197467267624</v>
      </c>
      <c r="D224" s="388">
        <v>4.7484693189480787</v>
      </c>
      <c r="E224" s="388">
        <v>5.0363503992484731</v>
      </c>
      <c r="F224" s="388">
        <v>4.8970923913043478</v>
      </c>
      <c r="G224" s="388">
        <v>6.34651063829787</v>
      </c>
      <c r="H224" s="388">
        <v>5.6812365591397853</v>
      </c>
      <c r="I224" s="396">
        <v>4.7218963515247809</v>
      </c>
      <c r="J224" s="396">
        <v>0</v>
      </c>
      <c r="K224" s="388">
        <v>5.1112915129151286</v>
      </c>
      <c r="L224" s="388">
        <v>3.8562385321100923</v>
      </c>
      <c r="M224" s="388">
        <v>3.3500383877159314</v>
      </c>
      <c r="N224" s="396">
        <v>4.4906497679400212</v>
      </c>
      <c r="O224" s="396">
        <v>0</v>
      </c>
      <c r="P224" s="397">
        <v>0</v>
      </c>
      <c r="Q224" s="388"/>
      <c r="R224" s="388"/>
      <c r="S224" s="388"/>
      <c r="Z224" s="389"/>
      <c r="AE224" s="389"/>
    </row>
    <row r="225" spans="1:32">
      <c r="A225" s="363"/>
      <c r="B225" s="335" t="s">
        <v>990</v>
      </c>
      <c r="C225" s="396">
        <v>4.1596328157784344</v>
      </c>
      <c r="D225" s="388">
        <v>4.5304006748207515</v>
      </c>
      <c r="E225" s="388">
        <v>4.8526363008971707</v>
      </c>
      <c r="F225" s="388">
        <v>4.890805946791863</v>
      </c>
      <c r="G225" s="388">
        <v>6.3933472803347273</v>
      </c>
      <c r="H225" s="388">
        <v>4.5361751152073762</v>
      </c>
      <c r="I225" s="396">
        <v>4.5897693721467974</v>
      </c>
      <c r="J225" s="396">
        <v>0</v>
      </c>
      <c r="K225" s="388">
        <v>5.2958691468890304</v>
      </c>
      <c r="L225" s="388">
        <v>4.1757040229885067</v>
      </c>
      <c r="M225" s="388">
        <v>3.2167961165048564</v>
      </c>
      <c r="N225" s="396">
        <v>4.6823659542557179</v>
      </c>
      <c r="O225" s="396">
        <v>0</v>
      </c>
      <c r="P225" s="397">
        <v>0</v>
      </c>
      <c r="Q225" s="388"/>
      <c r="R225" s="388"/>
      <c r="S225" s="388"/>
      <c r="T225" s="394">
        <f t="shared" ref="T225:AE225" si="110">C225-C224</f>
        <v>-3.2386930948328008E-2</v>
      </c>
      <c r="U225" s="394">
        <f t="shared" si="110"/>
        <v>-0.21806864412732718</v>
      </c>
      <c r="V225" s="394">
        <f t="shared" si="110"/>
        <v>-0.18371409835130237</v>
      </c>
      <c r="W225" s="394">
        <f t="shared" si="110"/>
        <v>-6.2864445124848345E-3</v>
      </c>
      <c r="X225" s="394">
        <f t="shared" si="110"/>
        <v>4.6836642036857334E-2</v>
      </c>
      <c r="Y225" s="394">
        <f t="shared" si="110"/>
        <v>-1.1450614439324092</v>
      </c>
      <c r="Z225" s="395">
        <f t="shared" si="110"/>
        <v>-0.13212697937798357</v>
      </c>
      <c r="AA225" s="394">
        <f t="shared" si="110"/>
        <v>0</v>
      </c>
      <c r="AB225" s="394">
        <f t="shared" si="110"/>
        <v>0.18457763397390181</v>
      </c>
      <c r="AC225" s="394">
        <f t="shared" si="110"/>
        <v>0.31946549087841447</v>
      </c>
      <c r="AD225" s="394">
        <f t="shared" si="110"/>
        <v>-0.13324227121107501</v>
      </c>
      <c r="AE225" s="395">
        <f t="shared" si="110"/>
        <v>0.19171618631569665</v>
      </c>
    </row>
    <row r="226" spans="1:32">
      <c r="A226" s="363"/>
      <c r="B226" s="335" t="s">
        <v>991</v>
      </c>
      <c r="C226" s="396">
        <v>6.6132558139534927</v>
      </c>
      <c r="D226" s="388">
        <v>3.51209497206704</v>
      </c>
      <c r="E226" s="388">
        <v>5.7709966777408637</v>
      </c>
      <c r="F226" s="388">
        <v>5.4939522546419113</v>
      </c>
      <c r="G226" s="388">
        <v>6.0380555555555553</v>
      </c>
      <c r="H226" s="388">
        <v>8.0837931034482882</v>
      </c>
      <c r="I226" s="396">
        <v>4.7823276407337145</v>
      </c>
      <c r="J226" s="396">
        <v>0</v>
      </c>
      <c r="K226" s="388">
        <v>5.6459080717488792</v>
      </c>
      <c r="L226" s="388">
        <v>4.4677307692307684</v>
      </c>
      <c r="M226" s="388">
        <v>4.2721904761904774</v>
      </c>
      <c r="N226" s="396">
        <v>5.2091923641703382</v>
      </c>
      <c r="O226" s="396">
        <v>0</v>
      </c>
      <c r="P226" s="397">
        <v>0</v>
      </c>
      <c r="Q226" s="388"/>
      <c r="R226" s="388"/>
      <c r="S226" s="388"/>
      <c r="Z226" s="389"/>
      <c r="AE226" s="389"/>
    </row>
    <row r="227" spans="1:32">
      <c r="A227" s="363"/>
      <c r="B227" s="335" t="s">
        <v>992</v>
      </c>
      <c r="C227" s="396">
        <v>5.0438235294117666</v>
      </c>
      <c r="D227" s="388">
        <v>3.8482773722627734</v>
      </c>
      <c r="E227" s="388">
        <v>5.566058631921825</v>
      </c>
      <c r="F227" s="388">
        <v>5.5813513513513522</v>
      </c>
      <c r="G227" s="388">
        <v>5.7159493670886032</v>
      </c>
      <c r="H227" s="388">
        <v>8.4970588235294198</v>
      </c>
      <c r="I227" s="396">
        <v>4.8563771872974728</v>
      </c>
      <c r="J227" s="396">
        <v>0</v>
      </c>
      <c r="K227" s="388">
        <v>5.856977886977889</v>
      </c>
      <c r="L227" s="388">
        <v>4.5705882352941174</v>
      </c>
      <c r="M227" s="388">
        <v>4.9971428571428582</v>
      </c>
      <c r="N227" s="396">
        <v>5.4525897035881448</v>
      </c>
      <c r="O227" s="396">
        <v>0</v>
      </c>
      <c r="P227" s="397">
        <v>0</v>
      </c>
      <c r="Q227" s="388"/>
      <c r="R227" s="388"/>
      <c r="S227" s="388"/>
      <c r="T227" s="394">
        <f t="shared" ref="T227:AE227" si="111">C227-C226</f>
        <v>-1.5694322845417261</v>
      </c>
      <c r="U227" s="394">
        <f t="shared" si="111"/>
        <v>0.33618240019573342</v>
      </c>
      <c r="V227" s="394">
        <f t="shared" si="111"/>
        <v>-0.20493804581903863</v>
      </c>
      <c r="W227" s="394">
        <f t="shared" si="111"/>
        <v>8.7399096709440904E-2</v>
      </c>
      <c r="X227" s="394">
        <f t="shared" si="111"/>
        <v>-0.32210618846695205</v>
      </c>
      <c r="Y227" s="421">
        <f t="shared" si="111"/>
        <v>0.4132657200811316</v>
      </c>
      <c r="Z227" s="395">
        <f t="shared" si="111"/>
        <v>7.4049546563758284E-2</v>
      </c>
      <c r="AA227" s="394">
        <f t="shared" si="111"/>
        <v>0</v>
      </c>
      <c r="AB227" s="421">
        <f t="shared" si="111"/>
        <v>0.21106981522900981</v>
      </c>
      <c r="AC227" s="394">
        <f t="shared" si="111"/>
        <v>0.102857466063349</v>
      </c>
      <c r="AD227" s="421">
        <f t="shared" si="111"/>
        <v>0.72495238095238079</v>
      </c>
      <c r="AE227" s="426">
        <f t="shared" si="111"/>
        <v>0.24339733941780661</v>
      </c>
    </row>
    <row r="228" spans="1:32">
      <c r="A228" s="363"/>
      <c r="B228" s="335" t="s">
        <v>993</v>
      </c>
      <c r="C228" s="431">
        <v>4.235903055848258</v>
      </c>
      <c r="D228" s="388">
        <v>4.5770764762826728</v>
      </c>
      <c r="E228" s="388">
        <v>5.0848541346786584</v>
      </c>
      <c r="F228" s="388">
        <v>4.9732915678970544</v>
      </c>
      <c r="G228" s="388">
        <v>6.2741693811074901</v>
      </c>
      <c r="H228" s="388">
        <v>6.0053023255813969</v>
      </c>
      <c r="I228" s="396">
        <v>4.7272207980383412</v>
      </c>
      <c r="J228" s="396">
        <v>0</v>
      </c>
      <c r="K228" s="388">
        <v>5.3006791104050839</v>
      </c>
      <c r="L228" s="388">
        <v>4.0301859956236328</v>
      </c>
      <c r="M228" s="388">
        <v>3.614952120383037</v>
      </c>
      <c r="N228" s="396">
        <v>4.7257338457842906</v>
      </c>
      <c r="O228" s="396">
        <v>0</v>
      </c>
      <c r="P228" s="397">
        <v>0</v>
      </c>
      <c r="Q228" s="388"/>
      <c r="R228" s="388"/>
      <c r="S228" s="388"/>
      <c r="Z228" s="389"/>
      <c r="AE228" s="389"/>
    </row>
    <row r="229" spans="1:32" ht="13.5" thickBot="1">
      <c r="A229" s="363"/>
      <c r="B229" s="335" t="s">
        <v>994</v>
      </c>
      <c r="C229" s="396">
        <v>4.1720707488622297</v>
      </c>
      <c r="D229" s="388">
        <v>4.4443025612677349</v>
      </c>
      <c r="E229" s="388">
        <v>4.8996970348087672</v>
      </c>
      <c r="F229" s="388">
        <v>4.9781271360218726</v>
      </c>
      <c r="G229" s="388">
        <v>6.2250628930817591</v>
      </c>
      <c r="H229" s="388">
        <v>5.0727091633466168</v>
      </c>
      <c r="I229" s="396">
        <v>4.6121146116241185</v>
      </c>
      <c r="J229" s="396">
        <v>0</v>
      </c>
      <c r="K229" s="388">
        <v>5.4883438685208601</v>
      </c>
      <c r="L229" s="388">
        <v>4.2866632231404962</v>
      </c>
      <c r="M229" s="388">
        <v>3.7907236842105281</v>
      </c>
      <c r="N229" s="396">
        <v>4.9324107368954166</v>
      </c>
      <c r="O229" s="396">
        <v>0</v>
      </c>
      <c r="P229" s="397">
        <v>0</v>
      </c>
      <c r="Q229" s="388"/>
      <c r="R229" s="388"/>
      <c r="S229" s="388"/>
      <c r="T229" s="355">
        <f t="shared" ref="T229:AE229" si="112">C229-C228</f>
        <v>-6.3832306986028264E-2</v>
      </c>
      <c r="U229" s="355">
        <f t="shared" si="112"/>
        <v>-0.13277391501493785</v>
      </c>
      <c r="V229" s="355">
        <f t="shared" si="112"/>
        <v>-0.18515709986989126</v>
      </c>
      <c r="W229" s="355">
        <f t="shared" si="112"/>
        <v>4.8355681248182236E-3</v>
      </c>
      <c r="X229" s="355">
        <f t="shared" si="112"/>
        <v>-4.9106488025731032E-2</v>
      </c>
      <c r="Y229" s="355">
        <f t="shared" si="112"/>
        <v>-0.93259316223478006</v>
      </c>
      <c r="Z229" s="420">
        <f t="shared" si="112"/>
        <v>-0.11510618641422266</v>
      </c>
      <c r="AA229" s="355">
        <f t="shared" si="112"/>
        <v>0</v>
      </c>
      <c r="AB229" s="355">
        <f t="shared" si="112"/>
        <v>0.18766475811577621</v>
      </c>
      <c r="AC229" s="355">
        <f t="shared" si="112"/>
        <v>0.25647722751686342</v>
      </c>
      <c r="AD229" s="361">
        <f t="shared" si="112"/>
        <v>0.17577156382749104</v>
      </c>
      <c r="AE229" s="420">
        <f t="shared" si="112"/>
        <v>0.20667689111112608</v>
      </c>
    </row>
    <row r="230" spans="1:32">
      <c r="A230" s="317" t="s">
        <v>921</v>
      </c>
      <c r="B230" s="298" t="s">
        <v>962</v>
      </c>
      <c r="C230" s="385">
        <v>0</v>
      </c>
      <c r="D230" s="386">
        <v>0</v>
      </c>
      <c r="E230" s="386">
        <v>0</v>
      </c>
      <c r="F230" s="386">
        <v>0</v>
      </c>
      <c r="G230" s="386">
        <v>0</v>
      </c>
      <c r="H230" s="386">
        <v>0</v>
      </c>
      <c r="I230" s="385">
        <v>0</v>
      </c>
      <c r="J230" s="385">
        <v>0</v>
      </c>
      <c r="K230" s="386">
        <v>0</v>
      </c>
      <c r="L230" s="386">
        <v>0</v>
      </c>
      <c r="M230" s="386">
        <v>0</v>
      </c>
      <c r="N230" s="385">
        <v>0</v>
      </c>
      <c r="O230" s="385">
        <v>0</v>
      </c>
      <c r="P230" s="387">
        <v>0</v>
      </c>
      <c r="Q230" s="388"/>
      <c r="R230" s="388"/>
      <c r="S230" s="388"/>
      <c r="T230" s="388" t="s">
        <v>963</v>
      </c>
      <c r="Z230" s="389"/>
      <c r="AE230" s="389"/>
    </row>
    <row r="231" spans="1:32">
      <c r="A231" s="303"/>
      <c r="B231" s="390" t="s">
        <v>964</v>
      </c>
      <c r="C231" s="391">
        <v>0</v>
      </c>
      <c r="D231" s="392">
        <v>0</v>
      </c>
      <c r="E231" s="392">
        <v>0</v>
      </c>
      <c r="F231" s="392">
        <v>0</v>
      </c>
      <c r="G231" s="392">
        <v>0</v>
      </c>
      <c r="H231" s="392">
        <v>0</v>
      </c>
      <c r="I231" s="391">
        <v>0</v>
      </c>
      <c r="J231" s="391">
        <v>0</v>
      </c>
      <c r="K231" s="392">
        <v>0</v>
      </c>
      <c r="L231" s="392">
        <v>0</v>
      </c>
      <c r="M231" s="392">
        <v>0</v>
      </c>
      <c r="N231" s="391">
        <v>0</v>
      </c>
      <c r="O231" s="391">
        <v>0</v>
      </c>
      <c r="P231" s="393">
        <v>0</v>
      </c>
      <c r="Q231" s="388"/>
      <c r="R231" s="388"/>
      <c r="S231" s="388"/>
      <c r="T231" s="394">
        <f t="shared" ref="T231:AE231" si="113">C231-C230</f>
        <v>0</v>
      </c>
      <c r="U231" s="394">
        <f t="shared" si="113"/>
        <v>0</v>
      </c>
      <c r="V231" s="394">
        <f t="shared" si="113"/>
        <v>0</v>
      </c>
      <c r="W231" s="394">
        <f t="shared" si="113"/>
        <v>0</v>
      </c>
      <c r="X231" s="394">
        <f t="shared" si="113"/>
        <v>0</v>
      </c>
      <c r="Y231" s="394">
        <f t="shared" si="113"/>
        <v>0</v>
      </c>
      <c r="Z231" s="395">
        <f t="shared" si="113"/>
        <v>0</v>
      </c>
      <c r="AA231" s="394">
        <f t="shared" si="113"/>
        <v>0</v>
      </c>
      <c r="AB231" s="394">
        <f t="shared" si="113"/>
        <v>0</v>
      </c>
      <c r="AC231" s="394">
        <f t="shared" si="113"/>
        <v>0</v>
      </c>
      <c r="AD231" s="394">
        <f t="shared" si="113"/>
        <v>0</v>
      </c>
      <c r="AE231" s="395">
        <f t="shared" si="113"/>
        <v>0</v>
      </c>
    </row>
    <row r="232" spans="1:32">
      <c r="A232" s="303"/>
      <c r="B232" s="335" t="s">
        <v>965</v>
      </c>
      <c r="C232" s="396">
        <v>0</v>
      </c>
      <c r="D232" s="388">
        <v>0</v>
      </c>
      <c r="E232" s="388">
        <v>0</v>
      </c>
      <c r="F232" s="388">
        <v>0</v>
      </c>
      <c r="G232" s="388">
        <v>0</v>
      </c>
      <c r="H232" s="388">
        <v>0</v>
      </c>
      <c r="I232" s="396">
        <v>0</v>
      </c>
      <c r="J232" s="396">
        <v>0</v>
      </c>
      <c r="K232" s="388">
        <v>0</v>
      </c>
      <c r="L232" s="388">
        <v>0</v>
      </c>
      <c r="M232" s="388">
        <v>0</v>
      </c>
      <c r="N232" s="396">
        <v>0</v>
      </c>
      <c r="O232" s="396">
        <v>0</v>
      </c>
      <c r="P232" s="397">
        <v>0</v>
      </c>
      <c r="Q232" s="388"/>
      <c r="R232" s="388"/>
      <c r="S232" s="388"/>
      <c r="Z232" s="389"/>
      <c r="AE232" s="389"/>
    </row>
    <row r="233" spans="1:32">
      <c r="A233" s="303"/>
      <c r="B233" s="335" t="s">
        <v>966</v>
      </c>
      <c r="C233" s="396">
        <v>0</v>
      </c>
      <c r="D233" s="388">
        <v>0</v>
      </c>
      <c r="E233" s="388">
        <v>0</v>
      </c>
      <c r="F233" s="388">
        <v>0</v>
      </c>
      <c r="G233" s="388">
        <v>0</v>
      </c>
      <c r="H233" s="388">
        <v>0</v>
      </c>
      <c r="I233" s="396">
        <v>0</v>
      </c>
      <c r="J233" s="396">
        <v>0</v>
      </c>
      <c r="K233" s="388">
        <v>0</v>
      </c>
      <c r="L233" s="388">
        <v>0</v>
      </c>
      <c r="M233" s="388">
        <v>0</v>
      </c>
      <c r="N233" s="396">
        <v>0</v>
      </c>
      <c r="O233" s="396">
        <v>0</v>
      </c>
      <c r="P233" s="397">
        <v>0</v>
      </c>
      <c r="Q233" s="388"/>
      <c r="R233" s="388"/>
      <c r="S233" s="388"/>
      <c r="T233" s="394">
        <f t="shared" ref="T233:AE233" si="114">C233-C232</f>
        <v>0</v>
      </c>
      <c r="U233" s="394">
        <f t="shared" si="114"/>
        <v>0</v>
      </c>
      <c r="V233" s="394">
        <f t="shared" si="114"/>
        <v>0</v>
      </c>
      <c r="W233" s="394">
        <f t="shared" si="114"/>
        <v>0</v>
      </c>
      <c r="X233" s="394">
        <f t="shared" si="114"/>
        <v>0</v>
      </c>
      <c r="Y233" s="394">
        <f t="shared" si="114"/>
        <v>0</v>
      </c>
      <c r="Z233" s="395">
        <f t="shared" si="114"/>
        <v>0</v>
      </c>
      <c r="AA233" s="394">
        <f t="shared" si="114"/>
        <v>0</v>
      </c>
      <c r="AB233" s="394">
        <f t="shared" si="114"/>
        <v>0</v>
      </c>
      <c r="AC233" s="394">
        <f t="shared" si="114"/>
        <v>0</v>
      </c>
      <c r="AD233" s="394">
        <f t="shared" si="114"/>
        <v>0</v>
      </c>
      <c r="AE233" s="395">
        <f t="shared" si="114"/>
        <v>0</v>
      </c>
    </row>
    <row r="234" spans="1:32">
      <c r="A234" s="303"/>
      <c r="B234" s="335" t="s">
        <v>967</v>
      </c>
      <c r="C234" s="396">
        <v>0</v>
      </c>
      <c r="D234" s="388">
        <v>0</v>
      </c>
      <c r="E234" s="388">
        <v>0</v>
      </c>
      <c r="F234" s="388">
        <v>0</v>
      </c>
      <c r="G234" s="388">
        <v>0</v>
      </c>
      <c r="H234" s="388">
        <v>0</v>
      </c>
      <c r="I234" s="396">
        <v>0</v>
      </c>
      <c r="J234" s="396">
        <v>0</v>
      </c>
      <c r="K234" s="388">
        <v>0</v>
      </c>
      <c r="L234" s="388">
        <v>0</v>
      </c>
      <c r="M234" s="388">
        <v>0</v>
      </c>
      <c r="N234" s="396">
        <v>0</v>
      </c>
      <c r="O234" s="396">
        <v>0</v>
      </c>
      <c r="P234" s="397">
        <v>0</v>
      </c>
      <c r="Q234" s="388"/>
      <c r="R234" s="388"/>
      <c r="S234" s="388"/>
      <c r="Z234" s="389"/>
      <c r="AE234" s="389"/>
    </row>
    <row r="235" spans="1:32" ht="13.5" thickBot="1">
      <c r="A235" s="303"/>
      <c r="B235" s="335" t="s">
        <v>968</v>
      </c>
      <c r="C235" s="396">
        <v>0</v>
      </c>
      <c r="D235" s="388">
        <v>0</v>
      </c>
      <c r="E235" s="388">
        <v>0</v>
      </c>
      <c r="F235" s="388">
        <v>0</v>
      </c>
      <c r="G235" s="388">
        <v>0</v>
      </c>
      <c r="H235" s="388">
        <v>0</v>
      </c>
      <c r="I235" s="396">
        <v>0</v>
      </c>
      <c r="J235" s="396">
        <v>0</v>
      </c>
      <c r="K235" s="388">
        <v>0</v>
      </c>
      <c r="L235" s="388">
        <v>0</v>
      </c>
      <c r="M235" s="388">
        <v>0</v>
      </c>
      <c r="N235" s="396">
        <v>0</v>
      </c>
      <c r="O235" s="396">
        <v>0</v>
      </c>
      <c r="P235" s="397">
        <v>0</v>
      </c>
      <c r="Q235" s="388"/>
      <c r="R235" s="388"/>
      <c r="S235" s="388"/>
      <c r="T235" s="394">
        <f t="shared" ref="T235:AE235" si="115">C235-C234</f>
        <v>0</v>
      </c>
      <c r="U235" s="394">
        <f t="shared" si="115"/>
        <v>0</v>
      </c>
      <c r="V235" s="394">
        <f t="shared" si="115"/>
        <v>0</v>
      </c>
      <c r="W235" s="394">
        <f t="shared" si="115"/>
        <v>0</v>
      </c>
      <c r="X235" s="394">
        <f t="shared" si="115"/>
        <v>0</v>
      </c>
      <c r="Y235" s="394">
        <f t="shared" si="115"/>
        <v>0</v>
      </c>
      <c r="Z235" s="395">
        <f t="shared" si="115"/>
        <v>0</v>
      </c>
      <c r="AA235" s="394">
        <f t="shared" si="115"/>
        <v>0</v>
      </c>
      <c r="AB235" s="394">
        <f t="shared" si="115"/>
        <v>0</v>
      </c>
      <c r="AC235" s="394">
        <f t="shared" si="115"/>
        <v>0</v>
      </c>
      <c r="AD235" s="394">
        <f t="shared" si="115"/>
        <v>0</v>
      </c>
      <c r="AE235" s="395">
        <f t="shared" si="115"/>
        <v>0</v>
      </c>
    </row>
    <row r="236" spans="1:32" ht="13.5" thickTop="1">
      <c r="A236" s="303"/>
      <c r="B236" s="422" t="s">
        <v>969</v>
      </c>
      <c r="C236" s="423">
        <v>0</v>
      </c>
      <c r="D236" s="424">
        <v>0</v>
      </c>
      <c r="E236" s="424">
        <v>0</v>
      </c>
      <c r="F236" s="424">
        <v>0</v>
      </c>
      <c r="G236" s="424">
        <v>0</v>
      </c>
      <c r="H236" s="424">
        <v>0</v>
      </c>
      <c r="I236" s="423">
        <v>0</v>
      </c>
      <c r="J236" s="423">
        <v>0</v>
      </c>
      <c r="K236" s="424">
        <v>0</v>
      </c>
      <c r="L236" s="424">
        <v>0</v>
      </c>
      <c r="M236" s="424">
        <v>0</v>
      </c>
      <c r="N236" s="423">
        <v>0</v>
      </c>
      <c r="O236" s="423">
        <v>0</v>
      </c>
      <c r="P236" s="425">
        <v>0</v>
      </c>
      <c r="Q236" s="402"/>
      <c r="R236" s="402"/>
      <c r="S236" s="402"/>
      <c r="T236" s="415"/>
      <c r="U236" s="415"/>
      <c r="V236" s="415"/>
      <c r="W236" s="415"/>
      <c r="X236" s="415"/>
      <c r="Y236" s="415"/>
      <c r="Z236" s="416"/>
      <c r="AA236" s="415"/>
      <c r="AB236" s="415"/>
      <c r="AC236" s="415"/>
      <c r="AD236" s="415"/>
      <c r="AE236" s="416"/>
      <c r="AF236" s="415"/>
    </row>
    <row r="237" spans="1:32" ht="13.5" thickBot="1">
      <c r="A237" s="303"/>
      <c r="B237" s="422" t="s">
        <v>970</v>
      </c>
      <c r="C237" s="423">
        <v>0</v>
      </c>
      <c r="D237" s="424">
        <v>0</v>
      </c>
      <c r="E237" s="424">
        <v>0</v>
      </c>
      <c r="F237" s="424">
        <v>0</v>
      </c>
      <c r="G237" s="424">
        <v>0</v>
      </c>
      <c r="H237" s="424">
        <v>0</v>
      </c>
      <c r="I237" s="423">
        <v>0</v>
      </c>
      <c r="J237" s="423">
        <v>0</v>
      </c>
      <c r="K237" s="424">
        <v>0</v>
      </c>
      <c r="L237" s="424">
        <v>0</v>
      </c>
      <c r="M237" s="424">
        <v>0</v>
      </c>
      <c r="N237" s="423">
        <v>0</v>
      </c>
      <c r="O237" s="423">
        <v>0</v>
      </c>
      <c r="P237" s="425">
        <v>0</v>
      </c>
      <c r="Q237" s="409"/>
      <c r="R237" s="409"/>
      <c r="S237" s="409"/>
      <c r="T237" s="417">
        <f t="shared" ref="T237:AE237" si="116">C237-C236</f>
        <v>0</v>
      </c>
      <c r="U237" s="417">
        <f t="shared" si="116"/>
        <v>0</v>
      </c>
      <c r="V237" s="417">
        <f t="shared" si="116"/>
        <v>0</v>
      </c>
      <c r="W237" s="417">
        <f t="shared" si="116"/>
        <v>0</v>
      </c>
      <c r="X237" s="417">
        <f t="shared" si="116"/>
        <v>0</v>
      </c>
      <c r="Y237" s="417">
        <f t="shared" si="116"/>
        <v>0</v>
      </c>
      <c r="Z237" s="418">
        <f t="shared" si="116"/>
        <v>0</v>
      </c>
      <c r="AA237" s="417">
        <f t="shared" si="116"/>
        <v>0</v>
      </c>
      <c r="AB237" s="417">
        <f t="shared" si="116"/>
        <v>0</v>
      </c>
      <c r="AC237" s="417">
        <f t="shared" si="116"/>
        <v>0</v>
      </c>
      <c r="AD237" s="417">
        <f t="shared" si="116"/>
        <v>0</v>
      </c>
      <c r="AE237" s="418">
        <f t="shared" si="116"/>
        <v>0</v>
      </c>
      <c r="AF237" s="419"/>
    </row>
    <row r="238" spans="1:32" ht="13.5" thickTop="1">
      <c r="A238" s="303"/>
      <c r="B238" s="335" t="s">
        <v>971</v>
      </c>
      <c r="C238" s="396">
        <v>0</v>
      </c>
      <c r="D238" s="388">
        <v>0</v>
      </c>
      <c r="E238" s="388">
        <v>0</v>
      </c>
      <c r="F238" s="388">
        <v>0</v>
      </c>
      <c r="G238" s="388">
        <v>0</v>
      </c>
      <c r="H238" s="388">
        <v>0</v>
      </c>
      <c r="I238" s="396">
        <v>0</v>
      </c>
      <c r="J238" s="396">
        <v>0</v>
      </c>
      <c r="K238" s="388">
        <v>0</v>
      </c>
      <c r="L238" s="388">
        <v>0</v>
      </c>
      <c r="M238" s="388">
        <v>0</v>
      </c>
      <c r="N238" s="396">
        <v>0</v>
      </c>
      <c r="O238" s="396">
        <v>0</v>
      </c>
      <c r="P238" s="397">
        <v>0</v>
      </c>
      <c r="Q238" s="388"/>
      <c r="R238" s="388"/>
      <c r="S238" s="388"/>
      <c r="Z238" s="389"/>
      <c r="AE238" s="389"/>
    </row>
    <row r="239" spans="1:32">
      <c r="A239" s="303"/>
      <c r="B239" s="335" t="s">
        <v>972</v>
      </c>
      <c r="C239" s="396">
        <v>0</v>
      </c>
      <c r="D239" s="388">
        <v>0</v>
      </c>
      <c r="E239" s="388">
        <v>0</v>
      </c>
      <c r="F239" s="388">
        <v>0</v>
      </c>
      <c r="G239" s="388">
        <v>0</v>
      </c>
      <c r="H239" s="388">
        <v>0</v>
      </c>
      <c r="I239" s="396">
        <v>0</v>
      </c>
      <c r="J239" s="396">
        <v>0</v>
      </c>
      <c r="K239" s="388">
        <v>0</v>
      </c>
      <c r="L239" s="388">
        <v>0</v>
      </c>
      <c r="M239" s="388">
        <v>0</v>
      </c>
      <c r="N239" s="396">
        <v>0</v>
      </c>
      <c r="O239" s="396">
        <v>0</v>
      </c>
      <c r="P239" s="397">
        <v>0</v>
      </c>
      <c r="Q239" s="388"/>
      <c r="R239" s="388"/>
      <c r="S239" s="388"/>
      <c r="T239" s="394">
        <f t="shared" ref="T239:AE239" si="117">C239-C238</f>
        <v>0</v>
      </c>
      <c r="U239" s="394">
        <f t="shared" si="117"/>
        <v>0</v>
      </c>
      <c r="V239" s="394">
        <f t="shared" si="117"/>
        <v>0</v>
      </c>
      <c r="W239" s="394">
        <f t="shared" si="117"/>
        <v>0</v>
      </c>
      <c r="X239" s="394">
        <f t="shared" si="117"/>
        <v>0</v>
      </c>
      <c r="Y239" s="394">
        <f t="shared" si="117"/>
        <v>0</v>
      </c>
      <c r="Z239" s="395">
        <f t="shared" si="117"/>
        <v>0</v>
      </c>
      <c r="AA239" s="394">
        <f t="shared" si="117"/>
        <v>0</v>
      </c>
      <c r="AB239" s="394">
        <f t="shared" si="117"/>
        <v>0</v>
      </c>
      <c r="AC239" s="394">
        <f t="shared" si="117"/>
        <v>0</v>
      </c>
      <c r="AD239" s="394">
        <f t="shared" si="117"/>
        <v>0</v>
      </c>
      <c r="AE239" s="395">
        <f t="shared" si="117"/>
        <v>0</v>
      </c>
    </row>
    <row r="240" spans="1:32">
      <c r="A240" s="303"/>
      <c r="B240" s="335" t="s">
        <v>973</v>
      </c>
      <c r="C240" s="396">
        <v>0</v>
      </c>
      <c r="D240" s="388">
        <v>0</v>
      </c>
      <c r="E240" s="388">
        <v>0</v>
      </c>
      <c r="F240" s="388">
        <v>0</v>
      </c>
      <c r="G240" s="388">
        <v>0</v>
      </c>
      <c r="H240" s="388">
        <v>0</v>
      </c>
      <c r="I240" s="396">
        <v>0</v>
      </c>
      <c r="J240" s="396">
        <v>0</v>
      </c>
      <c r="K240" s="388">
        <v>0</v>
      </c>
      <c r="L240" s="388">
        <v>0</v>
      </c>
      <c r="M240" s="388">
        <v>0</v>
      </c>
      <c r="N240" s="396">
        <v>0</v>
      </c>
      <c r="O240" s="396">
        <v>0</v>
      </c>
      <c r="P240" s="397">
        <v>0</v>
      </c>
      <c r="Q240" s="388"/>
      <c r="R240" s="388"/>
      <c r="S240" s="388"/>
      <c r="Z240" s="389"/>
      <c r="AE240" s="389"/>
    </row>
    <row r="241" spans="1:32">
      <c r="A241" s="303"/>
      <c r="B241" s="335" t="s">
        <v>974</v>
      </c>
      <c r="C241" s="396">
        <v>0</v>
      </c>
      <c r="D241" s="388">
        <v>0</v>
      </c>
      <c r="E241" s="388">
        <v>0</v>
      </c>
      <c r="F241" s="388">
        <v>0</v>
      </c>
      <c r="G241" s="388">
        <v>0</v>
      </c>
      <c r="H241" s="388">
        <v>0</v>
      </c>
      <c r="I241" s="396">
        <v>0</v>
      </c>
      <c r="J241" s="396">
        <v>0</v>
      </c>
      <c r="K241" s="388">
        <v>0</v>
      </c>
      <c r="L241" s="388">
        <v>0</v>
      </c>
      <c r="M241" s="388">
        <v>0</v>
      </c>
      <c r="N241" s="396">
        <v>0</v>
      </c>
      <c r="O241" s="396">
        <v>0</v>
      </c>
      <c r="P241" s="397">
        <v>0</v>
      </c>
      <c r="Q241" s="388"/>
      <c r="R241" s="388"/>
      <c r="S241" s="388"/>
      <c r="T241" s="394">
        <f t="shared" ref="T241:AE241" si="118">C241-C240</f>
        <v>0</v>
      </c>
      <c r="U241" s="394">
        <f t="shared" si="118"/>
        <v>0</v>
      </c>
      <c r="V241" s="394">
        <f t="shared" si="118"/>
        <v>0</v>
      </c>
      <c r="W241" s="394">
        <f t="shared" si="118"/>
        <v>0</v>
      </c>
      <c r="X241" s="394">
        <f t="shared" si="118"/>
        <v>0</v>
      </c>
      <c r="Y241" s="394">
        <f t="shared" si="118"/>
        <v>0</v>
      </c>
      <c r="Z241" s="395">
        <f t="shared" si="118"/>
        <v>0</v>
      </c>
      <c r="AA241" s="394">
        <f t="shared" si="118"/>
        <v>0</v>
      </c>
      <c r="AB241" s="394">
        <f t="shared" si="118"/>
        <v>0</v>
      </c>
      <c r="AC241" s="394">
        <f t="shared" si="118"/>
        <v>0</v>
      </c>
      <c r="AD241" s="394">
        <f t="shared" si="118"/>
        <v>0</v>
      </c>
      <c r="AE241" s="395">
        <f t="shared" si="118"/>
        <v>0</v>
      </c>
    </row>
    <row r="242" spans="1:32">
      <c r="A242" s="303"/>
      <c r="B242" s="335" t="s">
        <v>975</v>
      </c>
      <c r="C242" s="396">
        <v>0</v>
      </c>
      <c r="D242" s="388">
        <v>0</v>
      </c>
      <c r="E242" s="388">
        <v>0</v>
      </c>
      <c r="F242" s="388">
        <v>0</v>
      </c>
      <c r="G242" s="388">
        <v>0</v>
      </c>
      <c r="H242" s="388">
        <v>0</v>
      </c>
      <c r="I242" s="396">
        <v>0</v>
      </c>
      <c r="J242" s="396">
        <v>0</v>
      </c>
      <c r="K242" s="388">
        <v>0</v>
      </c>
      <c r="L242" s="388">
        <v>0</v>
      </c>
      <c r="M242" s="388">
        <v>0</v>
      </c>
      <c r="N242" s="396">
        <v>0</v>
      </c>
      <c r="O242" s="396">
        <v>0</v>
      </c>
      <c r="P242" s="397">
        <v>0</v>
      </c>
      <c r="Q242" s="388"/>
      <c r="R242" s="388"/>
      <c r="S242" s="388"/>
      <c r="Z242" s="389"/>
      <c r="AE242" s="389"/>
    </row>
    <row r="243" spans="1:32" ht="13.5" thickBot="1">
      <c r="A243" s="303"/>
      <c r="B243" s="335" t="s">
        <v>976</v>
      </c>
      <c r="C243" s="396">
        <v>0</v>
      </c>
      <c r="D243" s="388">
        <v>0</v>
      </c>
      <c r="E243" s="388">
        <v>0</v>
      </c>
      <c r="F243" s="388">
        <v>0</v>
      </c>
      <c r="G243" s="388">
        <v>0</v>
      </c>
      <c r="H243" s="388">
        <v>0</v>
      </c>
      <c r="I243" s="396">
        <v>0</v>
      </c>
      <c r="J243" s="396">
        <v>0</v>
      </c>
      <c r="K243" s="388">
        <v>0</v>
      </c>
      <c r="L243" s="388">
        <v>0</v>
      </c>
      <c r="M243" s="388">
        <v>0</v>
      </c>
      <c r="N243" s="396">
        <v>0</v>
      </c>
      <c r="O243" s="396">
        <v>0</v>
      </c>
      <c r="P243" s="397">
        <v>0</v>
      </c>
      <c r="Q243" s="388"/>
      <c r="R243" s="388"/>
      <c r="S243" s="388"/>
      <c r="T243" s="394">
        <f t="shared" ref="T243:AE243" si="119">C243-C242</f>
        <v>0</v>
      </c>
      <c r="U243" s="394">
        <f t="shared" si="119"/>
        <v>0</v>
      </c>
      <c r="V243" s="394">
        <f t="shared" si="119"/>
        <v>0</v>
      </c>
      <c r="W243" s="394">
        <f t="shared" si="119"/>
        <v>0</v>
      </c>
      <c r="X243" s="394">
        <f t="shared" si="119"/>
        <v>0</v>
      </c>
      <c r="Y243" s="394">
        <f t="shared" si="119"/>
        <v>0</v>
      </c>
      <c r="Z243" s="395">
        <f t="shared" si="119"/>
        <v>0</v>
      </c>
      <c r="AA243" s="394">
        <f t="shared" si="119"/>
        <v>0</v>
      </c>
      <c r="AB243" s="394">
        <f t="shared" si="119"/>
        <v>0</v>
      </c>
      <c r="AC243" s="394">
        <f t="shared" si="119"/>
        <v>0</v>
      </c>
      <c r="AD243" s="394">
        <f t="shared" si="119"/>
        <v>0</v>
      </c>
      <c r="AE243" s="395">
        <f t="shared" si="119"/>
        <v>0</v>
      </c>
    </row>
    <row r="244" spans="1:32" ht="13.5" thickTop="1">
      <c r="A244" s="303"/>
      <c r="B244" s="335" t="s">
        <v>977</v>
      </c>
      <c r="C244" s="396">
        <v>0</v>
      </c>
      <c r="D244" s="388">
        <v>0</v>
      </c>
      <c r="E244" s="388">
        <v>0</v>
      </c>
      <c r="F244" s="388">
        <v>0</v>
      </c>
      <c r="G244" s="388">
        <v>0</v>
      </c>
      <c r="H244" s="388">
        <v>0</v>
      </c>
      <c r="I244" s="396">
        <v>0</v>
      </c>
      <c r="J244" s="396">
        <v>0</v>
      </c>
      <c r="K244" s="388">
        <v>0</v>
      </c>
      <c r="L244" s="388">
        <v>0</v>
      </c>
      <c r="M244" s="388">
        <v>0</v>
      </c>
      <c r="N244" s="396">
        <v>0</v>
      </c>
      <c r="O244" s="396">
        <v>0</v>
      </c>
      <c r="P244" s="397">
        <v>0</v>
      </c>
      <c r="Q244" s="402"/>
      <c r="R244" s="402"/>
      <c r="S244" s="402"/>
      <c r="T244" s="415"/>
      <c r="U244" s="415"/>
      <c r="V244" s="415"/>
      <c r="W244" s="415"/>
      <c r="X244" s="415"/>
      <c r="Y244" s="415"/>
      <c r="Z244" s="416"/>
      <c r="AA244" s="415"/>
      <c r="AB244" s="415"/>
      <c r="AC244" s="415"/>
      <c r="AD244" s="415"/>
      <c r="AE244" s="416"/>
      <c r="AF244" s="415"/>
    </row>
    <row r="245" spans="1:32" ht="13.5" thickBot="1">
      <c r="A245" s="303"/>
      <c r="B245" s="335" t="s">
        <v>978</v>
      </c>
      <c r="C245" s="396">
        <v>0</v>
      </c>
      <c r="D245" s="388">
        <v>0</v>
      </c>
      <c r="E245" s="388">
        <v>0</v>
      </c>
      <c r="F245" s="388">
        <v>0</v>
      </c>
      <c r="G245" s="388">
        <v>0</v>
      </c>
      <c r="H245" s="388">
        <v>0</v>
      </c>
      <c r="I245" s="396">
        <v>0</v>
      </c>
      <c r="J245" s="396">
        <v>0</v>
      </c>
      <c r="K245" s="388">
        <v>0</v>
      </c>
      <c r="L245" s="388">
        <v>0</v>
      </c>
      <c r="M245" s="388">
        <v>0</v>
      </c>
      <c r="N245" s="396">
        <v>0</v>
      </c>
      <c r="O245" s="396">
        <v>0</v>
      </c>
      <c r="P245" s="397">
        <v>0</v>
      </c>
      <c r="Q245" s="409"/>
      <c r="R245" s="409"/>
      <c r="S245" s="409"/>
      <c r="T245" s="417">
        <f t="shared" ref="T245:AE245" si="120">C245-C244</f>
        <v>0</v>
      </c>
      <c r="U245" s="417">
        <f t="shared" si="120"/>
        <v>0</v>
      </c>
      <c r="V245" s="417">
        <f t="shared" si="120"/>
        <v>0</v>
      </c>
      <c r="W245" s="417">
        <f t="shared" si="120"/>
        <v>0</v>
      </c>
      <c r="X245" s="417">
        <f t="shared" si="120"/>
        <v>0</v>
      </c>
      <c r="Y245" s="417">
        <f t="shared" si="120"/>
        <v>0</v>
      </c>
      <c r="Z245" s="418">
        <f t="shared" si="120"/>
        <v>0</v>
      </c>
      <c r="AA245" s="417">
        <f t="shared" si="120"/>
        <v>0</v>
      </c>
      <c r="AB245" s="417">
        <f t="shared" si="120"/>
        <v>0</v>
      </c>
      <c r="AC245" s="417">
        <f t="shared" si="120"/>
        <v>0</v>
      </c>
      <c r="AD245" s="417">
        <f t="shared" si="120"/>
        <v>0</v>
      </c>
      <c r="AE245" s="418">
        <f t="shared" si="120"/>
        <v>0</v>
      </c>
      <c r="AF245" s="419"/>
    </row>
    <row r="246" spans="1:32" ht="13.5" thickTop="1">
      <c r="A246" s="303"/>
      <c r="B246" s="335" t="s">
        <v>979</v>
      </c>
      <c r="C246" s="396">
        <v>0</v>
      </c>
      <c r="D246" s="388">
        <v>0</v>
      </c>
      <c r="E246" s="388">
        <v>0</v>
      </c>
      <c r="F246" s="388">
        <v>0</v>
      </c>
      <c r="G246" s="388">
        <v>0</v>
      </c>
      <c r="H246" s="388">
        <v>0</v>
      </c>
      <c r="I246" s="396">
        <v>0</v>
      </c>
      <c r="J246" s="396">
        <v>0</v>
      </c>
      <c r="K246" s="388">
        <v>0</v>
      </c>
      <c r="L246" s="388">
        <v>0</v>
      </c>
      <c r="M246" s="388">
        <v>0</v>
      </c>
      <c r="N246" s="396">
        <v>0</v>
      </c>
      <c r="O246" s="396">
        <v>0</v>
      </c>
      <c r="P246" s="397">
        <v>0</v>
      </c>
      <c r="Q246" s="388"/>
      <c r="R246" s="388"/>
      <c r="S246" s="388"/>
      <c r="Z246" s="389"/>
      <c r="AE246" s="389"/>
    </row>
    <row r="247" spans="1:32">
      <c r="A247" s="303"/>
      <c r="B247" s="335" t="s">
        <v>980</v>
      </c>
      <c r="C247" s="396">
        <v>0</v>
      </c>
      <c r="D247" s="388">
        <v>0</v>
      </c>
      <c r="E247" s="388">
        <v>0</v>
      </c>
      <c r="F247" s="388">
        <v>0</v>
      </c>
      <c r="G247" s="388">
        <v>0</v>
      </c>
      <c r="H247" s="388">
        <v>0</v>
      </c>
      <c r="I247" s="396">
        <v>0</v>
      </c>
      <c r="J247" s="396">
        <v>0</v>
      </c>
      <c r="K247" s="388">
        <v>0</v>
      </c>
      <c r="L247" s="388">
        <v>0</v>
      </c>
      <c r="M247" s="388">
        <v>0</v>
      </c>
      <c r="N247" s="396">
        <v>0</v>
      </c>
      <c r="O247" s="396">
        <v>0</v>
      </c>
      <c r="P247" s="397">
        <v>0</v>
      </c>
      <c r="Q247" s="388"/>
      <c r="R247" s="388"/>
      <c r="S247" s="388"/>
      <c r="T247" s="394">
        <f t="shared" ref="T247:AE247" si="121">C247-C246</f>
        <v>0</v>
      </c>
      <c r="U247" s="394">
        <f t="shared" si="121"/>
        <v>0</v>
      </c>
      <c r="V247" s="394">
        <f t="shared" si="121"/>
        <v>0</v>
      </c>
      <c r="W247" s="394">
        <f t="shared" si="121"/>
        <v>0</v>
      </c>
      <c r="X247" s="394">
        <f t="shared" si="121"/>
        <v>0</v>
      </c>
      <c r="Y247" s="394">
        <f t="shared" si="121"/>
        <v>0</v>
      </c>
      <c r="Z247" s="395">
        <f t="shared" si="121"/>
        <v>0</v>
      </c>
      <c r="AA247" s="394">
        <f t="shared" si="121"/>
        <v>0</v>
      </c>
      <c r="AB247" s="394">
        <f t="shared" si="121"/>
        <v>0</v>
      </c>
      <c r="AC247" s="394">
        <f t="shared" si="121"/>
        <v>0</v>
      </c>
      <c r="AD247" s="394">
        <f t="shared" si="121"/>
        <v>0</v>
      </c>
      <c r="AE247" s="395">
        <f t="shared" si="121"/>
        <v>0</v>
      </c>
    </row>
    <row r="248" spans="1:32">
      <c r="A248" s="303"/>
      <c r="B248" s="335" t="s">
        <v>981</v>
      </c>
      <c r="C248" s="396">
        <v>0</v>
      </c>
      <c r="D248" s="388">
        <v>0</v>
      </c>
      <c r="E248" s="388">
        <v>0</v>
      </c>
      <c r="F248" s="388">
        <v>0</v>
      </c>
      <c r="G248" s="388">
        <v>0</v>
      </c>
      <c r="H248" s="388">
        <v>0</v>
      </c>
      <c r="I248" s="396">
        <v>0</v>
      </c>
      <c r="J248" s="396">
        <v>0</v>
      </c>
      <c r="K248" s="388">
        <v>0</v>
      </c>
      <c r="L248" s="388">
        <v>0</v>
      </c>
      <c r="M248" s="388">
        <v>0</v>
      </c>
      <c r="N248" s="396">
        <v>0</v>
      </c>
      <c r="O248" s="396">
        <v>0</v>
      </c>
      <c r="P248" s="397">
        <v>0</v>
      </c>
      <c r="Q248" s="388"/>
      <c r="R248" s="388"/>
      <c r="S248" s="388"/>
      <c r="Z248" s="389"/>
      <c r="AE248" s="389"/>
    </row>
    <row r="249" spans="1:32">
      <c r="A249" s="303"/>
      <c r="B249" s="335" t="s">
        <v>982</v>
      </c>
      <c r="C249" s="396">
        <v>0</v>
      </c>
      <c r="D249" s="388">
        <v>0</v>
      </c>
      <c r="E249" s="388">
        <v>0</v>
      </c>
      <c r="F249" s="388">
        <v>0</v>
      </c>
      <c r="G249" s="388">
        <v>0</v>
      </c>
      <c r="H249" s="388">
        <v>0</v>
      </c>
      <c r="I249" s="396">
        <v>0</v>
      </c>
      <c r="J249" s="396">
        <v>0</v>
      </c>
      <c r="K249" s="388">
        <v>0</v>
      </c>
      <c r="L249" s="388">
        <v>0</v>
      </c>
      <c r="M249" s="388">
        <v>0</v>
      </c>
      <c r="N249" s="396">
        <v>0</v>
      </c>
      <c r="O249" s="396">
        <v>0</v>
      </c>
      <c r="P249" s="397">
        <v>0</v>
      </c>
      <c r="Q249" s="388"/>
      <c r="R249" s="388"/>
      <c r="S249" s="388"/>
      <c r="T249" s="394">
        <f t="shared" ref="T249:AE249" si="122">C249-C248</f>
        <v>0</v>
      </c>
      <c r="U249" s="394">
        <f t="shared" si="122"/>
        <v>0</v>
      </c>
      <c r="V249" s="394">
        <f t="shared" si="122"/>
        <v>0</v>
      </c>
      <c r="W249" s="394">
        <f t="shared" si="122"/>
        <v>0</v>
      </c>
      <c r="X249" s="394">
        <f t="shared" si="122"/>
        <v>0</v>
      </c>
      <c r="Y249" s="394">
        <f t="shared" si="122"/>
        <v>0</v>
      </c>
      <c r="Z249" s="395">
        <f t="shared" si="122"/>
        <v>0</v>
      </c>
      <c r="AA249" s="394">
        <f t="shared" si="122"/>
        <v>0</v>
      </c>
      <c r="AB249" s="394">
        <f t="shared" si="122"/>
        <v>0</v>
      </c>
      <c r="AC249" s="394">
        <f t="shared" si="122"/>
        <v>0</v>
      </c>
      <c r="AD249" s="394">
        <f t="shared" si="122"/>
        <v>0</v>
      </c>
      <c r="AE249" s="395">
        <f t="shared" si="122"/>
        <v>0</v>
      </c>
    </row>
    <row r="250" spans="1:32">
      <c r="A250" s="303"/>
      <c r="B250" s="335" t="s">
        <v>983</v>
      </c>
      <c r="C250" s="396">
        <v>0</v>
      </c>
      <c r="D250" s="388">
        <v>0</v>
      </c>
      <c r="E250" s="388">
        <v>0</v>
      </c>
      <c r="F250" s="388">
        <v>0</v>
      </c>
      <c r="G250" s="388">
        <v>0</v>
      </c>
      <c r="H250" s="388">
        <v>0</v>
      </c>
      <c r="I250" s="396">
        <v>0</v>
      </c>
      <c r="J250" s="396">
        <v>0</v>
      </c>
      <c r="K250" s="388">
        <v>0</v>
      </c>
      <c r="L250" s="388">
        <v>0</v>
      </c>
      <c r="M250" s="388">
        <v>0</v>
      </c>
      <c r="N250" s="396">
        <v>0</v>
      </c>
      <c r="O250" s="396">
        <v>0</v>
      </c>
      <c r="P250" s="397">
        <v>0</v>
      </c>
      <c r="Q250" s="388"/>
      <c r="R250" s="388"/>
      <c r="S250" s="388"/>
      <c r="Z250" s="389"/>
      <c r="AE250" s="389"/>
    </row>
    <row r="251" spans="1:32" ht="13.5" thickBot="1">
      <c r="A251" s="303"/>
      <c r="B251" s="335" t="s">
        <v>984</v>
      </c>
      <c r="C251" s="396">
        <v>0</v>
      </c>
      <c r="D251" s="388">
        <v>0</v>
      </c>
      <c r="E251" s="388">
        <v>0</v>
      </c>
      <c r="F251" s="388">
        <v>0</v>
      </c>
      <c r="G251" s="388">
        <v>0</v>
      </c>
      <c r="H251" s="388">
        <v>0</v>
      </c>
      <c r="I251" s="396">
        <v>0</v>
      </c>
      <c r="J251" s="396">
        <v>0</v>
      </c>
      <c r="K251" s="388">
        <v>0</v>
      </c>
      <c r="L251" s="388">
        <v>0</v>
      </c>
      <c r="M251" s="388">
        <v>0</v>
      </c>
      <c r="N251" s="396">
        <v>0</v>
      </c>
      <c r="O251" s="396">
        <v>0</v>
      </c>
      <c r="P251" s="397">
        <v>0</v>
      </c>
      <c r="Q251" s="388"/>
      <c r="R251" s="388"/>
      <c r="S251" s="388"/>
      <c r="T251" s="394">
        <f t="shared" ref="T251:AE251" si="123">C251-C250</f>
        <v>0</v>
      </c>
      <c r="U251" s="394">
        <f t="shared" si="123"/>
        <v>0</v>
      </c>
      <c r="V251" s="394">
        <f t="shared" si="123"/>
        <v>0</v>
      </c>
      <c r="W251" s="394">
        <f t="shared" si="123"/>
        <v>0</v>
      </c>
      <c r="X251" s="394">
        <f t="shared" si="123"/>
        <v>0</v>
      </c>
      <c r="Y251" s="394">
        <f t="shared" si="123"/>
        <v>0</v>
      </c>
      <c r="Z251" s="395">
        <f t="shared" si="123"/>
        <v>0</v>
      </c>
      <c r="AA251" s="394">
        <f t="shared" si="123"/>
        <v>0</v>
      </c>
      <c r="AB251" s="394">
        <f t="shared" si="123"/>
        <v>0</v>
      </c>
      <c r="AC251" s="394">
        <f t="shared" si="123"/>
        <v>0</v>
      </c>
      <c r="AD251" s="394">
        <f t="shared" si="123"/>
        <v>0</v>
      </c>
      <c r="AE251" s="395">
        <f t="shared" si="123"/>
        <v>0</v>
      </c>
    </row>
    <row r="252" spans="1:32" ht="13.5" thickTop="1">
      <c r="A252" s="303"/>
      <c r="B252" s="335" t="s">
        <v>985</v>
      </c>
      <c r="C252" s="396">
        <v>0</v>
      </c>
      <c r="D252" s="388">
        <v>0</v>
      </c>
      <c r="E252" s="388">
        <v>0</v>
      </c>
      <c r="F252" s="388">
        <v>0</v>
      </c>
      <c r="G252" s="388">
        <v>0</v>
      </c>
      <c r="H252" s="388">
        <v>0</v>
      </c>
      <c r="I252" s="396">
        <v>0</v>
      </c>
      <c r="J252" s="396">
        <v>0</v>
      </c>
      <c r="K252" s="388">
        <v>0</v>
      </c>
      <c r="L252" s="388">
        <v>0</v>
      </c>
      <c r="M252" s="388">
        <v>0</v>
      </c>
      <c r="N252" s="396">
        <v>0</v>
      </c>
      <c r="O252" s="396">
        <v>0</v>
      </c>
      <c r="P252" s="397">
        <v>0</v>
      </c>
      <c r="Q252" s="402"/>
      <c r="R252" s="402"/>
      <c r="S252" s="402"/>
      <c r="T252" s="415"/>
      <c r="U252" s="415"/>
      <c r="V252" s="415"/>
      <c r="W252" s="415"/>
      <c r="X252" s="415"/>
      <c r="Y252" s="415"/>
      <c r="Z252" s="416"/>
      <c r="AA252" s="415"/>
      <c r="AB252" s="415"/>
      <c r="AC252" s="415"/>
      <c r="AD252" s="415"/>
      <c r="AE252" s="416"/>
      <c r="AF252" s="415"/>
    </row>
    <row r="253" spans="1:32" ht="13.5" thickBot="1">
      <c r="A253" s="303"/>
      <c r="B253" s="335" t="s">
        <v>986</v>
      </c>
      <c r="C253" s="396">
        <v>0</v>
      </c>
      <c r="D253" s="388">
        <v>0</v>
      </c>
      <c r="E253" s="388">
        <v>0</v>
      </c>
      <c r="F253" s="388">
        <v>0</v>
      </c>
      <c r="G253" s="388">
        <v>0</v>
      </c>
      <c r="H253" s="388">
        <v>0</v>
      </c>
      <c r="I253" s="396">
        <v>0</v>
      </c>
      <c r="J253" s="396">
        <v>0</v>
      </c>
      <c r="K253" s="388">
        <v>0</v>
      </c>
      <c r="L253" s="388">
        <v>0</v>
      </c>
      <c r="M253" s="388">
        <v>0</v>
      </c>
      <c r="N253" s="396">
        <v>0</v>
      </c>
      <c r="O253" s="396">
        <v>0</v>
      </c>
      <c r="P253" s="397">
        <v>0</v>
      </c>
      <c r="Q253" s="409"/>
      <c r="R253" s="409"/>
      <c r="S253" s="409"/>
      <c r="T253" s="417">
        <f t="shared" ref="T253:AE253" si="124">C253-C252</f>
        <v>0</v>
      </c>
      <c r="U253" s="417">
        <f t="shared" si="124"/>
        <v>0</v>
      </c>
      <c r="V253" s="417">
        <f t="shared" si="124"/>
        <v>0</v>
      </c>
      <c r="W253" s="417">
        <f t="shared" si="124"/>
        <v>0</v>
      </c>
      <c r="X253" s="417">
        <f t="shared" si="124"/>
        <v>0</v>
      </c>
      <c r="Y253" s="417">
        <f t="shared" si="124"/>
        <v>0</v>
      </c>
      <c r="Z253" s="418">
        <f t="shared" si="124"/>
        <v>0</v>
      </c>
      <c r="AA253" s="417">
        <f t="shared" si="124"/>
        <v>0</v>
      </c>
      <c r="AB253" s="417">
        <f t="shared" si="124"/>
        <v>0</v>
      </c>
      <c r="AC253" s="417">
        <f t="shared" si="124"/>
        <v>0</v>
      </c>
      <c r="AD253" s="417">
        <f t="shared" si="124"/>
        <v>0</v>
      </c>
      <c r="AE253" s="418">
        <f t="shared" si="124"/>
        <v>0</v>
      </c>
      <c r="AF253" s="419"/>
    </row>
    <row r="254" spans="1:32" ht="13.5" thickTop="1">
      <c r="A254" s="303"/>
      <c r="B254" s="335" t="s">
        <v>987</v>
      </c>
      <c r="C254" s="396">
        <v>0</v>
      </c>
      <c r="D254" s="388">
        <v>0</v>
      </c>
      <c r="E254" s="388">
        <v>0</v>
      </c>
      <c r="F254" s="388">
        <v>0</v>
      </c>
      <c r="G254" s="388">
        <v>0</v>
      </c>
      <c r="H254" s="388">
        <v>0</v>
      </c>
      <c r="I254" s="396">
        <v>0</v>
      </c>
      <c r="J254" s="396">
        <v>0</v>
      </c>
      <c r="K254" s="388">
        <v>0</v>
      </c>
      <c r="L254" s="388">
        <v>0</v>
      </c>
      <c r="M254" s="388">
        <v>0</v>
      </c>
      <c r="N254" s="396">
        <v>0</v>
      </c>
      <c r="O254" s="396">
        <v>0</v>
      </c>
      <c r="P254" s="397">
        <v>0</v>
      </c>
      <c r="Q254" s="388"/>
      <c r="R254" s="388"/>
      <c r="S254" s="388"/>
      <c r="Z254" s="389"/>
      <c r="AE254" s="389"/>
    </row>
    <row r="255" spans="1:32">
      <c r="A255" s="303"/>
      <c r="B255" s="335" t="s">
        <v>988</v>
      </c>
      <c r="C255" s="396">
        <v>0</v>
      </c>
      <c r="D255" s="388">
        <v>0</v>
      </c>
      <c r="E255" s="388">
        <v>0</v>
      </c>
      <c r="F255" s="388">
        <v>0</v>
      </c>
      <c r="G255" s="388">
        <v>0</v>
      </c>
      <c r="H255" s="388">
        <v>0</v>
      </c>
      <c r="I255" s="396">
        <v>0</v>
      </c>
      <c r="J255" s="396">
        <v>0</v>
      </c>
      <c r="K255" s="388">
        <v>0</v>
      </c>
      <c r="L255" s="388">
        <v>0</v>
      </c>
      <c r="M255" s="388">
        <v>0</v>
      </c>
      <c r="N255" s="396">
        <v>0</v>
      </c>
      <c r="O255" s="396">
        <v>0</v>
      </c>
      <c r="P255" s="397">
        <v>0</v>
      </c>
      <c r="Q255" s="388"/>
      <c r="R255" s="388"/>
      <c r="S255" s="388"/>
      <c r="T255" s="394">
        <f t="shared" ref="T255:AE255" si="125">C255-C254</f>
        <v>0</v>
      </c>
      <c r="U255" s="394">
        <f t="shared" si="125"/>
        <v>0</v>
      </c>
      <c r="V255" s="394">
        <f t="shared" si="125"/>
        <v>0</v>
      </c>
      <c r="W255" s="394">
        <f t="shared" si="125"/>
        <v>0</v>
      </c>
      <c r="X255" s="394">
        <f t="shared" si="125"/>
        <v>0</v>
      </c>
      <c r="Y255" s="394">
        <f t="shared" si="125"/>
        <v>0</v>
      </c>
      <c r="Z255" s="395">
        <f t="shared" si="125"/>
        <v>0</v>
      </c>
      <c r="AA255" s="394">
        <f t="shared" si="125"/>
        <v>0</v>
      </c>
      <c r="AB255" s="394">
        <f t="shared" si="125"/>
        <v>0</v>
      </c>
      <c r="AC255" s="394">
        <f t="shared" si="125"/>
        <v>0</v>
      </c>
      <c r="AD255" s="394">
        <f t="shared" si="125"/>
        <v>0</v>
      </c>
      <c r="AE255" s="395">
        <f t="shared" si="125"/>
        <v>0</v>
      </c>
    </row>
    <row r="256" spans="1:32">
      <c r="A256" s="303"/>
      <c r="B256" s="335" t="s">
        <v>989</v>
      </c>
      <c r="C256" s="396">
        <v>0</v>
      </c>
      <c r="D256" s="388">
        <v>0</v>
      </c>
      <c r="E256" s="388">
        <v>0</v>
      </c>
      <c r="F256" s="388">
        <v>0</v>
      </c>
      <c r="G256" s="388">
        <v>0</v>
      </c>
      <c r="H256" s="388">
        <v>0</v>
      </c>
      <c r="I256" s="396">
        <v>0</v>
      </c>
      <c r="J256" s="396">
        <v>0</v>
      </c>
      <c r="K256" s="388">
        <v>0</v>
      </c>
      <c r="L256" s="388">
        <v>0</v>
      </c>
      <c r="M256" s="388">
        <v>0</v>
      </c>
      <c r="N256" s="396">
        <v>0</v>
      </c>
      <c r="O256" s="396">
        <v>0</v>
      </c>
      <c r="P256" s="397">
        <v>0</v>
      </c>
      <c r="Q256" s="388"/>
      <c r="R256" s="388"/>
      <c r="S256" s="388"/>
      <c r="Z256" s="389"/>
      <c r="AE256" s="389"/>
    </row>
    <row r="257" spans="1:32">
      <c r="A257" s="303"/>
      <c r="B257" s="335" t="s">
        <v>990</v>
      </c>
      <c r="C257" s="396">
        <v>0</v>
      </c>
      <c r="D257" s="388">
        <v>0</v>
      </c>
      <c r="E257" s="388">
        <v>0</v>
      </c>
      <c r="F257" s="388">
        <v>0</v>
      </c>
      <c r="G257" s="388">
        <v>0</v>
      </c>
      <c r="H257" s="388">
        <v>0</v>
      </c>
      <c r="I257" s="396">
        <v>0</v>
      </c>
      <c r="J257" s="396">
        <v>0</v>
      </c>
      <c r="K257" s="388">
        <v>0</v>
      </c>
      <c r="L257" s="388">
        <v>0</v>
      </c>
      <c r="M257" s="388">
        <v>0</v>
      </c>
      <c r="N257" s="396">
        <v>0</v>
      </c>
      <c r="O257" s="396">
        <v>0</v>
      </c>
      <c r="P257" s="397">
        <v>0</v>
      </c>
      <c r="Q257" s="388"/>
      <c r="R257" s="388"/>
      <c r="S257" s="388"/>
      <c r="T257" s="394">
        <f t="shared" ref="T257:AE257" si="126">C257-C256</f>
        <v>0</v>
      </c>
      <c r="U257" s="394">
        <f t="shared" si="126"/>
        <v>0</v>
      </c>
      <c r="V257" s="394">
        <f t="shared" si="126"/>
        <v>0</v>
      </c>
      <c r="W257" s="394">
        <f t="shared" si="126"/>
        <v>0</v>
      </c>
      <c r="X257" s="394">
        <f t="shared" si="126"/>
        <v>0</v>
      </c>
      <c r="Y257" s="394">
        <f t="shared" si="126"/>
        <v>0</v>
      </c>
      <c r="Z257" s="395">
        <f t="shared" si="126"/>
        <v>0</v>
      </c>
      <c r="AA257" s="394">
        <f t="shared" si="126"/>
        <v>0</v>
      </c>
      <c r="AB257" s="394">
        <f t="shared" si="126"/>
        <v>0</v>
      </c>
      <c r="AC257" s="394">
        <f t="shared" si="126"/>
        <v>0</v>
      </c>
      <c r="AD257" s="394">
        <f t="shared" si="126"/>
        <v>0</v>
      </c>
      <c r="AE257" s="395">
        <f t="shared" si="126"/>
        <v>0</v>
      </c>
    </row>
    <row r="258" spans="1:32">
      <c r="A258" s="303"/>
      <c r="B258" s="335" t="s">
        <v>991</v>
      </c>
      <c r="C258" s="396">
        <v>0</v>
      </c>
      <c r="D258" s="388">
        <v>0</v>
      </c>
      <c r="E258" s="388">
        <v>0</v>
      </c>
      <c r="F258" s="388">
        <v>0</v>
      </c>
      <c r="G258" s="388">
        <v>0</v>
      </c>
      <c r="H258" s="388">
        <v>0</v>
      </c>
      <c r="I258" s="396">
        <v>0</v>
      </c>
      <c r="J258" s="396">
        <v>0</v>
      </c>
      <c r="K258" s="388">
        <v>0</v>
      </c>
      <c r="L258" s="388">
        <v>0</v>
      </c>
      <c r="M258" s="388">
        <v>0</v>
      </c>
      <c r="N258" s="396">
        <v>0</v>
      </c>
      <c r="O258" s="396">
        <v>0</v>
      </c>
      <c r="P258" s="397">
        <v>0</v>
      </c>
      <c r="Q258" s="388"/>
      <c r="R258" s="388"/>
      <c r="S258" s="388"/>
      <c r="Z258" s="389"/>
      <c r="AE258" s="389"/>
    </row>
    <row r="259" spans="1:32">
      <c r="A259" s="303"/>
      <c r="B259" s="335" t="s">
        <v>992</v>
      </c>
      <c r="C259" s="396">
        <v>0</v>
      </c>
      <c r="D259" s="388">
        <v>0</v>
      </c>
      <c r="E259" s="388">
        <v>0</v>
      </c>
      <c r="F259" s="388">
        <v>0</v>
      </c>
      <c r="G259" s="388">
        <v>0</v>
      </c>
      <c r="H259" s="388">
        <v>0</v>
      </c>
      <c r="I259" s="396">
        <v>0</v>
      </c>
      <c r="J259" s="396">
        <v>0</v>
      </c>
      <c r="K259" s="388">
        <v>0</v>
      </c>
      <c r="L259" s="388">
        <v>0</v>
      </c>
      <c r="M259" s="388">
        <v>0</v>
      </c>
      <c r="N259" s="396">
        <v>0</v>
      </c>
      <c r="O259" s="396">
        <v>0</v>
      </c>
      <c r="P259" s="397">
        <v>0</v>
      </c>
      <c r="Q259" s="388"/>
      <c r="R259" s="388"/>
      <c r="S259" s="388"/>
      <c r="T259" s="394">
        <f t="shared" ref="T259:AE259" si="127">C259-C258</f>
        <v>0</v>
      </c>
      <c r="U259" s="394">
        <f t="shared" si="127"/>
        <v>0</v>
      </c>
      <c r="V259" s="394">
        <f t="shared" si="127"/>
        <v>0</v>
      </c>
      <c r="W259" s="394">
        <f t="shared" si="127"/>
        <v>0</v>
      </c>
      <c r="X259" s="394">
        <f t="shared" si="127"/>
        <v>0</v>
      </c>
      <c r="Y259" s="394">
        <f t="shared" si="127"/>
        <v>0</v>
      </c>
      <c r="Z259" s="395">
        <f t="shared" si="127"/>
        <v>0</v>
      </c>
      <c r="AA259" s="394">
        <f t="shared" si="127"/>
        <v>0</v>
      </c>
      <c r="AB259" s="394">
        <f t="shared" si="127"/>
        <v>0</v>
      </c>
      <c r="AC259" s="394">
        <f t="shared" si="127"/>
        <v>0</v>
      </c>
      <c r="AD259" s="394">
        <f t="shared" si="127"/>
        <v>0</v>
      </c>
      <c r="AE259" s="395">
        <f t="shared" si="127"/>
        <v>0</v>
      </c>
    </row>
    <row r="260" spans="1:32">
      <c r="A260" s="303"/>
      <c r="B260" s="335" t="s">
        <v>993</v>
      </c>
      <c r="C260" s="396">
        <v>0</v>
      </c>
      <c r="D260" s="388">
        <v>0</v>
      </c>
      <c r="E260" s="388">
        <v>0</v>
      </c>
      <c r="F260" s="388">
        <v>0</v>
      </c>
      <c r="G260" s="388">
        <v>0</v>
      </c>
      <c r="H260" s="388">
        <v>0</v>
      </c>
      <c r="I260" s="396">
        <v>0</v>
      </c>
      <c r="J260" s="396">
        <v>0</v>
      </c>
      <c r="K260" s="388">
        <v>0</v>
      </c>
      <c r="L260" s="388">
        <v>0</v>
      </c>
      <c r="M260" s="388">
        <v>0</v>
      </c>
      <c r="N260" s="396">
        <v>0</v>
      </c>
      <c r="O260" s="396">
        <v>0</v>
      </c>
      <c r="P260" s="397">
        <v>0</v>
      </c>
      <c r="Q260" s="388"/>
      <c r="R260" s="388"/>
      <c r="S260" s="388"/>
      <c r="Z260" s="389"/>
      <c r="AE260" s="389"/>
    </row>
    <row r="261" spans="1:32" ht="13.5" thickBot="1">
      <c r="A261" s="303"/>
      <c r="B261" s="335" t="s">
        <v>994</v>
      </c>
      <c r="C261" s="396">
        <v>0</v>
      </c>
      <c r="D261" s="388">
        <v>0</v>
      </c>
      <c r="E261" s="388">
        <v>0</v>
      </c>
      <c r="F261" s="388">
        <v>0</v>
      </c>
      <c r="G261" s="388">
        <v>0</v>
      </c>
      <c r="H261" s="388">
        <v>0</v>
      </c>
      <c r="I261" s="396">
        <v>0</v>
      </c>
      <c r="J261" s="396">
        <v>0</v>
      </c>
      <c r="K261" s="388">
        <v>0</v>
      </c>
      <c r="L261" s="388">
        <v>0</v>
      </c>
      <c r="M261" s="388">
        <v>0</v>
      </c>
      <c r="N261" s="396">
        <v>0</v>
      </c>
      <c r="O261" s="396">
        <v>0</v>
      </c>
      <c r="P261" s="397">
        <v>0</v>
      </c>
      <c r="Q261" s="388"/>
      <c r="R261" s="388"/>
      <c r="S261" s="388"/>
      <c r="T261" s="355">
        <f t="shared" ref="T261:AE261" si="128">C261-C260</f>
        <v>0</v>
      </c>
      <c r="U261" s="355">
        <f t="shared" si="128"/>
        <v>0</v>
      </c>
      <c r="V261" s="355">
        <f t="shared" si="128"/>
        <v>0</v>
      </c>
      <c r="W261" s="355">
        <f t="shared" si="128"/>
        <v>0</v>
      </c>
      <c r="X261" s="355">
        <f t="shared" si="128"/>
        <v>0</v>
      </c>
      <c r="Y261" s="355">
        <f t="shared" si="128"/>
        <v>0</v>
      </c>
      <c r="Z261" s="420">
        <f t="shared" si="128"/>
        <v>0</v>
      </c>
      <c r="AA261" s="355">
        <f t="shared" si="128"/>
        <v>0</v>
      </c>
      <c r="AB261" s="355">
        <f t="shared" si="128"/>
        <v>0</v>
      </c>
      <c r="AC261" s="355">
        <f t="shared" si="128"/>
        <v>0</v>
      </c>
      <c r="AD261" s="355">
        <f t="shared" si="128"/>
        <v>0</v>
      </c>
      <c r="AE261" s="420">
        <f t="shared" si="128"/>
        <v>0</v>
      </c>
    </row>
    <row r="262" spans="1:32">
      <c r="A262" s="317" t="s">
        <v>537</v>
      </c>
      <c r="B262" s="298" t="s">
        <v>962</v>
      </c>
      <c r="C262" s="385">
        <v>4.5940786026200877</v>
      </c>
      <c r="D262" s="386">
        <v>4.49</v>
      </c>
      <c r="E262" s="386">
        <v>0</v>
      </c>
      <c r="F262" s="386">
        <v>5.3852800000000007</v>
      </c>
      <c r="G262" s="386">
        <v>5.01</v>
      </c>
      <c r="H262" s="386">
        <v>0</v>
      </c>
      <c r="I262" s="385">
        <v>4.6667507002801116</v>
      </c>
      <c r="J262" s="385">
        <v>0</v>
      </c>
      <c r="K262" s="386">
        <v>3.5595377128953767</v>
      </c>
      <c r="L262" s="386">
        <v>3.3918720379146916</v>
      </c>
      <c r="M262" s="386">
        <v>3.718260869565218</v>
      </c>
      <c r="N262" s="385">
        <v>3.4873492605233216</v>
      </c>
      <c r="O262" s="385">
        <v>0</v>
      </c>
      <c r="P262" s="387">
        <v>0</v>
      </c>
      <c r="Q262" s="388"/>
      <c r="R262" s="388"/>
      <c r="S262" s="388"/>
      <c r="T262" s="388" t="s">
        <v>963</v>
      </c>
      <c r="Z262" s="389"/>
      <c r="AE262" s="389"/>
    </row>
    <row r="263" spans="1:32">
      <c r="A263" s="303"/>
      <c r="B263" s="390" t="s">
        <v>964</v>
      </c>
      <c r="C263" s="391">
        <v>4.4713476070528966</v>
      </c>
      <c r="D263" s="392">
        <v>4.7300000000000004</v>
      </c>
      <c r="E263" s="392">
        <v>0</v>
      </c>
      <c r="F263" s="392">
        <v>4.8971111111111112</v>
      </c>
      <c r="G263" s="392">
        <v>4.6900000000000004</v>
      </c>
      <c r="H263" s="392">
        <v>0</v>
      </c>
      <c r="I263" s="391">
        <v>4.5196548004314989</v>
      </c>
      <c r="J263" s="391">
        <v>0</v>
      </c>
      <c r="K263" s="392">
        <v>3.5509748427672956</v>
      </c>
      <c r="L263" s="392">
        <v>3.4370198675496688</v>
      </c>
      <c r="M263" s="392">
        <v>3.6726027397260279</v>
      </c>
      <c r="N263" s="391">
        <v>3.5053160700685457</v>
      </c>
      <c r="O263" s="391">
        <v>0</v>
      </c>
      <c r="P263" s="393">
        <v>0</v>
      </c>
      <c r="Q263" s="388"/>
      <c r="R263" s="388"/>
      <c r="S263" s="388"/>
      <c r="T263" s="394">
        <f t="shared" ref="T263:AE263" si="129">C263-C262</f>
        <v>-0.12273099556719114</v>
      </c>
      <c r="U263" s="394">
        <f t="shared" si="129"/>
        <v>0.24000000000000021</v>
      </c>
      <c r="V263" s="394">
        <f t="shared" si="129"/>
        <v>0</v>
      </c>
      <c r="W263" s="394">
        <f t="shared" si="129"/>
        <v>-0.48816888888888954</v>
      </c>
      <c r="X263" s="394">
        <f t="shared" si="129"/>
        <v>-0.3199999999999994</v>
      </c>
      <c r="Y263" s="394">
        <f t="shared" si="129"/>
        <v>0</v>
      </c>
      <c r="Z263" s="395">
        <f t="shared" si="129"/>
        <v>-0.14709589984861271</v>
      </c>
      <c r="AA263" s="394">
        <f t="shared" si="129"/>
        <v>0</v>
      </c>
      <c r="AB263" s="394">
        <f t="shared" si="129"/>
        <v>-8.5628701280811015E-3</v>
      </c>
      <c r="AC263" s="394">
        <f t="shared" si="129"/>
        <v>4.514782963497721E-2</v>
      </c>
      <c r="AD263" s="421">
        <f t="shared" si="129"/>
        <v>-4.5658129839190043E-2</v>
      </c>
      <c r="AE263" s="395">
        <f t="shared" si="129"/>
        <v>1.7966809545224116E-2</v>
      </c>
    </row>
    <row r="264" spans="1:32">
      <c r="A264" s="303"/>
      <c r="B264" s="335" t="s">
        <v>965</v>
      </c>
      <c r="C264" s="396">
        <v>0</v>
      </c>
      <c r="D264" s="388">
        <v>8</v>
      </c>
      <c r="E264" s="388">
        <v>0</v>
      </c>
      <c r="F264" s="388">
        <v>9.1666666666666661</v>
      </c>
      <c r="G264" s="388">
        <v>0</v>
      </c>
      <c r="H264" s="388">
        <v>0</v>
      </c>
      <c r="I264" s="396">
        <v>8.5384615384615383</v>
      </c>
      <c r="J264" s="396">
        <v>0</v>
      </c>
      <c r="K264" s="388">
        <v>4.1936585365853656</v>
      </c>
      <c r="L264" s="388">
        <v>4.281160714285714</v>
      </c>
      <c r="M264" s="388">
        <v>4.8838461538461537</v>
      </c>
      <c r="N264" s="396">
        <v>4.3067469879518061</v>
      </c>
      <c r="O264" s="396">
        <v>0</v>
      </c>
      <c r="P264" s="397">
        <v>0</v>
      </c>
      <c r="Q264" s="388"/>
      <c r="R264" s="388"/>
      <c r="S264" s="388"/>
      <c r="Z264" s="389"/>
      <c r="AE264" s="389"/>
    </row>
    <row r="265" spans="1:32">
      <c r="A265" s="303"/>
      <c r="B265" s="335" t="s">
        <v>966</v>
      </c>
      <c r="C265" s="396">
        <v>5.666666666666667</v>
      </c>
      <c r="D265" s="388">
        <v>6.5</v>
      </c>
      <c r="E265" s="388">
        <v>0</v>
      </c>
      <c r="F265" s="388">
        <v>6.330000000000001</v>
      </c>
      <c r="G265" s="388">
        <v>0</v>
      </c>
      <c r="H265" s="388">
        <v>0</v>
      </c>
      <c r="I265" s="396">
        <v>6.1237500000000002</v>
      </c>
      <c r="J265" s="396">
        <v>0</v>
      </c>
      <c r="K265" s="388">
        <v>4.5080327868852459</v>
      </c>
      <c r="L265" s="388">
        <v>4.3036842105263151</v>
      </c>
      <c r="M265" s="388">
        <v>5.4630769230769243</v>
      </c>
      <c r="N265" s="396">
        <v>4.4501595744680849</v>
      </c>
      <c r="O265" s="396">
        <v>0</v>
      </c>
      <c r="P265" s="397">
        <v>0</v>
      </c>
      <c r="Q265" s="388"/>
      <c r="R265" s="388"/>
      <c r="S265" s="388"/>
      <c r="T265" s="394">
        <f t="shared" ref="T265:AE265" si="130">C265-C264</f>
        <v>5.666666666666667</v>
      </c>
      <c r="U265" s="394">
        <f t="shared" si="130"/>
        <v>-1.5</v>
      </c>
      <c r="V265" s="394">
        <f t="shared" si="130"/>
        <v>0</v>
      </c>
      <c r="W265" s="394">
        <f t="shared" si="130"/>
        <v>-2.8366666666666651</v>
      </c>
      <c r="X265" s="421">
        <f t="shared" si="130"/>
        <v>0</v>
      </c>
      <c r="Y265" s="394">
        <f t="shared" si="130"/>
        <v>0</v>
      </c>
      <c r="Z265" s="395">
        <f t="shared" si="130"/>
        <v>-2.4147115384615381</v>
      </c>
      <c r="AA265" s="394">
        <f t="shared" si="130"/>
        <v>0</v>
      </c>
      <c r="AB265" s="394">
        <f t="shared" si="130"/>
        <v>0.31437425029988031</v>
      </c>
      <c r="AC265" s="394">
        <f t="shared" si="130"/>
        <v>2.2523496240601126E-2</v>
      </c>
      <c r="AD265" s="394">
        <f t="shared" si="130"/>
        <v>0.57923076923077055</v>
      </c>
      <c r="AE265" s="395">
        <f t="shared" si="130"/>
        <v>0.14341258651627875</v>
      </c>
    </row>
    <row r="266" spans="1:32">
      <c r="A266" s="303"/>
      <c r="B266" s="335" t="s">
        <v>967</v>
      </c>
      <c r="C266" s="396">
        <v>0</v>
      </c>
      <c r="D266" s="388">
        <v>0</v>
      </c>
      <c r="E266" s="388">
        <v>0</v>
      </c>
      <c r="F266" s="388">
        <v>0</v>
      </c>
      <c r="G266" s="388">
        <v>0</v>
      </c>
      <c r="H266" s="388">
        <v>0</v>
      </c>
      <c r="I266" s="396">
        <v>0</v>
      </c>
      <c r="J266" s="396">
        <v>0</v>
      </c>
      <c r="K266" s="388">
        <v>0</v>
      </c>
      <c r="L266" s="388">
        <v>0</v>
      </c>
      <c r="M266" s="388">
        <v>0</v>
      </c>
      <c r="N266" s="396">
        <v>0</v>
      </c>
      <c r="O266" s="396">
        <v>0</v>
      </c>
      <c r="P266" s="397">
        <v>0</v>
      </c>
      <c r="Q266" s="388"/>
      <c r="R266" s="388"/>
      <c r="S266" s="388"/>
      <c r="Z266" s="389"/>
      <c r="AE266" s="389"/>
    </row>
    <row r="267" spans="1:32" ht="13.5" thickBot="1">
      <c r="A267" s="303"/>
      <c r="B267" s="335" t="s">
        <v>968</v>
      </c>
      <c r="C267" s="396">
        <v>0</v>
      </c>
      <c r="D267" s="388">
        <v>0</v>
      </c>
      <c r="E267" s="388">
        <v>0</v>
      </c>
      <c r="F267" s="388">
        <v>0</v>
      </c>
      <c r="G267" s="388">
        <v>0</v>
      </c>
      <c r="H267" s="388">
        <v>0</v>
      </c>
      <c r="I267" s="396">
        <v>0</v>
      </c>
      <c r="J267" s="396">
        <v>0</v>
      </c>
      <c r="K267" s="388">
        <v>0</v>
      </c>
      <c r="L267" s="388">
        <v>0</v>
      </c>
      <c r="M267" s="388">
        <v>0</v>
      </c>
      <c r="N267" s="396">
        <v>0</v>
      </c>
      <c r="O267" s="396">
        <v>0</v>
      </c>
      <c r="P267" s="397">
        <v>0</v>
      </c>
      <c r="Q267" s="388"/>
      <c r="R267" s="388"/>
      <c r="S267" s="388"/>
      <c r="T267" s="394">
        <f t="shared" ref="T267:AE267" si="131">C267-C266</f>
        <v>0</v>
      </c>
      <c r="U267" s="394">
        <f t="shared" si="131"/>
        <v>0</v>
      </c>
      <c r="V267" s="394">
        <f t="shared" si="131"/>
        <v>0</v>
      </c>
      <c r="W267" s="394">
        <f t="shared" si="131"/>
        <v>0</v>
      </c>
      <c r="X267" s="394">
        <f t="shared" si="131"/>
        <v>0</v>
      </c>
      <c r="Y267" s="394">
        <f t="shared" si="131"/>
        <v>0</v>
      </c>
      <c r="Z267" s="395">
        <f t="shared" si="131"/>
        <v>0</v>
      </c>
      <c r="AA267" s="394">
        <f t="shared" si="131"/>
        <v>0</v>
      </c>
      <c r="AB267" s="394">
        <f t="shared" si="131"/>
        <v>0</v>
      </c>
      <c r="AC267" s="394">
        <f t="shared" si="131"/>
        <v>0</v>
      </c>
      <c r="AD267" s="394">
        <f t="shared" si="131"/>
        <v>0</v>
      </c>
      <c r="AE267" s="395">
        <f t="shared" si="131"/>
        <v>0</v>
      </c>
    </row>
    <row r="268" spans="1:32" ht="13.5" thickTop="1">
      <c r="A268" s="303"/>
      <c r="B268" s="422" t="s">
        <v>969</v>
      </c>
      <c r="C268" s="423">
        <v>4.5940786026200877</v>
      </c>
      <c r="D268" s="424">
        <v>4.6881451612903229</v>
      </c>
      <c r="E268" s="424">
        <v>0</v>
      </c>
      <c r="F268" s="424">
        <v>5.5584732824427485</v>
      </c>
      <c r="G268" s="424">
        <v>5.01</v>
      </c>
      <c r="H268" s="424">
        <v>0</v>
      </c>
      <c r="I268" s="423">
        <v>4.7016793893129769</v>
      </c>
      <c r="J268" s="423">
        <v>0</v>
      </c>
      <c r="K268" s="424">
        <v>3.6170575221238934</v>
      </c>
      <c r="L268" s="424">
        <v>3.5783895131086143</v>
      </c>
      <c r="M268" s="424">
        <v>3.9750847457627123</v>
      </c>
      <c r="N268" s="423">
        <v>3.6175119617224882</v>
      </c>
      <c r="O268" s="423">
        <v>0</v>
      </c>
      <c r="P268" s="425">
        <v>0</v>
      </c>
      <c r="Q268" s="402"/>
      <c r="R268" s="402"/>
      <c r="S268" s="402"/>
      <c r="T268" s="415"/>
      <c r="U268" s="415"/>
      <c r="V268" s="415"/>
      <c r="W268" s="415"/>
      <c r="X268" s="415"/>
      <c r="Y268" s="415"/>
      <c r="Z268" s="416"/>
      <c r="AA268" s="415"/>
      <c r="AB268" s="415"/>
      <c r="AC268" s="415"/>
      <c r="AD268" s="415"/>
      <c r="AE268" s="416"/>
      <c r="AF268" s="415"/>
    </row>
    <row r="269" spans="1:32" ht="13.5" thickBot="1">
      <c r="A269" s="303"/>
      <c r="B269" s="422" t="s">
        <v>970</v>
      </c>
      <c r="C269" s="423">
        <v>4.4736015084852294</v>
      </c>
      <c r="D269" s="424">
        <v>4.770227272727273</v>
      </c>
      <c r="E269" s="424">
        <v>0</v>
      </c>
      <c r="F269" s="424">
        <v>4.9282608695652179</v>
      </c>
      <c r="G269" s="424">
        <v>4.6900000000000004</v>
      </c>
      <c r="H269" s="424">
        <v>0</v>
      </c>
      <c r="I269" s="423">
        <v>4.5265467239527384</v>
      </c>
      <c r="J269" s="423">
        <v>0</v>
      </c>
      <c r="K269" s="424">
        <v>3.6347345767575319</v>
      </c>
      <c r="L269" s="424">
        <v>3.5746239554317549</v>
      </c>
      <c r="M269" s="424">
        <v>3.9432558139534883</v>
      </c>
      <c r="N269" s="423">
        <v>3.6236575616255835</v>
      </c>
      <c r="O269" s="423">
        <v>0</v>
      </c>
      <c r="P269" s="425">
        <v>0</v>
      </c>
      <c r="Q269" s="409"/>
      <c r="R269" s="409"/>
      <c r="S269" s="409"/>
      <c r="T269" s="417">
        <f t="shared" ref="T269:AE269" si="132">C269-C268</f>
        <v>-0.1204770941348583</v>
      </c>
      <c r="U269" s="417">
        <f t="shared" si="132"/>
        <v>8.20821114369501E-2</v>
      </c>
      <c r="V269" s="417">
        <f t="shared" si="132"/>
        <v>0</v>
      </c>
      <c r="W269" s="417">
        <f t="shared" si="132"/>
        <v>-0.6302124128775306</v>
      </c>
      <c r="X269" s="417">
        <f t="shared" si="132"/>
        <v>-0.3199999999999994</v>
      </c>
      <c r="Y269" s="417">
        <f t="shared" si="132"/>
        <v>0</v>
      </c>
      <c r="Z269" s="418">
        <f t="shared" si="132"/>
        <v>-0.17513266536023853</v>
      </c>
      <c r="AA269" s="417">
        <f t="shared" si="132"/>
        <v>0</v>
      </c>
      <c r="AB269" s="417">
        <f t="shared" si="132"/>
        <v>1.7677054633638445E-2</v>
      </c>
      <c r="AC269" s="417">
        <f t="shared" si="132"/>
        <v>-3.7655576768593768E-3</v>
      </c>
      <c r="AD269" s="417">
        <f t="shared" si="132"/>
        <v>-3.182893180922397E-2</v>
      </c>
      <c r="AE269" s="418">
        <f t="shared" si="132"/>
        <v>6.1455999030952668E-3</v>
      </c>
      <c r="AF269" s="419"/>
    </row>
    <row r="270" spans="1:32" ht="13.5" thickTop="1">
      <c r="A270" s="303"/>
      <c r="B270" s="335" t="s">
        <v>971</v>
      </c>
      <c r="C270" s="396">
        <v>4.9450798722044729</v>
      </c>
      <c r="D270" s="388">
        <v>5.53</v>
      </c>
      <c r="E270" s="388">
        <v>0</v>
      </c>
      <c r="F270" s="388">
        <v>5.1094805194805195</v>
      </c>
      <c r="G270" s="388">
        <v>5.75</v>
      </c>
      <c r="H270" s="388">
        <v>0</v>
      </c>
      <c r="I270" s="396">
        <v>5.0105091875138363</v>
      </c>
      <c r="J270" s="396">
        <v>0</v>
      </c>
      <c r="K270" s="388">
        <v>3.2708305199189733</v>
      </c>
      <c r="L270" s="388">
        <v>3.2592113709307653</v>
      </c>
      <c r="M270" s="388">
        <v>3.3198837209302323</v>
      </c>
      <c r="N270" s="396">
        <v>3.2692874065974125</v>
      </c>
      <c r="O270" s="396">
        <v>0</v>
      </c>
      <c r="P270" s="397">
        <v>0</v>
      </c>
      <c r="Q270" s="388"/>
      <c r="R270" s="388"/>
      <c r="S270" s="388"/>
      <c r="Z270" s="389"/>
      <c r="AE270" s="389"/>
    </row>
    <row r="271" spans="1:32">
      <c r="A271" s="303"/>
      <c r="B271" s="335" t="s">
        <v>972</v>
      </c>
      <c r="C271" s="396">
        <v>5</v>
      </c>
      <c r="D271" s="388">
        <v>5.19</v>
      </c>
      <c r="E271" s="388">
        <v>0</v>
      </c>
      <c r="F271" s="388">
        <v>5.0979318181818183</v>
      </c>
      <c r="G271" s="388">
        <v>5.82</v>
      </c>
      <c r="H271" s="388">
        <v>0</v>
      </c>
      <c r="I271" s="396">
        <v>5.0325280528052803</v>
      </c>
      <c r="J271" s="396">
        <v>0</v>
      </c>
      <c r="K271" s="388">
        <v>3.8103740340030914</v>
      </c>
      <c r="L271" s="388">
        <v>3.6537286724927172</v>
      </c>
      <c r="M271" s="388">
        <v>3.6337175792507206</v>
      </c>
      <c r="N271" s="396">
        <v>3.7372380952380952</v>
      </c>
      <c r="O271" s="396">
        <v>0</v>
      </c>
      <c r="P271" s="397">
        <v>0</v>
      </c>
      <c r="Q271" s="388"/>
      <c r="R271" s="388"/>
      <c r="S271" s="388"/>
      <c r="T271" s="394">
        <f t="shared" ref="T271:AE271" si="133">C271-C270</f>
        <v>5.4920127795527129E-2</v>
      </c>
      <c r="U271" s="394">
        <f t="shared" si="133"/>
        <v>-0.33999999999999986</v>
      </c>
      <c r="V271" s="394">
        <f t="shared" si="133"/>
        <v>0</v>
      </c>
      <c r="W271" s="394">
        <f t="shared" si="133"/>
        <v>-1.1548701298701225E-2</v>
      </c>
      <c r="X271" s="394">
        <f t="shared" si="133"/>
        <v>7.0000000000000284E-2</v>
      </c>
      <c r="Y271" s="394">
        <f t="shared" si="133"/>
        <v>0</v>
      </c>
      <c r="Z271" s="395">
        <f t="shared" si="133"/>
        <v>2.2018865291443923E-2</v>
      </c>
      <c r="AA271" s="394">
        <f t="shared" si="133"/>
        <v>0</v>
      </c>
      <c r="AB271" s="394">
        <f t="shared" si="133"/>
        <v>0.53954351408411805</v>
      </c>
      <c r="AC271" s="394">
        <f t="shared" si="133"/>
        <v>0.39451730156195186</v>
      </c>
      <c r="AD271" s="394">
        <f t="shared" si="133"/>
        <v>0.31383385832048827</v>
      </c>
      <c r="AE271" s="395">
        <f t="shared" si="133"/>
        <v>0.46795068864068279</v>
      </c>
    </row>
    <row r="272" spans="1:32">
      <c r="A272" s="303"/>
      <c r="B272" s="335" t="s">
        <v>973</v>
      </c>
      <c r="C272" s="396">
        <v>7.2018181818181821</v>
      </c>
      <c r="D272" s="388">
        <v>6.86</v>
      </c>
      <c r="E272" s="388">
        <v>0</v>
      </c>
      <c r="F272" s="388">
        <v>4.75</v>
      </c>
      <c r="G272" s="388">
        <v>10</v>
      </c>
      <c r="H272" s="388">
        <v>0</v>
      </c>
      <c r="I272" s="396">
        <v>7.2341176470588238</v>
      </c>
      <c r="J272" s="396">
        <v>0</v>
      </c>
      <c r="K272" s="388">
        <v>4.2710071942446044</v>
      </c>
      <c r="L272" s="388">
        <v>4.0429319371727752</v>
      </c>
      <c r="M272" s="388">
        <v>3.5319999999999996</v>
      </c>
      <c r="N272" s="396">
        <v>4.1126086956521739</v>
      </c>
      <c r="O272" s="396">
        <v>0</v>
      </c>
      <c r="P272" s="397">
        <v>0</v>
      </c>
      <c r="Q272" s="388"/>
      <c r="R272" s="388"/>
      <c r="S272" s="388"/>
      <c r="Z272" s="389"/>
      <c r="AE272" s="389"/>
    </row>
    <row r="273" spans="1:33">
      <c r="A273" s="303"/>
      <c r="B273" s="335" t="s">
        <v>974</v>
      </c>
      <c r="C273" s="396">
        <v>7.1661904761904767</v>
      </c>
      <c r="D273" s="388">
        <v>7.5</v>
      </c>
      <c r="E273" s="388">
        <v>0</v>
      </c>
      <c r="F273" s="388">
        <v>4.4980000000000002</v>
      </c>
      <c r="G273" s="388">
        <v>0</v>
      </c>
      <c r="H273" s="388">
        <v>0</v>
      </c>
      <c r="I273" s="396">
        <v>6.6844444444444449</v>
      </c>
      <c r="J273" s="396">
        <v>0</v>
      </c>
      <c r="K273" s="388">
        <v>5.5796536796536786</v>
      </c>
      <c r="L273" s="388">
        <v>5.5674871794871788</v>
      </c>
      <c r="M273" s="388">
        <v>5.72</v>
      </c>
      <c r="N273" s="396">
        <v>5.5821729490022172</v>
      </c>
      <c r="O273" s="396">
        <v>0</v>
      </c>
      <c r="P273" s="397">
        <v>0</v>
      </c>
      <c r="Q273" s="388"/>
      <c r="R273" s="388"/>
      <c r="S273" s="388"/>
      <c r="T273" s="394">
        <f t="shared" ref="T273:AE273" si="134">C273-C272</f>
        <v>-3.5627705627705453E-2</v>
      </c>
      <c r="U273" s="394">
        <f t="shared" si="134"/>
        <v>0.63999999999999968</v>
      </c>
      <c r="V273" s="394">
        <f t="shared" si="134"/>
        <v>0</v>
      </c>
      <c r="W273" s="394">
        <f t="shared" si="134"/>
        <v>-0.25199999999999978</v>
      </c>
      <c r="X273" s="394">
        <f t="shared" si="134"/>
        <v>-10</v>
      </c>
      <c r="Y273" s="394">
        <f t="shared" si="134"/>
        <v>0</v>
      </c>
      <c r="Z273" s="395">
        <f t="shared" si="134"/>
        <v>-0.54967320261437891</v>
      </c>
      <c r="AA273" s="394">
        <f t="shared" si="134"/>
        <v>0</v>
      </c>
      <c r="AB273" s="394">
        <f t="shared" si="134"/>
        <v>1.3086464854090742</v>
      </c>
      <c r="AC273" s="394">
        <f t="shared" si="134"/>
        <v>1.5245552423144035</v>
      </c>
      <c r="AD273" s="394">
        <f t="shared" si="134"/>
        <v>2.1880000000000002</v>
      </c>
      <c r="AE273" s="395">
        <f t="shared" si="134"/>
        <v>1.4695642533500433</v>
      </c>
    </row>
    <row r="274" spans="1:33">
      <c r="A274" s="303"/>
      <c r="B274" s="335" t="s">
        <v>975</v>
      </c>
      <c r="C274" s="396">
        <v>0</v>
      </c>
      <c r="D274" s="388">
        <v>0</v>
      </c>
      <c r="E274" s="388">
        <v>0</v>
      </c>
      <c r="F274" s="388">
        <v>0</v>
      </c>
      <c r="G274" s="388">
        <v>0</v>
      </c>
      <c r="H274" s="388">
        <v>0</v>
      </c>
      <c r="I274" s="396">
        <v>0</v>
      </c>
      <c r="J274" s="396">
        <v>0</v>
      </c>
      <c r="K274" s="388">
        <v>0</v>
      </c>
      <c r="L274" s="388">
        <v>0</v>
      </c>
      <c r="M274" s="388">
        <v>0</v>
      </c>
      <c r="N274" s="396">
        <v>0</v>
      </c>
      <c r="O274" s="396">
        <v>0</v>
      </c>
      <c r="P274" s="397">
        <v>0</v>
      </c>
      <c r="Q274" s="388"/>
      <c r="R274" s="388"/>
      <c r="S274" s="388"/>
      <c r="Z274" s="389"/>
      <c r="AE274" s="389"/>
    </row>
    <row r="275" spans="1:33" ht="13.5" thickBot="1">
      <c r="A275" s="303"/>
      <c r="B275" s="335" t="s">
        <v>976</v>
      </c>
      <c r="C275" s="396">
        <v>0</v>
      </c>
      <c r="D275" s="388">
        <v>0</v>
      </c>
      <c r="E275" s="388">
        <v>0</v>
      </c>
      <c r="F275" s="388">
        <v>0</v>
      </c>
      <c r="G275" s="388">
        <v>0</v>
      </c>
      <c r="H275" s="388">
        <v>0</v>
      </c>
      <c r="I275" s="396">
        <v>0</v>
      </c>
      <c r="J275" s="396">
        <v>0</v>
      </c>
      <c r="K275" s="388">
        <v>0</v>
      </c>
      <c r="L275" s="388">
        <v>0</v>
      </c>
      <c r="M275" s="388">
        <v>0</v>
      </c>
      <c r="N275" s="396">
        <v>0</v>
      </c>
      <c r="O275" s="396">
        <v>0</v>
      </c>
      <c r="P275" s="397">
        <v>0</v>
      </c>
      <c r="Q275" s="388"/>
      <c r="R275" s="388"/>
      <c r="S275" s="388"/>
      <c r="T275" s="394">
        <f t="shared" ref="T275:AE275" si="135">C275-C274</f>
        <v>0</v>
      </c>
      <c r="U275" s="394">
        <f t="shared" si="135"/>
        <v>0</v>
      </c>
      <c r="V275" s="394">
        <f t="shared" si="135"/>
        <v>0</v>
      </c>
      <c r="W275" s="394">
        <f t="shared" si="135"/>
        <v>0</v>
      </c>
      <c r="X275" s="394">
        <f t="shared" si="135"/>
        <v>0</v>
      </c>
      <c r="Y275" s="394">
        <f t="shared" si="135"/>
        <v>0</v>
      </c>
      <c r="Z275" s="395">
        <f t="shared" si="135"/>
        <v>0</v>
      </c>
      <c r="AA275" s="394">
        <f t="shared" si="135"/>
        <v>0</v>
      </c>
      <c r="AB275" s="394">
        <f t="shared" si="135"/>
        <v>0</v>
      </c>
      <c r="AC275" s="394">
        <f t="shared" si="135"/>
        <v>0</v>
      </c>
      <c r="AD275" s="394">
        <f t="shared" si="135"/>
        <v>0</v>
      </c>
      <c r="AE275" s="395">
        <f t="shared" si="135"/>
        <v>0</v>
      </c>
    </row>
    <row r="276" spans="1:33" ht="13.5" thickTop="1">
      <c r="A276" s="303"/>
      <c r="B276" s="335" t="s">
        <v>977</v>
      </c>
      <c r="C276" s="396">
        <v>4.9582212811011113</v>
      </c>
      <c r="D276" s="388">
        <v>5.558470948012233</v>
      </c>
      <c r="E276" s="388">
        <v>0</v>
      </c>
      <c r="F276" s="388">
        <v>5.1076227390180877</v>
      </c>
      <c r="G276" s="388">
        <v>5.9661016949152543</v>
      </c>
      <c r="H276" s="388">
        <v>0</v>
      </c>
      <c r="I276" s="396">
        <v>5.0271215117556576</v>
      </c>
      <c r="J276" s="396">
        <v>0</v>
      </c>
      <c r="K276" s="388">
        <v>3.315662689455015</v>
      </c>
      <c r="L276" s="388">
        <v>3.3223187183811129</v>
      </c>
      <c r="M276" s="388">
        <v>3.3287465181058495</v>
      </c>
      <c r="N276" s="396">
        <v>3.3191752400548697</v>
      </c>
      <c r="O276" s="396">
        <v>0</v>
      </c>
      <c r="P276" s="397">
        <v>0</v>
      </c>
      <c r="Q276" s="402"/>
      <c r="R276" s="402"/>
      <c r="S276" s="402"/>
      <c r="T276" s="415"/>
      <c r="U276" s="415"/>
      <c r="V276" s="415"/>
      <c r="W276" s="415"/>
      <c r="X276" s="415"/>
      <c r="Y276" s="415"/>
      <c r="Z276" s="416"/>
      <c r="AA276" s="415"/>
      <c r="AB276" s="415"/>
      <c r="AC276" s="415"/>
      <c r="AD276" s="415"/>
      <c r="AE276" s="416"/>
      <c r="AF276" s="415"/>
    </row>
    <row r="277" spans="1:33" ht="13.5" thickBot="1">
      <c r="A277" s="303"/>
      <c r="B277" s="335" t="s">
        <v>978</v>
      </c>
      <c r="C277" s="396">
        <v>5.012075922484736</v>
      </c>
      <c r="D277" s="388">
        <v>5.1976490066225169</v>
      </c>
      <c r="E277" s="388">
        <v>0</v>
      </c>
      <c r="F277" s="388">
        <v>5.0911910112359546</v>
      </c>
      <c r="G277" s="388">
        <v>5.82</v>
      </c>
      <c r="H277" s="388">
        <v>0</v>
      </c>
      <c r="I277" s="396">
        <v>5.0422834645669301</v>
      </c>
      <c r="J277" s="396">
        <v>0</v>
      </c>
      <c r="K277" s="388">
        <v>3.928291979226775</v>
      </c>
      <c r="L277" s="388">
        <v>3.7973710546574289</v>
      </c>
      <c r="M277" s="388">
        <v>3.7739247311827961</v>
      </c>
      <c r="N277" s="396">
        <v>3.8665211311373531</v>
      </c>
      <c r="O277" s="396">
        <v>0</v>
      </c>
      <c r="P277" s="397">
        <v>0</v>
      </c>
      <c r="Q277" s="409"/>
      <c r="R277" s="409"/>
      <c r="S277" s="409"/>
      <c r="T277" s="417">
        <f t="shared" ref="T277:AE277" si="136">C277-C276</f>
        <v>5.3854641383624724E-2</v>
      </c>
      <c r="U277" s="417">
        <f t="shared" si="136"/>
        <v>-0.36082194138971602</v>
      </c>
      <c r="V277" s="417">
        <f t="shared" si="136"/>
        <v>0</v>
      </c>
      <c r="W277" s="417">
        <f t="shared" si="136"/>
        <v>-1.6431727782133088E-2</v>
      </c>
      <c r="X277" s="417">
        <f t="shared" si="136"/>
        <v>-0.14610169491525404</v>
      </c>
      <c r="Y277" s="417">
        <f t="shared" si="136"/>
        <v>0</v>
      </c>
      <c r="Z277" s="418">
        <f t="shared" si="136"/>
        <v>1.5161952811272528E-2</v>
      </c>
      <c r="AA277" s="417">
        <f t="shared" si="136"/>
        <v>0</v>
      </c>
      <c r="AB277" s="417">
        <f t="shared" si="136"/>
        <v>0.61262928977176001</v>
      </c>
      <c r="AC277" s="417">
        <f t="shared" si="136"/>
        <v>0.47505233627631593</v>
      </c>
      <c r="AD277" s="417">
        <f t="shared" si="136"/>
        <v>0.44517821307694661</v>
      </c>
      <c r="AE277" s="418">
        <f t="shared" si="136"/>
        <v>0.54734589108248333</v>
      </c>
      <c r="AF277" s="419"/>
    </row>
    <row r="278" spans="1:33" ht="13.5" thickTop="1">
      <c r="A278" s="303"/>
      <c r="B278" s="335" t="s">
        <v>979</v>
      </c>
      <c r="C278" s="396">
        <v>3.5529979466119097</v>
      </c>
      <c r="D278" s="388">
        <v>3.66</v>
      </c>
      <c r="E278" s="388">
        <v>0</v>
      </c>
      <c r="F278" s="388">
        <v>3.4838613861386136</v>
      </c>
      <c r="G278" s="388">
        <v>2.72</v>
      </c>
      <c r="H278" s="388">
        <v>0</v>
      </c>
      <c r="I278" s="396">
        <v>3.4652894627238648</v>
      </c>
      <c r="J278" s="396">
        <v>0</v>
      </c>
      <c r="K278" s="388">
        <v>3.0338132911392406</v>
      </c>
      <c r="L278" s="388">
        <v>2.8625140924464487</v>
      </c>
      <c r="M278" s="388">
        <v>2.9326999999999996</v>
      </c>
      <c r="N278" s="396">
        <v>2.961821412705465</v>
      </c>
      <c r="O278" s="396">
        <v>0</v>
      </c>
      <c r="P278" s="397">
        <v>0</v>
      </c>
      <c r="Q278" s="388"/>
      <c r="R278" s="388"/>
      <c r="S278" s="388"/>
      <c r="Z278" s="389"/>
      <c r="AE278" s="389"/>
    </row>
    <row r="279" spans="1:33">
      <c r="A279" s="303"/>
      <c r="B279" s="335" t="s">
        <v>980</v>
      </c>
      <c r="C279" s="396">
        <v>3.4590407938257992</v>
      </c>
      <c r="D279" s="388">
        <v>3.57</v>
      </c>
      <c r="E279" s="388">
        <v>0</v>
      </c>
      <c r="F279" s="388">
        <v>3.4337659963436926</v>
      </c>
      <c r="G279" s="388">
        <v>2.68</v>
      </c>
      <c r="H279" s="388">
        <v>0</v>
      </c>
      <c r="I279" s="396">
        <v>3.3825418125243094</v>
      </c>
      <c r="J279" s="396">
        <v>0</v>
      </c>
      <c r="K279" s="388">
        <v>3.4674761904761908</v>
      </c>
      <c r="L279" s="388">
        <v>3.099591439688715</v>
      </c>
      <c r="M279" s="388">
        <v>3.4894594594594595</v>
      </c>
      <c r="N279" s="396">
        <v>3.3108503543142977</v>
      </c>
      <c r="O279" s="396">
        <v>0</v>
      </c>
      <c r="P279" s="397">
        <v>0</v>
      </c>
      <c r="Q279" s="388"/>
      <c r="R279" s="388"/>
      <c r="S279" s="388"/>
      <c r="T279" s="394">
        <f t="shared" ref="T279:AE279" si="137">C279-C278</f>
        <v>-9.3957152786110498E-2</v>
      </c>
      <c r="U279" s="394">
        <f t="shared" si="137"/>
        <v>-9.0000000000000302E-2</v>
      </c>
      <c r="V279" s="394">
        <f t="shared" si="137"/>
        <v>0</v>
      </c>
      <c r="W279" s="394">
        <f t="shared" si="137"/>
        <v>-5.0095389794921008E-2</v>
      </c>
      <c r="X279" s="394">
        <f t="shared" si="137"/>
        <v>-4.0000000000000036E-2</v>
      </c>
      <c r="Y279" s="394">
        <f t="shared" si="137"/>
        <v>0</v>
      </c>
      <c r="Z279" s="395">
        <f t="shared" si="137"/>
        <v>-8.2747650199555434E-2</v>
      </c>
      <c r="AA279" s="394">
        <f t="shared" si="137"/>
        <v>0</v>
      </c>
      <c r="AB279" s="394">
        <f t="shared" si="137"/>
        <v>0.43366289933695024</v>
      </c>
      <c r="AC279" s="394">
        <f t="shared" si="137"/>
        <v>0.23707734724226626</v>
      </c>
      <c r="AD279" s="394">
        <f t="shared" si="137"/>
        <v>0.55675945945945982</v>
      </c>
      <c r="AE279" s="395">
        <f t="shared" si="137"/>
        <v>0.3490289416088328</v>
      </c>
    </row>
    <row r="280" spans="1:33">
      <c r="A280" s="303"/>
      <c r="B280" s="335" t="s">
        <v>981</v>
      </c>
      <c r="C280" s="396">
        <v>3.4401903367496343</v>
      </c>
      <c r="D280" s="388">
        <v>4.4000000000000004</v>
      </c>
      <c r="E280" s="388">
        <v>0</v>
      </c>
      <c r="F280" s="388">
        <v>4.6723684210526315</v>
      </c>
      <c r="G280" s="388">
        <v>3.29</v>
      </c>
      <c r="H280" s="388">
        <v>0</v>
      </c>
      <c r="I280" s="396">
        <v>3.5617429193899781</v>
      </c>
      <c r="J280" s="396">
        <v>0</v>
      </c>
      <c r="K280" s="388">
        <v>4.469753086419753</v>
      </c>
      <c r="L280" s="388">
        <v>4.0871428571428572</v>
      </c>
      <c r="M280" s="388">
        <v>3.9281818181818182</v>
      </c>
      <c r="N280" s="396">
        <v>4.3302568218298552</v>
      </c>
      <c r="O280" s="396">
        <v>0</v>
      </c>
      <c r="P280" s="397">
        <v>0</v>
      </c>
      <c r="Q280" s="388"/>
      <c r="R280" s="388"/>
      <c r="S280" s="388"/>
      <c r="Z280" s="389"/>
      <c r="AE280" s="389"/>
    </row>
    <row r="281" spans="1:33">
      <c r="A281" s="303"/>
      <c r="B281" s="335" t="s">
        <v>982</v>
      </c>
      <c r="C281" s="396">
        <v>3.6938599999999999</v>
      </c>
      <c r="D281" s="388">
        <v>5</v>
      </c>
      <c r="E281" s="388">
        <v>0</v>
      </c>
      <c r="F281" s="388">
        <v>6.0544444444444441</v>
      </c>
      <c r="G281" s="388">
        <v>4</v>
      </c>
      <c r="H281" s="388">
        <v>0</v>
      </c>
      <c r="I281" s="396">
        <v>3.9519756838905775</v>
      </c>
      <c r="J281" s="396">
        <v>0</v>
      </c>
      <c r="K281" s="388">
        <v>5.2764754098360651</v>
      </c>
      <c r="L281" s="388">
        <v>4.7722439024390244</v>
      </c>
      <c r="M281" s="388">
        <v>3.95</v>
      </c>
      <c r="N281" s="396">
        <v>5.0630695770804905</v>
      </c>
      <c r="O281" s="396">
        <v>0</v>
      </c>
      <c r="P281" s="397">
        <v>0</v>
      </c>
      <c r="Q281" s="388"/>
      <c r="R281" s="388"/>
      <c r="S281" s="388"/>
      <c r="T281" s="394">
        <f t="shared" ref="T281:AE281" si="138">C281-C280</f>
        <v>0.25366966325036566</v>
      </c>
      <c r="U281" s="394">
        <f t="shared" si="138"/>
        <v>0.59999999999999964</v>
      </c>
      <c r="V281" s="394">
        <f t="shared" si="138"/>
        <v>0</v>
      </c>
      <c r="W281" s="394">
        <f t="shared" si="138"/>
        <v>1.3820760233918126</v>
      </c>
      <c r="X281" s="394">
        <f t="shared" si="138"/>
        <v>0.71</v>
      </c>
      <c r="Y281" s="394">
        <f t="shared" si="138"/>
        <v>0</v>
      </c>
      <c r="Z281" s="395">
        <f t="shared" si="138"/>
        <v>0.39023276450059941</v>
      </c>
      <c r="AA281" s="394">
        <f t="shared" si="138"/>
        <v>0</v>
      </c>
      <c r="AB281" s="394">
        <f t="shared" si="138"/>
        <v>0.80672232341631211</v>
      </c>
      <c r="AC281" s="394">
        <f t="shared" si="138"/>
        <v>0.68510104529616722</v>
      </c>
      <c r="AD281" s="394">
        <f t="shared" si="138"/>
        <v>2.1818181818181959E-2</v>
      </c>
      <c r="AE281" s="395">
        <f t="shared" si="138"/>
        <v>0.73281275525063538</v>
      </c>
    </row>
    <row r="282" spans="1:33">
      <c r="A282" s="303"/>
      <c r="B282" s="335" t="s">
        <v>983</v>
      </c>
      <c r="C282" s="396">
        <v>0</v>
      </c>
      <c r="D282" s="388">
        <v>0</v>
      </c>
      <c r="E282" s="388">
        <v>0</v>
      </c>
      <c r="F282" s="388">
        <v>0</v>
      </c>
      <c r="G282" s="388">
        <v>0</v>
      </c>
      <c r="H282" s="388">
        <v>0</v>
      </c>
      <c r="I282" s="396">
        <v>0</v>
      </c>
      <c r="J282" s="396">
        <v>0</v>
      </c>
      <c r="K282" s="388">
        <v>0</v>
      </c>
      <c r="L282" s="388">
        <v>0</v>
      </c>
      <c r="M282" s="388">
        <v>0</v>
      </c>
      <c r="N282" s="396">
        <v>0</v>
      </c>
      <c r="O282" s="396">
        <v>0</v>
      </c>
      <c r="P282" s="397">
        <v>0</v>
      </c>
      <c r="Q282" s="388"/>
      <c r="R282" s="388"/>
      <c r="S282" s="388"/>
      <c r="Z282" s="389"/>
      <c r="AE282" s="389"/>
    </row>
    <row r="283" spans="1:33" ht="13.5" thickBot="1">
      <c r="A283" s="303"/>
      <c r="B283" s="335" t="s">
        <v>984</v>
      </c>
      <c r="C283" s="396">
        <v>0</v>
      </c>
      <c r="D283" s="388">
        <v>0</v>
      </c>
      <c r="E283" s="388">
        <v>0</v>
      </c>
      <c r="F283" s="388">
        <v>0</v>
      </c>
      <c r="G283" s="388">
        <v>0</v>
      </c>
      <c r="H283" s="388">
        <v>0</v>
      </c>
      <c r="I283" s="396">
        <v>0</v>
      </c>
      <c r="J283" s="396">
        <v>0</v>
      </c>
      <c r="K283" s="388">
        <v>0</v>
      </c>
      <c r="L283" s="388">
        <v>0</v>
      </c>
      <c r="M283" s="388">
        <v>0</v>
      </c>
      <c r="N283" s="396">
        <v>0</v>
      </c>
      <c r="O283" s="396">
        <v>0</v>
      </c>
      <c r="P283" s="397">
        <v>0</v>
      </c>
      <c r="Q283" s="388"/>
      <c r="R283" s="388"/>
      <c r="S283" s="388"/>
      <c r="T283" s="394">
        <f t="shared" ref="T283:AE283" si="139">C283-C282</f>
        <v>0</v>
      </c>
      <c r="U283" s="421">
        <f t="shared" si="139"/>
        <v>0</v>
      </c>
      <c r="V283" s="394">
        <f t="shared" si="139"/>
        <v>0</v>
      </c>
      <c r="W283" s="394">
        <f t="shared" si="139"/>
        <v>0</v>
      </c>
      <c r="X283" s="394">
        <f t="shared" si="139"/>
        <v>0</v>
      </c>
      <c r="Y283" s="394">
        <f t="shared" si="139"/>
        <v>0</v>
      </c>
      <c r="Z283" s="426">
        <f t="shared" si="139"/>
        <v>0</v>
      </c>
      <c r="AA283" s="394">
        <f t="shared" si="139"/>
        <v>0</v>
      </c>
      <c r="AB283" s="394">
        <f t="shared" si="139"/>
        <v>0</v>
      </c>
      <c r="AC283" s="394">
        <f t="shared" si="139"/>
        <v>0</v>
      </c>
      <c r="AD283" s="394">
        <f t="shared" si="139"/>
        <v>0</v>
      </c>
      <c r="AE283" s="395">
        <f t="shared" si="139"/>
        <v>0</v>
      </c>
      <c r="AG283" s="290" t="s">
        <v>999</v>
      </c>
    </row>
    <row r="284" spans="1:33" ht="13.5" thickTop="1">
      <c r="A284" s="303"/>
      <c r="B284" s="335" t="s">
        <v>985</v>
      </c>
      <c r="C284" s="396">
        <v>3.534169110459433</v>
      </c>
      <c r="D284" s="388">
        <v>3.7964425162689808</v>
      </c>
      <c r="E284" s="388">
        <v>0</v>
      </c>
      <c r="F284" s="388">
        <v>3.5670349907918966</v>
      </c>
      <c r="G284" s="388">
        <v>2.8223076923076924</v>
      </c>
      <c r="H284" s="388">
        <v>0</v>
      </c>
      <c r="I284" s="396">
        <v>3.4807692307692299</v>
      </c>
      <c r="J284" s="396">
        <v>0</v>
      </c>
      <c r="K284" s="388">
        <v>3.3822588376273215</v>
      </c>
      <c r="L284" s="388">
        <v>3.0841458910433981</v>
      </c>
      <c r="M284" s="388">
        <v>3.1122131147540983</v>
      </c>
      <c r="N284" s="396">
        <v>3.2584585942936664</v>
      </c>
      <c r="O284" s="396">
        <v>0</v>
      </c>
      <c r="P284" s="397">
        <v>0</v>
      </c>
      <c r="Q284" s="402"/>
      <c r="R284" s="402"/>
      <c r="S284" s="402"/>
      <c r="T284" s="415"/>
      <c r="U284" s="415"/>
      <c r="V284" s="415"/>
      <c r="W284" s="415"/>
      <c r="X284" s="415"/>
      <c r="Y284" s="415"/>
      <c r="Z284" s="416"/>
      <c r="AA284" s="415"/>
      <c r="AB284" s="415"/>
      <c r="AC284" s="415"/>
      <c r="AD284" s="415"/>
      <c r="AE284" s="416"/>
      <c r="AF284" s="415"/>
    </row>
    <row r="285" spans="1:33" ht="13.5" thickBot="1">
      <c r="A285" s="303"/>
      <c r="B285" s="335" t="s">
        <v>986</v>
      </c>
      <c r="C285" s="396">
        <v>3.4874830426356591</v>
      </c>
      <c r="D285" s="388">
        <v>3.7641975308641973</v>
      </c>
      <c r="E285" s="388">
        <v>0</v>
      </c>
      <c r="F285" s="388">
        <v>3.5570383275261324</v>
      </c>
      <c r="G285" s="388">
        <v>2.8201960784313727</v>
      </c>
      <c r="H285" s="388">
        <v>0</v>
      </c>
      <c r="I285" s="396">
        <v>3.4471431034482758</v>
      </c>
      <c r="J285" s="396">
        <v>0</v>
      </c>
      <c r="K285" s="388">
        <v>3.9725057208237984</v>
      </c>
      <c r="L285" s="388">
        <v>3.3776885644768853</v>
      </c>
      <c r="M285" s="388">
        <v>3.6114569536423837</v>
      </c>
      <c r="N285" s="396">
        <v>3.7209323116219664</v>
      </c>
      <c r="O285" s="396">
        <v>0</v>
      </c>
      <c r="P285" s="397">
        <v>0</v>
      </c>
      <c r="Q285" s="409"/>
      <c r="R285" s="409"/>
      <c r="S285" s="409"/>
      <c r="T285" s="417">
        <f t="shared" ref="T285:AE285" si="140">C285-C284</f>
        <v>-4.6686067823773936E-2</v>
      </c>
      <c r="U285" s="417">
        <f t="shared" si="140"/>
        <v>-3.2244985404783488E-2</v>
      </c>
      <c r="V285" s="417">
        <f t="shared" si="140"/>
        <v>0</v>
      </c>
      <c r="W285" s="417">
        <f t="shared" si="140"/>
        <v>-9.9966632657642052E-3</v>
      </c>
      <c r="X285" s="417">
        <f t="shared" si="140"/>
        <v>-2.1116138763197512E-3</v>
      </c>
      <c r="Y285" s="417">
        <f t="shared" si="140"/>
        <v>0</v>
      </c>
      <c r="Z285" s="418">
        <f t="shared" si="140"/>
        <v>-3.3626127320954158E-2</v>
      </c>
      <c r="AA285" s="417">
        <f t="shared" si="140"/>
        <v>0</v>
      </c>
      <c r="AB285" s="417">
        <f t="shared" si="140"/>
        <v>0.59024688319647689</v>
      </c>
      <c r="AC285" s="417">
        <f t="shared" si="140"/>
        <v>0.29354267343348717</v>
      </c>
      <c r="AD285" s="417">
        <f t="shared" si="140"/>
        <v>0.49924383888828539</v>
      </c>
      <c r="AE285" s="418">
        <f t="shared" si="140"/>
        <v>0.4624737173283</v>
      </c>
      <c r="AF285" s="419"/>
    </row>
    <row r="286" spans="1:33" ht="13.5" thickTop="1">
      <c r="A286" s="303"/>
      <c r="B286" s="335" t="s">
        <v>987</v>
      </c>
      <c r="C286" s="396">
        <v>4.0029158110882959</v>
      </c>
      <c r="D286" s="388">
        <v>4.7</v>
      </c>
      <c r="E286" s="388">
        <v>0</v>
      </c>
      <c r="F286" s="388">
        <v>4.7810344827586198</v>
      </c>
      <c r="G286" s="388">
        <v>4.9000000000000004</v>
      </c>
      <c r="H286" s="388">
        <v>0</v>
      </c>
      <c r="I286" s="396">
        <v>4.2225109489051098</v>
      </c>
      <c r="J286" s="396">
        <v>0</v>
      </c>
      <c r="K286" s="388">
        <v>7.501493799323562</v>
      </c>
      <c r="L286" s="388">
        <v>6.4518576195773072</v>
      </c>
      <c r="M286" s="388">
        <v>8.1648076923076918</v>
      </c>
      <c r="N286" s="396">
        <v>7.1865358300324083</v>
      </c>
      <c r="O286" s="396">
        <v>0</v>
      </c>
      <c r="P286" s="397">
        <v>0</v>
      </c>
      <c r="Q286" s="388"/>
      <c r="R286" s="388"/>
      <c r="S286" s="388"/>
      <c r="Z286" s="389"/>
      <c r="AE286" s="389"/>
    </row>
    <row r="287" spans="1:33">
      <c r="A287" s="303"/>
      <c r="B287" s="335" t="s">
        <v>988</v>
      </c>
      <c r="C287" s="396">
        <v>3.8888469601677151</v>
      </c>
      <c r="D287" s="388">
        <v>5.1100000000000003</v>
      </c>
      <c r="E287" s="388">
        <v>0</v>
      </c>
      <c r="F287" s="388">
        <v>5.3199038461538457</v>
      </c>
      <c r="G287" s="388">
        <v>4.7300000000000004</v>
      </c>
      <c r="H287" s="388">
        <v>0</v>
      </c>
      <c r="I287" s="396">
        <v>4.25</v>
      </c>
      <c r="J287" s="396">
        <v>0</v>
      </c>
      <c r="K287" s="388">
        <v>5.8419038272816479</v>
      </c>
      <c r="L287" s="388">
        <v>5.6342173913043476</v>
      </c>
      <c r="M287" s="388">
        <v>6.9298000000000002</v>
      </c>
      <c r="N287" s="396">
        <v>5.7913587265491744</v>
      </c>
      <c r="O287" s="396">
        <v>0</v>
      </c>
      <c r="P287" s="397">
        <v>0</v>
      </c>
      <c r="Q287" s="388"/>
      <c r="R287" s="388"/>
      <c r="S287" s="388"/>
      <c r="T287" s="394">
        <f t="shared" ref="T287:AE287" si="141">C287-C286</f>
        <v>-0.11406885092058072</v>
      </c>
      <c r="U287" s="394">
        <f t="shared" si="141"/>
        <v>0.41000000000000014</v>
      </c>
      <c r="V287" s="394">
        <f t="shared" si="141"/>
        <v>0</v>
      </c>
      <c r="W287" s="394">
        <f t="shared" si="141"/>
        <v>0.53886936339522595</v>
      </c>
      <c r="X287" s="394">
        <f t="shared" si="141"/>
        <v>-0.16999999999999993</v>
      </c>
      <c r="Y287" s="394">
        <f t="shared" si="141"/>
        <v>0</v>
      </c>
      <c r="Z287" s="395">
        <f t="shared" si="141"/>
        <v>2.7489051094890193E-2</v>
      </c>
      <c r="AA287" s="394">
        <f t="shared" si="141"/>
        <v>0</v>
      </c>
      <c r="AB287" s="394">
        <f t="shared" si="141"/>
        <v>-1.6595899720419141</v>
      </c>
      <c r="AC287" s="394">
        <f t="shared" si="141"/>
        <v>-0.81764022827295957</v>
      </c>
      <c r="AD287" s="394">
        <f t="shared" si="141"/>
        <v>-1.2350076923076916</v>
      </c>
      <c r="AE287" s="395">
        <f t="shared" si="141"/>
        <v>-1.3951771034832339</v>
      </c>
    </row>
    <row r="288" spans="1:33">
      <c r="A288" s="303"/>
      <c r="B288" s="335" t="s">
        <v>989</v>
      </c>
      <c r="C288" s="396">
        <v>4.3256450060168472</v>
      </c>
      <c r="D288" s="388">
        <v>4.5154858548585484</v>
      </c>
      <c r="E288" s="388">
        <v>0</v>
      </c>
      <c r="F288" s="388">
        <v>4.3346403940886695</v>
      </c>
      <c r="G288" s="388">
        <v>3.1527914614121513</v>
      </c>
      <c r="H288" s="388">
        <v>0</v>
      </c>
      <c r="I288" s="396">
        <v>4.2743937843119006</v>
      </c>
      <c r="J288" s="396">
        <v>0</v>
      </c>
      <c r="K288" s="388">
        <v>3.231811516066422</v>
      </c>
      <c r="L288" s="388">
        <v>3.1744297994269344</v>
      </c>
      <c r="M288" s="388">
        <v>3.2782653061224489</v>
      </c>
      <c r="N288" s="396">
        <v>3.2112127190437509</v>
      </c>
      <c r="O288" s="396">
        <v>0</v>
      </c>
      <c r="P288" s="397">
        <v>0</v>
      </c>
      <c r="Q288" s="388"/>
      <c r="R288" s="388"/>
      <c r="S288" s="388"/>
      <c r="Z288" s="389"/>
      <c r="AE288" s="389"/>
    </row>
    <row r="289" spans="1:33">
      <c r="A289" s="303"/>
      <c r="B289" s="335" t="s">
        <v>990</v>
      </c>
      <c r="C289" s="396">
        <v>4.2825150636018741</v>
      </c>
      <c r="D289" s="388">
        <v>4.2978562577447335</v>
      </c>
      <c r="E289" s="388">
        <v>0</v>
      </c>
      <c r="F289" s="388">
        <v>4.2624509803921562</v>
      </c>
      <c r="G289" s="388">
        <v>3.0993384615384616</v>
      </c>
      <c r="H289" s="388">
        <v>0</v>
      </c>
      <c r="I289" s="396">
        <v>4.2149995667619784</v>
      </c>
      <c r="J289" s="396">
        <v>0</v>
      </c>
      <c r="K289" s="388">
        <v>3.6940167608653285</v>
      </c>
      <c r="L289" s="388">
        <v>3.4801115241635689</v>
      </c>
      <c r="M289" s="388">
        <v>3.6089077212806027</v>
      </c>
      <c r="N289" s="396">
        <v>3.6003485614107458</v>
      </c>
      <c r="O289" s="396">
        <v>0</v>
      </c>
      <c r="P289" s="397">
        <v>0</v>
      </c>
      <c r="Q289" s="388"/>
      <c r="R289" s="388"/>
      <c r="S289" s="388"/>
      <c r="T289" s="394">
        <f t="shared" ref="T289:AE289" si="142">C289-C288</f>
        <v>-4.3129942414973144E-2</v>
      </c>
      <c r="U289" s="394">
        <f t="shared" si="142"/>
        <v>-0.21762959711381491</v>
      </c>
      <c r="V289" s="394">
        <f t="shared" si="142"/>
        <v>0</v>
      </c>
      <c r="W289" s="394">
        <f t="shared" si="142"/>
        <v>-7.2189413696513327E-2</v>
      </c>
      <c r="X289" s="394">
        <f t="shared" si="142"/>
        <v>-5.3452999873689677E-2</v>
      </c>
      <c r="Y289" s="394">
        <f t="shared" si="142"/>
        <v>0</v>
      </c>
      <c r="Z289" s="395">
        <f t="shared" si="142"/>
        <v>-5.9394217549922246E-2</v>
      </c>
      <c r="AA289" s="394">
        <f t="shared" si="142"/>
        <v>0</v>
      </c>
      <c r="AB289" s="394">
        <f t="shared" si="142"/>
        <v>0.46220524479890646</v>
      </c>
      <c r="AC289" s="394">
        <f t="shared" si="142"/>
        <v>0.30568172473663457</v>
      </c>
      <c r="AD289" s="394">
        <f t="shared" si="142"/>
        <v>0.33064241515815374</v>
      </c>
      <c r="AE289" s="395">
        <f t="shared" si="142"/>
        <v>0.38913584236699483</v>
      </c>
    </row>
    <row r="290" spans="1:33">
      <c r="A290" s="303"/>
      <c r="B290" s="335" t="s">
        <v>991</v>
      </c>
      <c r="C290" s="396">
        <v>3.5575744680851065</v>
      </c>
      <c r="D290" s="388">
        <v>4.828484848484849</v>
      </c>
      <c r="E290" s="388">
        <v>0</v>
      </c>
      <c r="F290" s="388">
        <v>5.2619565217391298</v>
      </c>
      <c r="G290" s="388">
        <v>3.4650434782608697</v>
      </c>
      <c r="H290" s="388">
        <v>0</v>
      </c>
      <c r="I290" s="396">
        <v>3.7581761658031088</v>
      </c>
      <c r="J290" s="396">
        <v>0</v>
      </c>
      <c r="K290" s="388">
        <v>4.4031794871794876</v>
      </c>
      <c r="L290" s="388">
        <v>4.1137675350701404</v>
      </c>
      <c r="M290" s="388">
        <v>4.0577999999999994</v>
      </c>
      <c r="N290" s="396">
        <v>4.2605996472663143</v>
      </c>
      <c r="O290" s="396">
        <v>0</v>
      </c>
      <c r="P290" s="397">
        <v>0</v>
      </c>
      <c r="Q290" s="388"/>
      <c r="R290" s="388"/>
      <c r="S290" s="388"/>
      <c r="Z290" s="389"/>
      <c r="AE290" s="389"/>
    </row>
    <row r="291" spans="1:33">
      <c r="A291" s="303"/>
      <c r="B291" s="335" t="s">
        <v>992</v>
      </c>
      <c r="C291" s="396">
        <v>3.8443129770992361</v>
      </c>
      <c r="D291" s="388">
        <v>5.0797101449275361</v>
      </c>
      <c r="E291" s="388">
        <v>0</v>
      </c>
      <c r="F291" s="388">
        <v>5.855714285714285</v>
      </c>
      <c r="G291" s="388">
        <v>4</v>
      </c>
      <c r="H291" s="388">
        <v>0</v>
      </c>
      <c r="I291" s="396">
        <v>4.0835064935064933</v>
      </c>
      <c r="J291" s="396">
        <v>0</v>
      </c>
      <c r="K291" s="388">
        <v>5.306166666666666</v>
      </c>
      <c r="L291" s="388">
        <v>4.9700194552529178</v>
      </c>
      <c r="M291" s="388">
        <v>4.7694871794871796</v>
      </c>
      <c r="N291" s="396">
        <v>5.1497230320699705</v>
      </c>
      <c r="O291" s="396">
        <v>0</v>
      </c>
      <c r="P291" s="397">
        <v>0</v>
      </c>
      <c r="Q291" s="388"/>
      <c r="R291" s="388"/>
      <c r="S291" s="388"/>
      <c r="T291" s="394">
        <f t="shared" ref="T291:AE291" si="143">C291-C290</f>
        <v>0.28673850901412967</v>
      </c>
      <c r="U291" s="394">
        <f t="shared" si="143"/>
        <v>0.2512252964426871</v>
      </c>
      <c r="V291" s="394">
        <f t="shared" si="143"/>
        <v>0</v>
      </c>
      <c r="W291" s="394">
        <f t="shared" si="143"/>
        <v>0.59375776397515523</v>
      </c>
      <c r="X291" s="394">
        <f t="shared" si="143"/>
        <v>0.53495652173913033</v>
      </c>
      <c r="Y291" s="394">
        <f t="shared" si="143"/>
        <v>0</v>
      </c>
      <c r="Z291" s="395">
        <f t="shared" si="143"/>
        <v>0.32533032770338455</v>
      </c>
      <c r="AA291" s="394">
        <f t="shared" si="143"/>
        <v>0</v>
      </c>
      <c r="AB291" s="394">
        <f t="shared" si="143"/>
        <v>0.90298717948717844</v>
      </c>
      <c r="AC291" s="394">
        <f t="shared" si="143"/>
        <v>0.8562519201827774</v>
      </c>
      <c r="AD291" s="394">
        <f t="shared" si="143"/>
        <v>0.71168717948718019</v>
      </c>
      <c r="AE291" s="395">
        <f t="shared" si="143"/>
        <v>0.88912338480365616</v>
      </c>
    </row>
    <row r="292" spans="1:33">
      <c r="A292" s="303"/>
      <c r="B292" s="335" t="s">
        <v>993</v>
      </c>
      <c r="C292" s="396">
        <v>4.2655795895729343</v>
      </c>
      <c r="D292" s="388">
        <v>4.549462719298246</v>
      </c>
      <c r="E292" s="388">
        <v>0</v>
      </c>
      <c r="F292" s="388">
        <v>4.3748444863336466</v>
      </c>
      <c r="G292" s="388">
        <v>3.2023895027624314</v>
      </c>
      <c r="H292" s="388">
        <v>0</v>
      </c>
      <c r="I292" s="396">
        <v>4.2318604849726782</v>
      </c>
      <c r="J292" s="396">
        <v>0</v>
      </c>
      <c r="K292" s="388">
        <v>3.363035235541938</v>
      </c>
      <c r="L292" s="388">
        <v>3.2919353221358731</v>
      </c>
      <c r="M292" s="388">
        <v>3.3504444444444439</v>
      </c>
      <c r="N292" s="396">
        <v>3.3332519741564965</v>
      </c>
      <c r="O292" s="396">
        <v>0</v>
      </c>
      <c r="P292" s="397">
        <v>0</v>
      </c>
      <c r="Q292" s="388"/>
      <c r="R292" s="388"/>
      <c r="S292" s="388"/>
      <c r="Z292" s="389"/>
      <c r="AE292" s="389"/>
    </row>
    <row r="293" spans="1:33" ht="13.5" thickBot="1">
      <c r="A293" s="303"/>
      <c r="B293" s="335" t="s">
        <v>994</v>
      </c>
      <c r="C293" s="396">
        <v>4.2583090870756903</v>
      </c>
      <c r="D293" s="388">
        <v>4.3594406392694065</v>
      </c>
      <c r="E293" s="388">
        <v>0</v>
      </c>
      <c r="F293" s="388">
        <v>4.3106482281763183</v>
      </c>
      <c r="G293" s="388">
        <v>3.1812167832167835</v>
      </c>
      <c r="H293" s="388">
        <v>0</v>
      </c>
      <c r="I293" s="396">
        <v>4.2075510871342159</v>
      </c>
      <c r="J293" s="396">
        <v>0</v>
      </c>
      <c r="K293" s="388">
        <v>3.9067518186432073</v>
      </c>
      <c r="L293" s="388">
        <v>3.6484590019784569</v>
      </c>
      <c r="M293" s="388">
        <v>3.7575533661740557</v>
      </c>
      <c r="N293" s="396">
        <v>3.792393170114734</v>
      </c>
      <c r="O293" s="396">
        <v>0</v>
      </c>
      <c r="P293" s="397">
        <v>0</v>
      </c>
      <c r="Q293" s="388"/>
      <c r="R293" s="388"/>
      <c r="S293" s="388"/>
      <c r="T293" s="355">
        <f t="shared" ref="T293:AE293" si="144">C293-C292</f>
        <v>-7.2705024972439247E-3</v>
      </c>
      <c r="U293" s="355">
        <f t="shared" si="144"/>
        <v>-0.19002208002883947</v>
      </c>
      <c r="V293" s="355">
        <f t="shared" si="144"/>
        <v>0</v>
      </c>
      <c r="W293" s="355">
        <f t="shared" si="144"/>
        <v>-6.4196258157328323E-2</v>
      </c>
      <c r="X293" s="355">
        <f t="shared" si="144"/>
        <v>-2.1172719545647922E-2</v>
      </c>
      <c r="Y293" s="355">
        <f t="shared" si="144"/>
        <v>0</v>
      </c>
      <c r="Z293" s="420">
        <f t="shared" si="144"/>
        <v>-2.430939783846231E-2</v>
      </c>
      <c r="AA293" s="355">
        <f t="shared" si="144"/>
        <v>0</v>
      </c>
      <c r="AB293" s="355">
        <f t="shared" si="144"/>
        <v>0.54371658310126936</v>
      </c>
      <c r="AC293" s="355">
        <f t="shared" si="144"/>
        <v>0.35652367984258371</v>
      </c>
      <c r="AD293" s="355">
        <f t="shared" si="144"/>
        <v>0.40710892172961177</v>
      </c>
      <c r="AE293" s="420">
        <f t="shared" si="144"/>
        <v>0.45914119595823744</v>
      </c>
    </row>
    <row r="294" spans="1:33">
      <c r="A294" s="317" t="s">
        <v>563</v>
      </c>
      <c r="B294" s="298" t="s">
        <v>962</v>
      </c>
      <c r="C294" s="385">
        <v>4.5259259259259261</v>
      </c>
      <c r="D294" s="386">
        <v>4.5</v>
      </c>
      <c r="E294" s="386">
        <v>4.945283018867924</v>
      </c>
      <c r="F294" s="386">
        <v>3.6</v>
      </c>
      <c r="G294" s="386">
        <v>4.5</v>
      </c>
      <c r="H294" s="386">
        <v>4.9749999999999996</v>
      </c>
      <c r="I294" s="385">
        <v>4.6643835616438354</v>
      </c>
      <c r="J294" s="385">
        <v>0</v>
      </c>
      <c r="K294" s="386">
        <v>1.0523930593922759</v>
      </c>
      <c r="L294" s="386">
        <v>0.60108569908134779</v>
      </c>
      <c r="M294" s="386">
        <v>0.54501611970367014</v>
      </c>
      <c r="N294" s="385">
        <v>0.77925579718802396</v>
      </c>
      <c r="O294" s="385">
        <v>0</v>
      </c>
      <c r="P294" s="387">
        <v>0</v>
      </c>
      <c r="Q294" s="388"/>
      <c r="R294" s="388"/>
      <c r="S294" s="388"/>
      <c r="T294" s="388" t="s">
        <v>963</v>
      </c>
      <c r="Z294" s="389"/>
      <c r="AE294" s="389"/>
    </row>
    <row r="295" spans="1:33">
      <c r="A295" s="303"/>
      <c r="B295" s="390" t="s">
        <v>964</v>
      </c>
      <c r="C295" s="391">
        <v>4.5857894736842102</v>
      </c>
      <c r="D295" s="392">
        <v>4.8</v>
      </c>
      <c r="E295" s="392">
        <v>4.9424242424242424</v>
      </c>
      <c r="F295" s="392">
        <v>3.8</v>
      </c>
      <c r="G295" s="392">
        <v>4.3499999999999996</v>
      </c>
      <c r="H295" s="392">
        <v>4.333333333333333</v>
      </c>
      <c r="I295" s="391">
        <v>4.6303571428571439</v>
      </c>
      <c r="J295" s="391">
        <v>0</v>
      </c>
      <c r="K295" s="392">
        <v>1.0015746896910889</v>
      </c>
      <c r="L295" s="392">
        <v>0.70712206118018195</v>
      </c>
      <c r="M295" s="392">
        <v>0.7699758738652388</v>
      </c>
      <c r="N295" s="391">
        <v>0.83326616192746528</v>
      </c>
      <c r="O295" s="391">
        <v>0</v>
      </c>
      <c r="P295" s="393">
        <v>0</v>
      </c>
      <c r="Q295" s="388"/>
      <c r="R295" s="388"/>
      <c r="S295" s="388"/>
      <c r="T295" s="394">
        <f t="shared" ref="T295:AE295" si="145">C295-C294</f>
        <v>5.9863547758284064E-2</v>
      </c>
      <c r="U295" s="394">
        <f t="shared" si="145"/>
        <v>0.29999999999999982</v>
      </c>
      <c r="V295" s="394">
        <f t="shared" si="145"/>
        <v>-2.8587764436815988E-3</v>
      </c>
      <c r="W295" s="394">
        <f t="shared" si="145"/>
        <v>0.19999999999999973</v>
      </c>
      <c r="X295" s="421">
        <f t="shared" si="145"/>
        <v>-0.15000000000000036</v>
      </c>
      <c r="Y295" s="394">
        <f t="shared" si="145"/>
        <v>-0.64166666666666661</v>
      </c>
      <c r="Z295" s="395">
        <f t="shared" si="145"/>
        <v>-3.4026418786691437E-2</v>
      </c>
      <c r="AA295" s="394">
        <f t="shared" si="145"/>
        <v>0</v>
      </c>
      <c r="AB295" s="394">
        <f t="shared" si="145"/>
        <v>-5.0818369701187027E-2</v>
      </c>
      <c r="AC295" s="394">
        <f t="shared" si="145"/>
        <v>0.10603636209883416</v>
      </c>
      <c r="AD295" s="394">
        <f t="shared" si="145"/>
        <v>0.22495975416156866</v>
      </c>
      <c r="AE295" s="395">
        <f t="shared" si="145"/>
        <v>5.4010364739441319E-2</v>
      </c>
      <c r="AG295" s="290" t="s">
        <v>922</v>
      </c>
    </row>
    <row r="296" spans="1:33">
      <c r="A296" s="303"/>
      <c r="B296" s="335" t="s">
        <v>965</v>
      </c>
      <c r="C296" s="396">
        <v>6.5777777777777775</v>
      </c>
      <c r="D296" s="388">
        <v>0</v>
      </c>
      <c r="E296" s="388">
        <v>4.7750000000000004</v>
      </c>
      <c r="F296" s="388">
        <v>0</v>
      </c>
      <c r="G296" s="388">
        <v>0</v>
      </c>
      <c r="H296" s="388">
        <v>0</v>
      </c>
      <c r="I296" s="396">
        <v>6.023076923076923</v>
      </c>
      <c r="J296" s="396">
        <v>0</v>
      </c>
      <c r="K296" s="388">
        <v>2.1260057088548758</v>
      </c>
      <c r="L296" s="388">
        <v>2.6899008960757822</v>
      </c>
      <c r="M296" s="388">
        <v>2.9965266551949199</v>
      </c>
      <c r="N296" s="396">
        <v>2.6355862445712575</v>
      </c>
      <c r="O296" s="396">
        <v>0</v>
      </c>
      <c r="P296" s="397">
        <v>0</v>
      </c>
      <c r="Q296" s="388"/>
      <c r="R296" s="388"/>
      <c r="S296" s="388"/>
      <c r="Z296" s="389"/>
      <c r="AE296" s="389"/>
    </row>
    <row r="297" spans="1:33">
      <c r="A297" s="303"/>
      <c r="B297" s="335" t="s">
        <v>966</v>
      </c>
      <c r="C297" s="396">
        <v>5.5999999999999988</v>
      </c>
      <c r="D297" s="388">
        <v>0</v>
      </c>
      <c r="E297" s="388">
        <v>4.5</v>
      </c>
      <c r="F297" s="388">
        <v>0</v>
      </c>
      <c r="G297" s="388">
        <v>10</v>
      </c>
      <c r="H297" s="388">
        <v>0</v>
      </c>
      <c r="I297" s="396">
        <v>5.7466666666666661</v>
      </c>
      <c r="J297" s="396">
        <v>0</v>
      </c>
      <c r="K297" s="388">
        <v>2.4444066351288809</v>
      </c>
      <c r="L297" s="388">
        <v>2.7374785895790219</v>
      </c>
      <c r="M297" s="388">
        <v>2.9323239331160957</v>
      </c>
      <c r="N297" s="396">
        <v>2.6954608574875483</v>
      </c>
      <c r="O297" s="396">
        <v>0</v>
      </c>
      <c r="P297" s="397">
        <v>0</v>
      </c>
      <c r="Q297" s="388"/>
      <c r="R297" s="388"/>
      <c r="S297" s="388"/>
      <c r="T297" s="421">
        <f t="shared" ref="T297:AE297" si="146">C297-C296</f>
        <v>-0.97777777777777874</v>
      </c>
      <c r="U297" s="394">
        <f t="shared" si="146"/>
        <v>0</v>
      </c>
      <c r="V297" s="421">
        <f t="shared" si="146"/>
        <v>-0.27500000000000036</v>
      </c>
      <c r="W297" s="394">
        <f t="shared" si="146"/>
        <v>0</v>
      </c>
      <c r="X297" s="394">
        <f t="shared" si="146"/>
        <v>10</v>
      </c>
      <c r="Y297" s="394">
        <f t="shared" si="146"/>
        <v>0</v>
      </c>
      <c r="Z297" s="426">
        <f t="shared" si="146"/>
        <v>-0.27641025641025685</v>
      </c>
      <c r="AA297" s="394">
        <f t="shared" si="146"/>
        <v>0</v>
      </c>
      <c r="AB297" s="394">
        <f t="shared" si="146"/>
        <v>0.31840092627400507</v>
      </c>
      <c r="AC297" s="394">
        <f t="shared" si="146"/>
        <v>4.7577693503239704E-2</v>
      </c>
      <c r="AD297" s="394">
        <f t="shared" si="146"/>
        <v>-6.4202722078824159E-2</v>
      </c>
      <c r="AE297" s="395">
        <f t="shared" si="146"/>
        <v>5.9874612916290815E-2</v>
      </c>
      <c r="AG297" s="290" t="s">
        <v>923</v>
      </c>
    </row>
    <row r="298" spans="1:33">
      <c r="A298" s="303"/>
      <c r="B298" s="335" t="s">
        <v>967</v>
      </c>
      <c r="C298" s="396">
        <v>9.5</v>
      </c>
      <c r="D298" s="388">
        <v>0</v>
      </c>
      <c r="E298" s="388">
        <v>2.25</v>
      </c>
      <c r="F298" s="388">
        <v>0</v>
      </c>
      <c r="G298" s="388">
        <v>0</v>
      </c>
      <c r="H298" s="388">
        <v>0</v>
      </c>
      <c r="I298" s="396">
        <v>4.666666666666667</v>
      </c>
      <c r="J298" s="396">
        <v>0</v>
      </c>
      <c r="K298" s="388">
        <v>0</v>
      </c>
      <c r="L298" s="388">
        <v>0</v>
      </c>
      <c r="M298" s="388">
        <v>0</v>
      </c>
      <c r="N298" s="396">
        <v>0</v>
      </c>
      <c r="O298" s="396">
        <v>0</v>
      </c>
      <c r="P298" s="397">
        <v>0</v>
      </c>
      <c r="Q298" s="388"/>
      <c r="R298" s="388"/>
      <c r="S298" s="388"/>
      <c r="Z298" s="389"/>
      <c r="AE298" s="389"/>
    </row>
    <row r="299" spans="1:33" ht="13.5" thickBot="1">
      <c r="A299" s="303"/>
      <c r="B299" s="335" t="s">
        <v>968</v>
      </c>
      <c r="C299" s="396">
        <v>0</v>
      </c>
      <c r="D299" s="388">
        <v>0</v>
      </c>
      <c r="E299" s="388">
        <v>1.5</v>
      </c>
      <c r="F299" s="388">
        <v>0</v>
      </c>
      <c r="G299" s="388">
        <v>0</v>
      </c>
      <c r="H299" s="388">
        <v>0</v>
      </c>
      <c r="I299" s="396">
        <v>1.5</v>
      </c>
      <c r="J299" s="396">
        <v>0</v>
      </c>
      <c r="K299" s="388">
        <v>0</v>
      </c>
      <c r="L299" s="388">
        <v>0</v>
      </c>
      <c r="M299" s="388">
        <v>0</v>
      </c>
      <c r="N299" s="396">
        <v>0</v>
      </c>
      <c r="O299" s="396">
        <v>0</v>
      </c>
      <c r="P299" s="397">
        <v>0</v>
      </c>
      <c r="Q299" s="388"/>
      <c r="R299" s="388"/>
      <c r="S299" s="388"/>
      <c r="T299" s="421">
        <f t="shared" ref="T299:AE299" si="147">C299-C298</f>
        <v>-9.5</v>
      </c>
      <c r="U299" s="394">
        <f t="shared" si="147"/>
        <v>0</v>
      </c>
      <c r="V299" s="394">
        <f t="shared" si="147"/>
        <v>-0.75</v>
      </c>
      <c r="W299" s="394">
        <f t="shared" si="147"/>
        <v>0</v>
      </c>
      <c r="X299" s="394">
        <f t="shared" si="147"/>
        <v>0</v>
      </c>
      <c r="Y299" s="394">
        <f t="shared" si="147"/>
        <v>0</v>
      </c>
      <c r="Z299" s="426">
        <f t="shared" si="147"/>
        <v>-3.166666666666667</v>
      </c>
      <c r="AA299" s="394">
        <f t="shared" si="147"/>
        <v>0</v>
      </c>
      <c r="AB299" s="394">
        <f t="shared" si="147"/>
        <v>0</v>
      </c>
      <c r="AC299" s="394">
        <f t="shared" si="147"/>
        <v>0</v>
      </c>
      <c r="AD299" s="394">
        <f t="shared" si="147"/>
        <v>0</v>
      </c>
      <c r="AE299" s="395">
        <f t="shared" si="147"/>
        <v>0</v>
      </c>
      <c r="AG299" s="290" t="s">
        <v>924</v>
      </c>
    </row>
    <row r="300" spans="1:33" ht="13.5" thickTop="1">
      <c r="A300" s="303"/>
      <c r="B300" s="422" t="s">
        <v>969</v>
      </c>
      <c r="C300" s="423">
        <v>4.6622093023255822</v>
      </c>
      <c r="D300" s="424">
        <v>4.5</v>
      </c>
      <c r="E300" s="424">
        <v>4.8910714285714283</v>
      </c>
      <c r="F300" s="424">
        <v>3.6</v>
      </c>
      <c r="G300" s="424">
        <v>4.5</v>
      </c>
      <c r="H300" s="424">
        <v>4.9749999999999996</v>
      </c>
      <c r="I300" s="423">
        <v>4.7217532467532468</v>
      </c>
      <c r="J300" s="423">
        <v>0</v>
      </c>
      <c r="K300" s="424">
        <v>1.7170104138215041</v>
      </c>
      <c r="L300" s="424">
        <v>2.1702117218636845</v>
      </c>
      <c r="M300" s="424">
        <v>2.509967312272992</v>
      </c>
      <c r="N300" s="423">
        <v>2.124681296458232</v>
      </c>
      <c r="O300" s="423">
        <v>0</v>
      </c>
      <c r="P300" s="425">
        <v>0</v>
      </c>
      <c r="Q300" s="402"/>
      <c r="R300" s="402"/>
      <c r="S300" s="402"/>
      <c r="T300" s="415"/>
      <c r="U300" s="415"/>
      <c r="V300" s="415"/>
      <c r="W300" s="415"/>
      <c r="X300" s="415"/>
      <c r="Y300" s="415"/>
      <c r="Z300" s="416"/>
      <c r="AA300" s="415"/>
      <c r="AB300" s="415"/>
      <c r="AC300" s="415"/>
      <c r="AD300" s="415"/>
      <c r="AE300" s="416"/>
      <c r="AF300" s="415"/>
    </row>
    <row r="301" spans="1:33" ht="13.5" thickBot="1">
      <c r="A301" s="303"/>
      <c r="B301" s="422" t="s">
        <v>970</v>
      </c>
      <c r="C301" s="423">
        <v>4.6460396039603964</v>
      </c>
      <c r="D301" s="424">
        <v>4.8</v>
      </c>
      <c r="E301" s="424">
        <v>4.879710144927536</v>
      </c>
      <c r="F301" s="424">
        <v>3.8</v>
      </c>
      <c r="G301" s="424">
        <v>5.4799999999999995</v>
      </c>
      <c r="H301" s="424">
        <v>4.333333333333333</v>
      </c>
      <c r="I301" s="423">
        <v>4.6763513513513519</v>
      </c>
      <c r="J301" s="423">
        <v>0</v>
      </c>
      <c r="K301" s="424">
        <v>2.0169968128717253</v>
      </c>
      <c r="L301" s="424">
        <v>2.2291674245744759</v>
      </c>
      <c r="M301" s="424">
        <v>2.4682102033256679</v>
      </c>
      <c r="N301" s="423">
        <v>2.2170886871909765</v>
      </c>
      <c r="O301" s="423">
        <v>0</v>
      </c>
      <c r="P301" s="425">
        <v>0</v>
      </c>
      <c r="Q301" s="409"/>
      <c r="R301" s="409"/>
      <c r="S301" s="409"/>
      <c r="T301" s="417">
        <f t="shared" ref="T301:AE301" si="148">C301-C300</f>
        <v>-1.6169698365185781E-2</v>
      </c>
      <c r="U301" s="417">
        <f t="shared" si="148"/>
        <v>0.29999999999999982</v>
      </c>
      <c r="V301" s="417">
        <f t="shared" si="148"/>
        <v>-1.1361283643892328E-2</v>
      </c>
      <c r="W301" s="417">
        <f t="shared" si="148"/>
        <v>0.19999999999999973</v>
      </c>
      <c r="X301" s="417">
        <f t="shared" si="148"/>
        <v>0.97999999999999954</v>
      </c>
      <c r="Y301" s="417">
        <f t="shared" si="148"/>
        <v>-0.64166666666666661</v>
      </c>
      <c r="Z301" s="418">
        <f t="shared" si="148"/>
        <v>-4.5401895401894876E-2</v>
      </c>
      <c r="AA301" s="417">
        <f t="shared" si="148"/>
        <v>0</v>
      </c>
      <c r="AB301" s="417">
        <f t="shared" si="148"/>
        <v>0.29998639905022118</v>
      </c>
      <c r="AC301" s="417">
        <f t="shared" si="148"/>
        <v>5.8955702710791424E-2</v>
      </c>
      <c r="AD301" s="417">
        <f t="shared" si="148"/>
        <v>-4.1757108947324095E-2</v>
      </c>
      <c r="AE301" s="418">
        <f t="shared" si="148"/>
        <v>9.240739073274451E-2</v>
      </c>
      <c r="AF301" s="419"/>
    </row>
    <row r="302" spans="1:33" ht="13.5" thickTop="1">
      <c r="A302" s="303"/>
      <c r="B302" s="335" t="s">
        <v>971</v>
      </c>
      <c r="C302" s="396">
        <v>4.639026969857218</v>
      </c>
      <c r="D302" s="388">
        <v>4.8</v>
      </c>
      <c r="E302" s="388">
        <v>4.6824282100877852</v>
      </c>
      <c r="F302" s="388">
        <v>5.6</v>
      </c>
      <c r="G302" s="388">
        <v>5</v>
      </c>
      <c r="H302" s="388">
        <v>4.6332755632582314</v>
      </c>
      <c r="I302" s="396">
        <v>4.6972605160834213</v>
      </c>
      <c r="J302" s="396">
        <v>0</v>
      </c>
      <c r="K302" s="388">
        <v>1.4709830341745225</v>
      </c>
      <c r="L302" s="388">
        <v>1.2266619762407014</v>
      </c>
      <c r="M302" s="388">
        <v>1.4016219121648954</v>
      </c>
      <c r="N302" s="396">
        <v>1.3708158125087619</v>
      </c>
      <c r="O302" s="396">
        <v>0</v>
      </c>
      <c r="P302" s="397">
        <v>0</v>
      </c>
      <c r="Q302" s="388"/>
      <c r="R302" s="388"/>
      <c r="S302" s="388"/>
      <c r="Z302" s="389"/>
      <c r="AE302" s="389"/>
    </row>
    <row r="303" spans="1:33">
      <c r="A303" s="303"/>
      <c r="B303" s="335" t="s">
        <v>972</v>
      </c>
      <c r="C303" s="396">
        <v>4.5432350852272725</v>
      </c>
      <c r="D303" s="388">
        <v>4.8</v>
      </c>
      <c r="E303" s="388">
        <v>4.7176200057487776</v>
      </c>
      <c r="F303" s="388">
        <v>5.7</v>
      </c>
      <c r="G303" s="388">
        <v>4.9463983050847453</v>
      </c>
      <c r="H303" s="388">
        <v>4.6579457364341081</v>
      </c>
      <c r="I303" s="396">
        <v>4.6630414946773833</v>
      </c>
      <c r="J303" s="396">
        <v>0</v>
      </c>
      <c r="K303" s="388">
        <v>1.3705812461346454</v>
      </c>
      <c r="L303" s="388">
        <v>1.271281770148339</v>
      </c>
      <c r="M303" s="388">
        <v>1.351874355828121</v>
      </c>
      <c r="N303" s="396">
        <v>1.3307018197831781</v>
      </c>
      <c r="O303" s="396">
        <v>0</v>
      </c>
      <c r="P303" s="397">
        <v>0</v>
      </c>
      <c r="Q303" s="388"/>
      <c r="R303" s="388"/>
      <c r="S303" s="388"/>
      <c r="T303" s="394">
        <f t="shared" ref="T303:AE303" si="149">C303-C302</f>
        <v>-9.5791884629945478E-2</v>
      </c>
      <c r="U303" s="394">
        <f t="shared" si="149"/>
        <v>0</v>
      </c>
      <c r="V303" s="394">
        <f t="shared" si="149"/>
        <v>3.5191795660992398E-2</v>
      </c>
      <c r="W303" s="394">
        <f t="shared" si="149"/>
        <v>0.10000000000000053</v>
      </c>
      <c r="X303" s="394">
        <f t="shared" si="149"/>
        <v>-5.3601694915254683E-2</v>
      </c>
      <c r="Y303" s="394">
        <f t="shared" si="149"/>
        <v>2.467017317587672E-2</v>
      </c>
      <c r="Z303" s="395">
        <f t="shared" si="149"/>
        <v>-3.4219021406038053E-2</v>
      </c>
      <c r="AA303" s="394">
        <f t="shared" si="149"/>
        <v>0</v>
      </c>
      <c r="AB303" s="394">
        <f t="shared" si="149"/>
        <v>-0.10040178803987709</v>
      </c>
      <c r="AC303" s="394">
        <f t="shared" si="149"/>
        <v>4.4619793907637595E-2</v>
      </c>
      <c r="AD303" s="394">
        <f t="shared" si="149"/>
        <v>-4.9747556336774412E-2</v>
      </c>
      <c r="AE303" s="395">
        <f t="shared" si="149"/>
        <v>-4.0113992725583802E-2</v>
      </c>
    </row>
    <row r="304" spans="1:33">
      <c r="A304" s="303"/>
      <c r="B304" s="335" t="s">
        <v>973</v>
      </c>
      <c r="C304" s="396">
        <v>7.0232558139534884</v>
      </c>
      <c r="D304" s="388">
        <v>6.1</v>
      </c>
      <c r="E304" s="388">
        <v>4.3784615384615382</v>
      </c>
      <c r="F304" s="388">
        <v>6.2</v>
      </c>
      <c r="G304" s="388">
        <v>6.8400000000000007</v>
      </c>
      <c r="H304" s="388">
        <v>5.75</v>
      </c>
      <c r="I304" s="396">
        <v>5.6112676056338033</v>
      </c>
      <c r="J304" s="396">
        <v>0</v>
      </c>
      <c r="K304" s="388">
        <v>1.6234361952400584</v>
      </c>
      <c r="L304" s="388">
        <v>1.8307206154902895</v>
      </c>
      <c r="M304" s="388">
        <v>1.736900137388508</v>
      </c>
      <c r="N304" s="396">
        <v>1.731195034205395</v>
      </c>
      <c r="O304" s="396">
        <v>0</v>
      </c>
      <c r="P304" s="397">
        <v>0</v>
      </c>
      <c r="Q304" s="388"/>
      <c r="R304" s="388"/>
      <c r="S304" s="388"/>
      <c r="Z304" s="389"/>
      <c r="AE304" s="389"/>
    </row>
    <row r="305" spans="1:33">
      <c r="A305" s="303"/>
      <c r="B305" s="335" t="s">
        <v>974</v>
      </c>
      <c r="C305" s="396">
        <v>6.7322580645161283</v>
      </c>
      <c r="D305" s="388">
        <v>5.2</v>
      </c>
      <c r="E305" s="388">
        <v>3.9788888888888891</v>
      </c>
      <c r="F305" s="388">
        <v>4.5</v>
      </c>
      <c r="G305" s="388">
        <v>5.2</v>
      </c>
      <c r="H305" s="388">
        <v>7</v>
      </c>
      <c r="I305" s="396">
        <v>4.7924657534246577</v>
      </c>
      <c r="J305" s="396">
        <v>0</v>
      </c>
      <c r="K305" s="388">
        <v>1.7040523334776643</v>
      </c>
      <c r="L305" s="388">
        <v>1.7388572675454728</v>
      </c>
      <c r="M305" s="388">
        <v>1.8219222011998066</v>
      </c>
      <c r="N305" s="396">
        <v>1.7390499795324521</v>
      </c>
      <c r="O305" s="396">
        <v>0</v>
      </c>
      <c r="P305" s="397">
        <v>0</v>
      </c>
      <c r="Q305" s="388"/>
      <c r="R305" s="388"/>
      <c r="S305" s="388"/>
      <c r="T305" s="394">
        <f t="shared" ref="T305:AE305" si="150">C305-C304</f>
        <v>-0.29099774943736012</v>
      </c>
      <c r="U305" s="421">
        <f t="shared" si="150"/>
        <v>-0.89999999999999947</v>
      </c>
      <c r="V305" s="394">
        <f t="shared" si="150"/>
        <v>-0.39957264957264904</v>
      </c>
      <c r="W305" s="421">
        <f t="shared" si="150"/>
        <v>-1.7000000000000002</v>
      </c>
      <c r="X305" s="394">
        <f t="shared" si="150"/>
        <v>-1.6400000000000006</v>
      </c>
      <c r="Y305" s="421">
        <f t="shared" si="150"/>
        <v>1.25</v>
      </c>
      <c r="Z305" s="395">
        <f t="shared" si="150"/>
        <v>-0.81880185220914559</v>
      </c>
      <c r="AA305" s="394">
        <f t="shared" si="150"/>
        <v>0</v>
      </c>
      <c r="AB305" s="394">
        <f t="shared" si="150"/>
        <v>8.0616138237605828E-2</v>
      </c>
      <c r="AC305" s="394">
        <f t="shared" si="150"/>
        <v>-9.1863347944816764E-2</v>
      </c>
      <c r="AD305" s="394">
        <f t="shared" si="150"/>
        <v>8.502206381129862E-2</v>
      </c>
      <c r="AE305" s="395">
        <f t="shared" si="150"/>
        <v>7.8549453270571057E-3</v>
      </c>
    </row>
    <row r="306" spans="1:33">
      <c r="A306" s="303"/>
      <c r="B306" s="335" t="s">
        <v>975</v>
      </c>
      <c r="C306" s="396">
        <v>4.4517241379310342</v>
      </c>
      <c r="D306" s="388">
        <v>6</v>
      </c>
      <c r="E306" s="388">
        <v>4.6193548387096772</v>
      </c>
      <c r="F306" s="388">
        <v>0</v>
      </c>
      <c r="G306" s="388">
        <v>4.4000000000000004</v>
      </c>
      <c r="H306" s="388">
        <v>0</v>
      </c>
      <c r="I306" s="396">
        <v>4.6362318840579704</v>
      </c>
      <c r="J306" s="396">
        <v>0</v>
      </c>
      <c r="K306" s="388">
        <v>0</v>
      </c>
      <c r="L306" s="388">
        <v>0</v>
      </c>
      <c r="M306" s="388">
        <v>0</v>
      </c>
      <c r="N306" s="396">
        <v>0</v>
      </c>
      <c r="O306" s="396">
        <v>0</v>
      </c>
      <c r="P306" s="397">
        <v>0</v>
      </c>
      <c r="Q306" s="388"/>
      <c r="R306" s="388"/>
      <c r="S306" s="388"/>
      <c r="Z306" s="389"/>
      <c r="AE306" s="389"/>
    </row>
    <row r="307" spans="1:33" ht="13.5" thickBot="1">
      <c r="A307" s="303"/>
      <c r="B307" s="335" t="s">
        <v>976</v>
      </c>
      <c r="C307" s="396">
        <v>4.040322580645161</v>
      </c>
      <c r="D307" s="388">
        <v>3.7000000000000006</v>
      </c>
      <c r="E307" s="388">
        <v>4.666666666666667</v>
      </c>
      <c r="F307" s="388">
        <v>0</v>
      </c>
      <c r="G307" s="388">
        <v>0</v>
      </c>
      <c r="H307" s="388">
        <v>0</v>
      </c>
      <c r="I307" s="396">
        <v>4.1450000000000005</v>
      </c>
      <c r="J307" s="396">
        <v>0</v>
      </c>
      <c r="K307" s="388">
        <v>0</v>
      </c>
      <c r="L307" s="388">
        <v>0</v>
      </c>
      <c r="M307" s="388">
        <v>0</v>
      </c>
      <c r="N307" s="396">
        <v>0</v>
      </c>
      <c r="O307" s="396">
        <v>0</v>
      </c>
      <c r="P307" s="397">
        <v>0</v>
      </c>
      <c r="Q307" s="388"/>
      <c r="R307" s="388"/>
      <c r="S307" s="388"/>
      <c r="T307" s="394">
        <f t="shared" ref="T307:AE307" si="151">C307-C306</f>
        <v>-0.41140155728587313</v>
      </c>
      <c r="U307" s="421">
        <f t="shared" si="151"/>
        <v>-2.2999999999999994</v>
      </c>
      <c r="V307" s="394">
        <f t="shared" si="151"/>
        <v>4.7311827956989738E-2</v>
      </c>
      <c r="W307" s="421">
        <f t="shared" si="151"/>
        <v>0</v>
      </c>
      <c r="X307" s="394">
        <f t="shared" si="151"/>
        <v>-4.4000000000000004</v>
      </c>
      <c r="Y307" s="394">
        <f t="shared" si="151"/>
        <v>0</v>
      </c>
      <c r="Z307" s="395">
        <f t="shared" si="151"/>
        <v>-0.49123188405796991</v>
      </c>
      <c r="AA307" s="394">
        <f t="shared" si="151"/>
        <v>0</v>
      </c>
      <c r="AB307" s="394">
        <f t="shared" si="151"/>
        <v>0</v>
      </c>
      <c r="AC307" s="394">
        <f t="shared" si="151"/>
        <v>0</v>
      </c>
      <c r="AD307" s="394">
        <f t="shared" si="151"/>
        <v>0</v>
      </c>
      <c r="AE307" s="395">
        <f t="shared" si="151"/>
        <v>0</v>
      </c>
      <c r="AG307" s="290" t="s">
        <v>926</v>
      </c>
    </row>
    <row r="308" spans="1:33" ht="13.5" thickTop="1">
      <c r="A308" s="303"/>
      <c r="B308" s="335" t="s">
        <v>977</v>
      </c>
      <c r="C308" s="396">
        <v>4.647530215449291</v>
      </c>
      <c r="D308" s="388">
        <v>4.8112320112320113</v>
      </c>
      <c r="E308" s="388">
        <v>4.6792430687985913</v>
      </c>
      <c r="F308" s="388">
        <v>5.6114068441064635</v>
      </c>
      <c r="G308" s="388">
        <v>5.0074316939890702</v>
      </c>
      <c r="H308" s="388">
        <v>4.6409638554216865</v>
      </c>
      <c r="I308" s="396">
        <v>4.7027579564855753</v>
      </c>
      <c r="J308" s="396">
        <v>0</v>
      </c>
      <c r="K308" s="388">
        <v>1.5423514062469392</v>
      </c>
      <c r="L308" s="388">
        <v>1.5581023906604194</v>
      </c>
      <c r="M308" s="388">
        <v>1.5758649898189849</v>
      </c>
      <c r="N308" s="396">
        <v>1.5540867326875702</v>
      </c>
      <c r="O308" s="396">
        <v>0</v>
      </c>
      <c r="P308" s="397">
        <v>0</v>
      </c>
      <c r="Q308" s="402"/>
      <c r="R308" s="402"/>
      <c r="S308" s="402"/>
      <c r="T308" s="415"/>
      <c r="U308" s="415"/>
      <c r="V308" s="415"/>
      <c r="W308" s="415"/>
      <c r="X308" s="415"/>
      <c r="Y308" s="415"/>
      <c r="Z308" s="416"/>
      <c r="AA308" s="415"/>
      <c r="AB308" s="415"/>
      <c r="AC308" s="415"/>
      <c r="AD308" s="415"/>
      <c r="AE308" s="416"/>
      <c r="AF308" s="415"/>
    </row>
    <row r="309" spans="1:33" ht="13.5" thickBot="1">
      <c r="A309" s="303"/>
      <c r="B309" s="335" t="s">
        <v>978</v>
      </c>
      <c r="C309" s="396">
        <v>4.5464647354054772</v>
      </c>
      <c r="D309" s="388">
        <v>4.8013965573238062</v>
      </c>
      <c r="E309" s="388">
        <v>4.7080985416961632</v>
      </c>
      <c r="F309" s="388">
        <v>5.6956678700361012</v>
      </c>
      <c r="G309" s="388">
        <v>4.9472016895459348</v>
      </c>
      <c r="H309" s="388">
        <v>4.666988416988417</v>
      </c>
      <c r="I309" s="396">
        <v>4.6620713394432256</v>
      </c>
      <c r="J309" s="396">
        <v>0</v>
      </c>
      <c r="K309" s="388">
        <v>1.5345834202377697</v>
      </c>
      <c r="L309" s="388">
        <v>1.5301794771794406</v>
      </c>
      <c r="M309" s="388">
        <v>1.602566540026354</v>
      </c>
      <c r="N309" s="396">
        <v>1.5444086910420958</v>
      </c>
      <c r="O309" s="396">
        <v>0</v>
      </c>
      <c r="P309" s="397">
        <v>0</v>
      </c>
      <c r="Q309" s="409"/>
      <c r="R309" s="409"/>
      <c r="S309" s="409"/>
      <c r="T309" s="417">
        <f t="shared" ref="T309:AE309" si="152">C309-C308</f>
        <v>-0.10106548004381377</v>
      </c>
      <c r="U309" s="417">
        <f t="shared" si="152"/>
        <v>-9.8354539082050607E-3</v>
      </c>
      <c r="V309" s="417">
        <f t="shared" si="152"/>
        <v>2.8855472897571843E-2</v>
      </c>
      <c r="W309" s="417">
        <f t="shared" si="152"/>
        <v>8.426102592963769E-2</v>
      </c>
      <c r="X309" s="417">
        <f t="shared" si="152"/>
        <v>-6.0230004443135421E-2</v>
      </c>
      <c r="Y309" s="417">
        <f t="shared" si="152"/>
        <v>2.6024561566730497E-2</v>
      </c>
      <c r="Z309" s="418">
        <f t="shared" si="152"/>
        <v>-4.068661704234966E-2</v>
      </c>
      <c r="AA309" s="417">
        <f t="shared" si="152"/>
        <v>0</v>
      </c>
      <c r="AB309" s="417">
        <f t="shared" si="152"/>
        <v>-7.767986009169503E-3</v>
      </c>
      <c r="AC309" s="417">
        <f t="shared" si="152"/>
        <v>-2.7922913480978862E-2</v>
      </c>
      <c r="AD309" s="417">
        <f t="shared" si="152"/>
        <v>2.6701550207369085E-2</v>
      </c>
      <c r="AE309" s="418">
        <f t="shared" si="152"/>
        <v>-9.6780416454744778E-3</v>
      </c>
      <c r="AF309" s="419"/>
    </row>
    <row r="310" spans="1:33" ht="13.5" thickTop="1">
      <c r="A310" s="303"/>
      <c r="B310" s="335" t="s">
        <v>979</v>
      </c>
      <c r="C310" s="396">
        <v>3.3762588473205253</v>
      </c>
      <c r="D310" s="388">
        <v>3.6</v>
      </c>
      <c r="E310" s="388">
        <v>3.401307735114079</v>
      </c>
      <c r="F310" s="388">
        <v>3.4</v>
      </c>
      <c r="G310" s="388">
        <v>3.5737931034482764</v>
      </c>
      <c r="H310" s="388">
        <v>3.4934939759036143</v>
      </c>
      <c r="I310" s="396">
        <v>3.4211134358227953</v>
      </c>
      <c r="J310" s="396">
        <v>0</v>
      </c>
      <c r="K310" s="388">
        <v>1.9842369514445453</v>
      </c>
      <c r="L310" s="388">
        <v>2.039189570586398</v>
      </c>
      <c r="M310" s="388">
        <v>1.9725482766106821</v>
      </c>
      <c r="N310" s="396">
        <v>2.0034943327982169</v>
      </c>
      <c r="O310" s="396">
        <v>0</v>
      </c>
      <c r="P310" s="397">
        <v>0</v>
      </c>
      <c r="Q310" s="388"/>
      <c r="R310" s="388"/>
      <c r="S310" s="388"/>
      <c r="Z310" s="389"/>
      <c r="AE310" s="389"/>
    </row>
    <row r="311" spans="1:33">
      <c r="A311" s="303"/>
      <c r="B311" s="335" t="s">
        <v>980</v>
      </c>
      <c r="C311" s="396">
        <v>3.3938833841463412</v>
      </c>
      <c r="D311" s="388">
        <v>3.5</v>
      </c>
      <c r="E311" s="388">
        <v>3.367019867549669</v>
      </c>
      <c r="F311" s="388">
        <v>3.3</v>
      </c>
      <c r="G311" s="388">
        <v>3.4</v>
      </c>
      <c r="H311" s="388">
        <v>3.5562945368171022</v>
      </c>
      <c r="I311" s="396">
        <v>3.3982695422385132</v>
      </c>
      <c r="J311" s="396">
        <v>0</v>
      </c>
      <c r="K311" s="388">
        <v>1.9261550162659484</v>
      </c>
      <c r="L311" s="388">
        <v>2.038928137066224</v>
      </c>
      <c r="M311" s="388">
        <v>2.0202576198731674</v>
      </c>
      <c r="N311" s="396">
        <v>1.9833972379487914</v>
      </c>
      <c r="O311" s="396">
        <v>0</v>
      </c>
      <c r="P311" s="397">
        <v>0</v>
      </c>
      <c r="Q311" s="388"/>
      <c r="R311" s="388"/>
      <c r="S311" s="388"/>
      <c r="T311" s="394">
        <f t="shared" ref="T311:AE311" si="153">C311-C310</f>
        <v>1.7624536825815884E-2</v>
      </c>
      <c r="U311" s="394">
        <f t="shared" si="153"/>
        <v>-0.10000000000000009</v>
      </c>
      <c r="V311" s="394">
        <f t="shared" si="153"/>
        <v>-3.4287867564410046E-2</v>
      </c>
      <c r="W311" s="394">
        <f t="shared" si="153"/>
        <v>-0.10000000000000009</v>
      </c>
      <c r="X311" s="394">
        <f t="shared" si="153"/>
        <v>-0.17379310344827648</v>
      </c>
      <c r="Y311" s="394">
        <f t="shared" si="153"/>
        <v>6.2800560913487846E-2</v>
      </c>
      <c r="Z311" s="395">
        <f t="shared" si="153"/>
        <v>-2.2843893584282071E-2</v>
      </c>
      <c r="AA311" s="394">
        <f t="shared" si="153"/>
        <v>0</v>
      </c>
      <c r="AB311" s="394">
        <f t="shared" si="153"/>
        <v>-5.8081935178596833E-2</v>
      </c>
      <c r="AC311" s="394">
        <f t="shared" si="153"/>
        <v>-2.6143352017404808E-4</v>
      </c>
      <c r="AD311" s="394">
        <f t="shared" si="153"/>
        <v>4.7709343262485326E-2</v>
      </c>
      <c r="AE311" s="395">
        <f t="shared" si="153"/>
        <v>-2.0097094849425456E-2</v>
      </c>
    </row>
    <row r="312" spans="1:33">
      <c r="A312" s="303"/>
      <c r="B312" s="335" t="s">
        <v>981</v>
      </c>
      <c r="C312" s="396">
        <v>3.75260663507109</v>
      </c>
      <c r="D312" s="388">
        <v>4.2</v>
      </c>
      <c r="E312" s="388">
        <v>3.4258666666666668</v>
      </c>
      <c r="F312" s="388">
        <v>3.7</v>
      </c>
      <c r="G312" s="388">
        <v>2.8554404145077723</v>
      </c>
      <c r="H312" s="388">
        <v>4.12</v>
      </c>
      <c r="I312" s="396">
        <v>3.5821859198755339</v>
      </c>
      <c r="J312" s="396">
        <v>0</v>
      </c>
      <c r="K312" s="388">
        <v>2.4216894319762887</v>
      </c>
      <c r="L312" s="388">
        <v>2.3788946608273425</v>
      </c>
      <c r="M312" s="388">
        <v>2.5886229660541717</v>
      </c>
      <c r="N312" s="396">
        <v>2.4324020234701726</v>
      </c>
      <c r="O312" s="396">
        <v>0</v>
      </c>
      <c r="P312" s="397">
        <v>0</v>
      </c>
      <c r="Q312" s="388"/>
      <c r="R312" s="388"/>
      <c r="S312" s="388"/>
      <c r="Z312" s="389"/>
      <c r="AE312" s="389"/>
    </row>
    <row r="313" spans="1:33">
      <c r="A313" s="303"/>
      <c r="B313" s="335" t="s">
        <v>982</v>
      </c>
      <c r="C313" s="396">
        <v>3.6856647398843929</v>
      </c>
      <c r="D313" s="388">
        <v>4.2</v>
      </c>
      <c r="E313" s="388">
        <v>3.3088729016786571</v>
      </c>
      <c r="F313" s="388">
        <v>3.7</v>
      </c>
      <c r="G313" s="388">
        <v>2.5658163265306122</v>
      </c>
      <c r="H313" s="388">
        <v>4.3857142857142852</v>
      </c>
      <c r="I313" s="396">
        <v>3.4844353640416048</v>
      </c>
      <c r="J313" s="396">
        <v>0</v>
      </c>
      <c r="K313" s="388">
        <v>2.3008681949843353</v>
      </c>
      <c r="L313" s="388">
        <v>2.3536342366582215</v>
      </c>
      <c r="M313" s="388">
        <v>2.6060082971475347</v>
      </c>
      <c r="N313" s="396">
        <v>2.3667303127795933</v>
      </c>
      <c r="O313" s="396">
        <v>0</v>
      </c>
      <c r="P313" s="397">
        <v>0</v>
      </c>
      <c r="Q313" s="388"/>
      <c r="R313" s="388"/>
      <c r="S313" s="388"/>
      <c r="T313" s="394">
        <f t="shared" ref="T313:AE313" si="154">C313-C312</f>
        <v>-6.6941895186697131E-2</v>
      </c>
      <c r="U313" s="394">
        <f t="shared" si="154"/>
        <v>0</v>
      </c>
      <c r="V313" s="394">
        <f t="shared" si="154"/>
        <v>-0.11699376498800973</v>
      </c>
      <c r="W313" s="394">
        <f t="shared" si="154"/>
        <v>0</v>
      </c>
      <c r="X313" s="394">
        <f t="shared" si="154"/>
        <v>-0.28962408797716011</v>
      </c>
      <c r="Y313" s="394">
        <f t="shared" si="154"/>
        <v>0.26571428571428513</v>
      </c>
      <c r="Z313" s="395">
        <f t="shared" si="154"/>
        <v>-9.7750555833929109E-2</v>
      </c>
      <c r="AA313" s="394">
        <f t="shared" si="154"/>
        <v>0</v>
      </c>
      <c r="AB313" s="394">
        <f t="shared" si="154"/>
        <v>-0.12082123699195346</v>
      </c>
      <c r="AC313" s="394">
        <f t="shared" si="154"/>
        <v>-2.5260424169120999E-2</v>
      </c>
      <c r="AD313" s="394">
        <f t="shared" si="154"/>
        <v>1.7385331093362932E-2</v>
      </c>
      <c r="AE313" s="395">
        <f t="shared" si="154"/>
        <v>-6.567171069057931E-2</v>
      </c>
    </row>
    <row r="314" spans="1:33">
      <c r="A314" s="303"/>
      <c r="B314" s="335" t="s">
        <v>983</v>
      </c>
      <c r="C314" s="396">
        <v>2.7636363636363632</v>
      </c>
      <c r="D314" s="388">
        <v>5.8</v>
      </c>
      <c r="E314" s="388">
        <v>2.64</v>
      </c>
      <c r="F314" s="388">
        <v>3.6</v>
      </c>
      <c r="G314" s="388">
        <v>3.0962962962962961</v>
      </c>
      <c r="H314" s="388">
        <v>6.8</v>
      </c>
      <c r="I314" s="396">
        <v>3.0465608465608462</v>
      </c>
      <c r="J314" s="396">
        <v>0</v>
      </c>
      <c r="K314" s="388">
        <v>0</v>
      </c>
      <c r="L314" s="388">
        <v>0</v>
      </c>
      <c r="M314" s="388">
        <v>0</v>
      </c>
      <c r="N314" s="396">
        <v>0</v>
      </c>
      <c r="O314" s="396">
        <v>0</v>
      </c>
      <c r="P314" s="397">
        <v>0</v>
      </c>
      <c r="Q314" s="388"/>
      <c r="R314" s="388"/>
      <c r="S314" s="388"/>
      <c r="Z314" s="389"/>
      <c r="AE314" s="389"/>
    </row>
    <row r="315" spans="1:33" ht="13.5" thickBot="1">
      <c r="A315" s="303"/>
      <c r="B315" s="335" t="s">
        <v>984</v>
      </c>
      <c r="C315" s="396">
        <v>2.7854545454545456</v>
      </c>
      <c r="D315" s="388">
        <v>2.5</v>
      </c>
      <c r="E315" s="388">
        <v>2.2238805970149254</v>
      </c>
      <c r="F315" s="388">
        <v>3.3</v>
      </c>
      <c r="G315" s="388">
        <v>3.9200000000000004</v>
      </c>
      <c r="H315" s="388">
        <v>3</v>
      </c>
      <c r="I315" s="396">
        <v>2.6135714285714284</v>
      </c>
      <c r="J315" s="396">
        <v>0</v>
      </c>
      <c r="K315" s="388">
        <v>0</v>
      </c>
      <c r="L315" s="388">
        <v>0</v>
      </c>
      <c r="M315" s="388">
        <v>0</v>
      </c>
      <c r="N315" s="396">
        <v>0</v>
      </c>
      <c r="O315" s="396">
        <v>0</v>
      </c>
      <c r="P315" s="397">
        <v>0</v>
      </c>
      <c r="Q315" s="388"/>
      <c r="R315" s="388"/>
      <c r="S315" s="388"/>
      <c r="T315" s="394">
        <f t="shared" ref="T315:AE315" si="155">C315-C314</f>
        <v>2.1818181818182403E-2</v>
      </c>
      <c r="U315" s="421">
        <f t="shared" si="155"/>
        <v>-3.3</v>
      </c>
      <c r="V315" s="394">
        <f t="shared" si="155"/>
        <v>-0.41611940298507477</v>
      </c>
      <c r="W315" s="421">
        <f t="shared" si="155"/>
        <v>-0.30000000000000027</v>
      </c>
      <c r="X315" s="394">
        <f t="shared" si="155"/>
        <v>0.82370370370370427</v>
      </c>
      <c r="Y315" s="421">
        <f t="shared" si="155"/>
        <v>-3.8</v>
      </c>
      <c r="Z315" s="395">
        <f t="shared" si="155"/>
        <v>-0.43298941798941781</v>
      </c>
      <c r="AA315" s="394">
        <f t="shared" si="155"/>
        <v>0</v>
      </c>
      <c r="AB315" s="394">
        <f t="shared" si="155"/>
        <v>0</v>
      </c>
      <c r="AC315" s="394">
        <f t="shared" si="155"/>
        <v>0</v>
      </c>
      <c r="AD315" s="394">
        <f t="shared" si="155"/>
        <v>0</v>
      </c>
      <c r="AE315" s="395">
        <f t="shared" si="155"/>
        <v>0</v>
      </c>
    </row>
    <row r="316" spans="1:33" ht="13.5" thickTop="1">
      <c r="A316" s="303"/>
      <c r="B316" s="335" t="s">
        <v>985</v>
      </c>
      <c r="C316" s="396">
        <v>3.4236037574722462</v>
      </c>
      <c r="D316" s="388">
        <v>3.7581871345029243</v>
      </c>
      <c r="E316" s="388">
        <v>3.3951180744777472</v>
      </c>
      <c r="F316" s="388">
        <v>3.5038461538461538</v>
      </c>
      <c r="G316" s="388">
        <v>3.2815709969788518</v>
      </c>
      <c r="H316" s="388">
        <v>3.5628008752735227</v>
      </c>
      <c r="I316" s="396">
        <v>3.4460772195157428</v>
      </c>
      <c r="J316" s="396">
        <v>0</v>
      </c>
      <c r="K316" s="388">
        <v>2.19414246121995</v>
      </c>
      <c r="L316" s="388">
        <v>2.1888186797691191</v>
      </c>
      <c r="M316" s="388">
        <v>2.2604038642644508</v>
      </c>
      <c r="N316" s="396">
        <v>2.2022820745816163</v>
      </c>
      <c r="O316" s="396">
        <v>0</v>
      </c>
      <c r="P316" s="397">
        <v>0</v>
      </c>
      <c r="Q316" s="402"/>
      <c r="R316" s="402"/>
      <c r="S316" s="402"/>
      <c r="T316" s="415"/>
      <c r="U316" s="415"/>
      <c r="V316" s="415"/>
      <c r="W316" s="415"/>
      <c r="X316" s="415"/>
      <c r="Y316" s="415"/>
      <c r="Z316" s="416"/>
      <c r="AA316" s="415"/>
      <c r="AB316" s="415"/>
      <c r="AC316" s="415"/>
      <c r="AD316" s="415"/>
      <c r="AE316" s="416"/>
      <c r="AF316" s="415"/>
    </row>
    <row r="317" spans="1:33" ht="13.5" thickBot="1">
      <c r="A317" s="303"/>
      <c r="B317" s="335" t="s">
        <v>986</v>
      </c>
      <c r="C317" s="396">
        <v>3.429377431906615</v>
      </c>
      <c r="D317" s="388">
        <v>3.6506930693069308</v>
      </c>
      <c r="E317" s="388">
        <v>3.3402694610778449</v>
      </c>
      <c r="F317" s="388">
        <v>3.423428571428571</v>
      </c>
      <c r="G317" s="388">
        <v>3.0863547758284602</v>
      </c>
      <c r="H317" s="388">
        <v>3.6523012552301259</v>
      </c>
      <c r="I317" s="396">
        <v>3.4066538487948912</v>
      </c>
      <c r="J317" s="396">
        <v>0</v>
      </c>
      <c r="K317" s="388">
        <v>2.1034746454808997</v>
      </c>
      <c r="L317" s="388">
        <v>2.1804479884515895</v>
      </c>
      <c r="M317" s="388">
        <v>2.2906918611342553</v>
      </c>
      <c r="N317" s="396">
        <v>2.1607803332941242</v>
      </c>
      <c r="O317" s="396">
        <v>0</v>
      </c>
      <c r="P317" s="397">
        <v>0</v>
      </c>
      <c r="Q317" s="409"/>
      <c r="R317" s="409"/>
      <c r="S317" s="409"/>
      <c r="T317" s="417">
        <f t="shared" ref="T317:AE317" si="156">C317-C316</f>
        <v>5.7736744343688251E-3</v>
      </c>
      <c r="U317" s="417">
        <f t="shared" si="156"/>
        <v>-0.10749406519599347</v>
      </c>
      <c r="V317" s="417">
        <f t="shared" si="156"/>
        <v>-5.4848613399902213E-2</v>
      </c>
      <c r="W317" s="417">
        <f t="shared" si="156"/>
        <v>-8.0417582417582789E-2</v>
      </c>
      <c r="X317" s="417">
        <f t="shared" si="156"/>
        <v>-0.19521622115039161</v>
      </c>
      <c r="Y317" s="417">
        <f t="shared" si="156"/>
        <v>8.9500379956603204E-2</v>
      </c>
      <c r="Z317" s="418">
        <f t="shared" si="156"/>
        <v>-3.9423370720851558E-2</v>
      </c>
      <c r="AA317" s="417">
        <f t="shared" si="156"/>
        <v>0</v>
      </c>
      <c r="AB317" s="417">
        <f t="shared" si="156"/>
        <v>-9.0667815739050361E-2</v>
      </c>
      <c r="AC317" s="417">
        <f t="shared" si="156"/>
        <v>-8.3706913175296549E-3</v>
      </c>
      <c r="AD317" s="417">
        <f t="shared" si="156"/>
        <v>3.0287996869804434E-2</v>
      </c>
      <c r="AE317" s="418">
        <f t="shared" si="156"/>
        <v>-4.1501741287492067E-2</v>
      </c>
      <c r="AF317" s="419"/>
    </row>
    <row r="318" spans="1:33" ht="13.5" thickTop="1">
      <c r="A318" s="303"/>
      <c r="B318" s="335" t="s">
        <v>987</v>
      </c>
      <c r="C318" s="396">
        <v>5.8047619047619055</v>
      </c>
      <c r="D318" s="388">
        <v>5.4</v>
      </c>
      <c r="E318" s="388">
        <v>7.7296296296296294</v>
      </c>
      <c r="F318" s="388">
        <v>7.2</v>
      </c>
      <c r="G318" s="388">
        <v>1.6122448979591837</v>
      </c>
      <c r="H318" s="388">
        <v>4.9249999999999998</v>
      </c>
      <c r="I318" s="396">
        <v>3.227149321266968</v>
      </c>
      <c r="J318" s="396">
        <v>0</v>
      </c>
      <c r="K318" s="388">
        <v>0</v>
      </c>
      <c r="L318" s="388">
        <v>0</v>
      </c>
      <c r="M318" s="388">
        <v>0</v>
      </c>
      <c r="N318" s="396">
        <v>0</v>
      </c>
      <c r="O318" s="396">
        <v>0</v>
      </c>
      <c r="P318" s="397">
        <v>0</v>
      </c>
      <c r="Q318" s="388"/>
      <c r="R318" s="388"/>
      <c r="S318" s="388"/>
      <c r="Z318" s="389"/>
      <c r="AE318" s="389"/>
    </row>
    <row r="319" spans="1:33">
      <c r="A319" s="303"/>
      <c r="B319" s="335" t="s">
        <v>988</v>
      </c>
      <c r="C319" s="396">
        <v>4.9473684210526319</v>
      </c>
      <c r="D319" s="388">
        <v>4.4000000000000004</v>
      </c>
      <c r="E319" s="388">
        <v>8.6470588235294112</v>
      </c>
      <c r="F319" s="388">
        <v>3.5999999999999996</v>
      </c>
      <c r="G319" s="388">
        <v>1.7252032520325202</v>
      </c>
      <c r="H319" s="388">
        <v>6.083333333333333</v>
      </c>
      <c r="I319" s="396">
        <v>3.3863636363636358</v>
      </c>
      <c r="J319" s="396">
        <v>0</v>
      </c>
      <c r="K319" s="388">
        <v>0</v>
      </c>
      <c r="L319" s="388">
        <v>0</v>
      </c>
      <c r="M319" s="388">
        <v>0</v>
      </c>
      <c r="N319" s="396">
        <v>0</v>
      </c>
      <c r="O319" s="396">
        <v>0</v>
      </c>
      <c r="P319" s="397">
        <v>0</v>
      </c>
      <c r="Q319" s="388"/>
      <c r="R319" s="388"/>
      <c r="S319" s="388"/>
      <c r="T319" s="394">
        <f t="shared" ref="T319:AE319" si="157">C319-C318</f>
        <v>-0.8573934837092736</v>
      </c>
      <c r="U319" s="394">
        <f t="shared" si="157"/>
        <v>-1</v>
      </c>
      <c r="V319" s="394">
        <f t="shared" si="157"/>
        <v>0.91742919389978184</v>
      </c>
      <c r="W319" s="394">
        <f t="shared" si="157"/>
        <v>-3.6000000000000005</v>
      </c>
      <c r="X319" s="394">
        <f t="shared" si="157"/>
        <v>0.11295835407333654</v>
      </c>
      <c r="Y319" s="394">
        <f t="shared" si="157"/>
        <v>1.1583333333333332</v>
      </c>
      <c r="Z319" s="395">
        <f t="shared" si="157"/>
        <v>0.15921431509666784</v>
      </c>
      <c r="AA319" s="394">
        <f t="shared" si="157"/>
        <v>0</v>
      </c>
      <c r="AB319" s="394">
        <f t="shared" si="157"/>
        <v>0</v>
      </c>
      <c r="AC319" s="394">
        <f t="shared" si="157"/>
        <v>0</v>
      </c>
      <c r="AD319" s="394">
        <f t="shared" si="157"/>
        <v>0</v>
      </c>
      <c r="AE319" s="395">
        <f t="shared" si="157"/>
        <v>0</v>
      </c>
    </row>
    <row r="320" spans="1:33">
      <c r="A320" s="303"/>
      <c r="B320" s="335" t="s">
        <v>989</v>
      </c>
      <c r="C320" s="396">
        <v>4.2583844891509148</v>
      </c>
      <c r="D320" s="388">
        <v>4.4802385892116181</v>
      </c>
      <c r="E320" s="388">
        <v>4.2432684003454568</v>
      </c>
      <c r="F320" s="388">
        <v>4.2143061516452081</v>
      </c>
      <c r="G320" s="388">
        <v>4.4434139784946236</v>
      </c>
      <c r="H320" s="388">
        <v>4.1630000000000003</v>
      </c>
      <c r="I320" s="396">
        <v>4.2833593773034178</v>
      </c>
      <c r="J320" s="396">
        <v>0</v>
      </c>
      <c r="K320" s="388">
        <v>1.8903837327118844</v>
      </c>
      <c r="L320" s="388">
        <v>1.8936501397682903</v>
      </c>
      <c r="M320" s="388">
        <v>1.8425655439436921</v>
      </c>
      <c r="N320" s="396">
        <v>1.884281031438179</v>
      </c>
      <c r="O320" s="396">
        <v>0</v>
      </c>
      <c r="P320" s="397">
        <v>0</v>
      </c>
      <c r="Q320" s="388"/>
      <c r="R320" s="388"/>
      <c r="S320" s="388"/>
      <c r="Z320" s="389"/>
      <c r="AE320" s="389"/>
    </row>
    <row r="321" spans="1:32">
      <c r="A321" s="303"/>
      <c r="B321" s="335" t="s">
        <v>990</v>
      </c>
      <c r="C321" s="396">
        <v>4.1825769368937848</v>
      </c>
      <c r="D321" s="388">
        <v>4.4374087161366322</v>
      </c>
      <c r="E321" s="388">
        <v>4.2468654505046768</v>
      </c>
      <c r="F321" s="388">
        <v>4.1709635416666666</v>
      </c>
      <c r="G321" s="388">
        <v>4.3310432569974555</v>
      </c>
      <c r="H321" s="388">
        <v>4.1635106382978719</v>
      </c>
      <c r="I321" s="396">
        <v>4.2391794666818923</v>
      </c>
      <c r="J321" s="396">
        <v>0</v>
      </c>
      <c r="K321" s="388">
        <v>1.8235173231489874</v>
      </c>
      <c r="L321" s="388">
        <v>1.8867194905818918</v>
      </c>
      <c r="M321" s="388">
        <v>1.8682262783361592</v>
      </c>
      <c r="N321" s="396">
        <v>1.854500115723609</v>
      </c>
      <c r="O321" s="396">
        <v>0</v>
      </c>
      <c r="P321" s="397">
        <v>0</v>
      </c>
      <c r="Q321" s="388"/>
      <c r="R321" s="388"/>
      <c r="S321" s="388"/>
      <c r="T321" s="394">
        <f t="shared" ref="T321:AE321" si="158">C321-C320</f>
        <v>-7.5807552257129984E-2</v>
      </c>
      <c r="U321" s="394">
        <f t="shared" si="158"/>
        <v>-4.2829873074985869E-2</v>
      </c>
      <c r="V321" s="394">
        <f t="shared" si="158"/>
        <v>3.5970501592199611E-3</v>
      </c>
      <c r="W321" s="394">
        <f t="shared" si="158"/>
        <v>-4.3342609978541446E-2</v>
      </c>
      <c r="X321" s="394">
        <f t="shared" si="158"/>
        <v>-0.11237072149716809</v>
      </c>
      <c r="Y321" s="394">
        <f t="shared" si="158"/>
        <v>5.1063829787167947E-4</v>
      </c>
      <c r="Z321" s="395">
        <f t="shared" si="158"/>
        <v>-4.4179910621525487E-2</v>
      </c>
      <c r="AA321" s="394">
        <f t="shared" si="158"/>
        <v>0</v>
      </c>
      <c r="AB321" s="394">
        <f t="shared" si="158"/>
        <v>-6.6866409562897022E-2</v>
      </c>
      <c r="AC321" s="394">
        <f t="shared" si="158"/>
        <v>-6.9306491863985187E-3</v>
      </c>
      <c r="AD321" s="394">
        <f t="shared" si="158"/>
        <v>2.5660734392467077E-2</v>
      </c>
      <c r="AE321" s="395">
        <f t="shared" si="158"/>
        <v>-2.9780915714570089E-2</v>
      </c>
    </row>
    <row r="322" spans="1:32">
      <c r="A322" s="303"/>
      <c r="B322" s="335" t="s">
        <v>991</v>
      </c>
      <c r="C322" s="396">
        <v>3.9379464285714283</v>
      </c>
      <c r="D322" s="388">
        <v>4.3070422535211268</v>
      </c>
      <c r="E322" s="388">
        <v>3.508058608058608</v>
      </c>
      <c r="F322" s="388">
        <v>3.7565610859728511</v>
      </c>
      <c r="G322" s="388">
        <v>2.9063938618925835</v>
      </c>
      <c r="H322" s="388">
        <v>4.2681818181818185</v>
      </c>
      <c r="I322" s="396">
        <v>3.6995231107850324</v>
      </c>
      <c r="J322" s="396">
        <v>0</v>
      </c>
      <c r="K322" s="388">
        <v>2.3050794785870172</v>
      </c>
      <c r="L322" s="388">
        <v>2.3121564056665962</v>
      </c>
      <c r="M322" s="388">
        <v>2.5169717978610957</v>
      </c>
      <c r="N322" s="396">
        <v>2.3430164496592223</v>
      </c>
      <c r="O322" s="396">
        <v>0</v>
      </c>
      <c r="P322" s="397">
        <v>0</v>
      </c>
      <c r="Q322" s="388"/>
      <c r="R322" s="388"/>
      <c r="S322" s="388"/>
      <c r="Z322" s="389"/>
      <c r="AE322" s="389"/>
    </row>
    <row r="323" spans="1:32">
      <c r="A323" s="303"/>
      <c r="B323" s="335" t="s">
        <v>992</v>
      </c>
      <c r="C323" s="396">
        <v>3.8149779735682818</v>
      </c>
      <c r="D323" s="388">
        <v>4.2545977011494251</v>
      </c>
      <c r="E323" s="388">
        <v>3.3765658747300216</v>
      </c>
      <c r="F323" s="388">
        <v>3.7036866359447007</v>
      </c>
      <c r="G323" s="388">
        <v>2.6045454545454549</v>
      </c>
      <c r="H323" s="388">
        <v>4.475862068965518</v>
      </c>
      <c r="I323" s="396">
        <v>3.563266736768314</v>
      </c>
      <c r="J323" s="396">
        <v>0</v>
      </c>
      <c r="K323" s="388">
        <v>2.226020853248968</v>
      </c>
      <c r="L323" s="388">
        <v>2.287854888009285</v>
      </c>
      <c r="M323" s="388">
        <v>2.5271519838217964</v>
      </c>
      <c r="N323" s="396">
        <v>2.2996177716896091</v>
      </c>
      <c r="O323" s="396">
        <v>0</v>
      </c>
      <c r="P323" s="397">
        <v>0</v>
      </c>
      <c r="Q323" s="388"/>
      <c r="R323" s="388"/>
      <c r="S323" s="388"/>
      <c r="T323" s="394">
        <f t="shared" ref="T323:AE323" si="159">C323-C322</f>
        <v>-0.12296845500314646</v>
      </c>
      <c r="U323" s="394">
        <f t="shared" si="159"/>
        <v>-5.2444552371701647E-2</v>
      </c>
      <c r="V323" s="394">
        <f t="shared" si="159"/>
        <v>-0.13149273332858646</v>
      </c>
      <c r="W323" s="394">
        <f t="shared" si="159"/>
        <v>-5.2874450028150388E-2</v>
      </c>
      <c r="X323" s="394">
        <f t="shared" si="159"/>
        <v>-0.30184840734712859</v>
      </c>
      <c r="Y323" s="394">
        <f t="shared" si="159"/>
        <v>0.20768025078369945</v>
      </c>
      <c r="Z323" s="395">
        <f t="shared" si="159"/>
        <v>-0.13625637401671842</v>
      </c>
      <c r="AA323" s="394">
        <f t="shared" si="159"/>
        <v>0</v>
      </c>
      <c r="AB323" s="394">
        <f t="shared" si="159"/>
        <v>-7.9058625338049193E-2</v>
      </c>
      <c r="AC323" s="394">
        <f t="shared" si="159"/>
        <v>-2.4301517657311145E-2</v>
      </c>
      <c r="AD323" s="394">
        <f t="shared" si="159"/>
        <v>1.0180185960700694E-2</v>
      </c>
      <c r="AE323" s="395">
        <f t="shared" si="159"/>
        <v>-4.3398677969613164E-2</v>
      </c>
    </row>
    <row r="324" spans="1:32">
      <c r="A324" s="303"/>
      <c r="B324" s="335" t="s">
        <v>993</v>
      </c>
      <c r="C324" s="396">
        <v>4.2418352642803621</v>
      </c>
      <c r="D324" s="388">
        <v>4.4656376157682258</v>
      </c>
      <c r="E324" s="388">
        <v>4.1896975088967965</v>
      </c>
      <c r="F324" s="388">
        <v>4.1043478260869568</v>
      </c>
      <c r="G324" s="388">
        <v>4.1235763704097925</v>
      </c>
      <c r="H324" s="388">
        <v>4.1674329501915706</v>
      </c>
      <c r="I324" s="396">
        <v>4.2399257702699016</v>
      </c>
      <c r="J324" s="396">
        <v>0</v>
      </c>
      <c r="K324" s="388">
        <v>2.0906466832542052</v>
      </c>
      <c r="L324" s="388">
        <v>2.0924672486455944</v>
      </c>
      <c r="M324" s="388">
        <v>2.1823722688383205</v>
      </c>
      <c r="N324" s="396">
        <v>2.106000182550555</v>
      </c>
      <c r="O324" s="396">
        <v>0</v>
      </c>
      <c r="P324" s="397">
        <v>0</v>
      </c>
      <c r="Q324" s="388"/>
      <c r="R324" s="388"/>
      <c r="S324" s="388"/>
      <c r="Z324" s="389"/>
      <c r="AE324" s="389"/>
    </row>
    <row r="325" spans="1:32" ht="13.5" thickBot="1">
      <c r="A325" s="303"/>
      <c r="B325" s="335" t="s">
        <v>994</v>
      </c>
      <c r="C325" s="396">
        <v>4.1636229415105062</v>
      </c>
      <c r="D325" s="388">
        <v>4.423557587633355</v>
      </c>
      <c r="E325" s="388">
        <v>4.1781321961620463</v>
      </c>
      <c r="F325" s="388">
        <v>4.0680203045685275</v>
      </c>
      <c r="G325" s="388">
        <v>3.983638211382114</v>
      </c>
      <c r="H325" s="388">
        <v>4.1816633266533065</v>
      </c>
      <c r="I325" s="396">
        <v>4.1882705456849445</v>
      </c>
      <c r="J325" s="396">
        <v>0</v>
      </c>
      <c r="K325" s="388">
        <v>2.0194476921596145</v>
      </c>
      <c r="L325" s="388">
        <v>2.0824381161295222</v>
      </c>
      <c r="M325" s="388">
        <v>2.2009558727869472</v>
      </c>
      <c r="N325" s="396">
        <v>2.0726785872807785</v>
      </c>
      <c r="O325" s="396">
        <v>0</v>
      </c>
      <c r="P325" s="397">
        <v>0</v>
      </c>
      <c r="Q325" s="388"/>
      <c r="R325" s="388"/>
      <c r="S325" s="388"/>
      <c r="T325" s="355">
        <f t="shared" ref="T325:AE325" si="160">C325-C324</f>
        <v>-7.8212322769855902E-2</v>
      </c>
      <c r="U325" s="355">
        <f t="shared" si="160"/>
        <v>-4.2080028134870773E-2</v>
      </c>
      <c r="V325" s="355">
        <f t="shared" si="160"/>
        <v>-1.1565312734750144E-2</v>
      </c>
      <c r="W325" s="355">
        <f t="shared" si="160"/>
        <v>-3.6327521518429329E-2</v>
      </c>
      <c r="X325" s="355">
        <f t="shared" si="160"/>
        <v>-0.13993815902767848</v>
      </c>
      <c r="Y325" s="355">
        <f t="shared" si="160"/>
        <v>1.4230376461735972E-2</v>
      </c>
      <c r="Z325" s="420">
        <f t="shared" si="160"/>
        <v>-5.1655224584957082E-2</v>
      </c>
      <c r="AA325" s="355">
        <f t="shared" si="160"/>
        <v>0</v>
      </c>
      <c r="AB325" s="355">
        <f t="shared" si="160"/>
        <v>-7.1198991094590713E-2</v>
      </c>
      <c r="AC325" s="355">
        <f t="shared" si="160"/>
        <v>-1.0029132516072181E-2</v>
      </c>
      <c r="AD325" s="355">
        <f t="shared" si="160"/>
        <v>1.8583603948626681E-2</v>
      </c>
      <c r="AE325" s="420">
        <f t="shared" si="160"/>
        <v>-3.3321595269776516E-2</v>
      </c>
    </row>
    <row r="326" spans="1:32">
      <c r="A326" s="317" t="s">
        <v>640</v>
      </c>
      <c r="B326" s="298" t="s">
        <v>962</v>
      </c>
      <c r="C326" s="385">
        <v>4.3270731707317074</v>
      </c>
      <c r="D326" s="386">
        <v>0</v>
      </c>
      <c r="E326" s="386">
        <v>4.2551648351648357</v>
      </c>
      <c r="F326" s="386">
        <v>4.3546381578947368</v>
      </c>
      <c r="G326" s="386">
        <v>4.0082269503546097</v>
      </c>
      <c r="H326" s="386">
        <v>4.5825217391304349</v>
      </c>
      <c r="I326" s="385">
        <v>4.2929865771812077</v>
      </c>
      <c r="J326" s="385">
        <v>2.3432450331125825</v>
      </c>
      <c r="K326" s="386">
        <v>2.3481270903010034</v>
      </c>
      <c r="L326" s="386">
        <v>2.9146502057613168</v>
      </c>
      <c r="M326" s="386">
        <v>2.2418785578747626</v>
      </c>
      <c r="N326" s="385">
        <v>2.414467213114754</v>
      </c>
      <c r="O326" s="385">
        <v>0</v>
      </c>
      <c r="P326" s="387">
        <v>0</v>
      </c>
      <c r="Q326" s="388"/>
      <c r="R326" s="388"/>
      <c r="S326" s="388"/>
      <c r="T326" s="388" t="s">
        <v>963</v>
      </c>
      <c r="Z326" s="389"/>
      <c r="AE326" s="389"/>
    </row>
    <row r="327" spans="1:32">
      <c r="A327" s="303"/>
      <c r="B327" s="390" t="s">
        <v>964</v>
      </c>
      <c r="C327" s="391">
        <v>4</v>
      </c>
      <c r="D327" s="392">
        <v>0</v>
      </c>
      <c r="E327" s="392">
        <v>4</v>
      </c>
      <c r="F327" s="392">
        <v>4</v>
      </c>
      <c r="G327" s="392">
        <v>4.2475247524752477</v>
      </c>
      <c r="H327" s="392">
        <v>4.4705882352941178</v>
      </c>
      <c r="I327" s="391">
        <v>4.0448577680525162</v>
      </c>
      <c r="J327" s="391">
        <v>2.267605633802817</v>
      </c>
      <c r="K327" s="392">
        <v>2</v>
      </c>
      <c r="L327" s="392">
        <v>3</v>
      </c>
      <c r="M327" s="392">
        <v>2.2831858407079646</v>
      </c>
      <c r="N327" s="391">
        <v>2.4165120593692024</v>
      </c>
      <c r="O327" s="391">
        <v>0</v>
      </c>
      <c r="P327" s="393">
        <v>0</v>
      </c>
      <c r="Q327" s="388"/>
      <c r="R327" s="388"/>
      <c r="S327" s="388"/>
      <c r="T327" s="394">
        <f t="shared" ref="T327:AE327" si="161">C327-C326</f>
        <v>-0.32707317073170739</v>
      </c>
      <c r="U327" s="394">
        <f t="shared" si="161"/>
        <v>0</v>
      </c>
      <c r="V327" s="394">
        <f t="shared" si="161"/>
        <v>-0.25516483516483568</v>
      </c>
      <c r="W327" s="394">
        <f t="shared" si="161"/>
        <v>-0.35463815789473685</v>
      </c>
      <c r="X327" s="394">
        <f t="shared" si="161"/>
        <v>0.239297802120638</v>
      </c>
      <c r="Y327" s="394">
        <f t="shared" si="161"/>
        <v>-0.11193350383631717</v>
      </c>
      <c r="Z327" s="395">
        <f t="shared" si="161"/>
        <v>-0.24812880912869151</v>
      </c>
      <c r="AA327" s="394">
        <f t="shared" si="161"/>
        <v>-7.5639399309765487E-2</v>
      </c>
      <c r="AB327" s="394">
        <f t="shared" si="161"/>
        <v>-0.34812709030100342</v>
      </c>
      <c r="AC327" s="394">
        <f t="shared" si="161"/>
        <v>8.5349794238683163E-2</v>
      </c>
      <c r="AD327" s="394">
        <f t="shared" si="161"/>
        <v>4.1307282833201953E-2</v>
      </c>
      <c r="AE327" s="395">
        <f t="shared" si="161"/>
        <v>2.0448462544484514E-3</v>
      </c>
    </row>
    <row r="328" spans="1:32">
      <c r="A328" s="303"/>
      <c r="B328" s="335" t="s">
        <v>965</v>
      </c>
      <c r="C328" s="396">
        <v>4.357065868263474</v>
      </c>
      <c r="D328" s="388">
        <v>0</v>
      </c>
      <c r="E328" s="388">
        <v>4.1115527950310558</v>
      </c>
      <c r="F328" s="388">
        <v>3.78</v>
      </c>
      <c r="G328" s="388">
        <v>4.1816326530612242</v>
      </c>
      <c r="H328" s="388">
        <v>3.0824999999999996</v>
      </c>
      <c r="I328" s="396">
        <v>4.1178097345132745</v>
      </c>
      <c r="J328" s="396">
        <v>3.6322580645161286</v>
      </c>
      <c r="K328" s="388">
        <v>2.3998571428571429</v>
      </c>
      <c r="L328" s="388">
        <v>3.3207216494845362</v>
      </c>
      <c r="M328" s="388">
        <v>2.1750000000000003</v>
      </c>
      <c r="N328" s="396">
        <v>2.6842434210526314</v>
      </c>
      <c r="O328" s="396">
        <v>0</v>
      </c>
      <c r="P328" s="397">
        <v>0</v>
      </c>
      <c r="Q328" s="388"/>
      <c r="R328" s="388"/>
      <c r="S328" s="388"/>
      <c r="Z328" s="389"/>
      <c r="AE328" s="389"/>
    </row>
    <row r="329" spans="1:32">
      <c r="A329" s="303"/>
      <c r="B329" s="335" t="s">
        <v>966</v>
      </c>
      <c r="C329" s="396">
        <v>4.3777777777777782</v>
      </c>
      <c r="D329" s="388">
        <v>0</v>
      </c>
      <c r="E329" s="388">
        <v>4</v>
      </c>
      <c r="F329" s="388">
        <v>3.3404255319148937</v>
      </c>
      <c r="G329" s="388">
        <v>3.9814814814814814</v>
      </c>
      <c r="H329" s="388">
        <v>3.3809523809523809</v>
      </c>
      <c r="I329" s="396">
        <v>4.0504385964912277</v>
      </c>
      <c r="J329" s="396">
        <v>3.2530120481927711</v>
      </c>
      <c r="K329" s="388">
        <v>2.4710144927536231</v>
      </c>
      <c r="L329" s="388">
        <v>3.4411764705882355</v>
      </c>
      <c r="M329" s="388">
        <v>2.0610687022900764</v>
      </c>
      <c r="N329" s="396">
        <v>2.6570945945945947</v>
      </c>
      <c r="O329" s="396">
        <v>0</v>
      </c>
      <c r="P329" s="397">
        <v>0</v>
      </c>
      <c r="Q329" s="388"/>
      <c r="R329" s="388"/>
      <c r="S329" s="388"/>
      <c r="T329" s="394">
        <f t="shared" ref="T329:AE329" si="162">C329-C328</f>
        <v>2.0711909514304239E-2</v>
      </c>
      <c r="U329" s="394">
        <f t="shared" si="162"/>
        <v>0</v>
      </c>
      <c r="V329" s="394">
        <f t="shared" si="162"/>
        <v>-0.11155279503105575</v>
      </c>
      <c r="W329" s="394">
        <f t="shared" si="162"/>
        <v>-0.43957446808510614</v>
      </c>
      <c r="X329" s="394">
        <f t="shared" si="162"/>
        <v>-0.20015117157974283</v>
      </c>
      <c r="Y329" s="394">
        <f t="shared" si="162"/>
        <v>0.29845238095238136</v>
      </c>
      <c r="Z329" s="395">
        <f t="shared" si="162"/>
        <v>-6.737113802204675E-2</v>
      </c>
      <c r="AA329" s="394">
        <f t="shared" si="162"/>
        <v>-0.37924601632335753</v>
      </c>
      <c r="AB329" s="394">
        <f t="shared" si="162"/>
        <v>7.1157349896480149E-2</v>
      </c>
      <c r="AC329" s="394">
        <f t="shared" si="162"/>
        <v>0.12045482110369932</v>
      </c>
      <c r="AD329" s="394">
        <f t="shared" si="162"/>
        <v>-0.11393129770992383</v>
      </c>
      <c r="AE329" s="395">
        <f t="shared" si="162"/>
        <v>-2.7148826458036623E-2</v>
      </c>
    </row>
    <row r="330" spans="1:32">
      <c r="A330" s="303"/>
      <c r="B330" s="335" t="s">
        <v>967</v>
      </c>
      <c r="C330" s="396">
        <v>0</v>
      </c>
      <c r="D330" s="388">
        <v>0</v>
      </c>
      <c r="E330" s="388">
        <v>0</v>
      </c>
      <c r="F330" s="388">
        <v>0</v>
      </c>
      <c r="G330" s="388">
        <v>0</v>
      </c>
      <c r="H330" s="388">
        <v>0</v>
      </c>
      <c r="I330" s="396">
        <v>0</v>
      </c>
      <c r="J330" s="396">
        <v>0</v>
      </c>
      <c r="K330" s="388">
        <v>0</v>
      </c>
      <c r="L330" s="388">
        <v>0</v>
      </c>
      <c r="M330" s="388">
        <v>0</v>
      </c>
      <c r="N330" s="396">
        <v>0</v>
      </c>
      <c r="O330" s="396">
        <v>0</v>
      </c>
      <c r="P330" s="397">
        <v>0</v>
      </c>
      <c r="Q330" s="388"/>
      <c r="R330" s="388"/>
      <c r="S330" s="388"/>
      <c r="Z330" s="389"/>
      <c r="AE330" s="389"/>
    </row>
    <row r="331" spans="1:32" ht="13.5" thickBot="1">
      <c r="A331" s="303"/>
      <c r="B331" s="335" t="s">
        <v>968</v>
      </c>
      <c r="C331" s="396">
        <v>0</v>
      </c>
      <c r="D331" s="388">
        <v>0</v>
      </c>
      <c r="E331" s="388">
        <v>0</v>
      </c>
      <c r="F331" s="388">
        <v>0</v>
      </c>
      <c r="G331" s="388">
        <v>0</v>
      </c>
      <c r="H331" s="388">
        <v>0</v>
      </c>
      <c r="I331" s="396">
        <v>0</v>
      </c>
      <c r="J331" s="396">
        <v>0</v>
      </c>
      <c r="K331" s="388">
        <v>0</v>
      </c>
      <c r="L331" s="388">
        <v>0</v>
      </c>
      <c r="M331" s="388">
        <v>0</v>
      </c>
      <c r="N331" s="396">
        <v>0</v>
      </c>
      <c r="O331" s="396">
        <v>0</v>
      </c>
      <c r="P331" s="397">
        <v>0</v>
      </c>
      <c r="Q331" s="388"/>
      <c r="R331" s="388"/>
      <c r="S331" s="388"/>
      <c r="T331" s="394">
        <f t="shared" ref="T331:AE331" si="163">C331-C330</f>
        <v>0</v>
      </c>
      <c r="U331" s="394">
        <f t="shared" si="163"/>
        <v>0</v>
      </c>
      <c r="V331" s="394">
        <f t="shared" si="163"/>
        <v>0</v>
      </c>
      <c r="W331" s="394">
        <f t="shared" si="163"/>
        <v>0</v>
      </c>
      <c r="X331" s="394">
        <f t="shared" si="163"/>
        <v>0</v>
      </c>
      <c r="Y331" s="394">
        <f t="shared" si="163"/>
        <v>0</v>
      </c>
      <c r="Z331" s="395">
        <f t="shared" si="163"/>
        <v>0</v>
      </c>
      <c r="AA331" s="394">
        <f t="shared" si="163"/>
        <v>0</v>
      </c>
      <c r="AB331" s="394">
        <f t="shared" si="163"/>
        <v>0</v>
      </c>
      <c r="AC331" s="394">
        <f t="shared" si="163"/>
        <v>0</v>
      </c>
      <c r="AD331" s="394">
        <f t="shared" si="163"/>
        <v>0</v>
      </c>
      <c r="AE331" s="395">
        <f t="shared" si="163"/>
        <v>0</v>
      </c>
    </row>
    <row r="332" spans="1:32" ht="13.5" thickTop="1">
      <c r="A332" s="303"/>
      <c r="B332" s="422" t="s">
        <v>969</v>
      </c>
      <c r="C332" s="423">
        <v>4.3301997503121106</v>
      </c>
      <c r="D332" s="424">
        <v>0</v>
      </c>
      <c r="E332" s="424">
        <v>4.2224611032531829</v>
      </c>
      <c r="F332" s="424">
        <v>4.272084507042254</v>
      </c>
      <c r="G332" s="424">
        <v>4.0338972809667677</v>
      </c>
      <c r="H332" s="424">
        <v>4.323525179856115</v>
      </c>
      <c r="I332" s="423">
        <v>4.2677217613273761</v>
      </c>
      <c r="J332" s="423">
        <v>2.8345491803278686</v>
      </c>
      <c r="K332" s="424">
        <v>2.373143350604491</v>
      </c>
      <c r="L332" s="424">
        <v>3.0305000000000004</v>
      </c>
      <c r="M332" s="424">
        <v>2.2280000000000002</v>
      </c>
      <c r="N332" s="423">
        <v>2.5041958424507662</v>
      </c>
      <c r="O332" s="423">
        <v>0</v>
      </c>
      <c r="P332" s="425">
        <v>0</v>
      </c>
      <c r="Q332" s="402"/>
      <c r="R332" s="402"/>
      <c r="S332" s="402"/>
      <c r="T332" s="415"/>
      <c r="U332" s="415"/>
      <c r="V332" s="415"/>
      <c r="W332" s="415"/>
      <c r="X332" s="415"/>
      <c r="Y332" s="415"/>
      <c r="Z332" s="416"/>
      <c r="AA332" s="415"/>
      <c r="AB332" s="415"/>
      <c r="AC332" s="415"/>
      <c r="AD332" s="415"/>
      <c r="AE332" s="416"/>
      <c r="AF332" s="415"/>
    </row>
    <row r="333" spans="1:32" ht="13.5" thickBot="1">
      <c r="A333" s="303"/>
      <c r="B333" s="422" t="s">
        <v>970</v>
      </c>
      <c r="C333" s="423">
        <v>4.040889957907396</v>
      </c>
      <c r="D333" s="424">
        <v>0</v>
      </c>
      <c r="E333" s="424">
        <v>4</v>
      </c>
      <c r="F333" s="424">
        <v>3.9143646408839778</v>
      </c>
      <c r="G333" s="424">
        <v>4.2072829131652663</v>
      </c>
      <c r="H333" s="424">
        <v>4.2845528455284549</v>
      </c>
      <c r="I333" s="423">
        <v>4.0456535334584114</v>
      </c>
      <c r="J333" s="423">
        <v>2.6311111111111112</v>
      </c>
      <c r="K333" s="424">
        <v>2.2725366876310273</v>
      </c>
      <c r="L333" s="424">
        <v>3.116883116883117</v>
      </c>
      <c r="M333" s="424">
        <v>2.2332761578044598</v>
      </c>
      <c r="N333" s="423">
        <v>2.5017964071856289</v>
      </c>
      <c r="O333" s="423">
        <v>0</v>
      </c>
      <c r="P333" s="425">
        <v>0</v>
      </c>
      <c r="Q333" s="409"/>
      <c r="R333" s="409"/>
      <c r="S333" s="409"/>
      <c r="T333" s="417">
        <f t="shared" ref="T333:AE333" si="164">C333-C332</f>
        <v>-0.28930979240471455</v>
      </c>
      <c r="U333" s="417">
        <f t="shared" si="164"/>
        <v>0</v>
      </c>
      <c r="V333" s="417">
        <f t="shared" si="164"/>
        <v>-0.22246110325318291</v>
      </c>
      <c r="W333" s="417">
        <f t="shared" si="164"/>
        <v>-0.35771986615827611</v>
      </c>
      <c r="X333" s="417">
        <f t="shared" si="164"/>
        <v>0.17338563219849856</v>
      </c>
      <c r="Y333" s="417">
        <f t="shared" si="164"/>
        <v>-3.8972334327660008E-2</v>
      </c>
      <c r="Z333" s="418">
        <f t="shared" si="164"/>
        <v>-0.22206822786896474</v>
      </c>
      <c r="AA333" s="417">
        <f t="shared" si="164"/>
        <v>-0.20343806921675744</v>
      </c>
      <c r="AB333" s="417">
        <f t="shared" si="164"/>
        <v>-0.10060666297346366</v>
      </c>
      <c r="AC333" s="417">
        <f t="shared" si="164"/>
        <v>8.6383116883116617E-2</v>
      </c>
      <c r="AD333" s="417">
        <f t="shared" si="164"/>
        <v>5.2761578044595581E-3</v>
      </c>
      <c r="AE333" s="418">
        <f t="shared" si="164"/>
        <v>-2.3994352651373063E-3</v>
      </c>
      <c r="AF333" s="419"/>
    </row>
    <row r="334" spans="1:32" ht="13.5" thickTop="1">
      <c r="A334" s="303"/>
      <c r="B334" s="335" t="s">
        <v>971</v>
      </c>
      <c r="C334" s="396">
        <v>4.801291706387036</v>
      </c>
      <c r="D334" s="388">
        <v>0</v>
      </c>
      <c r="E334" s="388">
        <v>5.6146745562130178</v>
      </c>
      <c r="F334" s="388">
        <v>5.6051923076923078</v>
      </c>
      <c r="G334" s="388">
        <v>5.520134907251264</v>
      </c>
      <c r="H334" s="388">
        <v>5.3538281249999997</v>
      </c>
      <c r="I334" s="396">
        <v>5.063647828117702</v>
      </c>
      <c r="J334" s="396">
        <v>4.2436410256410255</v>
      </c>
      <c r="K334" s="388">
        <v>5.3082597402597411</v>
      </c>
      <c r="L334" s="388">
        <v>4.5184916201117327</v>
      </c>
      <c r="M334" s="388">
        <v>4.2337611408199649</v>
      </c>
      <c r="N334" s="396">
        <v>4.6700280898876407</v>
      </c>
      <c r="O334" s="396">
        <v>0</v>
      </c>
      <c r="P334" s="397">
        <v>0</v>
      </c>
      <c r="Q334" s="388"/>
      <c r="R334" s="388"/>
      <c r="S334" s="388"/>
      <c r="Z334" s="389"/>
      <c r="AE334" s="389"/>
    </row>
    <row r="335" spans="1:32">
      <c r="A335" s="303"/>
      <c r="B335" s="335" t="s">
        <v>972</v>
      </c>
      <c r="C335" s="396">
        <v>5</v>
      </c>
      <c r="D335" s="388">
        <v>0</v>
      </c>
      <c r="E335" s="388">
        <v>5.2842942345924451</v>
      </c>
      <c r="F335" s="388">
        <v>6</v>
      </c>
      <c r="G335" s="388">
        <v>5.3405017921146953</v>
      </c>
      <c r="H335" s="388">
        <v>5.4444444444444446</v>
      </c>
      <c r="I335" s="396">
        <v>5.1507568736484401</v>
      </c>
      <c r="J335" s="396">
        <v>4.6187845303867405</v>
      </c>
      <c r="K335" s="388">
        <v>5</v>
      </c>
      <c r="L335" s="388">
        <v>4.431034482758621</v>
      </c>
      <c r="M335" s="388">
        <v>4.1841332027424096</v>
      </c>
      <c r="N335" s="396">
        <v>4.5844778026189719</v>
      </c>
      <c r="O335" s="396">
        <v>0</v>
      </c>
      <c r="P335" s="397">
        <v>0</v>
      </c>
      <c r="Q335" s="388"/>
      <c r="R335" s="388"/>
      <c r="S335" s="388"/>
      <c r="T335" s="394">
        <f t="shared" ref="T335:AE335" si="165">C335-C334</f>
        <v>0.19870829361296405</v>
      </c>
      <c r="U335" s="394">
        <f t="shared" si="165"/>
        <v>0</v>
      </c>
      <c r="V335" s="394">
        <f t="shared" si="165"/>
        <v>-0.33038032162057274</v>
      </c>
      <c r="W335" s="394">
        <f t="shared" si="165"/>
        <v>0.39480769230769219</v>
      </c>
      <c r="X335" s="394">
        <f t="shared" si="165"/>
        <v>-0.17963311513656866</v>
      </c>
      <c r="Y335" s="394">
        <f t="shared" si="165"/>
        <v>9.0616319444444926E-2</v>
      </c>
      <c r="Z335" s="395">
        <f t="shared" si="165"/>
        <v>8.7109045530738172E-2</v>
      </c>
      <c r="AA335" s="394">
        <f t="shared" si="165"/>
        <v>0.37514350474571501</v>
      </c>
      <c r="AB335" s="394">
        <f t="shared" si="165"/>
        <v>-0.30825974025974112</v>
      </c>
      <c r="AC335" s="394">
        <f t="shared" si="165"/>
        <v>-8.7457137353111669E-2</v>
      </c>
      <c r="AD335" s="394">
        <f t="shared" si="165"/>
        <v>-4.9627938077555278E-2</v>
      </c>
      <c r="AE335" s="395">
        <f t="shared" si="165"/>
        <v>-8.5550287268668868E-2</v>
      </c>
    </row>
    <row r="336" spans="1:32">
      <c r="A336" s="303"/>
      <c r="B336" s="335" t="s">
        <v>973</v>
      </c>
      <c r="C336" s="396">
        <v>5.3836290322580647</v>
      </c>
      <c r="D336" s="388">
        <v>0</v>
      </c>
      <c r="E336" s="388">
        <v>6.4458426966292128</v>
      </c>
      <c r="F336" s="388">
        <v>7.3835294117647061</v>
      </c>
      <c r="G336" s="388">
        <v>6.706212121212122</v>
      </c>
      <c r="H336" s="388">
        <v>7.5342857142857147</v>
      </c>
      <c r="I336" s="396">
        <v>6.2809200968523005</v>
      </c>
      <c r="J336" s="396">
        <v>6.16</v>
      </c>
      <c r="K336" s="388">
        <v>6.5250557103064066</v>
      </c>
      <c r="L336" s="388">
        <v>6.2569942196531798</v>
      </c>
      <c r="M336" s="388">
        <v>5.6919742489270391</v>
      </c>
      <c r="N336" s="396">
        <v>6.2937322834645668</v>
      </c>
      <c r="O336" s="396">
        <v>0</v>
      </c>
      <c r="P336" s="397">
        <v>0</v>
      </c>
      <c r="Q336" s="388"/>
      <c r="R336" s="388"/>
      <c r="S336" s="388"/>
      <c r="Z336" s="389"/>
      <c r="AE336" s="389"/>
    </row>
    <row r="337" spans="1:32">
      <c r="A337" s="303"/>
      <c r="B337" s="335" t="s">
        <v>974</v>
      </c>
      <c r="C337" s="396">
        <v>6</v>
      </c>
      <c r="D337" s="388">
        <v>0</v>
      </c>
      <c r="E337" s="388">
        <v>6.1461988304093564</v>
      </c>
      <c r="F337" s="388">
        <v>6</v>
      </c>
      <c r="G337" s="388">
        <v>6.7058823529411766</v>
      </c>
      <c r="H337" s="388">
        <v>7</v>
      </c>
      <c r="I337" s="396">
        <v>6.2712264150943398</v>
      </c>
      <c r="J337" s="396">
        <v>6</v>
      </c>
      <c r="K337" s="388">
        <v>6.5454545454545459</v>
      </c>
      <c r="L337" s="388">
        <v>6.086021505376344</v>
      </c>
      <c r="M337" s="388">
        <v>6.1758241758241761</v>
      </c>
      <c r="N337" s="396">
        <v>6.3634894991922453</v>
      </c>
      <c r="O337" s="396">
        <v>0</v>
      </c>
      <c r="P337" s="397">
        <v>0</v>
      </c>
      <c r="Q337" s="388"/>
      <c r="R337" s="388"/>
      <c r="S337" s="388"/>
      <c r="T337" s="394">
        <f t="shared" ref="T337:AE337" si="166">C337-C336</f>
        <v>0.61637096774193534</v>
      </c>
      <c r="U337" s="394">
        <f t="shared" si="166"/>
        <v>0</v>
      </c>
      <c r="V337" s="394">
        <f t="shared" si="166"/>
        <v>-0.29964386621985639</v>
      </c>
      <c r="W337" s="394">
        <f t="shared" si="166"/>
        <v>-1.3835294117647061</v>
      </c>
      <c r="X337" s="394">
        <f t="shared" si="166"/>
        <v>-3.2976827094532979E-4</v>
      </c>
      <c r="Y337" s="394">
        <f t="shared" si="166"/>
        <v>-0.5342857142857147</v>
      </c>
      <c r="Z337" s="395">
        <f t="shared" si="166"/>
        <v>-9.6936817579607037E-3</v>
      </c>
      <c r="AA337" s="394">
        <f t="shared" si="166"/>
        <v>-0.16000000000000014</v>
      </c>
      <c r="AB337" s="394">
        <f t="shared" si="166"/>
        <v>2.0398835148139227E-2</v>
      </c>
      <c r="AC337" s="394">
        <f t="shared" si="166"/>
        <v>-0.1709727142768358</v>
      </c>
      <c r="AD337" s="394">
        <f t="shared" si="166"/>
        <v>0.48384992689713702</v>
      </c>
      <c r="AE337" s="395">
        <f t="shared" si="166"/>
        <v>6.9757215727678457E-2</v>
      </c>
    </row>
    <row r="338" spans="1:32">
      <c r="A338" s="303"/>
      <c r="B338" s="335" t="s">
        <v>975</v>
      </c>
      <c r="C338" s="396">
        <v>0</v>
      </c>
      <c r="D338" s="388">
        <v>0</v>
      </c>
      <c r="E338" s="388">
        <v>0</v>
      </c>
      <c r="F338" s="388">
        <v>0</v>
      </c>
      <c r="G338" s="388">
        <v>0</v>
      </c>
      <c r="H338" s="388">
        <v>0</v>
      </c>
      <c r="I338" s="396">
        <v>0</v>
      </c>
      <c r="J338" s="396">
        <v>0</v>
      </c>
      <c r="K338" s="388">
        <v>0</v>
      </c>
      <c r="L338" s="388">
        <v>0</v>
      </c>
      <c r="M338" s="388">
        <v>0</v>
      </c>
      <c r="N338" s="396">
        <v>0</v>
      </c>
      <c r="O338" s="396">
        <v>0</v>
      </c>
      <c r="P338" s="397">
        <v>0</v>
      </c>
      <c r="Q338" s="388"/>
      <c r="R338" s="388"/>
      <c r="S338" s="388"/>
      <c r="Z338" s="389"/>
      <c r="AE338" s="389"/>
    </row>
    <row r="339" spans="1:32" ht="13.5" thickBot="1">
      <c r="A339" s="303"/>
      <c r="B339" s="335" t="s">
        <v>976</v>
      </c>
      <c r="C339" s="396">
        <v>0</v>
      </c>
      <c r="D339" s="388">
        <v>0</v>
      </c>
      <c r="E339" s="388">
        <v>0</v>
      </c>
      <c r="F339" s="388">
        <v>0</v>
      </c>
      <c r="G339" s="388">
        <v>0</v>
      </c>
      <c r="H339" s="388">
        <v>0</v>
      </c>
      <c r="I339" s="396">
        <v>0</v>
      </c>
      <c r="J339" s="396">
        <v>0</v>
      </c>
      <c r="K339" s="388">
        <v>0</v>
      </c>
      <c r="L339" s="388">
        <v>0</v>
      </c>
      <c r="M339" s="388">
        <v>0</v>
      </c>
      <c r="N339" s="396">
        <v>0</v>
      </c>
      <c r="O339" s="396">
        <v>0</v>
      </c>
      <c r="P339" s="397">
        <v>0</v>
      </c>
      <c r="Q339" s="388"/>
      <c r="R339" s="388"/>
      <c r="S339" s="388"/>
      <c r="T339" s="394">
        <f t="shared" ref="T339:AE339" si="167">C339-C338</f>
        <v>0</v>
      </c>
      <c r="U339" s="394">
        <f t="shared" si="167"/>
        <v>0</v>
      </c>
      <c r="V339" s="394">
        <f t="shared" si="167"/>
        <v>0</v>
      </c>
      <c r="W339" s="394">
        <f t="shared" si="167"/>
        <v>0</v>
      </c>
      <c r="X339" s="394">
        <f t="shared" si="167"/>
        <v>0</v>
      </c>
      <c r="Y339" s="394">
        <f t="shared" si="167"/>
        <v>0</v>
      </c>
      <c r="Z339" s="395">
        <f t="shared" si="167"/>
        <v>0</v>
      </c>
      <c r="AA339" s="394">
        <f t="shared" si="167"/>
        <v>0</v>
      </c>
      <c r="AB339" s="394">
        <f t="shared" si="167"/>
        <v>0</v>
      </c>
      <c r="AC339" s="394">
        <f t="shared" si="167"/>
        <v>0</v>
      </c>
      <c r="AD339" s="394">
        <f t="shared" si="167"/>
        <v>0</v>
      </c>
      <c r="AE339" s="395">
        <f t="shared" si="167"/>
        <v>0</v>
      </c>
    </row>
    <row r="340" spans="1:32" ht="13.5" thickTop="1">
      <c r="A340" s="303"/>
      <c r="B340" s="335" t="s">
        <v>977</v>
      </c>
      <c r="C340" s="396">
        <v>4.8180069444444449</v>
      </c>
      <c r="D340" s="388">
        <v>0</v>
      </c>
      <c r="E340" s="388">
        <v>5.7387919463087247</v>
      </c>
      <c r="F340" s="388">
        <v>5.6845406824146982</v>
      </c>
      <c r="G340" s="388">
        <v>5.6389226100151744</v>
      </c>
      <c r="H340" s="388">
        <v>5.5688028169014085</v>
      </c>
      <c r="I340" s="396">
        <v>5.1371898771211235</v>
      </c>
      <c r="J340" s="396">
        <v>4.7656343283582094</v>
      </c>
      <c r="K340" s="388">
        <v>5.774709022957822</v>
      </c>
      <c r="L340" s="388">
        <v>4.9420985915492963</v>
      </c>
      <c r="M340" s="388">
        <v>4.4845092250922507</v>
      </c>
      <c r="N340" s="396">
        <v>5.1309365221278505</v>
      </c>
      <c r="O340" s="396">
        <v>0</v>
      </c>
      <c r="P340" s="397">
        <v>0</v>
      </c>
      <c r="Q340" s="402"/>
      <c r="R340" s="402"/>
      <c r="S340" s="402"/>
      <c r="T340" s="415"/>
      <c r="U340" s="415"/>
      <c r="V340" s="415"/>
      <c r="W340" s="415"/>
      <c r="X340" s="415"/>
      <c r="Y340" s="415"/>
      <c r="Z340" s="416"/>
      <c r="AA340" s="415"/>
      <c r="AB340" s="415"/>
      <c r="AC340" s="415"/>
      <c r="AD340" s="415"/>
      <c r="AE340" s="416"/>
      <c r="AF340" s="415"/>
    </row>
    <row r="341" spans="1:32" ht="13.5" thickBot="1">
      <c r="A341" s="303"/>
      <c r="B341" s="335" t="s">
        <v>978</v>
      </c>
      <c r="C341" s="396">
        <v>5.0295454545454543</v>
      </c>
      <c r="D341" s="388">
        <v>0</v>
      </c>
      <c r="E341" s="388">
        <v>5.4095157179269329</v>
      </c>
      <c r="F341" s="388">
        <v>6</v>
      </c>
      <c r="G341" s="388">
        <v>5.4888178913738015</v>
      </c>
      <c r="H341" s="388">
        <v>5.666666666666667</v>
      </c>
      <c r="I341" s="396">
        <v>5.2196288779356337</v>
      </c>
      <c r="J341" s="396">
        <v>4.9898989898989896</v>
      </c>
      <c r="K341" s="388">
        <v>5.5979002624671912</v>
      </c>
      <c r="L341" s="388">
        <v>4.8328981723237598</v>
      </c>
      <c r="M341" s="388">
        <v>4.4854530340814627</v>
      </c>
      <c r="N341" s="396">
        <v>5.0885786221103224</v>
      </c>
      <c r="O341" s="396">
        <v>0</v>
      </c>
      <c r="P341" s="397">
        <v>0</v>
      </c>
      <c r="Q341" s="409"/>
      <c r="R341" s="409"/>
      <c r="S341" s="409"/>
      <c r="T341" s="417">
        <f t="shared" ref="T341:AE341" si="168">C341-C340</f>
        <v>0.21153851010100944</v>
      </c>
      <c r="U341" s="417">
        <f t="shared" si="168"/>
        <v>0</v>
      </c>
      <c r="V341" s="417">
        <f t="shared" si="168"/>
        <v>-0.32927622838179182</v>
      </c>
      <c r="W341" s="417">
        <f t="shared" si="168"/>
        <v>0.31545931758530177</v>
      </c>
      <c r="X341" s="417">
        <f t="shared" si="168"/>
        <v>-0.15010471864137287</v>
      </c>
      <c r="Y341" s="417">
        <f t="shared" si="168"/>
        <v>9.7863849765258415E-2</v>
      </c>
      <c r="Z341" s="418">
        <f t="shared" si="168"/>
        <v>8.2439000814510166E-2</v>
      </c>
      <c r="AA341" s="417">
        <f t="shared" si="168"/>
        <v>0.22426466154078017</v>
      </c>
      <c r="AB341" s="417">
        <f t="shared" si="168"/>
        <v>-0.17680876049063077</v>
      </c>
      <c r="AC341" s="417">
        <f t="shared" si="168"/>
        <v>-0.10920041922553647</v>
      </c>
      <c r="AD341" s="417">
        <f t="shared" si="168"/>
        <v>9.4380898921198053E-4</v>
      </c>
      <c r="AE341" s="418">
        <f t="shared" si="168"/>
        <v>-4.2357900017528038E-2</v>
      </c>
      <c r="AF341" s="419"/>
    </row>
    <row r="342" spans="1:32" ht="13.5" thickTop="1">
      <c r="A342" s="303"/>
      <c r="B342" s="335" t="s">
        <v>979</v>
      </c>
      <c r="C342" s="396">
        <v>3.4751749734888655</v>
      </c>
      <c r="D342" s="388">
        <v>0</v>
      </c>
      <c r="E342" s="388">
        <v>3.8205953488372097</v>
      </c>
      <c r="F342" s="388">
        <v>3.6868000000000003</v>
      </c>
      <c r="G342" s="388">
        <v>3.6292687385740403</v>
      </c>
      <c r="H342" s="388">
        <v>3.9043891402714932</v>
      </c>
      <c r="I342" s="396">
        <v>3.6282863446923268</v>
      </c>
      <c r="J342" s="396">
        <v>3.1989632107023414</v>
      </c>
      <c r="K342" s="388">
        <v>4.0972828507795098</v>
      </c>
      <c r="L342" s="388">
        <v>4.0302422145328709</v>
      </c>
      <c r="M342" s="388">
        <v>3.2352227722772278</v>
      </c>
      <c r="N342" s="396">
        <v>3.6557529493407359</v>
      </c>
      <c r="O342" s="396">
        <v>0</v>
      </c>
      <c r="P342" s="397">
        <v>0</v>
      </c>
      <c r="Q342" s="388"/>
      <c r="R342" s="388"/>
      <c r="S342" s="388"/>
      <c r="Z342" s="389"/>
      <c r="AE342" s="389"/>
    </row>
    <row r="343" spans="1:32">
      <c r="A343" s="303"/>
      <c r="B343" s="335" t="s">
        <v>980</v>
      </c>
      <c r="C343" s="396">
        <v>3</v>
      </c>
      <c r="D343" s="388">
        <v>0</v>
      </c>
      <c r="E343" s="388">
        <v>4</v>
      </c>
      <c r="F343" s="388">
        <v>3.6279761904761907</v>
      </c>
      <c r="G343" s="388">
        <v>3.8080438756855575</v>
      </c>
      <c r="H343" s="388">
        <v>4</v>
      </c>
      <c r="I343" s="396">
        <v>3.4737098344693282</v>
      </c>
      <c r="J343" s="396">
        <v>3</v>
      </c>
      <c r="K343" s="388">
        <v>3.4572649572649574</v>
      </c>
      <c r="L343" s="388">
        <v>4</v>
      </c>
      <c r="M343" s="388">
        <v>3.6213872832369942</v>
      </c>
      <c r="N343" s="396">
        <v>3.4996320824135392</v>
      </c>
      <c r="O343" s="396">
        <v>0</v>
      </c>
      <c r="P343" s="397">
        <v>0</v>
      </c>
      <c r="Q343" s="388"/>
      <c r="R343" s="388"/>
      <c r="S343" s="388"/>
      <c r="T343" s="394">
        <f t="shared" ref="T343:AE343" si="169">C343-C342</f>
        <v>-0.4751749734888655</v>
      </c>
      <c r="U343" s="394">
        <f t="shared" si="169"/>
        <v>0</v>
      </c>
      <c r="V343" s="394">
        <f t="shared" si="169"/>
        <v>0.17940465116279025</v>
      </c>
      <c r="W343" s="394">
        <f t="shared" si="169"/>
        <v>-5.8823809523809611E-2</v>
      </c>
      <c r="X343" s="394">
        <f t="shared" si="169"/>
        <v>0.17877513711151716</v>
      </c>
      <c r="Y343" s="394">
        <f t="shared" si="169"/>
        <v>9.5610859728506803E-2</v>
      </c>
      <c r="Z343" s="395">
        <f t="shared" si="169"/>
        <v>-0.15457651022299856</v>
      </c>
      <c r="AA343" s="394">
        <f t="shared" si="169"/>
        <v>-0.19896321070234135</v>
      </c>
      <c r="AB343" s="394">
        <f t="shared" si="169"/>
        <v>-0.64001789351455241</v>
      </c>
      <c r="AC343" s="394">
        <f t="shared" si="169"/>
        <v>-3.0242214532870904E-2</v>
      </c>
      <c r="AD343" s="394">
        <f t="shared" si="169"/>
        <v>0.38616451095976645</v>
      </c>
      <c r="AE343" s="395">
        <f t="shared" si="169"/>
        <v>-0.15612086692719673</v>
      </c>
    </row>
    <row r="344" spans="1:32">
      <c r="A344" s="303"/>
      <c r="B344" s="335" t="s">
        <v>981</v>
      </c>
      <c r="C344" s="396">
        <v>4.4587074030552296</v>
      </c>
      <c r="D344" s="388">
        <v>0</v>
      </c>
      <c r="E344" s="388">
        <v>4.6484710234278666</v>
      </c>
      <c r="F344" s="388">
        <v>4.0777215189873424</v>
      </c>
      <c r="G344" s="388">
        <v>4.7668161434977581</v>
      </c>
      <c r="H344" s="388">
        <v>5.0396551724137932</v>
      </c>
      <c r="I344" s="396">
        <v>4.5479401251117073</v>
      </c>
      <c r="J344" s="396">
        <v>4.3288697788697794</v>
      </c>
      <c r="K344" s="388">
        <v>5.1541130091984231</v>
      </c>
      <c r="L344" s="388">
        <v>4.720506329113924</v>
      </c>
      <c r="M344" s="388">
        <v>4.0482738095238098</v>
      </c>
      <c r="N344" s="396">
        <v>4.6901263736263727</v>
      </c>
      <c r="O344" s="396">
        <v>0</v>
      </c>
      <c r="P344" s="397">
        <v>0</v>
      </c>
      <c r="Q344" s="388"/>
      <c r="R344" s="388"/>
      <c r="S344" s="388"/>
      <c r="Z344" s="389"/>
      <c r="AE344" s="389"/>
    </row>
    <row r="345" spans="1:32">
      <c r="A345" s="303"/>
      <c r="B345" s="335" t="s">
        <v>982</v>
      </c>
      <c r="C345" s="396">
        <v>4.4754846066134553</v>
      </c>
      <c r="D345" s="388">
        <v>0</v>
      </c>
      <c r="E345" s="388">
        <v>4.6377858002406738</v>
      </c>
      <c r="F345" s="388">
        <v>4.4252873563218387</v>
      </c>
      <c r="G345" s="388">
        <v>5.0837004405286343</v>
      </c>
      <c r="H345" s="388">
        <v>4.7155172413793105</v>
      </c>
      <c r="I345" s="396">
        <v>4.5999134948096883</v>
      </c>
      <c r="J345" s="396">
        <v>4</v>
      </c>
      <c r="K345" s="388">
        <v>5.4072164948453612</v>
      </c>
      <c r="L345" s="388">
        <v>4</v>
      </c>
      <c r="M345" s="388">
        <v>4.1120689655172411</v>
      </c>
      <c r="N345" s="396">
        <v>4.6272878535773714</v>
      </c>
      <c r="O345" s="396">
        <v>0</v>
      </c>
      <c r="P345" s="397">
        <v>0</v>
      </c>
      <c r="Q345" s="388"/>
      <c r="R345" s="388"/>
      <c r="S345" s="388"/>
      <c r="T345" s="394">
        <f t="shared" ref="T345:AE345" si="170">C345-C344</f>
        <v>1.6777203558225651E-2</v>
      </c>
      <c r="U345" s="394">
        <f t="shared" si="170"/>
        <v>0</v>
      </c>
      <c r="V345" s="394">
        <f t="shared" si="170"/>
        <v>-1.0685223187192783E-2</v>
      </c>
      <c r="W345" s="394">
        <f t="shared" si="170"/>
        <v>0.34756583733449631</v>
      </c>
      <c r="X345" s="394">
        <f t="shared" si="170"/>
        <v>0.31688429703087628</v>
      </c>
      <c r="Y345" s="394">
        <f t="shared" si="170"/>
        <v>-0.32413793103448274</v>
      </c>
      <c r="Z345" s="395">
        <f t="shared" si="170"/>
        <v>5.1973369697980942E-2</v>
      </c>
      <c r="AA345" s="394">
        <f t="shared" si="170"/>
        <v>-0.32886977886977942</v>
      </c>
      <c r="AB345" s="394">
        <f t="shared" si="170"/>
        <v>0.25310348564693808</v>
      </c>
      <c r="AC345" s="394">
        <f t="shared" si="170"/>
        <v>-0.72050632911392398</v>
      </c>
      <c r="AD345" s="394">
        <f t="shared" si="170"/>
        <v>6.3795155993431329E-2</v>
      </c>
      <c r="AE345" s="395">
        <f t="shared" si="170"/>
        <v>-6.2838520049001367E-2</v>
      </c>
    </row>
    <row r="346" spans="1:32">
      <c r="A346" s="303"/>
      <c r="B346" s="335" t="s">
        <v>983</v>
      </c>
      <c r="C346" s="396">
        <v>0</v>
      </c>
      <c r="D346" s="388">
        <v>0</v>
      </c>
      <c r="E346" s="388">
        <v>0</v>
      </c>
      <c r="F346" s="388">
        <v>0</v>
      </c>
      <c r="G346" s="388">
        <v>0</v>
      </c>
      <c r="H346" s="388">
        <v>0</v>
      </c>
      <c r="I346" s="396">
        <v>0</v>
      </c>
      <c r="J346" s="396">
        <v>0</v>
      </c>
      <c r="K346" s="388">
        <v>0</v>
      </c>
      <c r="L346" s="388">
        <v>0</v>
      </c>
      <c r="M346" s="388">
        <v>0</v>
      </c>
      <c r="N346" s="396">
        <v>0</v>
      </c>
      <c r="O346" s="396">
        <v>0</v>
      </c>
      <c r="P346" s="397">
        <v>0</v>
      </c>
      <c r="Q346" s="388"/>
      <c r="R346" s="388"/>
      <c r="S346" s="388"/>
      <c r="Z346" s="389"/>
      <c r="AE346" s="389"/>
    </row>
    <row r="347" spans="1:32" ht="13.5" thickBot="1">
      <c r="A347" s="303"/>
      <c r="B347" s="335" t="s">
        <v>984</v>
      </c>
      <c r="C347" s="396">
        <v>0</v>
      </c>
      <c r="D347" s="388">
        <v>0</v>
      </c>
      <c r="E347" s="388">
        <v>0</v>
      </c>
      <c r="F347" s="388">
        <v>0</v>
      </c>
      <c r="G347" s="388">
        <v>0</v>
      </c>
      <c r="H347" s="388">
        <v>0</v>
      </c>
      <c r="I347" s="396">
        <v>0</v>
      </c>
      <c r="J347" s="396">
        <v>0</v>
      </c>
      <c r="K347" s="388">
        <v>0</v>
      </c>
      <c r="L347" s="388">
        <v>0</v>
      </c>
      <c r="M347" s="388">
        <v>0</v>
      </c>
      <c r="N347" s="396">
        <v>0</v>
      </c>
      <c r="O347" s="396">
        <v>0</v>
      </c>
      <c r="P347" s="397">
        <v>0</v>
      </c>
      <c r="Q347" s="388"/>
      <c r="R347" s="388"/>
      <c r="S347" s="388"/>
      <c r="T347" s="394">
        <f t="shared" ref="T347:AE347" si="171">C347-C346</f>
        <v>0</v>
      </c>
      <c r="U347" s="394">
        <f t="shared" si="171"/>
        <v>0</v>
      </c>
      <c r="V347" s="394">
        <f t="shared" si="171"/>
        <v>0</v>
      </c>
      <c r="W347" s="394">
        <f t="shared" si="171"/>
        <v>0</v>
      </c>
      <c r="X347" s="394">
        <f t="shared" si="171"/>
        <v>0</v>
      </c>
      <c r="Y347" s="394">
        <f t="shared" si="171"/>
        <v>0</v>
      </c>
      <c r="Z347" s="395">
        <f t="shared" si="171"/>
        <v>0</v>
      </c>
      <c r="AA347" s="394">
        <f t="shared" si="171"/>
        <v>0</v>
      </c>
      <c r="AB347" s="394">
        <f t="shared" si="171"/>
        <v>0</v>
      </c>
      <c r="AC347" s="394">
        <f t="shared" si="171"/>
        <v>0</v>
      </c>
      <c r="AD347" s="394">
        <f t="shared" si="171"/>
        <v>0</v>
      </c>
      <c r="AE347" s="395">
        <f t="shared" si="171"/>
        <v>0</v>
      </c>
    </row>
    <row r="348" spans="1:32" ht="13.5" thickTop="1">
      <c r="A348" s="303"/>
      <c r="B348" s="335" t="s">
        <v>985</v>
      </c>
      <c r="C348" s="396">
        <v>3.7809791742784071</v>
      </c>
      <c r="D348" s="388">
        <v>0</v>
      </c>
      <c r="E348" s="388">
        <v>4.1765906680805935</v>
      </c>
      <c r="F348" s="388">
        <v>3.8446337308347531</v>
      </c>
      <c r="G348" s="388">
        <v>3.9587142857142856</v>
      </c>
      <c r="H348" s="388">
        <v>4.2951632047477739</v>
      </c>
      <c r="I348" s="396">
        <v>3.9541032135507366</v>
      </c>
      <c r="J348" s="396">
        <v>3.8503399433427763</v>
      </c>
      <c r="K348" s="388">
        <v>4.7619504132231407</v>
      </c>
      <c r="L348" s="388">
        <v>4.3907768595041325</v>
      </c>
      <c r="M348" s="388">
        <v>3.604391891891892</v>
      </c>
      <c r="N348" s="396">
        <v>4.2330481447408772</v>
      </c>
      <c r="O348" s="396">
        <v>0</v>
      </c>
      <c r="P348" s="397">
        <v>0</v>
      </c>
      <c r="Q348" s="402"/>
      <c r="R348" s="402"/>
      <c r="S348" s="402"/>
      <c r="T348" s="415"/>
      <c r="U348" s="415"/>
      <c r="V348" s="415"/>
      <c r="W348" s="415"/>
      <c r="X348" s="415"/>
      <c r="Y348" s="415"/>
      <c r="Z348" s="416"/>
      <c r="AA348" s="415"/>
      <c r="AB348" s="415"/>
      <c r="AC348" s="415"/>
      <c r="AD348" s="415"/>
      <c r="AE348" s="416"/>
      <c r="AF348" s="415"/>
    </row>
    <row r="349" spans="1:32" ht="13.5" thickBot="1">
      <c r="A349" s="303"/>
      <c r="B349" s="335" t="s">
        <v>986</v>
      </c>
      <c r="C349" s="396">
        <v>3.4606621573513707</v>
      </c>
      <c r="D349" s="388">
        <v>0</v>
      </c>
      <c r="E349" s="388">
        <v>4.2796833773087073</v>
      </c>
      <c r="F349" s="388">
        <v>3.9765494137353432</v>
      </c>
      <c r="G349" s="388">
        <v>4.1821705426356592</v>
      </c>
      <c r="H349" s="388">
        <v>4.2405797101449272</v>
      </c>
      <c r="I349" s="396">
        <v>3.8792834890965731</v>
      </c>
      <c r="J349" s="396">
        <v>3.5623145400593472</v>
      </c>
      <c r="K349" s="388">
        <v>4.6736334405144691</v>
      </c>
      <c r="L349" s="388">
        <v>4</v>
      </c>
      <c r="M349" s="388">
        <v>3.8674351585014408</v>
      </c>
      <c r="N349" s="396">
        <v>4.1426312460468058</v>
      </c>
      <c r="O349" s="396">
        <v>0</v>
      </c>
      <c r="P349" s="397">
        <v>0</v>
      </c>
      <c r="Q349" s="409"/>
      <c r="R349" s="409"/>
      <c r="S349" s="409"/>
      <c r="T349" s="417">
        <f t="shared" ref="T349:AE349" si="172">C349-C348</f>
        <v>-0.3203170169270364</v>
      </c>
      <c r="U349" s="417">
        <f t="shared" si="172"/>
        <v>0</v>
      </c>
      <c r="V349" s="417">
        <f t="shared" si="172"/>
        <v>0.10309270922811375</v>
      </c>
      <c r="W349" s="417">
        <f t="shared" si="172"/>
        <v>0.13191568290059008</v>
      </c>
      <c r="X349" s="417">
        <f t="shared" si="172"/>
        <v>0.22345625692137361</v>
      </c>
      <c r="Y349" s="417">
        <f t="shared" si="172"/>
        <v>-5.4583494602846727E-2</v>
      </c>
      <c r="Z349" s="418">
        <f t="shared" si="172"/>
        <v>-7.4819724454163516E-2</v>
      </c>
      <c r="AA349" s="417">
        <f t="shared" si="172"/>
        <v>-0.28802540328342907</v>
      </c>
      <c r="AB349" s="417">
        <f t="shared" si="172"/>
        <v>-8.831697270867167E-2</v>
      </c>
      <c r="AC349" s="417">
        <f t="shared" si="172"/>
        <v>-0.39077685950413255</v>
      </c>
      <c r="AD349" s="417">
        <f t="shared" si="172"/>
        <v>0.2630432666095488</v>
      </c>
      <c r="AE349" s="418">
        <f t="shared" si="172"/>
        <v>-9.0416898694071435E-2</v>
      </c>
      <c r="AF349" s="419"/>
    </row>
    <row r="350" spans="1:32" ht="13.5" thickTop="1">
      <c r="A350" s="303"/>
      <c r="B350" s="335" t="s">
        <v>987</v>
      </c>
      <c r="C350" s="396">
        <v>0</v>
      </c>
      <c r="D350" s="388">
        <v>0</v>
      </c>
      <c r="E350" s="388">
        <v>0</v>
      </c>
      <c r="F350" s="388">
        <v>0</v>
      </c>
      <c r="G350" s="388">
        <v>0</v>
      </c>
      <c r="H350" s="388">
        <v>0</v>
      </c>
      <c r="I350" s="396">
        <v>0</v>
      </c>
      <c r="J350" s="396">
        <v>0</v>
      </c>
      <c r="K350" s="388">
        <v>0</v>
      </c>
      <c r="L350" s="388">
        <v>0</v>
      </c>
      <c r="M350" s="388">
        <v>0</v>
      </c>
      <c r="N350" s="396">
        <v>0</v>
      </c>
      <c r="O350" s="396">
        <v>0</v>
      </c>
      <c r="P350" s="397">
        <v>0</v>
      </c>
      <c r="Q350" s="388"/>
      <c r="R350" s="388"/>
      <c r="S350" s="388"/>
      <c r="Z350" s="389"/>
      <c r="AE350" s="389"/>
    </row>
    <row r="351" spans="1:32">
      <c r="A351" s="303"/>
      <c r="B351" s="335" t="s">
        <v>988</v>
      </c>
      <c r="C351" s="396">
        <v>0</v>
      </c>
      <c r="D351" s="388">
        <v>0</v>
      </c>
      <c r="E351" s="388">
        <v>0</v>
      </c>
      <c r="F351" s="388">
        <v>0</v>
      </c>
      <c r="G351" s="388">
        <v>0</v>
      </c>
      <c r="H351" s="388">
        <v>0</v>
      </c>
      <c r="I351" s="396">
        <v>0</v>
      </c>
      <c r="J351" s="396">
        <v>0</v>
      </c>
      <c r="K351" s="388">
        <v>0</v>
      </c>
      <c r="L351" s="388">
        <v>0</v>
      </c>
      <c r="M351" s="388">
        <v>0</v>
      </c>
      <c r="N351" s="396">
        <v>0</v>
      </c>
      <c r="O351" s="396">
        <v>0</v>
      </c>
      <c r="P351" s="397">
        <v>0</v>
      </c>
      <c r="Q351" s="388"/>
      <c r="R351" s="388"/>
      <c r="S351" s="388"/>
      <c r="T351" s="394">
        <f t="shared" ref="T351:AE351" si="173">C351-C350</f>
        <v>0</v>
      </c>
      <c r="U351" s="394">
        <f t="shared" si="173"/>
        <v>0</v>
      </c>
      <c r="V351" s="394">
        <f t="shared" si="173"/>
        <v>0</v>
      </c>
      <c r="W351" s="394">
        <f t="shared" si="173"/>
        <v>0</v>
      </c>
      <c r="X351" s="394">
        <f t="shared" si="173"/>
        <v>0</v>
      </c>
      <c r="Y351" s="394">
        <f t="shared" si="173"/>
        <v>0</v>
      </c>
      <c r="Z351" s="395">
        <f t="shared" si="173"/>
        <v>0</v>
      </c>
      <c r="AA351" s="394">
        <f t="shared" si="173"/>
        <v>0</v>
      </c>
      <c r="AB351" s="394">
        <f t="shared" si="173"/>
        <v>0</v>
      </c>
      <c r="AC351" s="394">
        <f t="shared" si="173"/>
        <v>0</v>
      </c>
      <c r="AD351" s="394">
        <f t="shared" si="173"/>
        <v>0</v>
      </c>
      <c r="AE351" s="395">
        <f t="shared" si="173"/>
        <v>0</v>
      </c>
    </row>
    <row r="352" spans="1:32">
      <c r="A352" s="303"/>
      <c r="B352" s="335" t="s">
        <v>989</v>
      </c>
      <c r="C352" s="396">
        <v>4.3780431023014499</v>
      </c>
      <c r="D352" s="388">
        <v>0</v>
      </c>
      <c r="E352" s="388">
        <v>4.6010398481973436</v>
      </c>
      <c r="F352" s="388">
        <v>4.5721807465618856</v>
      </c>
      <c r="G352" s="388">
        <v>4.4929465541490856</v>
      </c>
      <c r="H352" s="388">
        <v>4.6629054054054055</v>
      </c>
      <c r="I352" s="396">
        <v>4.4627867111650481</v>
      </c>
      <c r="J352" s="396">
        <v>3.5301666666666667</v>
      </c>
      <c r="K352" s="388">
        <v>4.5574408828166062</v>
      </c>
      <c r="L352" s="388">
        <v>4.0219176800748366</v>
      </c>
      <c r="M352" s="388">
        <v>3.5259522649780815</v>
      </c>
      <c r="N352" s="396">
        <v>3.9516385336743389</v>
      </c>
      <c r="O352" s="396">
        <v>0</v>
      </c>
      <c r="P352" s="397">
        <v>0</v>
      </c>
      <c r="Q352" s="388"/>
      <c r="R352" s="388"/>
      <c r="S352" s="388"/>
      <c r="Z352" s="389"/>
      <c r="AE352" s="389"/>
    </row>
    <row r="353" spans="1:32">
      <c r="A353" s="303"/>
      <c r="B353" s="335" t="s">
        <v>990</v>
      </c>
      <c r="C353" s="396">
        <v>4.304229017566688</v>
      </c>
      <c r="D353" s="388">
        <v>0</v>
      </c>
      <c r="E353" s="388">
        <v>4.4952088922958984</v>
      </c>
      <c r="F353" s="388">
        <v>4.6265640038498557</v>
      </c>
      <c r="G353" s="388">
        <v>4.5099431818181817</v>
      </c>
      <c r="H353" s="388">
        <v>4.7066895368782165</v>
      </c>
      <c r="I353" s="396">
        <v>4.4061092764935452</v>
      </c>
      <c r="J353" s="396">
        <v>3.6032540675844804</v>
      </c>
      <c r="K353" s="388">
        <v>4.2787152966793682</v>
      </c>
      <c r="L353" s="388">
        <v>3.9703504043126685</v>
      </c>
      <c r="M353" s="388">
        <v>3.6047278724573943</v>
      </c>
      <c r="N353" s="396">
        <v>3.8999640804597702</v>
      </c>
      <c r="O353" s="396">
        <v>0</v>
      </c>
      <c r="P353" s="397">
        <v>0</v>
      </c>
      <c r="Q353" s="388"/>
      <c r="R353" s="388"/>
      <c r="S353" s="388"/>
      <c r="T353" s="394">
        <f t="shared" ref="T353:AE353" si="174">C353-C352</f>
        <v>-7.381408473476192E-2</v>
      </c>
      <c r="U353" s="394">
        <f t="shared" si="174"/>
        <v>0</v>
      </c>
      <c r="V353" s="394">
        <f t="shared" si="174"/>
        <v>-0.1058309559014452</v>
      </c>
      <c r="W353" s="394">
        <f t="shared" si="174"/>
        <v>5.438325728797011E-2</v>
      </c>
      <c r="X353" s="394">
        <f t="shared" si="174"/>
        <v>1.6996627669096043E-2</v>
      </c>
      <c r="Y353" s="394">
        <f t="shared" si="174"/>
        <v>4.3784131472810905E-2</v>
      </c>
      <c r="Z353" s="395">
        <f t="shared" si="174"/>
        <v>-5.667743467150288E-2</v>
      </c>
      <c r="AA353" s="394">
        <f t="shared" si="174"/>
        <v>7.3087400917813738E-2</v>
      </c>
      <c r="AB353" s="394">
        <f t="shared" si="174"/>
        <v>-0.27872558613723797</v>
      </c>
      <c r="AC353" s="394">
        <f t="shared" si="174"/>
        <v>-5.156727576216813E-2</v>
      </c>
      <c r="AD353" s="394">
        <f t="shared" si="174"/>
        <v>7.8775607479312892E-2</v>
      </c>
      <c r="AE353" s="395">
        <f t="shared" si="174"/>
        <v>-5.1674453214568761E-2</v>
      </c>
    </row>
    <row r="354" spans="1:32">
      <c r="A354" s="303"/>
      <c r="B354" s="335" t="s">
        <v>991</v>
      </c>
      <c r="C354" s="396">
        <v>4.5442732049036776</v>
      </c>
      <c r="D354" s="388">
        <v>0</v>
      </c>
      <c r="E354" s="388">
        <v>4.8515043478260873</v>
      </c>
      <c r="F354" s="388">
        <v>4.2121967213114759</v>
      </c>
      <c r="G354" s="388">
        <v>5.0606804733727806</v>
      </c>
      <c r="H354" s="388">
        <v>5.1758333333333342</v>
      </c>
      <c r="I354" s="396">
        <v>4.7159394134708341</v>
      </c>
      <c r="J354" s="396">
        <v>4.6424303405572758</v>
      </c>
      <c r="K354" s="388">
        <v>5.2752870949403068</v>
      </c>
      <c r="L354" s="388">
        <v>4.9424061433447095</v>
      </c>
      <c r="M354" s="388">
        <v>4.2243281471004241</v>
      </c>
      <c r="N354" s="396">
        <v>4.9110573282855601</v>
      </c>
      <c r="O354" s="396">
        <v>0</v>
      </c>
      <c r="P354" s="397">
        <v>0</v>
      </c>
      <c r="Q354" s="388"/>
      <c r="R354" s="388"/>
      <c r="S354" s="388"/>
      <c r="Z354" s="389"/>
      <c r="AE354" s="389"/>
    </row>
    <row r="355" spans="1:32">
      <c r="A355" s="303"/>
      <c r="B355" s="335" t="s">
        <v>992</v>
      </c>
      <c r="C355" s="396">
        <v>4.6276326874473463</v>
      </c>
      <c r="D355" s="388">
        <v>0</v>
      </c>
      <c r="E355" s="388">
        <v>4.7759515570934257</v>
      </c>
      <c r="F355" s="388">
        <v>4.3302180685358254</v>
      </c>
      <c r="G355" s="388">
        <v>5.2292263610315191</v>
      </c>
      <c r="H355" s="388">
        <v>5.0949720670391061</v>
      </c>
      <c r="I355" s="396">
        <v>4.7434210526315788</v>
      </c>
      <c r="J355" s="396">
        <v>4.3428571428571425</v>
      </c>
      <c r="K355" s="388">
        <v>5.4231414197875907</v>
      </c>
      <c r="L355" s="388">
        <v>4.5629251700680271</v>
      </c>
      <c r="M355" s="388">
        <v>4.2738275340393344</v>
      </c>
      <c r="N355" s="396">
        <v>4.8978805394990363</v>
      </c>
      <c r="O355" s="396">
        <v>0</v>
      </c>
      <c r="P355" s="397">
        <v>0</v>
      </c>
      <c r="Q355" s="388"/>
      <c r="R355" s="388"/>
      <c r="S355" s="388"/>
      <c r="T355" s="394">
        <f t="shared" ref="T355:AE355" si="175">C355-C354</f>
        <v>8.3359482543668761E-2</v>
      </c>
      <c r="U355" s="394">
        <f t="shared" si="175"/>
        <v>0</v>
      </c>
      <c r="V355" s="394">
        <f t="shared" si="175"/>
        <v>-7.5552790732661634E-2</v>
      </c>
      <c r="W355" s="394">
        <f t="shared" si="175"/>
        <v>0.11802134722434943</v>
      </c>
      <c r="X355" s="394">
        <f t="shared" si="175"/>
        <v>0.16854588765873846</v>
      </c>
      <c r="Y355" s="394">
        <f t="shared" si="175"/>
        <v>-8.0861266294228074E-2</v>
      </c>
      <c r="Z355" s="395">
        <f t="shared" si="175"/>
        <v>2.7481639160744642E-2</v>
      </c>
      <c r="AA355" s="394">
        <f t="shared" si="175"/>
        <v>-0.29957319770013324</v>
      </c>
      <c r="AB355" s="394">
        <f t="shared" si="175"/>
        <v>0.14785432484728389</v>
      </c>
      <c r="AC355" s="394">
        <f t="shared" si="175"/>
        <v>-0.3794809732766824</v>
      </c>
      <c r="AD355" s="394">
        <f t="shared" si="175"/>
        <v>4.9499386938910206E-2</v>
      </c>
      <c r="AE355" s="395">
        <f t="shared" si="175"/>
        <v>-1.317678878652373E-2</v>
      </c>
    </row>
    <row r="356" spans="1:32">
      <c r="A356" s="303"/>
      <c r="B356" s="335" t="s">
        <v>993</v>
      </c>
      <c r="C356" s="396">
        <v>4.3999665088347379</v>
      </c>
      <c r="D356" s="388">
        <v>0</v>
      </c>
      <c r="E356" s="388">
        <v>4.6771387054161169</v>
      </c>
      <c r="F356" s="388">
        <v>4.4891912320483751</v>
      </c>
      <c r="G356" s="388">
        <v>4.6019772727272725</v>
      </c>
      <c r="H356" s="388">
        <v>4.7762894736842112</v>
      </c>
      <c r="I356" s="396">
        <v>4.511017375821206</v>
      </c>
      <c r="J356" s="396">
        <v>4.0136944818304174</v>
      </c>
      <c r="K356" s="388">
        <v>4.9022501365374112</v>
      </c>
      <c r="L356" s="388">
        <v>4.3478429003021146</v>
      </c>
      <c r="M356" s="388">
        <v>3.7048478260869562</v>
      </c>
      <c r="N356" s="396">
        <v>4.3226445676043079</v>
      </c>
      <c r="O356" s="396">
        <v>0</v>
      </c>
      <c r="P356" s="397">
        <v>0</v>
      </c>
      <c r="Q356" s="388"/>
      <c r="R356" s="388"/>
      <c r="S356" s="388"/>
      <c r="Z356" s="389"/>
      <c r="AE356" s="389"/>
    </row>
    <row r="357" spans="1:32" ht="13.5" thickBot="1">
      <c r="A357" s="303"/>
      <c r="B357" s="335" t="s">
        <v>994</v>
      </c>
      <c r="C357" s="396">
        <v>4.3474977457168622</v>
      </c>
      <c r="D357" s="388">
        <v>0</v>
      </c>
      <c r="E357" s="388">
        <v>4.58140770252324</v>
      </c>
      <c r="F357" s="388">
        <v>4.5566176470588236</v>
      </c>
      <c r="G357" s="388">
        <v>4.6528173022196926</v>
      </c>
      <c r="H357" s="388">
        <v>4.7979002624671914</v>
      </c>
      <c r="I357" s="396">
        <v>4.4713005570356019</v>
      </c>
      <c r="J357" s="396">
        <v>3.9189383070301291</v>
      </c>
      <c r="K357" s="388">
        <v>4.8433535576392721</v>
      </c>
      <c r="L357" s="388">
        <v>4.1751910640799528</v>
      </c>
      <c r="M357" s="388">
        <v>3.7830645161290324</v>
      </c>
      <c r="N357" s="396">
        <v>4.2939897837191614</v>
      </c>
      <c r="O357" s="396">
        <v>0</v>
      </c>
      <c r="P357" s="397">
        <v>0</v>
      </c>
      <c r="Q357" s="388"/>
      <c r="R357" s="388"/>
      <c r="S357" s="388"/>
      <c r="T357" s="355">
        <f t="shared" ref="T357:AE357" si="176">C357-C356</f>
        <v>-5.2468763117875739E-2</v>
      </c>
      <c r="U357" s="355">
        <f t="shared" si="176"/>
        <v>0</v>
      </c>
      <c r="V357" s="355">
        <f t="shared" si="176"/>
        <v>-9.5731002892876838E-2</v>
      </c>
      <c r="W357" s="355">
        <f t="shared" si="176"/>
        <v>6.7426415010448437E-2</v>
      </c>
      <c r="X357" s="355">
        <f t="shared" si="176"/>
        <v>5.0840029492420058E-2</v>
      </c>
      <c r="Y357" s="355">
        <f t="shared" si="176"/>
        <v>2.1610788782980173E-2</v>
      </c>
      <c r="Z357" s="420">
        <f t="shared" si="176"/>
        <v>-3.9716818785604069E-2</v>
      </c>
      <c r="AA357" s="355">
        <f t="shared" si="176"/>
        <v>-9.4756174800288306E-2</v>
      </c>
      <c r="AB357" s="355">
        <f t="shared" si="176"/>
        <v>-5.889657889813904E-2</v>
      </c>
      <c r="AC357" s="355">
        <f t="shared" si="176"/>
        <v>-0.17265183622216185</v>
      </c>
      <c r="AD357" s="355">
        <f t="shared" si="176"/>
        <v>7.8216690042076209E-2</v>
      </c>
      <c r="AE357" s="420">
        <f t="shared" si="176"/>
        <v>-2.8654783885146529E-2</v>
      </c>
    </row>
    <row r="358" spans="1:32">
      <c r="A358" s="317" t="s">
        <v>927</v>
      </c>
      <c r="B358" s="298" t="s">
        <v>962</v>
      </c>
      <c r="C358" s="385">
        <v>0</v>
      </c>
      <c r="D358" s="386">
        <v>0</v>
      </c>
      <c r="E358" s="386">
        <v>0</v>
      </c>
      <c r="F358" s="386">
        <v>0</v>
      </c>
      <c r="G358" s="386">
        <v>0</v>
      </c>
      <c r="H358" s="386">
        <v>0</v>
      </c>
      <c r="I358" s="385">
        <v>0</v>
      </c>
      <c r="J358" s="385">
        <v>0</v>
      </c>
      <c r="K358" s="386">
        <v>0</v>
      </c>
      <c r="L358" s="386">
        <v>0</v>
      </c>
      <c r="M358" s="386">
        <v>0</v>
      </c>
      <c r="N358" s="385">
        <v>0</v>
      </c>
      <c r="O358" s="385">
        <v>0</v>
      </c>
      <c r="P358" s="387">
        <v>0</v>
      </c>
      <c r="Q358" s="388"/>
      <c r="R358" s="388"/>
      <c r="S358" s="388"/>
      <c r="T358" s="388" t="s">
        <v>963</v>
      </c>
      <c r="Z358" s="389"/>
      <c r="AE358" s="389"/>
    </row>
    <row r="359" spans="1:32">
      <c r="A359" s="303"/>
      <c r="B359" s="390" t="s">
        <v>964</v>
      </c>
      <c r="C359" s="391">
        <v>0</v>
      </c>
      <c r="D359" s="392">
        <v>0</v>
      </c>
      <c r="E359" s="392">
        <v>0</v>
      </c>
      <c r="F359" s="392">
        <v>0</v>
      </c>
      <c r="G359" s="392">
        <v>0</v>
      </c>
      <c r="H359" s="392">
        <v>0</v>
      </c>
      <c r="I359" s="391">
        <v>0</v>
      </c>
      <c r="J359" s="391">
        <v>0</v>
      </c>
      <c r="K359" s="392">
        <v>0</v>
      </c>
      <c r="L359" s="392">
        <v>0</v>
      </c>
      <c r="M359" s="392">
        <v>0</v>
      </c>
      <c r="N359" s="391">
        <v>0</v>
      </c>
      <c r="O359" s="391">
        <v>0</v>
      </c>
      <c r="P359" s="393">
        <v>0</v>
      </c>
      <c r="Q359" s="388"/>
      <c r="R359" s="388"/>
      <c r="S359" s="388"/>
      <c r="T359" s="394">
        <f t="shared" ref="T359:AE359" si="177">C359-C358</f>
        <v>0</v>
      </c>
      <c r="U359" s="394">
        <f t="shared" si="177"/>
        <v>0</v>
      </c>
      <c r="V359" s="394">
        <f t="shared" si="177"/>
        <v>0</v>
      </c>
      <c r="W359" s="394">
        <f t="shared" si="177"/>
        <v>0</v>
      </c>
      <c r="X359" s="394">
        <f t="shared" si="177"/>
        <v>0</v>
      </c>
      <c r="Y359" s="394">
        <f t="shared" si="177"/>
        <v>0</v>
      </c>
      <c r="Z359" s="395">
        <f t="shared" si="177"/>
        <v>0</v>
      </c>
      <c r="AA359" s="394">
        <f t="shared" si="177"/>
        <v>0</v>
      </c>
      <c r="AB359" s="394">
        <f t="shared" si="177"/>
        <v>0</v>
      </c>
      <c r="AC359" s="394">
        <f t="shared" si="177"/>
        <v>0</v>
      </c>
      <c r="AD359" s="394">
        <f t="shared" si="177"/>
        <v>0</v>
      </c>
      <c r="AE359" s="395">
        <f t="shared" si="177"/>
        <v>0</v>
      </c>
    </row>
    <row r="360" spans="1:32">
      <c r="A360" s="303"/>
      <c r="B360" s="335" t="s">
        <v>965</v>
      </c>
      <c r="C360" s="396">
        <v>0</v>
      </c>
      <c r="D360" s="388">
        <v>0</v>
      </c>
      <c r="E360" s="388">
        <v>0</v>
      </c>
      <c r="F360" s="388">
        <v>0</v>
      </c>
      <c r="G360" s="388">
        <v>0</v>
      </c>
      <c r="H360" s="388">
        <v>0</v>
      </c>
      <c r="I360" s="396">
        <v>0</v>
      </c>
      <c r="J360" s="396">
        <v>0</v>
      </c>
      <c r="K360" s="388">
        <v>0</v>
      </c>
      <c r="L360" s="388">
        <v>0</v>
      </c>
      <c r="M360" s="388">
        <v>0</v>
      </c>
      <c r="N360" s="396">
        <v>0</v>
      </c>
      <c r="O360" s="396">
        <v>0</v>
      </c>
      <c r="P360" s="397">
        <v>0</v>
      </c>
      <c r="Q360" s="388"/>
      <c r="R360" s="388"/>
      <c r="S360" s="388"/>
      <c r="Z360" s="389"/>
      <c r="AE360" s="389"/>
    </row>
    <row r="361" spans="1:32">
      <c r="A361" s="303"/>
      <c r="B361" s="335" t="s">
        <v>966</v>
      </c>
      <c r="C361" s="396">
        <v>0</v>
      </c>
      <c r="D361" s="388">
        <v>0</v>
      </c>
      <c r="E361" s="388">
        <v>0</v>
      </c>
      <c r="F361" s="388">
        <v>0</v>
      </c>
      <c r="G361" s="388">
        <v>0</v>
      </c>
      <c r="H361" s="388">
        <v>0</v>
      </c>
      <c r="I361" s="396">
        <v>0</v>
      </c>
      <c r="J361" s="396">
        <v>0</v>
      </c>
      <c r="K361" s="388">
        <v>0</v>
      </c>
      <c r="L361" s="388">
        <v>0</v>
      </c>
      <c r="M361" s="388">
        <v>0</v>
      </c>
      <c r="N361" s="396">
        <v>0</v>
      </c>
      <c r="O361" s="396">
        <v>0</v>
      </c>
      <c r="P361" s="397">
        <v>0</v>
      </c>
      <c r="Q361" s="388"/>
      <c r="R361" s="388"/>
      <c r="S361" s="388"/>
      <c r="T361" s="394">
        <f t="shared" ref="T361:AE361" si="178">C361-C360</f>
        <v>0</v>
      </c>
      <c r="U361" s="394">
        <f t="shared" si="178"/>
        <v>0</v>
      </c>
      <c r="V361" s="394">
        <f t="shared" si="178"/>
        <v>0</v>
      </c>
      <c r="W361" s="394">
        <f t="shared" si="178"/>
        <v>0</v>
      </c>
      <c r="X361" s="394">
        <f t="shared" si="178"/>
        <v>0</v>
      </c>
      <c r="Y361" s="394">
        <f t="shared" si="178"/>
        <v>0</v>
      </c>
      <c r="Z361" s="395">
        <f t="shared" si="178"/>
        <v>0</v>
      </c>
      <c r="AA361" s="394">
        <f t="shared" si="178"/>
        <v>0</v>
      </c>
      <c r="AB361" s="394">
        <f t="shared" si="178"/>
        <v>0</v>
      </c>
      <c r="AC361" s="394">
        <f t="shared" si="178"/>
        <v>0</v>
      </c>
      <c r="AD361" s="394">
        <f t="shared" si="178"/>
        <v>0</v>
      </c>
      <c r="AE361" s="395">
        <f t="shared" si="178"/>
        <v>0</v>
      </c>
    </row>
    <row r="362" spans="1:32">
      <c r="A362" s="303"/>
      <c r="B362" s="335" t="s">
        <v>967</v>
      </c>
      <c r="C362" s="396">
        <v>0</v>
      </c>
      <c r="D362" s="388">
        <v>0</v>
      </c>
      <c r="E362" s="388">
        <v>0</v>
      </c>
      <c r="F362" s="388">
        <v>0</v>
      </c>
      <c r="G362" s="388">
        <v>0</v>
      </c>
      <c r="H362" s="388">
        <v>0</v>
      </c>
      <c r="I362" s="396">
        <v>0</v>
      </c>
      <c r="J362" s="396">
        <v>0</v>
      </c>
      <c r="K362" s="388">
        <v>0</v>
      </c>
      <c r="L362" s="388">
        <v>0</v>
      </c>
      <c r="M362" s="388">
        <v>0</v>
      </c>
      <c r="N362" s="396">
        <v>0</v>
      </c>
      <c r="O362" s="396">
        <v>0</v>
      </c>
      <c r="P362" s="397">
        <v>0</v>
      </c>
      <c r="Q362" s="388"/>
      <c r="R362" s="388"/>
      <c r="S362" s="388"/>
      <c r="Z362" s="389"/>
      <c r="AE362" s="389"/>
    </row>
    <row r="363" spans="1:32" ht="13.5" thickBot="1">
      <c r="A363" s="303"/>
      <c r="B363" s="335" t="s">
        <v>968</v>
      </c>
      <c r="C363" s="396">
        <v>0</v>
      </c>
      <c r="D363" s="388">
        <v>0</v>
      </c>
      <c r="E363" s="388">
        <v>0</v>
      </c>
      <c r="F363" s="388">
        <v>0</v>
      </c>
      <c r="G363" s="388">
        <v>0</v>
      </c>
      <c r="H363" s="388">
        <v>0</v>
      </c>
      <c r="I363" s="396">
        <v>0</v>
      </c>
      <c r="J363" s="396">
        <v>0</v>
      </c>
      <c r="K363" s="388">
        <v>0</v>
      </c>
      <c r="L363" s="388">
        <v>0</v>
      </c>
      <c r="M363" s="388">
        <v>0</v>
      </c>
      <c r="N363" s="396">
        <v>0</v>
      </c>
      <c r="O363" s="396">
        <v>0</v>
      </c>
      <c r="P363" s="397">
        <v>0</v>
      </c>
      <c r="Q363" s="388"/>
      <c r="R363" s="388"/>
      <c r="S363" s="388"/>
      <c r="T363" s="394">
        <f t="shared" ref="T363:AE363" si="179">C363-C362</f>
        <v>0</v>
      </c>
      <c r="U363" s="394">
        <f t="shared" si="179"/>
        <v>0</v>
      </c>
      <c r="V363" s="394">
        <f t="shared" si="179"/>
        <v>0</v>
      </c>
      <c r="W363" s="394">
        <f t="shared" si="179"/>
        <v>0</v>
      </c>
      <c r="X363" s="394">
        <f t="shared" si="179"/>
        <v>0</v>
      </c>
      <c r="Y363" s="394">
        <f t="shared" si="179"/>
        <v>0</v>
      </c>
      <c r="Z363" s="395">
        <f t="shared" si="179"/>
        <v>0</v>
      </c>
      <c r="AA363" s="394">
        <f t="shared" si="179"/>
        <v>0</v>
      </c>
      <c r="AB363" s="394">
        <f t="shared" si="179"/>
        <v>0</v>
      </c>
      <c r="AC363" s="394">
        <f t="shared" si="179"/>
        <v>0</v>
      </c>
      <c r="AD363" s="394">
        <f t="shared" si="179"/>
        <v>0</v>
      </c>
      <c r="AE363" s="395">
        <f t="shared" si="179"/>
        <v>0</v>
      </c>
    </row>
    <row r="364" spans="1:32" ht="13.5" thickTop="1">
      <c r="A364" s="303"/>
      <c r="B364" s="422" t="s">
        <v>969</v>
      </c>
      <c r="C364" s="423">
        <v>0</v>
      </c>
      <c r="D364" s="424">
        <v>0</v>
      </c>
      <c r="E364" s="424">
        <v>0</v>
      </c>
      <c r="F364" s="424">
        <v>0</v>
      </c>
      <c r="G364" s="424">
        <v>0</v>
      </c>
      <c r="H364" s="424">
        <v>0</v>
      </c>
      <c r="I364" s="423">
        <v>0</v>
      </c>
      <c r="J364" s="423">
        <v>0</v>
      </c>
      <c r="K364" s="424">
        <v>0</v>
      </c>
      <c r="L364" s="424">
        <v>0</v>
      </c>
      <c r="M364" s="424">
        <v>0</v>
      </c>
      <c r="N364" s="423">
        <v>0</v>
      </c>
      <c r="O364" s="423">
        <v>0</v>
      </c>
      <c r="P364" s="425">
        <v>0</v>
      </c>
      <c r="Q364" s="402"/>
      <c r="R364" s="402"/>
      <c r="S364" s="402"/>
      <c r="T364" s="415"/>
      <c r="U364" s="415"/>
      <c r="V364" s="415"/>
      <c r="W364" s="415"/>
      <c r="X364" s="415"/>
      <c r="Y364" s="415"/>
      <c r="Z364" s="416"/>
      <c r="AA364" s="415"/>
      <c r="AB364" s="415"/>
      <c r="AC364" s="415"/>
      <c r="AD364" s="415"/>
      <c r="AE364" s="416"/>
      <c r="AF364" s="415"/>
    </row>
    <row r="365" spans="1:32" ht="13.5" thickBot="1">
      <c r="A365" s="303"/>
      <c r="B365" s="422" t="s">
        <v>970</v>
      </c>
      <c r="C365" s="423">
        <v>0</v>
      </c>
      <c r="D365" s="424">
        <v>0</v>
      </c>
      <c r="E365" s="424">
        <v>0</v>
      </c>
      <c r="F365" s="424">
        <v>0</v>
      </c>
      <c r="G365" s="424">
        <v>0</v>
      </c>
      <c r="H365" s="424">
        <v>0</v>
      </c>
      <c r="I365" s="423">
        <v>0</v>
      </c>
      <c r="J365" s="423">
        <v>0</v>
      </c>
      <c r="K365" s="424">
        <v>0</v>
      </c>
      <c r="L365" s="424">
        <v>0</v>
      </c>
      <c r="M365" s="424">
        <v>0</v>
      </c>
      <c r="N365" s="423">
        <v>0</v>
      </c>
      <c r="O365" s="423">
        <v>0</v>
      </c>
      <c r="P365" s="425">
        <v>0</v>
      </c>
      <c r="Q365" s="409"/>
      <c r="R365" s="409"/>
      <c r="S365" s="409"/>
      <c r="T365" s="417">
        <f t="shared" ref="T365:AE365" si="180">C365-C364</f>
        <v>0</v>
      </c>
      <c r="U365" s="417">
        <f t="shared" si="180"/>
        <v>0</v>
      </c>
      <c r="V365" s="417">
        <f t="shared" si="180"/>
        <v>0</v>
      </c>
      <c r="W365" s="417">
        <f t="shared" si="180"/>
        <v>0</v>
      </c>
      <c r="X365" s="417">
        <f t="shared" si="180"/>
        <v>0</v>
      </c>
      <c r="Y365" s="417">
        <f t="shared" si="180"/>
        <v>0</v>
      </c>
      <c r="Z365" s="418">
        <f t="shared" si="180"/>
        <v>0</v>
      </c>
      <c r="AA365" s="417">
        <f t="shared" si="180"/>
        <v>0</v>
      </c>
      <c r="AB365" s="417">
        <f t="shared" si="180"/>
        <v>0</v>
      </c>
      <c r="AC365" s="417">
        <f t="shared" si="180"/>
        <v>0</v>
      </c>
      <c r="AD365" s="417">
        <f t="shared" si="180"/>
        <v>0</v>
      </c>
      <c r="AE365" s="418">
        <f t="shared" si="180"/>
        <v>0</v>
      </c>
      <c r="AF365" s="419"/>
    </row>
    <row r="366" spans="1:32" ht="13.5" thickTop="1">
      <c r="A366" s="303"/>
      <c r="B366" s="335" t="s">
        <v>971</v>
      </c>
      <c r="C366" s="396">
        <v>0</v>
      </c>
      <c r="D366" s="388">
        <v>0</v>
      </c>
      <c r="E366" s="388">
        <v>0</v>
      </c>
      <c r="F366" s="388">
        <v>0</v>
      </c>
      <c r="G366" s="388">
        <v>0</v>
      </c>
      <c r="H366" s="388">
        <v>0</v>
      </c>
      <c r="I366" s="396">
        <v>0</v>
      </c>
      <c r="J366" s="396">
        <v>0</v>
      </c>
      <c r="K366" s="388">
        <v>0</v>
      </c>
      <c r="L366" s="388">
        <v>0</v>
      </c>
      <c r="M366" s="388">
        <v>0</v>
      </c>
      <c r="N366" s="396">
        <v>0</v>
      </c>
      <c r="O366" s="396">
        <v>0</v>
      </c>
      <c r="P366" s="397">
        <v>0</v>
      </c>
      <c r="Q366" s="388"/>
      <c r="R366" s="388"/>
      <c r="S366" s="388"/>
      <c r="Z366" s="389"/>
      <c r="AE366" s="389"/>
    </row>
    <row r="367" spans="1:32">
      <c r="A367" s="303"/>
      <c r="B367" s="335" t="s">
        <v>972</v>
      </c>
      <c r="C367" s="396">
        <v>0</v>
      </c>
      <c r="D367" s="388">
        <v>0</v>
      </c>
      <c r="E367" s="388">
        <v>0</v>
      </c>
      <c r="F367" s="388">
        <v>0</v>
      </c>
      <c r="G367" s="388">
        <v>0</v>
      </c>
      <c r="H367" s="388">
        <v>0</v>
      </c>
      <c r="I367" s="396">
        <v>0</v>
      </c>
      <c r="J367" s="396">
        <v>0</v>
      </c>
      <c r="K367" s="388">
        <v>0</v>
      </c>
      <c r="L367" s="388">
        <v>0</v>
      </c>
      <c r="M367" s="388">
        <v>0</v>
      </c>
      <c r="N367" s="396">
        <v>0</v>
      </c>
      <c r="O367" s="396">
        <v>0</v>
      </c>
      <c r="P367" s="397">
        <v>0</v>
      </c>
      <c r="Q367" s="388"/>
      <c r="R367" s="388"/>
      <c r="S367" s="388"/>
      <c r="T367" s="394">
        <f t="shared" ref="T367:AE367" si="181">C367-C366</f>
        <v>0</v>
      </c>
      <c r="U367" s="394">
        <f t="shared" si="181"/>
        <v>0</v>
      </c>
      <c r="V367" s="394">
        <f t="shared" si="181"/>
        <v>0</v>
      </c>
      <c r="W367" s="394">
        <f t="shared" si="181"/>
        <v>0</v>
      </c>
      <c r="X367" s="394">
        <f t="shared" si="181"/>
        <v>0</v>
      </c>
      <c r="Y367" s="394">
        <f t="shared" si="181"/>
        <v>0</v>
      </c>
      <c r="Z367" s="395">
        <f t="shared" si="181"/>
        <v>0</v>
      </c>
      <c r="AA367" s="394">
        <f t="shared" si="181"/>
        <v>0</v>
      </c>
      <c r="AB367" s="394">
        <f t="shared" si="181"/>
        <v>0</v>
      </c>
      <c r="AC367" s="394">
        <f t="shared" si="181"/>
        <v>0</v>
      </c>
      <c r="AD367" s="394">
        <f t="shared" si="181"/>
        <v>0</v>
      </c>
      <c r="AE367" s="395">
        <f t="shared" si="181"/>
        <v>0</v>
      </c>
    </row>
    <row r="368" spans="1:32">
      <c r="A368" s="303"/>
      <c r="B368" s="335" t="s">
        <v>973</v>
      </c>
      <c r="C368" s="396">
        <v>0</v>
      </c>
      <c r="D368" s="388">
        <v>0</v>
      </c>
      <c r="E368" s="388">
        <v>0</v>
      </c>
      <c r="F368" s="388">
        <v>0</v>
      </c>
      <c r="G368" s="388">
        <v>0</v>
      </c>
      <c r="H368" s="388">
        <v>0</v>
      </c>
      <c r="I368" s="396">
        <v>0</v>
      </c>
      <c r="J368" s="396">
        <v>0</v>
      </c>
      <c r="K368" s="388">
        <v>0</v>
      </c>
      <c r="L368" s="388">
        <v>0</v>
      </c>
      <c r="M368" s="388">
        <v>0</v>
      </c>
      <c r="N368" s="396">
        <v>0</v>
      </c>
      <c r="O368" s="396">
        <v>0</v>
      </c>
      <c r="P368" s="397">
        <v>0</v>
      </c>
      <c r="Q368" s="388"/>
      <c r="R368" s="388"/>
      <c r="S368" s="388"/>
      <c r="Z368" s="389"/>
      <c r="AE368" s="389"/>
    </row>
    <row r="369" spans="1:32">
      <c r="A369" s="303"/>
      <c r="B369" s="335" t="s">
        <v>974</v>
      </c>
      <c r="C369" s="396">
        <v>0</v>
      </c>
      <c r="D369" s="388">
        <v>0</v>
      </c>
      <c r="E369" s="388">
        <v>0</v>
      </c>
      <c r="F369" s="388">
        <v>0</v>
      </c>
      <c r="G369" s="388">
        <v>0</v>
      </c>
      <c r="H369" s="388">
        <v>0</v>
      </c>
      <c r="I369" s="396">
        <v>0</v>
      </c>
      <c r="J369" s="396">
        <v>0</v>
      </c>
      <c r="K369" s="388">
        <v>0</v>
      </c>
      <c r="L369" s="388">
        <v>0</v>
      </c>
      <c r="M369" s="388">
        <v>0</v>
      </c>
      <c r="N369" s="396">
        <v>0</v>
      </c>
      <c r="O369" s="396">
        <v>0</v>
      </c>
      <c r="P369" s="397">
        <v>0</v>
      </c>
      <c r="Q369" s="388"/>
      <c r="R369" s="388"/>
      <c r="S369" s="388"/>
      <c r="T369" s="394">
        <f t="shared" ref="T369:AE369" si="182">C369-C368</f>
        <v>0</v>
      </c>
      <c r="U369" s="394">
        <f t="shared" si="182"/>
        <v>0</v>
      </c>
      <c r="V369" s="394">
        <f t="shared" si="182"/>
        <v>0</v>
      </c>
      <c r="W369" s="394">
        <f t="shared" si="182"/>
        <v>0</v>
      </c>
      <c r="X369" s="394">
        <f t="shared" si="182"/>
        <v>0</v>
      </c>
      <c r="Y369" s="394">
        <f t="shared" si="182"/>
        <v>0</v>
      </c>
      <c r="Z369" s="395">
        <f t="shared" si="182"/>
        <v>0</v>
      </c>
      <c r="AA369" s="394">
        <f t="shared" si="182"/>
        <v>0</v>
      </c>
      <c r="AB369" s="394">
        <f t="shared" si="182"/>
        <v>0</v>
      </c>
      <c r="AC369" s="394">
        <f t="shared" si="182"/>
        <v>0</v>
      </c>
      <c r="AD369" s="394">
        <f t="shared" si="182"/>
        <v>0</v>
      </c>
      <c r="AE369" s="395">
        <f t="shared" si="182"/>
        <v>0</v>
      </c>
    </row>
    <row r="370" spans="1:32">
      <c r="A370" s="303"/>
      <c r="B370" s="335" t="s">
        <v>975</v>
      </c>
      <c r="C370" s="396">
        <v>0</v>
      </c>
      <c r="D370" s="388">
        <v>0</v>
      </c>
      <c r="E370" s="388">
        <v>0</v>
      </c>
      <c r="F370" s="388">
        <v>0</v>
      </c>
      <c r="G370" s="388">
        <v>0</v>
      </c>
      <c r="H370" s="388">
        <v>0</v>
      </c>
      <c r="I370" s="396">
        <v>0</v>
      </c>
      <c r="J370" s="396">
        <v>0</v>
      </c>
      <c r="K370" s="388">
        <v>0</v>
      </c>
      <c r="L370" s="388">
        <v>0</v>
      </c>
      <c r="M370" s="388">
        <v>0</v>
      </c>
      <c r="N370" s="396">
        <v>0</v>
      </c>
      <c r="O370" s="396">
        <v>0</v>
      </c>
      <c r="P370" s="397">
        <v>0</v>
      </c>
      <c r="Q370" s="388"/>
      <c r="R370" s="388"/>
      <c r="S370" s="388"/>
      <c r="Z370" s="389"/>
      <c r="AE370" s="389"/>
    </row>
    <row r="371" spans="1:32" ht="13.5" thickBot="1">
      <c r="A371" s="303"/>
      <c r="B371" s="335" t="s">
        <v>976</v>
      </c>
      <c r="C371" s="396">
        <v>0</v>
      </c>
      <c r="D371" s="388">
        <v>0</v>
      </c>
      <c r="E371" s="388">
        <v>0</v>
      </c>
      <c r="F371" s="388">
        <v>0</v>
      </c>
      <c r="G371" s="388">
        <v>0</v>
      </c>
      <c r="H371" s="388">
        <v>0</v>
      </c>
      <c r="I371" s="396">
        <v>0</v>
      </c>
      <c r="J371" s="396">
        <v>0</v>
      </c>
      <c r="K371" s="388">
        <v>0</v>
      </c>
      <c r="L371" s="388">
        <v>0</v>
      </c>
      <c r="M371" s="388">
        <v>0</v>
      </c>
      <c r="N371" s="396">
        <v>0</v>
      </c>
      <c r="O371" s="396">
        <v>0</v>
      </c>
      <c r="P371" s="397">
        <v>0</v>
      </c>
      <c r="Q371" s="388"/>
      <c r="R371" s="388"/>
      <c r="S371" s="388"/>
      <c r="T371" s="394">
        <f t="shared" ref="T371:AE371" si="183">C371-C370</f>
        <v>0</v>
      </c>
      <c r="U371" s="394">
        <f t="shared" si="183"/>
        <v>0</v>
      </c>
      <c r="V371" s="394">
        <f t="shared" si="183"/>
        <v>0</v>
      </c>
      <c r="W371" s="394">
        <f t="shared" si="183"/>
        <v>0</v>
      </c>
      <c r="X371" s="394">
        <f t="shared" si="183"/>
        <v>0</v>
      </c>
      <c r="Y371" s="394">
        <f t="shared" si="183"/>
        <v>0</v>
      </c>
      <c r="Z371" s="395">
        <f t="shared" si="183"/>
        <v>0</v>
      </c>
      <c r="AA371" s="394">
        <f t="shared" si="183"/>
        <v>0</v>
      </c>
      <c r="AB371" s="394">
        <f t="shared" si="183"/>
        <v>0</v>
      </c>
      <c r="AC371" s="394">
        <f t="shared" si="183"/>
        <v>0</v>
      </c>
      <c r="AD371" s="394">
        <f t="shared" si="183"/>
        <v>0</v>
      </c>
      <c r="AE371" s="395">
        <f t="shared" si="183"/>
        <v>0</v>
      </c>
    </row>
    <row r="372" spans="1:32" ht="13.5" thickTop="1">
      <c r="A372" s="303"/>
      <c r="B372" s="335" t="s">
        <v>977</v>
      </c>
      <c r="C372" s="396">
        <v>0</v>
      </c>
      <c r="D372" s="388">
        <v>0</v>
      </c>
      <c r="E372" s="388">
        <v>0</v>
      </c>
      <c r="F372" s="388">
        <v>0</v>
      </c>
      <c r="G372" s="388">
        <v>0</v>
      </c>
      <c r="H372" s="388">
        <v>0</v>
      </c>
      <c r="I372" s="396">
        <v>0</v>
      </c>
      <c r="J372" s="396">
        <v>0</v>
      </c>
      <c r="K372" s="388">
        <v>0</v>
      </c>
      <c r="L372" s="388">
        <v>0</v>
      </c>
      <c r="M372" s="388">
        <v>0</v>
      </c>
      <c r="N372" s="396">
        <v>0</v>
      </c>
      <c r="O372" s="396">
        <v>0</v>
      </c>
      <c r="P372" s="397">
        <v>0</v>
      </c>
      <c r="Q372" s="402"/>
      <c r="R372" s="402"/>
      <c r="S372" s="402"/>
      <c r="T372" s="415"/>
      <c r="U372" s="415"/>
      <c r="V372" s="415"/>
      <c r="W372" s="415"/>
      <c r="X372" s="415"/>
      <c r="Y372" s="415"/>
      <c r="Z372" s="416"/>
      <c r="AA372" s="415"/>
      <c r="AB372" s="415"/>
      <c r="AC372" s="415"/>
      <c r="AD372" s="415"/>
      <c r="AE372" s="416"/>
      <c r="AF372" s="415"/>
    </row>
    <row r="373" spans="1:32" ht="13.5" thickBot="1">
      <c r="A373" s="303"/>
      <c r="B373" s="335" t="s">
        <v>978</v>
      </c>
      <c r="C373" s="396">
        <v>0</v>
      </c>
      <c r="D373" s="388">
        <v>0</v>
      </c>
      <c r="E373" s="388">
        <v>0</v>
      </c>
      <c r="F373" s="388">
        <v>0</v>
      </c>
      <c r="G373" s="388">
        <v>0</v>
      </c>
      <c r="H373" s="388">
        <v>0</v>
      </c>
      <c r="I373" s="396">
        <v>0</v>
      </c>
      <c r="J373" s="396">
        <v>0</v>
      </c>
      <c r="K373" s="388">
        <v>0</v>
      </c>
      <c r="L373" s="388">
        <v>0</v>
      </c>
      <c r="M373" s="388">
        <v>0</v>
      </c>
      <c r="N373" s="396">
        <v>0</v>
      </c>
      <c r="O373" s="396">
        <v>0</v>
      </c>
      <c r="P373" s="397">
        <v>0</v>
      </c>
      <c r="Q373" s="409"/>
      <c r="R373" s="409"/>
      <c r="S373" s="409"/>
      <c r="T373" s="417">
        <f t="shared" ref="T373:AE373" si="184">C373-C372</f>
        <v>0</v>
      </c>
      <c r="U373" s="417">
        <f t="shared" si="184"/>
        <v>0</v>
      </c>
      <c r="V373" s="417">
        <f t="shared" si="184"/>
        <v>0</v>
      </c>
      <c r="W373" s="417">
        <f t="shared" si="184"/>
        <v>0</v>
      </c>
      <c r="X373" s="417">
        <f t="shared" si="184"/>
        <v>0</v>
      </c>
      <c r="Y373" s="417">
        <f t="shared" si="184"/>
        <v>0</v>
      </c>
      <c r="Z373" s="418">
        <f t="shared" si="184"/>
        <v>0</v>
      </c>
      <c r="AA373" s="417">
        <f t="shared" si="184"/>
        <v>0</v>
      </c>
      <c r="AB373" s="417">
        <f t="shared" si="184"/>
        <v>0</v>
      </c>
      <c r="AC373" s="417">
        <f t="shared" si="184"/>
        <v>0</v>
      </c>
      <c r="AD373" s="417">
        <f t="shared" si="184"/>
        <v>0</v>
      </c>
      <c r="AE373" s="418">
        <f t="shared" si="184"/>
        <v>0</v>
      </c>
      <c r="AF373" s="419"/>
    </row>
    <row r="374" spans="1:32" ht="13.5" thickTop="1">
      <c r="A374" s="303"/>
      <c r="B374" s="335" t="s">
        <v>979</v>
      </c>
      <c r="C374" s="396">
        <v>0</v>
      </c>
      <c r="D374" s="388">
        <v>0</v>
      </c>
      <c r="E374" s="388">
        <v>0</v>
      </c>
      <c r="F374" s="388">
        <v>0</v>
      </c>
      <c r="G374" s="388">
        <v>0</v>
      </c>
      <c r="H374" s="388">
        <v>0</v>
      </c>
      <c r="I374" s="396">
        <v>0</v>
      </c>
      <c r="J374" s="396">
        <v>0</v>
      </c>
      <c r="K374" s="388">
        <v>0</v>
      </c>
      <c r="L374" s="388">
        <v>0</v>
      </c>
      <c r="M374" s="388">
        <v>0</v>
      </c>
      <c r="N374" s="396">
        <v>0</v>
      </c>
      <c r="O374" s="396">
        <v>0</v>
      </c>
      <c r="P374" s="397">
        <v>0</v>
      </c>
      <c r="Q374" s="388"/>
      <c r="R374" s="388"/>
      <c r="S374" s="388"/>
      <c r="Z374" s="389"/>
      <c r="AE374" s="389"/>
    </row>
    <row r="375" spans="1:32">
      <c r="A375" s="303"/>
      <c r="B375" s="335" t="s">
        <v>980</v>
      </c>
      <c r="C375" s="396">
        <v>0</v>
      </c>
      <c r="D375" s="388">
        <v>0</v>
      </c>
      <c r="E375" s="388">
        <v>0</v>
      </c>
      <c r="F375" s="388">
        <v>0</v>
      </c>
      <c r="G375" s="388">
        <v>0</v>
      </c>
      <c r="H375" s="388">
        <v>0</v>
      </c>
      <c r="I375" s="396">
        <v>0</v>
      </c>
      <c r="J375" s="396">
        <v>0</v>
      </c>
      <c r="K375" s="388">
        <v>0</v>
      </c>
      <c r="L375" s="388">
        <v>0</v>
      </c>
      <c r="M375" s="388">
        <v>0</v>
      </c>
      <c r="N375" s="396">
        <v>0</v>
      </c>
      <c r="O375" s="396">
        <v>0</v>
      </c>
      <c r="P375" s="397">
        <v>0</v>
      </c>
      <c r="Q375" s="388"/>
      <c r="R375" s="388"/>
      <c r="S375" s="388"/>
      <c r="T375" s="394">
        <f t="shared" ref="T375:AE375" si="185">C375-C374</f>
        <v>0</v>
      </c>
      <c r="U375" s="394">
        <f t="shared" si="185"/>
        <v>0</v>
      </c>
      <c r="V375" s="394">
        <f t="shared" si="185"/>
        <v>0</v>
      </c>
      <c r="W375" s="394">
        <f t="shared" si="185"/>
        <v>0</v>
      </c>
      <c r="X375" s="394">
        <f t="shared" si="185"/>
        <v>0</v>
      </c>
      <c r="Y375" s="394">
        <f t="shared" si="185"/>
        <v>0</v>
      </c>
      <c r="Z375" s="395">
        <f t="shared" si="185"/>
        <v>0</v>
      </c>
      <c r="AA375" s="394">
        <f t="shared" si="185"/>
        <v>0</v>
      </c>
      <c r="AB375" s="394">
        <f t="shared" si="185"/>
        <v>0</v>
      </c>
      <c r="AC375" s="394">
        <f t="shared" si="185"/>
        <v>0</v>
      </c>
      <c r="AD375" s="394">
        <f t="shared" si="185"/>
        <v>0</v>
      </c>
      <c r="AE375" s="395">
        <f t="shared" si="185"/>
        <v>0</v>
      </c>
    </row>
    <row r="376" spans="1:32">
      <c r="A376" s="303"/>
      <c r="B376" s="335" t="s">
        <v>981</v>
      </c>
      <c r="C376" s="396">
        <v>0</v>
      </c>
      <c r="D376" s="388">
        <v>0</v>
      </c>
      <c r="E376" s="388">
        <v>0</v>
      </c>
      <c r="F376" s="388">
        <v>0</v>
      </c>
      <c r="G376" s="388">
        <v>0</v>
      </c>
      <c r="H376" s="388">
        <v>0</v>
      </c>
      <c r="I376" s="396">
        <v>0</v>
      </c>
      <c r="J376" s="396">
        <v>0</v>
      </c>
      <c r="K376" s="388">
        <v>0</v>
      </c>
      <c r="L376" s="388">
        <v>0</v>
      </c>
      <c r="M376" s="388">
        <v>0</v>
      </c>
      <c r="N376" s="396">
        <v>0</v>
      </c>
      <c r="O376" s="396">
        <v>0</v>
      </c>
      <c r="P376" s="397">
        <v>0</v>
      </c>
      <c r="Q376" s="388"/>
      <c r="R376" s="388"/>
      <c r="S376" s="388"/>
      <c r="Z376" s="389"/>
      <c r="AE376" s="389"/>
    </row>
    <row r="377" spans="1:32">
      <c r="A377" s="303"/>
      <c r="B377" s="335" t="s">
        <v>982</v>
      </c>
      <c r="C377" s="396">
        <v>0</v>
      </c>
      <c r="D377" s="388">
        <v>0</v>
      </c>
      <c r="E377" s="388">
        <v>0</v>
      </c>
      <c r="F377" s="388">
        <v>0</v>
      </c>
      <c r="G377" s="388">
        <v>0</v>
      </c>
      <c r="H377" s="388">
        <v>0</v>
      </c>
      <c r="I377" s="396">
        <v>0</v>
      </c>
      <c r="J377" s="396">
        <v>0</v>
      </c>
      <c r="K377" s="388">
        <v>0</v>
      </c>
      <c r="L377" s="388">
        <v>0</v>
      </c>
      <c r="M377" s="388">
        <v>0</v>
      </c>
      <c r="N377" s="396">
        <v>0</v>
      </c>
      <c r="O377" s="396">
        <v>0</v>
      </c>
      <c r="P377" s="397">
        <v>0</v>
      </c>
      <c r="Q377" s="388"/>
      <c r="R377" s="388"/>
      <c r="S377" s="388"/>
      <c r="T377" s="394">
        <f t="shared" ref="T377:AE377" si="186">C377-C376</f>
        <v>0</v>
      </c>
      <c r="U377" s="394">
        <f t="shared" si="186"/>
        <v>0</v>
      </c>
      <c r="V377" s="394">
        <f t="shared" si="186"/>
        <v>0</v>
      </c>
      <c r="W377" s="394">
        <f t="shared" si="186"/>
        <v>0</v>
      </c>
      <c r="X377" s="394">
        <f t="shared" si="186"/>
        <v>0</v>
      </c>
      <c r="Y377" s="394">
        <f t="shared" si="186"/>
        <v>0</v>
      </c>
      <c r="Z377" s="395">
        <f t="shared" si="186"/>
        <v>0</v>
      </c>
      <c r="AA377" s="394">
        <f t="shared" si="186"/>
        <v>0</v>
      </c>
      <c r="AB377" s="394">
        <f t="shared" si="186"/>
        <v>0</v>
      </c>
      <c r="AC377" s="394">
        <f t="shared" si="186"/>
        <v>0</v>
      </c>
      <c r="AD377" s="394">
        <f t="shared" si="186"/>
        <v>0</v>
      </c>
      <c r="AE377" s="395">
        <f t="shared" si="186"/>
        <v>0</v>
      </c>
    </row>
    <row r="378" spans="1:32">
      <c r="A378" s="303"/>
      <c r="B378" s="335" t="s">
        <v>983</v>
      </c>
      <c r="C378" s="396">
        <v>0</v>
      </c>
      <c r="D378" s="388">
        <v>0</v>
      </c>
      <c r="E378" s="388">
        <v>0</v>
      </c>
      <c r="F378" s="388">
        <v>0</v>
      </c>
      <c r="G378" s="388">
        <v>0</v>
      </c>
      <c r="H378" s="388">
        <v>0</v>
      </c>
      <c r="I378" s="396">
        <v>0</v>
      </c>
      <c r="J378" s="396">
        <v>0</v>
      </c>
      <c r="K378" s="388">
        <v>0</v>
      </c>
      <c r="L378" s="388">
        <v>0</v>
      </c>
      <c r="M378" s="388">
        <v>0</v>
      </c>
      <c r="N378" s="396">
        <v>0</v>
      </c>
      <c r="O378" s="396">
        <v>0</v>
      </c>
      <c r="P378" s="397">
        <v>0</v>
      </c>
      <c r="Q378" s="388"/>
      <c r="R378" s="388"/>
      <c r="S378" s="388"/>
      <c r="Z378" s="389"/>
      <c r="AE378" s="389"/>
    </row>
    <row r="379" spans="1:32" ht="13.5" thickBot="1">
      <c r="A379" s="303"/>
      <c r="B379" s="335" t="s">
        <v>984</v>
      </c>
      <c r="C379" s="396">
        <v>0</v>
      </c>
      <c r="D379" s="388">
        <v>0</v>
      </c>
      <c r="E379" s="388">
        <v>0</v>
      </c>
      <c r="F379" s="388">
        <v>0</v>
      </c>
      <c r="G379" s="388">
        <v>0</v>
      </c>
      <c r="H379" s="388">
        <v>0</v>
      </c>
      <c r="I379" s="396">
        <v>0</v>
      </c>
      <c r="J379" s="396">
        <v>0</v>
      </c>
      <c r="K379" s="388">
        <v>0</v>
      </c>
      <c r="L379" s="388">
        <v>0</v>
      </c>
      <c r="M379" s="388">
        <v>0</v>
      </c>
      <c r="N379" s="396">
        <v>0</v>
      </c>
      <c r="O379" s="396">
        <v>0</v>
      </c>
      <c r="P379" s="397">
        <v>0</v>
      </c>
      <c r="Q379" s="388"/>
      <c r="R379" s="388"/>
      <c r="S379" s="388"/>
      <c r="T379" s="394">
        <f t="shared" ref="T379:AE379" si="187">C379-C378</f>
        <v>0</v>
      </c>
      <c r="U379" s="394">
        <f t="shared" si="187"/>
        <v>0</v>
      </c>
      <c r="V379" s="394">
        <f t="shared" si="187"/>
        <v>0</v>
      </c>
      <c r="W379" s="394">
        <f t="shared" si="187"/>
        <v>0</v>
      </c>
      <c r="X379" s="394">
        <f t="shared" si="187"/>
        <v>0</v>
      </c>
      <c r="Y379" s="394">
        <f t="shared" si="187"/>
        <v>0</v>
      </c>
      <c r="Z379" s="395">
        <f t="shared" si="187"/>
        <v>0</v>
      </c>
      <c r="AA379" s="394">
        <f t="shared" si="187"/>
        <v>0</v>
      </c>
      <c r="AB379" s="394">
        <f t="shared" si="187"/>
        <v>0</v>
      </c>
      <c r="AC379" s="394">
        <f t="shared" si="187"/>
        <v>0</v>
      </c>
      <c r="AD379" s="394">
        <f t="shared" si="187"/>
        <v>0</v>
      </c>
      <c r="AE379" s="395">
        <f t="shared" si="187"/>
        <v>0</v>
      </c>
    </row>
    <row r="380" spans="1:32" ht="13.5" thickTop="1">
      <c r="A380" s="303"/>
      <c r="B380" s="335" t="s">
        <v>985</v>
      </c>
      <c r="C380" s="396">
        <v>0</v>
      </c>
      <c r="D380" s="388">
        <v>0</v>
      </c>
      <c r="E380" s="388">
        <v>0</v>
      </c>
      <c r="F380" s="388">
        <v>0</v>
      </c>
      <c r="G380" s="388">
        <v>0</v>
      </c>
      <c r="H380" s="388">
        <v>0</v>
      </c>
      <c r="I380" s="396">
        <v>0</v>
      </c>
      <c r="J380" s="396">
        <v>0</v>
      </c>
      <c r="K380" s="388">
        <v>0</v>
      </c>
      <c r="L380" s="388">
        <v>0</v>
      </c>
      <c r="M380" s="388">
        <v>0</v>
      </c>
      <c r="N380" s="396">
        <v>0</v>
      </c>
      <c r="O380" s="396">
        <v>0</v>
      </c>
      <c r="P380" s="397">
        <v>0</v>
      </c>
      <c r="Q380" s="402"/>
      <c r="R380" s="402"/>
      <c r="S380" s="402"/>
      <c r="T380" s="415"/>
      <c r="U380" s="415"/>
      <c r="V380" s="415"/>
      <c r="W380" s="415"/>
      <c r="X380" s="415"/>
      <c r="Y380" s="415"/>
      <c r="Z380" s="416"/>
      <c r="AA380" s="415"/>
      <c r="AB380" s="415"/>
      <c r="AC380" s="415"/>
      <c r="AD380" s="415"/>
      <c r="AE380" s="416"/>
      <c r="AF380" s="415"/>
    </row>
    <row r="381" spans="1:32" ht="13.5" thickBot="1">
      <c r="A381" s="303"/>
      <c r="B381" s="335" t="s">
        <v>986</v>
      </c>
      <c r="C381" s="396">
        <v>0</v>
      </c>
      <c r="D381" s="388">
        <v>0</v>
      </c>
      <c r="E381" s="388">
        <v>0</v>
      </c>
      <c r="F381" s="388">
        <v>0</v>
      </c>
      <c r="G381" s="388">
        <v>0</v>
      </c>
      <c r="H381" s="388">
        <v>0</v>
      </c>
      <c r="I381" s="396">
        <v>0</v>
      </c>
      <c r="J381" s="396">
        <v>0</v>
      </c>
      <c r="K381" s="388">
        <v>0</v>
      </c>
      <c r="L381" s="388">
        <v>0</v>
      </c>
      <c r="M381" s="388">
        <v>0</v>
      </c>
      <c r="N381" s="396">
        <v>0</v>
      </c>
      <c r="O381" s="396">
        <v>0</v>
      </c>
      <c r="P381" s="397">
        <v>0</v>
      </c>
      <c r="Q381" s="409"/>
      <c r="R381" s="409"/>
      <c r="S381" s="409"/>
      <c r="T381" s="417">
        <f t="shared" ref="T381:AE381" si="188">C381-C380</f>
        <v>0</v>
      </c>
      <c r="U381" s="417">
        <f t="shared" si="188"/>
        <v>0</v>
      </c>
      <c r="V381" s="417">
        <f t="shared" si="188"/>
        <v>0</v>
      </c>
      <c r="W381" s="417">
        <f t="shared" si="188"/>
        <v>0</v>
      </c>
      <c r="X381" s="417">
        <f t="shared" si="188"/>
        <v>0</v>
      </c>
      <c r="Y381" s="417">
        <f t="shared" si="188"/>
        <v>0</v>
      </c>
      <c r="Z381" s="418">
        <f t="shared" si="188"/>
        <v>0</v>
      </c>
      <c r="AA381" s="417">
        <f t="shared" si="188"/>
        <v>0</v>
      </c>
      <c r="AB381" s="417">
        <f t="shared" si="188"/>
        <v>0</v>
      </c>
      <c r="AC381" s="417">
        <f t="shared" si="188"/>
        <v>0</v>
      </c>
      <c r="AD381" s="417">
        <f t="shared" si="188"/>
        <v>0</v>
      </c>
      <c r="AE381" s="418">
        <f t="shared" si="188"/>
        <v>0</v>
      </c>
      <c r="AF381" s="419"/>
    </row>
    <row r="382" spans="1:32" ht="13.5" thickTop="1">
      <c r="A382" s="303"/>
      <c r="B382" s="335" t="s">
        <v>987</v>
      </c>
      <c r="C382" s="396">
        <v>0</v>
      </c>
      <c r="D382" s="388">
        <v>0</v>
      </c>
      <c r="E382" s="388">
        <v>0</v>
      </c>
      <c r="F382" s="388">
        <v>0</v>
      </c>
      <c r="G382" s="388">
        <v>0</v>
      </c>
      <c r="H382" s="388">
        <v>0</v>
      </c>
      <c r="I382" s="396">
        <v>0</v>
      </c>
      <c r="J382" s="396">
        <v>0</v>
      </c>
      <c r="K382" s="388">
        <v>0</v>
      </c>
      <c r="L382" s="388">
        <v>0</v>
      </c>
      <c r="M382" s="388">
        <v>0</v>
      </c>
      <c r="N382" s="396">
        <v>0</v>
      </c>
      <c r="O382" s="396">
        <v>0</v>
      </c>
      <c r="P382" s="397">
        <v>0</v>
      </c>
      <c r="Q382" s="388"/>
      <c r="R382" s="388"/>
      <c r="S382" s="388"/>
      <c r="Z382" s="389"/>
      <c r="AE382" s="389"/>
    </row>
    <row r="383" spans="1:32">
      <c r="A383" s="303"/>
      <c r="B383" s="335" t="s">
        <v>988</v>
      </c>
      <c r="C383" s="396">
        <v>0</v>
      </c>
      <c r="D383" s="388">
        <v>0</v>
      </c>
      <c r="E383" s="388">
        <v>0</v>
      </c>
      <c r="F383" s="388">
        <v>0</v>
      </c>
      <c r="G383" s="388">
        <v>0</v>
      </c>
      <c r="H383" s="388">
        <v>0</v>
      </c>
      <c r="I383" s="396">
        <v>0</v>
      </c>
      <c r="J383" s="396">
        <v>0</v>
      </c>
      <c r="K383" s="388">
        <v>0</v>
      </c>
      <c r="L383" s="388">
        <v>0</v>
      </c>
      <c r="M383" s="388">
        <v>0</v>
      </c>
      <c r="N383" s="396">
        <v>0</v>
      </c>
      <c r="O383" s="396">
        <v>0</v>
      </c>
      <c r="P383" s="397">
        <v>0</v>
      </c>
      <c r="Q383" s="388"/>
      <c r="R383" s="388"/>
      <c r="S383" s="388"/>
      <c r="T383" s="394">
        <f t="shared" ref="T383:AE383" si="189">C383-C382</f>
        <v>0</v>
      </c>
      <c r="U383" s="394">
        <f t="shared" si="189"/>
        <v>0</v>
      </c>
      <c r="V383" s="394">
        <f t="shared" si="189"/>
        <v>0</v>
      </c>
      <c r="W383" s="394">
        <f t="shared" si="189"/>
        <v>0</v>
      </c>
      <c r="X383" s="394">
        <f t="shared" si="189"/>
        <v>0</v>
      </c>
      <c r="Y383" s="394">
        <f t="shared" si="189"/>
        <v>0</v>
      </c>
      <c r="Z383" s="395">
        <f t="shared" si="189"/>
        <v>0</v>
      </c>
      <c r="AA383" s="394">
        <f t="shared" si="189"/>
        <v>0</v>
      </c>
      <c r="AB383" s="394">
        <f t="shared" si="189"/>
        <v>0</v>
      </c>
      <c r="AC383" s="394">
        <f t="shared" si="189"/>
        <v>0</v>
      </c>
      <c r="AD383" s="394">
        <f t="shared" si="189"/>
        <v>0</v>
      </c>
      <c r="AE383" s="395">
        <f t="shared" si="189"/>
        <v>0</v>
      </c>
    </row>
    <row r="384" spans="1:32">
      <c r="A384" s="303"/>
      <c r="B384" s="335" t="s">
        <v>989</v>
      </c>
      <c r="C384" s="396">
        <v>0</v>
      </c>
      <c r="D384" s="388">
        <v>0</v>
      </c>
      <c r="E384" s="388">
        <v>0</v>
      </c>
      <c r="F384" s="388">
        <v>0</v>
      </c>
      <c r="G384" s="388">
        <v>0</v>
      </c>
      <c r="H384" s="388">
        <v>0</v>
      </c>
      <c r="I384" s="396">
        <v>0</v>
      </c>
      <c r="J384" s="396">
        <v>0</v>
      </c>
      <c r="K384" s="388">
        <v>0</v>
      </c>
      <c r="L384" s="388">
        <v>0</v>
      </c>
      <c r="M384" s="388">
        <v>0</v>
      </c>
      <c r="N384" s="396">
        <v>0</v>
      </c>
      <c r="O384" s="396">
        <v>0</v>
      </c>
      <c r="P384" s="397">
        <v>0</v>
      </c>
      <c r="Q384" s="388"/>
      <c r="R384" s="388"/>
      <c r="S384" s="388"/>
      <c r="Z384" s="389"/>
      <c r="AE384" s="389"/>
    </row>
    <row r="385" spans="1:32">
      <c r="A385" s="303"/>
      <c r="B385" s="335" t="s">
        <v>990</v>
      </c>
      <c r="C385" s="396">
        <v>0</v>
      </c>
      <c r="D385" s="388">
        <v>0</v>
      </c>
      <c r="E385" s="388">
        <v>0</v>
      </c>
      <c r="F385" s="388">
        <v>0</v>
      </c>
      <c r="G385" s="388">
        <v>0</v>
      </c>
      <c r="H385" s="388">
        <v>0</v>
      </c>
      <c r="I385" s="396">
        <v>0</v>
      </c>
      <c r="J385" s="396">
        <v>0</v>
      </c>
      <c r="K385" s="388">
        <v>0</v>
      </c>
      <c r="L385" s="388">
        <v>0</v>
      </c>
      <c r="M385" s="388">
        <v>0</v>
      </c>
      <c r="N385" s="396">
        <v>0</v>
      </c>
      <c r="O385" s="396">
        <v>0</v>
      </c>
      <c r="P385" s="397">
        <v>0</v>
      </c>
      <c r="Q385" s="388"/>
      <c r="R385" s="388"/>
      <c r="S385" s="388"/>
      <c r="T385" s="394">
        <f t="shared" ref="T385:AE385" si="190">C385-C384</f>
        <v>0</v>
      </c>
      <c r="U385" s="394">
        <f t="shared" si="190"/>
        <v>0</v>
      </c>
      <c r="V385" s="394">
        <f t="shared" si="190"/>
        <v>0</v>
      </c>
      <c r="W385" s="394">
        <f t="shared" si="190"/>
        <v>0</v>
      </c>
      <c r="X385" s="394">
        <f t="shared" si="190"/>
        <v>0</v>
      </c>
      <c r="Y385" s="394">
        <f t="shared" si="190"/>
        <v>0</v>
      </c>
      <c r="Z385" s="395">
        <f t="shared" si="190"/>
        <v>0</v>
      </c>
      <c r="AA385" s="394">
        <f t="shared" si="190"/>
        <v>0</v>
      </c>
      <c r="AB385" s="394">
        <f t="shared" si="190"/>
        <v>0</v>
      </c>
      <c r="AC385" s="394">
        <f t="shared" si="190"/>
        <v>0</v>
      </c>
      <c r="AD385" s="394">
        <f t="shared" si="190"/>
        <v>0</v>
      </c>
      <c r="AE385" s="395">
        <f t="shared" si="190"/>
        <v>0</v>
      </c>
    </row>
    <row r="386" spans="1:32">
      <c r="A386" s="303"/>
      <c r="B386" s="335" t="s">
        <v>991</v>
      </c>
      <c r="C386" s="396">
        <v>0</v>
      </c>
      <c r="D386" s="388">
        <v>0</v>
      </c>
      <c r="E386" s="388">
        <v>0</v>
      </c>
      <c r="F386" s="388">
        <v>0</v>
      </c>
      <c r="G386" s="388">
        <v>0</v>
      </c>
      <c r="H386" s="388">
        <v>0</v>
      </c>
      <c r="I386" s="396">
        <v>0</v>
      </c>
      <c r="J386" s="396">
        <v>0</v>
      </c>
      <c r="K386" s="388">
        <v>0</v>
      </c>
      <c r="L386" s="388">
        <v>0</v>
      </c>
      <c r="M386" s="388">
        <v>0</v>
      </c>
      <c r="N386" s="396">
        <v>0</v>
      </c>
      <c r="O386" s="396">
        <v>0</v>
      </c>
      <c r="P386" s="397">
        <v>0</v>
      </c>
      <c r="Q386" s="388"/>
      <c r="R386" s="388"/>
      <c r="S386" s="388"/>
      <c r="Z386" s="389"/>
      <c r="AE386" s="389"/>
    </row>
    <row r="387" spans="1:32">
      <c r="A387" s="303"/>
      <c r="B387" s="335" t="s">
        <v>992</v>
      </c>
      <c r="C387" s="396">
        <v>0</v>
      </c>
      <c r="D387" s="388">
        <v>0</v>
      </c>
      <c r="E387" s="388">
        <v>0</v>
      </c>
      <c r="F387" s="388">
        <v>0</v>
      </c>
      <c r="G387" s="388">
        <v>0</v>
      </c>
      <c r="H387" s="388">
        <v>0</v>
      </c>
      <c r="I387" s="396">
        <v>0</v>
      </c>
      <c r="J387" s="396">
        <v>0</v>
      </c>
      <c r="K387" s="388">
        <v>0</v>
      </c>
      <c r="L387" s="388">
        <v>0</v>
      </c>
      <c r="M387" s="388">
        <v>0</v>
      </c>
      <c r="N387" s="396">
        <v>0</v>
      </c>
      <c r="O387" s="396">
        <v>0</v>
      </c>
      <c r="P387" s="397">
        <v>0</v>
      </c>
      <c r="Q387" s="388"/>
      <c r="R387" s="388"/>
      <c r="S387" s="388"/>
      <c r="T387" s="394">
        <f t="shared" ref="T387:AE387" si="191">C387-C386</f>
        <v>0</v>
      </c>
      <c r="U387" s="394">
        <f t="shared" si="191"/>
        <v>0</v>
      </c>
      <c r="V387" s="394">
        <f t="shared" si="191"/>
        <v>0</v>
      </c>
      <c r="W387" s="394">
        <f t="shared" si="191"/>
        <v>0</v>
      </c>
      <c r="X387" s="394">
        <f t="shared" si="191"/>
        <v>0</v>
      </c>
      <c r="Y387" s="394">
        <f t="shared" si="191"/>
        <v>0</v>
      </c>
      <c r="Z387" s="395">
        <f t="shared" si="191"/>
        <v>0</v>
      </c>
      <c r="AA387" s="394">
        <f t="shared" si="191"/>
        <v>0</v>
      </c>
      <c r="AB387" s="394">
        <f t="shared" si="191"/>
        <v>0</v>
      </c>
      <c r="AC387" s="394">
        <f t="shared" si="191"/>
        <v>0</v>
      </c>
      <c r="AD387" s="394">
        <f t="shared" si="191"/>
        <v>0</v>
      </c>
      <c r="AE387" s="395">
        <f t="shared" si="191"/>
        <v>0</v>
      </c>
    </row>
    <row r="388" spans="1:32">
      <c r="A388" s="303"/>
      <c r="B388" s="335" t="s">
        <v>993</v>
      </c>
      <c r="C388" s="396">
        <v>0</v>
      </c>
      <c r="D388" s="388">
        <v>0</v>
      </c>
      <c r="E388" s="388">
        <v>0</v>
      </c>
      <c r="F388" s="388">
        <v>0</v>
      </c>
      <c r="G388" s="388">
        <v>0</v>
      </c>
      <c r="H388" s="388">
        <v>0</v>
      </c>
      <c r="I388" s="396">
        <v>0</v>
      </c>
      <c r="J388" s="396">
        <v>0</v>
      </c>
      <c r="K388" s="388">
        <v>0</v>
      </c>
      <c r="L388" s="388">
        <v>0</v>
      </c>
      <c r="M388" s="388">
        <v>0</v>
      </c>
      <c r="N388" s="396">
        <v>0</v>
      </c>
      <c r="O388" s="396">
        <v>0</v>
      </c>
      <c r="P388" s="397">
        <v>0</v>
      </c>
      <c r="Q388" s="388"/>
      <c r="R388" s="388"/>
      <c r="S388" s="388"/>
      <c r="Z388" s="389"/>
      <c r="AE388" s="389"/>
    </row>
    <row r="389" spans="1:32" ht="13.5" thickBot="1">
      <c r="A389" s="303"/>
      <c r="B389" s="335" t="s">
        <v>994</v>
      </c>
      <c r="C389" s="396">
        <v>0</v>
      </c>
      <c r="D389" s="388">
        <v>0</v>
      </c>
      <c r="E389" s="388">
        <v>0</v>
      </c>
      <c r="F389" s="388">
        <v>0</v>
      </c>
      <c r="G389" s="388">
        <v>0</v>
      </c>
      <c r="H389" s="388">
        <v>0</v>
      </c>
      <c r="I389" s="396">
        <v>0</v>
      </c>
      <c r="J389" s="396">
        <v>0</v>
      </c>
      <c r="K389" s="388">
        <v>0</v>
      </c>
      <c r="L389" s="388">
        <v>0</v>
      </c>
      <c r="M389" s="388">
        <v>0</v>
      </c>
      <c r="N389" s="396">
        <v>0</v>
      </c>
      <c r="O389" s="396">
        <v>0</v>
      </c>
      <c r="P389" s="397">
        <v>0</v>
      </c>
      <c r="Q389" s="388"/>
      <c r="R389" s="388"/>
      <c r="S389" s="388"/>
      <c r="T389" s="355">
        <f t="shared" ref="T389:AE389" si="192">C389-C388</f>
        <v>0</v>
      </c>
      <c r="U389" s="355">
        <f t="shared" si="192"/>
        <v>0</v>
      </c>
      <c r="V389" s="355">
        <f t="shared" si="192"/>
        <v>0</v>
      </c>
      <c r="W389" s="355">
        <f t="shared" si="192"/>
        <v>0</v>
      </c>
      <c r="X389" s="355">
        <f t="shared" si="192"/>
        <v>0</v>
      </c>
      <c r="Y389" s="355">
        <f t="shared" si="192"/>
        <v>0</v>
      </c>
      <c r="Z389" s="420">
        <f t="shared" si="192"/>
        <v>0</v>
      </c>
      <c r="AA389" s="355">
        <f t="shared" si="192"/>
        <v>0</v>
      </c>
      <c r="AB389" s="355">
        <f t="shared" si="192"/>
        <v>0</v>
      </c>
      <c r="AC389" s="355">
        <f t="shared" si="192"/>
        <v>0</v>
      </c>
      <c r="AD389" s="355">
        <f t="shared" si="192"/>
        <v>0</v>
      </c>
      <c r="AE389" s="420">
        <f t="shared" si="192"/>
        <v>0</v>
      </c>
    </row>
    <row r="390" spans="1:32">
      <c r="A390" s="317" t="s">
        <v>669</v>
      </c>
      <c r="B390" s="298" t="s">
        <v>962</v>
      </c>
      <c r="C390" s="385">
        <v>3.7683506401137983</v>
      </c>
      <c r="D390" s="386">
        <v>3.9930851735015773</v>
      </c>
      <c r="E390" s="386">
        <v>3.8206323987538942</v>
      </c>
      <c r="F390" s="386">
        <v>0</v>
      </c>
      <c r="G390" s="386">
        <v>3.758</v>
      </c>
      <c r="H390" s="386">
        <v>0</v>
      </c>
      <c r="I390" s="385">
        <v>3.8288582278481011</v>
      </c>
      <c r="J390" s="385">
        <v>0</v>
      </c>
      <c r="K390" s="386">
        <v>3.0942608695652178</v>
      </c>
      <c r="L390" s="386">
        <v>3.2471935483870968</v>
      </c>
      <c r="M390" s="386">
        <v>3.5</v>
      </c>
      <c r="N390" s="385">
        <v>3.1645443037974683</v>
      </c>
      <c r="O390" s="385">
        <v>0</v>
      </c>
      <c r="P390" s="387">
        <v>0</v>
      </c>
      <c r="Q390" s="388"/>
      <c r="R390" s="388"/>
      <c r="S390" s="388"/>
      <c r="T390" s="388" t="s">
        <v>963</v>
      </c>
      <c r="Z390" s="389"/>
      <c r="AE390" s="389"/>
    </row>
    <row r="391" spans="1:32">
      <c r="A391" s="303"/>
      <c r="B391" s="390" t="s">
        <v>964</v>
      </c>
      <c r="C391" s="391">
        <v>4.0718678414096914</v>
      </c>
      <c r="D391" s="392">
        <v>4.4055675057208239</v>
      </c>
      <c r="E391" s="392">
        <v>4.0892112860892391</v>
      </c>
      <c r="F391" s="392">
        <v>0</v>
      </c>
      <c r="G391" s="392">
        <v>4.0949999999999998</v>
      </c>
      <c r="H391" s="392">
        <v>0</v>
      </c>
      <c r="I391" s="391">
        <v>4.1434848351648341</v>
      </c>
      <c r="J391" s="391">
        <v>0</v>
      </c>
      <c r="K391" s="392">
        <v>3.7695384615384619</v>
      </c>
      <c r="L391" s="392">
        <v>4.9230769230769234</v>
      </c>
      <c r="M391" s="392">
        <v>0</v>
      </c>
      <c r="N391" s="391">
        <v>4.3463076923076915</v>
      </c>
      <c r="O391" s="391">
        <v>0</v>
      </c>
      <c r="P391" s="393">
        <v>0</v>
      </c>
      <c r="Q391" s="388"/>
      <c r="R391" s="388"/>
      <c r="S391" s="388"/>
      <c r="T391" s="394">
        <f t="shared" ref="T391:AE391" si="193">C391-C390</f>
        <v>0.3035172012958931</v>
      </c>
      <c r="U391" s="394">
        <f t="shared" si="193"/>
        <v>0.41248233221924657</v>
      </c>
      <c r="V391" s="394">
        <f t="shared" si="193"/>
        <v>0.26857888733534496</v>
      </c>
      <c r="W391" s="394">
        <f t="shared" si="193"/>
        <v>0</v>
      </c>
      <c r="X391" s="394">
        <f t="shared" si="193"/>
        <v>0.33699999999999974</v>
      </c>
      <c r="Y391" s="394">
        <f t="shared" si="193"/>
        <v>0</v>
      </c>
      <c r="Z391" s="395">
        <f t="shared" si="193"/>
        <v>0.31462660731673298</v>
      </c>
      <c r="AA391" s="394">
        <f t="shared" si="193"/>
        <v>0</v>
      </c>
      <c r="AB391" s="394">
        <f t="shared" si="193"/>
        <v>0.67527759197324411</v>
      </c>
      <c r="AC391" s="394">
        <f t="shared" si="193"/>
        <v>1.6758833746898265</v>
      </c>
      <c r="AD391" s="394">
        <f t="shared" si="193"/>
        <v>-3.5</v>
      </c>
      <c r="AE391" s="395">
        <f t="shared" si="193"/>
        <v>1.1817633885102232</v>
      </c>
      <c r="AF391" s="357"/>
    </row>
    <row r="392" spans="1:32">
      <c r="A392" s="303"/>
      <c r="B392" s="335" t="s">
        <v>965</v>
      </c>
      <c r="C392" s="396">
        <v>3.8980000000000001</v>
      </c>
      <c r="D392" s="388">
        <v>4.7224166666666667</v>
      </c>
      <c r="E392" s="388">
        <v>4.8095714285714291</v>
      </c>
      <c r="F392" s="388">
        <v>0</v>
      </c>
      <c r="G392" s="388">
        <v>0</v>
      </c>
      <c r="H392" s="388">
        <v>0</v>
      </c>
      <c r="I392" s="396">
        <v>4.1938909090909098</v>
      </c>
      <c r="J392" s="396">
        <v>0</v>
      </c>
      <c r="K392" s="388">
        <v>3.7223333333333333</v>
      </c>
      <c r="L392" s="388">
        <v>5.3807142857142862</v>
      </c>
      <c r="M392" s="388">
        <v>3.1669999999999998</v>
      </c>
      <c r="N392" s="396">
        <v>4.4222000000000001</v>
      </c>
      <c r="O392" s="396">
        <v>0</v>
      </c>
      <c r="P392" s="397">
        <v>0</v>
      </c>
      <c r="Q392" s="388"/>
      <c r="R392" s="388"/>
      <c r="S392" s="388"/>
      <c r="Z392" s="389"/>
      <c r="AE392" s="389"/>
    </row>
    <row r="393" spans="1:32">
      <c r="A393" s="303"/>
      <c r="B393" s="335" t="s">
        <v>966</v>
      </c>
      <c r="C393" s="396">
        <v>4.6494736842105269</v>
      </c>
      <c r="D393" s="388">
        <v>5.1335999999999995</v>
      </c>
      <c r="E393" s="388">
        <v>5.0833750000000002</v>
      </c>
      <c r="F393" s="388">
        <v>0</v>
      </c>
      <c r="G393" s="388">
        <v>4.0830000000000002</v>
      </c>
      <c r="H393" s="388">
        <v>0</v>
      </c>
      <c r="I393" s="396">
        <v>4.7969512195121951</v>
      </c>
      <c r="J393" s="396">
        <v>0</v>
      </c>
      <c r="K393" s="388">
        <v>6.952</v>
      </c>
      <c r="L393" s="388">
        <v>3.3330000000000002</v>
      </c>
      <c r="M393" s="388">
        <v>0</v>
      </c>
      <c r="N393" s="396">
        <v>6.499625</v>
      </c>
      <c r="O393" s="396">
        <v>0</v>
      </c>
      <c r="P393" s="397">
        <v>0</v>
      </c>
      <c r="Q393" s="388"/>
      <c r="R393" s="388"/>
      <c r="S393" s="388"/>
      <c r="T393" s="394">
        <f t="shared" ref="T393:AE393" si="194">C393-C392</f>
        <v>0.75147368421052674</v>
      </c>
      <c r="U393" s="421">
        <f t="shared" si="194"/>
        <v>0.41118333333333279</v>
      </c>
      <c r="V393" s="394">
        <f t="shared" si="194"/>
        <v>0.27380357142857115</v>
      </c>
      <c r="W393" s="394">
        <f t="shared" si="194"/>
        <v>0</v>
      </c>
      <c r="X393" s="421">
        <f t="shared" si="194"/>
        <v>4.0830000000000002</v>
      </c>
      <c r="Y393" s="394">
        <f t="shared" si="194"/>
        <v>0</v>
      </c>
      <c r="Z393" s="395">
        <f t="shared" si="194"/>
        <v>0.60306031042128527</v>
      </c>
      <c r="AA393" s="394">
        <f t="shared" si="194"/>
        <v>0</v>
      </c>
      <c r="AB393" s="394">
        <f t="shared" si="194"/>
        <v>3.2296666666666667</v>
      </c>
      <c r="AC393" s="421">
        <f t="shared" si="194"/>
        <v>-2.047714285714286</v>
      </c>
      <c r="AD393" s="394">
        <f t="shared" si="194"/>
        <v>-3.1669999999999998</v>
      </c>
      <c r="AE393" s="395">
        <f t="shared" si="194"/>
        <v>2.0774249999999999</v>
      </c>
    </row>
    <row r="394" spans="1:32">
      <c r="A394" s="303"/>
      <c r="B394" s="335" t="s">
        <v>967</v>
      </c>
      <c r="C394" s="396">
        <v>0</v>
      </c>
      <c r="D394" s="388">
        <v>0</v>
      </c>
      <c r="E394" s="388">
        <v>0</v>
      </c>
      <c r="F394" s="388">
        <v>0</v>
      </c>
      <c r="G394" s="388">
        <v>0</v>
      </c>
      <c r="H394" s="388">
        <v>0</v>
      </c>
      <c r="I394" s="396">
        <v>0</v>
      </c>
      <c r="J394" s="396">
        <v>0</v>
      </c>
      <c r="K394" s="388">
        <v>0</v>
      </c>
      <c r="L394" s="388">
        <v>0</v>
      </c>
      <c r="M394" s="388">
        <v>0</v>
      </c>
      <c r="N394" s="396">
        <v>0</v>
      </c>
      <c r="O394" s="396">
        <v>0</v>
      </c>
      <c r="P394" s="397">
        <v>0</v>
      </c>
      <c r="Q394" s="388"/>
      <c r="R394" s="388"/>
      <c r="S394" s="388"/>
      <c r="Z394" s="389"/>
      <c r="AE394" s="389"/>
    </row>
    <row r="395" spans="1:32" ht="13.5" thickBot="1">
      <c r="A395" s="303"/>
      <c r="B395" s="335" t="s">
        <v>968</v>
      </c>
      <c r="C395" s="396">
        <v>0</v>
      </c>
      <c r="D395" s="388">
        <v>0</v>
      </c>
      <c r="E395" s="388">
        <v>0</v>
      </c>
      <c r="F395" s="388">
        <v>0</v>
      </c>
      <c r="G395" s="388">
        <v>0</v>
      </c>
      <c r="H395" s="388">
        <v>0</v>
      </c>
      <c r="I395" s="396">
        <v>0</v>
      </c>
      <c r="J395" s="396">
        <v>0</v>
      </c>
      <c r="K395" s="388">
        <v>0</v>
      </c>
      <c r="L395" s="388">
        <v>0</v>
      </c>
      <c r="M395" s="388">
        <v>0</v>
      </c>
      <c r="N395" s="396">
        <v>0</v>
      </c>
      <c r="O395" s="396">
        <v>0</v>
      </c>
      <c r="P395" s="397">
        <v>0</v>
      </c>
      <c r="Q395" s="388"/>
      <c r="R395" s="388"/>
      <c r="S395" s="388"/>
      <c r="T395" s="394">
        <f t="shared" ref="T395:AE395" si="195">C395-C394</f>
        <v>0</v>
      </c>
      <c r="U395" s="394">
        <f t="shared" si="195"/>
        <v>0</v>
      </c>
      <c r="V395" s="394">
        <f t="shared" si="195"/>
        <v>0</v>
      </c>
      <c r="W395" s="394">
        <f t="shared" si="195"/>
        <v>0</v>
      </c>
      <c r="X395" s="394">
        <f t="shared" si="195"/>
        <v>0</v>
      </c>
      <c r="Y395" s="394">
        <f t="shared" si="195"/>
        <v>0</v>
      </c>
      <c r="Z395" s="395">
        <f t="shared" si="195"/>
        <v>0</v>
      </c>
      <c r="AA395" s="394">
        <f t="shared" si="195"/>
        <v>0</v>
      </c>
      <c r="AB395" s="394">
        <f t="shared" si="195"/>
        <v>0</v>
      </c>
      <c r="AC395" s="394">
        <f t="shared" si="195"/>
        <v>0</v>
      </c>
      <c r="AD395" s="394">
        <f t="shared" si="195"/>
        <v>0</v>
      </c>
      <c r="AE395" s="395">
        <f t="shared" si="195"/>
        <v>0</v>
      </c>
    </row>
    <row r="396" spans="1:32" ht="13.5" thickTop="1">
      <c r="A396" s="303"/>
      <c r="B396" s="422" t="s">
        <v>969</v>
      </c>
      <c r="C396" s="423">
        <v>3.7715873786407772</v>
      </c>
      <c r="D396" s="424">
        <v>4.0066331269349842</v>
      </c>
      <c r="E396" s="424">
        <v>3.8277690721649487</v>
      </c>
      <c r="F396" s="424">
        <v>0</v>
      </c>
      <c r="G396" s="424">
        <v>3.758</v>
      </c>
      <c r="H396" s="424">
        <v>0</v>
      </c>
      <c r="I396" s="423">
        <v>3.8351029548989111</v>
      </c>
      <c r="J396" s="423">
        <v>0</v>
      </c>
      <c r="K396" s="424">
        <v>3.1667307692307696</v>
      </c>
      <c r="L396" s="424">
        <v>3.6402105263157893</v>
      </c>
      <c r="M396" s="424">
        <v>3.3334999999999999</v>
      </c>
      <c r="N396" s="423">
        <v>3.3652340425531913</v>
      </c>
      <c r="O396" s="423">
        <v>0</v>
      </c>
      <c r="P396" s="425">
        <v>0</v>
      </c>
      <c r="Q396" s="402"/>
      <c r="R396" s="402"/>
      <c r="S396" s="402"/>
      <c r="T396" s="415"/>
      <c r="U396" s="415"/>
      <c r="V396" s="415"/>
      <c r="W396" s="415"/>
      <c r="X396" s="415"/>
      <c r="Y396" s="415"/>
      <c r="Z396" s="416"/>
      <c r="AA396" s="415"/>
      <c r="AB396" s="415"/>
      <c r="AC396" s="415"/>
      <c r="AD396" s="415"/>
      <c r="AE396" s="416"/>
      <c r="AF396" s="415"/>
    </row>
    <row r="397" spans="1:32" ht="13.5" thickBot="1">
      <c r="A397" s="303"/>
      <c r="B397" s="422" t="s">
        <v>970</v>
      </c>
      <c r="C397" s="423">
        <v>4.0837065803667754</v>
      </c>
      <c r="D397" s="424">
        <v>4.4218545861297542</v>
      </c>
      <c r="E397" s="424">
        <v>4.0995402597402597</v>
      </c>
      <c r="F397" s="424">
        <v>0</v>
      </c>
      <c r="G397" s="424">
        <v>4.0947209302325573</v>
      </c>
      <c r="H397" s="424">
        <v>0</v>
      </c>
      <c r="I397" s="423">
        <v>4.1550531088082909</v>
      </c>
      <c r="J397" s="423">
        <v>0</v>
      </c>
      <c r="K397" s="424">
        <v>4.8834</v>
      </c>
      <c r="L397" s="424">
        <v>4.8094999999999999</v>
      </c>
      <c r="M397" s="424">
        <v>0</v>
      </c>
      <c r="N397" s="423">
        <v>4.8529705882352934</v>
      </c>
      <c r="O397" s="423">
        <v>0</v>
      </c>
      <c r="P397" s="425">
        <v>0</v>
      </c>
      <c r="Q397" s="409"/>
      <c r="R397" s="409"/>
      <c r="S397" s="409"/>
      <c r="T397" s="417">
        <f t="shared" ref="T397:AE397" si="196">C397-C396</f>
        <v>0.31211920172599816</v>
      </c>
      <c r="U397" s="417">
        <f t="shared" si="196"/>
        <v>0.41522145919477005</v>
      </c>
      <c r="V397" s="417">
        <f t="shared" si="196"/>
        <v>0.27177118757531105</v>
      </c>
      <c r="W397" s="417">
        <f t="shared" si="196"/>
        <v>0</v>
      </c>
      <c r="X397" s="417">
        <f t="shared" si="196"/>
        <v>0.33672093023255734</v>
      </c>
      <c r="Y397" s="417">
        <f t="shared" si="196"/>
        <v>0</v>
      </c>
      <c r="Z397" s="418">
        <f t="shared" si="196"/>
        <v>0.31995015390937986</v>
      </c>
      <c r="AA397" s="417">
        <f t="shared" si="196"/>
        <v>0</v>
      </c>
      <c r="AB397" s="417">
        <f t="shared" si="196"/>
        <v>1.7166692307692304</v>
      </c>
      <c r="AC397" s="417">
        <f t="shared" si="196"/>
        <v>1.1692894736842105</v>
      </c>
      <c r="AD397" s="417">
        <f t="shared" si="196"/>
        <v>-3.3334999999999999</v>
      </c>
      <c r="AE397" s="418">
        <f t="shared" si="196"/>
        <v>1.4877365456821021</v>
      </c>
      <c r="AF397" s="419"/>
    </row>
    <row r="398" spans="1:32" ht="13.5" thickTop="1">
      <c r="A398" s="303"/>
      <c r="B398" s="335" t="s">
        <v>971</v>
      </c>
      <c r="C398" s="396">
        <v>4.4136416983085951</v>
      </c>
      <c r="D398" s="388">
        <v>5.0155631920580372</v>
      </c>
      <c r="E398" s="388">
        <v>4.471064773293473</v>
      </c>
      <c r="F398" s="388">
        <v>0</v>
      </c>
      <c r="G398" s="388">
        <v>4.5579999999999998</v>
      </c>
      <c r="H398" s="388">
        <v>0</v>
      </c>
      <c r="I398" s="396">
        <v>4.6341661217303818</v>
      </c>
      <c r="J398" s="396">
        <v>0</v>
      </c>
      <c r="K398" s="388">
        <v>4.2204646884272998</v>
      </c>
      <c r="L398" s="388">
        <v>3.8227854984894258</v>
      </c>
      <c r="M398" s="388">
        <v>4.1159999999999997</v>
      </c>
      <c r="N398" s="396">
        <v>4.0084275880328306</v>
      </c>
      <c r="O398" s="396">
        <v>0</v>
      </c>
      <c r="P398" s="397">
        <v>0</v>
      </c>
      <c r="Q398" s="388"/>
      <c r="R398" s="388"/>
      <c r="S398" s="388"/>
      <c r="Z398" s="389"/>
      <c r="AE398" s="389"/>
    </row>
    <row r="399" spans="1:32">
      <c r="A399" s="303"/>
      <c r="B399" s="335" t="s">
        <v>972</v>
      </c>
      <c r="C399" s="396">
        <v>4.2084858632994786</v>
      </c>
      <c r="D399" s="388">
        <v>4.6677191967324703</v>
      </c>
      <c r="E399" s="388">
        <v>4.1296710963455148</v>
      </c>
      <c r="F399" s="388">
        <v>0</v>
      </c>
      <c r="G399" s="388">
        <v>4.4160000000000004</v>
      </c>
      <c r="H399" s="388">
        <v>0</v>
      </c>
      <c r="I399" s="396">
        <v>4.3413565612773608</v>
      </c>
      <c r="J399" s="396">
        <v>0</v>
      </c>
      <c r="K399" s="388">
        <v>3.8183583756345172</v>
      </c>
      <c r="L399" s="388">
        <v>3.6530851262862485</v>
      </c>
      <c r="M399" s="388">
        <v>4.4210000000000003</v>
      </c>
      <c r="N399" s="396">
        <v>3.750301564722617</v>
      </c>
      <c r="O399" s="396">
        <v>0</v>
      </c>
      <c r="P399" s="397">
        <v>0</v>
      </c>
      <c r="Q399" s="388"/>
      <c r="R399" s="388"/>
      <c r="S399" s="388"/>
      <c r="T399" s="394">
        <f t="shared" ref="T399:AE399" si="197">C399-C398</f>
        <v>-0.20515583500911649</v>
      </c>
      <c r="U399" s="394">
        <f t="shared" si="197"/>
        <v>-0.34784399532556698</v>
      </c>
      <c r="V399" s="394">
        <f t="shared" si="197"/>
        <v>-0.34139367694795819</v>
      </c>
      <c r="W399" s="394">
        <f t="shared" si="197"/>
        <v>0</v>
      </c>
      <c r="X399" s="394">
        <f t="shared" si="197"/>
        <v>-0.14199999999999946</v>
      </c>
      <c r="Y399" s="394">
        <f t="shared" si="197"/>
        <v>0</v>
      </c>
      <c r="Z399" s="395">
        <f t="shared" si="197"/>
        <v>-0.29280956045302098</v>
      </c>
      <c r="AA399" s="394">
        <f t="shared" si="197"/>
        <v>0</v>
      </c>
      <c r="AB399" s="394">
        <f t="shared" si="197"/>
        <v>-0.40210631279278264</v>
      </c>
      <c r="AC399" s="394">
        <f t="shared" si="197"/>
        <v>-0.16970037220317735</v>
      </c>
      <c r="AD399" s="394">
        <f t="shared" si="197"/>
        <v>0.3050000000000006</v>
      </c>
      <c r="AE399" s="395">
        <f t="shared" si="197"/>
        <v>-0.25812602331021361</v>
      </c>
    </row>
    <row r="400" spans="1:32">
      <c r="A400" s="303"/>
      <c r="B400" s="335" t="s">
        <v>973</v>
      </c>
      <c r="C400" s="396">
        <v>4.6393741496598642</v>
      </c>
      <c r="D400" s="388">
        <v>5.6616170212765962</v>
      </c>
      <c r="E400" s="388">
        <v>5.8184466019417469</v>
      </c>
      <c r="F400" s="388">
        <v>0</v>
      </c>
      <c r="G400" s="388">
        <v>5.4260000000000002</v>
      </c>
      <c r="H400" s="388">
        <v>0</v>
      </c>
      <c r="I400" s="396">
        <v>5.3233349633251841</v>
      </c>
      <c r="J400" s="396">
        <v>0</v>
      </c>
      <c r="K400" s="388">
        <v>5.1991166380789027</v>
      </c>
      <c r="L400" s="388">
        <v>5.1056949152542375</v>
      </c>
      <c r="M400" s="388">
        <v>5.6929999999999996</v>
      </c>
      <c r="N400" s="396">
        <v>5.1734201762977472</v>
      </c>
      <c r="O400" s="396">
        <v>0</v>
      </c>
      <c r="P400" s="397">
        <v>0</v>
      </c>
      <c r="Q400" s="388"/>
      <c r="R400" s="388"/>
      <c r="S400" s="388"/>
      <c r="Z400" s="389"/>
      <c r="AE400" s="389"/>
    </row>
    <row r="401" spans="1:32">
      <c r="A401" s="303"/>
      <c r="B401" s="335" t="s">
        <v>974</v>
      </c>
      <c r="C401" s="396">
        <v>4.6371386861313866</v>
      </c>
      <c r="D401" s="388">
        <v>5.0863461538461534</v>
      </c>
      <c r="E401" s="388">
        <v>5.6542650602409639</v>
      </c>
      <c r="F401" s="388">
        <v>0</v>
      </c>
      <c r="G401" s="388">
        <v>6.1280000000000001</v>
      </c>
      <c r="H401" s="388">
        <v>0</v>
      </c>
      <c r="I401" s="396">
        <v>5.0842674698795181</v>
      </c>
      <c r="J401" s="396">
        <v>0</v>
      </c>
      <c r="K401" s="388">
        <v>4.9330674740484435</v>
      </c>
      <c r="L401" s="388">
        <v>5.0996493150684934</v>
      </c>
      <c r="M401" s="388">
        <v>4.0339999999999998</v>
      </c>
      <c r="N401" s="396">
        <v>4.968797325102881</v>
      </c>
      <c r="O401" s="396">
        <v>0</v>
      </c>
      <c r="P401" s="397">
        <v>0</v>
      </c>
      <c r="Q401" s="388"/>
      <c r="R401" s="388"/>
      <c r="S401" s="388"/>
      <c r="T401" s="394">
        <f t="shared" ref="T401:AE401" si="198">C401-C400</f>
        <v>-2.2354635284775881E-3</v>
      </c>
      <c r="U401" s="394">
        <f t="shared" si="198"/>
        <v>-0.57527086743044276</v>
      </c>
      <c r="V401" s="394">
        <f t="shared" si="198"/>
        <v>-0.16418154170078303</v>
      </c>
      <c r="W401" s="394">
        <f t="shared" si="198"/>
        <v>0</v>
      </c>
      <c r="X401" s="394">
        <f t="shared" si="198"/>
        <v>0.70199999999999996</v>
      </c>
      <c r="Y401" s="394">
        <f t="shared" si="198"/>
        <v>0</v>
      </c>
      <c r="Z401" s="395">
        <f t="shared" si="198"/>
        <v>-0.23906749344566602</v>
      </c>
      <c r="AA401" s="394">
        <f t="shared" si="198"/>
        <v>0</v>
      </c>
      <c r="AB401" s="394">
        <f t="shared" si="198"/>
        <v>-0.2660491640304592</v>
      </c>
      <c r="AC401" s="394">
        <f t="shared" si="198"/>
        <v>-6.0456001857440711E-3</v>
      </c>
      <c r="AD401" s="394">
        <f t="shared" si="198"/>
        <v>-1.6589999999999998</v>
      </c>
      <c r="AE401" s="395">
        <f t="shared" si="198"/>
        <v>-0.20462285119486623</v>
      </c>
    </row>
    <row r="402" spans="1:32">
      <c r="A402" s="303"/>
      <c r="B402" s="335" t="s">
        <v>975</v>
      </c>
      <c r="C402" s="396">
        <v>0</v>
      </c>
      <c r="D402" s="388">
        <v>0</v>
      </c>
      <c r="E402" s="388">
        <v>0</v>
      </c>
      <c r="F402" s="388">
        <v>0</v>
      </c>
      <c r="G402" s="388">
        <v>0</v>
      </c>
      <c r="H402" s="388">
        <v>0</v>
      </c>
      <c r="I402" s="396">
        <v>0</v>
      </c>
      <c r="J402" s="396">
        <v>0</v>
      </c>
      <c r="K402" s="388">
        <v>0</v>
      </c>
      <c r="L402" s="388">
        <v>0</v>
      </c>
      <c r="M402" s="388">
        <v>0</v>
      </c>
      <c r="N402" s="396">
        <v>0</v>
      </c>
      <c r="O402" s="396">
        <v>0</v>
      </c>
      <c r="P402" s="397">
        <v>0</v>
      </c>
      <c r="Q402" s="388"/>
      <c r="R402" s="388"/>
      <c r="S402" s="388"/>
      <c r="Z402" s="389"/>
      <c r="AE402" s="389"/>
    </row>
    <row r="403" spans="1:32" ht="13.5" thickBot="1">
      <c r="A403" s="303"/>
      <c r="B403" s="335" t="s">
        <v>976</v>
      </c>
      <c r="C403" s="396">
        <v>0</v>
      </c>
      <c r="D403" s="388">
        <v>0</v>
      </c>
      <c r="E403" s="388">
        <v>0</v>
      </c>
      <c r="F403" s="388">
        <v>0</v>
      </c>
      <c r="G403" s="388">
        <v>0</v>
      </c>
      <c r="H403" s="388">
        <v>0</v>
      </c>
      <c r="I403" s="396">
        <v>0</v>
      </c>
      <c r="J403" s="396">
        <v>0</v>
      </c>
      <c r="K403" s="388">
        <v>0</v>
      </c>
      <c r="L403" s="388">
        <v>0</v>
      </c>
      <c r="M403" s="388">
        <v>0</v>
      </c>
      <c r="N403" s="396">
        <v>0</v>
      </c>
      <c r="O403" s="396">
        <v>0</v>
      </c>
      <c r="P403" s="397">
        <v>0</v>
      </c>
      <c r="Q403" s="388"/>
      <c r="R403" s="388"/>
      <c r="S403" s="388"/>
      <c r="T403" s="394">
        <f t="shared" ref="T403:AE403" si="199">C403-C402</f>
        <v>0</v>
      </c>
      <c r="U403" s="394">
        <f t="shared" si="199"/>
        <v>0</v>
      </c>
      <c r="V403" s="394">
        <f t="shared" si="199"/>
        <v>0</v>
      </c>
      <c r="W403" s="394">
        <f t="shared" si="199"/>
        <v>0</v>
      </c>
      <c r="X403" s="394">
        <f t="shared" si="199"/>
        <v>0</v>
      </c>
      <c r="Y403" s="394">
        <f t="shared" si="199"/>
        <v>0</v>
      </c>
      <c r="Z403" s="395">
        <f t="shared" si="199"/>
        <v>0</v>
      </c>
      <c r="AA403" s="394">
        <f t="shared" si="199"/>
        <v>0</v>
      </c>
      <c r="AB403" s="394">
        <f t="shared" si="199"/>
        <v>0</v>
      </c>
      <c r="AC403" s="394">
        <f t="shared" si="199"/>
        <v>0</v>
      </c>
      <c r="AD403" s="394">
        <f t="shared" si="199"/>
        <v>0</v>
      </c>
      <c r="AE403" s="395">
        <f t="shared" si="199"/>
        <v>0</v>
      </c>
    </row>
    <row r="404" spans="1:32" ht="13.5" thickTop="1">
      <c r="A404" s="303"/>
      <c r="B404" s="335" t="s">
        <v>977</v>
      </c>
      <c r="C404" s="396">
        <v>4.4245427069645205</v>
      </c>
      <c r="D404" s="388">
        <v>5.0485681159420288</v>
      </c>
      <c r="E404" s="388">
        <v>4.5368374407582932</v>
      </c>
      <c r="F404" s="388">
        <v>0</v>
      </c>
      <c r="G404" s="388">
        <v>4.5929530201342272</v>
      </c>
      <c r="H404" s="388">
        <v>0</v>
      </c>
      <c r="I404" s="396">
        <v>4.6678786030379147</v>
      </c>
      <c r="J404" s="396">
        <v>0</v>
      </c>
      <c r="K404" s="388">
        <v>4.472031746031746</v>
      </c>
      <c r="L404" s="388">
        <v>4.043644852021675</v>
      </c>
      <c r="M404" s="388">
        <v>4.4169541984732819</v>
      </c>
      <c r="N404" s="396">
        <v>4.2563345143809919</v>
      </c>
      <c r="O404" s="396">
        <v>0</v>
      </c>
      <c r="P404" s="397">
        <v>0</v>
      </c>
      <c r="Q404" s="402"/>
      <c r="R404" s="402"/>
      <c r="S404" s="402"/>
      <c r="T404" s="415"/>
      <c r="U404" s="415"/>
      <c r="V404" s="415"/>
      <c r="W404" s="415"/>
      <c r="X404" s="415"/>
      <c r="Y404" s="415"/>
      <c r="Z404" s="416"/>
      <c r="AA404" s="415"/>
      <c r="AB404" s="415"/>
      <c r="AC404" s="415"/>
      <c r="AD404" s="415"/>
      <c r="AE404" s="416"/>
      <c r="AF404" s="415"/>
    </row>
    <row r="405" spans="1:32" ht="13.5" thickBot="1">
      <c r="A405" s="303"/>
      <c r="B405" s="335" t="s">
        <v>978</v>
      </c>
      <c r="C405" s="396">
        <v>4.224021693121693</v>
      </c>
      <c r="D405" s="388">
        <v>4.692139102564103</v>
      </c>
      <c r="E405" s="388">
        <v>4.1804704937775989</v>
      </c>
      <c r="F405" s="388">
        <v>0</v>
      </c>
      <c r="G405" s="388">
        <v>4.4622702702702712</v>
      </c>
      <c r="H405" s="388">
        <v>0</v>
      </c>
      <c r="I405" s="396">
        <v>4.3725871150729336</v>
      </c>
      <c r="J405" s="396">
        <v>0</v>
      </c>
      <c r="K405" s="388">
        <v>4.0712240973312399</v>
      </c>
      <c r="L405" s="388">
        <v>3.8640303635637232</v>
      </c>
      <c r="M405" s="388">
        <v>4.3402589928057553</v>
      </c>
      <c r="N405" s="396">
        <v>3.9785053949903659</v>
      </c>
      <c r="O405" s="396">
        <v>0</v>
      </c>
      <c r="P405" s="397">
        <v>0</v>
      </c>
      <c r="Q405" s="409"/>
      <c r="R405" s="409"/>
      <c r="S405" s="409"/>
      <c r="T405" s="417">
        <f t="shared" ref="T405:AE405" si="200">C405-C404</f>
        <v>-0.2005210138428275</v>
      </c>
      <c r="U405" s="417">
        <f t="shared" si="200"/>
        <v>-0.35642901337792576</v>
      </c>
      <c r="V405" s="417">
        <f t="shared" si="200"/>
        <v>-0.35636694698069427</v>
      </c>
      <c r="W405" s="417">
        <f t="shared" si="200"/>
        <v>0</v>
      </c>
      <c r="X405" s="417">
        <f t="shared" si="200"/>
        <v>-0.130682749863956</v>
      </c>
      <c r="Y405" s="417">
        <f t="shared" si="200"/>
        <v>0</v>
      </c>
      <c r="Z405" s="418">
        <f t="shared" si="200"/>
        <v>-0.29529148796498106</v>
      </c>
      <c r="AA405" s="417">
        <f t="shared" si="200"/>
        <v>0</v>
      </c>
      <c r="AB405" s="417">
        <f t="shared" si="200"/>
        <v>-0.40080764870050611</v>
      </c>
      <c r="AC405" s="417">
        <f t="shared" si="200"/>
        <v>-0.1796144884579518</v>
      </c>
      <c r="AD405" s="417">
        <f t="shared" si="200"/>
        <v>-7.6695205667526523E-2</v>
      </c>
      <c r="AE405" s="418">
        <f t="shared" si="200"/>
        <v>-0.27782911939062593</v>
      </c>
      <c r="AF405" s="419"/>
    </row>
    <row r="406" spans="1:32" ht="13.5" thickTop="1">
      <c r="A406" s="303"/>
      <c r="B406" s="335" t="s">
        <v>979</v>
      </c>
      <c r="C406" s="396">
        <v>6.2202890571231935</v>
      </c>
      <c r="D406" s="388">
        <v>6.1341764057331867</v>
      </c>
      <c r="E406" s="388">
        <v>6.045377896613191</v>
      </c>
      <c r="F406" s="388">
        <v>0</v>
      </c>
      <c r="G406" s="388">
        <v>6.6760000000000002</v>
      </c>
      <c r="H406" s="388">
        <v>0</v>
      </c>
      <c r="I406" s="396">
        <v>6.1685422778257122</v>
      </c>
      <c r="J406" s="396">
        <v>0</v>
      </c>
      <c r="K406" s="388">
        <v>6.6561092436974798</v>
      </c>
      <c r="L406" s="388">
        <v>6.4080584192439858</v>
      </c>
      <c r="M406" s="388">
        <v>6.7140000000000004</v>
      </c>
      <c r="N406" s="396">
        <v>6.5647234314980798</v>
      </c>
      <c r="O406" s="396">
        <v>0</v>
      </c>
      <c r="P406" s="397">
        <v>0</v>
      </c>
      <c r="Q406" s="388"/>
      <c r="R406" s="388"/>
      <c r="S406" s="388"/>
      <c r="Z406" s="389"/>
      <c r="AE406" s="389"/>
    </row>
    <row r="407" spans="1:32">
      <c r="A407" s="303"/>
      <c r="B407" s="335" t="s">
        <v>980</v>
      </c>
      <c r="C407" s="396">
        <v>6.3306734407848628</v>
      </c>
      <c r="D407" s="388">
        <v>6.1333728726147498</v>
      </c>
      <c r="E407" s="388">
        <v>6.1070877350044759</v>
      </c>
      <c r="F407" s="388">
        <v>0</v>
      </c>
      <c r="G407" s="388">
        <v>6.6239999999999997</v>
      </c>
      <c r="H407" s="388">
        <v>0</v>
      </c>
      <c r="I407" s="396">
        <v>6.2092408945686897</v>
      </c>
      <c r="J407" s="396">
        <v>0</v>
      </c>
      <c r="K407" s="388">
        <v>6.0203804100227796</v>
      </c>
      <c r="L407" s="388">
        <v>5.8708896797153036</v>
      </c>
      <c r="M407" s="388">
        <v>7.3</v>
      </c>
      <c r="N407" s="396">
        <v>5.9981986486486489</v>
      </c>
      <c r="O407" s="396">
        <v>0</v>
      </c>
      <c r="P407" s="397">
        <v>0</v>
      </c>
      <c r="Q407" s="388"/>
      <c r="R407" s="388"/>
      <c r="S407" s="388"/>
      <c r="T407" s="394">
        <f t="shared" ref="T407:AE407" si="201">C407-C406</f>
        <v>0.11038438366166936</v>
      </c>
      <c r="U407" s="394">
        <f t="shared" si="201"/>
        <v>-8.0353311843683883E-4</v>
      </c>
      <c r="V407" s="394">
        <f t="shared" si="201"/>
        <v>6.1709838391284855E-2</v>
      </c>
      <c r="W407" s="394">
        <f t="shared" si="201"/>
        <v>0</v>
      </c>
      <c r="X407" s="394">
        <f t="shared" si="201"/>
        <v>-5.200000000000049E-2</v>
      </c>
      <c r="Y407" s="394">
        <f t="shared" si="201"/>
        <v>0</v>
      </c>
      <c r="Z407" s="395">
        <f t="shared" si="201"/>
        <v>4.0698616742977478E-2</v>
      </c>
      <c r="AA407" s="394">
        <f t="shared" si="201"/>
        <v>0</v>
      </c>
      <c r="AB407" s="394">
        <f t="shared" si="201"/>
        <v>-0.63572883367470023</v>
      </c>
      <c r="AC407" s="394">
        <f t="shared" si="201"/>
        <v>-0.53716873952868216</v>
      </c>
      <c r="AD407" s="394">
        <f t="shared" si="201"/>
        <v>0.58599999999999941</v>
      </c>
      <c r="AE407" s="395">
        <f t="shared" si="201"/>
        <v>-0.56652478284943086</v>
      </c>
      <c r="AF407" s="357"/>
    </row>
    <row r="408" spans="1:32">
      <c r="A408" s="303"/>
      <c r="B408" s="335" t="s">
        <v>981</v>
      </c>
      <c r="C408" s="396">
        <v>8.6084552058111381</v>
      </c>
      <c r="D408" s="388">
        <v>9.0206763636363636</v>
      </c>
      <c r="E408" s="388">
        <v>8.9028505747126427</v>
      </c>
      <c r="F408" s="388">
        <v>0</v>
      </c>
      <c r="G408" s="388">
        <v>9.9</v>
      </c>
      <c r="H408" s="388">
        <v>0</v>
      </c>
      <c r="I408" s="396">
        <v>8.897416012558871</v>
      </c>
      <c r="J408" s="396">
        <v>0</v>
      </c>
      <c r="K408" s="388">
        <v>8.9810455840455852</v>
      </c>
      <c r="L408" s="388">
        <v>8.3999875389408096</v>
      </c>
      <c r="M408" s="388">
        <v>9.7140000000000004</v>
      </c>
      <c r="N408" s="396">
        <v>8.7535120226308347</v>
      </c>
      <c r="O408" s="396">
        <v>0</v>
      </c>
      <c r="P408" s="397">
        <v>0</v>
      </c>
      <c r="Q408" s="388"/>
      <c r="R408" s="388"/>
      <c r="S408" s="388"/>
      <c r="Z408" s="389"/>
      <c r="AE408" s="389"/>
      <c r="AF408" s="357"/>
    </row>
    <row r="409" spans="1:32">
      <c r="A409" s="303"/>
      <c r="B409" s="335" t="s">
        <v>982</v>
      </c>
      <c r="C409" s="396">
        <v>8.783552499999999</v>
      </c>
      <c r="D409" s="388">
        <v>9.3831239669421489</v>
      </c>
      <c r="E409" s="388">
        <v>8.8042811387900386</v>
      </c>
      <c r="F409" s="388">
        <v>0</v>
      </c>
      <c r="G409" s="388">
        <v>10.621</v>
      </c>
      <c r="H409" s="388">
        <v>0</v>
      </c>
      <c r="I409" s="396">
        <v>9.1139665032679709</v>
      </c>
      <c r="J409" s="396">
        <v>0</v>
      </c>
      <c r="K409" s="388">
        <v>9.463550531914894</v>
      </c>
      <c r="L409" s="388">
        <v>8.6691126760563382</v>
      </c>
      <c r="M409" s="388">
        <v>10.417</v>
      </c>
      <c r="N409" s="396">
        <v>9.1815997109826597</v>
      </c>
      <c r="O409" s="396">
        <v>0</v>
      </c>
      <c r="P409" s="397">
        <v>0</v>
      </c>
      <c r="Q409" s="388"/>
      <c r="R409" s="388"/>
      <c r="S409" s="388"/>
      <c r="T409" s="394">
        <f t="shared" ref="T409:AE409" si="202">C409-C408</f>
        <v>0.17509729418886089</v>
      </c>
      <c r="U409" s="394">
        <f t="shared" si="202"/>
        <v>0.36244760330578529</v>
      </c>
      <c r="V409" s="394">
        <f t="shared" si="202"/>
        <v>-9.8569435922604143E-2</v>
      </c>
      <c r="W409" s="394">
        <f t="shared" si="202"/>
        <v>0</v>
      </c>
      <c r="X409" s="394">
        <f t="shared" si="202"/>
        <v>0.72100000000000009</v>
      </c>
      <c r="Y409" s="394">
        <f t="shared" si="202"/>
        <v>0</v>
      </c>
      <c r="Z409" s="395">
        <f t="shared" si="202"/>
        <v>0.21655049070909982</v>
      </c>
      <c r="AA409" s="394">
        <f t="shared" si="202"/>
        <v>0</v>
      </c>
      <c r="AB409" s="394">
        <f t="shared" si="202"/>
        <v>0.48250494786930886</v>
      </c>
      <c r="AC409" s="394">
        <f t="shared" si="202"/>
        <v>0.26912513711552855</v>
      </c>
      <c r="AD409" s="394">
        <f t="shared" si="202"/>
        <v>0.7029999999999994</v>
      </c>
      <c r="AE409" s="395">
        <f t="shared" si="202"/>
        <v>0.42808768835182498</v>
      </c>
    </row>
    <row r="410" spans="1:32">
      <c r="A410" s="303"/>
      <c r="B410" s="335" t="s">
        <v>983</v>
      </c>
      <c r="C410" s="396">
        <v>0</v>
      </c>
      <c r="D410" s="388">
        <v>0</v>
      </c>
      <c r="E410" s="388">
        <v>0</v>
      </c>
      <c r="F410" s="388">
        <v>0</v>
      </c>
      <c r="G410" s="388">
        <v>0</v>
      </c>
      <c r="H410" s="388">
        <v>0</v>
      </c>
      <c r="I410" s="396">
        <v>0</v>
      </c>
      <c r="J410" s="396">
        <v>0</v>
      </c>
      <c r="K410" s="388">
        <v>0</v>
      </c>
      <c r="L410" s="388">
        <v>0</v>
      </c>
      <c r="M410" s="388">
        <v>0</v>
      </c>
      <c r="N410" s="396">
        <v>0</v>
      </c>
      <c r="O410" s="396">
        <v>0</v>
      </c>
      <c r="P410" s="397">
        <v>0</v>
      </c>
      <c r="Q410" s="388"/>
      <c r="R410" s="388"/>
      <c r="S410" s="388"/>
      <c r="Z410" s="389"/>
      <c r="AE410" s="389"/>
    </row>
    <row r="411" spans="1:32" ht="13.5" thickBot="1">
      <c r="A411" s="303"/>
      <c r="B411" s="335" t="s">
        <v>984</v>
      </c>
      <c r="C411" s="396">
        <v>0</v>
      </c>
      <c r="D411" s="388">
        <v>0</v>
      </c>
      <c r="E411" s="388">
        <v>0</v>
      </c>
      <c r="F411" s="388">
        <v>0</v>
      </c>
      <c r="G411" s="388">
        <v>0</v>
      </c>
      <c r="H411" s="388">
        <v>0</v>
      </c>
      <c r="I411" s="396">
        <v>0</v>
      </c>
      <c r="J411" s="396">
        <v>0</v>
      </c>
      <c r="K411" s="388">
        <v>0</v>
      </c>
      <c r="L411" s="388">
        <v>0</v>
      </c>
      <c r="M411" s="388">
        <v>0</v>
      </c>
      <c r="N411" s="396">
        <v>0</v>
      </c>
      <c r="O411" s="396">
        <v>0</v>
      </c>
      <c r="P411" s="397">
        <v>0</v>
      </c>
      <c r="Q411" s="388"/>
      <c r="R411" s="388"/>
      <c r="S411" s="388"/>
      <c r="T411" s="394">
        <f t="shared" ref="T411:AE411" si="203">C411-C410</f>
        <v>0</v>
      </c>
      <c r="U411" s="394">
        <f t="shared" si="203"/>
        <v>0</v>
      </c>
      <c r="V411" s="394">
        <f t="shared" si="203"/>
        <v>0</v>
      </c>
      <c r="W411" s="394">
        <f t="shared" si="203"/>
        <v>0</v>
      </c>
      <c r="X411" s="394">
        <f t="shared" si="203"/>
        <v>0</v>
      </c>
      <c r="Y411" s="394">
        <f t="shared" si="203"/>
        <v>0</v>
      </c>
      <c r="Z411" s="395">
        <f t="shared" si="203"/>
        <v>0</v>
      </c>
      <c r="AA411" s="394">
        <f t="shared" si="203"/>
        <v>0</v>
      </c>
      <c r="AB411" s="394">
        <f t="shared" si="203"/>
        <v>0</v>
      </c>
      <c r="AC411" s="394">
        <f t="shared" si="203"/>
        <v>0</v>
      </c>
      <c r="AD411" s="394">
        <f t="shared" si="203"/>
        <v>0</v>
      </c>
      <c r="AE411" s="395">
        <f t="shared" si="203"/>
        <v>0</v>
      </c>
    </row>
    <row r="412" spans="1:32" ht="13.5" thickTop="1">
      <c r="A412" s="303"/>
      <c r="B412" s="335" t="s">
        <v>985</v>
      </c>
      <c r="C412" s="396">
        <v>6.7488595927116828</v>
      </c>
      <c r="D412" s="388">
        <v>6.8057394247038916</v>
      </c>
      <c r="E412" s="388">
        <v>6.5846406362979035</v>
      </c>
      <c r="F412" s="388">
        <v>0</v>
      </c>
      <c r="G412" s="388">
        <v>7.2187609427609418</v>
      </c>
      <c r="H412" s="388">
        <v>0</v>
      </c>
      <c r="I412" s="396">
        <v>6.7567969543147219</v>
      </c>
      <c r="J412" s="396">
        <v>0</v>
      </c>
      <c r="K412" s="388">
        <v>7.6428718258766626</v>
      </c>
      <c r="L412" s="388">
        <v>7.4528447712418293</v>
      </c>
      <c r="M412" s="388">
        <v>8.8568571428571428</v>
      </c>
      <c r="N412" s="396">
        <v>7.6046922043010774</v>
      </c>
      <c r="O412" s="396">
        <v>0</v>
      </c>
      <c r="P412" s="397">
        <v>0</v>
      </c>
      <c r="Q412" s="402"/>
      <c r="R412" s="402"/>
      <c r="S412" s="402"/>
      <c r="T412" s="415"/>
      <c r="U412" s="415"/>
      <c r="V412" s="415"/>
      <c r="W412" s="415"/>
      <c r="X412" s="415"/>
      <c r="Y412" s="415"/>
      <c r="Z412" s="416"/>
      <c r="AA412" s="415"/>
      <c r="AB412" s="415"/>
      <c r="AC412" s="415"/>
      <c r="AD412" s="415"/>
      <c r="AE412" s="416"/>
      <c r="AF412" s="415"/>
    </row>
    <row r="413" spans="1:32" ht="13.5" thickBot="1">
      <c r="A413" s="303"/>
      <c r="B413" s="335" t="s">
        <v>986</v>
      </c>
      <c r="C413" s="396">
        <v>6.867702244116038</v>
      </c>
      <c r="D413" s="388">
        <v>6.7825183656624022</v>
      </c>
      <c r="E413" s="388">
        <v>6.6492274678111585</v>
      </c>
      <c r="F413" s="388">
        <v>0</v>
      </c>
      <c r="G413" s="388">
        <v>7.4941955719557196</v>
      </c>
      <c r="H413" s="388">
        <v>0</v>
      </c>
      <c r="I413" s="396">
        <v>6.8099140057442149</v>
      </c>
      <c r="J413" s="396">
        <v>0</v>
      </c>
      <c r="K413" s="388">
        <v>7.6088858895705522</v>
      </c>
      <c r="L413" s="388">
        <v>7.2774300884955743</v>
      </c>
      <c r="M413" s="388">
        <v>9.2181538461538466</v>
      </c>
      <c r="N413" s="396">
        <v>7.5365460893854745</v>
      </c>
      <c r="O413" s="396">
        <v>0</v>
      </c>
      <c r="P413" s="397">
        <v>0</v>
      </c>
      <c r="Q413" s="409"/>
      <c r="R413" s="409"/>
      <c r="S413" s="409"/>
      <c r="T413" s="417">
        <f t="shared" ref="T413:AE413" si="204">C413-C412</f>
        <v>0.11884265140435524</v>
      </c>
      <c r="U413" s="417">
        <f t="shared" si="204"/>
        <v>-2.3221059041489411E-2</v>
      </c>
      <c r="V413" s="417">
        <f t="shared" si="204"/>
        <v>6.458683151325495E-2</v>
      </c>
      <c r="W413" s="417">
        <f t="shared" si="204"/>
        <v>0</v>
      </c>
      <c r="X413" s="417">
        <f t="shared" si="204"/>
        <v>0.27543462919477779</v>
      </c>
      <c r="Y413" s="417">
        <f t="shared" si="204"/>
        <v>0</v>
      </c>
      <c r="Z413" s="418">
        <f t="shared" si="204"/>
        <v>5.3117051429492967E-2</v>
      </c>
      <c r="AA413" s="417">
        <f t="shared" si="204"/>
        <v>0</v>
      </c>
      <c r="AB413" s="417">
        <f t="shared" si="204"/>
        <v>-3.3985936306110354E-2</v>
      </c>
      <c r="AC413" s="417">
        <f t="shared" si="204"/>
        <v>-0.17541468274625505</v>
      </c>
      <c r="AD413" s="417">
        <f t="shared" si="204"/>
        <v>0.36129670329670383</v>
      </c>
      <c r="AE413" s="418">
        <f t="shared" si="204"/>
        <v>-6.8146114915602851E-2</v>
      </c>
      <c r="AF413" s="419"/>
    </row>
    <row r="414" spans="1:32" ht="13.5" thickTop="1">
      <c r="A414" s="303"/>
      <c r="B414" s="335" t="s">
        <v>987</v>
      </c>
      <c r="C414" s="396">
        <v>4.0480312771503035</v>
      </c>
      <c r="D414" s="388">
        <v>3.8811285909712727</v>
      </c>
      <c r="E414" s="388">
        <v>3.3510913811007268</v>
      </c>
      <c r="F414" s="388">
        <v>0</v>
      </c>
      <c r="G414" s="388">
        <v>4.3330000000000002</v>
      </c>
      <c r="H414" s="388">
        <v>0</v>
      </c>
      <c r="I414" s="396">
        <v>3.8347483256053576</v>
      </c>
      <c r="J414" s="396">
        <v>0</v>
      </c>
      <c r="K414" s="388">
        <v>4.3031479565442323</v>
      </c>
      <c r="L414" s="388">
        <v>4.1821254858411994</v>
      </c>
      <c r="M414" s="388">
        <v>4.3959999999999999</v>
      </c>
      <c r="N414" s="396">
        <v>4.2487201356285862</v>
      </c>
      <c r="O414" s="396">
        <v>0</v>
      </c>
      <c r="P414" s="397">
        <v>0</v>
      </c>
      <c r="Q414" s="388"/>
      <c r="R414" s="388"/>
      <c r="S414" s="388"/>
      <c r="Z414" s="389"/>
      <c r="AE414" s="389"/>
    </row>
    <row r="415" spans="1:32">
      <c r="A415" s="303"/>
      <c r="B415" s="335" t="s">
        <v>988</v>
      </c>
      <c r="C415" s="396">
        <v>3.9740008583690982</v>
      </c>
      <c r="D415" s="388">
        <v>3.7951410169491528</v>
      </c>
      <c r="E415" s="388">
        <v>3.3151226415094333</v>
      </c>
      <c r="F415" s="388">
        <v>0</v>
      </c>
      <c r="G415" s="388">
        <v>3.7789999999999995</v>
      </c>
      <c r="H415" s="388">
        <v>0</v>
      </c>
      <c r="I415" s="396">
        <v>3.7296174271719513</v>
      </c>
      <c r="J415" s="396">
        <v>0</v>
      </c>
      <c r="K415" s="388">
        <v>4.1036447502548414</v>
      </c>
      <c r="L415" s="388">
        <v>4.0029205681220406</v>
      </c>
      <c r="M415" s="388">
        <v>5.8040000000000003</v>
      </c>
      <c r="N415" s="396">
        <v>4.1008130511463845</v>
      </c>
      <c r="O415" s="396">
        <v>0</v>
      </c>
      <c r="P415" s="397">
        <v>0</v>
      </c>
      <c r="Q415" s="388"/>
      <c r="R415" s="388"/>
      <c r="S415" s="388"/>
      <c r="T415" s="394">
        <f t="shared" ref="T415:AE415" si="205">C415-C414</f>
        <v>-7.4030418781205309E-2</v>
      </c>
      <c r="U415" s="394">
        <f t="shared" si="205"/>
        <v>-8.5987574022119873E-2</v>
      </c>
      <c r="V415" s="394">
        <f t="shared" si="205"/>
        <v>-3.5968739591293541E-2</v>
      </c>
      <c r="W415" s="394">
        <f t="shared" si="205"/>
        <v>0</v>
      </c>
      <c r="X415" s="394">
        <f t="shared" si="205"/>
        <v>-0.55400000000000071</v>
      </c>
      <c r="Y415" s="394">
        <f t="shared" si="205"/>
        <v>0</v>
      </c>
      <c r="Z415" s="395">
        <f t="shared" si="205"/>
        <v>-0.10513089843340628</v>
      </c>
      <c r="AA415" s="394">
        <f t="shared" si="205"/>
        <v>0</v>
      </c>
      <c r="AB415" s="394">
        <f t="shared" si="205"/>
        <v>-0.19950320628939089</v>
      </c>
      <c r="AC415" s="394">
        <f t="shared" si="205"/>
        <v>-0.17920491771915881</v>
      </c>
      <c r="AD415" s="394">
        <f t="shared" si="205"/>
        <v>1.4080000000000004</v>
      </c>
      <c r="AE415" s="395">
        <f t="shared" si="205"/>
        <v>-0.14790708448220169</v>
      </c>
    </row>
    <row r="416" spans="1:32">
      <c r="A416" s="303"/>
      <c r="B416" s="335" t="s">
        <v>989</v>
      </c>
      <c r="C416" s="396">
        <v>4.7120745309242533</v>
      </c>
      <c r="D416" s="388">
        <v>5.2880939411880803</v>
      </c>
      <c r="E416" s="388">
        <v>4.7496603128054744</v>
      </c>
      <c r="F416" s="388">
        <v>0</v>
      </c>
      <c r="G416" s="388">
        <v>5.0352460984393757</v>
      </c>
      <c r="H416" s="388">
        <v>0</v>
      </c>
      <c r="I416" s="396">
        <v>4.9242724790449577</v>
      </c>
      <c r="J416" s="396">
        <v>0</v>
      </c>
      <c r="K416" s="388">
        <v>4.7223049388309928</v>
      </c>
      <c r="L416" s="388">
        <v>4.1410138648180235</v>
      </c>
      <c r="M416" s="388">
        <v>4.4040327868852449</v>
      </c>
      <c r="N416" s="396">
        <v>4.4246018977787367</v>
      </c>
      <c r="O416" s="396">
        <v>0</v>
      </c>
      <c r="P416" s="397">
        <v>0</v>
      </c>
      <c r="Q416" s="388"/>
      <c r="R416" s="388"/>
      <c r="S416" s="388"/>
      <c r="Z416" s="389"/>
      <c r="AE416" s="389"/>
    </row>
    <row r="417" spans="1:32">
      <c r="A417" s="303"/>
      <c r="B417" s="335" t="s">
        <v>990</v>
      </c>
      <c r="C417" s="396">
        <v>4.6943193375710939</v>
      </c>
      <c r="D417" s="388">
        <v>5.1809563417388027</v>
      </c>
      <c r="E417" s="388">
        <v>4.6377056216468393</v>
      </c>
      <c r="F417" s="388">
        <v>0</v>
      </c>
      <c r="G417" s="388">
        <v>4.9044056603773578</v>
      </c>
      <c r="H417" s="388">
        <v>0</v>
      </c>
      <c r="I417" s="396">
        <v>4.8478129299324282</v>
      </c>
      <c r="J417" s="396">
        <v>0</v>
      </c>
      <c r="K417" s="388">
        <v>4.2172241948802638</v>
      </c>
      <c r="L417" s="388">
        <v>3.9161249999999996</v>
      </c>
      <c r="M417" s="388">
        <v>4.8639230769230766</v>
      </c>
      <c r="N417" s="396">
        <v>4.0871675361155706</v>
      </c>
      <c r="O417" s="396">
        <v>0</v>
      </c>
      <c r="P417" s="397">
        <v>0</v>
      </c>
      <c r="Q417" s="388"/>
      <c r="R417" s="388"/>
      <c r="S417" s="388"/>
      <c r="T417" s="394">
        <f t="shared" ref="T417:AE417" si="206">C417-C416</f>
        <v>-1.7755193353159449E-2</v>
      </c>
      <c r="U417" s="394">
        <f t="shared" si="206"/>
        <v>-0.10713759944927759</v>
      </c>
      <c r="V417" s="394">
        <f t="shared" si="206"/>
        <v>-0.1119546911586351</v>
      </c>
      <c r="W417" s="394">
        <f t="shared" si="206"/>
        <v>0</v>
      </c>
      <c r="X417" s="394">
        <f t="shared" si="206"/>
        <v>-0.13084043806201784</v>
      </c>
      <c r="Y417" s="394">
        <f t="shared" si="206"/>
        <v>0</v>
      </c>
      <c r="Z417" s="395">
        <f t="shared" si="206"/>
        <v>-7.6459549112529501E-2</v>
      </c>
      <c r="AA417" s="394">
        <f t="shared" si="206"/>
        <v>0</v>
      </c>
      <c r="AB417" s="394">
        <f t="shared" si="206"/>
        <v>-0.50508074395072899</v>
      </c>
      <c r="AC417" s="394">
        <f t="shared" si="206"/>
        <v>-0.22488886481802384</v>
      </c>
      <c r="AD417" s="394">
        <f t="shared" si="206"/>
        <v>0.45989029003783166</v>
      </c>
      <c r="AE417" s="395">
        <f t="shared" si="206"/>
        <v>-0.33743436166316609</v>
      </c>
    </row>
    <row r="418" spans="1:32">
      <c r="A418" s="303"/>
      <c r="B418" s="335" t="s">
        <v>991</v>
      </c>
      <c r="C418" s="396">
        <v>7.3449798657718119</v>
      </c>
      <c r="D418" s="388">
        <v>8.2735832147937405</v>
      </c>
      <c r="E418" s="388">
        <v>7.9693018867924525</v>
      </c>
      <c r="F418" s="388">
        <v>0</v>
      </c>
      <c r="G418" s="388">
        <v>8.7157058823529407</v>
      </c>
      <c r="H418" s="388">
        <v>0</v>
      </c>
      <c r="I418" s="396">
        <v>7.9074890678941312</v>
      </c>
      <c r="J418" s="396">
        <v>0</v>
      </c>
      <c r="K418" s="388">
        <v>6.6018787234042549</v>
      </c>
      <c r="L418" s="388">
        <v>6.5353751686909582</v>
      </c>
      <c r="M418" s="388">
        <v>7.8814354838709679</v>
      </c>
      <c r="N418" s="396">
        <v>6.6191210556511768</v>
      </c>
      <c r="O418" s="396">
        <v>0</v>
      </c>
      <c r="P418" s="397">
        <v>0</v>
      </c>
      <c r="Q418" s="388"/>
      <c r="R418" s="388"/>
      <c r="S418" s="388"/>
      <c r="Z418" s="389"/>
      <c r="AE418" s="389"/>
    </row>
    <row r="419" spans="1:32">
      <c r="A419" s="303"/>
      <c r="B419" s="335" t="s">
        <v>992</v>
      </c>
      <c r="C419" s="396">
        <v>7.6205917266187049</v>
      </c>
      <c r="D419" s="388">
        <v>8.163436390532544</v>
      </c>
      <c r="E419" s="388">
        <v>8.0214354838709685</v>
      </c>
      <c r="F419" s="388">
        <v>0</v>
      </c>
      <c r="G419" s="388">
        <v>9.5083552631578954</v>
      </c>
      <c r="H419" s="388">
        <v>0</v>
      </c>
      <c r="I419" s="396">
        <v>8.0131791666666672</v>
      </c>
      <c r="J419" s="396">
        <v>0</v>
      </c>
      <c r="K419" s="388">
        <v>6.7203662851196668</v>
      </c>
      <c r="L419" s="388">
        <v>6.6565123076923083</v>
      </c>
      <c r="M419" s="388">
        <v>7.382459016393442</v>
      </c>
      <c r="N419" s="396">
        <v>6.7196979665071774</v>
      </c>
      <c r="O419" s="396">
        <v>0</v>
      </c>
      <c r="P419" s="397">
        <v>0</v>
      </c>
      <c r="Q419" s="388"/>
      <c r="R419" s="388"/>
      <c r="S419" s="388"/>
      <c r="T419" s="394">
        <f t="shared" ref="T419:AE419" si="207">C419-C418</f>
        <v>0.27561186084689293</v>
      </c>
      <c r="U419" s="394">
        <f t="shared" si="207"/>
        <v>-0.11014682426119649</v>
      </c>
      <c r="V419" s="394">
        <f t="shared" si="207"/>
        <v>5.2133597078515947E-2</v>
      </c>
      <c r="W419" s="394">
        <f t="shared" si="207"/>
        <v>0</v>
      </c>
      <c r="X419" s="394">
        <f t="shared" si="207"/>
        <v>0.79264938080495462</v>
      </c>
      <c r="Y419" s="394">
        <f t="shared" si="207"/>
        <v>0</v>
      </c>
      <c r="Z419" s="395">
        <f t="shared" si="207"/>
        <v>0.10569009877253599</v>
      </c>
      <c r="AA419" s="394">
        <f t="shared" si="207"/>
        <v>0</v>
      </c>
      <c r="AB419" s="394">
        <f t="shared" si="207"/>
        <v>0.11848756171541197</v>
      </c>
      <c r="AC419" s="394">
        <f t="shared" si="207"/>
        <v>0.12113713900135004</v>
      </c>
      <c r="AD419" s="394">
        <f t="shared" si="207"/>
        <v>-0.49897646747752589</v>
      </c>
      <c r="AE419" s="395">
        <f t="shared" si="207"/>
        <v>0.10057691085600062</v>
      </c>
    </row>
    <row r="420" spans="1:32">
      <c r="A420" s="303"/>
      <c r="B420" s="335" t="s">
        <v>993</v>
      </c>
      <c r="C420" s="396">
        <v>4.9591166561712852</v>
      </c>
      <c r="D420" s="388">
        <v>5.6518372616984403</v>
      </c>
      <c r="E420" s="388">
        <v>5.0173024871162886</v>
      </c>
      <c r="F420" s="388">
        <v>0</v>
      </c>
      <c r="G420" s="388">
        <v>5.3130166481687011</v>
      </c>
      <c r="H420" s="388">
        <v>0</v>
      </c>
      <c r="I420" s="396">
        <v>5.2207857142857144</v>
      </c>
      <c r="J420" s="396">
        <v>0</v>
      </c>
      <c r="K420" s="388">
        <v>5.2837283126787415</v>
      </c>
      <c r="L420" s="388">
        <v>4.722916693998032</v>
      </c>
      <c r="M420" s="388">
        <v>5.5757663043478249</v>
      </c>
      <c r="N420" s="396">
        <v>5.0241390282131659</v>
      </c>
      <c r="O420" s="396">
        <v>0</v>
      </c>
      <c r="P420" s="397">
        <v>0</v>
      </c>
      <c r="Q420" s="388"/>
      <c r="R420" s="388"/>
      <c r="S420" s="388"/>
      <c r="Z420" s="389"/>
      <c r="AE420" s="389"/>
    </row>
    <row r="421" spans="1:32" ht="13.5" thickBot="1">
      <c r="A421" s="303"/>
      <c r="B421" s="335" t="s">
        <v>994</v>
      </c>
      <c r="C421" s="396">
        <v>4.9433256810529533</v>
      </c>
      <c r="D421" s="388">
        <v>5.5175434056761263</v>
      </c>
      <c r="E421" s="388">
        <v>4.9078810903627383</v>
      </c>
      <c r="F421" s="388">
        <v>0</v>
      </c>
      <c r="G421" s="388">
        <v>5.283085497835498</v>
      </c>
      <c r="H421" s="388">
        <v>0</v>
      </c>
      <c r="I421" s="396">
        <v>5.1415012978406134</v>
      </c>
      <c r="J421" s="396">
        <v>0</v>
      </c>
      <c r="K421" s="388">
        <v>4.9282852497783027</v>
      </c>
      <c r="L421" s="388">
        <v>4.4940781959766385</v>
      </c>
      <c r="M421" s="388">
        <v>5.6682722513088999</v>
      </c>
      <c r="N421" s="396">
        <v>4.7484642427884616</v>
      </c>
      <c r="O421" s="396">
        <v>0</v>
      </c>
      <c r="P421" s="397">
        <v>0</v>
      </c>
      <c r="Q421" s="388"/>
      <c r="R421" s="388"/>
      <c r="S421" s="388"/>
      <c r="T421" s="355">
        <f t="shared" ref="T421:AE421" si="208">C421-C420</f>
        <v>-1.5790975118331829E-2</v>
      </c>
      <c r="U421" s="355">
        <f t="shared" si="208"/>
        <v>-0.13429385602231392</v>
      </c>
      <c r="V421" s="355">
        <f t="shared" si="208"/>
        <v>-0.10942139675355023</v>
      </c>
      <c r="W421" s="355">
        <f t="shared" si="208"/>
        <v>0</v>
      </c>
      <c r="X421" s="355">
        <f t="shared" si="208"/>
        <v>-2.9931150333203149E-2</v>
      </c>
      <c r="Y421" s="355">
        <f t="shared" si="208"/>
        <v>0</v>
      </c>
      <c r="Z421" s="420">
        <f t="shared" si="208"/>
        <v>-7.928441644510098E-2</v>
      </c>
      <c r="AA421" s="355">
        <f t="shared" si="208"/>
        <v>0</v>
      </c>
      <c r="AB421" s="355">
        <f t="shared" si="208"/>
        <v>-0.35544306290043881</v>
      </c>
      <c r="AC421" s="355">
        <f t="shared" si="208"/>
        <v>-0.22883849802139355</v>
      </c>
      <c r="AD421" s="355">
        <f t="shared" si="208"/>
        <v>9.2505946961074947E-2</v>
      </c>
      <c r="AE421" s="420">
        <f t="shared" si="208"/>
        <v>-0.27567478542470436</v>
      </c>
    </row>
    <row r="422" spans="1:32">
      <c r="A422" s="317" t="s">
        <v>693</v>
      </c>
      <c r="B422" s="298" t="s">
        <v>962</v>
      </c>
      <c r="C422" s="385">
        <v>4.4430274494089366</v>
      </c>
      <c r="D422" s="386">
        <v>4.5999999999999996</v>
      </c>
      <c r="E422" s="386">
        <v>4.4884196185286092</v>
      </c>
      <c r="F422" s="386">
        <v>4.3818181818181818</v>
      </c>
      <c r="G422" s="386">
        <v>4.6709677419354838</v>
      </c>
      <c r="H422" s="386">
        <v>0</v>
      </c>
      <c r="I422" s="385">
        <v>4.4735662532236287</v>
      </c>
      <c r="J422" s="385">
        <v>3.6300220750551877</v>
      </c>
      <c r="K422" s="386">
        <v>3.6339010809040286</v>
      </c>
      <c r="L422" s="386">
        <v>3.57404958677686</v>
      </c>
      <c r="M422" s="386">
        <v>2.880662983425414</v>
      </c>
      <c r="N422" s="385">
        <v>3.590912803757401</v>
      </c>
      <c r="O422" s="385">
        <v>0</v>
      </c>
      <c r="P422" s="387">
        <v>0</v>
      </c>
      <c r="Q422" s="388"/>
      <c r="R422" s="388"/>
      <c r="S422" s="388"/>
      <c r="T422" s="388" t="s">
        <v>963</v>
      </c>
      <c r="Z422" s="389"/>
      <c r="AE422" s="389"/>
    </row>
    <row r="423" spans="1:32">
      <c r="A423" s="303"/>
      <c r="B423" s="390" t="s">
        <v>964</v>
      </c>
      <c r="C423" s="391">
        <v>4.3942710315949753</v>
      </c>
      <c r="D423" s="392">
        <v>4.507533539731682</v>
      </c>
      <c r="E423" s="392">
        <v>4.4972685571309423</v>
      </c>
      <c r="F423" s="392">
        <v>4.2309090909090905</v>
      </c>
      <c r="G423" s="392">
        <v>4.701342281879195</v>
      </c>
      <c r="H423" s="392">
        <v>0</v>
      </c>
      <c r="I423" s="391">
        <v>4.4372750200619056</v>
      </c>
      <c r="J423" s="391">
        <v>3.8726190476190481</v>
      </c>
      <c r="K423" s="392">
        <v>3.5622765757290682</v>
      </c>
      <c r="L423" s="392">
        <v>3.4411059907834103</v>
      </c>
      <c r="M423" s="392">
        <v>3.0585253456221193</v>
      </c>
      <c r="N423" s="391">
        <v>3.5453853853853841</v>
      </c>
      <c r="O423" s="391">
        <v>0</v>
      </c>
      <c r="P423" s="393">
        <v>0</v>
      </c>
      <c r="Q423" s="388"/>
      <c r="R423" s="388"/>
      <c r="S423" s="388"/>
      <c r="T423" s="394">
        <f t="shared" ref="T423:AE423" si="209">C423-C422</f>
        <v>-4.8756417813961228E-2</v>
      </c>
      <c r="U423" s="394">
        <f t="shared" si="209"/>
        <v>-9.2466460268317618E-2</v>
      </c>
      <c r="V423" s="394">
        <f t="shared" si="209"/>
        <v>8.8489386023331562E-3</v>
      </c>
      <c r="W423" s="394">
        <f t="shared" si="209"/>
        <v>-0.15090909090909133</v>
      </c>
      <c r="X423" s="394">
        <f t="shared" si="209"/>
        <v>3.0374539943711198E-2</v>
      </c>
      <c r="Y423" s="394">
        <f t="shared" si="209"/>
        <v>0</v>
      </c>
      <c r="Z423" s="395">
        <f t="shared" si="209"/>
        <v>-3.6291233161723113E-2</v>
      </c>
      <c r="AA423" s="394">
        <f t="shared" si="209"/>
        <v>0.24259697256386037</v>
      </c>
      <c r="AB423" s="394">
        <f t="shared" si="209"/>
        <v>-7.162450517496044E-2</v>
      </c>
      <c r="AC423" s="394">
        <f t="shared" si="209"/>
        <v>-0.13294359599344974</v>
      </c>
      <c r="AD423" s="394">
        <f t="shared" si="209"/>
        <v>0.17786236219670526</v>
      </c>
      <c r="AE423" s="395">
        <f t="shared" si="209"/>
        <v>-4.5527418372016903E-2</v>
      </c>
      <c r="AF423" s="357"/>
    </row>
    <row r="424" spans="1:32">
      <c r="A424" s="303"/>
      <c r="B424" s="335" t="s">
        <v>965</v>
      </c>
      <c r="C424" s="396">
        <v>4.6594704684317723</v>
      </c>
      <c r="D424" s="388">
        <v>4.4683333333333337</v>
      </c>
      <c r="E424" s="388">
        <v>4.7987341772151906</v>
      </c>
      <c r="F424" s="388">
        <v>0</v>
      </c>
      <c r="G424" s="388">
        <v>4.8</v>
      </c>
      <c r="H424" s="388">
        <v>0</v>
      </c>
      <c r="I424" s="396">
        <v>4.6845665961945038</v>
      </c>
      <c r="J424" s="396">
        <v>2.9166077738515894</v>
      </c>
      <c r="K424" s="388">
        <v>3.7941355343179843</v>
      </c>
      <c r="L424" s="388">
        <v>3.3493468795355592</v>
      </c>
      <c r="M424" s="388">
        <v>2.7983870967741935</v>
      </c>
      <c r="N424" s="396">
        <v>3.555153357281017</v>
      </c>
      <c r="O424" s="396">
        <v>0</v>
      </c>
      <c r="P424" s="397">
        <v>0</v>
      </c>
      <c r="Q424" s="388"/>
      <c r="R424" s="388"/>
      <c r="S424" s="388"/>
      <c r="Z424" s="389"/>
      <c r="AE424" s="389"/>
    </row>
    <row r="425" spans="1:32">
      <c r="A425" s="303"/>
      <c r="B425" s="335" t="s">
        <v>966</v>
      </c>
      <c r="C425" s="396">
        <v>4.5803030303030301</v>
      </c>
      <c r="D425" s="388">
        <v>4.232846715328467</v>
      </c>
      <c r="E425" s="388">
        <v>4.7306962025316448</v>
      </c>
      <c r="F425" s="388">
        <v>4</v>
      </c>
      <c r="G425" s="388">
        <v>5.4368421052631586</v>
      </c>
      <c r="H425" s="388">
        <v>0</v>
      </c>
      <c r="I425" s="396">
        <v>4.5970053475935835</v>
      </c>
      <c r="J425" s="396">
        <v>3.0008250825082508</v>
      </c>
      <c r="K425" s="388">
        <v>3.8308665644171778</v>
      </c>
      <c r="L425" s="388">
        <v>3.3237609329446061</v>
      </c>
      <c r="M425" s="388">
        <v>2.9018691588785046</v>
      </c>
      <c r="N425" s="396">
        <v>3.5937110057399546</v>
      </c>
      <c r="O425" s="396">
        <v>0</v>
      </c>
      <c r="P425" s="397">
        <v>0</v>
      </c>
      <c r="Q425" s="388"/>
      <c r="R425" s="388"/>
      <c r="S425" s="388"/>
      <c r="T425" s="394">
        <f t="shared" ref="T425:AE425" si="210">C425-C424</f>
        <v>-7.9167438128742162E-2</v>
      </c>
      <c r="U425" s="394">
        <f t="shared" si="210"/>
        <v>-0.2354866180048667</v>
      </c>
      <c r="V425" s="394">
        <f t="shared" si="210"/>
        <v>-6.8037974683545777E-2</v>
      </c>
      <c r="W425" s="394">
        <f t="shared" si="210"/>
        <v>4</v>
      </c>
      <c r="X425" s="394">
        <f t="shared" si="210"/>
        <v>0.63684210526315876</v>
      </c>
      <c r="Y425" s="394">
        <f t="shared" si="210"/>
        <v>0</v>
      </c>
      <c r="Z425" s="395">
        <f t="shared" si="210"/>
        <v>-8.7561248600920294E-2</v>
      </c>
      <c r="AA425" s="394">
        <f t="shared" si="210"/>
        <v>8.4217308656661327E-2</v>
      </c>
      <c r="AB425" s="394">
        <f t="shared" si="210"/>
        <v>3.6731030099193429E-2</v>
      </c>
      <c r="AC425" s="394">
        <f t="shared" si="210"/>
        <v>-2.5585946590953146E-2</v>
      </c>
      <c r="AD425" s="394">
        <f t="shared" si="210"/>
        <v>0.1034820621043111</v>
      </c>
      <c r="AE425" s="395">
        <f t="shared" si="210"/>
        <v>3.855764845893761E-2</v>
      </c>
    </row>
    <row r="426" spans="1:32">
      <c r="A426" s="303"/>
      <c r="B426" s="335" t="s">
        <v>967</v>
      </c>
      <c r="C426" s="396">
        <v>0</v>
      </c>
      <c r="D426" s="388">
        <v>0</v>
      </c>
      <c r="E426" s="388">
        <v>0</v>
      </c>
      <c r="F426" s="388">
        <v>0</v>
      </c>
      <c r="G426" s="388">
        <v>0</v>
      </c>
      <c r="H426" s="388">
        <v>0</v>
      </c>
      <c r="I426" s="396">
        <v>0</v>
      </c>
      <c r="J426" s="396">
        <v>0</v>
      </c>
      <c r="K426" s="388">
        <v>0</v>
      </c>
      <c r="L426" s="388">
        <v>0</v>
      </c>
      <c r="M426" s="388">
        <v>0</v>
      </c>
      <c r="N426" s="396">
        <v>0</v>
      </c>
      <c r="O426" s="396">
        <v>0</v>
      </c>
      <c r="P426" s="397">
        <v>0</v>
      </c>
      <c r="Q426" s="388"/>
      <c r="R426" s="388"/>
      <c r="S426" s="388"/>
      <c r="Z426" s="389"/>
      <c r="AE426" s="389"/>
    </row>
    <row r="427" spans="1:32" ht="13.5" thickBot="1">
      <c r="A427" s="303"/>
      <c r="B427" s="335" t="s">
        <v>968</v>
      </c>
      <c r="C427" s="396">
        <v>0</v>
      </c>
      <c r="D427" s="388">
        <v>0</v>
      </c>
      <c r="E427" s="388">
        <v>0</v>
      </c>
      <c r="F427" s="388">
        <v>0</v>
      </c>
      <c r="G427" s="388">
        <v>0</v>
      </c>
      <c r="H427" s="388">
        <v>0</v>
      </c>
      <c r="I427" s="396">
        <v>0</v>
      </c>
      <c r="J427" s="396">
        <v>0</v>
      </c>
      <c r="K427" s="388">
        <v>0</v>
      </c>
      <c r="L427" s="388">
        <v>0</v>
      </c>
      <c r="M427" s="388">
        <v>0</v>
      </c>
      <c r="N427" s="396">
        <v>0</v>
      </c>
      <c r="O427" s="396">
        <v>0</v>
      </c>
      <c r="P427" s="397">
        <v>0</v>
      </c>
      <c r="Q427" s="388"/>
      <c r="R427" s="388"/>
      <c r="S427" s="388"/>
      <c r="T427" s="394">
        <f t="shared" ref="T427:AE427" si="211">C427-C426</f>
        <v>0</v>
      </c>
      <c r="U427" s="394">
        <f t="shared" si="211"/>
        <v>0</v>
      </c>
      <c r="V427" s="394">
        <f t="shared" si="211"/>
        <v>0</v>
      </c>
      <c r="W427" s="394">
        <f t="shared" si="211"/>
        <v>0</v>
      </c>
      <c r="X427" s="394">
        <f t="shared" si="211"/>
        <v>0</v>
      </c>
      <c r="Y427" s="394">
        <f t="shared" si="211"/>
        <v>0</v>
      </c>
      <c r="Z427" s="395">
        <f t="shared" si="211"/>
        <v>0</v>
      </c>
      <c r="AA427" s="394">
        <f t="shared" si="211"/>
        <v>0</v>
      </c>
      <c r="AB427" s="394">
        <f t="shared" si="211"/>
        <v>0</v>
      </c>
      <c r="AC427" s="394">
        <f t="shared" si="211"/>
        <v>0</v>
      </c>
      <c r="AD427" s="394">
        <f t="shared" si="211"/>
        <v>0</v>
      </c>
      <c r="AE427" s="395">
        <f t="shared" si="211"/>
        <v>0</v>
      </c>
    </row>
    <row r="428" spans="1:32" ht="13.5" thickTop="1">
      <c r="A428" s="303"/>
      <c r="B428" s="422" t="s">
        <v>969</v>
      </c>
      <c r="C428" s="423">
        <v>4.4531748305165673</v>
      </c>
      <c r="D428" s="424">
        <v>4.5914686825053987</v>
      </c>
      <c r="E428" s="424">
        <v>4.5091949152542377</v>
      </c>
      <c r="F428" s="424">
        <v>4.3818181818181818</v>
      </c>
      <c r="G428" s="424">
        <v>4.6881118881118882</v>
      </c>
      <c r="H428" s="424">
        <v>0</v>
      </c>
      <c r="I428" s="423">
        <v>4.4851497214484679</v>
      </c>
      <c r="J428" s="423">
        <v>3.2337585868498526</v>
      </c>
      <c r="K428" s="424">
        <v>3.7027824463118577</v>
      </c>
      <c r="L428" s="424">
        <v>3.4925223802001053</v>
      </c>
      <c r="M428" s="424">
        <v>2.8596707818930045</v>
      </c>
      <c r="N428" s="423">
        <v>3.5757162987317974</v>
      </c>
      <c r="O428" s="423">
        <v>0</v>
      </c>
      <c r="P428" s="425">
        <v>0</v>
      </c>
      <c r="Q428" s="402"/>
      <c r="R428" s="402"/>
      <c r="S428" s="402"/>
      <c r="T428" s="415"/>
      <c r="U428" s="415"/>
      <c r="V428" s="415"/>
      <c r="W428" s="415"/>
      <c r="X428" s="415"/>
      <c r="Y428" s="415"/>
      <c r="Z428" s="416"/>
      <c r="AA428" s="415"/>
      <c r="AB428" s="415"/>
      <c r="AC428" s="415"/>
      <c r="AD428" s="415"/>
      <c r="AE428" s="416"/>
      <c r="AF428" s="415"/>
    </row>
    <row r="429" spans="1:32" ht="13.5" thickBot="1">
      <c r="A429" s="303"/>
      <c r="B429" s="422" t="s">
        <v>970</v>
      </c>
      <c r="C429" s="423">
        <v>4.4021057429352775</v>
      </c>
      <c r="D429" s="424">
        <v>4.4893975903614454</v>
      </c>
      <c r="E429" s="424">
        <v>4.5116979655712051</v>
      </c>
      <c r="F429" s="424">
        <v>4.2267857142857137</v>
      </c>
      <c r="G429" s="424">
        <v>4.784523809523809</v>
      </c>
      <c r="H429" s="424">
        <v>0</v>
      </c>
      <c r="I429" s="423">
        <v>4.4454001414504116</v>
      </c>
      <c r="J429" s="423">
        <v>3.3966666666666669</v>
      </c>
      <c r="K429" s="424">
        <v>3.683111954459203</v>
      </c>
      <c r="L429" s="424">
        <v>3.3956521739130427</v>
      </c>
      <c r="M429" s="424">
        <v>3.0067901234567902</v>
      </c>
      <c r="N429" s="423">
        <v>3.566896245278826</v>
      </c>
      <c r="O429" s="423">
        <v>0</v>
      </c>
      <c r="P429" s="425">
        <v>0</v>
      </c>
      <c r="Q429" s="409"/>
      <c r="R429" s="409"/>
      <c r="S429" s="409"/>
      <c r="T429" s="417">
        <f t="shared" ref="T429:AE429" si="212">C429-C428</f>
        <v>-5.1069087581289807E-2</v>
      </c>
      <c r="U429" s="417">
        <f t="shared" si="212"/>
        <v>-0.10207109214395338</v>
      </c>
      <c r="V429" s="417">
        <f t="shared" si="212"/>
        <v>2.5030503169674034E-3</v>
      </c>
      <c r="W429" s="417">
        <f t="shared" si="212"/>
        <v>-0.15503246753246813</v>
      </c>
      <c r="X429" s="417">
        <f t="shared" si="212"/>
        <v>9.6411921411920787E-2</v>
      </c>
      <c r="Y429" s="417">
        <f t="shared" si="212"/>
        <v>0</v>
      </c>
      <c r="Z429" s="418">
        <f t="shared" si="212"/>
        <v>-3.9749579998056284E-2</v>
      </c>
      <c r="AA429" s="417">
        <f t="shared" si="212"/>
        <v>0.16290807981681432</v>
      </c>
      <c r="AB429" s="417">
        <f t="shared" si="212"/>
        <v>-1.9670491852654681E-2</v>
      </c>
      <c r="AC429" s="417">
        <f t="shared" si="212"/>
        <v>-9.6870206287062555E-2</v>
      </c>
      <c r="AD429" s="417">
        <f t="shared" si="212"/>
        <v>0.1471193415637857</v>
      </c>
      <c r="AE429" s="418">
        <f t="shared" si="212"/>
        <v>-8.8200534529714325E-3</v>
      </c>
      <c r="AF429" s="419"/>
    </row>
    <row r="430" spans="1:32" ht="13.5" thickTop="1">
      <c r="A430" s="303"/>
      <c r="B430" s="335" t="s">
        <v>971</v>
      </c>
      <c r="C430" s="396">
        <v>4.7173870110140523</v>
      </c>
      <c r="D430" s="388">
        <v>5.1604349644500207</v>
      </c>
      <c r="E430" s="388">
        <v>5.1584905660377363</v>
      </c>
      <c r="F430" s="388">
        <v>4.5256410256410255</v>
      </c>
      <c r="G430" s="388">
        <v>5.6346020761245681</v>
      </c>
      <c r="H430" s="388">
        <v>0</v>
      </c>
      <c r="I430" s="396">
        <v>4.8837253102815463</v>
      </c>
      <c r="J430" s="396">
        <v>4.5643835616438357</v>
      </c>
      <c r="K430" s="388">
        <v>4.5500142463671764</v>
      </c>
      <c r="L430" s="388">
        <v>4.1326350941105048</v>
      </c>
      <c r="M430" s="388">
        <v>3.3901639344262295</v>
      </c>
      <c r="N430" s="396">
        <v>4.4175076148854453</v>
      </c>
      <c r="O430" s="396">
        <v>0</v>
      </c>
      <c r="P430" s="397">
        <v>0</v>
      </c>
      <c r="Q430" s="388"/>
      <c r="R430" s="388"/>
      <c r="S430" s="388"/>
      <c r="Z430" s="389"/>
      <c r="AE430" s="389"/>
    </row>
    <row r="431" spans="1:32">
      <c r="A431" s="303"/>
      <c r="B431" s="335" t="s">
        <v>972</v>
      </c>
      <c r="C431" s="396">
        <v>4.6265688614347891</v>
      </c>
      <c r="D431" s="388">
        <v>5.0782575173477253</v>
      </c>
      <c r="E431" s="388">
        <v>5.0654335040789231</v>
      </c>
      <c r="F431" s="388">
        <v>4.7</v>
      </c>
      <c r="G431" s="388">
        <v>5.2344827586206897</v>
      </c>
      <c r="H431" s="388">
        <v>0</v>
      </c>
      <c r="I431" s="396">
        <v>4.7903142641241052</v>
      </c>
      <c r="J431" s="396">
        <v>4.5875654450261791</v>
      </c>
      <c r="K431" s="388">
        <v>4.4243611432641794</v>
      </c>
      <c r="L431" s="388">
        <v>4.1177530790027044</v>
      </c>
      <c r="M431" s="388">
        <v>3.4277777777777785</v>
      </c>
      <c r="N431" s="396">
        <v>4.3329303614154373</v>
      </c>
      <c r="O431" s="396">
        <v>0</v>
      </c>
      <c r="P431" s="397">
        <v>0</v>
      </c>
      <c r="Q431" s="388"/>
      <c r="R431" s="388"/>
      <c r="S431" s="388"/>
      <c r="T431" s="394">
        <f t="shared" ref="T431:AE431" si="213">C431-C430</f>
        <v>-9.0818149579263263E-2</v>
      </c>
      <c r="U431" s="394">
        <f t="shared" si="213"/>
        <v>-8.2177447102295353E-2</v>
      </c>
      <c r="V431" s="394">
        <f t="shared" si="213"/>
        <v>-9.3057061958813136E-2</v>
      </c>
      <c r="W431" s="394">
        <f t="shared" si="213"/>
        <v>0.17435897435897463</v>
      </c>
      <c r="X431" s="394">
        <f t="shared" si="213"/>
        <v>-0.40011931750387841</v>
      </c>
      <c r="Y431" s="394">
        <f t="shared" si="213"/>
        <v>0</v>
      </c>
      <c r="Z431" s="395">
        <f t="shared" si="213"/>
        <v>-9.3411046157441113E-2</v>
      </c>
      <c r="AA431" s="394">
        <f t="shared" si="213"/>
        <v>2.3181883382343393E-2</v>
      </c>
      <c r="AB431" s="394">
        <f t="shared" si="213"/>
        <v>-0.12565310310299704</v>
      </c>
      <c r="AC431" s="394">
        <f t="shared" si="213"/>
        <v>-1.4882015107800406E-2</v>
      </c>
      <c r="AD431" s="394">
        <f t="shared" si="213"/>
        <v>3.7613843351548937E-2</v>
      </c>
      <c r="AE431" s="395">
        <f t="shared" si="213"/>
        <v>-8.4577253470007996E-2</v>
      </c>
    </row>
    <row r="432" spans="1:32">
      <c r="A432" s="303"/>
      <c r="B432" s="335" t="s">
        <v>973</v>
      </c>
      <c r="C432" s="396">
        <v>5.012183544303797</v>
      </c>
      <c r="D432" s="388">
        <v>5.6294871794871799</v>
      </c>
      <c r="E432" s="388">
        <v>5.2715384615384622</v>
      </c>
      <c r="F432" s="388">
        <v>0</v>
      </c>
      <c r="G432" s="388">
        <v>6.0687499999999996</v>
      </c>
      <c r="H432" s="388">
        <v>0</v>
      </c>
      <c r="I432" s="396">
        <v>5.2256038647342997</v>
      </c>
      <c r="J432" s="396">
        <v>4.9121951219512203</v>
      </c>
      <c r="K432" s="388">
        <v>5.012847132104854</v>
      </c>
      <c r="L432" s="388">
        <v>4.6629588431590658</v>
      </c>
      <c r="M432" s="388">
        <v>4.3322274881516591</v>
      </c>
      <c r="N432" s="396">
        <v>4.954490334545973</v>
      </c>
      <c r="O432" s="396">
        <v>0</v>
      </c>
      <c r="P432" s="397">
        <v>0</v>
      </c>
      <c r="Q432" s="388"/>
      <c r="R432" s="388"/>
      <c r="S432" s="388"/>
      <c r="Z432" s="389"/>
      <c r="AE432" s="389"/>
    </row>
    <row r="433" spans="1:33">
      <c r="A433" s="303"/>
      <c r="B433" s="335" t="s">
        <v>974</v>
      </c>
      <c r="C433" s="396">
        <v>4.8797488226059658</v>
      </c>
      <c r="D433" s="388">
        <v>5.3386075949367084</v>
      </c>
      <c r="E433" s="388">
        <v>5.1963054187192128</v>
      </c>
      <c r="F433" s="388">
        <v>7</v>
      </c>
      <c r="G433" s="388">
        <v>6.0828125000000002</v>
      </c>
      <c r="H433" s="388">
        <v>0</v>
      </c>
      <c r="I433" s="396">
        <v>5.1010268562401269</v>
      </c>
      <c r="J433" s="396">
        <v>4.7344902386117136</v>
      </c>
      <c r="K433" s="388">
        <v>4.8953423566878991</v>
      </c>
      <c r="L433" s="388">
        <v>4.5166320166320162</v>
      </c>
      <c r="M433" s="388">
        <v>4.2504587155963307</v>
      </c>
      <c r="N433" s="396">
        <v>4.8331266899690055</v>
      </c>
      <c r="O433" s="396">
        <v>0</v>
      </c>
      <c r="P433" s="397">
        <v>0</v>
      </c>
      <c r="Q433" s="388"/>
      <c r="R433" s="388"/>
      <c r="S433" s="388"/>
      <c r="T433" s="421">
        <f t="shared" ref="T433:AE433" si="214">C433-C432</f>
        <v>-0.13243472169783121</v>
      </c>
      <c r="U433" s="421">
        <f t="shared" si="214"/>
        <v>-0.29087958455047147</v>
      </c>
      <c r="V433" s="421">
        <f t="shared" si="214"/>
        <v>-7.5233042819249363E-2</v>
      </c>
      <c r="W433" s="421">
        <f t="shared" si="214"/>
        <v>7</v>
      </c>
      <c r="X433" s="421">
        <f t="shared" si="214"/>
        <v>1.4062500000000533E-2</v>
      </c>
      <c r="Y433" s="421">
        <f t="shared" si="214"/>
        <v>0</v>
      </c>
      <c r="Z433" s="426">
        <f t="shared" si="214"/>
        <v>-0.12457700849417286</v>
      </c>
      <c r="AA433" s="421">
        <f t="shared" si="214"/>
        <v>-0.17770488333950674</v>
      </c>
      <c r="AB433" s="421">
        <f t="shared" si="214"/>
        <v>-0.11750477541695492</v>
      </c>
      <c r="AC433" s="421">
        <f t="shared" si="214"/>
        <v>-0.14632682652704965</v>
      </c>
      <c r="AD433" s="421">
        <f t="shared" si="214"/>
        <v>-8.1768772555328439E-2</v>
      </c>
      <c r="AE433" s="426">
        <f t="shared" si="214"/>
        <v>-0.12136364457696747</v>
      </c>
      <c r="AG433" s="290" t="s">
        <v>928</v>
      </c>
    </row>
    <row r="434" spans="1:33">
      <c r="A434" s="303"/>
      <c r="B434" s="335" t="s">
        <v>975</v>
      </c>
      <c r="C434" s="396">
        <v>0</v>
      </c>
      <c r="D434" s="388">
        <v>0</v>
      </c>
      <c r="E434" s="388">
        <v>0</v>
      </c>
      <c r="F434" s="388">
        <v>0</v>
      </c>
      <c r="G434" s="388">
        <v>0</v>
      </c>
      <c r="H434" s="388">
        <v>0</v>
      </c>
      <c r="I434" s="396">
        <v>0</v>
      </c>
      <c r="J434" s="396">
        <v>0</v>
      </c>
      <c r="K434" s="388">
        <v>0</v>
      </c>
      <c r="L434" s="388">
        <v>0</v>
      </c>
      <c r="M434" s="388">
        <v>0</v>
      </c>
      <c r="N434" s="396">
        <v>0</v>
      </c>
      <c r="O434" s="396">
        <v>0</v>
      </c>
      <c r="P434" s="397">
        <v>0</v>
      </c>
      <c r="Q434" s="388"/>
      <c r="R434" s="388"/>
      <c r="S434" s="388"/>
      <c r="Z434" s="389"/>
      <c r="AE434" s="389"/>
    </row>
    <row r="435" spans="1:33" ht="13.5" thickBot="1">
      <c r="A435" s="303"/>
      <c r="B435" s="335" t="s">
        <v>976</v>
      </c>
      <c r="C435" s="396">
        <v>0</v>
      </c>
      <c r="D435" s="388">
        <v>0</v>
      </c>
      <c r="E435" s="388">
        <v>0</v>
      </c>
      <c r="F435" s="388">
        <v>0</v>
      </c>
      <c r="G435" s="388">
        <v>0</v>
      </c>
      <c r="H435" s="388">
        <v>0</v>
      </c>
      <c r="I435" s="396">
        <v>0</v>
      </c>
      <c r="J435" s="396">
        <v>0</v>
      </c>
      <c r="K435" s="388">
        <v>0</v>
      </c>
      <c r="L435" s="388">
        <v>0</v>
      </c>
      <c r="M435" s="388">
        <v>0</v>
      </c>
      <c r="N435" s="396">
        <v>0</v>
      </c>
      <c r="O435" s="396">
        <v>0</v>
      </c>
      <c r="P435" s="397">
        <v>0</v>
      </c>
      <c r="Q435" s="388"/>
      <c r="R435" s="388"/>
      <c r="S435" s="388"/>
      <c r="T435" s="394">
        <f t="shared" ref="T435:AE435" si="215">C435-C434</f>
        <v>0</v>
      </c>
      <c r="U435" s="394">
        <f t="shared" si="215"/>
        <v>0</v>
      </c>
      <c r="V435" s="394">
        <f t="shared" si="215"/>
        <v>0</v>
      </c>
      <c r="W435" s="394">
        <f t="shared" si="215"/>
        <v>0</v>
      </c>
      <c r="X435" s="394">
        <f t="shared" si="215"/>
        <v>0</v>
      </c>
      <c r="Y435" s="394">
        <f t="shared" si="215"/>
        <v>0</v>
      </c>
      <c r="Z435" s="395">
        <f t="shared" si="215"/>
        <v>0</v>
      </c>
      <c r="AA435" s="394">
        <f t="shared" si="215"/>
        <v>0</v>
      </c>
      <c r="AB435" s="394">
        <f t="shared" si="215"/>
        <v>0</v>
      </c>
      <c r="AC435" s="394">
        <f t="shared" si="215"/>
        <v>0</v>
      </c>
      <c r="AD435" s="394">
        <f t="shared" si="215"/>
        <v>0</v>
      </c>
      <c r="AE435" s="395">
        <f t="shared" si="215"/>
        <v>0</v>
      </c>
    </row>
    <row r="436" spans="1:33" ht="13.5" thickTop="1">
      <c r="A436" s="303"/>
      <c r="B436" s="335" t="s">
        <v>977</v>
      </c>
      <c r="C436" s="396">
        <v>4.7308907733565269</v>
      </c>
      <c r="D436" s="388">
        <v>5.1891637220259126</v>
      </c>
      <c r="E436" s="388">
        <v>5.1669480145789368</v>
      </c>
      <c r="F436" s="388">
        <v>4.5256410256410255</v>
      </c>
      <c r="G436" s="388">
        <v>5.7133144475920687</v>
      </c>
      <c r="H436" s="388">
        <v>0</v>
      </c>
      <c r="I436" s="396">
        <v>4.9030707549318873</v>
      </c>
      <c r="J436" s="396">
        <v>4.6972057578323456</v>
      </c>
      <c r="K436" s="388">
        <v>4.7922220210068813</v>
      </c>
      <c r="L436" s="388">
        <v>4.3198939512961507</v>
      </c>
      <c r="M436" s="388">
        <v>3.6517105263157892</v>
      </c>
      <c r="N436" s="396">
        <v>4.6760138731499596</v>
      </c>
      <c r="O436" s="396">
        <v>0</v>
      </c>
      <c r="P436" s="397">
        <v>0</v>
      </c>
      <c r="Q436" s="402"/>
      <c r="R436" s="402"/>
      <c r="S436" s="402"/>
      <c r="T436" s="415"/>
      <c r="U436" s="415"/>
      <c r="V436" s="415"/>
      <c r="W436" s="415"/>
      <c r="X436" s="415"/>
      <c r="Y436" s="415"/>
      <c r="Z436" s="416"/>
      <c r="AA436" s="415"/>
      <c r="AB436" s="415"/>
      <c r="AC436" s="415"/>
      <c r="AD436" s="415"/>
      <c r="AE436" s="416"/>
      <c r="AF436" s="415"/>
    </row>
    <row r="437" spans="1:33" ht="13.5" thickBot="1">
      <c r="A437" s="303"/>
      <c r="B437" s="335" t="s">
        <v>978</v>
      </c>
      <c r="C437" s="396">
        <v>4.6374050930591952</v>
      </c>
      <c r="D437" s="388">
        <v>5.0932049418604652</v>
      </c>
      <c r="E437" s="388">
        <v>5.0747930244847632</v>
      </c>
      <c r="F437" s="388">
        <v>4.7338235294117643</v>
      </c>
      <c r="G437" s="388">
        <v>5.3762402088772845</v>
      </c>
      <c r="H437" s="388">
        <v>0</v>
      </c>
      <c r="I437" s="396">
        <v>4.8068678197197316</v>
      </c>
      <c r="J437" s="396">
        <v>4.6428571428571432</v>
      </c>
      <c r="K437" s="388">
        <v>4.6730065991341272</v>
      </c>
      <c r="L437" s="388">
        <v>4.2638492290119929</v>
      </c>
      <c r="M437" s="388">
        <v>3.6588917525773192</v>
      </c>
      <c r="N437" s="396">
        <v>4.5772362699307463</v>
      </c>
      <c r="O437" s="396">
        <v>0</v>
      </c>
      <c r="P437" s="397">
        <v>0</v>
      </c>
      <c r="Q437" s="409"/>
      <c r="R437" s="409"/>
      <c r="S437" s="409"/>
      <c r="T437" s="417">
        <f t="shared" ref="T437:AE437" si="216">C437-C436</f>
        <v>-9.3485680297331619E-2</v>
      </c>
      <c r="U437" s="417">
        <f t="shared" si="216"/>
        <v>-9.5958780165447344E-2</v>
      </c>
      <c r="V437" s="417">
        <f t="shared" si="216"/>
        <v>-9.2154990094173606E-2</v>
      </c>
      <c r="W437" s="417">
        <f t="shared" si="216"/>
        <v>0.20818250377073877</v>
      </c>
      <c r="X437" s="417">
        <f t="shared" si="216"/>
        <v>-0.33707423871478426</v>
      </c>
      <c r="Y437" s="417">
        <f t="shared" si="216"/>
        <v>0</v>
      </c>
      <c r="Z437" s="418">
        <f t="shared" si="216"/>
        <v>-9.6202935212155616E-2</v>
      </c>
      <c r="AA437" s="429">
        <f t="shared" si="216"/>
        <v>-5.4348614975202381E-2</v>
      </c>
      <c r="AB437" s="429">
        <f t="shared" si="216"/>
        <v>-0.11921542187275413</v>
      </c>
      <c r="AC437" s="429">
        <f t="shared" si="216"/>
        <v>-5.60447222841578E-2</v>
      </c>
      <c r="AD437" s="429">
        <f t="shared" si="216"/>
        <v>7.1812262615300604E-3</v>
      </c>
      <c r="AE437" s="430">
        <f t="shared" si="216"/>
        <v>-9.8777603219213361E-2</v>
      </c>
      <c r="AF437" s="419"/>
    </row>
    <row r="438" spans="1:33" ht="13.5" thickTop="1">
      <c r="A438" s="303"/>
      <c r="B438" s="335" t="s">
        <v>979</v>
      </c>
      <c r="C438" s="396">
        <v>3.4442834832247295</v>
      </c>
      <c r="D438" s="388">
        <v>3.436554354736173</v>
      </c>
      <c r="E438" s="388">
        <v>3.2133818321049104</v>
      </c>
      <c r="F438" s="388">
        <v>2.9059063136456209</v>
      </c>
      <c r="G438" s="388">
        <v>3.2</v>
      </c>
      <c r="H438" s="388">
        <v>0</v>
      </c>
      <c r="I438" s="396">
        <v>3.3571627337488876</v>
      </c>
      <c r="J438" s="396">
        <v>3.4644128113879007</v>
      </c>
      <c r="K438" s="388">
        <v>3.5171493119737121</v>
      </c>
      <c r="L438" s="388">
        <v>3.024650912996778</v>
      </c>
      <c r="M438" s="388">
        <v>2.7232478632478632</v>
      </c>
      <c r="N438" s="396">
        <v>3.3333552718178234</v>
      </c>
      <c r="O438" s="396">
        <v>0</v>
      </c>
      <c r="P438" s="397">
        <v>0</v>
      </c>
      <c r="Q438" s="388"/>
      <c r="R438" s="388"/>
      <c r="S438" s="388"/>
      <c r="Z438" s="389"/>
      <c r="AE438" s="389"/>
    </row>
    <row r="439" spans="1:33">
      <c r="A439" s="303"/>
      <c r="B439" s="335" t="s">
        <v>980</v>
      </c>
      <c r="C439" s="396">
        <v>3.4376033275417259</v>
      </c>
      <c r="D439" s="388">
        <v>3.4554602980200047</v>
      </c>
      <c r="E439" s="388">
        <v>3.2199716312056741</v>
      </c>
      <c r="F439" s="388">
        <v>2.9552742616033756</v>
      </c>
      <c r="G439" s="388">
        <v>3.3331621004566214</v>
      </c>
      <c r="H439" s="388">
        <v>0</v>
      </c>
      <c r="I439" s="396">
        <v>3.3660480200583214</v>
      </c>
      <c r="J439" s="396">
        <v>3.5552870090634445</v>
      </c>
      <c r="K439" s="388">
        <v>3.5808599167822468</v>
      </c>
      <c r="L439" s="388">
        <v>2.934608891389983</v>
      </c>
      <c r="M439" s="388">
        <v>2.6322378716744912</v>
      </c>
      <c r="N439" s="396">
        <v>3.3546574287913784</v>
      </c>
      <c r="O439" s="396">
        <v>0</v>
      </c>
      <c r="P439" s="397">
        <v>0</v>
      </c>
      <c r="Q439" s="388"/>
      <c r="R439" s="388"/>
      <c r="S439" s="388"/>
      <c r="T439" s="394">
        <f t="shared" ref="T439:AE439" si="217">C439-C438</f>
        <v>-6.6801556830036191E-3</v>
      </c>
      <c r="U439" s="394">
        <f t="shared" si="217"/>
        <v>1.8905943283831661E-2</v>
      </c>
      <c r="V439" s="394">
        <f t="shared" si="217"/>
        <v>6.589799100763738E-3</v>
      </c>
      <c r="W439" s="394">
        <f t="shared" si="217"/>
        <v>4.9367947957754676E-2</v>
      </c>
      <c r="X439" s="394">
        <f t="shared" si="217"/>
        <v>0.13316210045662125</v>
      </c>
      <c r="Y439" s="394">
        <f t="shared" si="217"/>
        <v>0</v>
      </c>
      <c r="Z439" s="395">
        <f t="shared" si="217"/>
        <v>8.8852863094337486E-3</v>
      </c>
      <c r="AA439" s="394">
        <f t="shared" si="217"/>
        <v>9.0874197675543833E-2</v>
      </c>
      <c r="AB439" s="394">
        <f t="shared" si="217"/>
        <v>6.3710604808534743E-2</v>
      </c>
      <c r="AC439" s="394">
        <f t="shared" si="217"/>
        <v>-9.0042021606794975E-2</v>
      </c>
      <c r="AD439" s="394">
        <f t="shared" si="217"/>
        <v>-9.1009991573371973E-2</v>
      </c>
      <c r="AE439" s="395">
        <f t="shared" si="217"/>
        <v>2.1302156973554975E-2</v>
      </c>
    </row>
    <row r="440" spans="1:33">
      <c r="A440" s="303"/>
      <c r="B440" s="335" t="s">
        <v>981</v>
      </c>
      <c r="C440" s="396">
        <v>3.4492938982147612</v>
      </c>
      <c r="D440" s="388">
        <v>3.5602398081534772</v>
      </c>
      <c r="E440" s="388">
        <v>3.1967656515982599</v>
      </c>
      <c r="F440" s="388">
        <v>3.1148058252427182</v>
      </c>
      <c r="G440" s="388">
        <v>3.5359058565955119</v>
      </c>
      <c r="H440" s="388">
        <v>0</v>
      </c>
      <c r="I440" s="396">
        <v>3.3796280449540759</v>
      </c>
      <c r="J440" s="396">
        <v>3.9569047619047617</v>
      </c>
      <c r="K440" s="388">
        <v>3.8382428711024246</v>
      </c>
      <c r="L440" s="388">
        <v>3.2838957710380177</v>
      </c>
      <c r="M440" s="388">
        <v>3.0398981324278438</v>
      </c>
      <c r="N440" s="396">
        <v>3.7206202505647972</v>
      </c>
      <c r="O440" s="396">
        <v>0</v>
      </c>
      <c r="P440" s="397">
        <v>0</v>
      </c>
      <c r="Q440" s="388"/>
      <c r="R440" s="388"/>
      <c r="S440" s="388"/>
      <c r="Z440" s="389"/>
      <c r="AE440" s="389"/>
    </row>
    <row r="441" spans="1:33">
      <c r="A441" s="303"/>
      <c r="B441" s="335" t="s">
        <v>982</v>
      </c>
      <c r="C441" s="396">
        <v>3.4536794964899538</v>
      </c>
      <c r="D441" s="388">
        <v>3.5389348025711662</v>
      </c>
      <c r="E441" s="388">
        <v>3.2881858802502237</v>
      </c>
      <c r="F441" s="388">
        <v>3.2951397326852976</v>
      </c>
      <c r="G441" s="388">
        <v>3.5389917695473252</v>
      </c>
      <c r="H441" s="388">
        <v>0</v>
      </c>
      <c r="I441" s="396">
        <v>3.4161897670460584</v>
      </c>
      <c r="J441" s="396">
        <v>3.7686046511627906</v>
      </c>
      <c r="K441" s="388">
        <v>3.8242385893866531</v>
      </c>
      <c r="L441" s="388">
        <v>3.1391803278688526</v>
      </c>
      <c r="M441" s="388">
        <v>3.0182291666666665</v>
      </c>
      <c r="N441" s="396">
        <v>3.6835489112772177</v>
      </c>
      <c r="O441" s="396">
        <v>0</v>
      </c>
      <c r="P441" s="397">
        <v>0</v>
      </c>
      <c r="Q441" s="388"/>
      <c r="R441" s="388"/>
      <c r="S441" s="388"/>
      <c r="T441" s="394">
        <f t="shared" ref="T441:AE441" si="218">C441-C440</f>
        <v>4.3855982751925815E-3</v>
      </c>
      <c r="U441" s="394">
        <f t="shared" si="218"/>
        <v>-2.1305005582310965E-2</v>
      </c>
      <c r="V441" s="394">
        <f t="shared" si="218"/>
        <v>9.1420228651963864E-2</v>
      </c>
      <c r="W441" s="394">
        <f t="shared" si="218"/>
        <v>0.18033390744257938</v>
      </c>
      <c r="X441" s="394">
        <f t="shared" si="218"/>
        <v>3.0859129518132633E-3</v>
      </c>
      <c r="Y441" s="394">
        <f t="shared" si="218"/>
        <v>0</v>
      </c>
      <c r="Z441" s="395">
        <f t="shared" si="218"/>
        <v>3.6561722091982496E-2</v>
      </c>
      <c r="AA441" s="394">
        <f t="shared" si="218"/>
        <v>-0.18830011074197106</v>
      </c>
      <c r="AB441" s="394">
        <f t="shared" si="218"/>
        <v>-1.4004281715771505E-2</v>
      </c>
      <c r="AC441" s="394">
        <f t="shared" si="218"/>
        <v>-0.14471544316916507</v>
      </c>
      <c r="AD441" s="394">
        <f t="shared" si="218"/>
        <v>-2.1668965761177272E-2</v>
      </c>
      <c r="AE441" s="395">
        <f t="shared" si="218"/>
        <v>-3.7071339287579441E-2</v>
      </c>
    </row>
    <row r="442" spans="1:33">
      <c r="A442" s="303"/>
      <c r="B442" s="335" t="s">
        <v>983</v>
      </c>
      <c r="C442" s="396">
        <v>0</v>
      </c>
      <c r="D442" s="388">
        <v>0</v>
      </c>
      <c r="E442" s="388">
        <v>0</v>
      </c>
      <c r="F442" s="388">
        <v>0</v>
      </c>
      <c r="G442" s="388">
        <v>0</v>
      </c>
      <c r="H442" s="388">
        <v>0</v>
      </c>
      <c r="I442" s="396">
        <v>0</v>
      </c>
      <c r="J442" s="396">
        <v>0</v>
      </c>
      <c r="K442" s="388">
        <v>0</v>
      </c>
      <c r="L442" s="388">
        <v>0</v>
      </c>
      <c r="M442" s="388">
        <v>0</v>
      </c>
      <c r="N442" s="396">
        <v>0</v>
      </c>
      <c r="O442" s="396">
        <v>0</v>
      </c>
      <c r="P442" s="397">
        <v>0</v>
      </c>
      <c r="Q442" s="388"/>
      <c r="R442" s="388"/>
      <c r="S442" s="388"/>
      <c r="Z442" s="389"/>
      <c r="AE442" s="389"/>
    </row>
    <row r="443" spans="1:33" ht="13.5" thickBot="1">
      <c r="A443" s="303"/>
      <c r="B443" s="335" t="s">
        <v>984</v>
      </c>
      <c r="C443" s="396">
        <v>0</v>
      </c>
      <c r="D443" s="388">
        <v>0</v>
      </c>
      <c r="E443" s="388">
        <v>0</v>
      </c>
      <c r="F443" s="388">
        <v>0</v>
      </c>
      <c r="G443" s="388">
        <v>0</v>
      </c>
      <c r="H443" s="388">
        <v>0</v>
      </c>
      <c r="I443" s="396">
        <v>0</v>
      </c>
      <c r="J443" s="396">
        <v>0</v>
      </c>
      <c r="K443" s="388">
        <v>0</v>
      </c>
      <c r="L443" s="388">
        <v>0</v>
      </c>
      <c r="M443" s="388">
        <v>0</v>
      </c>
      <c r="N443" s="396">
        <v>0</v>
      </c>
      <c r="O443" s="396">
        <v>0</v>
      </c>
      <c r="P443" s="397">
        <v>0</v>
      </c>
      <c r="Q443" s="388"/>
      <c r="R443" s="388"/>
      <c r="S443" s="388"/>
      <c r="T443" s="394">
        <f t="shared" ref="T443:AE443" si="219">C443-C442</f>
        <v>0</v>
      </c>
      <c r="U443" s="394">
        <f t="shared" si="219"/>
        <v>0</v>
      </c>
      <c r="V443" s="394">
        <f t="shared" si="219"/>
        <v>0</v>
      </c>
      <c r="W443" s="394">
        <f t="shared" si="219"/>
        <v>0</v>
      </c>
      <c r="X443" s="394">
        <f t="shared" si="219"/>
        <v>0</v>
      </c>
      <c r="Y443" s="394">
        <f t="shared" si="219"/>
        <v>0</v>
      </c>
      <c r="Z443" s="395">
        <f t="shared" si="219"/>
        <v>0</v>
      </c>
      <c r="AA443" s="394">
        <f t="shared" si="219"/>
        <v>0</v>
      </c>
      <c r="AB443" s="394">
        <f t="shared" si="219"/>
        <v>0</v>
      </c>
      <c r="AC443" s="394">
        <f t="shared" si="219"/>
        <v>0</v>
      </c>
      <c r="AD443" s="394">
        <f t="shared" si="219"/>
        <v>0</v>
      </c>
      <c r="AE443" s="395">
        <f t="shared" si="219"/>
        <v>0</v>
      </c>
    </row>
    <row r="444" spans="1:33" ht="13.5" thickTop="1">
      <c r="A444" s="303"/>
      <c r="B444" s="335" t="s">
        <v>985</v>
      </c>
      <c r="C444" s="396">
        <v>3.4457257909875354</v>
      </c>
      <c r="D444" s="388">
        <v>3.4744562022339802</v>
      </c>
      <c r="E444" s="388">
        <v>3.2077983983729506</v>
      </c>
      <c r="F444" s="388">
        <v>3.0368060836501902</v>
      </c>
      <c r="G444" s="388">
        <v>3.373508623126944</v>
      </c>
      <c r="H444" s="388">
        <v>0</v>
      </c>
      <c r="I444" s="396">
        <v>3.3645281960160847</v>
      </c>
      <c r="J444" s="396">
        <v>3.7594864479315264</v>
      </c>
      <c r="K444" s="388">
        <v>3.7412935631898789</v>
      </c>
      <c r="L444" s="388">
        <v>3.1690459195812517</v>
      </c>
      <c r="M444" s="388">
        <v>2.8821124361158432</v>
      </c>
      <c r="N444" s="396">
        <v>3.5881192577913885</v>
      </c>
      <c r="O444" s="396">
        <v>0</v>
      </c>
      <c r="P444" s="397">
        <v>0</v>
      </c>
      <c r="Q444" s="402"/>
      <c r="R444" s="402"/>
      <c r="S444" s="402"/>
      <c r="T444" s="415"/>
      <c r="U444" s="415"/>
      <c r="V444" s="415"/>
      <c r="W444" s="415"/>
      <c r="X444" s="415"/>
      <c r="Y444" s="415"/>
      <c r="Z444" s="416"/>
      <c r="AA444" s="415"/>
      <c r="AB444" s="415"/>
      <c r="AC444" s="415"/>
      <c r="AD444" s="415"/>
      <c r="AE444" s="416"/>
      <c r="AF444" s="415"/>
    </row>
    <row r="445" spans="1:33" ht="13.5" thickBot="1">
      <c r="A445" s="303"/>
      <c r="B445" s="335" t="s">
        <v>986</v>
      </c>
      <c r="C445" s="396">
        <v>3.4424766097963682</v>
      </c>
      <c r="D445" s="388">
        <v>3.4811502048890772</v>
      </c>
      <c r="E445" s="388">
        <v>3.2435745207173783</v>
      </c>
      <c r="F445" s="388">
        <v>3.1709329221279883</v>
      </c>
      <c r="G445" s="388">
        <v>3.4414231601731609</v>
      </c>
      <c r="H445" s="388">
        <v>0</v>
      </c>
      <c r="I445" s="396">
        <v>3.3830363095774407</v>
      </c>
      <c r="J445" s="396">
        <v>3.6852420306965761</v>
      </c>
      <c r="K445" s="388">
        <v>3.7515562130177518</v>
      </c>
      <c r="L445" s="388">
        <v>3.0529760493241644</v>
      </c>
      <c r="M445" s="388">
        <v>2.8152263374485598</v>
      </c>
      <c r="N445" s="396">
        <v>3.5729582812028124</v>
      </c>
      <c r="O445" s="396">
        <v>0</v>
      </c>
      <c r="P445" s="397">
        <v>0</v>
      </c>
      <c r="Q445" s="409"/>
      <c r="R445" s="409"/>
      <c r="S445" s="409"/>
      <c r="T445" s="417">
        <f t="shared" ref="T445:AE445" si="220">C445-C444</f>
        <v>-3.2491811911672386E-3</v>
      </c>
      <c r="U445" s="417">
        <f t="shared" si="220"/>
        <v>6.6940026550970089E-3</v>
      </c>
      <c r="V445" s="417">
        <f t="shared" si="220"/>
        <v>3.577612234442773E-2</v>
      </c>
      <c r="W445" s="417">
        <f t="shared" si="220"/>
        <v>0.13412683847779805</v>
      </c>
      <c r="X445" s="417">
        <f t="shared" si="220"/>
        <v>6.7914537046216861E-2</v>
      </c>
      <c r="Y445" s="417">
        <f t="shared" si="220"/>
        <v>0</v>
      </c>
      <c r="Z445" s="418">
        <f t="shared" si="220"/>
        <v>1.8508113561356065E-2</v>
      </c>
      <c r="AA445" s="417">
        <f t="shared" si="220"/>
        <v>-7.4244417234950344E-2</v>
      </c>
      <c r="AB445" s="417">
        <f t="shared" si="220"/>
        <v>1.0262649827872838E-2</v>
      </c>
      <c r="AC445" s="417">
        <f t="shared" si="220"/>
        <v>-0.11606987025708726</v>
      </c>
      <c r="AD445" s="417">
        <f t="shared" si="220"/>
        <v>-6.6886098667283456E-2</v>
      </c>
      <c r="AE445" s="418">
        <f t="shared" si="220"/>
        <v>-1.5160976588576069E-2</v>
      </c>
      <c r="AF445" s="419"/>
    </row>
    <row r="446" spans="1:33" ht="13.5" thickTop="1">
      <c r="A446" s="303"/>
      <c r="B446" s="335" t="s">
        <v>987</v>
      </c>
      <c r="C446" s="396">
        <v>3.0168849557522126</v>
      </c>
      <c r="D446" s="388">
        <v>5.1547649301143581</v>
      </c>
      <c r="E446" s="388">
        <v>3.8817638952687186</v>
      </c>
      <c r="F446" s="388">
        <v>3.4749999999999996</v>
      </c>
      <c r="G446" s="388">
        <v>6.1825112107623319</v>
      </c>
      <c r="H446" s="388">
        <v>0</v>
      </c>
      <c r="I446" s="396">
        <v>3.7212824675324678</v>
      </c>
      <c r="J446" s="396">
        <v>2.953354890864996</v>
      </c>
      <c r="K446" s="388">
        <v>4.5143210246423493</v>
      </c>
      <c r="L446" s="388">
        <v>4.2226970227670755</v>
      </c>
      <c r="M446" s="388">
        <v>4.0096345514950169</v>
      </c>
      <c r="N446" s="396">
        <v>4.3500169071235355</v>
      </c>
      <c r="O446" s="396">
        <v>0</v>
      </c>
      <c r="P446" s="397">
        <v>0</v>
      </c>
      <c r="Q446" s="388"/>
      <c r="R446" s="388"/>
      <c r="S446" s="388"/>
      <c r="Z446" s="389"/>
      <c r="AE446" s="389"/>
    </row>
    <row r="447" spans="1:33">
      <c r="A447" s="303"/>
      <c r="B447" s="335" t="s">
        <v>988</v>
      </c>
      <c r="C447" s="396">
        <v>2.9089834515366428</v>
      </c>
      <c r="D447" s="388">
        <v>5.4265460030165915</v>
      </c>
      <c r="E447" s="388">
        <v>3.991883116883117</v>
      </c>
      <c r="F447" s="388">
        <v>3.6779310344827585</v>
      </c>
      <c r="G447" s="388">
        <v>5.710612244897959</v>
      </c>
      <c r="H447" s="388">
        <v>0</v>
      </c>
      <c r="I447" s="396">
        <v>3.7445101792239432</v>
      </c>
      <c r="J447" s="396">
        <v>2.7733025708635468</v>
      </c>
      <c r="K447" s="388">
        <v>4.2162595200459823</v>
      </c>
      <c r="L447" s="388">
        <v>3.8178031575411495</v>
      </c>
      <c r="M447" s="388">
        <v>3.5356932153392333</v>
      </c>
      <c r="N447" s="396">
        <v>4.0239560556770302</v>
      </c>
      <c r="O447" s="396">
        <v>0</v>
      </c>
      <c r="P447" s="397">
        <v>0</v>
      </c>
      <c r="Q447" s="388"/>
      <c r="R447" s="388"/>
      <c r="S447" s="388"/>
      <c r="T447" s="394">
        <f t="shared" ref="T447:AE447" si="221">C447-C446</f>
        <v>-0.10790150421556977</v>
      </c>
      <c r="U447" s="394">
        <f t="shared" si="221"/>
        <v>0.27178107290223341</v>
      </c>
      <c r="V447" s="394">
        <f t="shared" si="221"/>
        <v>0.11011922161439847</v>
      </c>
      <c r="W447" s="394">
        <f t="shared" si="221"/>
        <v>0.20293103448275884</v>
      </c>
      <c r="X447" s="394">
        <f t="shared" si="221"/>
        <v>-0.47189896586437285</v>
      </c>
      <c r="Y447" s="394">
        <f t="shared" si="221"/>
        <v>0</v>
      </c>
      <c r="Z447" s="395">
        <f t="shared" si="221"/>
        <v>2.3227711691475417E-2</v>
      </c>
      <c r="AA447" s="394">
        <f t="shared" si="221"/>
        <v>-0.18005232000144922</v>
      </c>
      <c r="AB447" s="394">
        <f t="shared" si="221"/>
        <v>-0.29806150459636704</v>
      </c>
      <c r="AC447" s="394">
        <f t="shared" si="221"/>
        <v>-0.40489386522592596</v>
      </c>
      <c r="AD447" s="394">
        <f t="shared" si="221"/>
        <v>-0.4739413361557836</v>
      </c>
      <c r="AE447" s="395">
        <f t="shared" si="221"/>
        <v>-0.32606085144650532</v>
      </c>
      <c r="AF447" s="357"/>
    </row>
    <row r="448" spans="1:33">
      <c r="A448" s="303"/>
      <c r="B448" s="335" t="s">
        <v>989</v>
      </c>
      <c r="C448" s="396">
        <v>4.0850417106146333</v>
      </c>
      <c r="D448" s="388">
        <v>4.1306152454195875</v>
      </c>
      <c r="E448" s="388">
        <v>3.9756328148825859</v>
      </c>
      <c r="F448" s="388">
        <v>3.1290940766550519</v>
      </c>
      <c r="G448" s="388">
        <v>3.6173339613754121</v>
      </c>
      <c r="H448" s="388">
        <v>0</v>
      </c>
      <c r="I448" s="396">
        <v>4.039912791893487</v>
      </c>
      <c r="J448" s="396">
        <v>4.0641393442622951</v>
      </c>
      <c r="K448" s="388">
        <v>4.1258685166115656</v>
      </c>
      <c r="L448" s="388">
        <v>3.7023876845743002</v>
      </c>
      <c r="M448" s="388">
        <v>3.0233460076045624</v>
      </c>
      <c r="N448" s="396">
        <v>3.9723655602261201</v>
      </c>
      <c r="O448" s="396">
        <v>0</v>
      </c>
      <c r="P448" s="397">
        <v>0</v>
      </c>
      <c r="Q448" s="388"/>
      <c r="R448" s="388"/>
      <c r="S448" s="388"/>
      <c r="Z448" s="389"/>
      <c r="AE448" s="389"/>
    </row>
    <row r="449" spans="1:33">
      <c r="A449" s="303"/>
      <c r="B449" s="335" t="s">
        <v>990</v>
      </c>
      <c r="C449" s="396">
        <v>4.0545751708688593</v>
      </c>
      <c r="D449" s="388">
        <v>4.1180044533983668</v>
      </c>
      <c r="E449" s="388">
        <v>3.987985660304235</v>
      </c>
      <c r="F449" s="388">
        <v>3.2691275167785236</v>
      </c>
      <c r="G449" s="388">
        <v>3.6981981981981984</v>
      </c>
      <c r="H449" s="388">
        <v>0</v>
      </c>
      <c r="I449" s="396">
        <v>4.0280129443081583</v>
      </c>
      <c r="J449" s="396">
        <v>4.1485303314571613</v>
      </c>
      <c r="K449" s="388">
        <v>4.0644526634817897</v>
      </c>
      <c r="L449" s="388">
        <v>3.659570344047812</v>
      </c>
      <c r="M449" s="388">
        <v>3.0115983026874114</v>
      </c>
      <c r="N449" s="396">
        <v>3.9297896829549024</v>
      </c>
      <c r="O449" s="396">
        <v>0</v>
      </c>
      <c r="P449" s="397">
        <v>0</v>
      </c>
      <c r="Q449" s="388"/>
      <c r="R449" s="388"/>
      <c r="S449" s="388"/>
      <c r="T449" s="394">
        <f t="shared" ref="T449:AE449" si="222">C449-C448</f>
        <v>-3.0466539745773957E-2</v>
      </c>
      <c r="U449" s="394">
        <f t="shared" si="222"/>
        <v>-1.2610792021220618E-2</v>
      </c>
      <c r="V449" s="394">
        <f t="shared" si="222"/>
        <v>1.235284542164905E-2</v>
      </c>
      <c r="W449" s="394">
        <f t="shared" si="222"/>
        <v>0.14003344012347174</v>
      </c>
      <c r="X449" s="394">
        <f t="shared" si="222"/>
        <v>8.0864236822786317E-2</v>
      </c>
      <c r="Y449" s="394">
        <f t="shared" si="222"/>
        <v>0</v>
      </c>
      <c r="Z449" s="395">
        <f t="shared" si="222"/>
        <v>-1.1899847585328693E-2</v>
      </c>
      <c r="AA449" s="394">
        <f t="shared" si="222"/>
        <v>8.4390987194866263E-2</v>
      </c>
      <c r="AB449" s="394">
        <f t="shared" si="222"/>
        <v>-6.1415853129775932E-2</v>
      </c>
      <c r="AC449" s="394">
        <f t="shared" si="222"/>
        <v>-4.2817340526488223E-2</v>
      </c>
      <c r="AD449" s="394">
        <f t="shared" si="222"/>
        <v>-1.1747704917151047E-2</v>
      </c>
      <c r="AE449" s="395">
        <f t="shared" si="222"/>
        <v>-4.2575877271217699E-2</v>
      </c>
    </row>
    <row r="450" spans="1:33">
      <c r="A450" s="303"/>
      <c r="B450" s="335" t="s">
        <v>991</v>
      </c>
      <c r="C450" s="396">
        <v>3.6326225518600075</v>
      </c>
      <c r="D450" s="388">
        <v>3.7431173231681489</v>
      </c>
      <c r="E450" s="388">
        <v>3.4162522943434004</v>
      </c>
      <c r="F450" s="388">
        <v>3.1148058252427182</v>
      </c>
      <c r="G450" s="388">
        <v>3.6333507853403142</v>
      </c>
      <c r="H450" s="388">
        <v>0</v>
      </c>
      <c r="I450" s="396">
        <v>3.558518030126288</v>
      </c>
      <c r="J450" s="396">
        <v>3.8469728601252604</v>
      </c>
      <c r="K450" s="388">
        <v>4.3747392308304791</v>
      </c>
      <c r="L450" s="388">
        <v>3.8068144159072079</v>
      </c>
      <c r="M450" s="388">
        <v>3.3388631090487233</v>
      </c>
      <c r="N450" s="396">
        <v>4.2384927895797793</v>
      </c>
      <c r="O450" s="396">
        <v>0</v>
      </c>
      <c r="P450" s="397">
        <v>0</v>
      </c>
      <c r="Q450" s="388"/>
      <c r="R450" s="388"/>
      <c r="S450" s="388"/>
      <c r="Z450" s="389"/>
      <c r="AE450" s="389"/>
    </row>
    <row r="451" spans="1:33">
      <c r="A451" s="303"/>
      <c r="B451" s="335" t="s">
        <v>992</v>
      </c>
      <c r="C451" s="396">
        <v>3.6063241106719364</v>
      </c>
      <c r="D451" s="388">
        <v>3.6923574605742018</v>
      </c>
      <c r="E451" s="388">
        <v>3.4829824283678961</v>
      </c>
      <c r="F451" s="388">
        <v>3.3004848484848486</v>
      </c>
      <c r="G451" s="388">
        <v>3.6370991613221513</v>
      </c>
      <c r="H451" s="388">
        <v>0</v>
      </c>
      <c r="I451" s="396">
        <v>3.5703137647002805</v>
      </c>
      <c r="J451" s="396">
        <v>3.7559696778269114</v>
      </c>
      <c r="K451" s="388">
        <v>4.322752673846268</v>
      </c>
      <c r="L451" s="388">
        <v>3.6890495049504946</v>
      </c>
      <c r="M451" s="388">
        <v>3.3025527192008877</v>
      </c>
      <c r="N451" s="396">
        <v>4.1775748806250919</v>
      </c>
      <c r="O451" s="396">
        <v>0</v>
      </c>
      <c r="P451" s="397">
        <v>0</v>
      </c>
      <c r="Q451" s="388"/>
      <c r="R451" s="388"/>
      <c r="S451" s="388"/>
      <c r="T451" s="394">
        <f t="shared" ref="T451:AE451" si="223">C451-C450</f>
        <v>-2.629844118807112E-2</v>
      </c>
      <c r="U451" s="394">
        <f t="shared" si="223"/>
        <v>-5.0759862593947158E-2</v>
      </c>
      <c r="V451" s="394">
        <f t="shared" si="223"/>
        <v>6.673013402449568E-2</v>
      </c>
      <c r="W451" s="394">
        <f t="shared" si="223"/>
        <v>0.18567902324213037</v>
      </c>
      <c r="X451" s="394">
        <f t="shared" si="223"/>
        <v>3.7483759818370821E-3</v>
      </c>
      <c r="Y451" s="421">
        <f t="shared" si="223"/>
        <v>0</v>
      </c>
      <c r="Z451" s="395">
        <f t="shared" si="223"/>
        <v>1.1795734573992522E-2</v>
      </c>
      <c r="AA451" s="421">
        <f t="shared" si="223"/>
        <v>-9.1003182298349028E-2</v>
      </c>
      <c r="AB451" s="421">
        <f t="shared" si="223"/>
        <v>-5.1986556984211063E-2</v>
      </c>
      <c r="AC451" s="421">
        <f t="shared" si="223"/>
        <v>-0.11776491095671338</v>
      </c>
      <c r="AD451" s="421">
        <f t="shared" si="223"/>
        <v>-3.6310389847835634E-2</v>
      </c>
      <c r="AE451" s="426">
        <f t="shared" si="223"/>
        <v>-6.0917908954687405E-2</v>
      </c>
    </row>
    <row r="452" spans="1:33">
      <c r="A452" s="303"/>
      <c r="B452" s="335" t="s">
        <v>993</v>
      </c>
      <c r="C452" s="396">
        <v>4.0074982619922537</v>
      </c>
      <c r="D452" s="388">
        <v>4.0489511737927337</v>
      </c>
      <c r="E452" s="388">
        <v>3.8450227919117932</v>
      </c>
      <c r="F452" s="388">
        <v>3.1206723891273254</v>
      </c>
      <c r="G452" s="388">
        <v>3.624919414827672</v>
      </c>
      <c r="H452" s="388">
        <v>0</v>
      </c>
      <c r="I452" s="396">
        <v>3.9374619519461165</v>
      </c>
      <c r="J452" s="396">
        <v>3.9565667011375387</v>
      </c>
      <c r="K452" s="388">
        <v>4.2693451766164019</v>
      </c>
      <c r="L452" s="388">
        <v>3.747427193139182</v>
      </c>
      <c r="M452" s="388">
        <v>3.1482774460266425</v>
      </c>
      <c r="N452" s="396">
        <v>4.1157667819722255</v>
      </c>
      <c r="O452" s="396">
        <v>0</v>
      </c>
      <c r="P452" s="397">
        <v>0</v>
      </c>
      <c r="Q452" s="388"/>
      <c r="R452" s="388"/>
      <c r="S452" s="388"/>
      <c r="Z452" s="389"/>
      <c r="AE452" s="389"/>
    </row>
    <row r="453" spans="1:33" ht="13.5" thickBot="1">
      <c r="A453" s="303"/>
      <c r="B453" s="335" t="s">
        <v>994</v>
      </c>
      <c r="C453" s="396">
        <v>3.9755648866460791</v>
      </c>
      <c r="D453" s="388">
        <v>4.0295782930107533</v>
      </c>
      <c r="E453" s="388">
        <v>3.8696539189139063</v>
      </c>
      <c r="F453" s="388">
        <v>3.2873328641801551</v>
      </c>
      <c r="G453" s="388">
        <v>3.6690369672710146</v>
      </c>
      <c r="H453" s="388">
        <v>0</v>
      </c>
      <c r="I453" s="396">
        <v>3.9295578611005846</v>
      </c>
      <c r="J453" s="396">
        <v>3.9532369578881208</v>
      </c>
      <c r="K453" s="388">
        <v>4.2145887110652218</v>
      </c>
      <c r="L453" s="388">
        <v>3.6728138066008356</v>
      </c>
      <c r="M453" s="388" t="e">
        <v>#VALUE!</v>
      </c>
      <c r="N453" s="396" t="e">
        <v>#VALUE!</v>
      </c>
      <c r="O453" s="396">
        <v>0</v>
      </c>
      <c r="P453" s="397">
        <v>0</v>
      </c>
      <c r="Q453" s="388"/>
      <c r="R453" s="388"/>
      <c r="S453" s="388"/>
      <c r="T453" s="355">
        <f t="shared" ref="T453:AE453" si="224">C453-C452</f>
        <v>-3.1933375346174575E-2</v>
      </c>
      <c r="U453" s="355">
        <f t="shared" si="224"/>
        <v>-1.9372880781980406E-2</v>
      </c>
      <c r="V453" s="355">
        <f t="shared" si="224"/>
        <v>2.4631127002113118E-2</v>
      </c>
      <c r="W453" s="355">
        <f t="shared" si="224"/>
        <v>0.16666047505282977</v>
      </c>
      <c r="X453" s="355">
        <f t="shared" si="224"/>
        <v>4.4117552443342589E-2</v>
      </c>
      <c r="Y453" s="355">
        <f t="shared" si="224"/>
        <v>0</v>
      </c>
      <c r="Z453" s="420">
        <f t="shared" si="224"/>
        <v>-7.904090845531897E-3</v>
      </c>
      <c r="AA453" s="355">
        <f t="shared" si="224"/>
        <v>-3.3297432494179269E-3</v>
      </c>
      <c r="AB453" s="361">
        <f t="shared" si="224"/>
        <v>-5.4756465551180078E-2</v>
      </c>
      <c r="AC453" s="355">
        <f t="shared" si="224"/>
        <v>-7.4613386538346482E-2</v>
      </c>
      <c r="AD453" s="355" t="e">
        <f t="shared" si="224"/>
        <v>#VALUE!</v>
      </c>
      <c r="AE453" s="432" t="e">
        <f t="shared" si="224"/>
        <v>#VALUE!</v>
      </c>
    </row>
    <row r="454" spans="1:33">
      <c r="A454" s="317" t="s">
        <v>809</v>
      </c>
      <c r="B454" s="298" t="s">
        <v>962</v>
      </c>
      <c r="C454" s="385">
        <v>4.2916666666666687</v>
      </c>
      <c r="D454" s="386">
        <v>4.125</v>
      </c>
      <c r="E454" s="386">
        <v>4.4894736842105276</v>
      </c>
      <c r="F454" s="386">
        <v>0</v>
      </c>
      <c r="G454" s="386">
        <v>0</v>
      </c>
      <c r="H454" s="386">
        <v>6.5</v>
      </c>
      <c r="I454" s="385">
        <v>4.3978723404255327</v>
      </c>
      <c r="J454" s="385">
        <v>0</v>
      </c>
      <c r="K454" s="386">
        <v>2.8492753623188416</v>
      </c>
      <c r="L454" s="386">
        <v>2.8521126760563384</v>
      </c>
      <c r="M454" s="386">
        <v>2.7010135135135149</v>
      </c>
      <c r="N454" s="385">
        <v>2.7972070431086831</v>
      </c>
      <c r="O454" s="385">
        <v>0</v>
      </c>
      <c r="P454" s="387">
        <v>0</v>
      </c>
      <c r="Q454" s="388"/>
      <c r="R454" s="388"/>
      <c r="S454" s="388"/>
      <c r="T454" s="388" t="s">
        <v>963</v>
      </c>
      <c r="Z454" s="389"/>
      <c r="AE454" s="389"/>
    </row>
    <row r="455" spans="1:33">
      <c r="A455" s="303"/>
      <c r="B455" s="390" t="s">
        <v>964</v>
      </c>
      <c r="C455" s="391">
        <v>4.2884615384615392</v>
      </c>
      <c r="D455" s="392">
        <v>4.0714285714285703</v>
      </c>
      <c r="E455" s="392">
        <v>4.7183908045977008</v>
      </c>
      <c r="F455" s="392">
        <v>0</v>
      </c>
      <c r="G455" s="392">
        <v>0</v>
      </c>
      <c r="H455" s="392">
        <v>6</v>
      </c>
      <c r="I455" s="391">
        <v>4.443965517241379</v>
      </c>
      <c r="J455" s="391">
        <v>0</v>
      </c>
      <c r="K455" s="392">
        <v>2.9133333333333309</v>
      </c>
      <c r="L455" s="392">
        <v>3.0273972602739714</v>
      </c>
      <c r="M455" s="392">
        <v>2.7454212454212468</v>
      </c>
      <c r="N455" s="391">
        <v>2.9132851584213442</v>
      </c>
      <c r="O455" s="391">
        <v>0</v>
      </c>
      <c r="P455" s="393">
        <v>0</v>
      </c>
      <c r="Q455" s="388"/>
      <c r="R455" s="388"/>
      <c r="S455" s="388"/>
      <c r="T455" s="394">
        <f t="shared" ref="T455:AE455" si="225">C455-C454</f>
        <v>-3.205128205129526E-3</v>
      </c>
      <c r="U455" s="394">
        <f t="shared" si="225"/>
        <v>-5.3571428571429713E-2</v>
      </c>
      <c r="V455" s="394">
        <f t="shared" si="225"/>
        <v>0.22891712038717316</v>
      </c>
      <c r="W455" s="394">
        <f t="shared" si="225"/>
        <v>0</v>
      </c>
      <c r="X455" s="421">
        <f t="shared" si="225"/>
        <v>0</v>
      </c>
      <c r="Y455" s="421">
        <f t="shared" si="225"/>
        <v>-0.5</v>
      </c>
      <c r="Z455" s="395">
        <f t="shared" si="225"/>
        <v>4.6093176815846348E-2</v>
      </c>
      <c r="AA455" s="394">
        <f t="shared" si="225"/>
        <v>0</v>
      </c>
      <c r="AB455" s="394">
        <f t="shared" si="225"/>
        <v>6.405797101448929E-2</v>
      </c>
      <c r="AC455" s="394">
        <f t="shared" si="225"/>
        <v>0.17528458421763293</v>
      </c>
      <c r="AD455" s="394">
        <f t="shared" si="225"/>
        <v>4.440773190773184E-2</v>
      </c>
      <c r="AE455" s="395">
        <f t="shared" si="225"/>
        <v>0.1160781153126611</v>
      </c>
      <c r="AG455" s="290" t="s">
        <v>922</v>
      </c>
    </row>
    <row r="456" spans="1:33">
      <c r="A456" s="303"/>
      <c r="B456" s="335" t="s">
        <v>965</v>
      </c>
      <c r="C456" s="396">
        <v>5</v>
      </c>
      <c r="D456" s="388">
        <v>0</v>
      </c>
      <c r="E456" s="388">
        <v>5</v>
      </c>
      <c r="F456" s="388">
        <v>0</v>
      </c>
      <c r="G456" s="388">
        <v>0</v>
      </c>
      <c r="H456" s="388">
        <v>0</v>
      </c>
      <c r="I456" s="396">
        <v>5</v>
      </c>
      <c r="J456" s="396">
        <v>0</v>
      </c>
      <c r="K456" s="388">
        <v>3.8829787234042565</v>
      </c>
      <c r="L456" s="388">
        <v>3.6969696969696972</v>
      </c>
      <c r="M456" s="388">
        <v>3.5260869565217394</v>
      </c>
      <c r="N456" s="396">
        <v>3.7239858906525574</v>
      </c>
      <c r="O456" s="396">
        <v>0</v>
      </c>
      <c r="P456" s="397">
        <v>0</v>
      </c>
      <c r="Q456" s="388"/>
      <c r="R456" s="388"/>
      <c r="S456" s="388"/>
      <c r="Z456" s="389"/>
      <c r="AE456" s="389"/>
    </row>
    <row r="457" spans="1:33">
      <c r="A457" s="303"/>
      <c r="B457" s="335" t="s">
        <v>966</v>
      </c>
      <c r="C457" s="396">
        <v>5.0625</v>
      </c>
      <c r="D457" s="388">
        <v>0</v>
      </c>
      <c r="E457" s="388">
        <v>4.5</v>
      </c>
      <c r="F457" s="388">
        <v>0</v>
      </c>
      <c r="G457" s="388">
        <v>0</v>
      </c>
      <c r="H457" s="388">
        <v>0</v>
      </c>
      <c r="I457" s="396">
        <v>4.95</v>
      </c>
      <c r="J457" s="396">
        <v>0</v>
      </c>
      <c r="K457" s="388">
        <v>3.9642857142857153</v>
      </c>
      <c r="L457" s="388">
        <v>3.5566666666666666</v>
      </c>
      <c r="M457" s="388">
        <v>3.6979865771812088</v>
      </c>
      <c r="N457" s="396">
        <v>3.7131782945736442</v>
      </c>
      <c r="O457" s="396">
        <v>0</v>
      </c>
      <c r="P457" s="397">
        <v>0</v>
      </c>
      <c r="Q457" s="388"/>
      <c r="R457" s="388"/>
      <c r="S457" s="388"/>
      <c r="T457" s="394">
        <f t="shared" ref="T457:AE457" si="226">C457-C456</f>
        <v>6.25E-2</v>
      </c>
      <c r="U457" s="394">
        <f t="shared" si="226"/>
        <v>0</v>
      </c>
      <c r="V457" s="421">
        <f t="shared" si="226"/>
        <v>-0.5</v>
      </c>
      <c r="W457" s="394">
        <f t="shared" si="226"/>
        <v>0</v>
      </c>
      <c r="X457" s="394">
        <f t="shared" si="226"/>
        <v>0</v>
      </c>
      <c r="Y457" s="421">
        <f t="shared" si="226"/>
        <v>0</v>
      </c>
      <c r="Z457" s="395">
        <f t="shared" si="226"/>
        <v>-4.9999999999999822E-2</v>
      </c>
      <c r="AA457" s="394">
        <f t="shared" si="226"/>
        <v>0</v>
      </c>
      <c r="AB457" s="394">
        <f t="shared" si="226"/>
        <v>8.1306990881458763E-2</v>
      </c>
      <c r="AC457" s="394">
        <f t="shared" si="226"/>
        <v>-0.1403030303030306</v>
      </c>
      <c r="AD457" s="394">
        <f t="shared" si="226"/>
        <v>0.1718996206594694</v>
      </c>
      <c r="AE457" s="395">
        <f t="shared" si="226"/>
        <v>-1.0807596078913129E-2</v>
      </c>
      <c r="AG457" s="290" t="s">
        <v>925</v>
      </c>
    </row>
    <row r="458" spans="1:33">
      <c r="A458" s="303"/>
      <c r="B458" s="335" t="s">
        <v>967</v>
      </c>
      <c r="C458" s="396">
        <v>0</v>
      </c>
      <c r="D458" s="388">
        <v>0</v>
      </c>
      <c r="E458" s="388">
        <v>0</v>
      </c>
      <c r="F458" s="388">
        <v>0</v>
      </c>
      <c r="G458" s="388">
        <v>0</v>
      </c>
      <c r="H458" s="388">
        <v>0</v>
      </c>
      <c r="I458" s="396">
        <v>0</v>
      </c>
      <c r="J458" s="396">
        <v>0</v>
      </c>
      <c r="K458" s="388">
        <v>0</v>
      </c>
      <c r="L458" s="388">
        <v>0</v>
      </c>
      <c r="M458" s="388">
        <v>0</v>
      </c>
      <c r="N458" s="396">
        <v>0</v>
      </c>
      <c r="O458" s="396">
        <v>0</v>
      </c>
      <c r="P458" s="397">
        <v>0</v>
      </c>
      <c r="Q458" s="388"/>
      <c r="R458" s="388"/>
      <c r="S458" s="388"/>
      <c r="Z458" s="389"/>
      <c r="AE458" s="389"/>
    </row>
    <row r="459" spans="1:33" ht="13.5" thickBot="1">
      <c r="A459" s="303"/>
      <c r="B459" s="335" t="s">
        <v>968</v>
      </c>
      <c r="C459" s="396">
        <v>0</v>
      </c>
      <c r="D459" s="388">
        <v>0</v>
      </c>
      <c r="E459" s="388">
        <v>0</v>
      </c>
      <c r="F459" s="388">
        <v>0</v>
      </c>
      <c r="G459" s="388">
        <v>0</v>
      </c>
      <c r="H459" s="388">
        <v>0</v>
      </c>
      <c r="I459" s="396">
        <v>0</v>
      </c>
      <c r="J459" s="396">
        <v>0</v>
      </c>
      <c r="K459" s="388">
        <v>0</v>
      </c>
      <c r="L459" s="388">
        <v>0</v>
      </c>
      <c r="M459" s="388">
        <v>0</v>
      </c>
      <c r="N459" s="396">
        <v>0</v>
      </c>
      <c r="O459" s="396">
        <v>0</v>
      </c>
      <c r="P459" s="397">
        <v>0</v>
      </c>
      <c r="Q459" s="388"/>
      <c r="R459" s="388"/>
      <c r="S459" s="388"/>
      <c r="T459" s="394">
        <f t="shared" ref="T459:AE459" si="227">C459-C458</f>
        <v>0</v>
      </c>
      <c r="U459" s="394">
        <f t="shared" si="227"/>
        <v>0</v>
      </c>
      <c r="V459" s="394">
        <f t="shared" si="227"/>
        <v>0</v>
      </c>
      <c r="W459" s="394">
        <f t="shared" si="227"/>
        <v>0</v>
      </c>
      <c r="X459" s="394">
        <f t="shared" si="227"/>
        <v>0</v>
      </c>
      <c r="Y459" s="394">
        <f t="shared" si="227"/>
        <v>0</v>
      </c>
      <c r="Z459" s="395">
        <f t="shared" si="227"/>
        <v>0</v>
      </c>
      <c r="AA459" s="394">
        <f t="shared" si="227"/>
        <v>0</v>
      </c>
      <c r="AB459" s="394">
        <f t="shared" si="227"/>
        <v>0</v>
      </c>
      <c r="AC459" s="394">
        <f t="shared" si="227"/>
        <v>0</v>
      </c>
      <c r="AD459" s="394">
        <f t="shared" si="227"/>
        <v>0</v>
      </c>
      <c r="AE459" s="395">
        <f t="shared" si="227"/>
        <v>0</v>
      </c>
    </row>
    <row r="460" spans="1:33" ht="13.5" thickTop="1">
      <c r="A460" s="303"/>
      <c r="B460" s="422" t="s">
        <v>969</v>
      </c>
      <c r="C460" s="423">
        <v>4.2975206611570265</v>
      </c>
      <c r="D460" s="424">
        <v>4.125</v>
      </c>
      <c r="E460" s="424">
        <v>4.5000000000000009</v>
      </c>
      <c r="F460" s="424">
        <v>0</v>
      </c>
      <c r="G460" s="424">
        <v>0</v>
      </c>
      <c r="H460" s="424">
        <v>6.5</v>
      </c>
      <c r="I460" s="423">
        <v>4.4054621848739508</v>
      </c>
      <c r="J460" s="423">
        <v>0</v>
      </c>
      <c r="K460" s="424">
        <v>3.2138836772983126</v>
      </c>
      <c r="L460" s="424">
        <v>3.0811088295687883</v>
      </c>
      <c r="M460" s="424">
        <v>2.8352192362093365</v>
      </c>
      <c r="N460" s="423">
        <v>3.0345528455284563</v>
      </c>
      <c r="O460" s="423">
        <v>0</v>
      </c>
      <c r="P460" s="425">
        <v>0</v>
      </c>
      <c r="Q460" s="402"/>
      <c r="R460" s="402"/>
      <c r="S460" s="402"/>
      <c r="T460" s="415"/>
      <c r="U460" s="415"/>
      <c r="V460" s="415"/>
      <c r="W460" s="415"/>
      <c r="X460" s="415"/>
      <c r="Y460" s="415"/>
      <c r="Z460" s="416"/>
      <c r="AA460" s="415"/>
      <c r="AB460" s="415"/>
      <c r="AC460" s="415"/>
      <c r="AD460" s="415"/>
      <c r="AE460" s="416"/>
      <c r="AF460" s="415"/>
    </row>
    <row r="461" spans="1:33" ht="13.5" thickBot="1">
      <c r="A461" s="303"/>
      <c r="B461" s="422" t="s">
        <v>970</v>
      </c>
      <c r="C461" s="423">
        <v>4.3333333333333339</v>
      </c>
      <c r="D461" s="424">
        <v>4.0714285714285703</v>
      </c>
      <c r="E461" s="424">
        <v>4.713483146067416</v>
      </c>
      <c r="F461" s="424">
        <v>0</v>
      </c>
      <c r="G461" s="424">
        <v>0</v>
      </c>
      <c r="H461" s="424">
        <v>6</v>
      </c>
      <c r="I461" s="423">
        <v>4.464876033057851</v>
      </c>
      <c r="J461" s="423">
        <v>0</v>
      </c>
      <c r="K461" s="424">
        <v>3.2321981424148594</v>
      </c>
      <c r="L461" s="424">
        <v>3.1713508612873973</v>
      </c>
      <c r="M461" s="424">
        <v>2.9496402877697854</v>
      </c>
      <c r="N461" s="423">
        <v>3.1243862520458263</v>
      </c>
      <c r="O461" s="423">
        <v>0</v>
      </c>
      <c r="P461" s="425">
        <v>0</v>
      </c>
      <c r="Q461" s="409"/>
      <c r="R461" s="409"/>
      <c r="S461" s="409"/>
      <c r="T461" s="417">
        <f t="shared" ref="T461:AE461" si="228">C461-C460</f>
        <v>3.5812672176307458E-2</v>
      </c>
      <c r="U461" s="417">
        <f t="shared" si="228"/>
        <v>-5.3571428571429713E-2</v>
      </c>
      <c r="V461" s="417">
        <f t="shared" si="228"/>
        <v>0.21348314606741514</v>
      </c>
      <c r="W461" s="417">
        <f t="shared" si="228"/>
        <v>0</v>
      </c>
      <c r="X461" s="429">
        <f t="shared" si="228"/>
        <v>0</v>
      </c>
      <c r="Y461" s="417">
        <f t="shared" si="228"/>
        <v>-0.5</v>
      </c>
      <c r="Z461" s="418">
        <f t="shared" si="228"/>
        <v>5.9413848183900164E-2</v>
      </c>
      <c r="AA461" s="417">
        <f t="shared" si="228"/>
        <v>0</v>
      </c>
      <c r="AB461" s="417">
        <f t="shared" si="228"/>
        <v>1.8314465116546774E-2</v>
      </c>
      <c r="AC461" s="417">
        <f t="shared" si="228"/>
        <v>9.0242031718609006E-2</v>
      </c>
      <c r="AD461" s="417">
        <f t="shared" si="228"/>
        <v>0.11442105156044891</v>
      </c>
      <c r="AE461" s="418">
        <f t="shared" si="228"/>
        <v>8.983340651737004E-2</v>
      </c>
      <c r="AF461" s="419"/>
      <c r="AG461" s="290" t="s">
        <v>922</v>
      </c>
    </row>
    <row r="462" spans="1:33" ht="13.5" thickTop="1">
      <c r="A462" s="303"/>
      <c r="B462" s="335" t="s">
        <v>971</v>
      </c>
      <c r="C462" s="396">
        <v>4.6003097040605647</v>
      </c>
      <c r="D462" s="388">
        <v>4.1467823571945104</v>
      </c>
      <c r="E462" s="388">
        <v>4.5394555952708258</v>
      </c>
      <c r="F462" s="388">
        <v>0</v>
      </c>
      <c r="G462" s="388">
        <v>4.1856023506366302</v>
      </c>
      <c r="H462" s="388">
        <v>5.0423728813559299</v>
      </c>
      <c r="I462" s="396">
        <v>4.5422800902193972</v>
      </c>
      <c r="J462" s="396">
        <v>0</v>
      </c>
      <c r="K462" s="388">
        <v>3.9454797779540018</v>
      </c>
      <c r="L462" s="388">
        <v>4.3188405797101437</v>
      </c>
      <c r="M462" s="388">
        <v>4.2758620689655187</v>
      </c>
      <c r="N462" s="396">
        <v>4.0649057605521612</v>
      </c>
      <c r="O462" s="396">
        <v>0</v>
      </c>
      <c r="P462" s="397">
        <v>0</v>
      </c>
      <c r="Q462" s="388"/>
      <c r="R462" s="388"/>
      <c r="S462" s="388"/>
      <c r="Z462" s="389"/>
      <c r="AE462" s="389"/>
    </row>
    <row r="463" spans="1:33">
      <c r="A463" s="303"/>
      <c r="B463" s="335" t="s">
        <v>972</v>
      </c>
      <c r="C463" s="396">
        <v>4.5454146407347382</v>
      </c>
      <c r="D463" s="388">
        <v>4.0957290132547897</v>
      </c>
      <c r="E463" s="388">
        <v>4.5470761052042512</v>
      </c>
      <c r="F463" s="388">
        <v>0</v>
      </c>
      <c r="G463" s="388">
        <v>4.1897918731417203</v>
      </c>
      <c r="H463" s="388">
        <v>4.6867469879518104</v>
      </c>
      <c r="I463" s="396">
        <v>4.5072685695618437</v>
      </c>
      <c r="J463" s="396">
        <v>0</v>
      </c>
      <c r="K463" s="388">
        <v>3.7849980717315872</v>
      </c>
      <c r="L463" s="388">
        <v>3.999436936936938</v>
      </c>
      <c r="M463" s="388">
        <v>4.2635869565217401</v>
      </c>
      <c r="N463" s="396">
        <v>3.8802286308131997</v>
      </c>
      <c r="O463" s="396">
        <v>0</v>
      </c>
      <c r="P463" s="397">
        <v>0</v>
      </c>
      <c r="Q463" s="388"/>
      <c r="R463" s="388"/>
      <c r="S463" s="388"/>
      <c r="T463" s="394">
        <f t="shared" ref="T463:AE463" si="229">C463-C462</f>
        <v>-5.4895063325826499E-2</v>
      </c>
      <c r="U463" s="394">
        <f t="shared" si="229"/>
        <v>-5.1053343939720719E-2</v>
      </c>
      <c r="V463" s="394">
        <f t="shared" si="229"/>
        <v>7.6205099334254456E-3</v>
      </c>
      <c r="W463" s="394">
        <f t="shared" si="229"/>
        <v>0</v>
      </c>
      <c r="X463" s="394">
        <f t="shared" si="229"/>
        <v>4.1895225050900819E-3</v>
      </c>
      <c r="Y463" s="394">
        <f t="shared" si="229"/>
        <v>-0.35562589340411943</v>
      </c>
      <c r="Z463" s="395">
        <f t="shared" si="229"/>
        <v>-3.5011520657553419E-2</v>
      </c>
      <c r="AA463" s="394">
        <f t="shared" si="229"/>
        <v>0</v>
      </c>
      <c r="AB463" s="394">
        <f t="shared" si="229"/>
        <v>-0.16048170622241464</v>
      </c>
      <c r="AC463" s="394">
        <f t="shared" si="229"/>
        <v>-0.31940364277320565</v>
      </c>
      <c r="AD463" s="394">
        <f t="shared" si="229"/>
        <v>-1.2275112443778546E-2</v>
      </c>
      <c r="AE463" s="395">
        <f t="shared" si="229"/>
        <v>-0.18467712973896155</v>
      </c>
    </row>
    <row r="464" spans="1:33">
      <c r="A464" s="303"/>
      <c r="B464" s="335" t="s">
        <v>973</v>
      </c>
      <c r="C464" s="396">
        <v>6.6621880998080574</v>
      </c>
      <c r="D464" s="388">
        <v>4.6666666666666696</v>
      </c>
      <c r="E464" s="388">
        <v>6.1339285714285712</v>
      </c>
      <c r="F464" s="388">
        <v>0</v>
      </c>
      <c r="G464" s="388">
        <v>0</v>
      </c>
      <c r="H464" s="388">
        <v>5.9</v>
      </c>
      <c r="I464" s="396">
        <v>6.5396341463414602</v>
      </c>
      <c r="J464" s="396">
        <v>0</v>
      </c>
      <c r="K464" s="388">
        <v>6.1844295302013439</v>
      </c>
      <c r="L464" s="388">
        <v>7.0869380831212894</v>
      </c>
      <c r="M464" s="388">
        <v>7.4596774193548345</v>
      </c>
      <c r="N464" s="396">
        <v>6.4874484825777454</v>
      </c>
      <c r="O464" s="396">
        <v>0</v>
      </c>
      <c r="P464" s="397">
        <v>0</v>
      </c>
      <c r="Q464" s="388"/>
      <c r="R464" s="388"/>
      <c r="S464" s="388"/>
      <c r="Z464" s="389"/>
      <c r="AE464" s="389"/>
    </row>
    <row r="465" spans="1:32">
      <c r="A465" s="303"/>
      <c r="B465" s="335" t="s">
        <v>974</v>
      </c>
      <c r="C465" s="396">
        <v>6.5323660714285712</v>
      </c>
      <c r="D465" s="388">
        <v>4</v>
      </c>
      <c r="E465" s="388">
        <v>5.9462809917355361</v>
      </c>
      <c r="F465" s="388">
        <v>0</v>
      </c>
      <c r="G465" s="388">
        <v>0</v>
      </c>
      <c r="H465" s="388">
        <v>6.1944444444444402</v>
      </c>
      <c r="I465" s="396">
        <v>6.3971088435374153</v>
      </c>
      <c r="J465" s="396">
        <v>0</v>
      </c>
      <c r="K465" s="388">
        <v>6.1521549213744908</v>
      </c>
      <c r="L465" s="388">
        <v>7.1641856392294221</v>
      </c>
      <c r="M465" s="388">
        <v>7.6149289099526065</v>
      </c>
      <c r="N465" s="396">
        <v>6.5069027611044419</v>
      </c>
      <c r="O465" s="396">
        <v>0</v>
      </c>
      <c r="P465" s="397">
        <v>0</v>
      </c>
      <c r="Q465" s="388"/>
      <c r="R465" s="388"/>
      <c r="S465" s="388"/>
      <c r="T465" s="394">
        <f t="shared" ref="T465:AE465" si="230">C465-C464</f>
        <v>-0.1298220283794862</v>
      </c>
      <c r="U465" s="394">
        <f t="shared" si="230"/>
        <v>-0.66666666666666963</v>
      </c>
      <c r="V465" s="394">
        <f t="shared" si="230"/>
        <v>-0.18764757969303503</v>
      </c>
      <c r="W465" s="394">
        <f t="shared" si="230"/>
        <v>0</v>
      </c>
      <c r="X465" s="394">
        <f t="shared" si="230"/>
        <v>0</v>
      </c>
      <c r="Y465" s="394">
        <f t="shared" si="230"/>
        <v>0.29444444444443985</v>
      </c>
      <c r="Z465" s="395">
        <f t="shared" si="230"/>
        <v>-0.14252530280404496</v>
      </c>
      <c r="AA465" s="394">
        <f t="shared" si="230"/>
        <v>0</v>
      </c>
      <c r="AB465" s="394">
        <f t="shared" si="230"/>
        <v>-3.2274608826853068E-2</v>
      </c>
      <c r="AC465" s="394">
        <f t="shared" si="230"/>
        <v>7.724755610813272E-2</v>
      </c>
      <c r="AD465" s="394">
        <f t="shared" si="230"/>
        <v>0.15525149059777199</v>
      </c>
      <c r="AE465" s="395">
        <f t="shared" si="230"/>
        <v>1.9454278526696456E-2</v>
      </c>
    </row>
    <row r="466" spans="1:32">
      <c r="A466" s="303"/>
      <c r="B466" s="335" t="s">
        <v>975</v>
      </c>
      <c r="C466" s="396">
        <v>0</v>
      </c>
      <c r="D466" s="388">
        <v>0</v>
      </c>
      <c r="E466" s="388">
        <v>0</v>
      </c>
      <c r="F466" s="388">
        <v>0</v>
      </c>
      <c r="G466" s="388">
        <v>0</v>
      </c>
      <c r="H466" s="388">
        <v>0</v>
      </c>
      <c r="I466" s="396">
        <v>0</v>
      </c>
      <c r="J466" s="396">
        <v>0</v>
      </c>
      <c r="K466" s="388">
        <v>0</v>
      </c>
      <c r="L466" s="388">
        <v>0</v>
      </c>
      <c r="M466" s="388">
        <v>0</v>
      </c>
      <c r="N466" s="396">
        <v>0</v>
      </c>
      <c r="O466" s="396">
        <v>0</v>
      </c>
      <c r="P466" s="397">
        <v>0</v>
      </c>
      <c r="Q466" s="388"/>
      <c r="R466" s="388"/>
      <c r="S466" s="388"/>
      <c r="Z466" s="389"/>
      <c r="AE466" s="389"/>
    </row>
    <row r="467" spans="1:32" ht="13.5" thickBot="1">
      <c r="A467" s="303"/>
      <c r="B467" s="335" t="s">
        <v>976</v>
      </c>
      <c r="C467" s="396">
        <v>0</v>
      </c>
      <c r="D467" s="388">
        <v>0</v>
      </c>
      <c r="E467" s="388">
        <v>0</v>
      </c>
      <c r="F467" s="388">
        <v>0</v>
      </c>
      <c r="G467" s="388">
        <v>0</v>
      </c>
      <c r="H467" s="388">
        <v>0</v>
      </c>
      <c r="I467" s="396">
        <v>0</v>
      </c>
      <c r="J467" s="396">
        <v>0</v>
      </c>
      <c r="K467" s="388">
        <v>0</v>
      </c>
      <c r="L467" s="388">
        <v>0</v>
      </c>
      <c r="M467" s="388">
        <v>0</v>
      </c>
      <c r="N467" s="396">
        <v>0</v>
      </c>
      <c r="O467" s="396">
        <v>0</v>
      </c>
      <c r="P467" s="397">
        <v>0</v>
      </c>
      <c r="Q467" s="388"/>
      <c r="R467" s="388"/>
      <c r="S467" s="388"/>
      <c r="T467" s="394">
        <f t="shared" ref="T467:AE467" si="231">C467-C466</f>
        <v>0</v>
      </c>
      <c r="U467" s="394">
        <f t="shared" si="231"/>
        <v>0</v>
      </c>
      <c r="V467" s="394">
        <f t="shared" si="231"/>
        <v>0</v>
      </c>
      <c r="W467" s="394">
        <f t="shared" si="231"/>
        <v>0</v>
      </c>
      <c r="X467" s="394">
        <f t="shared" si="231"/>
        <v>0</v>
      </c>
      <c r="Y467" s="394">
        <f t="shared" si="231"/>
        <v>0</v>
      </c>
      <c r="Z467" s="395">
        <f t="shared" si="231"/>
        <v>0</v>
      </c>
      <c r="AA467" s="394">
        <f t="shared" si="231"/>
        <v>0</v>
      </c>
      <c r="AB467" s="394">
        <f t="shared" si="231"/>
        <v>0</v>
      </c>
      <c r="AC467" s="394">
        <f t="shared" si="231"/>
        <v>0</v>
      </c>
      <c r="AD467" s="394">
        <f t="shared" si="231"/>
        <v>0</v>
      </c>
      <c r="AE467" s="395">
        <f t="shared" si="231"/>
        <v>0</v>
      </c>
    </row>
    <row r="468" spans="1:32" ht="13.5" thickTop="1">
      <c r="A468" s="303"/>
      <c r="B468" s="335" t="s">
        <v>977</v>
      </c>
      <c r="C468" s="396">
        <v>4.6716829446548402</v>
      </c>
      <c r="D468" s="388">
        <v>4.1479076479076538</v>
      </c>
      <c r="E468" s="388">
        <v>4.5636339019767105</v>
      </c>
      <c r="F468" s="388">
        <v>0</v>
      </c>
      <c r="G468" s="388">
        <v>4.1856023506366302</v>
      </c>
      <c r="H468" s="388">
        <v>5.1294416243654801</v>
      </c>
      <c r="I468" s="396">
        <v>4.5946048480491992</v>
      </c>
      <c r="J468" s="396">
        <v>0</v>
      </c>
      <c r="K468" s="388">
        <v>5.2805346566351847</v>
      </c>
      <c r="L468" s="388">
        <v>5.8908959537572256</v>
      </c>
      <c r="M468" s="388">
        <v>6.0428388746803048</v>
      </c>
      <c r="N468" s="396">
        <v>5.4851729818780885</v>
      </c>
      <c r="O468" s="396">
        <v>0</v>
      </c>
      <c r="P468" s="397">
        <v>0</v>
      </c>
      <c r="Q468" s="402"/>
      <c r="R468" s="402"/>
      <c r="S468" s="402"/>
      <c r="T468" s="415"/>
      <c r="U468" s="415"/>
      <c r="V468" s="415"/>
      <c r="W468" s="415"/>
      <c r="X468" s="415"/>
      <c r="Y468" s="415"/>
      <c r="Z468" s="416"/>
      <c r="AA468" s="415"/>
      <c r="AB468" s="415"/>
      <c r="AC468" s="415"/>
      <c r="AD468" s="415"/>
      <c r="AE468" s="416"/>
      <c r="AF468" s="415"/>
    </row>
    <row r="469" spans="1:32" ht="13.5" thickBot="1">
      <c r="A469" s="303"/>
      <c r="B469" s="335" t="s">
        <v>978</v>
      </c>
      <c r="C469" s="396">
        <v>4.6037624541164135</v>
      </c>
      <c r="D469" s="388">
        <v>4.0956585724797678</v>
      </c>
      <c r="E469" s="388">
        <v>4.5703673132480382</v>
      </c>
      <c r="F469" s="388">
        <v>0</v>
      </c>
      <c r="G469" s="388">
        <v>4.1897918731417203</v>
      </c>
      <c r="H469" s="388">
        <v>4.8342391304347849</v>
      </c>
      <c r="I469" s="396">
        <v>4.5515811301192324</v>
      </c>
      <c r="J469" s="396">
        <v>0</v>
      </c>
      <c r="K469" s="388">
        <v>5.1337315413970472</v>
      </c>
      <c r="L469" s="388">
        <v>5.7798029556650246</v>
      </c>
      <c r="M469" s="388">
        <v>6.0537974683544302</v>
      </c>
      <c r="N469" s="396">
        <v>5.3641347349383972</v>
      </c>
      <c r="O469" s="396">
        <v>0</v>
      </c>
      <c r="P469" s="397">
        <v>0</v>
      </c>
      <c r="Q469" s="409"/>
      <c r="R469" s="409"/>
      <c r="S469" s="409"/>
      <c r="T469" s="417">
        <f t="shared" ref="T469:AE469" si="232">C469-C468</f>
        <v>-6.7920490538426748E-2</v>
      </c>
      <c r="U469" s="417">
        <f t="shared" si="232"/>
        <v>-5.2249075427885927E-2</v>
      </c>
      <c r="V469" s="417">
        <f t="shared" si="232"/>
        <v>6.7334112713277605E-3</v>
      </c>
      <c r="W469" s="417">
        <f t="shared" si="232"/>
        <v>0</v>
      </c>
      <c r="X469" s="417">
        <f t="shared" si="232"/>
        <v>4.1895225050900819E-3</v>
      </c>
      <c r="Y469" s="417">
        <f t="shared" si="232"/>
        <v>-0.2952024939306952</v>
      </c>
      <c r="Z469" s="418">
        <f t="shared" si="232"/>
        <v>-4.3023717929966843E-2</v>
      </c>
      <c r="AA469" s="417">
        <f t="shared" si="232"/>
        <v>0</v>
      </c>
      <c r="AB469" s="417">
        <f t="shared" si="232"/>
        <v>-0.14680311523813749</v>
      </c>
      <c r="AC469" s="417">
        <f t="shared" si="232"/>
        <v>-0.11109299809220108</v>
      </c>
      <c r="AD469" s="417">
        <f t="shared" si="232"/>
        <v>1.0958593674125439E-2</v>
      </c>
      <c r="AE469" s="418">
        <f t="shared" si="232"/>
        <v>-0.12103824693969134</v>
      </c>
      <c r="AF469" s="419"/>
    </row>
    <row r="470" spans="1:32" ht="13.5" thickTop="1">
      <c r="A470" s="303"/>
      <c r="B470" s="335" t="s">
        <v>979</v>
      </c>
      <c r="C470" s="396">
        <v>3.4739994157172065</v>
      </c>
      <c r="D470" s="388">
        <v>2.9539170506912402</v>
      </c>
      <c r="E470" s="388">
        <v>3.4502583979328132</v>
      </c>
      <c r="F470" s="388">
        <v>0</v>
      </c>
      <c r="G470" s="388">
        <v>3.1006097560975601</v>
      </c>
      <c r="H470" s="388">
        <v>3.6626506024096401</v>
      </c>
      <c r="I470" s="396">
        <v>3.4518272425249155</v>
      </c>
      <c r="J470" s="396">
        <v>0</v>
      </c>
      <c r="K470" s="388">
        <v>3.77973112719752</v>
      </c>
      <c r="L470" s="388">
        <v>3.4098360655737703</v>
      </c>
      <c r="M470" s="388">
        <v>3.3765822784810124</v>
      </c>
      <c r="N470" s="396">
        <v>3.6369201030927845</v>
      </c>
      <c r="O470" s="396">
        <v>0</v>
      </c>
      <c r="P470" s="397">
        <v>0</v>
      </c>
      <c r="Q470" s="388"/>
      <c r="R470" s="388"/>
      <c r="S470" s="388"/>
      <c r="Z470" s="389"/>
      <c r="AE470" s="389"/>
    </row>
    <row r="471" spans="1:32">
      <c r="A471" s="303"/>
      <c r="B471" s="335" t="s">
        <v>980</v>
      </c>
      <c r="C471" s="396">
        <v>3.4928094131318992</v>
      </c>
      <c r="D471" s="388">
        <v>2.8761904761904802</v>
      </c>
      <c r="E471" s="388">
        <v>3.3959412780656306</v>
      </c>
      <c r="F471" s="388">
        <v>0</v>
      </c>
      <c r="G471" s="388">
        <v>3.12903225806452</v>
      </c>
      <c r="H471" s="388">
        <v>4.1575342465753398</v>
      </c>
      <c r="I471" s="396">
        <v>3.4552811786677728</v>
      </c>
      <c r="J471" s="396">
        <v>0</v>
      </c>
      <c r="K471" s="388">
        <v>3.8654266958424475</v>
      </c>
      <c r="L471" s="388">
        <v>4.0329411764705902</v>
      </c>
      <c r="M471" s="388">
        <v>3.2706766917293231</v>
      </c>
      <c r="N471" s="396">
        <v>3.8600543478260851</v>
      </c>
      <c r="O471" s="396">
        <v>0</v>
      </c>
      <c r="P471" s="397">
        <v>0</v>
      </c>
      <c r="Q471" s="388"/>
      <c r="R471" s="388"/>
      <c r="S471" s="388"/>
      <c r="T471" s="394">
        <f t="shared" ref="T471:AE471" si="233">C471-C470</f>
        <v>1.8809997414692692E-2</v>
      </c>
      <c r="U471" s="394">
        <f t="shared" si="233"/>
        <v>-7.7726574500760037E-2</v>
      </c>
      <c r="V471" s="394">
        <f t="shared" si="233"/>
        <v>-5.4317119867182573E-2</v>
      </c>
      <c r="W471" s="394">
        <f t="shared" si="233"/>
        <v>0</v>
      </c>
      <c r="X471" s="394">
        <f t="shared" si="233"/>
        <v>2.8422501966959945E-2</v>
      </c>
      <c r="Y471" s="394">
        <f t="shared" si="233"/>
        <v>0.49488364416569963</v>
      </c>
      <c r="Z471" s="395">
        <f t="shared" si="233"/>
        <v>3.4539361428573834E-3</v>
      </c>
      <c r="AA471" s="394">
        <f t="shared" si="233"/>
        <v>0</v>
      </c>
      <c r="AB471" s="394">
        <f t="shared" si="233"/>
        <v>8.5695568644927445E-2</v>
      </c>
      <c r="AC471" s="394">
        <f t="shared" si="233"/>
        <v>0.62310511089681997</v>
      </c>
      <c r="AD471" s="394">
        <f t="shared" si="233"/>
        <v>-0.10590558675168937</v>
      </c>
      <c r="AE471" s="395">
        <f t="shared" si="233"/>
        <v>0.22313424473330068</v>
      </c>
    </row>
    <row r="472" spans="1:32">
      <c r="A472" s="303"/>
      <c r="B472" s="335" t="s">
        <v>981</v>
      </c>
      <c r="C472" s="396">
        <v>4.2935285053929118</v>
      </c>
      <c r="D472" s="388">
        <v>5.3333333333333304</v>
      </c>
      <c r="E472" s="388">
        <v>4.1832386363636367</v>
      </c>
      <c r="F472" s="388">
        <v>0</v>
      </c>
      <c r="G472" s="388">
        <v>3.6666666666666701</v>
      </c>
      <c r="H472" s="388">
        <v>3.8333333333333304</v>
      </c>
      <c r="I472" s="396">
        <v>4.2747086750107899</v>
      </c>
      <c r="J472" s="396">
        <v>0</v>
      </c>
      <c r="K472" s="388">
        <v>5.182127246236039</v>
      </c>
      <c r="L472" s="388">
        <v>4.6642228739002913</v>
      </c>
      <c r="M472" s="388">
        <v>4.206310679611649</v>
      </c>
      <c r="N472" s="396">
        <v>4.9940617577197166</v>
      </c>
      <c r="O472" s="396">
        <v>0</v>
      </c>
      <c r="P472" s="397">
        <v>0</v>
      </c>
      <c r="Q472" s="388"/>
      <c r="R472" s="388"/>
      <c r="S472" s="388"/>
      <c r="Z472" s="389"/>
      <c r="AE472" s="389"/>
    </row>
    <row r="473" spans="1:32">
      <c r="A473" s="303"/>
      <c r="B473" s="335" t="s">
        <v>982</v>
      </c>
      <c r="C473" s="396">
        <v>4.2787539936102261</v>
      </c>
      <c r="D473" s="388">
        <v>4.3571428571428603</v>
      </c>
      <c r="E473" s="388">
        <v>4.1373134328358185</v>
      </c>
      <c r="F473" s="388">
        <v>0</v>
      </c>
      <c r="G473" s="388">
        <v>3.25</v>
      </c>
      <c r="H473" s="388">
        <v>8.1666666666666696</v>
      </c>
      <c r="I473" s="396">
        <v>4.2663677130044864</v>
      </c>
      <c r="J473" s="396">
        <v>0</v>
      </c>
      <c r="K473" s="388">
        <v>5.0992500000000005</v>
      </c>
      <c r="L473" s="388">
        <v>4.7086383601756951</v>
      </c>
      <c r="M473" s="388">
        <v>4.2314814814814818</v>
      </c>
      <c r="N473" s="396">
        <v>4.9425664022076585</v>
      </c>
      <c r="O473" s="396">
        <v>0</v>
      </c>
      <c r="P473" s="397">
        <v>0</v>
      </c>
      <c r="Q473" s="388"/>
      <c r="R473" s="388"/>
      <c r="S473" s="388"/>
      <c r="T473" s="394">
        <f t="shared" ref="T473:AE473" si="234">C473-C472</f>
        <v>-1.4774511782685629E-2</v>
      </c>
      <c r="U473" s="394">
        <f t="shared" si="234"/>
        <v>-0.97619047619047006</v>
      </c>
      <c r="V473" s="394">
        <f t="shared" si="234"/>
        <v>-4.5925203527818148E-2</v>
      </c>
      <c r="W473" s="394">
        <f t="shared" si="234"/>
        <v>0</v>
      </c>
      <c r="X473" s="421">
        <f t="shared" si="234"/>
        <v>-0.41666666666667007</v>
      </c>
      <c r="Y473" s="394">
        <f t="shared" si="234"/>
        <v>4.3333333333333393</v>
      </c>
      <c r="Z473" s="395">
        <f t="shared" si="234"/>
        <v>-8.3409620063035206E-3</v>
      </c>
      <c r="AA473" s="394">
        <f t="shared" si="234"/>
        <v>0</v>
      </c>
      <c r="AB473" s="394">
        <f t="shared" si="234"/>
        <v>-8.2877246236038538E-2</v>
      </c>
      <c r="AC473" s="394">
        <f t="shared" si="234"/>
        <v>4.4415486275403815E-2</v>
      </c>
      <c r="AD473" s="394">
        <f t="shared" si="234"/>
        <v>2.5170801869832893E-2</v>
      </c>
      <c r="AE473" s="395">
        <f t="shared" si="234"/>
        <v>-5.1495355512058083E-2</v>
      </c>
    </row>
    <row r="474" spans="1:32">
      <c r="A474" s="303"/>
      <c r="B474" s="335" t="s">
        <v>983</v>
      </c>
      <c r="C474" s="396">
        <v>0</v>
      </c>
      <c r="D474" s="388">
        <v>0</v>
      </c>
      <c r="E474" s="388">
        <v>0</v>
      </c>
      <c r="F474" s="388">
        <v>0</v>
      </c>
      <c r="G474" s="388">
        <v>0</v>
      </c>
      <c r="H474" s="388">
        <v>0</v>
      </c>
      <c r="I474" s="396">
        <v>0</v>
      </c>
      <c r="J474" s="396">
        <v>0</v>
      </c>
      <c r="K474" s="388">
        <v>0</v>
      </c>
      <c r="L474" s="388">
        <v>0</v>
      </c>
      <c r="M474" s="388">
        <v>0</v>
      </c>
      <c r="N474" s="396">
        <v>0</v>
      </c>
      <c r="O474" s="396">
        <v>0</v>
      </c>
      <c r="P474" s="397">
        <v>0</v>
      </c>
      <c r="Q474" s="388"/>
      <c r="R474" s="388"/>
      <c r="S474" s="388"/>
      <c r="Z474" s="389"/>
      <c r="AE474" s="389"/>
    </row>
    <row r="475" spans="1:32" ht="13.5" thickBot="1">
      <c r="A475" s="303"/>
      <c r="B475" s="335" t="s">
        <v>984</v>
      </c>
      <c r="C475" s="396">
        <v>0</v>
      </c>
      <c r="D475" s="388">
        <v>0</v>
      </c>
      <c r="E475" s="388">
        <v>0</v>
      </c>
      <c r="F475" s="388">
        <v>0</v>
      </c>
      <c r="G475" s="388">
        <v>0</v>
      </c>
      <c r="H475" s="388">
        <v>0</v>
      </c>
      <c r="I475" s="396">
        <v>0</v>
      </c>
      <c r="J475" s="396">
        <v>0</v>
      </c>
      <c r="K475" s="388">
        <v>0</v>
      </c>
      <c r="L475" s="388">
        <v>0</v>
      </c>
      <c r="M475" s="388">
        <v>0</v>
      </c>
      <c r="N475" s="396">
        <v>0</v>
      </c>
      <c r="O475" s="396">
        <v>0</v>
      </c>
      <c r="P475" s="397">
        <v>0</v>
      </c>
      <c r="Q475" s="388"/>
      <c r="R475" s="388"/>
      <c r="S475" s="388"/>
      <c r="T475" s="394">
        <f t="shared" ref="T475:AE475" si="235">C475-C474</f>
        <v>0</v>
      </c>
      <c r="U475" s="394">
        <f t="shared" si="235"/>
        <v>0</v>
      </c>
      <c r="V475" s="394">
        <f t="shared" si="235"/>
        <v>0</v>
      </c>
      <c r="W475" s="394">
        <f t="shared" si="235"/>
        <v>0</v>
      </c>
      <c r="X475" s="394">
        <f t="shared" si="235"/>
        <v>0</v>
      </c>
      <c r="Y475" s="394">
        <f t="shared" si="235"/>
        <v>0</v>
      </c>
      <c r="Z475" s="395">
        <f t="shared" si="235"/>
        <v>0</v>
      </c>
      <c r="AA475" s="394">
        <f t="shared" si="235"/>
        <v>0</v>
      </c>
      <c r="AB475" s="394">
        <f t="shared" si="235"/>
        <v>0</v>
      </c>
      <c r="AC475" s="394">
        <f t="shared" si="235"/>
        <v>0</v>
      </c>
      <c r="AD475" s="394">
        <f t="shared" si="235"/>
        <v>0</v>
      </c>
      <c r="AE475" s="395">
        <f t="shared" si="235"/>
        <v>0</v>
      </c>
    </row>
    <row r="476" spans="1:32" ht="13.5" thickTop="1">
      <c r="A476" s="303"/>
      <c r="B476" s="335" t="s">
        <v>985</v>
      </c>
      <c r="C476" s="396">
        <v>3.6554645740930285</v>
      </c>
      <c r="D476" s="388">
        <v>2.9863636363636323</v>
      </c>
      <c r="E476" s="388">
        <v>3.5467464472700048</v>
      </c>
      <c r="F476" s="388">
        <v>0</v>
      </c>
      <c r="G476" s="388">
        <v>3.1205882352941168</v>
      </c>
      <c r="H476" s="388">
        <v>3.6793478260869579</v>
      </c>
      <c r="I476" s="396">
        <v>3.6113900744832201</v>
      </c>
      <c r="J476" s="396">
        <v>0</v>
      </c>
      <c r="K476" s="388">
        <v>4.733972240581628</v>
      </c>
      <c r="L476" s="388">
        <v>4.1812443642921542</v>
      </c>
      <c r="M476" s="388">
        <v>3.8461538461538463</v>
      </c>
      <c r="N476" s="396">
        <v>4.5258946432540581</v>
      </c>
      <c r="O476" s="396">
        <v>0</v>
      </c>
      <c r="P476" s="397">
        <v>0</v>
      </c>
      <c r="Q476" s="402"/>
      <c r="R476" s="402"/>
      <c r="S476" s="402"/>
      <c r="T476" s="415"/>
      <c r="U476" s="415"/>
      <c r="V476" s="415"/>
      <c r="W476" s="415"/>
      <c r="X476" s="415"/>
      <c r="Y476" s="415"/>
      <c r="Z476" s="416"/>
      <c r="AA476" s="415"/>
      <c r="AB476" s="415"/>
      <c r="AC476" s="415"/>
      <c r="AD476" s="415"/>
      <c r="AE476" s="416"/>
      <c r="AF476" s="415"/>
    </row>
    <row r="477" spans="1:32" ht="13.5" thickBot="1">
      <c r="A477" s="303"/>
      <c r="B477" s="335" t="s">
        <v>986</v>
      </c>
      <c r="C477" s="396">
        <v>3.6612645514722661</v>
      </c>
      <c r="D477" s="388">
        <v>2.9239631336405565</v>
      </c>
      <c r="E477" s="388">
        <v>3.4896265560165975</v>
      </c>
      <c r="F477" s="388">
        <v>0</v>
      </c>
      <c r="G477" s="388">
        <v>3.132075471698117</v>
      </c>
      <c r="H477" s="388">
        <v>4.4620253164556942</v>
      </c>
      <c r="I477" s="396">
        <v>3.6076845298281084</v>
      </c>
      <c r="J477" s="396">
        <v>0</v>
      </c>
      <c r="K477" s="388">
        <v>4.7122512010981463</v>
      </c>
      <c r="L477" s="388">
        <v>4.4494584837545119</v>
      </c>
      <c r="M477" s="388">
        <v>3.8653295128939829</v>
      </c>
      <c r="N477" s="396">
        <v>4.5780141843971629</v>
      </c>
      <c r="O477" s="396">
        <v>0</v>
      </c>
      <c r="P477" s="397">
        <v>0</v>
      </c>
      <c r="Q477" s="409"/>
      <c r="R477" s="409"/>
      <c r="S477" s="409"/>
      <c r="T477" s="417">
        <f t="shared" ref="T477:AE477" si="236">C477-C476</f>
        <v>5.799977379237653E-3</v>
      </c>
      <c r="U477" s="417">
        <f t="shared" si="236"/>
        <v>-6.2400502723075846E-2</v>
      </c>
      <c r="V477" s="417">
        <f t="shared" si="236"/>
        <v>-5.7119891253407218E-2</v>
      </c>
      <c r="W477" s="417">
        <f t="shared" si="236"/>
        <v>0</v>
      </c>
      <c r="X477" s="417">
        <f t="shared" si="236"/>
        <v>1.1487236404000178E-2</v>
      </c>
      <c r="Y477" s="417">
        <f t="shared" si="236"/>
        <v>0.78267749036873635</v>
      </c>
      <c r="Z477" s="418">
        <f t="shared" si="236"/>
        <v>-3.7055446551117477E-3</v>
      </c>
      <c r="AA477" s="417">
        <f t="shared" si="236"/>
        <v>0</v>
      </c>
      <c r="AB477" s="417">
        <f t="shared" si="236"/>
        <v>-2.1721039483481697E-2</v>
      </c>
      <c r="AC477" s="417">
        <f t="shared" si="236"/>
        <v>0.26821411946235774</v>
      </c>
      <c r="AD477" s="417">
        <f t="shared" si="236"/>
        <v>1.9175666740136599E-2</v>
      </c>
      <c r="AE477" s="418">
        <f t="shared" si="236"/>
        <v>5.2119541143104797E-2</v>
      </c>
      <c r="AF477" s="419"/>
    </row>
    <row r="478" spans="1:32" ht="13.5" thickTop="1">
      <c r="A478" s="303"/>
      <c r="B478" s="335" t="s">
        <v>987</v>
      </c>
      <c r="C478" s="396">
        <v>6.450598802395211</v>
      </c>
      <c r="D478" s="388">
        <v>0.22222222222222199</v>
      </c>
      <c r="E478" s="388">
        <v>7.2352941176470607</v>
      </c>
      <c r="F478" s="388">
        <v>0</v>
      </c>
      <c r="G478" s="388">
        <v>4</v>
      </c>
      <c r="H478" s="388">
        <v>7</v>
      </c>
      <c r="I478" s="396">
        <v>6.5339702760084943</v>
      </c>
      <c r="J478" s="396">
        <v>0</v>
      </c>
      <c r="K478" s="388">
        <v>7.0600638977635768</v>
      </c>
      <c r="L478" s="388">
        <v>4.6340977068793636</v>
      </c>
      <c r="M478" s="388">
        <v>4.8392523364485989</v>
      </c>
      <c r="N478" s="396">
        <v>5.8930067676442137</v>
      </c>
      <c r="O478" s="396">
        <v>0</v>
      </c>
      <c r="P478" s="397">
        <v>0</v>
      </c>
      <c r="Q478" s="388"/>
      <c r="R478" s="388"/>
      <c r="S478" s="388"/>
      <c r="Z478" s="389"/>
      <c r="AE478" s="389"/>
    </row>
    <row r="479" spans="1:32">
      <c r="A479" s="303"/>
      <c r="B479" s="335" t="s">
        <v>988</v>
      </c>
      <c r="C479" s="396">
        <v>5.1903485254691661</v>
      </c>
      <c r="D479" s="388">
        <v>2</v>
      </c>
      <c r="E479" s="388">
        <v>9.2215189873417973</v>
      </c>
      <c r="F479" s="388">
        <v>0</v>
      </c>
      <c r="G479" s="388">
        <v>0</v>
      </c>
      <c r="H479" s="388">
        <v>4.0714285714285703</v>
      </c>
      <c r="I479" s="396">
        <v>5.8319057815845845</v>
      </c>
      <c r="J479" s="396">
        <v>0</v>
      </c>
      <c r="K479" s="388">
        <v>7.6533613445378128</v>
      </c>
      <c r="L479" s="388">
        <v>4.5563598759048602</v>
      </c>
      <c r="M479" s="388">
        <v>6.447761194029848</v>
      </c>
      <c r="N479" s="396">
        <v>6.408424908424907</v>
      </c>
      <c r="O479" s="396">
        <v>0</v>
      </c>
      <c r="P479" s="397">
        <v>0</v>
      </c>
      <c r="Q479" s="388"/>
      <c r="R479" s="388"/>
      <c r="S479" s="388"/>
      <c r="T479" s="394">
        <f t="shared" ref="T479:AE479" si="237">C479-C478</f>
        <v>-1.2602502769260449</v>
      </c>
      <c r="U479" s="394">
        <f t="shared" si="237"/>
        <v>1.7777777777777781</v>
      </c>
      <c r="V479" s="394">
        <f t="shared" si="237"/>
        <v>1.9862248696947367</v>
      </c>
      <c r="W479" s="394">
        <f t="shared" si="237"/>
        <v>0</v>
      </c>
      <c r="X479" s="421">
        <f t="shared" si="237"/>
        <v>-4</v>
      </c>
      <c r="Y479" s="421">
        <f t="shared" si="237"/>
        <v>-2.9285714285714297</v>
      </c>
      <c r="Z479" s="395">
        <f t="shared" si="237"/>
        <v>-0.70206449442390984</v>
      </c>
      <c r="AA479" s="394">
        <f t="shared" si="237"/>
        <v>0</v>
      </c>
      <c r="AB479" s="394">
        <f t="shared" si="237"/>
        <v>0.59329744677423601</v>
      </c>
      <c r="AC479" s="394">
        <f t="shared" si="237"/>
        <v>-7.7737830974503375E-2</v>
      </c>
      <c r="AD479" s="394">
        <f t="shared" si="237"/>
        <v>1.6085088575812492</v>
      </c>
      <c r="AE479" s="395">
        <f t="shared" si="237"/>
        <v>0.51541814078069326</v>
      </c>
    </row>
    <row r="480" spans="1:32">
      <c r="A480" s="303"/>
      <c r="B480" s="335" t="s">
        <v>989</v>
      </c>
      <c r="C480" s="396">
        <v>4.239881838481578</v>
      </c>
      <c r="D480" s="388">
        <v>3.9863861386138657</v>
      </c>
      <c r="E480" s="388">
        <v>4.2779898875245053</v>
      </c>
      <c r="F480" s="388">
        <v>0</v>
      </c>
      <c r="G480" s="388">
        <v>4.0354430379746828</v>
      </c>
      <c r="H480" s="388">
        <v>4.6306818181818166</v>
      </c>
      <c r="I480" s="396">
        <v>4.2346432325119689</v>
      </c>
      <c r="J480" s="396">
        <v>0</v>
      </c>
      <c r="K480" s="388">
        <v>3.8050339071465817</v>
      </c>
      <c r="L480" s="388">
        <v>3.6160275319567354</v>
      </c>
      <c r="M480" s="388">
        <v>3.2973588342440818</v>
      </c>
      <c r="N480" s="396">
        <v>3.6698248636233122</v>
      </c>
      <c r="O480" s="396">
        <v>0</v>
      </c>
      <c r="P480" s="397">
        <v>0</v>
      </c>
      <c r="Q480" s="388"/>
      <c r="R480" s="388"/>
      <c r="S480" s="388"/>
      <c r="Z480" s="389"/>
      <c r="AE480" s="389"/>
    </row>
    <row r="481" spans="1:33">
      <c r="A481" s="303"/>
      <c r="B481" s="335" t="s">
        <v>990</v>
      </c>
      <c r="C481" s="396">
        <v>4.2118275135184673</v>
      </c>
      <c r="D481" s="388">
        <v>3.9336283185840744</v>
      </c>
      <c r="E481" s="388">
        <v>4.2695005758559317</v>
      </c>
      <c r="F481" s="388">
        <v>0</v>
      </c>
      <c r="G481" s="388">
        <v>4.0485395189003404</v>
      </c>
      <c r="H481" s="388">
        <v>4.5312500000000018</v>
      </c>
      <c r="I481" s="396">
        <v>4.2117494688436796</v>
      </c>
      <c r="J481" s="396">
        <v>0</v>
      </c>
      <c r="K481" s="388">
        <v>3.7044478140005057</v>
      </c>
      <c r="L481" s="388">
        <v>3.6372873345935726</v>
      </c>
      <c r="M481" s="388">
        <v>3.345749761222542</v>
      </c>
      <c r="N481" s="396">
        <v>3.6317415730337079</v>
      </c>
      <c r="O481" s="396">
        <v>0</v>
      </c>
      <c r="P481" s="397">
        <v>0</v>
      </c>
      <c r="Q481" s="388"/>
      <c r="R481" s="388"/>
      <c r="S481" s="388"/>
      <c r="T481" s="394">
        <f t="shared" ref="T481:AE481" si="238">C481-C480</f>
        <v>-2.8054324963110666E-2</v>
      </c>
      <c r="U481" s="394">
        <f t="shared" si="238"/>
        <v>-5.2757820029791347E-2</v>
      </c>
      <c r="V481" s="394">
        <f t="shared" si="238"/>
        <v>-8.4893116685735848E-3</v>
      </c>
      <c r="W481" s="394">
        <f t="shared" si="238"/>
        <v>0</v>
      </c>
      <c r="X481" s="394">
        <f t="shared" si="238"/>
        <v>1.3096480925657517E-2</v>
      </c>
      <c r="Y481" s="394">
        <f t="shared" si="238"/>
        <v>-9.9431818181814791E-2</v>
      </c>
      <c r="Z481" s="395">
        <f t="shared" si="238"/>
        <v>-2.2893763668289324E-2</v>
      </c>
      <c r="AA481" s="394">
        <f t="shared" si="238"/>
        <v>0</v>
      </c>
      <c r="AB481" s="394">
        <f t="shared" si="238"/>
        <v>-0.10058609314607603</v>
      </c>
      <c r="AC481" s="394">
        <f t="shared" si="238"/>
        <v>2.1259802636837133E-2</v>
      </c>
      <c r="AD481" s="394">
        <f t="shared" si="238"/>
        <v>4.8390926978460147E-2</v>
      </c>
      <c r="AE481" s="395">
        <f t="shared" si="238"/>
        <v>-3.8083290589604246E-2</v>
      </c>
    </row>
    <row r="482" spans="1:33">
      <c r="A482" s="303"/>
      <c r="B482" s="335" t="s">
        <v>991</v>
      </c>
      <c r="C482" s="396">
        <v>4.7936411502632632</v>
      </c>
      <c r="D482" s="388">
        <v>5</v>
      </c>
      <c r="E482" s="388">
        <v>4.6555793991416312</v>
      </c>
      <c r="F482" s="388">
        <v>0</v>
      </c>
      <c r="G482" s="388">
        <v>3.6666666666666701</v>
      </c>
      <c r="H482" s="388">
        <v>5.2586206896551717</v>
      </c>
      <c r="I482" s="396">
        <v>4.7746975806451601</v>
      </c>
      <c r="J482" s="396">
        <v>0</v>
      </c>
      <c r="K482" s="388">
        <v>5.7664099129269939</v>
      </c>
      <c r="L482" s="388">
        <v>5.8882352941176466</v>
      </c>
      <c r="M482" s="388">
        <v>5.9728476821192027</v>
      </c>
      <c r="N482" s="396">
        <v>5.813262539539088</v>
      </c>
      <c r="O482" s="396">
        <v>0</v>
      </c>
      <c r="P482" s="397">
        <v>0</v>
      </c>
      <c r="Q482" s="388"/>
      <c r="R482" s="388"/>
      <c r="S482" s="388"/>
      <c r="Z482" s="389"/>
      <c r="AE482" s="389"/>
    </row>
    <row r="483" spans="1:33">
      <c r="A483" s="303"/>
      <c r="B483" s="335" t="s">
        <v>992</v>
      </c>
      <c r="C483" s="396">
        <v>4.7140102827763508</v>
      </c>
      <c r="D483" s="388">
        <v>4.3125000000000027</v>
      </c>
      <c r="E483" s="388">
        <v>4.6168122270742336</v>
      </c>
      <c r="F483" s="388">
        <v>0</v>
      </c>
      <c r="G483" s="388">
        <v>3.25</v>
      </c>
      <c r="H483" s="388">
        <v>6.6874999999999973</v>
      </c>
      <c r="I483" s="396">
        <v>4.711810466760963</v>
      </c>
      <c r="J483" s="396">
        <v>0</v>
      </c>
      <c r="K483" s="388">
        <v>5.7019538188277084</v>
      </c>
      <c r="L483" s="388">
        <v>5.8656470588235292</v>
      </c>
      <c r="M483" s="388">
        <v>5.9447268106734432</v>
      </c>
      <c r="N483" s="396">
        <v>5.7650433153828144</v>
      </c>
      <c r="O483" s="396">
        <v>0</v>
      </c>
      <c r="P483" s="397">
        <v>0</v>
      </c>
      <c r="Q483" s="388"/>
      <c r="R483" s="388"/>
      <c r="S483" s="388"/>
      <c r="T483" s="394">
        <f t="shared" ref="T483:AE483" si="239">C483-C482</f>
        <v>-7.9630867486912393E-2</v>
      </c>
      <c r="U483" s="394">
        <f t="shared" si="239"/>
        <v>-0.68749999999999734</v>
      </c>
      <c r="V483" s="394">
        <f t="shared" si="239"/>
        <v>-3.8767172067397659E-2</v>
      </c>
      <c r="W483" s="394">
        <f t="shared" si="239"/>
        <v>0</v>
      </c>
      <c r="X483" s="421">
        <f t="shared" si="239"/>
        <v>-0.41666666666667007</v>
      </c>
      <c r="Y483" s="394">
        <f t="shared" si="239"/>
        <v>1.4288793103448256</v>
      </c>
      <c r="Z483" s="395">
        <f t="shared" si="239"/>
        <v>-6.2887113884197099E-2</v>
      </c>
      <c r="AA483" s="394">
        <f t="shared" si="239"/>
        <v>0</v>
      </c>
      <c r="AB483" s="394">
        <f t="shared" si="239"/>
        <v>-6.4456094099285544E-2</v>
      </c>
      <c r="AC483" s="394">
        <f t="shared" si="239"/>
        <v>-2.2588235294117354E-2</v>
      </c>
      <c r="AD483" s="394">
        <f t="shared" si="239"/>
        <v>-2.8120871445759477E-2</v>
      </c>
      <c r="AE483" s="395">
        <f t="shared" si="239"/>
        <v>-4.8219224156273555E-2</v>
      </c>
    </row>
    <row r="484" spans="1:33">
      <c r="A484" s="303"/>
      <c r="B484" s="335" t="s">
        <v>993</v>
      </c>
      <c r="C484" s="396">
        <v>4.2969330273315247</v>
      </c>
      <c r="D484" s="388">
        <v>3.9901356350185</v>
      </c>
      <c r="E484" s="388">
        <v>4.2953135768435544</v>
      </c>
      <c r="F484" s="388">
        <v>0</v>
      </c>
      <c r="G484" s="388">
        <v>4.0335852225020981</v>
      </c>
      <c r="H484" s="388">
        <v>4.692832764505118</v>
      </c>
      <c r="I484" s="396">
        <v>4.2778150854195758</v>
      </c>
      <c r="J484" s="396">
        <v>0</v>
      </c>
      <c r="K484" s="388">
        <v>4.9995410972873753</v>
      </c>
      <c r="L484" s="388">
        <v>4.7769896609761959</v>
      </c>
      <c r="M484" s="388">
        <v>4.3874797625472199</v>
      </c>
      <c r="N484" s="396">
        <v>4.8693260842078647</v>
      </c>
      <c r="O484" s="396">
        <v>0</v>
      </c>
      <c r="P484" s="397">
        <v>0</v>
      </c>
      <c r="Q484" s="388"/>
      <c r="R484" s="388"/>
      <c r="S484" s="388"/>
      <c r="Z484" s="389"/>
      <c r="AE484" s="389"/>
    </row>
    <row r="485" spans="1:33" ht="13.5" thickBot="1">
      <c r="A485" s="303"/>
      <c r="B485" s="335" t="s">
        <v>994</v>
      </c>
      <c r="C485" s="396">
        <v>4.2603493955952976</v>
      </c>
      <c r="D485" s="388">
        <v>3.9355345911949722</v>
      </c>
      <c r="E485" s="388">
        <v>4.285393146168448</v>
      </c>
      <c r="F485" s="388">
        <v>0</v>
      </c>
      <c r="G485" s="388">
        <v>4.0458047945205449</v>
      </c>
      <c r="H485" s="388">
        <v>4.7272727272727293</v>
      </c>
      <c r="I485" s="396">
        <v>4.249778148277624</v>
      </c>
      <c r="J485" s="396">
        <v>0</v>
      </c>
      <c r="K485" s="388">
        <v>4.8774903515176806</v>
      </c>
      <c r="L485" s="388">
        <v>4.7538316434803116</v>
      </c>
      <c r="M485" s="388">
        <v>4.4610141766630322</v>
      </c>
      <c r="N485" s="396">
        <v>4.7952368790703614</v>
      </c>
      <c r="O485" s="396">
        <v>0</v>
      </c>
      <c r="P485" s="397">
        <v>0</v>
      </c>
      <c r="Q485" s="388"/>
      <c r="R485" s="388"/>
      <c r="S485" s="388"/>
      <c r="T485" s="355">
        <f t="shared" ref="T485:AE485" si="240">C485-C484</f>
        <v>-3.658363173622714E-2</v>
      </c>
      <c r="U485" s="355">
        <f t="shared" si="240"/>
        <v>-5.4601043823527817E-2</v>
      </c>
      <c r="V485" s="355">
        <f t="shared" si="240"/>
        <v>-9.9204306751063953E-3</v>
      </c>
      <c r="W485" s="355">
        <f t="shared" si="240"/>
        <v>0</v>
      </c>
      <c r="X485" s="355">
        <f t="shared" si="240"/>
        <v>1.2219572018446812E-2</v>
      </c>
      <c r="Y485" s="355">
        <f t="shared" si="240"/>
        <v>3.4439962767611298E-2</v>
      </c>
      <c r="Z485" s="420">
        <f t="shared" si="240"/>
        <v>-2.8036937141951768E-2</v>
      </c>
      <c r="AA485" s="355">
        <f t="shared" si="240"/>
        <v>0</v>
      </c>
      <c r="AB485" s="355">
        <f t="shared" si="240"/>
        <v>-0.12205074576969466</v>
      </c>
      <c r="AC485" s="355">
        <f t="shared" si="240"/>
        <v>-2.3158017495884309E-2</v>
      </c>
      <c r="AD485" s="355">
        <f t="shared" si="240"/>
        <v>7.3534414115812297E-2</v>
      </c>
      <c r="AE485" s="420">
        <f t="shared" si="240"/>
        <v>-7.4089205137503278E-2</v>
      </c>
    </row>
    <row r="486" spans="1:33">
      <c r="A486" s="317" t="s">
        <v>852</v>
      </c>
      <c r="B486" s="298" t="s">
        <v>962</v>
      </c>
      <c r="C486" s="385">
        <v>4.5999999999999996</v>
      </c>
      <c r="D486" s="386">
        <v>0</v>
      </c>
      <c r="E486" s="386">
        <v>4.7</v>
      </c>
      <c r="F486" s="386">
        <v>0</v>
      </c>
      <c r="G486" s="386">
        <v>4.6238372093023257</v>
      </c>
      <c r="H486" s="386">
        <v>4.8553398058252428</v>
      </c>
      <c r="I486" s="385">
        <v>4.644014732965009</v>
      </c>
      <c r="J486" s="385">
        <v>3.4230769230769229</v>
      </c>
      <c r="K486" s="386">
        <v>0</v>
      </c>
      <c r="L486" s="386">
        <v>0</v>
      </c>
      <c r="M486" s="386">
        <v>3.5509803921568626</v>
      </c>
      <c r="N486" s="385">
        <v>3.5032786885245906</v>
      </c>
      <c r="O486" s="385">
        <v>0</v>
      </c>
      <c r="P486" s="387">
        <v>0</v>
      </c>
      <c r="Q486" s="388"/>
      <c r="R486" s="388"/>
      <c r="S486" s="388"/>
      <c r="T486" s="388" t="s">
        <v>963</v>
      </c>
      <c r="Z486" s="389"/>
      <c r="AE486" s="389"/>
    </row>
    <row r="487" spans="1:33">
      <c r="A487" s="303"/>
      <c r="B487" s="390" t="s">
        <v>964</v>
      </c>
      <c r="C487" s="391">
        <v>4.5999999999999996</v>
      </c>
      <c r="D487" s="392">
        <v>0</v>
      </c>
      <c r="E487" s="392">
        <v>4.7</v>
      </c>
      <c r="F487" s="392">
        <v>0</v>
      </c>
      <c r="G487" s="392">
        <v>4.5707317073170728</v>
      </c>
      <c r="H487" s="392">
        <v>4.7424242424242422</v>
      </c>
      <c r="I487" s="391">
        <v>4.6225988700564971</v>
      </c>
      <c r="J487" s="391">
        <v>2.8840909090909093</v>
      </c>
      <c r="K487" s="392">
        <v>0</v>
      </c>
      <c r="L487" s="392">
        <v>0</v>
      </c>
      <c r="M487" s="392">
        <v>3.2826086956521738</v>
      </c>
      <c r="N487" s="391">
        <v>3.1417670682730923</v>
      </c>
      <c r="O487" s="391">
        <v>0</v>
      </c>
      <c r="P487" s="393">
        <v>0</v>
      </c>
      <c r="Q487" s="388"/>
      <c r="R487" s="388"/>
      <c r="S487" s="388"/>
      <c r="T487" s="394">
        <f t="shared" ref="T487:AE487" si="241">C487-C486</f>
        <v>0</v>
      </c>
      <c r="U487" s="394">
        <f t="shared" si="241"/>
        <v>0</v>
      </c>
      <c r="V487" s="394">
        <f t="shared" si="241"/>
        <v>0</v>
      </c>
      <c r="W487" s="394">
        <f t="shared" si="241"/>
        <v>0</v>
      </c>
      <c r="X487" s="394">
        <f t="shared" si="241"/>
        <v>-5.3105501985252879E-2</v>
      </c>
      <c r="Y487" s="394">
        <f t="shared" si="241"/>
        <v>-0.11291556340100062</v>
      </c>
      <c r="Z487" s="395">
        <f t="shared" si="241"/>
        <v>-2.141586290851194E-2</v>
      </c>
      <c r="AA487" s="394">
        <f t="shared" si="241"/>
        <v>-0.53898601398601365</v>
      </c>
      <c r="AB487" s="394">
        <f t="shared" si="241"/>
        <v>0</v>
      </c>
      <c r="AC487" s="394">
        <f t="shared" si="241"/>
        <v>0</v>
      </c>
      <c r="AD487" s="394">
        <f t="shared" si="241"/>
        <v>-0.26837169650468873</v>
      </c>
      <c r="AE487" s="395">
        <f t="shared" si="241"/>
        <v>-0.3615116202514983</v>
      </c>
    </row>
    <row r="488" spans="1:33">
      <c r="A488" s="303"/>
      <c r="B488" s="335" t="s">
        <v>965</v>
      </c>
      <c r="C488" s="396">
        <v>0</v>
      </c>
      <c r="D488" s="388">
        <v>0</v>
      </c>
      <c r="E488" s="388">
        <v>0</v>
      </c>
      <c r="F488" s="388">
        <v>0</v>
      </c>
      <c r="G488" s="388">
        <v>0</v>
      </c>
      <c r="H488" s="388">
        <v>0</v>
      </c>
      <c r="I488" s="396">
        <v>0</v>
      </c>
      <c r="J488" s="396">
        <v>6.7</v>
      </c>
      <c r="K488" s="388">
        <v>0</v>
      </c>
      <c r="L488" s="388">
        <v>0</v>
      </c>
      <c r="M488" s="388">
        <v>4.790909090909091</v>
      </c>
      <c r="N488" s="396">
        <v>5.2000000000000011</v>
      </c>
      <c r="O488" s="396">
        <v>0</v>
      </c>
      <c r="P488" s="397">
        <v>0</v>
      </c>
      <c r="Q488" s="388"/>
      <c r="R488" s="388"/>
      <c r="S488" s="388"/>
      <c r="Z488" s="389"/>
      <c r="AE488" s="389"/>
    </row>
    <row r="489" spans="1:33">
      <c r="A489" s="303"/>
      <c r="B489" s="335" t="s">
        <v>966</v>
      </c>
      <c r="C489" s="396">
        <v>7</v>
      </c>
      <c r="D489" s="388">
        <v>0</v>
      </c>
      <c r="E489" s="388">
        <v>9.5</v>
      </c>
      <c r="F489" s="388">
        <v>0</v>
      </c>
      <c r="G489" s="388">
        <v>0</v>
      </c>
      <c r="H489" s="388">
        <v>7</v>
      </c>
      <c r="I489" s="396">
        <v>7.833333333333333</v>
      </c>
      <c r="J489" s="396">
        <v>5.5</v>
      </c>
      <c r="K489" s="388">
        <v>0</v>
      </c>
      <c r="L489" s="388">
        <v>0</v>
      </c>
      <c r="M489" s="388">
        <v>4.0846153846153843</v>
      </c>
      <c r="N489" s="396">
        <v>4.2733333333333325</v>
      </c>
      <c r="O489" s="396">
        <v>0</v>
      </c>
      <c r="P489" s="397">
        <v>0</v>
      </c>
      <c r="Q489" s="388"/>
      <c r="R489" s="388"/>
      <c r="S489" s="388"/>
      <c r="T489" s="394">
        <f t="shared" ref="T489:AE489" si="242">C489-C488</f>
        <v>7</v>
      </c>
      <c r="U489" s="394">
        <f t="shared" si="242"/>
        <v>0</v>
      </c>
      <c r="V489" s="421">
        <f t="shared" si="242"/>
        <v>9.5</v>
      </c>
      <c r="W489" s="394">
        <f t="shared" si="242"/>
        <v>0</v>
      </c>
      <c r="X489" s="394">
        <f t="shared" si="242"/>
        <v>0</v>
      </c>
      <c r="Y489" s="394">
        <f t="shared" si="242"/>
        <v>7</v>
      </c>
      <c r="Z489" s="395">
        <f t="shared" si="242"/>
        <v>7.833333333333333</v>
      </c>
      <c r="AA489" s="394">
        <f t="shared" si="242"/>
        <v>-1.2000000000000002</v>
      </c>
      <c r="AB489" s="394">
        <f t="shared" si="242"/>
        <v>0</v>
      </c>
      <c r="AC489" s="394">
        <f t="shared" si="242"/>
        <v>0</v>
      </c>
      <c r="AD489" s="394">
        <f t="shared" si="242"/>
        <v>-0.70629370629370669</v>
      </c>
      <c r="AE489" s="395">
        <f t="shared" si="242"/>
        <v>-0.92666666666666853</v>
      </c>
      <c r="AG489" s="290" t="s">
        <v>1000</v>
      </c>
    </row>
    <row r="490" spans="1:33">
      <c r="A490" s="303"/>
      <c r="B490" s="335" t="s">
        <v>967</v>
      </c>
      <c r="C490" s="396">
        <v>0</v>
      </c>
      <c r="D490" s="388">
        <v>0</v>
      </c>
      <c r="E490" s="388">
        <v>0</v>
      </c>
      <c r="F490" s="388">
        <v>0</v>
      </c>
      <c r="G490" s="388">
        <v>0</v>
      </c>
      <c r="H490" s="388">
        <v>0</v>
      </c>
      <c r="I490" s="396">
        <v>0</v>
      </c>
      <c r="J490" s="396">
        <v>0</v>
      </c>
      <c r="K490" s="388">
        <v>0</v>
      </c>
      <c r="L490" s="388">
        <v>0</v>
      </c>
      <c r="M490" s="388">
        <v>0</v>
      </c>
      <c r="N490" s="396">
        <v>0</v>
      </c>
      <c r="O490" s="396">
        <v>0</v>
      </c>
      <c r="P490" s="397">
        <v>0</v>
      </c>
      <c r="Q490" s="388"/>
      <c r="R490" s="388"/>
      <c r="S490" s="388"/>
      <c r="Z490" s="389"/>
      <c r="AE490" s="389"/>
    </row>
    <row r="491" spans="1:33" ht="13.5" thickBot="1">
      <c r="A491" s="303"/>
      <c r="B491" s="335" t="s">
        <v>968</v>
      </c>
      <c r="C491" s="396">
        <v>0</v>
      </c>
      <c r="D491" s="388">
        <v>0</v>
      </c>
      <c r="E491" s="388">
        <v>0</v>
      </c>
      <c r="F491" s="388">
        <v>0</v>
      </c>
      <c r="G491" s="388">
        <v>0</v>
      </c>
      <c r="H491" s="388">
        <v>0</v>
      </c>
      <c r="I491" s="396">
        <v>0</v>
      </c>
      <c r="J491" s="396">
        <v>0</v>
      </c>
      <c r="K491" s="388">
        <v>0</v>
      </c>
      <c r="L491" s="388">
        <v>0</v>
      </c>
      <c r="M491" s="388">
        <v>0</v>
      </c>
      <c r="N491" s="396">
        <v>0</v>
      </c>
      <c r="O491" s="396">
        <v>0</v>
      </c>
      <c r="P491" s="397">
        <v>0</v>
      </c>
      <c r="Q491" s="388"/>
      <c r="R491" s="388"/>
      <c r="S491" s="388"/>
      <c r="T491" s="394">
        <f t="shared" ref="T491:AE491" si="243">C491-C490</f>
        <v>0</v>
      </c>
      <c r="U491" s="394">
        <f t="shared" si="243"/>
        <v>0</v>
      </c>
      <c r="V491" s="394">
        <f t="shared" si="243"/>
        <v>0</v>
      </c>
      <c r="W491" s="394">
        <f t="shared" si="243"/>
        <v>0</v>
      </c>
      <c r="X491" s="394">
        <f t="shared" si="243"/>
        <v>0</v>
      </c>
      <c r="Y491" s="394">
        <f t="shared" si="243"/>
        <v>0</v>
      </c>
      <c r="Z491" s="395">
        <f t="shared" si="243"/>
        <v>0</v>
      </c>
      <c r="AA491" s="394">
        <f t="shared" si="243"/>
        <v>0</v>
      </c>
      <c r="AB491" s="394">
        <f t="shared" si="243"/>
        <v>0</v>
      </c>
      <c r="AC491" s="394">
        <f t="shared" si="243"/>
        <v>0</v>
      </c>
      <c r="AD491" s="394">
        <f t="shared" si="243"/>
        <v>0</v>
      </c>
      <c r="AE491" s="395">
        <f t="shared" si="243"/>
        <v>0</v>
      </c>
    </row>
    <row r="492" spans="1:33" ht="13.5" thickTop="1">
      <c r="A492" s="303"/>
      <c r="B492" s="422" t="s">
        <v>969</v>
      </c>
      <c r="C492" s="423">
        <v>4.5999999999999996</v>
      </c>
      <c r="D492" s="424">
        <v>0</v>
      </c>
      <c r="E492" s="424">
        <v>4.7</v>
      </c>
      <c r="F492" s="424">
        <v>0</v>
      </c>
      <c r="G492" s="424">
        <v>4.6238372093023257</v>
      </c>
      <c r="H492" s="424">
        <v>4.8553398058252428</v>
      </c>
      <c r="I492" s="423">
        <v>4.644014732965009</v>
      </c>
      <c r="J492" s="423">
        <v>3.5276595744680854</v>
      </c>
      <c r="K492" s="424">
        <v>0</v>
      </c>
      <c r="L492" s="424">
        <v>0</v>
      </c>
      <c r="M492" s="424">
        <v>3.6341463414634148</v>
      </c>
      <c r="N492" s="423">
        <v>3.5953488372093023</v>
      </c>
      <c r="O492" s="423">
        <v>0</v>
      </c>
      <c r="P492" s="425">
        <v>0</v>
      </c>
      <c r="Q492" s="402"/>
      <c r="R492" s="402"/>
      <c r="S492" s="402"/>
      <c r="T492" s="415"/>
      <c r="U492" s="415"/>
      <c r="V492" s="415"/>
      <c r="W492" s="415"/>
      <c r="X492" s="415"/>
      <c r="Y492" s="415"/>
      <c r="Z492" s="416"/>
      <c r="AA492" s="415"/>
      <c r="AB492" s="415"/>
      <c r="AC492" s="415"/>
      <c r="AD492" s="415"/>
      <c r="AE492" s="416"/>
      <c r="AF492" s="415"/>
    </row>
    <row r="493" spans="1:33" ht="13.5" thickBot="1">
      <c r="A493" s="303"/>
      <c r="B493" s="422" t="s">
        <v>970</v>
      </c>
      <c r="C493" s="423">
        <v>4.6030037546933666</v>
      </c>
      <c r="D493" s="424">
        <v>0</v>
      </c>
      <c r="E493" s="424">
        <v>4.7146341463414636</v>
      </c>
      <c r="F493" s="424">
        <v>0</v>
      </c>
      <c r="G493" s="424">
        <v>4.5707317073170728</v>
      </c>
      <c r="H493" s="424">
        <v>4.7649999999999997</v>
      </c>
      <c r="I493" s="423">
        <v>4.6286340852130321</v>
      </c>
      <c r="J493" s="423">
        <v>2.9422222222222225</v>
      </c>
      <c r="K493" s="424">
        <v>0</v>
      </c>
      <c r="L493" s="424">
        <v>0</v>
      </c>
      <c r="M493" s="424">
        <v>3.3425287356321842</v>
      </c>
      <c r="N493" s="423">
        <v>3.2060606060606061</v>
      </c>
      <c r="O493" s="423">
        <v>0</v>
      </c>
      <c r="P493" s="425">
        <v>0</v>
      </c>
      <c r="Q493" s="409"/>
      <c r="R493" s="409"/>
      <c r="S493" s="409"/>
      <c r="T493" s="417">
        <f t="shared" ref="T493:AE493" si="244">C493-C492</f>
        <v>3.0037546933670001E-3</v>
      </c>
      <c r="U493" s="417">
        <f t="shared" si="244"/>
        <v>0</v>
      </c>
      <c r="V493" s="417">
        <f t="shared" si="244"/>
        <v>1.4634146341463428E-2</v>
      </c>
      <c r="W493" s="417">
        <f t="shared" si="244"/>
        <v>0</v>
      </c>
      <c r="X493" s="417">
        <f t="shared" si="244"/>
        <v>-5.3105501985252879E-2</v>
      </c>
      <c r="Y493" s="417">
        <f t="shared" si="244"/>
        <v>-9.0339805825243147E-2</v>
      </c>
      <c r="Z493" s="418">
        <f t="shared" si="244"/>
        <v>-1.5380647751976895E-2</v>
      </c>
      <c r="AA493" s="417">
        <f t="shared" si="244"/>
        <v>-0.58543735224586291</v>
      </c>
      <c r="AB493" s="417">
        <f t="shared" si="244"/>
        <v>0</v>
      </c>
      <c r="AC493" s="417">
        <f t="shared" si="244"/>
        <v>0</v>
      </c>
      <c r="AD493" s="417">
        <f t="shared" si="244"/>
        <v>-0.29161760583123053</v>
      </c>
      <c r="AE493" s="418">
        <f t="shared" si="244"/>
        <v>-0.38928823114869626</v>
      </c>
      <c r="AF493" s="419"/>
    </row>
    <row r="494" spans="1:33" ht="13.5" thickTop="1">
      <c r="A494" s="303"/>
      <c r="B494" s="335" t="s">
        <v>971</v>
      </c>
      <c r="C494" s="396">
        <v>4.8</v>
      </c>
      <c r="D494" s="388">
        <v>0</v>
      </c>
      <c r="E494" s="388">
        <v>5.6</v>
      </c>
      <c r="F494" s="388">
        <v>0</v>
      </c>
      <c r="G494" s="388">
        <v>5.3769948186528502</v>
      </c>
      <c r="H494" s="388">
        <v>6.1670370370370371</v>
      </c>
      <c r="I494" s="396">
        <v>5.1423226991048896</v>
      </c>
      <c r="J494" s="396">
        <v>4.4993079584775089</v>
      </c>
      <c r="K494" s="388">
        <v>0</v>
      </c>
      <c r="L494" s="388">
        <v>0</v>
      </c>
      <c r="M494" s="388">
        <v>4.2623287671232877</v>
      </c>
      <c r="N494" s="396">
        <v>4.3295387634936215</v>
      </c>
      <c r="O494" s="396">
        <v>0</v>
      </c>
      <c r="P494" s="397">
        <v>0</v>
      </c>
      <c r="Q494" s="388"/>
      <c r="R494" s="388"/>
      <c r="S494" s="388"/>
      <c r="Z494" s="389"/>
      <c r="AE494" s="389"/>
    </row>
    <row r="495" spans="1:33">
      <c r="A495" s="303"/>
      <c r="B495" s="335" t="s">
        <v>972</v>
      </c>
      <c r="C495" s="396">
        <v>4.7</v>
      </c>
      <c r="D495" s="388">
        <v>0</v>
      </c>
      <c r="E495" s="388">
        <v>5.6</v>
      </c>
      <c r="F495" s="388">
        <v>0</v>
      </c>
      <c r="G495" s="388">
        <v>5.2021253985122211</v>
      </c>
      <c r="H495" s="388">
        <v>5.9331288343558279</v>
      </c>
      <c r="I495" s="396">
        <v>5.0340802151019499</v>
      </c>
      <c r="J495" s="396">
        <v>4.6574545454545442</v>
      </c>
      <c r="K495" s="388">
        <v>0</v>
      </c>
      <c r="L495" s="388">
        <v>0</v>
      </c>
      <c r="M495" s="388">
        <v>4.3336206896551728</v>
      </c>
      <c r="N495" s="396">
        <v>4.4155473781048755</v>
      </c>
      <c r="O495" s="396">
        <v>0</v>
      </c>
      <c r="P495" s="397">
        <v>0</v>
      </c>
      <c r="Q495" s="388"/>
      <c r="R495" s="388"/>
      <c r="S495" s="388"/>
      <c r="T495" s="394">
        <f t="shared" ref="T495:AE495" si="245">C495-C494</f>
        <v>-9.9999999999999645E-2</v>
      </c>
      <c r="U495" s="394">
        <f t="shared" si="245"/>
        <v>0</v>
      </c>
      <c r="V495" s="394">
        <f t="shared" si="245"/>
        <v>0</v>
      </c>
      <c r="W495" s="394">
        <f t="shared" si="245"/>
        <v>0</v>
      </c>
      <c r="X495" s="394">
        <f t="shared" si="245"/>
        <v>-0.17486942014062912</v>
      </c>
      <c r="Y495" s="394">
        <f t="shared" si="245"/>
        <v>-0.23390820268120915</v>
      </c>
      <c r="Z495" s="395">
        <f t="shared" si="245"/>
        <v>-0.10824248400293968</v>
      </c>
      <c r="AA495" s="394">
        <f t="shared" si="245"/>
        <v>0.15814658697703532</v>
      </c>
      <c r="AB495" s="394">
        <f t="shared" si="245"/>
        <v>0</v>
      </c>
      <c r="AC495" s="394">
        <f t="shared" si="245"/>
        <v>0</v>
      </c>
      <c r="AD495" s="394">
        <f t="shared" si="245"/>
        <v>7.1291922531885099E-2</v>
      </c>
      <c r="AE495" s="395">
        <f t="shared" si="245"/>
        <v>8.6008614611253975E-2</v>
      </c>
    </row>
    <row r="496" spans="1:33">
      <c r="A496" s="303"/>
      <c r="B496" s="335" t="s">
        <v>973</v>
      </c>
      <c r="C496" s="396">
        <v>9.1</v>
      </c>
      <c r="D496" s="388">
        <v>0</v>
      </c>
      <c r="E496" s="388">
        <v>11.9</v>
      </c>
      <c r="F496" s="388">
        <v>0</v>
      </c>
      <c r="G496" s="388">
        <v>8.4818181818181824</v>
      </c>
      <c r="H496" s="388">
        <v>9.6142857142857139</v>
      </c>
      <c r="I496" s="396">
        <v>9.6181818181818191</v>
      </c>
      <c r="J496" s="396">
        <v>7.5</v>
      </c>
      <c r="K496" s="388">
        <v>0</v>
      </c>
      <c r="L496" s="388">
        <v>0</v>
      </c>
      <c r="M496" s="388">
        <v>5.2954999999999997</v>
      </c>
      <c r="N496" s="396">
        <v>5.52286995515695</v>
      </c>
      <c r="O496" s="396">
        <v>0</v>
      </c>
      <c r="P496" s="397">
        <v>0</v>
      </c>
      <c r="Q496" s="388"/>
      <c r="R496" s="388"/>
      <c r="S496" s="388"/>
      <c r="Z496" s="389"/>
      <c r="AE496" s="389"/>
    </row>
    <row r="497" spans="1:32">
      <c r="A497" s="303"/>
      <c r="B497" s="335" t="s">
        <v>974</v>
      </c>
      <c r="C497" s="396">
        <v>4.4000000000000004</v>
      </c>
      <c r="D497" s="388">
        <v>0</v>
      </c>
      <c r="E497" s="388">
        <v>11.300000000000002</v>
      </c>
      <c r="F497" s="388">
        <v>0</v>
      </c>
      <c r="G497" s="388">
        <v>9.84</v>
      </c>
      <c r="H497" s="388">
        <v>10.294117647058824</v>
      </c>
      <c r="I497" s="396">
        <v>9.5578947368421048</v>
      </c>
      <c r="J497" s="396">
        <v>5.7882352941176478</v>
      </c>
      <c r="K497" s="388">
        <v>0</v>
      </c>
      <c r="L497" s="388">
        <v>0</v>
      </c>
      <c r="M497" s="388">
        <v>5.2315789473684209</v>
      </c>
      <c r="N497" s="396">
        <v>5.3160714285714281</v>
      </c>
      <c r="O497" s="396">
        <v>0</v>
      </c>
      <c r="P497" s="397">
        <v>0</v>
      </c>
      <c r="Q497" s="388"/>
      <c r="R497" s="388"/>
      <c r="S497" s="388"/>
      <c r="T497" s="394">
        <f t="shared" ref="T497:AE497" si="246">C497-C496</f>
        <v>-4.6999999999999993</v>
      </c>
      <c r="U497" s="394">
        <f t="shared" si="246"/>
        <v>0</v>
      </c>
      <c r="V497" s="394">
        <f t="shared" si="246"/>
        <v>-0.59999999999999787</v>
      </c>
      <c r="W497" s="394">
        <f t="shared" si="246"/>
        <v>0</v>
      </c>
      <c r="X497" s="421">
        <f t="shared" si="246"/>
        <v>1.3581818181818175</v>
      </c>
      <c r="Y497" s="394">
        <f t="shared" si="246"/>
        <v>0.67983193277311038</v>
      </c>
      <c r="Z497" s="395">
        <f t="shared" si="246"/>
        <v>-6.0287081339714277E-2</v>
      </c>
      <c r="AA497" s="394">
        <f t="shared" si="246"/>
        <v>-1.7117647058823522</v>
      </c>
      <c r="AB497" s="394">
        <f t="shared" si="246"/>
        <v>0</v>
      </c>
      <c r="AC497" s="421">
        <f t="shared" si="246"/>
        <v>0</v>
      </c>
      <c r="AD497" s="394">
        <f t="shared" si="246"/>
        <v>-6.3921052631578767E-2</v>
      </c>
      <c r="AE497" s="395">
        <f t="shared" si="246"/>
        <v>-0.20679852658552189</v>
      </c>
    </row>
    <row r="498" spans="1:32">
      <c r="A498" s="303"/>
      <c r="B498" s="335" t="s">
        <v>975</v>
      </c>
      <c r="C498" s="396">
        <v>0</v>
      </c>
      <c r="D498" s="388">
        <v>0</v>
      </c>
      <c r="E498" s="388">
        <v>0</v>
      </c>
      <c r="F498" s="388">
        <v>0</v>
      </c>
      <c r="G498" s="388">
        <v>0</v>
      </c>
      <c r="H498" s="388">
        <v>0</v>
      </c>
      <c r="I498" s="396">
        <v>0</v>
      </c>
      <c r="J498" s="396">
        <v>0</v>
      </c>
      <c r="K498" s="388">
        <v>0</v>
      </c>
      <c r="L498" s="388">
        <v>0</v>
      </c>
      <c r="M498" s="388">
        <v>0</v>
      </c>
      <c r="N498" s="396">
        <v>0</v>
      </c>
      <c r="O498" s="396">
        <v>0</v>
      </c>
      <c r="P498" s="397">
        <v>0</v>
      </c>
      <c r="Q498" s="388"/>
      <c r="R498" s="388"/>
      <c r="S498" s="388"/>
      <c r="Z498" s="389"/>
      <c r="AE498" s="389"/>
    </row>
    <row r="499" spans="1:32" ht="13.5" thickBot="1">
      <c r="A499" s="303"/>
      <c r="B499" s="335" t="s">
        <v>976</v>
      </c>
      <c r="C499" s="396">
        <v>0</v>
      </c>
      <c r="D499" s="388">
        <v>0</v>
      </c>
      <c r="E499" s="388">
        <v>0</v>
      </c>
      <c r="F499" s="388">
        <v>0</v>
      </c>
      <c r="G499" s="388">
        <v>0</v>
      </c>
      <c r="H499" s="388">
        <v>0</v>
      </c>
      <c r="I499" s="396">
        <v>0</v>
      </c>
      <c r="J499" s="396">
        <v>0</v>
      </c>
      <c r="K499" s="388">
        <v>0</v>
      </c>
      <c r="L499" s="388">
        <v>0</v>
      </c>
      <c r="M499" s="388">
        <v>0</v>
      </c>
      <c r="N499" s="396">
        <v>0</v>
      </c>
      <c r="O499" s="396">
        <v>0</v>
      </c>
      <c r="P499" s="397">
        <v>0</v>
      </c>
      <c r="Q499" s="388"/>
      <c r="R499" s="388"/>
      <c r="S499" s="388"/>
      <c r="T499" s="394">
        <f t="shared" ref="T499:AE499" si="247">C499-C498</f>
        <v>0</v>
      </c>
      <c r="U499" s="394">
        <f t="shared" si="247"/>
        <v>0</v>
      </c>
      <c r="V499" s="394">
        <f t="shared" si="247"/>
        <v>0</v>
      </c>
      <c r="W499" s="394">
        <f t="shared" si="247"/>
        <v>0</v>
      </c>
      <c r="X499" s="394">
        <f t="shared" si="247"/>
        <v>0</v>
      </c>
      <c r="Y499" s="394">
        <f t="shared" si="247"/>
        <v>0</v>
      </c>
      <c r="Z499" s="395">
        <f t="shared" si="247"/>
        <v>0</v>
      </c>
      <c r="AA499" s="394">
        <f t="shared" si="247"/>
        <v>0</v>
      </c>
      <c r="AB499" s="394">
        <f t="shared" si="247"/>
        <v>0</v>
      </c>
      <c r="AC499" s="394">
        <f t="shared" si="247"/>
        <v>0</v>
      </c>
      <c r="AD499" s="394">
        <f t="shared" si="247"/>
        <v>0</v>
      </c>
      <c r="AE499" s="395">
        <f t="shared" si="247"/>
        <v>0</v>
      </c>
    </row>
    <row r="500" spans="1:32" ht="13.5" thickTop="1">
      <c r="A500" s="303"/>
      <c r="B500" s="335" t="s">
        <v>977</v>
      </c>
      <c r="C500" s="396">
        <v>4.819497114591921</v>
      </c>
      <c r="D500" s="388">
        <v>0</v>
      </c>
      <c r="E500" s="388">
        <v>5.6704895104895101</v>
      </c>
      <c r="F500" s="388">
        <v>0</v>
      </c>
      <c r="G500" s="388">
        <v>5.4119877049180323</v>
      </c>
      <c r="H500" s="388">
        <v>6.3369718309859149</v>
      </c>
      <c r="I500" s="396">
        <v>5.1870711201999544</v>
      </c>
      <c r="J500" s="396">
        <v>4.7205128205128215</v>
      </c>
      <c r="K500" s="388">
        <v>0</v>
      </c>
      <c r="L500" s="388">
        <v>0</v>
      </c>
      <c r="M500" s="388">
        <v>4.4845161290322588</v>
      </c>
      <c r="N500" s="396">
        <v>4.543800322061192</v>
      </c>
      <c r="O500" s="396">
        <v>0</v>
      </c>
      <c r="P500" s="397">
        <v>0</v>
      </c>
      <c r="Q500" s="402"/>
      <c r="R500" s="402"/>
      <c r="S500" s="402"/>
      <c r="T500" s="415"/>
      <c r="U500" s="415"/>
      <c r="V500" s="415"/>
      <c r="W500" s="415"/>
      <c r="X500" s="415"/>
      <c r="Y500" s="415"/>
      <c r="Z500" s="416"/>
      <c r="AA500" s="415"/>
      <c r="AB500" s="415"/>
      <c r="AC500" s="415"/>
      <c r="AD500" s="415"/>
      <c r="AE500" s="416"/>
      <c r="AF500" s="415"/>
    </row>
    <row r="501" spans="1:32" ht="13.5" thickBot="1">
      <c r="A501" s="303"/>
      <c r="B501" s="335" t="s">
        <v>978</v>
      </c>
      <c r="C501" s="396">
        <v>4.6994038155802862</v>
      </c>
      <c r="D501" s="388">
        <v>0</v>
      </c>
      <c r="E501" s="388">
        <v>5.6494934876989866</v>
      </c>
      <c r="F501" s="388">
        <v>0</v>
      </c>
      <c r="G501" s="388">
        <v>5.2508937960042052</v>
      </c>
      <c r="H501" s="388">
        <v>6.1492711370262398</v>
      </c>
      <c r="I501" s="396">
        <v>5.0722728282603864</v>
      </c>
      <c r="J501" s="396">
        <v>4.7818770226537213</v>
      </c>
      <c r="K501" s="388">
        <v>0</v>
      </c>
      <c r="L501" s="388">
        <v>0</v>
      </c>
      <c r="M501" s="388">
        <v>4.5038922155688619</v>
      </c>
      <c r="N501" s="396">
        <v>4.5694126620900075</v>
      </c>
      <c r="O501" s="396">
        <v>0</v>
      </c>
      <c r="P501" s="397">
        <v>0</v>
      </c>
      <c r="Q501" s="409"/>
      <c r="R501" s="409"/>
      <c r="S501" s="409"/>
      <c r="T501" s="417">
        <f t="shared" ref="T501:AE501" si="248">C501-C500</f>
        <v>-0.12009329901163479</v>
      </c>
      <c r="U501" s="417">
        <f t="shared" si="248"/>
        <v>0</v>
      </c>
      <c r="V501" s="417">
        <f t="shared" si="248"/>
        <v>-2.0996022790523483E-2</v>
      </c>
      <c r="W501" s="417">
        <f t="shared" si="248"/>
        <v>0</v>
      </c>
      <c r="X501" s="417">
        <f t="shared" si="248"/>
        <v>-0.16109390891382702</v>
      </c>
      <c r="Y501" s="417">
        <f t="shared" si="248"/>
        <v>-0.18770069395967504</v>
      </c>
      <c r="Z501" s="418">
        <f t="shared" si="248"/>
        <v>-0.11479829193956803</v>
      </c>
      <c r="AA501" s="417">
        <f t="shared" si="248"/>
        <v>6.1364202140899771E-2</v>
      </c>
      <c r="AB501" s="417">
        <f t="shared" si="248"/>
        <v>0</v>
      </c>
      <c r="AC501" s="417">
        <f t="shared" si="248"/>
        <v>0</v>
      </c>
      <c r="AD501" s="417">
        <f t="shared" si="248"/>
        <v>1.9376086536603054E-2</v>
      </c>
      <c r="AE501" s="418">
        <f t="shared" si="248"/>
        <v>2.5612340028815517E-2</v>
      </c>
      <c r="AF501" s="419"/>
    </row>
    <row r="502" spans="1:32" ht="13.5" thickTop="1">
      <c r="A502" s="303"/>
      <c r="B502" s="335" t="s">
        <v>979</v>
      </c>
      <c r="C502" s="396">
        <v>3.8</v>
      </c>
      <c r="D502" s="388">
        <v>0</v>
      </c>
      <c r="E502" s="388">
        <v>4.2</v>
      </c>
      <c r="F502" s="388">
        <v>0</v>
      </c>
      <c r="G502" s="388">
        <v>3.910164835164835</v>
      </c>
      <c r="H502" s="388">
        <v>4.3511627906976749</v>
      </c>
      <c r="I502" s="396">
        <v>3.9903862300587742</v>
      </c>
      <c r="J502" s="396">
        <v>4.1031249999999995</v>
      </c>
      <c r="K502" s="388">
        <v>0</v>
      </c>
      <c r="L502" s="388">
        <v>0</v>
      </c>
      <c r="M502" s="388">
        <v>3.8031900138696262</v>
      </c>
      <c r="N502" s="396">
        <v>3.8384332925336597</v>
      </c>
      <c r="O502" s="396">
        <v>0</v>
      </c>
      <c r="P502" s="397">
        <v>0</v>
      </c>
      <c r="Q502" s="388"/>
      <c r="R502" s="388"/>
      <c r="S502" s="388"/>
      <c r="Z502" s="389"/>
      <c r="AE502" s="389"/>
    </row>
    <row r="503" spans="1:32">
      <c r="A503" s="303"/>
      <c r="B503" s="335" t="s">
        <v>980</v>
      </c>
      <c r="C503" s="396">
        <v>3.9</v>
      </c>
      <c r="D503" s="388">
        <v>0</v>
      </c>
      <c r="E503" s="388">
        <v>4</v>
      </c>
      <c r="F503" s="388">
        <v>0</v>
      </c>
      <c r="G503" s="388">
        <v>3.6784860557768924</v>
      </c>
      <c r="H503" s="388">
        <v>4.5698717948717951</v>
      </c>
      <c r="I503" s="396">
        <v>3.9329969284774027</v>
      </c>
      <c r="J503" s="396">
        <v>3.8519999999999999</v>
      </c>
      <c r="K503" s="388">
        <v>0</v>
      </c>
      <c r="L503" s="388">
        <v>0</v>
      </c>
      <c r="M503" s="388">
        <v>3.8033536585365852</v>
      </c>
      <c r="N503" s="396">
        <v>3.8097883597883602</v>
      </c>
      <c r="O503" s="396">
        <v>0</v>
      </c>
      <c r="P503" s="397">
        <v>0</v>
      </c>
      <c r="Q503" s="388"/>
      <c r="R503" s="388"/>
      <c r="S503" s="388"/>
      <c r="T503" s="394">
        <f t="shared" ref="T503:AE503" si="249">C503-C502</f>
        <v>0.10000000000000009</v>
      </c>
      <c r="U503" s="394">
        <f t="shared" si="249"/>
        <v>0</v>
      </c>
      <c r="V503" s="394">
        <f t="shared" si="249"/>
        <v>-0.20000000000000018</v>
      </c>
      <c r="W503" s="394">
        <f t="shared" si="249"/>
        <v>0</v>
      </c>
      <c r="X503" s="394">
        <f t="shared" si="249"/>
        <v>-0.23167877938794268</v>
      </c>
      <c r="Y503" s="394">
        <f t="shared" si="249"/>
        <v>0.2187090041741202</v>
      </c>
      <c r="Z503" s="395">
        <f t="shared" si="249"/>
        <v>-5.7389301581371566E-2</v>
      </c>
      <c r="AA503" s="394">
        <f t="shared" si="249"/>
        <v>-0.2511249999999996</v>
      </c>
      <c r="AB503" s="394">
        <f t="shared" si="249"/>
        <v>0</v>
      </c>
      <c r="AC503" s="394">
        <f t="shared" si="249"/>
        <v>0</v>
      </c>
      <c r="AD503" s="394">
        <f t="shared" si="249"/>
        <v>1.6364466695906188E-4</v>
      </c>
      <c r="AE503" s="395">
        <f t="shared" si="249"/>
        <v>-2.8644932745299556E-2</v>
      </c>
    </row>
    <row r="504" spans="1:32">
      <c r="A504" s="303"/>
      <c r="B504" s="335" t="s">
        <v>981</v>
      </c>
      <c r="C504" s="396">
        <v>3.4</v>
      </c>
      <c r="D504" s="388">
        <v>0</v>
      </c>
      <c r="E504" s="388">
        <v>4.8</v>
      </c>
      <c r="F504" s="388">
        <v>0</v>
      </c>
      <c r="G504" s="388">
        <v>4.0299212598425189</v>
      </c>
      <c r="H504" s="388">
        <v>4.542105263157894</v>
      </c>
      <c r="I504" s="396">
        <v>4.1132132132132133</v>
      </c>
      <c r="J504" s="396">
        <v>3.3851851851851849</v>
      </c>
      <c r="K504" s="388">
        <v>0</v>
      </c>
      <c r="L504" s="388">
        <v>0</v>
      </c>
      <c r="M504" s="388">
        <v>3.4972307692307689</v>
      </c>
      <c r="N504" s="396">
        <v>3.4886363636363629</v>
      </c>
      <c r="O504" s="396">
        <v>0</v>
      </c>
      <c r="P504" s="397">
        <v>0</v>
      </c>
      <c r="Q504" s="388"/>
      <c r="R504" s="388"/>
      <c r="S504" s="388"/>
      <c r="Z504" s="389"/>
      <c r="AE504" s="389"/>
    </row>
    <row r="505" spans="1:32">
      <c r="A505" s="303"/>
      <c r="B505" s="335" t="s">
        <v>982</v>
      </c>
      <c r="C505" s="396">
        <v>3.8</v>
      </c>
      <c r="D505" s="388">
        <v>0</v>
      </c>
      <c r="E505" s="388">
        <v>4.7</v>
      </c>
      <c r="F505" s="388">
        <v>0</v>
      </c>
      <c r="G505" s="388">
        <v>3.8063063063063063</v>
      </c>
      <c r="H505" s="388">
        <v>4.9641509433962261</v>
      </c>
      <c r="I505" s="396">
        <v>4.197183098591549</v>
      </c>
      <c r="J505" s="396">
        <v>4.0695652173913048</v>
      </c>
      <c r="K505" s="388">
        <v>0</v>
      </c>
      <c r="L505" s="388">
        <v>0</v>
      </c>
      <c r="M505" s="388">
        <v>3.4880681818181816</v>
      </c>
      <c r="N505" s="396">
        <v>3.5237333333333334</v>
      </c>
      <c r="O505" s="396">
        <v>0</v>
      </c>
      <c r="P505" s="397">
        <v>0</v>
      </c>
      <c r="Q505" s="388"/>
      <c r="R505" s="388"/>
      <c r="S505" s="388"/>
      <c r="T505" s="394">
        <f t="shared" ref="T505:AE505" si="250">C505-C504</f>
        <v>0.39999999999999991</v>
      </c>
      <c r="U505" s="394">
        <f t="shared" si="250"/>
        <v>0</v>
      </c>
      <c r="V505" s="421">
        <f t="shared" si="250"/>
        <v>-9.9999999999999645E-2</v>
      </c>
      <c r="W505" s="394">
        <f t="shared" si="250"/>
        <v>0</v>
      </c>
      <c r="X505" s="394">
        <f t="shared" si="250"/>
        <v>-0.22361495353621264</v>
      </c>
      <c r="Y505" s="394">
        <f t="shared" si="250"/>
        <v>0.42204568023833211</v>
      </c>
      <c r="Z505" s="395">
        <f t="shared" si="250"/>
        <v>8.3969885378335718E-2</v>
      </c>
      <c r="AA505" s="421">
        <f t="shared" si="250"/>
        <v>0.68438003220611998</v>
      </c>
      <c r="AB505" s="394">
        <f t="shared" si="250"/>
        <v>0</v>
      </c>
      <c r="AC505" s="394">
        <f t="shared" si="250"/>
        <v>0</v>
      </c>
      <c r="AD505" s="394">
        <f t="shared" si="250"/>
        <v>-9.162587412587353E-3</v>
      </c>
      <c r="AE505" s="395">
        <f t="shared" si="250"/>
        <v>3.5096969696970515E-2</v>
      </c>
    </row>
    <row r="506" spans="1:32">
      <c r="A506" s="303"/>
      <c r="B506" s="335" t="s">
        <v>983</v>
      </c>
      <c r="C506" s="396">
        <v>0</v>
      </c>
      <c r="D506" s="388">
        <v>0</v>
      </c>
      <c r="E506" s="388">
        <v>0</v>
      </c>
      <c r="F506" s="388">
        <v>0</v>
      </c>
      <c r="G506" s="388">
        <v>0</v>
      </c>
      <c r="H506" s="388">
        <v>0</v>
      </c>
      <c r="I506" s="396">
        <v>0</v>
      </c>
      <c r="J506" s="396">
        <v>0</v>
      </c>
      <c r="K506" s="388">
        <v>0</v>
      </c>
      <c r="L506" s="388">
        <v>0</v>
      </c>
      <c r="M506" s="388">
        <v>0</v>
      </c>
      <c r="N506" s="396">
        <v>0</v>
      </c>
      <c r="O506" s="396">
        <v>0</v>
      </c>
      <c r="P506" s="397">
        <v>0</v>
      </c>
      <c r="Q506" s="388"/>
      <c r="R506" s="388"/>
      <c r="S506" s="388"/>
      <c r="Z506" s="389"/>
      <c r="AE506" s="389"/>
    </row>
    <row r="507" spans="1:32" ht="13.5" thickBot="1">
      <c r="A507" s="303"/>
      <c r="B507" s="335" t="s">
        <v>984</v>
      </c>
      <c r="C507" s="396">
        <v>0</v>
      </c>
      <c r="D507" s="388">
        <v>0</v>
      </c>
      <c r="E507" s="388">
        <v>0</v>
      </c>
      <c r="F507" s="388">
        <v>0</v>
      </c>
      <c r="G507" s="388">
        <v>0</v>
      </c>
      <c r="H507" s="388">
        <v>0</v>
      </c>
      <c r="I507" s="396">
        <v>0</v>
      </c>
      <c r="J507" s="396">
        <v>0</v>
      </c>
      <c r="K507" s="388">
        <v>0</v>
      </c>
      <c r="L507" s="388">
        <v>0</v>
      </c>
      <c r="M507" s="388">
        <v>0</v>
      </c>
      <c r="N507" s="396">
        <v>0</v>
      </c>
      <c r="O507" s="396">
        <v>0</v>
      </c>
      <c r="P507" s="397">
        <v>0</v>
      </c>
      <c r="Q507" s="388"/>
      <c r="R507" s="388"/>
      <c r="S507" s="388"/>
      <c r="T507" s="394">
        <f t="shared" ref="T507:AE507" si="251">C507-C506</f>
        <v>0</v>
      </c>
      <c r="U507" s="394">
        <f t="shared" si="251"/>
        <v>0</v>
      </c>
      <c r="V507" s="394">
        <f t="shared" si="251"/>
        <v>0</v>
      </c>
      <c r="W507" s="394">
        <f t="shared" si="251"/>
        <v>0</v>
      </c>
      <c r="X507" s="394">
        <f t="shared" si="251"/>
        <v>0</v>
      </c>
      <c r="Y507" s="394">
        <f t="shared" si="251"/>
        <v>0</v>
      </c>
      <c r="Z507" s="395">
        <f t="shared" si="251"/>
        <v>0</v>
      </c>
      <c r="AA507" s="394">
        <f t="shared" si="251"/>
        <v>0</v>
      </c>
      <c r="AB507" s="394">
        <f t="shared" si="251"/>
        <v>0</v>
      </c>
      <c r="AC507" s="394">
        <f t="shared" si="251"/>
        <v>0</v>
      </c>
      <c r="AD507" s="394">
        <f t="shared" si="251"/>
        <v>0</v>
      </c>
      <c r="AE507" s="395">
        <f t="shared" si="251"/>
        <v>0</v>
      </c>
    </row>
    <row r="508" spans="1:32" ht="13.5" thickTop="1">
      <c r="A508" s="303"/>
      <c r="B508" s="335" t="s">
        <v>985</v>
      </c>
      <c r="C508" s="396">
        <v>3.7650526315789472</v>
      </c>
      <c r="D508" s="388">
        <v>0</v>
      </c>
      <c r="E508" s="388">
        <v>4.2849785407725323</v>
      </c>
      <c r="F508" s="388">
        <v>0</v>
      </c>
      <c r="G508" s="388">
        <v>3.9279532163742688</v>
      </c>
      <c r="H508" s="388">
        <v>4.3756756756756765</v>
      </c>
      <c r="I508" s="396">
        <v>4.0054511970534064</v>
      </c>
      <c r="J508" s="396">
        <v>3.9455284552845526</v>
      </c>
      <c r="K508" s="388">
        <v>0</v>
      </c>
      <c r="L508" s="388">
        <v>0</v>
      </c>
      <c r="M508" s="388">
        <v>3.7081261950286803</v>
      </c>
      <c r="N508" s="396">
        <v>3.7331052181351581</v>
      </c>
      <c r="O508" s="396">
        <v>0</v>
      </c>
      <c r="P508" s="397">
        <v>0</v>
      </c>
      <c r="Q508" s="402"/>
      <c r="R508" s="402"/>
      <c r="S508" s="402"/>
      <c r="T508" s="415"/>
      <c r="U508" s="415"/>
      <c r="V508" s="415"/>
      <c r="W508" s="415"/>
      <c r="X508" s="415"/>
      <c r="Y508" s="415"/>
      <c r="Z508" s="416"/>
      <c r="AA508" s="415"/>
      <c r="AB508" s="415"/>
      <c r="AC508" s="415"/>
      <c r="AD508" s="415"/>
      <c r="AE508" s="416"/>
      <c r="AF508" s="415"/>
    </row>
    <row r="509" spans="1:32" ht="13.5" thickBot="1">
      <c r="A509" s="303"/>
      <c r="B509" s="335" t="s">
        <v>986</v>
      </c>
      <c r="C509" s="396">
        <v>3.8932489451476791</v>
      </c>
      <c r="D509" s="388">
        <v>0</v>
      </c>
      <c r="E509" s="388">
        <v>4.1015544041450775</v>
      </c>
      <c r="F509" s="388">
        <v>0</v>
      </c>
      <c r="G509" s="388">
        <v>3.6949074074074071</v>
      </c>
      <c r="H509" s="388">
        <v>4.6271232876712327</v>
      </c>
      <c r="I509" s="396">
        <v>3.9622707764338663</v>
      </c>
      <c r="J509" s="396">
        <v>3.8926829268292682</v>
      </c>
      <c r="K509" s="388">
        <v>0</v>
      </c>
      <c r="L509" s="388">
        <v>0</v>
      </c>
      <c r="M509" s="388">
        <v>3.6932539682539676</v>
      </c>
      <c r="N509" s="396">
        <v>3.7149425287356319</v>
      </c>
      <c r="O509" s="396">
        <v>0</v>
      </c>
      <c r="P509" s="397">
        <v>0</v>
      </c>
      <c r="Q509" s="409"/>
      <c r="R509" s="409"/>
      <c r="S509" s="409"/>
      <c r="T509" s="417">
        <f t="shared" ref="T509:AE509" si="252">C509-C508</f>
        <v>0.12819631356873185</v>
      </c>
      <c r="U509" s="417">
        <f t="shared" si="252"/>
        <v>0</v>
      </c>
      <c r="V509" s="417">
        <f t="shared" si="252"/>
        <v>-0.18342413662745471</v>
      </c>
      <c r="W509" s="417">
        <f t="shared" si="252"/>
        <v>0</v>
      </c>
      <c r="X509" s="417">
        <f t="shared" si="252"/>
        <v>-0.23304580896686167</v>
      </c>
      <c r="Y509" s="417">
        <f t="shared" si="252"/>
        <v>0.25144761199555621</v>
      </c>
      <c r="Z509" s="418">
        <f t="shared" si="252"/>
        <v>-4.3180420619540083E-2</v>
      </c>
      <c r="AA509" s="417">
        <f t="shared" si="252"/>
        <v>-5.2845528455284452E-2</v>
      </c>
      <c r="AB509" s="417">
        <f t="shared" si="252"/>
        <v>0</v>
      </c>
      <c r="AC509" s="417">
        <f t="shared" si="252"/>
        <v>0</v>
      </c>
      <c r="AD509" s="417">
        <f t="shared" si="252"/>
        <v>-1.4872226774712782E-2</v>
      </c>
      <c r="AE509" s="418">
        <f t="shared" si="252"/>
        <v>-1.8162689399526144E-2</v>
      </c>
      <c r="AF509" s="419"/>
    </row>
    <row r="510" spans="1:32" ht="13.5" thickTop="1">
      <c r="A510" s="303"/>
      <c r="B510" s="335" t="s">
        <v>987</v>
      </c>
      <c r="C510" s="396">
        <v>5.5</v>
      </c>
      <c r="D510" s="388">
        <v>0</v>
      </c>
      <c r="E510" s="388">
        <v>7.2999999999999989</v>
      </c>
      <c r="F510" s="388">
        <v>0</v>
      </c>
      <c r="G510" s="388">
        <v>5.9041666666666677</v>
      </c>
      <c r="H510" s="388">
        <v>9.0607594936708864</v>
      </c>
      <c r="I510" s="396">
        <v>6.4163507109004732</v>
      </c>
      <c r="J510" s="396">
        <v>7.8035714285714288</v>
      </c>
      <c r="K510" s="388">
        <v>0</v>
      </c>
      <c r="L510" s="388">
        <v>0</v>
      </c>
      <c r="M510" s="388">
        <v>6.7117021276595752</v>
      </c>
      <c r="N510" s="396">
        <v>6.9622950819672127</v>
      </c>
      <c r="O510" s="396">
        <v>0</v>
      </c>
      <c r="P510" s="397">
        <v>0</v>
      </c>
      <c r="Q510" s="388"/>
      <c r="R510" s="388"/>
      <c r="S510" s="388"/>
      <c r="Z510" s="389"/>
      <c r="AE510" s="389"/>
    </row>
    <row r="511" spans="1:32">
      <c r="A511" s="303"/>
      <c r="B511" s="335" t="s">
        <v>988</v>
      </c>
      <c r="C511" s="396">
        <v>6.1</v>
      </c>
      <c r="D511" s="388">
        <v>0</v>
      </c>
      <c r="E511" s="388">
        <v>7.9</v>
      </c>
      <c r="F511" s="388">
        <v>0</v>
      </c>
      <c r="G511" s="388">
        <v>8.4915492957746483</v>
      </c>
      <c r="H511" s="388">
        <v>8.5586956521739133</v>
      </c>
      <c r="I511" s="396">
        <v>7.3071428571428578</v>
      </c>
      <c r="J511" s="396">
        <v>6.2469387755102046</v>
      </c>
      <c r="K511" s="388">
        <v>0</v>
      </c>
      <c r="L511" s="388">
        <v>0</v>
      </c>
      <c r="M511" s="388">
        <v>6.9311475409836056</v>
      </c>
      <c r="N511" s="396">
        <v>6.7866379310344831</v>
      </c>
      <c r="O511" s="396">
        <v>0</v>
      </c>
      <c r="P511" s="397">
        <v>0</v>
      </c>
      <c r="Q511" s="388"/>
      <c r="R511" s="388"/>
      <c r="S511" s="388"/>
      <c r="T511" s="394">
        <f t="shared" ref="T511:AE511" si="253">C511-C510</f>
        <v>0.59999999999999964</v>
      </c>
      <c r="U511" s="394">
        <f t="shared" si="253"/>
        <v>0</v>
      </c>
      <c r="V511" s="421">
        <f t="shared" si="253"/>
        <v>0.60000000000000142</v>
      </c>
      <c r="W511" s="394">
        <f t="shared" si="253"/>
        <v>0</v>
      </c>
      <c r="X511" s="394">
        <f t="shared" si="253"/>
        <v>2.5873826291079807</v>
      </c>
      <c r="Y511" s="394">
        <f t="shared" si="253"/>
        <v>-0.50206384149697314</v>
      </c>
      <c r="Z511" s="395">
        <f t="shared" si="253"/>
        <v>0.89079214624238467</v>
      </c>
      <c r="AA511" s="421">
        <f t="shared" si="253"/>
        <v>-1.5566326530612242</v>
      </c>
      <c r="AB511" s="394">
        <f t="shared" si="253"/>
        <v>0</v>
      </c>
      <c r="AC511" s="394">
        <f t="shared" si="253"/>
        <v>0</v>
      </c>
      <c r="AD511" s="394">
        <f t="shared" si="253"/>
        <v>0.21944541332403045</v>
      </c>
      <c r="AE511" s="395">
        <f t="shared" si="253"/>
        <v>-0.1756571509327296</v>
      </c>
    </row>
    <row r="512" spans="1:32">
      <c r="A512" s="303"/>
      <c r="B512" s="335" t="s">
        <v>989</v>
      </c>
      <c r="C512" s="396">
        <v>4.5485337243401753</v>
      </c>
      <c r="D512" s="388">
        <v>0</v>
      </c>
      <c r="E512" s="388">
        <v>4.9949966193373907</v>
      </c>
      <c r="F512" s="388">
        <v>0</v>
      </c>
      <c r="G512" s="388">
        <v>4.7255768286696123</v>
      </c>
      <c r="H512" s="388">
        <v>5.0646052631578948</v>
      </c>
      <c r="I512" s="396">
        <v>4.7174115678776287</v>
      </c>
      <c r="J512" s="396">
        <v>4.2136554621848745</v>
      </c>
      <c r="K512" s="388">
        <v>0</v>
      </c>
      <c r="L512" s="388">
        <v>0</v>
      </c>
      <c r="M512" s="388">
        <v>3.9880922693266836</v>
      </c>
      <c r="N512" s="396">
        <v>4.039711538461539</v>
      </c>
      <c r="O512" s="396">
        <v>0</v>
      </c>
      <c r="P512" s="397">
        <v>0</v>
      </c>
      <c r="Q512" s="388"/>
      <c r="R512" s="388"/>
      <c r="S512" s="388"/>
      <c r="Z512" s="389"/>
      <c r="AE512" s="389"/>
    </row>
    <row r="513" spans="1:31">
      <c r="A513" s="303"/>
      <c r="B513" s="335" t="s">
        <v>990</v>
      </c>
      <c r="C513" s="396">
        <v>4.5123062246601471</v>
      </c>
      <c r="D513" s="388">
        <v>0</v>
      </c>
      <c r="E513" s="388">
        <v>4.9872578241430698</v>
      </c>
      <c r="F513" s="388">
        <v>0</v>
      </c>
      <c r="G513" s="388">
        <v>4.5330586524478917</v>
      </c>
      <c r="H513" s="388">
        <v>5.1960651289009494</v>
      </c>
      <c r="I513" s="396">
        <v>4.6543731253749252</v>
      </c>
      <c r="J513" s="396">
        <v>4.1464362850971916</v>
      </c>
      <c r="K513" s="388">
        <v>0</v>
      </c>
      <c r="L513" s="388">
        <v>0</v>
      </c>
      <c r="M513" s="388">
        <v>4.0162062615101295</v>
      </c>
      <c r="N513" s="396">
        <v>4.0450286806883362</v>
      </c>
      <c r="O513" s="396">
        <v>0</v>
      </c>
      <c r="P513" s="397">
        <v>0</v>
      </c>
      <c r="Q513" s="388"/>
      <c r="R513" s="388"/>
      <c r="S513" s="388"/>
      <c r="T513" s="394">
        <f t="shared" ref="T513:AE513" si="254">C513-C512</f>
        <v>-3.6227499680028252E-2</v>
      </c>
      <c r="U513" s="394">
        <f t="shared" si="254"/>
        <v>0</v>
      </c>
      <c r="V513" s="394">
        <f t="shared" si="254"/>
        <v>-7.7387951943208577E-3</v>
      </c>
      <c r="W513" s="394">
        <f t="shared" si="254"/>
        <v>0</v>
      </c>
      <c r="X513" s="394">
        <f t="shared" si="254"/>
        <v>-0.19251817622172052</v>
      </c>
      <c r="Y513" s="394">
        <f t="shared" si="254"/>
        <v>0.13145986574305457</v>
      </c>
      <c r="Z513" s="395">
        <f t="shared" si="254"/>
        <v>-6.3038442502703518E-2</v>
      </c>
      <c r="AA513" s="394">
        <f t="shared" si="254"/>
        <v>-6.721917708768288E-2</v>
      </c>
      <c r="AB513" s="394">
        <f t="shared" si="254"/>
        <v>0</v>
      </c>
      <c r="AC513" s="394">
        <f t="shared" si="254"/>
        <v>0</v>
      </c>
      <c r="AD513" s="394">
        <f t="shared" si="254"/>
        <v>2.8113992183445902E-2</v>
      </c>
      <c r="AE513" s="395">
        <f t="shared" si="254"/>
        <v>5.3171422267972446E-3</v>
      </c>
    </row>
    <row r="514" spans="1:31">
      <c r="A514" s="303"/>
      <c r="B514" s="335" t="s">
        <v>991</v>
      </c>
      <c r="C514" s="396">
        <v>4.0670212765957441</v>
      </c>
      <c r="D514" s="388">
        <v>0</v>
      </c>
      <c r="E514" s="388">
        <v>5.5675675675675675</v>
      </c>
      <c r="F514" s="388">
        <v>0</v>
      </c>
      <c r="G514" s="388">
        <v>4.3847826086956525</v>
      </c>
      <c r="H514" s="388">
        <v>5.542253521126761</v>
      </c>
      <c r="I514" s="396">
        <v>4.7557029177718828</v>
      </c>
      <c r="J514" s="396">
        <v>5.3584905660377355</v>
      </c>
      <c r="K514" s="388">
        <v>0</v>
      </c>
      <c r="L514" s="388">
        <v>0</v>
      </c>
      <c r="M514" s="388">
        <v>4.1947761194029853</v>
      </c>
      <c r="N514" s="396">
        <v>4.2994906621392195</v>
      </c>
      <c r="O514" s="396">
        <v>0</v>
      </c>
      <c r="P514" s="397">
        <v>0</v>
      </c>
      <c r="Q514" s="388"/>
      <c r="R514" s="388"/>
      <c r="S514" s="388"/>
      <c r="Z514" s="389"/>
      <c r="AE514" s="389"/>
    </row>
    <row r="515" spans="1:31">
      <c r="A515" s="303"/>
      <c r="B515" s="335" t="s">
        <v>992</v>
      </c>
      <c r="C515" s="396">
        <v>3.8885714285714283</v>
      </c>
      <c r="D515" s="388">
        <v>0</v>
      </c>
      <c r="E515" s="388">
        <v>5.4047619047619051</v>
      </c>
      <c r="F515" s="388">
        <v>0</v>
      </c>
      <c r="G515" s="388">
        <v>4.304958677685951</v>
      </c>
      <c r="H515" s="388">
        <v>6.2690140845070426</v>
      </c>
      <c r="I515" s="396">
        <v>4.8575384615384616</v>
      </c>
      <c r="J515" s="396">
        <v>5.1084745762711874</v>
      </c>
      <c r="K515" s="388">
        <v>0</v>
      </c>
      <c r="L515" s="388">
        <v>0</v>
      </c>
      <c r="M515" s="388">
        <v>4.098918918918919</v>
      </c>
      <c r="N515" s="396">
        <v>4.1959283387622142</v>
      </c>
      <c r="O515" s="396">
        <v>0</v>
      </c>
      <c r="P515" s="397">
        <v>0</v>
      </c>
      <c r="Q515" s="388"/>
      <c r="R515" s="388"/>
      <c r="S515" s="388"/>
      <c r="T515" s="394">
        <f t="shared" ref="T515:AE515" si="255">C515-C514</f>
        <v>-0.17844984802431574</v>
      </c>
      <c r="U515" s="394">
        <f t="shared" si="255"/>
        <v>0</v>
      </c>
      <c r="V515" s="394">
        <f t="shared" si="255"/>
        <v>-0.16280566280566244</v>
      </c>
      <c r="W515" s="394">
        <f t="shared" si="255"/>
        <v>0</v>
      </c>
      <c r="X515" s="394">
        <f t="shared" si="255"/>
        <v>-7.9823931009701532E-2</v>
      </c>
      <c r="Y515" s="394">
        <f t="shared" si="255"/>
        <v>0.72676056338028161</v>
      </c>
      <c r="Z515" s="395">
        <f t="shared" si="255"/>
        <v>0.10183554376657877</v>
      </c>
      <c r="AA515" s="421">
        <f t="shared" si="255"/>
        <v>-0.25001598976654815</v>
      </c>
      <c r="AB515" s="394">
        <f t="shared" si="255"/>
        <v>0</v>
      </c>
      <c r="AC515" s="394">
        <f t="shared" si="255"/>
        <v>0</v>
      </c>
      <c r="AD515" s="394">
        <f t="shared" si="255"/>
        <v>-9.5857200484066318E-2</v>
      </c>
      <c r="AE515" s="395">
        <f t="shared" si="255"/>
        <v>-0.10356232337700533</v>
      </c>
    </row>
    <row r="516" spans="1:31">
      <c r="A516" s="303"/>
      <c r="B516" s="335" t="s">
        <v>993</v>
      </c>
      <c r="C516" s="396">
        <v>4.5377209746774962</v>
      </c>
      <c r="D516" s="388">
        <v>0</v>
      </c>
      <c r="E516" s="388">
        <v>5.0222794591113979</v>
      </c>
      <c r="F516" s="388">
        <v>0</v>
      </c>
      <c r="G516" s="388">
        <v>4.7039540229885048</v>
      </c>
      <c r="H516" s="388">
        <v>5.1054151624548743</v>
      </c>
      <c r="I516" s="396">
        <v>4.7190623213264722</v>
      </c>
      <c r="J516" s="396">
        <v>4.3283553875236302</v>
      </c>
      <c r="K516" s="388">
        <v>0</v>
      </c>
      <c r="L516" s="388">
        <v>0</v>
      </c>
      <c r="M516" s="388">
        <v>4.0398598130841119</v>
      </c>
      <c r="N516" s="396">
        <v>4.0970400899213191</v>
      </c>
      <c r="O516" s="396">
        <v>0</v>
      </c>
      <c r="P516" s="397">
        <v>0</v>
      </c>
      <c r="Q516" s="388"/>
      <c r="R516" s="388"/>
      <c r="S516" s="388"/>
      <c r="Z516" s="389"/>
      <c r="AE516" s="389"/>
    </row>
    <row r="517" spans="1:31" ht="13.5" thickBot="1">
      <c r="A517" s="303"/>
      <c r="B517" s="335" t="s">
        <v>994</v>
      </c>
      <c r="C517" s="396">
        <v>4.5020642739854564</v>
      </c>
      <c r="D517" s="388">
        <v>0</v>
      </c>
      <c r="E517" s="388">
        <v>5.0059786476868329</v>
      </c>
      <c r="F517" s="388">
        <v>0</v>
      </c>
      <c r="G517" s="388">
        <v>4.5204212454212467</v>
      </c>
      <c r="H517" s="388">
        <v>5.2903465346534659</v>
      </c>
      <c r="I517" s="396">
        <v>4.6619976905311784</v>
      </c>
      <c r="J517" s="396">
        <v>4.2551724137931028</v>
      </c>
      <c r="K517" s="388">
        <v>0</v>
      </c>
      <c r="L517" s="388">
        <v>0</v>
      </c>
      <c r="M517" s="388">
        <v>4.0372252747252748</v>
      </c>
      <c r="N517" s="396">
        <v>4.0792682926829267</v>
      </c>
      <c r="O517" s="396">
        <v>0</v>
      </c>
      <c r="P517" s="397">
        <v>0</v>
      </c>
      <c r="Q517" s="388"/>
      <c r="R517" s="388"/>
      <c r="S517" s="388"/>
      <c r="T517" s="355">
        <f t="shared" ref="T517:AE517" si="256">C517-C516</f>
        <v>-3.5656700692039855E-2</v>
      </c>
      <c r="U517" s="355">
        <f t="shared" si="256"/>
        <v>0</v>
      </c>
      <c r="V517" s="355">
        <f t="shared" si="256"/>
        <v>-1.6300811424565076E-2</v>
      </c>
      <c r="W517" s="355">
        <f t="shared" si="256"/>
        <v>0</v>
      </c>
      <c r="X517" s="355">
        <f t="shared" si="256"/>
        <v>-0.18353277756725817</v>
      </c>
      <c r="Y517" s="355">
        <f t="shared" si="256"/>
        <v>0.18493137219859168</v>
      </c>
      <c r="Z517" s="420">
        <f t="shared" si="256"/>
        <v>-5.706463079529378E-2</v>
      </c>
      <c r="AA517" s="355">
        <f t="shared" si="256"/>
        <v>-7.3182973730527401E-2</v>
      </c>
      <c r="AB517" s="355">
        <f t="shared" si="256"/>
        <v>0</v>
      </c>
      <c r="AC517" s="355">
        <f t="shared" si="256"/>
        <v>0</v>
      </c>
      <c r="AD517" s="355">
        <f t="shared" si="256"/>
        <v>-2.6345383588370908E-3</v>
      </c>
      <c r="AE517" s="420">
        <f t="shared" si="256"/>
        <v>-1.7771797238392395E-2</v>
      </c>
    </row>
    <row r="518" spans="1:31">
      <c r="A518" s="433" t="s">
        <v>1001</v>
      </c>
      <c r="B518" s="434"/>
      <c r="C518" s="385">
        <v>4.3861508245219962</v>
      </c>
      <c r="D518" s="386">
        <v>4.4223743148003134</v>
      </c>
      <c r="E518" s="386">
        <v>4.4433920512582414</v>
      </c>
      <c r="F518" s="386">
        <v>4.4180677009873062</v>
      </c>
      <c r="G518" s="386">
        <v>4.3553154639175258</v>
      </c>
      <c r="H518" s="386">
        <v>4.6528418803418798</v>
      </c>
      <c r="I518" s="385">
        <v>4.4112246772522337</v>
      </c>
      <c r="J518" s="385">
        <v>3.2164347498785824</v>
      </c>
      <c r="K518" s="386">
        <v>3.3850002585228491</v>
      </c>
      <c r="L518" s="386">
        <v>3.1945726863761319</v>
      </c>
      <c r="M518" s="386">
        <v>2.9376097411647177</v>
      </c>
      <c r="N518" s="385">
        <v>3.2251980463381957</v>
      </c>
      <c r="O518" s="385">
        <v>0</v>
      </c>
      <c r="P518" s="387">
        <v>0</v>
      </c>
      <c r="Q518" s="388"/>
      <c r="R518" s="388"/>
      <c r="S518" s="388"/>
      <c r="T518" s="388" t="s">
        <v>963</v>
      </c>
      <c r="Z518" s="389"/>
      <c r="AE518" s="389"/>
    </row>
    <row r="519" spans="1:31">
      <c r="A519" s="369" t="s">
        <v>1002</v>
      </c>
      <c r="B519" s="368"/>
      <c r="C519" s="435">
        <v>4.3834215624341972</v>
      </c>
      <c r="D519" s="436">
        <v>4.4349462338321075</v>
      </c>
      <c r="E519" s="436">
        <v>4.5109164700742674</v>
      </c>
      <c r="F519" s="436">
        <v>4.3185465116279076</v>
      </c>
      <c r="G519" s="436">
        <v>4.4035267034990797</v>
      </c>
      <c r="H519" s="436">
        <v>4.6027362204724396</v>
      </c>
      <c r="I519" s="435">
        <v>4.4285945211320161</v>
      </c>
      <c r="J519" s="435">
        <v>2.9448805243445704</v>
      </c>
      <c r="K519" s="436">
        <v>3.3462329047256545</v>
      </c>
      <c r="L519" s="436">
        <v>3.189201227783879</v>
      </c>
      <c r="M519" s="436">
        <v>2.9215623789196359</v>
      </c>
      <c r="N519" s="435">
        <v>3.1313070542203105</v>
      </c>
      <c r="O519" s="435">
        <v>0</v>
      </c>
      <c r="P519" s="437">
        <v>0</v>
      </c>
      <c r="Q519" s="388"/>
      <c r="R519" s="388"/>
      <c r="S519" s="388"/>
      <c r="T519" s="394">
        <f t="shared" ref="T519:AE519" si="257">C519-C518</f>
        <v>-2.7292620877990004E-3</v>
      </c>
      <c r="U519" s="394">
        <f t="shared" si="257"/>
        <v>1.257191903179411E-2</v>
      </c>
      <c r="V519" s="394">
        <f t="shared" si="257"/>
        <v>6.7524418816025999E-2</v>
      </c>
      <c r="W519" s="394">
        <f t="shared" si="257"/>
        <v>-9.9521189359398576E-2</v>
      </c>
      <c r="X519" s="394">
        <f t="shared" si="257"/>
        <v>4.8211239581553933E-2</v>
      </c>
      <c r="Y519" s="394">
        <f t="shared" si="257"/>
        <v>-5.0105659869440267E-2</v>
      </c>
      <c r="Z519" s="395">
        <f t="shared" si="257"/>
        <v>1.7369843879782465E-2</v>
      </c>
      <c r="AA519" s="394">
        <f t="shared" si="257"/>
        <v>-0.27155422553401198</v>
      </c>
      <c r="AB519" s="394">
        <f t="shared" si="257"/>
        <v>-3.8767353797194648E-2</v>
      </c>
      <c r="AC519" s="394">
        <f t="shared" si="257"/>
        <v>-5.3714585922528535E-3</v>
      </c>
      <c r="AD519" s="394">
        <f t="shared" si="257"/>
        <v>-1.6047362245081853E-2</v>
      </c>
      <c r="AE519" s="395">
        <f t="shared" si="257"/>
        <v>-9.3890992117885208E-2</v>
      </c>
    </row>
    <row r="520" spans="1:31">
      <c r="A520" s="433" t="s">
        <v>1003</v>
      </c>
      <c r="B520" s="434"/>
      <c r="C520" s="396">
        <v>4.640143902439025</v>
      </c>
      <c r="D520" s="388">
        <v>5.076771428571428</v>
      </c>
      <c r="E520" s="388">
        <v>4.6846672268907552</v>
      </c>
      <c r="F520" s="388">
        <v>4.9463953488372088</v>
      </c>
      <c r="G520" s="388">
        <v>4.4075776397515538</v>
      </c>
      <c r="H520" s="388">
        <v>4.3985964912280702</v>
      </c>
      <c r="I520" s="396">
        <v>4.6954348268839103</v>
      </c>
      <c r="J520" s="396">
        <v>3.5342378077101717</v>
      </c>
      <c r="K520" s="388">
        <v>3.5891522357666017</v>
      </c>
      <c r="L520" s="388">
        <v>3.3057002833406801</v>
      </c>
      <c r="M520" s="388">
        <v>3.6192186547669118</v>
      </c>
      <c r="N520" s="396">
        <v>3.5172038494967</v>
      </c>
      <c r="O520" s="396">
        <v>0</v>
      </c>
      <c r="P520" s="397">
        <v>0</v>
      </c>
      <c r="Q520" s="388"/>
      <c r="R520" s="388"/>
      <c r="S520" s="388"/>
      <c r="Z520" s="389"/>
      <c r="AE520" s="389"/>
    </row>
    <row r="521" spans="1:31">
      <c r="A521" s="369" t="s">
        <v>1004</v>
      </c>
      <c r="B521" s="368"/>
      <c r="C521" s="385">
        <v>4.5841677096370459</v>
      </c>
      <c r="D521" s="386">
        <v>4.7551822222222215</v>
      </c>
      <c r="E521" s="386">
        <v>4.6030139616055852</v>
      </c>
      <c r="F521" s="386">
        <v>4.0688679245283028</v>
      </c>
      <c r="G521" s="386">
        <v>4.7230359712230205</v>
      </c>
      <c r="H521" s="386">
        <v>4.9135</v>
      </c>
      <c r="I521" s="385">
        <v>4.5985839532412323</v>
      </c>
      <c r="J521" s="385">
        <v>3.0155162845583279</v>
      </c>
      <c r="K521" s="386">
        <v>3.6321632413624561</v>
      </c>
      <c r="L521" s="386">
        <v>3.2845329597018473</v>
      </c>
      <c r="M521" s="386">
        <v>3.5213749152748028</v>
      </c>
      <c r="N521" s="385">
        <v>3.3645520723849582</v>
      </c>
      <c r="O521" s="385">
        <v>0</v>
      </c>
      <c r="P521" s="387">
        <v>0</v>
      </c>
      <c r="Q521" s="388"/>
      <c r="R521" s="388"/>
      <c r="S521" s="388"/>
      <c r="T521" s="394">
        <f t="shared" ref="T521:AE521" si="258">C521-C520</f>
        <v>-5.5976192801979074E-2</v>
      </c>
      <c r="U521" s="394">
        <f t="shared" si="258"/>
        <v>-0.32158920634920651</v>
      </c>
      <c r="V521" s="394">
        <f t="shared" si="258"/>
        <v>-8.1653265285170029E-2</v>
      </c>
      <c r="W521" s="394">
        <f t="shared" si="258"/>
        <v>-0.87752742430890596</v>
      </c>
      <c r="X521" s="394">
        <f t="shared" si="258"/>
        <v>0.31545833147146674</v>
      </c>
      <c r="Y521" s="394">
        <f t="shared" si="258"/>
        <v>0.51490350877192981</v>
      </c>
      <c r="Z521" s="395">
        <f t="shared" si="258"/>
        <v>-9.6850873642678081E-2</v>
      </c>
      <c r="AA521" s="394">
        <f t="shared" si="258"/>
        <v>-0.51872152315184383</v>
      </c>
      <c r="AB521" s="394">
        <f t="shared" si="258"/>
        <v>4.3011005595854357E-2</v>
      </c>
      <c r="AC521" s="394">
        <f t="shared" si="258"/>
        <v>-2.116732363883278E-2</v>
      </c>
      <c r="AD521" s="394">
        <f t="shared" si="258"/>
        <v>-9.7843739492109005E-2</v>
      </c>
      <c r="AE521" s="395">
        <f t="shared" si="258"/>
        <v>-0.15265177711174172</v>
      </c>
    </row>
    <row r="522" spans="1:31">
      <c r="A522" s="433" t="s">
        <v>1005</v>
      </c>
      <c r="B522" s="434"/>
      <c r="C522" s="385">
        <v>9.5</v>
      </c>
      <c r="D522" s="386">
        <v>0</v>
      </c>
      <c r="E522" s="386">
        <v>2.25</v>
      </c>
      <c r="F522" s="386">
        <v>0</v>
      </c>
      <c r="G522" s="386">
        <v>0</v>
      </c>
      <c r="H522" s="386">
        <v>0</v>
      </c>
      <c r="I522" s="385">
        <v>4.666666666666667</v>
      </c>
      <c r="J522" s="385">
        <v>0.72148949740034674</v>
      </c>
      <c r="K522" s="386">
        <v>0.7519692913385827</v>
      </c>
      <c r="L522" s="386">
        <v>0</v>
      </c>
      <c r="M522" s="386">
        <v>0.59523809523809523</v>
      </c>
      <c r="N522" s="385">
        <v>0.72189162545334662</v>
      </c>
      <c r="O522" s="385">
        <v>0</v>
      </c>
      <c r="P522" s="387">
        <v>0</v>
      </c>
      <c r="Q522" s="388"/>
      <c r="R522" s="388"/>
      <c r="S522" s="388"/>
      <c r="Z522" s="389"/>
      <c r="AE522" s="389"/>
    </row>
    <row r="523" spans="1:31">
      <c r="A523" s="369" t="s">
        <v>1006</v>
      </c>
      <c r="B523" s="368"/>
      <c r="C523" s="385">
        <v>0</v>
      </c>
      <c r="D523" s="386">
        <v>0</v>
      </c>
      <c r="E523" s="386">
        <v>1.5</v>
      </c>
      <c r="F523" s="386">
        <v>0</v>
      </c>
      <c r="G523" s="386">
        <v>0</v>
      </c>
      <c r="H523" s="386">
        <v>0</v>
      </c>
      <c r="I523" s="385">
        <v>1.5</v>
      </c>
      <c r="J523" s="385">
        <v>0.73247604673807187</v>
      </c>
      <c r="K523" s="386">
        <v>0.574825850340136</v>
      </c>
      <c r="L523" s="386">
        <v>0</v>
      </c>
      <c r="M523" s="386">
        <v>0.61109999999999998</v>
      </c>
      <c r="N523" s="385">
        <v>0.72149552036199094</v>
      </c>
      <c r="O523" s="385">
        <v>0</v>
      </c>
      <c r="P523" s="387">
        <v>0</v>
      </c>
      <c r="Q523" s="388"/>
      <c r="R523" s="388"/>
      <c r="S523" s="388"/>
      <c r="T523" s="394">
        <f t="shared" ref="T523:AE523" si="259">C523-C522</f>
        <v>-9.5</v>
      </c>
      <c r="U523" s="394">
        <f t="shared" si="259"/>
        <v>0</v>
      </c>
      <c r="V523" s="394">
        <f t="shared" si="259"/>
        <v>-0.75</v>
      </c>
      <c r="W523" s="394">
        <f t="shared" si="259"/>
        <v>0</v>
      </c>
      <c r="X523" s="394">
        <f t="shared" si="259"/>
        <v>0</v>
      </c>
      <c r="Y523" s="394">
        <f t="shared" si="259"/>
        <v>0</v>
      </c>
      <c r="Z523" s="395">
        <f t="shared" si="259"/>
        <v>-3.166666666666667</v>
      </c>
      <c r="AA523" s="394">
        <f t="shared" si="259"/>
        <v>1.0986549337725138E-2</v>
      </c>
      <c r="AB523" s="394">
        <f t="shared" si="259"/>
        <v>-0.1771434409984467</v>
      </c>
      <c r="AC523" s="394">
        <f t="shared" si="259"/>
        <v>0</v>
      </c>
      <c r="AD523" s="394">
        <f t="shared" si="259"/>
        <v>1.5861904761904744E-2</v>
      </c>
      <c r="AE523" s="395">
        <f t="shared" si="259"/>
        <v>-3.9610509135568073E-4</v>
      </c>
    </row>
    <row r="524" spans="1:31">
      <c r="A524" s="433" t="s">
        <v>1007</v>
      </c>
      <c r="B524" s="434"/>
      <c r="C524" s="438">
        <v>4.3973382090804245</v>
      </c>
      <c r="D524" s="439">
        <v>4.4617087831207076</v>
      </c>
      <c r="E524" s="439">
        <v>4.4556366355797987</v>
      </c>
      <c r="F524" s="439">
        <v>4.4482779255319151</v>
      </c>
      <c r="G524" s="439">
        <v>4.3627550839964622</v>
      </c>
      <c r="H524" s="439">
        <v>4.6252380952380943</v>
      </c>
      <c r="I524" s="438">
        <v>4.4260605159783424</v>
      </c>
      <c r="J524" s="438">
        <v>2.5050228811708166</v>
      </c>
      <c r="K524" s="439">
        <v>3.425201587903894</v>
      </c>
      <c r="L524" s="439">
        <v>3.2326326425114122</v>
      </c>
      <c r="M524" s="439">
        <v>3.1368044170665388</v>
      </c>
      <c r="N524" s="438">
        <v>3.032137589692173</v>
      </c>
      <c r="O524" s="438">
        <v>0</v>
      </c>
      <c r="P524" s="440">
        <v>0</v>
      </c>
      <c r="Q524" s="388"/>
      <c r="R524" s="388"/>
      <c r="S524" s="388"/>
      <c r="Z524" s="389"/>
      <c r="AE524" s="389"/>
    </row>
    <row r="525" spans="1:31">
      <c r="A525" s="369" t="s">
        <v>1008</v>
      </c>
      <c r="B525" s="368"/>
      <c r="C525" s="438">
        <v>4.3915244253599388</v>
      </c>
      <c r="D525" s="439">
        <v>4.4522334452975043</v>
      </c>
      <c r="E525" s="439">
        <v>4.5150566602878772</v>
      </c>
      <c r="F525" s="439">
        <v>4.302545344619106</v>
      </c>
      <c r="G525" s="439">
        <v>4.4397812244897956</v>
      </c>
      <c r="H525" s="439">
        <v>4.6254197080291961</v>
      </c>
      <c r="I525" s="438">
        <v>4.4366381537212307</v>
      </c>
      <c r="J525" s="438">
        <v>2.5037271422755958</v>
      </c>
      <c r="K525" s="439">
        <v>3.4176759566486976</v>
      </c>
      <c r="L525" s="439">
        <v>3.2211004360564996</v>
      </c>
      <c r="M525" s="439">
        <v>3.1009746526890982</v>
      </c>
      <c r="N525" s="438">
        <v>3.0249494778856327</v>
      </c>
      <c r="O525" s="438">
        <v>0</v>
      </c>
      <c r="P525" s="440">
        <v>0</v>
      </c>
      <c r="Q525" s="388"/>
      <c r="R525" s="388"/>
      <c r="S525" s="388"/>
      <c r="T525" s="394">
        <f t="shared" ref="T525:AE525" si="260">C525-C524</f>
        <v>-5.8137837204856879E-3</v>
      </c>
      <c r="U525" s="394">
        <f t="shared" si="260"/>
        <v>-9.4753378232033114E-3</v>
      </c>
      <c r="V525" s="394">
        <f t="shared" si="260"/>
        <v>5.94200247080785E-2</v>
      </c>
      <c r="W525" s="394">
        <f t="shared" si="260"/>
        <v>-0.14573258091280916</v>
      </c>
      <c r="X525" s="394">
        <f t="shared" si="260"/>
        <v>7.702614049333345E-2</v>
      </c>
      <c r="Y525" s="394">
        <f t="shared" si="260"/>
        <v>1.8161279110184836E-4</v>
      </c>
      <c r="Z525" s="395">
        <f t="shared" si="260"/>
        <v>1.0577637742888335E-2</v>
      </c>
      <c r="AA525" s="394">
        <f t="shared" si="260"/>
        <v>-1.2957388952208326E-3</v>
      </c>
      <c r="AB525" s="394">
        <f t="shared" si="260"/>
        <v>-7.5256312551963411E-3</v>
      </c>
      <c r="AC525" s="394">
        <f t="shared" si="260"/>
        <v>-1.1532206454912597E-2</v>
      </c>
      <c r="AD525" s="394">
        <f t="shared" si="260"/>
        <v>-3.5829764377440565E-2</v>
      </c>
      <c r="AE525" s="395">
        <f t="shared" si="260"/>
        <v>-7.1881118065402205E-3</v>
      </c>
    </row>
    <row r="526" spans="1:31">
      <c r="A526" s="441" t="s">
        <v>1009</v>
      </c>
      <c r="B526" s="434"/>
      <c r="C526" s="385">
        <v>4.6932299558675119</v>
      </c>
      <c r="D526" s="386">
        <v>4.9626378539493308</v>
      </c>
      <c r="E526" s="386">
        <v>5.0111102172397759</v>
      </c>
      <c r="F526" s="386">
        <v>5.4558948564011018</v>
      </c>
      <c r="G526" s="386">
        <v>5.0655599578503683</v>
      </c>
      <c r="H526" s="386">
        <v>5.6330267379679144</v>
      </c>
      <c r="I526" s="385">
        <v>4.8781673309575169</v>
      </c>
      <c r="J526" s="385">
        <v>4.3148863424348827</v>
      </c>
      <c r="K526" s="386">
        <v>4.2329768690929326</v>
      </c>
      <c r="L526" s="386">
        <v>3.8011545915727374</v>
      </c>
      <c r="M526" s="386">
        <v>4.294340012337984</v>
      </c>
      <c r="N526" s="385">
        <v>4.1846142722286652</v>
      </c>
      <c r="O526" s="385">
        <v>0</v>
      </c>
      <c r="P526" s="387">
        <v>0</v>
      </c>
      <c r="Q526" s="388"/>
      <c r="R526" s="388"/>
      <c r="S526" s="388"/>
      <c r="Z526" s="389"/>
      <c r="AE526" s="389"/>
    </row>
    <row r="527" spans="1:31">
      <c r="A527" s="369" t="s">
        <v>1010</v>
      </c>
      <c r="B527" s="368"/>
      <c r="C527" s="385">
        <v>4.6444298967573072</v>
      </c>
      <c r="D527" s="386">
        <v>4.8473270929743375</v>
      </c>
      <c r="E527" s="386">
        <v>4.9279401180610742</v>
      </c>
      <c r="F527" s="386">
        <v>5.4355230989045884</v>
      </c>
      <c r="G527" s="386">
        <v>4.9727132292522587</v>
      </c>
      <c r="H527" s="386">
        <v>5.63254376930999</v>
      </c>
      <c r="I527" s="385">
        <v>4.8132502871218303</v>
      </c>
      <c r="J527" s="385">
        <v>4.2496509187907527</v>
      </c>
      <c r="K527" s="386">
        <v>4.1556375826511296</v>
      </c>
      <c r="L527" s="386">
        <v>3.815577296109395</v>
      </c>
      <c r="M527" s="386">
        <v>4.1361551662121547</v>
      </c>
      <c r="N527" s="385">
        <v>4.1183387877461382</v>
      </c>
      <c r="O527" s="385">
        <v>0</v>
      </c>
      <c r="P527" s="387">
        <v>0</v>
      </c>
      <c r="Q527" s="388"/>
      <c r="R527" s="388"/>
      <c r="S527" s="388"/>
      <c r="T527" s="394">
        <f t="shared" ref="T527:AE527" si="261">C527-C526</f>
        <v>-4.8800059110204685E-2</v>
      </c>
      <c r="U527" s="394">
        <f t="shared" si="261"/>
        <v>-0.11531076097499326</v>
      </c>
      <c r="V527" s="394">
        <f t="shared" si="261"/>
        <v>-8.3170099178701662E-2</v>
      </c>
      <c r="W527" s="394">
        <f t="shared" si="261"/>
        <v>-2.0371757496513432E-2</v>
      </c>
      <c r="X527" s="394">
        <f t="shared" si="261"/>
        <v>-9.2846728598109607E-2</v>
      </c>
      <c r="Y527" s="394">
        <f t="shared" si="261"/>
        <v>-4.8296865792440968E-4</v>
      </c>
      <c r="Z527" s="395">
        <f t="shared" si="261"/>
        <v>-6.4917043835686528E-2</v>
      </c>
      <c r="AA527" s="394">
        <f t="shared" si="261"/>
        <v>-6.5235423644129931E-2</v>
      </c>
      <c r="AB527" s="394">
        <f t="shared" si="261"/>
        <v>-7.733928644180299E-2</v>
      </c>
      <c r="AC527" s="394">
        <f t="shared" si="261"/>
        <v>1.4422704536657616E-2</v>
      </c>
      <c r="AD527" s="394">
        <f t="shared" si="261"/>
        <v>-0.15818484612582928</v>
      </c>
      <c r="AE527" s="395">
        <f t="shared" si="261"/>
        <v>-6.6275484482527069E-2</v>
      </c>
    </row>
    <row r="528" spans="1:31">
      <c r="A528" s="441" t="s">
        <v>1011</v>
      </c>
      <c r="B528" s="434"/>
      <c r="C528" s="385">
        <v>5.7421216566005162</v>
      </c>
      <c r="D528" s="386">
        <v>5.8868739002932564</v>
      </c>
      <c r="E528" s="386">
        <v>5.8784890426758931</v>
      </c>
      <c r="F528" s="386">
        <v>6.6517944250871066</v>
      </c>
      <c r="G528" s="386">
        <v>6.3548805970149251</v>
      </c>
      <c r="H528" s="386">
        <v>8.0994269340974228</v>
      </c>
      <c r="I528" s="385">
        <v>6.0533880168776362</v>
      </c>
      <c r="J528" s="385">
        <v>5.5246387830630237</v>
      </c>
      <c r="K528" s="386">
        <v>5.2504854605063231</v>
      </c>
      <c r="L528" s="386">
        <v>4.8842568133444111</v>
      </c>
      <c r="M528" s="386">
        <v>5.5891422175781411</v>
      </c>
      <c r="N528" s="385">
        <v>5.2908715689669581</v>
      </c>
      <c r="O528" s="385">
        <v>0</v>
      </c>
      <c r="P528" s="387">
        <v>0</v>
      </c>
      <c r="Q528" s="388"/>
      <c r="R528" s="388"/>
      <c r="S528" s="388"/>
      <c r="Z528" s="389"/>
      <c r="AE528" s="389"/>
    </row>
    <row r="529" spans="1:31">
      <c r="A529" s="369" t="s">
        <v>1012</v>
      </c>
      <c r="B529" s="368"/>
      <c r="C529" s="385">
        <v>5.5620955329500221</v>
      </c>
      <c r="D529" s="386">
        <v>5.4373578363384185</v>
      </c>
      <c r="E529" s="386">
        <v>5.6645478787878778</v>
      </c>
      <c r="F529" s="386">
        <v>6.2188624787775897</v>
      </c>
      <c r="G529" s="386">
        <v>6.566852320675105</v>
      </c>
      <c r="H529" s="386">
        <v>7.6944072948328266</v>
      </c>
      <c r="I529" s="385">
        <v>5.8049854847071023</v>
      </c>
      <c r="J529" s="385">
        <v>5.3236698023964681</v>
      </c>
      <c r="K529" s="386">
        <v>5.1237003965679984</v>
      </c>
      <c r="L529" s="386">
        <v>4.8813544128747006</v>
      </c>
      <c r="M529" s="386">
        <v>5.5165323063688207</v>
      </c>
      <c r="N529" s="385">
        <v>5.1649783377849872</v>
      </c>
      <c r="O529" s="385">
        <v>0</v>
      </c>
      <c r="P529" s="387">
        <v>0</v>
      </c>
      <c r="Q529" s="388"/>
      <c r="R529" s="388"/>
      <c r="S529" s="388"/>
      <c r="T529" s="394">
        <f t="shared" ref="T529:AE529" si="262">C529-C528</f>
        <v>-0.18002612365049409</v>
      </c>
      <c r="U529" s="394">
        <f t="shared" si="262"/>
        <v>-0.4495160639548379</v>
      </c>
      <c r="V529" s="394">
        <f t="shared" si="262"/>
        <v>-0.21394116388801532</v>
      </c>
      <c r="W529" s="394">
        <f t="shared" si="262"/>
        <v>-0.43293194630951692</v>
      </c>
      <c r="X529" s="394">
        <f t="shared" si="262"/>
        <v>0.21197172366017991</v>
      </c>
      <c r="Y529" s="394">
        <f t="shared" si="262"/>
        <v>-0.40501963926459617</v>
      </c>
      <c r="Z529" s="395">
        <f t="shared" si="262"/>
        <v>-0.24840253217053387</v>
      </c>
      <c r="AA529" s="394">
        <f t="shared" si="262"/>
        <v>-0.20096898066655555</v>
      </c>
      <c r="AB529" s="394">
        <f t="shared" si="262"/>
        <v>-0.12678506393832478</v>
      </c>
      <c r="AC529" s="394">
        <f t="shared" si="262"/>
        <v>-2.9024004697104644E-3</v>
      </c>
      <c r="AD529" s="394">
        <f t="shared" si="262"/>
        <v>-7.2609911209320366E-2</v>
      </c>
      <c r="AE529" s="395">
        <f t="shared" si="262"/>
        <v>-0.12589323118197093</v>
      </c>
    </row>
    <row r="530" spans="1:31">
      <c r="A530" s="441" t="s">
        <v>1013</v>
      </c>
      <c r="B530" s="434"/>
      <c r="C530" s="385">
        <v>4.4517241379310342</v>
      </c>
      <c r="D530" s="386">
        <v>6</v>
      </c>
      <c r="E530" s="386">
        <v>4.6193548387096772</v>
      </c>
      <c r="F530" s="386">
        <v>0</v>
      </c>
      <c r="G530" s="386">
        <v>4.4000000000000004</v>
      </c>
      <c r="H530" s="386">
        <v>0</v>
      </c>
      <c r="I530" s="385">
        <v>4.6362318840579704</v>
      </c>
      <c r="J530" s="385">
        <v>10</v>
      </c>
      <c r="K530" s="386">
        <v>3.5</v>
      </c>
      <c r="L530" s="386">
        <v>0</v>
      </c>
      <c r="M530" s="386">
        <v>0</v>
      </c>
      <c r="N530" s="385">
        <v>6.75</v>
      </c>
      <c r="O530" s="385">
        <v>0</v>
      </c>
      <c r="P530" s="387">
        <v>0</v>
      </c>
      <c r="Q530" s="388"/>
      <c r="R530" s="388"/>
      <c r="S530" s="388"/>
      <c r="Z530" s="389"/>
      <c r="AE530" s="389"/>
    </row>
    <row r="531" spans="1:31">
      <c r="A531" s="369" t="s">
        <v>1014</v>
      </c>
      <c r="B531" s="368"/>
      <c r="C531" s="385">
        <v>4.040322580645161</v>
      </c>
      <c r="D531" s="386">
        <v>3.7000000000000006</v>
      </c>
      <c r="E531" s="386">
        <v>4.666666666666667</v>
      </c>
      <c r="F531" s="386">
        <v>0</v>
      </c>
      <c r="G531" s="386">
        <v>0</v>
      </c>
      <c r="H531" s="386">
        <v>0</v>
      </c>
      <c r="I531" s="385">
        <v>4.1450000000000005</v>
      </c>
      <c r="J531" s="385">
        <v>0</v>
      </c>
      <c r="K531" s="386">
        <v>0</v>
      </c>
      <c r="L531" s="386">
        <v>0</v>
      </c>
      <c r="M531" s="386">
        <v>0</v>
      </c>
      <c r="N531" s="385">
        <v>0</v>
      </c>
      <c r="O531" s="385">
        <v>0</v>
      </c>
      <c r="P531" s="387">
        <v>0</v>
      </c>
      <c r="Q531" s="388"/>
      <c r="R531" s="388"/>
      <c r="S531" s="388"/>
      <c r="T531" s="394">
        <f t="shared" ref="T531:AE531" si="263">C531-C530</f>
        <v>-0.41140155728587313</v>
      </c>
      <c r="U531" s="394">
        <f t="shared" si="263"/>
        <v>-2.2999999999999994</v>
      </c>
      <c r="V531" s="394">
        <f t="shared" si="263"/>
        <v>4.7311827956989738E-2</v>
      </c>
      <c r="W531" s="394">
        <f t="shared" si="263"/>
        <v>0</v>
      </c>
      <c r="X531" s="394">
        <f t="shared" si="263"/>
        <v>-4.4000000000000004</v>
      </c>
      <c r="Y531" s="394">
        <f t="shared" si="263"/>
        <v>0</v>
      </c>
      <c r="Z531" s="395">
        <f t="shared" si="263"/>
        <v>-0.49123188405796991</v>
      </c>
      <c r="AA531" s="394">
        <f t="shared" si="263"/>
        <v>-10</v>
      </c>
      <c r="AB531" s="394">
        <f t="shared" si="263"/>
        <v>-3.5</v>
      </c>
      <c r="AC531" s="394">
        <f t="shared" si="263"/>
        <v>0</v>
      </c>
      <c r="AD531" s="394">
        <f t="shared" si="263"/>
        <v>0</v>
      </c>
      <c r="AE531" s="395">
        <f t="shared" si="263"/>
        <v>-6.75</v>
      </c>
    </row>
    <row r="532" spans="1:31">
      <c r="A532" s="441" t="s">
        <v>1015</v>
      </c>
      <c r="B532" s="434"/>
      <c r="C532" s="385">
        <v>4.7284990543804017</v>
      </c>
      <c r="D532" s="386">
        <v>5.0076875310129738</v>
      </c>
      <c r="E532" s="386">
        <v>5.0523260767466898</v>
      </c>
      <c r="F532" s="386">
        <v>5.5577868487457325</v>
      </c>
      <c r="G532" s="386">
        <v>5.1339027307155662</v>
      </c>
      <c r="H532" s="386">
        <v>5.9059416613823714</v>
      </c>
      <c r="I532" s="385">
        <v>4.930026151549086</v>
      </c>
      <c r="J532" s="385">
        <v>4.7082388057589579</v>
      </c>
      <c r="K532" s="386">
        <v>4.6867755105919526</v>
      </c>
      <c r="L532" s="386">
        <v>4.1413368995858244</v>
      </c>
      <c r="M532" s="386">
        <v>4.6823071307837703</v>
      </c>
      <c r="N532" s="385">
        <v>4.6006158997120714</v>
      </c>
      <c r="O532" s="385">
        <v>0</v>
      </c>
      <c r="P532" s="387">
        <v>0</v>
      </c>
      <c r="Q532" s="388"/>
      <c r="R532" s="388"/>
      <c r="S532" s="388"/>
      <c r="Z532" s="389"/>
      <c r="AE532" s="389"/>
    </row>
    <row r="533" spans="1:31">
      <c r="A533" s="369" t="s">
        <v>1016</v>
      </c>
      <c r="B533" s="368"/>
      <c r="C533" s="385">
        <v>4.6730879552135933</v>
      </c>
      <c r="D533" s="386">
        <v>4.8754847190711335</v>
      </c>
      <c r="E533" s="386">
        <v>4.9607707650199186</v>
      </c>
      <c r="F533" s="386">
        <v>5.5025072590011597</v>
      </c>
      <c r="G533" s="386">
        <v>5.0467212536728692</v>
      </c>
      <c r="H533" s="386">
        <v>5.8417828500925362</v>
      </c>
      <c r="I533" s="385">
        <v>4.8543870057519092</v>
      </c>
      <c r="J533" s="385">
        <v>4.6136641587403373</v>
      </c>
      <c r="K533" s="386">
        <v>4.5832892933329985</v>
      </c>
      <c r="L533" s="386">
        <v>4.1411129523640096</v>
      </c>
      <c r="M533" s="386">
        <v>4.5167577940690631</v>
      </c>
      <c r="N533" s="385">
        <v>4.5118178774431517</v>
      </c>
      <c r="O533" s="385">
        <v>0</v>
      </c>
      <c r="P533" s="387">
        <v>0</v>
      </c>
      <c r="Q533" s="388"/>
      <c r="R533" s="388"/>
      <c r="S533" s="388"/>
      <c r="T533" s="394">
        <f t="shared" ref="T533:AE533" si="264">C533-C532</f>
        <v>-5.541109916680842E-2</v>
      </c>
      <c r="U533" s="394">
        <f t="shared" si="264"/>
        <v>-0.13220281194184036</v>
      </c>
      <c r="V533" s="394">
        <f t="shared" si="264"/>
        <v>-9.1555311726771116E-2</v>
      </c>
      <c r="W533" s="394">
        <f t="shared" si="264"/>
        <v>-5.527958974457281E-2</v>
      </c>
      <c r="X533" s="394">
        <f t="shared" si="264"/>
        <v>-8.7181477042697075E-2</v>
      </c>
      <c r="Y533" s="394">
        <f t="shared" si="264"/>
        <v>-6.4158811289835249E-2</v>
      </c>
      <c r="Z533" s="395">
        <f t="shared" si="264"/>
        <v>-7.5639145797176788E-2</v>
      </c>
      <c r="AA533" s="394">
        <f t="shared" si="264"/>
        <v>-9.4574647018620617E-2</v>
      </c>
      <c r="AB533" s="394">
        <f t="shared" si="264"/>
        <v>-0.10348621725895413</v>
      </c>
      <c r="AC533" s="394">
        <f t="shared" si="264"/>
        <v>-2.2394722181484639E-4</v>
      </c>
      <c r="AD533" s="394">
        <f t="shared" si="264"/>
        <v>-0.16554933671470717</v>
      </c>
      <c r="AE533" s="395">
        <f t="shared" si="264"/>
        <v>-8.8798022268919752E-2</v>
      </c>
    </row>
    <row r="534" spans="1:31">
      <c r="A534" s="441" t="s">
        <v>1017</v>
      </c>
      <c r="B534" s="434"/>
      <c r="C534" s="385">
        <v>3.6297644943620702</v>
      </c>
      <c r="D534" s="386">
        <v>3.9991558346987071</v>
      </c>
      <c r="E534" s="386">
        <v>3.8043804758572439</v>
      </c>
      <c r="F534" s="386">
        <v>3.6241304347826087</v>
      </c>
      <c r="G534" s="386">
        <v>3.6222311682921768</v>
      </c>
      <c r="H534" s="386">
        <v>3.934344603983325</v>
      </c>
      <c r="I534" s="385">
        <v>3.7286193836937338</v>
      </c>
      <c r="J534" s="385">
        <v>3.2362223523506772</v>
      </c>
      <c r="K534" s="386">
        <v>3.1747461707224414</v>
      </c>
      <c r="L534" s="386">
        <v>2.8540697326266971</v>
      </c>
      <c r="M534" s="386">
        <v>2.9742823165813244</v>
      </c>
      <c r="N534" s="385">
        <v>3.0748486371864536</v>
      </c>
      <c r="O534" s="385">
        <v>0</v>
      </c>
      <c r="P534" s="387">
        <v>0</v>
      </c>
      <c r="Q534" s="388"/>
      <c r="R534" s="388"/>
      <c r="S534" s="388"/>
      <c r="Z534" s="389"/>
      <c r="AE534" s="389"/>
    </row>
    <row r="535" spans="1:31">
      <c r="A535" s="369" t="s">
        <v>1018</v>
      </c>
      <c r="B535" s="368"/>
      <c r="C535" s="385">
        <v>3.6003394139336313</v>
      </c>
      <c r="D535" s="386">
        <v>3.9513402237977275</v>
      </c>
      <c r="E535" s="386">
        <v>3.7667297306677772</v>
      </c>
      <c r="F535" s="386">
        <v>3.6793889541715639</v>
      </c>
      <c r="G535" s="386">
        <v>3.5971560787497467</v>
      </c>
      <c r="H535" s="386">
        <v>3.9545567867036011</v>
      </c>
      <c r="I535" s="385">
        <v>3.7016506513517298</v>
      </c>
      <c r="J535" s="385">
        <v>2.9125086174829504</v>
      </c>
      <c r="K535" s="386">
        <v>3.1867067913496339</v>
      </c>
      <c r="L535" s="386">
        <v>2.9624014880776253</v>
      </c>
      <c r="M535" s="386">
        <v>3.0597765021358017</v>
      </c>
      <c r="N535" s="385">
        <v>3.06519432121071</v>
      </c>
      <c r="O535" s="385">
        <v>0</v>
      </c>
      <c r="P535" s="387">
        <v>0</v>
      </c>
      <c r="Q535" s="388"/>
      <c r="R535" s="388"/>
      <c r="S535" s="388"/>
      <c r="T535" s="394">
        <f t="shared" ref="T535:AE535" si="265">C535-C534</f>
        <v>-2.9425080428438832E-2</v>
      </c>
      <c r="U535" s="394">
        <f t="shared" si="265"/>
        <v>-4.7815610900979522E-2</v>
      </c>
      <c r="V535" s="394">
        <f t="shared" si="265"/>
        <v>-3.7650745189466761E-2</v>
      </c>
      <c r="W535" s="394">
        <f t="shared" si="265"/>
        <v>5.5258519388955207E-2</v>
      </c>
      <c r="X535" s="394">
        <f t="shared" si="265"/>
        <v>-2.5075089542430096E-2</v>
      </c>
      <c r="Y535" s="394">
        <f t="shared" si="265"/>
        <v>2.0212182720276139E-2</v>
      </c>
      <c r="Z535" s="395">
        <f t="shared" si="265"/>
        <v>-2.6968732342004031E-2</v>
      </c>
      <c r="AA535" s="394">
        <f t="shared" si="265"/>
        <v>-0.32371373486772681</v>
      </c>
      <c r="AB535" s="394">
        <f t="shared" si="265"/>
        <v>1.1960620627192498E-2</v>
      </c>
      <c r="AC535" s="394">
        <f t="shared" si="265"/>
        <v>0.10833175545092821</v>
      </c>
      <c r="AD535" s="394">
        <f t="shared" si="265"/>
        <v>8.5494185554477298E-2</v>
      </c>
      <c r="AE535" s="395">
        <f t="shared" si="265"/>
        <v>-9.6543159757436214E-3</v>
      </c>
    </row>
    <row r="536" spans="1:31">
      <c r="A536" s="441" t="s">
        <v>1019</v>
      </c>
      <c r="B536" s="434"/>
      <c r="C536" s="385">
        <v>3.9677761235955056</v>
      </c>
      <c r="D536" s="386">
        <v>4.5370657342657337</v>
      </c>
      <c r="E536" s="386">
        <v>3.9319727366738748</v>
      </c>
      <c r="F536" s="386">
        <v>3.9745498281786951</v>
      </c>
      <c r="G536" s="386">
        <v>3.7023687943262398</v>
      </c>
      <c r="H536" s="386">
        <v>4.7836376404494381</v>
      </c>
      <c r="I536" s="385">
        <v>4.0215144485944565</v>
      </c>
      <c r="J536" s="385">
        <v>4.0582667593676813</v>
      </c>
      <c r="K536" s="386">
        <v>3.8193117438471416</v>
      </c>
      <c r="L536" s="386">
        <v>3.3619243305299551</v>
      </c>
      <c r="M536" s="386">
        <v>3.465310857129837</v>
      </c>
      <c r="N536" s="385">
        <v>3.7338894923653583</v>
      </c>
      <c r="O536" s="385">
        <v>0</v>
      </c>
      <c r="P536" s="387">
        <v>0</v>
      </c>
      <c r="Q536" s="388"/>
      <c r="R536" s="388"/>
      <c r="S536" s="388"/>
      <c r="Z536" s="389"/>
      <c r="AE536" s="389"/>
    </row>
    <row r="537" spans="1:31">
      <c r="A537" s="369" t="s">
        <v>1020</v>
      </c>
      <c r="B537" s="368"/>
      <c r="C537" s="385">
        <v>3.9450253283933985</v>
      </c>
      <c r="D537" s="386">
        <v>4.4806660417154909</v>
      </c>
      <c r="E537" s="386">
        <v>3.9890878982041329</v>
      </c>
      <c r="F537" s="386">
        <v>4.092177058215638</v>
      </c>
      <c r="G537" s="386">
        <v>3.7649174091843722</v>
      </c>
      <c r="H537" s="386">
        <v>4.7802136181575436</v>
      </c>
      <c r="I537" s="385">
        <v>4.0348172075184285</v>
      </c>
      <c r="J537" s="385">
        <v>3.8393219577907498</v>
      </c>
      <c r="K537" s="386">
        <v>3.864994252503887</v>
      </c>
      <c r="L537" s="386">
        <v>3.343756032571946</v>
      </c>
      <c r="M537" s="386">
        <v>3.4624508884435636</v>
      </c>
      <c r="N537" s="385">
        <v>3.7213961332391166</v>
      </c>
      <c r="O537" s="385">
        <v>0</v>
      </c>
      <c r="P537" s="387">
        <v>0</v>
      </c>
      <c r="Q537" s="388"/>
      <c r="R537" s="388"/>
      <c r="S537" s="388"/>
      <c r="T537" s="394">
        <f t="shared" ref="T537:AE537" si="266">C537-C536</f>
        <v>-2.2750795202107099E-2</v>
      </c>
      <c r="U537" s="394">
        <f t="shared" si="266"/>
        <v>-5.6399692550242797E-2</v>
      </c>
      <c r="V537" s="394">
        <f t="shared" si="266"/>
        <v>5.7115161530258085E-2</v>
      </c>
      <c r="W537" s="394">
        <f t="shared" si="266"/>
        <v>0.11762723003694298</v>
      </c>
      <c r="X537" s="394">
        <f t="shared" si="266"/>
        <v>6.2548614858132456E-2</v>
      </c>
      <c r="Y537" s="394">
        <f t="shared" si="266"/>
        <v>-3.4240222918944241E-3</v>
      </c>
      <c r="Z537" s="395">
        <f t="shared" si="266"/>
        <v>1.3302758923972036E-2</v>
      </c>
      <c r="AA537" s="394">
        <f t="shared" si="266"/>
        <v>-0.21894480157693152</v>
      </c>
      <c r="AB537" s="394">
        <f t="shared" si="266"/>
        <v>4.5682508656745391E-2</v>
      </c>
      <c r="AC537" s="394">
        <f t="shared" si="266"/>
        <v>-1.8168297958009116E-2</v>
      </c>
      <c r="AD537" s="394">
        <f t="shared" si="266"/>
        <v>-2.859968686273362E-3</v>
      </c>
      <c r="AE537" s="395">
        <f t="shared" si="266"/>
        <v>-1.2493359126241721E-2</v>
      </c>
    </row>
    <row r="538" spans="1:31">
      <c r="A538" s="441" t="s">
        <v>1021</v>
      </c>
      <c r="B538" s="434"/>
      <c r="C538" s="385">
        <v>2.7636363636363632</v>
      </c>
      <c r="D538" s="386">
        <v>5.8</v>
      </c>
      <c r="E538" s="386">
        <v>2.64</v>
      </c>
      <c r="F538" s="386">
        <v>3.6</v>
      </c>
      <c r="G538" s="386">
        <v>3.0962962962962961</v>
      </c>
      <c r="H538" s="386">
        <v>6.8</v>
      </c>
      <c r="I538" s="385">
        <v>3.0465608465608462</v>
      </c>
      <c r="J538" s="385">
        <v>8.8333333333333339</v>
      </c>
      <c r="K538" s="386">
        <v>0</v>
      </c>
      <c r="L538" s="386">
        <v>0</v>
      </c>
      <c r="M538" s="386">
        <v>0</v>
      </c>
      <c r="N538" s="385">
        <v>1.4722222222222223</v>
      </c>
      <c r="O538" s="385">
        <v>0</v>
      </c>
      <c r="P538" s="387">
        <v>0</v>
      </c>
      <c r="Q538" s="388"/>
      <c r="R538" s="388"/>
      <c r="S538" s="388"/>
      <c r="Z538" s="389"/>
      <c r="AE538" s="389"/>
    </row>
    <row r="539" spans="1:31">
      <c r="A539" s="369" t="s">
        <v>1022</v>
      </c>
      <c r="B539" s="368"/>
      <c r="C539" s="385">
        <v>2.7854545454545456</v>
      </c>
      <c r="D539" s="386">
        <v>2.5</v>
      </c>
      <c r="E539" s="386">
        <v>2.2238805970149254</v>
      </c>
      <c r="F539" s="386">
        <v>3.3</v>
      </c>
      <c r="G539" s="386">
        <v>3.9200000000000004</v>
      </c>
      <c r="H539" s="386">
        <v>3</v>
      </c>
      <c r="I539" s="385">
        <v>2.6135714285714284</v>
      </c>
      <c r="J539" s="385">
        <v>9.5</v>
      </c>
      <c r="K539" s="386">
        <v>0</v>
      </c>
      <c r="L539" s="386">
        <v>0</v>
      </c>
      <c r="M539" s="386">
        <v>0</v>
      </c>
      <c r="N539" s="385">
        <v>9.5</v>
      </c>
      <c r="O539" s="385">
        <v>0</v>
      </c>
      <c r="P539" s="387">
        <v>0</v>
      </c>
      <c r="Q539" s="388"/>
      <c r="R539" s="388"/>
      <c r="S539" s="388"/>
      <c r="T539" s="394">
        <f t="shared" ref="T539:AE539" si="267">C539-C538</f>
        <v>2.1818181818182403E-2</v>
      </c>
      <c r="U539" s="394">
        <f t="shared" si="267"/>
        <v>-3.3</v>
      </c>
      <c r="V539" s="394">
        <f t="shared" si="267"/>
        <v>-0.41611940298507477</v>
      </c>
      <c r="W539" s="394">
        <f t="shared" si="267"/>
        <v>-0.30000000000000027</v>
      </c>
      <c r="X539" s="394">
        <f t="shared" si="267"/>
        <v>0.82370370370370427</v>
      </c>
      <c r="Y539" s="394">
        <f t="shared" si="267"/>
        <v>-3.8</v>
      </c>
      <c r="Z539" s="395">
        <f t="shared" si="267"/>
        <v>-0.43298941798941781</v>
      </c>
      <c r="AA539" s="394">
        <f t="shared" si="267"/>
        <v>0.66666666666666607</v>
      </c>
      <c r="AB539" s="394">
        <f t="shared" si="267"/>
        <v>0</v>
      </c>
      <c r="AC539" s="394">
        <f t="shared" si="267"/>
        <v>0</v>
      </c>
      <c r="AD539" s="394">
        <f t="shared" si="267"/>
        <v>0</v>
      </c>
      <c r="AE539" s="395">
        <f t="shared" si="267"/>
        <v>8.0277777777777786</v>
      </c>
    </row>
    <row r="540" spans="1:31">
      <c r="A540" s="441" t="s">
        <v>1023</v>
      </c>
      <c r="B540" s="434"/>
      <c r="C540" s="385">
        <v>3.7098905286566257</v>
      </c>
      <c r="D540" s="386">
        <v>4.1509741542890799</v>
      </c>
      <c r="E540" s="386">
        <v>3.8371563001247551</v>
      </c>
      <c r="F540" s="386">
        <v>3.7396056657223791</v>
      </c>
      <c r="G540" s="386">
        <v>3.6498580746151834</v>
      </c>
      <c r="H540" s="386">
        <v>4.146815175774452</v>
      </c>
      <c r="I540" s="385">
        <v>3.8059050734532791</v>
      </c>
      <c r="J540" s="385">
        <v>3.6758881907586645</v>
      </c>
      <c r="K540" s="386">
        <v>3.5419149785792605</v>
      </c>
      <c r="L540" s="386">
        <v>3.0862821281791439</v>
      </c>
      <c r="M540" s="386">
        <v>3.1891613827902199</v>
      </c>
      <c r="N540" s="385">
        <v>3.4197976567628734</v>
      </c>
      <c r="O540" s="385">
        <v>0</v>
      </c>
      <c r="P540" s="387">
        <v>0</v>
      </c>
      <c r="Q540" s="388"/>
      <c r="R540" s="388"/>
      <c r="S540" s="388"/>
      <c r="Z540" s="389"/>
      <c r="AE540" s="389"/>
    </row>
    <row r="541" spans="1:31">
      <c r="A541" s="369" t="s">
        <v>1024</v>
      </c>
      <c r="B541" s="368"/>
      <c r="C541" s="385">
        <v>3.6831118037762942</v>
      </c>
      <c r="D541" s="386">
        <v>4.0925351777666501</v>
      </c>
      <c r="E541" s="386">
        <v>3.8258033033033034</v>
      </c>
      <c r="F541" s="386">
        <v>3.8143496897913143</v>
      </c>
      <c r="G541" s="386">
        <v>3.6598875875238699</v>
      </c>
      <c r="H541" s="386">
        <v>4.1663065843621405</v>
      </c>
      <c r="I541" s="385">
        <v>3.7900391014914252</v>
      </c>
      <c r="J541" s="385">
        <v>3.3844613674432762</v>
      </c>
      <c r="K541" s="386">
        <v>3.5780354856477032</v>
      </c>
      <c r="L541" s="386">
        <v>3.1390413093074239</v>
      </c>
      <c r="M541" s="386">
        <v>3.2369099944320152</v>
      </c>
      <c r="N541" s="385">
        <v>3.4095811531544529</v>
      </c>
      <c r="O541" s="385">
        <v>0</v>
      </c>
      <c r="P541" s="387">
        <v>0</v>
      </c>
      <c r="Q541" s="388"/>
      <c r="R541" s="388"/>
      <c r="S541" s="388"/>
      <c r="T541" s="394">
        <f t="shared" ref="T541:AE541" si="268">C541-C540</f>
        <v>-2.6778724880331506E-2</v>
      </c>
      <c r="U541" s="394">
        <f t="shared" si="268"/>
        <v>-5.8438976522429797E-2</v>
      </c>
      <c r="V541" s="394">
        <f t="shared" si="268"/>
        <v>-1.1352996821451633E-2</v>
      </c>
      <c r="W541" s="394">
        <f t="shared" si="268"/>
        <v>7.4744024068935211E-2</v>
      </c>
      <c r="X541" s="394">
        <f t="shared" si="268"/>
        <v>1.0029512908686478E-2</v>
      </c>
      <c r="Y541" s="394">
        <f t="shared" si="268"/>
        <v>1.9491408587688497E-2</v>
      </c>
      <c r="Z541" s="395">
        <f t="shared" si="268"/>
        <v>-1.5865971961853909E-2</v>
      </c>
      <c r="AA541" s="394">
        <f t="shared" si="268"/>
        <v>-0.29142682331538827</v>
      </c>
      <c r="AB541" s="394">
        <f t="shared" si="268"/>
        <v>3.612050706844272E-2</v>
      </c>
      <c r="AC541" s="394">
        <f t="shared" si="268"/>
        <v>5.2759181128279931E-2</v>
      </c>
      <c r="AD541" s="394">
        <f t="shared" si="268"/>
        <v>4.7748611641795335E-2</v>
      </c>
      <c r="AE541" s="395">
        <f t="shared" si="268"/>
        <v>-1.0216503608420524E-2</v>
      </c>
    </row>
    <row r="542" spans="1:31">
      <c r="A542" s="441" t="s">
        <v>1025</v>
      </c>
      <c r="B542" s="434"/>
      <c r="C542" s="385">
        <v>3.6862910727681921</v>
      </c>
      <c r="D542" s="386">
        <v>4.307411664538102</v>
      </c>
      <c r="E542" s="386">
        <v>4.1324241908006814</v>
      </c>
      <c r="F542" s="386">
        <v>4.020900321543408</v>
      </c>
      <c r="G542" s="386">
        <v>4.476776529338327</v>
      </c>
      <c r="H542" s="386">
        <v>8.0316831683168317</v>
      </c>
      <c r="I542" s="385">
        <v>4.0299271706529263</v>
      </c>
      <c r="J542" s="385">
        <v>4.0364001443522195</v>
      </c>
      <c r="K542" s="386">
        <v>4.9890962556846912</v>
      </c>
      <c r="L542" s="386">
        <v>4.6000710919617607</v>
      </c>
      <c r="M542" s="386">
        <v>4.9855618266978929</v>
      </c>
      <c r="N542" s="385">
        <v>4.7519079728435889</v>
      </c>
      <c r="O542" s="385">
        <v>0</v>
      </c>
      <c r="P542" s="387">
        <v>0</v>
      </c>
      <c r="Q542" s="388"/>
      <c r="R542" s="388"/>
      <c r="S542" s="388"/>
      <c r="Z542" s="389"/>
      <c r="AE542" s="389"/>
    </row>
    <row r="543" spans="1:31">
      <c r="A543" s="369" t="s">
        <v>1026</v>
      </c>
      <c r="B543" s="368"/>
      <c r="C543" s="385">
        <v>3.631531006240249</v>
      </c>
      <c r="D543" s="386">
        <v>4.2970004317789288</v>
      </c>
      <c r="E543" s="386">
        <v>4.3258643946615836</v>
      </c>
      <c r="F543" s="386">
        <v>4.5060517799352757</v>
      </c>
      <c r="G543" s="386">
        <v>4.4653779840848804</v>
      </c>
      <c r="H543" s="386">
        <v>6.5081395348837203</v>
      </c>
      <c r="I543" s="385">
        <v>4.0694844006568145</v>
      </c>
      <c r="J543" s="385">
        <v>3.6511241974877873</v>
      </c>
      <c r="K543" s="386">
        <v>4.5597277307475244</v>
      </c>
      <c r="L543" s="386">
        <v>4.2346019443694294</v>
      </c>
      <c r="M543" s="386">
        <v>5.0175691413815358</v>
      </c>
      <c r="N543" s="385">
        <v>4.3576444993855699</v>
      </c>
      <c r="O543" s="385">
        <v>0</v>
      </c>
      <c r="P543" s="387">
        <v>0</v>
      </c>
      <c r="Q543" s="388"/>
      <c r="R543" s="388"/>
      <c r="S543" s="388"/>
      <c r="T543" s="394">
        <f t="shared" ref="T543:AE543" si="269">C543-C542</f>
        <v>-5.4760066527943074E-2</v>
      </c>
      <c r="U543" s="394">
        <f t="shared" si="269"/>
        <v>-1.0411232759173217E-2</v>
      </c>
      <c r="V543" s="394">
        <f t="shared" si="269"/>
        <v>0.19344020386090222</v>
      </c>
      <c r="W543" s="394">
        <f t="shared" si="269"/>
        <v>0.48515145839186768</v>
      </c>
      <c r="X543" s="394">
        <f t="shared" si="269"/>
        <v>-1.1398545253446635E-2</v>
      </c>
      <c r="Y543" s="394">
        <f t="shared" si="269"/>
        <v>-1.5235436334331114</v>
      </c>
      <c r="Z543" s="395">
        <f t="shared" si="269"/>
        <v>3.9557230003888222E-2</v>
      </c>
      <c r="AA543" s="394">
        <f t="shared" si="269"/>
        <v>-0.38527594686443223</v>
      </c>
      <c r="AB543" s="394">
        <f t="shared" si="269"/>
        <v>-0.42936852493716682</v>
      </c>
      <c r="AC543" s="394">
        <f t="shared" si="269"/>
        <v>-0.36546914759233129</v>
      </c>
      <c r="AD543" s="394">
        <f t="shared" si="269"/>
        <v>3.2007314683642818E-2</v>
      </c>
      <c r="AE543" s="395">
        <f t="shared" si="269"/>
        <v>-0.39426347345801904</v>
      </c>
    </row>
    <row r="544" spans="1:31">
      <c r="A544" s="441" t="s">
        <v>1027</v>
      </c>
      <c r="B544" s="434"/>
      <c r="C544" s="385">
        <v>4.2806007201455722</v>
      </c>
      <c r="D544" s="386">
        <v>4.5144824875163785</v>
      </c>
      <c r="E544" s="386">
        <v>4.4608046787113205</v>
      </c>
      <c r="F544" s="386">
        <v>4.5458742297126733</v>
      </c>
      <c r="G544" s="386">
        <v>4.3398775393962401</v>
      </c>
      <c r="H544" s="386">
        <v>4.8734204712812961</v>
      </c>
      <c r="I544" s="385">
        <v>4.3852051242777117</v>
      </c>
      <c r="J544" s="385">
        <v>3.9388718672881824</v>
      </c>
      <c r="K544" s="386">
        <v>3.7534380182805713</v>
      </c>
      <c r="L544" s="386">
        <v>3.3372848480845456</v>
      </c>
      <c r="M544" s="386">
        <v>3.521635747931525</v>
      </c>
      <c r="N544" s="385">
        <v>3.6855407171850567</v>
      </c>
      <c r="O544" s="385">
        <v>0</v>
      </c>
      <c r="P544" s="387">
        <v>0</v>
      </c>
      <c r="Q544" s="388"/>
      <c r="R544" s="388"/>
      <c r="S544" s="388"/>
      <c r="Z544" s="389"/>
      <c r="AE544" s="389"/>
    </row>
    <row r="545" spans="1:31">
      <c r="A545" s="369" t="s">
        <v>1028</v>
      </c>
      <c r="B545" s="368"/>
      <c r="C545" s="385">
        <v>4.2464971038369503</v>
      </c>
      <c r="D545" s="386">
        <v>4.442294463760363</v>
      </c>
      <c r="E545" s="386">
        <v>4.4215404607049678</v>
      </c>
      <c r="F545" s="386">
        <v>4.552418864097362</v>
      </c>
      <c r="G545" s="386">
        <v>4.2930416322029226</v>
      </c>
      <c r="H545" s="386">
        <v>4.8883765885090389</v>
      </c>
      <c r="I545" s="385">
        <v>4.3479974167963826</v>
      </c>
      <c r="J545" s="385">
        <v>3.7499706020459507</v>
      </c>
      <c r="K545" s="386">
        <v>3.7282300056497881</v>
      </c>
      <c r="L545" s="386">
        <v>3.4007975760968931</v>
      </c>
      <c r="M545" s="386">
        <v>3.4853517309092021</v>
      </c>
      <c r="N545" s="385">
        <v>3.6368997968972305</v>
      </c>
      <c r="O545" s="385">
        <v>0</v>
      </c>
      <c r="P545" s="387">
        <v>0</v>
      </c>
      <c r="Q545" s="388"/>
      <c r="R545" s="388"/>
      <c r="S545" s="388"/>
      <c r="T545" s="394">
        <f t="shared" ref="T545:AE545" si="270">C545-C544</f>
        <v>-3.4103616308621909E-2</v>
      </c>
      <c r="U545" s="394">
        <f t="shared" si="270"/>
        <v>-7.2188023756015518E-2</v>
      </c>
      <c r="V545" s="394">
        <f t="shared" si="270"/>
        <v>-3.9264218006352714E-2</v>
      </c>
      <c r="W545" s="394">
        <f t="shared" si="270"/>
        <v>6.5446343846886634E-3</v>
      </c>
      <c r="X545" s="394">
        <f t="shared" si="270"/>
        <v>-4.6835907193317539E-2</v>
      </c>
      <c r="Y545" s="394">
        <f t="shared" si="270"/>
        <v>1.4956117227742816E-2</v>
      </c>
      <c r="Z545" s="395">
        <f t="shared" si="270"/>
        <v>-3.7207707481329066E-2</v>
      </c>
      <c r="AA545" s="394">
        <f t="shared" si="270"/>
        <v>-0.18890126524223172</v>
      </c>
      <c r="AB545" s="394">
        <f t="shared" si="270"/>
        <v>-2.5208012630783205E-2</v>
      </c>
      <c r="AC545" s="394">
        <f t="shared" si="270"/>
        <v>6.351272801234753E-2</v>
      </c>
      <c r="AD545" s="394">
        <f t="shared" si="270"/>
        <v>-3.6284017022322868E-2</v>
      </c>
      <c r="AE545" s="395">
        <f t="shared" si="270"/>
        <v>-4.8640920287826184E-2</v>
      </c>
    </row>
    <row r="546" spans="1:31">
      <c r="A546" s="441" t="s">
        <v>1029</v>
      </c>
      <c r="B546" s="434"/>
      <c r="C546" s="385">
        <v>4.236177235585223</v>
      </c>
      <c r="D546" s="386">
        <v>4.7388669733563358</v>
      </c>
      <c r="E546" s="386">
        <v>4.226829477093939</v>
      </c>
      <c r="F546" s="386">
        <v>4.4284201680672286</v>
      </c>
      <c r="G546" s="386">
        <v>3.9561120344721452</v>
      </c>
      <c r="H546" s="386">
        <v>5.7990787119856906</v>
      </c>
      <c r="I546" s="385">
        <v>4.3287108832590011</v>
      </c>
      <c r="J546" s="385">
        <v>4.7375164538850978</v>
      </c>
      <c r="K546" s="386">
        <v>4.4213215819441274</v>
      </c>
      <c r="L546" s="386">
        <v>3.8700789665251794</v>
      </c>
      <c r="M546" s="386">
        <v>4.1411216154371386</v>
      </c>
      <c r="N546" s="385">
        <v>4.3675400290495334</v>
      </c>
      <c r="O546" s="385">
        <v>0</v>
      </c>
      <c r="P546" s="387">
        <v>0</v>
      </c>
      <c r="Q546" s="388"/>
      <c r="R546" s="388"/>
      <c r="S546" s="388"/>
      <c r="Z546" s="389"/>
      <c r="AE546" s="389"/>
    </row>
    <row r="547" spans="1:31">
      <c r="A547" s="369" t="s">
        <v>1030</v>
      </c>
      <c r="B547" s="368"/>
      <c r="C547" s="385">
        <v>4.1777463836917059</v>
      </c>
      <c r="D547" s="386">
        <v>4.6248327258776136</v>
      </c>
      <c r="E547" s="386">
        <v>4.2233248647023451</v>
      </c>
      <c r="F547" s="386">
        <v>4.4396331295163982</v>
      </c>
      <c r="G547" s="386">
        <v>4.0069444444444438</v>
      </c>
      <c r="H547" s="386">
        <v>5.6425581395348834</v>
      </c>
      <c r="I547" s="385">
        <v>4.2892503375945266</v>
      </c>
      <c r="J547" s="385">
        <v>4.4488244768018355</v>
      </c>
      <c r="K547" s="386">
        <v>4.396921942567908</v>
      </c>
      <c r="L547" s="386">
        <v>3.8622907327214322</v>
      </c>
      <c r="M547" s="386">
        <v>4.0916166130133131</v>
      </c>
      <c r="N547" s="385">
        <v>4.2925397308426305</v>
      </c>
      <c r="O547" s="385">
        <v>0</v>
      </c>
      <c r="P547" s="387">
        <v>0</v>
      </c>
      <c r="Q547" s="388"/>
      <c r="R547" s="388"/>
      <c r="S547" s="388"/>
      <c r="T547" s="394">
        <f t="shared" ref="T547:AE547" si="271">C547-C546</f>
        <v>-5.8430851893517044E-2</v>
      </c>
      <c r="U547" s="394">
        <f t="shared" si="271"/>
        <v>-0.11403424747872215</v>
      </c>
      <c r="V547" s="394">
        <f t="shared" si="271"/>
        <v>-3.504612391593831E-3</v>
      </c>
      <c r="W547" s="394">
        <f t="shared" si="271"/>
        <v>1.1212961449169612E-2</v>
      </c>
      <c r="X547" s="394">
        <f t="shared" si="271"/>
        <v>5.0832409972298542E-2</v>
      </c>
      <c r="Y547" s="394">
        <f t="shared" si="271"/>
        <v>-0.15652057245080719</v>
      </c>
      <c r="Z547" s="395">
        <f t="shared" si="271"/>
        <v>-3.9460545664474544E-2</v>
      </c>
      <c r="AA547" s="394">
        <f t="shared" si="271"/>
        <v>-0.28869197708326233</v>
      </c>
      <c r="AB547" s="394">
        <f t="shared" si="271"/>
        <v>-2.4399639376219362E-2</v>
      </c>
      <c r="AC547" s="394">
        <f t="shared" si="271"/>
        <v>-7.7882338037471577E-3</v>
      </c>
      <c r="AD547" s="394">
        <f t="shared" si="271"/>
        <v>-4.9505002423825495E-2</v>
      </c>
      <c r="AE547" s="395">
        <f t="shared" si="271"/>
        <v>-7.5000298206902904E-2</v>
      </c>
    </row>
    <row r="548" spans="1:31">
      <c r="A548" s="441" t="s">
        <v>1031</v>
      </c>
      <c r="B548" s="434"/>
      <c r="C548" s="385">
        <v>4.2753517209024032</v>
      </c>
      <c r="D548" s="386">
        <v>4.5494742332755438</v>
      </c>
      <c r="E548" s="386">
        <v>4.4258326051621371</v>
      </c>
      <c r="F548" s="386">
        <v>4.521265332472562</v>
      </c>
      <c r="G548" s="386">
        <v>4.2494143510121161</v>
      </c>
      <c r="H548" s="386">
        <v>5.0314183206106868</v>
      </c>
      <c r="I548" s="385">
        <v>4.3771387835757443</v>
      </c>
      <c r="J548" s="385">
        <v>4.245388920334543</v>
      </c>
      <c r="K548" s="386">
        <v>4.0832698728459125</v>
      </c>
      <c r="L548" s="386">
        <v>3.5410885620038894</v>
      </c>
      <c r="M548" s="386">
        <v>3.7499850368089009</v>
      </c>
      <c r="N548" s="385">
        <v>3.980430198671737</v>
      </c>
      <c r="O548" s="385">
        <v>0</v>
      </c>
      <c r="P548" s="387">
        <v>0</v>
      </c>
      <c r="Q548" s="388"/>
      <c r="R548" s="388"/>
      <c r="S548" s="388"/>
      <c r="Z548" s="389"/>
      <c r="AE548" s="389"/>
    </row>
    <row r="549" spans="1:31" ht="13.5" thickBot="1">
      <c r="A549" s="370" t="s">
        <v>1032</v>
      </c>
      <c r="B549" s="371"/>
      <c r="C549" s="442">
        <v>4.2384010970219936</v>
      </c>
      <c r="D549" s="443">
        <v>4.4693854804270465</v>
      </c>
      <c r="E549" s="443">
        <v>4.391842832528126</v>
      </c>
      <c r="F549" s="443">
        <v>4.5290995287897937</v>
      </c>
      <c r="G549" s="443">
        <v>4.2265580952380946</v>
      </c>
      <c r="H549" s="443">
        <v>5.0141297539149887</v>
      </c>
      <c r="I549" s="442">
        <v>4.3396911841452086</v>
      </c>
      <c r="J549" s="442">
        <v>4.0233849089349887</v>
      </c>
      <c r="K549" s="443">
        <v>4.0582167402907414</v>
      </c>
      <c r="L549" s="443">
        <v>3.5750352714265627</v>
      </c>
      <c r="M549" s="443" t="e">
        <v>#VALUE!</v>
      </c>
      <c r="N549" s="442" t="e">
        <v>#VALUE!</v>
      </c>
      <c r="O549" s="442">
        <v>0</v>
      </c>
      <c r="P549" s="444">
        <v>0</v>
      </c>
      <c r="Q549" s="388"/>
      <c r="R549" s="388"/>
      <c r="S549" s="388"/>
      <c r="T549" s="355">
        <f t="shared" ref="T549:AE549" si="272">C549-C548</f>
        <v>-3.6950623880409594E-2</v>
      </c>
      <c r="U549" s="355">
        <f t="shared" si="272"/>
        <v>-8.0088752848497258E-2</v>
      </c>
      <c r="V549" s="355">
        <f t="shared" si="272"/>
        <v>-3.398977263401104E-2</v>
      </c>
      <c r="W549" s="355">
        <f t="shared" si="272"/>
        <v>7.8341963172317008E-3</v>
      </c>
      <c r="X549" s="355">
        <f t="shared" si="272"/>
        <v>-2.2856255774021506E-2</v>
      </c>
      <c r="Y549" s="355">
        <f t="shared" si="272"/>
        <v>-1.7288566695698115E-2</v>
      </c>
      <c r="Z549" s="420">
        <f t="shared" si="272"/>
        <v>-3.7447599430535661E-2</v>
      </c>
      <c r="AA549" s="355">
        <f t="shared" si="272"/>
        <v>-0.22200401139955428</v>
      </c>
      <c r="AB549" s="355">
        <f t="shared" si="272"/>
        <v>-2.5053132555171054E-2</v>
      </c>
      <c r="AC549" s="355">
        <f t="shared" si="272"/>
        <v>3.3946709422673305E-2</v>
      </c>
      <c r="AD549" s="355" t="e">
        <f t="shared" si="272"/>
        <v>#VALUE!</v>
      </c>
      <c r="AE549" s="420" t="e">
        <f t="shared" si="272"/>
        <v>#VALUE!</v>
      </c>
    </row>
  </sheetData>
  <pageMargins left="0.75" right="0.75" top="1" bottom="1" header="0.5" footer="0.5"/>
  <pageSetup orientation="landscape" r:id="rId2"/>
  <headerFooter alignWithMargins="0"/>
  <rowBreaks count="15" manualBreakCount="15">
    <brk id="19" max="16383" man="1"/>
    <brk id="33" max="16383" man="1"/>
    <brk id="47" max="16383" man="1"/>
    <brk id="61" max="16383" man="1"/>
    <brk id="75" max="16383" man="1"/>
    <brk id="89" max="16383" man="1"/>
    <brk id="103" max="16383" man="1"/>
    <brk id="117" max="16383" man="1"/>
    <brk id="131" max="16383" man="1"/>
    <brk id="145" max="16383" man="1"/>
    <brk id="159" max="16383" man="1"/>
    <brk id="173" max="16383" man="1"/>
    <brk id="187" max="16383" man="1"/>
    <brk id="201" max="16383" man="1"/>
    <brk id="21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2166B-32ED-45C0-A9E7-7575762CA796}">
  <sheetPr>
    <tabColor indexed="17"/>
  </sheetPr>
  <dimension ref="A2:AF549"/>
  <sheetViews>
    <sheetView workbookViewId="0">
      <pane xSplit="2" ySplit="5" topLeftCell="C6" activePane="bottomRight" state="frozen"/>
      <selection pane="topRight" activeCell="C1" sqref="C1"/>
      <selection pane="bottomLeft" activeCell="A6" sqref="A6"/>
      <selection pane="bottomRight" activeCell="I62" sqref="I62"/>
    </sheetView>
  </sheetViews>
  <sheetFormatPr defaultColWidth="9" defaultRowHeight="12.75"/>
  <cols>
    <col min="1" max="1" width="4.109375" style="290" customWidth="1"/>
    <col min="2" max="2" width="17.6640625" style="290" customWidth="1"/>
    <col min="3" max="8" width="9" style="290" customWidth="1"/>
    <col min="9" max="9" width="10.6640625" style="290" customWidth="1"/>
    <col min="10" max="13" width="8.6640625" style="290" customWidth="1"/>
    <col min="14" max="14" width="10.33203125" style="290" customWidth="1"/>
    <col min="15" max="15" width="7" style="290" customWidth="1"/>
    <col min="16" max="16" width="8.6640625" style="290" customWidth="1"/>
    <col min="17" max="18" width="1.88671875" style="290" customWidth="1"/>
    <col min="19" max="19" width="6.6640625" style="290" customWidth="1"/>
    <col min="20" max="20" width="6.109375" style="290" customWidth="1"/>
    <col min="21" max="21" width="6.77734375" style="290" customWidth="1"/>
    <col min="22" max="23" width="6.44140625" style="290" customWidth="1"/>
    <col min="24" max="24" width="7" style="290" customWidth="1"/>
    <col min="25" max="25" width="6.6640625" style="290" customWidth="1"/>
    <col min="26" max="30" width="5.77734375" style="290" customWidth="1"/>
    <col min="31" max="16384" width="9" style="290"/>
  </cols>
  <sheetData>
    <row r="2" spans="1:30">
      <c r="C2" s="375" t="s">
        <v>875</v>
      </c>
    </row>
    <row r="3" spans="1:30">
      <c r="A3" s="317"/>
      <c r="B3" s="299"/>
      <c r="C3" s="298" t="s">
        <v>876</v>
      </c>
      <c r="D3" s="299" t="s">
        <v>145</v>
      </c>
      <c r="E3" s="299"/>
      <c r="F3" s="299"/>
      <c r="G3" s="299"/>
      <c r="H3" s="299"/>
      <c r="I3" s="299"/>
      <c r="J3" s="299"/>
      <c r="K3" s="299"/>
      <c r="L3" s="299"/>
      <c r="M3" s="299"/>
      <c r="N3" s="299"/>
      <c r="O3" s="299"/>
      <c r="P3" s="300"/>
    </row>
    <row r="4" spans="1:30" ht="38.25">
      <c r="A4" s="303"/>
      <c r="B4" s="304"/>
      <c r="C4" s="298" t="s">
        <v>877</v>
      </c>
      <c r="D4" s="299"/>
      <c r="E4" s="299"/>
      <c r="F4" s="299"/>
      <c r="G4" s="299"/>
      <c r="H4" s="299"/>
      <c r="I4" s="298" t="s">
        <v>878</v>
      </c>
      <c r="J4" s="298" t="s">
        <v>879</v>
      </c>
      <c r="K4" s="299"/>
      <c r="L4" s="299"/>
      <c r="M4" s="299"/>
      <c r="N4" s="298" t="s">
        <v>880</v>
      </c>
      <c r="O4" s="298" t="s">
        <v>881</v>
      </c>
      <c r="P4" s="307" t="s">
        <v>882</v>
      </c>
      <c r="S4" s="377" t="s">
        <v>877</v>
      </c>
      <c r="T4" s="378"/>
      <c r="U4" s="378"/>
      <c r="V4" s="378"/>
      <c r="W4" s="378"/>
      <c r="X4" s="378"/>
      <c r="Y4" s="379" t="s">
        <v>878</v>
      </c>
      <c r="Z4" s="377" t="s">
        <v>879</v>
      </c>
      <c r="AA4" s="378"/>
      <c r="AB4" s="378"/>
      <c r="AC4" s="378"/>
      <c r="AD4" s="379" t="s">
        <v>880</v>
      </c>
    </row>
    <row r="5" spans="1:30">
      <c r="A5" s="317" t="s">
        <v>135</v>
      </c>
      <c r="B5" s="298" t="s">
        <v>883</v>
      </c>
      <c r="C5" s="298">
        <v>1</v>
      </c>
      <c r="D5" s="317">
        <v>2</v>
      </c>
      <c r="E5" s="317">
        <v>3</v>
      </c>
      <c r="F5" s="317">
        <v>4</v>
      </c>
      <c r="G5" s="317">
        <v>5</v>
      </c>
      <c r="H5" s="317">
        <v>6</v>
      </c>
      <c r="I5" s="445"/>
      <c r="J5" s="298">
        <v>7</v>
      </c>
      <c r="K5" s="317">
        <v>8</v>
      </c>
      <c r="L5" s="317">
        <v>9</v>
      </c>
      <c r="M5" s="317">
        <v>10</v>
      </c>
      <c r="N5" s="445"/>
      <c r="O5" s="298" t="s">
        <v>881</v>
      </c>
      <c r="P5" s="319"/>
      <c r="S5" s="377">
        <v>1</v>
      </c>
      <c r="T5" s="382">
        <v>2</v>
      </c>
      <c r="U5" s="382">
        <v>3</v>
      </c>
      <c r="V5" s="382">
        <v>4</v>
      </c>
      <c r="W5" s="382">
        <v>5</v>
      </c>
      <c r="X5" s="382">
        <v>6</v>
      </c>
      <c r="Y5" s="446"/>
      <c r="Z5" s="377">
        <v>7</v>
      </c>
      <c r="AA5" s="382">
        <v>8</v>
      </c>
      <c r="AB5" s="382">
        <v>9</v>
      </c>
      <c r="AC5" s="382">
        <v>10</v>
      </c>
      <c r="AD5" s="446"/>
    </row>
    <row r="6" spans="1:30">
      <c r="A6" s="317" t="s">
        <v>884</v>
      </c>
      <c r="B6" s="298" t="s">
        <v>885</v>
      </c>
      <c r="C6" s="327">
        <v>0</v>
      </c>
      <c r="D6" s="328">
        <v>0</v>
      </c>
      <c r="E6" s="328">
        <v>0</v>
      </c>
      <c r="F6" s="328">
        <v>0</v>
      </c>
      <c r="G6" s="328">
        <v>0</v>
      </c>
      <c r="H6" s="328">
        <v>0</v>
      </c>
      <c r="I6" s="327">
        <v>0</v>
      </c>
      <c r="J6" s="327">
        <v>0</v>
      </c>
      <c r="K6" s="328">
        <v>0</v>
      </c>
      <c r="L6" s="328">
        <v>0</v>
      </c>
      <c r="M6" s="328">
        <v>0</v>
      </c>
      <c r="N6" s="327">
        <v>0</v>
      </c>
      <c r="O6" s="327">
        <v>0</v>
      </c>
      <c r="P6" s="329">
        <v>0</v>
      </c>
      <c r="Q6" s="337"/>
      <c r="R6" s="337"/>
      <c r="S6" s="388" t="s">
        <v>886</v>
      </c>
      <c r="Y6" s="389"/>
      <c r="AD6" s="389"/>
    </row>
    <row r="7" spans="1:30">
      <c r="A7" s="303"/>
      <c r="B7" s="335" t="s">
        <v>887</v>
      </c>
      <c r="C7" s="336">
        <v>0</v>
      </c>
      <c r="D7" s="337">
        <v>0</v>
      </c>
      <c r="E7" s="337">
        <v>0</v>
      </c>
      <c r="F7" s="337">
        <v>0</v>
      </c>
      <c r="G7" s="337">
        <v>0</v>
      </c>
      <c r="H7" s="337">
        <v>0</v>
      </c>
      <c r="I7" s="336">
        <v>0</v>
      </c>
      <c r="J7" s="336">
        <v>0</v>
      </c>
      <c r="K7" s="337">
        <v>0</v>
      </c>
      <c r="L7" s="337">
        <v>0</v>
      </c>
      <c r="M7" s="337">
        <v>0</v>
      </c>
      <c r="N7" s="336">
        <v>0</v>
      </c>
      <c r="O7" s="336">
        <v>0</v>
      </c>
      <c r="P7" s="338">
        <v>0</v>
      </c>
      <c r="Q7" s="337"/>
      <c r="R7" s="337"/>
      <c r="S7" s="394">
        <f t="shared" ref="S7:AD7" si="0">C7-C6</f>
        <v>0</v>
      </c>
      <c r="T7" s="394">
        <f t="shared" si="0"/>
        <v>0</v>
      </c>
      <c r="U7" s="394">
        <f t="shared" si="0"/>
        <v>0</v>
      </c>
      <c r="V7" s="394">
        <f t="shared" si="0"/>
        <v>0</v>
      </c>
      <c r="W7" s="394">
        <f t="shared" si="0"/>
        <v>0</v>
      </c>
      <c r="X7" s="394">
        <f t="shared" si="0"/>
        <v>0</v>
      </c>
      <c r="Y7" s="395">
        <f t="shared" si="0"/>
        <v>0</v>
      </c>
      <c r="Z7" s="394">
        <f t="shared" si="0"/>
        <v>0</v>
      </c>
      <c r="AA7" s="394">
        <f t="shared" si="0"/>
        <v>0</v>
      </c>
      <c r="AB7" s="394">
        <f t="shared" si="0"/>
        <v>0</v>
      </c>
      <c r="AC7" s="394">
        <f t="shared" si="0"/>
        <v>0</v>
      </c>
      <c r="AD7" s="395">
        <f t="shared" si="0"/>
        <v>0</v>
      </c>
    </row>
    <row r="8" spans="1:30">
      <c r="A8" s="303"/>
      <c r="B8" s="335" t="s">
        <v>888</v>
      </c>
      <c r="C8" s="336">
        <v>0</v>
      </c>
      <c r="D8" s="337">
        <v>0</v>
      </c>
      <c r="E8" s="337">
        <v>0</v>
      </c>
      <c r="F8" s="337">
        <v>0</v>
      </c>
      <c r="G8" s="337">
        <v>0</v>
      </c>
      <c r="H8" s="337">
        <v>0</v>
      </c>
      <c r="I8" s="336">
        <v>0</v>
      </c>
      <c r="J8" s="336">
        <v>0</v>
      </c>
      <c r="K8" s="337">
        <v>0</v>
      </c>
      <c r="L8" s="337">
        <v>0</v>
      </c>
      <c r="M8" s="337">
        <v>0</v>
      </c>
      <c r="N8" s="336">
        <v>0</v>
      </c>
      <c r="O8" s="336">
        <v>0</v>
      </c>
      <c r="P8" s="338">
        <v>0</v>
      </c>
      <c r="Q8" s="337"/>
      <c r="R8" s="337"/>
      <c r="Y8" s="389"/>
      <c r="AD8" s="389"/>
    </row>
    <row r="9" spans="1:30">
      <c r="A9" s="303"/>
      <c r="B9" s="335" t="s">
        <v>889</v>
      </c>
      <c r="C9" s="336">
        <v>0</v>
      </c>
      <c r="D9" s="337">
        <v>0</v>
      </c>
      <c r="E9" s="337">
        <v>0</v>
      </c>
      <c r="F9" s="337">
        <v>0</v>
      </c>
      <c r="G9" s="337">
        <v>0</v>
      </c>
      <c r="H9" s="337">
        <v>0</v>
      </c>
      <c r="I9" s="336">
        <v>0</v>
      </c>
      <c r="J9" s="336">
        <v>0</v>
      </c>
      <c r="K9" s="337">
        <v>0</v>
      </c>
      <c r="L9" s="337">
        <v>0</v>
      </c>
      <c r="M9" s="337">
        <v>0</v>
      </c>
      <c r="N9" s="336">
        <v>0</v>
      </c>
      <c r="O9" s="336">
        <v>0</v>
      </c>
      <c r="P9" s="338">
        <v>0</v>
      </c>
      <c r="Q9" s="337"/>
      <c r="R9" s="337"/>
      <c r="S9" s="394">
        <f t="shared" ref="S9:AD9" si="1">C9-C8</f>
        <v>0</v>
      </c>
      <c r="T9" s="394">
        <f t="shared" si="1"/>
        <v>0</v>
      </c>
      <c r="U9" s="394">
        <f t="shared" si="1"/>
        <v>0</v>
      </c>
      <c r="V9" s="394">
        <f t="shared" si="1"/>
        <v>0</v>
      </c>
      <c r="W9" s="394">
        <f t="shared" si="1"/>
        <v>0</v>
      </c>
      <c r="X9" s="394">
        <f t="shared" si="1"/>
        <v>0</v>
      </c>
      <c r="Y9" s="395">
        <f t="shared" si="1"/>
        <v>0</v>
      </c>
      <c r="Z9" s="394">
        <f t="shared" si="1"/>
        <v>0</v>
      </c>
      <c r="AA9" s="394">
        <f t="shared" si="1"/>
        <v>0</v>
      </c>
      <c r="AB9" s="394">
        <f t="shared" si="1"/>
        <v>0</v>
      </c>
      <c r="AC9" s="394">
        <f t="shared" si="1"/>
        <v>0</v>
      </c>
      <c r="AD9" s="395">
        <f t="shared" si="1"/>
        <v>0</v>
      </c>
    </row>
    <row r="10" spans="1:30">
      <c r="A10" s="303"/>
      <c r="B10" s="335" t="s">
        <v>890</v>
      </c>
      <c r="C10" s="336">
        <v>0</v>
      </c>
      <c r="D10" s="337">
        <v>0</v>
      </c>
      <c r="E10" s="337">
        <v>0</v>
      </c>
      <c r="F10" s="337">
        <v>0</v>
      </c>
      <c r="G10" s="337">
        <v>0</v>
      </c>
      <c r="H10" s="337">
        <v>0</v>
      </c>
      <c r="I10" s="336">
        <v>0</v>
      </c>
      <c r="J10" s="336">
        <v>0</v>
      </c>
      <c r="K10" s="337">
        <v>0</v>
      </c>
      <c r="L10" s="337">
        <v>0</v>
      </c>
      <c r="M10" s="337">
        <v>0</v>
      </c>
      <c r="N10" s="336">
        <v>0</v>
      </c>
      <c r="O10" s="336">
        <v>0</v>
      </c>
      <c r="P10" s="338">
        <v>0</v>
      </c>
      <c r="Q10" s="337"/>
      <c r="R10" s="337"/>
      <c r="Y10" s="389"/>
      <c r="AD10" s="389"/>
    </row>
    <row r="11" spans="1:30">
      <c r="A11" s="303"/>
      <c r="B11" s="335" t="s">
        <v>891</v>
      </c>
      <c r="C11" s="336">
        <v>0</v>
      </c>
      <c r="D11" s="337">
        <v>0</v>
      </c>
      <c r="E11" s="337">
        <v>0</v>
      </c>
      <c r="F11" s="337">
        <v>0</v>
      </c>
      <c r="G11" s="337">
        <v>0</v>
      </c>
      <c r="H11" s="337">
        <v>0</v>
      </c>
      <c r="I11" s="336">
        <v>0</v>
      </c>
      <c r="J11" s="336">
        <v>0</v>
      </c>
      <c r="K11" s="337">
        <v>0</v>
      </c>
      <c r="L11" s="337">
        <v>0</v>
      </c>
      <c r="M11" s="337">
        <v>0</v>
      </c>
      <c r="N11" s="336">
        <v>0</v>
      </c>
      <c r="O11" s="336">
        <v>0</v>
      </c>
      <c r="P11" s="338">
        <v>0</v>
      </c>
      <c r="Q11" s="337"/>
      <c r="R11" s="337"/>
      <c r="S11" s="394">
        <f t="shared" ref="S11:AD11" si="2">C11-C10</f>
        <v>0</v>
      </c>
      <c r="T11" s="394">
        <f t="shared" si="2"/>
        <v>0</v>
      </c>
      <c r="U11" s="394">
        <f t="shared" si="2"/>
        <v>0</v>
      </c>
      <c r="V11" s="394">
        <f t="shared" si="2"/>
        <v>0</v>
      </c>
      <c r="W11" s="394">
        <f t="shared" si="2"/>
        <v>0</v>
      </c>
      <c r="X11" s="394">
        <f t="shared" si="2"/>
        <v>0</v>
      </c>
      <c r="Y11" s="395">
        <f t="shared" si="2"/>
        <v>0</v>
      </c>
      <c r="Z11" s="394">
        <f t="shared" si="2"/>
        <v>0</v>
      </c>
      <c r="AA11" s="394">
        <f t="shared" si="2"/>
        <v>0</v>
      </c>
      <c r="AB11" s="394">
        <f t="shared" si="2"/>
        <v>0</v>
      </c>
      <c r="AC11" s="394">
        <f t="shared" si="2"/>
        <v>0</v>
      </c>
      <c r="AD11" s="395">
        <f t="shared" si="2"/>
        <v>0</v>
      </c>
    </row>
    <row r="12" spans="1:30">
      <c r="A12" s="303"/>
      <c r="B12" s="335" t="s">
        <v>892</v>
      </c>
      <c r="C12" s="336">
        <v>0</v>
      </c>
      <c r="D12" s="337">
        <v>0</v>
      </c>
      <c r="E12" s="337">
        <v>0</v>
      </c>
      <c r="F12" s="337">
        <v>0</v>
      </c>
      <c r="G12" s="337">
        <v>0</v>
      </c>
      <c r="H12" s="337">
        <v>0</v>
      </c>
      <c r="I12" s="336">
        <v>0</v>
      </c>
      <c r="J12" s="336">
        <v>0</v>
      </c>
      <c r="K12" s="337">
        <v>0</v>
      </c>
      <c r="L12" s="337">
        <v>0</v>
      </c>
      <c r="M12" s="337">
        <v>0</v>
      </c>
      <c r="N12" s="336">
        <v>0</v>
      </c>
      <c r="O12" s="336">
        <v>0</v>
      </c>
      <c r="P12" s="338">
        <v>0</v>
      </c>
      <c r="Q12" s="337"/>
      <c r="R12" s="337"/>
      <c r="Y12" s="389"/>
      <c r="AD12" s="389"/>
    </row>
    <row r="13" spans="1:30">
      <c r="A13" s="303"/>
      <c r="B13" s="335" t="s">
        <v>893</v>
      </c>
      <c r="C13" s="336">
        <v>0</v>
      </c>
      <c r="D13" s="337">
        <v>0</v>
      </c>
      <c r="E13" s="337">
        <v>0</v>
      </c>
      <c r="F13" s="337">
        <v>0</v>
      </c>
      <c r="G13" s="337">
        <v>0</v>
      </c>
      <c r="H13" s="337">
        <v>0</v>
      </c>
      <c r="I13" s="336">
        <v>0</v>
      </c>
      <c r="J13" s="336">
        <v>0</v>
      </c>
      <c r="K13" s="337">
        <v>0</v>
      </c>
      <c r="L13" s="337">
        <v>0</v>
      </c>
      <c r="M13" s="337">
        <v>0</v>
      </c>
      <c r="N13" s="336">
        <v>0</v>
      </c>
      <c r="O13" s="336">
        <v>0</v>
      </c>
      <c r="P13" s="338">
        <v>0</v>
      </c>
      <c r="Q13" s="337"/>
      <c r="R13" s="337"/>
      <c r="S13" s="394">
        <f t="shared" ref="S13:AD13" si="3">C13-C12</f>
        <v>0</v>
      </c>
      <c r="T13" s="394">
        <f t="shared" si="3"/>
        <v>0</v>
      </c>
      <c r="U13" s="394">
        <f t="shared" si="3"/>
        <v>0</v>
      </c>
      <c r="V13" s="394">
        <f t="shared" si="3"/>
        <v>0</v>
      </c>
      <c r="W13" s="394">
        <f t="shared" si="3"/>
        <v>0</v>
      </c>
      <c r="X13" s="394">
        <f t="shared" si="3"/>
        <v>0</v>
      </c>
      <c r="Y13" s="395">
        <f t="shared" si="3"/>
        <v>0</v>
      </c>
      <c r="Z13" s="394">
        <f t="shared" si="3"/>
        <v>0</v>
      </c>
      <c r="AA13" s="394">
        <f t="shared" si="3"/>
        <v>0</v>
      </c>
      <c r="AB13" s="394">
        <f t="shared" si="3"/>
        <v>0</v>
      </c>
      <c r="AC13" s="394">
        <f t="shared" si="3"/>
        <v>0</v>
      </c>
      <c r="AD13" s="395">
        <f t="shared" si="3"/>
        <v>0</v>
      </c>
    </row>
    <row r="14" spans="1:30">
      <c r="A14" s="303"/>
      <c r="B14" s="335" t="s">
        <v>894</v>
      </c>
      <c r="C14" s="336">
        <v>0</v>
      </c>
      <c r="D14" s="337">
        <v>0</v>
      </c>
      <c r="E14" s="337">
        <v>0</v>
      </c>
      <c r="F14" s="337">
        <v>0</v>
      </c>
      <c r="G14" s="337">
        <v>0</v>
      </c>
      <c r="H14" s="337">
        <v>0</v>
      </c>
      <c r="I14" s="336">
        <v>0</v>
      </c>
      <c r="J14" s="336">
        <v>0</v>
      </c>
      <c r="K14" s="337">
        <v>0</v>
      </c>
      <c r="L14" s="337">
        <v>0</v>
      </c>
      <c r="M14" s="337">
        <v>0</v>
      </c>
      <c r="N14" s="336">
        <v>0</v>
      </c>
      <c r="O14" s="336">
        <v>0</v>
      </c>
      <c r="P14" s="338">
        <v>0</v>
      </c>
      <c r="Q14" s="337"/>
      <c r="R14" s="337"/>
      <c r="Y14" s="389"/>
      <c r="AD14" s="389"/>
    </row>
    <row r="15" spans="1:30">
      <c r="A15" s="303"/>
      <c r="B15" s="335" t="s">
        <v>895</v>
      </c>
      <c r="C15" s="336">
        <v>0</v>
      </c>
      <c r="D15" s="337">
        <v>0</v>
      </c>
      <c r="E15" s="337">
        <v>0</v>
      </c>
      <c r="F15" s="337">
        <v>0</v>
      </c>
      <c r="G15" s="337">
        <v>0</v>
      </c>
      <c r="H15" s="337">
        <v>0</v>
      </c>
      <c r="I15" s="336">
        <v>0</v>
      </c>
      <c r="J15" s="336">
        <v>0</v>
      </c>
      <c r="K15" s="337">
        <v>0</v>
      </c>
      <c r="L15" s="337">
        <v>0</v>
      </c>
      <c r="M15" s="337">
        <v>0</v>
      </c>
      <c r="N15" s="336">
        <v>0</v>
      </c>
      <c r="O15" s="336">
        <v>0</v>
      </c>
      <c r="P15" s="338">
        <v>0</v>
      </c>
      <c r="Q15" s="337"/>
      <c r="R15" s="337"/>
      <c r="S15" s="394">
        <f t="shared" ref="S15:AD15" si="4">C15-C14</f>
        <v>0</v>
      </c>
      <c r="T15" s="394">
        <f t="shared" si="4"/>
        <v>0</v>
      </c>
      <c r="U15" s="394">
        <f t="shared" si="4"/>
        <v>0</v>
      </c>
      <c r="V15" s="394">
        <f t="shared" si="4"/>
        <v>0</v>
      </c>
      <c r="W15" s="394">
        <f t="shared" si="4"/>
        <v>0</v>
      </c>
      <c r="X15" s="394">
        <f t="shared" si="4"/>
        <v>0</v>
      </c>
      <c r="Y15" s="395">
        <f t="shared" si="4"/>
        <v>0</v>
      </c>
      <c r="Z15" s="394">
        <f t="shared" si="4"/>
        <v>0</v>
      </c>
      <c r="AA15" s="394">
        <f t="shared" si="4"/>
        <v>0</v>
      </c>
      <c r="AB15" s="394">
        <f t="shared" si="4"/>
        <v>0</v>
      </c>
      <c r="AC15" s="394">
        <f t="shared" si="4"/>
        <v>0</v>
      </c>
      <c r="AD15" s="395">
        <f t="shared" si="4"/>
        <v>0</v>
      </c>
    </row>
    <row r="16" spans="1:30">
      <c r="A16" s="303"/>
      <c r="B16" s="335" t="s">
        <v>896</v>
      </c>
      <c r="C16" s="336">
        <v>0</v>
      </c>
      <c r="D16" s="337">
        <v>0</v>
      </c>
      <c r="E16" s="337">
        <v>0</v>
      </c>
      <c r="F16" s="337">
        <v>0</v>
      </c>
      <c r="G16" s="337">
        <v>0</v>
      </c>
      <c r="H16" s="337">
        <v>0</v>
      </c>
      <c r="I16" s="336">
        <v>0</v>
      </c>
      <c r="J16" s="336">
        <v>0</v>
      </c>
      <c r="K16" s="337">
        <v>0</v>
      </c>
      <c r="L16" s="337">
        <v>0</v>
      </c>
      <c r="M16" s="337">
        <v>0</v>
      </c>
      <c r="N16" s="336">
        <v>0</v>
      </c>
      <c r="O16" s="336">
        <v>0</v>
      </c>
      <c r="P16" s="338">
        <v>0</v>
      </c>
      <c r="Q16" s="337"/>
      <c r="R16" s="337"/>
      <c r="Y16" s="389"/>
      <c r="AD16" s="389"/>
    </row>
    <row r="17" spans="1:30">
      <c r="A17" s="303"/>
      <c r="B17" s="335" t="s">
        <v>897</v>
      </c>
      <c r="C17" s="336">
        <v>0</v>
      </c>
      <c r="D17" s="337">
        <v>0</v>
      </c>
      <c r="E17" s="337">
        <v>0</v>
      </c>
      <c r="F17" s="337">
        <v>0</v>
      </c>
      <c r="G17" s="337">
        <v>0</v>
      </c>
      <c r="H17" s="337">
        <v>0</v>
      </c>
      <c r="I17" s="336">
        <v>0</v>
      </c>
      <c r="J17" s="336">
        <v>0</v>
      </c>
      <c r="K17" s="337">
        <v>0</v>
      </c>
      <c r="L17" s="337">
        <v>0</v>
      </c>
      <c r="M17" s="337">
        <v>0</v>
      </c>
      <c r="N17" s="336">
        <v>0</v>
      </c>
      <c r="O17" s="336">
        <v>0</v>
      </c>
      <c r="P17" s="338">
        <v>0</v>
      </c>
      <c r="Q17" s="337"/>
      <c r="R17" s="337"/>
      <c r="S17" s="394">
        <f t="shared" ref="S17:AD17" si="5">C17-C16</f>
        <v>0</v>
      </c>
      <c r="T17" s="394">
        <f t="shared" si="5"/>
        <v>0</v>
      </c>
      <c r="U17" s="394">
        <f t="shared" si="5"/>
        <v>0</v>
      </c>
      <c r="V17" s="394">
        <f t="shared" si="5"/>
        <v>0</v>
      </c>
      <c r="W17" s="394">
        <f t="shared" si="5"/>
        <v>0</v>
      </c>
      <c r="X17" s="394">
        <f t="shared" si="5"/>
        <v>0</v>
      </c>
      <c r="Y17" s="395">
        <f t="shared" si="5"/>
        <v>0</v>
      </c>
      <c r="Z17" s="394">
        <f t="shared" si="5"/>
        <v>0</v>
      </c>
      <c r="AA17" s="394">
        <f t="shared" si="5"/>
        <v>0</v>
      </c>
      <c r="AB17" s="394">
        <f t="shared" si="5"/>
        <v>0</v>
      </c>
      <c r="AC17" s="394">
        <f t="shared" si="5"/>
        <v>0</v>
      </c>
      <c r="AD17" s="395">
        <f t="shared" si="5"/>
        <v>0</v>
      </c>
    </row>
    <row r="18" spans="1:30">
      <c r="A18" s="303"/>
      <c r="B18" s="335" t="s">
        <v>898</v>
      </c>
      <c r="C18" s="336">
        <v>0</v>
      </c>
      <c r="D18" s="337">
        <v>0</v>
      </c>
      <c r="E18" s="337">
        <v>0</v>
      </c>
      <c r="F18" s="337">
        <v>0</v>
      </c>
      <c r="G18" s="337">
        <v>0</v>
      </c>
      <c r="H18" s="337">
        <v>0</v>
      </c>
      <c r="I18" s="336">
        <v>0</v>
      </c>
      <c r="J18" s="336">
        <v>0</v>
      </c>
      <c r="K18" s="337">
        <v>0</v>
      </c>
      <c r="L18" s="337">
        <v>0</v>
      </c>
      <c r="M18" s="337">
        <v>0</v>
      </c>
      <c r="N18" s="336">
        <v>0</v>
      </c>
      <c r="O18" s="336">
        <v>0</v>
      </c>
      <c r="P18" s="338">
        <v>0</v>
      </c>
      <c r="Q18" s="337"/>
      <c r="R18" s="337"/>
      <c r="Y18" s="389"/>
      <c r="AD18" s="389"/>
    </row>
    <row r="19" spans="1:30">
      <c r="A19" s="303"/>
      <c r="B19" s="335" t="s">
        <v>899</v>
      </c>
      <c r="C19" s="336">
        <v>0</v>
      </c>
      <c r="D19" s="337">
        <v>0</v>
      </c>
      <c r="E19" s="337">
        <v>0</v>
      </c>
      <c r="F19" s="337">
        <v>0</v>
      </c>
      <c r="G19" s="337">
        <v>0</v>
      </c>
      <c r="H19" s="337">
        <v>0</v>
      </c>
      <c r="I19" s="336">
        <v>0</v>
      </c>
      <c r="J19" s="336">
        <v>0</v>
      </c>
      <c r="K19" s="337">
        <v>0</v>
      </c>
      <c r="L19" s="337">
        <v>0</v>
      </c>
      <c r="M19" s="337">
        <v>0</v>
      </c>
      <c r="N19" s="336">
        <v>0</v>
      </c>
      <c r="O19" s="336">
        <v>0</v>
      </c>
      <c r="P19" s="338">
        <v>0</v>
      </c>
      <c r="Q19" s="337"/>
      <c r="R19" s="337"/>
      <c r="S19" s="394">
        <f t="shared" ref="S19:AD19" si="6">C19-C18</f>
        <v>0</v>
      </c>
      <c r="T19" s="394">
        <f t="shared" si="6"/>
        <v>0</v>
      </c>
      <c r="U19" s="394">
        <f t="shared" si="6"/>
        <v>0</v>
      </c>
      <c r="V19" s="394">
        <f t="shared" si="6"/>
        <v>0</v>
      </c>
      <c r="W19" s="394">
        <f t="shared" si="6"/>
        <v>0</v>
      </c>
      <c r="X19" s="394">
        <f t="shared" si="6"/>
        <v>0</v>
      </c>
      <c r="Y19" s="395">
        <f t="shared" si="6"/>
        <v>0</v>
      </c>
      <c r="Z19" s="394">
        <f t="shared" si="6"/>
        <v>0</v>
      </c>
      <c r="AA19" s="394">
        <f t="shared" si="6"/>
        <v>0</v>
      </c>
      <c r="AB19" s="394">
        <f t="shared" si="6"/>
        <v>0</v>
      </c>
      <c r="AC19" s="394">
        <f t="shared" si="6"/>
        <v>0</v>
      </c>
      <c r="AD19" s="395">
        <f t="shared" si="6"/>
        <v>0</v>
      </c>
    </row>
    <row r="20" spans="1:30">
      <c r="A20" s="303"/>
      <c r="B20" s="335" t="s">
        <v>900</v>
      </c>
      <c r="C20" s="336">
        <v>0</v>
      </c>
      <c r="D20" s="337">
        <v>0</v>
      </c>
      <c r="E20" s="337">
        <v>0</v>
      </c>
      <c r="F20" s="337">
        <v>0</v>
      </c>
      <c r="G20" s="337">
        <v>0</v>
      </c>
      <c r="H20" s="337">
        <v>0</v>
      </c>
      <c r="I20" s="336">
        <v>0</v>
      </c>
      <c r="J20" s="336">
        <v>0</v>
      </c>
      <c r="K20" s="337">
        <v>0</v>
      </c>
      <c r="L20" s="337">
        <v>0</v>
      </c>
      <c r="M20" s="337">
        <v>0</v>
      </c>
      <c r="N20" s="336">
        <v>0</v>
      </c>
      <c r="O20" s="336">
        <v>0</v>
      </c>
      <c r="P20" s="338">
        <v>0</v>
      </c>
      <c r="Q20" s="337"/>
      <c r="R20" s="337"/>
      <c r="Y20" s="389"/>
      <c r="AD20" s="389"/>
    </row>
    <row r="21" spans="1:30">
      <c r="A21" s="303"/>
      <c r="B21" s="335" t="s">
        <v>901</v>
      </c>
      <c r="C21" s="336">
        <v>0</v>
      </c>
      <c r="D21" s="337">
        <v>0</v>
      </c>
      <c r="E21" s="337">
        <v>0</v>
      </c>
      <c r="F21" s="337">
        <v>0</v>
      </c>
      <c r="G21" s="337">
        <v>0</v>
      </c>
      <c r="H21" s="337">
        <v>0</v>
      </c>
      <c r="I21" s="336">
        <v>0</v>
      </c>
      <c r="J21" s="336">
        <v>0</v>
      </c>
      <c r="K21" s="337">
        <v>0</v>
      </c>
      <c r="L21" s="337">
        <v>0</v>
      </c>
      <c r="M21" s="337">
        <v>0</v>
      </c>
      <c r="N21" s="336">
        <v>0</v>
      </c>
      <c r="O21" s="336">
        <v>0</v>
      </c>
      <c r="P21" s="338">
        <v>0</v>
      </c>
      <c r="Q21" s="337"/>
      <c r="R21" s="337"/>
      <c r="S21" s="394">
        <f t="shared" ref="S21:AD21" si="7">C21-C20</f>
        <v>0</v>
      </c>
      <c r="T21" s="394">
        <f t="shared" si="7"/>
        <v>0</v>
      </c>
      <c r="U21" s="394">
        <f t="shared" si="7"/>
        <v>0</v>
      </c>
      <c r="V21" s="394">
        <f t="shared" si="7"/>
        <v>0</v>
      </c>
      <c r="W21" s="394">
        <f t="shared" si="7"/>
        <v>0</v>
      </c>
      <c r="X21" s="394">
        <f t="shared" si="7"/>
        <v>0</v>
      </c>
      <c r="Y21" s="395">
        <f t="shared" si="7"/>
        <v>0</v>
      </c>
      <c r="Z21" s="394">
        <f t="shared" si="7"/>
        <v>0</v>
      </c>
      <c r="AA21" s="394">
        <f t="shared" si="7"/>
        <v>0</v>
      </c>
      <c r="AB21" s="394">
        <f t="shared" si="7"/>
        <v>0</v>
      </c>
      <c r="AC21" s="394">
        <f t="shared" si="7"/>
        <v>0</v>
      </c>
      <c r="AD21" s="395">
        <f t="shared" si="7"/>
        <v>0</v>
      </c>
    </row>
    <row r="22" spans="1:30">
      <c r="A22" s="303"/>
      <c r="B22" s="335" t="s">
        <v>902</v>
      </c>
      <c r="C22" s="336">
        <v>0</v>
      </c>
      <c r="D22" s="337">
        <v>0</v>
      </c>
      <c r="E22" s="337">
        <v>0</v>
      </c>
      <c r="F22" s="337">
        <v>0</v>
      </c>
      <c r="G22" s="337">
        <v>0</v>
      </c>
      <c r="H22" s="337">
        <v>0</v>
      </c>
      <c r="I22" s="336">
        <v>0</v>
      </c>
      <c r="J22" s="336">
        <v>0</v>
      </c>
      <c r="K22" s="337">
        <v>0</v>
      </c>
      <c r="L22" s="337">
        <v>0</v>
      </c>
      <c r="M22" s="337">
        <v>0</v>
      </c>
      <c r="N22" s="336">
        <v>0</v>
      </c>
      <c r="O22" s="336">
        <v>0</v>
      </c>
      <c r="P22" s="338">
        <v>0</v>
      </c>
      <c r="Q22" s="337"/>
      <c r="R22" s="337"/>
      <c r="Y22" s="389"/>
      <c r="AD22" s="389"/>
    </row>
    <row r="23" spans="1:30">
      <c r="A23" s="303"/>
      <c r="B23" s="335" t="s">
        <v>903</v>
      </c>
      <c r="C23" s="336">
        <v>0</v>
      </c>
      <c r="D23" s="337">
        <v>0</v>
      </c>
      <c r="E23" s="337">
        <v>0</v>
      </c>
      <c r="F23" s="337">
        <v>0</v>
      </c>
      <c r="G23" s="337">
        <v>0</v>
      </c>
      <c r="H23" s="337">
        <v>0</v>
      </c>
      <c r="I23" s="336">
        <v>0</v>
      </c>
      <c r="J23" s="336">
        <v>0</v>
      </c>
      <c r="K23" s="337">
        <v>0</v>
      </c>
      <c r="L23" s="337">
        <v>0</v>
      </c>
      <c r="M23" s="337">
        <v>0</v>
      </c>
      <c r="N23" s="336">
        <v>0</v>
      </c>
      <c r="O23" s="336">
        <v>0</v>
      </c>
      <c r="P23" s="338">
        <v>0</v>
      </c>
      <c r="Q23" s="337"/>
      <c r="R23" s="337"/>
      <c r="S23" s="394">
        <f t="shared" ref="S23:AD23" si="8">C23-C22</f>
        <v>0</v>
      </c>
      <c r="T23" s="394">
        <f t="shared" si="8"/>
        <v>0</v>
      </c>
      <c r="U23" s="394">
        <f t="shared" si="8"/>
        <v>0</v>
      </c>
      <c r="V23" s="394">
        <f t="shared" si="8"/>
        <v>0</v>
      </c>
      <c r="W23" s="394">
        <f t="shared" si="8"/>
        <v>0</v>
      </c>
      <c r="X23" s="394">
        <f t="shared" si="8"/>
        <v>0</v>
      </c>
      <c r="Y23" s="395">
        <f t="shared" si="8"/>
        <v>0</v>
      </c>
      <c r="Z23" s="394">
        <f t="shared" si="8"/>
        <v>0</v>
      </c>
      <c r="AA23" s="394">
        <f t="shared" si="8"/>
        <v>0</v>
      </c>
      <c r="AB23" s="394">
        <f t="shared" si="8"/>
        <v>0</v>
      </c>
      <c r="AC23" s="394">
        <f t="shared" si="8"/>
        <v>0</v>
      </c>
      <c r="AD23" s="395">
        <f t="shared" si="8"/>
        <v>0</v>
      </c>
    </row>
    <row r="24" spans="1:30">
      <c r="A24" s="303"/>
      <c r="B24" s="335" t="s">
        <v>904</v>
      </c>
      <c r="C24" s="336">
        <v>0</v>
      </c>
      <c r="D24" s="337">
        <v>0</v>
      </c>
      <c r="E24" s="337">
        <v>0</v>
      </c>
      <c r="F24" s="337">
        <v>0</v>
      </c>
      <c r="G24" s="337">
        <v>0</v>
      </c>
      <c r="H24" s="337">
        <v>0</v>
      </c>
      <c r="I24" s="336">
        <v>0</v>
      </c>
      <c r="J24" s="336">
        <v>0</v>
      </c>
      <c r="K24" s="337">
        <v>0</v>
      </c>
      <c r="L24" s="337">
        <v>0</v>
      </c>
      <c r="M24" s="337">
        <v>0</v>
      </c>
      <c r="N24" s="336">
        <v>0</v>
      </c>
      <c r="O24" s="336">
        <v>0</v>
      </c>
      <c r="P24" s="338">
        <v>0</v>
      </c>
      <c r="Q24" s="337"/>
      <c r="R24" s="337"/>
      <c r="Y24" s="389"/>
      <c r="AD24" s="389"/>
    </row>
    <row r="25" spans="1:30">
      <c r="A25" s="303"/>
      <c r="B25" s="335" t="s">
        <v>905</v>
      </c>
      <c r="C25" s="336">
        <v>0</v>
      </c>
      <c r="D25" s="337">
        <v>0</v>
      </c>
      <c r="E25" s="337">
        <v>0</v>
      </c>
      <c r="F25" s="337">
        <v>0</v>
      </c>
      <c r="G25" s="337">
        <v>0</v>
      </c>
      <c r="H25" s="337">
        <v>0</v>
      </c>
      <c r="I25" s="336">
        <v>0</v>
      </c>
      <c r="J25" s="336">
        <v>0</v>
      </c>
      <c r="K25" s="337">
        <v>0</v>
      </c>
      <c r="L25" s="337">
        <v>0</v>
      </c>
      <c r="M25" s="337">
        <v>0</v>
      </c>
      <c r="N25" s="336">
        <v>0</v>
      </c>
      <c r="O25" s="336">
        <v>0</v>
      </c>
      <c r="P25" s="338">
        <v>0</v>
      </c>
      <c r="Q25" s="337"/>
      <c r="R25" s="337"/>
      <c r="S25" s="394">
        <f t="shared" ref="S25:AD25" si="9">C25-C24</f>
        <v>0</v>
      </c>
      <c r="T25" s="394">
        <f t="shared" si="9"/>
        <v>0</v>
      </c>
      <c r="U25" s="394">
        <f t="shared" si="9"/>
        <v>0</v>
      </c>
      <c r="V25" s="394">
        <f t="shared" si="9"/>
        <v>0</v>
      </c>
      <c r="W25" s="394">
        <f t="shared" si="9"/>
        <v>0</v>
      </c>
      <c r="X25" s="394">
        <f t="shared" si="9"/>
        <v>0</v>
      </c>
      <c r="Y25" s="395">
        <f t="shared" si="9"/>
        <v>0</v>
      </c>
      <c r="Z25" s="394">
        <f t="shared" si="9"/>
        <v>0</v>
      </c>
      <c r="AA25" s="394">
        <f t="shared" si="9"/>
        <v>0</v>
      </c>
      <c r="AB25" s="394">
        <f t="shared" si="9"/>
        <v>0</v>
      </c>
      <c r="AC25" s="394">
        <f t="shared" si="9"/>
        <v>0</v>
      </c>
      <c r="AD25" s="395">
        <f t="shared" si="9"/>
        <v>0</v>
      </c>
    </row>
    <row r="26" spans="1:30">
      <c r="A26" s="303"/>
      <c r="B26" s="335" t="s">
        <v>906</v>
      </c>
      <c r="C26" s="336">
        <v>0</v>
      </c>
      <c r="D26" s="337">
        <v>0</v>
      </c>
      <c r="E26" s="337">
        <v>0</v>
      </c>
      <c r="F26" s="337">
        <v>0</v>
      </c>
      <c r="G26" s="337">
        <v>0</v>
      </c>
      <c r="H26" s="337">
        <v>0</v>
      </c>
      <c r="I26" s="336">
        <v>0</v>
      </c>
      <c r="J26" s="336">
        <v>0</v>
      </c>
      <c r="K26" s="337">
        <v>0</v>
      </c>
      <c r="L26" s="337">
        <v>0</v>
      </c>
      <c r="M26" s="337">
        <v>0</v>
      </c>
      <c r="N26" s="336">
        <v>0</v>
      </c>
      <c r="O26" s="336">
        <v>0</v>
      </c>
      <c r="P26" s="338">
        <v>0</v>
      </c>
      <c r="Q26" s="337"/>
      <c r="R26" s="337"/>
      <c r="Y26" s="389"/>
      <c r="AD26" s="389"/>
    </row>
    <row r="27" spans="1:30">
      <c r="A27" s="303"/>
      <c r="B27" s="335" t="s">
        <v>907</v>
      </c>
      <c r="C27" s="336">
        <v>0</v>
      </c>
      <c r="D27" s="337">
        <v>0</v>
      </c>
      <c r="E27" s="337">
        <v>0</v>
      </c>
      <c r="F27" s="337">
        <v>0</v>
      </c>
      <c r="G27" s="337">
        <v>0</v>
      </c>
      <c r="H27" s="337">
        <v>0</v>
      </c>
      <c r="I27" s="336">
        <v>0</v>
      </c>
      <c r="J27" s="336">
        <v>0</v>
      </c>
      <c r="K27" s="337">
        <v>0</v>
      </c>
      <c r="L27" s="337">
        <v>0</v>
      </c>
      <c r="M27" s="337">
        <v>0</v>
      </c>
      <c r="N27" s="336">
        <v>0</v>
      </c>
      <c r="O27" s="336">
        <v>0</v>
      </c>
      <c r="P27" s="338">
        <v>0</v>
      </c>
      <c r="Q27" s="337"/>
      <c r="R27" s="337"/>
      <c r="S27" s="394">
        <f t="shared" ref="S27:AD27" si="10">C27-C26</f>
        <v>0</v>
      </c>
      <c r="T27" s="394">
        <f t="shared" si="10"/>
        <v>0</v>
      </c>
      <c r="U27" s="394">
        <f t="shared" si="10"/>
        <v>0</v>
      </c>
      <c r="V27" s="394">
        <f t="shared" si="10"/>
        <v>0</v>
      </c>
      <c r="W27" s="394">
        <f t="shared" si="10"/>
        <v>0</v>
      </c>
      <c r="X27" s="394">
        <f t="shared" si="10"/>
        <v>0</v>
      </c>
      <c r="Y27" s="395">
        <f t="shared" si="10"/>
        <v>0</v>
      </c>
      <c r="Z27" s="394">
        <f t="shared" si="10"/>
        <v>0</v>
      </c>
      <c r="AA27" s="394">
        <f t="shared" si="10"/>
        <v>0</v>
      </c>
      <c r="AB27" s="394">
        <f t="shared" si="10"/>
        <v>0</v>
      </c>
      <c r="AC27" s="394">
        <f t="shared" si="10"/>
        <v>0</v>
      </c>
      <c r="AD27" s="395">
        <f t="shared" si="10"/>
        <v>0</v>
      </c>
    </row>
    <row r="28" spans="1:30">
      <c r="A28" s="303"/>
      <c r="B28" s="335" t="s">
        <v>908</v>
      </c>
      <c r="C28" s="336">
        <v>0</v>
      </c>
      <c r="D28" s="337">
        <v>0</v>
      </c>
      <c r="E28" s="337">
        <v>0</v>
      </c>
      <c r="F28" s="337">
        <v>0</v>
      </c>
      <c r="G28" s="337">
        <v>0</v>
      </c>
      <c r="H28" s="337">
        <v>0</v>
      </c>
      <c r="I28" s="336">
        <v>0</v>
      </c>
      <c r="J28" s="336">
        <v>0</v>
      </c>
      <c r="K28" s="337">
        <v>0</v>
      </c>
      <c r="L28" s="337">
        <v>0</v>
      </c>
      <c r="M28" s="337">
        <v>0</v>
      </c>
      <c r="N28" s="336">
        <v>0</v>
      </c>
      <c r="O28" s="336">
        <v>0</v>
      </c>
      <c r="P28" s="338">
        <v>0</v>
      </c>
      <c r="Q28" s="337"/>
      <c r="R28" s="337"/>
      <c r="Y28" s="389"/>
      <c r="AD28" s="389"/>
    </row>
    <row r="29" spans="1:30">
      <c r="A29" s="303"/>
      <c r="B29" s="335" t="s">
        <v>909</v>
      </c>
      <c r="C29" s="336">
        <v>0</v>
      </c>
      <c r="D29" s="337">
        <v>0</v>
      </c>
      <c r="E29" s="337">
        <v>0</v>
      </c>
      <c r="F29" s="337">
        <v>0</v>
      </c>
      <c r="G29" s="337">
        <v>0</v>
      </c>
      <c r="H29" s="337">
        <v>0</v>
      </c>
      <c r="I29" s="336">
        <v>0</v>
      </c>
      <c r="J29" s="336">
        <v>0</v>
      </c>
      <c r="K29" s="337">
        <v>0</v>
      </c>
      <c r="L29" s="337">
        <v>0</v>
      </c>
      <c r="M29" s="337">
        <v>0</v>
      </c>
      <c r="N29" s="336">
        <v>0</v>
      </c>
      <c r="O29" s="336">
        <v>0</v>
      </c>
      <c r="P29" s="338">
        <v>0</v>
      </c>
      <c r="Q29" s="337"/>
      <c r="R29" s="337"/>
      <c r="S29" s="394">
        <f t="shared" ref="S29:AD29" si="11">C29-C28</f>
        <v>0</v>
      </c>
      <c r="T29" s="394">
        <f t="shared" si="11"/>
        <v>0</v>
      </c>
      <c r="U29" s="394">
        <f t="shared" si="11"/>
        <v>0</v>
      </c>
      <c r="V29" s="394">
        <f t="shared" si="11"/>
        <v>0</v>
      </c>
      <c r="W29" s="394">
        <f t="shared" si="11"/>
        <v>0</v>
      </c>
      <c r="X29" s="394">
        <f t="shared" si="11"/>
        <v>0</v>
      </c>
      <c r="Y29" s="395">
        <f t="shared" si="11"/>
        <v>0</v>
      </c>
      <c r="Z29" s="394">
        <f t="shared" si="11"/>
        <v>0</v>
      </c>
      <c r="AA29" s="394">
        <f t="shared" si="11"/>
        <v>0</v>
      </c>
      <c r="AB29" s="394">
        <f t="shared" si="11"/>
        <v>0</v>
      </c>
      <c r="AC29" s="394">
        <f t="shared" si="11"/>
        <v>0</v>
      </c>
      <c r="AD29" s="395">
        <f t="shared" si="11"/>
        <v>0</v>
      </c>
    </row>
    <row r="30" spans="1:30">
      <c r="A30" s="303"/>
      <c r="B30" s="335" t="s">
        <v>910</v>
      </c>
      <c r="C30" s="336">
        <v>0</v>
      </c>
      <c r="D30" s="337">
        <v>0</v>
      </c>
      <c r="E30" s="337">
        <v>0</v>
      </c>
      <c r="F30" s="337">
        <v>0</v>
      </c>
      <c r="G30" s="337">
        <v>0</v>
      </c>
      <c r="H30" s="337">
        <v>0</v>
      </c>
      <c r="I30" s="336">
        <v>0</v>
      </c>
      <c r="J30" s="336">
        <v>0</v>
      </c>
      <c r="K30" s="337">
        <v>0</v>
      </c>
      <c r="L30" s="337">
        <v>0</v>
      </c>
      <c r="M30" s="337">
        <v>0</v>
      </c>
      <c r="N30" s="336">
        <v>0</v>
      </c>
      <c r="O30" s="336">
        <v>0</v>
      </c>
      <c r="P30" s="338">
        <v>0</v>
      </c>
      <c r="Q30" s="337"/>
      <c r="R30" s="337"/>
      <c r="Y30" s="389"/>
      <c r="AD30" s="389"/>
    </row>
    <row r="31" spans="1:30">
      <c r="A31" s="303"/>
      <c r="B31" s="335" t="s">
        <v>911</v>
      </c>
      <c r="C31" s="336">
        <v>0</v>
      </c>
      <c r="D31" s="337">
        <v>0</v>
      </c>
      <c r="E31" s="337">
        <v>0</v>
      </c>
      <c r="F31" s="337">
        <v>0</v>
      </c>
      <c r="G31" s="337">
        <v>0</v>
      </c>
      <c r="H31" s="337">
        <v>0</v>
      </c>
      <c r="I31" s="336">
        <v>0</v>
      </c>
      <c r="J31" s="336">
        <v>0</v>
      </c>
      <c r="K31" s="337">
        <v>0</v>
      </c>
      <c r="L31" s="337">
        <v>0</v>
      </c>
      <c r="M31" s="337">
        <v>0</v>
      </c>
      <c r="N31" s="336">
        <v>0</v>
      </c>
      <c r="O31" s="336">
        <v>0</v>
      </c>
      <c r="P31" s="338">
        <v>0</v>
      </c>
      <c r="Q31" s="337"/>
      <c r="R31" s="337"/>
      <c r="S31" s="394">
        <f t="shared" ref="S31:AD31" si="12">C31-C30</f>
        <v>0</v>
      </c>
      <c r="T31" s="394">
        <f t="shared" si="12"/>
        <v>0</v>
      </c>
      <c r="U31" s="394">
        <f t="shared" si="12"/>
        <v>0</v>
      </c>
      <c r="V31" s="394">
        <f t="shared" si="12"/>
        <v>0</v>
      </c>
      <c r="W31" s="394">
        <f t="shared" si="12"/>
        <v>0</v>
      </c>
      <c r="X31" s="394">
        <f t="shared" si="12"/>
        <v>0</v>
      </c>
      <c r="Y31" s="395">
        <f t="shared" si="12"/>
        <v>0</v>
      </c>
      <c r="Z31" s="394">
        <f t="shared" si="12"/>
        <v>0</v>
      </c>
      <c r="AA31" s="394">
        <f t="shared" si="12"/>
        <v>0</v>
      </c>
      <c r="AB31" s="394">
        <f t="shared" si="12"/>
        <v>0</v>
      </c>
      <c r="AC31" s="394">
        <f t="shared" si="12"/>
        <v>0</v>
      </c>
      <c r="AD31" s="395">
        <f t="shared" si="12"/>
        <v>0</v>
      </c>
    </row>
    <row r="32" spans="1:30">
      <c r="A32" s="303"/>
      <c r="B32" s="335" t="s">
        <v>912</v>
      </c>
      <c r="C32" s="336">
        <v>0</v>
      </c>
      <c r="D32" s="337">
        <v>0</v>
      </c>
      <c r="E32" s="337">
        <v>0</v>
      </c>
      <c r="F32" s="337">
        <v>0</v>
      </c>
      <c r="G32" s="337">
        <v>0</v>
      </c>
      <c r="H32" s="337">
        <v>0</v>
      </c>
      <c r="I32" s="336">
        <v>0</v>
      </c>
      <c r="J32" s="336">
        <v>0</v>
      </c>
      <c r="K32" s="337">
        <v>0</v>
      </c>
      <c r="L32" s="337">
        <v>0</v>
      </c>
      <c r="M32" s="337">
        <v>0</v>
      </c>
      <c r="N32" s="336">
        <v>0</v>
      </c>
      <c r="O32" s="336">
        <v>0</v>
      </c>
      <c r="P32" s="338">
        <v>0</v>
      </c>
      <c r="Q32" s="337"/>
      <c r="R32" s="337"/>
      <c r="Y32" s="389"/>
      <c r="AD32" s="389"/>
    </row>
    <row r="33" spans="1:30">
      <c r="A33" s="303"/>
      <c r="B33" s="335" t="s">
        <v>913</v>
      </c>
      <c r="C33" s="336">
        <v>0</v>
      </c>
      <c r="D33" s="337">
        <v>0</v>
      </c>
      <c r="E33" s="337">
        <v>0</v>
      </c>
      <c r="F33" s="337">
        <v>0</v>
      </c>
      <c r="G33" s="337">
        <v>0</v>
      </c>
      <c r="H33" s="337">
        <v>0</v>
      </c>
      <c r="I33" s="336">
        <v>0</v>
      </c>
      <c r="J33" s="336">
        <v>0</v>
      </c>
      <c r="K33" s="337">
        <v>0</v>
      </c>
      <c r="L33" s="337">
        <v>0</v>
      </c>
      <c r="M33" s="337">
        <v>0</v>
      </c>
      <c r="N33" s="336">
        <v>0</v>
      </c>
      <c r="O33" s="336">
        <v>0</v>
      </c>
      <c r="P33" s="338">
        <v>0</v>
      </c>
      <c r="Q33" s="337"/>
      <c r="R33" s="337"/>
      <c r="S33" s="394">
        <f t="shared" ref="S33:AD33" si="13">C33-C32</f>
        <v>0</v>
      </c>
      <c r="T33" s="394">
        <f t="shared" si="13"/>
        <v>0</v>
      </c>
      <c r="U33" s="394">
        <f t="shared" si="13"/>
        <v>0</v>
      </c>
      <c r="V33" s="394">
        <f t="shared" si="13"/>
        <v>0</v>
      </c>
      <c r="W33" s="394">
        <f t="shared" si="13"/>
        <v>0</v>
      </c>
      <c r="X33" s="394">
        <f t="shared" si="13"/>
        <v>0</v>
      </c>
      <c r="Y33" s="395">
        <f t="shared" si="13"/>
        <v>0</v>
      </c>
      <c r="Z33" s="394">
        <f t="shared" si="13"/>
        <v>0</v>
      </c>
      <c r="AA33" s="394">
        <f t="shared" si="13"/>
        <v>0</v>
      </c>
      <c r="AB33" s="394">
        <f t="shared" si="13"/>
        <v>0</v>
      </c>
      <c r="AC33" s="394">
        <f t="shared" si="13"/>
        <v>0</v>
      </c>
      <c r="AD33" s="395">
        <f t="shared" si="13"/>
        <v>0</v>
      </c>
    </row>
    <row r="34" spans="1:30">
      <c r="A34" s="303"/>
      <c r="B34" s="335" t="s">
        <v>914</v>
      </c>
      <c r="C34" s="336">
        <v>0</v>
      </c>
      <c r="D34" s="337">
        <v>0</v>
      </c>
      <c r="E34" s="337">
        <v>0</v>
      </c>
      <c r="F34" s="337">
        <v>0</v>
      </c>
      <c r="G34" s="337">
        <v>0</v>
      </c>
      <c r="H34" s="337">
        <v>0</v>
      </c>
      <c r="I34" s="336">
        <v>0</v>
      </c>
      <c r="J34" s="336">
        <v>0</v>
      </c>
      <c r="K34" s="337">
        <v>0</v>
      </c>
      <c r="L34" s="337">
        <v>0</v>
      </c>
      <c r="M34" s="337">
        <v>0</v>
      </c>
      <c r="N34" s="336">
        <v>0</v>
      </c>
      <c r="O34" s="336">
        <v>0</v>
      </c>
      <c r="P34" s="338">
        <v>0</v>
      </c>
      <c r="Q34" s="337"/>
      <c r="R34" s="337"/>
      <c r="Y34" s="389"/>
      <c r="AD34" s="389"/>
    </row>
    <row r="35" spans="1:30">
      <c r="A35" s="303"/>
      <c r="B35" s="335" t="s">
        <v>915</v>
      </c>
      <c r="C35" s="336">
        <v>0</v>
      </c>
      <c r="D35" s="337">
        <v>0</v>
      </c>
      <c r="E35" s="337">
        <v>0</v>
      </c>
      <c r="F35" s="337">
        <v>0</v>
      </c>
      <c r="G35" s="337">
        <v>0</v>
      </c>
      <c r="H35" s="337">
        <v>0</v>
      </c>
      <c r="I35" s="336">
        <v>0</v>
      </c>
      <c r="J35" s="336">
        <v>0</v>
      </c>
      <c r="K35" s="337">
        <v>0</v>
      </c>
      <c r="L35" s="337">
        <v>0</v>
      </c>
      <c r="M35" s="337">
        <v>0</v>
      </c>
      <c r="N35" s="336">
        <v>0</v>
      </c>
      <c r="O35" s="336">
        <v>0</v>
      </c>
      <c r="P35" s="338">
        <v>0</v>
      </c>
      <c r="Q35" s="337"/>
      <c r="R35" s="337"/>
      <c r="S35" s="394">
        <f t="shared" ref="S35:AD35" si="14">C35-C34</f>
        <v>0</v>
      </c>
      <c r="T35" s="394">
        <f t="shared" si="14"/>
        <v>0</v>
      </c>
      <c r="U35" s="394">
        <f t="shared" si="14"/>
        <v>0</v>
      </c>
      <c r="V35" s="394">
        <f t="shared" si="14"/>
        <v>0</v>
      </c>
      <c r="W35" s="394">
        <f t="shared" si="14"/>
        <v>0</v>
      </c>
      <c r="X35" s="394">
        <f t="shared" si="14"/>
        <v>0</v>
      </c>
      <c r="Y35" s="395">
        <f t="shared" si="14"/>
        <v>0</v>
      </c>
      <c r="Z35" s="394">
        <f t="shared" si="14"/>
        <v>0</v>
      </c>
      <c r="AA35" s="394">
        <f t="shared" si="14"/>
        <v>0</v>
      </c>
      <c r="AB35" s="394">
        <f t="shared" si="14"/>
        <v>0</v>
      </c>
      <c r="AC35" s="394">
        <f t="shared" si="14"/>
        <v>0</v>
      </c>
      <c r="AD35" s="395">
        <f t="shared" si="14"/>
        <v>0</v>
      </c>
    </row>
    <row r="36" spans="1:30">
      <c r="A36" s="303"/>
      <c r="B36" s="335" t="s">
        <v>916</v>
      </c>
      <c r="C36" s="336">
        <v>0</v>
      </c>
      <c r="D36" s="337">
        <v>0</v>
      </c>
      <c r="E36" s="337">
        <v>0</v>
      </c>
      <c r="F36" s="337">
        <v>0</v>
      </c>
      <c r="G36" s="337">
        <v>0</v>
      </c>
      <c r="H36" s="337">
        <v>0</v>
      </c>
      <c r="I36" s="336">
        <v>0</v>
      </c>
      <c r="J36" s="336">
        <v>0</v>
      </c>
      <c r="K36" s="337">
        <v>0</v>
      </c>
      <c r="L36" s="337">
        <v>0</v>
      </c>
      <c r="M36" s="337">
        <v>0</v>
      </c>
      <c r="N36" s="336">
        <v>0</v>
      </c>
      <c r="O36" s="336">
        <v>0</v>
      </c>
      <c r="P36" s="338">
        <v>0</v>
      </c>
      <c r="Q36" s="337"/>
      <c r="R36" s="337"/>
      <c r="Y36" s="389"/>
      <c r="AD36" s="389"/>
    </row>
    <row r="37" spans="1:30" ht="13.5" thickBot="1">
      <c r="A37" s="303"/>
      <c r="B37" s="335" t="s">
        <v>917</v>
      </c>
      <c r="C37" s="336">
        <v>0</v>
      </c>
      <c r="D37" s="337">
        <v>0</v>
      </c>
      <c r="E37" s="337">
        <v>0</v>
      </c>
      <c r="F37" s="337">
        <v>0</v>
      </c>
      <c r="G37" s="337">
        <v>0</v>
      </c>
      <c r="H37" s="337">
        <v>0</v>
      </c>
      <c r="I37" s="336">
        <v>0</v>
      </c>
      <c r="J37" s="336">
        <v>0</v>
      </c>
      <c r="K37" s="337">
        <v>0</v>
      </c>
      <c r="L37" s="337">
        <v>0</v>
      </c>
      <c r="M37" s="337">
        <v>0</v>
      </c>
      <c r="N37" s="336">
        <v>0</v>
      </c>
      <c r="O37" s="336">
        <v>0</v>
      </c>
      <c r="P37" s="338">
        <v>0</v>
      </c>
      <c r="Q37" s="337"/>
      <c r="R37" s="337"/>
      <c r="S37" s="355">
        <f t="shared" ref="S37:AD37" si="15">C37-C36</f>
        <v>0</v>
      </c>
      <c r="T37" s="355">
        <f t="shared" si="15"/>
        <v>0</v>
      </c>
      <c r="U37" s="355">
        <f t="shared" si="15"/>
        <v>0</v>
      </c>
      <c r="V37" s="355">
        <f t="shared" si="15"/>
        <v>0</v>
      </c>
      <c r="W37" s="355">
        <f t="shared" si="15"/>
        <v>0</v>
      </c>
      <c r="X37" s="355">
        <f t="shared" si="15"/>
        <v>0</v>
      </c>
      <c r="Y37" s="420">
        <f t="shared" si="15"/>
        <v>0</v>
      </c>
      <c r="Z37" s="355">
        <f t="shared" si="15"/>
        <v>0</v>
      </c>
      <c r="AA37" s="355">
        <f t="shared" si="15"/>
        <v>0</v>
      </c>
      <c r="AB37" s="355">
        <f t="shared" si="15"/>
        <v>0</v>
      </c>
      <c r="AC37" s="355">
        <f t="shared" si="15"/>
        <v>0</v>
      </c>
      <c r="AD37" s="420">
        <f t="shared" si="15"/>
        <v>0</v>
      </c>
    </row>
    <row r="38" spans="1:30">
      <c r="A38" s="317" t="s">
        <v>354</v>
      </c>
      <c r="B38" s="298" t="s">
        <v>885</v>
      </c>
      <c r="C38" s="327">
        <v>131.1</v>
      </c>
      <c r="D38" s="328">
        <v>141.69999999999999</v>
      </c>
      <c r="E38" s="328">
        <v>135.7805128205128</v>
      </c>
      <c r="F38" s="328">
        <v>135.25200000000001</v>
      </c>
      <c r="G38" s="328">
        <v>133.1</v>
      </c>
      <c r="H38" s="328">
        <v>146.16043956043956</v>
      </c>
      <c r="I38" s="327">
        <v>135.16802610114192</v>
      </c>
      <c r="J38" s="327">
        <v>0</v>
      </c>
      <c r="K38" s="328">
        <v>76.672641509433959</v>
      </c>
      <c r="L38" s="328">
        <v>74.5</v>
      </c>
      <c r="M38" s="328">
        <v>78.946632124352334</v>
      </c>
      <c r="N38" s="327">
        <v>77.63983870967742</v>
      </c>
      <c r="O38" s="327">
        <v>0</v>
      </c>
      <c r="P38" s="329">
        <v>0</v>
      </c>
      <c r="Q38" s="337"/>
      <c r="R38" s="337"/>
      <c r="S38" s="388" t="s">
        <v>886</v>
      </c>
      <c r="Y38" s="389"/>
      <c r="AD38" s="389"/>
    </row>
    <row r="39" spans="1:30">
      <c r="A39" s="303"/>
      <c r="B39" s="335" t="s">
        <v>887</v>
      </c>
      <c r="C39" s="336">
        <v>130.19999999999999</v>
      </c>
      <c r="D39" s="337">
        <v>136</v>
      </c>
      <c r="E39" s="337">
        <v>134.40132061628759</v>
      </c>
      <c r="F39" s="337">
        <v>133.75085324232083</v>
      </c>
      <c r="G39" s="337">
        <v>126.7</v>
      </c>
      <c r="H39" s="337">
        <v>144.25066666666666</v>
      </c>
      <c r="I39" s="336">
        <v>134.01448895544738</v>
      </c>
      <c r="J39" s="336">
        <v>0</v>
      </c>
      <c r="K39" s="337">
        <v>77.987962962962968</v>
      </c>
      <c r="L39" s="337">
        <v>76.7</v>
      </c>
      <c r="M39" s="337">
        <v>78.617634854771794</v>
      </c>
      <c r="N39" s="336">
        <v>78.144836956521743</v>
      </c>
      <c r="O39" s="336">
        <v>0</v>
      </c>
      <c r="P39" s="338">
        <v>0</v>
      </c>
      <c r="Q39" s="337"/>
      <c r="R39" s="337"/>
      <c r="S39" s="394">
        <f t="shared" ref="S39:AD39" si="16">C39-C38</f>
        <v>-0.90000000000000568</v>
      </c>
      <c r="T39" s="394">
        <f t="shared" si="16"/>
        <v>-5.6999999999999886</v>
      </c>
      <c r="U39" s="394">
        <f t="shared" si="16"/>
        <v>-1.3791922042252054</v>
      </c>
      <c r="V39" s="394">
        <f t="shared" si="16"/>
        <v>-1.5011467576791802</v>
      </c>
      <c r="W39" s="394">
        <f t="shared" si="16"/>
        <v>-6.3999999999999915</v>
      </c>
      <c r="X39" s="394">
        <f t="shared" si="16"/>
        <v>-1.9097728937728959</v>
      </c>
      <c r="Y39" s="395">
        <f t="shared" si="16"/>
        <v>-1.1535371456945427</v>
      </c>
      <c r="Z39" s="394">
        <f t="shared" si="16"/>
        <v>0</v>
      </c>
      <c r="AA39" s="394">
        <f t="shared" si="16"/>
        <v>1.315321453529009</v>
      </c>
      <c r="AB39" s="394">
        <f t="shared" si="16"/>
        <v>2.2000000000000028</v>
      </c>
      <c r="AC39" s="394">
        <f t="shared" si="16"/>
        <v>-0.32899726958054032</v>
      </c>
      <c r="AD39" s="395">
        <f t="shared" si="16"/>
        <v>0.50499824684432326</v>
      </c>
    </row>
    <row r="40" spans="1:30">
      <c r="A40" s="303"/>
      <c r="B40" s="335" t="s">
        <v>888</v>
      </c>
      <c r="C40" s="336">
        <v>137</v>
      </c>
      <c r="D40" s="337">
        <v>139</v>
      </c>
      <c r="E40" s="337">
        <v>123.708</v>
      </c>
      <c r="F40" s="337">
        <v>135</v>
      </c>
      <c r="G40" s="337">
        <v>132.9</v>
      </c>
      <c r="H40" s="337">
        <v>153.4</v>
      </c>
      <c r="I40" s="336">
        <v>135.75757575757575</v>
      </c>
      <c r="J40" s="336">
        <v>0</v>
      </c>
      <c r="K40" s="337">
        <v>72.319565217391315</v>
      </c>
      <c r="L40" s="337">
        <v>67.599999999999994</v>
      </c>
      <c r="M40" s="337">
        <v>80.819327731092415</v>
      </c>
      <c r="N40" s="336">
        <v>79.552542372881348</v>
      </c>
      <c r="O40" s="336">
        <v>0</v>
      </c>
      <c r="P40" s="338">
        <v>0</v>
      </c>
      <c r="Q40" s="337"/>
      <c r="R40" s="337"/>
      <c r="Y40" s="389"/>
      <c r="AD40" s="389"/>
    </row>
    <row r="41" spans="1:30">
      <c r="A41" s="303"/>
      <c r="B41" s="335" t="s">
        <v>889</v>
      </c>
      <c r="C41" s="336">
        <v>137.69999999999999</v>
      </c>
      <c r="D41" s="337">
        <v>145.4</v>
      </c>
      <c r="E41" s="337">
        <v>135.03</v>
      </c>
      <c r="F41" s="337">
        <v>131.80000000000001</v>
      </c>
      <c r="G41" s="337">
        <v>146.80000000000001</v>
      </c>
      <c r="H41" s="337">
        <v>170.1</v>
      </c>
      <c r="I41" s="336">
        <v>142.55733333333333</v>
      </c>
      <c r="J41" s="336">
        <v>0</v>
      </c>
      <c r="K41" s="337">
        <v>74.354838709677423</v>
      </c>
      <c r="L41" s="337">
        <v>71</v>
      </c>
      <c r="M41" s="337">
        <v>86.836690647482015</v>
      </c>
      <c r="N41" s="336">
        <v>85.352229299363046</v>
      </c>
      <c r="O41" s="336">
        <v>0</v>
      </c>
      <c r="P41" s="338">
        <v>0</v>
      </c>
      <c r="Q41" s="337"/>
      <c r="R41" s="337"/>
      <c r="S41" s="394">
        <f t="shared" ref="S41:AD41" si="17">C41-C40</f>
        <v>0.69999999999998863</v>
      </c>
      <c r="T41" s="394">
        <f t="shared" si="17"/>
        <v>6.4000000000000057</v>
      </c>
      <c r="U41" s="394">
        <f t="shared" si="17"/>
        <v>11.322000000000003</v>
      </c>
      <c r="V41" s="421">
        <f t="shared" si="17"/>
        <v>-3.1999999999999886</v>
      </c>
      <c r="W41" s="394">
        <f t="shared" si="17"/>
        <v>13.900000000000006</v>
      </c>
      <c r="X41" s="394">
        <f t="shared" si="17"/>
        <v>16.699999999999989</v>
      </c>
      <c r="Y41" s="395">
        <f t="shared" si="17"/>
        <v>6.7997575757575817</v>
      </c>
      <c r="Z41" s="394">
        <f t="shared" si="17"/>
        <v>0</v>
      </c>
      <c r="AA41" s="394">
        <f t="shared" si="17"/>
        <v>2.0352734922861089</v>
      </c>
      <c r="AB41" s="394">
        <f t="shared" si="17"/>
        <v>3.4000000000000057</v>
      </c>
      <c r="AC41" s="394">
        <f t="shared" si="17"/>
        <v>6.017362916389601</v>
      </c>
      <c r="AD41" s="395">
        <f t="shared" si="17"/>
        <v>5.7996869264816979</v>
      </c>
    </row>
    <row r="42" spans="1:30">
      <c r="A42" s="303"/>
      <c r="B42" s="335" t="s">
        <v>890</v>
      </c>
      <c r="C42" s="336">
        <v>0</v>
      </c>
      <c r="D42" s="337">
        <v>0</v>
      </c>
      <c r="E42" s="337">
        <v>0</v>
      </c>
      <c r="F42" s="337">
        <v>0</v>
      </c>
      <c r="G42" s="337">
        <v>0</v>
      </c>
      <c r="H42" s="337">
        <v>0</v>
      </c>
      <c r="I42" s="336">
        <v>0</v>
      </c>
      <c r="J42" s="336">
        <v>0</v>
      </c>
      <c r="K42" s="337">
        <v>0</v>
      </c>
      <c r="L42" s="337">
        <v>0</v>
      </c>
      <c r="M42" s="337">
        <v>0</v>
      </c>
      <c r="N42" s="336">
        <v>0</v>
      </c>
      <c r="O42" s="336">
        <v>0</v>
      </c>
      <c r="P42" s="338">
        <v>0</v>
      </c>
      <c r="Q42" s="337"/>
      <c r="R42" s="337"/>
      <c r="Y42" s="389"/>
      <c r="AD42" s="389"/>
    </row>
    <row r="43" spans="1:30">
      <c r="A43" s="303"/>
      <c r="B43" s="335" t="s">
        <v>891</v>
      </c>
      <c r="C43" s="336">
        <v>0</v>
      </c>
      <c r="D43" s="337">
        <v>0</v>
      </c>
      <c r="E43" s="337">
        <v>0</v>
      </c>
      <c r="F43" s="337">
        <v>0</v>
      </c>
      <c r="G43" s="337">
        <v>0</v>
      </c>
      <c r="H43" s="337">
        <v>0</v>
      </c>
      <c r="I43" s="336">
        <v>0</v>
      </c>
      <c r="J43" s="336">
        <v>0</v>
      </c>
      <c r="K43" s="337">
        <v>0</v>
      </c>
      <c r="L43" s="337">
        <v>0</v>
      </c>
      <c r="M43" s="337">
        <v>0</v>
      </c>
      <c r="N43" s="336">
        <v>0</v>
      </c>
      <c r="O43" s="336">
        <v>0</v>
      </c>
      <c r="P43" s="338">
        <v>0</v>
      </c>
      <c r="Q43" s="337"/>
      <c r="R43" s="337"/>
      <c r="S43" s="394">
        <f t="shared" ref="S43:AD43" si="18">C43-C42</f>
        <v>0</v>
      </c>
      <c r="T43" s="394">
        <f t="shared" si="18"/>
        <v>0</v>
      </c>
      <c r="U43" s="394">
        <f t="shared" si="18"/>
        <v>0</v>
      </c>
      <c r="V43" s="394">
        <f t="shared" si="18"/>
        <v>0</v>
      </c>
      <c r="W43" s="394">
        <f t="shared" si="18"/>
        <v>0</v>
      </c>
      <c r="X43" s="394">
        <f t="shared" si="18"/>
        <v>0</v>
      </c>
      <c r="Y43" s="395">
        <f t="shared" si="18"/>
        <v>0</v>
      </c>
      <c r="Z43" s="394">
        <f t="shared" si="18"/>
        <v>0</v>
      </c>
      <c r="AA43" s="394">
        <f t="shared" si="18"/>
        <v>0</v>
      </c>
      <c r="AB43" s="394">
        <f t="shared" si="18"/>
        <v>0</v>
      </c>
      <c r="AC43" s="394">
        <f t="shared" si="18"/>
        <v>0</v>
      </c>
      <c r="AD43" s="395">
        <f t="shared" si="18"/>
        <v>0</v>
      </c>
    </row>
    <row r="44" spans="1:30">
      <c r="A44" s="303"/>
      <c r="B44" s="335" t="s">
        <v>892</v>
      </c>
      <c r="C44" s="336">
        <v>131.64014084507042</v>
      </c>
      <c r="D44" s="337">
        <v>140.18013245033112</v>
      </c>
      <c r="E44" s="337">
        <v>135.52794979079496</v>
      </c>
      <c r="F44" s="337">
        <v>135.24513618677042</v>
      </c>
      <c r="G44" s="337">
        <v>132.919801980198</v>
      </c>
      <c r="H44" s="337">
        <v>146.57305699481867</v>
      </c>
      <c r="I44" s="336">
        <v>135.2317206256821</v>
      </c>
      <c r="J44" s="336">
        <v>0</v>
      </c>
      <c r="K44" s="337">
        <v>75.35526315789474</v>
      </c>
      <c r="L44" s="337">
        <v>74</v>
      </c>
      <c r="M44" s="337">
        <v>79.312700534759358</v>
      </c>
      <c r="N44" s="336">
        <v>78.026878612716786</v>
      </c>
      <c r="O44" s="336">
        <v>0</v>
      </c>
      <c r="P44" s="338">
        <v>0</v>
      </c>
      <c r="Q44" s="337"/>
      <c r="R44" s="337"/>
      <c r="Y44" s="389"/>
      <c r="AD44" s="389"/>
    </row>
    <row r="45" spans="1:30">
      <c r="A45" s="303"/>
      <c r="B45" s="335" t="s">
        <v>893</v>
      </c>
      <c r="C45" s="336">
        <v>130.80999999999997</v>
      </c>
      <c r="D45" s="337">
        <v>140.35609756097563</v>
      </c>
      <c r="E45" s="337">
        <v>134.40589949016751</v>
      </c>
      <c r="F45" s="337">
        <v>133.57515527950309</v>
      </c>
      <c r="G45" s="337">
        <v>139.23548387096776</v>
      </c>
      <c r="H45" s="337">
        <v>145.35063829787231</v>
      </c>
      <c r="I45" s="336">
        <v>134.67821132596686</v>
      </c>
      <c r="J45" s="336">
        <v>0</v>
      </c>
      <c r="K45" s="337">
        <v>77.177697841726626</v>
      </c>
      <c r="L45" s="337">
        <v>76.511258278145704</v>
      </c>
      <c r="M45" s="337">
        <v>81.624078947368417</v>
      </c>
      <c r="N45" s="336">
        <v>80.30019047619048</v>
      </c>
      <c r="O45" s="336">
        <v>0</v>
      </c>
      <c r="P45" s="338">
        <v>0</v>
      </c>
      <c r="Q45" s="337"/>
      <c r="R45" s="337"/>
      <c r="S45" s="394">
        <f t="shared" ref="S45:AD45" si="19">C45-C44</f>
        <v>-0.83014084507044572</v>
      </c>
      <c r="T45" s="394">
        <f t="shared" si="19"/>
        <v>0.17596511064451192</v>
      </c>
      <c r="U45" s="394">
        <f t="shared" si="19"/>
        <v>-1.1220503006274498</v>
      </c>
      <c r="V45" s="394">
        <f t="shared" si="19"/>
        <v>-1.6699809072673304</v>
      </c>
      <c r="W45" s="394">
        <f t="shared" si="19"/>
        <v>6.3156818907697527</v>
      </c>
      <c r="X45" s="394">
        <f t="shared" si="19"/>
        <v>-1.2224186969463631</v>
      </c>
      <c r="Y45" s="395">
        <f t="shared" si="19"/>
        <v>-0.55350929971524465</v>
      </c>
      <c r="Z45" s="394">
        <f t="shared" si="19"/>
        <v>0</v>
      </c>
      <c r="AA45" s="394">
        <f t="shared" si="19"/>
        <v>1.8224346838318866</v>
      </c>
      <c r="AB45" s="394">
        <f t="shared" si="19"/>
        <v>2.5112582781457036</v>
      </c>
      <c r="AC45" s="394">
        <f t="shared" si="19"/>
        <v>2.3113784126090593</v>
      </c>
      <c r="AD45" s="395">
        <f t="shared" si="19"/>
        <v>2.273311863473694</v>
      </c>
    </row>
    <row r="46" spans="1:30">
      <c r="A46" s="303"/>
      <c r="B46" s="335" t="s">
        <v>894</v>
      </c>
      <c r="C46" s="336">
        <v>129.6</v>
      </c>
      <c r="D46" s="337">
        <v>129.6</v>
      </c>
      <c r="E46" s="337">
        <v>139.16666666666666</v>
      </c>
      <c r="F46" s="337">
        <v>138.79903536977491</v>
      </c>
      <c r="G46" s="337">
        <v>143.9</v>
      </c>
      <c r="H46" s="337">
        <v>142.83970588235292</v>
      </c>
      <c r="I46" s="336">
        <v>134.73025609252375</v>
      </c>
      <c r="J46" s="336">
        <v>0</v>
      </c>
      <c r="K46" s="337">
        <v>87.872012102874436</v>
      </c>
      <c r="L46" s="337">
        <v>77.099999999999994</v>
      </c>
      <c r="M46" s="337">
        <v>82.001885245901633</v>
      </c>
      <c r="N46" s="336">
        <v>83.090214906264279</v>
      </c>
      <c r="O46" s="336">
        <v>0</v>
      </c>
      <c r="P46" s="338">
        <v>0</v>
      </c>
      <c r="Q46" s="337"/>
      <c r="R46" s="337"/>
      <c r="Y46" s="389"/>
      <c r="AD46" s="389"/>
    </row>
    <row r="47" spans="1:30">
      <c r="A47" s="303"/>
      <c r="B47" s="335" t="s">
        <v>895</v>
      </c>
      <c r="C47" s="336">
        <v>129</v>
      </c>
      <c r="D47" s="337">
        <v>139.69999999999999</v>
      </c>
      <c r="E47" s="337">
        <v>138.27067039106146</v>
      </c>
      <c r="F47" s="337">
        <v>139.11780821917807</v>
      </c>
      <c r="G47" s="337">
        <v>132.6</v>
      </c>
      <c r="H47" s="337">
        <v>140.76961130742052</v>
      </c>
      <c r="I47" s="336">
        <v>134.16703887510337</v>
      </c>
      <c r="J47" s="336">
        <v>0</v>
      </c>
      <c r="K47" s="337">
        <v>86.04720812182741</v>
      </c>
      <c r="L47" s="337">
        <v>79.8</v>
      </c>
      <c r="M47" s="337">
        <v>83.037499999999994</v>
      </c>
      <c r="N47" s="336">
        <v>83.524963503649616</v>
      </c>
      <c r="O47" s="336">
        <v>0</v>
      </c>
      <c r="P47" s="338">
        <v>0</v>
      </c>
      <c r="Q47" s="337"/>
      <c r="R47" s="337"/>
      <c r="S47" s="394">
        <f t="shared" ref="S47:AD47" si="20">C47-C46</f>
        <v>-0.59999999999999432</v>
      </c>
      <c r="T47" s="394">
        <f t="shared" si="20"/>
        <v>10.099999999999994</v>
      </c>
      <c r="U47" s="394">
        <f t="shared" si="20"/>
        <v>-0.89599627560519934</v>
      </c>
      <c r="V47" s="394">
        <f t="shared" si="20"/>
        <v>0.31877284940316031</v>
      </c>
      <c r="W47" s="394">
        <f t="shared" si="20"/>
        <v>-11.300000000000011</v>
      </c>
      <c r="X47" s="394">
        <f t="shared" si="20"/>
        <v>-2.0700945749323978</v>
      </c>
      <c r="Y47" s="395">
        <f t="shared" si="20"/>
        <v>-0.56321721742037312</v>
      </c>
      <c r="Z47" s="394">
        <f t="shared" si="20"/>
        <v>0</v>
      </c>
      <c r="AA47" s="394">
        <f t="shared" si="20"/>
        <v>-1.824803981047026</v>
      </c>
      <c r="AB47" s="394">
        <f t="shared" si="20"/>
        <v>2.7000000000000028</v>
      </c>
      <c r="AC47" s="394">
        <f t="shared" si="20"/>
        <v>1.0356147540983613</v>
      </c>
      <c r="AD47" s="395">
        <f t="shared" si="20"/>
        <v>0.43474859738533667</v>
      </c>
    </row>
    <row r="48" spans="1:30">
      <c r="A48" s="303"/>
      <c r="B48" s="335" t="s">
        <v>896</v>
      </c>
      <c r="C48" s="336">
        <v>127.10000000000001</v>
      </c>
      <c r="D48" s="337">
        <v>122.2</v>
      </c>
      <c r="E48" s="337">
        <v>136.95492957746481</v>
      </c>
      <c r="F48" s="337">
        <v>117.9</v>
      </c>
      <c r="G48" s="337">
        <v>124.9</v>
      </c>
      <c r="H48" s="337">
        <v>141.38088235294117</v>
      </c>
      <c r="I48" s="336">
        <v>129.28531914893617</v>
      </c>
      <c r="J48" s="336">
        <v>0</v>
      </c>
      <c r="K48" s="337">
        <v>82.928289473684202</v>
      </c>
      <c r="L48" s="337">
        <v>76.400000000000006</v>
      </c>
      <c r="M48" s="337">
        <v>84.225265017667851</v>
      </c>
      <c r="N48" s="336">
        <v>83.401855895196491</v>
      </c>
      <c r="O48" s="336">
        <v>0</v>
      </c>
      <c r="P48" s="338">
        <v>0</v>
      </c>
      <c r="Q48" s="337"/>
      <c r="R48" s="337"/>
      <c r="Y48" s="389"/>
      <c r="AD48" s="389"/>
    </row>
    <row r="49" spans="1:31">
      <c r="A49" s="303"/>
      <c r="B49" s="335" t="s">
        <v>897</v>
      </c>
      <c r="C49" s="336">
        <v>127.5</v>
      </c>
      <c r="D49" s="337">
        <v>143</v>
      </c>
      <c r="E49" s="337">
        <v>134</v>
      </c>
      <c r="F49" s="337">
        <v>139.28125</v>
      </c>
      <c r="G49" s="337">
        <v>132.6</v>
      </c>
      <c r="H49" s="337">
        <v>118.39777777777779</v>
      </c>
      <c r="I49" s="336">
        <v>131.41046025104603</v>
      </c>
      <c r="J49" s="336">
        <v>0</v>
      </c>
      <c r="K49" s="337">
        <v>84.399999999999991</v>
      </c>
      <c r="L49" s="337">
        <v>76.900000000000006</v>
      </c>
      <c r="M49" s="337">
        <v>81.171753986332561</v>
      </c>
      <c r="N49" s="336">
        <v>82.060584958217277</v>
      </c>
      <c r="O49" s="336">
        <v>0</v>
      </c>
      <c r="P49" s="338">
        <v>0</v>
      </c>
      <c r="Q49" s="337"/>
      <c r="R49" s="337"/>
      <c r="S49" s="394">
        <f t="shared" ref="S49:AD49" si="21">C49-C48</f>
        <v>0.39999999999999147</v>
      </c>
      <c r="T49" s="394">
        <f t="shared" si="21"/>
        <v>20.799999999999997</v>
      </c>
      <c r="U49" s="394">
        <f t="shared" si="21"/>
        <v>-2.9549295774648101</v>
      </c>
      <c r="V49" s="394">
        <f t="shared" si="21"/>
        <v>21.381249999999994</v>
      </c>
      <c r="W49" s="394">
        <f t="shared" si="21"/>
        <v>7.6999999999999886</v>
      </c>
      <c r="X49" s="394">
        <f t="shared" si="21"/>
        <v>-22.983104575163381</v>
      </c>
      <c r="Y49" s="395">
        <f t="shared" si="21"/>
        <v>2.1251411021098647</v>
      </c>
      <c r="Z49" s="394">
        <f t="shared" si="21"/>
        <v>0</v>
      </c>
      <c r="AA49" s="394">
        <f t="shared" si="21"/>
        <v>1.471710526315789</v>
      </c>
      <c r="AB49" s="421">
        <f t="shared" si="21"/>
        <v>0.5</v>
      </c>
      <c r="AC49" s="394">
        <f t="shared" si="21"/>
        <v>-3.0535110313352902</v>
      </c>
      <c r="AD49" s="395">
        <f t="shared" si="21"/>
        <v>-1.341270936979214</v>
      </c>
    </row>
    <row r="50" spans="1:31">
      <c r="A50" s="303"/>
      <c r="B50" s="335" t="s">
        <v>898</v>
      </c>
      <c r="C50" s="336">
        <v>0</v>
      </c>
      <c r="D50" s="337">
        <v>0</v>
      </c>
      <c r="E50" s="337">
        <v>0</v>
      </c>
      <c r="F50" s="337">
        <v>0</v>
      </c>
      <c r="G50" s="337">
        <v>0</v>
      </c>
      <c r="H50" s="337">
        <v>0</v>
      </c>
      <c r="I50" s="336">
        <v>0</v>
      </c>
      <c r="J50" s="336">
        <v>0</v>
      </c>
      <c r="K50" s="337">
        <v>0</v>
      </c>
      <c r="L50" s="337">
        <v>0</v>
      </c>
      <c r="M50" s="337">
        <v>0</v>
      </c>
      <c r="N50" s="336">
        <v>0</v>
      </c>
      <c r="O50" s="336">
        <v>0</v>
      </c>
      <c r="P50" s="338">
        <v>0</v>
      </c>
      <c r="Q50" s="337"/>
      <c r="R50" s="337"/>
      <c r="Y50" s="389"/>
      <c r="AD50" s="389"/>
    </row>
    <row r="51" spans="1:31">
      <c r="A51" s="303"/>
      <c r="B51" s="335" t="s">
        <v>899</v>
      </c>
      <c r="C51" s="336">
        <v>0</v>
      </c>
      <c r="D51" s="337">
        <v>0</v>
      </c>
      <c r="E51" s="337">
        <v>0</v>
      </c>
      <c r="F51" s="337">
        <v>0</v>
      </c>
      <c r="G51" s="337">
        <v>0</v>
      </c>
      <c r="H51" s="337">
        <v>0</v>
      </c>
      <c r="I51" s="336">
        <v>0</v>
      </c>
      <c r="J51" s="336">
        <v>0</v>
      </c>
      <c r="K51" s="337">
        <v>0</v>
      </c>
      <c r="L51" s="337">
        <v>0</v>
      </c>
      <c r="M51" s="337">
        <v>0</v>
      </c>
      <c r="N51" s="336">
        <v>0</v>
      </c>
      <c r="O51" s="336">
        <v>0</v>
      </c>
      <c r="P51" s="338">
        <v>0</v>
      </c>
      <c r="Q51" s="337"/>
      <c r="R51" s="337"/>
      <c r="S51" s="394">
        <f t="shared" ref="S51:AD51" si="22">C51-C50</f>
        <v>0</v>
      </c>
      <c r="T51" s="394">
        <f t="shared" si="22"/>
        <v>0</v>
      </c>
      <c r="U51" s="394">
        <f t="shared" si="22"/>
        <v>0</v>
      </c>
      <c r="V51" s="394">
        <f t="shared" si="22"/>
        <v>0</v>
      </c>
      <c r="W51" s="394">
        <f t="shared" si="22"/>
        <v>0</v>
      </c>
      <c r="X51" s="394">
        <f t="shared" si="22"/>
        <v>0</v>
      </c>
      <c r="Y51" s="395">
        <f t="shared" si="22"/>
        <v>0</v>
      </c>
      <c r="Z51" s="394">
        <f t="shared" si="22"/>
        <v>0</v>
      </c>
      <c r="AA51" s="394">
        <f t="shared" si="22"/>
        <v>0</v>
      </c>
      <c r="AB51" s="394">
        <f t="shared" si="22"/>
        <v>0</v>
      </c>
      <c r="AC51" s="394">
        <f t="shared" si="22"/>
        <v>0</v>
      </c>
      <c r="AD51" s="395">
        <f t="shared" si="22"/>
        <v>0</v>
      </c>
      <c r="AE51" s="357"/>
    </row>
    <row r="52" spans="1:31">
      <c r="A52" s="303"/>
      <c r="B52" s="335" t="s">
        <v>900</v>
      </c>
      <c r="C52" s="336">
        <v>129.42440476190475</v>
      </c>
      <c r="D52" s="337">
        <v>126.63317972350231</v>
      </c>
      <c r="E52" s="337">
        <v>139.06355876559422</v>
      </c>
      <c r="F52" s="337">
        <v>138.14797507788163</v>
      </c>
      <c r="G52" s="337">
        <v>134.79915966386557</v>
      </c>
      <c r="H52" s="337">
        <v>142.67761437908493</v>
      </c>
      <c r="I52" s="336">
        <v>134.24849397590364</v>
      </c>
      <c r="J52" s="336">
        <v>0</v>
      </c>
      <c r="K52" s="337">
        <v>86.314611398963734</v>
      </c>
      <c r="L52" s="337">
        <v>77.008522727272734</v>
      </c>
      <c r="M52" s="337">
        <v>82.017656857301489</v>
      </c>
      <c r="N52" s="336">
        <v>82.782039769082729</v>
      </c>
      <c r="O52" s="336">
        <v>0</v>
      </c>
      <c r="P52" s="338">
        <v>0</v>
      </c>
      <c r="Q52" s="337"/>
      <c r="R52" s="337"/>
      <c r="Y52" s="389"/>
      <c r="AD52" s="389"/>
      <c r="AE52" s="357"/>
    </row>
    <row r="53" spans="1:31">
      <c r="A53" s="303"/>
      <c r="B53" s="335" t="s">
        <v>901</v>
      </c>
      <c r="C53" s="336">
        <v>128.87008343265794</v>
      </c>
      <c r="D53" s="337">
        <v>140.89097744360902</v>
      </c>
      <c r="E53" s="337">
        <v>138.11271015467383</v>
      </c>
      <c r="F53" s="337">
        <v>139.12629870129868</v>
      </c>
      <c r="G53" s="337">
        <v>132.6</v>
      </c>
      <c r="H53" s="337">
        <v>139.12193126022916</v>
      </c>
      <c r="I53" s="336">
        <v>133.9190816710576</v>
      </c>
      <c r="J53" s="336">
        <v>0</v>
      </c>
      <c r="K53" s="337">
        <v>85.56586826347305</v>
      </c>
      <c r="L53" s="337">
        <v>79.430909090909097</v>
      </c>
      <c r="M53" s="337">
        <v>82.544978953698134</v>
      </c>
      <c r="N53" s="336">
        <v>83.145798773891087</v>
      </c>
      <c r="O53" s="336">
        <v>0</v>
      </c>
      <c r="P53" s="338">
        <v>0</v>
      </c>
      <c r="Q53" s="337"/>
      <c r="R53" s="337"/>
      <c r="S53" s="394">
        <f t="shared" ref="S53:AD53" si="23">C53-C52</f>
        <v>-0.5543213292468181</v>
      </c>
      <c r="T53" s="394">
        <f t="shared" si="23"/>
        <v>14.257797720106709</v>
      </c>
      <c r="U53" s="394">
        <f t="shared" si="23"/>
        <v>-0.95084861092038864</v>
      </c>
      <c r="V53" s="394">
        <f t="shared" si="23"/>
        <v>0.97832362341705448</v>
      </c>
      <c r="W53" s="394">
        <f t="shared" si="23"/>
        <v>-2.1991596638655722</v>
      </c>
      <c r="X53" s="394">
        <f t="shared" si="23"/>
        <v>-3.555683118855768</v>
      </c>
      <c r="Y53" s="395">
        <f t="shared" si="23"/>
        <v>-0.32941230484604489</v>
      </c>
      <c r="Z53" s="394">
        <f t="shared" si="23"/>
        <v>0</v>
      </c>
      <c r="AA53" s="394">
        <f t="shared" si="23"/>
        <v>-0.74874313549068461</v>
      </c>
      <c r="AB53" s="394">
        <f t="shared" si="23"/>
        <v>2.4223863636363632</v>
      </c>
      <c r="AC53" s="394">
        <f t="shared" si="23"/>
        <v>0.52732209639664518</v>
      </c>
      <c r="AD53" s="395">
        <f t="shared" si="23"/>
        <v>0.3637590048083581</v>
      </c>
      <c r="AE53" s="357"/>
    </row>
    <row r="54" spans="1:31">
      <c r="A54" s="303"/>
      <c r="B54" s="335" t="s">
        <v>902</v>
      </c>
      <c r="C54" s="336">
        <v>88.799999999999983</v>
      </c>
      <c r="D54" s="337">
        <v>89.1</v>
      </c>
      <c r="E54" s="337">
        <v>88.360844841592197</v>
      </c>
      <c r="F54" s="337">
        <v>88.080120481927707</v>
      </c>
      <c r="G54" s="337">
        <v>85.8</v>
      </c>
      <c r="H54" s="337">
        <v>98.895145631067962</v>
      </c>
      <c r="I54" s="336">
        <v>89.519119974675519</v>
      </c>
      <c r="J54" s="336">
        <v>0</v>
      </c>
      <c r="K54" s="337">
        <v>72.274698795180726</v>
      </c>
      <c r="L54" s="337">
        <v>54.4</v>
      </c>
      <c r="M54" s="337">
        <v>68.05204460966543</v>
      </c>
      <c r="N54" s="336">
        <v>67.908850457782293</v>
      </c>
      <c r="O54" s="336">
        <v>0</v>
      </c>
      <c r="P54" s="338">
        <v>0</v>
      </c>
      <c r="Q54" s="337"/>
      <c r="R54" s="337"/>
      <c r="Y54" s="389"/>
      <c r="AD54" s="389"/>
    </row>
    <row r="55" spans="1:31">
      <c r="A55" s="303"/>
      <c r="B55" s="335" t="s">
        <v>903</v>
      </c>
      <c r="C55" s="336">
        <v>86.700000000000017</v>
      </c>
      <c r="D55" s="337">
        <v>86.5</v>
      </c>
      <c r="E55" s="337">
        <v>88.336251920122891</v>
      </c>
      <c r="F55" s="337">
        <v>89.096874999999997</v>
      </c>
      <c r="G55" s="337">
        <v>90.5</v>
      </c>
      <c r="H55" s="337">
        <v>96.62450331125828</v>
      </c>
      <c r="I55" s="336">
        <v>88.573013447432771</v>
      </c>
      <c r="J55" s="336">
        <v>0</v>
      </c>
      <c r="K55" s="337">
        <v>68.445833333333326</v>
      </c>
      <c r="L55" s="337">
        <v>58.7</v>
      </c>
      <c r="M55" s="337">
        <v>68.195404120443726</v>
      </c>
      <c r="N55" s="336">
        <v>67.319720930232549</v>
      </c>
      <c r="O55" s="336">
        <v>0</v>
      </c>
      <c r="P55" s="338">
        <v>0</v>
      </c>
      <c r="Q55" s="337"/>
      <c r="R55" s="337"/>
      <c r="S55" s="394">
        <f t="shared" ref="S55:AD55" si="24">C55-C54</f>
        <v>-2.0999999999999659</v>
      </c>
      <c r="T55" s="394">
        <f t="shared" si="24"/>
        <v>-2.5999999999999943</v>
      </c>
      <c r="U55" s="394">
        <f t="shared" si="24"/>
        <v>-2.4592921469306361E-2</v>
      </c>
      <c r="V55" s="394">
        <f t="shared" si="24"/>
        <v>1.0167545180722897</v>
      </c>
      <c r="W55" s="394">
        <f t="shared" si="24"/>
        <v>4.7000000000000028</v>
      </c>
      <c r="X55" s="394">
        <f t="shared" si="24"/>
        <v>-2.2706423198096815</v>
      </c>
      <c r="Y55" s="395">
        <f t="shared" si="24"/>
        <v>-0.94610652724274757</v>
      </c>
      <c r="Z55" s="394">
        <f t="shared" si="24"/>
        <v>0</v>
      </c>
      <c r="AA55" s="394">
        <f t="shared" si="24"/>
        <v>-3.8288654618473998</v>
      </c>
      <c r="AB55" s="394">
        <f t="shared" si="24"/>
        <v>4.3000000000000043</v>
      </c>
      <c r="AC55" s="394">
        <f t="shared" si="24"/>
        <v>0.14335951077829634</v>
      </c>
      <c r="AD55" s="395">
        <f t="shared" si="24"/>
        <v>-0.58912952754974413</v>
      </c>
    </row>
    <row r="56" spans="1:31">
      <c r="A56" s="303"/>
      <c r="B56" s="335" t="s">
        <v>904</v>
      </c>
      <c r="C56" s="336">
        <v>79.5</v>
      </c>
      <c r="D56" s="337">
        <v>97.5</v>
      </c>
      <c r="E56" s="337">
        <v>66.515860735009667</v>
      </c>
      <c r="F56" s="337">
        <v>77.088888888888889</v>
      </c>
      <c r="G56" s="337">
        <v>91.1</v>
      </c>
      <c r="H56" s="337">
        <v>91.574999999999989</v>
      </c>
      <c r="I56" s="336">
        <v>81.352233676975942</v>
      </c>
      <c r="J56" s="336">
        <v>0</v>
      </c>
      <c r="K56" s="337">
        <v>61.791372549019606</v>
      </c>
      <c r="L56" s="337">
        <v>55.7</v>
      </c>
      <c r="M56" s="337">
        <v>65.245996275605222</v>
      </c>
      <c r="N56" s="336">
        <v>63.708992805755408</v>
      </c>
      <c r="O56" s="336">
        <v>0</v>
      </c>
      <c r="P56" s="338">
        <v>0</v>
      </c>
      <c r="Q56" s="337"/>
      <c r="R56" s="337"/>
      <c r="Y56" s="389"/>
      <c r="AD56" s="389"/>
    </row>
    <row r="57" spans="1:31">
      <c r="A57" s="303"/>
      <c r="B57" s="335" t="s">
        <v>905</v>
      </c>
      <c r="C57" s="336">
        <v>76.2</v>
      </c>
      <c r="D57" s="337">
        <v>89.3</v>
      </c>
      <c r="E57" s="337">
        <v>68.128907922912205</v>
      </c>
      <c r="F57" s="337">
        <v>75.28235294117647</v>
      </c>
      <c r="G57" s="337">
        <v>100.4</v>
      </c>
      <c r="H57" s="337">
        <v>88.338636363636368</v>
      </c>
      <c r="I57" s="336">
        <v>78.527474892395972</v>
      </c>
      <c r="J57" s="336">
        <v>0</v>
      </c>
      <c r="K57" s="337">
        <v>62.441860465116278</v>
      </c>
      <c r="L57" s="337">
        <v>53.5</v>
      </c>
      <c r="M57" s="337">
        <v>65.327602905569009</v>
      </c>
      <c r="N57" s="336">
        <v>63.600842696629215</v>
      </c>
      <c r="O57" s="336">
        <v>0</v>
      </c>
      <c r="P57" s="338">
        <v>0</v>
      </c>
      <c r="Q57" s="337"/>
      <c r="R57" s="337"/>
      <c r="S57" s="394">
        <f t="shared" ref="S57:AD57" si="25">C57-C56</f>
        <v>-3.2999999999999972</v>
      </c>
      <c r="T57" s="394">
        <f t="shared" si="25"/>
        <v>-8.2000000000000028</v>
      </c>
      <c r="U57" s="394">
        <f t="shared" si="25"/>
        <v>1.6130471879025379</v>
      </c>
      <c r="V57" s="428">
        <f t="shared" si="25"/>
        <v>-1.806535947712419</v>
      </c>
      <c r="W57" s="394">
        <f t="shared" si="25"/>
        <v>9.3000000000000114</v>
      </c>
      <c r="X57" s="421">
        <f t="shared" si="25"/>
        <v>-3.2363636363636203</v>
      </c>
      <c r="Y57" s="395">
        <f t="shared" si="25"/>
        <v>-2.82475878457997</v>
      </c>
      <c r="Z57" s="394">
        <f t="shared" si="25"/>
        <v>0</v>
      </c>
      <c r="AA57" s="394">
        <f t="shared" si="25"/>
        <v>0.65048791609667234</v>
      </c>
      <c r="AB57" s="394">
        <f t="shared" si="25"/>
        <v>-2.2000000000000028</v>
      </c>
      <c r="AC57" s="394">
        <f t="shared" si="25"/>
        <v>8.1606629963786759E-2</v>
      </c>
      <c r="AD57" s="395">
        <f t="shared" si="25"/>
        <v>-0.10815010912619272</v>
      </c>
    </row>
    <row r="58" spans="1:31">
      <c r="A58" s="303"/>
      <c r="B58" s="335" t="s">
        <v>906</v>
      </c>
      <c r="C58" s="336">
        <v>0</v>
      </c>
      <c r="D58" s="337">
        <v>0</v>
      </c>
      <c r="E58" s="337">
        <v>0</v>
      </c>
      <c r="F58" s="337">
        <v>0</v>
      </c>
      <c r="G58" s="337">
        <v>0</v>
      </c>
      <c r="H58" s="337">
        <v>0</v>
      </c>
      <c r="I58" s="336">
        <v>0</v>
      </c>
      <c r="J58" s="336">
        <v>0</v>
      </c>
      <c r="K58" s="337">
        <v>0</v>
      </c>
      <c r="L58" s="337">
        <v>0</v>
      </c>
      <c r="M58" s="337">
        <v>0</v>
      </c>
      <c r="N58" s="336">
        <v>0</v>
      </c>
      <c r="O58" s="336">
        <v>0</v>
      </c>
      <c r="P58" s="338">
        <v>0</v>
      </c>
      <c r="Q58" s="337"/>
      <c r="R58" s="337"/>
      <c r="Y58" s="389"/>
      <c r="AD58" s="389"/>
    </row>
    <row r="59" spans="1:31">
      <c r="A59" s="303"/>
      <c r="B59" s="335" t="s">
        <v>907</v>
      </c>
      <c r="C59" s="336">
        <v>0</v>
      </c>
      <c r="D59" s="337">
        <v>0</v>
      </c>
      <c r="E59" s="337">
        <v>0</v>
      </c>
      <c r="F59" s="337">
        <v>0</v>
      </c>
      <c r="G59" s="337">
        <v>0</v>
      </c>
      <c r="H59" s="337">
        <v>0</v>
      </c>
      <c r="I59" s="336">
        <v>0</v>
      </c>
      <c r="J59" s="336">
        <v>0</v>
      </c>
      <c r="K59" s="337">
        <v>0</v>
      </c>
      <c r="L59" s="337">
        <v>0</v>
      </c>
      <c r="M59" s="337">
        <v>0</v>
      </c>
      <c r="N59" s="336">
        <v>0</v>
      </c>
      <c r="O59" s="336">
        <v>0</v>
      </c>
      <c r="P59" s="338">
        <v>0</v>
      </c>
      <c r="Q59" s="337"/>
      <c r="R59" s="337"/>
      <c r="S59" s="394">
        <f t="shared" ref="S59:AD59" si="26">C59-C58</f>
        <v>0</v>
      </c>
      <c r="T59" s="394">
        <f t="shared" si="26"/>
        <v>0</v>
      </c>
      <c r="U59" s="394">
        <f t="shared" si="26"/>
        <v>0</v>
      </c>
      <c r="V59" s="394">
        <f t="shared" si="26"/>
        <v>0</v>
      </c>
      <c r="W59" s="394">
        <f t="shared" si="26"/>
        <v>0</v>
      </c>
      <c r="X59" s="394">
        <f t="shared" si="26"/>
        <v>0</v>
      </c>
      <c r="Y59" s="395">
        <f t="shared" si="26"/>
        <v>0</v>
      </c>
      <c r="Z59" s="394">
        <f t="shared" si="26"/>
        <v>0</v>
      </c>
      <c r="AA59" s="394">
        <f t="shared" si="26"/>
        <v>0</v>
      </c>
      <c r="AB59" s="394">
        <f t="shared" si="26"/>
        <v>0</v>
      </c>
      <c r="AC59" s="394">
        <f t="shared" si="26"/>
        <v>0</v>
      </c>
      <c r="AD59" s="395">
        <f t="shared" si="26"/>
        <v>0</v>
      </c>
    </row>
    <row r="60" spans="1:31">
      <c r="A60" s="303"/>
      <c r="B60" s="335" t="s">
        <v>908</v>
      </c>
      <c r="C60" s="336">
        <v>86.085191489361691</v>
      </c>
      <c r="D60" s="337">
        <v>93.652447552447541</v>
      </c>
      <c r="E60" s="337">
        <v>81.899828375286035</v>
      </c>
      <c r="F60" s="337">
        <v>87.004891304347836</v>
      </c>
      <c r="G60" s="337">
        <v>87.188095238095229</v>
      </c>
      <c r="H60" s="337">
        <v>97.511811023622045</v>
      </c>
      <c r="I60" s="336">
        <v>86.943736454269597</v>
      </c>
      <c r="J60" s="336">
        <v>0</v>
      </c>
      <c r="K60" s="337">
        <v>67.720613287904598</v>
      </c>
      <c r="L60" s="337">
        <v>54.752258064516134</v>
      </c>
      <c r="M60" s="337">
        <v>66.65032558139535</v>
      </c>
      <c r="N60" s="336">
        <v>65.981122729774356</v>
      </c>
      <c r="O60" s="336">
        <v>0</v>
      </c>
      <c r="P60" s="338">
        <v>0</v>
      </c>
      <c r="Q60" s="337"/>
      <c r="R60" s="337"/>
      <c r="Y60" s="389"/>
      <c r="AD60" s="389"/>
    </row>
    <row r="61" spans="1:31">
      <c r="A61" s="303"/>
      <c r="B61" s="335" t="s">
        <v>909</v>
      </c>
      <c r="C61" s="336">
        <v>83.518708609271528</v>
      </c>
      <c r="D61" s="337">
        <v>87.928367103694868</v>
      </c>
      <c r="E61" s="337">
        <v>83.001695873374786</v>
      </c>
      <c r="F61" s="337">
        <v>87.348635235732004</v>
      </c>
      <c r="G61" s="337">
        <v>94.224752475247527</v>
      </c>
      <c r="H61" s="337">
        <v>95.570809248554909</v>
      </c>
      <c r="I61" s="336">
        <v>85.571838834119163</v>
      </c>
      <c r="J61" s="336">
        <v>0</v>
      </c>
      <c r="K61" s="337">
        <v>65.838047138047145</v>
      </c>
      <c r="L61" s="337">
        <v>57.269127516778525</v>
      </c>
      <c r="M61" s="337">
        <v>67.060919540229889</v>
      </c>
      <c r="N61" s="336">
        <v>65.837996642417465</v>
      </c>
      <c r="O61" s="336">
        <v>0</v>
      </c>
      <c r="P61" s="338">
        <v>0</v>
      </c>
      <c r="Q61" s="337"/>
      <c r="R61" s="337"/>
      <c r="S61" s="394">
        <f t="shared" ref="S61:AD61" si="27">C61-C60</f>
        <v>-2.5664828800901631</v>
      </c>
      <c r="T61" s="394">
        <f t="shared" si="27"/>
        <v>-5.7240804487526731</v>
      </c>
      <c r="U61" s="394">
        <f t="shared" si="27"/>
        <v>1.1018674980887511</v>
      </c>
      <c r="V61" s="394">
        <f t="shared" si="27"/>
        <v>0.34374393138416792</v>
      </c>
      <c r="W61" s="394">
        <f t="shared" si="27"/>
        <v>7.0366572371522977</v>
      </c>
      <c r="X61" s="394">
        <f t="shared" si="27"/>
        <v>-1.9410017750671358</v>
      </c>
      <c r="Y61" s="395">
        <f t="shared" si="27"/>
        <v>-1.3718976201504347</v>
      </c>
      <c r="Z61" s="394">
        <f t="shared" si="27"/>
        <v>0</v>
      </c>
      <c r="AA61" s="394">
        <f t="shared" si="27"/>
        <v>-1.8825661498574533</v>
      </c>
      <c r="AB61" s="394">
        <f t="shared" si="27"/>
        <v>2.5168694522623909</v>
      </c>
      <c r="AC61" s="394">
        <f t="shared" si="27"/>
        <v>0.41059395883453931</v>
      </c>
      <c r="AD61" s="395">
        <f t="shared" si="27"/>
        <v>-0.14312608735689025</v>
      </c>
    </row>
    <row r="62" spans="1:31">
      <c r="A62" s="303"/>
      <c r="B62" s="335" t="s">
        <v>910</v>
      </c>
      <c r="C62" s="336">
        <v>0</v>
      </c>
      <c r="D62" s="337">
        <v>0</v>
      </c>
      <c r="E62" s="337">
        <v>129</v>
      </c>
      <c r="F62" s="337">
        <v>0</v>
      </c>
      <c r="G62" s="337">
        <v>0</v>
      </c>
      <c r="H62" s="337">
        <v>0</v>
      </c>
      <c r="I62" s="336">
        <v>129</v>
      </c>
      <c r="J62" s="336">
        <v>0</v>
      </c>
      <c r="K62" s="337">
        <v>0</v>
      </c>
      <c r="L62" s="337">
        <v>0</v>
      </c>
      <c r="M62" s="337">
        <v>0</v>
      </c>
      <c r="N62" s="336">
        <v>0</v>
      </c>
      <c r="O62" s="336">
        <v>0</v>
      </c>
      <c r="P62" s="338">
        <v>0</v>
      </c>
      <c r="Q62" s="337"/>
      <c r="R62" s="337"/>
      <c r="Y62" s="389"/>
      <c r="AD62" s="389"/>
    </row>
    <row r="63" spans="1:31">
      <c r="A63" s="303"/>
      <c r="B63" s="335" t="s">
        <v>911</v>
      </c>
      <c r="C63" s="336">
        <v>0</v>
      </c>
      <c r="D63" s="337">
        <v>89</v>
      </c>
      <c r="E63" s="337">
        <v>130</v>
      </c>
      <c r="F63" s="337">
        <v>82</v>
      </c>
      <c r="G63" s="337">
        <v>0</v>
      </c>
      <c r="H63" s="337">
        <v>176</v>
      </c>
      <c r="I63" s="336">
        <v>108.68032786885246</v>
      </c>
      <c r="J63" s="336">
        <v>0</v>
      </c>
      <c r="K63" s="337">
        <v>59</v>
      </c>
      <c r="L63" s="337">
        <v>0</v>
      </c>
      <c r="M63" s="337">
        <v>48.084615384615375</v>
      </c>
      <c r="N63" s="336">
        <v>54.826470588235289</v>
      </c>
      <c r="O63" s="336">
        <v>0</v>
      </c>
      <c r="P63" s="338">
        <v>0</v>
      </c>
      <c r="Q63" s="337"/>
      <c r="R63" s="337"/>
      <c r="S63" s="394">
        <f t="shared" ref="S63:AD63" si="28">C63-C62</f>
        <v>0</v>
      </c>
      <c r="T63" s="394">
        <f t="shared" si="28"/>
        <v>89</v>
      </c>
      <c r="U63" s="394">
        <f t="shared" si="28"/>
        <v>1</v>
      </c>
      <c r="V63" s="394">
        <f t="shared" si="28"/>
        <v>82</v>
      </c>
      <c r="W63" s="394">
        <f t="shared" si="28"/>
        <v>0</v>
      </c>
      <c r="X63" s="394">
        <f t="shared" si="28"/>
        <v>176</v>
      </c>
      <c r="Y63" s="395">
        <f t="shared" si="28"/>
        <v>-20.319672131147541</v>
      </c>
      <c r="Z63" s="394">
        <f t="shared" si="28"/>
        <v>0</v>
      </c>
      <c r="AA63" s="394">
        <f t="shared" si="28"/>
        <v>59</v>
      </c>
      <c r="AB63" s="394">
        <f t="shared" si="28"/>
        <v>0</v>
      </c>
      <c r="AC63" s="394">
        <f t="shared" si="28"/>
        <v>48.084615384615375</v>
      </c>
      <c r="AD63" s="395">
        <f t="shared" si="28"/>
        <v>54.826470588235289</v>
      </c>
    </row>
    <row r="64" spans="1:31">
      <c r="A64" s="303"/>
      <c r="B64" s="335" t="s">
        <v>912</v>
      </c>
      <c r="C64" s="336">
        <v>121.29799949354265</v>
      </c>
      <c r="D64" s="337">
        <v>103.93293718166383</v>
      </c>
      <c r="E64" s="337">
        <v>121.90641058915131</v>
      </c>
      <c r="F64" s="337">
        <v>118.94972004479284</v>
      </c>
      <c r="G64" s="337">
        <v>116.21194029850747</v>
      </c>
      <c r="H64" s="337">
        <v>130.30396135265698</v>
      </c>
      <c r="I64" s="336">
        <v>121.16969291112599</v>
      </c>
      <c r="J64" s="336">
        <v>0</v>
      </c>
      <c r="K64" s="337">
        <v>82.079981801637842</v>
      </c>
      <c r="L64" s="337">
        <v>71.802193784277875</v>
      </c>
      <c r="M64" s="337">
        <v>77.951352611940294</v>
      </c>
      <c r="N64" s="336">
        <v>78.261055408970961</v>
      </c>
      <c r="O64" s="336">
        <v>0</v>
      </c>
      <c r="P64" s="338">
        <v>0</v>
      </c>
      <c r="Q64" s="337"/>
      <c r="R64" s="337"/>
      <c r="Y64" s="389"/>
      <c r="AD64" s="389"/>
    </row>
    <row r="65" spans="1:30">
      <c r="A65" s="303"/>
      <c r="B65" s="335" t="s">
        <v>913</v>
      </c>
      <c r="C65" s="336">
        <v>119.91650130548304</v>
      </c>
      <c r="D65" s="337">
        <v>105.52782071097373</v>
      </c>
      <c r="E65" s="337">
        <v>121.11457163778375</v>
      </c>
      <c r="F65" s="337">
        <v>118.64834578441835</v>
      </c>
      <c r="G65" s="337">
        <v>116.26399999999998</v>
      </c>
      <c r="H65" s="337">
        <v>129.28874656907595</v>
      </c>
      <c r="I65" s="336">
        <v>120.28902495593282</v>
      </c>
      <c r="J65" s="336">
        <v>0</v>
      </c>
      <c r="K65" s="337">
        <v>79.492173913043473</v>
      </c>
      <c r="L65" s="337">
        <v>74.270850202429159</v>
      </c>
      <c r="M65" s="337">
        <v>78.118485237483938</v>
      </c>
      <c r="N65" s="336">
        <v>77.994593895499222</v>
      </c>
      <c r="O65" s="336">
        <v>0</v>
      </c>
      <c r="P65" s="338">
        <v>0</v>
      </c>
      <c r="Q65" s="337"/>
      <c r="R65" s="337"/>
      <c r="S65" s="394">
        <f t="shared" ref="S65:AD65" si="29">C65-C64</f>
        <v>-1.3814981880596093</v>
      </c>
      <c r="T65" s="394">
        <f t="shared" si="29"/>
        <v>1.5948835293098966</v>
      </c>
      <c r="U65" s="394">
        <f t="shared" si="29"/>
        <v>-0.79183895136755211</v>
      </c>
      <c r="V65" s="394">
        <f t="shared" si="29"/>
        <v>-0.30137426037448733</v>
      </c>
      <c r="W65" s="394">
        <f t="shared" si="29"/>
        <v>5.2059701492510158E-2</v>
      </c>
      <c r="X65" s="394">
        <f t="shared" si="29"/>
        <v>-1.0152147835810297</v>
      </c>
      <c r="Y65" s="395">
        <f t="shared" si="29"/>
        <v>-0.88066795519317509</v>
      </c>
      <c r="Z65" s="394">
        <f t="shared" si="29"/>
        <v>0</v>
      </c>
      <c r="AA65" s="394">
        <f t="shared" si="29"/>
        <v>-2.5878078885943694</v>
      </c>
      <c r="AB65" s="394">
        <f t="shared" si="29"/>
        <v>2.4686564181512836</v>
      </c>
      <c r="AC65" s="394">
        <f t="shared" si="29"/>
        <v>0.16713262554364405</v>
      </c>
      <c r="AD65" s="395">
        <f t="shared" si="29"/>
        <v>-0.26646151347173941</v>
      </c>
    </row>
    <row r="66" spans="1:30">
      <c r="A66" s="303"/>
      <c r="B66" s="335" t="s">
        <v>914</v>
      </c>
      <c r="C66" s="336">
        <v>101.08896321070233</v>
      </c>
      <c r="D66" s="337">
        <v>106.41114599686027</v>
      </c>
      <c r="E66" s="337">
        <v>77.006851549755311</v>
      </c>
      <c r="F66" s="337">
        <v>92.437735849056622</v>
      </c>
      <c r="G66" s="337">
        <v>124.80823529411765</v>
      </c>
      <c r="H66" s="337">
        <v>118.50794701986756</v>
      </c>
      <c r="I66" s="336">
        <v>98.763096309630924</v>
      </c>
      <c r="J66" s="336">
        <v>0</v>
      </c>
      <c r="K66" s="337">
        <v>73.212727272727264</v>
      </c>
      <c r="L66" s="337">
        <v>66.630612244897947</v>
      </c>
      <c r="M66" s="337">
        <v>76.411712328767123</v>
      </c>
      <c r="N66" s="336">
        <v>75.073786407766988</v>
      </c>
      <c r="O66" s="336">
        <v>0</v>
      </c>
      <c r="P66" s="338">
        <v>0</v>
      </c>
      <c r="Q66" s="337"/>
      <c r="R66" s="337"/>
      <c r="Y66" s="389"/>
      <c r="AD66" s="389"/>
    </row>
    <row r="67" spans="1:30">
      <c r="A67" s="303"/>
      <c r="B67" s="335" t="s">
        <v>915</v>
      </c>
      <c r="C67" s="336">
        <v>99.354883720930218</v>
      </c>
      <c r="D67" s="337">
        <v>103.67676419965578</v>
      </c>
      <c r="E67" s="337">
        <v>76.196428571428569</v>
      </c>
      <c r="F67" s="337">
        <v>103.02187500000001</v>
      </c>
      <c r="G67" s="337">
        <v>129.82222222222222</v>
      </c>
      <c r="H67" s="337">
        <v>110.26060606060607</v>
      </c>
      <c r="I67" s="336">
        <v>97.45202670481639</v>
      </c>
      <c r="J67" s="336">
        <v>0</v>
      </c>
      <c r="K67" s="337">
        <v>73.186866791744833</v>
      </c>
      <c r="L67" s="337">
        <v>64.691358024691354</v>
      </c>
      <c r="M67" s="337">
        <v>76.774601769911513</v>
      </c>
      <c r="N67" s="336">
        <v>75.116915137614669</v>
      </c>
      <c r="O67" s="336">
        <v>0</v>
      </c>
      <c r="P67" s="338">
        <v>0</v>
      </c>
      <c r="Q67" s="337"/>
      <c r="R67" s="337"/>
      <c r="S67" s="394">
        <f t="shared" ref="S67:AD67" si="30">C67-C66</f>
        <v>-1.7340794897721139</v>
      </c>
      <c r="T67" s="394">
        <f t="shared" si="30"/>
        <v>-2.7343817972044917</v>
      </c>
      <c r="U67" s="394">
        <f t="shared" si="30"/>
        <v>-0.81042297832674137</v>
      </c>
      <c r="V67" s="421">
        <f t="shared" si="30"/>
        <v>10.584139150943386</v>
      </c>
      <c r="W67" s="394">
        <f t="shared" si="30"/>
        <v>5.0139869281045719</v>
      </c>
      <c r="X67" s="421">
        <f t="shared" si="30"/>
        <v>-8.2473409592614928</v>
      </c>
      <c r="Y67" s="395">
        <f t="shared" si="30"/>
        <v>-1.3110696048145343</v>
      </c>
      <c r="Z67" s="394">
        <f t="shared" si="30"/>
        <v>0</v>
      </c>
      <c r="AA67" s="394">
        <f t="shared" si="30"/>
        <v>-2.5860480982430545E-2</v>
      </c>
      <c r="AB67" s="394">
        <f t="shared" si="30"/>
        <v>-1.9392542202065925</v>
      </c>
      <c r="AC67" s="394">
        <f t="shared" si="30"/>
        <v>0.36288944114438948</v>
      </c>
      <c r="AD67" s="395">
        <f t="shared" si="30"/>
        <v>4.3128729847680347E-2</v>
      </c>
    </row>
    <row r="68" spans="1:30">
      <c r="A68" s="303"/>
      <c r="B68" s="335" t="s">
        <v>916</v>
      </c>
      <c r="C68" s="336">
        <v>118.64020233120736</v>
      </c>
      <c r="D68" s="337">
        <v>105.22055464926591</v>
      </c>
      <c r="E68" s="337">
        <v>115.74352888490819</v>
      </c>
      <c r="F68" s="337">
        <v>117.46437632135309</v>
      </c>
      <c r="G68" s="337">
        <v>121.01907894736843</v>
      </c>
      <c r="H68" s="337">
        <v>128.80210792580101</v>
      </c>
      <c r="I68" s="336">
        <v>117.24168836291912</v>
      </c>
      <c r="J68" s="336">
        <v>0</v>
      </c>
      <c r="K68" s="337">
        <v>78.931690140845078</v>
      </c>
      <c r="L68" s="337">
        <v>71.016434108527122</v>
      </c>
      <c r="M68" s="337">
        <v>77.327635960044404</v>
      </c>
      <c r="N68" s="336">
        <v>77.10297329077774</v>
      </c>
      <c r="O68" s="336">
        <v>0</v>
      </c>
      <c r="P68" s="338">
        <v>0</v>
      </c>
      <c r="Q68" s="337"/>
      <c r="R68" s="337"/>
      <c r="Y68" s="389"/>
      <c r="AD68" s="389"/>
    </row>
    <row r="69" spans="1:30" ht="13.5" thickBot="1">
      <c r="A69" s="303"/>
      <c r="B69" s="335" t="s">
        <v>917</v>
      </c>
      <c r="C69" s="336">
        <v>116.95287150837989</v>
      </c>
      <c r="D69" s="337">
        <v>104.6520358306189</v>
      </c>
      <c r="E69" s="337">
        <v>115.95223590408294</v>
      </c>
      <c r="F69" s="337">
        <v>117.19612778315584</v>
      </c>
      <c r="G69" s="337">
        <v>122.38432601880878</v>
      </c>
      <c r="H69" s="337">
        <v>127.70838926174498</v>
      </c>
      <c r="I69" s="336">
        <v>116.5697654551103</v>
      </c>
      <c r="J69" s="336">
        <v>0</v>
      </c>
      <c r="K69" s="337">
        <v>77.348852040816325</v>
      </c>
      <c r="L69" s="337">
        <v>72.921391304347836</v>
      </c>
      <c r="M69" s="337">
        <v>77.680473031439291</v>
      </c>
      <c r="N69" s="336">
        <v>77.099999999999994</v>
      </c>
      <c r="O69" s="336">
        <v>0</v>
      </c>
      <c r="P69" s="338">
        <v>0</v>
      </c>
      <c r="Q69" s="337"/>
      <c r="R69" s="337"/>
      <c r="S69" s="355">
        <f t="shared" ref="S69:AD69" si="31">C69-C68</f>
        <v>-1.6873308228274766</v>
      </c>
      <c r="T69" s="355">
        <f t="shared" si="31"/>
        <v>-0.56851881864700715</v>
      </c>
      <c r="U69" s="355">
        <f t="shared" si="31"/>
        <v>0.20870701917475287</v>
      </c>
      <c r="V69" s="355">
        <f t="shared" si="31"/>
        <v>-0.26824853819724126</v>
      </c>
      <c r="W69" s="355">
        <f t="shared" si="31"/>
        <v>1.3652470714403506</v>
      </c>
      <c r="X69" s="355">
        <f t="shared" si="31"/>
        <v>-1.093718664056027</v>
      </c>
      <c r="Y69" s="420">
        <f t="shared" si="31"/>
        <v>-0.67192290780882047</v>
      </c>
      <c r="Z69" s="355">
        <f t="shared" si="31"/>
        <v>0</v>
      </c>
      <c r="AA69" s="355">
        <f t="shared" si="31"/>
        <v>-1.5828381000287521</v>
      </c>
      <c r="AB69" s="355">
        <f t="shared" si="31"/>
        <v>1.9049571958207139</v>
      </c>
      <c r="AC69" s="355">
        <f t="shared" si="31"/>
        <v>0.3528370713948874</v>
      </c>
      <c r="AD69" s="420">
        <f t="shared" si="31"/>
        <v>-2.973290777745774E-3</v>
      </c>
    </row>
    <row r="70" spans="1:30">
      <c r="A70" s="317" t="s">
        <v>918</v>
      </c>
      <c r="B70" s="298" t="s">
        <v>885</v>
      </c>
      <c r="C70" s="327">
        <v>0</v>
      </c>
      <c r="D70" s="328">
        <v>0</v>
      </c>
      <c r="E70" s="328">
        <v>0</v>
      </c>
      <c r="F70" s="328">
        <v>0</v>
      </c>
      <c r="G70" s="328">
        <v>0</v>
      </c>
      <c r="H70" s="328">
        <v>0</v>
      </c>
      <c r="I70" s="327">
        <v>0</v>
      </c>
      <c r="J70" s="327">
        <v>0</v>
      </c>
      <c r="K70" s="328">
        <v>0</v>
      </c>
      <c r="L70" s="328">
        <v>0</v>
      </c>
      <c r="M70" s="328">
        <v>0</v>
      </c>
      <c r="N70" s="327">
        <v>0</v>
      </c>
      <c r="O70" s="327">
        <v>0</v>
      </c>
      <c r="P70" s="329">
        <v>0</v>
      </c>
      <c r="Q70" s="337"/>
      <c r="R70" s="337"/>
      <c r="S70" s="388" t="s">
        <v>886</v>
      </c>
      <c r="Y70" s="389"/>
      <c r="AD70" s="389"/>
    </row>
    <row r="71" spans="1:30">
      <c r="A71" s="303"/>
      <c r="B71" s="335" t="s">
        <v>887</v>
      </c>
      <c r="C71" s="336">
        <v>0</v>
      </c>
      <c r="D71" s="337">
        <v>0</v>
      </c>
      <c r="E71" s="337">
        <v>0</v>
      </c>
      <c r="F71" s="337">
        <v>0</v>
      </c>
      <c r="G71" s="337">
        <v>0</v>
      </c>
      <c r="H71" s="337">
        <v>0</v>
      </c>
      <c r="I71" s="336">
        <v>0</v>
      </c>
      <c r="J71" s="336">
        <v>0</v>
      </c>
      <c r="K71" s="337">
        <v>0</v>
      </c>
      <c r="L71" s="337">
        <v>0</v>
      </c>
      <c r="M71" s="337">
        <v>0</v>
      </c>
      <c r="N71" s="336">
        <v>0</v>
      </c>
      <c r="O71" s="336">
        <v>0</v>
      </c>
      <c r="P71" s="338">
        <v>0</v>
      </c>
      <c r="Q71" s="337"/>
      <c r="R71" s="337"/>
      <c r="S71" s="394">
        <f t="shared" ref="S71:AD71" si="32">C71-C70</f>
        <v>0</v>
      </c>
      <c r="T71" s="394">
        <f t="shared" si="32"/>
        <v>0</v>
      </c>
      <c r="U71" s="394">
        <f t="shared" si="32"/>
        <v>0</v>
      </c>
      <c r="V71" s="394">
        <f t="shared" si="32"/>
        <v>0</v>
      </c>
      <c r="W71" s="394">
        <f t="shared" si="32"/>
        <v>0</v>
      </c>
      <c r="X71" s="394">
        <f t="shared" si="32"/>
        <v>0</v>
      </c>
      <c r="Y71" s="395">
        <f t="shared" si="32"/>
        <v>0</v>
      </c>
      <c r="Z71" s="394">
        <f t="shared" si="32"/>
        <v>0</v>
      </c>
      <c r="AA71" s="394">
        <f t="shared" si="32"/>
        <v>0</v>
      </c>
      <c r="AB71" s="394">
        <f t="shared" si="32"/>
        <v>0</v>
      </c>
      <c r="AC71" s="394">
        <f t="shared" si="32"/>
        <v>0</v>
      </c>
      <c r="AD71" s="395">
        <f t="shared" si="32"/>
        <v>0</v>
      </c>
    </row>
    <row r="72" spans="1:30">
      <c r="A72" s="303"/>
      <c r="B72" s="335" t="s">
        <v>888</v>
      </c>
      <c r="C72" s="336">
        <v>0</v>
      </c>
      <c r="D72" s="337">
        <v>0</v>
      </c>
      <c r="E72" s="337">
        <v>0</v>
      </c>
      <c r="F72" s="337">
        <v>0</v>
      </c>
      <c r="G72" s="337">
        <v>0</v>
      </c>
      <c r="H72" s="337">
        <v>0</v>
      </c>
      <c r="I72" s="336">
        <v>0</v>
      </c>
      <c r="J72" s="336">
        <v>0</v>
      </c>
      <c r="K72" s="337">
        <v>0</v>
      </c>
      <c r="L72" s="337">
        <v>0</v>
      </c>
      <c r="M72" s="337">
        <v>0</v>
      </c>
      <c r="N72" s="336">
        <v>0</v>
      </c>
      <c r="O72" s="336">
        <v>0</v>
      </c>
      <c r="P72" s="338">
        <v>0</v>
      </c>
      <c r="Q72" s="337"/>
      <c r="R72" s="337"/>
      <c r="Y72" s="389"/>
      <c r="AD72" s="389"/>
    </row>
    <row r="73" spans="1:30">
      <c r="A73" s="303"/>
      <c r="B73" s="335" t="s">
        <v>889</v>
      </c>
      <c r="C73" s="336">
        <v>0</v>
      </c>
      <c r="D73" s="337">
        <v>0</v>
      </c>
      <c r="E73" s="337">
        <v>0</v>
      </c>
      <c r="F73" s="337">
        <v>0</v>
      </c>
      <c r="G73" s="337">
        <v>0</v>
      </c>
      <c r="H73" s="337">
        <v>0</v>
      </c>
      <c r="I73" s="336">
        <v>0</v>
      </c>
      <c r="J73" s="336">
        <v>0</v>
      </c>
      <c r="K73" s="337">
        <v>0</v>
      </c>
      <c r="L73" s="337">
        <v>0</v>
      </c>
      <c r="M73" s="337">
        <v>0</v>
      </c>
      <c r="N73" s="336">
        <v>0</v>
      </c>
      <c r="O73" s="336">
        <v>0</v>
      </c>
      <c r="P73" s="338">
        <v>0</v>
      </c>
      <c r="Q73" s="337"/>
      <c r="R73" s="337"/>
      <c r="S73" s="394">
        <f t="shared" ref="S73:AD73" si="33">C73-C72</f>
        <v>0</v>
      </c>
      <c r="T73" s="394">
        <f t="shared" si="33"/>
        <v>0</v>
      </c>
      <c r="U73" s="394">
        <f t="shared" si="33"/>
        <v>0</v>
      </c>
      <c r="V73" s="394">
        <f t="shared" si="33"/>
        <v>0</v>
      </c>
      <c r="W73" s="394">
        <f t="shared" si="33"/>
        <v>0</v>
      </c>
      <c r="X73" s="394">
        <f t="shared" si="33"/>
        <v>0</v>
      </c>
      <c r="Y73" s="395">
        <f t="shared" si="33"/>
        <v>0</v>
      </c>
      <c r="Z73" s="394">
        <f t="shared" si="33"/>
        <v>0</v>
      </c>
      <c r="AA73" s="394">
        <f t="shared" si="33"/>
        <v>0</v>
      </c>
      <c r="AB73" s="394">
        <f t="shared" si="33"/>
        <v>0</v>
      </c>
      <c r="AC73" s="394">
        <f t="shared" si="33"/>
        <v>0</v>
      </c>
      <c r="AD73" s="395">
        <f t="shared" si="33"/>
        <v>0</v>
      </c>
    </row>
    <row r="74" spans="1:30">
      <c r="A74" s="303"/>
      <c r="B74" s="335" t="s">
        <v>890</v>
      </c>
      <c r="C74" s="336">
        <v>0</v>
      </c>
      <c r="D74" s="337">
        <v>0</v>
      </c>
      <c r="E74" s="337">
        <v>0</v>
      </c>
      <c r="F74" s="337">
        <v>0</v>
      </c>
      <c r="G74" s="337">
        <v>0</v>
      </c>
      <c r="H74" s="337">
        <v>0</v>
      </c>
      <c r="I74" s="336">
        <v>0</v>
      </c>
      <c r="J74" s="336">
        <v>0</v>
      </c>
      <c r="K74" s="337">
        <v>0</v>
      </c>
      <c r="L74" s="337">
        <v>0</v>
      </c>
      <c r="M74" s="337">
        <v>0</v>
      </c>
      <c r="N74" s="336">
        <v>0</v>
      </c>
      <c r="O74" s="336">
        <v>0</v>
      </c>
      <c r="P74" s="338">
        <v>0</v>
      </c>
      <c r="Q74" s="337"/>
      <c r="R74" s="337"/>
      <c r="Y74" s="389"/>
      <c r="AD74" s="389"/>
    </row>
    <row r="75" spans="1:30">
      <c r="A75" s="303"/>
      <c r="B75" s="335" t="s">
        <v>891</v>
      </c>
      <c r="C75" s="336">
        <v>0</v>
      </c>
      <c r="D75" s="337">
        <v>0</v>
      </c>
      <c r="E75" s="337">
        <v>0</v>
      </c>
      <c r="F75" s="337">
        <v>0</v>
      </c>
      <c r="G75" s="337">
        <v>0</v>
      </c>
      <c r="H75" s="337">
        <v>0</v>
      </c>
      <c r="I75" s="336">
        <v>0</v>
      </c>
      <c r="J75" s="336">
        <v>0</v>
      </c>
      <c r="K75" s="337">
        <v>0</v>
      </c>
      <c r="L75" s="337">
        <v>0</v>
      </c>
      <c r="M75" s="337">
        <v>0</v>
      </c>
      <c r="N75" s="336">
        <v>0</v>
      </c>
      <c r="O75" s="336">
        <v>0</v>
      </c>
      <c r="P75" s="338">
        <v>0</v>
      </c>
      <c r="Q75" s="337"/>
      <c r="R75" s="337"/>
      <c r="S75" s="394">
        <f t="shared" ref="S75:AD75" si="34">C75-C74</f>
        <v>0</v>
      </c>
      <c r="T75" s="394">
        <f t="shared" si="34"/>
        <v>0</v>
      </c>
      <c r="U75" s="394">
        <f t="shared" si="34"/>
        <v>0</v>
      </c>
      <c r="V75" s="394">
        <f t="shared" si="34"/>
        <v>0</v>
      </c>
      <c r="W75" s="394">
        <f t="shared" si="34"/>
        <v>0</v>
      </c>
      <c r="X75" s="394">
        <f t="shared" si="34"/>
        <v>0</v>
      </c>
      <c r="Y75" s="395">
        <f t="shared" si="34"/>
        <v>0</v>
      </c>
      <c r="Z75" s="394">
        <f t="shared" si="34"/>
        <v>0</v>
      </c>
      <c r="AA75" s="394">
        <f t="shared" si="34"/>
        <v>0</v>
      </c>
      <c r="AB75" s="394">
        <f t="shared" si="34"/>
        <v>0</v>
      </c>
      <c r="AC75" s="394">
        <f t="shared" si="34"/>
        <v>0</v>
      </c>
      <c r="AD75" s="395">
        <f t="shared" si="34"/>
        <v>0</v>
      </c>
    </row>
    <row r="76" spans="1:30">
      <c r="A76" s="303"/>
      <c r="B76" s="335" t="s">
        <v>892</v>
      </c>
      <c r="C76" s="336">
        <v>0</v>
      </c>
      <c r="D76" s="337">
        <v>0</v>
      </c>
      <c r="E76" s="337">
        <v>0</v>
      </c>
      <c r="F76" s="337">
        <v>0</v>
      </c>
      <c r="G76" s="337">
        <v>0</v>
      </c>
      <c r="H76" s="337">
        <v>0</v>
      </c>
      <c r="I76" s="336">
        <v>0</v>
      </c>
      <c r="J76" s="336">
        <v>0</v>
      </c>
      <c r="K76" s="337">
        <v>0</v>
      </c>
      <c r="L76" s="337">
        <v>0</v>
      </c>
      <c r="M76" s="337">
        <v>0</v>
      </c>
      <c r="N76" s="336">
        <v>0</v>
      </c>
      <c r="O76" s="336">
        <v>0</v>
      </c>
      <c r="P76" s="338">
        <v>0</v>
      </c>
      <c r="Q76" s="337"/>
      <c r="R76" s="337"/>
      <c r="Y76" s="389"/>
      <c r="AD76" s="389"/>
    </row>
    <row r="77" spans="1:30">
      <c r="A77" s="303"/>
      <c r="B77" s="335" t="s">
        <v>893</v>
      </c>
      <c r="C77" s="336">
        <v>0</v>
      </c>
      <c r="D77" s="337">
        <v>0</v>
      </c>
      <c r="E77" s="337">
        <v>0</v>
      </c>
      <c r="F77" s="337">
        <v>0</v>
      </c>
      <c r="G77" s="337">
        <v>0</v>
      </c>
      <c r="H77" s="337">
        <v>0</v>
      </c>
      <c r="I77" s="336">
        <v>0</v>
      </c>
      <c r="J77" s="336">
        <v>0</v>
      </c>
      <c r="K77" s="337">
        <v>0</v>
      </c>
      <c r="L77" s="337">
        <v>0</v>
      </c>
      <c r="M77" s="337">
        <v>0</v>
      </c>
      <c r="N77" s="336">
        <v>0</v>
      </c>
      <c r="O77" s="336">
        <v>0</v>
      </c>
      <c r="P77" s="338">
        <v>0</v>
      </c>
      <c r="Q77" s="337"/>
      <c r="R77" s="337"/>
      <c r="S77" s="394">
        <f t="shared" ref="S77:AD77" si="35">C77-C76</f>
        <v>0</v>
      </c>
      <c r="T77" s="394">
        <f t="shared" si="35"/>
        <v>0</v>
      </c>
      <c r="U77" s="394">
        <f t="shared" si="35"/>
        <v>0</v>
      </c>
      <c r="V77" s="394">
        <f t="shared" si="35"/>
        <v>0</v>
      </c>
      <c r="W77" s="394">
        <f t="shared" si="35"/>
        <v>0</v>
      </c>
      <c r="X77" s="394">
        <f t="shared" si="35"/>
        <v>0</v>
      </c>
      <c r="Y77" s="395">
        <f t="shared" si="35"/>
        <v>0</v>
      </c>
      <c r="Z77" s="394">
        <f t="shared" si="35"/>
        <v>0</v>
      </c>
      <c r="AA77" s="394">
        <f t="shared" si="35"/>
        <v>0</v>
      </c>
      <c r="AB77" s="394">
        <f t="shared" si="35"/>
        <v>0</v>
      </c>
      <c r="AC77" s="394">
        <f t="shared" si="35"/>
        <v>0</v>
      </c>
      <c r="AD77" s="395">
        <f t="shared" si="35"/>
        <v>0</v>
      </c>
    </row>
    <row r="78" spans="1:30">
      <c r="A78" s="303"/>
      <c r="B78" s="335" t="s">
        <v>894</v>
      </c>
      <c r="C78" s="336">
        <v>0</v>
      </c>
      <c r="D78" s="337">
        <v>0</v>
      </c>
      <c r="E78" s="337">
        <v>0</v>
      </c>
      <c r="F78" s="337">
        <v>0</v>
      </c>
      <c r="G78" s="337">
        <v>0</v>
      </c>
      <c r="H78" s="337">
        <v>0</v>
      </c>
      <c r="I78" s="336">
        <v>0</v>
      </c>
      <c r="J78" s="336">
        <v>0</v>
      </c>
      <c r="K78" s="337">
        <v>0</v>
      </c>
      <c r="L78" s="337">
        <v>0</v>
      </c>
      <c r="M78" s="337">
        <v>0</v>
      </c>
      <c r="N78" s="336">
        <v>0</v>
      </c>
      <c r="O78" s="336">
        <v>0</v>
      </c>
      <c r="P78" s="338">
        <v>0</v>
      </c>
      <c r="Q78" s="337"/>
      <c r="R78" s="337"/>
      <c r="Y78" s="389"/>
      <c r="AD78" s="389"/>
    </row>
    <row r="79" spans="1:30">
      <c r="A79" s="303"/>
      <c r="B79" s="335" t="s">
        <v>895</v>
      </c>
      <c r="C79" s="336">
        <v>0</v>
      </c>
      <c r="D79" s="337">
        <v>0</v>
      </c>
      <c r="E79" s="337">
        <v>0</v>
      </c>
      <c r="F79" s="337">
        <v>0</v>
      </c>
      <c r="G79" s="337">
        <v>0</v>
      </c>
      <c r="H79" s="337">
        <v>0</v>
      </c>
      <c r="I79" s="336">
        <v>0</v>
      </c>
      <c r="J79" s="336">
        <v>0</v>
      </c>
      <c r="K79" s="337">
        <v>0</v>
      </c>
      <c r="L79" s="337">
        <v>0</v>
      </c>
      <c r="M79" s="337">
        <v>0</v>
      </c>
      <c r="N79" s="336">
        <v>0</v>
      </c>
      <c r="O79" s="336">
        <v>0</v>
      </c>
      <c r="P79" s="338">
        <v>0</v>
      </c>
      <c r="Q79" s="337"/>
      <c r="R79" s="337"/>
      <c r="S79" s="394">
        <f t="shared" ref="S79:AD79" si="36">C79-C78</f>
        <v>0</v>
      </c>
      <c r="T79" s="394">
        <f t="shared" si="36"/>
        <v>0</v>
      </c>
      <c r="U79" s="394">
        <f t="shared" si="36"/>
        <v>0</v>
      </c>
      <c r="V79" s="394">
        <f t="shared" si="36"/>
        <v>0</v>
      </c>
      <c r="W79" s="394">
        <f t="shared" si="36"/>
        <v>0</v>
      </c>
      <c r="X79" s="394">
        <f t="shared" si="36"/>
        <v>0</v>
      </c>
      <c r="Y79" s="395">
        <f t="shared" si="36"/>
        <v>0</v>
      </c>
      <c r="Z79" s="394">
        <f t="shared" si="36"/>
        <v>0</v>
      </c>
      <c r="AA79" s="394">
        <f t="shared" si="36"/>
        <v>0</v>
      </c>
      <c r="AB79" s="394">
        <f t="shared" si="36"/>
        <v>0</v>
      </c>
      <c r="AC79" s="394">
        <f t="shared" si="36"/>
        <v>0</v>
      </c>
      <c r="AD79" s="395">
        <f t="shared" si="36"/>
        <v>0</v>
      </c>
    </row>
    <row r="80" spans="1:30">
      <c r="A80" s="303"/>
      <c r="B80" s="335" t="s">
        <v>896</v>
      </c>
      <c r="C80" s="336">
        <v>0</v>
      </c>
      <c r="D80" s="337">
        <v>0</v>
      </c>
      <c r="E80" s="337">
        <v>0</v>
      </c>
      <c r="F80" s="337">
        <v>0</v>
      </c>
      <c r="G80" s="337">
        <v>0</v>
      </c>
      <c r="H80" s="337">
        <v>0</v>
      </c>
      <c r="I80" s="336">
        <v>0</v>
      </c>
      <c r="J80" s="336">
        <v>0</v>
      </c>
      <c r="K80" s="337">
        <v>0</v>
      </c>
      <c r="L80" s="337">
        <v>0</v>
      </c>
      <c r="M80" s="337">
        <v>0</v>
      </c>
      <c r="N80" s="336">
        <v>0</v>
      </c>
      <c r="O80" s="336">
        <v>0</v>
      </c>
      <c r="P80" s="338">
        <v>0</v>
      </c>
      <c r="Q80" s="337"/>
      <c r="R80" s="337"/>
      <c r="Y80" s="389"/>
      <c r="AD80" s="389"/>
    </row>
    <row r="81" spans="1:30">
      <c r="A81" s="303"/>
      <c r="B81" s="335" t="s">
        <v>897</v>
      </c>
      <c r="C81" s="336">
        <v>0</v>
      </c>
      <c r="D81" s="337">
        <v>0</v>
      </c>
      <c r="E81" s="337">
        <v>0</v>
      </c>
      <c r="F81" s="337">
        <v>0</v>
      </c>
      <c r="G81" s="337">
        <v>0</v>
      </c>
      <c r="H81" s="337">
        <v>0</v>
      </c>
      <c r="I81" s="336">
        <v>0</v>
      </c>
      <c r="J81" s="336">
        <v>0</v>
      </c>
      <c r="K81" s="337">
        <v>0</v>
      </c>
      <c r="L81" s="337">
        <v>0</v>
      </c>
      <c r="M81" s="337">
        <v>0</v>
      </c>
      <c r="N81" s="336">
        <v>0</v>
      </c>
      <c r="O81" s="336">
        <v>0</v>
      </c>
      <c r="P81" s="338">
        <v>0</v>
      </c>
      <c r="Q81" s="337"/>
      <c r="R81" s="337"/>
      <c r="S81" s="394">
        <f t="shared" ref="S81:AD81" si="37">C81-C80</f>
        <v>0</v>
      </c>
      <c r="T81" s="394">
        <f t="shared" si="37"/>
        <v>0</v>
      </c>
      <c r="U81" s="394">
        <f t="shared" si="37"/>
        <v>0</v>
      </c>
      <c r="V81" s="394">
        <f t="shared" si="37"/>
        <v>0</v>
      </c>
      <c r="W81" s="394">
        <f t="shared" si="37"/>
        <v>0</v>
      </c>
      <c r="X81" s="394">
        <f t="shared" si="37"/>
        <v>0</v>
      </c>
      <c r="Y81" s="395">
        <f t="shared" si="37"/>
        <v>0</v>
      </c>
      <c r="Z81" s="394">
        <f t="shared" si="37"/>
        <v>0</v>
      </c>
      <c r="AA81" s="394">
        <f t="shared" si="37"/>
        <v>0</v>
      </c>
      <c r="AB81" s="394">
        <f t="shared" si="37"/>
        <v>0</v>
      </c>
      <c r="AC81" s="394">
        <f t="shared" si="37"/>
        <v>0</v>
      </c>
      <c r="AD81" s="395">
        <f t="shared" si="37"/>
        <v>0</v>
      </c>
    </row>
    <row r="82" spans="1:30">
      <c r="A82" s="303"/>
      <c r="B82" s="335" t="s">
        <v>898</v>
      </c>
      <c r="C82" s="336">
        <v>0</v>
      </c>
      <c r="D82" s="337">
        <v>0</v>
      </c>
      <c r="E82" s="337">
        <v>0</v>
      </c>
      <c r="F82" s="337">
        <v>0</v>
      </c>
      <c r="G82" s="337">
        <v>0</v>
      </c>
      <c r="H82" s="337">
        <v>0</v>
      </c>
      <c r="I82" s="336">
        <v>0</v>
      </c>
      <c r="J82" s="336">
        <v>0</v>
      </c>
      <c r="K82" s="337">
        <v>0</v>
      </c>
      <c r="L82" s="337">
        <v>0</v>
      </c>
      <c r="M82" s="337">
        <v>0</v>
      </c>
      <c r="N82" s="336">
        <v>0</v>
      </c>
      <c r="O82" s="336">
        <v>0</v>
      </c>
      <c r="P82" s="338">
        <v>0</v>
      </c>
      <c r="Q82" s="337"/>
      <c r="R82" s="337"/>
      <c r="Y82" s="389"/>
      <c r="AD82" s="389"/>
    </row>
    <row r="83" spans="1:30">
      <c r="A83" s="303"/>
      <c r="B83" s="335" t="s">
        <v>899</v>
      </c>
      <c r="C83" s="336">
        <v>0</v>
      </c>
      <c r="D83" s="337">
        <v>0</v>
      </c>
      <c r="E83" s="337">
        <v>0</v>
      </c>
      <c r="F83" s="337">
        <v>0</v>
      </c>
      <c r="G83" s="337">
        <v>0</v>
      </c>
      <c r="H83" s="337">
        <v>0</v>
      </c>
      <c r="I83" s="336">
        <v>0</v>
      </c>
      <c r="J83" s="336">
        <v>0</v>
      </c>
      <c r="K83" s="337">
        <v>0</v>
      </c>
      <c r="L83" s="337">
        <v>0</v>
      </c>
      <c r="M83" s="337">
        <v>0</v>
      </c>
      <c r="N83" s="336">
        <v>0</v>
      </c>
      <c r="O83" s="336">
        <v>0</v>
      </c>
      <c r="P83" s="338">
        <v>0</v>
      </c>
      <c r="Q83" s="337"/>
      <c r="R83" s="337"/>
      <c r="S83" s="394">
        <f t="shared" ref="S83:AD83" si="38">C83-C82</f>
        <v>0</v>
      </c>
      <c r="T83" s="394">
        <f t="shared" si="38"/>
        <v>0</v>
      </c>
      <c r="U83" s="394">
        <f t="shared" si="38"/>
        <v>0</v>
      </c>
      <c r="V83" s="394">
        <f t="shared" si="38"/>
        <v>0</v>
      </c>
      <c r="W83" s="394">
        <f t="shared" si="38"/>
        <v>0</v>
      </c>
      <c r="X83" s="394">
        <f t="shared" si="38"/>
        <v>0</v>
      </c>
      <c r="Y83" s="395">
        <f t="shared" si="38"/>
        <v>0</v>
      </c>
      <c r="Z83" s="394">
        <f t="shared" si="38"/>
        <v>0</v>
      </c>
      <c r="AA83" s="394">
        <f t="shared" si="38"/>
        <v>0</v>
      </c>
      <c r="AB83" s="394">
        <f t="shared" si="38"/>
        <v>0</v>
      </c>
      <c r="AC83" s="394">
        <f t="shared" si="38"/>
        <v>0</v>
      </c>
      <c r="AD83" s="395">
        <f t="shared" si="38"/>
        <v>0</v>
      </c>
    </row>
    <row r="84" spans="1:30">
      <c r="A84" s="303"/>
      <c r="B84" s="335" t="s">
        <v>900</v>
      </c>
      <c r="C84" s="336">
        <v>0</v>
      </c>
      <c r="D84" s="337">
        <v>0</v>
      </c>
      <c r="E84" s="337">
        <v>0</v>
      </c>
      <c r="F84" s="337">
        <v>0</v>
      </c>
      <c r="G84" s="337">
        <v>0</v>
      </c>
      <c r="H84" s="337">
        <v>0</v>
      </c>
      <c r="I84" s="336">
        <v>0</v>
      </c>
      <c r="J84" s="336">
        <v>0</v>
      </c>
      <c r="K84" s="337">
        <v>0</v>
      </c>
      <c r="L84" s="337">
        <v>0</v>
      </c>
      <c r="M84" s="337">
        <v>0</v>
      </c>
      <c r="N84" s="336">
        <v>0</v>
      </c>
      <c r="O84" s="336">
        <v>0</v>
      </c>
      <c r="P84" s="338">
        <v>0</v>
      </c>
      <c r="Q84" s="337"/>
      <c r="R84" s="337"/>
      <c r="Y84" s="389"/>
      <c r="AD84" s="389"/>
    </row>
    <row r="85" spans="1:30">
      <c r="A85" s="303"/>
      <c r="B85" s="335" t="s">
        <v>901</v>
      </c>
      <c r="C85" s="336">
        <v>0</v>
      </c>
      <c r="D85" s="337">
        <v>0</v>
      </c>
      <c r="E85" s="337">
        <v>0</v>
      </c>
      <c r="F85" s="337">
        <v>0</v>
      </c>
      <c r="G85" s="337">
        <v>0</v>
      </c>
      <c r="H85" s="337">
        <v>0</v>
      </c>
      <c r="I85" s="336">
        <v>0</v>
      </c>
      <c r="J85" s="336">
        <v>0</v>
      </c>
      <c r="K85" s="337">
        <v>0</v>
      </c>
      <c r="L85" s="337">
        <v>0</v>
      </c>
      <c r="M85" s="337">
        <v>0</v>
      </c>
      <c r="N85" s="336">
        <v>0</v>
      </c>
      <c r="O85" s="336">
        <v>0</v>
      </c>
      <c r="P85" s="338">
        <v>0</v>
      </c>
      <c r="Q85" s="337"/>
      <c r="R85" s="337"/>
      <c r="S85" s="394">
        <f t="shared" ref="S85:AD85" si="39">C85-C84</f>
        <v>0</v>
      </c>
      <c r="T85" s="394">
        <f t="shared" si="39"/>
        <v>0</v>
      </c>
      <c r="U85" s="394">
        <f t="shared" si="39"/>
        <v>0</v>
      </c>
      <c r="V85" s="394">
        <f t="shared" si="39"/>
        <v>0</v>
      </c>
      <c r="W85" s="394">
        <f t="shared" si="39"/>
        <v>0</v>
      </c>
      <c r="X85" s="394">
        <f t="shared" si="39"/>
        <v>0</v>
      </c>
      <c r="Y85" s="395">
        <f t="shared" si="39"/>
        <v>0</v>
      </c>
      <c r="Z85" s="394">
        <f t="shared" si="39"/>
        <v>0</v>
      </c>
      <c r="AA85" s="394">
        <f t="shared" si="39"/>
        <v>0</v>
      </c>
      <c r="AB85" s="394">
        <f t="shared" si="39"/>
        <v>0</v>
      </c>
      <c r="AC85" s="394">
        <f t="shared" si="39"/>
        <v>0</v>
      </c>
      <c r="AD85" s="395">
        <f t="shared" si="39"/>
        <v>0</v>
      </c>
    </row>
    <row r="86" spans="1:30">
      <c r="A86" s="303"/>
      <c r="B86" s="335" t="s">
        <v>902</v>
      </c>
      <c r="C86" s="336">
        <v>0</v>
      </c>
      <c r="D86" s="337">
        <v>0</v>
      </c>
      <c r="E86" s="337">
        <v>0</v>
      </c>
      <c r="F86" s="337">
        <v>0</v>
      </c>
      <c r="G86" s="337">
        <v>0</v>
      </c>
      <c r="H86" s="337">
        <v>0</v>
      </c>
      <c r="I86" s="336">
        <v>0</v>
      </c>
      <c r="J86" s="336">
        <v>0</v>
      </c>
      <c r="K86" s="337">
        <v>0</v>
      </c>
      <c r="L86" s="337">
        <v>0</v>
      </c>
      <c r="M86" s="337">
        <v>0</v>
      </c>
      <c r="N86" s="336">
        <v>0</v>
      </c>
      <c r="O86" s="336">
        <v>0</v>
      </c>
      <c r="P86" s="338">
        <v>0</v>
      </c>
      <c r="Q86" s="337"/>
      <c r="R86" s="337"/>
      <c r="Y86" s="389"/>
      <c r="AD86" s="389"/>
    </row>
    <row r="87" spans="1:30">
      <c r="A87" s="303"/>
      <c r="B87" s="335" t="s">
        <v>903</v>
      </c>
      <c r="C87" s="336">
        <v>0</v>
      </c>
      <c r="D87" s="337">
        <v>0</v>
      </c>
      <c r="E87" s="337">
        <v>0</v>
      </c>
      <c r="F87" s="337">
        <v>0</v>
      </c>
      <c r="G87" s="337">
        <v>0</v>
      </c>
      <c r="H87" s="337">
        <v>0</v>
      </c>
      <c r="I87" s="336">
        <v>0</v>
      </c>
      <c r="J87" s="336">
        <v>0</v>
      </c>
      <c r="K87" s="337">
        <v>0</v>
      </c>
      <c r="L87" s="337">
        <v>0</v>
      </c>
      <c r="M87" s="337">
        <v>0</v>
      </c>
      <c r="N87" s="336">
        <v>0</v>
      </c>
      <c r="O87" s="336">
        <v>0</v>
      </c>
      <c r="P87" s="338">
        <v>0</v>
      </c>
      <c r="Q87" s="337"/>
      <c r="R87" s="337"/>
      <c r="S87" s="394">
        <f t="shared" ref="S87:AD87" si="40">C87-C86</f>
        <v>0</v>
      </c>
      <c r="T87" s="394">
        <f t="shared" si="40"/>
        <v>0</v>
      </c>
      <c r="U87" s="394">
        <f t="shared" si="40"/>
        <v>0</v>
      </c>
      <c r="V87" s="394">
        <f t="shared" si="40"/>
        <v>0</v>
      </c>
      <c r="W87" s="394">
        <f t="shared" si="40"/>
        <v>0</v>
      </c>
      <c r="X87" s="394">
        <f t="shared" si="40"/>
        <v>0</v>
      </c>
      <c r="Y87" s="395">
        <f t="shared" si="40"/>
        <v>0</v>
      </c>
      <c r="Z87" s="394">
        <f t="shared" si="40"/>
        <v>0</v>
      </c>
      <c r="AA87" s="394">
        <f t="shared" si="40"/>
        <v>0</v>
      </c>
      <c r="AB87" s="394">
        <f t="shared" si="40"/>
        <v>0</v>
      </c>
      <c r="AC87" s="394">
        <f t="shared" si="40"/>
        <v>0</v>
      </c>
      <c r="AD87" s="395">
        <f t="shared" si="40"/>
        <v>0</v>
      </c>
    </row>
    <row r="88" spans="1:30">
      <c r="A88" s="303"/>
      <c r="B88" s="335" t="s">
        <v>904</v>
      </c>
      <c r="C88" s="336">
        <v>0</v>
      </c>
      <c r="D88" s="337">
        <v>0</v>
      </c>
      <c r="E88" s="337">
        <v>0</v>
      </c>
      <c r="F88" s="337">
        <v>0</v>
      </c>
      <c r="G88" s="337">
        <v>0</v>
      </c>
      <c r="H88" s="337">
        <v>0</v>
      </c>
      <c r="I88" s="336">
        <v>0</v>
      </c>
      <c r="J88" s="336">
        <v>0</v>
      </c>
      <c r="K88" s="337">
        <v>0</v>
      </c>
      <c r="L88" s="337">
        <v>0</v>
      </c>
      <c r="M88" s="337">
        <v>0</v>
      </c>
      <c r="N88" s="336">
        <v>0</v>
      </c>
      <c r="O88" s="336">
        <v>0</v>
      </c>
      <c r="P88" s="338">
        <v>0</v>
      </c>
      <c r="Q88" s="337"/>
      <c r="R88" s="337"/>
      <c r="Y88" s="389"/>
      <c r="AD88" s="389"/>
    </row>
    <row r="89" spans="1:30">
      <c r="A89" s="303"/>
      <c r="B89" s="335" t="s">
        <v>905</v>
      </c>
      <c r="C89" s="336">
        <v>0</v>
      </c>
      <c r="D89" s="337">
        <v>0</v>
      </c>
      <c r="E89" s="337">
        <v>0</v>
      </c>
      <c r="F89" s="337">
        <v>0</v>
      </c>
      <c r="G89" s="337">
        <v>0</v>
      </c>
      <c r="H89" s="337">
        <v>0</v>
      </c>
      <c r="I89" s="336">
        <v>0</v>
      </c>
      <c r="J89" s="336">
        <v>0</v>
      </c>
      <c r="K89" s="337">
        <v>0</v>
      </c>
      <c r="L89" s="337">
        <v>0</v>
      </c>
      <c r="M89" s="337">
        <v>0</v>
      </c>
      <c r="N89" s="336">
        <v>0</v>
      </c>
      <c r="O89" s="336">
        <v>0</v>
      </c>
      <c r="P89" s="338">
        <v>0</v>
      </c>
      <c r="Q89" s="337"/>
      <c r="R89" s="337"/>
      <c r="S89" s="394">
        <f t="shared" ref="S89:AD89" si="41">C89-C88</f>
        <v>0</v>
      </c>
      <c r="T89" s="394">
        <f t="shared" si="41"/>
        <v>0</v>
      </c>
      <c r="U89" s="394">
        <f t="shared" si="41"/>
        <v>0</v>
      </c>
      <c r="V89" s="394">
        <f t="shared" si="41"/>
        <v>0</v>
      </c>
      <c r="W89" s="394">
        <f t="shared" si="41"/>
        <v>0</v>
      </c>
      <c r="X89" s="394">
        <f t="shared" si="41"/>
        <v>0</v>
      </c>
      <c r="Y89" s="395">
        <f t="shared" si="41"/>
        <v>0</v>
      </c>
      <c r="Z89" s="394">
        <f t="shared" si="41"/>
        <v>0</v>
      </c>
      <c r="AA89" s="394">
        <f t="shared" si="41"/>
        <v>0</v>
      </c>
      <c r="AB89" s="394">
        <f t="shared" si="41"/>
        <v>0</v>
      </c>
      <c r="AC89" s="394">
        <f t="shared" si="41"/>
        <v>0</v>
      </c>
      <c r="AD89" s="395">
        <f t="shared" si="41"/>
        <v>0</v>
      </c>
    </row>
    <row r="90" spans="1:30">
      <c r="A90" s="303"/>
      <c r="B90" s="335" t="s">
        <v>906</v>
      </c>
      <c r="C90" s="336">
        <v>0</v>
      </c>
      <c r="D90" s="337">
        <v>0</v>
      </c>
      <c r="E90" s="337">
        <v>0</v>
      </c>
      <c r="F90" s="337">
        <v>0</v>
      </c>
      <c r="G90" s="337">
        <v>0</v>
      </c>
      <c r="H90" s="337">
        <v>0</v>
      </c>
      <c r="I90" s="336">
        <v>0</v>
      </c>
      <c r="J90" s="336">
        <v>0</v>
      </c>
      <c r="K90" s="337">
        <v>0</v>
      </c>
      <c r="L90" s="337">
        <v>0</v>
      </c>
      <c r="M90" s="337">
        <v>0</v>
      </c>
      <c r="N90" s="336">
        <v>0</v>
      </c>
      <c r="O90" s="336">
        <v>0</v>
      </c>
      <c r="P90" s="338">
        <v>0</v>
      </c>
      <c r="Q90" s="337"/>
      <c r="R90" s="337"/>
      <c r="Y90" s="389"/>
      <c r="AD90" s="389"/>
    </row>
    <row r="91" spans="1:30">
      <c r="A91" s="303"/>
      <c r="B91" s="335" t="s">
        <v>907</v>
      </c>
      <c r="C91" s="336">
        <v>0</v>
      </c>
      <c r="D91" s="337">
        <v>0</v>
      </c>
      <c r="E91" s="337">
        <v>0</v>
      </c>
      <c r="F91" s="337">
        <v>0</v>
      </c>
      <c r="G91" s="337">
        <v>0</v>
      </c>
      <c r="H91" s="337">
        <v>0</v>
      </c>
      <c r="I91" s="336">
        <v>0</v>
      </c>
      <c r="J91" s="336">
        <v>0</v>
      </c>
      <c r="K91" s="337">
        <v>0</v>
      </c>
      <c r="L91" s="337">
        <v>0</v>
      </c>
      <c r="M91" s="337">
        <v>0</v>
      </c>
      <c r="N91" s="336">
        <v>0</v>
      </c>
      <c r="O91" s="336">
        <v>0</v>
      </c>
      <c r="P91" s="338">
        <v>0</v>
      </c>
      <c r="Q91" s="337"/>
      <c r="R91" s="337"/>
      <c r="S91" s="394">
        <f t="shared" ref="S91:AD91" si="42">C91-C90</f>
        <v>0</v>
      </c>
      <c r="T91" s="394">
        <f t="shared" si="42"/>
        <v>0</v>
      </c>
      <c r="U91" s="394">
        <f t="shared" si="42"/>
        <v>0</v>
      </c>
      <c r="V91" s="394">
        <f t="shared" si="42"/>
        <v>0</v>
      </c>
      <c r="W91" s="394">
        <f t="shared" si="42"/>
        <v>0</v>
      </c>
      <c r="X91" s="394">
        <f t="shared" si="42"/>
        <v>0</v>
      </c>
      <c r="Y91" s="395">
        <f t="shared" si="42"/>
        <v>0</v>
      </c>
      <c r="Z91" s="394">
        <f t="shared" si="42"/>
        <v>0</v>
      </c>
      <c r="AA91" s="394">
        <f t="shared" si="42"/>
        <v>0</v>
      </c>
      <c r="AB91" s="394">
        <f t="shared" si="42"/>
        <v>0</v>
      </c>
      <c r="AC91" s="394">
        <f t="shared" si="42"/>
        <v>0</v>
      </c>
      <c r="AD91" s="395">
        <f t="shared" si="42"/>
        <v>0</v>
      </c>
    </row>
    <row r="92" spans="1:30">
      <c r="A92" s="303"/>
      <c r="B92" s="335" t="s">
        <v>908</v>
      </c>
      <c r="C92" s="336">
        <v>0</v>
      </c>
      <c r="D92" s="337">
        <v>0</v>
      </c>
      <c r="E92" s="337">
        <v>0</v>
      </c>
      <c r="F92" s="337">
        <v>0</v>
      </c>
      <c r="G92" s="337">
        <v>0</v>
      </c>
      <c r="H92" s="337">
        <v>0</v>
      </c>
      <c r="I92" s="336">
        <v>0</v>
      </c>
      <c r="J92" s="336">
        <v>0</v>
      </c>
      <c r="K92" s="337">
        <v>0</v>
      </c>
      <c r="L92" s="337">
        <v>0</v>
      </c>
      <c r="M92" s="337">
        <v>0</v>
      </c>
      <c r="N92" s="336">
        <v>0</v>
      </c>
      <c r="O92" s="336">
        <v>0</v>
      </c>
      <c r="P92" s="338">
        <v>0</v>
      </c>
      <c r="Q92" s="337"/>
      <c r="R92" s="337"/>
      <c r="Y92" s="389"/>
      <c r="AD92" s="389"/>
    </row>
    <row r="93" spans="1:30">
      <c r="A93" s="303"/>
      <c r="B93" s="335" t="s">
        <v>909</v>
      </c>
      <c r="C93" s="336">
        <v>0</v>
      </c>
      <c r="D93" s="337">
        <v>0</v>
      </c>
      <c r="E93" s="337">
        <v>0</v>
      </c>
      <c r="F93" s="337">
        <v>0</v>
      </c>
      <c r="G93" s="337">
        <v>0</v>
      </c>
      <c r="H93" s="337">
        <v>0</v>
      </c>
      <c r="I93" s="336">
        <v>0</v>
      </c>
      <c r="J93" s="336">
        <v>0</v>
      </c>
      <c r="K93" s="337">
        <v>0</v>
      </c>
      <c r="L93" s="337">
        <v>0</v>
      </c>
      <c r="M93" s="337">
        <v>0</v>
      </c>
      <c r="N93" s="336">
        <v>0</v>
      </c>
      <c r="O93" s="336">
        <v>0</v>
      </c>
      <c r="P93" s="338">
        <v>0</v>
      </c>
      <c r="Q93" s="337"/>
      <c r="R93" s="337"/>
      <c r="S93" s="394">
        <f t="shared" ref="S93:AD93" si="43">C93-C92</f>
        <v>0</v>
      </c>
      <c r="T93" s="394">
        <f t="shared" si="43"/>
        <v>0</v>
      </c>
      <c r="U93" s="394">
        <f t="shared" si="43"/>
        <v>0</v>
      </c>
      <c r="V93" s="394">
        <f t="shared" si="43"/>
        <v>0</v>
      </c>
      <c r="W93" s="394">
        <f t="shared" si="43"/>
        <v>0</v>
      </c>
      <c r="X93" s="394">
        <f t="shared" si="43"/>
        <v>0</v>
      </c>
      <c r="Y93" s="395">
        <f t="shared" si="43"/>
        <v>0</v>
      </c>
      <c r="Z93" s="394">
        <f t="shared" si="43"/>
        <v>0</v>
      </c>
      <c r="AA93" s="394">
        <f t="shared" si="43"/>
        <v>0</v>
      </c>
      <c r="AB93" s="394">
        <f t="shared" si="43"/>
        <v>0</v>
      </c>
      <c r="AC93" s="394">
        <f t="shared" si="43"/>
        <v>0</v>
      </c>
      <c r="AD93" s="395">
        <f t="shared" si="43"/>
        <v>0</v>
      </c>
    </row>
    <row r="94" spans="1:30">
      <c r="A94" s="303"/>
      <c r="B94" s="335" t="s">
        <v>910</v>
      </c>
      <c r="C94" s="336">
        <v>0</v>
      </c>
      <c r="D94" s="337">
        <v>0</v>
      </c>
      <c r="E94" s="337">
        <v>0</v>
      </c>
      <c r="F94" s="337">
        <v>0</v>
      </c>
      <c r="G94" s="337">
        <v>0</v>
      </c>
      <c r="H94" s="337">
        <v>0</v>
      </c>
      <c r="I94" s="336">
        <v>0</v>
      </c>
      <c r="J94" s="336">
        <v>0</v>
      </c>
      <c r="K94" s="337">
        <v>0</v>
      </c>
      <c r="L94" s="337">
        <v>0</v>
      </c>
      <c r="M94" s="337">
        <v>0</v>
      </c>
      <c r="N94" s="336">
        <v>0</v>
      </c>
      <c r="O94" s="336">
        <v>0</v>
      </c>
      <c r="P94" s="338">
        <v>0</v>
      </c>
      <c r="Q94" s="337"/>
      <c r="R94" s="337"/>
      <c r="Y94" s="389"/>
      <c r="AD94" s="389"/>
    </row>
    <row r="95" spans="1:30">
      <c r="A95" s="303"/>
      <c r="B95" s="335" t="s">
        <v>911</v>
      </c>
      <c r="C95" s="336">
        <v>0</v>
      </c>
      <c r="D95" s="337">
        <v>0</v>
      </c>
      <c r="E95" s="337">
        <v>0</v>
      </c>
      <c r="F95" s="337">
        <v>0</v>
      </c>
      <c r="G95" s="337">
        <v>0</v>
      </c>
      <c r="H95" s="337">
        <v>0</v>
      </c>
      <c r="I95" s="336">
        <v>0</v>
      </c>
      <c r="J95" s="336">
        <v>0</v>
      </c>
      <c r="K95" s="337">
        <v>0</v>
      </c>
      <c r="L95" s="337">
        <v>0</v>
      </c>
      <c r="M95" s="337">
        <v>0</v>
      </c>
      <c r="N95" s="336">
        <v>0</v>
      </c>
      <c r="O95" s="336">
        <v>0</v>
      </c>
      <c r="P95" s="338">
        <v>0</v>
      </c>
      <c r="Q95" s="337"/>
      <c r="R95" s="337"/>
      <c r="S95" s="394">
        <f t="shared" ref="S95:AD95" si="44">C95-C94</f>
        <v>0</v>
      </c>
      <c r="T95" s="394">
        <f t="shared" si="44"/>
        <v>0</v>
      </c>
      <c r="U95" s="394">
        <f t="shared" si="44"/>
        <v>0</v>
      </c>
      <c r="V95" s="394">
        <f t="shared" si="44"/>
        <v>0</v>
      </c>
      <c r="W95" s="394">
        <f t="shared" si="44"/>
        <v>0</v>
      </c>
      <c r="X95" s="394">
        <f t="shared" si="44"/>
        <v>0</v>
      </c>
      <c r="Y95" s="395">
        <f t="shared" si="44"/>
        <v>0</v>
      </c>
      <c r="Z95" s="394">
        <f t="shared" si="44"/>
        <v>0</v>
      </c>
      <c r="AA95" s="394">
        <f t="shared" si="44"/>
        <v>0</v>
      </c>
      <c r="AB95" s="394">
        <f t="shared" si="44"/>
        <v>0</v>
      </c>
      <c r="AC95" s="394">
        <f t="shared" si="44"/>
        <v>0</v>
      </c>
      <c r="AD95" s="395">
        <f t="shared" si="44"/>
        <v>0</v>
      </c>
    </row>
    <row r="96" spans="1:30">
      <c r="A96" s="303"/>
      <c r="B96" s="335" t="s">
        <v>912</v>
      </c>
      <c r="C96" s="336">
        <v>0</v>
      </c>
      <c r="D96" s="337">
        <v>0</v>
      </c>
      <c r="E96" s="337">
        <v>0</v>
      </c>
      <c r="F96" s="337">
        <v>0</v>
      </c>
      <c r="G96" s="337">
        <v>0</v>
      </c>
      <c r="H96" s="337">
        <v>0</v>
      </c>
      <c r="I96" s="336">
        <v>0</v>
      </c>
      <c r="J96" s="336">
        <v>0</v>
      </c>
      <c r="K96" s="337">
        <v>0</v>
      </c>
      <c r="L96" s="337">
        <v>0</v>
      </c>
      <c r="M96" s="337">
        <v>0</v>
      </c>
      <c r="N96" s="336">
        <v>0</v>
      </c>
      <c r="O96" s="336">
        <v>0</v>
      </c>
      <c r="P96" s="338">
        <v>0</v>
      </c>
      <c r="Q96" s="337"/>
      <c r="R96" s="337"/>
      <c r="Y96" s="389"/>
      <c r="AD96" s="389"/>
    </row>
    <row r="97" spans="1:30">
      <c r="A97" s="303"/>
      <c r="B97" s="335" t="s">
        <v>913</v>
      </c>
      <c r="C97" s="336">
        <v>0</v>
      </c>
      <c r="D97" s="337">
        <v>0</v>
      </c>
      <c r="E97" s="337">
        <v>0</v>
      </c>
      <c r="F97" s="337">
        <v>0</v>
      </c>
      <c r="G97" s="337">
        <v>0</v>
      </c>
      <c r="H97" s="337">
        <v>0</v>
      </c>
      <c r="I97" s="336">
        <v>0</v>
      </c>
      <c r="J97" s="336">
        <v>0</v>
      </c>
      <c r="K97" s="337">
        <v>0</v>
      </c>
      <c r="L97" s="337">
        <v>0</v>
      </c>
      <c r="M97" s="337">
        <v>0</v>
      </c>
      <c r="N97" s="336">
        <v>0</v>
      </c>
      <c r="O97" s="336">
        <v>0</v>
      </c>
      <c r="P97" s="338">
        <v>0</v>
      </c>
      <c r="Q97" s="337"/>
      <c r="R97" s="337"/>
      <c r="S97" s="394">
        <f t="shared" ref="S97:AD97" si="45">C97-C96</f>
        <v>0</v>
      </c>
      <c r="T97" s="394">
        <f t="shared" si="45"/>
        <v>0</v>
      </c>
      <c r="U97" s="394">
        <f t="shared" si="45"/>
        <v>0</v>
      </c>
      <c r="V97" s="394">
        <f t="shared" si="45"/>
        <v>0</v>
      </c>
      <c r="W97" s="394">
        <f t="shared" si="45"/>
        <v>0</v>
      </c>
      <c r="X97" s="394">
        <f t="shared" si="45"/>
        <v>0</v>
      </c>
      <c r="Y97" s="395">
        <f t="shared" si="45"/>
        <v>0</v>
      </c>
      <c r="Z97" s="394">
        <f t="shared" si="45"/>
        <v>0</v>
      </c>
      <c r="AA97" s="394">
        <f t="shared" si="45"/>
        <v>0</v>
      </c>
      <c r="AB97" s="394">
        <f t="shared" si="45"/>
        <v>0</v>
      </c>
      <c r="AC97" s="394">
        <f t="shared" si="45"/>
        <v>0</v>
      </c>
      <c r="AD97" s="395">
        <f t="shared" si="45"/>
        <v>0</v>
      </c>
    </row>
    <row r="98" spans="1:30">
      <c r="A98" s="303"/>
      <c r="B98" s="335" t="s">
        <v>914</v>
      </c>
      <c r="C98" s="336">
        <v>0</v>
      </c>
      <c r="D98" s="337">
        <v>0</v>
      </c>
      <c r="E98" s="337">
        <v>0</v>
      </c>
      <c r="F98" s="337">
        <v>0</v>
      </c>
      <c r="G98" s="337">
        <v>0</v>
      </c>
      <c r="H98" s="337">
        <v>0</v>
      </c>
      <c r="I98" s="336">
        <v>0</v>
      </c>
      <c r="J98" s="336">
        <v>0</v>
      </c>
      <c r="K98" s="337">
        <v>0</v>
      </c>
      <c r="L98" s="337">
        <v>0</v>
      </c>
      <c r="M98" s="337">
        <v>0</v>
      </c>
      <c r="N98" s="336">
        <v>0</v>
      </c>
      <c r="O98" s="336">
        <v>0</v>
      </c>
      <c r="P98" s="338">
        <v>0</v>
      </c>
      <c r="Q98" s="337"/>
      <c r="R98" s="337"/>
      <c r="Y98" s="389"/>
      <c r="AD98" s="389"/>
    </row>
    <row r="99" spans="1:30">
      <c r="A99" s="303"/>
      <c r="B99" s="335" t="s">
        <v>915</v>
      </c>
      <c r="C99" s="336">
        <v>0</v>
      </c>
      <c r="D99" s="337">
        <v>0</v>
      </c>
      <c r="E99" s="337">
        <v>0</v>
      </c>
      <c r="F99" s="337">
        <v>0</v>
      </c>
      <c r="G99" s="337">
        <v>0</v>
      </c>
      <c r="H99" s="337">
        <v>0</v>
      </c>
      <c r="I99" s="336">
        <v>0</v>
      </c>
      <c r="J99" s="336">
        <v>0</v>
      </c>
      <c r="K99" s="337">
        <v>0</v>
      </c>
      <c r="L99" s="337">
        <v>0</v>
      </c>
      <c r="M99" s="337">
        <v>0</v>
      </c>
      <c r="N99" s="336">
        <v>0</v>
      </c>
      <c r="O99" s="336">
        <v>0</v>
      </c>
      <c r="P99" s="338">
        <v>0</v>
      </c>
      <c r="Q99" s="337"/>
      <c r="R99" s="337"/>
      <c r="S99" s="394">
        <f t="shared" ref="S99:AD99" si="46">C99-C98</f>
        <v>0</v>
      </c>
      <c r="T99" s="394">
        <f t="shared" si="46"/>
        <v>0</v>
      </c>
      <c r="U99" s="394">
        <f t="shared" si="46"/>
        <v>0</v>
      </c>
      <c r="V99" s="394">
        <f t="shared" si="46"/>
        <v>0</v>
      </c>
      <c r="W99" s="394">
        <f t="shared" si="46"/>
        <v>0</v>
      </c>
      <c r="X99" s="394">
        <f t="shared" si="46"/>
        <v>0</v>
      </c>
      <c r="Y99" s="395">
        <f t="shared" si="46"/>
        <v>0</v>
      </c>
      <c r="Z99" s="394">
        <f t="shared" si="46"/>
        <v>0</v>
      </c>
      <c r="AA99" s="394">
        <f t="shared" si="46"/>
        <v>0</v>
      </c>
      <c r="AB99" s="394">
        <f t="shared" si="46"/>
        <v>0</v>
      </c>
      <c r="AC99" s="394">
        <f t="shared" si="46"/>
        <v>0</v>
      </c>
      <c r="AD99" s="395">
        <f t="shared" si="46"/>
        <v>0</v>
      </c>
    </row>
    <row r="100" spans="1:30">
      <c r="A100" s="303"/>
      <c r="B100" s="335" t="s">
        <v>916</v>
      </c>
      <c r="C100" s="336">
        <v>0</v>
      </c>
      <c r="D100" s="337">
        <v>0</v>
      </c>
      <c r="E100" s="337">
        <v>0</v>
      </c>
      <c r="F100" s="337">
        <v>0</v>
      </c>
      <c r="G100" s="337">
        <v>0</v>
      </c>
      <c r="H100" s="337">
        <v>0</v>
      </c>
      <c r="I100" s="336">
        <v>0</v>
      </c>
      <c r="J100" s="336">
        <v>0</v>
      </c>
      <c r="K100" s="337">
        <v>0</v>
      </c>
      <c r="L100" s="337">
        <v>0</v>
      </c>
      <c r="M100" s="337">
        <v>0</v>
      </c>
      <c r="N100" s="336">
        <v>0</v>
      </c>
      <c r="O100" s="336">
        <v>0</v>
      </c>
      <c r="P100" s="338">
        <v>0</v>
      </c>
      <c r="Q100" s="337"/>
      <c r="R100" s="337"/>
      <c r="Y100" s="389"/>
      <c r="AD100" s="389"/>
    </row>
    <row r="101" spans="1:30" ht="13.5" thickBot="1">
      <c r="A101" s="303"/>
      <c r="B101" s="335" t="s">
        <v>917</v>
      </c>
      <c r="C101" s="336">
        <v>0</v>
      </c>
      <c r="D101" s="337">
        <v>0</v>
      </c>
      <c r="E101" s="337">
        <v>0</v>
      </c>
      <c r="F101" s="337">
        <v>0</v>
      </c>
      <c r="G101" s="337">
        <v>0</v>
      </c>
      <c r="H101" s="337">
        <v>0</v>
      </c>
      <c r="I101" s="336">
        <v>0</v>
      </c>
      <c r="J101" s="336">
        <v>0</v>
      </c>
      <c r="K101" s="337">
        <v>0</v>
      </c>
      <c r="L101" s="337">
        <v>0</v>
      </c>
      <c r="M101" s="337">
        <v>0</v>
      </c>
      <c r="N101" s="336">
        <v>0</v>
      </c>
      <c r="O101" s="336">
        <v>0</v>
      </c>
      <c r="P101" s="338">
        <v>0</v>
      </c>
      <c r="Q101" s="337"/>
      <c r="R101" s="337"/>
      <c r="S101" s="355">
        <f t="shared" ref="S101:AD101" si="47">C101-C100</f>
        <v>0</v>
      </c>
      <c r="T101" s="355">
        <f t="shared" si="47"/>
        <v>0</v>
      </c>
      <c r="U101" s="355">
        <f t="shared" si="47"/>
        <v>0</v>
      </c>
      <c r="V101" s="355">
        <f t="shared" si="47"/>
        <v>0</v>
      </c>
      <c r="W101" s="355">
        <f t="shared" si="47"/>
        <v>0</v>
      </c>
      <c r="X101" s="355">
        <f t="shared" si="47"/>
        <v>0</v>
      </c>
      <c r="Y101" s="420">
        <f t="shared" si="47"/>
        <v>0</v>
      </c>
      <c r="Z101" s="355">
        <f t="shared" si="47"/>
        <v>0</v>
      </c>
      <c r="AA101" s="355">
        <f t="shared" si="47"/>
        <v>0</v>
      </c>
      <c r="AB101" s="355">
        <f t="shared" si="47"/>
        <v>0</v>
      </c>
      <c r="AC101" s="355">
        <f t="shared" si="47"/>
        <v>0</v>
      </c>
      <c r="AD101" s="420">
        <f t="shared" si="47"/>
        <v>0</v>
      </c>
    </row>
    <row r="102" spans="1:30">
      <c r="A102" s="317" t="s">
        <v>392</v>
      </c>
      <c r="B102" s="298" t="s">
        <v>885</v>
      </c>
      <c r="C102" s="327">
        <v>0</v>
      </c>
      <c r="D102" s="328">
        <v>0</v>
      </c>
      <c r="E102" s="328">
        <v>0</v>
      </c>
      <c r="F102" s="328">
        <v>0</v>
      </c>
      <c r="G102" s="328">
        <v>0</v>
      </c>
      <c r="H102" s="328">
        <v>0</v>
      </c>
      <c r="I102" s="327">
        <v>0</v>
      </c>
      <c r="J102" s="327">
        <v>72.550197766527688</v>
      </c>
      <c r="K102" s="328">
        <v>68.055417516629717</v>
      </c>
      <c r="L102" s="328">
        <v>0</v>
      </c>
      <c r="M102" s="328">
        <v>71.975024999999988</v>
      </c>
      <c r="N102" s="327">
        <v>72.017552195375416</v>
      </c>
      <c r="O102" s="327">
        <v>0</v>
      </c>
      <c r="P102" s="329">
        <v>0</v>
      </c>
      <c r="Q102" s="337"/>
      <c r="R102" s="337"/>
      <c r="S102" s="388" t="s">
        <v>886</v>
      </c>
      <c r="Y102" s="389"/>
      <c r="AD102" s="389"/>
    </row>
    <row r="103" spans="1:30">
      <c r="A103" s="303"/>
      <c r="B103" s="335" t="s">
        <v>887</v>
      </c>
      <c r="C103" s="336">
        <v>0</v>
      </c>
      <c r="D103" s="337">
        <v>0</v>
      </c>
      <c r="E103" s="337">
        <v>0</v>
      </c>
      <c r="F103" s="337">
        <v>0</v>
      </c>
      <c r="G103" s="337">
        <v>0</v>
      </c>
      <c r="H103" s="337">
        <v>0</v>
      </c>
      <c r="I103" s="336">
        <v>0</v>
      </c>
      <c r="J103" s="336">
        <v>70.836007055291475</v>
      </c>
      <c r="K103" s="337">
        <v>68.258650509164966</v>
      </c>
      <c r="L103" s="337">
        <v>0</v>
      </c>
      <c r="M103" s="337">
        <v>65.929847368421051</v>
      </c>
      <c r="N103" s="336">
        <v>70.49604376237626</v>
      </c>
      <c r="O103" s="336">
        <v>0</v>
      </c>
      <c r="P103" s="338">
        <v>0</v>
      </c>
      <c r="Q103" s="337"/>
      <c r="R103" s="337"/>
      <c r="S103" s="394">
        <f t="shared" ref="S103:AD103" si="48">C103-C102</f>
        <v>0</v>
      </c>
      <c r="T103" s="394">
        <f t="shared" si="48"/>
        <v>0</v>
      </c>
      <c r="U103" s="394">
        <f t="shared" si="48"/>
        <v>0</v>
      </c>
      <c r="V103" s="394">
        <f t="shared" si="48"/>
        <v>0</v>
      </c>
      <c r="W103" s="394">
        <f t="shared" si="48"/>
        <v>0</v>
      </c>
      <c r="X103" s="394">
        <f t="shared" si="48"/>
        <v>0</v>
      </c>
      <c r="Y103" s="395">
        <f t="shared" si="48"/>
        <v>0</v>
      </c>
      <c r="Z103" s="394">
        <f t="shared" si="48"/>
        <v>-1.7141907112362134</v>
      </c>
      <c r="AA103" s="394">
        <f t="shared" si="48"/>
        <v>0.20323299253524851</v>
      </c>
      <c r="AB103" s="394">
        <f t="shared" si="48"/>
        <v>0</v>
      </c>
      <c r="AC103" s="394">
        <f t="shared" si="48"/>
        <v>-6.0451776315789374</v>
      </c>
      <c r="AD103" s="395">
        <f t="shared" si="48"/>
        <v>-1.5215084329991555</v>
      </c>
    </row>
    <row r="104" spans="1:30">
      <c r="A104" s="303"/>
      <c r="B104" s="335" t="s">
        <v>888</v>
      </c>
      <c r="C104" s="336">
        <v>0</v>
      </c>
      <c r="D104" s="337">
        <v>0</v>
      </c>
      <c r="E104" s="337">
        <v>0</v>
      </c>
      <c r="F104" s="337">
        <v>0</v>
      </c>
      <c r="G104" s="337">
        <v>0</v>
      </c>
      <c r="H104" s="337">
        <v>0</v>
      </c>
      <c r="I104" s="336">
        <v>0</v>
      </c>
      <c r="J104" s="336">
        <v>70.920069173441732</v>
      </c>
      <c r="K104" s="337">
        <v>68.744748251748248</v>
      </c>
      <c r="L104" s="337">
        <v>0</v>
      </c>
      <c r="M104" s="337">
        <v>85.333333333333329</v>
      </c>
      <c r="N104" s="336">
        <v>70.781859138461542</v>
      </c>
      <c r="O104" s="336">
        <v>0</v>
      </c>
      <c r="P104" s="338">
        <v>0</v>
      </c>
      <c r="Q104" s="337"/>
      <c r="R104" s="337"/>
      <c r="Y104" s="389"/>
      <c r="AD104" s="389"/>
    </row>
    <row r="105" spans="1:30">
      <c r="A105" s="303"/>
      <c r="B105" s="335" t="s">
        <v>889</v>
      </c>
      <c r="C105" s="336">
        <v>0</v>
      </c>
      <c r="D105" s="337">
        <v>0</v>
      </c>
      <c r="E105" s="337">
        <v>0</v>
      </c>
      <c r="F105" s="337">
        <v>0</v>
      </c>
      <c r="G105" s="337">
        <v>0</v>
      </c>
      <c r="H105" s="337">
        <v>0</v>
      </c>
      <c r="I105" s="336">
        <v>0</v>
      </c>
      <c r="J105" s="336">
        <v>68.599548666666664</v>
      </c>
      <c r="K105" s="337">
        <v>68.870212025316448</v>
      </c>
      <c r="L105" s="337">
        <v>0</v>
      </c>
      <c r="M105" s="337">
        <v>69.175020000000004</v>
      </c>
      <c r="N105" s="336">
        <v>68.62190214168038</v>
      </c>
      <c r="O105" s="336">
        <v>0</v>
      </c>
      <c r="P105" s="338">
        <v>0</v>
      </c>
      <c r="Q105" s="337"/>
      <c r="R105" s="337"/>
      <c r="S105" s="394">
        <f t="shared" ref="S105:AD105" si="49">C105-C104</f>
        <v>0</v>
      </c>
      <c r="T105" s="394">
        <f t="shared" si="49"/>
        <v>0</v>
      </c>
      <c r="U105" s="394">
        <f t="shared" si="49"/>
        <v>0</v>
      </c>
      <c r="V105" s="394">
        <f t="shared" si="49"/>
        <v>0</v>
      </c>
      <c r="W105" s="394">
        <f t="shared" si="49"/>
        <v>0</v>
      </c>
      <c r="X105" s="394">
        <f t="shared" si="49"/>
        <v>0</v>
      </c>
      <c r="Y105" s="395">
        <f t="shared" si="49"/>
        <v>0</v>
      </c>
      <c r="Z105" s="394">
        <f t="shared" si="49"/>
        <v>-2.3205205067750683</v>
      </c>
      <c r="AA105" s="394">
        <f t="shared" si="49"/>
        <v>0.1254637735681996</v>
      </c>
      <c r="AB105" s="394">
        <f t="shared" si="49"/>
        <v>0</v>
      </c>
      <c r="AC105" s="394">
        <f t="shared" si="49"/>
        <v>-16.158313333333325</v>
      </c>
      <c r="AD105" s="395">
        <f t="shared" si="49"/>
        <v>-2.1599569967811618</v>
      </c>
    </row>
    <row r="106" spans="1:30">
      <c r="A106" s="303"/>
      <c r="B106" s="335" t="s">
        <v>890</v>
      </c>
      <c r="C106" s="336">
        <v>0</v>
      </c>
      <c r="D106" s="337">
        <v>0</v>
      </c>
      <c r="E106" s="337">
        <v>0</v>
      </c>
      <c r="F106" s="337">
        <v>0</v>
      </c>
      <c r="G106" s="337">
        <v>0</v>
      </c>
      <c r="H106" s="337">
        <v>0</v>
      </c>
      <c r="I106" s="336">
        <v>0</v>
      </c>
      <c r="J106" s="336">
        <v>64.241437296360488</v>
      </c>
      <c r="K106" s="337">
        <v>59.188954330708661</v>
      </c>
      <c r="L106" s="337">
        <v>0</v>
      </c>
      <c r="M106" s="337">
        <v>63.80952380952381</v>
      </c>
      <c r="N106" s="336">
        <v>64.026885525881966</v>
      </c>
      <c r="O106" s="336">
        <v>0</v>
      </c>
      <c r="P106" s="338">
        <v>0</v>
      </c>
      <c r="Q106" s="337"/>
      <c r="R106" s="337"/>
      <c r="Y106" s="389"/>
      <c r="AD106" s="389"/>
    </row>
    <row r="107" spans="1:30">
      <c r="A107" s="303"/>
      <c r="B107" s="335" t="s">
        <v>891</v>
      </c>
      <c r="C107" s="336">
        <v>0</v>
      </c>
      <c r="D107" s="337">
        <v>0</v>
      </c>
      <c r="E107" s="337">
        <v>0</v>
      </c>
      <c r="F107" s="337">
        <v>0</v>
      </c>
      <c r="G107" s="337">
        <v>0</v>
      </c>
      <c r="H107" s="337">
        <v>0</v>
      </c>
      <c r="I107" s="336">
        <v>0</v>
      </c>
      <c r="J107" s="336">
        <v>63.292616845180127</v>
      </c>
      <c r="K107" s="337">
        <v>62.625837414965993</v>
      </c>
      <c r="L107" s="337">
        <v>0</v>
      </c>
      <c r="M107" s="337">
        <v>59</v>
      </c>
      <c r="N107" s="336">
        <v>63.230784208144783</v>
      </c>
      <c r="O107" s="336">
        <v>0</v>
      </c>
      <c r="P107" s="338">
        <v>0</v>
      </c>
      <c r="Q107" s="337"/>
      <c r="R107" s="337"/>
      <c r="S107" s="394">
        <f t="shared" ref="S107:AD107" si="50">C107-C106</f>
        <v>0</v>
      </c>
      <c r="T107" s="394">
        <f t="shared" si="50"/>
        <v>0</v>
      </c>
      <c r="U107" s="394">
        <f t="shared" si="50"/>
        <v>0</v>
      </c>
      <c r="V107" s="394">
        <f t="shared" si="50"/>
        <v>0</v>
      </c>
      <c r="W107" s="394">
        <f t="shared" si="50"/>
        <v>0</v>
      </c>
      <c r="X107" s="394">
        <f t="shared" si="50"/>
        <v>0</v>
      </c>
      <c r="Y107" s="395">
        <f t="shared" si="50"/>
        <v>0</v>
      </c>
      <c r="Z107" s="394">
        <f t="shared" si="50"/>
        <v>-0.94882045118036018</v>
      </c>
      <c r="AA107" s="394">
        <f t="shared" si="50"/>
        <v>3.4368830842573317</v>
      </c>
      <c r="AB107" s="394">
        <f t="shared" si="50"/>
        <v>0</v>
      </c>
      <c r="AC107" s="394">
        <f t="shared" si="50"/>
        <v>-4.8095238095238102</v>
      </c>
      <c r="AD107" s="395">
        <f t="shared" si="50"/>
        <v>-0.79610131773718251</v>
      </c>
    </row>
    <row r="108" spans="1:30">
      <c r="A108" s="303"/>
      <c r="B108" s="335" t="s">
        <v>892</v>
      </c>
      <c r="C108" s="336">
        <v>0</v>
      </c>
      <c r="D108" s="337">
        <v>0</v>
      </c>
      <c r="E108" s="337">
        <v>0</v>
      </c>
      <c r="F108" s="337">
        <v>0</v>
      </c>
      <c r="G108" s="337">
        <v>0</v>
      </c>
      <c r="H108" s="337">
        <v>0</v>
      </c>
      <c r="I108" s="336">
        <v>0</v>
      </c>
      <c r="J108" s="336">
        <v>69.133065526622616</v>
      </c>
      <c r="K108" s="337">
        <v>66.630359916782268</v>
      </c>
      <c r="L108" s="337">
        <v>0</v>
      </c>
      <c r="M108" s="337">
        <v>70.611955223880599</v>
      </c>
      <c r="N108" s="336">
        <v>68.932599424003769</v>
      </c>
      <c r="O108" s="336">
        <v>0</v>
      </c>
      <c r="P108" s="338">
        <v>0</v>
      </c>
      <c r="Q108" s="337"/>
      <c r="R108" s="337"/>
      <c r="Y108" s="389"/>
      <c r="AD108" s="389"/>
    </row>
    <row r="109" spans="1:30">
      <c r="A109" s="303"/>
      <c r="B109" s="335" t="s">
        <v>893</v>
      </c>
      <c r="C109" s="336">
        <v>0</v>
      </c>
      <c r="D109" s="337">
        <v>0</v>
      </c>
      <c r="E109" s="337">
        <v>0</v>
      </c>
      <c r="F109" s="337">
        <v>0</v>
      </c>
      <c r="G109" s="337">
        <v>0</v>
      </c>
      <c r="H109" s="337">
        <v>0</v>
      </c>
      <c r="I109" s="336">
        <v>0</v>
      </c>
      <c r="J109" s="336">
        <v>68.363274268160467</v>
      </c>
      <c r="K109" s="337">
        <v>67.339810301507555</v>
      </c>
      <c r="L109" s="337">
        <v>0</v>
      </c>
      <c r="M109" s="337">
        <v>65.95932209302326</v>
      </c>
      <c r="N109" s="336">
        <v>68.252045126864857</v>
      </c>
      <c r="O109" s="336">
        <v>0</v>
      </c>
      <c r="P109" s="338">
        <v>0</v>
      </c>
      <c r="Q109" s="337"/>
      <c r="R109" s="337"/>
      <c r="S109" s="394">
        <f t="shared" ref="S109:AD109" si="51">C109-C108</f>
        <v>0</v>
      </c>
      <c r="T109" s="394">
        <f t="shared" si="51"/>
        <v>0</v>
      </c>
      <c r="U109" s="394">
        <f t="shared" si="51"/>
        <v>0</v>
      </c>
      <c r="V109" s="394">
        <f t="shared" si="51"/>
        <v>0</v>
      </c>
      <c r="W109" s="394">
        <f t="shared" si="51"/>
        <v>0</v>
      </c>
      <c r="X109" s="394">
        <f t="shared" si="51"/>
        <v>0</v>
      </c>
      <c r="Y109" s="395">
        <f t="shared" si="51"/>
        <v>0</v>
      </c>
      <c r="Z109" s="394">
        <f t="shared" si="51"/>
        <v>-0.76979125846214913</v>
      </c>
      <c r="AA109" s="394">
        <f t="shared" si="51"/>
        <v>0.70945038472528665</v>
      </c>
      <c r="AB109" s="394">
        <f t="shared" si="51"/>
        <v>0</v>
      </c>
      <c r="AC109" s="394">
        <f t="shared" si="51"/>
        <v>-4.652633130857339</v>
      </c>
      <c r="AD109" s="395">
        <f t="shared" si="51"/>
        <v>-0.68055429713891158</v>
      </c>
    </row>
    <row r="110" spans="1:30">
      <c r="A110" s="303"/>
      <c r="B110" s="335" t="s">
        <v>894</v>
      </c>
      <c r="C110" s="336">
        <v>0</v>
      </c>
      <c r="D110" s="337">
        <v>0</v>
      </c>
      <c r="E110" s="337">
        <v>0</v>
      </c>
      <c r="F110" s="337">
        <v>0</v>
      </c>
      <c r="G110" s="337">
        <v>0</v>
      </c>
      <c r="H110" s="337">
        <v>0</v>
      </c>
      <c r="I110" s="336">
        <v>0</v>
      </c>
      <c r="J110" s="336">
        <v>75.715668333126331</v>
      </c>
      <c r="K110" s="337">
        <v>74.340075189309559</v>
      </c>
      <c r="L110" s="337">
        <v>0</v>
      </c>
      <c r="M110" s="337">
        <v>73.049362962962974</v>
      </c>
      <c r="N110" s="336">
        <v>75.53636632841328</v>
      </c>
      <c r="O110" s="336">
        <v>0</v>
      </c>
      <c r="P110" s="338">
        <v>0</v>
      </c>
      <c r="Q110" s="337"/>
      <c r="R110" s="337"/>
      <c r="Y110" s="389"/>
      <c r="AD110" s="389"/>
    </row>
    <row r="111" spans="1:30">
      <c r="A111" s="303"/>
      <c r="B111" s="335" t="s">
        <v>895</v>
      </c>
      <c r="C111" s="336">
        <v>0</v>
      </c>
      <c r="D111" s="337">
        <v>0</v>
      </c>
      <c r="E111" s="337">
        <v>0</v>
      </c>
      <c r="F111" s="337">
        <v>0</v>
      </c>
      <c r="G111" s="337">
        <v>0</v>
      </c>
      <c r="H111" s="337">
        <v>0</v>
      </c>
      <c r="I111" s="336">
        <v>0</v>
      </c>
      <c r="J111" s="336">
        <v>75.274387110499319</v>
      </c>
      <c r="K111" s="337">
        <v>72.885284797891046</v>
      </c>
      <c r="L111" s="337">
        <v>0</v>
      </c>
      <c r="M111" s="337">
        <v>68.573498529411765</v>
      </c>
      <c r="N111" s="336">
        <v>74.952808081414403</v>
      </c>
      <c r="O111" s="336">
        <v>0</v>
      </c>
      <c r="P111" s="338">
        <v>0</v>
      </c>
      <c r="Q111" s="337"/>
      <c r="R111" s="337"/>
      <c r="S111" s="394">
        <f t="shared" ref="S111:AD111" si="52">C111-C110</f>
        <v>0</v>
      </c>
      <c r="T111" s="394">
        <f t="shared" si="52"/>
        <v>0</v>
      </c>
      <c r="U111" s="394">
        <f t="shared" si="52"/>
        <v>0</v>
      </c>
      <c r="V111" s="394">
        <f t="shared" si="52"/>
        <v>0</v>
      </c>
      <c r="W111" s="394">
        <f t="shared" si="52"/>
        <v>0</v>
      </c>
      <c r="X111" s="394">
        <f t="shared" si="52"/>
        <v>0</v>
      </c>
      <c r="Y111" s="395">
        <f t="shared" si="52"/>
        <v>0</v>
      </c>
      <c r="Z111" s="394">
        <f t="shared" si="52"/>
        <v>-0.44128122262701197</v>
      </c>
      <c r="AA111" s="394">
        <f t="shared" si="52"/>
        <v>-1.4547903914185127</v>
      </c>
      <c r="AB111" s="394">
        <f t="shared" si="52"/>
        <v>0</v>
      </c>
      <c r="AC111" s="394">
        <f t="shared" si="52"/>
        <v>-4.4758644335512088</v>
      </c>
      <c r="AD111" s="395">
        <f t="shared" si="52"/>
        <v>-0.58355824699887648</v>
      </c>
    </row>
    <row r="112" spans="1:30">
      <c r="A112" s="303"/>
      <c r="B112" s="335" t="s">
        <v>896</v>
      </c>
      <c r="C112" s="336">
        <v>0</v>
      </c>
      <c r="D112" s="337">
        <v>0</v>
      </c>
      <c r="E112" s="337">
        <v>0</v>
      </c>
      <c r="F112" s="337">
        <v>0</v>
      </c>
      <c r="G112" s="337">
        <v>0</v>
      </c>
      <c r="H112" s="337">
        <v>0</v>
      </c>
      <c r="I112" s="336">
        <v>0</v>
      </c>
      <c r="J112" s="336">
        <v>75.64216530067894</v>
      </c>
      <c r="K112" s="337">
        <v>76.660162374020146</v>
      </c>
      <c r="L112" s="337">
        <v>0</v>
      </c>
      <c r="M112" s="337">
        <v>69.714292857142851</v>
      </c>
      <c r="N112" s="336">
        <v>75.723209139491743</v>
      </c>
      <c r="O112" s="336">
        <v>0</v>
      </c>
      <c r="P112" s="338">
        <v>0</v>
      </c>
      <c r="Q112" s="337"/>
      <c r="R112" s="337"/>
      <c r="Y112" s="389"/>
      <c r="AD112" s="389"/>
    </row>
    <row r="113" spans="1:30">
      <c r="A113" s="303"/>
      <c r="B113" s="335" t="s">
        <v>897</v>
      </c>
      <c r="C113" s="336">
        <v>0</v>
      </c>
      <c r="D113" s="337">
        <v>0</v>
      </c>
      <c r="E113" s="337">
        <v>0</v>
      </c>
      <c r="F113" s="337">
        <v>0</v>
      </c>
      <c r="G113" s="337">
        <v>0</v>
      </c>
      <c r="H113" s="337">
        <v>0</v>
      </c>
      <c r="I113" s="336">
        <v>0</v>
      </c>
      <c r="J113" s="336">
        <v>75.358810001158886</v>
      </c>
      <c r="K113" s="337">
        <v>74.629479429987612</v>
      </c>
      <c r="L113" s="337">
        <v>0</v>
      </c>
      <c r="M113" s="337">
        <v>71.049985000000007</v>
      </c>
      <c r="N113" s="336">
        <v>75.287453585025389</v>
      </c>
      <c r="O113" s="336">
        <v>0</v>
      </c>
      <c r="P113" s="338">
        <v>0</v>
      </c>
      <c r="Q113" s="337"/>
      <c r="R113" s="337"/>
      <c r="S113" s="394">
        <f t="shared" ref="S113:AD113" si="53">C113-C112</f>
        <v>0</v>
      </c>
      <c r="T113" s="394">
        <f t="shared" si="53"/>
        <v>0</v>
      </c>
      <c r="U113" s="394">
        <f t="shared" si="53"/>
        <v>0</v>
      </c>
      <c r="V113" s="394">
        <f t="shared" si="53"/>
        <v>0</v>
      </c>
      <c r="W113" s="394">
        <f t="shared" si="53"/>
        <v>0</v>
      </c>
      <c r="X113" s="394">
        <f t="shared" si="53"/>
        <v>0</v>
      </c>
      <c r="Y113" s="395">
        <f t="shared" si="53"/>
        <v>0</v>
      </c>
      <c r="Z113" s="394">
        <f t="shared" si="53"/>
        <v>-0.28335529952005345</v>
      </c>
      <c r="AA113" s="394">
        <f t="shared" si="53"/>
        <v>-2.0306829440325345</v>
      </c>
      <c r="AB113" s="394">
        <f t="shared" si="53"/>
        <v>0</v>
      </c>
      <c r="AC113" s="394">
        <f t="shared" si="53"/>
        <v>1.3356921428571553</v>
      </c>
      <c r="AD113" s="395">
        <f t="shared" si="53"/>
        <v>-0.43575555446635406</v>
      </c>
    </row>
    <row r="114" spans="1:30">
      <c r="A114" s="303"/>
      <c r="B114" s="335" t="s">
        <v>898</v>
      </c>
      <c r="C114" s="336">
        <v>0</v>
      </c>
      <c r="D114" s="337">
        <v>0</v>
      </c>
      <c r="E114" s="337">
        <v>0</v>
      </c>
      <c r="F114" s="337">
        <v>0</v>
      </c>
      <c r="G114" s="337">
        <v>0</v>
      </c>
      <c r="H114" s="337">
        <v>0</v>
      </c>
      <c r="I114" s="336">
        <v>0</v>
      </c>
      <c r="J114" s="336">
        <v>79</v>
      </c>
      <c r="K114" s="337">
        <v>63</v>
      </c>
      <c r="L114" s="337">
        <v>0</v>
      </c>
      <c r="M114" s="337">
        <v>0</v>
      </c>
      <c r="N114" s="336">
        <v>71</v>
      </c>
      <c r="O114" s="336">
        <v>0</v>
      </c>
      <c r="P114" s="338">
        <v>0</v>
      </c>
      <c r="Q114" s="337"/>
      <c r="R114" s="337"/>
      <c r="Y114" s="389"/>
      <c r="AD114" s="389"/>
    </row>
    <row r="115" spans="1:30">
      <c r="A115" s="303"/>
      <c r="B115" s="335" t="s">
        <v>899</v>
      </c>
      <c r="C115" s="336">
        <v>0</v>
      </c>
      <c r="D115" s="337">
        <v>0</v>
      </c>
      <c r="E115" s="337">
        <v>0</v>
      </c>
      <c r="F115" s="337">
        <v>0</v>
      </c>
      <c r="G115" s="337">
        <v>0</v>
      </c>
      <c r="H115" s="337">
        <v>0</v>
      </c>
      <c r="I115" s="336">
        <v>0</v>
      </c>
      <c r="J115" s="336">
        <v>0</v>
      </c>
      <c r="K115" s="337">
        <v>0</v>
      </c>
      <c r="L115" s="337">
        <v>0</v>
      </c>
      <c r="M115" s="337">
        <v>0</v>
      </c>
      <c r="N115" s="336">
        <v>0</v>
      </c>
      <c r="O115" s="336">
        <v>0</v>
      </c>
      <c r="P115" s="338">
        <v>0</v>
      </c>
      <c r="Q115" s="337"/>
      <c r="R115" s="337"/>
      <c r="S115" s="394">
        <f t="shared" ref="S115:AD115" si="54">C115-C114</f>
        <v>0</v>
      </c>
      <c r="T115" s="394">
        <f t="shared" si="54"/>
        <v>0</v>
      </c>
      <c r="U115" s="394">
        <f t="shared" si="54"/>
        <v>0</v>
      </c>
      <c r="V115" s="394">
        <f t="shared" si="54"/>
        <v>0</v>
      </c>
      <c r="W115" s="394">
        <f t="shared" si="54"/>
        <v>0</v>
      </c>
      <c r="X115" s="394">
        <f t="shared" si="54"/>
        <v>0</v>
      </c>
      <c r="Y115" s="395">
        <f t="shared" si="54"/>
        <v>0</v>
      </c>
      <c r="Z115" s="394">
        <f t="shared" si="54"/>
        <v>-79</v>
      </c>
      <c r="AA115" s="394">
        <f t="shared" si="54"/>
        <v>-63</v>
      </c>
      <c r="AB115" s="394">
        <f t="shared" si="54"/>
        <v>0</v>
      </c>
      <c r="AC115" s="394">
        <f t="shared" si="54"/>
        <v>0</v>
      </c>
      <c r="AD115" s="395">
        <f t="shared" si="54"/>
        <v>-71</v>
      </c>
    </row>
    <row r="116" spans="1:30">
      <c r="A116" s="303"/>
      <c r="B116" s="335" t="s">
        <v>900</v>
      </c>
      <c r="C116" s="336">
        <v>0</v>
      </c>
      <c r="D116" s="337">
        <v>0</v>
      </c>
      <c r="E116" s="337">
        <v>0</v>
      </c>
      <c r="F116" s="337">
        <v>0</v>
      </c>
      <c r="G116" s="337">
        <v>0</v>
      </c>
      <c r="H116" s="337">
        <v>0</v>
      </c>
      <c r="I116" s="336">
        <v>0</v>
      </c>
      <c r="J116" s="336">
        <v>75.690906775902434</v>
      </c>
      <c r="K116" s="337">
        <v>74.996493724115965</v>
      </c>
      <c r="L116" s="337">
        <v>0</v>
      </c>
      <c r="M116" s="337">
        <v>72.192647706422022</v>
      </c>
      <c r="N116" s="336">
        <v>75.598110920685542</v>
      </c>
      <c r="O116" s="336">
        <v>0</v>
      </c>
      <c r="P116" s="338">
        <v>0</v>
      </c>
      <c r="Q116" s="337"/>
      <c r="R116" s="337"/>
      <c r="Y116" s="389"/>
      <c r="AD116" s="389"/>
    </row>
    <row r="117" spans="1:30">
      <c r="A117" s="303"/>
      <c r="B117" s="335" t="s">
        <v>901</v>
      </c>
      <c r="C117" s="336">
        <v>0</v>
      </c>
      <c r="D117" s="337">
        <v>0</v>
      </c>
      <c r="E117" s="337">
        <v>0</v>
      </c>
      <c r="F117" s="337">
        <v>0</v>
      </c>
      <c r="G117" s="337">
        <v>0</v>
      </c>
      <c r="H117" s="337">
        <v>0</v>
      </c>
      <c r="I117" s="336">
        <v>0</v>
      </c>
      <c r="J117" s="336">
        <v>75.303987091138112</v>
      </c>
      <c r="K117" s="337">
        <v>73.341841745053515</v>
      </c>
      <c r="L117" s="337">
        <v>0</v>
      </c>
      <c r="M117" s="337">
        <v>69.136336363636374</v>
      </c>
      <c r="N117" s="336">
        <v>75.066709452163266</v>
      </c>
      <c r="O117" s="336">
        <v>0</v>
      </c>
      <c r="P117" s="338">
        <v>0</v>
      </c>
      <c r="Q117" s="337"/>
      <c r="R117" s="337"/>
      <c r="S117" s="394">
        <f t="shared" ref="S117:AD117" si="55">C117-C116</f>
        <v>0</v>
      </c>
      <c r="T117" s="394">
        <f t="shared" si="55"/>
        <v>0</v>
      </c>
      <c r="U117" s="394">
        <f t="shared" si="55"/>
        <v>0</v>
      </c>
      <c r="V117" s="394">
        <f t="shared" si="55"/>
        <v>0</v>
      </c>
      <c r="W117" s="394">
        <f t="shared" si="55"/>
        <v>0</v>
      </c>
      <c r="X117" s="394">
        <f t="shared" si="55"/>
        <v>0</v>
      </c>
      <c r="Y117" s="395">
        <f t="shared" si="55"/>
        <v>0</v>
      </c>
      <c r="Z117" s="394">
        <f t="shared" si="55"/>
        <v>-0.38691968476432237</v>
      </c>
      <c r="AA117" s="394">
        <f t="shared" si="55"/>
        <v>-1.6546519790624501</v>
      </c>
      <c r="AB117" s="394">
        <f t="shared" si="55"/>
        <v>0</v>
      </c>
      <c r="AC117" s="394">
        <f t="shared" si="55"/>
        <v>-3.0563113427856479</v>
      </c>
      <c r="AD117" s="395">
        <f t="shared" si="55"/>
        <v>-0.53140146852227588</v>
      </c>
    </row>
    <row r="118" spans="1:30">
      <c r="A118" s="303"/>
      <c r="B118" s="335" t="s">
        <v>902</v>
      </c>
      <c r="C118" s="336">
        <v>0</v>
      </c>
      <c r="D118" s="337">
        <v>0</v>
      </c>
      <c r="E118" s="337">
        <v>0</v>
      </c>
      <c r="F118" s="337">
        <v>0</v>
      </c>
      <c r="G118" s="337">
        <v>0</v>
      </c>
      <c r="H118" s="337">
        <v>0</v>
      </c>
      <c r="I118" s="336">
        <v>0</v>
      </c>
      <c r="J118" s="336">
        <v>54.449963355503108</v>
      </c>
      <c r="K118" s="337">
        <v>52.436874210526319</v>
      </c>
      <c r="L118" s="337">
        <v>0</v>
      </c>
      <c r="M118" s="337">
        <v>61.166657142857147</v>
      </c>
      <c r="N118" s="336">
        <v>54.135442027698858</v>
      </c>
      <c r="O118" s="336">
        <v>0</v>
      </c>
      <c r="P118" s="338">
        <v>0</v>
      </c>
      <c r="Q118" s="337"/>
      <c r="R118" s="337"/>
      <c r="Y118" s="389"/>
      <c r="AD118" s="389"/>
    </row>
    <row r="119" spans="1:30">
      <c r="A119" s="303"/>
      <c r="B119" s="335" t="s">
        <v>903</v>
      </c>
      <c r="C119" s="336">
        <v>0</v>
      </c>
      <c r="D119" s="337">
        <v>0</v>
      </c>
      <c r="E119" s="337">
        <v>0</v>
      </c>
      <c r="F119" s="337">
        <v>0</v>
      </c>
      <c r="G119" s="337">
        <v>0</v>
      </c>
      <c r="H119" s="337">
        <v>0</v>
      </c>
      <c r="I119" s="336">
        <v>0</v>
      </c>
      <c r="J119" s="336">
        <v>51.481638600494399</v>
      </c>
      <c r="K119" s="337">
        <v>46.835487455197125</v>
      </c>
      <c r="L119" s="337">
        <v>0</v>
      </c>
      <c r="M119" s="337">
        <v>51.296322222222223</v>
      </c>
      <c r="N119" s="336">
        <v>50.670937535145285</v>
      </c>
      <c r="O119" s="336">
        <v>0</v>
      </c>
      <c r="P119" s="338">
        <v>0</v>
      </c>
      <c r="Q119" s="337"/>
      <c r="R119" s="337"/>
      <c r="S119" s="394">
        <f t="shared" ref="S119:AD119" si="56">C119-C118</f>
        <v>0</v>
      </c>
      <c r="T119" s="394">
        <f t="shared" si="56"/>
        <v>0</v>
      </c>
      <c r="U119" s="394">
        <f t="shared" si="56"/>
        <v>0</v>
      </c>
      <c r="V119" s="394">
        <f t="shared" si="56"/>
        <v>0</v>
      </c>
      <c r="W119" s="394">
        <f t="shared" si="56"/>
        <v>0</v>
      </c>
      <c r="X119" s="394">
        <f t="shared" si="56"/>
        <v>0</v>
      </c>
      <c r="Y119" s="395">
        <f t="shared" si="56"/>
        <v>0</v>
      </c>
      <c r="Z119" s="394">
        <f t="shared" si="56"/>
        <v>-2.9683247550087088</v>
      </c>
      <c r="AA119" s="394">
        <f t="shared" si="56"/>
        <v>-5.6013867553291945</v>
      </c>
      <c r="AB119" s="394">
        <f t="shared" si="56"/>
        <v>0</v>
      </c>
      <c r="AC119" s="394">
        <f t="shared" si="56"/>
        <v>-9.8703349206349245</v>
      </c>
      <c r="AD119" s="395">
        <f t="shared" si="56"/>
        <v>-3.4645044925535728</v>
      </c>
    </row>
    <row r="120" spans="1:30">
      <c r="A120" s="303"/>
      <c r="B120" s="335" t="s">
        <v>904</v>
      </c>
      <c r="C120" s="336">
        <v>0</v>
      </c>
      <c r="D120" s="337">
        <v>0</v>
      </c>
      <c r="E120" s="337">
        <v>0</v>
      </c>
      <c r="F120" s="337">
        <v>0</v>
      </c>
      <c r="G120" s="337">
        <v>0</v>
      </c>
      <c r="H120" s="337">
        <v>0</v>
      </c>
      <c r="I120" s="336">
        <v>0</v>
      </c>
      <c r="J120" s="336">
        <v>49.578127257110133</v>
      </c>
      <c r="K120" s="337">
        <v>47.319151833333329</v>
      </c>
      <c r="L120" s="337">
        <v>0</v>
      </c>
      <c r="M120" s="337">
        <v>40.479187500000002</v>
      </c>
      <c r="N120" s="336">
        <v>49.309704980385469</v>
      </c>
      <c r="O120" s="336">
        <v>0</v>
      </c>
      <c r="P120" s="338">
        <v>0</v>
      </c>
      <c r="Q120" s="337"/>
      <c r="R120" s="337"/>
      <c r="Y120" s="389"/>
      <c r="AD120" s="389"/>
    </row>
    <row r="121" spans="1:30">
      <c r="A121" s="303"/>
      <c r="B121" s="335" t="s">
        <v>905</v>
      </c>
      <c r="C121" s="336">
        <v>0</v>
      </c>
      <c r="D121" s="337">
        <v>0</v>
      </c>
      <c r="E121" s="337">
        <v>0</v>
      </c>
      <c r="F121" s="337">
        <v>0</v>
      </c>
      <c r="G121" s="337">
        <v>0</v>
      </c>
      <c r="H121" s="337">
        <v>0</v>
      </c>
      <c r="I121" s="336">
        <v>0</v>
      </c>
      <c r="J121" s="336">
        <v>48.796007198515767</v>
      </c>
      <c r="K121" s="337">
        <v>47.377149139280121</v>
      </c>
      <c r="L121" s="337">
        <v>0</v>
      </c>
      <c r="M121" s="337">
        <v>52.346200000000003</v>
      </c>
      <c r="N121" s="336">
        <v>48.661515821635028</v>
      </c>
      <c r="O121" s="336">
        <v>0</v>
      </c>
      <c r="P121" s="338">
        <v>0</v>
      </c>
      <c r="Q121" s="337"/>
      <c r="R121" s="337"/>
      <c r="S121" s="394">
        <f t="shared" ref="S121:AD121" si="57">C121-C120</f>
        <v>0</v>
      </c>
      <c r="T121" s="394">
        <f t="shared" si="57"/>
        <v>0</v>
      </c>
      <c r="U121" s="394">
        <f t="shared" si="57"/>
        <v>0</v>
      </c>
      <c r="V121" s="394">
        <f t="shared" si="57"/>
        <v>0</v>
      </c>
      <c r="W121" s="394">
        <f t="shared" si="57"/>
        <v>0</v>
      </c>
      <c r="X121" s="394">
        <f t="shared" si="57"/>
        <v>0</v>
      </c>
      <c r="Y121" s="395">
        <f t="shared" si="57"/>
        <v>0</v>
      </c>
      <c r="Z121" s="394">
        <f t="shared" si="57"/>
        <v>-0.78212005859436573</v>
      </c>
      <c r="AA121" s="394">
        <f t="shared" si="57"/>
        <v>5.7997305946791755E-2</v>
      </c>
      <c r="AB121" s="394">
        <f t="shared" si="57"/>
        <v>0</v>
      </c>
      <c r="AC121" s="394">
        <f t="shared" si="57"/>
        <v>11.867012500000001</v>
      </c>
      <c r="AD121" s="395">
        <f t="shared" si="57"/>
        <v>-0.6481891587504407</v>
      </c>
    </row>
    <row r="122" spans="1:30">
      <c r="A122" s="303"/>
      <c r="B122" s="335" t="s">
        <v>906</v>
      </c>
      <c r="C122" s="336">
        <v>0</v>
      </c>
      <c r="D122" s="337">
        <v>0</v>
      </c>
      <c r="E122" s="337">
        <v>0</v>
      </c>
      <c r="F122" s="337">
        <v>0</v>
      </c>
      <c r="G122" s="337">
        <v>0</v>
      </c>
      <c r="H122" s="337">
        <v>0</v>
      </c>
      <c r="I122" s="336">
        <v>0</v>
      </c>
      <c r="J122" s="336">
        <v>57.333333333333336</v>
      </c>
      <c r="K122" s="337">
        <v>0</v>
      </c>
      <c r="L122" s="337">
        <v>0</v>
      </c>
      <c r="M122" s="337">
        <v>0</v>
      </c>
      <c r="N122" s="336">
        <v>57.333333333333336</v>
      </c>
      <c r="O122" s="336">
        <v>0</v>
      </c>
      <c r="P122" s="338">
        <v>0</v>
      </c>
      <c r="Q122" s="337"/>
      <c r="R122" s="337"/>
      <c r="Y122" s="389"/>
      <c r="AD122" s="389"/>
    </row>
    <row r="123" spans="1:30">
      <c r="A123" s="303"/>
      <c r="B123" s="335" t="s">
        <v>907</v>
      </c>
      <c r="C123" s="336">
        <v>0</v>
      </c>
      <c r="D123" s="337">
        <v>0</v>
      </c>
      <c r="E123" s="337">
        <v>0</v>
      </c>
      <c r="F123" s="337">
        <v>0</v>
      </c>
      <c r="G123" s="337">
        <v>0</v>
      </c>
      <c r="H123" s="337">
        <v>0</v>
      </c>
      <c r="I123" s="336">
        <v>0</v>
      </c>
      <c r="J123" s="336">
        <v>87</v>
      </c>
      <c r="K123" s="337">
        <v>0</v>
      </c>
      <c r="L123" s="337">
        <v>0</v>
      </c>
      <c r="M123" s="337">
        <v>0</v>
      </c>
      <c r="N123" s="336">
        <v>87</v>
      </c>
      <c r="O123" s="336">
        <v>0</v>
      </c>
      <c r="P123" s="338">
        <v>0</v>
      </c>
      <c r="Q123" s="337"/>
      <c r="R123" s="337"/>
      <c r="S123" s="394">
        <f t="shared" ref="S123:AD123" si="58">C123-C122</f>
        <v>0</v>
      </c>
      <c r="T123" s="394">
        <f t="shared" si="58"/>
        <v>0</v>
      </c>
      <c r="U123" s="394">
        <f t="shared" si="58"/>
        <v>0</v>
      </c>
      <c r="V123" s="394">
        <f t="shared" si="58"/>
        <v>0</v>
      </c>
      <c r="W123" s="394">
        <f t="shared" si="58"/>
        <v>0</v>
      </c>
      <c r="X123" s="394">
        <f t="shared" si="58"/>
        <v>0</v>
      </c>
      <c r="Y123" s="395">
        <f t="shared" si="58"/>
        <v>0</v>
      </c>
      <c r="Z123" s="421">
        <f t="shared" si="58"/>
        <v>29.666666666666664</v>
      </c>
      <c r="AA123" s="394">
        <f t="shared" si="58"/>
        <v>0</v>
      </c>
      <c r="AB123" s="394">
        <f t="shared" si="58"/>
        <v>0</v>
      </c>
      <c r="AC123" s="394">
        <f t="shared" si="58"/>
        <v>0</v>
      </c>
      <c r="AD123" s="427">
        <f t="shared" si="58"/>
        <v>29.666666666666664</v>
      </c>
    </row>
    <row r="124" spans="1:30">
      <c r="A124" s="303"/>
      <c r="B124" s="335" t="s">
        <v>908</v>
      </c>
      <c r="C124" s="336">
        <v>0</v>
      </c>
      <c r="D124" s="337">
        <v>0</v>
      </c>
      <c r="E124" s="337">
        <v>0</v>
      </c>
      <c r="F124" s="337">
        <v>0</v>
      </c>
      <c r="G124" s="337">
        <v>0</v>
      </c>
      <c r="H124" s="337">
        <v>0</v>
      </c>
      <c r="I124" s="336">
        <v>0</v>
      </c>
      <c r="J124" s="336">
        <v>51.873481561143095</v>
      </c>
      <c r="K124" s="337">
        <v>50.455820387096779</v>
      </c>
      <c r="L124" s="337">
        <v>0</v>
      </c>
      <c r="M124" s="337">
        <v>50.133340000000004</v>
      </c>
      <c r="N124" s="336">
        <v>51.675561819446855</v>
      </c>
      <c r="O124" s="336">
        <v>0</v>
      </c>
      <c r="P124" s="338">
        <v>0</v>
      </c>
      <c r="Q124" s="337"/>
      <c r="R124" s="337"/>
      <c r="Y124" s="389"/>
      <c r="AD124" s="389"/>
    </row>
    <row r="125" spans="1:30">
      <c r="A125" s="303"/>
      <c r="B125" s="335" t="s">
        <v>909</v>
      </c>
      <c r="C125" s="336">
        <v>0</v>
      </c>
      <c r="D125" s="337">
        <v>0</v>
      </c>
      <c r="E125" s="337">
        <v>0</v>
      </c>
      <c r="F125" s="337">
        <v>0</v>
      </c>
      <c r="G125" s="337">
        <v>0</v>
      </c>
      <c r="H125" s="337">
        <v>0</v>
      </c>
      <c r="I125" s="336">
        <v>0</v>
      </c>
      <c r="J125" s="336">
        <v>50.125766779342719</v>
      </c>
      <c r="K125" s="337">
        <v>47.032707863247865</v>
      </c>
      <c r="L125" s="337">
        <v>0</v>
      </c>
      <c r="M125" s="337">
        <v>51.811356603773589</v>
      </c>
      <c r="N125" s="336">
        <v>49.697208251725797</v>
      </c>
      <c r="O125" s="336">
        <v>0</v>
      </c>
      <c r="P125" s="338">
        <v>0</v>
      </c>
      <c r="Q125" s="337"/>
      <c r="R125" s="337"/>
      <c r="S125" s="394">
        <f t="shared" ref="S125:AD125" si="59">C125-C124</f>
        <v>0</v>
      </c>
      <c r="T125" s="394">
        <f t="shared" si="59"/>
        <v>0</v>
      </c>
      <c r="U125" s="394">
        <f t="shared" si="59"/>
        <v>0</v>
      </c>
      <c r="V125" s="394">
        <f t="shared" si="59"/>
        <v>0</v>
      </c>
      <c r="W125" s="394">
        <f t="shared" si="59"/>
        <v>0</v>
      </c>
      <c r="X125" s="394">
        <f t="shared" si="59"/>
        <v>0</v>
      </c>
      <c r="Y125" s="395">
        <f t="shared" si="59"/>
        <v>0</v>
      </c>
      <c r="Z125" s="394">
        <f t="shared" si="59"/>
        <v>-1.7477147818003758</v>
      </c>
      <c r="AA125" s="394">
        <f t="shared" si="59"/>
        <v>-3.4231125238489142</v>
      </c>
      <c r="AB125" s="394">
        <f t="shared" si="59"/>
        <v>0</v>
      </c>
      <c r="AC125" s="394">
        <f t="shared" si="59"/>
        <v>1.6780166037735853</v>
      </c>
      <c r="AD125" s="395">
        <f t="shared" si="59"/>
        <v>-1.978353567721058</v>
      </c>
    </row>
    <row r="126" spans="1:30">
      <c r="A126" s="303"/>
      <c r="B126" s="335" t="s">
        <v>910</v>
      </c>
      <c r="C126" s="336">
        <v>0</v>
      </c>
      <c r="D126" s="337">
        <v>0</v>
      </c>
      <c r="E126" s="337">
        <v>0</v>
      </c>
      <c r="F126" s="337">
        <v>0</v>
      </c>
      <c r="G126" s="337">
        <v>0</v>
      </c>
      <c r="H126" s="337">
        <v>0</v>
      </c>
      <c r="I126" s="336">
        <v>0</v>
      </c>
      <c r="J126" s="336">
        <v>69.881326124196988</v>
      </c>
      <c r="K126" s="337">
        <v>70.675221375186851</v>
      </c>
      <c r="L126" s="337">
        <v>0</v>
      </c>
      <c r="M126" s="337">
        <v>74.599973333333338</v>
      </c>
      <c r="N126" s="336">
        <v>70.004488725189262</v>
      </c>
      <c r="O126" s="336">
        <v>0</v>
      </c>
      <c r="P126" s="338">
        <v>0</v>
      </c>
      <c r="Q126" s="337"/>
      <c r="R126" s="337"/>
      <c r="Y126" s="389"/>
      <c r="AD126" s="389"/>
    </row>
    <row r="127" spans="1:30">
      <c r="A127" s="303"/>
      <c r="B127" s="335" t="s">
        <v>911</v>
      </c>
      <c r="C127" s="336">
        <v>0</v>
      </c>
      <c r="D127" s="337">
        <v>0</v>
      </c>
      <c r="E127" s="337">
        <v>0</v>
      </c>
      <c r="F127" s="337">
        <v>0</v>
      </c>
      <c r="G127" s="337">
        <v>0</v>
      </c>
      <c r="H127" s="337">
        <v>0</v>
      </c>
      <c r="I127" s="336">
        <v>0</v>
      </c>
      <c r="J127" s="336">
        <v>69.375560552459405</v>
      </c>
      <c r="K127" s="337">
        <v>66.299875</v>
      </c>
      <c r="L127" s="337">
        <v>0</v>
      </c>
      <c r="M127" s="337">
        <v>66.818172727272724</v>
      </c>
      <c r="N127" s="336">
        <v>68.935169923252445</v>
      </c>
      <c r="O127" s="336">
        <v>0</v>
      </c>
      <c r="P127" s="338">
        <v>0</v>
      </c>
      <c r="Q127" s="337"/>
      <c r="R127" s="337"/>
      <c r="S127" s="394">
        <f t="shared" ref="S127:AD127" si="60">C127-C126</f>
        <v>0</v>
      </c>
      <c r="T127" s="394">
        <f t="shared" si="60"/>
        <v>0</v>
      </c>
      <c r="U127" s="394">
        <f t="shared" si="60"/>
        <v>0</v>
      </c>
      <c r="V127" s="394">
        <f t="shared" si="60"/>
        <v>0</v>
      </c>
      <c r="W127" s="394">
        <f t="shared" si="60"/>
        <v>0</v>
      </c>
      <c r="X127" s="394">
        <f t="shared" si="60"/>
        <v>0</v>
      </c>
      <c r="Y127" s="395">
        <f t="shared" si="60"/>
        <v>0</v>
      </c>
      <c r="Z127" s="394">
        <f t="shared" si="60"/>
        <v>-0.50576557173758374</v>
      </c>
      <c r="AA127" s="394">
        <f t="shared" si="60"/>
        <v>-4.3753463751868509</v>
      </c>
      <c r="AB127" s="394">
        <f t="shared" si="60"/>
        <v>0</v>
      </c>
      <c r="AC127" s="394">
        <f t="shared" si="60"/>
        <v>-7.7818006060606137</v>
      </c>
      <c r="AD127" s="395">
        <f t="shared" si="60"/>
        <v>-1.0693188019368165</v>
      </c>
    </row>
    <row r="128" spans="1:30">
      <c r="A128" s="303"/>
      <c r="B128" s="335" t="s">
        <v>912</v>
      </c>
      <c r="C128" s="336">
        <v>0</v>
      </c>
      <c r="D128" s="337">
        <v>0</v>
      </c>
      <c r="E128" s="337">
        <v>0</v>
      </c>
      <c r="F128" s="337">
        <v>0</v>
      </c>
      <c r="G128" s="337">
        <v>0</v>
      </c>
      <c r="H128" s="337">
        <v>0</v>
      </c>
      <c r="I128" s="336">
        <v>0</v>
      </c>
      <c r="J128" s="336">
        <v>71.165728402636702</v>
      </c>
      <c r="K128" s="337">
        <v>67.855593143170594</v>
      </c>
      <c r="L128" s="337">
        <v>0</v>
      </c>
      <c r="M128" s="337">
        <v>70.98943098591549</v>
      </c>
      <c r="N128" s="336">
        <v>70.732399104231604</v>
      </c>
      <c r="O128" s="336">
        <v>0</v>
      </c>
      <c r="P128" s="338">
        <v>0</v>
      </c>
      <c r="Q128" s="337"/>
      <c r="R128" s="337"/>
      <c r="Y128" s="389"/>
      <c r="AD128" s="389"/>
    </row>
    <row r="129" spans="1:30">
      <c r="A129" s="303"/>
      <c r="B129" s="335" t="s">
        <v>913</v>
      </c>
      <c r="C129" s="336">
        <v>0</v>
      </c>
      <c r="D129" s="337">
        <v>0</v>
      </c>
      <c r="E129" s="337">
        <v>0</v>
      </c>
      <c r="F129" s="337">
        <v>0</v>
      </c>
      <c r="G129" s="337">
        <v>0</v>
      </c>
      <c r="H129" s="337">
        <v>0</v>
      </c>
      <c r="I129" s="336">
        <v>0</v>
      </c>
      <c r="J129" s="336">
        <v>69.613626769157634</v>
      </c>
      <c r="K129" s="337">
        <v>64.813368426474369</v>
      </c>
      <c r="L129" s="337">
        <v>0</v>
      </c>
      <c r="M129" s="337">
        <v>64.513157236842105</v>
      </c>
      <c r="N129" s="336">
        <v>68.950398725788276</v>
      </c>
      <c r="O129" s="336">
        <v>0</v>
      </c>
      <c r="P129" s="338">
        <v>0</v>
      </c>
      <c r="Q129" s="337"/>
      <c r="R129" s="337"/>
      <c r="S129" s="394">
        <f t="shared" ref="S129:AD129" si="61">C129-C128</f>
        <v>0</v>
      </c>
      <c r="T129" s="394">
        <f t="shared" si="61"/>
        <v>0</v>
      </c>
      <c r="U129" s="394">
        <f t="shared" si="61"/>
        <v>0</v>
      </c>
      <c r="V129" s="394">
        <f t="shared" si="61"/>
        <v>0</v>
      </c>
      <c r="W129" s="394">
        <f t="shared" si="61"/>
        <v>0</v>
      </c>
      <c r="X129" s="394">
        <f t="shared" si="61"/>
        <v>0</v>
      </c>
      <c r="Y129" s="395">
        <f t="shared" si="61"/>
        <v>0</v>
      </c>
      <c r="Z129" s="394">
        <f t="shared" si="61"/>
        <v>-1.5521016334790687</v>
      </c>
      <c r="AA129" s="394">
        <f t="shared" si="61"/>
        <v>-3.0422247166962251</v>
      </c>
      <c r="AB129" s="394">
        <f t="shared" si="61"/>
        <v>0</v>
      </c>
      <c r="AC129" s="394">
        <f t="shared" si="61"/>
        <v>-6.4762737490733855</v>
      </c>
      <c r="AD129" s="395">
        <f t="shared" si="61"/>
        <v>-1.7820003784433283</v>
      </c>
    </row>
    <row r="130" spans="1:30">
      <c r="A130" s="303"/>
      <c r="B130" s="335" t="s">
        <v>914</v>
      </c>
      <c r="C130" s="336">
        <v>0</v>
      </c>
      <c r="D130" s="337">
        <v>0</v>
      </c>
      <c r="E130" s="337">
        <v>0</v>
      </c>
      <c r="F130" s="337">
        <v>0</v>
      </c>
      <c r="G130" s="337">
        <v>0</v>
      </c>
      <c r="H130" s="337">
        <v>0</v>
      </c>
      <c r="I130" s="336">
        <v>0</v>
      </c>
      <c r="J130" s="336">
        <v>66.050552041702858</v>
      </c>
      <c r="K130" s="337">
        <v>65.20752756723715</v>
      </c>
      <c r="L130" s="337">
        <v>0</v>
      </c>
      <c r="M130" s="337">
        <v>59.232770689655169</v>
      </c>
      <c r="N130" s="336">
        <v>65.94401308759079</v>
      </c>
      <c r="O130" s="336">
        <v>0</v>
      </c>
      <c r="P130" s="338">
        <v>0</v>
      </c>
      <c r="Q130" s="337"/>
      <c r="R130" s="337"/>
      <c r="Y130" s="389"/>
      <c r="AD130" s="389"/>
    </row>
    <row r="131" spans="1:30">
      <c r="A131" s="303"/>
      <c r="B131" s="335" t="s">
        <v>915</v>
      </c>
      <c r="C131" s="336">
        <v>0</v>
      </c>
      <c r="D131" s="337">
        <v>0</v>
      </c>
      <c r="E131" s="337">
        <v>0</v>
      </c>
      <c r="F131" s="337">
        <v>0</v>
      </c>
      <c r="G131" s="337">
        <v>0</v>
      </c>
      <c r="H131" s="337">
        <v>0</v>
      </c>
      <c r="I131" s="336">
        <v>0</v>
      </c>
      <c r="J131" s="336">
        <v>65.623617604032205</v>
      </c>
      <c r="K131" s="337">
        <v>63.205412531172072</v>
      </c>
      <c r="L131" s="337">
        <v>0</v>
      </c>
      <c r="M131" s="337">
        <v>63.113656060606061</v>
      </c>
      <c r="N131" s="336">
        <v>65.398161424828587</v>
      </c>
      <c r="O131" s="336">
        <v>0</v>
      </c>
      <c r="P131" s="338">
        <v>0</v>
      </c>
      <c r="Q131" s="337"/>
      <c r="R131" s="337"/>
      <c r="S131" s="394">
        <f t="shared" ref="S131:AD131" si="62">C131-C130</f>
        <v>0</v>
      </c>
      <c r="T131" s="394">
        <f t="shared" si="62"/>
        <v>0</v>
      </c>
      <c r="U131" s="394">
        <f t="shared" si="62"/>
        <v>0</v>
      </c>
      <c r="V131" s="394">
        <f t="shared" si="62"/>
        <v>0</v>
      </c>
      <c r="W131" s="394">
        <f t="shared" si="62"/>
        <v>0</v>
      </c>
      <c r="X131" s="394">
        <f t="shared" si="62"/>
        <v>0</v>
      </c>
      <c r="Y131" s="395">
        <f t="shared" si="62"/>
        <v>0</v>
      </c>
      <c r="Z131" s="394">
        <f t="shared" si="62"/>
        <v>-0.42693443767065276</v>
      </c>
      <c r="AA131" s="394">
        <f t="shared" si="62"/>
        <v>-2.0021150360650779</v>
      </c>
      <c r="AB131" s="394">
        <f t="shared" si="62"/>
        <v>0</v>
      </c>
      <c r="AC131" s="394">
        <f t="shared" si="62"/>
        <v>3.8808853709508924</v>
      </c>
      <c r="AD131" s="395">
        <f t="shared" si="62"/>
        <v>-0.5458516627622032</v>
      </c>
    </row>
    <row r="132" spans="1:30">
      <c r="A132" s="303"/>
      <c r="B132" s="335" t="s">
        <v>916</v>
      </c>
      <c r="C132" s="336">
        <v>0</v>
      </c>
      <c r="D132" s="337">
        <v>0</v>
      </c>
      <c r="E132" s="337">
        <v>0</v>
      </c>
      <c r="F132" s="337">
        <v>0</v>
      </c>
      <c r="G132" s="337">
        <v>0</v>
      </c>
      <c r="H132" s="337">
        <v>0</v>
      </c>
      <c r="I132" s="336">
        <v>0</v>
      </c>
      <c r="J132" s="336">
        <v>69.207423626036231</v>
      </c>
      <c r="K132" s="337">
        <v>67.03540471412343</v>
      </c>
      <c r="L132" s="337">
        <v>0</v>
      </c>
      <c r="M132" s="337">
        <v>67.5799995</v>
      </c>
      <c r="N132" s="336">
        <v>68.942690674505229</v>
      </c>
      <c r="O132" s="336">
        <v>0</v>
      </c>
      <c r="P132" s="338">
        <v>0</v>
      </c>
      <c r="Q132" s="337"/>
      <c r="R132" s="337"/>
      <c r="Y132" s="389"/>
      <c r="AD132" s="389"/>
    </row>
    <row r="133" spans="1:30" ht="13.5" thickBot="1">
      <c r="A133" s="303"/>
      <c r="B133" s="335" t="s">
        <v>917</v>
      </c>
      <c r="C133" s="336">
        <v>0</v>
      </c>
      <c r="D133" s="337">
        <v>0</v>
      </c>
      <c r="E133" s="337">
        <v>0</v>
      </c>
      <c r="F133" s="337">
        <v>0</v>
      </c>
      <c r="G133" s="337">
        <v>0</v>
      </c>
      <c r="H133" s="337">
        <v>0</v>
      </c>
      <c r="I133" s="336">
        <v>0</v>
      </c>
      <c r="J133" s="336">
        <v>68.049710824680176</v>
      </c>
      <c r="K133" s="337">
        <v>64.343318990340805</v>
      </c>
      <c r="L133" s="337">
        <v>0</v>
      </c>
      <c r="M133" s="337">
        <v>64.08945504587156</v>
      </c>
      <c r="N133" s="336">
        <v>67.600665926035759</v>
      </c>
      <c r="O133" s="336">
        <v>0</v>
      </c>
      <c r="P133" s="338">
        <v>0</v>
      </c>
      <c r="Q133" s="337"/>
      <c r="R133" s="337"/>
      <c r="S133" s="355">
        <f t="shared" ref="S133:AD133" si="63">C133-C132</f>
        <v>0</v>
      </c>
      <c r="T133" s="355">
        <f t="shared" si="63"/>
        <v>0</v>
      </c>
      <c r="U133" s="355">
        <f t="shared" si="63"/>
        <v>0</v>
      </c>
      <c r="V133" s="355">
        <f t="shared" si="63"/>
        <v>0</v>
      </c>
      <c r="W133" s="355">
        <f t="shared" si="63"/>
        <v>0</v>
      </c>
      <c r="X133" s="355">
        <f t="shared" si="63"/>
        <v>0</v>
      </c>
      <c r="Y133" s="420">
        <f t="shared" si="63"/>
        <v>0</v>
      </c>
      <c r="Z133" s="355">
        <f t="shared" si="63"/>
        <v>-1.1577128013560554</v>
      </c>
      <c r="AA133" s="355">
        <f t="shared" si="63"/>
        <v>-2.6920857237826255</v>
      </c>
      <c r="AB133" s="355">
        <f t="shared" si="63"/>
        <v>0</v>
      </c>
      <c r="AC133" s="355">
        <f t="shared" si="63"/>
        <v>-3.4905444541284396</v>
      </c>
      <c r="AD133" s="420">
        <f t="shared" si="63"/>
        <v>-1.3420247484694698</v>
      </c>
    </row>
    <row r="134" spans="1:30">
      <c r="A134" s="317" t="s">
        <v>425</v>
      </c>
      <c r="B134" s="298" t="s">
        <v>885</v>
      </c>
      <c r="C134" s="327">
        <v>119.17105263157869</v>
      </c>
      <c r="D134" s="328">
        <v>136.743055555556</v>
      </c>
      <c r="E134" s="328">
        <v>137.57264957264942</v>
      </c>
      <c r="F134" s="328">
        <v>136.82142857142856</v>
      </c>
      <c r="G134" s="328">
        <v>0</v>
      </c>
      <c r="H134" s="328">
        <v>120.20689655172416</v>
      </c>
      <c r="I134" s="327">
        <v>131.86782786885243</v>
      </c>
      <c r="J134" s="327">
        <v>77.107692307692332</v>
      </c>
      <c r="K134" s="328">
        <v>0</v>
      </c>
      <c r="L134" s="328">
        <v>0</v>
      </c>
      <c r="M134" s="328">
        <v>85.857142857142904</v>
      </c>
      <c r="N134" s="327">
        <v>77.958333333333357</v>
      </c>
      <c r="O134" s="327">
        <v>0</v>
      </c>
      <c r="P134" s="329">
        <v>0</v>
      </c>
      <c r="Q134" s="337"/>
      <c r="R134" s="337"/>
      <c r="S134" s="388" t="s">
        <v>886</v>
      </c>
      <c r="Y134" s="389"/>
      <c r="AD134" s="389"/>
    </row>
    <row r="135" spans="1:30">
      <c r="A135" s="303"/>
      <c r="B135" s="335" t="s">
        <v>887</v>
      </c>
      <c r="C135" s="336">
        <v>123.03285714285715</v>
      </c>
      <c r="D135" s="337">
        <v>140.44</v>
      </c>
      <c r="E135" s="337">
        <v>138.99893442622951</v>
      </c>
      <c r="F135" s="337">
        <v>137.73333333333332</v>
      </c>
      <c r="G135" s="337">
        <v>0</v>
      </c>
      <c r="H135" s="337">
        <v>128.6351219512195</v>
      </c>
      <c r="I135" s="336">
        <v>135.33420038535647</v>
      </c>
      <c r="J135" s="336">
        <v>79.186400000000006</v>
      </c>
      <c r="K135" s="337">
        <v>0</v>
      </c>
      <c r="L135" s="337">
        <v>0</v>
      </c>
      <c r="M135" s="337">
        <v>97.570000000000007</v>
      </c>
      <c r="N135" s="336">
        <v>80.755731707317082</v>
      </c>
      <c r="O135" s="336">
        <v>0</v>
      </c>
      <c r="P135" s="338">
        <v>0</v>
      </c>
      <c r="Q135" s="337"/>
      <c r="R135" s="337"/>
      <c r="S135" s="394">
        <f t="shared" ref="S135:AD135" si="64">C135-C134</f>
        <v>3.8618045112784642</v>
      </c>
      <c r="T135" s="394">
        <f t="shared" si="64"/>
        <v>3.6969444444440001</v>
      </c>
      <c r="U135" s="394">
        <f t="shared" si="64"/>
        <v>1.4262848535800856</v>
      </c>
      <c r="V135" s="394">
        <f t="shared" si="64"/>
        <v>0.91190476190476488</v>
      </c>
      <c r="W135" s="394">
        <f t="shared" si="64"/>
        <v>0</v>
      </c>
      <c r="X135" s="394">
        <f t="shared" si="64"/>
        <v>8.4282253994953464</v>
      </c>
      <c r="Y135" s="395">
        <f t="shared" si="64"/>
        <v>3.4663725165040375</v>
      </c>
      <c r="Z135" s="394">
        <f t="shared" si="64"/>
        <v>2.0787076923076739</v>
      </c>
      <c r="AA135" s="394">
        <f t="shared" si="64"/>
        <v>0</v>
      </c>
      <c r="AB135" s="394">
        <f t="shared" si="64"/>
        <v>0</v>
      </c>
      <c r="AC135" s="394">
        <f t="shared" si="64"/>
        <v>11.712857142857104</v>
      </c>
      <c r="AD135" s="395">
        <f t="shared" si="64"/>
        <v>2.7973983739837252</v>
      </c>
    </row>
    <row r="136" spans="1:30">
      <c r="A136" s="303"/>
      <c r="B136" s="335" t="s">
        <v>888</v>
      </c>
      <c r="C136" s="336">
        <v>110.111111111111</v>
      </c>
      <c r="D136" s="337">
        <v>150.21428571428601</v>
      </c>
      <c r="E136" s="337">
        <v>129.36000000000001</v>
      </c>
      <c r="F136" s="337">
        <v>131.41666666666666</v>
      </c>
      <c r="G136" s="337">
        <v>0</v>
      </c>
      <c r="H136" s="337">
        <v>113.19047619047615</v>
      </c>
      <c r="I136" s="336">
        <v>125.25555555555556</v>
      </c>
      <c r="J136" s="336">
        <v>70.86666666666666</v>
      </c>
      <c r="K136" s="337">
        <v>0</v>
      </c>
      <c r="L136" s="337">
        <v>0</v>
      </c>
      <c r="M136" s="337">
        <v>95.4444444444445</v>
      </c>
      <c r="N136" s="336">
        <v>80.083333333333357</v>
      </c>
      <c r="O136" s="336">
        <v>0</v>
      </c>
      <c r="P136" s="338">
        <v>0</v>
      </c>
      <c r="Q136" s="337"/>
      <c r="R136" s="337"/>
      <c r="Y136" s="389"/>
      <c r="AD136" s="389"/>
    </row>
    <row r="137" spans="1:30">
      <c r="A137" s="303"/>
      <c r="B137" s="335" t="s">
        <v>889</v>
      </c>
      <c r="C137" s="336">
        <v>115.37708333333335</v>
      </c>
      <c r="D137" s="337">
        <v>149.54</v>
      </c>
      <c r="E137" s="337">
        <v>145.00319999999999</v>
      </c>
      <c r="F137" s="337">
        <v>140.19999999999999</v>
      </c>
      <c r="G137" s="337">
        <v>145</v>
      </c>
      <c r="H137" s="337">
        <v>130.28571428571428</v>
      </c>
      <c r="I137" s="336">
        <v>135.27235294117648</v>
      </c>
      <c r="J137" s="336">
        <v>76.6404</v>
      </c>
      <c r="K137" s="337">
        <v>0</v>
      </c>
      <c r="L137" s="337">
        <v>0</v>
      </c>
      <c r="M137" s="337">
        <v>118</v>
      </c>
      <c r="N137" s="336">
        <v>84.645483870967752</v>
      </c>
      <c r="O137" s="336">
        <v>0</v>
      </c>
      <c r="P137" s="338">
        <v>0</v>
      </c>
      <c r="Q137" s="337"/>
      <c r="R137" s="337"/>
      <c r="S137" s="394">
        <f t="shared" ref="S137:AD137" si="65">C137-C136</f>
        <v>5.2659722222223451</v>
      </c>
      <c r="T137" s="428">
        <f t="shared" si="65"/>
        <v>-0.67428571428601458</v>
      </c>
      <c r="U137" s="394">
        <f t="shared" si="65"/>
        <v>15.643199999999979</v>
      </c>
      <c r="V137" s="394">
        <f t="shared" si="65"/>
        <v>8.7833333333333314</v>
      </c>
      <c r="W137" s="394">
        <f t="shared" si="65"/>
        <v>145</v>
      </c>
      <c r="X137" s="394">
        <f t="shared" si="65"/>
        <v>17.09523809523813</v>
      </c>
      <c r="Y137" s="395">
        <f t="shared" si="65"/>
        <v>10.016797385620919</v>
      </c>
      <c r="Z137" s="394">
        <f t="shared" si="65"/>
        <v>5.7737333333333396</v>
      </c>
      <c r="AA137" s="421">
        <f t="shared" si="65"/>
        <v>0</v>
      </c>
      <c r="AB137" s="421">
        <f t="shared" si="65"/>
        <v>0</v>
      </c>
      <c r="AC137" s="394">
        <f t="shared" si="65"/>
        <v>22.5555555555555</v>
      </c>
      <c r="AD137" s="395">
        <f t="shared" si="65"/>
        <v>4.5621505376343947</v>
      </c>
    </row>
    <row r="138" spans="1:30">
      <c r="A138" s="303"/>
      <c r="B138" s="335" t="s">
        <v>890</v>
      </c>
      <c r="C138" s="336">
        <v>0</v>
      </c>
      <c r="D138" s="337">
        <v>0</v>
      </c>
      <c r="E138" s="337">
        <v>0</v>
      </c>
      <c r="F138" s="337">
        <v>0</v>
      </c>
      <c r="G138" s="337">
        <v>0</v>
      </c>
      <c r="H138" s="337">
        <v>0</v>
      </c>
      <c r="I138" s="336">
        <v>0</v>
      </c>
      <c r="J138" s="336">
        <v>0</v>
      </c>
      <c r="K138" s="337">
        <v>0</v>
      </c>
      <c r="L138" s="337">
        <v>0</v>
      </c>
      <c r="M138" s="337">
        <v>0</v>
      </c>
      <c r="N138" s="336">
        <v>0</v>
      </c>
      <c r="O138" s="336">
        <v>0</v>
      </c>
      <c r="P138" s="338">
        <v>0</v>
      </c>
      <c r="Q138" s="337"/>
      <c r="R138" s="337"/>
      <c r="Y138" s="389"/>
      <c r="AD138" s="389"/>
    </row>
    <row r="139" spans="1:30">
      <c r="A139" s="303"/>
      <c r="B139" s="335" t="s">
        <v>891</v>
      </c>
      <c r="C139" s="336">
        <v>0</v>
      </c>
      <c r="D139" s="337">
        <v>0</v>
      </c>
      <c r="E139" s="337">
        <v>0</v>
      </c>
      <c r="F139" s="337">
        <v>0</v>
      </c>
      <c r="G139" s="337">
        <v>0</v>
      </c>
      <c r="H139" s="337">
        <v>0</v>
      </c>
      <c r="I139" s="336">
        <v>0</v>
      </c>
      <c r="J139" s="336">
        <v>0</v>
      </c>
      <c r="K139" s="337">
        <v>0</v>
      </c>
      <c r="L139" s="337">
        <v>0</v>
      </c>
      <c r="M139" s="337">
        <v>0</v>
      </c>
      <c r="N139" s="336">
        <v>0</v>
      </c>
      <c r="O139" s="336">
        <v>0</v>
      </c>
      <c r="P139" s="338">
        <v>0</v>
      </c>
      <c r="Q139" s="337"/>
      <c r="R139" s="337"/>
      <c r="S139" s="394">
        <f t="shared" ref="S139:AD139" si="66">C139-C138</f>
        <v>0</v>
      </c>
      <c r="T139" s="394">
        <f t="shared" si="66"/>
        <v>0</v>
      </c>
      <c r="U139" s="394">
        <f t="shared" si="66"/>
        <v>0</v>
      </c>
      <c r="V139" s="394">
        <f t="shared" si="66"/>
        <v>0</v>
      </c>
      <c r="W139" s="394">
        <f t="shared" si="66"/>
        <v>0</v>
      </c>
      <c r="X139" s="394">
        <f t="shared" si="66"/>
        <v>0</v>
      </c>
      <c r="Y139" s="395">
        <f t="shared" si="66"/>
        <v>0</v>
      </c>
      <c r="Z139" s="394">
        <f t="shared" si="66"/>
        <v>0</v>
      </c>
      <c r="AA139" s="394">
        <f t="shared" si="66"/>
        <v>0</v>
      </c>
      <c r="AB139" s="394">
        <f t="shared" si="66"/>
        <v>0</v>
      </c>
      <c r="AC139" s="394">
        <f t="shared" si="66"/>
        <v>0</v>
      </c>
      <c r="AD139" s="395">
        <f t="shared" si="66"/>
        <v>0</v>
      </c>
    </row>
    <row r="140" spans="1:30">
      <c r="A140" s="303"/>
      <c r="B140" s="335" t="s">
        <v>892</v>
      </c>
      <c r="C140" s="336">
        <v>117.93560606060581</v>
      </c>
      <c r="D140" s="337">
        <v>137.93670886075992</v>
      </c>
      <c r="E140" s="337">
        <v>136.12676056338015</v>
      </c>
      <c r="F140" s="337">
        <v>136.14583333333331</v>
      </c>
      <c r="G140" s="337">
        <v>0</v>
      </c>
      <c r="H140" s="337">
        <v>117.26</v>
      </c>
      <c r="I140" s="336">
        <v>130.83823529411765</v>
      </c>
      <c r="J140" s="336">
        <v>75.937500000000028</v>
      </c>
      <c r="K140" s="337">
        <v>0</v>
      </c>
      <c r="L140" s="337">
        <v>0</v>
      </c>
      <c r="M140" s="337">
        <v>91.250000000000057</v>
      </c>
      <c r="N140" s="336">
        <v>78.489583333333357</v>
      </c>
      <c r="O140" s="336">
        <v>0</v>
      </c>
      <c r="P140" s="338">
        <v>0</v>
      </c>
      <c r="Q140" s="337"/>
      <c r="R140" s="337"/>
      <c r="Y140" s="389"/>
      <c r="AD140" s="389"/>
    </row>
    <row r="141" spans="1:30">
      <c r="A141" s="303"/>
      <c r="B141" s="335" t="s">
        <v>893</v>
      </c>
      <c r="C141" s="336">
        <v>121.52680327868855</v>
      </c>
      <c r="D141" s="337">
        <v>141.15265060240964</v>
      </c>
      <c r="E141" s="337">
        <v>140.02006802721087</v>
      </c>
      <c r="F141" s="337">
        <v>138.04166666666666</v>
      </c>
      <c r="G141" s="337">
        <v>145</v>
      </c>
      <c r="H141" s="337">
        <v>128.87583333333333</v>
      </c>
      <c r="I141" s="336">
        <v>135.32549668874171</v>
      </c>
      <c r="J141" s="336">
        <v>78.549899999999994</v>
      </c>
      <c r="K141" s="337">
        <v>0</v>
      </c>
      <c r="L141" s="337">
        <v>0</v>
      </c>
      <c r="M141" s="337">
        <v>106.99923076923076</v>
      </c>
      <c r="N141" s="336">
        <v>81.822831858407071</v>
      </c>
      <c r="O141" s="336">
        <v>0</v>
      </c>
      <c r="P141" s="338">
        <v>0</v>
      </c>
      <c r="Q141" s="337"/>
      <c r="R141" s="337"/>
      <c r="S141" s="394">
        <f t="shared" ref="S141:AD141" si="67">C141-C140</f>
        <v>3.5911972180827405</v>
      </c>
      <c r="T141" s="394">
        <f t="shared" si="67"/>
        <v>3.2159417416497149</v>
      </c>
      <c r="U141" s="394">
        <f t="shared" si="67"/>
        <v>3.8933074638307232</v>
      </c>
      <c r="V141" s="394">
        <f t="shared" si="67"/>
        <v>1.8958333333333428</v>
      </c>
      <c r="W141" s="394">
        <f t="shared" si="67"/>
        <v>145</v>
      </c>
      <c r="X141" s="394">
        <f t="shared" si="67"/>
        <v>11.615833333333327</v>
      </c>
      <c r="Y141" s="395">
        <f t="shared" si="67"/>
        <v>4.4872613946240563</v>
      </c>
      <c r="Z141" s="394">
        <f t="shared" si="67"/>
        <v>2.6123999999999654</v>
      </c>
      <c r="AA141" s="394">
        <f t="shared" si="67"/>
        <v>0</v>
      </c>
      <c r="AB141" s="394">
        <f t="shared" si="67"/>
        <v>0</v>
      </c>
      <c r="AC141" s="394">
        <f t="shared" si="67"/>
        <v>15.749230769230707</v>
      </c>
      <c r="AD141" s="395">
        <f t="shared" si="67"/>
        <v>3.3332485250737136</v>
      </c>
    </row>
    <row r="142" spans="1:30">
      <c r="A142" s="303"/>
      <c r="B142" s="335" t="s">
        <v>894</v>
      </c>
      <c r="C142" s="336">
        <v>123.53343837535007</v>
      </c>
      <c r="D142" s="337">
        <v>144.83804266666701</v>
      </c>
      <c r="E142" s="337">
        <v>141.2999153376648</v>
      </c>
      <c r="F142" s="337">
        <v>139.92858569051603</v>
      </c>
      <c r="G142" s="337">
        <v>150.42098630136999</v>
      </c>
      <c r="H142" s="337">
        <v>133.86787978142061</v>
      </c>
      <c r="I142" s="336">
        <v>135.41658215587972</v>
      </c>
      <c r="J142" s="336">
        <v>80.107420382165614</v>
      </c>
      <c r="K142" s="337">
        <v>0</v>
      </c>
      <c r="L142" s="337">
        <v>0</v>
      </c>
      <c r="M142" s="337">
        <v>91.611791044776098</v>
      </c>
      <c r="N142" s="336">
        <v>80.578277336591327</v>
      </c>
      <c r="O142" s="336">
        <v>0</v>
      </c>
      <c r="P142" s="338">
        <v>0</v>
      </c>
      <c r="Q142" s="337"/>
      <c r="R142" s="337"/>
      <c r="Y142" s="389"/>
      <c r="AD142" s="389"/>
    </row>
    <row r="143" spans="1:30">
      <c r="A143" s="303"/>
      <c r="B143" s="335" t="s">
        <v>895</v>
      </c>
      <c r="C143" s="336">
        <v>123.43462686567165</v>
      </c>
      <c r="D143" s="337">
        <v>143.88</v>
      </c>
      <c r="E143" s="337">
        <v>140.71352418745275</v>
      </c>
      <c r="F143" s="337">
        <v>138.1055706521739</v>
      </c>
      <c r="G143" s="337">
        <v>149.36000000000001</v>
      </c>
      <c r="H143" s="337">
        <v>134.93351272015659</v>
      </c>
      <c r="I143" s="336">
        <v>134.81978084593473</v>
      </c>
      <c r="J143" s="336">
        <v>77.614761499148202</v>
      </c>
      <c r="K143" s="337">
        <v>0</v>
      </c>
      <c r="L143" s="337">
        <v>0</v>
      </c>
      <c r="M143" s="337">
        <v>99.57</v>
      </c>
      <c r="N143" s="336">
        <v>78.528816326530603</v>
      </c>
      <c r="O143" s="336">
        <v>0</v>
      </c>
      <c r="P143" s="338">
        <v>0</v>
      </c>
      <c r="Q143" s="337"/>
      <c r="R143" s="337"/>
      <c r="S143" s="394">
        <f t="shared" ref="S143:AD143" si="68">C143-C142</f>
        <v>-9.8811509678427001E-2</v>
      </c>
      <c r="T143" s="394">
        <f t="shared" si="68"/>
        <v>-0.9580426666670121</v>
      </c>
      <c r="U143" s="394">
        <f t="shared" si="68"/>
        <v>-0.58639115021205157</v>
      </c>
      <c r="V143" s="394">
        <f t="shared" si="68"/>
        <v>-1.8230150383421346</v>
      </c>
      <c r="W143" s="394">
        <f t="shared" si="68"/>
        <v>-1.0609863013699794</v>
      </c>
      <c r="X143" s="394">
        <f t="shared" si="68"/>
        <v>1.0656329387359733</v>
      </c>
      <c r="Y143" s="395">
        <f t="shared" si="68"/>
        <v>-0.59680130994499336</v>
      </c>
      <c r="Z143" s="394">
        <f t="shared" si="68"/>
        <v>-2.4926588830174126</v>
      </c>
      <c r="AA143" s="394">
        <f t="shared" si="68"/>
        <v>0</v>
      </c>
      <c r="AB143" s="394">
        <f t="shared" si="68"/>
        <v>0</v>
      </c>
      <c r="AC143" s="394">
        <f t="shared" si="68"/>
        <v>7.9582089552238955</v>
      </c>
      <c r="AD143" s="395">
        <f t="shared" si="68"/>
        <v>-2.0494610100607247</v>
      </c>
    </row>
    <row r="144" spans="1:30">
      <c r="A144" s="303"/>
      <c r="B144" s="335" t="s">
        <v>896</v>
      </c>
      <c r="C144" s="336">
        <v>115.75498069498042</v>
      </c>
      <c r="D144" s="337">
        <v>148.88509708737899</v>
      </c>
      <c r="E144" s="337">
        <v>144.12920145190577</v>
      </c>
      <c r="F144" s="337">
        <v>139.39880851063822</v>
      </c>
      <c r="G144" s="337">
        <v>153.07</v>
      </c>
      <c r="H144" s="337">
        <v>134.7334825870646</v>
      </c>
      <c r="I144" s="336">
        <v>135.14188295165391</v>
      </c>
      <c r="J144" s="336">
        <v>81.860125391849522</v>
      </c>
      <c r="K144" s="337">
        <v>0</v>
      </c>
      <c r="L144" s="337">
        <v>0</v>
      </c>
      <c r="M144" s="337">
        <v>113.087547169811</v>
      </c>
      <c r="N144" s="336">
        <v>86.309193548387043</v>
      </c>
      <c r="O144" s="336">
        <v>0</v>
      </c>
      <c r="P144" s="338">
        <v>0</v>
      </c>
      <c r="Q144" s="337"/>
      <c r="R144" s="337"/>
      <c r="Y144" s="389"/>
      <c r="AD144" s="389"/>
    </row>
    <row r="145" spans="1:32">
      <c r="A145" s="303"/>
      <c r="B145" s="335" t="s">
        <v>897</v>
      </c>
      <c r="C145" s="336">
        <v>117.69571992110453</v>
      </c>
      <c r="D145" s="337">
        <v>145.82</v>
      </c>
      <c r="E145" s="337">
        <v>143.7695933456562</v>
      </c>
      <c r="F145" s="337">
        <v>134.95195833333335</v>
      </c>
      <c r="G145" s="337">
        <v>147.31</v>
      </c>
      <c r="H145" s="337">
        <v>130.61525773195874</v>
      </c>
      <c r="I145" s="336">
        <v>133.71043254376931</v>
      </c>
      <c r="J145" s="336">
        <v>76.740661478599222</v>
      </c>
      <c r="K145" s="337">
        <v>0</v>
      </c>
      <c r="L145" s="337">
        <v>0</v>
      </c>
      <c r="M145" s="337">
        <v>100.5</v>
      </c>
      <c r="N145" s="336">
        <v>80.213787375415279</v>
      </c>
      <c r="O145" s="336">
        <v>0</v>
      </c>
      <c r="P145" s="338">
        <v>0</v>
      </c>
      <c r="Q145" s="337"/>
      <c r="R145" s="337"/>
      <c r="S145" s="394">
        <f t="shared" ref="S145:AD145" si="69">C145-C144</f>
        <v>1.9407392261241085</v>
      </c>
      <c r="T145" s="394">
        <f t="shared" si="69"/>
        <v>-3.0650970873790016</v>
      </c>
      <c r="U145" s="394">
        <f t="shared" si="69"/>
        <v>-0.35960810624956707</v>
      </c>
      <c r="V145" s="394">
        <f t="shared" si="69"/>
        <v>-4.4468501773048672</v>
      </c>
      <c r="W145" s="394">
        <f t="shared" si="69"/>
        <v>-5.7599999999999909</v>
      </c>
      <c r="X145" s="394">
        <f t="shared" si="69"/>
        <v>-4.1182248551058649</v>
      </c>
      <c r="Y145" s="395">
        <f t="shared" si="69"/>
        <v>-1.4314504078845971</v>
      </c>
      <c r="Z145" s="394">
        <f t="shared" si="69"/>
        <v>-5.1194639132502999</v>
      </c>
      <c r="AA145" s="394">
        <f t="shared" si="69"/>
        <v>0</v>
      </c>
      <c r="AB145" s="394">
        <f t="shared" si="69"/>
        <v>0</v>
      </c>
      <c r="AC145" s="394">
        <f t="shared" si="69"/>
        <v>-12.587547169811003</v>
      </c>
      <c r="AD145" s="395">
        <f t="shared" si="69"/>
        <v>-6.0954061729717637</v>
      </c>
    </row>
    <row r="146" spans="1:32">
      <c r="A146" s="303"/>
      <c r="B146" s="335" t="s">
        <v>898</v>
      </c>
      <c r="C146" s="336">
        <v>0</v>
      </c>
      <c r="D146" s="337">
        <v>0</v>
      </c>
      <c r="E146" s="337">
        <v>0</v>
      </c>
      <c r="F146" s="337">
        <v>0</v>
      </c>
      <c r="G146" s="337">
        <v>0</v>
      </c>
      <c r="H146" s="337">
        <v>0</v>
      </c>
      <c r="I146" s="336">
        <v>0</v>
      </c>
      <c r="J146" s="336">
        <v>0</v>
      </c>
      <c r="K146" s="337">
        <v>0</v>
      </c>
      <c r="L146" s="337">
        <v>0</v>
      </c>
      <c r="M146" s="337">
        <v>0</v>
      </c>
      <c r="N146" s="336">
        <v>0</v>
      </c>
      <c r="O146" s="336">
        <v>0</v>
      </c>
      <c r="P146" s="338">
        <v>0</v>
      </c>
      <c r="Q146" s="337"/>
      <c r="R146" s="337"/>
      <c r="Y146" s="389"/>
      <c r="AD146" s="389"/>
    </row>
    <row r="147" spans="1:32">
      <c r="A147" s="303"/>
      <c r="B147" s="335" t="s">
        <v>899</v>
      </c>
      <c r="C147" s="336">
        <v>0</v>
      </c>
      <c r="D147" s="337">
        <v>0</v>
      </c>
      <c r="E147" s="337">
        <v>0</v>
      </c>
      <c r="F147" s="337">
        <v>0</v>
      </c>
      <c r="G147" s="337">
        <v>0</v>
      </c>
      <c r="H147" s="337">
        <v>0</v>
      </c>
      <c r="I147" s="336">
        <v>0</v>
      </c>
      <c r="J147" s="336">
        <v>0</v>
      </c>
      <c r="K147" s="337">
        <v>0</v>
      </c>
      <c r="L147" s="337">
        <v>0</v>
      </c>
      <c r="M147" s="337">
        <v>0</v>
      </c>
      <c r="N147" s="336">
        <v>0</v>
      </c>
      <c r="O147" s="336">
        <v>0</v>
      </c>
      <c r="P147" s="338">
        <v>0</v>
      </c>
      <c r="Q147" s="337"/>
      <c r="R147" s="337"/>
      <c r="S147" s="394">
        <f t="shared" ref="S147:AD147" si="70">C147-C146</f>
        <v>0</v>
      </c>
      <c r="T147" s="394">
        <f t="shared" si="70"/>
        <v>0</v>
      </c>
      <c r="U147" s="394">
        <f t="shared" si="70"/>
        <v>0</v>
      </c>
      <c r="V147" s="394">
        <f t="shared" si="70"/>
        <v>0</v>
      </c>
      <c r="W147" s="394">
        <f t="shared" si="70"/>
        <v>0</v>
      </c>
      <c r="X147" s="394">
        <f t="shared" si="70"/>
        <v>0</v>
      </c>
      <c r="Y147" s="395">
        <f t="shared" si="70"/>
        <v>0</v>
      </c>
      <c r="Z147" s="394">
        <f t="shared" si="70"/>
        <v>0</v>
      </c>
      <c r="AA147" s="394">
        <f t="shared" si="70"/>
        <v>0</v>
      </c>
      <c r="AB147" s="394">
        <f t="shared" si="70"/>
        <v>0</v>
      </c>
      <c r="AC147" s="394">
        <f t="shared" si="70"/>
        <v>0</v>
      </c>
      <c r="AD147" s="395">
        <f t="shared" si="70"/>
        <v>0</v>
      </c>
    </row>
    <row r="148" spans="1:32">
      <c r="A148" s="303"/>
      <c r="B148" s="335" t="s">
        <v>900</v>
      </c>
      <c r="C148" s="336">
        <v>122.88669020866766</v>
      </c>
      <c r="D148" s="337">
        <v>145.23866410379659</v>
      </c>
      <c r="E148" s="337">
        <v>141.57681349911184</v>
      </c>
      <c r="F148" s="337">
        <v>139.86749754661454</v>
      </c>
      <c r="G148" s="337">
        <v>150.55205729166678</v>
      </c>
      <c r="H148" s="337">
        <v>134.02378136200704</v>
      </c>
      <c r="I148" s="336">
        <v>135.38892503970899</v>
      </c>
      <c r="J148" s="336">
        <v>80.40340391741664</v>
      </c>
      <c r="K148" s="337">
        <v>0</v>
      </c>
      <c r="L148" s="337">
        <v>0</v>
      </c>
      <c r="M148" s="337">
        <v>101.09691666666653</v>
      </c>
      <c r="N148" s="336">
        <v>81.639452463912392</v>
      </c>
      <c r="O148" s="336">
        <v>0</v>
      </c>
      <c r="P148" s="338">
        <v>0</v>
      </c>
      <c r="Q148" s="337"/>
      <c r="R148" s="337"/>
      <c r="Y148" s="389"/>
      <c r="AD148" s="389"/>
    </row>
    <row r="149" spans="1:32">
      <c r="A149" s="303"/>
      <c r="B149" s="335" t="s">
        <v>901</v>
      </c>
      <c r="C149" s="336">
        <v>122.98021083866938</v>
      </c>
      <c r="D149" s="337">
        <v>144.06812121212121</v>
      </c>
      <c r="E149" s="337">
        <v>140.9969689696554</v>
      </c>
      <c r="F149" s="337">
        <v>137.74169230769229</v>
      </c>
      <c r="G149" s="337">
        <v>149.30370709382154</v>
      </c>
      <c r="H149" s="337">
        <v>134.24458059210528</v>
      </c>
      <c r="I149" s="336">
        <v>134.71309794988611</v>
      </c>
      <c r="J149" s="336">
        <v>77.457777777777792</v>
      </c>
      <c r="K149" s="337">
        <v>0</v>
      </c>
      <c r="L149" s="337">
        <v>0</v>
      </c>
      <c r="M149" s="337">
        <v>100.00073684210525</v>
      </c>
      <c r="N149" s="336">
        <v>78.861173001310632</v>
      </c>
      <c r="O149" s="336">
        <v>0</v>
      </c>
      <c r="P149" s="338">
        <v>0</v>
      </c>
      <c r="Q149" s="337"/>
      <c r="R149" s="337"/>
      <c r="S149" s="394">
        <f t="shared" ref="S149:AD149" si="71">C149-C148</f>
        <v>9.3520630001719951E-2</v>
      </c>
      <c r="T149" s="394">
        <f t="shared" si="71"/>
        <v>-1.1705428916753817</v>
      </c>
      <c r="U149" s="394">
        <f t="shared" si="71"/>
        <v>-0.57984452945643739</v>
      </c>
      <c r="V149" s="394">
        <f t="shared" si="71"/>
        <v>-2.1258052389222541</v>
      </c>
      <c r="W149" s="394">
        <f t="shared" si="71"/>
        <v>-1.2483501978452409</v>
      </c>
      <c r="X149" s="394">
        <f t="shared" si="71"/>
        <v>0.22079923009823688</v>
      </c>
      <c r="Y149" s="395">
        <f t="shared" si="71"/>
        <v>-0.67582708982288864</v>
      </c>
      <c r="Z149" s="394">
        <f t="shared" si="71"/>
        <v>-2.945626139638847</v>
      </c>
      <c r="AA149" s="394">
        <f t="shared" si="71"/>
        <v>0</v>
      </c>
      <c r="AB149" s="394">
        <f t="shared" si="71"/>
        <v>0</v>
      </c>
      <c r="AC149" s="394">
        <f t="shared" si="71"/>
        <v>-1.0961798245612755</v>
      </c>
      <c r="AD149" s="395">
        <f t="shared" si="71"/>
        <v>-2.7782794626017591</v>
      </c>
    </row>
    <row r="150" spans="1:32">
      <c r="A150" s="303"/>
      <c r="B150" s="335" t="s">
        <v>902</v>
      </c>
      <c r="C150" s="336">
        <v>90.078291376539866</v>
      </c>
      <c r="D150" s="337">
        <v>107.11257606490901</v>
      </c>
      <c r="E150" s="337">
        <v>98.184846748068821</v>
      </c>
      <c r="F150" s="337">
        <v>93.28252420222303</v>
      </c>
      <c r="G150" s="337">
        <v>113.291262135922</v>
      </c>
      <c r="H150" s="337">
        <v>99.661029185867804</v>
      </c>
      <c r="I150" s="336">
        <v>95.527404692082143</v>
      </c>
      <c r="J150" s="336">
        <v>66.835124999999991</v>
      </c>
      <c r="K150" s="337">
        <v>0</v>
      </c>
      <c r="L150" s="337">
        <v>0</v>
      </c>
      <c r="M150" s="337">
        <v>85.989374999999995</v>
      </c>
      <c r="N150" s="336">
        <v>67.747232142857143</v>
      </c>
      <c r="O150" s="336">
        <v>0</v>
      </c>
      <c r="P150" s="338">
        <v>0</v>
      </c>
      <c r="Q150" s="337"/>
      <c r="R150" s="337"/>
      <c r="Y150" s="389"/>
      <c r="AD150" s="389"/>
    </row>
    <row r="151" spans="1:32">
      <c r="A151" s="303"/>
      <c r="B151" s="335" t="s">
        <v>903</v>
      </c>
      <c r="C151" s="336">
        <v>89.424849849849835</v>
      </c>
      <c r="D151" s="337">
        <v>108.96</v>
      </c>
      <c r="E151" s="337">
        <v>98.946611834028971</v>
      </c>
      <c r="F151" s="337">
        <v>94.834753153153159</v>
      </c>
      <c r="G151" s="337">
        <v>106.23</v>
      </c>
      <c r="H151" s="337">
        <v>97.964453781512603</v>
      </c>
      <c r="I151" s="336">
        <v>95.902039437504897</v>
      </c>
      <c r="J151" s="336">
        <v>62.11224839400429</v>
      </c>
      <c r="K151" s="337">
        <v>0</v>
      </c>
      <c r="L151" s="337">
        <v>0</v>
      </c>
      <c r="M151" s="337">
        <v>75.23</v>
      </c>
      <c r="N151" s="336">
        <v>62.804056795131849</v>
      </c>
      <c r="O151" s="336">
        <v>0</v>
      </c>
      <c r="P151" s="338">
        <v>0</v>
      </c>
      <c r="Q151" s="337"/>
      <c r="R151" s="337"/>
      <c r="S151" s="394">
        <f t="shared" ref="S151:AD151" si="72">C151-C150</f>
        <v>-0.65344152669003108</v>
      </c>
      <c r="T151" s="394">
        <f t="shared" si="72"/>
        <v>1.8474239350909869</v>
      </c>
      <c r="U151" s="394">
        <f t="shared" si="72"/>
        <v>0.76176508596014969</v>
      </c>
      <c r="V151" s="394">
        <f t="shared" si="72"/>
        <v>1.5522289509301288</v>
      </c>
      <c r="W151" s="394">
        <f t="shared" si="72"/>
        <v>-7.0612621359219929</v>
      </c>
      <c r="X151" s="394">
        <f t="shared" si="72"/>
        <v>-1.696575404355201</v>
      </c>
      <c r="Y151" s="395">
        <f t="shared" si="72"/>
        <v>0.37463474542275321</v>
      </c>
      <c r="Z151" s="394">
        <f t="shared" si="72"/>
        <v>-4.722876605995701</v>
      </c>
      <c r="AA151" s="394">
        <f t="shared" si="72"/>
        <v>0</v>
      </c>
      <c r="AB151" s="394">
        <f t="shared" si="72"/>
        <v>0</v>
      </c>
      <c r="AC151" s="394">
        <f t="shared" si="72"/>
        <v>-10.759374999999991</v>
      </c>
      <c r="AD151" s="395">
        <f t="shared" si="72"/>
        <v>-4.943175347725294</v>
      </c>
    </row>
    <row r="152" spans="1:32">
      <c r="A152" s="303"/>
      <c r="B152" s="335" t="s">
        <v>904</v>
      </c>
      <c r="C152" s="336">
        <v>83.486334371754964</v>
      </c>
      <c r="D152" s="337">
        <v>93.586083333333306</v>
      </c>
      <c r="E152" s="337">
        <v>86.72050642479212</v>
      </c>
      <c r="F152" s="337">
        <v>82.403560975609778</v>
      </c>
      <c r="G152" s="337">
        <v>108.36363636363602</v>
      </c>
      <c r="H152" s="337">
        <v>97.426064356435674</v>
      </c>
      <c r="I152" s="336">
        <v>86.031366322008836</v>
      </c>
      <c r="J152" s="336">
        <v>52.813612990527744</v>
      </c>
      <c r="K152" s="337">
        <v>0</v>
      </c>
      <c r="L152" s="337">
        <v>0</v>
      </c>
      <c r="M152" s="337">
        <v>69.481481481481495</v>
      </c>
      <c r="N152" s="336">
        <v>53.401122715404703</v>
      </c>
      <c r="O152" s="336">
        <v>0</v>
      </c>
      <c r="P152" s="338">
        <v>0</v>
      </c>
      <c r="Q152" s="337"/>
      <c r="R152" s="337"/>
      <c r="Y152" s="389"/>
      <c r="AD152" s="389"/>
    </row>
    <row r="153" spans="1:32">
      <c r="A153" s="303"/>
      <c r="B153" s="335" t="s">
        <v>905</v>
      </c>
      <c r="C153" s="336">
        <v>85.757841239109396</v>
      </c>
      <c r="D153" s="337">
        <v>108.25</v>
      </c>
      <c r="E153" s="337">
        <v>86.476266562743589</v>
      </c>
      <c r="F153" s="337">
        <v>83.579757322175737</v>
      </c>
      <c r="G153" s="337">
        <v>88.55</v>
      </c>
      <c r="H153" s="337">
        <v>93.023495575221247</v>
      </c>
      <c r="I153" s="336">
        <v>86.985811366384524</v>
      </c>
      <c r="J153" s="336">
        <v>57.774101876675594</v>
      </c>
      <c r="K153" s="337">
        <v>0</v>
      </c>
      <c r="L153" s="337">
        <v>0</v>
      </c>
      <c r="M153" s="337">
        <v>69.930000000000007</v>
      </c>
      <c r="N153" s="336">
        <v>58.762142857142848</v>
      </c>
      <c r="O153" s="336">
        <v>0</v>
      </c>
      <c r="P153" s="338">
        <v>0</v>
      </c>
      <c r="Q153" s="337"/>
      <c r="R153" s="337"/>
      <c r="S153" s="394">
        <f t="shared" ref="S153:AD153" si="73">C153-C152</f>
        <v>2.2715068673544323</v>
      </c>
      <c r="T153" s="394">
        <f t="shared" si="73"/>
        <v>14.663916666666694</v>
      </c>
      <c r="U153" s="394">
        <f t="shared" si="73"/>
        <v>-0.24423986204853065</v>
      </c>
      <c r="V153" s="394">
        <f t="shared" si="73"/>
        <v>1.1761963465659591</v>
      </c>
      <c r="W153" s="394">
        <f t="shared" si="73"/>
        <v>-19.813636363636022</v>
      </c>
      <c r="X153" s="394">
        <f t="shared" si="73"/>
        <v>-4.402568781214427</v>
      </c>
      <c r="Y153" s="395">
        <f t="shared" si="73"/>
        <v>0.95444504437568867</v>
      </c>
      <c r="Z153" s="394">
        <f t="shared" si="73"/>
        <v>4.96048888614785</v>
      </c>
      <c r="AA153" s="394">
        <f t="shared" si="73"/>
        <v>0</v>
      </c>
      <c r="AB153" s="394">
        <f t="shared" si="73"/>
        <v>0</v>
      </c>
      <c r="AC153" s="394">
        <f t="shared" si="73"/>
        <v>0.44851851851851166</v>
      </c>
      <c r="AD153" s="395">
        <f t="shared" si="73"/>
        <v>5.3610201417381447</v>
      </c>
    </row>
    <row r="154" spans="1:32">
      <c r="A154" s="303"/>
      <c r="B154" s="335" t="s">
        <v>906</v>
      </c>
      <c r="C154" s="336">
        <v>0</v>
      </c>
      <c r="D154" s="337">
        <v>0</v>
      </c>
      <c r="E154" s="337">
        <v>0</v>
      </c>
      <c r="F154" s="337">
        <v>0</v>
      </c>
      <c r="G154" s="337">
        <v>0</v>
      </c>
      <c r="H154" s="337">
        <v>0</v>
      </c>
      <c r="I154" s="336">
        <v>0</v>
      </c>
      <c r="J154" s="336">
        <v>0</v>
      </c>
      <c r="K154" s="337">
        <v>0</v>
      </c>
      <c r="L154" s="337">
        <v>0</v>
      </c>
      <c r="M154" s="337">
        <v>0</v>
      </c>
      <c r="N154" s="336">
        <v>0</v>
      </c>
      <c r="O154" s="336">
        <v>0</v>
      </c>
      <c r="P154" s="338">
        <v>0</v>
      </c>
      <c r="Q154" s="337"/>
      <c r="R154" s="337"/>
      <c r="Y154" s="389"/>
      <c r="AD154" s="389"/>
    </row>
    <row r="155" spans="1:32">
      <c r="A155" s="303"/>
      <c r="B155" s="335" t="s">
        <v>907</v>
      </c>
      <c r="C155" s="336">
        <v>0</v>
      </c>
      <c r="D155" s="337">
        <v>0</v>
      </c>
      <c r="E155" s="337">
        <v>0</v>
      </c>
      <c r="F155" s="337">
        <v>0</v>
      </c>
      <c r="G155" s="337">
        <v>0</v>
      </c>
      <c r="H155" s="337">
        <v>0</v>
      </c>
      <c r="I155" s="336">
        <v>0</v>
      </c>
      <c r="J155" s="336">
        <v>0</v>
      </c>
      <c r="K155" s="337">
        <v>0</v>
      </c>
      <c r="L155" s="337">
        <v>0</v>
      </c>
      <c r="M155" s="337">
        <v>0</v>
      </c>
      <c r="N155" s="336">
        <v>0</v>
      </c>
      <c r="O155" s="336">
        <v>0</v>
      </c>
      <c r="P155" s="338">
        <v>0</v>
      </c>
      <c r="Q155" s="337"/>
      <c r="R155" s="337"/>
      <c r="S155" s="394">
        <f t="shared" ref="S155:AD155" si="74">C155-C154</f>
        <v>0</v>
      </c>
      <c r="T155" s="394">
        <f t="shared" si="74"/>
        <v>0</v>
      </c>
      <c r="U155" s="394">
        <f t="shared" si="74"/>
        <v>0</v>
      </c>
      <c r="V155" s="394">
        <f t="shared" si="74"/>
        <v>0</v>
      </c>
      <c r="W155" s="394">
        <f t="shared" si="74"/>
        <v>0</v>
      </c>
      <c r="X155" s="394">
        <f t="shared" si="74"/>
        <v>0</v>
      </c>
      <c r="Y155" s="395">
        <f t="shared" si="74"/>
        <v>0</v>
      </c>
      <c r="Z155" s="394">
        <f t="shared" si="74"/>
        <v>0</v>
      </c>
      <c r="AA155" s="394">
        <f t="shared" si="74"/>
        <v>0</v>
      </c>
      <c r="AB155" s="394">
        <f t="shared" si="74"/>
        <v>0</v>
      </c>
      <c r="AC155" s="394">
        <f t="shared" si="74"/>
        <v>0</v>
      </c>
      <c r="AD155" s="395">
        <f t="shared" si="74"/>
        <v>0</v>
      </c>
    </row>
    <row r="156" spans="1:32">
      <c r="A156" s="303"/>
      <c r="B156" s="335" t="s">
        <v>908</v>
      </c>
      <c r="C156" s="336">
        <v>88.726778794975473</v>
      </c>
      <c r="D156" s="337">
        <v>105.64496383363498</v>
      </c>
      <c r="E156" s="337">
        <v>95.342395052473805</v>
      </c>
      <c r="F156" s="337">
        <v>89.953057974620563</v>
      </c>
      <c r="G156" s="337">
        <v>112.42399999999967</v>
      </c>
      <c r="H156" s="337">
        <v>98.805175355450203</v>
      </c>
      <c r="I156" s="336">
        <v>93.16647264047009</v>
      </c>
      <c r="J156" s="336">
        <v>59.321058738216102</v>
      </c>
      <c r="K156" s="337">
        <v>0</v>
      </c>
      <c r="L156" s="337">
        <v>0</v>
      </c>
      <c r="M156" s="337">
        <v>78.434915254237282</v>
      </c>
      <c r="N156" s="336">
        <v>60.105285118219754</v>
      </c>
      <c r="O156" s="336">
        <v>0</v>
      </c>
      <c r="P156" s="338">
        <v>0</v>
      </c>
      <c r="Q156" s="337"/>
      <c r="R156" s="337"/>
      <c r="Y156" s="389"/>
      <c r="AD156" s="389"/>
    </row>
    <row r="157" spans="1:32">
      <c r="A157" s="303"/>
      <c r="B157" s="335" t="s">
        <v>909</v>
      </c>
      <c r="C157" s="336">
        <v>88.671614635116327</v>
      </c>
      <c r="D157" s="337">
        <v>108.87051409618573</v>
      </c>
      <c r="E157" s="337">
        <v>95.959410007468279</v>
      </c>
      <c r="F157" s="337">
        <v>91.446914357682616</v>
      </c>
      <c r="G157" s="337">
        <v>103.64897810218979</v>
      </c>
      <c r="H157" s="337">
        <v>96.049090909090907</v>
      </c>
      <c r="I157" s="336">
        <v>93.715808230550266</v>
      </c>
      <c r="J157" s="336">
        <v>60.185904761904759</v>
      </c>
      <c r="K157" s="337">
        <v>0</v>
      </c>
      <c r="L157" s="337">
        <v>0</v>
      </c>
      <c r="M157" s="337">
        <v>72.265593220338985</v>
      </c>
      <c r="N157" s="336">
        <v>60.978676307007781</v>
      </c>
      <c r="O157" s="336">
        <v>0</v>
      </c>
      <c r="P157" s="338">
        <v>0</v>
      </c>
      <c r="Q157" s="337"/>
      <c r="R157" s="337"/>
      <c r="S157" s="394">
        <f t="shared" ref="S157:AD157" si="75">C157-C156</f>
        <v>-5.5164159859145911E-2</v>
      </c>
      <c r="T157" s="394">
        <f t="shared" si="75"/>
        <v>3.2255502625507546</v>
      </c>
      <c r="U157" s="394">
        <f t="shared" si="75"/>
        <v>0.6170149549944739</v>
      </c>
      <c r="V157" s="394">
        <f t="shared" si="75"/>
        <v>1.4938563830620524</v>
      </c>
      <c r="W157" s="394">
        <f t="shared" si="75"/>
        <v>-8.7750218978098786</v>
      </c>
      <c r="X157" s="394">
        <f t="shared" si="75"/>
        <v>-2.7560844463592957</v>
      </c>
      <c r="Y157" s="395">
        <f t="shared" si="75"/>
        <v>0.54933559008017596</v>
      </c>
      <c r="Z157" s="394">
        <f t="shared" si="75"/>
        <v>0.86484602368865637</v>
      </c>
      <c r="AA157" s="394">
        <f t="shared" si="75"/>
        <v>0</v>
      </c>
      <c r="AB157" s="394">
        <f t="shared" si="75"/>
        <v>0</v>
      </c>
      <c r="AC157" s="394">
        <f t="shared" si="75"/>
        <v>-6.1693220338982968</v>
      </c>
      <c r="AD157" s="395">
        <f t="shared" si="75"/>
        <v>0.8733911887880268</v>
      </c>
    </row>
    <row r="158" spans="1:32">
      <c r="A158" s="303"/>
      <c r="B158" s="335" t="s">
        <v>910</v>
      </c>
      <c r="C158" s="336">
        <v>155.46882352941179</v>
      </c>
      <c r="D158" s="337">
        <v>140.55000000000001</v>
      </c>
      <c r="E158" s="337">
        <v>155.952</v>
      </c>
      <c r="F158" s="337">
        <v>138.86700000000002</v>
      </c>
      <c r="G158" s="337">
        <v>0</v>
      </c>
      <c r="H158" s="337">
        <v>97</v>
      </c>
      <c r="I158" s="336">
        <v>146.62420000000003</v>
      </c>
      <c r="J158" s="336">
        <v>71.369565217391298</v>
      </c>
      <c r="K158" s="337">
        <v>0</v>
      </c>
      <c r="L158" s="337">
        <v>0</v>
      </c>
      <c r="M158" s="337">
        <v>64</v>
      </c>
      <c r="N158" s="336">
        <v>71.0625</v>
      </c>
      <c r="O158" s="336">
        <v>0</v>
      </c>
      <c r="P158" s="338">
        <v>0</v>
      </c>
      <c r="Q158" s="337"/>
      <c r="R158" s="337"/>
      <c r="Y158" s="389"/>
      <c r="AD158" s="389"/>
    </row>
    <row r="159" spans="1:32">
      <c r="A159" s="303"/>
      <c r="B159" s="335" t="s">
        <v>911</v>
      </c>
      <c r="C159" s="336">
        <v>147.64818181818183</v>
      </c>
      <c r="D159" s="337">
        <v>141.76</v>
      </c>
      <c r="E159" s="337">
        <v>140</v>
      </c>
      <c r="F159" s="337">
        <v>137.2475</v>
      </c>
      <c r="G159" s="337">
        <v>142</v>
      </c>
      <c r="H159" s="337">
        <v>106.55333333333333</v>
      </c>
      <c r="I159" s="336">
        <v>140.38326530612244</v>
      </c>
      <c r="J159" s="336">
        <v>70.029545454545456</v>
      </c>
      <c r="K159" s="337">
        <v>0</v>
      </c>
      <c r="L159" s="337">
        <v>0</v>
      </c>
      <c r="M159" s="337">
        <v>66.790000000000006</v>
      </c>
      <c r="N159" s="336">
        <v>67.958360655737721</v>
      </c>
      <c r="O159" s="336">
        <v>0</v>
      </c>
      <c r="P159" s="338">
        <v>0</v>
      </c>
      <c r="Q159" s="337"/>
      <c r="R159" s="337"/>
      <c r="S159" s="394">
        <f t="shared" ref="S159:AD159" si="76">C159-C158</f>
        <v>-7.8206417112299675</v>
      </c>
      <c r="T159" s="394">
        <f t="shared" si="76"/>
        <v>1.2099999999999795</v>
      </c>
      <c r="U159" s="394">
        <f t="shared" si="76"/>
        <v>-15.951999999999998</v>
      </c>
      <c r="V159" s="394">
        <f t="shared" si="76"/>
        <v>-1.6195000000000164</v>
      </c>
      <c r="W159" s="421">
        <f t="shared" si="76"/>
        <v>142</v>
      </c>
      <c r="X159" s="421">
        <f t="shared" si="76"/>
        <v>9.5533333333333275</v>
      </c>
      <c r="Y159" s="395">
        <f t="shared" si="76"/>
        <v>-6.2409346938775911</v>
      </c>
      <c r="Z159" s="421">
        <f t="shared" si="76"/>
        <v>-1.3400197628458415</v>
      </c>
      <c r="AA159" s="394">
        <f t="shared" si="76"/>
        <v>0</v>
      </c>
      <c r="AB159" s="394">
        <f t="shared" si="76"/>
        <v>0</v>
      </c>
      <c r="AC159" s="394">
        <f t="shared" si="76"/>
        <v>2.7900000000000063</v>
      </c>
      <c r="AD159" s="395">
        <f t="shared" si="76"/>
        <v>-3.1041393442622791</v>
      </c>
      <c r="AF159" s="290" t="s">
        <v>919</v>
      </c>
    </row>
    <row r="160" spans="1:32">
      <c r="A160" s="303"/>
      <c r="B160" s="335" t="s">
        <v>912</v>
      </c>
      <c r="C160" s="336">
        <v>110.41431380753131</v>
      </c>
      <c r="D160" s="337">
        <v>132.0716572379371</v>
      </c>
      <c r="E160" s="337">
        <v>122.46433488978171</v>
      </c>
      <c r="F160" s="337">
        <v>119.80868035190632</v>
      </c>
      <c r="G160" s="337">
        <v>142.24927350427353</v>
      </c>
      <c r="H160" s="337">
        <v>119.65795611285256</v>
      </c>
      <c r="I160" s="336">
        <v>119.20694583718172</v>
      </c>
      <c r="J160" s="336">
        <v>76.287969230769249</v>
      </c>
      <c r="K160" s="337">
        <v>0</v>
      </c>
      <c r="L160" s="337">
        <v>0</v>
      </c>
      <c r="M160" s="337">
        <v>89.534433962264131</v>
      </c>
      <c r="N160" s="336">
        <v>76.877690046199092</v>
      </c>
      <c r="O160" s="336">
        <v>0</v>
      </c>
      <c r="P160" s="338">
        <v>0</v>
      </c>
      <c r="Q160" s="337"/>
      <c r="R160" s="337"/>
      <c r="Y160" s="389"/>
      <c r="AD160" s="389"/>
    </row>
    <row r="161" spans="1:32">
      <c r="A161" s="303"/>
      <c r="B161" s="335" t="s">
        <v>913</v>
      </c>
      <c r="C161" s="336">
        <v>109.82677477477478</v>
      </c>
      <c r="D161" s="337">
        <v>132.00595419847326</v>
      </c>
      <c r="E161" s="337">
        <v>122.75992305259828</v>
      </c>
      <c r="F161" s="337">
        <v>119.79526524390243</v>
      </c>
      <c r="G161" s="337">
        <v>140.04964944649447</v>
      </c>
      <c r="H161" s="337">
        <v>119.9339954980304</v>
      </c>
      <c r="I161" s="336">
        <v>119.10178253968252</v>
      </c>
      <c r="J161" s="336">
        <v>73.46452797202798</v>
      </c>
      <c r="K161" s="337">
        <v>0</v>
      </c>
      <c r="L161" s="337">
        <v>0</v>
      </c>
      <c r="M161" s="337">
        <v>91.869523809523798</v>
      </c>
      <c r="N161" s="336">
        <v>74.323427777777781</v>
      </c>
      <c r="O161" s="336">
        <v>0</v>
      </c>
      <c r="P161" s="338">
        <v>0</v>
      </c>
      <c r="Q161" s="337"/>
      <c r="R161" s="337"/>
      <c r="S161" s="394">
        <f t="shared" ref="S161:AD161" si="77">C161-C160</f>
        <v>-0.5875390327565384</v>
      </c>
      <c r="T161" s="394">
        <f t="shared" si="77"/>
        <v>-6.5703039463841151E-2</v>
      </c>
      <c r="U161" s="394">
        <f t="shared" si="77"/>
        <v>0.2955881628165713</v>
      </c>
      <c r="V161" s="394">
        <f t="shared" si="77"/>
        <v>-1.3415108003883347E-2</v>
      </c>
      <c r="W161" s="394">
        <f t="shared" si="77"/>
        <v>-2.1996240577790616</v>
      </c>
      <c r="X161" s="394">
        <f t="shared" si="77"/>
        <v>0.27603938517783888</v>
      </c>
      <c r="Y161" s="395">
        <f t="shared" si="77"/>
        <v>-0.10516329749920317</v>
      </c>
      <c r="Z161" s="394">
        <f t="shared" si="77"/>
        <v>-2.8234412587412692</v>
      </c>
      <c r="AA161" s="394">
        <f t="shared" si="77"/>
        <v>0</v>
      </c>
      <c r="AB161" s="394">
        <f t="shared" si="77"/>
        <v>0</v>
      </c>
      <c r="AC161" s="394">
        <f t="shared" si="77"/>
        <v>2.3350898472596668</v>
      </c>
      <c r="AD161" s="395">
        <f t="shared" si="77"/>
        <v>-2.5542622684213114</v>
      </c>
    </row>
    <row r="162" spans="1:32">
      <c r="A162" s="303"/>
      <c r="B162" s="335" t="s">
        <v>914</v>
      </c>
      <c r="C162" s="336">
        <v>94.95691794529678</v>
      </c>
      <c r="D162" s="337">
        <v>129.42252941176494</v>
      </c>
      <c r="E162" s="337">
        <v>103.93913638757243</v>
      </c>
      <c r="F162" s="337">
        <v>98.394170560747639</v>
      </c>
      <c r="G162" s="337">
        <v>129.08121951219493</v>
      </c>
      <c r="H162" s="337">
        <v>109.93380191693291</v>
      </c>
      <c r="I162" s="336">
        <v>102.38453653751837</v>
      </c>
      <c r="J162" s="336">
        <v>61.701435228331782</v>
      </c>
      <c r="K162" s="337">
        <v>0</v>
      </c>
      <c r="L162" s="337">
        <v>0</v>
      </c>
      <c r="M162" s="337">
        <v>98.074606741572836</v>
      </c>
      <c r="N162" s="336">
        <v>64.487332185886387</v>
      </c>
      <c r="O162" s="336">
        <v>0</v>
      </c>
      <c r="P162" s="338">
        <v>0</v>
      </c>
      <c r="Q162" s="337"/>
      <c r="R162" s="337"/>
      <c r="Y162" s="389"/>
      <c r="AD162" s="389"/>
    </row>
    <row r="163" spans="1:32">
      <c r="A163" s="303"/>
      <c r="B163" s="335" t="s">
        <v>915</v>
      </c>
      <c r="C163" s="336">
        <v>96.56562020460359</v>
      </c>
      <c r="D163" s="337">
        <v>130.63962466487936</v>
      </c>
      <c r="E163" s="337">
        <v>104.03108707409412</v>
      </c>
      <c r="F163" s="337">
        <v>98.673224852071002</v>
      </c>
      <c r="G163" s="337">
        <v>111.6278787878788</v>
      </c>
      <c r="H163" s="337">
        <v>104.5910872894334</v>
      </c>
      <c r="I163" s="336">
        <v>102.37749756572542</v>
      </c>
      <c r="J163" s="336">
        <v>65.936030534351147</v>
      </c>
      <c r="K163" s="337">
        <v>0</v>
      </c>
      <c r="L163" s="337">
        <v>0</v>
      </c>
      <c r="M163" s="337">
        <v>89.610722891566269</v>
      </c>
      <c r="N163" s="336">
        <v>68.598631436314363</v>
      </c>
      <c r="O163" s="336">
        <v>0</v>
      </c>
      <c r="P163" s="338">
        <v>0</v>
      </c>
      <c r="Q163" s="337"/>
      <c r="R163" s="337"/>
      <c r="S163" s="394">
        <f t="shared" ref="S163:AD163" si="78">C163-C162</f>
        <v>1.6087022593068099</v>
      </c>
      <c r="T163" s="394">
        <f t="shared" si="78"/>
        <v>1.2170952531144223</v>
      </c>
      <c r="U163" s="394">
        <f t="shared" si="78"/>
        <v>9.1950686521684588E-2</v>
      </c>
      <c r="V163" s="394">
        <f t="shared" si="78"/>
        <v>0.27905429132336224</v>
      </c>
      <c r="W163" s="394">
        <f t="shared" si="78"/>
        <v>-17.453340724316135</v>
      </c>
      <c r="X163" s="394">
        <f t="shared" si="78"/>
        <v>-5.3427146274995039</v>
      </c>
      <c r="Y163" s="395">
        <f t="shared" si="78"/>
        <v>-7.0389717929515427E-3</v>
      </c>
      <c r="Z163" s="394">
        <f t="shared" si="78"/>
        <v>4.2345953060193651</v>
      </c>
      <c r="AA163" s="394">
        <f t="shared" si="78"/>
        <v>0</v>
      </c>
      <c r="AB163" s="394">
        <f t="shared" si="78"/>
        <v>0</v>
      </c>
      <c r="AC163" s="394">
        <f t="shared" si="78"/>
        <v>-8.4638838500065674</v>
      </c>
      <c r="AD163" s="395">
        <f t="shared" si="78"/>
        <v>4.1112992504279759</v>
      </c>
    </row>
    <row r="164" spans="1:32">
      <c r="A164" s="303"/>
      <c r="B164" s="335" t="s">
        <v>916</v>
      </c>
      <c r="C164" s="336">
        <v>108.31913012026398</v>
      </c>
      <c r="D164" s="337">
        <v>131.80238863976118</v>
      </c>
      <c r="E164" s="337">
        <v>119.29730644580481</v>
      </c>
      <c r="F164" s="337">
        <v>115.33283603955573</v>
      </c>
      <c r="G164" s="337">
        <v>141.1885854616896</v>
      </c>
      <c r="H164" s="337">
        <v>116.91715443493914</v>
      </c>
      <c r="I164" s="336">
        <v>116.38250981253263</v>
      </c>
      <c r="J164" s="336">
        <v>71.61313321385903</v>
      </c>
      <c r="K164" s="337">
        <v>0</v>
      </c>
      <c r="L164" s="337">
        <v>0</v>
      </c>
      <c r="M164" s="337">
        <v>93.432256410256301</v>
      </c>
      <c r="N164" s="336">
        <v>72.814016370307655</v>
      </c>
      <c r="O164" s="336">
        <v>0</v>
      </c>
      <c r="P164" s="338">
        <v>0</v>
      </c>
      <c r="Q164" s="337"/>
      <c r="R164" s="337"/>
      <c r="Y164" s="389"/>
      <c r="AD164" s="389"/>
    </row>
    <row r="165" spans="1:32" ht="13.5" thickBot="1">
      <c r="A165" s="303"/>
      <c r="B165" s="335" t="s">
        <v>917</v>
      </c>
      <c r="C165" s="336">
        <v>108.0316868616929</v>
      </c>
      <c r="D165" s="337">
        <v>131.86104634631789</v>
      </c>
      <c r="E165" s="337">
        <v>119.7050873323924</v>
      </c>
      <c r="F165" s="337">
        <v>115.46844727272726</v>
      </c>
      <c r="G165" s="337">
        <v>138.41848695652175</v>
      </c>
      <c r="H165" s="337">
        <v>115.81098353909465</v>
      </c>
      <c r="I165" s="336">
        <v>116.36546890765226</v>
      </c>
      <c r="J165" s="336">
        <v>71.384744833403616</v>
      </c>
      <c r="K165" s="337">
        <v>0</v>
      </c>
      <c r="L165" s="337">
        <v>0</v>
      </c>
      <c r="M165" s="337">
        <v>90.746886227544906</v>
      </c>
      <c r="N165" s="336">
        <v>72.658770685579199</v>
      </c>
      <c r="O165" s="336">
        <v>0</v>
      </c>
      <c r="P165" s="338">
        <v>0</v>
      </c>
      <c r="Q165" s="337"/>
      <c r="R165" s="337"/>
      <c r="S165" s="355">
        <f t="shared" ref="S165:AD165" si="79">C165-C164</f>
        <v>-0.28744325857107356</v>
      </c>
      <c r="T165" s="355">
        <f t="shared" si="79"/>
        <v>5.8657706556715539E-2</v>
      </c>
      <c r="U165" s="355">
        <f t="shared" si="79"/>
        <v>0.40778088658758804</v>
      </c>
      <c r="V165" s="355">
        <f t="shared" si="79"/>
        <v>0.1356112331715309</v>
      </c>
      <c r="W165" s="355">
        <f t="shared" si="79"/>
        <v>-2.7700985051678515</v>
      </c>
      <c r="X165" s="355">
        <f t="shared" si="79"/>
        <v>-1.1061708958444854</v>
      </c>
      <c r="Y165" s="420">
        <f t="shared" si="79"/>
        <v>-1.7040904880374796E-2</v>
      </c>
      <c r="Z165" s="355">
        <f t="shared" si="79"/>
        <v>-0.22838838045541365</v>
      </c>
      <c r="AA165" s="355">
        <f t="shared" si="79"/>
        <v>0</v>
      </c>
      <c r="AB165" s="355">
        <f t="shared" si="79"/>
        <v>0</v>
      </c>
      <c r="AC165" s="355">
        <f t="shared" si="79"/>
        <v>-2.6853701827113952</v>
      </c>
      <c r="AD165" s="420">
        <f t="shared" si="79"/>
        <v>-0.15524568472845601</v>
      </c>
    </row>
    <row r="166" spans="1:32">
      <c r="A166" s="317" t="s">
        <v>487</v>
      </c>
      <c r="B166" s="298" t="s">
        <v>885</v>
      </c>
      <c r="C166" s="327">
        <v>133.4524783634933</v>
      </c>
      <c r="D166" s="328">
        <v>0</v>
      </c>
      <c r="E166" s="328">
        <v>130.9338868707836</v>
      </c>
      <c r="F166" s="328">
        <v>139.4</v>
      </c>
      <c r="G166" s="328">
        <v>0</v>
      </c>
      <c r="H166" s="328">
        <v>0</v>
      </c>
      <c r="I166" s="327">
        <v>131.95117004680185</v>
      </c>
      <c r="J166" s="327">
        <v>0</v>
      </c>
      <c r="K166" s="328">
        <v>75.463513513513504</v>
      </c>
      <c r="L166" s="328">
        <v>76.711948529411757</v>
      </c>
      <c r="M166" s="328">
        <v>81.752208835341364</v>
      </c>
      <c r="N166" s="327">
        <v>77.849309245483525</v>
      </c>
      <c r="O166" s="327">
        <v>0</v>
      </c>
      <c r="P166" s="329">
        <v>0</v>
      </c>
      <c r="Q166" s="337"/>
      <c r="R166" s="337"/>
      <c r="S166" s="388" t="s">
        <v>886</v>
      </c>
      <c r="Y166" s="389"/>
      <c r="AD166" s="389"/>
    </row>
    <row r="167" spans="1:32">
      <c r="A167" s="303"/>
      <c r="B167" s="335" t="s">
        <v>887</v>
      </c>
      <c r="C167" s="336">
        <v>131.19970215934475</v>
      </c>
      <c r="D167" s="337">
        <v>0</v>
      </c>
      <c r="E167" s="337">
        <v>127.84732490272373</v>
      </c>
      <c r="F167" s="337">
        <v>145</v>
      </c>
      <c r="G167" s="337">
        <v>0</v>
      </c>
      <c r="H167" s="337">
        <v>0</v>
      </c>
      <c r="I167" s="336">
        <v>129.22758721782469</v>
      </c>
      <c r="J167" s="336">
        <v>0</v>
      </c>
      <c r="K167" s="337">
        <v>74.947619047619042</v>
      </c>
      <c r="L167" s="337">
        <v>74.673039215686273</v>
      </c>
      <c r="M167" s="337">
        <v>79.919444444444437</v>
      </c>
      <c r="N167" s="336">
        <v>76.15472779369631</v>
      </c>
      <c r="O167" s="336">
        <v>0</v>
      </c>
      <c r="P167" s="338">
        <v>0</v>
      </c>
      <c r="Q167" s="337"/>
      <c r="R167" s="337"/>
      <c r="S167" s="394">
        <f t="shared" ref="S167:AD167" si="80">C167-C166</f>
        <v>-2.252776204148546</v>
      </c>
      <c r="T167" s="394">
        <f t="shared" si="80"/>
        <v>0</v>
      </c>
      <c r="U167" s="394">
        <f t="shared" si="80"/>
        <v>-3.0865619680598684</v>
      </c>
      <c r="V167" s="394">
        <f t="shared" si="80"/>
        <v>5.5999999999999943</v>
      </c>
      <c r="W167" s="394">
        <f t="shared" si="80"/>
        <v>0</v>
      </c>
      <c r="X167" s="394">
        <f t="shared" si="80"/>
        <v>0</v>
      </c>
      <c r="Y167" s="395">
        <f t="shared" si="80"/>
        <v>-2.7235828289771575</v>
      </c>
      <c r="Z167" s="394">
        <f t="shared" si="80"/>
        <v>0</v>
      </c>
      <c r="AA167" s="394">
        <f t="shared" si="80"/>
        <v>-0.51589446589446197</v>
      </c>
      <c r="AB167" s="394">
        <f t="shared" si="80"/>
        <v>-2.0389093137254832</v>
      </c>
      <c r="AC167" s="394">
        <f t="shared" si="80"/>
        <v>-1.8327643908969264</v>
      </c>
      <c r="AD167" s="395">
        <f t="shared" si="80"/>
        <v>-1.6945814517872151</v>
      </c>
    </row>
    <row r="168" spans="1:32">
      <c r="A168" s="303"/>
      <c r="B168" s="335" t="s">
        <v>888</v>
      </c>
      <c r="C168" s="336">
        <v>132.51111111111109</v>
      </c>
      <c r="D168" s="337">
        <v>0</v>
      </c>
      <c r="E168" s="337">
        <v>136.06279069767442</v>
      </c>
      <c r="F168" s="337">
        <v>0</v>
      </c>
      <c r="G168" s="337">
        <v>0</v>
      </c>
      <c r="H168" s="337">
        <v>0</v>
      </c>
      <c r="I168" s="336">
        <v>135.01475409836064</v>
      </c>
      <c r="J168" s="336">
        <v>0</v>
      </c>
      <c r="K168" s="337">
        <v>77.402702702702712</v>
      </c>
      <c r="L168" s="337">
        <v>71.953086419753092</v>
      </c>
      <c r="M168" s="337">
        <v>78.667391304347831</v>
      </c>
      <c r="N168" s="336">
        <v>74.036734693877548</v>
      </c>
      <c r="O168" s="336">
        <v>0</v>
      </c>
      <c r="P168" s="338">
        <v>0</v>
      </c>
      <c r="Q168" s="337"/>
      <c r="R168" s="337"/>
      <c r="Y168" s="389"/>
      <c r="AD168" s="389"/>
    </row>
    <row r="169" spans="1:32">
      <c r="A169" s="303"/>
      <c r="B169" s="335" t="s">
        <v>889</v>
      </c>
      <c r="C169" s="336">
        <v>118.11785714285715</v>
      </c>
      <c r="D169" s="337">
        <v>0</v>
      </c>
      <c r="E169" s="337">
        <v>133.94523809523812</v>
      </c>
      <c r="F169" s="337">
        <v>0</v>
      </c>
      <c r="G169" s="337">
        <v>0</v>
      </c>
      <c r="H169" s="337">
        <v>0</v>
      </c>
      <c r="I169" s="336">
        <v>127.61428571428571</v>
      </c>
      <c r="J169" s="336">
        <v>0</v>
      </c>
      <c r="K169" s="337">
        <v>71.079411764705881</v>
      </c>
      <c r="L169" s="337">
        <v>73.33986928104575</v>
      </c>
      <c r="M169" s="337">
        <v>75.328000000000003</v>
      </c>
      <c r="N169" s="336">
        <v>73.435021097046402</v>
      </c>
      <c r="O169" s="336">
        <v>0</v>
      </c>
      <c r="P169" s="338">
        <v>0</v>
      </c>
      <c r="Q169" s="337"/>
      <c r="R169" s="337"/>
      <c r="S169" s="394">
        <f t="shared" ref="S169:AD169" si="81">C169-C168</f>
        <v>-14.393253968253944</v>
      </c>
      <c r="T169" s="394">
        <f t="shared" si="81"/>
        <v>0</v>
      </c>
      <c r="U169" s="394">
        <f t="shared" si="81"/>
        <v>-2.117552602436291</v>
      </c>
      <c r="V169" s="421">
        <f t="shared" si="81"/>
        <v>0</v>
      </c>
      <c r="W169" s="394">
        <f t="shared" si="81"/>
        <v>0</v>
      </c>
      <c r="X169" s="394">
        <f t="shared" si="81"/>
        <v>0</v>
      </c>
      <c r="Y169" s="395">
        <f t="shared" si="81"/>
        <v>-7.4004683840749266</v>
      </c>
      <c r="Z169" s="394">
        <f t="shared" si="81"/>
        <v>0</v>
      </c>
      <c r="AA169" s="394">
        <f t="shared" si="81"/>
        <v>-6.3232909379968305</v>
      </c>
      <c r="AB169" s="394">
        <f t="shared" si="81"/>
        <v>1.3867828612926587</v>
      </c>
      <c r="AC169" s="394">
        <f t="shared" si="81"/>
        <v>-3.3393913043478278</v>
      </c>
      <c r="AD169" s="395">
        <f t="shared" si="81"/>
        <v>-0.60171359683114645</v>
      </c>
      <c r="AF169" s="290" t="s">
        <v>920</v>
      </c>
    </row>
    <row r="170" spans="1:32">
      <c r="A170" s="303"/>
      <c r="B170" s="335" t="s">
        <v>890</v>
      </c>
      <c r="C170" s="336">
        <v>0</v>
      </c>
      <c r="D170" s="337">
        <v>0</v>
      </c>
      <c r="E170" s="337">
        <v>0</v>
      </c>
      <c r="F170" s="337">
        <v>0</v>
      </c>
      <c r="G170" s="337">
        <v>0</v>
      </c>
      <c r="H170" s="337">
        <v>0</v>
      </c>
      <c r="I170" s="336">
        <v>0</v>
      </c>
      <c r="J170" s="336">
        <v>0</v>
      </c>
      <c r="K170" s="337">
        <v>0</v>
      </c>
      <c r="L170" s="337">
        <v>0</v>
      </c>
      <c r="M170" s="337">
        <v>0</v>
      </c>
      <c r="N170" s="336">
        <v>0</v>
      </c>
      <c r="O170" s="336">
        <v>0</v>
      </c>
      <c r="P170" s="338">
        <v>0</v>
      </c>
      <c r="Q170" s="337"/>
      <c r="R170" s="337"/>
      <c r="Y170" s="389"/>
      <c r="AD170" s="389"/>
    </row>
    <row r="171" spans="1:32">
      <c r="A171" s="303"/>
      <c r="B171" s="335" t="s">
        <v>891</v>
      </c>
      <c r="C171" s="336">
        <v>0</v>
      </c>
      <c r="D171" s="337">
        <v>0</v>
      </c>
      <c r="E171" s="337">
        <v>0</v>
      </c>
      <c r="F171" s="337">
        <v>0</v>
      </c>
      <c r="G171" s="337">
        <v>0</v>
      </c>
      <c r="H171" s="337">
        <v>0</v>
      </c>
      <c r="I171" s="336">
        <v>0</v>
      </c>
      <c r="J171" s="336">
        <v>0</v>
      </c>
      <c r="K171" s="337">
        <v>0</v>
      </c>
      <c r="L171" s="337">
        <v>0</v>
      </c>
      <c r="M171" s="337">
        <v>0</v>
      </c>
      <c r="N171" s="336">
        <v>0</v>
      </c>
      <c r="O171" s="336">
        <v>0</v>
      </c>
      <c r="P171" s="338">
        <v>0</v>
      </c>
      <c r="Q171" s="337"/>
      <c r="R171" s="337"/>
      <c r="S171" s="394">
        <f t="shared" ref="S171:AD171" si="82">C171-C170</f>
        <v>0</v>
      </c>
      <c r="T171" s="394">
        <f t="shared" si="82"/>
        <v>0</v>
      </c>
      <c r="U171" s="394">
        <f t="shared" si="82"/>
        <v>0</v>
      </c>
      <c r="V171" s="394">
        <f t="shared" si="82"/>
        <v>0</v>
      </c>
      <c r="W171" s="394">
        <f t="shared" si="82"/>
        <v>0</v>
      </c>
      <c r="X171" s="394">
        <f t="shared" si="82"/>
        <v>0</v>
      </c>
      <c r="Y171" s="395">
        <f t="shared" si="82"/>
        <v>0</v>
      </c>
      <c r="Z171" s="394">
        <f t="shared" si="82"/>
        <v>0</v>
      </c>
      <c r="AA171" s="394">
        <f t="shared" si="82"/>
        <v>0</v>
      </c>
      <c r="AB171" s="394">
        <f t="shared" si="82"/>
        <v>0</v>
      </c>
      <c r="AC171" s="394">
        <f t="shared" si="82"/>
        <v>0</v>
      </c>
      <c r="AD171" s="395">
        <f t="shared" si="82"/>
        <v>0</v>
      </c>
    </row>
    <row r="172" spans="1:32">
      <c r="A172" s="303"/>
      <c r="B172" s="335" t="s">
        <v>892</v>
      </c>
      <c r="C172" s="336">
        <v>133.43933281613653</v>
      </c>
      <c r="D172" s="337">
        <v>0</v>
      </c>
      <c r="E172" s="337">
        <v>131.04583756345178</v>
      </c>
      <c r="F172" s="337">
        <v>139.4</v>
      </c>
      <c r="G172" s="337">
        <v>0</v>
      </c>
      <c r="H172" s="337">
        <v>0</v>
      </c>
      <c r="I172" s="336">
        <v>132.0083894672382</v>
      </c>
      <c r="J172" s="336">
        <v>0</v>
      </c>
      <c r="K172" s="337">
        <v>75.851351351351354</v>
      </c>
      <c r="L172" s="337">
        <v>75.6199716713881</v>
      </c>
      <c r="M172" s="337">
        <v>81.27118644067798</v>
      </c>
      <c r="N172" s="336">
        <v>77.061720067453621</v>
      </c>
      <c r="O172" s="336">
        <v>0</v>
      </c>
      <c r="P172" s="338">
        <v>0</v>
      </c>
      <c r="Q172" s="337"/>
      <c r="R172" s="337"/>
      <c r="Y172" s="389"/>
      <c r="AD172" s="389"/>
    </row>
    <row r="173" spans="1:32">
      <c r="A173" s="303"/>
      <c r="B173" s="335" t="s">
        <v>893</v>
      </c>
      <c r="C173" s="336">
        <v>130.93253099927065</v>
      </c>
      <c r="D173" s="337">
        <v>0</v>
      </c>
      <c r="E173" s="337">
        <v>127.96939942802669</v>
      </c>
      <c r="F173" s="337">
        <v>145</v>
      </c>
      <c r="G173" s="337">
        <v>0</v>
      </c>
      <c r="H173" s="337">
        <v>0</v>
      </c>
      <c r="I173" s="336">
        <v>129.19514507325482</v>
      </c>
      <c r="J173" s="336">
        <v>0</v>
      </c>
      <c r="K173" s="337">
        <v>74.220994475138113</v>
      </c>
      <c r="L173" s="337">
        <v>74.406405228758175</v>
      </c>
      <c r="M173" s="337">
        <v>79.240236686390517</v>
      </c>
      <c r="N173" s="336">
        <v>75.652725856697828</v>
      </c>
      <c r="O173" s="336">
        <v>0</v>
      </c>
      <c r="P173" s="338">
        <v>0</v>
      </c>
      <c r="Q173" s="337"/>
      <c r="R173" s="337"/>
      <c r="S173" s="394">
        <f t="shared" ref="S173:AD173" si="83">C173-C172</f>
        <v>-2.5068018168658739</v>
      </c>
      <c r="T173" s="394">
        <f t="shared" si="83"/>
        <v>0</v>
      </c>
      <c r="U173" s="394">
        <f t="shared" si="83"/>
        <v>-3.0764381354250929</v>
      </c>
      <c r="V173" s="394">
        <f t="shared" si="83"/>
        <v>5.5999999999999943</v>
      </c>
      <c r="W173" s="394">
        <f t="shared" si="83"/>
        <v>0</v>
      </c>
      <c r="X173" s="394">
        <f t="shared" si="83"/>
        <v>0</v>
      </c>
      <c r="Y173" s="395">
        <f t="shared" si="83"/>
        <v>-2.813244393983382</v>
      </c>
      <c r="Z173" s="394">
        <f t="shared" si="83"/>
        <v>0</v>
      </c>
      <c r="AA173" s="394">
        <f t="shared" si="83"/>
        <v>-1.6303568762132414</v>
      </c>
      <c r="AB173" s="394">
        <f t="shared" si="83"/>
        <v>-1.2135664426299257</v>
      </c>
      <c r="AC173" s="394">
        <f t="shared" si="83"/>
        <v>-2.0309497542874624</v>
      </c>
      <c r="AD173" s="395">
        <f t="shared" si="83"/>
        <v>-1.4089942107557931</v>
      </c>
    </row>
    <row r="174" spans="1:32">
      <c r="A174" s="303"/>
      <c r="B174" s="335" t="s">
        <v>894</v>
      </c>
      <c r="C174" s="336">
        <v>135.64191469776006</v>
      </c>
      <c r="D174" s="337">
        <v>0</v>
      </c>
      <c r="E174" s="337">
        <v>137.8462947309101</v>
      </c>
      <c r="F174" s="337">
        <v>154.69999999999999</v>
      </c>
      <c r="G174" s="337">
        <v>0</v>
      </c>
      <c r="H174" s="337">
        <v>0</v>
      </c>
      <c r="I174" s="336">
        <v>137.10887317847352</v>
      </c>
      <c r="J174" s="336">
        <v>0</v>
      </c>
      <c r="K174" s="337">
        <v>87.404123711340205</v>
      </c>
      <c r="L174" s="337">
        <v>87.665952080706191</v>
      </c>
      <c r="M174" s="337">
        <v>87.959405940594067</v>
      </c>
      <c r="N174" s="336">
        <v>87.641872232764072</v>
      </c>
      <c r="O174" s="336">
        <v>0</v>
      </c>
      <c r="P174" s="338">
        <v>0</v>
      </c>
      <c r="Q174" s="337"/>
      <c r="R174" s="337"/>
      <c r="Y174" s="389"/>
      <c r="AD174" s="389"/>
    </row>
    <row r="175" spans="1:32">
      <c r="A175" s="303"/>
      <c r="B175" s="335" t="s">
        <v>895</v>
      </c>
      <c r="C175" s="336">
        <v>133.97859237536656</v>
      </c>
      <c r="D175" s="337">
        <v>0</v>
      </c>
      <c r="E175" s="337">
        <v>135.84711682103378</v>
      </c>
      <c r="F175" s="337">
        <v>147.19999999999999</v>
      </c>
      <c r="G175" s="337">
        <v>0</v>
      </c>
      <c r="H175" s="337">
        <v>0</v>
      </c>
      <c r="I175" s="336">
        <v>135.12747747747747</v>
      </c>
      <c r="J175" s="336">
        <v>0</v>
      </c>
      <c r="K175" s="337">
        <v>85.170155038759702</v>
      </c>
      <c r="L175" s="337">
        <v>84.888700564971757</v>
      </c>
      <c r="M175" s="337">
        <v>86.714440433212985</v>
      </c>
      <c r="N175" s="336">
        <v>85.276638855780675</v>
      </c>
      <c r="O175" s="336">
        <v>0</v>
      </c>
      <c r="P175" s="338">
        <v>0</v>
      </c>
      <c r="Q175" s="337"/>
      <c r="R175" s="337"/>
      <c r="S175" s="394">
        <f t="shared" ref="S175:AD175" si="84">C175-C174</f>
        <v>-1.6633223223934976</v>
      </c>
      <c r="T175" s="394">
        <f t="shared" si="84"/>
        <v>0</v>
      </c>
      <c r="U175" s="394">
        <f t="shared" si="84"/>
        <v>-1.9991779098763232</v>
      </c>
      <c r="V175" s="394">
        <f t="shared" si="84"/>
        <v>-7.5</v>
      </c>
      <c r="W175" s="394">
        <f t="shared" si="84"/>
        <v>0</v>
      </c>
      <c r="X175" s="394">
        <f t="shared" si="84"/>
        <v>0</v>
      </c>
      <c r="Y175" s="395">
        <f t="shared" si="84"/>
        <v>-1.9813957009960461</v>
      </c>
      <c r="Z175" s="394">
        <f t="shared" si="84"/>
        <v>0</v>
      </c>
      <c r="AA175" s="394">
        <f t="shared" si="84"/>
        <v>-2.2339686725805024</v>
      </c>
      <c r="AB175" s="394">
        <f t="shared" si="84"/>
        <v>-2.7772515157344344</v>
      </c>
      <c r="AC175" s="394">
        <f t="shared" si="84"/>
        <v>-1.2449655073810817</v>
      </c>
      <c r="AD175" s="395">
        <f t="shared" si="84"/>
        <v>-2.3652333769833973</v>
      </c>
    </row>
    <row r="176" spans="1:32">
      <c r="A176" s="303"/>
      <c r="B176" s="335" t="s">
        <v>896</v>
      </c>
      <c r="C176" s="336">
        <v>131.29642857142855</v>
      </c>
      <c r="D176" s="337">
        <v>0</v>
      </c>
      <c r="E176" s="337">
        <v>139.99540229885059</v>
      </c>
      <c r="F176" s="337">
        <v>0</v>
      </c>
      <c r="G176" s="337">
        <v>0</v>
      </c>
      <c r="H176" s="337">
        <v>0</v>
      </c>
      <c r="I176" s="336">
        <v>136.58881118881118</v>
      </c>
      <c r="J176" s="336">
        <v>0</v>
      </c>
      <c r="K176" s="337">
        <v>84.653956834532366</v>
      </c>
      <c r="L176" s="337">
        <v>85.279238754325277</v>
      </c>
      <c r="M176" s="337">
        <v>83.862711864406776</v>
      </c>
      <c r="N176" s="336">
        <v>84.781459854014599</v>
      </c>
      <c r="O176" s="336">
        <v>0</v>
      </c>
      <c r="P176" s="338">
        <v>0</v>
      </c>
      <c r="Q176" s="337"/>
      <c r="R176" s="337"/>
      <c r="Y176" s="389"/>
      <c r="AD176" s="389"/>
    </row>
    <row r="177" spans="1:32">
      <c r="A177" s="303"/>
      <c r="B177" s="335" t="s">
        <v>897</v>
      </c>
      <c r="C177" s="336">
        <v>133.83652173913043</v>
      </c>
      <c r="D177" s="337">
        <v>0</v>
      </c>
      <c r="E177" s="337">
        <v>137.93382352941177</v>
      </c>
      <c r="F177" s="337">
        <v>159</v>
      </c>
      <c r="G177" s="337">
        <v>0</v>
      </c>
      <c r="H177" s="337">
        <v>0</v>
      </c>
      <c r="I177" s="336">
        <v>136.2379446640316</v>
      </c>
      <c r="J177" s="336">
        <v>0</v>
      </c>
      <c r="K177" s="337">
        <v>88.896323529411774</v>
      </c>
      <c r="L177" s="337">
        <v>85.988811188811184</v>
      </c>
      <c r="M177" s="337">
        <v>81.820714285714288</v>
      </c>
      <c r="N177" s="336">
        <v>86.28581661891117</v>
      </c>
      <c r="O177" s="336">
        <v>0</v>
      </c>
      <c r="P177" s="338">
        <v>0</v>
      </c>
      <c r="Q177" s="337"/>
      <c r="R177" s="337"/>
      <c r="S177" s="394">
        <f t="shared" ref="S177:AD177" si="85">C177-C176</f>
        <v>2.5400931677018832</v>
      </c>
      <c r="T177" s="394">
        <f t="shared" si="85"/>
        <v>0</v>
      </c>
      <c r="U177" s="394">
        <f t="shared" si="85"/>
        <v>-2.0615787694388246</v>
      </c>
      <c r="V177" s="421">
        <f t="shared" si="85"/>
        <v>159</v>
      </c>
      <c r="W177" s="394">
        <f t="shared" si="85"/>
        <v>0</v>
      </c>
      <c r="X177" s="394">
        <f t="shared" si="85"/>
        <v>0</v>
      </c>
      <c r="Y177" s="395">
        <f t="shared" si="85"/>
        <v>-0.35086652477957614</v>
      </c>
      <c r="Z177" s="394">
        <f t="shared" si="85"/>
        <v>0</v>
      </c>
      <c r="AA177" s="394">
        <f t="shared" si="85"/>
        <v>4.2423666948794079</v>
      </c>
      <c r="AB177" s="394">
        <f t="shared" si="85"/>
        <v>0.70957243448590646</v>
      </c>
      <c r="AC177" s="394">
        <f t="shared" si="85"/>
        <v>-2.041997578692488</v>
      </c>
      <c r="AD177" s="395">
        <f t="shared" si="85"/>
        <v>1.5043567648965706</v>
      </c>
      <c r="AF177" s="290" t="s">
        <v>920</v>
      </c>
    </row>
    <row r="178" spans="1:32">
      <c r="A178" s="303"/>
      <c r="B178" s="335" t="s">
        <v>898</v>
      </c>
      <c r="C178" s="336">
        <v>0</v>
      </c>
      <c r="D178" s="337">
        <v>0</v>
      </c>
      <c r="E178" s="337">
        <v>0</v>
      </c>
      <c r="F178" s="337">
        <v>0</v>
      </c>
      <c r="G178" s="337">
        <v>0</v>
      </c>
      <c r="H178" s="337">
        <v>0</v>
      </c>
      <c r="I178" s="336">
        <v>0</v>
      </c>
      <c r="J178" s="336">
        <v>0</v>
      </c>
      <c r="K178" s="337">
        <v>0</v>
      </c>
      <c r="L178" s="337">
        <v>0</v>
      </c>
      <c r="M178" s="337">
        <v>0</v>
      </c>
      <c r="N178" s="336">
        <v>0</v>
      </c>
      <c r="O178" s="336">
        <v>0</v>
      </c>
      <c r="P178" s="338">
        <v>0</v>
      </c>
      <c r="Q178" s="337"/>
      <c r="R178" s="337"/>
      <c r="Y178" s="389"/>
      <c r="AD178" s="389"/>
    </row>
    <row r="179" spans="1:32">
      <c r="A179" s="303"/>
      <c r="B179" s="335" t="s">
        <v>899</v>
      </c>
      <c r="C179" s="336">
        <v>0</v>
      </c>
      <c r="D179" s="337">
        <v>0</v>
      </c>
      <c r="E179" s="337">
        <v>0</v>
      </c>
      <c r="F179" s="337">
        <v>0</v>
      </c>
      <c r="G179" s="337">
        <v>0</v>
      </c>
      <c r="H179" s="337">
        <v>0</v>
      </c>
      <c r="I179" s="336">
        <v>0</v>
      </c>
      <c r="J179" s="336">
        <v>0</v>
      </c>
      <c r="K179" s="337">
        <v>0</v>
      </c>
      <c r="L179" s="337">
        <v>0</v>
      </c>
      <c r="M179" s="337">
        <v>0</v>
      </c>
      <c r="N179" s="336">
        <v>0</v>
      </c>
      <c r="O179" s="336">
        <v>0</v>
      </c>
      <c r="P179" s="338">
        <v>0</v>
      </c>
      <c r="Q179" s="337"/>
      <c r="R179" s="337"/>
      <c r="S179" s="394">
        <f t="shared" ref="S179:AD179" si="86">C179-C178</f>
        <v>0</v>
      </c>
      <c r="T179" s="394">
        <f t="shared" si="86"/>
        <v>0</v>
      </c>
      <c r="U179" s="394">
        <f t="shared" si="86"/>
        <v>0</v>
      </c>
      <c r="V179" s="394">
        <f t="shared" si="86"/>
        <v>0</v>
      </c>
      <c r="W179" s="394">
        <f t="shared" si="86"/>
        <v>0</v>
      </c>
      <c r="X179" s="394">
        <f t="shared" si="86"/>
        <v>0</v>
      </c>
      <c r="Y179" s="395">
        <f t="shared" si="86"/>
        <v>0</v>
      </c>
      <c r="Z179" s="394">
        <f t="shared" si="86"/>
        <v>0</v>
      </c>
      <c r="AA179" s="394">
        <f t="shared" si="86"/>
        <v>0</v>
      </c>
      <c r="AB179" s="394">
        <f t="shared" si="86"/>
        <v>0</v>
      </c>
      <c r="AC179" s="394">
        <f t="shared" si="86"/>
        <v>0</v>
      </c>
      <c r="AD179" s="395">
        <f t="shared" si="86"/>
        <v>0</v>
      </c>
    </row>
    <row r="180" spans="1:32">
      <c r="A180" s="303"/>
      <c r="B180" s="335" t="s">
        <v>900</v>
      </c>
      <c r="C180" s="336">
        <v>135.49753782260458</v>
      </c>
      <c r="D180" s="337">
        <v>0</v>
      </c>
      <c r="E180" s="337">
        <v>137.9467365028203</v>
      </c>
      <c r="F180" s="337">
        <v>154.69999999999999</v>
      </c>
      <c r="G180" s="337">
        <v>0</v>
      </c>
      <c r="H180" s="337">
        <v>0</v>
      </c>
      <c r="I180" s="336">
        <v>137.08826382153248</v>
      </c>
      <c r="J180" s="336">
        <v>0</v>
      </c>
      <c r="K180" s="337">
        <v>86.402096985583228</v>
      </c>
      <c r="L180" s="337">
        <v>87.028465804066542</v>
      </c>
      <c r="M180" s="337">
        <v>86.811163895486956</v>
      </c>
      <c r="N180" s="336">
        <v>86.777184466019406</v>
      </c>
      <c r="O180" s="336">
        <v>0</v>
      </c>
      <c r="P180" s="338">
        <v>0</v>
      </c>
      <c r="Q180" s="337"/>
      <c r="R180" s="337"/>
      <c r="Y180" s="389"/>
      <c r="AD180" s="389"/>
    </row>
    <row r="181" spans="1:32">
      <c r="A181" s="303"/>
      <c r="B181" s="335" t="s">
        <v>901</v>
      </c>
      <c r="C181" s="336">
        <v>133.97395744680853</v>
      </c>
      <c r="D181" s="337">
        <v>0</v>
      </c>
      <c r="E181" s="337">
        <v>135.92859603789839</v>
      </c>
      <c r="F181" s="337">
        <v>147.38582677165354</v>
      </c>
      <c r="G181" s="337">
        <v>0</v>
      </c>
      <c r="H181" s="337">
        <v>0</v>
      </c>
      <c r="I181" s="336">
        <v>135.16685353889281</v>
      </c>
      <c r="J181" s="336">
        <v>0</v>
      </c>
      <c r="K181" s="337">
        <v>86.456345177664986</v>
      </c>
      <c r="L181" s="337">
        <v>85.157386848847139</v>
      </c>
      <c r="M181" s="337">
        <v>85.07146282973622</v>
      </c>
      <c r="N181" s="336">
        <v>85.573106060606065</v>
      </c>
      <c r="O181" s="336">
        <v>0</v>
      </c>
      <c r="P181" s="338">
        <v>0</v>
      </c>
      <c r="Q181" s="337"/>
      <c r="R181" s="337"/>
      <c r="S181" s="394">
        <f t="shared" ref="S181:AD181" si="87">C181-C180</f>
        <v>-1.5235803757960582</v>
      </c>
      <c r="T181" s="394">
        <f t="shared" si="87"/>
        <v>0</v>
      </c>
      <c r="U181" s="394">
        <f t="shared" si="87"/>
        <v>-2.0181404649219132</v>
      </c>
      <c r="V181" s="394">
        <f t="shared" si="87"/>
        <v>-7.3141732283464478</v>
      </c>
      <c r="W181" s="394">
        <f t="shared" si="87"/>
        <v>0</v>
      </c>
      <c r="X181" s="394">
        <f t="shared" si="87"/>
        <v>0</v>
      </c>
      <c r="Y181" s="395">
        <f t="shared" si="87"/>
        <v>-1.9214102826396697</v>
      </c>
      <c r="Z181" s="394">
        <f t="shared" si="87"/>
        <v>0</v>
      </c>
      <c r="AA181" s="394">
        <f t="shared" si="87"/>
        <v>5.4248192081757907E-2</v>
      </c>
      <c r="AB181" s="394">
        <f t="shared" si="87"/>
        <v>-1.8710789552194029</v>
      </c>
      <c r="AC181" s="394">
        <f t="shared" si="87"/>
        <v>-1.7397010657507366</v>
      </c>
      <c r="AD181" s="395">
        <f t="shared" si="87"/>
        <v>-1.2040784054133411</v>
      </c>
    </row>
    <row r="182" spans="1:32">
      <c r="A182" s="303"/>
      <c r="B182" s="335" t="s">
        <v>902</v>
      </c>
      <c r="C182" s="336">
        <v>93.605186972255723</v>
      </c>
      <c r="D182" s="337">
        <v>0</v>
      </c>
      <c r="E182" s="337">
        <v>83.942799866354832</v>
      </c>
      <c r="F182" s="337">
        <v>86.8</v>
      </c>
      <c r="G182" s="337">
        <v>0</v>
      </c>
      <c r="H182" s="337">
        <v>0</v>
      </c>
      <c r="I182" s="336">
        <v>87.376731418918908</v>
      </c>
      <c r="J182" s="336">
        <v>0</v>
      </c>
      <c r="K182" s="337">
        <v>52.416844919786101</v>
      </c>
      <c r="L182" s="337">
        <v>61.372777017783868</v>
      </c>
      <c r="M182" s="337">
        <v>59.642900302114803</v>
      </c>
      <c r="N182" s="336">
        <v>57.355303867403308</v>
      </c>
      <c r="O182" s="336">
        <v>0</v>
      </c>
      <c r="P182" s="338">
        <v>0</v>
      </c>
      <c r="Q182" s="337"/>
      <c r="R182" s="337"/>
      <c r="Y182" s="389"/>
      <c r="AD182" s="389"/>
    </row>
    <row r="183" spans="1:32">
      <c r="A183" s="303"/>
      <c r="B183" s="335" t="s">
        <v>903</v>
      </c>
      <c r="C183" s="336">
        <v>91.211836734693875</v>
      </c>
      <c r="D183" s="337">
        <v>0</v>
      </c>
      <c r="E183" s="337">
        <v>83.006862410378957</v>
      </c>
      <c r="F183" s="337">
        <v>82.6</v>
      </c>
      <c r="G183" s="337">
        <v>0</v>
      </c>
      <c r="H183" s="337">
        <v>0</v>
      </c>
      <c r="I183" s="336">
        <v>85.972279738009732</v>
      </c>
      <c r="J183" s="336">
        <v>0</v>
      </c>
      <c r="K183" s="337">
        <v>58.992592592592587</v>
      </c>
      <c r="L183" s="337">
        <v>61.718974358974364</v>
      </c>
      <c r="M183" s="337">
        <v>58.328493150684928</v>
      </c>
      <c r="N183" s="336">
        <v>60.043446737311776</v>
      </c>
      <c r="O183" s="336">
        <v>0</v>
      </c>
      <c r="P183" s="338">
        <v>0</v>
      </c>
      <c r="Q183" s="337"/>
      <c r="R183" s="337"/>
      <c r="S183" s="394">
        <f t="shared" ref="S183:AD183" si="88">C183-C182</f>
        <v>-2.3933502375618474</v>
      </c>
      <c r="T183" s="394">
        <f t="shared" si="88"/>
        <v>0</v>
      </c>
      <c r="U183" s="394">
        <f t="shared" si="88"/>
        <v>-0.93593745597587485</v>
      </c>
      <c r="V183" s="394">
        <f t="shared" si="88"/>
        <v>-4.2000000000000028</v>
      </c>
      <c r="W183" s="394">
        <f t="shared" si="88"/>
        <v>0</v>
      </c>
      <c r="X183" s="394">
        <f t="shared" si="88"/>
        <v>0</v>
      </c>
      <c r="Y183" s="395">
        <f t="shared" si="88"/>
        <v>-1.404451680909176</v>
      </c>
      <c r="Z183" s="394">
        <f t="shared" si="88"/>
        <v>0</v>
      </c>
      <c r="AA183" s="394">
        <f t="shared" si="88"/>
        <v>6.5757476728064859</v>
      </c>
      <c r="AB183" s="394">
        <f t="shared" si="88"/>
        <v>0.34619734119049639</v>
      </c>
      <c r="AC183" s="394">
        <f t="shared" si="88"/>
        <v>-1.3144071514298759</v>
      </c>
      <c r="AD183" s="395">
        <f t="shared" si="88"/>
        <v>2.688142869908468</v>
      </c>
    </row>
    <row r="184" spans="1:32">
      <c r="A184" s="303"/>
      <c r="B184" s="335" t="s">
        <v>904</v>
      </c>
      <c r="C184" s="336">
        <v>87.699250936329577</v>
      </c>
      <c r="D184" s="337">
        <v>0</v>
      </c>
      <c r="E184" s="337">
        <v>75.957102539981179</v>
      </c>
      <c r="F184" s="337">
        <v>88.1</v>
      </c>
      <c r="G184" s="337">
        <v>0</v>
      </c>
      <c r="H184" s="337">
        <v>0</v>
      </c>
      <c r="I184" s="336">
        <v>80.04481276856967</v>
      </c>
      <c r="J184" s="336">
        <v>0</v>
      </c>
      <c r="K184" s="337">
        <v>57.369078947368415</v>
      </c>
      <c r="L184" s="337">
        <v>57.664590163934427</v>
      </c>
      <c r="M184" s="337">
        <v>56.74831460674158</v>
      </c>
      <c r="N184" s="336">
        <v>57.343202033036839</v>
      </c>
      <c r="O184" s="336">
        <v>0</v>
      </c>
      <c r="P184" s="338">
        <v>0</v>
      </c>
      <c r="Q184" s="337"/>
      <c r="R184" s="337"/>
      <c r="Y184" s="389"/>
      <c r="AD184" s="389"/>
    </row>
    <row r="185" spans="1:32">
      <c r="A185" s="303"/>
      <c r="B185" s="335" t="s">
        <v>905</v>
      </c>
      <c r="C185" s="336">
        <v>83.926972477064211</v>
      </c>
      <c r="D185" s="337">
        <v>0</v>
      </c>
      <c r="E185" s="337">
        <v>75.647556719022688</v>
      </c>
      <c r="F185" s="337">
        <v>73.5</v>
      </c>
      <c r="G185" s="337">
        <v>0</v>
      </c>
      <c r="H185" s="337">
        <v>0</v>
      </c>
      <c r="I185" s="336">
        <v>78.199249855741485</v>
      </c>
      <c r="J185" s="336">
        <v>0</v>
      </c>
      <c r="K185" s="337">
        <v>57.855474452554752</v>
      </c>
      <c r="L185" s="337">
        <v>59.528213166144198</v>
      </c>
      <c r="M185" s="337">
        <v>59.340983606557373</v>
      </c>
      <c r="N185" s="336">
        <v>58.89342783505154</v>
      </c>
      <c r="O185" s="336">
        <v>0</v>
      </c>
      <c r="P185" s="338">
        <v>0</v>
      </c>
      <c r="Q185" s="337"/>
      <c r="R185" s="337"/>
      <c r="S185" s="394">
        <f t="shared" ref="S185:AD185" si="89">C185-C184</f>
        <v>-3.7722784592653653</v>
      </c>
      <c r="T185" s="394">
        <f t="shared" si="89"/>
        <v>0</v>
      </c>
      <c r="U185" s="394">
        <f t="shared" si="89"/>
        <v>-0.30954582095849048</v>
      </c>
      <c r="V185" s="394">
        <f t="shared" si="89"/>
        <v>-14.599999999999994</v>
      </c>
      <c r="W185" s="394">
        <f t="shared" si="89"/>
        <v>0</v>
      </c>
      <c r="X185" s="394">
        <f t="shared" si="89"/>
        <v>0</v>
      </c>
      <c r="Y185" s="395">
        <f t="shared" si="89"/>
        <v>-1.8455629128281856</v>
      </c>
      <c r="Z185" s="394">
        <f t="shared" si="89"/>
        <v>0</v>
      </c>
      <c r="AA185" s="394">
        <f t="shared" si="89"/>
        <v>0.48639550518633712</v>
      </c>
      <c r="AB185" s="394">
        <f t="shared" si="89"/>
        <v>1.8636230022097706</v>
      </c>
      <c r="AC185" s="394">
        <f t="shared" si="89"/>
        <v>2.5926689998157926</v>
      </c>
      <c r="AD185" s="395">
        <f t="shared" si="89"/>
        <v>1.5502258020147011</v>
      </c>
    </row>
    <row r="186" spans="1:32">
      <c r="A186" s="303"/>
      <c r="B186" s="335" t="s">
        <v>906</v>
      </c>
      <c r="C186" s="336">
        <v>0</v>
      </c>
      <c r="D186" s="337">
        <v>0</v>
      </c>
      <c r="E186" s="337">
        <v>0</v>
      </c>
      <c r="F186" s="337">
        <v>0</v>
      </c>
      <c r="G186" s="337">
        <v>0</v>
      </c>
      <c r="H186" s="337">
        <v>0</v>
      </c>
      <c r="I186" s="336">
        <v>0</v>
      </c>
      <c r="J186" s="336">
        <v>0</v>
      </c>
      <c r="K186" s="337">
        <v>0</v>
      </c>
      <c r="L186" s="337">
        <v>0</v>
      </c>
      <c r="M186" s="337">
        <v>0</v>
      </c>
      <c r="N186" s="336">
        <v>0</v>
      </c>
      <c r="O186" s="336">
        <v>0</v>
      </c>
      <c r="P186" s="338">
        <v>0</v>
      </c>
      <c r="Q186" s="337"/>
      <c r="R186" s="337"/>
      <c r="Y186" s="389"/>
      <c r="AD186" s="389"/>
    </row>
    <row r="187" spans="1:32">
      <c r="A187" s="303"/>
      <c r="B187" s="335" t="s">
        <v>907</v>
      </c>
      <c r="C187" s="336">
        <v>0</v>
      </c>
      <c r="D187" s="337">
        <v>0</v>
      </c>
      <c r="E187" s="337">
        <v>0</v>
      </c>
      <c r="F187" s="337">
        <v>0</v>
      </c>
      <c r="G187" s="337">
        <v>0</v>
      </c>
      <c r="H187" s="337">
        <v>0</v>
      </c>
      <c r="I187" s="336">
        <v>0</v>
      </c>
      <c r="J187" s="336">
        <v>0</v>
      </c>
      <c r="K187" s="337">
        <v>0</v>
      </c>
      <c r="L187" s="337">
        <v>0</v>
      </c>
      <c r="M187" s="337">
        <v>0</v>
      </c>
      <c r="N187" s="336">
        <v>0</v>
      </c>
      <c r="O187" s="336">
        <v>0</v>
      </c>
      <c r="P187" s="338">
        <v>0</v>
      </c>
      <c r="Q187" s="337"/>
      <c r="R187" s="337"/>
      <c r="S187" s="394">
        <f t="shared" ref="S187:AD187" si="90">C187-C186</f>
        <v>0</v>
      </c>
      <c r="T187" s="394">
        <f t="shared" si="90"/>
        <v>0</v>
      </c>
      <c r="U187" s="394">
        <f t="shared" si="90"/>
        <v>0</v>
      </c>
      <c r="V187" s="394">
        <f t="shared" si="90"/>
        <v>0</v>
      </c>
      <c r="W187" s="394">
        <f t="shared" si="90"/>
        <v>0</v>
      </c>
      <c r="X187" s="394">
        <f t="shared" si="90"/>
        <v>0</v>
      </c>
      <c r="Y187" s="395">
        <f t="shared" si="90"/>
        <v>0</v>
      </c>
      <c r="Z187" s="394">
        <f t="shared" si="90"/>
        <v>0</v>
      </c>
      <c r="AA187" s="394">
        <f t="shared" si="90"/>
        <v>0</v>
      </c>
      <c r="AB187" s="394">
        <f t="shared" si="90"/>
        <v>0</v>
      </c>
      <c r="AC187" s="394">
        <f t="shared" si="90"/>
        <v>0</v>
      </c>
      <c r="AD187" s="395">
        <f t="shared" si="90"/>
        <v>0</v>
      </c>
    </row>
    <row r="188" spans="1:32">
      <c r="A188" s="303"/>
      <c r="B188" s="335" t="s">
        <v>908</v>
      </c>
      <c r="C188" s="336">
        <v>92.166423357664229</v>
      </c>
      <c r="D188" s="337">
        <v>0</v>
      </c>
      <c r="E188" s="337">
        <v>81.849901380670616</v>
      </c>
      <c r="F188" s="337">
        <v>87.155555555555566</v>
      </c>
      <c r="G188" s="337">
        <v>0</v>
      </c>
      <c r="H188" s="337">
        <v>0</v>
      </c>
      <c r="I188" s="336">
        <v>85.5002670856245</v>
      </c>
      <c r="J188" s="336">
        <v>0</v>
      </c>
      <c r="K188" s="337">
        <v>53.847908745247146</v>
      </c>
      <c r="L188" s="337">
        <v>60.281081081081076</v>
      </c>
      <c r="M188" s="337">
        <v>58.630648330058932</v>
      </c>
      <c r="N188" s="336">
        <v>57.351636503658071</v>
      </c>
      <c r="O188" s="336">
        <v>0</v>
      </c>
      <c r="P188" s="338">
        <v>0</v>
      </c>
      <c r="Q188" s="337"/>
      <c r="R188" s="337"/>
      <c r="Y188" s="389"/>
      <c r="AD188" s="389"/>
    </row>
    <row r="189" spans="1:32">
      <c r="A189" s="303"/>
      <c r="B189" s="335" t="s">
        <v>909</v>
      </c>
      <c r="C189" s="336">
        <v>89.455088495575225</v>
      </c>
      <c r="D189" s="337">
        <v>0</v>
      </c>
      <c r="E189" s="337">
        <v>80.937226993865039</v>
      </c>
      <c r="F189" s="337">
        <v>79.682442748091603</v>
      </c>
      <c r="G189" s="337">
        <v>0</v>
      </c>
      <c r="H189" s="337">
        <v>0</v>
      </c>
      <c r="I189" s="336">
        <v>83.888973090009273</v>
      </c>
      <c r="J189" s="336">
        <v>0</v>
      </c>
      <c r="K189" s="337">
        <v>58.654663774403474</v>
      </c>
      <c r="L189" s="337">
        <v>61.083075523202915</v>
      </c>
      <c r="M189" s="337">
        <v>58.666605839416057</v>
      </c>
      <c r="N189" s="336">
        <v>59.69606850914753</v>
      </c>
      <c r="O189" s="336">
        <v>0</v>
      </c>
      <c r="P189" s="338">
        <v>0</v>
      </c>
      <c r="Q189" s="337"/>
      <c r="R189" s="337"/>
      <c r="S189" s="394">
        <f t="shared" ref="S189:AD189" si="91">C189-C188</f>
        <v>-2.7113348620890036</v>
      </c>
      <c r="T189" s="394">
        <f t="shared" si="91"/>
        <v>0</v>
      </c>
      <c r="U189" s="394">
        <f t="shared" si="91"/>
        <v>-0.91267438680557689</v>
      </c>
      <c r="V189" s="394">
        <f t="shared" si="91"/>
        <v>-7.4731128074639628</v>
      </c>
      <c r="W189" s="394">
        <f t="shared" si="91"/>
        <v>0</v>
      </c>
      <c r="X189" s="394">
        <f t="shared" si="91"/>
        <v>0</v>
      </c>
      <c r="Y189" s="395">
        <f t="shared" si="91"/>
        <v>-1.6112939956152275</v>
      </c>
      <c r="Z189" s="394">
        <f t="shared" si="91"/>
        <v>0</v>
      </c>
      <c r="AA189" s="394">
        <f t="shared" si="91"/>
        <v>4.8067550291563279</v>
      </c>
      <c r="AB189" s="394">
        <f t="shared" si="91"/>
        <v>0.80199444212183835</v>
      </c>
      <c r="AC189" s="394">
        <f t="shared" si="91"/>
        <v>3.5957509357125161E-2</v>
      </c>
      <c r="AD189" s="395">
        <f t="shared" si="91"/>
        <v>2.344432005489459</v>
      </c>
    </row>
    <row r="190" spans="1:32">
      <c r="A190" s="303"/>
      <c r="B190" s="335" t="s">
        <v>910</v>
      </c>
      <c r="C190" s="336">
        <v>98</v>
      </c>
      <c r="D190" s="337">
        <v>0</v>
      </c>
      <c r="E190" s="337">
        <v>103.51666666666667</v>
      </c>
      <c r="F190" s="337">
        <v>110.5</v>
      </c>
      <c r="G190" s="337">
        <v>0</v>
      </c>
      <c r="H190" s="337">
        <v>0</v>
      </c>
      <c r="I190" s="336">
        <v>102.54522144522144</v>
      </c>
      <c r="J190" s="336">
        <v>0</v>
      </c>
      <c r="K190" s="337">
        <v>80.500208768267214</v>
      </c>
      <c r="L190" s="337">
        <v>77.856323185011718</v>
      </c>
      <c r="M190" s="337">
        <v>76.06697674418605</v>
      </c>
      <c r="N190" s="336">
        <v>78.138230289279647</v>
      </c>
      <c r="O190" s="336">
        <v>0</v>
      </c>
      <c r="P190" s="338">
        <v>0</v>
      </c>
      <c r="Q190" s="337"/>
      <c r="R190" s="337"/>
      <c r="Y190" s="389"/>
      <c r="AD190" s="389"/>
    </row>
    <row r="191" spans="1:32">
      <c r="A191" s="303"/>
      <c r="B191" s="335" t="s">
        <v>911</v>
      </c>
      <c r="C191" s="336">
        <v>127.76868327402136</v>
      </c>
      <c r="D191" s="337">
        <v>0</v>
      </c>
      <c r="E191" s="337">
        <v>118.69745145631069</v>
      </c>
      <c r="F191" s="337">
        <v>125.90000000000002</v>
      </c>
      <c r="G191" s="337">
        <v>0</v>
      </c>
      <c r="H191" s="337">
        <v>0</v>
      </c>
      <c r="I191" s="336">
        <v>121.17940663176266</v>
      </c>
      <c r="J191" s="336">
        <v>0</v>
      </c>
      <c r="K191" s="337">
        <v>81.44</v>
      </c>
      <c r="L191" s="337">
        <v>81.423391812865503</v>
      </c>
      <c r="M191" s="337">
        <v>77.184725536992843</v>
      </c>
      <c r="N191" s="336">
        <v>80.397563805104411</v>
      </c>
      <c r="O191" s="336">
        <v>0</v>
      </c>
      <c r="P191" s="338">
        <v>0</v>
      </c>
      <c r="Q191" s="337"/>
      <c r="R191" s="337"/>
      <c r="S191" s="394">
        <f t="shared" ref="S191:AD191" si="92">C191-C190</f>
        <v>29.768683274021356</v>
      </c>
      <c r="T191" s="394">
        <f t="shared" si="92"/>
        <v>0</v>
      </c>
      <c r="U191" s="394">
        <f t="shared" si="92"/>
        <v>15.180784789644022</v>
      </c>
      <c r="V191" s="421">
        <f t="shared" si="92"/>
        <v>15.40000000000002</v>
      </c>
      <c r="W191" s="394">
        <f t="shared" si="92"/>
        <v>0</v>
      </c>
      <c r="X191" s="394">
        <f t="shared" si="92"/>
        <v>0</v>
      </c>
      <c r="Y191" s="395">
        <f t="shared" si="92"/>
        <v>18.634185186541217</v>
      </c>
      <c r="Z191" s="394">
        <f t="shared" si="92"/>
        <v>0</v>
      </c>
      <c r="AA191" s="421">
        <f t="shared" si="92"/>
        <v>0.93979123173278367</v>
      </c>
      <c r="AB191" s="394">
        <f t="shared" si="92"/>
        <v>3.5670686278537858</v>
      </c>
      <c r="AC191" s="421">
        <f t="shared" si="92"/>
        <v>1.1177487928067933</v>
      </c>
      <c r="AD191" s="395">
        <f t="shared" si="92"/>
        <v>2.259333515824764</v>
      </c>
    </row>
    <row r="192" spans="1:32">
      <c r="A192" s="303"/>
      <c r="B192" s="335" t="s">
        <v>912</v>
      </c>
      <c r="C192" s="336">
        <v>123.92897543632837</v>
      </c>
      <c r="D192" s="337">
        <v>0</v>
      </c>
      <c r="E192" s="337">
        <v>117.22362734679419</v>
      </c>
      <c r="F192" s="337">
        <v>127.35767441860465</v>
      </c>
      <c r="G192" s="337">
        <v>0</v>
      </c>
      <c r="H192" s="337">
        <v>0</v>
      </c>
      <c r="I192" s="336">
        <v>120.16011968800429</v>
      </c>
      <c r="J192" s="336">
        <v>0</v>
      </c>
      <c r="K192" s="337">
        <v>67.174076755973928</v>
      </c>
      <c r="L192" s="337">
        <v>75.490280464216639</v>
      </c>
      <c r="M192" s="337">
        <v>75.594337485843724</v>
      </c>
      <c r="N192" s="336">
        <v>72.860364727608484</v>
      </c>
      <c r="O192" s="336">
        <v>0</v>
      </c>
      <c r="P192" s="338">
        <v>0</v>
      </c>
      <c r="Q192" s="337"/>
      <c r="R192" s="337"/>
      <c r="Y192" s="389"/>
      <c r="AD192" s="389"/>
    </row>
    <row r="193" spans="1:30">
      <c r="A193" s="303"/>
      <c r="B193" s="335" t="s">
        <v>913</v>
      </c>
      <c r="C193" s="336">
        <v>122.06192022263451</v>
      </c>
      <c r="D193" s="337">
        <v>0</v>
      </c>
      <c r="E193" s="337">
        <v>115.29782765242439</v>
      </c>
      <c r="F193" s="337">
        <v>121.64336283185841</v>
      </c>
      <c r="G193" s="337">
        <v>0</v>
      </c>
      <c r="H193" s="337">
        <v>0</v>
      </c>
      <c r="I193" s="336">
        <v>118.30489817649408</v>
      </c>
      <c r="J193" s="336">
        <v>0</v>
      </c>
      <c r="K193" s="337">
        <v>71.084897025171628</v>
      </c>
      <c r="L193" s="337">
        <v>74.206060606060618</v>
      </c>
      <c r="M193" s="337">
        <v>73.469462365591383</v>
      </c>
      <c r="N193" s="336">
        <v>73.148760513501543</v>
      </c>
      <c r="O193" s="336">
        <v>0</v>
      </c>
      <c r="P193" s="338">
        <v>0</v>
      </c>
      <c r="Q193" s="337"/>
      <c r="R193" s="337"/>
      <c r="S193" s="394">
        <f t="shared" ref="S193:AD193" si="93">C193-C192</f>
        <v>-1.8670552136938596</v>
      </c>
      <c r="T193" s="394">
        <f t="shared" si="93"/>
        <v>0</v>
      </c>
      <c r="U193" s="394">
        <f t="shared" si="93"/>
        <v>-1.9257996943698004</v>
      </c>
      <c r="V193" s="394">
        <f t="shared" si="93"/>
        <v>-5.7143115867462342</v>
      </c>
      <c r="W193" s="394">
        <f t="shared" si="93"/>
        <v>0</v>
      </c>
      <c r="X193" s="394">
        <f t="shared" si="93"/>
        <v>0</v>
      </c>
      <c r="Y193" s="395">
        <f t="shared" si="93"/>
        <v>-1.8552215115102086</v>
      </c>
      <c r="Z193" s="394">
        <f t="shared" si="93"/>
        <v>0</v>
      </c>
      <c r="AA193" s="394">
        <f t="shared" si="93"/>
        <v>3.9108202691976999</v>
      </c>
      <c r="AB193" s="394">
        <f t="shared" si="93"/>
        <v>-1.2842198581560211</v>
      </c>
      <c r="AC193" s="394">
        <f t="shared" si="93"/>
        <v>-2.1248751202523408</v>
      </c>
      <c r="AD193" s="395">
        <f t="shared" si="93"/>
        <v>0.28839578589305859</v>
      </c>
    </row>
    <row r="194" spans="1:30">
      <c r="A194" s="303"/>
      <c r="B194" s="335" t="s">
        <v>914</v>
      </c>
      <c r="C194" s="336">
        <v>96.26777108433734</v>
      </c>
      <c r="D194" s="337">
        <v>0</v>
      </c>
      <c r="E194" s="337">
        <v>86.681484374999997</v>
      </c>
      <c r="F194" s="337">
        <v>88.1</v>
      </c>
      <c r="G194" s="337">
        <v>0</v>
      </c>
      <c r="H194" s="337">
        <v>0</v>
      </c>
      <c r="I194" s="336">
        <v>89.925759109311741</v>
      </c>
      <c r="J194" s="336">
        <v>0</v>
      </c>
      <c r="K194" s="337">
        <v>70.820516962843286</v>
      </c>
      <c r="L194" s="337">
        <v>71.282804232804239</v>
      </c>
      <c r="M194" s="337">
        <v>69.051754385964912</v>
      </c>
      <c r="N194" s="336">
        <v>70.671753057658705</v>
      </c>
      <c r="O194" s="336">
        <v>0</v>
      </c>
      <c r="P194" s="338">
        <v>0</v>
      </c>
      <c r="Q194" s="337"/>
      <c r="R194" s="337"/>
      <c r="Y194" s="389"/>
      <c r="AD194" s="389"/>
    </row>
    <row r="195" spans="1:30">
      <c r="A195" s="303"/>
      <c r="B195" s="335" t="s">
        <v>915</v>
      </c>
      <c r="C195" s="336">
        <v>93.660901162790694</v>
      </c>
      <c r="D195" s="337">
        <v>0</v>
      </c>
      <c r="E195" s="337">
        <v>83.894864048338377</v>
      </c>
      <c r="F195" s="337">
        <v>77.38636363636364</v>
      </c>
      <c r="G195" s="337">
        <v>0</v>
      </c>
      <c r="H195" s="337">
        <v>0</v>
      </c>
      <c r="I195" s="336">
        <v>87.023589494163417</v>
      </c>
      <c r="J195" s="336">
        <v>0</v>
      </c>
      <c r="K195" s="337">
        <v>73.187758620689664</v>
      </c>
      <c r="L195" s="337">
        <v>72.299868073878628</v>
      </c>
      <c r="M195" s="337">
        <v>69.921447721179632</v>
      </c>
      <c r="N195" s="336">
        <v>72.082349503214502</v>
      </c>
      <c r="O195" s="336">
        <v>0</v>
      </c>
      <c r="P195" s="338">
        <v>0</v>
      </c>
      <c r="Q195" s="337"/>
      <c r="R195" s="337"/>
      <c r="S195" s="394">
        <f t="shared" ref="S195:AD195" si="94">C195-C194</f>
        <v>-2.6068699215466467</v>
      </c>
      <c r="T195" s="394">
        <f t="shared" si="94"/>
        <v>0</v>
      </c>
      <c r="U195" s="394">
        <f t="shared" si="94"/>
        <v>-2.7866203266616196</v>
      </c>
      <c r="V195" s="394">
        <f t="shared" si="94"/>
        <v>-10.713636363636354</v>
      </c>
      <c r="W195" s="394">
        <f t="shared" si="94"/>
        <v>0</v>
      </c>
      <c r="X195" s="394">
        <f t="shared" si="94"/>
        <v>0</v>
      </c>
      <c r="Y195" s="395">
        <f t="shared" si="94"/>
        <v>-2.9021696151483241</v>
      </c>
      <c r="Z195" s="394">
        <f t="shared" si="94"/>
        <v>0</v>
      </c>
      <c r="AA195" s="394">
        <f t="shared" si="94"/>
        <v>2.3672416578463782</v>
      </c>
      <c r="AB195" s="394">
        <f t="shared" si="94"/>
        <v>1.0170638410743891</v>
      </c>
      <c r="AC195" s="394">
        <f t="shared" si="94"/>
        <v>0.86969333521471981</v>
      </c>
      <c r="AD195" s="395">
        <f t="shared" si="94"/>
        <v>1.4105964455557967</v>
      </c>
    </row>
    <row r="196" spans="1:30">
      <c r="A196" s="303"/>
      <c r="B196" s="335" t="s">
        <v>916</v>
      </c>
      <c r="C196" s="336">
        <v>121.24843841214245</v>
      </c>
      <c r="D196" s="337">
        <v>0</v>
      </c>
      <c r="E196" s="337">
        <v>113.21358088009026</v>
      </c>
      <c r="F196" s="337">
        <v>122.27165991902834</v>
      </c>
      <c r="G196" s="337">
        <v>0</v>
      </c>
      <c r="H196" s="337">
        <v>0</v>
      </c>
      <c r="I196" s="336">
        <v>116.61411443494778</v>
      </c>
      <c r="J196" s="336">
        <v>0</v>
      </c>
      <c r="K196" s="337">
        <v>68.30265</v>
      </c>
      <c r="L196" s="337">
        <v>74.363916430594898</v>
      </c>
      <c r="M196" s="337">
        <v>73.767755102040823</v>
      </c>
      <c r="N196" s="336">
        <v>72.239130434782624</v>
      </c>
      <c r="O196" s="336">
        <v>0</v>
      </c>
      <c r="P196" s="338">
        <v>0</v>
      </c>
      <c r="Q196" s="337"/>
      <c r="R196" s="337"/>
      <c r="Y196" s="389"/>
      <c r="AD196" s="389"/>
    </row>
    <row r="197" spans="1:30" ht="13.5" thickBot="1">
      <c r="A197" s="303"/>
      <c r="B197" s="335" t="s">
        <v>917</v>
      </c>
      <c r="C197" s="336">
        <v>119.33135830072668</v>
      </c>
      <c r="D197" s="337">
        <v>0</v>
      </c>
      <c r="E197" s="337">
        <v>110.99195318972657</v>
      </c>
      <c r="F197" s="337">
        <v>114.43111111111112</v>
      </c>
      <c r="G197" s="337">
        <v>0</v>
      </c>
      <c r="H197" s="337">
        <v>0</v>
      </c>
      <c r="I197" s="336">
        <v>114.53986067205244</v>
      </c>
      <c r="J197" s="336">
        <v>0</v>
      </c>
      <c r="K197" s="337">
        <v>71.729878371232161</v>
      </c>
      <c r="L197" s="337">
        <v>73.729983525535417</v>
      </c>
      <c r="M197" s="337">
        <v>72.453798925556413</v>
      </c>
      <c r="N197" s="336">
        <v>72.85583560764168</v>
      </c>
      <c r="O197" s="336">
        <v>0</v>
      </c>
      <c r="P197" s="338">
        <v>0</v>
      </c>
      <c r="Q197" s="337"/>
      <c r="R197" s="337"/>
      <c r="S197" s="355">
        <f t="shared" ref="S197:AD197" si="95">C197-C196</f>
        <v>-1.9170801114157712</v>
      </c>
      <c r="T197" s="355">
        <f t="shared" si="95"/>
        <v>0</v>
      </c>
      <c r="U197" s="355">
        <f t="shared" si="95"/>
        <v>-2.2216276903636896</v>
      </c>
      <c r="V197" s="355">
        <f t="shared" si="95"/>
        <v>-7.8405488079172159</v>
      </c>
      <c r="W197" s="355">
        <f t="shared" si="95"/>
        <v>0</v>
      </c>
      <c r="X197" s="355">
        <f t="shared" si="95"/>
        <v>0</v>
      </c>
      <c r="Y197" s="420">
        <f t="shared" si="95"/>
        <v>-2.0742537628953386</v>
      </c>
      <c r="Z197" s="355">
        <f t="shared" si="95"/>
        <v>0</v>
      </c>
      <c r="AA197" s="355">
        <f t="shared" si="95"/>
        <v>3.427228371232161</v>
      </c>
      <c r="AB197" s="355">
        <f t="shared" si="95"/>
        <v>-0.6339329050594813</v>
      </c>
      <c r="AC197" s="355">
        <f t="shared" si="95"/>
        <v>-1.3139561764844103</v>
      </c>
      <c r="AD197" s="420">
        <f t="shared" si="95"/>
        <v>0.61670517285905646</v>
      </c>
    </row>
    <row r="198" spans="1:30">
      <c r="A198" s="362" t="s">
        <v>511</v>
      </c>
      <c r="B198" s="298" t="s">
        <v>885</v>
      </c>
      <c r="C198" s="327">
        <v>0</v>
      </c>
      <c r="D198" s="328">
        <v>0</v>
      </c>
      <c r="E198" s="328">
        <v>0</v>
      </c>
      <c r="F198" s="328">
        <v>0</v>
      </c>
      <c r="G198" s="328">
        <v>0</v>
      </c>
      <c r="H198" s="328">
        <v>0</v>
      </c>
      <c r="I198" s="327">
        <v>0</v>
      </c>
      <c r="J198" s="327">
        <v>0</v>
      </c>
      <c r="K198" s="328">
        <v>0</v>
      </c>
      <c r="L198" s="328">
        <v>0</v>
      </c>
      <c r="M198" s="328">
        <v>0</v>
      </c>
      <c r="N198" s="327">
        <v>0</v>
      </c>
      <c r="O198" s="327">
        <v>0</v>
      </c>
      <c r="P198" s="329">
        <v>0</v>
      </c>
      <c r="Q198" s="337"/>
      <c r="R198" s="337"/>
      <c r="S198" s="388" t="s">
        <v>886</v>
      </c>
      <c r="Y198" s="389"/>
      <c r="AD198" s="389"/>
    </row>
    <row r="199" spans="1:30">
      <c r="A199" s="363"/>
      <c r="B199" s="335" t="s">
        <v>887</v>
      </c>
      <c r="C199" s="336">
        <v>0</v>
      </c>
      <c r="D199" s="337">
        <v>0</v>
      </c>
      <c r="E199" s="337">
        <v>0</v>
      </c>
      <c r="F199" s="337">
        <v>0</v>
      </c>
      <c r="G199" s="337">
        <v>0</v>
      </c>
      <c r="H199" s="337">
        <v>0</v>
      </c>
      <c r="I199" s="336">
        <v>0</v>
      </c>
      <c r="J199" s="336">
        <v>0</v>
      </c>
      <c r="K199" s="337">
        <v>0</v>
      </c>
      <c r="L199" s="337">
        <v>0</v>
      </c>
      <c r="M199" s="337">
        <v>0</v>
      </c>
      <c r="N199" s="336">
        <v>0</v>
      </c>
      <c r="O199" s="336">
        <v>0</v>
      </c>
      <c r="P199" s="338">
        <v>0</v>
      </c>
      <c r="Q199" s="337"/>
      <c r="R199" s="337"/>
      <c r="S199" s="394">
        <f t="shared" ref="S199:AD199" si="96">C199-C198</f>
        <v>0</v>
      </c>
      <c r="T199" s="394">
        <f t="shared" si="96"/>
        <v>0</v>
      </c>
      <c r="U199" s="394">
        <f t="shared" si="96"/>
        <v>0</v>
      </c>
      <c r="V199" s="394">
        <f t="shared" si="96"/>
        <v>0</v>
      </c>
      <c r="W199" s="394">
        <f t="shared" si="96"/>
        <v>0</v>
      </c>
      <c r="X199" s="394">
        <f t="shared" si="96"/>
        <v>0</v>
      </c>
      <c r="Y199" s="395">
        <f t="shared" si="96"/>
        <v>0</v>
      </c>
      <c r="Z199" s="394">
        <f t="shared" si="96"/>
        <v>0</v>
      </c>
      <c r="AA199" s="394">
        <f t="shared" si="96"/>
        <v>0</v>
      </c>
      <c r="AB199" s="394">
        <f t="shared" si="96"/>
        <v>0</v>
      </c>
      <c r="AC199" s="394">
        <f t="shared" si="96"/>
        <v>0</v>
      </c>
      <c r="AD199" s="395">
        <f t="shared" si="96"/>
        <v>0</v>
      </c>
    </row>
    <row r="200" spans="1:30">
      <c r="A200" s="363"/>
      <c r="B200" s="335" t="s">
        <v>888</v>
      </c>
      <c r="C200" s="336">
        <v>0</v>
      </c>
      <c r="D200" s="337">
        <v>0</v>
      </c>
      <c r="E200" s="337">
        <v>0</v>
      </c>
      <c r="F200" s="337">
        <v>0</v>
      </c>
      <c r="G200" s="337">
        <v>0</v>
      </c>
      <c r="H200" s="337">
        <v>0</v>
      </c>
      <c r="I200" s="336">
        <v>0</v>
      </c>
      <c r="J200" s="336">
        <v>0</v>
      </c>
      <c r="K200" s="337">
        <v>0</v>
      </c>
      <c r="L200" s="337">
        <v>0</v>
      </c>
      <c r="M200" s="337">
        <v>0</v>
      </c>
      <c r="N200" s="336">
        <v>0</v>
      </c>
      <c r="O200" s="336">
        <v>0</v>
      </c>
      <c r="P200" s="338">
        <v>0</v>
      </c>
      <c r="Q200" s="337"/>
      <c r="R200" s="337"/>
      <c r="Y200" s="389"/>
      <c r="AD200" s="389"/>
    </row>
    <row r="201" spans="1:30">
      <c r="A201" s="363"/>
      <c r="B201" s="335" t="s">
        <v>889</v>
      </c>
      <c r="C201" s="336">
        <v>0</v>
      </c>
      <c r="D201" s="337">
        <v>0</v>
      </c>
      <c r="E201" s="337">
        <v>0</v>
      </c>
      <c r="F201" s="337">
        <v>0</v>
      </c>
      <c r="G201" s="337">
        <v>0</v>
      </c>
      <c r="H201" s="337">
        <v>0</v>
      </c>
      <c r="I201" s="336">
        <v>0</v>
      </c>
      <c r="J201" s="336">
        <v>0</v>
      </c>
      <c r="K201" s="337">
        <v>0</v>
      </c>
      <c r="L201" s="337">
        <v>0</v>
      </c>
      <c r="M201" s="337">
        <v>0</v>
      </c>
      <c r="N201" s="336">
        <v>0</v>
      </c>
      <c r="O201" s="336">
        <v>0</v>
      </c>
      <c r="P201" s="338">
        <v>0</v>
      </c>
      <c r="Q201" s="337"/>
      <c r="R201" s="337"/>
      <c r="S201" s="394">
        <f t="shared" ref="S201:AD201" si="97">C201-C200</f>
        <v>0</v>
      </c>
      <c r="T201" s="394">
        <f t="shared" si="97"/>
        <v>0</v>
      </c>
      <c r="U201" s="394">
        <f t="shared" si="97"/>
        <v>0</v>
      </c>
      <c r="V201" s="394">
        <f t="shared" si="97"/>
        <v>0</v>
      </c>
      <c r="W201" s="394">
        <f t="shared" si="97"/>
        <v>0</v>
      </c>
      <c r="X201" s="394">
        <f t="shared" si="97"/>
        <v>0</v>
      </c>
      <c r="Y201" s="395">
        <f t="shared" si="97"/>
        <v>0</v>
      </c>
      <c r="Z201" s="394">
        <f t="shared" si="97"/>
        <v>0</v>
      </c>
      <c r="AA201" s="394">
        <f t="shared" si="97"/>
        <v>0</v>
      </c>
      <c r="AB201" s="394">
        <f t="shared" si="97"/>
        <v>0</v>
      </c>
      <c r="AC201" s="394">
        <f t="shared" si="97"/>
        <v>0</v>
      </c>
      <c r="AD201" s="395">
        <f t="shared" si="97"/>
        <v>0</v>
      </c>
    </row>
    <row r="202" spans="1:30">
      <c r="A202" s="363"/>
      <c r="B202" s="335" t="s">
        <v>890</v>
      </c>
      <c r="C202" s="336">
        <v>0</v>
      </c>
      <c r="D202" s="337">
        <v>0</v>
      </c>
      <c r="E202" s="337">
        <v>0</v>
      </c>
      <c r="F202" s="337">
        <v>0</v>
      </c>
      <c r="G202" s="337">
        <v>0</v>
      </c>
      <c r="H202" s="337">
        <v>0</v>
      </c>
      <c r="I202" s="336">
        <v>0</v>
      </c>
      <c r="J202" s="336">
        <v>0</v>
      </c>
      <c r="K202" s="337">
        <v>0</v>
      </c>
      <c r="L202" s="337">
        <v>0</v>
      </c>
      <c r="M202" s="337">
        <v>0</v>
      </c>
      <c r="N202" s="336">
        <v>0</v>
      </c>
      <c r="O202" s="336">
        <v>0</v>
      </c>
      <c r="P202" s="338">
        <v>0</v>
      </c>
      <c r="Q202" s="337"/>
      <c r="R202" s="337"/>
      <c r="Y202" s="389"/>
      <c r="AD202" s="389"/>
    </row>
    <row r="203" spans="1:30">
      <c r="A203" s="363"/>
      <c r="B203" s="335" t="s">
        <v>891</v>
      </c>
      <c r="C203" s="336">
        <v>0</v>
      </c>
      <c r="D203" s="337">
        <v>0</v>
      </c>
      <c r="E203" s="337">
        <v>0</v>
      </c>
      <c r="F203" s="337">
        <v>0</v>
      </c>
      <c r="G203" s="337">
        <v>0</v>
      </c>
      <c r="H203" s="337">
        <v>0</v>
      </c>
      <c r="I203" s="336">
        <v>0</v>
      </c>
      <c r="J203" s="336">
        <v>0</v>
      </c>
      <c r="K203" s="337">
        <v>0</v>
      </c>
      <c r="L203" s="337">
        <v>0</v>
      </c>
      <c r="M203" s="337">
        <v>0</v>
      </c>
      <c r="N203" s="336">
        <v>0</v>
      </c>
      <c r="O203" s="336">
        <v>0</v>
      </c>
      <c r="P203" s="338">
        <v>0</v>
      </c>
      <c r="Q203" s="337"/>
      <c r="R203" s="337"/>
      <c r="S203" s="394">
        <f t="shared" ref="S203:AD203" si="98">C203-C202</f>
        <v>0</v>
      </c>
      <c r="T203" s="394">
        <f t="shared" si="98"/>
        <v>0</v>
      </c>
      <c r="U203" s="394">
        <f t="shared" si="98"/>
        <v>0</v>
      </c>
      <c r="V203" s="394">
        <f t="shared" si="98"/>
        <v>0</v>
      </c>
      <c r="W203" s="394">
        <f t="shared" si="98"/>
        <v>0</v>
      </c>
      <c r="X203" s="394">
        <f t="shared" si="98"/>
        <v>0</v>
      </c>
      <c r="Y203" s="395">
        <f t="shared" si="98"/>
        <v>0</v>
      </c>
      <c r="Z203" s="394">
        <f t="shared" si="98"/>
        <v>0</v>
      </c>
      <c r="AA203" s="394">
        <f t="shared" si="98"/>
        <v>0</v>
      </c>
      <c r="AB203" s="394">
        <f t="shared" si="98"/>
        <v>0</v>
      </c>
      <c r="AC203" s="394">
        <f t="shared" si="98"/>
        <v>0</v>
      </c>
      <c r="AD203" s="395">
        <f t="shared" si="98"/>
        <v>0</v>
      </c>
    </row>
    <row r="204" spans="1:30">
      <c r="A204" s="363"/>
      <c r="B204" s="335" t="s">
        <v>892</v>
      </c>
      <c r="C204" s="336">
        <v>0</v>
      </c>
      <c r="D204" s="337">
        <v>0</v>
      </c>
      <c r="E204" s="337">
        <v>0</v>
      </c>
      <c r="F204" s="337">
        <v>0</v>
      </c>
      <c r="G204" s="337">
        <v>0</v>
      </c>
      <c r="H204" s="337">
        <v>0</v>
      </c>
      <c r="I204" s="336">
        <v>0</v>
      </c>
      <c r="J204" s="336">
        <v>0</v>
      </c>
      <c r="K204" s="337">
        <v>0</v>
      </c>
      <c r="L204" s="337">
        <v>0</v>
      </c>
      <c r="M204" s="337">
        <v>0</v>
      </c>
      <c r="N204" s="336">
        <v>0</v>
      </c>
      <c r="O204" s="336">
        <v>0</v>
      </c>
      <c r="P204" s="338">
        <v>0</v>
      </c>
      <c r="Q204" s="337"/>
      <c r="R204" s="337"/>
      <c r="Y204" s="389"/>
      <c r="AD204" s="389"/>
    </row>
    <row r="205" spans="1:30">
      <c r="A205" s="363"/>
      <c r="B205" s="335" t="s">
        <v>893</v>
      </c>
      <c r="C205" s="336">
        <v>0</v>
      </c>
      <c r="D205" s="337">
        <v>0</v>
      </c>
      <c r="E205" s="337">
        <v>0</v>
      </c>
      <c r="F205" s="337">
        <v>0</v>
      </c>
      <c r="G205" s="337">
        <v>0</v>
      </c>
      <c r="H205" s="337">
        <v>0</v>
      </c>
      <c r="I205" s="336">
        <v>0</v>
      </c>
      <c r="J205" s="336">
        <v>0</v>
      </c>
      <c r="K205" s="337">
        <v>0</v>
      </c>
      <c r="L205" s="337">
        <v>0</v>
      </c>
      <c r="M205" s="337">
        <v>0</v>
      </c>
      <c r="N205" s="336">
        <v>0</v>
      </c>
      <c r="O205" s="336">
        <v>0</v>
      </c>
      <c r="P205" s="338">
        <v>0</v>
      </c>
      <c r="Q205" s="337"/>
      <c r="R205" s="337"/>
      <c r="S205" s="394">
        <f t="shared" ref="S205:AD205" si="99">C205-C204</f>
        <v>0</v>
      </c>
      <c r="T205" s="394">
        <f t="shared" si="99"/>
        <v>0</v>
      </c>
      <c r="U205" s="394">
        <f t="shared" si="99"/>
        <v>0</v>
      </c>
      <c r="V205" s="394">
        <f t="shared" si="99"/>
        <v>0</v>
      </c>
      <c r="W205" s="394">
        <f t="shared" si="99"/>
        <v>0</v>
      </c>
      <c r="X205" s="394">
        <f t="shared" si="99"/>
        <v>0</v>
      </c>
      <c r="Y205" s="395">
        <f t="shared" si="99"/>
        <v>0</v>
      </c>
      <c r="Z205" s="394">
        <f t="shared" si="99"/>
        <v>0</v>
      </c>
      <c r="AA205" s="394">
        <f t="shared" si="99"/>
        <v>0</v>
      </c>
      <c r="AB205" s="394">
        <f t="shared" si="99"/>
        <v>0</v>
      </c>
      <c r="AC205" s="394">
        <f t="shared" si="99"/>
        <v>0</v>
      </c>
      <c r="AD205" s="395">
        <f t="shared" si="99"/>
        <v>0</v>
      </c>
    </row>
    <row r="206" spans="1:30">
      <c r="A206" s="363"/>
      <c r="B206" s="335" t="s">
        <v>894</v>
      </c>
      <c r="C206" s="336">
        <v>0</v>
      </c>
      <c r="D206" s="337">
        <v>0</v>
      </c>
      <c r="E206" s="337">
        <v>0</v>
      </c>
      <c r="F206" s="337">
        <v>0</v>
      </c>
      <c r="G206" s="337">
        <v>0</v>
      </c>
      <c r="H206" s="337">
        <v>0</v>
      </c>
      <c r="I206" s="336">
        <v>0</v>
      </c>
      <c r="J206" s="336">
        <v>0</v>
      </c>
      <c r="K206" s="337">
        <v>0</v>
      </c>
      <c r="L206" s="337">
        <v>0</v>
      </c>
      <c r="M206" s="337">
        <v>0</v>
      </c>
      <c r="N206" s="336">
        <v>0</v>
      </c>
      <c r="O206" s="336">
        <v>0</v>
      </c>
      <c r="P206" s="338">
        <v>0</v>
      </c>
      <c r="Q206" s="337"/>
      <c r="R206" s="337"/>
      <c r="Y206" s="389"/>
      <c r="AD206" s="389"/>
    </row>
    <row r="207" spans="1:30">
      <c r="A207" s="363"/>
      <c r="B207" s="335" t="s">
        <v>895</v>
      </c>
      <c r="C207" s="336">
        <v>0</v>
      </c>
      <c r="D207" s="337">
        <v>0</v>
      </c>
      <c r="E207" s="337">
        <v>0</v>
      </c>
      <c r="F207" s="337">
        <v>0</v>
      </c>
      <c r="G207" s="337">
        <v>0</v>
      </c>
      <c r="H207" s="337">
        <v>0</v>
      </c>
      <c r="I207" s="336">
        <v>0</v>
      </c>
      <c r="J207" s="336">
        <v>0</v>
      </c>
      <c r="K207" s="337">
        <v>0</v>
      </c>
      <c r="L207" s="337">
        <v>0</v>
      </c>
      <c r="M207" s="337">
        <v>0</v>
      </c>
      <c r="N207" s="336">
        <v>0</v>
      </c>
      <c r="O207" s="336">
        <v>0</v>
      </c>
      <c r="P207" s="338">
        <v>0</v>
      </c>
      <c r="Q207" s="337"/>
      <c r="R207" s="337"/>
      <c r="S207" s="394">
        <f t="shared" ref="S207:AD207" si="100">C207-C206</f>
        <v>0</v>
      </c>
      <c r="T207" s="394">
        <f t="shared" si="100"/>
        <v>0</v>
      </c>
      <c r="U207" s="394">
        <f t="shared" si="100"/>
        <v>0</v>
      </c>
      <c r="V207" s="394">
        <f t="shared" si="100"/>
        <v>0</v>
      </c>
      <c r="W207" s="394">
        <f t="shared" si="100"/>
        <v>0</v>
      </c>
      <c r="X207" s="394">
        <f t="shared" si="100"/>
        <v>0</v>
      </c>
      <c r="Y207" s="395">
        <f t="shared" si="100"/>
        <v>0</v>
      </c>
      <c r="Z207" s="394">
        <f t="shared" si="100"/>
        <v>0</v>
      </c>
      <c r="AA207" s="394">
        <f t="shared" si="100"/>
        <v>0</v>
      </c>
      <c r="AB207" s="394">
        <f t="shared" si="100"/>
        <v>0</v>
      </c>
      <c r="AC207" s="394">
        <f t="shared" si="100"/>
        <v>0</v>
      </c>
      <c r="AD207" s="395">
        <f t="shared" si="100"/>
        <v>0</v>
      </c>
    </row>
    <row r="208" spans="1:30">
      <c r="A208" s="363"/>
      <c r="B208" s="335" t="s">
        <v>896</v>
      </c>
      <c r="C208" s="336">
        <v>0</v>
      </c>
      <c r="D208" s="337">
        <v>0</v>
      </c>
      <c r="E208" s="337">
        <v>0</v>
      </c>
      <c r="F208" s="337">
        <v>0</v>
      </c>
      <c r="G208" s="337">
        <v>0</v>
      </c>
      <c r="H208" s="337">
        <v>0</v>
      </c>
      <c r="I208" s="336">
        <v>0</v>
      </c>
      <c r="J208" s="336">
        <v>0</v>
      </c>
      <c r="K208" s="337">
        <v>0</v>
      </c>
      <c r="L208" s="337">
        <v>0</v>
      </c>
      <c r="M208" s="337">
        <v>0</v>
      </c>
      <c r="N208" s="336">
        <v>0</v>
      </c>
      <c r="O208" s="336">
        <v>0</v>
      </c>
      <c r="P208" s="338">
        <v>0</v>
      </c>
      <c r="Q208" s="337"/>
      <c r="R208" s="337"/>
      <c r="Y208" s="389"/>
      <c r="AD208" s="389"/>
    </row>
    <row r="209" spans="1:30">
      <c r="A209" s="363"/>
      <c r="B209" s="335" t="s">
        <v>897</v>
      </c>
      <c r="C209" s="336">
        <v>0</v>
      </c>
      <c r="D209" s="337">
        <v>0</v>
      </c>
      <c r="E209" s="337">
        <v>0</v>
      </c>
      <c r="F209" s="337">
        <v>0</v>
      </c>
      <c r="G209" s="337">
        <v>0</v>
      </c>
      <c r="H209" s="337">
        <v>0</v>
      </c>
      <c r="I209" s="336">
        <v>0</v>
      </c>
      <c r="J209" s="336">
        <v>0</v>
      </c>
      <c r="K209" s="337">
        <v>0</v>
      </c>
      <c r="L209" s="337">
        <v>0</v>
      </c>
      <c r="M209" s="337">
        <v>0</v>
      </c>
      <c r="N209" s="336">
        <v>0</v>
      </c>
      <c r="O209" s="336">
        <v>0</v>
      </c>
      <c r="P209" s="338">
        <v>0</v>
      </c>
      <c r="Q209" s="337"/>
      <c r="R209" s="337"/>
      <c r="S209" s="394">
        <f t="shared" ref="S209:AD209" si="101">C209-C208</f>
        <v>0</v>
      </c>
      <c r="T209" s="394">
        <f t="shared" si="101"/>
        <v>0</v>
      </c>
      <c r="U209" s="394">
        <f t="shared" si="101"/>
        <v>0</v>
      </c>
      <c r="V209" s="394">
        <f t="shared" si="101"/>
        <v>0</v>
      </c>
      <c r="W209" s="394">
        <f t="shared" si="101"/>
        <v>0</v>
      </c>
      <c r="X209" s="394">
        <f t="shared" si="101"/>
        <v>0</v>
      </c>
      <c r="Y209" s="395">
        <f t="shared" si="101"/>
        <v>0</v>
      </c>
      <c r="Z209" s="394">
        <f t="shared" si="101"/>
        <v>0</v>
      </c>
      <c r="AA209" s="394">
        <f t="shared" si="101"/>
        <v>0</v>
      </c>
      <c r="AB209" s="394">
        <f t="shared" si="101"/>
        <v>0</v>
      </c>
      <c r="AC209" s="394">
        <f t="shared" si="101"/>
        <v>0</v>
      </c>
      <c r="AD209" s="395">
        <f t="shared" si="101"/>
        <v>0</v>
      </c>
    </row>
    <row r="210" spans="1:30">
      <c r="A210" s="363"/>
      <c r="B210" s="335" t="s">
        <v>898</v>
      </c>
      <c r="C210" s="336">
        <v>0</v>
      </c>
      <c r="D210" s="337">
        <v>0</v>
      </c>
      <c r="E210" s="337">
        <v>0</v>
      </c>
      <c r="F210" s="337">
        <v>0</v>
      </c>
      <c r="G210" s="337">
        <v>0</v>
      </c>
      <c r="H210" s="337">
        <v>0</v>
      </c>
      <c r="I210" s="336">
        <v>0</v>
      </c>
      <c r="J210" s="336">
        <v>0</v>
      </c>
      <c r="K210" s="337">
        <v>0</v>
      </c>
      <c r="L210" s="337">
        <v>0</v>
      </c>
      <c r="M210" s="337">
        <v>0</v>
      </c>
      <c r="N210" s="336">
        <v>0</v>
      </c>
      <c r="O210" s="336">
        <v>0</v>
      </c>
      <c r="P210" s="338">
        <v>0</v>
      </c>
      <c r="Q210" s="337"/>
      <c r="R210" s="337"/>
      <c r="Y210" s="389"/>
      <c r="AD210" s="389"/>
    </row>
    <row r="211" spans="1:30">
      <c r="A211" s="363"/>
      <c r="B211" s="335" t="s">
        <v>899</v>
      </c>
      <c r="C211" s="336">
        <v>0</v>
      </c>
      <c r="D211" s="337">
        <v>0</v>
      </c>
      <c r="E211" s="337">
        <v>0</v>
      </c>
      <c r="F211" s="337">
        <v>0</v>
      </c>
      <c r="G211" s="337">
        <v>0</v>
      </c>
      <c r="H211" s="337">
        <v>0</v>
      </c>
      <c r="I211" s="336">
        <v>0</v>
      </c>
      <c r="J211" s="336">
        <v>0</v>
      </c>
      <c r="K211" s="337">
        <v>0</v>
      </c>
      <c r="L211" s="337">
        <v>0</v>
      </c>
      <c r="M211" s="337">
        <v>0</v>
      </c>
      <c r="N211" s="336">
        <v>0</v>
      </c>
      <c r="O211" s="336">
        <v>0</v>
      </c>
      <c r="P211" s="338">
        <v>0</v>
      </c>
      <c r="Q211" s="337"/>
      <c r="R211" s="337"/>
      <c r="S211" s="394">
        <f t="shared" ref="S211:AD211" si="102">C211-C210</f>
        <v>0</v>
      </c>
      <c r="T211" s="394">
        <f t="shared" si="102"/>
        <v>0</v>
      </c>
      <c r="U211" s="394">
        <f t="shared" si="102"/>
        <v>0</v>
      </c>
      <c r="V211" s="394">
        <f t="shared" si="102"/>
        <v>0</v>
      </c>
      <c r="W211" s="394">
        <f t="shared" si="102"/>
        <v>0</v>
      </c>
      <c r="X211" s="394">
        <f t="shared" si="102"/>
        <v>0</v>
      </c>
      <c r="Y211" s="395">
        <f t="shared" si="102"/>
        <v>0</v>
      </c>
      <c r="Z211" s="394">
        <f t="shared" si="102"/>
        <v>0</v>
      </c>
      <c r="AA211" s="394">
        <f t="shared" si="102"/>
        <v>0</v>
      </c>
      <c r="AB211" s="394">
        <f t="shared" si="102"/>
        <v>0</v>
      </c>
      <c r="AC211" s="394">
        <f t="shared" si="102"/>
        <v>0</v>
      </c>
      <c r="AD211" s="395">
        <f t="shared" si="102"/>
        <v>0</v>
      </c>
    </row>
    <row r="212" spans="1:30">
      <c r="A212" s="363"/>
      <c r="B212" s="335" t="s">
        <v>900</v>
      </c>
      <c r="C212" s="336">
        <v>0</v>
      </c>
      <c r="D212" s="337">
        <v>0</v>
      </c>
      <c r="E212" s="337">
        <v>0</v>
      </c>
      <c r="F212" s="337">
        <v>0</v>
      </c>
      <c r="G212" s="337">
        <v>0</v>
      </c>
      <c r="H212" s="337">
        <v>0</v>
      </c>
      <c r="I212" s="336">
        <v>0</v>
      </c>
      <c r="J212" s="336">
        <v>0</v>
      </c>
      <c r="K212" s="337">
        <v>0</v>
      </c>
      <c r="L212" s="337">
        <v>0</v>
      </c>
      <c r="M212" s="337">
        <v>0</v>
      </c>
      <c r="N212" s="336">
        <v>0</v>
      </c>
      <c r="O212" s="336">
        <v>0</v>
      </c>
      <c r="P212" s="338">
        <v>0</v>
      </c>
      <c r="Q212" s="337"/>
      <c r="R212" s="337"/>
      <c r="Y212" s="389"/>
      <c r="AD212" s="389"/>
    </row>
    <row r="213" spans="1:30">
      <c r="A213" s="363"/>
      <c r="B213" s="335" t="s">
        <v>901</v>
      </c>
      <c r="C213" s="336">
        <v>0</v>
      </c>
      <c r="D213" s="337">
        <v>0</v>
      </c>
      <c r="E213" s="337">
        <v>0</v>
      </c>
      <c r="F213" s="337">
        <v>0</v>
      </c>
      <c r="G213" s="337">
        <v>0</v>
      </c>
      <c r="H213" s="337">
        <v>0</v>
      </c>
      <c r="I213" s="336">
        <v>0</v>
      </c>
      <c r="J213" s="336">
        <v>0</v>
      </c>
      <c r="K213" s="337">
        <v>0</v>
      </c>
      <c r="L213" s="337">
        <v>0</v>
      </c>
      <c r="M213" s="337">
        <v>0</v>
      </c>
      <c r="N213" s="336">
        <v>0</v>
      </c>
      <c r="O213" s="336">
        <v>0</v>
      </c>
      <c r="P213" s="338">
        <v>0</v>
      </c>
      <c r="Q213" s="337"/>
      <c r="R213" s="337"/>
      <c r="S213" s="394">
        <f t="shared" ref="S213:AD213" si="103">C213-C212</f>
        <v>0</v>
      </c>
      <c r="T213" s="394">
        <f t="shared" si="103"/>
        <v>0</v>
      </c>
      <c r="U213" s="394">
        <f t="shared" si="103"/>
        <v>0</v>
      </c>
      <c r="V213" s="394">
        <f t="shared" si="103"/>
        <v>0</v>
      </c>
      <c r="W213" s="394">
        <f t="shared" si="103"/>
        <v>0</v>
      </c>
      <c r="X213" s="394">
        <f t="shared" si="103"/>
        <v>0</v>
      </c>
      <c r="Y213" s="395">
        <f t="shared" si="103"/>
        <v>0</v>
      </c>
      <c r="Z213" s="394">
        <f t="shared" si="103"/>
        <v>0</v>
      </c>
      <c r="AA213" s="394">
        <f t="shared" si="103"/>
        <v>0</v>
      </c>
      <c r="AB213" s="394">
        <f t="shared" si="103"/>
        <v>0</v>
      </c>
      <c r="AC213" s="394">
        <f t="shared" si="103"/>
        <v>0</v>
      </c>
      <c r="AD213" s="395">
        <f t="shared" si="103"/>
        <v>0</v>
      </c>
    </row>
    <row r="214" spans="1:30">
      <c r="A214" s="363"/>
      <c r="B214" s="335" t="s">
        <v>902</v>
      </c>
      <c r="C214" s="336">
        <v>0</v>
      </c>
      <c r="D214" s="337">
        <v>0</v>
      </c>
      <c r="E214" s="337">
        <v>0</v>
      </c>
      <c r="F214" s="337">
        <v>0</v>
      </c>
      <c r="G214" s="337">
        <v>0</v>
      </c>
      <c r="H214" s="337">
        <v>0</v>
      </c>
      <c r="I214" s="336">
        <v>0</v>
      </c>
      <c r="J214" s="336">
        <v>0</v>
      </c>
      <c r="K214" s="337">
        <v>0</v>
      </c>
      <c r="L214" s="337">
        <v>0</v>
      </c>
      <c r="M214" s="337">
        <v>0</v>
      </c>
      <c r="N214" s="336">
        <v>0</v>
      </c>
      <c r="O214" s="336">
        <v>0</v>
      </c>
      <c r="P214" s="338">
        <v>0</v>
      </c>
      <c r="Q214" s="337"/>
      <c r="R214" s="337"/>
      <c r="Y214" s="389"/>
      <c r="AD214" s="389"/>
    </row>
    <row r="215" spans="1:30">
      <c r="A215" s="363"/>
      <c r="B215" s="335" t="s">
        <v>903</v>
      </c>
      <c r="C215" s="336">
        <v>0</v>
      </c>
      <c r="D215" s="337">
        <v>0</v>
      </c>
      <c r="E215" s="337">
        <v>0</v>
      </c>
      <c r="F215" s="337">
        <v>0</v>
      </c>
      <c r="G215" s="337">
        <v>0</v>
      </c>
      <c r="H215" s="337">
        <v>0</v>
      </c>
      <c r="I215" s="336">
        <v>0</v>
      </c>
      <c r="J215" s="336">
        <v>0</v>
      </c>
      <c r="K215" s="337">
        <v>0</v>
      </c>
      <c r="L215" s="337">
        <v>0</v>
      </c>
      <c r="M215" s="337">
        <v>0</v>
      </c>
      <c r="N215" s="336">
        <v>0</v>
      </c>
      <c r="O215" s="336">
        <v>0</v>
      </c>
      <c r="P215" s="338">
        <v>0</v>
      </c>
      <c r="Q215" s="337"/>
      <c r="R215" s="337"/>
      <c r="S215" s="394">
        <f t="shared" ref="S215:AD215" si="104">C215-C214</f>
        <v>0</v>
      </c>
      <c r="T215" s="394">
        <f t="shared" si="104"/>
        <v>0</v>
      </c>
      <c r="U215" s="394">
        <f t="shared" si="104"/>
        <v>0</v>
      </c>
      <c r="V215" s="394">
        <f t="shared" si="104"/>
        <v>0</v>
      </c>
      <c r="W215" s="394">
        <f t="shared" si="104"/>
        <v>0</v>
      </c>
      <c r="X215" s="394">
        <f t="shared" si="104"/>
        <v>0</v>
      </c>
      <c r="Y215" s="395">
        <f t="shared" si="104"/>
        <v>0</v>
      </c>
      <c r="Z215" s="394">
        <f t="shared" si="104"/>
        <v>0</v>
      </c>
      <c r="AA215" s="394">
        <f t="shared" si="104"/>
        <v>0</v>
      </c>
      <c r="AB215" s="394">
        <f t="shared" si="104"/>
        <v>0</v>
      </c>
      <c r="AC215" s="394">
        <f t="shared" si="104"/>
        <v>0</v>
      </c>
      <c r="AD215" s="395">
        <f t="shared" si="104"/>
        <v>0</v>
      </c>
    </row>
    <row r="216" spans="1:30">
      <c r="A216" s="363"/>
      <c r="B216" s="335" t="s">
        <v>904</v>
      </c>
      <c r="C216" s="336">
        <v>0</v>
      </c>
      <c r="D216" s="337">
        <v>0</v>
      </c>
      <c r="E216" s="337">
        <v>0</v>
      </c>
      <c r="F216" s="337">
        <v>0</v>
      </c>
      <c r="G216" s="337">
        <v>0</v>
      </c>
      <c r="H216" s="337">
        <v>0</v>
      </c>
      <c r="I216" s="336">
        <v>0</v>
      </c>
      <c r="J216" s="336">
        <v>0</v>
      </c>
      <c r="K216" s="337">
        <v>0</v>
      </c>
      <c r="L216" s="337">
        <v>0</v>
      </c>
      <c r="M216" s="337">
        <v>0</v>
      </c>
      <c r="N216" s="336">
        <v>0</v>
      </c>
      <c r="O216" s="336">
        <v>0</v>
      </c>
      <c r="P216" s="338">
        <v>0</v>
      </c>
      <c r="Q216" s="337"/>
      <c r="R216" s="337"/>
      <c r="Y216" s="389"/>
      <c r="AD216" s="389"/>
    </row>
    <row r="217" spans="1:30">
      <c r="A217" s="363"/>
      <c r="B217" s="335" t="s">
        <v>905</v>
      </c>
      <c r="C217" s="336">
        <v>0</v>
      </c>
      <c r="D217" s="337">
        <v>0</v>
      </c>
      <c r="E217" s="337">
        <v>0</v>
      </c>
      <c r="F217" s="337">
        <v>0</v>
      </c>
      <c r="G217" s="337">
        <v>0</v>
      </c>
      <c r="H217" s="337">
        <v>0</v>
      </c>
      <c r="I217" s="336">
        <v>0</v>
      </c>
      <c r="J217" s="336">
        <v>0</v>
      </c>
      <c r="K217" s="337">
        <v>0</v>
      </c>
      <c r="L217" s="337">
        <v>0</v>
      </c>
      <c r="M217" s="337">
        <v>0</v>
      </c>
      <c r="N217" s="336">
        <v>0</v>
      </c>
      <c r="O217" s="336">
        <v>0</v>
      </c>
      <c r="P217" s="338">
        <v>0</v>
      </c>
      <c r="Q217" s="337"/>
      <c r="R217" s="337"/>
      <c r="S217" s="394">
        <f t="shared" ref="S217:AD217" si="105">C217-C216</f>
        <v>0</v>
      </c>
      <c r="T217" s="394">
        <f t="shared" si="105"/>
        <v>0</v>
      </c>
      <c r="U217" s="394">
        <f t="shared" si="105"/>
        <v>0</v>
      </c>
      <c r="V217" s="394">
        <f t="shared" si="105"/>
        <v>0</v>
      </c>
      <c r="W217" s="394">
        <f t="shared" si="105"/>
        <v>0</v>
      </c>
      <c r="X217" s="394">
        <f t="shared" si="105"/>
        <v>0</v>
      </c>
      <c r="Y217" s="395">
        <f t="shared" si="105"/>
        <v>0</v>
      </c>
      <c r="Z217" s="394">
        <f t="shared" si="105"/>
        <v>0</v>
      </c>
      <c r="AA217" s="394">
        <f t="shared" si="105"/>
        <v>0</v>
      </c>
      <c r="AB217" s="394">
        <f t="shared" si="105"/>
        <v>0</v>
      </c>
      <c r="AC217" s="394">
        <f t="shared" si="105"/>
        <v>0</v>
      </c>
      <c r="AD217" s="395">
        <f t="shared" si="105"/>
        <v>0</v>
      </c>
    </row>
    <row r="218" spans="1:30">
      <c r="A218" s="363"/>
      <c r="B218" s="335" t="s">
        <v>906</v>
      </c>
      <c r="C218" s="336">
        <v>0</v>
      </c>
      <c r="D218" s="337">
        <v>0</v>
      </c>
      <c r="E218" s="337">
        <v>0</v>
      </c>
      <c r="F218" s="337">
        <v>0</v>
      </c>
      <c r="G218" s="337">
        <v>0</v>
      </c>
      <c r="H218" s="337">
        <v>0</v>
      </c>
      <c r="I218" s="336">
        <v>0</v>
      </c>
      <c r="J218" s="336">
        <v>0</v>
      </c>
      <c r="K218" s="337">
        <v>0</v>
      </c>
      <c r="L218" s="337">
        <v>0</v>
      </c>
      <c r="M218" s="337">
        <v>0</v>
      </c>
      <c r="N218" s="336">
        <v>0</v>
      </c>
      <c r="O218" s="336">
        <v>0</v>
      </c>
      <c r="P218" s="338">
        <v>0</v>
      </c>
      <c r="Q218" s="337"/>
      <c r="R218" s="337"/>
      <c r="Y218" s="389"/>
      <c r="AD218" s="389"/>
    </row>
    <row r="219" spans="1:30">
      <c r="A219" s="363"/>
      <c r="B219" s="335" t="s">
        <v>907</v>
      </c>
      <c r="C219" s="336">
        <v>0</v>
      </c>
      <c r="D219" s="337">
        <v>0</v>
      </c>
      <c r="E219" s="337">
        <v>0</v>
      </c>
      <c r="F219" s="337">
        <v>0</v>
      </c>
      <c r="G219" s="337">
        <v>0</v>
      </c>
      <c r="H219" s="337">
        <v>0</v>
      </c>
      <c r="I219" s="336">
        <v>0</v>
      </c>
      <c r="J219" s="336">
        <v>0</v>
      </c>
      <c r="K219" s="337">
        <v>0</v>
      </c>
      <c r="L219" s="337">
        <v>0</v>
      </c>
      <c r="M219" s="337">
        <v>0</v>
      </c>
      <c r="N219" s="336">
        <v>0</v>
      </c>
      <c r="O219" s="336">
        <v>0</v>
      </c>
      <c r="P219" s="338">
        <v>0</v>
      </c>
      <c r="Q219" s="337"/>
      <c r="R219" s="337"/>
      <c r="S219" s="394">
        <f t="shared" ref="S219:AD219" si="106">C219-C218</f>
        <v>0</v>
      </c>
      <c r="T219" s="394">
        <f t="shared" si="106"/>
        <v>0</v>
      </c>
      <c r="U219" s="394">
        <f t="shared" si="106"/>
        <v>0</v>
      </c>
      <c r="V219" s="394">
        <f t="shared" si="106"/>
        <v>0</v>
      </c>
      <c r="W219" s="394">
        <f t="shared" si="106"/>
        <v>0</v>
      </c>
      <c r="X219" s="394">
        <f t="shared" si="106"/>
        <v>0</v>
      </c>
      <c r="Y219" s="395">
        <f t="shared" si="106"/>
        <v>0</v>
      </c>
      <c r="Z219" s="394">
        <f t="shared" si="106"/>
        <v>0</v>
      </c>
      <c r="AA219" s="394">
        <f t="shared" si="106"/>
        <v>0</v>
      </c>
      <c r="AB219" s="394">
        <f t="shared" si="106"/>
        <v>0</v>
      </c>
      <c r="AC219" s="394">
        <f t="shared" si="106"/>
        <v>0</v>
      </c>
      <c r="AD219" s="395">
        <f t="shared" si="106"/>
        <v>0</v>
      </c>
    </row>
    <row r="220" spans="1:30">
      <c r="A220" s="363"/>
      <c r="B220" s="335" t="s">
        <v>908</v>
      </c>
      <c r="C220" s="336">
        <v>0</v>
      </c>
      <c r="D220" s="337">
        <v>0</v>
      </c>
      <c r="E220" s="337">
        <v>0</v>
      </c>
      <c r="F220" s="337">
        <v>0</v>
      </c>
      <c r="G220" s="337">
        <v>0</v>
      </c>
      <c r="H220" s="337">
        <v>0</v>
      </c>
      <c r="I220" s="336">
        <v>0</v>
      </c>
      <c r="J220" s="336">
        <v>0</v>
      </c>
      <c r="K220" s="337">
        <v>0</v>
      </c>
      <c r="L220" s="337">
        <v>0</v>
      </c>
      <c r="M220" s="337">
        <v>0</v>
      </c>
      <c r="N220" s="336">
        <v>0</v>
      </c>
      <c r="O220" s="336">
        <v>0</v>
      </c>
      <c r="P220" s="338">
        <v>0</v>
      </c>
      <c r="Q220" s="337"/>
      <c r="R220" s="337"/>
      <c r="Y220" s="389"/>
      <c r="AD220" s="389"/>
    </row>
    <row r="221" spans="1:30">
      <c r="A221" s="363"/>
      <c r="B221" s="335" t="s">
        <v>909</v>
      </c>
      <c r="C221" s="336">
        <v>0</v>
      </c>
      <c r="D221" s="337">
        <v>0</v>
      </c>
      <c r="E221" s="337">
        <v>0</v>
      </c>
      <c r="F221" s="337">
        <v>0</v>
      </c>
      <c r="G221" s="337">
        <v>0</v>
      </c>
      <c r="H221" s="337">
        <v>0</v>
      </c>
      <c r="I221" s="336">
        <v>0</v>
      </c>
      <c r="J221" s="336">
        <v>0</v>
      </c>
      <c r="K221" s="337">
        <v>0</v>
      </c>
      <c r="L221" s="337">
        <v>0</v>
      </c>
      <c r="M221" s="337">
        <v>0</v>
      </c>
      <c r="N221" s="336">
        <v>0</v>
      </c>
      <c r="O221" s="336">
        <v>0</v>
      </c>
      <c r="P221" s="338">
        <v>0</v>
      </c>
      <c r="Q221" s="337"/>
      <c r="R221" s="337"/>
      <c r="S221" s="394">
        <f t="shared" ref="S221:AD221" si="107">C221-C220</f>
        <v>0</v>
      </c>
      <c r="T221" s="394">
        <f t="shared" si="107"/>
        <v>0</v>
      </c>
      <c r="U221" s="394">
        <f t="shared" si="107"/>
        <v>0</v>
      </c>
      <c r="V221" s="394">
        <f t="shared" si="107"/>
        <v>0</v>
      </c>
      <c r="W221" s="394">
        <f t="shared" si="107"/>
        <v>0</v>
      </c>
      <c r="X221" s="394">
        <f t="shared" si="107"/>
        <v>0</v>
      </c>
      <c r="Y221" s="395">
        <f t="shared" si="107"/>
        <v>0</v>
      </c>
      <c r="Z221" s="394">
        <f t="shared" si="107"/>
        <v>0</v>
      </c>
      <c r="AA221" s="394">
        <f t="shared" si="107"/>
        <v>0</v>
      </c>
      <c r="AB221" s="394">
        <f t="shared" si="107"/>
        <v>0</v>
      </c>
      <c r="AC221" s="394">
        <f t="shared" si="107"/>
        <v>0</v>
      </c>
      <c r="AD221" s="395">
        <f t="shared" si="107"/>
        <v>0</v>
      </c>
    </row>
    <row r="222" spans="1:30">
      <c r="A222" s="363"/>
      <c r="B222" s="335" t="s">
        <v>910</v>
      </c>
      <c r="C222" s="336">
        <v>0</v>
      </c>
      <c r="D222" s="337">
        <v>0</v>
      </c>
      <c r="E222" s="337">
        <v>0</v>
      </c>
      <c r="F222" s="337">
        <v>0</v>
      </c>
      <c r="G222" s="337">
        <v>0</v>
      </c>
      <c r="H222" s="337">
        <v>0</v>
      </c>
      <c r="I222" s="336">
        <v>0</v>
      </c>
      <c r="J222" s="336">
        <v>0</v>
      </c>
      <c r="K222" s="337">
        <v>0</v>
      </c>
      <c r="L222" s="337">
        <v>0</v>
      </c>
      <c r="M222" s="337">
        <v>0</v>
      </c>
      <c r="N222" s="336">
        <v>0</v>
      </c>
      <c r="O222" s="336">
        <v>0</v>
      </c>
      <c r="P222" s="338">
        <v>0</v>
      </c>
      <c r="Q222" s="337"/>
      <c r="R222" s="337"/>
      <c r="Y222" s="389"/>
      <c r="AD222" s="389"/>
    </row>
    <row r="223" spans="1:30">
      <c r="A223" s="363"/>
      <c r="B223" s="335" t="s">
        <v>911</v>
      </c>
      <c r="C223" s="336">
        <v>0</v>
      </c>
      <c r="D223" s="337">
        <v>0</v>
      </c>
      <c r="E223" s="337">
        <v>0</v>
      </c>
      <c r="F223" s="337">
        <v>0</v>
      </c>
      <c r="G223" s="337">
        <v>0</v>
      </c>
      <c r="H223" s="337">
        <v>0</v>
      </c>
      <c r="I223" s="336">
        <v>0</v>
      </c>
      <c r="J223" s="336">
        <v>0</v>
      </c>
      <c r="K223" s="337">
        <v>0</v>
      </c>
      <c r="L223" s="337">
        <v>0</v>
      </c>
      <c r="M223" s="337">
        <v>0</v>
      </c>
      <c r="N223" s="336">
        <v>0</v>
      </c>
      <c r="O223" s="336">
        <v>0</v>
      </c>
      <c r="P223" s="338">
        <v>0</v>
      </c>
      <c r="Q223" s="337"/>
      <c r="R223" s="337"/>
      <c r="S223" s="394">
        <f t="shared" ref="S223:AD223" si="108">C223-C222</f>
        <v>0</v>
      </c>
      <c r="T223" s="394">
        <f t="shared" si="108"/>
        <v>0</v>
      </c>
      <c r="U223" s="394">
        <f t="shared" si="108"/>
        <v>0</v>
      </c>
      <c r="V223" s="394">
        <f t="shared" si="108"/>
        <v>0</v>
      </c>
      <c r="W223" s="394">
        <f t="shared" si="108"/>
        <v>0</v>
      </c>
      <c r="X223" s="394">
        <f t="shared" si="108"/>
        <v>0</v>
      </c>
      <c r="Y223" s="395">
        <f t="shared" si="108"/>
        <v>0</v>
      </c>
      <c r="Z223" s="394">
        <f t="shared" si="108"/>
        <v>0</v>
      </c>
      <c r="AA223" s="394">
        <f t="shared" si="108"/>
        <v>0</v>
      </c>
      <c r="AB223" s="394">
        <f t="shared" si="108"/>
        <v>0</v>
      </c>
      <c r="AC223" s="394">
        <f t="shared" si="108"/>
        <v>0</v>
      </c>
      <c r="AD223" s="395">
        <f t="shared" si="108"/>
        <v>0</v>
      </c>
    </row>
    <row r="224" spans="1:30">
      <c r="A224" s="363"/>
      <c r="B224" s="335" t="s">
        <v>912</v>
      </c>
      <c r="C224" s="336">
        <v>0</v>
      </c>
      <c r="D224" s="337">
        <v>0</v>
      </c>
      <c r="E224" s="337">
        <v>0</v>
      </c>
      <c r="F224" s="337">
        <v>0</v>
      </c>
      <c r="G224" s="337">
        <v>0</v>
      </c>
      <c r="H224" s="337">
        <v>0</v>
      </c>
      <c r="I224" s="336">
        <v>0</v>
      </c>
      <c r="J224" s="336">
        <v>0</v>
      </c>
      <c r="K224" s="337">
        <v>0</v>
      </c>
      <c r="L224" s="337">
        <v>0</v>
      </c>
      <c r="M224" s="337">
        <v>0</v>
      </c>
      <c r="N224" s="336">
        <v>0</v>
      </c>
      <c r="O224" s="336">
        <v>0</v>
      </c>
      <c r="P224" s="338">
        <v>0</v>
      </c>
      <c r="Q224" s="337"/>
      <c r="R224" s="337"/>
      <c r="Y224" s="389"/>
      <c r="AD224" s="389"/>
    </row>
    <row r="225" spans="1:30">
      <c r="A225" s="363"/>
      <c r="B225" s="335" t="s">
        <v>913</v>
      </c>
      <c r="C225" s="336">
        <v>0</v>
      </c>
      <c r="D225" s="337">
        <v>0</v>
      </c>
      <c r="E225" s="337">
        <v>0</v>
      </c>
      <c r="F225" s="337">
        <v>0</v>
      </c>
      <c r="G225" s="337">
        <v>0</v>
      </c>
      <c r="H225" s="337">
        <v>0</v>
      </c>
      <c r="I225" s="336">
        <v>0</v>
      </c>
      <c r="J225" s="336">
        <v>0</v>
      </c>
      <c r="K225" s="337">
        <v>0</v>
      </c>
      <c r="L225" s="337">
        <v>0</v>
      </c>
      <c r="M225" s="337">
        <v>0</v>
      </c>
      <c r="N225" s="336">
        <v>0</v>
      </c>
      <c r="O225" s="336">
        <v>0</v>
      </c>
      <c r="P225" s="338">
        <v>0</v>
      </c>
      <c r="Q225" s="337"/>
      <c r="R225" s="337"/>
      <c r="S225" s="394">
        <f t="shared" ref="S225:AD225" si="109">C225-C224</f>
        <v>0</v>
      </c>
      <c r="T225" s="394">
        <f t="shared" si="109"/>
        <v>0</v>
      </c>
      <c r="U225" s="394">
        <f t="shared" si="109"/>
        <v>0</v>
      </c>
      <c r="V225" s="394">
        <f t="shared" si="109"/>
        <v>0</v>
      </c>
      <c r="W225" s="394">
        <f t="shared" si="109"/>
        <v>0</v>
      </c>
      <c r="X225" s="394">
        <f t="shared" si="109"/>
        <v>0</v>
      </c>
      <c r="Y225" s="395">
        <f t="shared" si="109"/>
        <v>0</v>
      </c>
      <c r="Z225" s="394">
        <f t="shared" si="109"/>
        <v>0</v>
      </c>
      <c r="AA225" s="394">
        <f t="shared" si="109"/>
        <v>0</v>
      </c>
      <c r="AB225" s="394">
        <f t="shared" si="109"/>
        <v>0</v>
      </c>
      <c r="AC225" s="394">
        <f t="shared" si="109"/>
        <v>0</v>
      </c>
      <c r="AD225" s="395">
        <f t="shared" si="109"/>
        <v>0</v>
      </c>
    </row>
    <row r="226" spans="1:30">
      <c r="A226" s="363"/>
      <c r="B226" s="335" t="s">
        <v>914</v>
      </c>
      <c r="C226" s="336">
        <v>0</v>
      </c>
      <c r="D226" s="337">
        <v>0</v>
      </c>
      <c r="E226" s="337">
        <v>0</v>
      </c>
      <c r="F226" s="337">
        <v>0</v>
      </c>
      <c r="G226" s="337">
        <v>0</v>
      </c>
      <c r="H226" s="337">
        <v>0</v>
      </c>
      <c r="I226" s="336">
        <v>0</v>
      </c>
      <c r="J226" s="336">
        <v>0</v>
      </c>
      <c r="K226" s="337">
        <v>0</v>
      </c>
      <c r="L226" s="337">
        <v>0</v>
      </c>
      <c r="M226" s="337">
        <v>0</v>
      </c>
      <c r="N226" s="336">
        <v>0</v>
      </c>
      <c r="O226" s="336">
        <v>0</v>
      </c>
      <c r="P226" s="338">
        <v>0</v>
      </c>
      <c r="Q226" s="337"/>
      <c r="R226" s="337"/>
      <c r="Y226" s="389"/>
      <c r="AD226" s="389"/>
    </row>
    <row r="227" spans="1:30">
      <c r="A227" s="363"/>
      <c r="B227" s="335" t="s">
        <v>915</v>
      </c>
      <c r="C227" s="336">
        <v>0</v>
      </c>
      <c r="D227" s="337">
        <v>0</v>
      </c>
      <c r="E227" s="337">
        <v>0</v>
      </c>
      <c r="F227" s="337">
        <v>0</v>
      </c>
      <c r="G227" s="337">
        <v>0</v>
      </c>
      <c r="H227" s="337">
        <v>0</v>
      </c>
      <c r="I227" s="336">
        <v>0</v>
      </c>
      <c r="J227" s="336">
        <v>0</v>
      </c>
      <c r="K227" s="337">
        <v>0</v>
      </c>
      <c r="L227" s="337">
        <v>0</v>
      </c>
      <c r="M227" s="337">
        <v>0</v>
      </c>
      <c r="N227" s="336">
        <v>0</v>
      </c>
      <c r="O227" s="336">
        <v>0</v>
      </c>
      <c r="P227" s="338">
        <v>0</v>
      </c>
      <c r="Q227" s="337"/>
      <c r="R227" s="337"/>
      <c r="S227" s="394">
        <f t="shared" ref="S227:AD227" si="110">C227-C226</f>
        <v>0</v>
      </c>
      <c r="T227" s="394">
        <f t="shared" si="110"/>
        <v>0</v>
      </c>
      <c r="U227" s="394">
        <f t="shared" si="110"/>
        <v>0</v>
      </c>
      <c r="V227" s="394">
        <f t="shared" si="110"/>
        <v>0</v>
      </c>
      <c r="W227" s="394">
        <f t="shared" si="110"/>
        <v>0</v>
      </c>
      <c r="X227" s="394">
        <f t="shared" si="110"/>
        <v>0</v>
      </c>
      <c r="Y227" s="395">
        <f t="shared" si="110"/>
        <v>0</v>
      </c>
      <c r="Z227" s="394">
        <f t="shared" si="110"/>
        <v>0</v>
      </c>
      <c r="AA227" s="394">
        <f t="shared" si="110"/>
        <v>0</v>
      </c>
      <c r="AB227" s="394">
        <f t="shared" si="110"/>
        <v>0</v>
      </c>
      <c r="AC227" s="394">
        <f t="shared" si="110"/>
        <v>0</v>
      </c>
      <c r="AD227" s="395">
        <f t="shared" si="110"/>
        <v>0</v>
      </c>
    </row>
    <row r="228" spans="1:30">
      <c r="A228" s="363"/>
      <c r="B228" s="335" t="s">
        <v>916</v>
      </c>
      <c r="C228" s="336">
        <v>0</v>
      </c>
      <c r="D228" s="337">
        <v>0</v>
      </c>
      <c r="E228" s="337">
        <v>0</v>
      </c>
      <c r="F228" s="337">
        <v>0</v>
      </c>
      <c r="G228" s="337">
        <v>0</v>
      </c>
      <c r="H228" s="337">
        <v>0</v>
      </c>
      <c r="I228" s="336">
        <v>0</v>
      </c>
      <c r="J228" s="336">
        <v>0</v>
      </c>
      <c r="K228" s="337">
        <v>0</v>
      </c>
      <c r="L228" s="337">
        <v>0</v>
      </c>
      <c r="M228" s="337">
        <v>0</v>
      </c>
      <c r="N228" s="336">
        <v>0</v>
      </c>
      <c r="O228" s="336">
        <v>0</v>
      </c>
      <c r="P228" s="338">
        <v>0</v>
      </c>
      <c r="Q228" s="337"/>
      <c r="R228" s="337"/>
      <c r="Y228" s="389"/>
      <c r="AD228" s="389"/>
    </row>
    <row r="229" spans="1:30" ht="13.5" thickBot="1">
      <c r="A229" s="363"/>
      <c r="B229" s="335" t="s">
        <v>917</v>
      </c>
      <c r="C229" s="336">
        <v>0</v>
      </c>
      <c r="D229" s="337">
        <v>0</v>
      </c>
      <c r="E229" s="337">
        <v>0</v>
      </c>
      <c r="F229" s="337">
        <v>0</v>
      </c>
      <c r="G229" s="337">
        <v>0</v>
      </c>
      <c r="H229" s="337">
        <v>0</v>
      </c>
      <c r="I229" s="336">
        <v>0</v>
      </c>
      <c r="J229" s="336">
        <v>0</v>
      </c>
      <c r="K229" s="337">
        <v>0</v>
      </c>
      <c r="L229" s="337">
        <v>0</v>
      </c>
      <c r="M229" s="337">
        <v>0</v>
      </c>
      <c r="N229" s="336">
        <v>0</v>
      </c>
      <c r="O229" s="336">
        <v>0</v>
      </c>
      <c r="P229" s="338">
        <v>0</v>
      </c>
      <c r="Q229" s="337"/>
      <c r="R229" s="337"/>
      <c r="S229" s="355">
        <f t="shared" ref="S229:AD229" si="111">C229-C228</f>
        <v>0</v>
      </c>
      <c r="T229" s="355">
        <f t="shared" si="111"/>
        <v>0</v>
      </c>
      <c r="U229" s="355">
        <f t="shared" si="111"/>
        <v>0</v>
      </c>
      <c r="V229" s="355">
        <f t="shared" si="111"/>
        <v>0</v>
      </c>
      <c r="W229" s="355">
        <f t="shared" si="111"/>
        <v>0</v>
      </c>
      <c r="X229" s="355">
        <f t="shared" si="111"/>
        <v>0</v>
      </c>
      <c r="Y229" s="420">
        <f t="shared" si="111"/>
        <v>0</v>
      </c>
      <c r="Z229" s="355">
        <f t="shared" si="111"/>
        <v>0</v>
      </c>
      <c r="AA229" s="355">
        <f t="shared" si="111"/>
        <v>0</v>
      </c>
      <c r="AB229" s="355">
        <f t="shared" si="111"/>
        <v>0</v>
      </c>
      <c r="AC229" s="355">
        <f t="shared" si="111"/>
        <v>0</v>
      </c>
      <c r="AD229" s="420">
        <f t="shared" si="111"/>
        <v>0</v>
      </c>
    </row>
    <row r="230" spans="1:30">
      <c r="A230" s="317" t="s">
        <v>921</v>
      </c>
      <c r="B230" s="298" t="s">
        <v>885</v>
      </c>
      <c r="C230" s="327">
        <v>0</v>
      </c>
      <c r="D230" s="328">
        <v>0</v>
      </c>
      <c r="E230" s="328">
        <v>0</v>
      </c>
      <c r="F230" s="328">
        <v>0</v>
      </c>
      <c r="G230" s="328">
        <v>0</v>
      </c>
      <c r="H230" s="328">
        <v>0</v>
      </c>
      <c r="I230" s="327">
        <v>0</v>
      </c>
      <c r="J230" s="327">
        <v>0</v>
      </c>
      <c r="K230" s="328">
        <v>0</v>
      </c>
      <c r="L230" s="328">
        <v>0</v>
      </c>
      <c r="M230" s="328">
        <v>0</v>
      </c>
      <c r="N230" s="327">
        <v>0</v>
      </c>
      <c r="O230" s="327">
        <v>0</v>
      </c>
      <c r="P230" s="329">
        <v>0</v>
      </c>
      <c r="Q230" s="337"/>
      <c r="R230" s="337"/>
      <c r="S230" s="388" t="s">
        <v>886</v>
      </c>
      <c r="Y230" s="389"/>
      <c r="AD230" s="389"/>
    </row>
    <row r="231" spans="1:30">
      <c r="A231" s="303"/>
      <c r="B231" s="335" t="s">
        <v>887</v>
      </c>
      <c r="C231" s="336">
        <v>0</v>
      </c>
      <c r="D231" s="337">
        <v>0</v>
      </c>
      <c r="E231" s="337">
        <v>0</v>
      </c>
      <c r="F231" s="337">
        <v>0</v>
      </c>
      <c r="G231" s="337">
        <v>0</v>
      </c>
      <c r="H231" s="337">
        <v>0</v>
      </c>
      <c r="I231" s="336">
        <v>0</v>
      </c>
      <c r="J231" s="336">
        <v>0</v>
      </c>
      <c r="K231" s="337">
        <v>0</v>
      </c>
      <c r="L231" s="337">
        <v>0</v>
      </c>
      <c r="M231" s="337">
        <v>0</v>
      </c>
      <c r="N231" s="336">
        <v>0</v>
      </c>
      <c r="O231" s="336">
        <v>0</v>
      </c>
      <c r="P231" s="338">
        <v>0</v>
      </c>
      <c r="Q231" s="337"/>
      <c r="R231" s="337"/>
      <c r="S231" s="394">
        <f t="shared" ref="S231:AD231" si="112">C231-C230</f>
        <v>0</v>
      </c>
      <c r="T231" s="394">
        <f t="shared" si="112"/>
        <v>0</v>
      </c>
      <c r="U231" s="394">
        <f t="shared" si="112"/>
        <v>0</v>
      </c>
      <c r="V231" s="394">
        <f t="shared" si="112"/>
        <v>0</v>
      </c>
      <c r="W231" s="394">
        <f t="shared" si="112"/>
        <v>0</v>
      </c>
      <c r="X231" s="394">
        <f t="shared" si="112"/>
        <v>0</v>
      </c>
      <c r="Y231" s="395">
        <f t="shared" si="112"/>
        <v>0</v>
      </c>
      <c r="Z231" s="394">
        <f t="shared" si="112"/>
        <v>0</v>
      </c>
      <c r="AA231" s="394">
        <f t="shared" si="112"/>
        <v>0</v>
      </c>
      <c r="AB231" s="394">
        <f t="shared" si="112"/>
        <v>0</v>
      </c>
      <c r="AC231" s="394">
        <f t="shared" si="112"/>
        <v>0</v>
      </c>
      <c r="AD231" s="395">
        <f t="shared" si="112"/>
        <v>0</v>
      </c>
    </row>
    <row r="232" spans="1:30">
      <c r="A232" s="303"/>
      <c r="B232" s="335" t="s">
        <v>888</v>
      </c>
      <c r="C232" s="336">
        <v>0</v>
      </c>
      <c r="D232" s="337">
        <v>0</v>
      </c>
      <c r="E232" s="337">
        <v>0</v>
      </c>
      <c r="F232" s="337">
        <v>0</v>
      </c>
      <c r="G232" s="337">
        <v>0</v>
      </c>
      <c r="H232" s="337">
        <v>0</v>
      </c>
      <c r="I232" s="336">
        <v>0</v>
      </c>
      <c r="J232" s="336">
        <v>0</v>
      </c>
      <c r="K232" s="337">
        <v>0</v>
      </c>
      <c r="L232" s="337">
        <v>0</v>
      </c>
      <c r="M232" s="337">
        <v>0</v>
      </c>
      <c r="N232" s="336">
        <v>0</v>
      </c>
      <c r="O232" s="336">
        <v>0</v>
      </c>
      <c r="P232" s="338">
        <v>0</v>
      </c>
      <c r="Q232" s="337"/>
      <c r="R232" s="337"/>
      <c r="Y232" s="389"/>
      <c r="AD232" s="389"/>
    </row>
    <row r="233" spans="1:30">
      <c r="A233" s="303"/>
      <c r="B233" s="335" t="s">
        <v>889</v>
      </c>
      <c r="C233" s="336">
        <v>0</v>
      </c>
      <c r="D233" s="337">
        <v>0</v>
      </c>
      <c r="E233" s="337">
        <v>0</v>
      </c>
      <c r="F233" s="337">
        <v>0</v>
      </c>
      <c r="G233" s="337">
        <v>0</v>
      </c>
      <c r="H233" s="337">
        <v>0</v>
      </c>
      <c r="I233" s="336">
        <v>0</v>
      </c>
      <c r="J233" s="336">
        <v>0</v>
      </c>
      <c r="K233" s="337">
        <v>0</v>
      </c>
      <c r="L233" s="337">
        <v>0</v>
      </c>
      <c r="M233" s="337">
        <v>0</v>
      </c>
      <c r="N233" s="336">
        <v>0</v>
      </c>
      <c r="O233" s="336">
        <v>0</v>
      </c>
      <c r="P233" s="338">
        <v>0</v>
      </c>
      <c r="Q233" s="337"/>
      <c r="R233" s="337"/>
      <c r="S233" s="394">
        <f t="shared" ref="S233:AD233" si="113">C233-C232</f>
        <v>0</v>
      </c>
      <c r="T233" s="394">
        <f t="shared" si="113"/>
        <v>0</v>
      </c>
      <c r="U233" s="394">
        <f t="shared" si="113"/>
        <v>0</v>
      </c>
      <c r="V233" s="394">
        <f t="shared" si="113"/>
        <v>0</v>
      </c>
      <c r="W233" s="394">
        <f t="shared" si="113"/>
        <v>0</v>
      </c>
      <c r="X233" s="394">
        <f t="shared" si="113"/>
        <v>0</v>
      </c>
      <c r="Y233" s="395">
        <f t="shared" si="113"/>
        <v>0</v>
      </c>
      <c r="Z233" s="394">
        <f t="shared" si="113"/>
        <v>0</v>
      </c>
      <c r="AA233" s="394">
        <f t="shared" si="113"/>
        <v>0</v>
      </c>
      <c r="AB233" s="394">
        <f t="shared" si="113"/>
        <v>0</v>
      </c>
      <c r="AC233" s="394">
        <f t="shared" si="113"/>
        <v>0</v>
      </c>
      <c r="AD233" s="395">
        <f t="shared" si="113"/>
        <v>0</v>
      </c>
    </row>
    <row r="234" spans="1:30">
      <c r="A234" s="303"/>
      <c r="B234" s="335" t="s">
        <v>890</v>
      </c>
      <c r="C234" s="336">
        <v>0</v>
      </c>
      <c r="D234" s="337">
        <v>0</v>
      </c>
      <c r="E234" s="337">
        <v>0</v>
      </c>
      <c r="F234" s="337">
        <v>0</v>
      </c>
      <c r="G234" s="337">
        <v>0</v>
      </c>
      <c r="H234" s="337">
        <v>0</v>
      </c>
      <c r="I234" s="336">
        <v>0</v>
      </c>
      <c r="J234" s="336">
        <v>0</v>
      </c>
      <c r="K234" s="337">
        <v>0</v>
      </c>
      <c r="L234" s="337">
        <v>0</v>
      </c>
      <c r="M234" s="337">
        <v>0</v>
      </c>
      <c r="N234" s="336">
        <v>0</v>
      </c>
      <c r="O234" s="336">
        <v>0</v>
      </c>
      <c r="P234" s="338">
        <v>0</v>
      </c>
      <c r="Q234" s="337"/>
      <c r="R234" s="337"/>
      <c r="Y234" s="389"/>
      <c r="AD234" s="389"/>
    </row>
    <row r="235" spans="1:30">
      <c r="A235" s="303"/>
      <c r="B235" s="335" t="s">
        <v>891</v>
      </c>
      <c r="C235" s="336">
        <v>0</v>
      </c>
      <c r="D235" s="337">
        <v>0</v>
      </c>
      <c r="E235" s="337">
        <v>0</v>
      </c>
      <c r="F235" s="337">
        <v>0</v>
      </c>
      <c r="G235" s="337">
        <v>0</v>
      </c>
      <c r="H235" s="337">
        <v>0</v>
      </c>
      <c r="I235" s="336">
        <v>0</v>
      </c>
      <c r="J235" s="336">
        <v>0</v>
      </c>
      <c r="K235" s="337">
        <v>0</v>
      </c>
      <c r="L235" s="337">
        <v>0</v>
      </c>
      <c r="M235" s="337">
        <v>0</v>
      </c>
      <c r="N235" s="336">
        <v>0</v>
      </c>
      <c r="O235" s="336">
        <v>0</v>
      </c>
      <c r="P235" s="338">
        <v>0</v>
      </c>
      <c r="Q235" s="337"/>
      <c r="R235" s="337"/>
      <c r="S235" s="394">
        <f t="shared" ref="S235:AD235" si="114">C235-C234</f>
        <v>0</v>
      </c>
      <c r="T235" s="394">
        <f t="shared" si="114"/>
        <v>0</v>
      </c>
      <c r="U235" s="394">
        <f t="shared" si="114"/>
        <v>0</v>
      </c>
      <c r="V235" s="394">
        <f t="shared" si="114"/>
        <v>0</v>
      </c>
      <c r="W235" s="394">
        <f t="shared" si="114"/>
        <v>0</v>
      </c>
      <c r="X235" s="394">
        <f t="shared" si="114"/>
        <v>0</v>
      </c>
      <c r="Y235" s="395">
        <f t="shared" si="114"/>
        <v>0</v>
      </c>
      <c r="Z235" s="394">
        <f t="shared" si="114"/>
        <v>0</v>
      </c>
      <c r="AA235" s="394">
        <f t="shared" si="114"/>
        <v>0</v>
      </c>
      <c r="AB235" s="394">
        <f t="shared" si="114"/>
        <v>0</v>
      </c>
      <c r="AC235" s="394">
        <f t="shared" si="114"/>
        <v>0</v>
      </c>
      <c r="AD235" s="395">
        <f t="shared" si="114"/>
        <v>0</v>
      </c>
    </row>
    <row r="236" spans="1:30">
      <c r="A236" s="303"/>
      <c r="B236" s="335" t="s">
        <v>892</v>
      </c>
      <c r="C236" s="336">
        <v>0</v>
      </c>
      <c r="D236" s="337">
        <v>0</v>
      </c>
      <c r="E236" s="337">
        <v>0</v>
      </c>
      <c r="F236" s="337">
        <v>0</v>
      </c>
      <c r="G236" s="337">
        <v>0</v>
      </c>
      <c r="H236" s="337">
        <v>0</v>
      </c>
      <c r="I236" s="336">
        <v>0</v>
      </c>
      <c r="J236" s="336">
        <v>0</v>
      </c>
      <c r="K236" s="337">
        <v>0</v>
      </c>
      <c r="L236" s="337">
        <v>0</v>
      </c>
      <c r="M236" s="337">
        <v>0</v>
      </c>
      <c r="N236" s="336">
        <v>0</v>
      </c>
      <c r="O236" s="336">
        <v>0</v>
      </c>
      <c r="P236" s="338">
        <v>0</v>
      </c>
      <c r="Q236" s="337"/>
      <c r="R236" s="337"/>
      <c r="Y236" s="389"/>
      <c r="AD236" s="389"/>
    </row>
    <row r="237" spans="1:30">
      <c r="A237" s="303"/>
      <c r="B237" s="335" t="s">
        <v>893</v>
      </c>
      <c r="C237" s="336">
        <v>0</v>
      </c>
      <c r="D237" s="337">
        <v>0</v>
      </c>
      <c r="E237" s="337">
        <v>0</v>
      </c>
      <c r="F237" s="337">
        <v>0</v>
      </c>
      <c r="G237" s="337">
        <v>0</v>
      </c>
      <c r="H237" s="337">
        <v>0</v>
      </c>
      <c r="I237" s="336">
        <v>0</v>
      </c>
      <c r="J237" s="336">
        <v>0</v>
      </c>
      <c r="K237" s="337">
        <v>0</v>
      </c>
      <c r="L237" s="337">
        <v>0</v>
      </c>
      <c r="M237" s="337">
        <v>0</v>
      </c>
      <c r="N237" s="336">
        <v>0</v>
      </c>
      <c r="O237" s="336">
        <v>0</v>
      </c>
      <c r="P237" s="338">
        <v>0</v>
      </c>
      <c r="Q237" s="337"/>
      <c r="R237" s="337"/>
      <c r="S237" s="394">
        <f t="shared" ref="S237:AD237" si="115">C237-C236</f>
        <v>0</v>
      </c>
      <c r="T237" s="394">
        <f t="shared" si="115"/>
        <v>0</v>
      </c>
      <c r="U237" s="394">
        <f t="shared" si="115"/>
        <v>0</v>
      </c>
      <c r="V237" s="394">
        <f t="shared" si="115"/>
        <v>0</v>
      </c>
      <c r="W237" s="394">
        <f t="shared" si="115"/>
        <v>0</v>
      </c>
      <c r="X237" s="394">
        <f t="shared" si="115"/>
        <v>0</v>
      </c>
      <c r="Y237" s="395">
        <f t="shared" si="115"/>
        <v>0</v>
      </c>
      <c r="Z237" s="394">
        <f t="shared" si="115"/>
        <v>0</v>
      </c>
      <c r="AA237" s="394">
        <f t="shared" si="115"/>
        <v>0</v>
      </c>
      <c r="AB237" s="394">
        <f t="shared" si="115"/>
        <v>0</v>
      </c>
      <c r="AC237" s="394">
        <f t="shared" si="115"/>
        <v>0</v>
      </c>
      <c r="AD237" s="395">
        <f t="shared" si="115"/>
        <v>0</v>
      </c>
    </row>
    <row r="238" spans="1:30">
      <c r="A238" s="303"/>
      <c r="B238" s="335" t="s">
        <v>894</v>
      </c>
      <c r="C238" s="336">
        <v>0</v>
      </c>
      <c r="D238" s="337">
        <v>0</v>
      </c>
      <c r="E238" s="337">
        <v>0</v>
      </c>
      <c r="F238" s="337">
        <v>0</v>
      </c>
      <c r="G238" s="337">
        <v>0</v>
      </c>
      <c r="H238" s="337">
        <v>0</v>
      </c>
      <c r="I238" s="336">
        <v>0</v>
      </c>
      <c r="J238" s="336">
        <v>0</v>
      </c>
      <c r="K238" s="337">
        <v>0</v>
      </c>
      <c r="L238" s="337">
        <v>0</v>
      </c>
      <c r="M238" s="337">
        <v>0</v>
      </c>
      <c r="N238" s="336">
        <v>0</v>
      </c>
      <c r="O238" s="336">
        <v>0</v>
      </c>
      <c r="P238" s="338">
        <v>0</v>
      </c>
      <c r="Q238" s="337"/>
      <c r="R238" s="337"/>
      <c r="Y238" s="389"/>
      <c r="AD238" s="389"/>
    </row>
    <row r="239" spans="1:30">
      <c r="A239" s="303"/>
      <c r="B239" s="335" t="s">
        <v>895</v>
      </c>
      <c r="C239" s="336">
        <v>0</v>
      </c>
      <c r="D239" s="337">
        <v>0</v>
      </c>
      <c r="E239" s="337">
        <v>0</v>
      </c>
      <c r="F239" s="337">
        <v>0</v>
      </c>
      <c r="G239" s="337">
        <v>0</v>
      </c>
      <c r="H239" s="337">
        <v>0</v>
      </c>
      <c r="I239" s="336">
        <v>0</v>
      </c>
      <c r="J239" s="336">
        <v>0</v>
      </c>
      <c r="K239" s="337">
        <v>0</v>
      </c>
      <c r="L239" s="337">
        <v>0</v>
      </c>
      <c r="M239" s="337">
        <v>0</v>
      </c>
      <c r="N239" s="336">
        <v>0</v>
      </c>
      <c r="O239" s="336">
        <v>0</v>
      </c>
      <c r="P239" s="338">
        <v>0</v>
      </c>
      <c r="Q239" s="337"/>
      <c r="R239" s="337"/>
      <c r="S239" s="394">
        <f t="shared" ref="S239:AD239" si="116">C239-C238</f>
        <v>0</v>
      </c>
      <c r="T239" s="394">
        <f t="shared" si="116"/>
        <v>0</v>
      </c>
      <c r="U239" s="394">
        <f t="shared" si="116"/>
        <v>0</v>
      </c>
      <c r="V239" s="394">
        <f t="shared" si="116"/>
        <v>0</v>
      </c>
      <c r="W239" s="394">
        <f t="shared" si="116"/>
        <v>0</v>
      </c>
      <c r="X239" s="394">
        <f t="shared" si="116"/>
        <v>0</v>
      </c>
      <c r="Y239" s="395">
        <f t="shared" si="116"/>
        <v>0</v>
      </c>
      <c r="Z239" s="394">
        <f t="shared" si="116"/>
        <v>0</v>
      </c>
      <c r="AA239" s="394">
        <f t="shared" si="116"/>
        <v>0</v>
      </c>
      <c r="AB239" s="394">
        <f t="shared" si="116"/>
        <v>0</v>
      </c>
      <c r="AC239" s="394">
        <f t="shared" si="116"/>
        <v>0</v>
      </c>
      <c r="AD239" s="395">
        <f t="shared" si="116"/>
        <v>0</v>
      </c>
    </row>
    <row r="240" spans="1:30">
      <c r="A240" s="303"/>
      <c r="B240" s="335" t="s">
        <v>896</v>
      </c>
      <c r="C240" s="336">
        <v>0</v>
      </c>
      <c r="D240" s="337">
        <v>0</v>
      </c>
      <c r="E240" s="337">
        <v>0</v>
      </c>
      <c r="F240" s="337">
        <v>0</v>
      </c>
      <c r="G240" s="337">
        <v>0</v>
      </c>
      <c r="H240" s="337">
        <v>0</v>
      </c>
      <c r="I240" s="336">
        <v>0</v>
      </c>
      <c r="J240" s="336">
        <v>0</v>
      </c>
      <c r="K240" s="337">
        <v>0</v>
      </c>
      <c r="L240" s="337">
        <v>0</v>
      </c>
      <c r="M240" s="337">
        <v>0</v>
      </c>
      <c r="N240" s="336">
        <v>0</v>
      </c>
      <c r="O240" s="336">
        <v>0</v>
      </c>
      <c r="P240" s="338">
        <v>0</v>
      </c>
      <c r="Q240" s="337"/>
      <c r="R240" s="337"/>
      <c r="Y240" s="389"/>
      <c r="AD240" s="389"/>
    </row>
    <row r="241" spans="1:30">
      <c r="A241" s="303"/>
      <c r="B241" s="335" t="s">
        <v>897</v>
      </c>
      <c r="C241" s="336">
        <v>0</v>
      </c>
      <c r="D241" s="337">
        <v>0</v>
      </c>
      <c r="E241" s="337">
        <v>0</v>
      </c>
      <c r="F241" s="337">
        <v>0</v>
      </c>
      <c r="G241" s="337">
        <v>0</v>
      </c>
      <c r="H241" s="337">
        <v>0</v>
      </c>
      <c r="I241" s="336">
        <v>0</v>
      </c>
      <c r="J241" s="336">
        <v>0</v>
      </c>
      <c r="K241" s="337">
        <v>0</v>
      </c>
      <c r="L241" s="337">
        <v>0</v>
      </c>
      <c r="M241" s="337">
        <v>0</v>
      </c>
      <c r="N241" s="336">
        <v>0</v>
      </c>
      <c r="O241" s="336">
        <v>0</v>
      </c>
      <c r="P241" s="338">
        <v>0</v>
      </c>
      <c r="Q241" s="337"/>
      <c r="R241" s="337"/>
      <c r="S241" s="394">
        <f t="shared" ref="S241:AD241" si="117">C241-C240</f>
        <v>0</v>
      </c>
      <c r="T241" s="394">
        <f t="shared" si="117"/>
        <v>0</v>
      </c>
      <c r="U241" s="394">
        <f t="shared" si="117"/>
        <v>0</v>
      </c>
      <c r="V241" s="394">
        <f t="shared" si="117"/>
        <v>0</v>
      </c>
      <c r="W241" s="394">
        <f t="shared" si="117"/>
        <v>0</v>
      </c>
      <c r="X241" s="394">
        <f t="shared" si="117"/>
        <v>0</v>
      </c>
      <c r="Y241" s="395">
        <f t="shared" si="117"/>
        <v>0</v>
      </c>
      <c r="Z241" s="394">
        <f t="shared" si="117"/>
        <v>0</v>
      </c>
      <c r="AA241" s="394">
        <f t="shared" si="117"/>
        <v>0</v>
      </c>
      <c r="AB241" s="394">
        <f t="shared" si="117"/>
        <v>0</v>
      </c>
      <c r="AC241" s="394">
        <f t="shared" si="117"/>
        <v>0</v>
      </c>
      <c r="AD241" s="395">
        <f t="shared" si="117"/>
        <v>0</v>
      </c>
    </row>
    <row r="242" spans="1:30">
      <c r="A242" s="303"/>
      <c r="B242" s="335" t="s">
        <v>898</v>
      </c>
      <c r="C242" s="336">
        <v>0</v>
      </c>
      <c r="D242" s="337">
        <v>0</v>
      </c>
      <c r="E242" s="337">
        <v>0</v>
      </c>
      <c r="F242" s="337">
        <v>0</v>
      </c>
      <c r="G242" s="337">
        <v>0</v>
      </c>
      <c r="H242" s="337">
        <v>0</v>
      </c>
      <c r="I242" s="336">
        <v>0</v>
      </c>
      <c r="J242" s="336">
        <v>0</v>
      </c>
      <c r="K242" s="337">
        <v>0</v>
      </c>
      <c r="L242" s="337">
        <v>0</v>
      </c>
      <c r="M242" s="337">
        <v>0</v>
      </c>
      <c r="N242" s="336">
        <v>0</v>
      </c>
      <c r="O242" s="336">
        <v>0</v>
      </c>
      <c r="P242" s="338">
        <v>0</v>
      </c>
      <c r="Q242" s="337"/>
      <c r="R242" s="337"/>
      <c r="Y242" s="389"/>
      <c r="AD242" s="389"/>
    </row>
    <row r="243" spans="1:30">
      <c r="A243" s="303"/>
      <c r="B243" s="335" t="s">
        <v>899</v>
      </c>
      <c r="C243" s="336">
        <v>0</v>
      </c>
      <c r="D243" s="337">
        <v>0</v>
      </c>
      <c r="E243" s="337">
        <v>0</v>
      </c>
      <c r="F243" s="337">
        <v>0</v>
      </c>
      <c r="G243" s="337">
        <v>0</v>
      </c>
      <c r="H243" s="337">
        <v>0</v>
      </c>
      <c r="I243" s="336">
        <v>0</v>
      </c>
      <c r="J243" s="336">
        <v>0</v>
      </c>
      <c r="K243" s="337">
        <v>0</v>
      </c>
      <c r="L243" s="337">
        <v>0</v>
      </c>
      <c r="M243" s="337">
        <v>0</v>
      </c>
      <c r="N243" s="336">
        <v>0</v>
      </c>
      <c r="O243" s="336">
        <v>0</v>
      </c>
      <c r="P243" s="338">
        <v>0</v>
      </c>
      <c r="Q243" s="337"/>
      <c r="R243" s="337"/>
      <c r="S243" s="394">
        <f t="shared" ref="S243:AD243" si="118">C243-C242</f>
        <v>0</v>
      </c>
      <c r="T243" s="394">
        <f t="shared" si="118"/>
        <v>0</v>
      </c>
      <c r="U243" s="394">
        <f t="shared" si="118"/>
        <v>0</v>
      </c>
      <c r="V243" s="394">
        <f t="shared" si="118"/>
        <v>0</v>
      </c>
      <c r="W243" s="394">
        <f t="shared" si="118"/>
        <v>0</v>
      </c>
      <c r="X243" s="394">
        <f t="shared" si="118"/>
        <v>0</v>
      </c>
      <c r="Y243" s="395">
        <f t="shared" si="118"/>
        <v>0</v>
      </c>
      <c r="Z243" s="394">
        <f t="shared" si="118"/>
        <v>0</v>
      </c>
      <c r="AA243" s="394">
        <f t="shared" si="118"/>
        <v>0</v>
      </c>
      <c r="AB243" s="394">
        <f t="shared" si="118"/>
        <v>0</v>
      </c>
      <c r="AC243" s="394">
        <f t="shared" si="118"/>
        <v>0</v>
      </c>
      <c r="AD243" s="395">
        <f t="shared" si="118"/>
        <v>0</v>
      </c>
    </row>
    <row r="244" spans="1:30">
      <c r="A244" s="303"/>
      <c r="B244" s="335" t="s">
        <v>900</v>
      </c>
      <c r="C244" s="336">
        <v>0</v>
      </c>
      <c r="D244" s="337">
        <v>0</v>
      </c>
      <c r="E244" s="337">
        <v>0</v>
      </c>
      <c r="F244" s="337">
        <v>0</v>
      </c>
      <c r="G244" s="337">
        <v>0</v>
      </c>
      <c r="H244" s="337">
        <v>0</v>
      </c>
      <c r="I244" s="336">
        <v>0</v>
      </c>
      <c r="J244" s="336">
        <v>0</v>
      </c>
      <c r="K244" s="337">
        <v>0</v>
      </c>
      <c r="L244" s="337">
        <v>0</v>
      </c>
      <c r="M244" s="337">
        <v>0</v>
      </c>
      <c r="N244" s="336">
        <v>0</v>
      </c>
      <c r="O244" s="336">
        <v>0</v>
      </c>
      <c r="P244" s="338">
        <v>0</v>
      </c>
      <c r="Q244" s="337"/>
      <c r="R244" s="337"/>
      <c r="Y244" s="389"/>
      <c r="AD244" s="389"/>
    </row>
    <row r="245" spans="1:30">
      <c r="A245" s="303"/>
      <c r="B245" s="335" t="s">
        <v>901</v>
      </c>
      <c r="C245" s="336">
        <v>0</v>
      </c>
      <c r="D245" s="337">
        <v>0</v>
      </c>
      <c r="E245" s="337">
        <v>0</v>
      </c>
      <c r="F245" s="337">
        <v>0</v>
      </c>
      <c r="G245" s="337">
        <v>0</v>
      </c>
      <c r="H245" s="337">
        <v>0</v>
      </c>
      <c r="I245" s="336">
        <v>0</v>
      </c>
      <c r="J245" s="336">
        <v>0</v>
      </c>
      <c r="K245" s="337">
        <v>0</v>
      </c>
      <c r="L245" s="337">
        <v>0</v>
      </c>
      <c r="M245" s="337">
        <v>0</v>
      </c>
      <c r="N245" s="336">
        <v>0</v>
      </c>
      <c r="O245" s="336">
        <v>0</v>
      </c>
      <c r="P245" s="338">
        <v>0</v>
      </c>
      <c r="Q245" s="337"/>
      <c r="R245" s="337"/>
      <c r="S245" s="394">
        <f t="shared" ref="S245:AD245" si="119">C245-C244</f>
        <v>0</v>
      </c>
      <c r="T245" s="394">
        <f t="shared" si="119"/>
        <v>0</v>
      </c>
      <c r="U245" s="394">
        <f t="shared" si="119"/>
        <v>0</v>
      </c>
      <c r="V245" s="394">
        <f t="shared" si="119"/>
        <v>0</v>
      </c>
      <c r="W245" s="394">
        <f t="shared" si="119"/>
        <v>0</v>
      </c>
      <c r="X245" s="394">
        <f t="shared" si="119"/>
        <v>0</v>
      </c>
      <c r="Y245" s="395">
        <f t="shared" si="119"/>
        <v>0</v>
      </c>
      <c r="Z245" s="394">
        <f t="shared" si="119"/>
        <v>0</v>
      </c>
      <c r="AA245" s="394">
        <f t="shared" si="119"/>
        <v>0</v>
      </c>
      <c r="AB245" s="394">
        <f t="shared" si="119"/>
        <v>0</v>
      </c>
      <c r="AC245" s="394">
        <f t="shared" si="119"/>
        <v>0</v>
      </c>
      <c r="AD245" s="395">
        <f t="shared" si="119"/>
        <v>0</v>
      </c>
    </row>
    <row r="246" spans="1:30">
      <c r="A246" s="303"/>
      <c r="B246" s="335" t="s">
        <v>902</v>
      </c>
      <c r="C246" s="336">
        <v>0</v>
      </c>
      <c r="D246" s="337">
        <v>0</v>
      </c>
      <c r="E246" s="337">
        <v>0</v>
      </c>
      <c r="F246" s="337">
        <v>0</v>
      </c>
      <c r="G246" s="337">
        <v>0</v>
      </c>
      <c r="H246" s="337">
        <v>0</v>
      </c>
      <c r="I246" s="336">
        <v>0</v>
      </c>
      <c r="J246" s="336">
        <v>0</v>
      </c>
      <c r="K246" s="337">
        <v>0</v>
      </c>
      <c r="L246" s="337">
        <v>0</v>
      </c>
      <c r="M246" s="337">
        <v>0</v>
      </c>
      <c r="N246" s="336">
        <v>0</v>
      </c>
      <c r="O246" s="336">
        <v>0</v>
      </c>
      <c r="P246" s="338">
        <v>0</v>
      </c>
      <c r="Q246" s="337"/>
      <c r="R246" s="337"/>
      <c r="Y246" s="389"/>
      <c r="AD246" s="389"/>
    </row>
    <row r="247" spans="1:30">
      <c r="A247" s="303"/>
      <c r="B247" s="335" t="s">
        <v>903</v>
      </c>
      <c r="C247" s="336">
        <v>0</v>
      </c>
      <c r="D247" s="337">
        <v>0</v>
      </c>
      <c r="E247" s="337">
        <v>0</v>
      </c>
      <c r="F247" s="337">
        <v>0</v>
      </c>
      <c r="G247" s="337">
        <v>0</v>
      </c>
      <c r="H247" s="337">
        <v>0</v>
      </c>
      <c r="I247" s="336">
        <v>0</v>
      </c>
      <c r="J247" s="336">
        <v>0</v>
      </c>
      <c r="K247" s="337">
        <v>0</v>
      </c>
      <c r="L247" s="337">
        <v>0</v>
      </c>
      <c r="M247" s="337">
        <v>0</v>
      </c>
      <c r="N247" s="336">
        <v>0</v>
      </c>
      <c r="O247" s="336">
        <v>0</v>
      </c>
      <c r="P247" s="338">
        <v>0</v>
      </c>
      <c r="Q247" s="337"/>
      <c r="R247" s="337"/>
      <c r="S247" s="394">
        <f t="shared" ref="S247:AD247" si="120">C247-C246</f>
        <v>0</v>
      </c>
      <c r="T247" s="394">
        <f t="shared" si="120"/>
        <v>0</v>
      </c>
      <c r="U247" s="394">
        <f t="shared" si="120"/>
        <v>0</v>
      </c>
      <c r="V247" s="394">
        <f t="shared" si="120"/>
        <v>0</v>
      </c>
      <c r="W247" s="394">
        <f t="shared" si="120"/>
        <v>0</v>
      </c>
      <c r="X247" s="394">
        <f t="shared" si="120"/>
        <v>0</v>
      </c>
      <c r="Y247" s="395">
        <f t="shared" si="120"/>
        <v>0</v>
      </c>
      <c r="Z247" s="394">
        <f t="shared" si="120"/>
        <v>0</v>
      </c>
      <c r="AA247" s="394">
        <f t="shared" si="120"/>
        <v>0</v>
      </c>
      <c r="AB247" s="394">
        <f t="shared" si="120"/>
        <v>0</v>
      </c>
      <c r="AC247" s="394">
        <f t="shared" si="120"/>
        <v>0</v>
      </c>
      <c r="AD247" s="395">
        <f t="shared" si="120"/>
        <v>0</v>
      </c>
    </row>
    <row r="248" spans="1:30">
      <c r="A248" s="303"/>
      <c r="B248" s="335" t="s">
        <v>904</v>
      </c>
      <c r="C248" s="336">
        <v>0</v>
      </c>
      <c r="D248" s="337">
        <v>0</v>
      </c>
      <c r="E248" s="337">
        <v>0</v>
      </c>
      <c r="F248" s="337">
        <v>0</v>
      </c>
      <c r="G248" s="337">
        <v>0</v>
      </c>
      <c r="H248" s="337">
        <v>0</v>
      </c>
      <c r="I248" s="336">
        <v>0</v>
      </c>
      <c r="J248" s="336">
        <v>0</v>
      </c>
      <c r="K248" s="337">
        <v>0</v>
      </c>
      <c r="L248" s="337">
        <v>0</v>
      </c>
      <c r="M248" s="337">
        <v>0</v>
      </c>
      <c r="N248" s="336">
        <v>0</v>
      </c>
      <c r="O248" s="336">
        <v>0</v>
      </c>
      <c r="P248" s="338">
        <v>0</v>
      </c>
      <c r="Q248" s="337"/>
      <c r="R248" s="337"/>
      <c r="Y248" s="389"/>
      <c r="AD248" s="389"/>
    </row>
    <row r="249" spans="1:30">
      <c r="A249" s="303"/>
      <c r="B249" s="335" t="s">
        <v>905</v>
      </c>
      <c r="C249" s="336">
        <v>0</v>
      </c>
      <c r="D249" s="337">
        <v>0</v>
      </c>
      <c r="E249" s="337">
        <v>0</v>
      </c>
      <c r="F249" s="337">
        <v>0</v>
      </c>
      <c r="G249" s="337">
        <v>0</v>
      </c>
      <c r="H249" s="337">
        <v>0</v>
      </c>
      <c r="I249" s="336">
        <v>0</v>
      </c>
      <c r="J249" s="336">
        <v>0</v>
      </c>
      <c r="K249" s="337">
        <v>0</v>
      </c>
      <c r="L249" s="337">
        <v>0</v>
      </c>
      <c r="M249" s="337">
        <v>0</v>
      </c>
      <c r="N249" s="336">
        <v>0</v>
      </c>
      <c r="O249" s="336">
        <v>0</v>
      </c>
      <c r="P249" s="338">
        <v>0</v>
      </c>
      <c r="Q249" s="337"/>
      <c r="R249" s="337"/>
      <c r="S249" s="394">
        <f t="shared" ref="S249:AD249" si="121">C249-C248</f>
        <v>0</v>
      </c>
      <c r="T249" s="394">
        <f t="shared" si="121"/>
        <v>0</v>
      </c>
      <c r="U249" s="394">
        <f t="shared" si="121"/>
        <v>0</v>
      </c>
      <c r="V249" s="394">
        <f t="shared" si="121"/>
        <v>0</v>
      </c>
      <c r="W249" s="394">
        <f t="shared" si="121"/>
        <v>0</v>
      </c>
      <c r="X249" s="394">
        <f t="shared" si="121"/>
        <v>0</v>
      </c>
      <c r="Y249" s="395">
        <f t="shared" si="121"/>
        <v>0</v>
      </c>
      <c r="Z249" s="394">
        <f t="shared" si="121"/>
        <v>0</v>
      </c>
      <c r="AA249" s="394">
        <f t="shared" si="121"/>
        <v>0</v>
      </c>
      <c r="AB249" s="394">
        <f t="shared" si="121"/>
        <v>0</v>
      </c>
      <c r="AC249" s="394">
        <f t="shared" si="121"/>
        <v>0</v>
      </c>
      <c r="AD249" s="395">
        <f t="shared" si="121"/>
        <v>0</v>
      </c>
    </row>
    <row r="250" spans="1:30">
      <c r="A250" s="303"/>
      <c r="B250" s="335" t="s">
        <v>906</v>
      </c>
      <c r="C250" s="336">
        <v>0</v>
      </c>
      <c r="D250" s="337">
        <v>0</v>
      </c>
      <c r="E250" s="337">
        <v>0</v>
      </c>
      <c r="F250" s="337">
        <v>0</v>
      </c>
      <c r="G250" s="337">
        <v>0</v>
      </c>
      <c r="H250" s="337">
        <v>0</v>
      </c>
      <c r="I250" s="336">
        <v>0</v>
      </c>
      <c r="J250" s="336">
        <v>0</v>
      </c>
      <c r="K250" s="337">
        <v>0</v>
      </c>
      <c r="L250" s="337">
        <v>0</v>
      </c>
      <c r="M250" s="337">
        <v>0</v>
      </c>
      <c r="N250" s="336">
        <v>0</v>
      </c>
      <c r="O250" s="336">
        <v>0</v>
      </c>
      <c r="P250" s="338">
        <v>0</v>
      </c>
      <c r="Q250" s="337"/>
      <c r="R250" s="337"/>
      <c r="Y250" s="389"/>
      <c r="AD250" s="389"/>
    </row>
    <row r="251" spans="1:30">
      <c r="A251" s="303"/>
      <c r="B251" s="335" t="s">
        <v>907</v>
      </c>
      <c r="C251" s="336">
        <v>0</v>
      </c>
      <c r="D251" s="337">
        <v>0</v>
      </c>
      <c r="E251" s="337">
        <v>0</v>
      </c>
      <c r="F251" s="337">
        <v>0</v>
      </c>
      <c r="G251" s="337">
        <v>0</v>
      </c>
      <c r="H251" s="337">
        <v>0</v>
      </c>
      <c r="I251" s="336">
        <v>0</v>
      </c>
      <c r="J251" s="336">
        <v>0</v>
      </c>
      <c r="K251" s="337">
        <v>0</v>
      </c>
      <c r="L251" s="337">
        <v>0</v>
      </c>
      <c r="M251" s="337">
        <v>0</v>
      </c>
      <c r="N251" s="336">
        <v>0</v>
      </c>
      <c r="O251" s="336">
        <v>0</v>
      </c>
      <c r="P251" s="338">
        <v>0</v>
      </c>
      <c r="Q251" s="337"/>
      <c r="R251" s="337"/>
      <c r="S251" s="394">
        <f t="shared" ref="S251:AD251" si="122">C251-C250</f>
        <v>0</v>
      </c>
      <c r="T251" s="394">
        <f t="shared" si="122"/>
        <v>0</v>
      </c>
      <c r="U251" s="394">
        <f t="shared" si="122"/>
        <v>0</v>
      </c>
      <c r="V251" s="394">
        <f t="shared" si="122"/>
        <v>0</v>
      </c>
      <c r="W251" s="394">
        <f t="shared" si="122"/>
        <v>0</v>
      </c>
      <c r="X251" s="394">
        <f t="shared" si="122"/>
        <v>0</v>
      </c>
      <c r="Y251" s="395">
        <f t="shared" si="122"/>
        <v>0</v>
      </c>
      <c r="Z251" s="394">
        <f t="shared" si="122"/>
        <v>0</v>
      </c>
      <c r="AA251" s="394">
        <f t="shared" si="122"/>
        <v>0</v>
      </c>
      <c r="AB251" s="394">
        <f t="shared" si="122"/>
        <v>0</v>
      </c>
      <c r="AC251" s="394">
        <f t="shared" si="122"/>
        <v>0</v>
      </c>
      <c r="AD251" s="395">
        <f t="shared" si="122"/>
        <v>0</v>
      </c>
    </row>
    <row r="252" spans="1:30">
      <c r="A252" s="303"/>
      <c r="B252" s="335" t="s">
        <v>908</v>
      </c>
      <c r="C252" s="336">
        <v>0</v>
      </c>
      <c r="D252" s="337">
        <v>0</v>
      </c>
      <c r="E252" s="337">
        <v>0</v>
      </c>
      <c r="F252" s="337">
        <v>0</v>
      </c>
      <c r="G252" s="337">
        <v>0</v>
      </c>
      <c r="H252" s="337">
        <v>0</v>
      </c>
      <c r="I252" s="336">
        <v>0</v>
      </c>
      <c r="J252" s="336">
        <v>0</v>
      </c>
      <c r="K252" s="337">
        <v>0</v>
      </c>
      <c r="L252" s="337">
        <v>0</v>
      </c>
      <c r="M252" s="337">
        <v>0</v>
      </c>
      <c r="N252" s="336">
        <v>0</v>
      </c>
      <c r="O252" s="336">
        <v>0</v>
      </c>
      <c r="P252" s="338">
        <v>0</v>
      </c>
      <c r="Q252" s="337"/>
      <c r="R252" s="337"/>
      <c r="Y252" s="389"/>
      <c r="AD252" s="389"/>
    </row>
    <row r="253" spans="1:30">
      <c r="A253" s="303"/>
      <c r="B253" s="335" t="s">
        <v>909</v>
      </c>
      <c r="C253" s="336">
        <v>0</v>
      </c>
      <c r="D253" s="337">
        <v>0</v>
      </c>
      <c r="E253" s="337">
        <v>0</v>
      </c>
      <c r="F253" s="337">
        <v>0</v>
      </c>
      <c r="G253" s="337">
        <v>0</v>
      </c>
      <c r="H253" s="337">
        <v>0</v>
      </c>
      <c r="I253" s="336">
        <v>0</v>
      </c>
      <c r="J253" s="336">
        <v>0</v>
      </c>
      <c r="K253" s="337">
        <v>0</v>
      </c>
      <c r="L253" s="337">
        <v>0</v>
      </c>
      <c r="M253" s="337">
        <v>0</v>
      </c>
      <c r="N253" s="336">
        <v>0</v>
      </c>
      <c r="O253" s="336">
        <v>0</v>
      </c>
      <c r="P253" s="338">
        <v>0</v>
      </c>
      <c r="Q253" s="337"/>
      <c r="R253" s="337"/>
      <c r="S253" s="394">
        <f t="shared" ref="S253:AD253" si="123">C253-C252</f>
        <v>0</v>
      </c>
      <c r="T253" s="394">
        <f t="shared" si="123"/>
        <v>0</v>
      </c>
      <c r="U253" s="394">
        <f t="shared" si="123"/>
        <v>0</v>
      </c>
      <c r="V253" s="394">
        <f t="shared" si="123"/>
        <v>0</v>
      </c>
      <c r="W253" s="394">
        <f t="shared" si="123"/>
        <v>0</v>
      </c>
      <c r="X253" s="394">
        <f t="shared" si="123"/>
        <v>0</v>
      </c>
      <c r="Y253" s="395">
        <f t="shared" si="123"/>
        <v>0</v>
      </c>
      <c r="Z253" s="394">
        <f t="shared" si="123"/>
        <v>0</v>
      </c>
      <c r="AA253" s="394">
        <f t="shared" si="123"/>
        <v>0</v>
      </c>
      <c r="AB253" s="394">
        <f t="shared" si="123"/>
        <v>0</v>
      </c>
      <c r="AC253" s="394">
        <f t="shared" si="123"/>
        <v>0</v>
      </c>
      <c r="AD253" s="395">
        <f t="shared" si="123"/>
        <v>0</v>
      </c>
    </row>
    <row r="254" spans="1:30">
      <c r="A254" s="303"/>
      <c r="B254" s="335" t="s">
        <v>910</v>
      </c>
      <c r="C254" s="336">
        <v>0</v>
      </c>
      <c r="D254" s="337">
        <v>0</v>
      </c>
      <c r="E254" s="337">
        <v>0</v>
      </c>
      <c r="F254" s="337">
        <v>0</v>
      </c>
      <c r="G254" s="337">
        <v>0</v>
      </c>
      <c r="H254" s="337">
        <v>0</v>
      </c>
      <c r="I254" s="336">
        <v>0</v>
      </c>
      <c r="J254" s="336">
        <v>0</v>
      </c>
      <c r="K254" s="337">
        <v>0</v>
      </c>
      <c r="L254" s="337">
        <v>0</v>
      </c>
      <c r="M254" s="337">
        <v>0</v>
      </c>
      <c r="N254" s="336">
        <v>0</v>
      </c>
      <c r="O254" s="336">
        <v>0</v>
      </c>
      <c r="P254" s="338">
        <v>0</v>
      </c>
      <c r="Q254" s="337"/>
      <c r="R254" s="337"/>
      <c r="Y254" s="389"/>
      <c r="AD254" s="389"/>
    </row>
    <row r="255" spans="1:30">
      <c r="A255" s="303"/>
      <c r="B255" s="335" t="s">
        <v>911</v>
      </c>
      <c r="C255" s="336">
        <v>0</v>
      </c>
      <c r="D255" s="337">
        <v>0</v>
      </c>
      <c r="E255" s="337">
        <v>0</v>
      </c>
      <c r="F255" s="337">
        <v>0</v>
      </c>
      <c r="G255" s="337">
        <v>0</v>
      </c>
      <c r="H255" s="337">
        <v>0</v>
      </c>
      <c r="I255" s="336">
        <v>0</v>
      </c>
      <c r="J255" s="336">
        <v>0</v>
      </c>
      <c r="K255" s="337">
        <v>0</v>
      </c>
      <c r="L255" s="337">
        <v>0</v>
      </c>
      <c r="M255" s="337">
        <v>0</v>
      </c>
      <c r="N255" s="336">
        <v>0</v>
      </c>
      <c r="O255" s="336">
        <v>0</v>
      </c>
      <c r="P255" s="338">
        <v>0</v>
      </c>
      <c r="Q255" s="337"/>
      <c r="R255" s="337"/>
      <c r="S255" s="394">
        <f t="shared" ref="S255:AD255" si="124">C255-C254</f>
        <v>0</v>
      </c>
      <c r="T255" s="394">
        <f t="shared" si="124"/>
        <v>0</v>
      </c>
      <c r="U255" s="394">
        <f t="shared" si="124"/>
        <v>0</v>
      </c>
      <c r="V255" s="394">
        <f t="shared" si="124"/>
        <v>0</v>
      </c>
      <c r="W255" s="394">
        <f t="shared" si="124"/>
        <v>0</v>
      </c>
      <c r="X255" s="394">
        <f t="shared" si="124"/>
        <v>0</v>
      </c>
      <c r="Y255" s="395">
        <f t="shared" si="124"/>
        <v>0</v>
      </c>
      <c r="Z255" s="394">
        <f t="shared" si="124"/>
        <v>0</v>
      </c>
      <c r="AA255" s="394">
        <f t="shared" si="124"/>
        <v>0</v>
      </c>
      <c r="AB255" s="394">
        <f t="shared" si="124"/>
        <v>0</v>
      </c>
      <c r="AC255" s="394">
        <f t="shared" si="124"/>
        <v>0</v>
      </c>
      <c r="AD255" s="395">
        <f t="shared" si="124"/>
        <v>0</v>
      </c>
    </row>
    <row r="256" spans="1:30">
      <c r="A256" s="303"/>
      <c r="B256" s="335" t="s">
        <v>912</v>
      </c>
      <c r="C256" s="336">
        <v>0</v>
      </c>
      <c r="D256" s="337">
        <v>0</v>
      </c>
      <c r="E256" s="337">
        <v>0</v>
      </c>
      <c r="F256" s="337">
        <v>0</v>
      </c>
      <c r="G256" s="337">
        <v>0</v>
      </c>
      <c r="H256" s="337">
        <v>0</v>
      </c>
      <c r="I256" s="336">
        <v>0</v>
      </c>
      <c r="J256" s="336">
        <v>0</v>
      </c>
      <c r="K256" s="337">
        <v>0</v>
      </c>
      <c r="L256" s="337">
        <v>0</v>
      </c>
      <c r="M256" s="337">
        <v>0</v>
      </c>
      <c r="N256" s="336">
        <v>0</v>
      </c>
      <c r="O256" s="336">
        <v>0</v>
      </c>
      <c r="P256" s="338">
        <v>0</v>
      </c>
      <c r="Q256" s="337"/>
      <c r="R256" s="337"/>
      <c r="Y256" s="389"/>
      <c r="AD256" s="389"/>
    </row>
    <row r="257" spans="1:30">
      <c r="A257" s="303"/>
      <c r="B257" s="335" t="s">
        <v>913</v>
      </c>
      <c r="C257" s="336">
        <v>0</v>
      </c>
      <c r="D257" s="337">
        <v>0</v>
      </c>
      <c r="E257" s="337">
        <v>0</v>
      </c>
      <c r="F257" s="337">
        <v>0</v>
      </c>
      <c r="G257" s="337">
        <v>0</v>
      </c>
      <c r="H257" s="337">
        <v>0</v>
      </c>
      <c r="I257" s="336">
        <v>0</v>
      </c>
      <c r="J257" s="336">
        <v>0</v>
      </c>
      <c r="K257" s="337">
        <v>0</v>
      </c>
      <c r="L257" s="337">
        <v>0</v>
      </c>
      <c r="M257" s="337">
        <v>0</v>
      </c>
      <c r="N257" s="336">
        <v>0</v>
      </c>
      <c r="O257" s="336">
        <v>0</v>
      </c>
      <c r="P257" s="338">
        <v>0</v>
      </c>
      <c r="Q257" s="337"/>
      <c r="R257" s="337"/>
      <c r="S257" s="394">
        <f t="shared" ref="S257:AD257" si="125">C257-C256</f>
        <v>0</v>
      </c>
      <c r="T257" s="394">
        <f t="shared" si="125"/>
        <v>0</v>
      </c>
      <c r="U257" s="394">
        <f t="shared" si="125"/>
        <v>0</v>
      </c>
      <c r="V257" s="394">
        <f t="shared" si="125"/>
        <v>0</v>
      </c>
      <c r="W257" s="394">
        <f t="shared" si="125"/>
        <v>0</v>
      </c>
      <c r="X257" s="394">
        <f t="shared" si="125"/>
        <v>0</v>
      </c>
      <c r="Y257" s="395">
        <f t="shared" si="125"/>
        <v>0</v>
      </c>
      <c r="Z257" s="394">
        <f t="shared" si="125"/>
        <v>0</v>
      </c>
      <c r="AA257" s="394">
        <f t="shared" si="125"/>
        <v>0</v>
      </c>
      <c r="AB257" s="394">
        <f t="shared" si="125"/>
        <v>0</v>
      </c>
      <c r="AC257" s="394">
        <f t="shared" si="125"/>
        <v>0</v>
      </c>
      <c r="AD257" s="395">
        <f t="shared" si="125"/>
        <v>0</v>
      </c>
    </row>
    <row r="258" spans="1:30">
      <c r="A258" s="303"/>
      <c r="B258" s="335" t="s">
        <v>914</v>
      </c>
      <c r="C258" s="336">
        <v>0</v>
      </c>
      <c r="D258" s="337">
        <v>0</v>
      </c>
      <c r="E258" s="337">
        <v>0</v>
      </c>
      <c r="F258" s="337">
        <v>0</v>
      </c>
      <c r="G258" s="337">
        <v>0</v>
      </c>
      <c r="H258" s="337">
        <v>0</v>
      </c>
      <c r="I258" s="336">
        <v>0</v>
      </c>
      <c r="J258" s="336">
        <v>0</v>
      </c>
      <c r="K258" s="337">
        <v>0</v>
      </c>
      <c r="L258" s="337">
        <v>0</v>
      </c>
      <c r="M258" s="337">
        <v>0</v>
      </c>
      <c r="N258" s="336">
        <v>0</v>
      </c>
      <c r="O258" s="336">
        <v>0</v>
      </c>
      <c r="P258" s="338">
        <v>0</v>
      </c>
      <c r="Q258" s="337"/>
      <c r="R258" s="337"/>
      <c r="Y258" s="389"/>
      <c r="AD258" s="389"/>
    </row>
    <row r="259" spans="1:30">
      <c r="A259" s="303"/>
      <c r="B259" s="335" t="s">
        <v>915</v>
      </c>
      <c r="C259" s="336">
        <v>0</v>
      </c>
      <c r="D259" s="337">
        <v>0</v>
      </c>
      <c r="E259" s="337">
        <v>0</v>
      </c>
      <c r="F259" s="337">
        <v>0</v>
      </c>
      <c r="G259" s="337">
        <v>0</v>
      </c>
      <c r="H259" s="337">
        <v>0</v>
      </c>
      <c r="I259" s="336">
        <v>0</v>
      </c>
      <c r="J259" s="336">
        <v>0</v>
      </c>
      <c r="K259" s="337">
        <v>0</v>
      </c>
      <c r="L259" s="337">
        <v>0</v>
      </c>
      <c r="M259" s="337">
        <v>0</v>
      </c>
      <c r="N259" s="336">
        <v>0</v>
      </c>
      <c r="O259" s="336">
        <v>0</v>
      </c>
      <c r="P259" s="338">
        <v>0</v>
      </c>
      <c r="Q259" s="337"/>
      <c r="R259" s="337"/>
      <c r="S259" s="394">
        <f t="shared" ref="S259:AD259" si="126">C259-C258</f>
        <v>0</v>
      </c>
      <c r="T259" s="394">
        <f t="shared" si="126"/>
        <v>0</v>
      </c>
      <c r="U259" s="394">
        <f t="shared" si="126"/>
        <v>0</v>
      </c>
      <c r="V259" s="394">
        <f t="shared" si="126"/>
        <v>0</v>
      </c>
      <c r="W259" s="394">
        <f t="shared" si="126"/>
        <v>0</v>
      </c>
      <c r="X259" s="394">
        <f t="shared" si="126"/>
        <v>0</v>
      </c>
      <c r="Y259" s="395">
        <f t="shared" si="126"/>
        <v>0</v>
      </c>
      <c r="Z259" s="394">
        <f t="shared" si="126"/>
        <v>0</v>
      </c>
      <c r="AA259" s="394">
        <f t="shared" si="126"/>
        <v>0</v>
      </c>
      <c r="AB259" s="394">
        <f t="shared" si="126"/>
        <v>0</v>
      </c>
      <c r="AC259" s="394">
        <f t="shared" si="126"/>
        <v>0</v>
      </c>
      <c r="AD259" s="395">
        <f t="shared" si="126"/>
        <v>0</v>
      </c>
    </row>
    <row r="260" spans="1:30">
      <c r="A260" s="303"/>
      <c r="B260" s="335" t="s">
        <v>916</v>
      </c>
      <c r="C260" s="336">
        <v>0</v>
      </c>
      <c r="D260" s="337">
        <v>0</v>
      </c>
      <c r="E260" s="337">
        <v>0</v>
      </c>
      <c r="F260" s="337">
        <v>0</v>
      </c>
      <c r="G260" s="337">
        <v>0</v>
      </c>
      <c r="H260" s="337">
        <v>0</v>
      </c>
      <c r="I260" s="336">
        <v>0</v>
      </c>
      <c r="J260" s="336">
        <v>0</v>
      </c>
      <c r="K260" s="337">
        <v>0</v>
      </c>
      <c r="L260" s="337">
        <v>0</v>
      </c>
      <c r="M260" s="337">
        <v>0</v>
      </c>
      <c r="N260" s="336">
        <v>0</v>
      </c>
      <c r="O260" s="336">
        <v>0</v>
      </c>
      <c r="P260" s="338">
        <v>0</v>
      </c>
      <c r="Q260" s="337"/>
      <c r="R260" s="337"/>
      <c r="Y260" s="389"/>
      <c r="AD260" s="389"/>
    </row>
    <row r="261" spans="1:30" ht="13.5" thickBot="1">
      <c r="A261" s="303"/>
      <c r="B261" s="335" t="s">
        <v>917</v>
      </c>
      <c r="C261" s="336">
        <v>0</v>
      </c>
      <c r="D261" s="337">
        <v>0</v>
      </c>
      <c r="E261" s="337">
        <v>0</v>
      </c>
      <c r="F261" s="337">
        <v>0</v>
      </c>
      <c r="G261" s="337">
        <v>0</v>
      </c>
      <c r="H261" s="337">
        <v>0</v>
      </c>
      <c r="I261" s="336">
        <v>0</v>
      </c>
      <c r="J261" s="336">
        <v>0</v>
      </c>
      <c r="K261" s="337">
        <v>0</v>
      </c>
      <c r="L261" s="337">
        <v>0</v>
      </c>
      <c r="M261" s="337">
        <v>0</v>
      </c>
      <c r="N261" s="336">
        <v>0</v>
      </c>
      <c r="O261" s="336">
        <v>0</v>
      </c>
      <c r="P261" s="338">
        <v>0</v>
      </c>
      <c r="Q261" s="337"/>
      <c r="R261" s="337"/>
      <c r="S261" s="355">
        <f t="shared" ref="S261:AD261" si="127">C261-C260</f>
        <v>0</v>
      </c>
      <c r="T261" s="355">
        <f t="shared" si="127"/>
        <v>0</v>
      </c>
      <c r="U261" s="355">
        <f t="shared" si="127"/>
        <v>0</v>
      </c>
      <c r="V261" s="355">
        <f t="shared" si="127"/>
        <v>0</v>
      </c>
      <c r="W261" s="355">
        <f t="shared" si="127"/>
        <v>0</v>
      </c>
      <c r="X261" s="355">
        <f t="shared" si="127"/>
        <v>0</v>
      </c>
      <c r="Y261" s="420">
        <f t="shared" si="127"/>
        <v>0</v>
      </c>
      <c r="Z261" s="355">
        <f t="shared" si="127"/>
        <v>0</v>
      </c>
      <c r="AA261" s="355">
        <f t="shared" si="127"/>
        <v>0</v>
      </c>
      <c r="AB261" s="355">
        <f t="shared" si="127"/>
        <v>0</v>
      </c>
      <c r="AC261" s="355">
        <f t="shared" si="127"/>
        <v>0</v>
      </c>
      <c r="AD261" s="420">
        <f t="shared" si="127"/>
        <v>0</v>
      </c>
    </row>
    <row r="262" spans="1:30">
      <c r="A262" s="317" t="s">
        <v>537</v>
      </c>
      <c r="B262" s="298" t="s">
        <v>885</v>
      </c>
      <c r="C262" s="327">
        <v>0</v>
      </c>
      <c r="D262" s="328">
        <v>0</v>
      </c>
      <c r="E262" s="328">
        <v>0</v>
      </c>
      <c r="F262" s="328">
        <v>0</v>
      </c>
      <c r="G262" s="328">
        <v>0</v>
      </c>
      <c r="H262" s="328">
        <v>0</v>
      </c>
      <c r="I262" s="327">
        <v>0</v>
      </c>
      <c r="J262" s="327">
        <v>0</v>
      </c>
      <c r="K262" s="328">
        <v>0</v>
      </c>
      <c r="L262" s="328">
        <v>0</v>
      </c>
      <c r="M262" s="328">
        <v>0</v>
      </c>
      <c r="N262" s="327">
        <v>0</v>
      </c>
      <c r="O262" s="327">
        <v>0</v>
      </c>
      <c r="P262" s="329">
        <v>0</v>
      </c>
      <c r="Q262" s="337"/>
      <c r="R262" s="337"/>
      <c r="S262" s="388" t="s">
        <v>886</v>
      </c>
      <c r="Y262" s="389"/>
      <c r="AD262" s="389"/>
    </row>
    <row r="263" spans="1:30">
      <c r="A263" s="303"/>
      <c r="B263" s="335" t="s">
        <v>887</v>
      </c>
      <c r="C263" s="336">
        <v>0</v>
      </c>
      <c r="D263" s="337">
        <v>0</v>
      </c>
      <c r="E263" s="337">
        <v>0</v>
      </c>
      <c r="F263" s="337">
        <v>0</v>
      </c>
      <c r="G263" s="337">
        <v>0</v>
      </c>
      <c r="H263" s="337">
        <v>0</v>
      </c>
      <c r="I263" s="336">
        <v>0</v>
      </c>
      <c r="J263" s="336">
        <v>0</v>
      </c>
      <c r="K263" s="337">
        <v>0</v>
      </c>
      <c r="L263" s="337">
        <v>0</v>
      </c>
      <c r="M263" s="337">
        <v>0</v>
      </c>
      <c r="N263" s="336">
        <v>0</v>
      </c>
      <c r="O263" s="336">
        <v>0</v>
      </c>
      <c r="P263" s="338">
        <v>0</v>
      </c>
      <c r="Q263" s="337"/>
      <c r="R263" s="337"/>
      <c r="S263" s="394">
        <f t="shared" ref="S263:AD263" si="128">C263-C262</f>
        <v>0</v>
      </c>
      <c r="T263" s="394">
        <f t="shared" si="128"/>
        <v>0</v>
      </c>
      <c r="U263" s="394">
        <f t="shared" si="128"/>
        <v>0</v>
      </c>
      <c r="V263" s="394">
        <f t="shared" si="128"/>
        <v>0</v>
      </c>
      <c r="W263" s="394">
        <f t="shared" si="128"/>
        <v>0</v>
      </c>
      <c r="X263" s="394">
        <f t="shared" si="128"/>
        <v>0</v>
      </c>
      <c r="Y263" s="395">
        <f t="shared" si="128"/>
        <v>0</v>
      </c>
      <c r="Z263" s="394">
        <f t="shared" si="128"/>
        <v>0</v>
      </c>
      <c r="AA263" s="394">
        <f t="shared" si="128"/>
        <v>0</v>
      </c>
      <c r="AB263" s="394">
        <f t="shared" si="128"/>
        <v>0</v>
      </c>
      <c r="AC263" s="394">
        <f t="shared" si="128"/>
        <v>0</v>
      </c>
      <c r="AD263" s="395">
        <f t="shared" si="128"/>
        <v>0</v>
      </c>
    </row>
    <row r="264" spans="1:30">
      <c r="A264" s="303"/>
      <c r="B264" s="335" t="s">
        <v>888</v>
      </c>
      <c r="C264" s="336">
        <v>0</v>
      </c>
      <c r="D264" s="337">
        <v>0</v>
      </c>
      <c r="E264" s="337">
        <v>0</v>
      </c>
      <c r="F264" s="337">
        <v>0</v>
      </c>
      <c r="G264" s="337">
        <v>0</v>
      </c>
      <c r="H264" s="337">
        <v>0</v>
      </c>
      <c r="I264" s="336">
        <v>0</v>
      </c>
      <c r="J264" s="336">
        <v>0</v>
      </c>
      <c r="K264" s="337">
        <v>0</v>
      </c>
      <c r="L264" s="337">
        <v>0</v>
      </c>
      <c r="M264" s="337">
        <v>0</v>
      </c>
      <c r="N264" s="336">
        <v>0</v>
      </c>
      <c r="O264" s="336">
        <v>0</v>
      </c>
      <c r="P264" s="338">
        <v>0</v>
      </c>
      <c r="Q264" s="337"/>
      <c r="R264" s="337"/>
      <c r="Y264" s="389"/>
      <c r="AD264" s="389"/>
    </row>
    <row r="265" spans="1:30">
      <c r="A265" s="303"/>
      <c r="B265" s="335" t="s">
        <v>889</v>
      </c>
      <c r="C265" s="336">
        <v>0</v>
      </c>
      <c r="D265" s="337">
        <v>0</v>
      </c>
      <c r="E265" s="337">
        <v>0</v>
      </c>
      <c r="F265" s="337">
        <v>0</v>
      </c>
      <c r="G265" s="337">
        <v>0</v>
      </c>
      <c r="H265" s="337">
        <v>0</v>
      </c>
      <c r="I265" s="336">
        <v>0</v>
      </c>
      <c r="J265" s="336">
        <v>0</v>
      </c>
      <c r="K265" s="337">
        <v>0</v>
      </c>
      <c r="L265" s="337">
        <v>0</v>
      </c>
      <c r="M265" s="337">
        <v>0</v>
      </c>
      <c r="N265" s="336">
        <v>0</v>
      </c>
      <c r="O265" s="336">
        <v>0</v>
      </c>
      <c r="P265" s="338">
        <v>0</v>
      </c>
      <c r="Q265" s="337"/>
      <c r="R265" s="337"/>
      <c r="S265" s="394">
        <f t="shared" ref="S265:AD265" si="129">C265-C264</f>
        <v>0</v>
      </c>
      <c r="T265" s="394">
        <f t="shared" si="129"/>
        <v>0</v>
      </c>
      <c r="U265" s="394">
        <f t="shared" si="129"/>
        <v>0</v>
      </c>
      <c r="V265" s="394">
        <f t="shared" si="129"/>
        <v>0</v>
      </c>
      <c r="W265" s="394">
        <f t="shared" si="129"/>
        <v>0</v>
      </c>
      <c r="X265" s="394">
        <f t="shared" si="129"/>
        <v>0</v>
      </c>
      <c r="Y265" s="395">
        <f t="shared" si="129"/>
        <v>0</v>
      </c>
      <c r="Z265" s="394">
        <f t="shared" si="129"/>
        <v>0</v>
      </c>
      <c r="AA265" s="394">
        <f t="shared" si="129"/>
        <v>0</v>
      </c>
      <c r="AB265" s="394">
        <f t="shared" si="129"/>
        <v>0</v>
      </c>
      <c r="AC265" s="394">
        <f t="shared" si="129"/>
        <v>0</v>
      </c>
      <c r="AD265" s="395">
        <f t="shared" si="129"/>
        <v>0</v>
      </c>
    </row>
    <row r="266" spans="1:30">
      <c r="A266" s="303"/>
      <c r="B266" s="335" t="s">
        <v>890</v>
      </c>
      <c r="C266" s="336">
        <v>0</v>
      </c>
      <c r="D266" s="337">
        <v>0</v>
      </c>
      <c r="E266" s="337">
        <v>0</v>
      </c>
      <c r="F266" s="337">
        <v>0</v>
      </c>
      <c r="G266" s="337">
        <v>0</v>
      </c>
      <c r="H266" s="337">
        <v>0</v>
      </c>
      <c r="I266" s="336">
        <v>0</v>
      </c>
      <c r="J266" s="336">
        <v>0</v>
      </c>
      <c r="K266" s="337">
        <v>0</v>
      </c>
      <c r="L266" s="337">
        <v>0</v>
      </c>
      <c r="M266" s="337">
        <v>0</v>
      </c>
      <c r="N266" s="336">
        <v>0</v>
      </c>
      <c r="O266" s="336">
        <v>0</v>
      </c>
      <c r="P266" s="338">
        <v>0</v>
      </c>
      <c r="Q266" s="337"/>
      <c r="R266" s="337"/>
      <c r="Y266" s="389"/>
      <c r="AD266" s="389"/>
    </row>
    <row r="267" spans="1:30">
      <c r="A267" s="303"/>
      <c r="B267" s="335" t="s">
        <v>891</v>
      </c>
      <c r="C267" s="336">
        <v>0</v>
      </c>
      <c r="D267" s="337">
        <v>0</v>
      </c>
      <c r="E267" s="337">
        <v>0</v>
      </c>
      <c r="F267" s="337">
        <v>0</v>
      </c>
      <c r="G267" s="337">
        <v>0</v>
      </c>
      <c r="H267" s="337">
        <v>0</v>
      </c>
      <c r="I267" s="336">
        <v>0</v>
      </c>
      <c r="J267" s="336">
        <v>0</v>
      </c>
      <c r="K267" s="337">
        <v>0</v>
      </c>
      <c r="L267" s="337">
        <v>0</v>
      </c>
      <c r="M267" s="337">
        <v>0</v>
      </c>
      <c r="N267" s="336">
        <v>0</v>
      </c>
      <c r="O267" s="336">
        <v>0</v>
      </c>
      <c r="P267" s="338">
        <v>0</v>
      </c>
      <c r="Q267" s="337"/>
      <c r="R267" s="337"/>
      <c r="S267" s="394">
        <f t="shared" ref="S267:AD267" si="130">C267-C266</f>
        <v>0</v>
      </c>
      <c r="T267" s="394">
        <f t="shared" si="130"/>
        <v>0</v>
      </c>
      <c r="U267" s="394">
        <f t="shared" si="130"/>
        <v>0</v>
      </c>
      <c r="V267" s="394">
        <f t="shared" si="130"/>
        <v>0</v>
      </c>
      <c r="W267" s="394">
        <f t="shared" si="130"/>
        <v>0</v>
      </c>
      <c r="X267" s="394">
        <f t="shared" si="130"/>
        <v>0</v>
      </c>
      <c r="Y267" s="395">
        <f t="shared" si="130"/>
        <v>0</v>
      </c>
      <c r="Z267" s="394">
        <f t="shared" si="130"/>
        <v>0</v>
      </c>
      <c r="AA267" s="394">
        <f t="shared" si="130"/>
        <v>0</v>
      </c>
      <c r="AB267" s="394">
        <f t="shared" si="130"/>
        <v>0</v>
      </c>
      <c r="AC267" s="394">
        <f t="shared" si="130"/>
        <v>0</v>
      </c>
      <c r="AD267" s="395">
        <f t="shared" si="130"/>
        <v>0</v>
      </c>
    </row>
    <row r="268" spans="1:30">
      <c r="A268" s="303"/>
      <c r="B268" s="335" t="s">
        <v>892</v>
      </c>
      <c r="C268" s="336">
        <v>0</v>
      </c>
      <c r="D268" s="337">
        <v>0</v>
      </c>
      <c r="E268" s="337">
        <v>0</v>
      </c>
      <c r="F268" s="337">
        <v>0</v>
      </c>
      <c r="G268" s="337">
        <v>0</v>
      </c>
      <c r="H268" s="337">
        <v>0</v>
      </c>
      <c r="I268" s="336">
        <v>0</v>
      </c>
      <c r="J268" s="336">
        <v>0</v>
      </c>
      <c r="K268" s="337">
        <v>0</v>
      </c>
      <c r="L268" s="337">
        <v>0</v>
      </c>
      <c r="M268" s="337">
        <v>0</v>
      </c>
      <c r="N268" s="336">
        <v>0</v>
      </c>
      <c r="O268" s="336">
        <v>0</v>
      </c>
      <c r="P268" s="338">
        <v>0</v>
      </c>
      <c r="Q268" s="337"/>
      <c r="R268" s="337"/>
      <c r="Y268" s="389"/>
      <c r="AD268" s="389"/>
    </row>
    <row r="269" spans="1:30">
      <c r="A269" s="303"/>
      <c r="B269" s="335" t="s">
        <v>893</v>
      </c>
      <c r="C269" s="336">
        <v>0</v>
      </c>
      <c r="D269" s="337">
        <v>0</v>
      </c>
      <c r="E269" s="337">
        <v>0</v>
      </c>
      <c r="F269" s="337">
        <v>0</v>
      </c>
      <c r="G269" s="337">
        <v>0</v>
      </c>
      <c r="H269" s="337">
        <v>0</v>
      </c>
      <c r="I269" s="336">
        <v>0</v>
      </c>
      <c r="J269" s="336">
        <v>0</v>
      </c>
      <c r="K269" s="337">
        <v>0</v>
      </c>
      <c r="L269" s="337">
        <v>0</v>
      </c>
      <c r="M269" s="337">
        <v>0</v>
      </c>
      <c r="N269" s="336">
        <v>0</v>
      </c>
      <c r="O269" s="336">
        <v>0</v>
      </c>
      <c r="P269" s="338">
        <v>0</v>
      </c>
      <c r="Q269" s="337"/>
      <c r="R269" s="337"/>
      <c r="S269" s="394">
        <f t="shared" ref="S269:AD269" si="131">C269-C268</f>
        <v>0</v>
      </c>
      <c r="T269" s="394">
        <f t="shared" si="131"/>
        <v>0</v>
      </c>
      <c r="U269" s="394">
        <f t="shared" si="131"/>
        <v>0</v>
      </c>
      <c r="V269" s="394">
        <f t="shared" si="131"/>
        <v>0</v>
      </c>
      <c r="W269" s="394">
        <f t="shared" si="131"/>
        <v>0</v>
      </c>
      <c r="X269" s="394">
        <f t="shared" si="131"/>
        <v>0</v>
      </c>
      <c r="Y269" s="395">
        <f t="shared" si="131"/>
        <v>0</v>
      </c>
      <c r="Z269" s="394">
        <f t="shared" si="131"/>
        <v>0</v>
      </c>
      <c r="AA269" s="394">
        <f t="shared" si="131"/>
        <v>0</v>
      </c>
      <c r="AB269" s="394">
        <f t="shared" si="131"/>
        <v>0</v>
      </c>
      <c r="AC269" s="394">
        <f t="shared" si="131"/>
        <v>0</v>
      </c>
      <c r="AD269" s="395">
        <f t="shared" si="131"/>
        <v>0</v>
      </c>
    </row>
    <row r="270" spans="1:30">
      <c r="A270" s="303"/>
      <c r="B270" s="335" t="s">
        <v>894</v>
      </c>
      <c r="C270" s="336">
        <v>0</v>
      </c>
      <c r="D270" s="337">
        <v>0</v>
      </c>
      <c r="E270" s="337">
        <v>0</v>
      </c>
      <c r="F270" s="337">
        <v>0</v>
      </c>
      <c r="G270" s="337">
        <v>0</v>
      </c>
      <c r="H270" s="337">
        <v>0</v>
      </c>
      <c r="I270" s="336">
        <v>0</v>
      </c>
      <c r="J270" s="336">
        <v>0</v>
      </c>
      <c r="K270" s="337">
        <v>0</v>
      </c>
      <c r="L270" s="337">
        <v>0</v>
      </c>
      <c r="M270" s="337">
        <v>0</v>
      </c>
      <c r="N270" s="336">
        <v>0</v>
      </c>
      <c r="O270" s="336">
        <v>0</v>
      </c>
      <c r="P270" s="338">
        <v>0</v>
      </c>
      <c r="Q270" s="337"/>
      <c r="R270" s="337"/>
      <c r="Y270" s="389"/>
      <c r="AD270" s="389"/>
    </row>
    <row r="271" spans="1:30">
      <c r="A271" s="303"/>
      <c r="B271" s="335" t="s">
        <v>895</v>
      </c>
      <c r="C271" s="336">
        <v>0</v>
      </c>
      <c r="D271" s="337">
        <v>0</v>
      </c>
      <c r="E271" s="337">
        <v>0</v>
      </c>
      <c r="F271" s="337">
        <v>0</v>
      </c>
      <c r="G271" s="337">
        <v>0</v>
      </c>
      <c r="H271" s="337">
        <v>0</v>
      </c>
      <c r="I271" s="336">
        <v>0</v>
      </c>
      <c r="J271" s="336">
        <v>0</v>
      </c>
      <c r="K271" s="337">
        <v>0</v>
      </c>
      <c r="L271" s="337">
        <v>0</v>
      </c>
      <c r="M271" s="337">
        <v>0</v>
      </c>
      <c r="N271" s="336">
        <v>0</v>
      </c>
      <c r="O271" s="336">
        <v>0</v>
      </c>
      <c r="P271" s="338">
        <v>0</v>
      </c>
      <c r="Q271" s="337"/>
      <c r="R271" s="337"/>
      <c r="S271" s="394">
        <f t="shared" ref="S271:AD271" si="132">C271-C270</f>
        <v>0</v>
      </c>
      <c r="T271" s="394">
        <f t="shared" si="132"/>
        <v>0</v>
      </c>
      <c r="U271" s="394">
        <f t="shared" si="132"/>
        <v>0</v>
      </c>
      <c r="V271" s="394">
        <f t="shared" si="132"/>
        <v>0</v>
      </c>
      <c r="W271" s="394">
        <f t="shared" si="132"/>
        <v>0</v>
      </c>
      <c r="X271" s="394">
        <f t="shared" si="132"/>
        <v>0</v>
      </c>
      <c r="Y271" s="395">
        <f t="shared" si="132"/>
        <v>0</v>
      </c>
      <c r="Z271" s="394">
        <f t="shared" si="132"/>
        <v>0</v>
      </c>
      <c r="AA271" s="394">
        <f t="shared" si="132"/>
        <v>0</v>
      </c>
      <c r="AB271" s="394">
        <f t="shared" si="132"/>
        <v>0</v>
      </c>
      <c r="AC271" s="394">
        <f t="shared" si="132"/>
        <v>0</v>
      </c>
      <c r="AD271" s="395">
        <f t="shared" si="132"/>
        <v>0</v>
      </c>
    </row>
    <row r="272" spans="1:30">
      <c r="A272" s="303"/>
      <c r="B272" s="335" t="s">
        <v>896</v>
      </c>
      <c r="C272" s="336">
        <v>0</v>
      </c>
      <c r="D272" s="337">
        <v>0</v>
      </c>
      <c r="E272" s="337">
        <v>0</v>
      </c>
      <c r="F272" s="337">
        <v>0</v>
      </c>
      <c r="G272" s="337">
        <v>0</v>
      </c>
      <c r="H272" s="337">
        <v>0</v>
      </c>
      <c r="I272" s="336">
        <v>0</v>
      </c>
      <c r="J272" s="336">
        <v>0</v>
      </c>
      <c r="K272" s="337">
        <v>0</v>
      </c>
      <c r="L272" s="337">
        <v>0</v>
      </c>
      <c r="M272" s="337">
        <v>0</v>
      </c>
      <c r="N272" s="336">
        <v>0</v>
      </c>
      <c r="O272" s="336">
        <v>0</v>
      </c>
      <c r="P272" s="338">
        <v>0</v>
      </c>
      <c r="Q272" s="337"/>
      <c r="R272" s="337"/>
      <c r="Y272" s="389"/>
      <c r="AD272" s="389"/>
    </row>
    <row r="273" spans="1:30">
      <c r="A273" s="303"/>
      <c r="B273" s="335" t="s">
        <v>897</v>
      </c>
      <c r="C273" s="336">
        <v>0</v>
      </c>
      <c r="D273" s="337">
        <v>0</v>
      </c>
      <c r="E273" s="337">
        <v>0</v>
      </c>
      <c r="F273" s="337">
        <v>0</v>
      </c>
      <c r="G273" s="337">
        <v>0</v>
      </c>
      <c r="H273" s="337">
        <v>0</v>
      </c>
      <c r="I273" s="336">
        <v>0</v>
      </c>
      <c r="J273" s="336">
        <v>0</v>
      </c>
      <c r="K273" s="337">
        <v>0</v>
      </c>
      <c r="L273" s="337">
        <v>0</v>
      </c>
      <c r="M273" s="337">
        <v>0</v>
      </c>
      <c r="N273" s="336">
        <v>0</v>
      </c>
      <c r="O273" s="336">
        <v>0</v>
      </c>
      <c r="P273" s="338">
        <v>0</v>
      </c>
      <c r="Q273" s="337"/>
      <c r="R273" s="337"/>
      <c r="S273" s="394">
        <f t="shared" ref="S273:AD273" si="133">C273-C272</f>
        <v>0</v>
      </c>
      <c r="T273" s="394">
        <f t="shared" si="133"/>
        <v>0</v>
      </c>
      <c r="U273" s="394">
        <f t="shared" si="133"/>
        <v>0</v>
      </c>
      <c r="V273" s="394">
        <f t="shared" si="133"/>
        <v>0</v>
      </c>
      <c r="W273" s="394">
        <f t="shared" si="133"/>
        <v>0</v>
      </c>
      <c r="X273" s="394">
        <f t="shared" si="133"/>
        <v>0</v>
      </c>
      <c r="Y273" s="395">
        <f t="shared" si="133"/>
        <v>0</v>
      </c>
      <c r="Z273" s="394">
        <f t="shared" si="133"/>
        <v>0</v>
      </c>
      <c r="AA273" s="394">
        <f t="shared" si="133"/>
        <v>0</v>
      </c>
      <c r="AB273" s="394">
        <f t="shared" si="133"/>
        <v>0</v>
      </c>
      <c r="AC273" s="394">
        <f t="shared" si="133"/>
        <v>0</v>
      </c>
      <c r="AD273" s="395">
        <f t="shared" si="133"/>
        <v>0</v>
      </c>
    </row>
    <row r="274" spans="1:30">
      <c r="A274" s="303"/>
      <c r="B274" s="335" t="s">
        <v>898</v>
      </c>
      <c r="C274" s="336">
        <v>0</v>
      </c>
      <c r="D274" s="337">
        <v>0</v>
      </c>
      <c r="E274" s="337">
        <v>0</v>
      </c>
      <c r="F274" s="337">
        <v>0</v>
      </c>
      <c r="G274" s="337">
        <v>0</v>
      </c>
      <c r="H274" s="337">
        <v>0</v>
      </c>
      <c r="I274" s="336">
        <v>0</v>
      </c>
      <c r="J274" s="336">
        <v>0</v>
      </c>
      <c r="K274" s="337">
        <v>0</v>
      </c>
      <c r="L274" s="337">
        <v>0</v>
      </c>
      <c r="M274" s="337">
        <v>0</v>
      </c>
      <c r="N274" s="336">
        <v>0</v>
      </c>
      <c r="O274" s="336">
        <v>0</v>
      </c>
      <c r="P274" s="338">
        <v>0</v>
      </c>
      <c r="Q274" s="337"/>
      <c r="R274" s="337"/>
      <c r="Y274" s="389"/>
      <c r="AD274" s="389"/>
    </row>
    <row r="275" spans="1:30">
      <c r="A275" s="303"/>
      <c r="B275" s="335" t="s">
        <v>899</v>
      </c>
      <c r="C275" s="336">
        <v>0</v>
      </c>
      <c r="D275" s="337">
        <v>0</v>
      </c>
      <c r="E275" s="337">
        <v>0</v>
      </c>
      <c r="F275" s="337">
        <v>0</v>
      </c>
      <c r="G275" s="337">
        <v>0</v>
      </c>
      <c r="H275" s="337">
        <v>0</v>
      </c>
      <c r="I275" s="336">
        <v>0</v>
      </c>
      <c r="J275" s="336">
        <v>0</v>
      </c>
      <c r="K275" s="337">
        <v>0</v>
      </c>
      <c r="L275" s="337">
        <v>0</v>
      </c>
      <c r="M275" s="337">
        <v>0</v>
      </c>
      <c r="N275" s="336">
        <v>0</v>
      </c>
      <c r="O275" s="336">
        <v>0</v>
      </c>
      <c r="P275" s="338">
        <v>0</v>
      </c>
      <c r="Q275" s="337"/>
      <c r="R275" s="337"/>
      <c r="S275" s="394">
        <f t="shared" ref="S275:AD275" si="134">C275-C274</f>
        <v>0</v>
      </c>
      <c r="T275" s="394">
        <f t="shared" si="134"/>
        <v>0</v>
      </c>
      <c r="U275" s="394">
        <f t="shared" si="134"/>
        <v>0</v>
      </c>
      <c r="V275" s="394">
        <f t="shared" si="134"/>
        <v>0</v>
      </c>
      <c r="W275" s="394">
        <f t="shared" si="134"/>
        <v>0</v>
      </c>
      <c r="X275" s="394">
        <f t="shared" si="134"/>
        <v>0</v>
      </c>
      <c r="Y275" s="395">
        <f t="shared" si="134"/>
        <v>0</v>
      </c>
      <c r="Z275" s="394">
        <f t="shared" si="134"/>
        <v>0</v>
      </c>
      <c r="AA275" s="394">
        <f t="shared" si="134"/>
        <v>0</v>
      </c>
      <c r="AB275" s="394">
        <f t="shared" si="134"/>
        <v>0</v>
      </c>
      <c r="AC275" s="394">
        <f t="shared" si="134"/>
        <v>0</v>
      </c>
      <c r="AD275" s="395">
        <f t="shared" si="134"/>
        <v>0</v>
      </c>
    </row>
    <row r="276" spans="1:30">
      <c r="A276" s="303"/>
      <c r="B276" s="335" t="s">
        <v>900</v>
      </c>
      <c r="C276" s="336">
        <v>0</v>
      </c>
      <c r="D276" s="337">
        <v>0</v>
      </c>
      <c r="E276" s="337">
        <v>0</v>
      </c>
      <c r="F276" s="337">
        <v>0</v>
      </c>
      <c r="G276" s="337">
        <v>0</v>
      </c>
      <c r="H276" s="337">
        <v>0</v>
      </c>
      <c r="I276" s="336">
        <v>0</v>
      </c>
      <c r="J276" s="336">
        <v>0</v>
      </c>
      <c r="K276" s="337">
        <v>0</v>
      </c>
      <c r="L276" s="337">
        <v>0</v>
      </c>
      <c r="M276" s="337">
        <v>0</v>
      </c>
      <c r="N276" s="336">
        <v>0</v>
      </c>
      <c r="O276" s="336">
        <v>0</v>
      </c>
      <c r="P276" s="338">
        <v>0</v>
      </c>
      <c r="Q276" s="337"/>
      <c r="R276" s="337"/>
      <c r="Y276" s="389"/>
      <c r="AD276" s="389"/>
    </row>
    <row r="277" spans="1:30">
      <c r="A277" s="303"/>
      <c r="B277" s="335" t="s">
        <v>901</v>
      </c>
      <c r="C277" s="336">
        <v>0</v>
      </c>
      <c r="D277" s="337">
        <v>0</v>
      </c>
      <c r="E277" s="337">
        <v>0</v>
      </c>
      <c r="F277" s="337">
        <v>0</v>
      </c>
      <c r="G277" s="337">
        <v>0</v>
      </c>
      <c r="H277" s="337">
        <v>0</v>
      </c>
      <c r="I277" s="336">
        <v>0</v>
      </c>
      <c r="J277" s="336">
        <v>0</v>
      </c>
      <c r="K277" s="337">
        <v>0</v>
      </c>
      <c r="L277" s="337">
        <v>0</v>
      </c>
      <c r="M277" s="337">
        <v>0</v>
      </c>
      <c r="N277" s="336">
        <v>0</v>
      </c>
      <c r="O277" s="336">
        <v>0</v>
      </c>
      <c r="P277" s="338">
        <v>0</v>
      </c>
      <c r="Q277" s="337"/>
      <c r="R277" s="337"/>
      <c r="S277" s="394">
        <f t="shared" ref="S277:AD277" si="135">C277-C276</f>
        <v>0</v>
      </c>
      <c r="T277" s="394">
        <f t="shared" si="135"/>
        <v>0</v>
      </c>
      <c r="U277" s="394">
        <f t="shared" si="135"/>
        <v>0</v>
      </c>
      <c r="V277" s="394">
        <f t="shared" si="135"/>
        <v>0</v>
      </c>
      <c r="W277" s="394">
        <f t="shared" si="135"/>
        <v>0</v>
      </c>
      <c r="X277" s="394">
        <f t="shared" si="135"/>
        <v>0</v>
      </c>
      <c r="Y277" s="395">
        <f t="shared" si="135"/>
        <v>0</v>
      </c>
      <c r="Z277" s="394">
        <f t="shared" si="135"/>
        <v>0</v>
      </c>
      <c r="AA277" s="394">
        <f t="shared" si="135"/>
        <v>0</v>
      </c>
      <c r="AB277" s="394">
        <f t="shared" si="135"/>
        <v>0</v>
      </c>
      <c r="AC277" s="394">
        <f t="shared" si="135"/>
        <v>0</v>
      </c>
      <c r="AD277" s="395">
        <f t="shared" si="135"/>
        <v>0</v>
      </c>
    </row>
    <row r="278" spans="1:30">
      <c r="A278" s="303"/>
      <c r="B278" s="335" t="s">
        <v>902</v>
      </c>
      <c r="C278" s="336">
        <v>0</v>
      </c>
      <c r="D278" s="337">
        <v>0</v>
      </c>
      <c r="E278" s="337">
        <v>0</v>
      </c>
      <c r="F278" s="337">
        <v>0</v>
      </c>
      <c r="G278" s="337">
        <v>0</v>
      </c>
      <c r="H278" s="337">
        <v>0</v>
      </c>
      <c r="I278" s="336">
        <v>0</v>
      </c>
      <c r="J278" s="336">
        <v>0</v>
      </c>
      <c r="K278" s="337">
        <v>0</v>
      </c>
      <c r="L278" s="337">
        <v>0</v>
      </c>
      <c r="M278" s="337">
        <v>0</v>
      </c>
      <c r="N278" s="336">
        <v>0</v>
      </c>
      <c r="O278" s="336">
        <v>0</v>
      </c>
      <c r="P278" s="338">
        <v>0</v>
      </c>
      <c r="Q278" s="337"/>
      <c r="R278" s="337"/>
      <c r="Y278" s="389"/>
      <c r="AD278" s="389"/>
    </row>
    <row r="279" spans="1:30">
      <c r="A279" s="303"/>
      <c r="B279" s="335" t="s">
        <v>903</v>
      </c>
      <c r="C279" s="336">
        <v>0</v>
      </c>
      <c r="D279" s="337">
        <v>0</v>
      </c>
      <c r="E279" s="337">
        <v>0</v>
      </c>
      <c r="F279" s="337">
        <v>0</v>
      </c>
      <c r="G279" s="337">
        <v>0</v>
      </c>
      <c r="H279" s="337">
        <v>0</v>
      </c>
      <c r="I279" s="336">
        <v>0</v>
      </c>
      <c r="J279" s="336">
        <v>0</v>
      </c>
      <c r="K279" s="337">
        <v>0</v>
      </c>
      <c r="L279" s="337">
        <v>0</v>
      </c>
      <c r="M279" s="337">
        <v>0</v>
      </c>
      <c r="N279" s="336">
        <v>0</v>
      </c>
      <c r="O279" s="336">
        <v>0</v>
      </c>
      <c r="P279" s="338">
        <v>0</v>
      </c>
      <c r="Q279" s="337"/>
      <c r="R279" s="337"/>
      <c r="S279" s="394">
        <f t="shared" ref="S279:AD279" si="136">C279-C278</f>
        <v>0</v>
      </c>
      <c r="T279" s="394">
        <f t="shared" si="136"/>
        <v>0</v>
      </c>
      <c r="U279" s="394">
        <f t="shared" si="136"/>
        <v>0</v>
      </c>
      <c r="V279" s="394">
        <f t="shared" si="136"/>
        <v>0</v>
      </c>
      <c r="W279" s="394">
        <f t="shared" si="136"/>
        <v>0</v>
      </c>
      <c r="X279" s="394">
        <f t="shared" si="136"/>
        <v>0</v>
      </c>
      <c r="Y279" s="395">
        <f t="shared" si="136"/>
        <v>0</v>
      </c>
      <c r="Z279" s="394">
        <f t="shared" si="136"/>
        <v>0</v>
      </c>
      <c r="AA279" s="394">
        <f t="shared" si="136"/>
        <v>0</v>
      </c>
      <c r="AB279" s="394">
        <f t="shared" si="136"/>
        <v>0</v>
      </c>
      <c r="AC279" s="394">
        <f t="shared" si="136"/>
        <v>0</v>
      </c>
      <c r="AD279" s="395">
        <f t="shared" si="136"/>
        <v>0</v>
      </c>
    </row>
    <row r="280" spans="1:30">
      <c r="A280" s="303"/>
      <c r="B280" s="335" t="s">
        <v>904</v>
      </c>
      <c r="C280" s="336">
        <v>0</v>
      </c>
      <c r="D280" s="337">
        <v>0</v>
      </c>
      <c r="E280" s="337">
        <v>0</v>
      </c>
      <c r="F280" s="337">
        <v>0</v>
      </c>
      <c r="G280" s="337">
        <v>0</v>
      </c>
      <c r="H280" s="337">
        <v>0</v>
      </c>
      <c r="I280" s="336">
        <v>0</v>
      </c>
      <c r="J280" s="336">
        <v>0</v>
      </c>
      <c r="K280" s="337">
        <v>0</v>
      </c>
      <c r="L280" s="337">
        <v>0</v>
      </c>
      <c r="M280" s="337">
        <v>0</v>
      </c>
      <c r="N280" s="336">
        <v>0</v>
      </c>
      <c r="O280" s="336">
        <v>0</v>
      </c>
      <c r="P280" s="338">
        <v>0</v>
      </c>
      <c r="Q280" s="337"/>
      <c r="R280" s="337"/>
      <c r="Y280" s="389"/>
      <c r="AD280" s="389"/>
    </row>
    <row r="281" spans="1:30">
      <c r="A281" s="303"/>
      <c r="B281" s="335" t="s">
        <v>905</v>
      </c>
      <c r="C281" s="336">
        <v>0</v>
      </c>
      <c r="D281" s="337">
        <v>0</v>
      </c>
      <c r="E281" s="337">
        <v>0</v>
      </c>
      <c r="F281" s="337">
        <v>0</v>
      </c>
      <c r="G281" s="337">
        <v>0</v>
      </c>
      <c r="H281" s="337">
        <v>0</v>
      </c>
      <c r="I281" s="336">
        <v>0</v>
      </c>
      <c r="J281" s="336">
        <v>0</v>
      </c>
      <c r="K281" s="337">
        <v>0</v>
      </c>
      <c r="L281" s="337">
        <v>0</v>
      </c>
      <c r="M281" s="337">
        <v>0</v>
      </c>
      <c r="N281" s="336">
        <v>0</v>
      </c>
      <c r="O281" s="336">
        <v>0</v>
      </c>
      <c r="P281" s="338">
        <v>0</v>
      </c>
      <c r="Q281" s="337"/>
      <c r="R281" s="337"/>
      <c r="S281" s="394">
        <f t="shared" ref="S281:AD281" si="137">C281-C280</f>
        <v>0</v>
      </c>
      <c r="T281" s="394">
        <f t="shared" si="137"/>
        <v>0</v>
      </c>
      <c r="U281" s="394">
        <f t="shared" si="137"/>
        <v>0</v>
      </c>
      <c r="V281" s="394">
        <f t="shared" si="137"/>
        <v>0</v>
      </c>
      <c r="W281" s="394">
        <f t="shared" si="137"/>
        <v>0</v>
      </c>
      <c r="X281" s="394">
        <f t="shared" si="137"/>
        <v>0</v>
      </c>
      <c r="Y281" s="395">
        <f t="shared" si="137"/>
        <v>0</v>
      </c>
      <c r="Z281" s="394">
        <f t="shared" si="137"/>
        <v>0</v>
      </c>
      <c r="AA281" s="394">
        <f t="shared" si="137"/>
        <v>0</v>
      </c>
      <c r="AB281" s="394">
        <f t="shared" si="137"/>
        <v>0</v>
      </c>
      <c r="AC281" s="394">
        <f t="shared" si="137"/>
        <v>0</v>
      </c>
      <c r="AD281" s="395">
        <f t="shared" si="137"/>
        <v>0</v>
      </c>
    </row>
    <row r="282" spans="1:30">
      <c r="A282" s="303"/>
      <c r="B282" s="335" t="s">
        <v>906</v>
      </c>
      <c r="C282" s="336">
        <v>0</v>
      </c>
      <c r="D282" s="337">
        <v>0</v>
      </c>
      <c r="E282" s="337">
        <v>0</v>
      </c>
      <c r="F282" s="337">
        <v>0</v>
      </c>
      <c r="G282" s="337">
        <v>0</v>
      </c>
      <c r="H282" s="337">
        <v>0</v>
      </c>
      <c r="I282" s="336">
        <v>0</v>
      </c>
      <c r="J282" s="336">
        <v>0</v>
      </c>
      <c r="K282" s="337">
        <v>0</v>
      </c>
      <c r="L282" s="337">
        <v>0</v>
      </c>
      <c r="M282" s="337">
        <v>0</v>
      </c>
      <c r="N282" s="336">
        <v>0</v>
      </c>
      <c r="O282" s="336">
        <v>0</v>
      </c>
      <c r="P282" s="338">
        <v>0</v>
      </c>
      <c r="Q282" s="337"/>
      <c r="R282" s="337"/>
      <c r="Y282" s="389"/>
      <c r="AD282" s="389"/>
    </row>
    <row r="283" spans="1:30">
      <c r="A283" s="303"/>
      <c r="B283" s="335" t="s">
        <v>907</v>
      </c>
      <c r="C283" s="336">
        <v>0</v>
      </c>
      <c r="D283" s="337">
        <v>0</v>
      </c>
      <c r="E283" s="337">
        <v>0</v>
      </c>
      <c r="F283" s="337">
        <v>0</v>
      </c>
      <c r="G283" s="337">
        <v>0</v>
      </c>
      <c r="H283" s="337">
        <v>0</v>
      </c>
      <c r="I283" s="336">
        <v>0</v>
      </c>
      <c r="J283" s="336">
        <v>0</v>
      </c>
      <c r="K283" s="337">
        <v>0</v>
      </c>
      <c r="L283" s="337">
        <v>0</v>
      </c>
      <c r="M283" s="337">
        <v>0</v>
      </c>
      <c r="N283" s="336">
        <v>0</v>
      </c>
      <c r="O283" s="336">
        <v>0</v>
      </c>
      <c r="P283" s="338">
        <v>0</v>
      </c>
      <c r="Q283" s="337"/>
      <c r="R283" s="337"/>
      <c r="S283" s="394">
        <f t="shared" ref="S283:AD283" si="138">C283-C282</f>
        <v>0</v>
      </c>
      <c r="T283" s="394">
        <f t="shared" si="138"/>
        <v>0</v>
      </c>
      <c r="U283" s="394">
        <f t="shared" si="138"/>
        <v>0</v>
      </c>
      <c r="V283" s="394">
        <f t="shared" si="138"/>
        <v>0</v>
      </c>
      <c r="W283" s="394">
        <f t="shared" si="138"/>
        <v>0</v>
      </c>
      <c r="X283" s="394">
        <f t="shared" si="138"/>
        <v>0</v>
      </c>
      <c r="Y283" s="395">
        <f t="shared" si="138"/>
        <v>0</v>
      </c>
      <c r="Z283" s="394">
        <f t="shared" si="138"/>
        <v>0</v>
      </c>
      <c r="AA283" s="394">
        <f t="shared" si="138"/>
        <v>0</v>
      </c>
      <c r="AB283" s="394">
        <f t="shared" si="138"/>
        <v>0</v>
      </c>
      <c r="AC283" s="394">
        <f t="shared" si="138"/>
        <v>0</v>
      </c>
      <c r="AD283" s="395">
        <f t="shared" si="138"/>
        <v>0</v>
      </c>
    </row>
    <row r="284" spans="1:30">
      <c r="A284" s="303"/>
      <c r="B284" s="335" t="s">
        <v>908</v>
      </c>
      <c r="C284" s="336">
        <v>0</v>
      </c>
      <c r="D284" s="337">
        <v>0</v>
      </c>
      <c r="E284" s="337">
        <v>0</v>
      </c>
      <c r="F284" s="337">
        <v>0</v>
      </c>
      <c r="G284" s="337">
        <v>0</v>
      </c>
      <c r="H284" s="337">
        <v>0</v>
      </c>
      <c r="I284" s="336">
        <v>0</v>
      </c>
      <c r="J284" s="336">
        <v>0</v>
      </c>
      <c r="K284" s="337">
        <v>0</v>
      </c>
      <c r="L284" s="337">
        <v>0</v>
      </c>
      <c r="M284" s="337">
        <v>0</v>
      </c>
      <c r="N284" s="336">
        <v>0</v>
      </c>
      <c r="O284" s="336">
        <v>0</v>
      </c>
      <c r="P284" s="338">
        <v>0</v>
      </c>
      <c r="Q284" s="337"/>
      <c r="R284" s="337"/>
      <c r="Y284" s="389"/>
      <c r="AD284" s="389"/>
    </row>
    <row r="285" spans="1:30">
      <c r="A285" s="303"/>
      <c r="B285" s="335" t="s">
        <v>909</v>
      </c>
      <c r="C285" s="336">
        <v>0</v>
      </c>
      <c r="D285" s="337">
        <v>0</v>
      </c>
      <c r="E285" s="337">
        <v>0</v>
      </c>
      <c r="F285" s="337">
        <v>0</v>
      </c>
      <c r="G285" s="337">
        <v>0</v>
      </c>
      <c r="H285" s="337">
        <v>0</v>
      </c>
      <c r="I285" s="336">
        <v>0</v>
      </c>
      <c r="J285" s="336">
        <v>0</v>
      </c>
      <c r="K285" s="337">
        <v>0</v>
      </c>
      <c r="L285" s="337">
        <v>0</v>
      </c>
      <c r="M285" s="337">
        <v>0</v>
      </c>
      <c r="N285" s="336">
        <v>0</v>
      </c>
      <c r="O285" s="336">
        <v>0</v>
      </c>
      <c r="P285" s="338">
        <v>0</v>
      </c>
      <c r="Q285" s="337"/>
      <c r="R285" s="337"/>
      <c r="S285" s="394">
        <f t="shared" ref="S285:AD285" si="139">C285-C284</f>
        <v>0</v>
      </c>
      <c r="T285" s="394">
        <f t="shared" si="139"/>
        <v>0</v>
      </c>
      <c r="U285" s="394">
        <f t="shared" si="139"/>
        <v>0</v>
      </c>
      <c r="V285" s="394">
        <f t="shared" si="139"/>
        <v>0</v>
      </c>
      <c r="W285" s="394">
        <f t="shared" si="139"/>
        <v>0</v>
      </c>
      <c r="X285" s="394">
        <f t="shared" si="139"/>
        <v>0</v>
      </c>
      <c r="Y285" s="395">
        <f t="shared" si="139"/>
        <v>0</v>
      </c>
      <c r="Z285" s="394">
        <f t="shared" si="139"/>
        <v>0</v>
      </c>
      <c r="AA285" s="394">
        <f t="shared" si="139"/>
        <v>0</v>
      </c>
      <c r="AB285" s="394">
        <f t="shared" si="139"/>
        <v>0</v>
      </c>
      <c r="AC285" s="394">
        <f t="shared" si="139"/>
        <v>0</v>
      </c>
      <c r="AD285" s="395">
        <f t="shared" si="139"/>
        <v>0</v>
      </c>
    </row>
    <row r="286" spans="1:30">
      <c r="A286" s="303"/>
      <c r="B286" s="335" t="s">
        <v>910</v>
      </c>
      <c r="C286" s="336">
        <v>0</v>
      </c>
      <c r="D286" s="337">
        <v>0</v>
      </c>
      <c r="E286" s="337">
        <v>0</v>
      </c>
      <c r="F286" s="337">
        <v>0</v>
      </c>
      <c r="G286" s="337">
        <v>0</v>
      </c>
      <c r="H286" s="337">
        <v>0</v>
      </c>
      <c r="I286" s="336">
        <v>0</v>
      </c>
      <c r="J286" s="336">
        <v>0</v>
      </c>
      <c r="K286" s="337">
        <v>0</v>
      </c>
      <c r="L286" s="337">
        <v>0</v>
      </c>
      <c r="M286" s="337">
        <v>0</v>
      </c>
      <c r="N286" s="336">
        <v>0</v>
      </c>
      <c r="O286" s="336">
        <v>0</v>
      </c>
      <c r="P286" s="338">
        <v>0</v>
      </c>
      <c r="Q286" s="337"/>
      <c r="R286" s="337"/>
      <c r="Y286" s="389"/>
      <c r="AD286" s="389"/>
    </row>
    <row r="287" spans="1:30">
      <c r="A287" s="303"/>
      <c r="B287" s="335" t="s">
        <v>911</v>
      </c>
      <c r="C287" s="336">
        <v>0</v>
      </c>
      <c r="D287" s="337">
        <v>0</v>
      </c>
      <c r="E287" s="337">
        <v>0</v>
      </c>
      <c r="F287" s="337">
        <v>0</v>
      </c>
      <c r="G287" s="337">
        <v>0</v>
      </c>
      <c r="H287" s="337">
        <v>0</v>
      </c>
      <c r="I287" s="336">
        <v>0</v>
      </c>
      <c r="J287" s="336">
        <v>0</v>
      </c>
      <c r="K287" s="337">
        <v>0</v>
      </c>
      <c r="L287" s="337">
        <v>0</v>
      </c>
      <c r="M287" s="337">
        <v>0</v>
      </c>
      <c r="N287" s="336">
        <v>0</v>
      </c>
      <c r="O287" s="336">
        <v>0</v>
      </c>
      <c r="P287" s="338">
        <v>0</v>
      </c>
      <c r="Q287" s="337"/>
      <c r="R287" s="337"/>
      <c r="S287" s="394">
        <f t="shared" ref="S287:AD287" si="140">C287-C286</f>
        <v>0</v>
      </c>
      <c r="T287" s="394">
        <f t="shared" si="140"/>
        <v>0</v>
      </c>
      <c r="U287" s="394">
        <f t="shared" si="140"/>
        <v>0</v>
      </c>
      <c r="V287" s="394">
        <f t="shared" si="140"/>
        <v>0</v>
      </c>
      <c r="W287" s="394">
        <f t="shared" si="140"/>
        <v>0</v>
      </c>
      <c r="X287" s="394">
        <f t="shared" si="140"/>
        <v>0</v>
      </c>
      <c r="Y287" s="395">
        <f t="shared" si="140"/>
        <v>0</v>
      </c>
      <c r="Z287" s="394">
        <f t="shared" si="140"/>
        <v>0</v>
      </c>
      <c r="AA287" s="394">
        <f t="shared" si="140"/>
        <v>0</v>
      </c>
      <c r="AB287" s="394">
        <f t="shared" si="140"/>
        <v>0</v>
      </c>
      <c r="AC287" s="394">
        <f t="shared" si="140"/>
        <v>0</v>
      </c>
      <c r="AD287" s="395">
        <f t="shared" si="140"/>
        <v>0</v>
      </c>
    </row>
    <row r="288" spans="1:30">
      <c r="A288" s="303"/>
      <c r="B288" s="335" t="s">
        <v>912</v>
      </c>
      <c r="C288" s="336">
        <v>0</v>
      </c>
      <c r="D288" s="337">
        <v>0</v>
      </c>
      <c r="E288" s="337">
        <v>0</v>
      </c>
      <c r="F288" s="337">
        <v>0</v>
      </c>
      <c r="G288" s="337">
        <v>0</v>
      </c>
      <c r="H288" s="337">
        <v>0</v>
      </c>
      <c r="I288" s="336">
        <v>0</v>
      </c>
      <c r="J288" s="336">
        <v>0</v>
      </c>
      <c r="K288" s="337">
        <v>0</v>
      </c>
      <c r="L288" s="337">
        <v>0</v>
      </c>
      <c r="M288" s="337">
        <v>0</v>
      </c>
      <c r="N288" s="336">
        <v>0</v>
      </c>
      <c r="O288" s="336">
        <v>0</v>
      </c>
      <c r="P288" s="338">
        <v>0</v>
      </c>
      <c r="Q288" s="337"/>
      <c r="R288" s="337"/>
      <c r="Y288" s="389"/>
      <c r="AD288" s="389"/>
    </row>
    <row r="289" spans="1:32">
      <c r="A289" s="303"/>
      <c r="B289" s="335" t="s">
        <v>913</v>
      </c>
      <c r="C289" s="336">
        <v>0</v>
      </c>
      <c r="D289" s="337">
        <v>0</v>
      </c>
      <c r="E289" s="337">
        <v>0</v>
      </c>
      <c r="F289" s="337">
        <v>0</v>
      </c>
      <c r="G289" s="337">
        <v>0</v>
      </c>
      <c r="H289" s="337">
        <v>0</v>
      </c>
      <c r="I289" s="336">
        <v>0</v>
      </c>
      <c r="J289" s="336">
        <v>0</v>
      </c>
      <c r="K289" s="337">
        <v>0</v>
      </c>
      <c r="L289" s="337">
        <v>0</v>
      </c>
      <c r="M289" s="337">
        <v>0</v>
      </c>
      <c r="N289" s="336">
        <v>0</v>
      </c>
      <c r="O289" s="336">
        <v>0</v>
      </c>
      <c r="P289" s="338">
        <v>0</v>
      </c>
      <c r="Q289" s="337"/>
      <c r="R289" s="337"/>
      <c r="S289" s="394">
        <f t="shared" ref="S289:AD289" si="141">C289-C288</f>
        <v>0</v>
      </c>
      <c r="T289" s="394">
        <f t="shared" si="141"/>
        <v>0</v>
      </c>
      <c r="U289" s="394">
        <f t="shared" si="141"/>
        <v>0</v>
      </c>
      <c r="V289" s="394">
        <f t="shared" si="141"/>
        <v>0</v>
      </c>
      <c r="W289" s="394">
        <f t="shared" si="141"/>
        <v>0</v>
      </c>
      <c r="X289" s="394">
        <f t="shared" si="141"/>
        <v>0</v>
      </c>
      <c r="Y289" s="395">
        <f t="shared" si="141"/>
        <v>0</v>
      </c>
      <c r="Z289" s="394">
        <f t="shared" si="141"/>
        <v>0</v>
      </c>
      <c r="AA289" s="394">
        <f t="shared" si="141"/>
        <v>0</v>
      </c>
      <c r="AB289" s="394">
        <f t="shared" si="141"/>
        <v>0</v>
      </c>
      <c r="AC289" s="394">
        <f t="shared" si="141"/>
        <v>0</v>
      </c>
      <c r="AD289" s="395">
        <f t="shared" si="141"/>
        <v>0</v>
      </c>
    </row>
    <row r="290" spans="1:32">
      <c r="A290" s="303"/>
      <c r="B290" s="335" t="s">
        <v>914</v>
      </c>
      <c r="C290" s="336">
        <v>0</v>
      </c>
      <c r="D290" s="337">
        <v>0</v>
      </c>
      <c r="E290" s="337">
        <v>0</v>
      </c>
      <c r="F290" s="337">
        <v>0</v>
      </c>
      <c r="G290" s="337">
        <v>0</v>
      </c>
      <c r="H290" s="337">
        <v>0</v>
      </c>
      <c r="I290" s="336">
        <v>0</v>
      </c>
      <c r="J290" s="336">
        <v>0</v>
      </c>
      <c r="K290" s="337">
        <v>0</v>
      </c>
      <c r="L290" s="337">
        <v>0</v>
      </c>
      <c r="M290" s="337">
        <v>0</v>
      </c>
      <c r="N290" s="336">
        <v>0</v>
      </c>
      <c r="O290" s="336">
        <v>0</v>
      </c>
      <c r="P290" s="338">
        <v>0</v>
      </c>
      <c r="Q290" s="337"/>
      <c r="R290" s="337"/>
      <c r="Y290" s="389"/>
      <c r="AD290" s="389"/>
    </row>
    <row r="291" spans="1:32">
      <c r="A291" s="303"/>
      <c r="B291" s="335" t="s">
        <v>915</v>
      </c>
      <c r="C291" s="336">
        <v>0</v>
      </c>
      <c r="D291" s="337">
        <v>0</v>
      </c>
      <c r="E291" s="337">
        <v>0</v>
      </c>
      <c r="F291" s="337">
        <v>0</v>
      </c>
      <c r="G291" s="337">
        <v>0</v>
      </c>
      <c r="H291" s="337">
        <v>0</v>
      </c>
      <c r="I291" s="336">
        <v>0</v>
      </c>
      <c r="J291" s="336">
        <v>0</v>
      </c>
      <c r="K291" s="337">
        <v>0</v>
      </c>
      <c r="L291" s="337">
        <v>0</v>
      </c>
      <c r="M291" s="337">
        <v>0</v>
      </c>
      <c r="N291" s="336">
        <v>0</v>
      </c>
      <c r="O291" s="336">
        <v>0</v>
      </c>
      <c r="P291" s="338">
        <v>0</v>
      </c>
      <c r="Q291" s="337"/>
      <c r="R291" s="337"/>
      <c r="S291" s="394">
        <f t="shared" ref="S291:AD291" si="142">C291-C290</f>
        <v>0</v>
      </c>
      <c r="T291" s="394">
        <f t="shared" si="142"/>
        <v>0</v>
      </c>
      <c r="U291" s="394">
        <f t="shared" si="142"/>
        <v>0</v>
      </c>
      <c r="V291" s="394">
        <f t="shared" si="142"/>
        <v>0</v>
      </c>
      <c r="W291" s="394">
        <f t="shared" si="142"/>
        <v>0</v>
      </c>
      <c r="X291" s="394">
        <f t="shared" si="142"/>
        <v>0</v>
      </c>
      <c r="Y291" s="395">
        <f t="shared" si="142"/>
        <v>0</v>
      </c>
      <c r="Z291" s="394">
        <f t="shared" si="142"/>
        <v>0</v>
      </c>
      <c r="AA291" s="394">
        <f t="shared" si="142"/>
        <v>0</v>
      </c>
      <c r="AB291" s="394">
        <f t="shared" si="142"/>
        <v>0</v>
      </c>
      <c r="AC291" s="394">
        <f t="shared" si="142"/>
        <v>0</v>
      </c>
      <c r="AD291" s="395">
        <f t="shared" si="142"/>
        <v>0</v>
      </c>
    </row>
    <row r="292" spans="1:32">
      <c r="A292" s="303"/>
      <c r="B292" s="335" t="s">
        <v>916</v>
      </c>
      <c r="C292" s="336">
        <v>0</v>
      </c>
      <c r="D292" s="337">
        <v>0</v>
      </c>
      <c r="E292" s="337">
        <v>0</v>
      </c>
      <c r="F292" s="337">
        <v>0</v>
      </c>
      <c r="G292" s="337">
        <v>0</v>
      </c>
      <c r="H292" s="337">
        <v>0</v>
      </c>
      <c r="I292" s="336">
        <v>0</v>
      </c>
      <c r="J292" s="336">
        <v>0</v>
      </c>
      <c r="K292" s="337">
        <v>0</v>
      </c>
      <c r="L292" s="337">
        <v>0</v>
      </c>
      <c r="M292" s="337">
        <v>0</v>
      </c>
      <c r="N292" s="336">
        <v>0</v>
      </c>
      <c r="O292" s="336">
        <v>0</v>
      </c>
      <c r="P292" s="338">
        <v>0</v>
      </c>
      <c r="Q292" s="337"/>
      <c r="R292" s="337"/>
      <c r="Y292" s="389"/>
      <c r="AD292" s="389"/>
    </row>
    <row r="293" spans="1:32" ht="13.5" thickBot="1">
      <c r="A293" s="303"/>
      <c r="B293" s="335" t="s">
        <v>917</v>
      </c>
      <c r="C293" s="336">
        <v>0</v>
      </c>
      <c r="D293" s="337">
        <v>0</v>
      </c>
      <c r="E293" s="337">
        <v>0</v>
      </c>
      <c r="F293" s="337">
        <v>0</v>
      </c>
      <c r="G293" s="337">
        <v>0</v>
      </c>
      <c r="H293" s="337">
        <v>0</v>
      </c>
      <c r="I293" s="336">
        <v>0</v>
      </c>
      <c r="J293" s="336">
        <v>0</v>
      </c>
      <c r="K293" s="337">
        <v>0</v>
      </c>
      <c r="L293" s="337">
        <v>0</v>
      </c>
      <c r="M293" s="337">
        <v>0</v>
      </c>
      <c r="N293" s="336">
        <v>0</v>
      </c>
      <c r="O293" s="336">
        <v>0</v>
      </c>
      <c r="P293" s="338">
        <v>0</v>
      </c>
      <c r="Q293" s="337"/>
      <c r="R293" s="337"/>
      <c r="S293" s="355">
        <f t="shared" ref="S293:AD293" si="143">C293-C292</f>
        <v>0</v>
      </c>
      <c r="T293" s="355">
        <f t="shared" si="143"/>
        <v>0</v>
      </c>
      <c r="U293" s="355">
        <f t="shared" si="143"/>
        <v>0</v>
      </c>
      <c r="V293" s="355">
        <f t="shared" si="143"/>
        <v>0</v>
      </c>
      <c r="W293" s="355">
        <f t="shared" si="143"/>
        <v>0</v>
      </c>
      <c r="X293" s="355">
        <f t="shared" si="143"/>
        <v>0</v>
      </c>
      <c r="Y293" s="420">
        <f t="shared" si="143"/>
        <v>0</v>
      </c>
      <c r="Z293" s="355">
        <f t="shared" si="143"/>
        <v>0</v>
      </c>
      <c r="AA293" s="355">
        <f t="shared" si="143"/>
        <v>0</v>
      </c>
      <c r="AB293" s="355">
        <f t="shared" si="143"/>
        <v>0</v>
      </c>
      <c r="AC293" s="355">
        <f t="shared" si="143"/>
        <v>0</v>
      </c>
      <c r="AD293" s="420">
        <f t="shared" si="143"/>
        <v>0</v>
      </c>
    </row>
    <row r="294" spans="1:32">
      <c r="A294" s="317" t="s">
        <v>563</v>
      </c>
      <c r="B294" s="298" t="s">
        <v>885</v>
      </c>
      <c r="C294" s="327">
        <v>127.31481481481481</v>
      </c>
      <c r="D294" s="328">
        <v>119</v>
      </c>
      <c r="E294" s="328">
        <v>149.15094339622641</v>
      </c>
      <c r="F294" s="328">
        <v>136</v>
      </c>
      <c r="G294" s="328">
        <v>121</v>
      </c>
      <c r="H294" s="328">
        <v>167</v>
      </c>
      <c r="I294" s="327">
        <v>136.35273972602741</v>
      </c>
      <c r="J294" s="327">
        <v>0</v>
      </c>
      <c r="K294" s="328">
        <v>0</v>
      </c>
      <c r="L294" s="328">
        <v>0</v>
      </c>
      <c r="M294" s="328">
        <v>0</v>
      </c>
      <c r="N294" s="327">
        <v>0</v>
      </c>
      <c r="O294" s="327">
        <v>0</v>
      </c>
      <c r="P294" s="329">
        <v>0</v>
      </c>
      <c r="Q294" s="337"/>
      <c r="R294" s="337"/>
      <c r="S294" s="388" t="s">
        <v>886</v>
      </c>
      <c r="Y294" s="389"/>
      <c r="AD294" s="389"/>
    </row>
    <row r="295" spans="1:32">
      <c r="A295" s="303"/>
      <c r="B295" s="335" t="s">
        <v>887</v>
      </c>
      <c r="C295" s="336">
        <v>130.57894736842104</v>
      </c>
      <c r="D295" s="337">
        <v>140</v>
      </c>
      <c r="E295" s="337">
        <v>150.80303030303031</v>
      </c>
      <c r="F295" s="337">
        <v>166</v>
      </c>
      <c r="G295" s="337">
        <v>145.5</v>
      </c>
      <c r="H295" s="337">
        <v>131.66666666666666</v>
      </c>
      <c r="I295" s="336">
        <v>137.35</v>
      </c>
      <c r="J295" s="336">
        <v>0</v>
      </c>
      <c r="K295" s="337">
        <v>0</v>
      </c>
      <c r="L295" s="337">
        <v>0</v>
      </c>
      <c r="M295" s="337">
        <v>0</v>
      </c>
      <c r="N295" s="336">
        <v>0</v>
      </c>
      <c r="O295" s="336">
        <v>0</v>
      </c>
      <c r="P295" s="338">
        <v>0</v>
      </c>
      <c r="Q295" s="337"/>
      <c r="R295" s="337"/>
      <c r="S295" s="394">
        <f t="shared" ref="S295:AD295" si="144">C295-C294</f>
        <v>3.2641325536062311</v>
      </c>
      <c r="T295" s="394">
        <f t="shared" si="144"/>
        <v>21</v>
      </c>
      <c r="U295" s="394">
        <f t="shared" si="144"/>
        <v>1.6520869068039019</v>
      </c>
      <c r="V295" s="394">
        <f t="shared" si="144"/>
        <v>30</v>
      </c>
      <c r="W295" s="421">
        <f t="shared" si="144"/>
        <v>24.5</v>
      </c>
      <c r="X295" s="394">
        <f t="shared" si="144"/>
        <v>-35.333333333333343</v>
      </c>
      <c r="Y295" s="395">
        <f t="shared" si="144"/>
        <v>0.99726027397258576</v>
      </c>
      <c r="Z295" s="394">
        <f t="shared" si="144"/>
        <v>0</v>
      </c>
      <c r="AA295" s="394">
        <f t="shared" si="144"/>
        <v>0</v>
      </c>
      <c r="AB295" s="394">
        <f t="shared" si="144"/>
        <v>0</v>
      </c>
      <c r="AC295" s="394">
        <f t="shared" si="144"/>
        <v>0</v>
      </c>
      <c r="AD295" s="395">
        <f t="shared" si="144"/>
        <v>0</v>
      </c>
      <c r="AF295" s="290" t="s">
        <v>922</v>
      </c>
    </row>
    <row r="296" spans="1:32">
      <c r="A296" s="303"/>
      <c r="B296" s="335" t="s">
        <v>888</v>
      </c>
      <c r="C296" s="336">
        <v>112.22222222222223</v>
      </c>
      <c r="D296" s="337">
        <v>0</v>
      </c>
      <c r="E296" s="337">
        <v>97.5</v>
      </c>
      <c r="F296" s="337">
        <v>0</v>
      </c>
      <c r="G296" s="337">
        <v>0</v>
      </c>
      <c r="H296" s="337">
        <v>0</v>
      </c>
      <c r="I296" s="336">
        <v>107.69230769230769</v>
      </c>
      <c r="J296" s="336">
        <v>0</v>
      </c>
      <c r="K296" s="337">
        <v>0</v>
      </c>
      <c r="L296" s="337">
        <v>0</v>
      </c>
      <c r="M296" s="337">
        <v>0</v>
      </c>
      <c r="N296" s="336">
        <v>0</v>
      </c>
      <c r="O296" s="336">
        <v>0</v>
      </c>
      <c r="P296" s="338">
        <v>0</v>
      </c>
      <c r="Q296" s="337"/>
      <c r="R296" s="337"/>
      <c r="Y296" s="389"/>
      <c r="AD296" s="389"/>
    </row>
    <row r="297" spans="1:32">
      <c r="A297" s="303"/>
      <c r="B297" s="335" t="s">
        <v>889</v>
      </c>
      <c r="C297" s="336">
        <v>88.666666666666671</v>
      </c>
      <c r="D297" s="337">
        <v>0</v>
      </c>
      <c r="E297" s="337">
        <v>96</v>
      </c>
      <c r="F297" s="337">
        <v>0</v>
      </c>
      <c r="G297" s="337">
        <v>200</v>
      </c>
      <c r="H297" s="337">
        <v>0</v>
      </c>
      <c r="I297" s="336">
        <v>97.066666666666663</v>
      </c>
      <c r="J297" s="336">
        <v>0</v>
      </c>
      <c r="K297" s="337">
        <v>0</v>
      </c>
      <c r="L297" s="337">
        <v>0</v>
      </c>
      <c r="M297" s="337">
        <v>0</v>
      </c>
      <c r="N297" s="336">
        <v>0</v>
      </c>
      <c r="O297" s="336">
        <v>0</v>
      </c>
      <c r="P297" s="338">
        <v>0</v>
      </c>
      <c r="Q297" s="337"/>
      <c r="R297" s="337"/>
      <c r="S297" s="421">
        <f t="shared" ref="S297:AD297" si="145">C297-C296</f>
        <v>-23.555555555555557</v>
      </c>
      <c r="T297" s="394">
        <f t="shared" si="145"/>
        <v>0</v>
      </c>
      <c r="U297" s="421">
        <f t="shared" si="145"/>
        <v>-1.5</v>
      </c>
      <c r="V297" s="394">
        <f t="shared" si="145"/>
        <v>0</v>
      </c>
      <c r="W297" s="394">
        <f t="shared" si="145"/>
        <v>200</v>
      </c>
      <c r="X297" s="394">
        <f t="shared" si="145"/>
        <v>0</v>
      </c>
      <c r="Y297" s="426">
        <f t="shared" si="145"/>
        <v>-10.625641025641031</v>
      </c>
      <c r="Z297" s="394">
        <f t="shared" si="145"/>
        <v>0</v>
      </c>
      <c r="AA297" s="394">
        <f t="shared" si="145"/>
        <v>0</v>
      </c>
      <c r="AB297" s="394">
        <f t="shared" si="145"/>
        <v>0</v>
      </c>
      <c r="AC297" s="394">
        <f t="shared" si="145"/>
        <v>0</v>
      </c>
      <c r="AD297" s="395">
        <f t="shared" si="145"/>
        <v>0</v>
      </c>
      <c r="AF297" s="290" t="s">
        <v>923</v>
      </c>
    </row>
    <row r="298" spans="1:32">
      <c r="A298" s="303"/>
      <c r="B298" s="335" t="s">
        <v>890</v>
      </c>
      <c r="C298" s="336">
        <v>90</v>
      </c>
      <c r="D298" s="337">
        <v>0</v>
      </c>
      <c r="E298" s="337">
        <v>96</v>
      </c>
      <c r="F298" s="337">
        <v>0</v>
      </c>
      <c r="G298" s="337">
        <v>0</v>
      </c>
      <c r="H298" s="337">
        <v>0</v>
      </c>
      <c r="I298" s="336">
        <v>94</v>
      </c>
      <c r="J298" s="336">
        <v>0</v>
      </c>
      <c r="K298" s="337">
        <v>0</v>
      </c>
      <c r="L298" s="337">
        <v>0</v>
      </c>
      <c r="M298" s="337">
        <v>0</v>
      </c>
      <c r="N298" s="336">
        <v>0</v>
      </c>
      <c r="O298" s="336">
        <v>0</v>
      </c>
      <c r="P298" s="338">
        <v>0</v>
      </c>
      <c r="Q298" s="337"/>
      <c r="R298" s="337"/>
      <c r="Y298" s="389"/>
      <c r="AD298" s="389"/>
    </row>
    <row r="299" spans="1:32">
      <c r="A299" s="303"/>
      <c r="B299" s="335" t="s">
        <v>891</v>
      </c>
      <c r="C299" s="336">
        <v>0</v>
      </c>
      <c r="D299" s="337">
        <v>0</v>
      </c>
      <c r="E299" s="337">
        <v>57</v>
      </c>
      <c r="F299" s="337">
        <v>0</v>
      </c>
      <c r="G299" s="337">
        <v>0</v>
      </c>
      <c r="H299" s="337">
        <v>0</v>
      </c>
      <c r="I299" s="336">
        <v>57</v>
      </c>
      <c r="J299" s="336">
        <v>0</v>
      </c>
      <c r="K299" s="337">
        <v>0</v>
      </c>
      <c r="L299" s="337">
        <v>0</v>
      </c>
      <c r="M299" s="337">
        <v>0</v>
      </c>
      <c r="N299" s="336">
        <v>0</v>
      </c>
      <c r="O299" s="336">
        <v>0</v>
      </c>
      <c r="P299" s="338">
        <v>0</v>
      </c>
      <c r="Q299" s="337"/>
      <c r="R299" s="337"/>
      <c r="S299" s="421">
        <f t="shared" ref="S299:AD299" si="146">C299-C298</f>
        <v>-90</v>
      </c>
      <c r="T299" s="394">
        <f t="shared" si="146"/>
        <v>0</v>
      </c>
      <c r="U299" s="394">
        <f t="shared" si="146"/>
        <v>-39</v>
      </c>
      <c r="V299" s="394">
        <f t="shared" si="146"/>
        <v>0</v>
      </c>
      <c r="W299" s="394">
        <f t="shared" si="146"/>
        <v>0</v>
      </c>
      <c r="X299" s="394">
        <f t="shared" si="146"/>
        <v>0</v>
      </c>
      <c r="Y299" s="426">
        <f t="shared" si="146"/>
        <v>-37</v>
      </c>
      <c r="Z299" s="394">
        <f t="shared" si="146"/>
        <v>0</v>
      </c>
      <c r="AA299" s="394">
        <f t="shared" si="146"/>
        <v>0</v>
      </c>
      <c r="AB299" s="394">
        <f t="shared" si="146"/>
        <v>0</v>
      </c>
      <c r="AC299" s="394">
        <f t="shared" si="146"/>
        <v>0</v>
      </c>
      <c r="AD299" s="395">
        <f t="shared" si="146"/>
        <v>0</v>
      </c>
      <c r="AF299" s="290" t="s">
        <v>924</v>
      </c>
    </row>
    <row r="300" spans="1:32">
      <c r="A300" s="303"/>
      <c r="B300" s="335" t="s">
        <v>892</v>
      </c>
      <c r="C300" s="336">
        <v>126.30813953488372</v>
      </c>
      <c r="D300" s="337">
        <v>119</v>
      </c>
      <c r="E300" s="337">
        <v>146.35714285714286</v>
      </c>
      <c r="F300" s="337">
        <v>136</v>
      </c>
      <c r="G300" s="337">
        <v>121</v>
      </c>
      <c r="H300" s="337">
        <v>167</v>
      </c>
      <c r="I300" s="336">
        <v>134.73051948051949</v>
      </c>
      <c r="J300" s="336">
        <v>0</v>
      </c>
      <c r="K300" s="337">
        <v>0</v>
      </c>
      <c r="L300" s="337">
        <v>0</v>
      </c>
      <c r="M300" s="337">
        <v>0</v>
      </c>
      <c r="N300" s="336">
        <v>0</v>
      </c>
      <c r="O300" s="336">
        <v>0</v>
      </c>
      <c r="P300" s="338">
        <v>0</v>
      </c>
      <c r="Q300" s="337"/>
      <c r="R300" s="337"/>
      <c r="Y300" s="389"/>
      <c r="AD300" s="389"/>
    </row>
    <row r="301" spans="1:32">
      <c r="A301" s="303"/>
      <c r="B301" s="335" t="s">
        <v>893</v>
      </c>
      <c r="C301" s="336">
        <v>128.0891089108911</v>
      </c>
      <c r="D301" s="337">
        <v>140</v>
      </c>
      <c r="E301" s="337">
        <v>147.85507246376812</v>
      </c>
      <c r="F301" s="337">
        <v>166</v>
      </c>
      <c r="G301" s="337">
        <v>156.4</v>
      </c>
      <c r="H301" s="337">
        <v>131.66666666666666</v>
      </c>
      <c r="I301" s="336">
        <v>135.03716216216216</v>
      </c>
      <c r="J301" s="336">
        <v>0</v>
      </c>
      <c r="K301" s="337">
        <v>0</v>
      </c>
      <c r="L301" s="337">
        <v>0</v>
      </c>
      <c r="M301" s="337">
        <v>0</v>
      </c>
      <c r="N301" s="336">
        <v>0</v>
      </c>
      <c r="O301" s="336">
        <v>0</v>
      </c>
      <c r="P301" s="338">
        <v>0</v>
      </c>
      <c r="Q301" s="337"/>
      <c r="R301" s="337"/>
      <c r="S301" s="394">
        <f t="shared" ref="S301:AD301" si="147">C301-C300</f>
        <v>1.780969376007377</v>
      </c>
      <c r="T301" s="394">
        <f t="shared" si="147"/>
        <v>21</v>
      </c>
      <c r="U301" s="394">
        <f t="shared" si="147"/>
        <v>1.497929606625263</v>
      </c>
      <c r="V301" s="394">
        <f t="shared" si="147"/>
        <v>30</v>
      </c>
      <c r="W301" s="421">
        <f t="shared" si="147"/>
        <v>35.400000000000006</v>
      </c>
      <c r="X301" s="428">
        <f t="shared" si="147"/>
        <v>-35.333333333333343</v>
      </c>
      <c r="Y301" s="395">
        <f t="shared" si="147"/>
        <v>0.30664268164267128</v>
      </c>
      <c r="Z301" s="394">
        <f t="shared" si="147"/>
        <v>0</v>
      </c>
      <c r="AA301" s="394">
        <f t="shared" si="147"/>
        <v>0</v>
      </c>
      <c r="AB301" s="394">
        <f t="shared" si="147"/>
        <v>0</v>
      </c>
      <c r="AC301" s="394">
        <f t="shared" si="147"/>
        <v>0</v>
      </c>
      <c r="AD301" s="395">
        <f t="shared" si="147"/>
        <v>0</v>
      </c>
      <c r="AF301" s="290" t="s">
        <v>922</v>
      </c>
    </row>
    <row r="302" spans="1:32">
      <c r="A302" s="303"/>
      <c r="B302" s="335" t="s">
        <v>894</v>
      </c>
      <c r="C302" s="336">
        <v>128.89185616076151</v>
      </c>
      <c r="D302" s="337">
        <v>135</v>
      </c>
      <c r="E302" s="337">
        <v>134.11590537122453</v>
      </c>
      <c r="F302" s="337">
        <v>153</v>
      </c>
      <c r="G302" s="337">
        <v>141.42825607064017</v>
      </c>
      <c r="H302" s="337">
        <v>132.98786828422877</v>
      </c>
      <c r="I302" s="336">
        <v>132.08651466949453</v>
      </c>
      <c r="J302" s="336">
        <v>0</v>
      </c>
      <c r="K302" s="337">
        <v>0</v>
      </c>
      <c r="L302" s="337">
        <v>0</v>
      </c>
      <c r="M302" s="337">
        <v>0</v>
      </c>
      <c r="N302" s="336">
        <v>0</v>
      </c>
      <c r="O302" s="336">
        <v>0</v>
      </c>
      <c r="P302" s="338">
        <v>0</v>
      </c>
      <c r="Q302" s="337"/>
      <c r="R302" s="337"/>
      <c r="Y302" s="389"/>
      <c r="AD302" s="389"/>
    </row>
    <row r="303" spans="1:32">
      <c r="A303" s="303"/>
      <c r="B303" s="335" t="s">
        <v>895</v>
      </c>
      <c r="C303" s="336">
        <v>128.16805752840909</v>
      </c>
      <c r="D303" s="337">
        <v>135</v>
      </c>
      <c r="E303" s="337">
        <v>134.30856567979305</v>
      </c>
      <c r="F303" s="337">
        <v>152</v>
      </c>
      <c r="G303" s="337">
        <v>137.92796610169492</v>
      </c>
      <c r="H303" s="337">
        <v>133.52906976744185</v>
      </c>
      <c r="I303" s="336">
        <v>131.73825765804909</v>
      </c>
      <c r="J303" s="336">
        <v>0</v>
      </c>
      <c r="K303" s="337">
        <v>0</v>
      </c>
      <c r="L303" s="337">
        <v>0</v>
      </c>
      <c r="M303" s="337">
        <v>0</v>
      </c>
      <c r="N303" s="336">
        <v>0</v>
      </c>
      <c r="O303" s="336">
        <v>0</v>
      </c>
      <c r="P303" s="338">
        <v>0</v>
      </c>
      <c r="Q303" s="337"/>
      <c r="R303" s="337"/>
      <c r="S303" s="394">
        <f t="shared" ref="S303:AD303" si="148">C303-C302</f>
        <v>-0.7237986323524126</v>
      </c>
      <c r="T303" s="394">
        <f t="shared" si="148"/>
        <v>0</v>
      </c>
      <c r="U303" s="394">
        <f t="shared" si="148"/>
        <v>0.19266030856852012</v>
      </c>
      <c r="V303" s="394">
        <f t="shared" si="148"/>
        <v>-1</v>
      </c>
      <c r="W303" s="394">
        <f t="shared" si="148"/>
        <v>-3.5002899689452533</v>
      </c>
      <c r="X303" s="394">
        <f t="shared" si="148"/>
        <v>0.54120148321308648</v>
      </c>
      <c r="Y303" s="395">
        <f t="shared" si="148"/>
        <v>-0.34825701144544041</v>
      </c>
      <c r="Z303" s="394">
        <f t="shared" si="148"/>
        <v>0</v>
      </c>
      <c r="AA303" s="394">
        <f t="shared" si="148"/>
        <v>0</v>
      </c>
      <c r="AB303" s="394">
        <f t="shared" si="148"/>
        <v>0</v>
      </c>
      <c r="AC303" s="394">
        <f t="shared" si="148"/>
        <v>0</v>
      </c>
      <c r="AD303" s="395">
        <f t="shared" si="148"/>
        <v>0</v>
      </c>
    </row>
    <row r="304" spans="1:32">
      <c r="A304" s="303"/>
      <c r="B304" s="335" t="s">
        <v>896</v>
      </c>
      <c r="C304" s="336">
        <v>114.37209302325581</v>
      </c>
      <c r="D304" s="337">
        <v>103</v>
      </c>
      <c r="E304" s="337">
        <v>71.476923076923072</v>
      </c>
      <c r="F304" s="337">
        <v>103</v>
      </c>
      <c r="G304" s="337">
        <v>131.19999999999999</v>
      </c>
      <c r="H304" s="337">
        <v>148</v>
      </c>
      <c r="I304" s="336">
        <v>94.274647887323937</v>
      </c>
      <c r="J304" s="336">
        <v>0</v>
      </c>
      <c r="K304" s="337">
        <v>105.47349397590361</v>
      </c>
      <c r="L304" s="337">
        <v>50.331058020477819</v>
      </c>
      <c r="M304" s="337">
        <v>23.653061224489797</v>
      </c>
      <c r="N304" s="336">
        <v>68.175925925925924</v>
      </c>
      <c r="O304" s="336">
        <v>0</v>
      </c>
      <c r="P304" s="338">
        <v>0</v>
      </c>
      <c r="Q304" s="337"/>
      <c r="R304" s="337"/>
      <c r="Y304" s="389"/>
      <c r="AD304" s="389"/>
    </row>
    <row r="305" spans="1:32">
      <c r="A305" s="303"/>
      <c r="B305" s="335" t="s">
        <v>897</v>
      </c>
      <c r="C305" s="336">
        <v>113.80645161290323</v>
      </c>
      <c r="D305" s="337">
        <v>80</v>
      </c>
      <c r="E305" s="337">
        <v>62.733333333333334</v>
      </c>
      <c r="F305" s="337">
        <v>157</v>
      </c>
      <c r="G305" s="337">
        <v>100.66666666666667</v>
      </c>
      <c r="H305" s="337">
        <v>138</v>
      </c>
      <c r="I305" s="336">
        <v>78.280821917808225</v>
      </c>
      <c r="J305" s="336">
        <v>0</v>
      </c>
      <c r="K305" s="337">
        <v>0</v>
      </c>
      <c r="L305" s="337">
        <v>0</v>
      </c>
      <c r="M305" s="337">
        <v>0</v>
      </c>
      <c r="N305" s="336">
        <v>0</v>
      </c>
      <c r="O305" s="336">
        <v>0</v>
      </c>
      <c r="P305" s="338">
        <v>0</v>
      </c>
      <c r="Q305" s="337"/>
      <c r="R305" s="337"/>
      <c r="S305" s="394">
        <f t="shared" ref="S305:AD305" si="149">C305-C304</f>
        <v>-0.56564141035258331</v>
      </c>
      <c r="T305" s="421">
        <f t="shared" si="149"/>
        <v>-23</v>
      </c>
      <c r="U305" s="394">
        <f t="shared" si="149"/>
        <v>-8.7435897435897374</v>
      </c>
      <c r="V305" s="421">
        <f t="shared" si="149"/>
        <v>54</v>
      </c>
      <c r="W305" s="421">
        <f t="shared" si="149"/>
        <v>-30.533333333333317</v>
      </c>
      <c r="X305" s="421">
        <f t="shared" si="149"/>
        <v>-10</v>
      </c>
      <c r="Y305" s="395">
        <f t="shared" si="149"/>
        <v>-15.993825969515711</v>
      </c>
      <c r="Z305" s="394">
        <f t="shared" si="149"/>
        <v>0</v>
      </c>
      <c r="AA305" s="394">
        <f t="shared" si="149"/>
        <v>-105.47349397590361</v>
      </c>
      <c r="AB305" s="394">
        <f t="shared" si="149"/>
        <v>-50.331058020477819</v>
      </c>
      <c r="AC305" s="394">
        <f t="shared" si="149"/>
        <v>-23.653061224489797</v>
      </c>
      <c r="AD305" s="395">
        <f t="shared" si="149"/>
        <v>-68.175925925925924</v>
      </c>
      <c r="AF305" s="290" t="s">
        <v>925</v>
      </c>
    </row>
    <row r="306" spans="1:32">
      <c r="A306" s="303"/>
      <c r="B306" s="335" t="s">
        <v>898</v>
      </c>
      <c r="C306" s="336">
        <v>121.65517241379311</v>
      </c>
      <c r="D306" s="337">
        <v>129</v>
      </c>
      <c r="E306" s="337">
        <v>108.12903225806451</v>
      </c>
      <c r="F306" s="337">
        <v>0</v>
      </c>
      <c r="G306" s="337">
        <v>123</v>
      </c>
      <c r="H306" s="337">
        <v>0</v>
      </c>
      <c r="I306" s="336">
        <v>116.18840579710145</v>
      </c>
      <c r="J306" s="336">
        <v>0</v>
      </c>
      <c r="K306" s="337">
        <v>0</v>
      </c>
      <c r="L306" s="337">
        <v>0</v>
      </c>
      <c r="M306" s="337">
        <v>0</v>
      </c>
      <c r="N306" s="336">
        <v>0</v>
      </c>
      <c r="O306" s="336">
        <v>0</v>
      </c>
      <c r="P306" s="338">
        <v>0</v>
      </c>
      <c r="Q306" s="337"/>
      <c r="R306" s="337"/>
      <c r="Y306" s="389"/>
      <c r="AD306" s="389"/>
    </row>
    <row r="307" spans="1:32">
      <c r="A307" s="303"/>
      <c r="B307" s="335" t="s">
        <v>899</v>
      </c>
      <c r="C307" s="336">
        <v>109.85483870967742</v>
      </c>
      <c r="D307" s="337">
        <v>124</v>
      </c>
      <c r="E307" s="337">
        <v>115</v>
      </c>
      <c r="F307" s="337">
        <v>0</v>
      </c>
      <c r="G307" s="337">
        <v>0</v>
      </c>
      <c r="H307" s="337">
        <v>0</v>
      </c>
      <c r="I307" s="336">
        <v>111.35</v>
      </c>
      <c r="J307" s="336">
        <v>0</v>
      </c>
      <c r="K307" s="337">
        <v>0</v>
      </c>
      <c r="L307" s="337">
        <v>0</v>
      </c>
      <c r="M307" s="337">
        <v>0</v>
      </c>
      <c r="N307" s="336">
        <v>0</v>
      </c>
      <c r="O307" s="336">
        <v>0</v>
      </c>
      <c r="P307" s="338">
        <v>0</v>
      </c>
      <c r="Q307" s="337"/>
      <c r="R307" s="337"/>
      <c r="S307" s="394">
        <f t="shared" ref="S307:AD307" si="150">C307-C306</f>
        <v>-11.800333704115687</v>
      </c>
      <c r="T307" s="421">
        <f t="shared" si="150"/>
        <v>-5</v>
      </c>
      <c r="U307" s="421">
        <f t="shared" si="150"/>
        <v>6.8709677419354875</v>
      </c>
      <c r="V307" s="421">
        <f t="shared" si="150"/>
        <v>0</v>
      </c>
      <c r="W307" s="421">
        <f t="shared" si="150"/>
        <v>-123</v>
      </c>
      <c r="X307" s="394">
        <f t="shared" si="150"/>
        <v>0</v>
      </c>
      <c r="Y307" s="395">
        <f t="shared" si="150"/>
        <v>-4.8384057971014585</v>
      </c>
      <c r="Z307" s="394">
        <f t="shared" si="150"/>
        <v>0</v>
      </c>
      <c r="AA307" s="394">
        <f t="shared" si="150"/>
        <v>0</v>
      </c>
      <c r="AB307" s="394">
        <f t="shared" si="150"/>
        <v>0</v>
      </c>
      <c r="AC307" s="394">
        <f t="shared" si="150"/>
        <v>0</v>
      </c>
      <c r="AD307" s="395">
        <f t="shared" si="150"/>
        <v>0</v>
      </c>
      <c r="AF307" s="290" t="s">
        <v>926</v>
      </c>
    </row>
    <row r="308" spans="1:32">
      <c r="A308" s="303"/>
      <c r="B308" s="335" t="s">
        <v>900</v>
      </c>
      <c r="C308" s="336">
        <v>128.81879488526889</v>
      </c>
      <c r="D308" s="337">
        <v>134.76482976482976</v>
      </c>
      <c r="E308" s="337">
        <v>133.40046941469853</v>
      </c>
      <c r="F308" s="337">
        <v>152.04942965779469</v>
      </c>
      <c r="G308" s="337">
        <v>141.29180327868852</v>
      </c>
      <c r="H308" s="337">
        <v>133.09122203098107</v>
      </c>
      <c r="I308" s="336">
        <v>131.8034408790439</v>
      </c>
      <c r="J308" s="336">
        <v>0</v>
      </c>
      <c r="K308" s="337">
        <v>49.3756345177665</v>
      </c>
      <c r="L308" s="337">
        <v>27.616104868913858</v>
      </c>
      <c r="M308" s="337">
        <v>12.292424242424243</v>
      </c>
      <c r="N308" s="336">
        <v>34.67087980173482</v>
      </c>
      <c r="O308" s="336">
        <v>0</v>
      </c>
      <c r="P308" s="338">
        <v>0</v>
      </c>
      <c r="Q308" s="337"/>
      <c r="R308" s="337"/>
      <c r="Y308" s="389"/>
      <c r="AD308" s="389"/>
    </row>
    <row r="309" spans="1:32">
      <c r="A309" s="303"/>
      <c r="B309" s="335" t="s">
        <v>901</v>
      </c>
      <c r="C309" s="336">
        <v>128.02888086642599</v>
      </c>
      <c r="D309" s="337">
        <v>134.64988632672944</v>
      </c>
      <c r="E309" s="337">
        <v>133.35551465382983</v>
      </c>
      <c r="F309" s="337">
        <v>152.01805054151623</v>
      </c>
      <c r="G309" s="337">
        <v>137.80992608236537</v>
      </c>
      <c r="H309" s="337">
        <v>133.54633204633205</v>
      </c>
      <c r="I309" s="336">
        <v>131.33225764812187</v>
      </c>
      <c r="J309" s="336">
        <v>0</v>
      </c>
      <c r="K309" s="337">
        <v>0</v>
      </c>
      <c r="L309" s="337">
        <v>0</v>
      </c>
      <c r="M309" s="337">
        <v>0</v>
      </c>
      <c r="N309" s="336">
        <v>0</v>
      </c>
      <c r="O309" s="336">
        <v>0</v>
      </c>
      <c r="P309" s="338">
        <v>0</v>
      </c>
      <c r="Q309" s="337"/>
      <c r="R309" s="337"/>
      <c r="S309" s="394">
        <f t="shared" ref="S309:AD309" si="151">C309-C308</f>
        <v>-0.78991401884289303</v>
      </c>
      <c r="T309" s="394">
        <f t="shared" si="151"/>
        <v>-0.11494343810031182</v>
      </c>
      <c r="U309" s="394">
        <f t="shared" si="151"/>
        <v>-4.4954760868705534E-2</v>
      </c>
      <c r="V309" s="394">
        <f t="shared" si="151"/>
        <v>-3.1379116278458241E-2</v>
      </c>
      <c r="W309" s="394">
        <f t="shared" si="151"/>
        <v>-3.4818771963231541</v>
      </c>
      <c r="X309" s="394">
        <f t="shared" si="151"/>
        <v>0.45511001535098217</v>
      </c>
      <c r="Y309" s="395">
        <f t="shared" si="151"/>
        <v>-0.47118323092203696</v>
      </c>
      <c r="Z309" s="394">
        <f t="shared" si="151"/>
        <v>0</v>
      </c>
      <c r="AA309" s="394">
        <f t="shared" si="151"/>
        <v>-49.3756345177665</v>
      </c>
      <c r="AB309" s="394">
        <f t="shared" si="151"/>
        <v>-27.616104868913858</v>
      </c>
      <c r="AC309" s="394">
        <f t="shared" si="151"/>
        <v>-12.292424242424243</v>
      </c>
      <c r="AD309" s="395">
        <f t="shared" si="151"/>
        <v>-34.67087980173482</v>
      </c>
    </row>
    <row r="310" spans="1:32">
      <c r="A310" s="303"/>
      <c r="B310" s="335" t="s">
        <v>902</v>
      </c>
      <c r="C310" s="336">
        <v>86.97189079878666</v>
      </c>
      <c r="D310" s="337">
        <v>90</v>
      </c>
      <c r="E310" s="337">
        <v>89.184752365052873</v>
      </c>
      <c r="F310" s="337">
        <v>82</v>
      </c>
      <c r="G310" s="337">
        <v>90.041379310344823</v>
      </c>
      <c r="H310" s="337">
        <v>92.375903614457826</v>
      </c>
      <c r="I310" s="336">
        <v>88.148094241790233</v>
      </c>
      <c r="J310" s="336">
        <v>0</v>
      </c>
      <c r="K310" s="337">
        <v>0</v>
      </c>
      <c r="L310" s="337">
        <v>0</v>
      </c>
      <c r="M310" s="337">
        <v>0</v>
      </c>
      <c r="N310" s="336">
        <v>0</v>
      </c>
      <c r="O310" s="336">
        <v>0</v>
      </c>
      <c r="P310" s="338">
        <v>0</v>
      </c>
      <c r="Q310" s="337"/>
      <c r="R310" s="337"/>
      <c r="Y310" s="389"/>
      <c r="AD310" s="389"/>
    </row>
    <row r="311" spans="1:32">
      <c r="A311" s="303"/>
      <c r="B311" s="335" t="s">
        <v>903</v>
      </c>
      <c r="C311" s="336">
        <v>87.073932926829272</v>
      </c>
      <c r="D311" s="337">
        <v>88</v>
      </c>
      <c r="E311" s="337">
        <v>89.072317880794699</v>
      </c>
      <c r="F311" s="337">
        <v>81</v>
      </c>
      <c r="G311" s="337">
        <v>85.424679487179489</v>
      </c>
      <c r="H311" s="337">
        <v>92.37767220902613</v>
      </c>
      <c r="I311" s="336">
        <v>87.665075441138868</v>
      </c>
      <c r="J311" s="336">
        <v>0</v>
      </c>
      <c r="K311" s="337">
        <v>0</v>
      </c>
      <c r="L311" s="337">
        <v>0</v>
      </c>
      <c r="M311" s="337">
        <v>0</v>
      </c>
      <c r="N311" s="336">
        <v>0</v>
      </c>
      <c r="O311" s="336">
        <v>0</v>
      </c>
      <c r="P311" s="338">
        <v>0</v>
      </c>
      <c r="Q311" s="337"/>
      <c r="R311" s="337"/>
      <c r="S311" s="394">
        <f t="shared" ref="S311:AD311" si="152">C311-C310</f>
        <v>0.10204212804261203</v>
      </c>
      <c r="T311" s="394">
        <f t="shared" si="152"/>
        <v>-2</v>
      </c>
      <c r="U311" s="394">
        <f t="shared" si="152"/>
        <v>-0.11243448425817348</v>
      </c>
      <c r="V311" s="394">
        <f t="shared" si="152"/>
        <v>-1</v>
      </c>
      <c r="W311" s="394">
        <f t="shared" si="152"/>
        <v>-4.6166998231653338</v>
      </c>
      <c r="X311" s="394">
        <f t="shared" si="152"/>
        <v>1.7685945683041382E-3</v>
      </c>
      <c r="Y311" s="395">
        <f t="shared" si="152"/>
        <v>-0.48301880065136515</v>
      </c>
      <c r="Z311" s="394">
        <f t="shared" si="152"/>
        <v>0</v>
      </c>
      <c r="AA311" s="394">
        <f t="shared" si="152"/>
        <v>0</v>
      </c>
      <c r="AB311" s="394">
        <f t="shared" si="152"/>
        <v>0</v>
      </c>
      <c r="AC311" s="394">
        <f t="shared" si="152"/>
        <v>0</v>
      </c>
      <c r="AD311" s="395">
        <f t="shared" si="152"/>
        <v>0</v>
      </c>
    </row>
    <row r="312" spans="1:32">
      <c r="A312" s="303"/>
      <c r="B312" s="335" t="s">
        <v>904</v>
      </c>
      <c r="C312" s="336">
        <v>67.297393364928908</v>
      </c>
      <c r="D312" s="337">
        <v>70</v>
      </c>
      <c r="E312" s="337">
        <v>59.671999999999997</v>
      </c>
      <c r="F312" s="337">
        <v>62</v>
      </c>
      <c r="G312" s="337">
        <v>55.512953367875646</v>
      </c>
      <c r="H312" s="337">
        <v>82.4</v>
      </c>
      <c r="I312" s="336">
        <v>63.445740956826135</v>
      </c>
      <c r="J312" s="336">
        <v>0</v>
      </c>
      <c r="K312" s="337">
        <v>0</v>
      </c>
      <c r="L312" s="337">
        <v>0</v>
      </c>
      <c r="M312" s="337">
        <v>0</v>
      </c>
      <c r="N312" s="336">
        <v>0</v>
      </c>
      <c r="O312" s="336">
        <v>0</v>
      </c>
      <c r="P312" s="338">
        <v>0</v>
      </c>
      <c r="Q312" s="337"/>
      <c r="R312" s="337"/>
      <c r="Y312" s="389"/>
      <c r="AD312" s="389"/>
    </row>
    <row r="313" spans="1:32">
      <c r="A313" s="303"/>
      <c r="B313" s="335" t="s">
        <v>905</v>
      </c>
      <c r="C313" s="336">
        <v>66.397687861271677</v>
      </c>
      <c r="D313" s="337">
        <v>70</v>
      </c>
      <c r="E313" s="337">
        <v>53.431654676258994</v>
      </c>
      <c r="F313" s="337">
        <v>63</v>
      </c>
      <c r="G313" s="337">
        <v>50.928571428571431</v>
      </c>
      <c r="H313" s="337">
        <v>79.357142857142861</v>
      </c>
      <c r="I313" s="336">
        <v>60.565378900445765</v>
      </c>
      <c r="J313" s="336">
        <v>0</v>
      </c>
      <c r="K313" s="337">
        <v>0</v>
      </c>
      <c r="L313" s="337">
        <v>0</v>
      </c>
      <c r="M313" s="337">
        <v>0</v>
      </c>
      <c r="N313" s="336">
        <v>0</v>
      </c>
      <c r="O313" s="336">
        <v>0</v>
      </c>
      <c r="P313" s="338">
        <v>0</v>
      </c>
      <c r="Q313" s="337"/>
      <c r="R313" s="337"/>
      <c r="S313" s="394">
        <f t="shared" ref="S313:AD313" si="153">C313-C312</f>
        <v>-0.89970550365723057</v>
      </c>
      <c r="T313" s="394">
        <f t="shared" si="153"/>
        <v>0</v>
      </c>
      <c r="U313" s="394">
        <f t="shared" si="153"/>
        <v>-6.2403453237410034</v>
      </c>
      <c r="V313" s="394">
        <f t="shared" si="153"/>
        <v>1</v>
      </c>
      <c r="W313" s="394">
        <f t="shared" si="153"/>
        <v>-4.5843819393042153</v>
      </c>
      <c r="X313" s="394">
        <f t="shared" si="153"/>
        <v>-3.0428571428571445</v>
      </c>
      <c r="Y313" s="395">
        <f t="shared" si="153"/>
        <v>-2.8803620563803705</v>
      </c>
      <c r="Z313" s="394">
        <f t="shared" si="153"/>
        <v>0</v>
      </c>
      <c r="AA313" s="394">
        <f t="shared" si="153"/>
        <v>0</v>
      </c>
      <c r="AB313" s="394">
        <f t="shared" si="153"/>
        <v>0</v>
      </c>
      <c r="AC313" s="394">
        <f t="shared" si="153"/>
        <v>0</v>
      </c>
      <c r="AD313" s="395">
        <f t="shared" si="153"/>
        <v>0</v>
      </c>
    </row>
    <row r="314" spans="1:32">
      <c r="A314" s="303"/>
      <c r="B314" s="335" t="s">
        <v>906</v>
      </c>
      <c r="C314" s="336">
        <v>52.575757575757578</v>
      </c>
      <c r="D314" s="337">
        <v>103</v>
      </c>
      <c r="E314" s="337">
        <v>57.883333333333333</v>
      </c>
      <c r="F314" s="337">
        <v>64</v>
      </c>
      <c r="G314" s="337">
        <v>67.925925925925924</v>
      </c>
      <c r="H314" s="337">
        <v>91</v>
      </c>
      <c r="I314" s="336">
        <v>60.359788359788361</v>
      </c>
      <c r="J314" s="336">
        <v>0</v>
      </c>
      <c r="K314" s="337">
        <v>0</v>
      </c>
      <c r="L314" s="337">
        <v>0</v>
      </c>
      <c r="M314" s="337">
        <v>0</v>
      </c>
      <c r="N314" s="336">
        <v>0</v>
      </c>
      <c r="O314" s="336">
        <v>0</v>
      </c>
      <c r="P314" s="338">
        <v>0</v>
      </c>
      <c r="Q314" s="337"/>
      <c r="R314" s="337"/>
      <c r="Y314" s="389"/>
      <c r="AD314" s="389"/>
    </row>
    <row r="315" spans="1:32">
      <c r="A315" s="303"/>
      <c r="B315" s="335" t="s">
        <v>907</v>
      </c>
      <c r="C315" s="336">
        <v>72.672727272727272</v>
      </c>
      <c r="D315" s="337">
        <v>60</v>
      </c>
      <c r="E315" s="337">
        <v>56.089552238805972</v>
      </c>
      <c r="F315" s="337">
        <v>48</v>
      </c>
      <c r="G315" s="337">
        <v>71.400000000000006</v>
      </c>
      <c r="H315" s="337">
        <v>76</v>
      </c>
      <c r="I315" s="336">
        <v>63.607142857142854</v>
      </c>
      <c r="J315" s="336">
        <v>0</v>
      </c>
      <c r="K315" s="337">
        <v>0</v>
      </c>
      <c r="L315" s="337">
        <v>0</v>
      </c>
      <c r="M315" s="337">
        <v>0</v>
      </c>
      <c r="N315" s="336">
        <v>0</v>
      </c>
      <c r="O315" s="336">
        <v>0</v>
      </c>
      <c r="P315" s="338">
        <v>0</v>
      </c>
      <c r="Q315" s="337"/>
      <c r="R315" s="337"/>
      <c r="S315" s="394">
        <f t="shared" ref="S315:AD315" si="154">C315-C314</f>
        <v>20.096969696969694</v>
      </c>
      <c r="T315" s="394">
        <f t="shared" si="154"/>
        <v>-43</v>
      </c>
      <c r="U315" s="421">
        <f t="shared" si="154"/>
        <v>-1.7937810945273611</v>
      </c>
      <c r="V315" s="421">
        <f t="shared" si="154"/>
        <v>-16</v>
      </c>
      <c r="W315" s="394">
        <f t="shared" si="154"/>
        <v>3.4740740740740819</v>
      </c>
      <c r="X315" s="421">
        <f t="shared" si="154"/>
        <v>-15</v>
      </c>
      <c r="Y315" s="395">
        <f t="shared" si="154"/>
        <v>3.2473544973544932</v>
      </c>
      <c r="Z315" s="394">
        <f t="shared" si="154"/>
        <v>0</v>
      </c>
      <c r="AA315" s="394">
        <f t="shared" si="154"/>
        <v>0</v>
      </c>
      <c r="AB315" s="394">
        <f t="shared" si="154"/>
        <v>0</v>
      </c>
      <c r="AC315" s="394">
        <f t="shared" si="154"/>
        <v>0</v>
      </c>
      <c r="AD315" s="395">
        <f t="shared" si="154"/>
        <v>0</v>
      </c>
    </row>
    <row r="316" spans="1:32">
      <c r="A316" s="303"/>
      <c r="B316" s="335" t="s">
        <v>908</v>
      </c>
      <c r="C316" s="336">
        <v>83.748078565328782</v>
      </c>
      <c r="D316" s="337">
        <v>85.168859649122808</v>
      </c>
      <c r="E316" s="337">
        <v>83.732288828337872</v>
      </c>
      <c r="F316" s="337">
        <v>74.890532544378701</v>
      </c>
      <c r="G316" s="337">
        <v>76.018126888217523</v>
      </c>
      <c r="H316" s="337">
        <v>91.496717724288843</v>
      </c>
      <c r="I316" s="336">
        <v>83.148331273176765</v>
      </c>
      <c r="J316" s="336">
        <v>0</v>
      </c>
      <c r="K316" s="337">
        <v>0</v>
      </c>
      <c r="L316" s="337">
        <v>0</v>
      </c>
      <c r="M316" s="337">
        <v>0</v>
      </c>
      <c r="N316" s="336">
        <v>0</v>
      </c>
      <c r="O316" s="336">
        <v>0</v>
      </c>
      <c r="P316" s="338">
        <v>0</v>
      </c>
      <c r="Q316" s="337"/>
      <c r="R316" s="337"/>
      <c r="Y316" s="389"/>
      <c r="AD316" s="389"/>
    </row>
    <row r="317" spans="1:32">
      <c r="A317" s="303"/>
      <c r="B317" s="335" t="s">
        <v>909</v>
      </c>
      <c r="C317" s="336">
        <v>84.045881971465619</v>
      </c>
      <c r="D317" s="337">
        <v>84.054125412541254</v>
      </c>
      <c r="E317" s="337">
        <v>82.242942686056452</v>
      </c>
      <c r="F317" s="337">
        <v>75.209999999999994</v>
      </c>
      <c r="G317" s="337">
        <v>72.108187134502927</v>
      </c>
      <c r="H317" s="337">
        <v>90.81799163179916</v>
      </c>
      <c r="I317" s="336">
        <v>82.424363111996158</v>
      </c>
      <c r="J317" s="336">
        <v>0</v>
      </c>
      <c r="K317" s="337">
        <v>0</v>
      </c>
      <c r="L317" s="337">
        <v>0</v>
      </c>
      <c r="M317" s="337">
        <v>0</v>
      </c>
      <c r="N317" s="336">
        <v>0</v>
      </c>
      <c r="O317" s="336">
        <v>0</v>
      </c>
      <c r="P317" s="338">
        <v>0</v>
      </c>
      <c r="Q317" s="337"/>
      <c r="R317" s="337"/>
      <c r="S317" s="394">
        <f t="shared" ref="S317:AD317" si="155">C317-C316</f>
        <v>0.2978034061368362</v>
      </c>
      <c r="T317" s="394">
        <f t="shared" si="155"/>
        <v>-1.1147342365815547</v>
      </c>
      <c r="U317" s="394">
        <f t="shared" si="155"/>
        <v>-1.4893461422814198</v>
      </c>
      <c r="V317" s="394">
        <f t="shared" si="155"/>
        <v>0.31946745562129308</v>
      </c>
      <c r="W317" s="394">
        <f t="shared" si="155"/>
        <v>-3.9099397537145961</v>
      </c>
      <c r="X317" s="394">
        <f t="shared" si="155"/>
        <v>-0.67872609248968274</v>
      </c>
      <c r="Y317" s="395">
        <f t="shared" si="155"/>
        <v>-0.72396816118060769</v>
      </c>
      <c r="Z317" s="394">
        <f t="shared" si="155"/>
        <v>0</v>
      </c>
      <c r="AA317" s="394">
        <f t="shared" si="155"/>
        <v>0</v>
      </c>
      <c r="AB317" s="394">
        <f t="shared" si="155"/>
        <v>0</v>
      </c>
      <c r="AC317" s="394">
        <f t="shared" si="155"/>
        <v>0</v>
      </c>
      <c r="AD317" s="395">
        <f t="shared" si="155"/>
        <v>0</v>
      </c>
    </row>
    <row r="318" spans="1:32">
      <c r="A318" s="303"/>
      <c r="B318" s="335" t="s">
        <v>910</v>
      </c>
      <c r="C318" s="336">
        <v>90.628571428571433</v>
      </c>
      <c r="D318" s="337">
        <v>103.70000000000002</v>
      </c>
      <c r="E318" s="337">
        <v>145.05925925925925</v>
      </c>
      <c r="F318" s="337">
        <v>126</v>
      </c>
      <c r="G318" s="337">
        <v>58.146938775510208</v>
      </c>
      <c r="H318" s="337">
        <v>97.9</v>
      </c>
      <c r="I318" s="336">
        <v>77.505429864253401</v>
      </c>
      <c r="J318" s="336">
        <v>0</v>
      </c>
      <c r="K318" s="337">
        <v>0</v>
      </c>
      <c r="L318" s="337">
        <v>0</v>
      </c>
      <c r="M318" s="337">
        <v>0</v>
      </c>
      <c r="N318" s="336">
        <v>0</v>
      </c>
      <c r="O318" s="336">
        <v>0</v>
      </c>
      <c r="P318" s="338">
        <v>0</v>
      </c>
      <c r="Q318" s="337"/>
      <c r="R318" s="337"/>
      <c r="Y318" s="389"/>
      <c r="AD318" s="389"/>
    </row>
    <row r="319" spans="1:32">
      <c r="A319" s="303"/>
      <c r="B319" s="335" t="s">
        <v>911</v>
      </c>
      <c r="C319" s="336">
        <v>103.34736842105262</v>
      </c>
      <c r="D319" s="337">
        <v>115.5</v>
      </c>
      <c r="E319" s="337">
        <v>147.88235294117646</v>
      </c>
      <c r="F319" s="337">
        <v>87.7</v>
      </c>
      <c r="G319" s="337">
        <v>58.769918699186995</v>
      </c>
      <c r="H319" s="337">
        <v>126.91666666666667</v>
      </c>
      <c r="I319" s="336">
        <v>83.671363636363637</v>
      </c>
      <c r="J319" s="336">
        <v>0</v>
      </c>
      <c r="K319" s="337">
        <v>0</v>
      </c>
      <c r="L319" s="337">
        <v>0</v>
      </c>
      <c r="M319" s="337">
        <v>0</v>
      </c>
      <c r="N319" s="336">
        <v>0</v>
      </c>
      <c r="O319" s="336">
        <v>0</v>
      </c>
      <c r="P319" s="338">
        <v>0</v>
      </c>
      <c r="Q319" s="337"/>
      <c r="R319" s="337"/>
      <c r="S319" s="394">
        <f t="shared" ref="S319:AD319" si="156">C319-C318</f>
        <v>12.718796992481188</v>
      </c>
      <c r="T319" s="394">
        <f t="shared" si="156"/>
        <v>11.799999999999983</v>
      </c>
      <c r="U319" s="394">
        <f t="shared" si="156"/>
        <v>2.8230936819172143</v>
      </c>
      <c r="V319" s="394">
        <f t="shared" si="156"/>
        <v>-38.299999999999997</v>
      </c>
      <c r="W319" s="394">
        <f t="shared" si="156"/>
        <v>0.62297992367678745</v>
      </c>
      <c r="X319" s="394">
        <f t="shared" si="156"/>
        <v>29.016666666666666</v>
      </c>
      <c r="Y319" s="395">
        <f t="shared" si="156"/>
        <v>6.1659337721102361</v>
      </c>
      <c r="Z319" s="394">
        <f t="shared" si="156"/>
        <v>0</v>
      </c>
      <c r="AA319" s="394">
        <f t="shared" si="156"/>
        <v>0</v>
      </c>
      <c r="AB319" s="394">
        <f t="shared" si="156"/>
        <v>0</v>
      </c>
      <c r="AC319" s="394">
        <f t="shared" si="156"/>
        <v>0</v>
      </c>
      <c r="AD319" s="395">
        <f t="shared" si="156"/>
        <v>0</v>
      </c>
    </row>
    <row r="320" spans="1:32">
      <c r="A320" s="303"/>
      <c r="B320" s="335" t="s">
        <v>912</v>
      </c>
      <c r="C320" s="336">
        <v>116.2771531027776</v>
      </c>
      <c r="D320" s="337">
        <v>123.0015560165975</v>
      </c>
      <c r="E320" s="337">
        <v>118.7729584492851</v>
      </c>
      <c r="F320" s="337">
        <v>108.82403433476395</v>
      </c>
      <c r="G320" s="337">
        <v>121.37096774193549</v>
      </c>
      <c r="H320" s="337">
        <v>116.40600000000001</v>
      </c>
      <c r="I320" s="336">
        <v>117.88215349234898</v>
      </c>
      <c r="J320" s="336">
        <v>0</v>
      </c>
      <c r="K320" s="337">
        <v>0</v>
      </c>
      <c r="L320" s="337">
        <v>0</v>
      </c>
      <c r="M320" s="337">
        <v>0</v>
      </c>
      <c r="N320" s="336">
        <v>0</v>
      </c>
      <c r="O320" s="336">
        <v>0</v>
      </c>
      <c r="P320" s="338">
        <v>0</v>
      </c>
      <c r="Q320" s="337"/>
      <c r="R320" s="337"/>
      <c r="Y320" s="389"/>
      <c r="AD320" s="389"/>
    </row>
    <row r="321" spans="1:30">
      <c r="A321" s="303"/>
      <c r="B321" s="335" t="s">
        <v>913</v>
      </c>
      <c r="C321" s="336">
        <v>115.28313974374326</v>
      </c>
      <c r="D321" s="337">
        <v>121.89564193168434</v>
      </c>
      <c r="E321" s="337">
        <v>118.59616631169553</v>
      </c>
      <c r="F321" s="337">
        <v>107.95442708333333</v>
      </c>
      <c r="G321" s="337">
        <v>117.10623409669211</v>
      </c>
      <c r="H321" s="337">
        <v>115.09255319148936</v>
      </c>
      <c r="I321" s="336">
        <v>117.02201221949409</v>
      </c>
      <c r="J321" s="336">
        <v>0</v>
      </c>
      <c r="K321" s="337">
        <v>0</v>
      </c>
      <c r="L321" s="337">
        <v>0</v>
      </c>
      <c r="M321" s="337">
        <v>0</v>
      </c>
      <c r="N321" s="336">
        <v>0</v>
      </c>
      <c r="O321" s="336">
        <v>0</v>
      </c>
      <c r="P321" s="338">
        <v>0</v>
      </c>
      <c r="Q321" s="337"/>
      <c r="R321" s="337"/>
      <c r="S321" s="394">
        <f t="shared" ref="S321:AD321" si="157">C321-C320</f>
        <v>-0.99401335903434074</v>
      </c>
      <c r="T321" s="394">
        <f t="shared" si="157"/>
        <v>-1.1059140849131666</v>
      </c>
      <c r="U321" s="394">
        <f t="shared" si="157"/>
        <v>-0.17679213758957246</v>
      </c>
      <c r="V321" s="394">
        <f t="shared" si="157"/>
        <v>-0.86960725143062234</v>
      </c>
      <c r="W321" s="394">
        <f t="shared" si="157"/>
        <v>-4.2647336452433819</v>
      </c>
      <c r="X321" s="394">
        <f t="shared" si="157"/>
        <v>-1.3134468085106477</v>
      </c>
      <c r="Y321" s="395">
        <f t="shared" si="157"/>
        <v>-0.86014127285488939</v>
      </c>
      <c r="Z321" s="394">
        <f t="shared" si="157"/>
        <v>0</v>
      </c>
      <c r="AA321" s="394">
        <f t="shared" si="157"/>
        <v>0</v>
      </c>
      <c r="AB321" s="394">
        <f t="shared" si="157"/>
        <v>0</v>
      </c>
      <c r="AC321" s="394">
        <f t="shared" si="157"/>
        <v>0</v>
      </c>
      <c r="AD321" s="395">
        <f t="shared" si="157"/>
        <v>0</v>
      </c>
    </row>
    <row r="322" spans="1:30">
      <c r="A322" s="303"/>
      <c r="B322" s="335" t="s">
        <v>914</v>
      </c>
      <c r="C322" s="336">
        <v>70.0078125</v>
      </c>
      <c r="D322" s="337">
        <v>71.859154929577471</v>
      </c>
      <c r="E322" s="337">
        <v>60.793650793650791</v>
      </c>
      <c r="F322" s="337">
        <v>62.927601809954751</v>
      </c>
      <c r="G322" s="337">
        <v>56.48081841432225</v>
      </c>
      <c r="H322" s="337">
        <v>88.36363636363636</v>
      </c>
      <c r="I322" s="336">
        <v>65.262655906089506</v>
      </c>
      <c r="J322" s="336">
        <v>0</v>
      </c>
      <c r="K322" s="337">
        <v>105.47349397590361</v>
      </c>
      <c r="L322" s="337">
        <v>50.331058020477819</v>
      </c>
      <c r="M322" s="337">
        <v>23.653061224489797</v>
      </c>
      <c r="N322" s="336">
        <v>68.175925925925924</v>
      </c>
      <c r="O322" s="336">
        <v>0</v>
      </c>
      <c r="P322" s="338">
        <v>0</v>
      </c>
      <c r="Q322" s="337"/>
      <c r="R322" s="337"/>
      <c r="Y322" s="389"/>
      <c r="AD322" s="389"/>
    </row>
    <row r="323" spans="1:30">
      <c r="A323" s="303"/>
      <c r="B323" s="335" t="s">
        <v>915</v>
      </c>
      <c r="C323" s="336">
        <v>68.310572687224663</v>
      </c>
      <c r="D323" s="337">
        <v>70.545977011494259</v>
      </c>
      <c r="E323" s="337">
        <v>54.427645788336932</v>
      </c>
      <c r="F323" s="337">
        <v>63.433179723502306</v>
      </c>
      <c r="G323" s="337">
        <v>51.68181818181818</v>
      </c>
      <c r="H323" s="337">
        <v>81.379310344827587</v>
      </c>
      <c r="I323" s="336">
        <v>61.663862600771118</v>
      </c>
      <c r="J323" s="336">
        <v>0</v>
      </c>
      <c r="K323" s="337">
        <v>0</v>
      </c>
      <c r="L323" s="337">
        <v>0</v>
      </c>
      <c r="M323" s="337">
        <v>0</v>
      </c>
      <c r="N323" s="336">
        <v>0</v>
      </c>
      <c r="O323" s="336">
        <v>0</v>
      </c>
      <c r="P323" s="338">
        <v>0</v>
      </c>
      <c r="Q323" s="337"/>
      <c r="R323" s="337"/>
      <c r="S323" s="394">
        <f t="shared" ref="S323:AD323" si="158">C323-C322</f>
        <v>-1.6972398127753365</v>
      </c>
      <c r="T323" s="394">
        <f t="shared" si="158"/>
        <v>-1.3131779180832126</v>
      </c>
      <c r="U323" s="394">
        <f t="shared" si="158"/>
        <v>-6.366005005313859</v>
      </c>
      <c r="V323" s="394">
        <f t="shared" si="158"/>
        <v>0.50557791354755466</v>
      </c>
      <c r="W323" s="394">
        <f t="shared" si="158"/>
        <v>-4.7990002325040706</v>
      </c>
      <c r="X323" s="394">
        <f t="shared" si="158"/>
        <v>-6.9843260188087726</v>
      </c>
      <c r="Y323" s="395">
        <f t="shared" si="158"/>
        <v>-3.598793305318388</v>
      </c>
      <c r="Z323" s="394">
        <f t="shared" si="158"/>
        <v>0</v>
      </c>
      <c r="AA323" s="394">
        <f t="shared" si="158"/>
        <v>-105.47349397590361</v>
      </c>
      <c r="AB323" s="394">
        <f t="shared" si="158"/>
        <v>-50.331058020477819</v>
      </c>
      <c r="AC323" s="394">
        <f t="shared" si="158"/>
        <v>-23.653061224489797</v>
      </c>
      <c r="AD323" s="395">
        <f t="shared" si="158"/>
        <v>-68.175925925925924</v>
      </c>
    </row>
    <row r="324" spans="1:30">
      <c r="A324" s="303"/>
      <c r="B324" s="335" t="s">
        <v>916</v>
      </c>
      <c r="C324" s="336">
        <v>113.88754395065997</v>
      </c>
      <c r="D324" s="337">
        <v>118.69009736404655</v>
      </c>
      <c r="E324" s="337">
        <v>114.54830960854092</v>
      </c>
      <c r="F324" s="337">
        <v>97.798913043478265</v>
      </c>
      <c r="G324" s="337">
        <v>107.86801490154338</v>
      </c>
      <c r="H324" s="337">
        <v>115.22413793103448</v>
      </c>
      <c r="I324" s="336">
        <v>113.96760636410774</v>
      </c>
      <c r="J324" s="336">
        <v>0</v>
      </c>
      <c r="K324" s="337">
        <v>105.47349397590361</v>
      </c>
      <c r="L324" s="337">
        <v>50.331058020477819</v>
      </c>
      <c r="M324" s="337">
        <v>23.653061224489797</v>
      </c>
      <c r="N324" s="336">
        <v>68.175925925925924</v>
      </c>
      <c r="O324" s="336">
        <v>0</v>
      </c>
      <c r="P324" s="338">
        <v>0</v>
      </c>
      <c r="Q324" s="337"/>
      <c r="R324" s="337"/>
      <c r="Y324" s="389"/>
      <c r="AD324" s="389"/>
    </row>
    <row r="325" spans="1:30" ht="13.5" thickBot="1">
      <c r="A325" s="303"/>
      <c r="B325" s="335" t="s">
        <v>917</v>
      </c>
      <c r="C325" s="336">
        <v>112.86115843270869</v>
      </c>
      <c r="D325" s="337">
        <v>118.00500762029175</v>
      </c>
      <c r="E325" s="337">
        <v>113.52835820895523</v>
      </c>
      <c r="F325" s="337">
        <v>98.146192893401022</v>
      </c>
      <c r="G325" s="337">
        <v>103.9415650406504</v>
      </c>
      <c r="H325" s="337">
        <v>113.13326653306613</v>
      </c>
      <c r="I325" s="336">
        <v>112.85250402597745</v>
      </c>
      <c r="J325" s="336">
        <v>0</v>
      </c>
      <c r="K325" s="337">
        <v>0</v>
      </c>
      <c r="L325" s="337">
        <v>0</v>
      </c>
      <c r="M325" s="337">
        <v>0</v>
      </c>
      <c r="N325" s="336">
        <v>0</v>
      </c>
      <c r="O325" s="336">
        <v>0</v>
      </c>
      <c r="P325" s="338">
        <v>0</v>
      </c>
      <c r="Q325" s="337"/>
      <c r="R325" s="337"/>
      <c r="S325" s="355">
        <f t="shared" ref="S325:AD325" si="159">C325-C324</f>
        <v>-1.0263855179512831</v>
      </c>
      <c r="T325" s="355">
        <f t="shared" si="159"/>
        <v>-0.68508974375480136</v>
      </c>
      <c r="U325" s="355">
        <f t="shared" si="159"/>
        <v>-1.0199513995856933</v>
      </c>
      <c r="V325" s="355">
        <f t="shared" si="159"/>
        <v>0.34727984992275651</v>
      </c>
      <c r="W325" s="355">
        <f t="shared" si="159"/>
        <v>-3.9264498608929728</v>
      </c>
      <c r="X325" s="355">
        <f t="shared" si="159"/>
        <v>-2.0908713979683426</v>
      </c>
      <c r="Y325" s="420">
        <f t="shared" si="159"/>
        <v>-1.1151023381302849</v>
      </c>
      <c r="Z325" s="355">
        <f t="shared" si="159"/>
        <v>0</v>
      </c>
      <c r="AA325" s="355">
        <f t="shared" si="159"/>
        <v>-105.47349397590361</v>
      </c>
      <c r="AB325" s="355">
        <f t="shared" si="159"/>
        <v>-50.331058020477819</v>
      </c>
      <c r="AC325" s="355">
        <f t="shared" si="159"/>
        <v>-23.653061224489797</v>
      </c>
      <c r="AD325" s="420">
        <f t="shared" si="159"/>
        <v>-68.175925925925924</v>
      </c>
    </row>
    <row r="326" spans="1:30">
      <c r="A326" s="317" t="s">
        <v>640</v>
      </c>
      <c r="B326" s="298" t="s">
        <v>885</v>
      </c>
      <c r="C326" s="327">
        <v>0</v>
      </c>
      <c r="D326" s="328">
        <v>0</v>
      </c>
      <c r="E326" s="328">
        <v>0</v>
      </c>
      <c r="F326" s="328">
        <v>0</v>
      </c>
      <c r="G326" s="328">
        <v>0</v>
      </c>
      <c r="H326" s="328">
        <v>0</v>
      </c>
      <c r="I326" s="327">
        <v>0</v>
      </c>
      <c r="J326" s="327">
        <v>0</v>
      </c>
      <c r="K326" s="328">
        <v>0</v>
      </c>
      <c r="L326" s="328">
        <v>0</v>
      </c>
      <c r="M326" s="328">
        <v>0</v>
      </c>
      <c r="N326" s="327">
        <v>0</v>
      </c>
      <c r="O326" s="327">
        <v>0</v>
      </c>
      <c r="P326" s="329">
        <v>0</v>
      </c>
      <c r="Q326" s="337"/>
      <c r="R326" s="337"/>
      <c r="S326" s="388" t="s">
        <v>886</v>
      </c>
      <c r="Y326" s="389"/>
      <c r="AD326" s="389"/>
    </row>
    <row r="327" spans="1:30">
      <c r="A327" s="303"/>
      <c r="B327" s="335" t="s">
        <v>887</v>
      </c>
      <c r="C327" s="336">
        <v>0</v>
      </c>
      <c r="D327" s="337">
        <v>0</v>
      </c>
      <c r="E327" s="337">
        <v>0</v>
      </c>
      <c r="F327" s="337">
        <v>0</v>
      </c>
      <c r="G327" s="337">
        <v>0</v>
      </c>
      <c r="H327" s="337">
        <v>0</v>
      </c>
      <c r="I327" s="336">
        <v>0</v>
      </c>
      <c r="J327" s="336">
        <v>0</v>
      </c>
      <c r="K327" s="337">
        <v>0</v>
      </c>
      <c r="L327" s="337">
        <v>0</v>
      </c>
      <c r="M327" s="337">
        <v>0</v>
      </c>
      <c r="N327" s="336">
        <v>0</v>
      </c>
      <c r="O327" s="336">
        <v>0</v>
      </c>
      <c r="P327" s="338">
        <v>0</v>
      </c>
      <c r="Q327" s="337"/>
      <c r="R327" s="337"/>
      <c r="S327" s="394">
        <f t="shared" ref="S327:AD327" si="160">C327-C326</f>
        <v>0</v>
      </c>
      <c r="T327" s="394">
        <f t="shared" si="160"/>
        <v>0</v>
      </c>
      <c r="U327" s="394">
        <f t="shared" si="160"/>
        <v>0</v>
      </c>
      <c r="V327" s="394">
        <f t="shared" si="160"/>
        <v>0</v>
      </c>
      <c r="W327" s="394">
        <f t="shared" si="160"/>
        <v>0</v>
      </c>
      <c r="X327" s="394">
        <f t="shared" si="160"/>
        <v>0</v>
      </c>
      <c r="Y327" s="395">
        <f t="shared" si="160"/>
        <v>0</v>
      </c>
      <c r="Z327" s="394">
        <f t="shared" si="160"/>
        <v>0</v>
      </c>
      <c r="AA327" s="394">
        <f t="shared" si="160"/>
        <v>0</v>
      </c>
      <c r="AB327" s="394">
        <f t="shared" si="160"/>
        <v>0</v>
      </c>
      <c r="AC327" s="394">
        <f t="shared" si="160"/>
        <v>0</v>
      </c>
      <c r="AD327" s="395">
        <f t="shared" si="160"/>
        <v>0</v>
      </c>
    </row>
    <row r="328" spans="1:30">
      <c r="A328" s="303"/>
      <c r="B328" s="335" t="s">
        <v>888</v>
      </c>
      <c r="C328" s="336">
        <v>0</v>
      </c>
      <c r="D328" s="337">
        <v>0</v>
      </c>
      <c r="E328" s="337">
        <v>0</v>
      </c>
      <c r="F328" s="337">
        <v>0</v>
      </c>
      <c r="G328" s="337">
        <v>0</v>
      </c>
      <c r="H328" s="337">
        <v>0</v>
      </c>
      <c r="I328" s="336">
        <v>0</v>
      </c>
      <c r="J328" s="336">
        <v>0</v>
      </c>
      <c r="K328" s="337">
        <v>0</v>
      </c>
      <c r="L328" s="337">
        <v>0</v>
      </c>
      <c r="M328" s="337">
        <v>0</v>
      </c>
      <c r="N328" s="336">
        <v>0</v>
      </c>
      <c r="O328" s="336">
        <v>0</v>
      </c>
      <c r="P328" s="338">
        <v>0</v>
      </c>
      <c r="Q328" s="337"/>
      <c r="R328" s="337"/>
      <c r="Y328" s="389"/>
      <c r="AD328" s="389"/>
    </row>
    <row r="329" spans="1:30">
      <c r="A329" s="303"/>
      <c r="B329" s="335" t="s">
        <v>889</v>
      </c>
      <c r="C329" s="336">
        <v>0</v>
      </c>
      <c r="D329" s="337">
        <v>0</v>
      </c>
      <c r="E329" s="337">
        <v>0</v>
      </c>
      <c r="F329" s="337">
        <v>0</v>
      </c>
      <c r="G329" s="337">
        <v>0</v>
      </c>
      <c r="H329" s="337">
        <v>0</v>
      </c>
      <c r="I329" s="336">
        <v>0</v>
      </c>
      <c r="J329" s="336">
        <v>0</v>
      </c>
      <c r="K329" s="337">
        <v>0</v>
      </c>
      <c r="L329" s="337">
        <v>0</v>
      </c>
      <c r="M329" s="337">
        <v>0</v>
      </c>
      <c r="N329" s="336">
        <v>0</v>
      </c>
      <c r="O329" s="336">
        <v>0</v>
      </c>
      <c r="P329" s="338">
        <v>0</v>
      </c>
      <c r="Q329" s="337"/>
      <c r="R329" s="337"/>
      <c r="S329" s="394">
        <f t="shared" ref="S329:AD329" si="161">C329-C328</f>
        <v>0</v>
      </c>
      <c r="T329" s="394">
        <f t="shared" si="161"/>
        <v>0</v>
      </c>
      <c r="U329" s="394">
        <f t="shared" si="161"/>
        <v>0</v>
      </c>
      <c r="V329" s="394">
        <f t="shared" si="161"/>
        <v>0</v>
      </c>
      <c r="W329" s="394">
        <f t="shared" si="161"/>
        <v>0</v>
      </c>
      <c r="X329" s="394">
        <f t="shared" si="161"/>
        <v>0</v>
      </c>
      <c r="Y329" s="395">
        <f t="shared" si="161"/>
        <v>0</v>
      </c>
      <c r="Z329" s="394">
        <f t="shared" si="161"/>
        <v>0</v>
      </c>
      <c r="AA329" s="394">
        <f t="shared" si="161"/>
        <v>0</v>
      </c>
      <c r="AB329" s="394">
        <f t="shared" si="161"/>
        <v>0</v>
      </c>
      <c r="AC329" s="394">
        <f t="shared" si="161"/>
        <v>0</v>
      </c>
      <c r="AD329" s="395">
        <f t="shared" si="161"/>
        <v>0</v>
      </c>
    </row>
    <row r="330" spans="1:30">
      <c r="A330" s="303"/>
      <c r="B330" s="335" t="s">
        <v>890</v>
      </c>
      <c r="C330" s="336">
        <v>0</v>
      </c>
      <c r="D330" s="337">
        <v>0</v>
      </c>
      <c r="E330" s="337">
        <v>0</v>
      </c>
      <c r="F330" s="337">
        <v>0</v>
      </c>
      <c r="G330" s="337">
        <v>0</v>
      </c>
      <c r="H330" s="337">
        <v>0</v>
      </c>
      <c r="I330" s="336">
        <v>0</v>
      </c>
      <c r="J330" s="336">
        <v>0</v>
      </c>
      <c r="K330" s="337">
        <v>0</v>
      </c>
      <c r="L330" s="337">
        <v>0</v>
      </c>
      <c r="M330" s="337">
        <v>0</v>
      </c>
      <c r="N330" s="336">
        <v>0</v>
      </c>
      <c r="O330" s="336">
        <v>0</v>
      </c>
      <c r="P330" s="338">
        <v>0</v>
      </c>
      <c r="Q330" s="337"/>
      <c r="R330" s="337"/>
      <c r="Y330" s="389"/>
      <c r="AD330" s="389"/>
    </row>
    <row r="331" spans="1:30">
      <c r="A331" s="303"/>
      <c r="B331" s="335" t="s">
        <v>891</v>
      </c>
      <c r="C331" s="336">
        <v>0</v>
      </c>
      <c r="D331" s="337">
        <v>0</v>
      </c>
      <c r="E331" s="337">
        <v>0</v>
      </c>
      <c r="F331" s="337">
        <v>0</v>
      </c>
      <c r="G331" s="337">
        <v>0</v>
      </c>
      <c r="H331" s="337">
        <v>0</v>
      </c>
      <c r="I331" s="336">
        <v>0</v>
      </c>
      <c r="J331" s="336">
        <v>0</v>
      </c>
      <c r="K331" s="337">
        <v>0</v>
      </c>
      <c r="L331" s="337">
        <v>0</v>
      </c>
      <c r="M331" s="337">
        <v>0</v>
      </c>
      <c r="N331" s="336">
        <v>0</v>
      </c>
      <c r="O331" s="336">
        <v>0</v>
      </c>
      <c r="P331" s="338">
        <v>0</v>
      </c>
      <c r="Q331" s="337"/>
      <c r="R331" s="337"/>
      <c r="S331" s="394">
        <f t="shared" ref="S331:AD331" si="162">C331-C330</f>
        <v>0</v>
      </c>
      <c r="T331" s="394">
        <f t="shared" si="162"/>
        <v>0</v>
      </c>
      <c r="U331" s="394">
        <f t="shared" si="162"/>
        <v>0</v>
      </c>
      <c r="V331" s="394">
        <f t="shared" si="162"/>
        <v>0</v>
      </c>
      <c r="W331" s="394">
        <f t="shared" si="162"/>
        <v>0</v>
      </c>
      <c r="X331" s="394">
        <f t="shared" si="162"/>
        <v>0</v>
      </c>
      <c r="Y331" s="395">
        <f t="shared" si="162"/>
        <v>0</v>
      </c>
      <c r="Z331" s="394">
        <f t="shared" si="162"/>
        <v>0</v>
      </c>
      <c r="AA331" s="394">
        <f t="shared" si="162"/>
        <v>0</v>
      </c>
      <c r="AB331" s="394">
        <f t="shared" si="162"/>
        <v>0</v>
      </c>
      <c r="AC331" s="394">
        <f t="shared" si="162"/>
        <v>0</v>
      </c>
      <c r="AD331" s="395">
        <f t="shared" si="162"/>
        <v>0</v>
      </c>
    </row>
    <row r="332" spans="1:30">
      <c r="A332" s="303"/>
      <c r="B332" s="335" t="s">
        <v>892</v>
      </c>
      <c r="C332" s="336">
        <v>0</v>
      </c>
      <c r="D332" s="337">
        <v>0</v>
      </c>
      <c r="E332" s="337">
        <v>0</v>
      </c>
      <c r="F332" s="337">
        <v>0</v>
      </c>
      <c r="G332" s="337">
        <v>0</v>
      </c>
      <c r="H332" s="337">
        <v>0</v>
      </c>
      <c r="I332" s="336">
        <v>0</v>
      </c>
      <c r="J332" s="336">
        <v>0</v>
      </c>
      <c r="K332" s="337">
        <v>0</v>
      </c>
      <c r="L332" s="337">
        <v>0</v>
      </c>
      <c r="M332" s="337">
        <v>0</v>
      </c>
      <c r="N332" s="336">
        <v>0</v>
      </c>
      <c r="O332" s="336">
        <v>0</v>
      </c>
      <c r="P332" s="338">
        <v>0</v>
      </c>
      <c r="Q332" s="337"/>
      <c r="R332" s="337"/>
      <c r="Y332" s="389"/>
      <c r="AD332" s="389"/>
    </row>
    <row r="333" spans="1:30">
      <c r="A333" s="303"/>
      <c r="B333" s="335" t="s">
        <v>893</v>
      </c>
      <c r="C333" s="336">
        <v>0</v>
      </c>
      <c r="D333" s="337">
        <v>0</v>
      </c>
      <c r="E333" s="337">
        <v>0</v>
      </c>
      <c r="F333" s="337">
        <v>0</v>
      </c>
      <c r="G333" s="337">
        <v>0</v>
      </c>
      <c r="H333" s="337">
        <v>0</v>
      </c>
      <c r="I333" s="336">
        <v>0</v>
      </c>
      <c r="J333" s="336">
        <v>0</v>
      </c>
      <c r="K333" s="337">
        <v>0</v>
      </c>
      <c r="L333" s="337">
        <v>0</v>
      </c>
      <c r="M333" s="337">
        <v>0</v>
      </c>
      <c r="N333" s="336">
        <v>0</v>
      </c>
      <c r="O333" s="336">
        <v>0</v>
      </c>
      <c r="P333" s="338">
        <v>0</v>
      </c>
      <c r="Q333" s="337"/>
      <c r="R333" s="337"/>
      <c r="S333" s="394">
        <f t="shared" ref="S333:AD333" si="163">C333-C332</f>
        <v>0</v>
      </c>
      <c r="T333" s="394">
        <f t="shared" si="163"/>
        <v>0</v>
      </c>
      <c r="U333" s="394">
        <f t="shared" si="163"/>
        <v>0</v>
      </c>
      <c r="V333" s="394">
        <f t="shared" si="163"/>
        <v>0</v>
      </c>
      <c r="W333" s="394">
        <f t="shared" si="163"/>
        <v>0</v>
      </c>
      <c r="X333" s="394">
        <f t="shared" si="163"/>
        <v>0</v>
      </c>
      <c r="Y333" s="395">
        <f t="shared" si="163"/>
        <v>0</v>
      </c>
      <c r="Z333" s="394">
        <f t="shared" si="163"/>
        <v>0</v>
      </c>
      <c r="AA333" s="394">
        <f t="shared" si="163"/>
        <v>0</v>
      </c>
      <c r="AB333" s="394">
        <f t="shared" si="163"/>
        <v>0</v>
      </c>
      <c r="AC333" s="394">
        <f t="shared" si="163"/>
        <v>0</v>
      </c>
      <c r="AD333" s="395">
        <f t="shared" si="163"/>
        <v>0</v>
      </c>
    </row>
    <row r="334" spans="1:30">
      <c r="A334" s="303"/>
      <c r="B334" s="335" t="s">
        <v>894</v>
      </c>
      <c r="C334" s="336">
        <v>0</v>
      </c>
      <c r="D334" s="337">
        <v>0</v>
      </c>
      <c r="E334" s="337">
        <v>0</v>
      </c>
      <c r="F334" s="337">
        <v>0</v>
      </c>
      <c r="G334" s="337">
        <v>0</v>
      </c>
      <c r="H334" s="337">
        <v>0</v>
      </c>
      <c r="I334" s="336">
        <v>0</v>
      </c>
      <c r="J334" s="336">
        <v>0</v>
      </c>
      <c r="K334" s="337">
        <v>0</v>
      </c>
      <c r="L334" s="337">
        <v>0</v>
      </c>
      <c r="M334" s="337">
        <v>0</v>
      </c>
      <c r="N334" s="336">
        <v>0</v>
      </c>
      <c r="O334" s="336">
        <v>0</v>
      </c>
      <c r="P334" s="338">
        <v>0</v>
      </c>
      <c r="Q334" s="337"/>
      <c r="R334" s="337"/>
      <c r="Y334" s="389"/>
      <c r="AD334" s="389"/>
    </row>
    <row r="335" spans="1:30">
      <c r="A335" s="303"/>
      <c r="B335" s="335" t="s">
        <v>895</v>
      </c>
      <c r="C335" s="336">
        <v>0</v>
      </c>
      <c r="D335" s="337">
        <v>0</v>
      </c>
      <c r="E335" s="337">
        <v>0</v>
      </c>
      <c r="F335" s="337">
        <v>0</v>
      </c>
      <c r="G335" s="337">
        <v>0</v>
      </c>
      <c r="H335" s="337">
        <v>0</v>
      </c>
      <c r="I335" s="336">
        <v>0</v>
      </c>
      <c r="J335" s="336">
        <v>0</v>
      </c>
      <c r="K335" s="337">
        <v>0</v>
      </c>
      <c r="L335" s="337">
        <v>0</v>
      </c>
      <c r="M335" s="337">
        <v>0</v>
      </c>
      <c r="N335" s="336">
        <v>0</v>
      </c>
      <c r="O335" s="336">
        <v>0</v>
      </c>
      <c r="P335" s="338">
        <v>0</v>
      </c>
      <c r="Q335" s="337"/>
      <c r="R335" s="337"/>
      <c r="S335" s="394">
        <f t="shared" ref="S335:AD335" si="164">C335-C334</f>
        <v>0</v>
      </c>
      <c r="T335" s="394">
        <f t="shared" si="164"/>
        <v>0</v>
      </c>
      <c r="U335" s="394">
        <f t="shared" si="164"/>
        <v>0</v>
      </c>
      <c r="V335" s="394">
        <f t="shared" si="164"/>
        <v>0</v>
      </c>
      <c r="W335" s="394">
        <f t="shared" si="164"/>
        <v>0</v>
      </c>
      <c r="X335" s="394">
        <f t="shared" si="164"/>
        <v>0</v>
      </c>
      <c r="Y335" s="395">
        <f t="shared" si="164"/>
        <v>0</v>
      </c>
      <c r="Z335" s="394">
        <f t="shared" si="164"/>
        <v>0</v>
      </c>
      <c r="AA335" s="394">
        <f t="shared" si="164"/>
        <v>0</v>
      </c>
      <c r="AB335" s="394">
        <f t="shared" si="164"/>
        <v>0</v>
      </c>
      <c r="AC335" s="394">
        <f t="shared" si="164"/>
        <v>0</v>
      </c>
      <c r="AD335" s="395">
        <f t="shared" si="164"/>
        <v>0</v>
      </c>
    </row>
    <row r="336" spans="1:30">
      <c r="A336" s="303"/>
      <c r="B336" s="335" t="s">
        <v>896</v>
      </c>
      <c r="C336" s="336">
        <v>0</v>
      </c>
      <c r="D336" s="337">
        <v>0</v>
      </c>
      <c r="E336" s="337">
        <v>0</v>
      </c>
      <c r="F336" s="337">
        <v>0</v>
      </c>
      <c r="G336" s="337">
        <v>0</v>
      </c>
      <c r="H336" s="337">
        <v>0</v>
      </c>
      <c r="I336" s="336">
        <v>0</v>
      </c>
      <c r="J336" s="336">
        <v>0</v>
      </c>
      <c r="K336" s="337">
        <v>0</v>
      </c>
      <c r="L336" s="337">
        <v>0</v>
      </c>
      <c r="M336" s="337">
        <v>0</v>
      </c>
      <c r="N336" s="336">
        <v>0</v>
      </c>
      <c r="O336" s="336">
        <v>0</v>
      </c>
      <c r="P336" s="338">
        <v>0</v>
      </c>
      <c r="Q336" s="337"/>
      <c r="R336" s="337"/>
      <c r="Y336" s="389"/>
      <c r="AD336" s="389"/>
    </row>
    <row r="337" spans="1:30">
      <c r="A337" s="303"/>
      <c r="B337" s="335" t="s">
        <v>897</v>
      </c>
      <c r="C337" s="336">
        <v>0</v>
      </c>
      <c r="D337" s="337">
        <v>0</v>
      </c>
      <c r="E337" s="337">
        <v>0</v>
      </c>
      <c r="F337" s="337">
        <v>0</v>
      </c>
      <c r="G337" s="337">
        <v>0</v>
      </c>
      <c r="H337" s="337">
        <v>0</v>
      </c>
      <c r="I337" s="336">
        <v>0</v>
      </c>
      <c r="J337" s="336">
        <v>0</v>
      </c>
      <c r="K337" s="337">
        <v>0</v>
      </c>
      <c r="L337" s="337">
        <v>0</v>
      </c>
      <c r="M337" s="337">
        <v>0</v>
      </c>
      <c r="N337" s="336">
        <v>0</v>
      </c>
      <c r="O337" s="336">
        <v>0</v>
      </c>
      <c r="P337" s="338">
        <v>0</v>
      </c>
      <c r="Q337" s="337"/>
      <c r="R337" s="337"/>
      <c r="S337" s="394">
        <f t="shared" ref="S337:AD337" si="165">C337-C336</f>
        <v>0</v>
      </c>
      <c r="T337" s="394">
        <f t="shared" si="165"/>
        <v>0</v>
      </c>
      <c r="U337" s="394">
        <f t="shared" si="165"/>
        <v>0</v>
      </c>
      <c r="V337" s="394">
        <f t="shared" si="165"/>
        <v>0</v>
      </c>
      <c r="W337" s="394">
        <f t="shared" si="165"/>
        <v>0</v>
      </c>
      <c r="X337" s="394">
        <f t="shared" si="165"/>
        <v>0</v>
      </c>
      <c r="Y337" s="395">
        <f t="shared" si="165"/>
        <v>0</v>
      </c>
      <c r="Z337" s="394">
        <f t="shared" si="165"/>
        <v>0</v>
      </c>
      <c r="AA337" s="394">
        <f t="shared" si="165"/>
        <v>0</v>
      </c>
      <c r="AB337" s="394">
        <f t="shared" si="165"/>
        <v>0</v>
      </c>
      <c r="AC337" s="394">
        <f t="shared" si="165"/>
        <v>0</v>
      </c>
      <c r="AD337" s="395">
        <f t="shared" si="165"/>
        <v>0</v>
      </c>
    </row>
    <row r="338" spans="1:30">
      <c r="A338" s="303"/>
      <c r="B338" s="335" t="s">
        <v>898</v>
      </c>
      <c r="C338" s="336">
        <v>0</v>
      </c>
      <c r="D338" s="337">
        <v>0</v>
      </c>
      <c r="E338" s="337">
        <v>0</v>
      </c>
      <c r="F338" s="337">
        <v>0</v>
      </c>
      <c r="G338" s="337">
        <v>0</v>
      </c>
      <c r="H338" s="337">
        <v>0</v>
      </c>
      <c r="I338" s="336">
        <v>0</v>
      </c>
      <c r="J338" s="336">
        <v>0</v>
      </c>
      <c r="K338" s="337">
        <v>0</v>
      </c>
      <c r="L338" s="337">
        <v>0</v>
      </c>
      <c r="M338" s="337">
        <v>0</v>
      </c>
      <c r="N338" s="336">
        <v>0</v>
      </c>
      <c r="O338" s="336">
        <v>0</v>
      </c>
      <c r="P338" s="338">
        <v>0</v>
      </c>
      <c r="Q338" s="337"/>
      <c r="R338" s="337"/>
      <c r="Y338" s="389"/>
      <c r="AD338" s="389"/>
    </row>
    <row r="339" spans="1:30">
      <c r="A339" s="303"/>
      <c r="B339" s="335" t="s">
        <v>899</v>
      </c>
      <c r="C339" s="336">
        <v>0</v>
      </c>
      <c r="D339" s="337">
        <v>0</v>
      </c>
      <c r="E339" s="337">
        <v>0</v>
      </c>
      <c r="F339" s="337">
        <v>0</v>
      </c>
      <c r="G339" s="337">
        <v>0</v>
      </c>
      <c r="H339" s="337">
        <v>0</v>
      </c>
      <c r="I339" s="336">
        <v>0</v>
      </c>
      <c r="J339" s="336">
        <v>0</v>
      </c>
      <c r="K339" s="337">
        <v>0</v>
      </c>
      <c r="L339" s="337">
        <v>0</v>
      </c>
      <c r="M339" s="337">
        <v>0</v>
      </c>
      <c r="N339" s="336">
        <v>0</v>
      </c>
      <c r="O339" s="336">
        <v>0</v>
      </c>
      <c r="P339" s="338">
        <v>0</v>
      </c>
      <c r="Q339" s="337"/>
      <c r="R339" s="337"/>
      <c r="S339" s="394">
        <f t="shared" ref="S339:AD339" si="166">C339-C338</f>
        <v>0</v>
      </c>
      <c r="T339" s="394">
        <f t="shared" si="166"/>
        <v>0</v>
      </c>
      <c r="U339" s="394">
        <f t="shared" si="166"/>
        <v>0</v>
      </c>
      <c r="V339" s="394">
        <f t="shared" si="166"/>
        <v>0</v>
      </c>
      <c r="W339" s="394">
        <f t="shared" si="166"/>
        <v>0</v>
      </c>
      <c r="X339" s="394">
        <f t="shared" si="166"/>
        <v>0</v>
      </c>
      <c r="Y339" s="395">
        <f t="shared" si="166"/>
        <v>0</v>
      </c>
      <c r="Z339" s="394">
        <f t="shared" si="166"/>
        <v>0</v>
      </c>
      <c r="AA339" s="394">
        <f t="shared" si="166"/>
        <v>0</v>
      </c>
      <c r="AB339" s="394">
        <f t="shared" si="166"/>
        <v>0</v>
      </c>
      <c r="AC339" s="394">
        <f t="shared" si="166"/>
        <v>0</v>
      </c>
      <c r="AD339" s="395">
        <f t="shared" si="166"/>
        <v>0</v>
      </c>
    </row>
    <row r="340" spans="1:30">
      <c r="A340" s="303"/>
      <c r="B340" s="335" t="s">
        <v>900</v>
      </c>
      <c r="C340" s="336">
        <v>0</v>
      </c>
      <c r="D340" s="337">
        <v>0</v>
      </c>
      <c r="E340" s="337">
        <v>0</v>
      </c>
      <c r="F340" s="337">
        <v>0</v>
      </c>
      <c r="G340" s="337">
        <v>0</v>
      </c>
      <c r="H340" s="337">
        <v>0</v>
      </c>
      <c r="I340" s="336">
        <v>0</v>
      </c>
      <c r="J340" s="336">
        <v>0</v>
      </c>
      <c r="K340" s="337">
        <v>0</v>
      </c>
      <c r="L340" s="337">
        <v>0</v>
      </c>
      <c r="M340" s="337">
        <v>0</v>
      </c>
      <c r="N340" s="336">
        <v>0</v>
      </c>
      <c r="O340" s="336">
        <v>0</v>
      </c>
      <c r="P340" s="338">
        <v>0</v>
      </c>
      <c r="Q340" s="337"/>
      <c r="R340" s="337"/>
      <c r="Y340" s="389"/>
      <c r="AD340" s="389"/>
    </row>
    <row r="341" spans="1:30">
      <c r="A341" s="303"/>
      <c r="B341" s="335" t="s">
        <v>901</v>
      </c>
      <c r="C341" s="336">
        <v>0</v>
      </c>
      <c r="D341" s="337">
        <v>0</v>
      </c>
      <c r="E341" s="337">
        <v>0</v>
      </c>
      <c r="F341" s="337">
        <v>0</v>
      </c>
      <c r="G341" s="337">
        <v>0</v>
      </c>
      <c r="H341" s="337">
        <v>0</v>
      </c>
      <c r="I341" s="336">
        <v>0</v>
      </c>
      <c r="J341" s="336">
        <v>0</v>
      </c>
      <c r="K341" s="337">
        <v>0</v>
      </c>
      <c r="L341" s="337">
        <v>0</v>
      </c>
      <c r="M341" s="337">
        <v>0</v>
      </c>
      <c r="N341" s="336">
        <v>0</v>
      </c>
      <c r="O341" s="336">
        <v>0</v>
      </c>
      <c r="P341" s="338">
        <v>0</v>
      </c>
      <c r="Q341" s="337"/>
      <c r="R341" s="337"/>
      <c r="S341" s="394">
        <f t="shared" ref="S341:AD341" si="167">C341-C340</f>
        <v>0</v>
      </c>
      <c r="T341" s="394">
        <f t="shared" si="167"/>
        <v>0</v>
      </c>
      <c r="U341" s="394">
        <f t="shared" si="167"/>
        <v>0</v>
      </c>
      <c r="V341" s="394">
        <f t="shared" si="167"/>
        <v>0</v>
      </c>
      <c r="W341" s="394">
        <f t="shared" si="167"/>
        <v>0</v>
      </c>
      <c r="X341" s="394">
        <f t="shared" si="167"/>
        <v>0</v>
      </c>
      <c r="Y341" s="395">
        <f t="shared" si="167"/>
        <v>0</v>
      </c>
      <c r="Z341" s="394">
        <f t="shared" si="167"/>
        <v>0</v>
      </c>
      <c r="AA341" s="394">
        <f t="shared" si="167"/>
        <v>0</v>
      </c>
      <c r="AB341" s="394">
        <f t="shared" si="167"/>
        <v>0</v>
      </c>
      <c r="AC341" s="394">
        <f t="shared" si="167"/>
        <v>0</v>
      </c>
      <c r="AD341" s="395">
        <f t="shared" si="167"/>
        <v>0</v>
      </c>
    </row>
    <row r="342" spans="1:30">
      <c r="A342" s="303"/>
      <c r="B342" s="335" t="s">
        <v>902</v>
      </c>
      <c r="C342" s="336">
        <v>0</v>
      </c>
      <c r="D342" s="337">
        <v>0</v>
      </c>
      <c r="E342" s="337">
        <v>0</v>
      </c>
      <c r="F342" s="337">
        <v>0</v>
      </c>
      <c r="G342" s="337">
        <v>0</v>
      </c>
      <c r="H342" s="337">
        <v>0</v>
      </c>
      <c r="I342" s="336">
        <v>0</v>
      </c>
      <c r="J342" s="336">
        <v>0</v>
      </c>
      <c r="K342" s="337">
        <v>0</v>
      </c>
      <c r="L342" s="337">
        <v>0</v>
      </c>
      <c r="M342" s="337">
        <v>0</v>
      </c>
      <c r="N342" s="336">
        <v>0</v>
      </c>
      <c r="O342" s="336">
        <v>0</v>
      </c>
      <c r="P342" s="338">
        <v>0</v>
      </c>
      <c r="Q342" s="337"/>
      <c r="R342" s="337"/>
      <c r="Y342" s="389"/>
      <c r="AD342" s="389"/>
    </row>
    <row r="343" spans="1:30">
      <c r="A343" s="303"/>
      <c r="B343" s="335" t="s">
        <v>903</v>
      </c>
      <c r="C343" s="336">
        <v>0</v>
      </c>
      <c r="D343" s="337">
        <v>0</v>
      </c>
      <c r="E343" s="337">
        <v>0</v>
      </c>
      <c r="F343" s="337">
        <v>0</v>
      </c>
      <c r="G343" s="337">
        <v>0</v>
      </c>
      <c r="H343" s="337">
        <v>0</v>
      </c>
      <c r="I343" s="336">
        <v>0</v>
      </c>
      <c r="J343" s="336">
        <v>0</v>
      </c>
      <c r="K343" s="337">
        <v>0</v>
      </c>
      <c r="L343" s="337">
        <v>0</v>
      </c>
      <c r="M343" s="337">
        <v>0</v>
      </c>
      <c r="N343" s="336">
        <v>0</v>
      </c>
      <c r="O343" s="336">
        <v>0</v>
      </c>
      <c r="P343" s="338">
        <v>0</v>
      </c>
      <c r="Q343" s="337"/>
      <c r="R343" s="337"/>
      <c r="S343" s="394">
        <f t="shared" ref="S343:AD343" si="168">C343-C342</f>
        <v>0</v>
      </c>
      <c r="T343" s="394">
        <f t="shared" si="168"/>
        <v>0</v>
      </c>
      <c r="U343" s="394">
        <f t="shared" si="168"/>
        <v>0</v>
      </c>
      <c r="V343" s="394">
        <f t="shared" si="168"/>
        <v>0</v>
      </c>
      <c r="W343" s="394">
        <f t="shared" si="168"/>
        <v>0</v>
      </c>
      <c r="X343" s="394">
        <f t="shared" si="168"/>
        <v>0</v>
      </c>
      <c r="Y343" s="395">
        <f t="shared" si="168"/>
        <v>0</v>
      </c>
      <c r="Z343" s="394">
        <f t="shared" si="168"/>
        <v>0</v>
      </c>
      <c r="AA343" s="394">
        <f t="shared" si="168"/>
        <v>0</v>
      </c>
      <c r="AB343" s="394">
        <f t="shared" si="168"/>
        <v>0</v>
      </c>
      <c r="AC343" s="394">
        <f t="shared" si="168"/>
        <v>0</v>
      </c>
      <c r="AD343" s="395">
        <f t="shared" si="168"/>
        <v>0</v>
      </c>
    </row>
    <row r="344" spans="1:30">
      <c r="A344" s="303"/>
      <c r="B344" s="335" t="s">
        <v>904</v>
      </c>
      <c r="C344" s="336">
        <v>0</v>
      </c>
      <c r="D344" s="337">
        <v>0</v>
      </c>
      <c r="E344" s="337">
        <v>0</v>
      </c>
      <c r="F344" s="337">
        <v>0</v>
      </c>
      <c r="G344" s="337">
        <v>0</v>
      </c>
      <c r="H344" s="337">
        <v>0</v>
      </c>
      <c r="I344" s="336">
        <v>0</v>
      </c>
      <c r="J344" s="336">
        <v>0</v>
      </c>
      <c r="K344" s="337">
        <v>0</v>
      </c>
      <c r="L344" s="337">
        <v>0</v>
      </c>
      <c r="M344" s="337">
        <v>0</v>
      </c>
      <c r="N344" s="336">
        <v>0</v>
      </c>
      <c r="O344" s="336">
        <v>0</v>
      </c>
      <c r="P344" s="338">
        <v>0</v>
      </c>
      <c r="Q344" s="337"/>
      <c r="R344" s="337"/>
      <c r="Y344" s="389"/>
      <c r="AD344" s="389"/>
    </row>
    <row r="345" spans="1:30">
      <c r="A345" s="303"/>
      <c r="B345" s="335" t="s">
        <v>905</v>
      </c>
      <c r="C345" s="336">
        <v>0</v>
      </c>
      <c r="D345" s="337">
        <v>0</v>
      </c>
      <c r="E345" s="337">
        <v>0</v>
      </c>
      <c r="F345" s="337">
        <v>0</v>
      </c>
      <c r="G345" s="337">
        <v>0</v>
      </c>
      <c r="H345" s="337">
        <v>0</v>
      </c>
      <c r="I345" s="336">
        <v>0</v>
      </c>
      <c r="J345" s="336">
        <v>0</v>
      </c>
      <c r="K345" s="337">
        <v>0</v>
      </c>
      <c r="L345" s="337">
        <v>0</v>
      </c>
      <c r="M345" s="337">
        <v>0</v>
      </c>
      <c r="N345" s="336">
        <v>0</v>
      </c>
      <c r="O345" s="336">
        <v>0</v>
      </c>
      <c r="P345" s="338">
        <v>0</v>
      </c>
      <c r="Q345" s="337"/>
      <c r="R345" s="337"/>
      <c r="S345" s="394">
        <f t="shared" ref="S345:AD345" si="169">C345-C344</f>
        <v>0</v>
      </c>
      <c r="T345" s="394">
        <f t="shared" si="169"/>
        <v>0</v>
      </c>
      <c r="U345" s="394">
        <f t="shared" si="169"/>
        <v>0</v>
      </c>
      <c r="V345" s="394">
        <f t="shared" si="169"/>
        <v>0</v>
      </c>
      <c r="W345" s="394">
        <f t="shared" si="169"/>
        <v>0</v>
      </c>
      <c r="X345" s="394">
        <f t="shared" si="169"/>
        <v>0</v>
      </c>
      <c r="Y345" s="395">
        <f t="shared" si="169"/>
        <v>0</v>
      </c>
      <c r="Z345" s="394">
        <f t="shared" si="169"/>
        <v>0</v>
      </c>
      <c r="AA345" s="394">
        <f t="shared" si="169"/>
        <v>0</v>
      </c>
      <c r="AB345" s="394">
        <f t="shared" si="169"/>
        <v>0</v>
      </c>
      <c r="AC345" s="394">
        <f t="shared" si="169"/>
        <v>0</v>
      </c>
      <c r="AD345" s="395">
        <f t="shared" si="169"/>
        <v>0</v>
      </c>
    </row>
    <row r="346" spans="1:30">
      <c r="A346" s="303"/>
      <c r="B346" s="335" t="s">
        <v>906</v>
      </c>
      <c r="C346" s="336">
        <v>0</v>
      </c>
      <c r="D346" s="337">
        <v>0</v>
      </c>
      <c r="E346" s="337">
        <v>0</v>
      </c>
      <c r="F346" s="337">
        <v>0</v>
      </c>
      <c r="G346" s="337">
        <v>0</v>
      </c>
      <c r="H346" s="337">
        <v>0</v>
      </c>
      <c r="I346" s="336">
        <v>0</v>
      </c>
      <c r="J346" s="336">
        <v>0</v>
      </c>
      <c r="K346" s="337">
        <v>0</v>
      </c>
      <c r="L346" s="337">
        <v>0</v>
      </c>
      <c r="M346" s="337">
        <v>0</v>
      </c>
      <c r="N346" s="336">
        <v>0</v>
      </c>
      <c r="O346" s="336">
        <v>0</v>
      </c>
      <c r="P346" s="338">
        <v>0</v>
      </c>
      <c r="Q346" s="337"/>
      <c r="R346" s="337"/>
      <c r="Y346" s="389"/>
      <c r="AD346" s="389"/>
    </row>
    <row r="347" spans="1:30">
      <c r="A347" s="303"/>
      <c r="B347" s="335" t="s">
        <v>907</v>
      </c>
      <c r="C347" s="336">
        <v>0</v>
      </c>
      <c r="D347" s="337">
        <v>0</v>
      </c>
      <c r="E347" s="337">
        <v>0</v>
      </c>
      <c r="F347" s="337">
        <v>0</v>
      </c>
      <c r="G347" s="337">
        <v>0</v>
      </c>
      <c r="H347" s="337">
        <v>0</v>
      </c>
      <c r="I347" s="336">
        <v>0</v>
      </c>
      <c r="J347" s="336">
        <v>0</v>
      </c>
      <c r="K347" s="337">
        <v>0</v>
      </c>
      <c r="L347" s="337">
        <v>0</v>
      </c>
      <c r="M347" s="337">
        <v>0</v>
      </c>
      <c r="N347" s="336">
        <v>0</v>
      </c>
      <c r="O347" s="336">
        <v>0</v>
      </c>
      <c r="P347" s="338">
        <v>0</v>
      </c>
      <c r="Q347" s="337"/>
      <c r="R347" s="337"/>
      <c r="S347" s="394">
        <f t="shared" ref="S347:AD347" si="170">C347-C346</f>
        <v>0</v>
      </c>
      <c r="T347" s="394">
        <f t="shared" si="170"/>
        <v>0</v>
      </c>
      <c r="U347" s="394">
        <f t="shared" si="170"/>
        <v>0</v>
      </c>
      <c r="V347" s="394">
        <f t="shared" si="170"/>
        <v>0</v>
      </c>
      <c r="W347" s="394">
        <f t="shared" si="170"/>
        <v>0</v>
      </c>
      <c r="X347" s="394">
        <f t="shared" si="170"/>
        <v>0</v>
      </c>
      <c r="Y347" s="395">
        <f t="shared" si="170"/>
        <v>0</v>
      </c>
      <c r="Z347" s="394">
        <f t="shared" si="170"/>
        <v>0</v>
      </c>
      <c r="AA347" s="394">
        <f t="shared" si="170"/>
        <v>0</v>
      </c>
      <c r="AB347" s="394">
        <f t="shared" si="170"/>
        <v>0</v>
      </c>
      <c r="AC347" s="394">
        <f t="shared" si="170"/>
        <v>0</v>
      </c>
      <c r="AD347" s="395">
        <f t="shared" si="170"/>
        <v>0</v>
      </c>
    </row>
    <row r="348" spans="1:30">
      <c r="A348" s="303"/>
      <c r="B348" s="335" t="s">
        <v>908</v>
      </c>
      <c r="C348" s="336">
        <v>0</v>
      </c>
      <c r="D348" s="337">
        <v>0</v>
      </c>
      <c r="E348" s="337">
        <v>0</v>
      </c>
      <c r="F348" s="337">
        <v>0</v>
      </c>
      <c r="G348" s="337">
        <v>0</v>
      </c>
      <c r="H348" s="337">
        <v>0</v>
      </c>
      <c r="I348" s="336">
        <v>0</v>
      </c>
      <c r="J348" s="336">
        <v>0</v>
      </c>
      <c r="K348" s="337">
        <v>0</v>
      </c>
      <c r="L348" s="337">
        <v>0</v>
      </c>
      <c r="M348" s="337">
        <v>0</v>
      </c>
      <c r="N348" s="336">
        <v>0</v>
      </c>
      <c r="O348" s="336">
        <v>0</v>
      </c>
      <c r="P348" s="338">
        <v>0</v>
      </c>
      <c r="Q348" s="337"/>
      <c r="R348" s="337"/>
      <c r="Y348" s="389"/>
      <c r="AD348" s="389"/>
    </row>
    <row r="349" spans="1:30">
      <c r="A349" s="303"/>
      <c r="B349" s="335" t="s">
        <v>909</v>
      </c>
      <c r="C349" s="336">
        <v>0</v>
      </c>
      <c r="D349" s="337">
        <v>0</v>
      </c>
      <c r="E349" s="337">
        <v>0</v>
      </c>
      <c r="F349" s="337">
        <v>0</v>
      </c>
      <c r="G349" s="337">
        <v>0</v>
      </c>
      <c r="H349" s="337">
        <v>0</v>
      </c>
      <c r="I349" s="336">
        <v>0</v>
      </c>
      <c r="J349" s="336">
        <v>0</v>
      </c>
      <c r="K349" s="337">
        <v>0</v>
      </c>
      <c r="L349" s="337">
        <v>0</v>
      </c>
      <c r="M349" s="337">
        <v>0</v>
      </c>
      <c r="N349" s="336">
        <v>0</v>
      </c>
      <c r="O349" s="336">
        <v>0</v>
      </c>
      <c r="P349" s="338">
        <v>0</v>
      </c>
      <c r="Q349" s="337"/>
      <c r="R349" s="337"/>
      <c r="S349" s="394">
        <f t="shared" ref="S349:AD349" si="171">C349-C348</f>
        <v>0</v>
      </c>
      <c r="T349" s="394">
        <f t="shared" si="171"/>
        <v>0</v>
      </c>
      <c r="U349" s="394">
        <f t="shared" si="171"/>
        <v>0</v>
      </c>
      <c r="V349" s="394">
        <f t="shared" si="171"/>
        <v>0</v>
      </c>
      <c r="W349" s="394">
        <f t="shared" si="171"/>
        <v>0</v>
      </c>
      <c r="X349" s="394">
        <f t="shared" si="171"/>
        <v>0</v>
      </c>
      <c r="Y349" s="395">
        <f t="shared" si="171"/>
        <v>0</v>
      </c>
      <c r="Z349" s="394">
        <f t="shared" si="171"/>
        <v>0</v>
      </c>
      <c r="AA349" s="394">
        <f t="shared" si="171"/>
        <v>0</v>
      </c>
      <c r="AB349" s="394">
        <f t="shared" si="171"/>
        <v>0</v>
      </c>
      <c r="AC349" s="394">
        <f t="shared" si="171"/>
        <v>0</v>
      </c>
      <c r="AD349" s="395">
        <f t="shared" si="171"/>
        <v>0</v>
      </c>
    </row>
    <row r="350" spans="1:30">
      <c r="A350" s="303"/>
      <c r="B350" s="335" t="s">
        <v>910</v>
      </c>
      <c r="C350" s="336">
        <v>0</v>
      </c>
      <c r="D350" s="337">
        <v>0</v>
      </c>
      <c r="E350" s="337">
        <v>0</v>
      </c>
      <c r="F350" s="337">
        <v>0</v>
      </c>
      <c r="G350" s="337">
        <v>0</v>
      </c>
      <c r="H350" s="337">
        <v>0</v>
      </c>
      <c r="I350" s="336">
        <v>0</v>
      </c>
      <c r="J350" s="336">
        <v>0</v>
      </c>
      <c r="K350" s="337">
        <v>0</v>
      </c>
      <c r="L350" s="337">
        <v>0</v>
      </c>
      <c r="M350" s="337">
        <v>0</v>
      </c>
      <c r="N350" s="336">
        <v>0</v>
      </c>
      <c r="O350" s="336">
        <v>0</v>
      </c>
      <c r="P350" s="338">
        <v>0</v>
      </c>
      <c r="Q350" s="337"/>
      <c r="R350" s="337"/>
      <c r="Y350" s="389"/>
      <c r="AD350" s="389"/>
    </row>
    <row r="351" spans="1:30">
      <c r="A351" s="303"/>
      <c r="B351" s="335" t="s">
        <v>911</v>
      </c>
      <c r="C351" s="336">
        <v>0</v>
      </c>
      <c r="D351" s="337">
        <v>0</v>
      </c>
      <c r="E351" s="337">
        <v>0</v>
      </c>
      <c r="F351" s="337">
        <v>0</v>
      </c>
      <c r="G351" s="337">
        <v>0</v>
      </c>
      <c r="H351" s="337">
        <v>0</v>
      </c>
      <c r="I351" s="336">
        <v>0</v>
      </c>
      <c r="J351" s="336">
        <v>0</v>
      </c>
      <c r="K351" s="337">
        <v>0</v>
      </c>
      <c r="L351" s="337">
        <v>0</v>
      </c>
      <c r="M351" s="337">
        <v>0</v>
      </c>
      <c r="N351" s="336">
        <v>0</v>
      </c>
      <c r="O351" s="336">
        <v>0</v>
      </c>
      <c r="P351" s="338">
        <v>0</v>
      </c>
      <c r="Q351" s="337"/>
      <c r="R351" s="337"/>
      <c r="S351" s="394">
        <f t="shared" ref="S351:AD351" si="172">C351-C350</f>
        <v>0</v>
      </c>
      <c r="T351" s="394">
        <f t="shared" si="172"/>
        <v>0</v>
      </c>
      <c r="U351" s="394">
        <f t="shared" si="172"/>
        <v>0</v>
      </c>
      <c r="V351" s="394">
        <f t="shared" si="172"/>
        <v>0</v>
      </c>
      <c r="W351" s="394">
        <f t="shared" si="172"/>
        <v>0</v>
      </c>
      <c r="X351" s="394">
        <f t="shared" si="172"/>
        <v>0</v>
      </c>
      <c r="Y351" s="395">
        <f t="shared" si="172"/>
        <v>0</v>
      </c>
      <c r="Z351" s="394">
        <f t="shared" si="172"/>
        <v>0</v>
      </c>
      <c r="AA351" s="394">
        <f t="shared" si="172"/>
        <v>0</v>
      </c>
      <c r="AB351" s="394">
        <f t="shared" si="172"/>
        <v>0</v>
      </c>
      <c r="AC351" s="394">
        <f t="shared" si="172"/>
        <v>0</v>
      </c>
      <c r="AD351" s="395">
        <f t="shared" si="172"/>
        <v>0</v>
      </c>
    </row>
    <row r="352" spans="1:30">
      <c r="A352" s="303"/>
      <c r="B352" s="335" t="s">
        <v>912</v>
      </c>
      <c r="C352" s="336">
        <v>0</v>
      </c>
      <c r="D352" s="337">
        <v>0</v>
      </c>
      <c r="E352" s="337">
        <v>0</v>
      </c>
      <c r="F352" s="337">
        <v>0</v>
      </c>
      <c r="G352" s="337">
        <v>0</v>
      </c>
      <c r="H352" s="337">
        <v>0</v>
      </c>
      <c r="I352" s="336">
        <v>0</v>
      </c>
      <c r="J352" s="336">
        <v>0</v>
      </c>
      <c r="K352" s="337">
        <v>0</v>
      </c>
      <c r="L352" s="337">
        <v>0</v>
      </c>
      <c r="M352" s="337">
        <v>0</v>
      </c>
      <c r="N352" s="336">
        <v>0</v>
      </c>
      <c r="O352" s="336">
        <v>0</v>
      </c>
      <c r="P352" s="338">
        <v>0</v>
      </c>
      <c r="Q352" s="337"/>
      <c r="R352" s="337"/>
      <c r="Y352" s="389"/>
      <c r="AD352" s="389"/>
    </row>
    <row r="353" spans="1:30">
      <c r="A353" s="303"/>
      <c r="B353" s="335" t="s">
        <v>913</v>
      </c>
      <c r="C353" s="336">
        <v>0</v>
      </c>
      <c r="D353" s="337">
        <v>0</v>
      </c>
      <c r="E353" s="337">
        <v>0</v>
      </c>
      <c r="F353" s="337">
        <v>0</v>
      </c>
      <c r="G353" s="337">
        <v>0</v>
      </c>
      <c r="H353" s="337">
        <v>0</v>
      </c>
      <c r="I353" s="336">
        <v>0</v>
      </c>
      <c r="J353" s="336">
        <v>0</v>
      </c>
      <c r="K353" s="337">
        <v>0</v>
      </c>
      <c r="L353" s="337">
        <v>0</v>
      </c>
      <c r="M353" s="337">
        <v>0</v>
      </c>
      <c r="N353" s="336">
        <v>0</v>
      </c>
      <c r="O353" s="336">
        <v>0</v>
      </c>
      <c r="P353" s="338">
        <v>0</v>
      </c>
      <c r="Q353" s="337"/>
      <c r="R353" s="337"/>
      <c r="S353" s="394">
        <f t="shared" ref="S353:AD353" si="173">C353-C352</f>
        <v>0</v>
      </c>
      <c r="T353" s="394">
        <f t="shared" si="173"/>
        <v>0</v>
      </c>
      <c r="U353" s="394">
        <f t="shared" si="173"/>
        <v>0</v>
      </c>
      <c r="V353" s="394">
        <f t="shared" si="173"/>
        <v>0</v>
      </c>
      <c r="W353" s="394">
        <f t="shared" si="173"/>
        <v>0</v>
      </c>
      <c r="X353" s="394">
        <f t="shared" si="173"/>
        <v>0</v>
      </c>
      <c r="Y353" s="395">
        <f t="shared" si="173"/>
        <v>0</v>
      </c>
      <c r="Z353" s="394">
        <f t="shared" si="173"/>
        <v>0</v>
      </c>
      <c r="AA353" s="394">
        <f t="shared" si="173"/>
        <v>0</v>
      </c>
      <c r="AB353" s="394">
        <f t="shared" si="173"/>
        <v>0</v>
      </c>
      <c r="AC353" s="394">
        <f t="shared" si="173"/>
        <v>0</v>
      </c>
      <c r="AD353" s="395">
        <f t="shared" si="173"/>
        <v>0</v>
      </c>
    </row>
    <row r="354" spans="1:30">
      <c r="A354" s="303"/>
      <c r="B354" s="335" t="s">
        <v>914</v>
      </c>
      <c r="C354" s="336">
        <v>0</v>
      </c>
      <c r="D354" s="337">
        <v>0</v>
      </c>
      <c r="E354" s="337">
        <v>0</v>
      </c>
      <c r="F354" s="337">
        <v>0</v>
      </c>
      <c r="G354" s="337">
        <v>0</v>
      </c>
      <c r="H354" s="337">
        <v>0</v>
      </c>
      <c r="I354" s="336">
        <v>0</v>
      </c>
      <c r="J354" s="336">
        <v>0</v>
      </c>
      <c r="K354" s="337">
        <v>0</v>
      </c>
      <c r="L354" s="337">
        <v>0</v>
      </c>
      <c r="M354" s="337">
        <v>0</v>
      </c>
      <c r="N354" s="336">
        <v>0</v>
      </c>
      <c r="O354" s="336">
        <v>0</v>
      </c>
      <c r="P354" s="338">
        <v>0</v>
      </c>
      <c r="Q354" s="337"/>
      <c r="R354" s="337"/>
      <c r="Y354" s="389"/>
      <c r="AD354" s="389"/>
    </row>
    <row r="355" spans="1:30">
      <c r="A355" s="303"/>
      <c r="B355" s="335" t="s">
        <v>915</v>
      </c>
      <c r="C355" s="336">
        <v>0</v>
      </c>
      <c r="D355" s="337">
        <v>0</v>
      </c>
      <c r="E355" s="337">
        <v>0</v>
      </c>
      <c r="F355" s="337">
        <v>0</v>
      </c>
      <c r="G355" s="337">
        <v>0</v>
      </c>
      <c r="H355" s="337">
        <v>0</v>
      </c>
      <c r="I355" s="336">
        <v>0</v>
      </c>
      <c r="J355" s="336">
        <v>0</v>
      </c>
      <c r="K355" s="337">
        <v>0</v>
      </c>
      <c r="L355" s="337">
        <v>0</v>
      </c>
      <c r="M355" s="337">
        <v>0</v>
      </c>
      <c r="N355" s="336">
        <v>0</v>
      </c>
      <c r="O355" s="336">
        <v>0</v>
      </c>
      <c r="P355" s="338">
        <v>0</v>
      </c>
      <c r="Q355" s="337"/>
      <c r="R355" s="337"/>
      <c r="S355" s="394">
        <f t="shared" ref="S355:AD355" si="174">C355-C354</f>
        <v>0</v>
      </c>
      <c r="T355" s="394">
        <f t="shared" si="174"/>
        <v>0</v>
      </c>
      <c r="U355" s="394">
        <f t="shared" si="174"/>
        <v>0</v>
      </c>
      <c r="V355" s="394">
        <f t="shared" si="174"/>
        <v>0</v>
      </c>
      <c r="W355" s="394">
        <f t="shared" si="174"/>
        <v>0</v>
      </c>
      <c r="X355" s="394">
        <f t="shared" si="174"/>
        <v>0</v>
      </c>
      <c r="Y355" s="395">
        <f t="shared" si="174"/>
        <v>0</v>
      </c>
      <c r="Z355" s="394">
        <f t="shared" si="174"/>
        <v>0</v>
      </c>
      <c r="AA355" s="394">
        <f t="shared" si="174"/>
        <v>0</v>
      </c>
      <c r="AB355" s="394">
        <f t="shared" si="174"/>
        <v>0</v>
      </c>
      <c r="AC355" s="394">
        <f t="shared" si="174"/>
        <v>0</v>
      </c>
      <c r="AD355" s="395">
        <f t="shared" si="174"/>
        <v>0</v>
      </c>
    </row>
    <row r="356" spans="1:30">
      <c r="A356" s="303"/>
      <c r="B356" s="335" t="s">
        <v>916</v>
      </c>
      <c r="C356" s="336">
        <v>0</v>
      </c>
      <c r="D356" s="337">
        <v>0</v>
      </c>
      <c r="E356" s="337">
        <v>0</v>
      </c>
      <c r="F356" s="337">
        <v>0</v>
      </c>
      <c r="G356" s="337">
        <v>0</v>
      </c>
      <c r="H356" s="337">
        <v>0</v>
      </c>
      <c r="I356" s="336">
        <v>0</v>
      </c>
      <c r="J356" s="336">
        <v>0</v>
      </c>
      <c r="K356" s="337">
        <v>0</v>
      </c>
      <c r="L356" s="337">
        <v>0</v>
      </c>
      <c r="M356" s="337">
        <v>0</v>
      </c>
      <c r="N356" s="336">
        <v>0</v>
      </c>
      <c r="O356" s="336">
        <v>0</v>
      </c>
      <c r="P356" s="338">
        <v>0</v>
      </c>
      <c r="Q356" s="337"/>
      <c r="R356" s="337"/>
      <c r="Y356" s="389"/>
      <c r="AD356" s="389"/>
    </row>
    <row r="357" spans="1:30" ht="13.5" thickBot="1">
      <c r="A357" s="303"/>
      <c r="B357" s="335" t="s">
        <v>917</v>
      </c>
      <c r="C357" s="336">
        <v>0</v>
      </c>
      <c r="D357" s="337">
        <v>0</v>
      </c>
      <c r="E357" s="337">
        <v>0</v>
      </c>
      <c r="F357" s="337">
        <v>0</v>
      </c>
      <c r="G357" s="337">
        <v>0</v>
      </c>
      <c r="H357" s="337">
        <v>0</v>
      </c>
      <c r="I357" s="336">
        <v>0</v>
      </c>
      <c r="J357" s="336">
        <v>0</v>
      </c>
      <c r="K357" s="337">
        <v>0</v>
      </c>
      <c r="L357" s="337">
        <v>0</v>
      </c>
      <c r="M357" s="337">
        <v>0</v>
      </c>
      <c r="N357" s="336">
        <v>0</v>
      </c>
      <c r="O357" s="336">
        <v>0</v>
      </c>
      <c r="P357" s="338">
        <v>0</v>
      </c>
      <c r="Q357" s="337"/>
      <c r="R357" s="337"/>
      <c r="S357" s="355">
        <f t="shared" ref="S357:AD357" si="175">C357-C356</f>
        <v>0</v>
      </c>
      <c r="T357" s="355">
        <f t="shared" si="175"/>
        <v>0</v>
      </c>
      <c r="U357" s="355">
        <f t="shared" si="175"/>
        <v>0</v>
      </c>
      <c r="V357" s="355">
        <f t="shared" si="175"/>
        <v>0</v>
      </c>
      <c r="W357" s="355">
        <f t="shared" si="175"/>
        <v>0</v>
      </c>
      <c r="X357" s="355">
        <f t="shared" si="175"/>
        <v>0</v>
      </c>
      <c r="Y357" s="420">
        <f t="shared" si="175"/>
        <v>0</v>
      </c>
      <c r="Z357" s="355">
        <f t="shared" si="175"/>
        <v>0</v>
      </c>
      <c r="AA357" s="355">
        <f t="shared" si="175"/>
        <v>0</v>
      </c>
      <c r="AB357" s="355">
        <f t="shared" si="175"/>
        <v>0</v>
      </c>
      <c r="AC357" s="355">
        <f t="shared" si="175"/>
        <v>0</v>
      </c>
      <c r="AD357" s="420">
        <f t="shared" si="175"/>
        <v>0</v>
      </c>
    </row>
    <row r="358" spans="1:30">
      <c r="A358" s="317" t="s">
        <v>927</v>
      </c>
      <c r="B358" s="298" t="s">
        <v>885</v>
      </c>
      <c r="C358" s="327">
        <v>0</v>
      </c>
      <c r="D358" s="328">
        <v>0</v>
      </c>
      <c r="E358" s="328">
        <v>0</v>
      </c>
      <c r="F358" s="328">
        <v>0</v>
      </c>
      <c r="G358" s="328">
        <v>0</v>
      </c>
      <c r="H358" s="328">
        <v>0</v>
      </c>
      <c r="I358" s="327">
        <v>0</v>
      </c>
      <c r="J358" s="327">
        <v>0</v>
      </c>
      <c r="K358" s="328">
        <v>0</v>
      </c>
      <c r="L358" s="328">
        <v>0</v>
      </c>
      <c r="M358" s="328">
        <v>0</v>
      </c>
      <c r="N358" s="327">
        <v>0</v>
      </c>
      <c r="O358" s="327">
        <v>0</v>
      </c>
      <c r="P358" s="329">
        <v>0</v>
      </c>
      <c r="Q358" s="337"/>
      <c r="R358" s="337"/>
      <c r="S358" s="388" t="s">
        <v>886</v>
      </c>
      <c r="Y358" s="389"/>
      <c r="AD358" s="389"/>
    </row>
    <row r="359" spans="1:30">
      <c r="A359" s="303"/>
      <c r="B359" s="335" t="s">
        <v>887</v>
      </c>
      <c r="C359" s="336">
        <v>0</v>
      </c>
      <c r="D359" s="337">
        <v>0</v>
      </c>
      <c r="E359" s="337">
        <v>0</v>
      </c>
      <c r="F359" s="337">
        <v>0</v>
      </c>
      <c r="G359" s="337">
        <v>0</v>
      </c>
      <c r="H359" s="337">
        <v>0</v>
      </c>
      <c r="I359" s="336">
        <v>0</v>
      </c>
      <c r="J359" s="336">
        <v>0</v>
      </c>
      <c r="K359" s="337">
        <v>0</v>
      </c>
      <c r="L359" s="337">
        <v>0</v>
      </c>
      <c r="M359" s="337">
        <v>0</v>
      </c>
      <c r="N359" s="336">
        <v>0</v>
      </c>
      <c r="O359" s="336">
        <v>0</v>
      </c>
      <c r="P359" s="338">
        <v>0</v>
      </c>
      <c r="Q359" s="337"/>
      <c r="R359" s="337"/>
      <c r="S359" s="394">
        <f t="shared" ref="S359:AD359" si="176">C359-C358</f>
        <v>0</v>
      </c>
      <c r="T359" s="394">
        <f t="shared" si="176"/>
        <v>0</v>
      </c>
      <c r="U359" s="394">
        <f t="shared" si="176"/>
        <v>0</v>
      </c>
      <c r="V359" s="394">
        <f t="shared" si="176"/>
        <v>0</v>
      </c>
      <c r="W359" s="394">
        <f t="shared" si="176"/>
        <v>0</v>
      </c>
      <c r="X359" s="394">
        <f t="shared" si="176"/>
        <v>0</v>
      </c>
      <c r="Y359" s="395">
        <f t="shared" si="176"/>
        <v>0</v>
      </c>
      <c r="Z359" s="394">
        <f t="shared" si="176"/>
        <v>0</v>
      </c>
      <c r="AA359" s="394">
        <f t="shared" si="176"/>
        <v>0</v>
      </c>
      <c r="AB359" s="394">
        <f t="shared" si="176"/>
        <v>0</v>
      </c>
      <c r="AC359" s="394">
        <f t="shared" si="176"/>
        <v>0</v>
      </c>
      <c r="AD359" s="395">
        <f t="shared" si="176"/>
        <v>0</v>
      </c>
    </row>
    <row r="360" spans="1:30">
      <c r="A360" s="303"/>
      <c r="B360" s="335" t="s">
        <v>888</v>
      </c>
      <c r="C360" s="336">
        <v>0</v>
      </c>
      <c r="D360" s="337">
        <v>0</v>
      </c>
      <c r="E360" s="337">
        <v>0</v>
      </c>
      <c r="F360" s="337">
        <v>0</v>
      </c>
      <c r="G360" s="337">
        <v>0</v>
      </c>
      <c r="H360" s="337">
        <v>0</v>
      </c>
      <c r="I360" s="336">
        <v>0</v>
      </c>
      <c r="J360" s="336">
        <v>0</v>
      </c>
      <c r="K360" s="337">
        <v>0</v>
      </c>
      <c r="L360" s="337">
        <v>0</v>
      </c>
      <c r="M360" s="337">
        <v>0</v>
      </c>
      <c r="N360" s="336">
        <v>0</v>
      </c>
      <c r="O360" s="336">
        <v>0</v>
      </c>
      <c r="P360" s="338">
        <v>0</v>
      </c>
      <c r="Q360" s="337"/>
      <c r="R360" s="337"/>
      <c r="Y360" s="389"/>
      <c r="AD360" s="389"/>
    </row>
    <row r="361" spans="1:30">
      <c r="A361" s="303"/>
      <c r="B361" s="335" t="s">
        <v>889</v>
      </c>
      <c r="C361" s="336">
        <v>0</v>
      </c>
      <c r="D361" s="337">
        <v>0</v>
      </c>
      <c r="E361" s="337">
        <v>0</v>
      </c>
      <c r="F361" s="337">
        <v>0</v>
      </c>
      <c r="G361" s="337">
        <v>0</v>
      </c>
      <c r="H361" s="337">
        <v>0</v>
      </c>
      <c r="I361" s="336">
        <v>0</v>
      </c>
      <c r="J361" s="336">
        <v>0</v>
      </c>
      <c r="K361" s="337">
        <v>0</v>
      </c>
      <c r="L361" s="337">
        <v>0</v>
      </c>
      <c r="M361" s="337">
        <v>0</v>
      </c>
      <c r="N361" s="336">
        <v>0</v>
      </c>
      <c r="O361" s="336">
        <v>0</v>
      </c>
      <c r="P361" s="338">
        <v>0</v>
      </c>
      <c r="Q361" s="337"/>
      <c r="R361" s="337"/>
      <c r="S361" s="394">
        <f t="shared" ref="S361:AD361" si="177">C361-C360</f>
        <v>0</v>
      </c>
      <c r="T361" s="394">
        <f t="shared" si="177"/>
        <v>0</v>
      </c>
      <c r="U361" s="394">
        <f t="shared" si="177"/>
        <v>0</v>
      </c>
      <c r="V361" s="394">
        <f t="shared" si="177"/>
        <v>0</v>
      </c>
      <c r="W361" s="394">
        <f t="shared" si="177"/>
        <v>0</v>
      </c>
      <c r="X361" s="394">
        <f t="shared" si="177"/>
        <v>0</v>
      </c>
      <c r="Y361" s="395">
        <f t="shared" si="177"/>
        <v>0</v>
      </c>
      <c r="Z361" s="394">
        <f t="shared" si="177"/>
        <v>0</v>
      </c>
      <c r="AA361" s="394">
        <f t="shared" si="177"/>
        <v>0</v>
      </c>
      <c r="AB361" s="394">
        <f t="shared" si="177"/>
        <v>0</v>
      </c>
      <c r="AC361" s="394">
        <f t="shared" si="177"/>
        <v>0</v>
      </c>
      <c r="AD361" s="395">
        <f t="shared" si="177"/>
        <v>0</v>
      </c>
    </row>
    <row r="362" spans="1:30">
      <c r="A362" s="303"/>
      <c r="B362" s="335" t="s">
        <v>890</v>
      </c>
      <c r="C362" s="336">
        <v>0</v>
      </c>
      <c r="D362" s="337">
        <v>0</v>
      </c>
      <c r="E362" s="337">
        <v>0</v>
      </c>
      <c r="F362" s="337">
        <v>0</v>
      </c>
      <c r="G362" s="337">
        <v>0</v>
      </c>
      <c r="H362" s="337">
        <v>0</v>
      </c>
      <c r="I362" s="336">
        <v>0</v>
      </c>
      <c r="J362" s="336">
        <v>0</v>
      </c>
      <c r="K362" s="337">
        <v>0</v>
      </c>
      <c r="L362" s="337">
        <v>0</v>
      </c>
      <c r="M362" s="337">
        <v>0</v>
      </c>
      <c r="N362" s="336">
        <v>0</v>
      </c>
      <c r="O362" s="336">
        <v>0</v>
      </c>
      <c r="P362" s="338">
        <v>0</v>
      </c>
      <c r="Q362" s="337"/>
      <c r="R362" s="337"/>
      <c r="Y362" s="389"/>
      <c r="AD362" s="389"/>
    </row>
    <row r="363" spans="1:30">
      <c r="A363" s="303"/>
      <c r="B363" s="335" t="s">
        <v>891</v>
      </c>
      <c r="C363" s="336">
        <v>0</v>
      </c>
      <c r="D363" s="337">
        <v>0</v>
      </c>
      <c r="E363" s="337">
        <v>0</v>
      </c>
      <c r="F363" s="337">
        <v>0</v>
      </c>
      <c r="G363" s="337">
        <v>0</v>
      </c>
      <c r="H363" s="337">
        <v>0</v>
      </c>
      <c r="I363" s="336">
        <v>0</v>
      </c>
      <c r="J363" s="336">
        <v>0</v>
      </c>
      <c r="K363" s="337">
        <v>0</v>
      </c>
      <c r="L363" s="337">
        <v>0</v>
      </c>
      <c r="M363" s="337">
        <v>0</v>
      </c>
      <c r="N363" s="336">
        <v>0</v>
      </c>
      <c r="O363" s="336">
        <v>0</v>
      </c>
      <c r="P363" s="338">
        <v>0</v>
      </c>
      <c r="Q363" s="337"/>
      <c r="R363" s="337"/>
      <c r="S363" s="394">
        <f t="shared" ref="S363:AD363" si="178">C363-C362</f>
        <v>0</v>
      </c>
      <c r="T363" s="394">
        <f t="shared" si="178"/>
        <v>0</v>
      </c>
      <c r="U363" s="394">
        <f t="shared" si="178"/>
        <v>0</v>
      </c>
      <c r="V363" s="394">
        <f t="shared" si="178"/>
        <v>0</v>
      </c>
      <c r="W363" s="394">
        <f t="shared" si="178"/>
        <v>0</v>
      </c>
      <c r="X363" s="394">
        <f t="shared" si="178"/>
        <v>0</v>
      </c>
      <c r="Y363" s="395">
        <f t="shared" si="178"/>
        <v>0</v>
      </c>
      <c r="Z363" s="394">
        <f t="shared" si="178"/>
        <v>0</v>
      </c>
      <c r="AA363" s="394">
        <f t="shared" si="178"/>
        <v>0</v>
      </c>
      <c r="AB363" s="394">
        <f t="shared" si="178"/>
        <v>0</v>
      </c>
      <c r="AC363" s="394">
        <f t="shared" si="178"/>
        <v>0</v>
      </c>
      <c r="AD363" s="395">
        <f t="shared" si="178"/>
        <v>0</v>
      </c>
    </row>
    <row r="364" spans="1:30">
      <c r="A364" s="303"/>
      <c r="B364" s="335" t="s">
        <v>892</v>
      </c>
      <c r="C364" s="336">
        <v>0</v>
      </c>
      <c r="D364" s="337">
        <v>0</v>
      </c>
      <c r="E364" s="337">
        <v>0</v>
      </c>
      <c r="F364" s="337">
        <v>0</v>
      </c>
      <c r="G364" s="337">
        <v>0</v>
      </c>
      <c r="H364" s="337">
        <v>0</v>
      </c>
      <c r="I364" s="336">
        <v>0</v>
      </c>
      <c r="J364" s="336">
        <v>0</v>
      </c>
      <c r="K364" s="337">
        <v>0</v>
      </c>
      <c r="L364" s="337">
        <v>0</v>
      </c>
      <c r="M364" s="337">
        <v>0</v>
      </c>
      <c r="N364" s="336">
        <v>0</v>
      </c>
      <c r="O364" s="336">
        <v>0</v>
      </c>
      <c r="P364" s="338">
        <v>0</v>
      </c>
      <c r="Q364" s="337"/>
      <c r="R364" s="337"/>
      <c r="Y364" s="389"/>
      <c r="AD364" s="389"/>
    </row>
    <row r="365" spans="1:30">
      <c r="A365" s="303"/>
      <c r="B365" s="335" t="s">
        <v>893</v>
      </c>
      <c r="C365" s="336">
        <v>0</v>
      </c>
      <c r="D365" s="337">
        <v>0</v>
      </c>
      <c r="E365" s="337">
        <v>0</v>
      </c>
      <c r="F365" s="337">
        <v>0</v>
      </c>
      <c r="G365" s="337">
        <v>0</v>
      </c>
      <c r="H365" s="337">
        <v>0</v>
      </c>
      <c r="I365" s="336">
        <v>0</v>
      </c>
      <c r="J365" s="336">
        <v>0</v>
      </c>
      <c r="K365" s="337">
        <v>0</v>
      </c>
      <c r="L365" s="337">
        <v>0</v>
      </c>
      <c r="M365" s="337">
        <v>0</v>
      </c>
      <c r="N365" s="336">
        <v>0</v>
      </c>
      <c r="O365" s="336">
        <v>0</v>
      </c>
      <c r="P365" s="338">
        <v>0</v>
      </c>
      <c r="Q365" s="337"/>
      <c r="R365" s="337"/>
      <c r="S365" s="394">
        <f t="shared" ref="S365:AD365" si="179">C365-C364</f>
        <v>0</v>
      </c>
      <c r="T365" s="394">
        <f t="shared" si="179"/>
        <v>0</v>
      </c>
      <c r="U365" s="394">
        <f t="shared" si="179"/>
        <v>0</v>
      </c>
      <c r="V365" s="394">
        <f t="shared" si="179"/>
        <v>0</v>
      </c>
      <c r="W365" s="394">
        <f t="shared" si="179"/>
        <v>0</v>
      </c>
      <c r="X365" s="394">
        <f t="shared" si="179"/>
        <v>0</v>
      </c>
      <c r="Y365" s="395">
        <f t="shared" si="179"/>
        <v>0</v>
      </c>
      <c r="Z365" s="394">
        <f t="shared" si="179"/>
        <v>0</v>
      </c>
      <c r="AA365" s="394">
        <f t="shared" si="179"/>
        <v>0</v>
      </c>
      <c r="AB365" s="394">
        <f t="shared" si="179"/>
        <v>0</v>
      </c>
      <c r="AC365" s="394">
        <f t="shared" si="179"/>
        <v>0</v>
      </c>
      <c r="AD365" s="395">
        <f t="shared" si="179"/>
        <v>0</v>
      </c>
    </row>
    <row r="366" spans="1:30">
      <c r="A366" s="303"/>
      <c r="B366" s="335" t="s">
        <v>894</v>
      </c>
      <c r="C366" s="336">
        <v>0</v>
      </c>
      <c r="D366" s="337">
        <v>0</v>
      </c>
      <c r="E366" s="337">
        <v>0</v>
      </c>
      <c r="F366" s="337">
        <v>0</v>
      </c>
      <c r="G366" s="337">
        <v>0</v>
      </c>
      <c r="H366" s="337">
        <v>0</v>
      </c>
      <c r="I366" s="336">
        <v>0</v>
      </c>
      <c r="J366" s="336">
        <v>0</v>
      </c>
      <c r="K366" s="337">
        <v>0</v>
      </c>
      <c r="L366" s="337">
        <v>0</v>
      </c>
      <c r="M366" s="337">
        <v>0</v>
      </c>
      <c r="N366" s="336">
        <v>0</v>
      </c>
      <c r="O366" s="336">
        <v>0</v>
      </c>
      <c r="P366" s="338">
        <v>0</v>
      </c>
      <c r="Q366" s="337"/>
      <c r="R366" s="337"/>
      <c r="Y366" s="389"/>
      <c r="AD366" s="389"/>
    </row>
    <row r="367" spans="1:30">
      <c r="A367" s="303"/>
      <c r="B367" s="335" t="s">
        <v>895</v>
      </c>
      <c r="C367" s="336">
        <v>0</v>
      </c>
      <c r="D367" s="337">
        <v>0</v>
      </c>
      <c r="E367" s="337">
        <v>0</v>
      </c>
      <c r="F367" s="337">
        <v>0</v>
      </c>
      <c r="G367" s="337">
        <v>0</v>
      </c>
      <c r="H367" s="337">
        <v>0</v>
      </c>
      <c r="I367" s="336">
        <v>0</v>
      </c>
      <c r="J367" s="336">
        <v>0</v>
      </c>
      <c r="K367" s="337">
        <v>0</v>
      </c>
      <c r="L367" s="337">
        <v>0</v>
      </c>
      <c r="M367" s="337">
        <v>0</v>
      </c>
      <c r="N367" s="336">
        <v>0</v>
      </c>
      <c r="O367" s="336">
        <v>0</v>
      </c>
      <c r="P367" s="338">
        <v>0</v>
      </c>
      <c r="Q367" s="337"/>
      <c r="R367" s="337"/>
      <c r="S367" s="394">
        <f t="shared" ref="S367:AD367" si="180">C367-C366</f>
        <v>0</v>
      </c>
      <c r="T367" s="394">
        <f t="shared" si="180"/>
        <v>0</v>
      </c>
      <c r="U367" s="394">
        <f t="shared" si="180"/>
        <v>0</v>
      </c>
      <c r="V367" s="394">
        <f t="shared" si="180"/>
        <v>0</v>
      </c>
      <c r="W367" s="394">
        <f t="shared" si="180"/>
        <v>0</v>
      </c>
      <c r="X367" s="394">
        <f t="shared" si="180"/>
        <v>0</v>
      </c>
      <c r="Y367" s="395">
        <f t="shared" si="180"/>
        <v>0</v>
      </c>
      <c r="Z367" s="394">
        <f t="shared" si="180"/>
        <v>0</v>
      </c>
      <c r="AA367" s="394">
        <f t="shared" si="180"/>
        <v>0</v>
      </c>
      <c r="AB367" s="394">
        <f t="shared" si="180"/>
        <v>0</v>
      </c>
      <c r="AC367" s="394">
        <f t="shared" si="180"/>
        <v>0</v>
      </c>
      <c r="AD367" s="395">
        <f t="shared" si="180"/>
        <v>0</v>
      </c>
    </row>
    <row r="368" spans="1:30">
      <c r="A368" s="303"/>
      <c r="B368" s="335" t="s">
        <v>896</v>
      </c>
      <c r="C368" s="336">
        <v>0</v>
      </c>
      <c r="D368" s="337">
        <v>0</v>
      </c>
      <c r="E368" s="337">
        <v>0</v>
      </c>
      <c r="F368" s="337">
        <v>0</v>
      </c>
      <c r="G368" s="337">
        <v>0</v>
      </c>
      <c r="H368" s="337">
        <v>0</v>
      </c>
      <c r="I368" s="336">
        <v>0</v>
      </c>
      <c r="J368" s="336">
        <v>0</v>
      </c>
      <c r="K368" s="337">
        <v>0</v>
      </c>
      <c r="L368" s="337">
        <v>0</v>
      </c>
      <c r="M368" s="337">
        <v>0</v>
      </c>
      <c r="N368" s="336">
        <v>0</v>
      </c>
      <c r="O368" s="336">
        <v>0</v>
      </c>
      <c r="P368" s="338">
        <v>0</v>
      </c>
      <c r="Q368" s="337"/>
      <c r="R368" s="337"/>
      <c r="Y368" s="389"/>
      <c r="AD368" s="389"/>
    </row>
    <row r="369" spans="1:30">
      <c r="A369" s="303"/>
      <c r="B369" s="335" t="s">
        <v>897</v>
      </c>
      <c r="C369" s="336">
        <v>0</v>
      </c>
      <c r="D369" s="337">
        <v>0</v>
      </c>
      <c r="E369" s="337">
        <v>0</v>
      </c>
      <c r="F369" s="337">
        <v>0</v>
      </c>
      <c r="G369" s="337">
        <v>0</v>
      </c>
      <c r="H369" s="337">
        <v>0</v>
      </c>
      <c r="I369" s="336">
        <v>0</v>
      </c>
      <c r="J369" s="336">
        <v>0</v>
      </c>
      <c r="K369" s="337">
        <v>0</v>
      </c>
      <c r="L369" s="337">
        <v>0</v>
      </c>
      <c r="M369" s="337">
        <v>0</v>
      </c>
      <c r="N369" s="336">
        <v>0</v>
      </c>
      <c r="O369" s="336">
        <v>0</v>
      </c>
      <c r="P369" s="338">
        <v>0</v>
      </c>
      <c r="Q369" s="337"/>
      <c r="R369" s="337"/>
      <c r="S369" s="394">
        <f t="shared" ref="S369:AD369" si="181">C369-C368</f>
        <v>0</v>
      </c>
      <c r="T369" s="394">
        <f t="shared" si="181"/>
        <v>0</v>
      </c>
      <c r="U369" s="394">
        <f t="shared" si="181"/>
        <v>0</v>
      </c>
      <c r="V369" s="394">
        <f t="shared" si="181"/>
        <v>0</v>
      </c>
      <c r="W369" s="394">
        <f t="shared" si="181"/>
        <v>0</v>
      </c>
      <c r="X369" s="394">
        <f t="shared" si="181"/>
        <v>0</v>
      </c>
      <c r="Y369" s="395">
        <f t="shared" si="181"/>
        <v>0</v>
      </c>
      <c r="Z369" s="394">
        <f t="shared" si="181"/>
        <v>0</v>
      </c>
      <c r="AA369" s="394">
        <f t="shared" si="181"/>
        <v>0</v>
      </c>
      <c r="AB369" s="394">
        <f t="shared" si="181"/>
        <v>0</v>
      </c>
      <c r="AC369" s="394">
        <f t="shared" si="181"/>
        <v>0</v>
      </c>
      <c r="AD369" s="395">
        <f t="shared" si="181"/>
        <v>0</v>
      </c>
    </row>
    <row r="370" spans="1:30">
      <c r="A370" s="303"/>
      <c r="B370" s="335" t="s">
        <v>898</v>
      </c>
      <c r="C370" s="336">
        <v>0</v>
      </c>
      <c r="D370" s="337">
        <v>0</v>
      </c>
      <c r="E370" s="337">
        <v>0</v>
      </c>
      <c r="F370" s="337">
        <v>0</v>
      </c>
      <c r="G370" s="337">
        <v>0</v>
      </c>
      <c r="H370" s="337">
        <v>0</v>
      </c>
      <c r="I370" s="336">
        <v>0</v>
      </c>
      <c r="J370" s="336">
        <v>0</v>
      </c>
      <c r="K370" s="337">
        <v>0</v>
      </c>
      <c r="L370" s="337">
        <v>0</v>
      </c>
      <c r="M370" s="337">
        <v>0</v>
      </c>
      <c r="N370" s="336">
        <v>0</v>
      </c>
      <c r="O370" s="336">
        <v>0</v>
      </c>
      <c r="P370" s="338">
        <v>0</v>
      </c>
      <c r="Q370" s="337"/>
      <c r="R370" s="337"/>
      <c r="Y370" s="389"/>
      <c r="AD370" s="389"/>
    </row>
    <row r="371" spans="1:30">
      <c r="A371" s="303"/>
      <c r="B371" s="335" t="s">
        <v>899</v>
      </c>
      <c r="C371" s="336">
        <v>0</v>
      </c>
      <c r="D371" s="337">
        <v>0</v>
      </c>
      <c r="E371" s="337">
        <v>0</v>
      </c>
      <c r="F371" s="337">
        <v>0</v>
      </c>
      <c r="G371" s="337">
        <v>0</v>
      </c>
      <c r="H371" s="337">
        <v>0</v>
      </c>
      <c r="I371" s="336">
        <v>0</v>
      </c>
      <c r="J371" s="336">
        <v>0</v>
      </c>
      <c r="K371" s="337">
        <v>0</v>
      </c>
      <c r="L371" s="337">
        <v>0</v>
      </c>
      <c r="M371" s="337">
        <v>0</v>
      </c>
      <c r="N371" s="336">
        <v>0</v>
      </c>
      <c r="O371" s="336">
        <v>0</v>
      </c>
      <c r="P371" s="338">
        <v>0</v>
      </c>
      <c r="Q371" s="337"/>
      <c r="R371" s="337"/>
      <c r="S371" s="394">
        <f t="shared" ref="S371:AD371" si="182">C371-C370</f>
        <v>0</v>
      </c>
      <c r="T371" s="394">
        <f t="shared" si="182"/>
        <v>0</v>
      </c>
      <c r="U371" s="394">
        <f t="shared" si="182"/>
        <v>0</v>
      </c>
      <c r="V371" s="394">
        <f t="shared" si="182"/>
        <v>0</v>
      </c>
      <c r="W371" s="394">
        <f t="shared" si="182"/>
        <v>0</v>
      </c>
      <c r="X371" s="394">
        <f t="shared" si="182"/>
        <v>0</v>
      </c>
      <c r="Y371" s="395">
        <f t="shared" si="182"/>
        <v>0</v>
      </c>
      <c r="Z371" s="394">
        <f t="shared" si="182"/>
        <v>0</v>
      </c>
      <c r="AA371" s="394">
        <f t="shared" si="182"/>
        <v>0</v>
      </c>
      <c r="AB371" s="394">
        <f t="shared" si="182"/>
        <v>0</v>
      </c>
      <c r="AC371" s="394">
        <f t="shared" si="182"/>
        <v>0</v>
      </c>
      <c r="AD371" s="395">
        <f t="shared" si="182"/>
        <v>0</v>
      </c>
    </row>
    <row r="372" spans="1:30">
      <c r="A372" s="303"/>
      <c r="B372" s="335" t="s">
        <v>900</v>
      </c>
      <c r="C372" s="336">
        <v>0</v>
      </c>
      <c r="D372" s="337">
        <v>0</v>
      </c>
      <c r="E372" s="337">
        <v>0</v>
      </c>
      <c r="F372" s="337">
        <v>0</v>
      </c>
      <c r="G372" s="337">
        <v>0</v>
      </c>
      <c r="H372" s="337">
        <v>0</v>
      </c>
      <c r="I372" s="336">
        <v>0</v>
      </c>
      <c r="J372" s="336">
        <v>0</v>
      </c>
      <c r="K372" s="337">
        <v>0</v>
      </c>
      <c r="L372" s="337">
        <v>0</v>
      </c>
      <c r="M372" s="337">
        <v>0</v>
      </c>
      <c r="N372" s="336">
        <v>0</v>
      </c>
      <c r="O372" s="336">
        <v>0</v>
      </c>
      <c r="P372" s="338">
        <v>0</v>
      </c>
      <c r="Q372" s="337"/>
      <c r="R372" s="337"/>
      <c r="Y372" s="389"/>
      <c r="AD372" s="389"/>
    </row>
    <row r="373" spans="1:30">
      <c r="A373" s="303"/>
      <c r="B373" s="335" t="s">
        <v>901</v>
      </c>
      <c r="C373" s="336">
        <v>0</v>
      </c>
      <c r="D373" s="337">
        <v>0</v>
      </c>
      <c r="E373" s="337">
        <v>0</v>
      </c>
      <c r="F373" s="337">
        <v>0</v>
      </c>
      <c r="G373" s="337">
        <v>0</v>
      </c>
      <c r="H373" s="337">
        <v>0</v>
      </c>
      <c r="I373" s="336">
        <v>0</v>
      </c>
      <c r="J373" s="336">
        <v>0</v>
      </c>
      <c r="K373" s="337">
        <v>0</v>
      </c>
      <c r="L373" s="337">
        <v>0</v>
      </c>
      <c r="M373" s="337">
        <v>0</v>
      </c>
      <c r="N373" s="336">
        <v>0</v>
      </c>
      <c r="O373" s="336">
        <v>0</v>
      </c>
      <c r="P373" s="338">
        <v>0</v>
      </c>
      <c r="Q373" s="337"/>
      <c r="R373" s="337"/>
      <c r="S373" s="394">
        <f t="shared" ref="S373:AD373" si="183">C373-C372</f>
        <v>0</v>
      </c>
      <c r="T373" s="394">
        <f t="shared" si="183"/>
        <v>0</v>
      </c>
      <c r="U373" s="394">
        <f t="shared" si="183"/>
        <v>0</v>
      </c>
      <c r="V373" s="394">
        <f t="shared" si="183"/>
        <v>0</v>
      </c>
      <c r="W373" s="394">
        <f t="shared" si="183"/>
        <v>0</v>
      </c>
      <c r="X373" s="394">
        <f t="shared" si="183"/>
        <v>0</v>
      </c>
      <c r="Y373" s="395">
        <f t="shared" si="183"/>
        <v>0</v>
      </c>
      <c r="Z373" s="394">
        <f t="shared" si="183"/>
        <v>0</v>
      </c>
      <c r="AA373" s="394">
        <f t="shared" si="183"/>
        <v>0</v>
      </c>
      <c r="AB373" s="394">
        <f t="shared" si="183"/>
        <v>0</v>
      </c>
      <c r="AC373" s="394">
        <f t="shared" si="183"/>
        <v>0</v>
      </c>
      <c r="AD373" s="395">
        <f t="shared" si="183"/>
        <v>0</v>
      </c>
    </row>
    <row r="374" spans="1:30">
      <c r="A374" s="303"/>
      <c r="B374" s="335" t="s">
        <v>902</v>
      </c>
      <c r="C374" s="336">
        <v>0</v>
      </c>
      <c r="D374" s="337">
        <v>0</v>
      </c>
      <c r="E374" s="337">
        <v>0</v>
      </c>
      <c r="F374" s="337">
        <v>0</v>
      </c>
      <c r="G374" s="337">
        <v>0</v>
      </c>
      <c r="H374" s="337">
        <v>0</v>
      </c>
      <c r="I374" s="336">
        <v>0</v>
      </c>
      <c r="J374" s="336">
        <v>0</v>
      </c>
      <c r="K374" s="337">
        <v>0</v>
      </c>
      <c r="L374" s="337">
        <v>0</v>
      </c>
      <c r="M374" s="337">
        <v>0</v>
      </c>
      <c r="N374" s="336">
        <v>0</v>
      </c>
      <c r="O374" s="336">
        <v>0</v>
      </c>
      <c r="P374" s="338">
        <v>0</v>
      </c>
      <c r="Q374" s="337"/>
      <c r="R374" s="337"/>
      <c r="Y374" s="389"/>
      <c r="AD374" s="389"/>
    </row>
    <row r="375" spans="1:30">
      <c r="A375" s="303"/>
      <c r="B375" s="335" t="s">
        <v>903</v>
      </c>
      <c r="C375" s="336">
        <v>0</v>
      </c>
      <c r="D375" s="337">
        <v>0</v>
      </c>
      <c r="E375" s="337">
        <v>0</v>
      </c>
      <c r="F375" s="337">
        <v>0</v>
      </c>
      <c r="G375" s="337">
        <v>0</v>
      </c>
      <c r="H375" s="337">
        <v>0</v>
      </c>
      <c r="I375" s="336">
        <v>0</v>
      </c>
      <c r="J375" s="336">
        <v>0</v>
      </c>
      <c r="K375" s="337">
        <v>0</v>
      </c>
      <c r="L375" s="337">
        <v>0</v>
      </c>
      <c r="M375" s="337">
        <v>0</v>
      </c>
      <c r="N375" s="336">
        <v>0</v>
      </c>
      <c r="O375" s="336">
        <v>0</v>
      </c>
      <c r="P375" s="338">
        <v>0</v>
      </c>
      <c r="Q375" s="337"/>
      <c r="R375" s="337"/>
      <c r="S375" s="394">
        <f t="shared" ref="S375:AD375" si="184">C375-C374</f>
        <v>0</v>
      </c>
      <c r="T375" s="394">
        <f t="shared" si="184"/>
        <v>0</v>
      </c>
      <c r="U375" s="394">
        <f t="shared" si="184"/>
        <v>0</v>
      </c>
      <c r="V375" s="394">
        <f t="shared" si="184"/>
        <v>0</v>
      </c>
      <c r="W375" s="394">
        <f t="shared" si="184"/>
        <v>0</v>
      </c>
      <c r="X375" s="394">
        <f t="shared" si="184"/>
        <v>0</v>
      </c>
      <c r="Y375" s="395">
        <f t="shared" si="184"/>
        <v>0</v>
      </c>
      <c r="Z375" s="394">
        <f t="shared" si="184"/>
        <v>0</v>
      </c>
      <c r="AA375" s="394">
        <f t="shared" si="184"/>
        <v>0</v>
      </c>
      <c r="AB375" s="394">
        <f t="shared" si="184"/>
        <v>0</v>
      </c>
      <c r="AC375" s="394">
        <f t="shared" si="184"/>
        <v>0</v>
      </c>
      <c r="AD375" s="395">
        <f t="shared" si="184"/>
        <v>0</v>
      </c>
    </row>
    <row r="376" spans="1:30">
      <c r="A376" s="303"/>
      <c r="B376" s="335" t="s">
        <v>904</v>
      </c>
      <c r="C376" s="336">
        <v>0</v>
      </c>
      <c r="D376" s="337">
        <v>0</v>
      </c>
      <c r="E376" s="337">
        <v>0</v>
      </c>
      <c r="F376" s="337">
        <v>0</v>
      </c>
      <c r="G376" s="337">
        <v>0</v>
      </c>
      <c r="H376" s="337">
        <v>0</v>
      </c>
      <c r="I376" s="336">
        <v>0</v>
      </c>
      <c r="J376" s="336">
        <v>0</v>
      </c>
      <c r="K376" s="337">
        <v>0</v>
      </c>
      <c r="L376" s="337">
        <v>0</v>
      </c>
      <c r="M376" s="337">
        <v>0</v>
      </c>
      <c r="N376" s="336">
        <v>0</v>
      </c>
      <c r="O376" s="336">
        <v>0</v>
      </c>
      <c r="P376" s="338">
        <v>0</v>
      </c>
      <c r="Q376" s="337"/>
      <c r="R376" s="337"/>
      <c r="Y376" s="389"/>
      <c r="AD376" s="389"/>
    </row>
    <row r="377" spans="1:30">
      <c r="A377" s="303"/>
      <c r="B377" s="335" t="s">
        <v>905</v>
      </c>
      <c r="C377" s="336">
        <v>0</v>
      </c>
      <c r="D377" s="337">
        <v>0</v>
      </c>
      <c r="E377" s="337">
        <v>0</v>
      </c>
      <c r="F377" s="337">
        <v>0</v>
      </c>
      <c r="G377" s="337">
        <v>0</v>
      </c>
      <c r="H377" s="337">
        <v>0</v>
      </c>
      <c r="I377" s="336">
        <v>0</v>
      </c>
      <c r="J377" s="336">
        <v>0</v>
      </c>
      <c r="K377" s="337">
        <v>0</v>
      </c>
      <c r="L377" s="337">
        <v>0</v>
      </c>
      <c r="M377" s="337">
        <v>0</v>
      </c>
      <c r="N377" s="336">
        <v>0</v>
      </c>
      <c r="O377" s="336">
        <v>0</v>
      </c>
      <c r="P377" s="338">
        <v>0</v>
      </c>
      <c r="Q377" s="337"/>
      <c r="R377" s="337"/>
      <c r="S377" s="394">
        <f t="shared" ref="S377:AD377" si="185">C377-C376</f>
        <v>0</v>
      </c>
      <c r="T377" s="394">
        <f t="shared" si="185"/>
        <v>0</v>
      </c>
      <c r="U377" s="394">
        <f t="shared" si="185"/>
        <v>0</v>
      </c>
      <c r="V377" s="394">
        <f t="shared" si="185"/>
        <v>0</v>
      </c>
      <c r="W377" s="394">
        <f t="shared" si="185"/>
        <v>0</v>
      </c>
      <c r="X377" s="394">
        <f t="shared" si="185"/>
        <v>0</v>
      </c>
      <c r="Y377" s="395">
        <f t="shared" si="185"/>
        <v>0</v>
      </c>
      <c r="Z377" s="394">
        <f t="shared" si="185"/>
        <v>0</v>
      </c>
      <c r="AA377" s="394">
        <f t="shared" si="185"/>
        <v>0</v>
      </c>
      <c r="AB377" s="394">
        <f t="shared" si="185"/>
        <v>0</v>
      </c>
      <c r="AC377" s="394">
        <f t="shared" si="185"/>
        <v>0</v>
      </c>
      <c r="AD377" s="395">
        <f t="shared" si="185"/>
        <v>0</v>
      </c>
    </row>
    <row r="378" spans="1:30">
      <c r="A378" s="303"/>
      <c r="B378" s="335" t="s">
        <v>906</v>
      </c>
      <c r="C378" s="336">
        <v>0</v>
      </c>
      <c r="D378" s="337">
        <v>0</v>
      </c>
      <c r="E378" s="337">
        <v>0</v>
      </c>
      <c r="F378" s="337">
        <v>0</v>
      </c>
      <c r="G378" s="337">
        <v>0</v>
      </c>
      <c r="H378" s="337">
        <v>0</v>
      </c>
      <c r="I378" s="336">
        <v>0</v>
      </c>
      <c r="J378" s="336">
        <v>0</v>
      </c>
      <c r="K378" s="337">
        <v>0</v>
      </c>
      <c r="L378" s="337">
        <v>0</v>
      </c>
      <c r="M378" s="337">
        <v>0</v>
      </c>
      <c r="N378" s="336">
        <v>0</v>
      </c>
      <c r="O378" s="336">
        <v>0</v>
      </c>
      <c r="P378" s="338">
        <v>0</v>
      </c>
      <c r="Q378" s="337"/>
      <c r="R378" s="337"/>
      <c r="Y378" s="389"/>
      <c r="AD378" s="389"/>
    </row>
    <row r="379" spans="1:30">
      <c r="A379" s="303"/>
      <c r="B379" s="335" t="s">
        <v>907</v>
      </c>
      <c r="C379" s="336">
        <v>0</v>
      </c>
      <c r="D379" s="337">
        <v>0</v>
      </c>
      <c r="E379" s="337">
        <v>0</v>
      </c>
      <c r="F379" s="337">
        <v>0</v>
      </c>
      <c r="G379" s="337">
        <v>0</v>
      </c>
      <c r="H379" s="337">
        <v>0</v>
      </c>
      <c r="I379" s="336">
        <v>0</v>
      </c>
      <c r="J379" s="336">
        <v>0</v>
      </c>
      <c r="K379" s="337">
        <v>0</v>
      </c>
      <c r="L379" s="337">
        <v>0</v>
      </c>
      <c r="M379" s="337">
        <v>0</v>
      </c>
      <c r="N379" s="336">
        <v>0</v>
      </c>
      <c r="O379" s="336">
        <v>0</v>
      </c>
      <c r="P379" s="338">
        <v>0</v>
      </c>
      <c r="Q379" s="337"/>
      <c r="R379" s="337"/>
      <c r="S379" s="394">
        <f t="shared" ref="S379:AD379" si="186">C379-C378</f>
        <v>0</v>
      </c>
      <c r="T379" s="394">
        <f t="shared" si="186"/>
        <v>0</v>
      </c>
      <c r="U379" s="394">
        <f t="shared" si="186"/>
        <v>0</v>
      </c>
      <c r="V379" s="394">
        <f t="shared" si="186"/>
        <v>0</v>
      </c>
      <c r="W379" s="394">
        <f t="shared" si="186"/>
        <v>0</v>
      </c>
      <c r="X379" s="394">
        <f t="shared" si="186"/>
        <v>0</v>
      </c>
      <c r="Y379" s="395">
        <f t="shared" si="186"/>
        <v>0</v>
      </c>
      <c r="Z379" s="394">
        <f t="shared" si="186"/>
        <v>0</v>
      </c>
      <c r="AA379" s="394">
        <f t="shared" si="186"/>
        <v>0</v>
      </c>
      <c r="AB379" s="394">
        <f t="shared" si="186"/>
        <v>0</v>
      </c>
      <c r="AC379" s="394">
        <f t="shared" si="186"/>
        <v>0</v>
      </c>
      <c r="AD379" s="395">
        <f t="shared" si="186"/>
        <v>0</v>
      </c>
    </row>
    <row r="380" spans="1:30">
      <c r="A380" s="303"/>
      <c r="B380" s="335" t="s">
        <v>908</v>
      </c>
      <c r="C380" s="336">
        <v>0</v>
      </c>
      <c r="D380" s="337">
        <v>0</v>
      </c>
      <c r="E380" s="337">
        <v>0</v>
      </c>
      <c r="F380" s="337">
        <v>0</v>
      </c>
      <c r="G380" s="337">
        <v>0</v>
      </c>
      <c r="H380" s="337">
        <v>0</v>
      </c>
      <c r="I380" s="336">
        <v>0</v>
      </c>
      <c r="J380" s="336">
        <v>0</v>
      </c>
      <c r="K380" s="337">
        <v>0</v>
      </c>
      <c r="L380" s="337">
        <v>0</v>
      </c>
      <c r="M380" s="337">
        <v>0</v>
      </c>
      <c r="N380" s="336">
        <v>0</v>
      </c>
      <c r="O380" s="336">
        <v>0</v>
      </c>
      <c r="P380" s="338">
        <v>0</v>
      </c>
      <c r="Q380" s="337"/>
      <c r="R380" s="337"/>
      <c r="Y380" s="389"/>
      <c r="AD380" s="389"/>
    </row>
    <row r="381" spans="1:30">
      <c r="A381" s="303"/>
      <c r="B381" s="335" t="s">
        <v>909</v>
      </c>
      <c r="C381" s="336">
        <v>0</v>
      </c>
      <c r="D381" s="337">
        <v>0</v>
      </c>
      <c r="E381" s="337">
        <v>0</v>
      </c>
      <c r="F381" s="337">
        <v>0</v>
      </c>
      <c r="G381" s="337">
        <v>0</v>
      </c>
      <c r="H381" s="337">
        <v>0</v>
      </c>
      <c r="I381" s="336">
        <v>0</v>
      </c>
      <c r="J381" s="336">
        <v>0</v>
      </c>
      <c r="K381" s="337">
        <v>0</v>
      </c>
      <c r="L381" s="337">
        <v>0</v>
      </c>
      <c r="M381" s="337">
        <v>0</v>
      </c>
      <c r="N381" s="336">
        <v>0</v>
      </c>
      <c r="O381" s="336">
        <v>0</v>
      </c>
      <c r="P381" s="338">
        <v>0</v>
      </c>
      <c r="Q381" s="337"/>
      <c r="R381" s="337"/>
      <c r="S381" s="394">
        <f t="shared" ref="S381:AD381" si="187">C381-C380</f>
        <v>0</v>
      </c>
      <c r="T381" s="394">
        <f t="shared" si="187"/>
        <v>0</v>
      </c>
      <c r="U381" s="394">
        <f t="shared" si="187"/>
        <v>0</v>
      </c>
      <c r="V381" s="394">
        <f t="shared" si="187"/>
        <v>0</v>
      </c>
      <c r="W381" s="394">
        <f t="shared" si="187"/>
        <v>0</v>
      </c>
      <c r="X381" s="394">
        <f t="shared" si="187"/>
        <v>0</v>
      </c>
      <c r="Y381" s="395">
        <f t="shared" si="187"/>
        <v>0</v>
      </c>
      <c r="Z381" s="394">
        <f t="shared" si="187"/>
        <v>0</v>
      </c>
      <c r="AA381" s="394">
        <f t="shared" si="187"/>
        <v>0</v>
      </c>
      <c r="AB381" s="394">
        <f t="shared" si="187"/>
        <v>0</v>
      </c>
      <c r="AC381" s="394">
        <f t="shared" si="187"/>
        <v>0</v>
      </c>
      <c r="AD381" s="395">
        <f t="shared" si="187"/>
        <v>0</v>
      </c>
    </row>
    <row r="382" spans="1:30">
      <c r="A382" s="303"/>
      <c r="B382" s="335" t="s">
        <v>910</v>
      </c>
      <c r="C382" s="336">
        <v>0</v>
      </c>
      <c r="D382" s="337">
        <v>0</v>
      </c>
      <c r="E382" s="337">
        <v>0</v>
      </c>
      <c r="F382" s="337">
        <v>0</v>
      </c>
      <c r="G382" s="337">
        <v>0</v>
      </c>
      <c r="H382" s="337">
        <v>0</v>
      </c>
      <c r="I382" s="336">
        <v>0</v>
      </c>
      <c r="J382" s="336">
        <v>0</v>
      </c>
      <c r="K382" s="337">
        <v>0</v>
      </c>
      <c r="L382" s="337">
        <v>0</v>
      </c>
      <c r="M382" s="337">
        <v>0</v>
      </c>
      <c r="N382" s="336">
        <v>0</v>
      </c>
      <c r="O382" s="336">
        <v>0</v>
      </c>
      <c r="P382" s="338">
        <v>0</v>
      </c>
      <c r="Q382" s="337"/>
      <c r="R382" s="337"/>
      <c r="Y382" s="389"/>
      <c r="AD382" s="389"/>
    </row>
    <row r="383" spans="1:30">
      <c r="A383" s="303"/>
      <c r="B383" s="335" t="s">
        <v>911</v>
      </c>
      <c r="C383" s="336">
        <v>0</v>
      </c>
      <c r="D383" s="337">
        <v>0</v>
      </c>
      <c r="E383" s="337">
        <v>0</v>
      </c>
      <c r="F383" s="337">
        <v>0</v>
      </c>
      <c r="G383" s="337">
        <v>0</v>
      </c>
      <c r="H383" s="337">
        <v>0</v>
      </c>
      <c r="I383" s="336">
        <v>0</v>
      </c>
      <c r="J383" s="336">
        <v>0</v>
      </c>
      <c r="K383" s="337">
        <v>0</v>
      </c>
      <c r="L383" s="337">
        <v>0</v>
      </c>
      <c r="M383" s="337">
        <v>0</v>
      </c>
      <c r="N383" s="336">
        <v>0</v>
      </c>
      <c r="O383" s="336">
        <v>0</v>
      </c>
      <c r="P383" s="338">
        <v>0</v>
      </c>
      <c r="Q383" s="337"/>
      <c r="R383" s="337"/>
      <c r="S383" s="394">
        <f t="shared" ref="S383:AD383" si="188">C383-C382</f>
        <v>0</v>
      </c>
      <c r="T383" s="394">
        <f t="shared" si="188"/>
        <v>0</v>
      </c>
      <c r="U383" s="394">
        <f t="shared" si="188"/>
        <v>0</v>
      </c>
      <c r="V383" s="394">
        <f t="shared" si="188"/>
        <v>0</v>
      </c>
      <c r="W383" s="394">
        <f t="shared" si="188"/>
        <v>0</v>
      </c>
      <c r="X383" s="394">
        <f t="shared" si="188"/>
        <v>0</v>
      </c>
      <c r="Y383" s="395">
        <f t="shared" si="188"/>
        <v>0</v>
      </c>
      <c r="Z383" s="394">
        <f t="shared" si="188"/>
        <v>0</v>
      </c>
      <c r="AA383" s="394">
        <f t="shared" si="188"/>
        <v>0</v>
      </c>
      <c r="AB383" s="394">
        <f t="shared" si="188"/>
        <v>0</v>
      </c>
      <c r="AC383" s="394">
        <f t="shared" si="188"/>
        <v>0</v>
      </c>
      <c r="AD383" s="395">
        <f t="shared" si="188"/>
        <v>0</v>
      </c>
    </row>
    <row r="384" spans="1:30">
      <c r="A384" s="303"/>
      <c r="B384" s="335" t="s">
        <v>912</v>
      </c>
      <c r="C384" s="336">
        <v>0</v>
      </c>
      <c r="D384" s="337">
        <v>0</v>
      </c>
      <c r="E384" s="337">
        <v>0</v>
      </c>
      <c r="F384" s="337">
        <v>0</v>
      </c>
      <c r="G384" s="337">
        <v>0</v>
      </c>
      <c r="H384" s="337">
        <v>0</v>
      </c>
      <c r="I384" s="336">
        <v>0</v>
      </c>
      <c r="J384" s="336">
        <v>0</v>
      </c>
      <c r="K384" s="337">
        <v>0</v>
      </c>
      <c r="L384" s="337">
        <v>0</v>
      </c>
      <c r="M384" s="337">
        <v>0</v>
      </c>
      <c r="N384" s="336">
        <v>0</v>
      </c>
      <c r="O384" s="336">
        <v>0</v>
      </c>
      <c r="P384" s="338">
        <v>0</v>
      </c>
      <c r="Q384" s="337"/>
      <c r="R384" s="337"/>
      <c r="Y384" s="389"/>
      <c r="AD384" s="389"/>
    </row>
    <row r="385" spans="1:30">
      <c r="A385" s="303"/>
      <c r="B385" s="335" t="s">
        <v>913</v>
      </c>
      <c r="C385" s="336">
        <v>0</v>
      </c>
      <c r="D385" s="337">
        <v>0</v>
      </c>
      <c r="E385" s="337">
        <v>0</v>
      </c>
      <c r="F385" s="337">
        <v>0</v>
      </c>
      <c r="G385" s="337">
        <v>0</v>
      </c>
      <c r="H385" s="337">
        <v>0</v>
      </c>
      <c r="I385" s="336">
        <v>0</v>
      </c>
      <c r="J385" s="336">
        <v>0</v>
      </c>
      <c r="K385" s="337">
        <v>0</v>
      </c>
      <c r="L385" s="337">
        <v>0</v>
      </c>
      <c r="M385" s="337">
        <v>0</v>
      </c>
      <c r="N385" s="336">
        <v>0</v>
      </c>
      <c r="O385" s="336">
        <v>0</v>
      </c>
      <c r="P385" s="338">
        <v>0</v>
      </c>
      <c r="Q385" s="337"/>
      <c r="R385" s="337"/>
      <c r="S385" s="394">
        <f t="shared" ref="S385:AD385" si="189">C385-C384</f>
        <v>0</v>
      </c>
      <c r="T385" s="394">
        <f t="shared" si="189"/>
        <v>0</v>
      </c>
      <c r="U385" s="394">
        <f t="shared" si="189"/>
        <v>0</v>
      </c>
      <c r="V385" s="394">
        <f t="shared" si="189"/>
        <v>0</v>
      </c>
      <c r="W385" s="394">
        <f t="shared" si="189"/>
        <v>0</v>
      </c>
      <c r="X385" s="394">
        <f t="shared" si="189"/>
        <v>0</v>
      </c>
      <c r="Y385" s="395">
        <f t="shared" si="189"/>
        <v>0</v>
      </c>
      <c r="Z385" s="394">
        <f t="shared" si="189"/>
        <v>0</v>
      </c>
      <c r="AA385" s="394">
        <f t="shared" si="189"/>
        <v>0</v>
      </c>
      <c r="AB385" s="394">
        <f t="shared" si="189"/>
        <v>0</v>
      </c>
      <c r="AC385" s="394">
        <f t="shared" si="189"/>
        <v>0</v>
      </c>
      <c r="AD385" s="395">
        <f t="shared" si="189"/>
        <v>0</v>
      </c>
    </row>
    <row r="386" spans="1:30">
      <c r="A386" s="303"/>
      <c r="B386" s="335" t="s">
        <v>914</v>
      </c>
      <c r="C386" s="336">
        <v>0</v>
      </c>
      <c r="D386" s="337">
        <v>0</v>
      </c>
      <c r="E386" s="337">
        <v>0</v>
      </c>
      <c r="F386" s="337">
        <v>0</v>
      </c>
      <c r="G386" s="337">
        <v>0</v>
      </c>
      <c r="H386" s="337">
        <v>0</v>
      </c>
      <c r="I386" s="336">
        <v>0</v>
      </c>
      <c r="J386" s="336">
        <v>0</v>
      </c>
      <c r="K386" s="337">
        <v>0</v>
      </c>
      <c r="L386" s="337">
        <v>0</v>
      </c>
      <c r="M386" s="337">
        <v>0</v>
      </c>
      <c r="N386" s="336">
        <v>0</v>
      </c>
      <c r="O386" s="336">
        <v>0</v>
      </c>
      <c r="P386" s="338">
        <v>0</v>
      </c>
      <c r="Q386" s="337"/>
      <c r="R386" s="337"/>
      <c r="Y386" s="389"/>
      <c r="AD386" s="389"/>
    </row>
    <row r="387" spans="1:30">
      <c r="A387" s="303"/>
      <c r="B387" s="335" t="s">
        <v>915</v>
      </c>
      <c r="C387" s="336">
        <v>0</v>
      </c>
      <c r="D387" s="337">
        <v>0</v>
      </c>
      <c r="E387" s="337">
        <v>0</v>
      </c>
      <c r="F387" s="337">
        <v>0</v>
      </c>
      <c r="G387" s="337">
        <v>0</v>
      </c>
      <c r="H387" s="337">
        <v>0</v>
      </c>
      <c r="I387" s="336">
        <v>0</v>
      </c>
      <c r="J387" s="336">
        <v>0</v>
      </c>
      <c r="K387" s="337">
        <v>0</v>
      </c>
      <c r="L387" s="337">
        <v>0</v>
      </c>
      <c r="M387" s="337">
        <v>0</v>
      </c>
      <c r="N387" s="336">
        <v>0</v>
      </c>
      <c r="O387" s="336">
        <v>0</v>
      </c>
      <c r="P387" s="338">
        <v>0</v>
      </c>
      <c r="Q387" s="337"/>
      <c r="R387" s="337"/>
      <c r="S387" s="394">
        <f t="shared" ref="S387:AD387" si="190">C387-C386</f>
        <v>0</v>
      </c>
      <c r="T387" s="394">
        <f t="shared" si="190"/>
        <v>0</v>
      </c>
      <c r="U387" s="394">
        <f t="shared" si="190"/>
        <v>0</v>
      </c>
      <c r="V387" s="394">
        <f t="shared" si="190"/>
        <v>0</v>
      </c>
      <c r="W387" s="394">
        <f t="shared" si="190"/>
        <v>0</v>
      </c>
      <c r="X387" s="394">
        <f t="shared" si="190"/>
        <v>0</v>
      </c>
      <c r="Y387" s="395">
        <f t="shared" si="190"/>
        <v>0</v>
      </c>
      <c r="Z387" s="394">
        <f t="shared" si="190"/>
        <v>0</v>
      </c>
      <c r="AA387" s="394">
        <f t="shared" si="190"/>
        <v>0</v>
      </c>
      <c r="AB387" s="394">
        <f t="shared" si="190"/>
        <v>0</v>
      </c>
      <c r="AC387" s="394">
        <f t="shared" si="190"/>
        <v>0</v>
      </c>
      <c r="AD387" s="395">
        <f t="shared" si="190"/>
        <v>0</v>
      </c>
    </row>
    <row r="388" spans="1:30">
      <c r="A388" s="303"/>
      <c r="B388" s="335" t="s">
        <v>916</v>
      </c>
      <c r="C388" s="336">
        <v>0</v>
      </c>
      <c r="D388" s="337">
        <v>0</v>
      </c>
      <c r="E388" s="337">
        <v>0</v>
      </c>
      <c r="F388" s="337">
        <v>0</v>
      </c>
      <c r="G388" s="337">
        <v>0</v>
      </c>
      <c r="H388" s="337">
        <v>0</v>
      </c>
      <c r="I388" s="336">
        <v>0</v>
      </c>
      <c r="J388" s="336">
        <v>0</v>
      </c>
      <c r="K388" s="337">
        <v>0</v>
      </c>
      <c r="L388" s="337">
        <v>0</v>
      </c>
      <c r="M388" s="337">
        <v>0</v>
      </c>
      <c r="N388" s="336">
        <v>0</v>
      </c>
      <c r="O388" s="336">
        <v>0</v>
      </c>
      <c r="P388" s="338">
        <v>0</v>
      </c>
      <c r="Q388" s="337"/>
      <c r="R388" s="337"/>
      <c r="Y388" s="389"/>
      <c r="AD388" s="389"/>
    </row>
    <row r="389" spans="1:30" ht="13.5" thickBot="1">
      <c r="A389" s="303"/>
      <c r="B389" s="335" t="s">
        <v>917</v>
      </c>
      <c r="C389" s="336">
        <v>0</v>
      </c>
      <c r="D389" s="337">
        <v>0</v>
      </c>
      <c r="E389" s="337">
        <v>0</v>
      </c>
      <c r="F389" s="337">
        <v>0</v>
      </c>
      <c r="G389" s="337">
        <v>0</v>
      </c>
      <c r="H389" s="337">
        <v>0</v>
      </c>
      <c r="I389" s="336">
        <v>0</v>
      </c>
      <c r="J389" s="336">
        <v>0</v>
      </c>
      <c r="K389" s="337">
        <v>0</v>
      </c>
      <c r="L389" s="337">
        <v>0</v>
      </c>
      <c r="M389" s="337">
        <v>0</v>
      </c>
      <c r="N389" s="336">
        <v>0</v>
      </c>
      <c r="O389" s="336">
        <v>0</v>
      </c>
      <c r="P389" s="338">
        <v>0</v>
      </c>
      <c r="Q389" s="337"/>
      <c r="R389" s="337"/>
      <c r="S389" s="355">
        <f t="shared" ref="S389:AD389" si="191">C389-C388</f>
        <v>0</v>
      </c>
      <c r="T389" s="355">
        <f t="shared" si="191"/>
        <v>0</v>
      </c>
      <c r="U389" s="355">
        <f t="shared" si="191"/>
        <v>0</v>
      </c>
      <c r="V389" s="355">
        <f t="shared" si="191"/>
        <v>0</v>
      </c>
      <c r="W389" s="355">
        <f t="shared" si="191"/>
        <v>0</v>
      </c>
      <c r="X389" s="355">
        <f t="shared" si="191"/>
        <v>0</v>
      </c>
      <c r="Y389" s="420">
        <f t="shared" si="191"/>
        <v>0</v>
      </c>
      <c r="Z389" s="355">
        <f t="shared" si="191"/>
        <v>0</v>
      </c>
      <c r="AA389" s="355">
        <f t="shared" si="191"/>
        <v>0</v>
      </c>
      <c r="AB389" s="355">
        <f t="shared" si="191"/>
        <v>0</v>
      </c>
      <c r="AC389" s="355">
        <f t="shared" si="191"/>
        <v>0</v>
      </c>
      <c r="AD389" s="420">
        <f t="shared" si="191"/>
        <v>0</v>
      </c>
    </row>
    <row r="390" spans="1:30">
      <c r="A390" s="317" t="s">
        <v>669</v>
      </c>
      <c r="B390" s="298" t="s">
        <v>885</v>
      </c>
      <c r="C390" s="327">
        <v>0</v>
      </c>
      <c r="D390" s="328">
        <v>0</v>
      </c>
      <c r="E390" s="328">
        <v>0</v>
      </c>
      <c r="F390" s="328">
        <v>0</v>
      </c>
      <c r="G390" s="328">
        <v>0</v>
      </c>
      <c r="H390" s="328">
        <v>0</v>
      </c>
      <c r="I390" s="327">
        <v>0</v>
      </c>
      <c r="J390" s="327">
        <v>0</v>
      </c>
      <c r="K390" s="328">
        <v>0</v>
      </c>
      <c r="L390" s="328">
        <v>0</v>
      </c>
      <c r="M390" s="328">
        <v>0</v>
      </c>
      <c r="N390" s="327">
        <v>0</v>
      </c>
      <c r="O390" s="327">
        <v>0</v>
      </c>
      <c r="P390" s="329">
        <v>0</v>
      </c>
      <c r="Q390" s="337"/>
      <c r="R390" s="337"/>
      <c r="S390" s="388" t="s">
        <v>886</v>
      </c>
      <c r="Y390" s="389"/>
      <c r="AD390" s="389"/>
    </row>
    <row r="391" spans="1:30">
      <c r="A391" s="303"/>
      <c r="B391" s="335" t="s">
        <v>887</v>
      </c>
      <c r="C391" s="336">
        <v>0</v>
      </c>
      <c r="D391" s="337">
        <v>0</v>
      </c>
      <c r="E391" s="337">
        <v>0</v>
      </c>
      <c r="F391" s="337">
        <v>0</v>
      </c>
      <c r="G391" s="337">
        <v>0</v>
      </c>
      <c r="H391" s="337">
        <v>0</v>
      </c>
      <c r="I391" s="336">
        <v>0</v>
      </c>
      <c r="J391" s="336">
        <v>0</v>
      </c>
      <c r="K391" s="337">
        <v>0</v>
      </c>
      <c r="L391" s="337">
        <v>0</v>
      </c>
      <c r="M391" s="337">
        <v>0</v>
      </c>
      <c r="N391" s="336">
        <v>0</v>
      </c>
      <c r="O391" s="336">
        <v>0</v>
      </c>
      <c r="P391" s="338">
        <v>0</v>
      </c>
      <c r="Q391" s="337"/>
      <c r="R391" s="337"/>
      <c r="S391" s="394">
        <f t="shared" ref="S391:AD391" si="192">C391-C390</f>
        <v>0</v>
      </c>
      <c r="T391" s="394">
        <f t="shared" si="192"/>
        <v>0</v>
      </c>
      <c r="U391" s="394">
        <f t="shared" si="192"/>
        <v>0</v>
      </c>
      <c r="V391" s="394">
        <f t="shared" si="192"/>
        <v>0</v>
      </c>
      <c r="W391" s="394">
        <f t="shared" si="192"/>
        <v>0</v>
      </c>
      <c r="X391" s="394">
        <f t="shared" si="192"/>
        <v>0</v>
      </c>
      <c r="Y391" s="395">
        <f t="shared" si="192"/>
        <v>0</v>
      </c>
      <c r="Z391" s="394">
        <f t="shared" si="192"/>
        <v>0</v>
      </c>
      <c r="AA391" s="394">
        <f t="shared" si="192"/>
        <v>0</v>
      </c>
      <c r="AB391" s="394">
        <f t="shared" si="192"/>
        <v>0</v>
      </c>
      <c r="AC391" s="394">
        <f t="shared" si="192"/>
        <v>0</v>
      </c>
      <c r="AD391" s="395">
        <f t="shared" si="192"/>
        <v>0</v>
      </c>
    </row>
    <row r="392" spans="1:30">
      <c r="A392" s="303"/>
      <c r="B392" s="335" t="s">
        <v>888</v>
      </c>
      <c r="C392" s="336">
        <v>0</v>
      </c>
      <c r="D392" s="337">
        <v>0</v>
      </c>
      <c r="E392" s="337">
        <v>0</v>
      </c>
      <c r="F392" s="337">
        <v>0</v>
      </c>
      <c r="G392" s="337">
        <v>0</v>
      </c>
      <c r="H392" s="337">
        <v>0</v>
      </c>
      <c r="I392" s="336">
        <v>0</v>
      </c>
      <c r="J392" s="336">
        <v>0</v>
      </c>
      <c r="K392" s="337">
        <v>0</v>
      </c>
      <c r="L392" s="337">
        <v>0</v>
      </c>
      <c r="M392" s="337">
        <v>0</v>
      </c>
      <c r="N392" s="336">
        <v>0</v>
      </c>
      <c r="O392" s="336">
        <v>0</v>
      </c>
      <c r="P392" s="338">
        <v>0</v>
      </c>
      <c r="Q392" s="337"/>
      <c r="R392" s="337"/>
      <c r="Y392" s="389"/>
      <c r="AD392" s="389"/>
    </row>
    <row r="393" spans="1:30">
      <c r="A393" s="303"/>
      <c r="B393" s="335" t="s">
        <v>889</v>
      </c>
      <c r="C393" s="336">
        <v>0</v>
      </c>
      <c r="D393" s="337">
        <v>0</v>
      </c>
      <c r="E393" s="337">
        <v>0</v>
      </c>
      <c r="F393" s="337">
        <v>0</v>
      </c>
      <c r="G393" s="337">
        <v>0</v>
      </c>
      <c r="H393" s="337">
        <v>0</v>
      </c>
      <c r="I393" s="336">
        <v>0</v>
      </c>
      <c r="J393" s="336">
        <v>0</v>
      </c>
      <c r="K393" s="337">
        <v>0</v>
      </c>
      <c r="L393" s="337">
        <v>0</v>
      </c>
      <c r="M393" s="337">
        <v>0</v>
      </c>
      <c r="N393" s="336">
        <v>0</v>
      </c>
      <c r="O393" s="336">
        <v>0</v>
      </c>
      <c r="P393" s="338">
        <v>0</v>
      </c>
      <c r="Q393" s="337"/>
      <c r="R393" s="337"/>
      <c r="S393" s="394">
        <f t="shared" ref="S393:AD393" si="193">C393-C392</f>
        <v>0</v>
      </c>
      <c r="T393" s="394">
        <f t="shared" si="193"/>
        <v>0</v>
      </c>
      <c r="U393" s="394">
        <f t="shared" si="193"/>
        <v>0</v>
      </c>
      <c r="V393" s="394">
        <f t="shared" si="193"/>
        <v>0</v>
      </c>
      <c r="W393" s="394">
        <f t="shared" si="193"/>
        <v>0</v>
      </c>
      <c r="X393" s="394">
        <f t="shared" si="193"/>
        <v>0</v>
      </c>
      <c r="Y393" s="395">
        <f t="shared" si="193"/>
        <v>0</v>
      </c>
      <c r="Z393" s="394">
        <f t="shared" si="193"/>
        <v>0</v>
      </c>
      <c r="AA393" s="394">
        <f t="shared" si="193"/>
        <v>0</v>
      </c>
      <c r="AB393" s="394">
        <f t="shared" si="193"/>
        <v>0</v>
      </c>
      <c r="AC393" s="394">
        <f t="shared" si="193"/>
        <v>0</v>
      </c>
      <c r="AD393" s="395">
        <f t="shared" si="193"/>
        <v>0</v>
      </c>
    </row>
    <row r="394" spans="1:30">
      <c r="A394" s="303"/>
      <c r="B394" s="335" t="s">
        <v>890</v>
      </c>
      <c r="C394" s="336">
        <v>0</v>
      </c>
      <c r="D394" s="337">
        <v>0</v>
      </c>
      <c r="E394" s="337">
        <v>0</v>
      </c>
      <c r="F394" s="337">
        <v>0</v>
      </c>
      <c r="G394" s="337">
        <v>0</v>
      </c>
      <c r="H394" s="337">
        <v>0</v>
      </c>
      <c r="I394" s="336">
        <v>0</v>
      </c>
      <c r="J394" s="336">
        <v>0</v>
      </c>
      <c r="K394" s="337">
        <v>0</v>
      </c>
      <c r="L394" s="337">
        <v>0</v>
      </c>
      <c r="M394" s="337">
        <v>0</v>
      </c>
      <c r="N394" s="336">
        <v>0</v>
      </c>
      <c r="O394" s="336">
        <v>0</v>
      </c>
      <c r="P394" s="338">
        <v>0</v>
      </c>
      <c r="Q394" s="337"/>
      <c r="R394" s="337"/>
      <c r="Y394" s="389"/>
      <c r="AD394" s="389"/>
    </row>
    <row r="395" spans="1:30">
      <c r="A395" s="303"/>
      <c r="B395" s="335" t="s">
        <v>891</v>
      </c>
      <c r="C395" s="336">
        <v>0</v>
      </c>
      <c r="D395" s="337">
        <v>0</v>
      </c>
      <c r="E395" s="337">
        <v>0</v>
      </c>
      <c r="F395" s="337">
        <v>0</v>
      </c>
      <c r="G395" s="337">
        <v>0</v>
      </c>
      <c r="H395" s="337">
        <v>0</v>
      </c>
      <c r="I395" s="336">
        <v>0</v>
      </c>
      <c r="J395" s="336">
        <v>0</v>
      </c>
      <c r="K395" s="337">
        <v>0</v>
      </c>
      <c r="L395" s="337">
        <v>0</v>
      </c>
      <c r="M395" s="337">
        <v>0</v>
      </c>
      <c r="N395" s="336">
        <v>0</v>
      </c>
      <c r="O395" s="336">
        <v>0</v>
      </c>
      <c r="P395" s="338">
        <v>0</v>
      </c>
      <c r="Q395" s="337"/>
      <c r="R395" s="337"/>
      <c r="S395" s="394">
        <f t="shared" ref="S395:AD395" si="194">C395-C394</f>
        <v>0</v>
      </c>
      <c r="T395" s="394">
        <f t="shared" si="194"/>
        <v>0</v>
      </c>
      <c r="U395" s="394">
        <f t="shared" si="194"/>
        <v>0</v>
      </c>
      <c r="V395" s="394">
        <f t="shared" si="194"/>
        <v>0</v>
      </c>
      <c r="W395" s="394">
        <f t="shared" si="194"/>
        <v>0</v>
      </c>
      <c r="X395" s="394">
        <f t="shared" si="194"/>
        <v>0</v>
      </c>
      <c r="Y395" s="395">
        <f t="shared" si="194"/>
        <v>0</v>
      </c>
      <c r="Z395" s="394">
        <f t="shared" si="194"/>
        <v>0</v>
      </c>
      <c r="AA395" s="394">
        <f t="shared" si="194"/>
        <v>0</v>
      </c>
      <c r="AB395" s="394">
        <f t="shared" si="194"/>
        <v>0</v>
      </c>
      <c r="AC395" s="394">
        <f t="shared" si="194"/>
        <v>0</v>
      </c>
      <c r="AD395" s="395">
        <f t="shared" si="194"/>
        <v>0</v>
      </c>
    </row>
    <row r="396" spans="1:30">
      <c r="A396" s="303"/>
      <c r="B396" s="335" t="s">
        <v>892</v>
      </c>
      <c r="C396" s="336">
        <v>0</v>
      </c>
      <c r="D396" s="337">
        <v>0</v>
      </c>
      <c r="E396" s="337">
        <v>0</v>
      </c>
      <c r="F396" s="337">
        <v>0</v>
      </c>
      <c r="G396" s="337">
        <v>0</v>
      </c>
      <c r="H396" s="337">
        <v>0</v>
      </c>
      <c r="I396" s="336">
        <v>0</v>
      </c>
      <c r="J396" s="336">
        <v>0</v>
      </c>
      <c r="K396" s="337">
        <v>0</v>
      </c>
      <c r="L396" s="337">
        <v>0</v>
      </c>
      <c r="M396" s="337">
        <v>0</v>
      </c>
      <c r="N396" s="336">
        <v>0</v>
      </c>
      <c r="O396" s="336">
        <v>0</v>
      </c>
      <c r="P396" s="338">
        <v>0</v>
      </c>
      <c r="Q396" s="337"/>
      <c r="R396" s="337"/>
      <c r="Y396" s="389"/>
      <c r="AD396" s="389"/>
    </row>
    <row r="397" spans="1:30">
      <c r="A397" s="303"/>
      <c r="B397" s="335" t="s">
        <v>893</v>
      </c>
      <c r="C397" s="336">
        <v>0</v>
      </c>
      <c r="D397" s="337">
        <v>0</v>
      </c>
      <c r="E397" s="337">
        <v>0</v>
      </c>
      <c r="F397" s="337">
        <v>0</v>
      </c>
      <c r="G397" s="337">
        <v>0</v>
      </c>
      <c r="H397" s="337">
        <v>0</v>
      </c>
      <c r="I397" s="336">
        <v>0</v>
      </c>
      <c r="J397" s="336">
        <v>0</v>
      </c>
      <c r="K397" s="337">
        <v>0</v>
      </c>
      <c r="L397" s="337">
        <v>0</v>
      </c>
      <c r="M397" s="337">
        <v>0</v>
      </c>
      <c r="N397" s="336">
        <v>0</v>
      </c>
      <c r="O397" s="336">
        <v>0</v>
      </c>
      <c r="P397" s="338">
        <v>0</v>
      </c>
      <c r="Q397" s="337"/>
      <c r="R397" s="337"/>
      <c r="S397" s="394">
        <f t="shared" ref="S397:AD397" si="195">C397-C396</f>
        <v>0</v>
      </c>
      <c r="T397" s="394">
        <f t="shared" si="195"/>
        <v>0</v>
      </c>
      <c r="U397" s="394">
        <f t="shared" si="195"/>
        <v>0</v>
      </c>
      <c r="V397" s="394">
        <f t="shared" si="195"/>
        <v>0</v>
      </c>
      <c r="W397" s="394">
        <f t="shared" si="195"/>
        <v>0</v>
      </c>
      <c r="X397" s="394">
        <f t="shared" si="195"/>
        <v>0</v>
      </c>
      <c r="Y397" s="395">
        <f t="shared" si="195"/>
        <v>0</v>
      </c>
      <c r="Z397" s="394">
        <f t="shared" si="195"/>
        <v>0</v>
      </c>
      <c r="AA397" s="394">
        <f t="shared" si="195"/>
        <v>0</v>
      </c>
      <c r="AB397" s="394">
        <f t="shared" si="195"/>
        <v>0</v>
      </c>
      <c r="AC397" s="394">
        <f t="shared" si="195"/>
        <v>0</v>
      </c>
      <c r="AD397" s="395">
        <f t="shared" si="195"/>
        <v>0</v>
      </c>
    </row>
    <row r="398" spans="1:30">
      <c r="A398" s="303"/>
      <c r="B398" s="335" t="s">
        <v>894</v>
      </c>
      <c r="C398" s="336">
        <v>0</v>
      </c>
      <c r="D398" s="337">
        <v>0</v>
      </c>
      <c r="E398" s="337">
        <v>0</v>
      </c>
      <c r="F398" s="337">
        <v>0</v>
      </c>
      <c r="G398" s="337">
        <v>0</v>
      </c>
      <c r="H398" s="337">
        <v>0</v>
      </c>
      <c r="I398" s="336">
        <v>0</v>
      </c>
      <c r="J398" s="336">
        <v>0</v>
      </c>
      <c r="K398" s="337">
        <v>0</v>
      </c>
      <c r="L398" s="337">
        <v>0</v>
      </c>
      <c r="M398" s="337">
        <v>0</v>
      </c>
      <c r="N398" s="336">
        <v>0</v>
      </c>
      <c r="O398" s="336">
        <v>0</v>
      </c>
      <c r="P398" s="338">
        <v>0</v>
      </c>
      <c r="Q398" s="337"/>
      <c r="R398" s="337"/>
      <c r="Y398" s="389"/>
      <c r="AD398" s="389"/>
    </row>
    <row r="399" spans="1:30">
      <c r="A399" s="303"/>
      <c r="B399" s="335" t="s">
        <v>895</v>
      </c>
      <c r="C399" s="336">
        <v>0</v>
      </c>
      <c r="D399" s="337">
        <v>0</v>
      </c>
      <c r="E399" s="337">
        <v>0</v>
      </c>
      <c r="F399" s="337">
        <v>0</v>
      </c>
      <c r="G399" s="337">
        <v>0</v>
      </c>
      <c r="H399" s="337">
        <v>0</v>
      </c>
      <c r="I399" s="336">
        <v>0</v>
      </c>
      <c r="J399" s="336">
        <v>0</v>
      </c>
      <c r="K399" s="337">
        <v>0</v>
      </c>
      <c r="L399" s="337">
        <v>0</v>
      </c>
      <c r="M399" s="337">
        <v>0</v>
      </c>
      <c r="N399" s="336">
        <v>0</v>
      </c>
      <c r="O399" s="336">
        <v>0</v>
      </c>
      <c r="P399" s="338">
        <v>0</v>
      </c>
      <c r="Q399" s="337"/>
      <c r="R399" s="337"/>
      <c r="S399" s="394">
        <f t="shared" ref="S399:AD399" si="196">C399-C398</f>
        <v>0</v>
      </c>
      <c r="T399" s="394">
        <f t="shared" si="196"/>
        <v>0</v>
      </c>
      <c r="U399" s="394">
        <f t="shared" si="196"/>
        <v>0</v>
      </c>
      <c r="V399" s="394">
        <f t="shared" si="196"/>
        <v>0</v>
      </c>
      <c r="W399" s="394">
        <f t="shared" si="196"/>
        <v>0</v>
      </c>
      <c r="X399" s="394">
        <f t="shared" si="196"/>
        <v>0</v>
      </c>
      <c r="Y399" s="395">
        <f t="shared" si="196"/>
        <v>0</v>
      </c>
      <c r="Z399" s="394">
        <f t="shared" si="196"/>
        <v>0</v>
      </c>
      <c r="AA399" s="394">
        <f t="shared" si="196"/>
        <v>0</v>
      </c>
      <c r="AB399" s="394">
        <f t="shared" si="196"/>
        <v>0</v>
      </c>
      <c r="AC399" s="394">
        <f t="shared" si="196"/>
        <v>0</v>
      </c>
      <c r="AD399" s="395">
        <f t="shared" si="196"/>
        <v>0</v>
      </c>
    </row>
    <row r="400" spans="1:30">
      <c r="A400" s="303"/>
      <c r="B400" s="335" t="s">
        <v>896</v>
      </c>
      <c r="C400" s="336">
        <v>0</v>
      </c>
      <c r="D400" s="337">
        <v>0</v>
      </c>
      <c r="E400" s="337">
        <v>0</v>
      </c>
      <c r="F400" s="337">
        <v>0</v>
      </c>
      <c r="G400" s="337">
        <v>0</v>
      </c>
      <c r="H400" s="337">
        <v>0</v>
      </c>
      <c r="I400" s="336">
        <v>0</v>
      </c>
      <c r="J400" s="336">
        <v>0</v>
      </c>
      <c r="K400" s="337">
        <v>0</v>
      </c>
      <c r="L400" s="337">
        <v>0</v>
      </c>
      <c r="M400" s="337">
        <v>0</v>
      </c>
      <c r="N400" s="336">
        <v>0</v>
      </c>
      <c r="O400" s="336">
        <v>0</v>
      </c>
      <c r="P400" s="338">
        <v>0</v>
      </c>
      <c r="Q400" s="337"/>
      <c r="R400" s="337"/>
      <c r="Y400" s="389"/>
      <c r="AD400" s="389"/>
    </row>
    <row r="401" spans="1:30">
      <c r="A401" s="303"/>
      <c r="B401" s="335" t="s">
        <v>897</v>
      </c>
      <c r="C401" s="336">
        <v>0</v>
      </c>
      <c r="D401" s="337">
        <v>0</v>
      </c>
      <c r="E401" s="337">
        <v>0</v>
      </c>
      <c r="F401" s="337">
        <v>0</v>
      </c>
      <c r="G401" s="337">
        <v>0</v>
      </c>
      <c r="H401" s="337">
        <v>0</v>
      </c>
      <c r="I401" s="336">
        <v>0</v>
      </c>
      <c r="J401" s="336">
        <v>0</v>
      </c>
      <c r="K401" s="337">
        <v>0</v>
      </c>
      <c r="L401" s="337">
        <v>0</v>
      </c>
      <c r="M401" s="337">
        <v>0</v>
      </c>
      <c r="N401" s="336">
        <v>0</v>
      </c>
      <c r="O401" s="336">
        <v>0</v>
      </c>
      <c r="P401" s="338">
        <v>0</v>
      </c>
      <c r="Q401" s="337"/>
      <c r="R401" s="337"/>
      <c r="S401" s="394">
        <f t="shared" ref="S401:AD401" si="197">C401-C400</f>
        <v>0</v>
      </c>
      <c r="T401" s="394">
        <f t="shared" si="197"/>
        <v>0</v>
      </c>
      <c r="U401" s="394">
        <f t="shared" si="197"/>
        <v>0</v>
      </c>
      <c r="V401" s="394">
        <f t="shared" si="197"/>
        <v>0</v>
      </c>
      <c r="W401" s="394">
        <f t="shared" si="197"/>
        <v>0</v>
      </c>
      <c r="X401" s="394">
        <f t="shared" si="197"/>
        <v>0</v>
      </c>
      <c r="Y401" s="395">
        <f t="shared" si="197"/>
        <v>0</v>
      </c>
      <c r="Z401" s="394">
        <f t="shared" si="197"/>
        <v>0</v>
      </c>
      <c r="AA401" s="394">
        <f t="shared" si="197"/>
        <v>0</v>
      </c>
      <c r="AB401" s="394">
        <f t="shared" si="197"/>
        <v>0</v>
      </c>
      <c r="AC401" s="394">
        <f t="shared" si="197"/>
        <v>0</v>
      </c>
      <c r="AD401" s="395">
        <f t="shared" si="197"/>
        <v>0</v>
      </c>
    </row>
    <row r="402" spans="1:30">
      <c r="A402" s="303"/>
      <c r="B402" s="335" t="s">
        <v>898</v>
      </c>
      <c r="C402" s="336">
        <v>0</v>
      </c>
      <c r="D402" s="337">
        <v>0</v>
      </c>
      <c r="E402" s="337">
        <v>0</v>
      </c>
      <c r="F402" s="337">
        <v>0</v>
      </c>
      <c r="G402" s="337">
        <v>0</v>
      </c>
      <c r="H402" s="337">
        <v>0</v>
      </c>
      <c r="I402" s="336">
        <v>0</v>
      </c>
      <c r="J402" s="336">
        <v>0</v>
      </c>
      <c r="K402" s="337">
        <v>0</v>
      </c>
      <c r="L402" s="337">
        <v>0</v>
      </c>
      <c r="M402" s="337">
        <v>0</v>
      </c>
      <c r="N402" s="336">
        <v>0</v>
      </c>
      <c r="O402" s="336">
        <v>0</v>
      </c>
      <c r="P402" s="338">
        <v>0</v>
      </c>
      <c r="Q402" s="337"/>
      <c r="R402" s="337"/>
      <c r="Y402" s="389"/>
      <c r="AD402" s="389"/>
    </row>
    <row r="403" spans="1:30">
      <c r="A403" s="303"/>
      <c r="B403" s="335" t="s">
        <v>899</v>
      </c>
      <c r="C403" s="336">
        <v>0</v>
      </c>
      <c r="D403" s="337">
        <v>0</v>
      </c>
      <c r="E403" s="337">
        <v>0</v>
      </c>
      <c r="F403" s="337">
        <v>0</v>
      </c>
      <c r="G403" s="337">
        <v>0</v>
      </c>
      <c r="H403" s="337">
        <v>0</v>
      </c>
      <c r="I403" s="336">
        <v>0</v>
      </c>
      <c r="J403" s="336">
        <v>0</v>
      </c>
      <c r="K403" s="337">
        <v>0</v>
      </c>
      <c r="L403" s="337">
        <v>0</v>
      </c>
      <c r="M403" s="337">
        <v>0</v>
      </c>
      <c r="N403" s="336">
        <v>0</v>
      </c>
      <c r="O403" s="336">
        <v>0</v>
      </c>
      <c r="P403" s="338">
        <v>0</v>
      </c>
      <c r="Q403" s="337"/>
      <c r="R403" s="337"/>
      <c r="S403" s="394">
        <f t="shared" ref="S403:AD403" si="198">C403-C402</f>
        <v>0</v>
      </c>
      <c r="T403" s="394">
        <f t="shared" si="198"/>
        <v>0</v>
      </c>
      <c r="U403" s="394">
        <f t="shared" si="198"/>
        <v>0</v>
      </c>
      <c r="V403" s="394">
        <f t="shared" si="198"/>
        <v>0</v>
      </c>
      <c r="W403" s="394">
        <f t="shared" si="198"/>
        <v>0</v>
      </c>
      <c r="X403" s="394">
        <f t="shared" si="198"/>
        <v>0</v>
      </c>
      <c r="Y403" s="395">
        <f t="shared" si="198"/>
        <v>0</v>
      </c>
      <c r="Z403" s="394">
        <f t="shared" si="198"/>
        <v>0</v>
      </c>
      <c r="AA403" s="394">
        <f t="shared" si="198"/>
        <v>0</v>
      </c>
      <c r="AB403" s="394">
        <f t="shared" si="198"/>
        <v>0</v>
      </c>
      <c r="AC403" s="394">
        <f t="shared" si="198"/>
        <v>0</v>
      </c>
      <c r="AD403" s="395">
        <f t="shared" si="198"/>
        <v>0</v>
      </c>
    </row>
    <row r="404" spans="1:30">
      <c r="A404" s="303"/>
      <c r="B404" s="335" t="s">
        <v>900</v>
      </c>
      <c r="C404" s="336">
        <v>0</v>
      </c>
      <c r="D404" s="337">
        <v>0</v>
      </c>
      <c r="E404" s="337">
        <v>0</v>
      </c>
      <c r="F404" s="337">
        <v>0</v>
      </c>
      <c r="G404" s="337">
        <v>0</v>
      </c>
      <c r="H404" s="337">
        <v>0</v>
      </c>
      <c r="I404" s="336">
        <v>0</v>
      </c>
      <c r="J404" s="336">
        <v>0</v>
      </c>
      <c r="K404" s="337">
        <v>0</v>
      </c>
      <c r="L404" s="337">
        <v>0</v>
      </c>
      <c r="M404" s="337">
        <v>0</v>
      </c>
      <c r="N404" s="336">
        <v>0</v>
      </c>
      <c r="O404" s="336">
        <v>0</v>
      </c>
      <c r="P404" s="338">
        <v>0</v>
      </c>
      <c r="Q404" s="337"/>
      <c r="R404" s="337"/>
      <c r="Y404" s="389"/>
      <c r="AD404" s="389"/>
    </row>
    <row r="405" spans="1:30">
      <c r="A405" s="303"/>
      <c r="B405" s="335" t="s">
        <v>901</v>
      </c>
      <c r="C405" s="336">
        <v>0</v>
      </c>
      <c r="D405" s="337">
        <v>0</v>
      </c>
      <c r="E405" s="337">
        <v>0</v>
      </c>
      <c r="F405" s="337">
        <v>0</v>
      </c>
      <c r="G405" s="337">
        <v>0</v>
      </c>
      <c r="H405" s="337">
        <v>0</v>
      </c>
      <c r="I405" s="336">
        <v>0</v>
      </c>
      <c r="J405" s="336">
        <v>0</v>
      </c>
      <c r="K405" s="337">
        <v>0</v>
      </c>
      <c r="L405" s="337">
        <v>0</v>
      </c>
      <c r="M405" s="337">
        <v>0</v>
      </c>
      <c r="N405" s="336">
        <v>0</v>
      </c>
      <c r="O405" s="336">
        <v>0</v>
      </c>
      <c r="P405" s="338">
        <v>0</v>
      </c>
      <c r="Q405" s="337"/>
      <c r="R405" s="337"/>
      <c r="S405" s="394">
        <f t="shared" ref="S405:AD405" si="199">C405-C404</f>
        <v>0</v>
      </c>
      <c r="T405" s="394">
        <f t="shared" si="199"/>
        <v>0</v>
      </c>
      <c r="U405" s="394">
        <f t="shared" si="199"/>
        <v>0</v>
      </c>
      <c r="V405" s="394">
        <f t="shared" si="199"/>
        <v>0</v>
      </c>
      <c r="W405" s="394">
        <f t="shared" si="199"/>
        <v>0</v>
      </c>
      <c r="X405" s="394">
        <f t="shared" si="199"/>
        <v>0</v>
      </c>
      <c r="Y405" s="395">
        <f t="shared" si="199"/>
        <v>0</v>
      </c>
      <c r="Z405" s="394">
        <f t="shared" si="199"/>
        <v>0</v>
      </c>
      <c r="AA405" s="394">
        <f t="shared" si="199"/>
        <v>0</v>
      </c>
      <c r="AB405" s="394">
        <f t="shared" si="199"/>
        <v>0</v>
      </c>
      <c r="AC405" s="394">
        <f t="shared" si="199"/>
        <v>0</v>
      </c>
      <c r="AD405" s="395">
        <f t="shared" si="199"/>
        <v>0</v>
      </c>
    </row>
    <row r="406" spans="1:30">
      <c r="A406" s="303"/>
      <c r="B406" s="335" t="s">
        <v>902</v>
      </c>
      <c r="C406" s="336">
        <v>0</v>
      </c>
      <c r="D406" s="337">
        <v>0</v>
      </c>
      <c r="E406" s="337">
        <v>0</v>
      </c>
      <c r="F406" s="337">
        <v>0</v>
      </c>
      <c r="G406" s="337">
        <v>0</v>
      </c>
      <c r="H406" s="337">
        <v>0</v>
      </c>
      <c r="I406" s="336">
        <v>0</v>
      </c>
      <c r="J406" s="336">
        <v>0</v>
      </c>
      <c r="K406" s="337">
        <v>0</v>
      </c>
      <c r="L406" s="337">
        <v>0</v>
      </c>
      <c r="M406" s="337">
        <v>0</v>
      </c>
      <c r="N406" s="336">
        <v>0</v>
      </c>
      <c r="O406" s="336">
        <v>0</v>
      </c>
      <c r="P406" s="338">
        <v>0</v>
      </c>
      <c r="Q406" s="337"/>
      <c r="R406" s="337"/>
      <c r="Y406" s="389"/>
      <c r="AD406" s="389"/>
    </row>
    <row r="407" spans="1:30">
      <c r="A407" s="303"/>
      <c r="B407" s="335" t="s">
        <v>903</v>
      </c>
      <c r="C407" s="336">
        <v>0</v>
      </c>
      <c r="D407" s="337">
        <v>0</v>
      </c>
      <c r="E407" s="337">
        <v>0</v>
      </c>
      <c r="F407" s="337">
        <v>0</v>
      </c>
      <c r="G407" s="337">
        <v>0</v>
      </c>
      <c r="H407" s="337">
        <v>0</v>
      </c>
      <c r="I407" s="336">
        <v>0</v>
      </c>
      <c r="J407" s="336">
        <v>0</v>
      </c>
      <c r="K407" s="337">
        <v>0</v>
      </c>
      <c r="L407" s="337">
        <v>0</v>
      </c>
      <c r="M407" s="337">
        <v>0</v>
      </c>
      <c r="N407" s="336">
        <v>0</v>
      </c>
      <c r="O407" s="336">
        <v>0</v>
      </c>
      <c r="P407" s="338">
        <v>0</v>
      </c>
      <c r="Q407" s="337"/>
      <c r="R407" s="337"/>
      <c r="S407" s="394">
        <f t="shared" ref="S407:AD407" si="200">C407-C406</f>
        <v>0</v>
      </c>
      <c r="T407" s="394">
        <f t="shared" si="200"/>
        <v>0</v>
      </c>
      <c r="U407" s="394">
        <f t="shared" si="200"/>
        <v>0</v>
      </c>
      <c r="V407" s="394">
        <f t="shared" si="200"/>
        <v>0</v>
      </c>
      <c r="W407" s="394">
        <f t="shared" si="200"/>
        <v>0</v>
      </c>
      <c r="X407" s="394">
        <f t="shared" si="200"/>
        <v>0</v>
      </c>
      <c r="Y407" s="395">
        <f t="shared" si="200"/>
        <v>0</v>
      </c>
      <c r="Z407" s="394">
        <f t="shared" si="200"/>
        <v>0</v>
      </c>
      <c r="AA407" s="394">
        <f t="shared" si="200"/>
        <v>0</v>
      </c>
      <c r="AB407" s="394">
        <f t="shared" si="200"/>
        <v>0</v>
      </c>
      <c r="AC407" s="394">
        <f t="shared" si="200"/>
        <v>0</v>
      </c>
      <c r="AD407" s="395">
        <f t="shared" si="200"/>
        <v>0</v>
      </c>
    </row>
    <row r="408" spans="1:30">
      <c r="A408" s="303"/>
      <c r="B408" s="335" t="s">
        <v>904</v>
      </c>
      <c r="C408" s="336">
        <v>0</v>
      </c>
      <c r="D408" s="337">
        <v>0</v>
      </c>
      <c r="E408" s="337">
        <v>0</v>
      </c>
      <c r="F408" s="337">
        <v>0</v>
      </c>
      <c r="G408" s="337">
        <v>0</v>
      </c>
      <c r="H408" s="337">
        <v>0</v>
      </c>
      <c r="I408" s="336">
        <v>0</v>
      </c>
      <c r="J408" s="336">
        <v>0</v>
      </c>
      <c r="K408" s="337">
        <v>0</v>
      </c>
      <c r="L408" s="337">
        <v>0</v>
      </c>
      <c r="M408" s="337">
        <v>0</v>
      </c>
      <c r="N408" s="336">
        <v>0</v>
      </c>
      <c r="O408" s="336">
        <v>0</v>
      </c>
      <c r="P408" s="338">
        <v>0</v>
      </c>
      <c r="Q408" s="337"/>
      <c r="R408" s="337"/>
      <c r="Y408" s="389"/>
      <c r="AD408" s="389"/>
    </row>
    <row r="409" spans="1:30">
      <c r="A409" s="303"/>
      <c r="B409" s="335" t="s">
        <v>905</v>
      </c>
      <c r="C409" s="336">
        <v>0</v>
      </c>
      <c r="D409" s="337">
        <v>0</v>
      </c>
      <c r="E409" s="337">
        <v>0</v>
      </c>
      <c r="F409" s="337">
        <v>0</v>
      </c>
      <c r="G409" s="337">
        <v>0</v>
      </c>
      <c r="H409" s="337">
        <v>0</v>
      </c>
      <c r="I409" s="336">
        <v>0</v>
      </c>
      <c r="J409" s="336">
        <v>0</v>
      </c>
      <c r="K409" s="337">
        <v>0</v>
      </c>
      <c r="L409" s="337">
        <v>0</v>
      </c>
      <c r="M409" s="337">
        <v>0</v>
      </c>
      <c r="N409" s="336">
        <v>0</v>
      </c>
      <c r="O409" s="336">
        <v>0</v>
      </c>
      <c r="P409" s="338">
        <v>0</v>
      </c>
      <c r="Q409" s="337"/>
      <c r="R409" s="337"/>
      <c r="S409" s="394">
        <f t="shared" ref="S409:AD409" si="201">C409-C408</f>
        <v>0</v>
      </c>
      <c r="T409" s="394">
        <f t="shared" si="201"/>
        <v>0</v>
      </c>
      <c r="U409" s="394">
        <f t="shared" si="201"/>
        <v>0</v>
      </c>
      <c r="V409" s="394">
        <f t="shared" si="201"/>
        <v>0</v>
      </c>
      <c r="W409" s="394">
        <f t="shared" si="201"/>
        <v>0</v>
      </c>
      <c r="X409" s="394">
        <f t="shared" si="201"/>
        <v>0</v>
      </c>
      <c r="Y409" s="395">
        <f t="shared" si="201"/>
        <v>0</v>
      </c>
      <c r="Z409" s="394">
        <f t="shared" si="201"/>
        <v>0</v>
      </c>
      <c r="AA409" s="394">
        <f t="shared" si="201"/>
        <v>0</v>
      </c>
      <c r="AB409" s="394">
        <f t="shared" si="201"/>
        <v>0</v>
      </c>
      <c r="AC409" s="394">
        <f t="shared" si="201"/>
        <v>0</v>
      </c>
      <c r="AD409" s="395">
        <f t="shared" si="201"/>
        <v>0</v>
      </c>
    </row>
    <row r="410" spans="1:30">
      <c r="A410" s="303"/>
      <c r="B410" s="335" t="s">
        <v>906</v>
      </c>
      <c r="C410" s="336">
        <v>0</v>
      </c>
      <c r="D410" s="337">
        <v>0</v>
      </c>
      <c r="E410" s="337">
        <v>0</v>
      </c>
      <c r="F410" s="337">
        <v>0</v>
      </c>
      <c r="G410" s="337">
        <v>0</v>
      </c>
      <c r="H410" s="337">
        <v>0</v>
      </c>
      <c r="I410" s="336">
        <v>0</v>
      </c>
      <c r="J410" s="336">
        <v>0</v>
      </c>
      <c r="K410" s="337">
        <v>0</v>
      </c>
      <c r="L410" s="337">
        <v>0</v>
      </c>
      <c r="M410" s="337">
        <v>0</v>
      </c>
      <c r="N410" s="336">
        <v>0</v>
      </c>
      <c r="O410" s="336">
        <v>0</v>
      </c>
      <c r="P410" s="338">
        <v>0</v>
      </c>
      <c r="Q410" s="337"/>
      <c r="R410" s="337"/>
      <c r="Y410" s="389"/>
      <c r="AD410" s="389"/>
    </row>
    <row r="411" spans="1:30">
      <c r="A411" s="303"/>
      <c r="B411" s="335" t="s">
        <v>907</v>
      </c>
      <c r="C411" s="336">
        <v>0</v>
      </c>
      <c r="D411" s="337">
        <v>0</v>
      </c>
      <c r="E411" s="337">
        <v>0</v>
      </c>
      <c r="F411" s="337">
        <v>0</v>
      </c>
      <c r="G411" s="337">
        <v>0</v>
      </c>
      <c r="H411" s="337">
        <v>0</v>
      </c>
      <c r="I411" s="336">
        <v>0</v>
      </c>
      <c r="J411" s="336">
        <v>0</v>
      </c>
      <c r="K411" s="337">
        <v>0</v>
      </c>
      <c r="L411" s="337">
        <v>0</v>
      </c>
      <c r="M411" s="337">
        <v>0</v>
      </c>
      <c r="N411" s="336">
        <v>0</v>
      </c>
      <c r="O411" s="336">
        <v>0</v>
      </c>
      <c r="P411" s="338">
        <v>0</v>
      </c>
      <c r="Q411" s="337"/>
      <c r="R411" s="337"/>
      <c r="S411" s="394">
        <f t="shared" ref="S411:AD411" si="202">C411-C410</f>
        <v>0</v>
      </c>
      <c r="T411" s="394">
        <f t="shared" si="202"/>
        <v>0</v>
      </c>
      <c r="U411" s="394">
        <f t="shared" si="202"/>
        <v>0</v>
      </c>
      <c r="V411" s="394">
        <f t="shared" si="202"/>
        <v>0</v>
      </c>
      <c r="W411" s="394">
        <f t="shared" si="202"/>
        <v>0</v>
      </c>
      <c r="X411" s="394">
        <f t="shared" si="202"/>
        <v>0</v>
      </c>
      <c r="Y411" s="395">
        <f t="shared" si="202"/>
        <v>0</v>
      </c>
      <c r="Z411" s="394">
        <f t="shared" si="202"/>
        <v>0</v>
      </c>
      <c r="AA411" s="394">
        <f t="shared" si="202"/>
        <v>0</v>
      </c>
      <c r="AB411" s="394">
        <f t="shared" si="202"/>
        <v>0</v>
      </c>
      <c r="AC411" s="394">
        <f t="shared" si="202"/>
        <v>0</v>
      </c>
      <c r="AD411" s="395">
        <f t="shared" si="202"/>
        <v>0</v>
      </c>
    </row>
    <row r="412" spans="1:30">
      <c r="A412" s="303"/>
      <c r="B412" s="335" t="s">
        <v>908</v>
      </c>
      <c r="C412" s="336">
        <v>0</v>
      </c>
      <c r="D412" s="337">
        <v>0</v>
      </c>
      <c r="E412" s="337">
        <v>0</v>
      </c>
      <c r="F412" s="337">
        <v>0</v>
      </c>
      <c r="G412" s="337">
        <v>0</v>
      </c>
      <c r="H412" s="337">
        <v>0</v>
      </c>
      <c r="I412" s="336">
        <v>0</v>
      </c>
      <c r="J412" s="336">
        <v>0</v>
      </c>
      <c r="K412" s="337">
        <v>0</v>
      </c>
      <c r="L412" s="337">
        <v>0</v>
      </c>
      <c r="M412" s="337">
        <v>0</v>
      </c>
      <c r="N412" s="336">
        <v>0</v>
      </c>
      <c r="O412" s="336">
        <v>0</v>
      </c>
      <c r="P412" s="338">
        <v>0</v>
      </c>
      <c r="Q412" s="337"/>
      <c r="R412" s="337"/>
      <c r="Y412" s="389"/>
      <c r="AD412" s="389"/>
    </row>
    <row r="413" spans="1:30">
      <c r="A413" s="303"/>
      <c r="B413" s="335" t="s">
        <v>909</v>
      </c>
      <c r="C413" s="336">
        <v>0</v>
      </c>
      <c r="D413" s="337">
        <v>0</v>
      </c>
      <c r="E413" s="337">
        <v>0</v>
      </c>
      <c r="F413" s="337">
        <v>0</v>
      </c>
      <c r="G413" s="337">
        <v>0</v>
      </c>
      <c r="H413" s="337">
        <v>0</v>
      </c>
      <c r="I413" s="336">
        <v>0</v>
      </c>
      <c r="J413" s="336">
        <v>0</v>
      </c>
      <c r="K413" s="337">
        <v>0</v>
      </c>
      <c r="L413" s="337">
        <v>0</v>
      </c>
      <c r="M413" s="337">
        <v>0</v>
      </c>
      <c r="N413" s="336">
        <v>0</v>
      </c>
      <c r="O413" s="336">
        <v>0</v>
      </c>
      <c r="P413" s="338">
        <v>0</v>
      </c>
      <c r="Q413" s="337"/>
      <c r="R413" s="337"/>
      <c r="S413" s="394">
        <f t="shared" ref="S413:AD413" si="203">C413-C412</f>
        <v>0</v>
      </c>
      <c r="T413" s="394">
        <f t="shared" si="203"/>
        <v>0</v>
      </c>
      <c r="U413" s="394">
        <f t="shared" si="203"/>
        <v>0</v>
      </c>
      <c r="V413" s="394">
        <f t="shared" si="203"/>
        <v>0</v>
      </c>
      <c r="W413" s="394">
        <f t="shared" si="203"/>
        <v>0</v>
      </c>
      <c r="X413" s="394">
        <f t="shared" si="203"/>
        <v>0</v>
      </c>
      <c r="Y413" s="395">
        <f t="shared" si="203"/>
        <v>0</v>
      </c>
      <c r="Z413" s="394">
        <f t="shared" si="203"/>
        <v>0</v>
      </c>
      <c r="AA413" s="394">
        <f t="shared" si="203"/>
        <v>0</v>
      </c>
      <c r="AB413" s="394">
        <f t="shared" si="203"/>
        <v>0</v>
      </c>
      <c r="AC413" s="394">
        <f t="shared" si="203"/>
        <v>0</v>
      </c>
      <c r="AD413" s="395">
        <f t="shared" si="203"/>
        <v>0</v>
      </c>
    </row>
    <row r="414" spans="1:30">
      <c r="A414" s="303"/>
      <c r="B414" s="335" t="s">
        <v>910</v>
      </c>
      <c r="C414" s="336">
        <v>0</v>
      </c>
      <c r="D414" s="337">
        <v>0</v>
      </c>
      <c r="E414" s="337">
        <v>0</v>
      </c>
      <c r="F414" s="337">
        <v>0</v>
      </c>
      <c r="G414" s="337">
        <v>0</v>
      </c>
      <c r="H414" s="337">
        <v>0</v>
      </c>
      <c r="I414" s="336">
        <v>0</v>
      </c>
      <c r="J414" s="336">
        <v>0</v>
      </c>
      <c r="K414" s="337">
        <v>0</v>
      </c>
      <c r="L414" s="337">
        <v>0</v>
      </c>
      <c r="M414" s="337">
        <v>0</v>
      </c>
      <c r="N414" s="336">
        <v>0</v>
      </c>
      <c r="O414" s="336">
        <v>0</v>
      </c>
      <c r="P414" s="338">
        <v>0</v>
      </c>
      <c r="Q414" s="337"/>
      <c r="R414" s="337"/>
      <c r="Y414" s="389"/>
      <c r="AD414" s="389"/>
    </row>
    <row r="415" spans="1:30">
      <c r="A415" s="303"/>
      <c r="B415" s="335" t="s">
        <v>911</v>
      </c>
      <c r="C415" s="336">
        <v>0</v>
      </c>
      <c r="D415" s="337">
        <v>0</v>
      </c>
      <c r="E415" s="337">
        <v>0</v>
      </c>
      <c r="F415" s="337">
        <v>0</v>
      </c>
      <c r="G415" s="337">
        <v>0</v>
      </c>
      <c r="H415" s="337">
        <v>0</v>
      </c>
      <c r="I415" s="336">
        <v>0</v>
      </c>
      <c r="J415" s="336">
        <v>0</v>
      </c>
      <c r="K415" s="337">
        <v>0</v>
      </c>
      <c r="L415" s="337">
        <v>0</v>
      </c>
      <c r="M415" s="337">
        <v>0</v>
      </c>
      <c r="N415" s="336">
        <v>0</v>
      </c>
      <c r="O415" s="336">
        <v>0</v>
      </c>
      <c r="P415" s="338">
        <v>0</v>
      </c>
      <c r="Q415" s="337"/>
      <c r="R415" s="337"/>
      <c r="S415" s="394">
        <f t="shared" ref="S415:AD415" si="204">C415-C414</f>
        <v>0</v>
      </c>
      <c r="T415" s="394">
        <f t="shared" si="204"/>
        <v>0</v>
      </c>
      <c r="U415" s="394">
        <f t="shared" si="204"/>
        <v>0</v>
      </c>
      <c r="V415" s="394">
        <f t="shared" si="204"/>
        <v>0</v>
      </c>
      <c r="W415" s="394">
        <f t="shared" si="204"/>
        <v>0</v>
      </c>
      <c r="X415" s="394">
        <f t="shared" si="204"/>
        <v>0</v>
      </c>
      <c r="Y415" s="395">
        <f t="shared" si="204"/>
        <v>0</v>
      </c>
      <c r="Z415" s="394">
        <f t="shared" si="204"/>
        <v>0</v>
      </c>
      <c r="AA415" s="394">
        <f t="shared" si="204"/>
        <v>0</v>
      </c>
      <c r="AB415" s="394">
        <f t="shared" si="204"/>
        <v>0</v>
      </c>
      <c r="AC415" s="394">
        <f t="shared" si="204"/>
        <v>0</v>
      </c>
      <c r="AD415" s="395">
        <f t="shared" si="204"/>
        <v>0</v>
      </c>
    </row>
    <row r="416" spans="1:30">
      <c r="A416" s="303"/>
      <c r="B416" s="335" t="s">
        <v>912</v>
      </c>
      <c r="C416" s="336">
        <v>0</v>
      </c>
      <c r="D416" s="337">
        <v>0</v>
      </c>
      <c r="E416" s="337">
        <v>0</v>
      </c>
      <c r="F416" s="337">
        <v>0</v>
      </c>
      <c r="G416" s="337">
        <v>0</v>
      </c>
      <c r="H416" s="337">
        <v>0</v>
      </c>
      <c r="I416" s="336">
        <v>0</v>
      </c>
      <c r="J416" s="336">
        <v>0</v>
      </c>
      <c r="K416" s="337">
        <v>0</v>
      </c>
      <c r="L416" s="337">
        <v>0</v>
      </c>
      <c r="M416" s="337">
        <v>0</v>
      </c>
      <c r="N416" s="336">
        <v>0</v>
      </c>
      <c r="O416" s="336">
        <v>0</v>
      </c>
      <c r="P416" s="338">
        <v>0</v>
      </c>
      <c r="Q416" s="337"/>
      <c r="R416" s="337"/>
      <c r="Y416" s="389"/>
      <c r="AD416" s="389"/>
    </row>
    <row r="417" spans="1:31">
      <c r="A417" s="303"/>
      <c r="B417" s="335" t="s">
        <v>913</v>
      </c>
      <c r="C417" s="336">
        <v>0</v>
      </c>
      <c r="D417" s="337">
        <v>0</v>
      </c>
      <c r="E417" s="337">
        <v>0</v>
      </c>
      <c r="F417" s="337">
        <v>0</v>
      </c>
      <c r="G417" s="337">
        <v>0</v>
      </c>
      <c r="H417" s="337">
        <v>0</v>
      </c>
      <c r="I417" s="336">
        <v>0</v>
      </c>
      <c r="J417" s="336">
        <v>0</v>
      </c>
      <c r="K417" s="337">
        <v>0</v>
      </c>
      <c r="L417" s="337">
        <v>0</v>
      </c>
      <c r="M417" s="337">
        <v>0</v>
      </c>
      <c r="N417" s="336">
        <v>0</v>
      </c>
      <c r="O417" s="336">
        <v>0</v>
      </c>
      <c r="P417" s="338">
        <v>0</v>
      </c>
      <c r="Q417" s="337"/>
      <c r="R417" s="337"/>
      <c r="S417" s="394">
        <f t="shared" ref="S417:AD417" si="205">C417-C416</f>
        <v>0</v>
      </c>
      <c r="T417" s="394">
        <f t="shared" si="205"/>
        <v>0</v>
      </c>
      <c r="U417" s="394">
        <f t="shared" si="205"/>
        <v>0</v>
      </c>
      <c r="V417" s="394">
        <f t="shared" si="205"/>
        <v>0</v>
      </c>
      <c r="W417" s="394">
        <f t="shared" si="205"/>
        <v>0</v>
      </c>
      <c r="X417" s="394">
        <f t="shared" si="205"/>
        <v>0</v>
      </c>
      <c r="Y417" s="395">
        <f t="shared" si="205"/>
        <v>0</v>
      </c>
      <c r="Z417" s="394">
        <f t="shared" si="205"/>
        <v>0</v>
      </c>
      <c r="AA417" s="394">
        <f t="shared" si="205"/>
        <v>0</v>
      </c>
      <c r="AB417" s="394">
        <f t="shared" si="205"/>
        <v>0</v>
      </c>
      <c r="AC417" s="394">
        <f t="shared" si="205"/>
        <v>0</v>
      </c>
      <c r="AD417" s="395">
        <f t="shared" si="205"/>
        <v>0</v>
      </c>
    </row>
    <row r="418" spans="1:31">
      <c r="A418" s="303"/>
      <c r="B418" s="335" t="s">
        <v>914</v>
      </c>
      <c r="C418" s="336">
        <v>0</v>
      </c>
      <c r="D418" s="337">
        <v>0</v>
      </c>
      <c r="E418" s="337">
        <v>0</v>
      </c>
      <c r="F418" s="337">
        <v>0</v>
      </c>
      <c r="G418" s="337">
        <v>0</v>
      </c>
      <c r="H418" s="337">
        <v>0</v>
      </c>
      <c r="I418" s="336">
        <v>0</v>
      </c>
      <c r="J418" s="336">
        <v>0</v>
      </c>
      <c r="K418" s="337">
        <v>0</v>
      </c>
      <c r="L418" s="337">
        <v>0</v>
      </c>
      <c r="M418" s="337">
        <v>0</v>
      </c>
      <c r="N418" s="336">
        <v>0</v>
      </c>
      <c r="O418" s="336">
        <v>0</v>
      </c>
      <c r="P418" s="338">
        <v>0</v>
      </c>
      <c r="Q418" s="337"/>
      <c r="R418" s="337"/>
      <c r="Y418" s="389"/>
      <c r="AD418" s="389"/>
    </row>
    <row r="419" spans="1:31">
      <c r="A419" s="303"/>
      <c r="B419" s="335" t="s">
        <v>915</v>
      </c>
      <c r="C419" s="336">
        <v>0</v>
      </c>
      <c r="D419" s="337">
        <v>0</v>
      </c>
      <c r="E419" s="337">
        <v>0</v>
      </c>
      <c r="F419" s="337">
        <v>0</v>
      </c>
      <c r="G419" s="337">
        <v>0</v>
      </c>
      <c r="H419" s="337">
        <v>0</v>
      </c>
      <c r="I419" s="336">
        <v>0</v>
      </c>
      <c r="J419" s="336">
        <v>0</v>
      </c>
      <c r="K419" s="337">
        <v>0</v>
      </c>
      <c r="L419" s="337">
        <v>0</v>
      </c>
      <c r="M419" s="337">
        <v>0</v>
      </c>
      <c r="N419" s="336">
        <v>0</v>
      </c>
      <c r="O419" s="336">
        <v>0</v>
      </c>
      <c r="P419" s="338">
        <v>0</v>
      </c>
      <c r="Q419" s="337"/>
      <c r="R419" s="337"/>
      <c r="S419" s="394">
        <f t="shared" ref="S419:AD419" si="206">C419-C418</f>
        <v>0</v>
      </c>
      <c r="T419" s="394">
        <f t="shared" si="206"/>
        <v>0</v>
      </c>
      <c r="U419" s="394">
        <f t="shared" si="206"/>
        <v>0</v>
      </c>
      <c r="V419" s="394">
        <f t="shared" si="206"/>
        <v>0</v>
      </c>
      <c r="W419" s="394">
        <f t="shared" si="206"/>
        <v>0</v>
      </c>
      <c r="X419" s="394">
        <f t="shared" si="206"/>
        <v>0</v>
      </c>
      <c r="Y419" s="395">
        <f t="shared" si="206"/>
        <v>0</v>
      </c>
      <c r="Z419" s="394">
        <f t="shared" si="206"/>
        <v>0</v>
      </c>
      <c r="AA419" s="394">
        <f t="shared" si="206"/>
        <v>0</v>
      </c>
      <c r="AB419" s="394">
        <f t="shared" si="206"/>
        <v>0</v>
      </c>
      <c r="AC419" s="394">
        <f t="shared" si="206"/>
        <v>0</v>
      </c>
      <c r="AD419" s="395">
        <f t="shared" si="206"/>
        <v>0</v>
      </c>
    </row>
    <row r="420" spans="1:31">
      <c r="A420" s="303"/>
      <c r="B420" s="335" t="s">
        <v>916</v>
      </c>
      <c r="C420" s="336">
        <v>0</v>
      </c>
      <c r="D420" s="337">
        <v>0</v>
      </c>
      <c r="E420" s="337">
        <v>0</v>
      </c>
      <c r="F420" s="337">
        <v>0</v>
      </c>
      <c r="G420" s="337">
        <v>0</v>
      </c>
      <c r="H420" s="337">
        <v>0</v>
      </c>
      <c r="I420" s="336">
        <v>0</v>
      </c>
      <c r="J420" s="336">
        <v>0</v>
      </c>
      <c r="K420" s="337">
        <v>0</v>
      </c>
      <c r="L420" s="337">
        <v>0</v>
      </c>
      <c r="M420" s="337">
        <v>0</v>
      </c>
      <c r="N420" s="336">
        <v>0</v>
      </c>
      <c r="O420" s="336">
        <v>0</v>
      </c>
      <c r="P420" s="338">
        <v>0</v>
      </c>
      <c r="Q420" s="337"/>
      <c r="R420" s="337"/>
      <c r="Y420" s="389"/>
      <c r="AD420" s="389"/>
    </row>
    <row r="421" spans="1:31" ht="13.5" thickBot="1">
      <c r="A421" s="303"/>
      <c r="B421" s="335" t="s">
        <v>917</v>
      </c>
      <c r="C421" s="336">
        <v>0</v>
      </c>
      <c r="D421" s="337">
        <v>0</v>
      </c>
      <c r="E421" s="337">
        <v>0</v>
      </c>
      <c r="F421" s="337">
        <v>0</v>
      </c>
      <c r="G421" s="337">
        <v>0</v>
      </c>
      <c r="H421" s="337">
        <v>0</v>
      </c>
      <c r="I421" s="336">
        <v>0</v>
      </c>
      <c r="J421" s="336">
        <v>0</v>
      </c>
      <c r="K421" s="337">
        <v>0</v>
      </c>
      <c r="L421" s="337">
        <v>0</v>
      </c>
      <c r="M421" s="337">
        <v>0</v>
      </c>
      <c r="N421" s="336">
        <v>0</v>
      </c>
      <c r="O421" s="336">
        <v>0</v>
      </c>
      <c r="P421" s="338">
        <v>0</v>
      </c>
      <c r="Q421" s="337"/>
      <c r="R421" s="337"/>
      <c r="S421" s="355">
        <f t="shared" ref="S421:AD421" si="207">C421-C420</f>
        <v>0</v>
      </c>
      <c r="T421" s="355">
        <f t="shared" si="207"/>
        <v>0</v>
      </c>
      <c r="U421" s="355">
        <f t="shared" si="207"/>
        <v>0</v>
      </c>
      <c r="V421" s="355">
        <f t="shared" si="207"/>
        <v>0</v>
      </c>
      <c r="W421" s="355">
        <f t="shared" si="207"/>
        <v>0</v>
      </c>
      <c r="X421" s="355">
        <f t="shared" si="207"/>
        <v>0</v>
      </c>
      <c r="Y421" s="420">
        <f t="shared" si="207"/>
        <v>0</v>
      </c>
      <c r="Z421" s="355">
        <f t="shared" si="207"/>
        <v>0</v>
      </c>
      <c r="AA421" s="355">
        <f t="shared" si="207"/>
        <v>0</v>
      </c>
      <c r="AB421" s="355">
        <f t="shared" si="207"/>
        <v>0</v>
      </c>
      <c r="AC421" s="355">
        <f t="shared" si="207"/>
        <v>0</v>
      </c>
      <c r="AD421" s="420">
        <f t="shared" si="207"/>
        <v>0</v>
      </c>
    </row>
    <row r="422" spans="1:31">
      <c r="A422" s="317" t="s">
        <v>693</v>
      </c>
      <c r="B422" s="298" t="s">
        <v>885</v>
      </c>
      <c r="C422" s="327">
        <v>118.878431176117</v>
      </c>
      <c r="D422" s="328">
        <v>120.17367205542725</v>
      </c>
      <c r="E422" s="328">
        <v>122.98785195277021</v>
      </c>
      <c r="F422" s="328">
        <v>110.80909090909091</v>
      </c>
      <c r="G422" s="328">
        <v>121.99677419354838</v>
      </c>
      <c r="H422" s="328">
        <v>0</v>
      </c>
      <c r="I422" s="327">
        <v>120.12937492324697</v>
      </c>
      <c r="J422" s="327">
        <v>71.888079470198676</v>
      </c>
      <c r="K422" s="328">
        <v>67.59698657058631</v>
      </c>
      <c r="L422" s="328">
        <v>69.011322314049593</v>
      </c>
      <c r="M422" s="328">
        <v>64.520441988950267</v>
      </c>
      <c r="N422" s="327">
        <v>68.229691647947746</v>
      </c>
      <c r="O422" s="327">
        <v>0</v>
      </c>
      <c r="P422" s="329">
        <v>0</v>
      </c>
      <c r="Q422" s="337"/>
      <c r="R422" s="337"/>
      <c r="S422" s="388" t="s">
        <v>886</v>
      </c>
      <c r="Y422" s="389"/>
      <c r="AD422" s="389"/>
    </row>
    <row r="423" spans="1:31">
      <c r="A423" s="303"/>
      <c r="B423" s="335" t="s">
        <v>887</v>
      </c>
      <c r="C423" s="336">
        <v>118.07441948991244</v>
      </c>
      <c r="D423" s="337">
        <v>118.40815273477813</v>
      </c>
      <c r="E423" s="337">
        <v>122.18740617180983</v>
      </c>
      <c r="F423" s="337">
        <v>115.69454545454545</v>
      </c>
      <c r="G423" s="337">
        <v>122.96577181208055</v>
      </c>
      <c r="H423" s="337">
        <v>0</v>
      </c>
      <c r="I423" s="336">
        <v>119.27644732316864</v>
      </c>
      <c r="J423" s="336">
        <v>74.68174603174603</v>
      </c>
      <c r="K423" s="337">
        <v>65.053590467231118</v>
      </c>
      <c r="L423" s="337">
        <v>66.259447004608305</v>
      </c>
      <c r="M423" s="337">
        <v>65.704147465437799</v>
      </c>
      <c r="N423" s="336">
        <v>66.315275275275255</v>
      </c>
      <c r="O423" s="336">
        <v>0</v>
      </c>
      <c r="P423" s="338">
        <v>0</v>
      </c>
      <c r="Q423" s="337"/>
      <c r="R423" s="337"/>
      <c r="S423" s="394">
        <f t="shared" ref="S423:AD423" si="208">C423-C422</f>
        <v>-0.80401168620456076</v>
      </c>
      <c r="T423" s="394">
        <f t="shared" si="208"/>
        <v>-1.7655193206491191</v>
      </c>
      <c r="U423" s="394">
        <f t="shared" si="208"/>
        <v>-0.80044578096038776</v>
      </c>
      <c r="V423" s="394">
        <f t="shared" si="208"/>
        <v>4.8854545454545359</v>
      </c>
      <c r="W423" s="394">
        <f t="shared" si="208"/>
        <v>0.96899761853217115</v>
      </c>
      <c r="X423" s="394">
        <f t="shared" si="208"/>
        <v>0</v>
      </c>
      <c r="Y423" s="395">
        <f t="shared" si="208"/>
        <v>-0.85292760007833124</v>
      </c>
      <c r="Z423" s="394">
        <f t="shared" si="208"/>
        <v>2.7936665615473544</v>
      </c>
      <c r="AA423" s="394">
        <f t="shared" si="208"/>
        <v>-2.5433961033551924</v>
      </c>
      <c r="AB423" s="394">
        <f t="shared" si="208"/>
        <v>-2.7518753094412887</v>
      </c>
      <c r="AC423" s="394">
        <f t="shared" si="208"/>
        <v>1.1837054764875319</v>
      </c>
      <c r="AD423" s="395">
        <f t="shared" si="208"/>
        <v>-1.9144163726724912</v>
      </c>
      <c r="AE423" s="357"/>
    </row>
    <row r="424" spans="1:31">
      <c r="A424" s="303"/>
      <c r="B424" s="335" t="s">
        <v>888</v>
      </c>
      <c r="C424" s="336">
        <v>116.62606924643583</v>
      </c>
      <c r="D424" s="337">
        <v>112.05</v>
      </c>
      <c r="E424" s="337">
        <v>125.59018987341773</v>
      </c>
      <c r="F424" s="337">
        <v>0</v>
      </c>
      <c r="G424" s="337">
        <v>128.83157894736843</v>
      </c>
      <c r="H424" s="337">
        <v>0</v>
      </c>
      <c r="I424" s="336">
        <v>119.28509513742071</v>
      </c>
      <c r="J424" s="336">
        <v>46.205300353356897</v>
      </c>
      <c r="K424" s="337">
        <v>62.05004344048654</v>
      </c>
      <c r="L424" s="337">
        <v>59.921915820029021</v>
      </c>
      <c r="M424" s="337">
        <v>44.261290322580642</v>
      </c>
      <c r="N424" s="336">
        <v>58.862061342912405</v>
      </c>
      <c r="O424" s="336">
        <v>0</v>
      </c>
      <c r="P424" s="338">
        <v>0</v>
      </c>
      <c r="Q424" s="337"/>
      <c r="R424" s="337"/>
      <c r="Y424" s="389"/>
      <c r="AD424" s="389"/>
    </row>
    <row r="425" spans="1:31">
      <c r="A425" s="303"/>
      <c r="B425" s="335" t="s">
        <v>889</v>
      </c>
      <c r="C425" s="336">
        <v>117.91645021645022</v>
      </c>
      <c r="D425" s="337">
        <v>105.76569343065694</v>
      </c>
      <c r="E425" s="337">
        <v>123.90759493670888</v>
      </c>
      <c r="F425" s="337">
        <v>138</v>
      </c>
      <c r="G425" s="337">
        <v>131.82105263157897</v>
      </c>
      <c r="H425" s="337">
        <v>0</v>
      </c>
      <c r="I425" s="336">
        <v>118.46491978609627</v>
      </c>
      <c r="J425" s="336">
        <v>46.381683168316826</v>
      </c>
      <c r="K425" s="337">
        <v>60.898351226993874</v>
      </c>
      <c r="L425" s="337">
        <v>59.209037900874648</v>
      </c>
      <c r="M425" s="337">
        <v>38.335514018691583</v>
      </c>
      <c r="N425" s="336">
        <v>57.811205390566506</v>
      </c>
      <c r="O425" s="336">
        <v>0</v>
      </c>
      <c r="P425" s="338">
        <v>0</v>
      </c>
      <c r="Q425" s="337"/>
      <c r="R425" s="337"/>
      <c r="S425" s="394">
        <f t="shared" ref="S425:AD425" si="209">C425-C424</f>
        <v>1.2903809700143825</v>
      </c>
      <c r="T425" s="394">
        <f t="shared" si="209"/>
        <v>-6.2843065693430589</v>
      </c>
      <c r="U425" s="394">
        <f t="shared" si="209"/>
        <v>-1.6825949367088526</v>
      </c>
      <c r="V425" s="394">
        <f t="shared" si="209"/>
        <v>138</v>
      </c>
      <c r="W425" s="394">
        <f t="shared" si="209"/>
        <v>2.9894736842105374</v>
      </c>
      <c r="X425" s="394">
        <f t="shared" si="209"/>
        <v>0</v>
      </c>
      <c r="Y425" s="395">
        <f t="shared" si="209"/>
        <v>-0.82017535132443697</v>
      </c>
      <c r="Z425" s="394">
        <f t="shared" si="209"/>
        <v>0.17638281495992914</v>
      </c>
      <c r="AA425" s="394">
        <f t="shared" si="209"/>
        <v>-1.1516922134926659</v>
      </c>
      <c r="AB425" s="394">
        <f t="shared" si="209"/>
        <v>-0.71287791915437282</v>
      </c>
      <c r="AC425" s="394">
        <f t="shared" si="209"/>
        <v>-5.9257763038890587</v>
      </c>
      <c r="AD425" s="395">
        <f t="shared" si="209"/>
        <v>-1.0508559523458985</v>
      </c>
    </row>
    <row r="426" spans="1:31">
      <c r="A426" s="303"/>
      <c r="B426" s="335" t="s">
        <v>890</v>
      </c>
      <c r="C426" s="336">
        <v>0</v>
      </c>
      <c r="D426" s="337">
        <v>0</v>
      </c>
      <c r="E426" s="337">
        <v>0</v>
      </c>
      <c r="F426" s="337">
        <v>0</v>
      </c>
      <c r="G426" s="337">
        <v>0</v>
      </c>
      <c r="H426" s="337">
        <v>0</v>
      </c>
      <c r="I426" s="336">
        <v>0</v>
      </c>
      <c r="J426" s="336">
        <v>0</v>
      </c>
      <c r="K426" s="337">
        <v>0</v>
      </c>
      <c r="L426" s="337">
        <v>0</v>
      </c>
      <c r="M426" s="337">
        <v>0</v>
      </c>
      <c r="N426" s="336">
        <v>0</v>
      </c>
      <c r="O426" s="336">
        <v>0</v>
      </c>
      <c r="P426" s="338">
        <v>0</v>
      </c>
      <c r="Q426" s="337"/>
      <c r="R426" s="337"/>
      <c r="Y426" s="389"/>
      <c r="AD426" s="389"/>
    </row>
    <row r="427" spans="1:31">
      <c r="A427" s="303"/>
      <c r="B427" s="335" t="s">
        <v>891</v>
      </c>
      <c r="C427" s="336">
        <v>0</v>
      </c>
      <c r="D427" s="337">
        <v>0</v>
      </c>
      <c r="E427" s="337">
        <v>0</v>
      </c>
      <c r="F427" s="337">
        <v>0</v>
      </c>
      <c r="G427" s="337">
        <v>0</v>
      </c>
      <c r="H427" s="337">
        <v>0</v>
      </c>
      <c r="I427" s="336">
        <v>0</v>
      </c>
      <c r="J427" s="336">
        <v>0</v>
      </c>
      <c r="K427" s="337">
        <v>0</v>
      </c>
      <c r="L427" s="337">
        <v>0</v>
      </c>
      <c r="M427" s="337">
        <v>0</v>
      </c>
      <c r="N427" s="336">
        <v>0</v>
      </c>
      <c r="O427" s="336">
        <v>0</v>
      </c>
      <c r="P427" s="338">
        <v>0</v>
      </c>
      <c r="Q427" s="337"/>
      <c r="R427" s="337"/>
      <c r="S427" s="394">
        <f t="shared" ref="S427:AD427" si="210">C427-C426</f>
        <v>0</v>
      </c>
      <c r="T427" s="394">
        <f t="shared" si="210"/>
        <v>0</v>
      </c>
      <c r="U427" s="394">
        <f t="shared" si="210"/>
        <v>0</v>
      </c>
      <c r="V427" s="394">
        <f t="shared" si="210"/>
        <v>0</v>
      </c>
      <c r="W427" s="394">
        <f t="shared" si="210"/>
        <v>0</v>
      </c>
      <c r="X427" s="394">
        <f t="shared" si="210"/>
        <v>0</v>
      </c>
      <c r="Y427" s="395">
        <f t="shared" si="210"/>
        <v>0</v>
      </c>
      <c r="Z427" s="394">
        <f t="shared" si="210"/>
        <v>0</v>
      </c>
      <c r="AA427" s="394">
        <f t="shared" si="210"/>
        <v>0</v>
      </c>
      <c r="AB427" s="394">
        <f t="shared" si="210"/>
        <v>0</v>
      </c>
      <c r="AC427" s="394">
        <f t="shared" si="210"/>
        <v>0</v>
      </c>
      <c r="AD427" s="395">
        <f t="shared" si="210"/>
        <v>0</v>
      </c>
    </row>
    <row r="428" spans="1:31">
      <c r="A428" s="303"/>
      <c r="B428" s="335" t="s">
        <v>892</v>
      </c>
      <c r="C428" s="336">
        <v>118.77283490881315</v>
      </c>
      <c r="D428" s="337">
        <v>119.64730021598271</v>
      </c>
      <c r="E428" s="337">
        <v>123.16207627118644</v>
      </c>
      <c r="F428" s="337">
        <v>110.80909090909091</v>
      </c>
      <c r="G428" s="337">
        <v>122.90489510489509</v>
      </c>
      <c r="H428" s="337">
        <v>0</v>
      </c>
      <c r="I428" s="336">
        <v>120.08302576601673</v>
      </c>
      <c r="J428" s="336">
        <v>57.622669283611387</v>
      </c>
      <c r="K428" s="337">
        <v>65.21247432306258</v>
      </c>
      <c r="L428" s="337">
        <v>65.713480779357567</v>
      </c>
      <c r="M428" s="337">
        <v>59.351440329218107</v>
      </c>
      <c r="N428" s="336">
        <v>64.248778769375321</v>
      </c>
      <c r="O428" s="336">
        <v>0</v>
      </c>
      <c r="P428" s="338">
        <v>0</v>
      </c>
      <c r="Q428" s="337"/>
      <c r="R428" s="337"/>
      <c r="Y428" s="389"/>
      <c r="AD428" s="389"/>
    </row>
    <row r="429" spans="1:31">
      <c r="A429" s="303"/>
      <c r="B429" s="335" t="s">
        <v>893</v>
      </c>
      <c r="C429" s="336">
        <v>118.06776663628078</v>
      </c>
      <c r="D429" s="337">
        <v>117.57344578313253</v>
      </c>
      <c r="E429" s="337">
        <v>122.29374021909236</v>
      </c>
      <c r="F429" s="337">
        <v>116.09285714285714</v>
      </c>
      <c r="G429" s="337">
        <v>123.9672619047619</v>
      </c>
      <c r="H429" s="337">
        <v>0</v>
      </c>
      <c r="I429" s="336">
        <v>119.23516674827268</v>
      </c>
      <c r="J429" s="336">
        <v>59.231441441441433</v>
      </c>
      <c r="K429" s="337">
        <v>63.184198723477657</v>
      </c>
      <c r="L429" s="337">
        <v>63.528458498023717</v>
      </c>
      <c r="M429" s="337">
        <v>56.665740740740745</v>
      </c>
      <c r="N429" s="336">
        <v>62.529915574316838</v>
      </c>
      <c r="O429" s="336">
        <v>0</v>
      </c>
      <c r="P429" s="338">
        <v>0</v>
      </c>
      <c r="Q429" s="337"/>
      <c r="R429" s="337"/>
      <c r="S429" s="394">
        <f t="shared" ref="S429:AD429" si="211">C429-C428</f>
        <v>-0.70506827253237248</v>
      </c>
      <c r="T429" s="394">
        <f t="shared" si="211"/>
        <v>-2.0738544328501831</v>
      </c>
      <c r="U429" s="394">
        <f t="shared" si="211"/>
        <v>-0.86833605209407949</v>
      </c>
      <c r="V429" s="394">
        <f t="shared" si="211"/>
        <v>5.2837662337662294</v>
      </c>
      <c r="W429" s="394">
        <f t="shared" si="211"/>
        <v>1.0623667998668083</v>
      </c>
      <c r="X429" s="394">
        <f t="shared" si="211"/>
        <v>0</v>
      </c>
      <c r="Y429" s="395">
        <f t="shared" si="211"/>
        <v>-0.84785901774405659</v>
      </c>
      <c r="Z429" s="394">
        <f t="shared" si="211"/>
        <v>1.608772157830046</v>
      </c>
      <c r="AA429" s="394">
        <f t="shared" si="211"/>
        <v>-2.0282755995849229</v>
      </c>
      <c r="AB429" s="394">
        <f t="shared" si="211"/>
        <v>-2.1850222813338505</v>
      </c>
      <c r="AC429" s="394">
        <f t="shared" si="211"/>
        <v>-2.6856995884773625</v>
      </c>
      <c r="AD429" s="395">
        <f t="shared" si="211"/>
        <v>-1.7188631950584821</v>
      </c>
    </row>
    <row r="430" spans="1:31">
      <c r="A430" s="303"/>
      <c r="B430" s="335" t="s">
        <v>894</v>
      </c>
      <c r="C430" s="336">
        <v>126.16931257121155</v>
      </c>
      <c r="D430" s="337">
        <v>133.12856545378503</v>
      </c>
      <c r="E430" s="337">
        <v>138.17006012855069</v>
      </c>
      <c r="F430" s="337">
        <v>125.87435897435898</v>
      </c>
      <c r="G430" s="337">
        <v>135.80830449826991</v>
      </c>
      <c r="H430" s="337">
        <v>0</v>
      </c>
      <c r="I430" s="336">
        <v>129.90202829960882</v>
      </c>
      <c r="J430" s="336">
        <v>88.098904109589043</v>
      </c>
      <c r="K430" s="337">
        <v>83.876778421502507</v>
      </c>
      <c r="L430" s="337">
        <v>82.619095324833026</v>
      </c>
      <c r="M430" s="337">
        <v>76.407832422586537</v>
      </c>
      <c r="N430" s="336">
        <v>83.535028473049934</v>
      </c>
      <c r="O430" s="336">
        <v>0</v>
      </c>
      <c r="P430" s="338">
        <v>0</v>
      </c>
      <c r="Q430" s="337"/>
      <c r="R430" s="337"/>
      <c r="Y430" s="389"/>
      <c r="AD430" s="389"/>
    </row>
    <row r="431" spans="1:31">
      <c r="A431" s="303"/>
      <c r="B431" s="335" t="s">
        <v>895</v>
      </c>
      <c r="C431" s="336">
        <v>125.14895409237681</v>
      </c>
      <c r="D431" s="337">
        <v>132.38889745566695</v>
      </c>
      <c r="E431" s="337">
        <v>136.33236577499525</v>
      </c>
      <c r="F431" s="337">
        <v>124.73731343283582</v>
      </c>
      <c r="G431" s="337">
        <v>134.6755485893417</v>
      </c>
      <c r="H431" s="337">
        <v>0</v>
      </c>
      <c r="I431" s="336">
        <v>128.73785838111752</v>
      </c>
      <c r="J431" s="336">
        <v>87.201570680628279</v>
      </c>
      <c r="K431" s="337">
        <v>81.167064375389558</v>
      </c>
      <c r="L431" s="337">
        <v>80.647732051667177</v>
      </c>
      <c r="M431" s="337">
        <v>77.746594982078847</v>
      </c>
      <c r="N431" s="336">
        <v>81.228321370104524</v>
      </c>
      <c r="O431" s="336">
        <v>0</v>
      </c>
      <c r="P431" s="338">
        <v>0</v>
      </c>
      <c r="Q431" s="337"/>
      <c r="R431" s="337"/>
      <c r="S431" s="394">
        <f t="shared" ref="S431:AD431" si="212">C431-C430</f>
        <v>-1.0203584788347371</v>
      </c>
      <c r="T431" s="394">
        <f t="shared" si="212"/>
        <v>-0.73966799811807959</v>
      </c>
      <c r="U431" s="394">
        <f t="shared" si="212"/>
        <v>-1.8376943535554346</v>
      </c>
      <c r="V431" s="394">
        <f t="shared" si="212"/>
        <v>-1.1370455415231646</v>
      </c>
      <c r="W431" s="394">
        <f t="shared" si="212"/>
        <v>-1.1327559089282033</v>
      </c>
      <c r="X431" s="394">
        <f t="shared" si="212"/>
        <v>0</v>
      </c>
      <c r="Y431" s="395">
        <f t="shared" si="212"/>
        <v>-1.1641699184912966</v>
      </c>
      <c r="Z431" s="394">
        <f t="shared" si="212"/>
        <v>-0.89733342896076351</v>
      </c>
      <c r="AA431" s="394">
        <f t="shared" si="212"/>
        <v>-2.7097140461129499</v>
      </c>
      <c r="AB431" s="394">
        <f t="shared" si="212"/>
        <v>-1.9713632731658493</v>
      </c>
      <c r="AC431" s="394">
        <f t="shared" si="212"/>
        <v>1.3387625594923094</v>
      </c>
      <c r="AD431" s="395">
        <f t="shared" si="212"/>
        <v>-2.3067071029454098</v>
      </c>
    </row>
    <row r="432" spans="1:31">
      <c r="A432" s="303"/>
      <c r="B432" s="335" t="s">
        <v>896</v>
      </c>
      <c r="C432" s="336">
        <v>129.15490506329112</v>
      </c>
      <c r="D432" s="337">
        <v>135.15576923076924</v>
      </c>
      <c r="E432" s="337">
        <v>136.8125641025641</v>
      </c>
      <c r="F432" s="337">
        <v>0</v>
      </c>
      <c r="G432" s="337">
        <v>137.95156249999999</v>
      </c>
      <c r="H432" s="337">
        <v>0</v>
      </c>
      <c r="I432" s="336">
        <v>132.76650563607083</v>
      </c>
      <c r="J432" s="336">
        <v>86.994678492239444</v>
      </c>
      <c r="K432" s="337">
        <v>82.123315165671755</v>
      </c>
      <c r="L432" s="337">
        <v>79.762625139043394</v>
      </c>
      <c r="M432" s="337">
        <v>73.563981042654035</v>
      </c>
      <c r="N432" s="336">
        <v>81.848434267779453</v>
      </c>
      <c r="O432" s="336">
        <v>0</v>
      </c>
      <c r="P432" s="338">
        <v>0</v>
      </c>
      <c r="Q432" s="337"/>
      <c r="R432" s="337"/>
      <c r="Y432" s="389"/>
      <c r="AD432" s="389"/>
    </row>
    <row r="433" spans="1:32">
      <c r="A433" s="303"/>
      <c r="B433" s="335" t="s">
        <v>897</v>
      </c>
      <c r="C433" s="336">
        <v>127.72307692307693</v>
      </c>
      <c r="D433" s="337">
        <v>135.51265822784811</v>
      </c>
      <c r="E433" s="337">
        <v>136.5564039408867</v>
      </c>
      <c r="F433" s="337">
        <v>117</v>
      </c>
      <c r="G433" s="337">
        <v>140.63437500000001</v>
      </c>
      <c r="H433" s="337">
        <v>0</v>
      </c>
      <c r="I433" s="336">
        <v>132.17227488151661</v>
      </c>
      <c r="J433" s="336">
        <v>83.821041214750537</v>
      </c>
      <c r="K433" s="337">
        <v>80.65167993630574</v>
      </c>
      <c r="L433" s="337">
        <v>78.053326403326423</v>
      </c>
      <c r="M433" s="337">
        <v>72.839449541284424</v>
      </c>
      <c r="N433" s="336">
        <v>80.306021235903216</v>
      </c>
      <c r="O433" s="336">
        <v>0</v>
      </c>
      <c r="P433" s="338">
        <v>0</v>
      </c>
      <c r="Q433" s="337"/>
      <c r="R433" s="337"/>
      <c r="S433" s="394">
        <f t="shared" ref="S433:AD433" si="213">C433-C432</f>
        <v>-1.4318281402141935</v>
      </c>
      <c r="T433" s="394">
        <f t="shared" si="213"/>
        <v>0.3568889970788689</v>
      </c>
      <c r="U433" s="394">
        <f t="shared" si="213"/>
        <v>-0.25616016167739986</v>
      </c>
      <c r="V433" s="428">
        <f t="shared" si="213"/>
        <v>117</v>
      </c>
      <c r="W433" s="394">
        <f t="shared" si="213"/>
        <v>2.6828125000000114</v>
      </c>
      <c r="X433" s="394">
        <f t="shared" si="213"/>
        <v>0</v>
      </c>
      <c r="Y433" s="395">
        <f t="shared" si="213"/>
        <v>-0.59423075455421781</v>
      </c>
      <c r="Z433" s="394">
        <f t="shared" si="213"/>
        <v>-3.1736372774889077</v>
      </c>
      <c r="AA433" s="394">
        <f t="shared" si="213"/>
        <v>-1.4716352293660151</v>
      </c>
      <c r="AB433" s="394">
        <f t="shared" si="213"/>
        <v>-1.7092987357169704</v>
      </c>
      <c r="AC433" s="394">
        <f t="shared" si="213"/>
        <v>-0.72453150136961142</v>
      </c>
      <c r="AD433" s="395">
        <f t="shared" si="213"/>
        <v>-1.5424130318762366</v>
      </c>
      <c r="AF433" s="290" t="s">
        <v>928</v>
      </c>
    </row>
    <row r="434" spans="1:32">
      <c r="A434" s="303"/>
      <c r="B434" s="335" t="s">
        <v>898</v>
      </c>
      <c r="C434" s="336">
        <v>0</v>
      </c>
      <c r="D434" s="337">
        <v>0</v>
      </c>
      <c r="E434" s="337">
        <v>0</v>
      </c>
      <c r="F434" s="337">
        <v>0</v>
      </c>
      <c r="G434" s="337">
        <v>0</v>
      </c>
      <c r="H434" s="337">
        <v>0</v>
      </c>
      <c r="I434" s="336">
        <v>0</v>
      </c>
      <c r="J434" s="336">
        <v>0</v>
      </c>
      <c r="K434" s="337">
        <v>0</v>
      </c>
      <c r="L434" s="337">
        <v>0</v>
      </c>
      <c r="M434" s="337">
        <v>0</v>
      </c>
      <c r="N434" s="336">
        <v>0</v>
      </c>
      <c r="O434" s="336">
        <v>0</v>
      </c>
      <c r="P434" s="338">
        <v>0</v>
      </c>
      <c r="Q434" s="337"/>
      <c r="R434" s="337"/>
      <c r="Y434" s="389"/>
      <c r="AD434" s="389"/>
    </row>
    <row r="435" spans="1:32">
      <c r="A435" s="303"/>
      <c r="B435" s="335" t="s">
        <v>899</v>
      </c>
      <c r="C435" s="336">
        <v>0</v>
      </c>
      <c r="D435" s="337">
        <v>0</v>
      </c>
      <c r="E435" s="337">
        <v>0</v>
      </c>
      <c r="F435" s="337">
        <v>0</v>
      </c>
      <c r="G435" s="337">
        <v>0</v>
      </c>
      <c r="H435" s="337">
        <v>0</v>
      </c>
      <c r="I435" s="336">
        <v>0</v>
      </c>
      <c r="J435" s="336">
        <v>0</v>
      </c>
      <c r="K435" s="337">
        <v>0</v>
      </c>
      <c r="L435" s="337">
        <v>0</v>
      </c>
      <c r="M435" s="337">
        <v>0</v>
      </c>
      <c r="N435" s="336">
        <v>0</v>
      </c>
      <c r="O435" s="336">
        <v>0</v>
      </c>
      <c r="P435" s="338">
        <v>0</v>
      </c>
      <c r="Q435" s="337"/>
      <c r="R435" s="337"/>
      <c r="S435" s="394">
        <f t="shared" ref="S435:AD435" si="214">C435-C434</f>
        <v>0</v>
      </c>
      <c r="T435" s="394">
        <f t="shared" si="214"/>
        <v>0</v>
      </c>
      <c r="U435" s="394">
        <f t="shared" si="214"/>
        <v>0</v>
      </c>
      <c r="V435" s="394">
        <f t="shared" si="214"/>
        <v>0</v>
      </c>
      <c r="W435" s="394">
        <f t="shared" si="214"/>
        <v>0</v>
      </c>
      <c r="X435" s="394">
        <f t="shared" si="214"/>
        <v>0</v>
      </c>
      <c r="Y435" s="395">
        <f t="shared" si="214"/>
        <v>0</v>
      </c>
      <c r="Z435" s="394">
        <f t="shared" si="214"/>
        <v>0</v>
      </c>
      <c r="AA435" s="394">
        <f t="shared" si="214"/>
        <v>0</v>
      </c>
      <c r="AB435" s="394">
        <f t="shared" si="214"/>
        <v>0</v>
      </c>
      <c r="AC435" s="394">
        <f t="shared" si="214"/>
        <v>0</v>
      </c>
      <c r="AD435" s="395">
        <f t="shared" si="214"/>
        <v>0</v>
      </c>
    </row>
    <row r="436" spans="1:32">
      <c r="A436" s="303"/>
      <c r="B436" s="335" t="s">
        <v>900</v>
      </c>
      <c r="C436" s="336">
        <v>126.30607378415597</v>
      </c>
      <c r="D436" s="337">
        <v>133.25272870043187</v>
      </c>
      <c r="E436" s="337">
        <v>138.06850182236718</v>
      </c>
      <c r="F436" s="337">
        <v>125.87435897435898</v>
      </c>
      <c r="G436" s="337">
        <v>136.19688385269123</v>
      </c>
      <c r="H436" s="337">
        <v>0</v>
      </c>
      <c r="I436" s="336">
        <v>130.06411681625579</v>
      </c>
      <c r="J436" s="336">
        <v>87.67722269263335</v>
      </c>
      <c r="K436" s="337">
        <v>82.959163346613536</v>
      </c>
      <c r="L436" s="337">
        <v>81.610467399842889</v>
      </c>
      <c r="M436" s="337">
        <v>75.618289473684214</v>
      </c>
      <c r="N436" s="336">
        <v>82.723093300367381</v>
      </c>
      <c r="O436" s="336">
        <v>0</v>
      </c>
      <c r="P436" s="338">
        <v>0</v>
      </c>
      <c r="Q436" s="337"/>
      <c r="R436" s="337"/>
      <c r="Y436" s="389"/>
      <c r="AD436" s="389"/>
    </row>
    <row r="437" spans="1:32">
      <c r="A437" s="303"/>
      <c r="B437" s="335" t="s">
        <v>901</v>
      </c>
      <c r="C437" s="336">
        <v>125.25912786400592</v>
      </c>
      <c r="D437" s="337">
        <v>132.56824127906975</v>
      </c>
      <c r="E437" s="337">
        <v>136.34838823322173</v>
      </c>
      <c r="F437" s="337">
        <v>124.62352941176471</v>
      </c>
      <c r="G437" s="337">
        <v>135.67127937336815</v>
      </c>
      <c r="H437" s="337">
        <v>0</v>
      </c>
      <c r="I437" s="336">
        <v>128.92083070319407</v>
      </c>
      <c r="J437" s="336">
        <v>85.929387755102042</v>
      </c>
      <c r="K437" s="337">
        <v>80.894977092177712</v>
      </c>
      <c r="L437" s="337">
        <v>79.697487150199905</v>
      </c>
      <c r="M437" s="337">
        <v>76.368041237113403</v>
      </c>
      <c r="N437" s="336">
        <v>80.777851505878559</v>
      </c>
      <c r="O437" s="336">
        <v>0</v>
      </c>
      <c r="P437" s="338">
        <v>0</v>
      </c>
      <c r="Q437" s="337"/>
      <c r="R437" s="337"/>
      <c r="S437" s="394">
        <f t="shared" ref="S437:AD437" si="215">C437-C436</f>
        <v>-1.0469459201500513</v>
      </c>
      <c r="T437" s="394">
        <f t="shared" si="215"/>
        <v>-0.68448742136212104</v>
      </c>
      <c r="U437" s="394">
        <f t="shared" si="215"/>
        <v>-1.7201135891454555</v>
      </c>
      <c r="V437" s="394">
        <f t="shared" si="215"/>
        <v>-1.2508295625942765</v>
      </c>
      <c r="W437" s="394">
        <f t="shared" si="215"/>
        <v>-0.52560447932307852</v>
      </c>
      <c r="X437" s="394">
        <f t="shared" si="215"/>
        <v>0</v>
      </c>
      <c r="Y437" s="395">
        <f t="shared" si="215"/>
        <v>-1.1432861130617198</v>
      </c>
      <c r="Z437" s="394">
        <f t="shared" si="215"/>
        <v>-1.7478349375313087</v>
      </c>
      <c r="AA437" s="394">
        <f t="shared" si="215"/>
        <v>-2.0641862544358247</v>
      </c>
      <c r="AB437" s="394">
        <f t="shared" si="215"/>
        <v>-1.9129802496429846</v>
      </c>
      <c r="AC437" s="394">
        <f t="shared" si="215"/>
        <v>0.74975176342918814</v>
      </c>
      <c r="AD437" s="395">
        <f t="shared" si="215"/>
        <v>-1.9452417944888225</v>
      </c>
    </row>
    <row r="438" spans="1:32">
      <c r="A438" s="303"/>
      <c r="B438" s="335" t="s">
        <v>902</v>
      </c>
      <c r="C438" s="336">
        <v>86.455899617642316</v>
      </c>
      <c r="D438" s="337">
        <v>84.66153846153847</v>
      </c>
      <c r="E438" s="337">
        <v>81.340088063558923</v>
      </c>
      <c r="F438" s="337">
        <v>67.747657841140523</v>
      </c>
      <c r="G438" s="337">
        <v>72.052280701754384</v>
      </c>
      <c r="H438" s="337">
        <v>0</v>
      </c>
      <c r="I438" s="336">
        <v>83.792041406945685</v>
      </c>
      <c r="J438" s="336">
        <v>66.249466192170814</v>
      </c>
      <c r="K438" s="337">
        <v>62.7455124255494</v>
      </c>
      <c r="L438" s="337">
        <v>63.689849624060152</v>
      </c>
      <c r="M438" s="337">
        <v>58.532478632478636</v>
      </c>
      <c r="N438" s="336">
        <v>62.782150849019359</v>
      </c>
      <c r="O438" s="336">
        <v>0</v>
      </c>
      <c r="P438" s="338">
        <v>0</v>
      </c>
      <c r="Q438" s="337"/>
      <c r="R438" s="337"/>
      <c r="Y438" s="389"/>
      <c r="AD438" s="389"/>
    </row>
    <row r="439" spans="1:32">
      <c r="A439" s="303"/>
      <c r="B439" s="335" t="s">
        <v>903</v>
      </c>
      <c r="C439" s="336">
        <v>86.308913810351171</v>
      </c>
      <c r="D439" s="337">
        <v>84.089957134108985</v>
      </c>
      <c r="E439" s="337">
        <v>81.899527186761233</v>
      </c>
      <c r="F439" s="337">
        <v>67.528270042194094</v>
      </c>
      <c r="G439" s="337">
        <v>75.578881278538816</v>
      </c>
      <c r="H439" s="337">
        <v>0</v>
      </c>
      <c r="I439" s="336">
        <v>83.986918485814726</v>
      </c>
      <c r="J439" s="336">
        <v>63.084592145015108</v>
      </c>
      <c r="K439" s="337">
        <v>62.013849811769376</v>
      </c>
      <c r="L439" s="337">
        <v>60.515700619020819</v>
      </c>
      <c r="M439" s="337">
        <v>59.179029733959311</v>
      </c>
      <c r="N439" s="336">
        <v>61.485334872979216</v>
      </c>
      <c r="O439" s="336">
        <v>0</v>
      </c>
      <c r="P439" s="338">
        <v>0</v>
      </c>
      <c r="Q439" s="337"/>
      <c r="R439" s="337"/>
      <c r="S439" s="394">
        <f t="shared" ref="S439:AD439" si="216">C439-C438</f>
        <v>-0.14698580729114497</v>
      </c>
      <c r="T439" s="394">
        <f t="shared" si="216"/>
        <v>-0.57158132742948453</v>
      </c>
      <c r="U439" s="394">
        <f t="shared" si="216"/>
        <v>0.55943912320230993</v>
      </c>
      <c r="V439" s="394">
        <f t="shared" si="216"/>
        <v>-0.21938779894642835</v>
      </c>
      <c r="W439" s="394">
        <f t="shared" si="216"/>
        <v>3.526600576784432</v>
      </c>
      <c r="X439" s="394">
        <f t="shared" si="216"/>
        <v>0</v>
      </c>
      <c r="Y439" s="395">
        <f t="shared" si="216"/>
        <v>0.19487707886904104</v>
      </c>
      <c r="Z439" s="394">
        <f t="shared" si="216"/>
        <v>-3.1648740471557062</v>
      </c>
      <c r="AA439" s="394">
        <f t="shared" si="216"/>
        <v>-0.73166261378002417</v>
      </c>
      <c r="AB439" s="394">
        <f t="shared" si="216"/>
        <v>-3.1741490050393324</v>
      </c>
      <c r="AC439" s="394">
        <f t="shared" si="216"/>
        <v>0.64655110148067507</v>
      </c>
      <c r="AD439" s="395">
        <f t="shared" si="216"/>
        <v>-1.2968159760401434</v>
      </c>
    </row>
    <row r="440" spans="1:32">
      <c r="A440" s="303"/>
      <c r="B440" s="335" t="s">
        <v>904</v>
      </c>
      <c r="C440" s="336">
        <v>65.770223820943244</v>
      </c>
      <c r="D440" s="337">
        <v>67.681390887290178</v>
      </c>
      <c r="E440" s="337">
        <v>62.768318517117464</v>
      </c>
      <c r="F440" s="337">
        <v>56.596116504854365</v>
      </c>
      <c r="G440" s="337">
        <v>63.971045429666134</v>
      </c>
      <c r="H440" s="337">
        <v>0</v>
      </c>
      <c r="I440" s="336">
        <v>64.473352729762112</v>
      </c>
      <c r="J440" s="336">
        <v>60.155476190476186</v>
      </c>
      <c r="K440" s="337">
        <v>54.468357466465314</v>
      </c>
      <c r="L440" s="337">
        <v>53.56176847501068</v>
      </c>
      <c r="M440" s="337">
        <v>49.377928692699491</v>
      </c>
      <c r="N440" s="336">
        <v>54.281324022728832</v>
      </c>
      <c r="O440" s="336">
        <v>0</v>
      </c>
      <c r="P440" s="338">
        <v>0</v>
      </c>
      <c r="Q440" s="337"/>
      <c r="R440" s="337"/>
      <c r="Y440" s="389"/>
      <c r="AD440" s="389"/>
    </row>
    <row r="441" spans="1:32">
      <c r="A441" s="303"/>
      <c r="B441" s="335" t="s">
        <v>905</v>
      </c>
      <c r="C441" s="336">
        <v>65.772863713386599</v>
      </c>
      <c r="D441" s="337">
        <v>67.647291092745633</v>
      </c>
      <c r="E441" s="337">
        <v>65.436764968722059</v>
      </c>
      <c r="F441" s="337">
        <v>57.078736330498181</v>
      </c>
      <c r="G441" s="337">
        <v>64.040020576131695</v>
      </c>
      <c r="H441" s="337">
        <v>0</v>
      </c>
      <c r="I441" s="336">
        <v>65.330257419423447</v>
      </c>
      <c r="J441" s="336">
        <v>59.237209302325581</v>
      </c>
      <c r="K441" s="337">
        <v>53.455774909305667</v>
      </c>
      <c r="L441" s="337">
        <v>51.152745901639349</v>
      </c>
      <c r="M441" s="337">
        <v>50.31707317073171</v>
      </c>
      <c r="N441" s="336">
        <v>53.167288565299351</v>
      </c>
      <c r="O441" s="336">
        <v>0</v>
      </c>
      <c r="P441" s="338">
        <v>0</v>
      </c>
      <c r="Q441" s="337"/>
      <c r="R441" s="337"/>
      <c r="S441" s="394">
        <f t="shared" ref="S441:AD441" si="217">C441-C440</f>
        <v>2.6398924433550519E-3</v>
      </c>
      <c r="T441" s="394">
        <f t="shared" si="217"/>
        <v>-3.4099794544545148E-2</v>
      </c>
      <c r="U441" s="394">
        <f t="shared" si="217"/>
        <v>2.6684464516045949</v>
      </c>
      <c r="V441" s="394">
        <f t="shared" si="217"/>
        <v>0.48261982564381611</v>
      </c>
      <c r="W441" s="394">
        <f t="shared" si="217"/>
        <v>6.8975146465561465E-2</v>
      </c>
      <c r="X441" s="394">
        <f t="shared" si="217"/>
        <v>0</v>
      </c>
      <c r="Y441" s="395">
        <f t="shared" si="217"/>
        <v>0.85690468966133437</v>
      </c>
      <c r="Z441" s="394">
        <f t="shared" si="217"/>
        <v>-0.91826688815060464</v>
      </c>
      <c r="AA441" s="394">
        <f t="shared" si="217"/>
        <v>-1.0125825571596465</v>
      </c>
      <c r="AB441" s="394">
        <f t="shared" si="217"/>
        <v>-2.4090225733713311</v>
      </c>
      <c r="AC441" s="394">
        <f t="shared" si="217"/>
        <v>0.9391444780322189</v>
      </c>
      <c r="AD441" s="395">
        <f t="shared" si="217"/>
        <v>-1.1140354574294804</v>
      </c>
    </row>
    <row r="442" spans="1:32">
      <c r="A442" s="303"/>
      <c r="B442" s="335" t="s">
        <v>906</v>
      </c>
      <c r="C442" s="336">
        <v>0</v>
      </c>
      <c r="D442" s="337">
        <v>0</v>
      </c>
      <c r="E442" s="337">
        <v>0</v>
      </c>
      <c r="F442" s="337">
        <v>0</v>
      </c>
      <c r="G442" s="337">
        <v>0</v>
      </c>
      <c r="H442" s="337">
        <v>0</v>
      </c>
      <c r="I442" s="336">
        <v>0</v>
      </c>
      <c r="J442" s="336">
        <v>0</v>
      </c>
      <c r="K442" s="337">
        <v>0</v>
      </c>
      <c r="L442" s="337">
        <v>0</v>
      </c>
      <c r="M442" s="337">
        <v>0</v>
      </c>
      <c r="N442" s="336">
        <v>0</v>
      </c>
      <c r="O442" s="336">
        <v>0</v>
      </c>
      <c r="P442" s="338">
        <v>0</v>
      </c>
      <c r="Q442" s="337"/>
      <c r="R442" s="337"/>
      <c r="Y442" s="389"/>
      <c r="AD442" s="389"/>
    </row>
    <row r="443" spans="1:32">
      <c r="A443" s="303"/>
      <c r="B443" s="335" t="s">
        <v>907</v>
      </c>
      <c r="C443" s="336">
        <v>0</v>
      </c>
      <c r="D443" s="337">
        <v>0</v>
      </c>
      <c r="E443" s="337">
        <v>0</v>
      </c>
      <c r="F443" s="337">
        <v>0</v>
      </c>
      <c r="G443" s="337">
        <v>0</v>
      </c>
      <c r="H443" s="337">
        <v>0</v>
      </c>
      <c r="I443" s="336">
        <v>0</v>
      </c>
      <c r="J443" s="336">
        <v>0</v>
      </c>
      <c r="K443" s="337">
        <v>0</v>
      </c>
      <c r="L443" s="337">
        <v>0</v>
      </c>
      <c r="M443" s="337">
        <v>0</v>
      </c>
      <c r="N443" s="336">
        <v>0</v>
      </c>
      <c r="O443" s="336">
        <v>0</v>
      </c>
      <c r="P443" s="338">
        <v>0</v>
      </c>
      <c r="Q443" s="337"/>
      <c r="R443" s="337"/>
      <c r="S443" s="394">
        <f t="shared" ref="S443:AD443" si="218">C443-C442</f>
        <v>0</v>
      </c>
      <c r="T443" s="394">
        <f t="shared" si="218"/>
        <v>0</v>
      </c>
      <c r="U443" s="394">
        <f t="shared" si="218"/>
        <v>0</v>
      </c>
      <c r="V443" s="394">
        <f t="shared" si="218"/>
        <v>0</v>
      </c>
      <c r="W443" s="394">
        <f t="shared" si="218"/>
        <v>0</v>
      </c>
      <c r="X443" s="394">
        <f t="shared" si="218"/>
        <v>0</v>
      </c>
      <c r="Y443" s="395">
        <f t="shared" si="218"/>
        <v>0</v>
      </c>
      <c r="Z443" s="394">
        <f t="shared" si="218"/>
        <v>0</v>
      </c>
      <c r="AA443" s="394">
        <f t="shared" si="218"/>
        <v>0</v>
      </c>
      <c r="AB443" s="394">
        <f t="shared" si="218"/>
        <v>0</v>
      </c>
      <c r="AC443" s="394">
        <f t="shared" si="218"/>
        <v>0</v>
      </c>
      <c r="AD443" s="395">
        <f t="shared" si="218"/>
        <v>0</v>
      </c>
    </row>
    <row r="444" spans="1:32">
      <c r="A444" s="303"/>
      <c r="B444" s="335" t="s">
        <v>908</v>
      </c>
      <c r="C444" s="336">
        <v>80.501280920421863</v>
      </c>
      <c r="D444" s="337">
        <v>79.458186360964135</v>
      </c>
      <c r="E444" s="337">
        <v>75.099529680945722</v>
      </c>
      <c r="F444" s="337">
        <v>60.759923954372617</v>
      </c>
      <c r="G444" s="337">
        <v>67.878003958156626</v>
      </c>
      <c r="H444" s="337">
        <v>0</v>
      </c>
      <c r="I444" s="336">
        <v>77.458228747778904</v>
      </c>
      <c r="J444" s="336">
        <v>62.598288159771748</v>
      </c>
      <c r="K444" s="337">
        <v>56.967518293439163</v>
      </c>
      <c r="L444" s="337">
        <v>58.048679514632397</v>
      </c>
      <c r="M444" s="337">
        <v>53.939608177172069</v>
      </c>
      <c r="N444" s="336">
        <v>57.189844172221193</v>
      </c>
      <c r="O444" s="336">
        <v>0</v>
      </c>
      <c r="P444" s="338">
        <v>0</v>
      </c>
      <c r="Q444" s="337"/>
      <c r="R444" s="337"/>
      <c r="Y444" s="389"/>
      <c r="AD444" s="389"/>
    </row>
    <row r="445" spans="1:32">
      <c r="A445" s="303"/>
      <c r="B445" s="335" t="s">
        <v>909</v>
      </c>
      <c r="C445" s="336">
        <v>80.083676389653263</v>
      </c>
      <c r="D445" s="337">
        <v>79.029602939098481</v>
      </c>
      <c r="E445" s="337">
        <v>76.203228200371058</v>
      </c>
      <c r="F445" s="337">
        <v>60.897609868928292</v>
      </c>
      <c r="G445" s="337">
        <v>69.509740259740269</v>
      </c>
      <c r="H445" s="337">
        <v>0</v>
      </c>
      <c r="I445" s="336">
        <v>77.665942877736754</v>
      </c>
      <c r="J445" s="336">
        <v>60.74073199527745</v>
      </c>
      <c r="K445" s="337">
        <v>56.011550295857994</v>
      </c>
      <c r="L445" s="337">
        <v>55.098197770927193</v>
      </c>
      <c r="M445" s="337">
        <v>54.98549051937345</v>
      </c>
      <c r="N445" s="336">
        <v>55.964494973465079</v>
      </c>
      <c r="O445" s="336">
        <v>0</v>
      </c>
      <c r="P445" s="338">
        <v>0</v>
      </c>
      <c r="Q445" s="337"/>
      <c r="R445" s="337"/>
      <c r="S445" s="394">
        <f t="shared" ref="S445:AD445" si="219">C445-C444</f>
        <v>-0.4176045307685996</v>
      </c>
      <c r="T445" s="394">
        <f t="shared" si="219"/>
        <v>-0.42858342186565324</v>
      </c>
      <c r="U445" s="394">
        <f t="shared" si="219"/>
        <v>1.1036985194253361</v>
      </c>
      <c r="V445" s="394">
        <f t="shared" si="219"/>
        <v>0.13768591455567503</v>
      </c>
      <c r="W445" s="394">
        <f t="shared" si="219"/>
        <v>1.6317363015836435</v>
      </c>
      <c r="X445" s="394">
        <f t="shared" si="219"/>
        <v>0</v>
      </c>
      <c r="Y445" s="395">
        <f t="shared" si="219"/>
        <v>0.20771412995784999</v>
      </c>
      <c r="Z445" s="394">
        <f t="shared" si="219"/>
        <v>-1.8575561644942979</v>
      </c>
      <c r="AA445" s="394">
        <f t="shared" si="219"/>
        <v>-0.95596799758116902</v>
      </c>
      <c r="AB445" s="394">
        <f t="shared" si="219"/>
        <v>-2.950481743705204</v>
      </c>
      <c r="AC445" s="394">
        <f t="shared" si="219"/>
        <v>1.0458823422013808</v>
      </c>
      <c r="AD445" s="395">
        <f t="shared" si="219"/>
        <v>-1.2253491987561134</v>
      </c>
    </row>
    <row r="446" spans="1:32">
      <c r="A446" s="303"/>
      <c r="B446" s="335" t="s">
        <v>910</v>
      </c>
      <c r="C446" s="336">
        <v>40.325946902654863</v>
      </c>
      <c r="D446" s="337">
        <v>69.204066073697575</v>
      </c>
      <c r="E446" s="337">
        <v>57.839503904455661</v>
      </c>
      <c r="F446" s="337">
        <v>49.225675675675674</v>
      </c>
      <c r="G446" s="337">
        <v>71.017040358744396</v>
      </c>
      <c r="H446" s="337">
        <v>0</v>
      </c>
      <c r="I446" s="336">
        <v>51.529740259740265</v>
      </c>
      <c r="J446" s="336">
        <v>36.141875505254646</v>
      </c>
      <c r="K446" s="337">
        <v>48.246610740768482</v>
      </c>
      <c r="L446" s="337">
        <v>50.517863397548162</v>
      </c>
      <c r="M446" s="337">
        <v>52.683680555555561</v>
      </c>
      <c r="N446" s="336">
        <v>47.839907506626808</v>
      </c>
      <c r="O446" s="336">
        <v>0</v>
      </c>
      <c r="P446" s="338">
        <v>0</v>
      </c>
      <c r="Q446" s="337"/>
      <c r="R446" s="337"/>
      <c r="Y446" s="389"/>
      <c r="AD446" s="389"/>
    </row>
    <row r="447" spans="1:32">
      <c r="A447" s="303"/>
      <c r="B447" s="335" t="s">
        <v>911</v>
      </c>
      <c r="C447" s="336">
        <v>37.762332545311267</v>
      </c>
      <c r="D447" s="337">
        <v>71.944343891402724</v>
      </c>
      <c r="E447" s="337">
        <v>64.021892393320968</v>
      </c>
      <c r="F447" s="337">
        <v>49.542758620689654</v>
      </c>
      <c r="G447" s="337">
        <v>63.8130612244898</v>
      </c>
      <c r="H447" s="337">
        <v>0</v>
      </c>
      <c r="I447" s="336">
        <v>52.964851226727006</v>
      </c>
      <c r="J447" s="336">
        <v>32.931773236651289</v>
      </c>
      <c r="K447" s="337">
        <v>45.488978301480095</v>
      </c>
      <c r="L447" s="337">
        <v>45.473463218004703</v>
      </c>
      <c r="M447" s="337">
        <v>48.12920353982301</v>
      </c>
      <c r="N447" s="336">
        <v>44.518340355181039</v>
      </c>
      <c r="O447" s="336">
        <v>0</v>
      </c>
      <c r="P447" s="338">
        <v>0</v>
      </c>
      <c r="Q447" s="337"/>
      <c r="R447" s="337"/>
      <c r="S447" s="394">
        <f t="shared" ref="S447:AD447" si="220">C447-C446</f>
        <v>-2.5636143573435959</v>
      </c>
      <c r="T447" s="394">
        <f t="shared" si="220"/>
        <v>2.7402778177051488</v>
      </c>
      <c r="U447" s="394">
        <f t="shared" si="220"/>
        <v>6.1823884888653069</v>
      </c>
      <c r="V447" s="428">
        <f t="shared" si="220"/>
        <v>0.31708294501397916</v>
      </c>
      <c r="W447" s="394">
        <f t="shared" si="220"/>
        <v>-7.2039791342545954</v>
      </c>
      <c r="X447" s="428">
        <f t="shared" si="220"/>
        <v>0</v>
      </c>
      <c r="Y447" s="395">
        <f t="shared" si="220"/>
        <v>1.4351109669867412</v>
      </c>
      <c r="Z447" s="394">
        <f t="shared" si="220"/>
        <v>-3.2101022686033573</v>
      </c>
      <c r="AA447" s="394">
        <f t="shared" si="220"/>
        <v>-2.7576324392883862</v>
      </c>
      <c r="AB447" s="394">
        <f t="shared" si="220"/>
        <v>-5.0444001795434588</v>
      </c>
      <c r="AC447" s="394">
        <f t="shared" si="220"/>
        <v>-4.5544770157325516</v>
      </c>
      <c r="AD447" s="395">
        <f t="shared" si="220"/>
        <v>-3.3215671514457696</v>
      </c>
    </row>
    <row r="448" spans="1:32">
      <c r="A448" s="303"/>
      <c r="B448" s="335" t="s">
        <v>912</v>
      </c>
      <c r="C448" s="336">
        <v>106.7471258030492</v>
      </c>
      <c r="D448" s="337">
        <v>104.72393123727664</v>
      </c>
      <c r="E448" s="337">
        <v>104.59452068720138</v>
      </c>
      <c r="F448" s="337">
        <v>74.997909407665517</v>
      </c>
      <c r="G448" s="337">
        <v>83.648422044276955</v>
      </c>
      <c r="H448" s="337">
        <v>0</v>
      </c>
      <c r="I448" s="336">
        <v>104.99882214208341</v>
      </c>
      <c r="J448" s="336">
        <v>78.889071038251359</v>
      </c>
      <c r="K448" s="337">
        <v>75.606747601756027</v>
      </c>
      <c r="L448" s="337">
        <v>74.49599434495758</v>
      </c>
      <c r="M448" s="337">
        <v>66.819467680608369</v>
      </c>
      <c r="N448" s="336">
        <v>75.105913900565312</v>
      </c>
      <c r="O448" s="336">
        <v>0</v>
      </c>
      <c r="P448" s="338">
        <v>0</v>
      </c>
      <c r="Q448" s="337"/>
      <c r="R448" s="337"/>
      <c r="Y448" s="389"/>
      <c r="AD448" s="389"/>
    </row>
    <row r="449" spans="1:32">
      <c r="A449" s="303"/>
      <c r="B449" s="335" t="s">
        <v>913</v>
      </c>
      <c r="C449" s="336">
        <v>106.58703911125335</v>
      </c>
      <c r="D449" s="337">
        <v>104.42673099353198</v>
      </c>
      <c r="E449" s="337">
        <v>105.15968413913379</v>
      </c>
      <c r="F449" s="337">
        <v>78.404362416107389</v>
      </c>
      <c r="G449" s="337">
        <v>87.251171171171194</v>
      </c>
      <c r="H449" s="337">
        <v>0</v>
      </c>
      <c r="I449" s="336">
        <v>105.15742601388381</v>
      </c>
      <c r="J449" s="336">
        <v>78.263039399624759</v>
      </c>
      <c r="K449" s="337">
        <v>73.56177633944624</v>
      </c>
      <c r="L449" s="337">
        <v>72.347633661767091</v>
      </c>
      <c r="M449" s="337">
        <v>67.507637906647801</v>
      </c>
      <c r="N449" s="336">
        <v>73.26321718809946</v>
      </c>
      <c r="O449" s="336">
        <v>0</v>
      </c>
      <c r="P449" s="338">
        <v>0</v>
      </c>
      <c r="Q449" s="337"/>
      <c r="R449" s="337"/>
      <c r="S449" s="394">
        <f t="shared" ref="S449:AD449" si="221">C449-C448</f>
        <v>-0.16008669179585411</v>
      </c>
      <c r="T449" s="394">
        <f t="shared" si="221"/>
        <v>-0.29720024374466902</v>
      </c>
      <c r="U449" s="394">
        <f t="shared" si="221"/>
        <v>0.56516345193240625</v>
      </c>
      <c r="V449" s="428">
        <f t="shared" si="221"/>
        <v>3.406453008441872</v>
      </c>
      <c r="W449" s="394">
        <f t="shared" si="221"/>
        <v>3.6027491268942384</v>
      </c>
      <c r="X449" s="394">
        <f t="shared" si="221"/>
        <v>0</v>
      </c>
      <c r="Y449" s="395">
        <f t="shared" si="221"/>
        <v>0.15860387180039481</v>
      </c>
      <c r="Z449" s="394">
        <f t="shared" si="221"/>
        <v>-0.62603163862659983</v>
      </c>
      <c r="AA449" s="394">
        <f t="shared" si="221"/>
        <v>-2.0449712623097867</v>
      </c>
      <c r="AB449" s="394">
        <f t="shared" si="221"/>
        <v>-2.1483606831904893</v>
      </c>
      <c r="AC449" s="394">
        <f t="shared" si="221"/>
        <v>0.68817022603943201</v>
      </c>
      <c r="AD449" s="395">
        <f t="shared" si="221"/>
        <v>-1.8426967124658518</v>
      </c>
    </row>
    <row r="450" spans="1:32">
      <c r="A450" s="303"/>
      <c r="B450" s="335" t="s">
        <v>914</v>
      </c>
      <c r="C450" s="336">
        <v>73.306362266774812</v>
      </c>
      <c r="D450" s="337">
        <v>74.394747988140622</v>
      </c>
      <c r="E450" s="337">
        <v>70.899299182379451</v>
      </c>
      <c r="F450" s="337">
        <v>56.596116504854365</v>
      </c>
      <c r="G450" s="337">
        <v>67.095183246073304</v>
      </c>
      <c r="H450" s="337">
        <v>0</v>
      </c>
      <c r="I450" s="336">
        <v>71.405036263123179</v>
      </c>
      <c r="J450" s="336">
        <v>63.084272790535842</v>
      </c>
      <c r="K450" s="337">
        <v>67.88967672585396</v>
      </c>
      <c r="L450" s="337">
        <v>64.226905550952765</v>
      </c>
      <c r="M450" s="337">
        <v>54.930162412993035</v>
      </c>
      <c r="N450" s="336">
        <v>66.780657466273837</v>
      </c>
      <c r="O450" s="336">
        <v>0</v>
      </c>
      <c r="P450" s="338">
        <v>0</v>
      </c>
      <c r="Q450" s="337"/>
      <c r="R450" s="337"/>
      <c r="Y450" s="389"/>
      <c r="AD450" s="389"/>
    </row>
    <row r="451" spans="1:32">
      <c r="A451" s="303"/>
      <c r="B451" s="335" t="s">
        <v>915</v>
      </c>
      <c r="C451" s="336">
        <v>72.561948509774595</v>
      </c>
      <c r="D451" s="337">
        <v>74.09490497371614</v>
      </c>
      <c r="E451" s="337">
        <v>72.932626246636048</v>
      </c>
      <c r="F451" s="337">
        <v>57.249454545454547</v>
      </c>
      <c r="G451" s="337">
        <v>67.09373458312777</v>
      </c>
      <c r="H451" s="337">
        <v>0</v>
      </c>
      <c r="I451" s="336">
        <v>71.724720278055514</v>
      </c>
      <c r="J451" s="336">
        <v>61.47517372078331</v>
      </c>
      <c r="K451" s="337">
        <v>66.815413937308008</v>
      </c>
      <c r="L451" s="337">
        <v>62.495980198019794</v>
      </c>
      <c r="M451" s="337">
        <v>54.352502780867638</v>
      </c>
      <c r="N451" s="336">
        <v>65.615202732034831</v>
      </c>
      <c r="O451" s="336">
        <v>0</v>
      </c>
      <c r="P451" s="338">
        <v>0</v>
      </c>
      <c r="Q451" s="337"/>
      <c r="R451" s="337"/>
      <c r="S451" s="394">
        <f t="shared" ref="S451:AD451" si="222">C451-C450</f>
        <v>-0.74441375700021695</v>
      </c>
      <c r="T451" s="394">
        <f t="shared" si="222"/>
        <v>-0.29984301442448213</v>
      </c>
      <c r="U451" s="394">
        <f t="shared" si="222"/>
        <v>2.0333270642565964</v>
      </c>
      <c r="V451" s="394">
        <f t="shared" si="222"/>
        <v>0.65333804060018252</v>
      </c>
      <c r="W451" s="394">
        <f t="shared" si="222"/>
        <v>-1.4486629455348066E-3</v>
      </c>
      <c r="X451" s="394">
        <f t="shared" si="222"/>
        <v>0</v>
      </c>
      <c r="Y451" s="395">
        <f t="shared" si="222"/>
        <v>0.319684014932335</v>
      </c>
      <c r="Z451" s="394">
        <f t="shared" si="222"/>
        <v>-1.6090990697525314</v>
      </c>
      <c r="AA451" s="394">
        <f t="shared" si="222"/>
        <v>-1.0742627885459513</v>
      </c>
      <c r="AB451" s="394">
        <f t="shared" si="222"/>
        <v>-1.7309253529329709</v>
      </c>
      <c r="AC451" s="394">
        <f t="shared" si="222"/>
        <v>-0.57765963212539617</v>
      </c>
      <c r="AD451" s="395">
        <f t="shared" si="222"/>
        <v>-1.165454734239006</v>
      </c>
    </row>
    <row r="452" spans="1:32">
      <c r="A452" s="303"/>
      <c r="B452" s="335" t="s">
        <v>916</v>
      </c>
      <c r="C452" s="336">
        <v>101.01546727579701</v>
      </c>
      <c r="D452" s="337">
        <v>98.332143175935016</v>
      </c>
      <c r="E452" s="337">
        <v>96.72700744146178</v>
      </c>
      <c r="F452" s="337">
        <v>64.151645207439202</v>
      </c>
      <c r="G452" s="337">
        <v>75.80892635755022</v>
      </c>
      <c r="H452" s="337">
        <v>0</v>
      </c>
      <c r="I452" s="336">
        <v>97.849364246702521</v>
      </c>
      <c r="J452" s="336">
        <v>71.060220613581521</v>
      </c>
      <c r="K452" s="337">
        <v>71.15777272831599</v>
      </c>
      <c r="L452" s="337">
        <v>70.066910845095578</v>
      </c>
      <c r="M452" s="337">
        <v>62.111805236564066</v>
      </c>
      <c r="N452" s="336">
        <v>70.619894386791685</v>
      </c>
      <c r="O452" s="336">
        <v>0</v>
      </c>
      <c r="P452" s="338">
        <v>0</v>
      </c>
      <c r="Q452" s="337"/>
      <c r="R452" s="337"/>
      <c r="Y452" s="389"/>
      <c r="AD452" s="389"/>
    </row>
    <row r="453" spans="1:32" ht="13.5" thickBot="1">
      <c r="A453" s="303"/>
      <c r="B453" s="335" t="s">
        <v>917</v>
      </c>
      <c r="C453" s="336">
        <v>100.58965880846576</v>
      </c>
      <c r="D453" s="337">
        <v>98.125436827956989</v>
      </c>
      <c r="E453" s="337">
        <v>97.608279238844162</v>
      </c>
      <c r="F453" s="337">
        <v>66.122308233638279</v>
      </c>
      <c r="G453" s="337">
        <v>77.63046856604663</v>
      </c>
      <c r="H453" s="337">
        <v>0</v>
      </c>
      <c r="I453" s="336">
        <v>97.965759583772865</v>
      </c>
      <c r="J453" s="336">
        <v>69.911313639220609</v>
      </c>
      <c r="K453" s="337">
        <v>69.640474961280333</v>
      </c>
      <c r="L453" s="337">
        <v>67.921795213948954</v>
      </c>
      <c r="M453" s="337">
        <v>62.394595763078257</v>
      </c>
      <c r="N453" s="336">
        <v>69.083446159686204</v>
      </c>
      <c r="O453" s="336">
        <v>0</v>
      </c>
      <c r="P453" s="338">
        <v>0</v>
      </c>
      <c r="Q453" s="337"/>
      <c r="R453" s="337"/>
      <c r="S453" s="355">
        <f t="shared" ref="S453:AD453" si="223">C453-C452</f>
        <v>-0.42580846733125099</v>
      </c>
      <c r="T453" s="355">
        <f t="shared" si="223"/>
        <v>-0.20670634797802734</v>
      </c>
      <c r="U453" s="355">
        <f t="shared" si="223"/>
        <v>0.88127179738238226</v>
      </c>
      <c r="V453" s="355">
        <f t="shared" si="223"/>
        <v>1.9706630261990767</v>
      </c>
      <c r="W453" s="355">
        <f t="shared" si="223"/>
        <v>1.8215422084964104</v>
      </c>
      <c r="X453" s="355">
        <f t="shared" si="223"/>
        <v>0</v>
      </c>
      <c r="Y453" s="420">
        <f t="shared" si="223"/>
        <v>0.11639533707034388</v>
      </c>
      <c r="Z453" s="355">
        <f t="shared" si="223"/>
        <v>-1.1489069743609122</v>
      </c>
      <c r="AA453" s="355">
        <f t="shared" si="223"/>
        <v>-1.5172977670356573</v>
      </c>
      <c r="AB453" s="355">
        <f t="shared" si="223"/>
        <v>-2.1451156311466235</v>
      </c>
      <c r="AC453" s="355">
        <f t="shared" si="223"/>
        <v>0.28279052651419079</v>
      </c>
      <c r="AD453" s="420">
        <f t="shared" si="223"/>
        <v>-1.5364482271054811</v>
      </c>
    </row>
    <row r="454" spans="1:32">
      <c r="A454" s="317" t="s">
        <v>809</v>
      </c>
      <c r="B454" s="298" t="s">
        <v>885</v>
      </c>
      <c r="C454" s="327">
        <v>150.62499999999991</v>
      </c>
      <c r="D454" s="328">
        <v>117.3125</v>
      </c>
      <c r="E454" s="328">
        <v>144.32631578947382</v>
      </c>
      <c r="F454" s="328">
        <v>0</v>
      </c>
      <c r="G454" s="328">
        <v>0</v>
      </c>
      <c r="H454" s="328">
        <v>130.625</v>
      </c>
      <c r="I454" s="327">
        <v>145.47021276595746</v>
      </c>
      <c r="J454" s="327">
        <v>0</v>
      </c>
      <c r="K454" s="328">
        <v>76.98840579710145</v>
      </c>
      <c r="L454" s="328">
        <v>78.645070422535198</v>
      </c>
      <c r="M454" s="328">
        <v>81.523648648648674</v>
      </c>
      <c r="N454" s="327">
        <v>79.332726168791737</v>
      </c>
      <c r="O454" s="327">
        <v>0</v>
      </c>
      <c r="P454" s="329">
        <v>0</v>
      </c>
      <c r="Q454" s="337"/>
      <c r="R454" s="337"/>
      <c r="S454" s="388" t="s">
        <v>886</v>
      </c>
      <c r="Y454" s="389"/>
      <c r="AD454" s="389"/>
    </row>
    <row r="455" spans="1:32">
      <c r="A455" s="303"/>
      <c r="B455" s="335" t="s">
        <v>887</v>
      </c>
      <c r="C455" s="336">
        <v>137.58076923076933</v>
      </c>
      <c r="D455" s="337">
        <v>117.142857142857</v>
      </c>
      <c r="E455" s="337">
        <v>141.04597701149405</v>
      </c>
      <c r="F455" s="337">
        <v>0</v>
      </c>
      <c r="G455" s="337">
        <v>0</v>
      </c>
      <c r="H455" s="337">
        <v>173</v>
      </c>
      <c r="I455" s="336">
        <v>137.79956896551721</v>
      </c>
      <c r="J455" s="336">
        <v>0</v>
      </c>
      <c r="K455" s="337">
        <v>76.297777777777782</v>
      </c>
      <c r="L455" s="337">
        <v>78.850560398505593</v>
      </c>
      <c r="M455" s="337">
        <v>82.912087912087927</v>
      </c>
      <c r="N455" s="336">
        <v>79.444691495275151</v>
      </c>
      <c r="O455" s="336">
        <v>0</v>
      </c>
      <c r="P455" s="338">
        <v>0</v>
      </c>
      <c r="Q455" s="337"/>
      <c r="R455" s="337"/>
      <c r="S455" s="394">
        <f t="shared" ref="S455:AD455" si="224">C455-C454</f>
        <v>-13.04423076923058</v>
      </c>
      <c r="T455" s="394">
        <f t="shared" si="224"/>
        <v>-0.16964285714300331</v>
      </c>
      <c r="U455" s="394">
        <f t="shared" si="224"/>
        <v>-3.2803387779797788</v>
      </c>
      <c r="V455" s="394">
        <f t="shared" si="224"/>
        <v>0</v>
      </c>
      <c r="W455" s="428">
        <f t="shared" si="224"/>
        <v>0</v>
      </c>
      <c r="X455" s="394">
        <f t="shared" si="224"/>
        <v>42.375</v>
      </c>
      <c r="Y455" s="395">
        <f t="shared" si="224"/>
        <v>-7.6706438004402457</v>
      </c>
      <c r="Z455" s="394">
        <f t="shared" si="224"/>
        <v>0</v>
      </c>
      <c r="AA455" s="428">
        <f t="shared" si="224"/>
        <v>-0.69062801932366824</v>
      </c>
      <c r="AB455" s="428">
        <f t="shared" si="224"/>
        <v>0.20548997597039431</v>
      </c>
      <c r="AC455" s="428">
        <f t="shared" si="224"/>
        <v>1.3884392634392526</v>
      </c>
      <c r="AD455" s="427">
        <f t="shared" si="224"/>
        <v>0.11196532648341417</v>
      </c>
      <c r="AF455" s="290" t="s">
        <v>922</v>
      </c>
    </row>
    <row r="456" spans="1:32">
      <c r="A456" s="303"/>
      <c r="B456" s="335" t="s">
        <v>888</v>
      </c>
      <c r="C456" s="336">
        <v>167</v>
      </c>
      <c r="D456" s="337">
        <v>0</v>
      </c>
      <c r="E456" s="337">
        <v>119</v>
      </c>
      <c r="F456" s="337">
        <v>0</v>
      </c>
      <c r="G456" s="337">
        <v>0</v>
      </c>
      <c r="H456" s="337">
        <v>0</v>
      </c>
      <c r="I456" s="336">
        <v>135</v>
      </c>
      <c r="J456" s="336">
        <v>0</v>
      </c>
      <c r="K456" s="337">
        <v>81.65425531914893</v>
      </c>
      <c r="L456" s="337">
        <v>77.806818181818201</v>
      </c>
      <c r="M456" s="337">
        <v>81.339130434782589</v>
      </c>
      <c r="N456" s="336">
        <v>79.798941798941797</v>
      </c>
      <c r="O456" s="336">
        <v>0</v>
      </c>
      <c r="P456" s="338">
        <v>0</v>
      </c>
      <c r="Q456" s="337"/>
      <c r="R456" s="337"/>
      <c r="Y456" s="389"/>
      <c r="AD456" s="389"/>
    </row>
    <row r="457" spans="1:32">
      <c r="A457" s="303"/>
      <c r="B457" s="335" t="s">
        <v>889</v>
      </c>
      <c r="C457" s="336">
        <v>99.8125</v>
      </c>
      <c r="D457" s="337">
        <v>0</v>
      </c>
      <c r="E457" s="337">
        <v>140.5</v>
      </c>
      <c r="F457" s="337">
        <v>0</v>
      </c>
      <c r="G457" s="337">
        <v>0</v>
      </c>
      <c r="H457" s="337">
        <v>0</v>
      </c>
      <c r="I457" s="336">
        <v>107.95</v>
      </c>
      <c r="J457" s="336">
        <v>0</v>
      </c>
      <c r="K457" s="337">
        <v>77.39795918367345</v>
      </c>
      <c r="L457" s="337">
        <v>78.073333333333338</v>
      </c>
      <c r="M457" s="337">
        <v>84.483221476510096</v>
      </c>
      <c r="N457" s="336">
        <v>79.348837209302332</v>
      </c>
      <c r="O457" s="336">
        <v>0</v>
      </c>
      <c r="P457" s="338">
        <v>0</v>
      </c>
      <c r="Q457" s="337"/>
      <c r="R457" s="337"/>
      <c r="S457" s="428">
        <f t="shared" ref="S457:AD457" si="225">C457-C456</f>
        <v>-67.1875</v>
      </c>
      <c r="T457" s="394">
        <f t="shared" si="225"/>
        <v>0</v>
      </c>
      <c r="U457" s="394">
        <f t="shared" si="225"/>
        <v>21.5</v>
      </c>
      <c r="V457" s="394">
        <f t="shared" si="225"/>
        <v>0</v>
      </c>
      <c r="W457" s="394">
        <f t="shared" si="225"/>
        <v>0</v>
      </c>
      <c r="X457" s="428">
        <f t="shared" si="225"/>
        <v>0</v>
      </c>
      <c r="Y457" s="395">
        <f t="shared" si="225"/>
        <v>-27.049999999999997</v>
      </c>
      <c r="Z457" s="394">
        <f t="shared" si="225"/>
        <v>0</v>
      </c>
      <c r="AA457" s="394">
        <f t="shared" si="225"/>
        <v>-4.2562961354754805</v>
      </c>
      <c r="AB457" s="394">
        <f t="shared" si="225"/>
        <v>0.26651515151513649</v>
      </c>
      <c r="AC457" s="394">
        <f t="shared" si="225"/>
        <v>3.1440910417275063</v>
      </c>
      <c r="AD457" s="395">
        <f t="shared" si="225"/>
        <v>-0.45010458963946576</v>
      </c>
      <c r="AF457" s="290" t="s">
        <v>925</v>
      </c>
    </row>
    <row r="458" spans="1:32">
      <c r="A458" s="303"/>
      <c r="B458" s="335" t="s">
        <v>890</v>
      </c>
      <c r="C458" s="336">
        <v>0</v>
      </c>
      <c r="D458" s="337">
        <v>0</v>
      </c>
      <c r="E458" s="337">
        <v>0</v>
      </c>
      <c r="F458" s="337">
        <v>0</v>
      </c>
      <c r="G458" s="337">
        <v>0</v>
      </c>
      <c r="H458" s="337">
        <v>0</v>
      </c>
      <c r="I458" s="336">
        <v>0</v>
      </c>
      <c r="J458" s="336">
        <v>0</v>
      </c>
      <c r="K458" s="337">
        <v>0</v>
      </c>
      <c r="L458" s="337">
        <v>0</v>
      </c>
      <c r="M458" s="337">
        <v>0</v>
      </c>
      <c r="N458" s="336">
        <v>0</v>
      </c>
      <c r="O458" s="336">
        <v>0</v>
      </c>
      <c r="P458" s="338">
        <v>0</v>
      </c>
      <c r="Q458" s="337"/>
      <c r="R458" s="337"/>
      <c r="Y458" s="389"/>
      <c r="AD458" s="389"/>
    </row>
    <row r="459" spans="1:32">
      <c r="A459" s="303"/>
      <c r="B459" s="335" t="s">
        <v>891</v>
      </c>
      <c r="C459" s="336">
        <v>0</v>
      </c>
      <c r="D459" s="337">
        <v>0</v>
      </c>
      <c r="E459" s="337">
        <v>0</v>
      </c>
      <c r="F459" s="337">
        <v>0</v>
      </c>
      <c r="G459" s="337">
        <v>0</v>
      </c>
      <c r="H459" s="337">
        <v>0</v>
      </c>
      <c r="I459" s="336">
        <v>0</v>
      </c>
      <c r="J459" s="336">
        <v>0</v>
      </c>
      <c r="K459" s="337">
        <v>0</v>
      </c>
      <c r="L459" s="337">
        <v>0</v>
      </c>
      <c r="M459" s="337">
        <v>0</v>
      </c>
      <c r="N459" s="336">
        <v>0</v>
      </c>
      <c r="O459" s="336">
        <v>0</v>
      </c>
      <c r="P459" s="338">
        <v>0</v>
      </c>
      <c r="Q459" s="337"/>
      <c r="R459" s="337"/>
      <c r="S459" s="394">
        <f t="shared" ref="S459:AD459" si="226">C459-C458</f>
        <v>0</v>
      </c>
      <c r="T459" s="394">
        <f t="shared" si="226"/>
        <v>0</v>
      </c>
      <c r="U459" s="394">
        <f t="shared" si="226"/>
        <v>0</v>
      </c>
      <c r="V459" s="394">
        <f t="shared" si="226"/>
        <v>0</v>
      </c>
      <c r="W459" s="394">
        <f t="shared" si="226"/>
        <v>0</v>
      </c>
      <c r="X459" s="394">
        <f t="shared" si="226"/>
        <v>0</v>
      </c>
      <c r="Y459" s="395">
        <f t="shared" si="226"/>
        <v>0</v>
      </c>
      <c r="Z459" s="394">
        <f t="shared" si="226"/>
        <v>0</v>
      </c>
      <c r="AA459" s="394">
        <f t="shared" si="226"/>
        <v>0</v>
      </c>
      <c r="AB459" s="394">
        <f t="shared" si="226"/>
        <v>0</v>
      </c>
      <c r="AC459" s="394">
        <f t="shared" si="226"/>
        <v>0</v>
      </c>
      <c r="AD459" s="395">
        <f t="shared" si="226"/>
        <v>0</v>
      </c>
    </row>
    <row r="460" spans="1:32">
      <c r="A460" s="303"/>
      <c r="B460" s="335" t="s">
        <v>892</v>
      </c>
      <c r="C460" s="336">
        <v>150.76033057851231</v>
      </c>
      <c r="D460" s="337">
        <v>117.3125</v>
      </c>
      <c r="E460" s="337">
        <v>143.80412371134037</v>
      </c>
      <c r="F460" s="337">
        <v>0</v>
      </c>
      <c r="G460" s="337">
        <v>0</v>
      </c>
      <c r="H460" s="337">
        <v>130.625</v>
      </c>
      <c r="I460" s="336">
        <v>145.33823529411765</v>
      </c>
      <c r="J460" s="336">
        <v>0</v>
      </c>
      <c r="K460" s="337">
        <v>78.634146341463421</v>
      </c>
      <c r="L460" s="337">
        <v>78.417864476386043</v>
      </c>
      <c r="M460" s="337">
        <v>81.493635077793499</v>
      </c>
      <c r="N460" s="336">
        <v>79.452122854561878</v>
      </c>
      <c r="O460" s="336">
        <v>0</v>
      </c>
      <c r="P460" s="338">
        <v>0</v>
      </c>
      <c r="Q460" s="337"/>
      <c r="R460" s="337"/>
      <c r="Y460" s="389"/>
      <c r="AD460" s="389"/>
    </row>
    <row r="461" spans="1:32">
      <c r="A461" s="303"/>
      <c r="B461" s="335" t="s">
        <v>893</v>
      </c>
      <c r="C461" s="336">
        <v>135.39130434782618</v>
      </c>
      <c r="D461" s="337">
        <v>117.142857142857</v>
      </c>
      <c r="E461" s="337">
        <v>141.03370786516834</v>
      </c>
      <c r="F461" s="337">
        <v>0</v>
      </c>
      <c r="G461" s="337">
        <v>0</v>
      </c>
      <c r="H461" s="337">
        <v>173</v>
      </c>
      <c r="I461" s="336">
        <v>136.56611570247932</v>
      </c>
      <c r="J461" s="336">
        <v>0</v>
      </c>
      <c r="K461" s="337">
        <v>76.631578947368411</v>
      </c>
      <c r="L461" s="337">
        <v>78.639165911151409</v>
      </c>
      <c r="M461" s="337">
        <v>83.24892086330938</v>
      </c>
      <c r="N461" s="336">
        <v>79.419394435351876</v>
      </c>
      <c r="O461" s="336">
        <v>0</v>
      </c>
      <c r="P461" s="338">
        <v>0</v>
      </c>
      <c r="Q461" s="337"/>
      <c r="R461" s="337"/>
      <c r="S461" s="394">
        <f t="shared" ref="S461:AD461" si="227">C461-C460</f>
        <v>-15.369026230686131</v>
      </c>
      <c r="T461" s="394">
        <f t="shared" si="227"/>
        <v>-0.16964285714300331</v>
      </c>
      <c r="U461" s="394">
        <f t="shared" si="227"/>
        <v>-2.7704158461720283</v>
      </c>
      <c r="V461" s="394">
        <f t="shared" si="227"/>
        <v>0</v>
      </c>
      <c r="W461" s="428">
        <f t="shared" si="227"/>
        <v>0</v>
      </c>
      <c r="X461" s="394">
        <f t="shared" si="227"/>
        <v>42.375</v>
      </c>
      <c r="Y461" s="395">
        <f t="shared" si="227"/>
        <v>-8.7721195916383294</v>
      </c>
      <c r="Z461" s="394">
        <f t="shared" si="227"/>
        <v>0</v>
      </c>
      <c r="AA461" s="428">
        <f t="shared" si="227"/>
        <v>-2.0025673940950099</v>
      </c>
      <c r="AB461" s="428">
        <f t="shared" si="227"/>
        <v>0.22130143476536546</v>
      </c>
      <c r="AC461" s="428">
        <f t="shared" si="227"/>
        <v>1.7552857855158805</v>
      </c>
      <c r="AD461" s="427">
        <f t="shared" si="227"/>
        <v>-3.2728419210002357E-2</v>
      </c>
      <c r="AF461" s="290" t="s">
        <v>922</v>
      </c>
    </row>
    <row r="462" spans="1:32">
      <c r="A462" s="303"/>
      <c r="B462" s="335" t="s">
        <v>894</v>
      </c>
      <c r="C462" s="336">
        <v>138.26362697866449</v>
      </c>
      <c r="D462" s="337">
        <v>116.402675343456</v>
      </c>
      <c r="E462" s="337">
        <v>132.73494638438297</v>
      </c>
      <c r="F462" s="337">
        <v>0</v>
      </c>
      <c r="G462" s="337">
        <v>122.460333006856</v>
      </c>
      <c r="H462" s="337">
        <v>143.81073446327699</v>
      </c>
      <c r="I462" s="336">
        <v>134.75316383022331</v>
      </c>
      <c r="J462" s="336">
        <v>0</v>
      </c>
      <c r="K462" s="337">
        <v>79.767248215701841</v>
      </c>
      <c r="L462" s="337">
        <v>76.87402452619844</v>
      </c>
      <c r="M462" s="337">
        <v>78.893678160919535</v>
      </c>
      <c r="N462" s="336">
        <v>78.99761083089993</v>
      </c>
      <c r="O462" s="336">
        <v>0</v>
      </c>
      <c r="P462" s="338">
        <v>0</v>
      </c>
      <c r="Q462" s="337"/>
      <c r="R462" s="337"/>
      <c r="Y462" s="389"/>
      <c r="AD462" s="389"/>
    </row>
    <row r="463" spans="1:32">
      <c r="A463" s="303"/>
      <c r="B463" s="335" t="s">
        <v>895</v>
      </c>
      <c r="C463" s="336">
        <v>128.99517152890331</v>
      </c>
      <c r="D463" s="337">
        <v>116.25648011781999</v>
      </c>
      <c r="E463" s="337">
        <v>129.6569949636264</v>
      </c>
      <c r="F463" s="337">
        <v>0</v>
      </c>
      <c r="G463" s="337">
        <v>122.36769078295301</v>
      </c>
      <c r="H463" s="337">
        <v>132.14457831325299</v>
      </c>
      <c r="I463" s="336">
        <v>128.23022581567241</v>
      </c>
      <c r="J463" s="336">
        <v>0</v>
      </c>
      <c r="K463" s="337">
        <v>78.333204782105653</v>
      </c>
      <c r="L463" s="337">
        <v>77.02927927927928</v>
      </c>
      <c r="M463" s="337">
        <v>76.095108695652172</v>
      </c>
      <c r="N463" s="336">
        <v>77.818394388152754</v>
      </c>
      <c r="O463" s="336">
        <v>0</v>
      </c>
      <c r="P463" s="338">
        <v>0</v>
      </c>
      <c r="Q463" s="337"/>
      <c r="R463" s="337"/>
      <c r="S463" s="394">
        <f t="shared" ref="S463:AD463" si="228">C463-C462</f>
        <v>-9.2684554497611771</v>
      </c>
      <c r="T463" s="394">
        <f t="shared" si="228"/>
        <v>-0.1461952256360064</v>
      </c>
      <c r="U463" s="394">
        <f t="shared" si="228"/>
        <v>-3.0779514207565626</v>
      </c>
      <c r="V463" s="394">
        <f t="shared" si="228"/>
        <v>0</v>
      </c>
      <c r="W463" s="394">
        <f t="shared" si="228"/>
        <v>-9.2642223902998921E-2</v>
      </c>
      <c r="X463" s="394">
        <f t="shared" si="228"/>
        <v>-11.666156150023994</v>
      </c>
      <c r="Y463" s="395">
        <f t="shared" si="228"/>
        <v>-6.5229380145509026</v>
      </c>
      <c r="Z463" s="394">
        <f t="shared" si="228"/>
        <v>0</v>
      </c>
      <c r="AA463" s="428">
        <f t="shared" si="228"/>
        <v>-1.4340434335961874</v>
      </c>
      <c r="AB463" s="428">
        <f t="shared" si="228"/>
        <v>0.15525475308083969</v>
      </c>
      <c r="AC463" s="428">
        <f t="shared" si="228"/>
        <v>-2.7985694652673629</v>
      </c>
      <c r="AD463" s="427">
        <f t="shared" si="228"/>
        <v>-1.1792164427471761</v>
      </c>
    </row>
    <row r="464" spans="1:32">
      <c r="A464" s="303"/>
      <c r="B464" s="335" t="s">
        <v>896</v>
      </c>
      <c r="C464" s="336">
        <v>119.52879078694795</v>
      </c>
      <c r="D464" s="337">
        <v>117</v>
      </c>
      <c r="E464" s="337">
        <v>124.88392857142871</v>
      </c>
      <c r="F464" s="337">
        <v>0</v>
      </c>
      <c r="G464" s="337">
        <v>0</v>
      </c>
      <c r="H464" s="337">
        <v>174.25</v>
      </c>
      <c r="I464" s="336">
        <v>122.09984756097545</v>
      </c>
      <c r="J464" s="336">
        <v>0</v>
      </c>
      <c r="K464" s="337">
        <v>84.080268456375833</v>
      </c>
      <c r="L464" s="337">
        <v>82.327396098388462</v>
      </c>
      <c r="M464" s="337">
        <v>87.857142857142847</v>
      </c>
      <c r="N464" s="336">
        <v>84.000187336080927</v>
      </c>
      <c r="O464" s="336">
        <v>0</v>
      </c>
      <c r="P464" s="338">
        <v>0</v>
      </c>
      <c r="Q464" s="337"/>
      <c r="R464" s="337"/>
      <c r="Y464" s="389"/>
      <c r="AD464" s="389"/>
    </row>
    <row r="465" spans="1:31">
      <c r="A465" s="303"/>
      <c r="B465" s="335" t="s">
        <v>897</v>
      </c>
      <c r="C465" s="336">
        <v>116.49776785714296</v>
      </c>
      <c r="D465" s="337">
        <v>138</v>
      </c>
      <c r="E465" s="337">
        <v>128.86694214876036</v>
      </c>
      <c r="F465" s="337">
        <v>0</v>
      </c>
      <c r="G465" s="337">
        <v>0</v>
      </c>
      <c r="H465" s="337">
        <v>141.055555555556</v>
      </c>
      <c r="I465" s="336">
        <v>119.83146258503413</v>
      </c>
      <c r="J465" s="336">
        <v>0</v>
      </c>
      <c r="K465" s="337">
        <v>82.230052417006419</v>
      </c>
      <c r="L465" s="337">
        <v>81.69439579684763</v>
      </c>
      <c r="M465" s="337">
        <v>86.18720379146923</v>
      </c>
      <c r="N465" s="336">
        <v>82.44177671068428</v>
      </c>
      <c r="O465" s="336">
        <v>0</v>
      </c>
      <c r="P465" s="338">
        <v>0</v>
      </c>
      <c r="Q465" s="337"/>
      <c r="R465" s="337"/>
      <c r="S465" s="394">
        <f t="shared" ref="S465:AD465" si="229">C465-C464</f>
        <v>-3.0310229298049904</v>
      </c>
      <c r="T465" s="394">
        <f t="shared" si="229"/>
        <v>21</v>
      </c>
      <c r="U465" s="394">
        <f t="shared" si="229"/>
        <v>3.9830135773316471</v>
      </c>
      <c r="V465" s="394">
        <f t="shared" si="229"/>
        <v>0</v>
      </c>
      <c r="W465" s="394">
        <f t="shared" si="229"/>
        <v>0</v>
      </c>
      <c r="X465" s="394">
        <f t="shared" si="229"/>
        <v>-33.194444444444002</v>
      </c>
      <c r="Y465" s="395">
        <f t="shared" si="229"/>
        <v>-2.2683849759413164</v>
      </c>
      <c r="Z465" s="394">
        <f t="shared" si="229"/>
        <v>0</v>
      </c>
      <c r="AA465" s="394">
        <f t="shared" si="229"/>
        <v>-1.850216039369414</v>
      </c>
      <c r="AB465" s="394">
        <f t="shared" si="229"/>
        <v>-0.63300030154083231</v>
      </c>
      <c r="AC465" s="394">
        <f t="shared" si="229"/>
        <v>-1.6699390656736171</v>
      </c>
      <c r="AD465" s="395">
        <f t="shared" si="229"/>
        <v>-1.5584106253966468</v>
      </c>
    </row>
    <row r="466" spans="1:31">
      <c r="A466" s="303"/>
      <c r="B466" s="335" t="s">
        <v>898</v>
      </c>
      <c r="C466" s="336">
        <v>0</v>
      </c>
      <c r="D466" s="337">
        <v>0</v>
      </c>
      <c r="E466" s="337">
        <v>0</v>
      </c>
      <c r="F466" s="337">
        <v>0</v>
      </c>
      <c r="G466" s="337">
        <v>0</v>
      </c>
      <c r="H466" s="337">
        <v>0</v>
      </c>
      <c r="I466" s="336">
        <v>0</v>
      </c>
      <c r="J466" s="336">
        <v>0</v>
      </c>
      <c r="K466" s="337">
        <v>0</v>
      </c>
      <c r="L466" s="337">
        <v>0</v>
      </c>
      <c r="M466" s="337">
        <v>0</v>
      </c>
      <c r="N466" s="336">
        <v>0</v>
      </c>
      <c r="O466" s="336">
        <v>0</v>
      </c>
      <c r="P466" s="338">
        <v>0</v>
      </c>
      <c r="Q466" s="337"/>
      <c r="R466" s="337"/>
      <c r="Y466" s="389"/>
      <c r="AD466" s="389"/>
    </row>
    <row r="467" spans="1:31">
      <c r="A467" s="303"/>
      <c r="B467" s="335" t="s">
        <v>899</v>
      </c>
      <c r="C467" s="336">
        <v>0</v>
      </c>
      <c r="D467" s="337">
        <v>0</v>
      </c>
      <c r="E467" s="337">
        <v>0</v>
      </c>
      <c r="F467" s="337">
        <v>0</v>
      </c>
      <c r="G467" s="337">
        <v>0</v>
      </c>
      <c r="H467" s="337">
        <v>0</v>
      </c>
      <c r="I467" s="336">
        <v>0</v>
      </c>
      <c r="J467" s="336">
        <v>0</v>
      </c>
      <c r="K467" s="337">
        <v>0</v>
      </c>
      <c r="L467" s="337">
        <v>0</v>
      </c>
      <c r="M467" s="337">
        <v>0</v>
      </c>
      <c r="N467" s="336">
        <v>0</v>
      </c>
      <c r="O467" s="336">
        <v>0</v>
      </c>
      <c r="P467" s="338">
        <v>0</v>
      </c>
      <c r="Q467" s="337"/>
      <c r="R467" s="337"/>
      <c r="S467" s="394">
        <f t="shared" ref="S467:AD467" si="230">C467-C466</f>
        <v>0</v>
      </c>
      <c r="T467" s="394">
        <f t="shared" si="230"/>
        <v>0</v>
      </c>
      <c r="U467" s="394">
        <f t="shared" si="230"/>
        <v>0</v>
      </c>
      <c r="V467" s="394">
        <f t="shared" si="230"/>
        <v>0</v>
      </c>
      <c r="W467" s="394">
        <f t="shared" si="230"/>
        <v>0</v>
      </c>
      <c r="X467" s="394">
        <f t="shared" si="230"/>
        <v>0</v>
      </c>
      <c r="Y467" s="395">
        <f t="shared" si="230"/>
        <v>0</v>
      </c>
      <c r="Z467" s="394">
        <f t="shared" si="230"/>
        <v>0</v>
      </c>
      <c r="AA467" s="394">
        <f t="shared" si="230"/>
        <v>0</v>
      </c>
      <c r="AB467" s="394">
        <f t="shared" si="230"/>
        <v>0</v>
      </c>
      <c r="AC467" s="394">
        <f t="shared" si="230"/>
        <v>0</v>
      </c>
      <c r="AD467" s="395">
        <f t="shared" si="230"/>
        <v>0</v>
      </c>
    </row>
    <row r="468" spans="1:31">
      <c r="A468" s="303"/>
      <c r="B468" s="335" t="s">
        <v>900</v>
      </c>
      <c r="C468" s="336">
        <v>137.61510863065541</v>
      </c>
      <c r="D468" s="337">
        <v>116.403968253968</v>
      </c>
      <c r="E468" s="337">
        <v>132.61589493636632</v>
      </c>
      <c r="F468" s="337">
        <v>0</v>
      </c>
      <c r="G468" s="337">
        <v>122.460333006856</v>
      </c>
      <c r="H468" s="337">
        <v>146.90101522842653</v>
      </c>
      <c r="I468" s="336">
        <v>134.42168443752229</v>
      </c>
      <c r="J468" s="336">
        <v>0</v>
      </c>
      <c r="K468" s="337">
        <v>82.339042740515453</v>
      </c>
      <c r="L468" s="337">
        <v>79.971098265895961</v>
      </c>
      <c r="M468" s="337">
        <v>83.868286445012771</v>
      </c>
      <c r="N468" s="336">
        <v>81.930477759472822</v>
      </c>
      <c r="O468" s="336">
        <v>0</v>
      </c>
      <c r="P468" s="338">
        <v>0</v>
      </c>
      <c r="Q468" s="337"/>
      <c r="R468" s="337"/>
      <c r="Y468" s="389"/>
      <c r="AD468" s="389"/>
    </row>
    <row r="469" spans="1:31">
      <c r="A469" s="303"/>
      <c r="B469" s="335" t="s">
        <v>901</v>
      </c>
      <c r="C469" s="336">
        <v>128.62817907708447</v>
      </c>
      <c r="D469" s="337">
        <v>116.27247976453242</v>
      </c>
      <c r="E469" s="337">
        <v>129.64384371990667</v>
      </c>
      <c r="F469" s="337">
        <v>0</v>
      </c>
      <c r="G469" s="337">
        <v>122.36769078295301</v>
      </c>
      <c r="H469" s="337">
        <v>133.01630434782609</v>
      </c>
      <c r="I469" s="336">
        <v>128.03329345615506</v>
      </c>
      <c r="J469" s="336">
        <v>0</v>
      </c>
      <c r="K469" s="337">
        <v>80.553509208561479</v>
      </c>
      <c r="L469" s="337">
        <v>79.653694581280789</v>
      </c>
      <c r="M469" s="337">
        <v>81.486075949367105</v>
      </c>
      <c r="N469" s="336">
        <v>80.430315361139364</v>
      </c>
      <c r="O469" s="336">
        <v>0</v>
      </c>
      <c r="P469" s="338">
        <v>0</v>
      </c>
      <c r="Q469" s="337"/>
      <c r="R469" s="337"/>
      <c r="S469" s="394">
        <f t="shared" ref="S469:AD469" si="231">C469-C468</f>
        <v>-8.9869295535709455</v>
      </c>
      <c r="T469" s="394">
        <f t="shared" si="231"/>
        <v>-0.13148848943558278</v>
      </c>
      <c r="U469" s="394">
        <f t="shared" si="231"/>
        <v>-2.9720512164596471</v>
      </c>
      <c r="V469" s="394">
        <f t="shared" si="231"/>
        <v>0</v>
      </c>
      <c r="W469" s="394">
        <f t="shared" si="231"/>
        <v>-9.2642223902998921E-2</v>
      </c>
      <c r="X469" s="394">
        <f t="shared" si="231"/>
        <v>-13.884710880600437</v>
      </c>
      <c r="Y469" s="395">
        <f t="shared" si="231"/>
        <v>-6.3883909813672233</v>
      </c>
      <c r="Z469" s="394">
        <f t="shared" si="231"/>
        <v>0</v>
      </c>
      <c r="AA469" s="394">
        <f t="shared" si="231"/>
        <v>-1.7855335319539734</v>
      </c>
      <c r="AB469" s="428">
        <f t="shared" si="231"/>
        <v>-0.31740368461517221</v>
      </c>
      <c r="AC469" s="428">
        <f t="shared" si="231"/>
        <v>-2.3822104956456656</v>
      </c>
      <c r="AD469" s="427">
        <f t="shared" si="231"/>
        <v>-1.5001623983334582</v>
      </c>
    </row>
    <row r="470" spans="1:31">
      <c r="A470" s="303"/>
      <c r="B470" s="335" t="s">
        <v>902</v>
      </c>
      <c r="C470" s="336">
        <v>88.556164183464816</v>
      </c>
      <c r="D470" s="337">
        <v>80.092165898617495</v>
      </c>
      <c r="E470" s="337">
        <v>87.901808785529724</v>
      </c>
      <c r="F470" s="337">
        <v>0</v>
      </c>
      <c r="G470" s="337">
        <v>83.121951219512198</v>
      </c>
      <c r="H470" s="337">
        <v>97.168674698795201</v>
      </c>
      <c r="I470" s="336">
        <v>88.18942068106314</v>
      </c>
      <c r="J470" s="336">
        <v>0</v>
      </c>
      <c r="K470" s="337">
        <v>67.656670113753918</v>
      </c>
      <c r="L470" s="337">
        <v>63.597189695550334</v>
      </c>
      <c r="M470" s="337">
        <v>63.082278481012658</v>
      </c>
      <c r="N470" s="336">
        <v>66.074097938144348</v>
      </c>
      <c r="O470" s="336">
        <v>0</v>
      </c>
      <c r="P470" s="338">
        <v>0</v>
      </c>
      <c r="Q470" s="337"/>
      <c r="R470" s="337"/>
      <c r="Y470" s="389"/>
      <c r="AD470" s="389"/>
    </row>
    <row r="471" spans="1:31">
      <c r="A471" s="303"/>
      <c r="B471" s="335" t="s">
        <v>903</v>
      </c>
      <c r="C471" s="336">
        <v>84.680636257989562</v>
      </c>
      <c r="D471" s="337">
        <v>80.145238095238099</v>
      </c>
      <c r="E471" s="337">
        <v>86.375388601036221</v>
      </c>
      <c r="F471" s="337">
        <v>0</v>
      </c>
      <c r="G471" s="337">
        <v>85.954838709677404</v>
      </c>
      <c r="H471" s="337">
        <v>99.342465753424705</v>
      </c>
      <c r="I471" s="336">
        <v>85.120605934841251</v>
      </c>
      <c r="J471" s="336">
        <v>0</v>
      </c>
      <c r="K471" s="337">
        <v>68.269146608315111</v>
      </c>
      <c r="L471" s="337">
        <v>65.023529411764713</v>
      </c>
      <c r="M471" s="337">
        <v>64.699248120300751</v>
      </c>
      <c r="N471" s="336">
        <v>67.009510869565219</v>
      </c>
      <c r="O471" s="336">
        <v>0</v>
      </c>
      <c r="P471" s="338">
        <v>0</v>
      </c>
      <c r="Q471" s="337"/>
      <c r="R471" s="337"/>
      <c r="S471" s="394">
        <f t="shared" ref="S471:AD471" si="232">C471-C470</f>
        <v>-3.8755279254752537</v>
      </c>
      <c r="T471" s="394">
        <f t="shared" si="232"/>
        <v>5.3072196620604473E-2</v>
      </c>
      <c r="U471" s="394">
        <f t="shared" si="232"/>
        <v>-1.526420184493503</v>
      </c>
      <c r="V471" s="394">
        <f t="shared" si="232"/>
        <v>0</v>
      </c>
      <c r="W471" s="394">
        <f t="shared" si="232"/>
        <v>2.8328874901652057</v>
      </c>
      <c r="X471" s="394">
        <f t="shared" si="232"/>
        <v>2.1737910546295041</v>
      </c>
      <c r="Y471" s="395">
        <f t="shared" si="232"/>
        <v>-3.0688147462218893</v>
      </c>
      <c r="Z471" s="394">
        <f t="shared" si="232"/>
        <v>0</v>
      </c>
      <c r="AA471" s="394">
        <f t="shared" si="232"/>
        <v>0.61247649456119291</v>
      </c>
      <c r="AB471" s="428">
        <f t="shared" si="232"/>
        <v>1.4263397162143789</v>
      </c>
      <c r="AC471" s="428">
        <f t="shared" si="232"/>
        <v>1.6169696392880937</v>
      </c>
      <c r="AD471" s="427">
        <f t="shared" si="232"/>
        <v>0.93541293142087056</v>
      </c>
    </row>
    <row r="472" spans="1:31">
      <c r="A472" s="303"/>
      <c r="B472" s="335" t="s">
        <v>904</v>
      </c>
      <c r="C472" s="336">
        <v>68.78145865434</v>
      </c>
      <c r="D472" s="337">
        <v>66.6666666666667</v>
      </c>
      <c r="E472" s="337">
        <v>67.982954545454533</v>
      </c>
      <c r="F472" s="337">
        <v>0</v>
      </c>
      <c r="G472" s="337">
        <v>77.3333333333333</v>
      </c>
      <c r="H472" s="337">
        <v>98.8888888888889</v>
      </c>
      <c r="I472" s="336">
        <v>68.796504100129468</v>
      </c>
      <c r="J472" s="336">
        <v>0</v>
      </c>
      <c r="K472" s="337">
        <v>68.217581350169979</v>
      </c>
      <c r="L472" s="337">
        <v>61.516129032258064</v>
      </c>
      <c r="M472" s="337">
        <v>61.033980582524272</v>
      </c>
      <c r="N472" s="336">
        <v>66.164574143196475</v>
      </c>
      <c r="O472" s="336">
        <v>0</v>
      </c>
      <c r="P472" s="338">
        <v>0</v>
      </c>
      <c r="Q472" s="337"/>
      <c r="R472" s="337"/>
      <c r="Y472" s="389"/>
      <c r="AD472" s="389"/>
    </row>
    <row r="473" spans="1:31">
      <c r="A473" s="303"/>
      <c r="B473" s="335" t="s">
        <v>905</v>
      </c>
      <c r="C473" s="336">
        <v>68.832002129925471</v>
      </c>
      <c r="D473" s="337">
        <v>75.285714285714306</v>
      </c>
      <c r="E473" s="337">
        <v>64.11044776119401</v>
      </c>
      <c r="F473" s="337">
        <v>0</v>
      </c>
      <c r="G473" s="337">
        <v>60.5</v>
      </c>
      <c r="H473" s="337">
        <v>84.6666666666667</v>
      </c>
      <c r="I473" s="336">
        <v>68.170627802690603</v>
      </c>
      <c r="J473" s="336">
        <v>0</v>
      </c>
      <c r="K473" s="337">
        <v>66.274999999999977</v>
      </c>
      <c r="L473" s="337">
        <v>63.590043923865288</v>
      </c>
      <c r="M473" s="337">
        <v>63.481481481481495</v>
      </c>
      <c r="N473" s="336">
        <v>65.434287685408748</v>
      </c>
      <c r="O473" s="336">
        <v>0</v>
      </c>
      <c r="P473" s="338">
        <v>0</v>
      </c>
      <c r="Q473" s="337"/>
      <c r="R473" s="337"/>
      <c r="S473" s="394">
        <f t="shared" ref="S473:AD473" si="233">C473-C472</f>
        <v>5.0543475585470787E-2</v>
      </c>
      <c r="T473" s="394">
        <f t="shared" si="233"/>
        <v>8.6190476190476062</v>
      </c>
      <c r="U473" s="394">
        <f t="shared" si="233"/>
        <v>-3.8725067842605227</v>
      </c>
      <c r="V473" s="394">
        <f t="shared" si="233"/>
        <v>0</v>
      </c>
      <c r="W473" s="394">
        <f t="shared" si="233"/>
        <v>-16.8333333333333</v>
      </c>
      <c r="X473" s="394">
        <f t="shared" si="233"/>
        <v>-14.2222222222222</v>
      </c>
      <c r="Y473" s="395">
        <f t="shared" si="233"/>
        <v>-0.62587629743886453</v>
      </c>
      <c r="Z473" s="394">
        <f t="shared" si="233"/>
        <v>0</v>
      </c>
      <c r="AA473" s="394">
        <f t="shared" si="233"/>
        <v>-1.942581350170002</v>
      </c>
      <c r="AB473" s="394">
        <f t="shared" si="233"/>
        <v>2.0739148916072239</v>
      </c>
      <c r="AC473" s="394">
        <f t="shared" si="233"/>
        <v>2.4475008989572231</v>
      </c>
      <c r="AD473" s="395">
        <f t="shared" si="233"/>
        <v>-0.73028645778772727</v>
      </c>
    </row>
    <row r="474" spans="1:31">
      <c r="A474" s="303"/>
      <c r="B474" s="335" t="s">
        <v>906</v>
      </c>
      <c r="C474" s="336">
        <v>0</v>
      </c>
      <c r="D474" s="337">
        <v>0</v>
      </c>
      <c r="E474" s="337">
        <v>0</v>
      </c>
      <c r="F474" s="337">
        <v>0</v>
      </c>
      <c r="G474" s="337">
        <v>0</v>
      </c>
      <c r="H474" s="337">
        <v>0</v>
      </c>
      <c r="I474" s="336">
        <v>0</v>
      </c>
      <c r="J474" s="336">
        <v>0</v>
      </c>
      <c r="K474" s="337">
        <v>0</v>
      </c>
      <c r="L474" s="337">
        <v>0</v>
      </c>
      <c r="M474" s="337">
        <v>0</v>
      </c>
      <c r="N474" s="336">
        <v>0</v>
      </c>
      <c r="O474" s="336">
        <v>0</v>
      </c>
      <c r="P474" s="338">
        <v>0</v>
      </c>
      <c r="Q474" s="337"/>
      <c r="R474" s="337"/>
      <c r="Y474" s="389"/>
      <c r="AD474" s="389"/>
    </row>
    <row r="475" spans="1:31">
      <c r="A475" s="303"/>
      <c r="B475" s="335" t="s">
        <v>907</v>
      </c>
      <c r="C475" s="336">
        <v>0</v>
      </c>
      <c r="D475" s="337">
        <v>0</v>
      </c>
      <c r="E475" s="337">
        <v>0</v>
      </c>
      <c r="F475" s="337">
        <v>0</v>
      </c>
      <c r="G475" s="337">
        <v>0</v>
      </c>
      <c r="H475" s="337">
        <v>0</v>
      </c>
      <c r="I475" s="336">
        <v>0</v>
      </c>
      <c r="J475" s="336">
        <v>0</v>
      </c>
      <c r="K475" s="337">
        <v>0</v>
      </c>
      <c r="L475" s="337">
        <v>0</v>
      </c>
      <c r="M475" s="337">
        <v>0</v>
      </c>
      <c r="N475" s="336">
        <v>0</v>
      </c>
      <c r="O475" s="336">
        <v>0</v>
      </c>
      <c r="P475" s="338">
        <v>0</v>
      </c>
      <c r="Q475" s="337"/>
      <c r="R475" s="337"/>
      <c r="S475" s="394">
        <f t="shared" ref="S475:AD475" si="234">C475-C474</f>
        <v>0</v>
      </c>
      <c r="T475" s="394">
        <f t="shared" si="234"/>
        <v>0</v>
      </c>
      <c r="U475" s="394">
        <f t="shared" si="234"/>
        <v>0</v>
      </c>
      <c r="V475" s="394">
        <f t="shared" si="234"/>
        <v>0</v>
      </c>
      <c r="W475" s="394">
        <f t="shared" si="234"/>
        <v>0</v>
      </c>
      <c r="X475" s="394">
        <f t="shared" si="234"/>
        <v>0</v>
      </c>
      <c r="Y475" s="395">
        <f t="shared" si="234"/>
        <v>0</v>
      </c>
      <c r="Z475" s="394">
        <f t="shared" si="234"/>
        <v>0</v>
      </c>
      <c r="AA475" s="394">
        <f t="shared" si="234"/>
        <v>0</v>
      </c>
      <c r="AB475" s="394">
        <f t="shared" si="234"/>
        <v>0</v>
      </c>
      <c r="AC475" s="394">
        <f t="shared" si="234"/>
        <v>0</v>
      </c>
      <c r="AD475" s="395">
        <f t="shared" si="234"/>
        <v>0</v>
      </c>
      <c r="AE475" s="357"/>
    </row>
    <row r="476" spans="1:31">
      <c r="A476" s="303"/>
      <c r="B476" s="335" t="s">
        <v>908</v>
      </c>
      <c r="C476" s="336">
        <v>84.177527578755829</v>
      </c>
      <c r="D476" s="337">
        <v>79.909090909090892</v>
      </c>
      <c r="E476" s="337">
        <v>85.279730740463719</v>
      </c>
      <c r="F476" s="337">
        <v>0</v>
      </c>
      <c r="G476" s="337">
        <v>82.917647058823533</v>
      </c>
      <c r="H476" s="337">
        <v>97.336956521739154</v>
      </c>
      <c r="I476" s="336">
        <v>84.42898987362959</v>
      </c>
      <c r="J476" s="336">
        <v>0</v>
      </c>
      <c r="K476" s="337">
        <v>68.038334434897564</v>
      </c>
      <c r="L476" s="337">
        <v>62.317403065825069</v>
      </c>
      <c r="M476" s="337">
        <v>61.923076923076906</v>
      </c>
      <c r="N476" s="336">
        <v>66.133362969548799</v>
      </c>
      <c r="O476" s="336">
        <v>0</v>
      </c>
      <c r="P476" s="338">
        <v>0</v>
      </c>
      <c r="Q476" s="337"/>
      <c r="R476" s="337"/>
      <c r="Y476" s="389"/>
      <c r="AD476" s="389"/>
      <c r="AE476" s="357"/>
    </row>
    <row r="477" spans="1:31">
      <c r="A477" s="303"/>
      <c r="B477" s="335" t="s">
        <v>909</v>
      </c>
      <c r="C477" s="336">
        <v>81.283725176900276</v>
      </c>
      <c r="D477" s="337">
        <v>79.988479262672811</v>
      </c>
      <c r="E477" s="337">
        <v>83.561825726141024</v>
      </c>
      <c r="F477" s="337">
        <v>0</v>
      </c>
      <c r="G477" s="337">
        <v>85.31446540880502</v>
      </c>
      <c r="H477" s="337">
        <v>98.227848101265863</v>
      </c>
      <c r="I477" s="336">
        <v>81.93570104482643</v>
      </c>
      <c r="J477" s="336">
        <v>0</v>
      </c>
      <c r="K477" s="337">
        <v>66.900480439258743</v>
      </c>
      <c r="L477" s="337">
        <v>64.139891696750908</v>
      </c>
      <c r="M477" s="337">
        <v>63.945558739255027</v>
      </c>
      <c r="N477" s="336">
        <v>65.964767787691599</v>
      </c>
      <c r="O477" s="336">
        <v>0</v>
      </c>
      <c r="P477" s="338">
        <v>0</v>
      </c>
      <c r="Q477" s="337"/>
      <c r="R477" s="337"/>
      <c r="S477" s="394">
        <f t="shared" ref="S477:AD477" si="235">C477-C476</f>
        <v>-2.8938024018555524</v>
      </c>
      <c r="T477" s="394">
        <f t="shared" si="235"/>
        <v>7.9388353581919091E-2</v>
      </c>
      <c r="U477" s="394">
        <f t="shared" si="235"/>
        <v>-1.7179050143226959</v>
      </c>
      <c r="V477" s="394">
        <f t="shared" si="235"/>
        <v>0</v>
      </c>
      <c r="W477" s="394">
        <f t="shared" si="235"/>
        <v>2.396818349981487</v>
      </c>
      <c r="X477" s="394">
        <f t="shared" si="235"/>
        <v>0.89089157952670917</v>
      </c>
      <c r="Y477" s="395">
        <f t="shared" si="235"/>
        <v>-2.4932888288031592</v>
      </c>
      <c r="Z477" s="394">
        <f t="shared" si="235"/>
        <v>0</v>
      </c>
      <c r="AA477" s="394">
        <f t="shared" si="235"/>
        <v>-1.1378539956388209</v>
      </c>
      <c r="AB477" s="428">
        <f t="shared" si="235"/>
        <v>1.8224886309258395</v>
      </c>
      <c r="AC477" s="428">
        <f t="shared" si="235"/>
        <v>2.0224818161781215</v>
      </c>
      <c r="AD477" s="395">
        <f t="shared" si="235"/>
        <v>-0.16859518185719935</v>
      </c>
    </row>
    <row r="478" spans="1:31">
      <c r="A478" s="303"/>
      <c r="B478" s="335" t="s">
        <v>910</v>
      </c>
      <c r="C478" s="336">
        <v>90.95508982035912</v>
      </c>
      <c r="D478" s="337">
        <v>2.3333333333333299</v>
      </c>
      <c r="E478" s="337">
        <v>94.714285714285467</v>
      </c>
      <c r="F478" s="337">
        <v>0</v>
      </c>
      <c r="G478" s="337">
        <v>33</v>
      </c>
      <c r="H478" s="337">
        <v>91.1875</v>
      </c>
      <c r="I478" s="336">
        <v>90.092356687897905</v>
      </c>
      <c r="J478" s="336">
        <v>0</v>
      </c>
      <c r="K478" s="337">
        <v>76.047923322683701</v>
      </c>
      <c r="L478" s="337">
        <v>44.980059820538401</v>
      </c>
      <c r="M478" s="337">
        <v>41.996261682242974</v>
      </c>
      <c r="N478" s="336">
        <v>60.134708346761201</v>
      </c>
      <c r="O478" s="336">
        <v>0</v>
      </c>
      <c r="P478" s="338">
        <v>0</v>
      </c>
      <c r="Q478" s="337"/>
      <c r="R478" s="337"/>
      <c r="Y478" s="389"/>
      <c r="AD478" s="389"/>
    </row>
    <row r="479" spans="1:31">
      <c r="A479" s="303"/>
      <c r="B479" s="335" t="s">
        <v>911</v>
      </c>
      <c r="C479" s="336">
        <v>78.745308310991788</v>
      </c>
      <c r="D479" s="337">
        <v>36</v>
      </c>
      <c r="E479" s="337">
        <v>93.087341772152016</v>
      </c>
      <c r="F479" s="337">
        <v>0</v>
      </c>
      <c r="G479" s="337">
        <v>0</v>
      </c>
      <c r="H479" s="337">
        <v>85.857142857142904</v>
      </c>
      <c r="I479" s="336">
        <v>81.293147751605872</v>
      </c>
      <c r="J479" s="336">
        <v>0</v>
      </c>
      <c r="K479" s="337">
        <v>79.627450980392155</v>
      </c>
      <c r="L479" s="337">
        <v>41.362978283350571</v>
      </c>
      <c r="M479" s="337">
        <v>59.214925373134321</v>
      </c>
      <c r="N479" s="336">
        <v>63.568864468864469</v>
      </c>
      <c r="O479" s="336">
        <v>0</v>
      </c>
      <c r="P479" s="338">
        <v>0</v>
      </c>
      <c r="Q479" s="337"/>
      <c r="R479" s="337"/>
      <c r="S479" s="394">
        <f t="shared" ref="S479:AD479" si="236">C479-C478</f>
        <v>-12.209781509367332</v>
      </c>
      <c r="T479" s="428">
        <f t="shared" si="236"/>
        <v>33.666666666666671</v>
      </c>
      <c r="U479" s="394">
        <f t="shared" si="236"/>
        <v>-1.6269439421334511</v>
      </c>
      <c r="V479" s="394">
        <f t="shared" si="236"/>
        <v>0</v>
      </c>
      <c r="W479" s="394">
        <f t="shared" si="236"/>
        <v>-33</v>
      </c>
      <c r="X479" s="428">
        <f t="shared" si="236"/>
        <v>-5.3303571428570962</v>
      </c>
      <c r="Y479" s="395">
        <f t="shared" si="236"/>
        <v>-8.7992089362920325</v>
      </c>
      <c r="Z479" s="394">
        <f t="shared" si="236"/>
        <v>0</v>
      </c>
      <c r="AA479" s="394">
        <f t="shared" si="236"/>
        <v>3.5795276577084536</v>
      </c>
      <c r="AB479" s="394">
        <f t="shared" si="236"/>
        <v>-3.6170815371878291</v>
      </c>
      <c r="AC479" s="428">
        <f t="shared" si="236"/>
        <v>17.218663690891347</v>
      </c>
      <c r="AD479" s="395">
        <f t="shared" si="236"/>
        <v>3.4341561221032677</v>
      </c>
    </row>
    <row r="480" spans="1:31">
      <c r="A480" s="303"/>
      <c r="B480" s="335" t="s">
        <v>912</v>
      </c>
      <c r="C480" s="336">
        <v>122.50190733159634</v>
      </c>
      <c r="D480" s="337">
        <v>111.53582920792057</v>
      </c>
      <c r="E480" s="337">
        <v>122.10638736972467</v>
      </c>
      <c r="F480" s="337">
        <v>0</v>
      </c>
      <c r="G480" s="337">
        <v>117.01603375527426</v>
      </c>
      <c r="H480" s="337">
        <v>128.9469696969698</v>
      </c>
      <c r="I480" s="336">
        <v>121.73250905056626</v>
      </c>
      <c r="J480" s="336">
        <v>0</v>
      </c>
      <c r="K480" s="337">
        <v>76.462702138758502</v>
      </c>
      <c r="L480" s="337">
        <v>74.705014749262517</v>
      </c>
      <c r="M480" s="337">
        <v>78.036429872495461</v>
      </c>
      <c r="N480" s="336">
        <v>76.197530864197546</v>
      </c>
      <c r="O480" s="336">
        <v>0</v>
      </c>
      <c r="P480" s="338">
        <v>0</v>
      </c>
      <c r="Q480" s="337"/>
      <c r="R480" s="337"/>
      <c r="Y480" s="389"/>
      <c r="AD480" s="389"/>
    </row>
    <row r="481" spans="1:30">
      <c r="A481" s="303"/>
      <c r="B481" s="335" t="s">
        <v>913</v>
      </c>
      <c r="C481" s="336">
        <v>115.06679039501422</v>
      </c>
      <c r="D481" s="337">
        <v>111.47079646017671</v>
      </c>
      <c r="E481" s="337">
        <v>119.26548005444472</v>
      </c>
      <c r="F481" s="337">
        <v>0</v>
      </c>
      <c r="G481" s="337">
        <v>117.51890034364223</v>
      </c>
      <c r="H481" s="337">
        <v>122.33750000000001</v>
      </c>
      <c r="I481" s="336">
        <v>116.20221484909344</v>
      </c>
      <c r="J481" s="336">
        <v>0</v>
      </c>
      <c r="K481" s="337">
        <v>75.777103866565568</v>
      </c>
      <c r="L481" s="337">
        <v>75.309073724007561</v>
      </c>
      <c r="M481" s="337">
        <v>78.202483285577841</v>
      </c>
      <c r="N481" s="336">
        <v>75.994662921348308</v>
      </c>
      <c r="O481" s="336">
        <v>0</v>
      </c>
      <c r="P481" s="338">
        <v>0</v>
      </c>
      <c r="Q481" s="337"/>
      <c r="R481" s="337"/>
      <c r="S481" s="394">
        <f t="shared" ref="S481:AD481" si="237">C481-C480</f>
        <v>-7.4351169365821193</v>
      </c>
      <c r="T481" s="394">
        <f t="shared" si="237"/>
        <v>-6.5032747743856589E-2</v>
      </c>
      <c r="U481" s="394">
        <f t="shared" si="237"/>
        <v>-2.8409073152799493</v>
      </c>
      <c r="V481" s="394">
        <f t="shared" si="237"/>
        <v>0</v>
      </c>
      <c r="W481" s="394">
        <f t="shared" si="237"/>
        <v>0.50286658836796505</v>
      </c>
      <c r="X481" s="394">
        <f t="shared" si="237"/>
        <v>-6.6094696969697964</v>
      </c>
      <c r="Y481" s="395">
        <f t="shared" si="237"/>
        <v>-5.5302942014728274</v>
      </c>
      <c r="Z481" s="394">
        <f t="shared" si="237"/>
        <v>0</v>
      </c>
      <c r="AA481" s="428">
        <f t="shared" si="237"/>
        <v>-0.68559827219293368</v>
      </c>
      <c r="AB481" s="428">
        <f t="shared" si="237"/>
        <v>0.604058974745044</v>
      </c>
      <c r="AC481" s="428">
        <f t="shared" si="237"/>
        <v>0.16605341308238053</v>
      </c>
      <c r="AD481" s="427">
        <f t="shared" si="237"/>
        <v>-0.20286794284923815</v>
      </c>
    </row>
    <row r="482" spans="1:30">
      <c r="A482" s="303"/>
      <c r="B482" s="335" t="s">
        <v>914</v>
      </c>
      <c r="C482" s="336">
        <v>79.52976913730248</v>
      </c>
      <c r="D482" s="337">
        <v>91.833333333333357</v>
      </c>
      <c r="E482" s="337">
        <v>81.877682403433511</v>
      </c>
      <c r="F482" s="337">
        <v>0</v>
      </c>
      <c r="G482" s="337">
        <v>77.3333333333333</v>
      </c>
      <c r="H482" s="337">
        <v>150.86206896551724</v>
      </c>
      <c r="I482" s="336">
        <v>80.612903225806406</v>
      </c>
      <c r="J482" s="336">
        <v>0</v>
      </c>
      <c r="K482" s="337">
        <v>78.534829202947066</v>
      </c>
      <c r="L482" s="337">
        <v>75.08658823529413</v>
      </c>
      <c r="M482" s="337">
        <v>79.545695364238398</v>
      </c>
      <c r="N482" s="336">
        <v>77.793267058291903</v>
      </c>
      <c r="O482" s="336">
        <v>0</v>
      </c>
      <c r="P482" s="338">
        <v>0</v>
      </c>
      <c r="Q482" s="337"/>
      <c r="R482" s="337"/>
      <c r="Y482" s="389"/>
      <c r="AD482" s="389"/>
    </row>
    <row r="483" spans="1:30">
      <c r="A483" s="303"/>
      <c r="B483" s="335" t="s">
        <v>915</v>
      </c>
      <c r="C483" s="336">
        <v>78.087403598971761</v>
      </c>
      <c r="D483" s="337">
        <v>83.125000000000014</v>
      </c>
      <c r="E483" s="337">
        <v>81.552183406113542</v>
      </c>
      <c r="F483" s="337">
        <v>0</v>
      </c>
      <c r="G483" s="337">
        <v>60.5</v>
      </c>
      <c r="H483" s="337">
        <v>126.95833333333367</v>
      </c>
      <c r="I483" s="336">
        <v>79.052652050919406</v>
      </c>
      <c r="J483" s="336">
        <v>0</v>
      </c>
      <c r="K483" s="337">
        <v>76.393960923623439</v>
      </c>
      <c r="L483" s="337">
        <v>75.364235294117648</v>
      </c>
      <c r="M483" s="337">
        <v>79.632782719186807</v>
      </c>
      <c r="N483" s="336">
        <v>76.436197611800509</v>
      </c>
      <c r="O483" s="336">
        <v>0</v>
      </c>
      <c r="P483" s="338">
        <v>0</v>
      </c>
      <c r="Q483" s="337"/>
      <c r="R483" s="337"/>
      <c r="S483" s="394">
        <f t="shared" ref="S483:AD483" si="238">C483-C482</f>
        <v>-1.4423655383307192</v>
      </c>
      <c r="T483" s="394">
        <f t="shared" si="238"/>
        <v>-8.7083333333333428</v>
      </c>
      <c r="U483" s="394">
        <f t="shared" si="238"/>
        <v>-0.32549899731996845</v>
      </c>
      <c r="V483" s="394">
        <f t="shared" si="238"/>
        <v>0</v>
      </c>
      <c r="W483" s="394">
        <f t="shared" si="238"/>
        <v>-16.8333333333333</v>
      </c>
      <c r="X483" s="394">
        <f t="shared" si="238"/>
        <v>-23.903735632183569</v>
      </c>
      <c r="Y483" s="395">
        <f t="shared" si="238"/>
        <v>-1.560251174887</v>
      </c>
      <c r="Z483" s="394">
        <f t="shared" si="238"/>
        <v>0</v>
      </c>
      <c r="AA483" s="394">
        <f t="shared" si="238"/>
        <v>-2.1408682793236267</v>
      </c>
      <c r="AB483" s="394">
        <f t="shared" si="238"/>
        <v>0.27764705882351848</v>
      </c>
      <c r="AC483" s="394">
        <f t="shared" si="238"/>
        <v>8.7087354948408802E-2</v>
      </c>
      <c r="AD483" s="395">
        <f t="shared" si="238"/>
        <v>-1.3570694464913942</v>
      </c>
    </row>
    <row r="484" spans="1:30">
      <c r="A484" s="303"/>
      <c r="B484" s="335" t="s">
        <v>916</v>
      </c>
      <c r="C484" s="336">
        <v>118.07469225954496</v>
      </c>
      <c r="D484" s="337">
        <v>111.46294697903801</v>
      </c>
      <c r="E484" s="337">
        <v>120.26070690164437</v>
      </c>
      <c r="F484" s="337">
        <v>0</v>
      </c>
      <c r="G484" s="337">
        <v>116.816120906801</v>
      </c>
      <c r="H484" s="337">
        <v>131.11604095563149</v>
      </c>
      <c r="I484" s="336">
        <v>118.44541474159223</v>
      </c>
      <c r="J484" s="336">
        <v>0</v>
      </c>
      <c r="K484" s="337">
        <v>77.72465837242504</v>
      </c>
      <c r="L484" s="337">
        <v>74.899975955758592</v>
      </c>
      <c r="M484" s="337">
        <v>78.651376146788991</v>
      </c>
      <c r="N484" s="336">
        <v>77.09052977620432</v>
      </c>
      <c r="O484" s="336">
        <v>0</v>
      </c>
      <c r="P484" s="338">
        <v>0</v>
      </c>
      <c r="Q484" s="337"/>
      <c r="R484" s="337"/>
      <c r="Y484" s="389"/>
      <c r="AD484" s="389"/>
    </row>
    <row r="485" spans="1:30" ht="13.5" thickBot="1">
      <c r="A485" s="303"/>
      <c r="B485" s="335" t="s">
        <v>917</v>
      </c>
      <c r="C485" s="336">
        <v>111.49376966385165</v>
      </c>
      <c r="D485" s="337">
        <v>111.32817610062865</v>
      </c>
      <c r="E485" s="337">
        <v>117.53976421220915</v>
      </c>
      <c r="F485" s="337">
        <v>0</v>
      </c>
      <c r="G485" s="337">
        <v>117.32363013698593</v>
      </c>
      <c r="H485" s="337">
        <v>122.75757575757578</v>
      </c>
      <c r="I485" s="336">
        <v>113.37706187646225</v>
      </c>
      <c r="J485" s="336">
        <v>0</v>
      </c>
      <c r="K485" s="337">
        <v>76.139355377073102</v>
      </c>
      <c r="L485" s="337">
        <v>75.3367130393775</v>
      </c>
      <c r="M485" s="337">
        <v>78.816248636859342</v>
      </c>
      <c r="N485" s="336">
        <v>76.235474396628788</v>
      </c>
      <c r="O485" s="336">
        <v>0</v>
      </c>
      <c r="P485" s="338">
        <v>0</v>
      </c>
      <c r="Q485" s="337"/>
      <c r="R485" s="337"/>
      <c r="S485" s="355">
        <f t="shared" ref="S485:AD485" si="239">C485-C484</f>
        <v>-6.5809225956933091</v>
      </c>
      <c r="T485" s="355">
        <f t="shared" si="239"/>
        <v>-0.13477087840935553</v>
      </c>
      <c r="U485" s="355">
        <f t="shared" si="239"/>
        <v>-2.7209426894352191</v>
      </c>
      <c r="V485" s="355">
        <f t="shared" si="239"/>
        <v>0</v>
      </c>
      <c r="W485" s="355">
        <f t="shared" si="239"/>
        <v>0.50750923018492244</v>
      </c>
      <c r="X485" s="355">
        <f t="shared" si="239"/>
        <v>-8.3584651980557112</v>
      </c>
      <c r="Y485" s="420">
        <f t="shared" si="239"/>
        <v>-5.068352865129981</v>
      </c>
      <c r="Z485" s="355">
        <f t="shared" si="239"/>
        <v>0</v>
      </c>
      <c r="AA485" s="355">
        <f t="shared" si="239"/>
        <v>-1.5853029953519382</v>
      </c>
      <c r="AB485" s="447">
        <f t="shared" si="239"/>
        <v>0.43673708361890817</v>
      </c>
      <c r="AC485" s="447">
        <f t="shared" si="239"/>
        <v>0.16487249007035132</v>
      </c>
      <c r="AD485" s="448">
        <f t="shared" si="239"/>
        <v>-0.85505537957553202</v>
      </c>
    </row>
    <row r="486" spans="1:30">
      <c r="A486" s="317" t="s">
        <v>852</v>
      </c>
      <c r="B486" s="298" t="s">
        <v>885</v>
      </c>
      <c r="C486" s="327">
        <v>0</v>
      </c>
      <c r="D486" s="328">
        <v>0</v>
      </c>
      <c r="E486" s="328">
        <v>0</v>
      </c>
      <c r="F486" s="328">
        <v>0</v>
      </c>
      <c r="G486" s="328">
        <v>0</v>
      </c>
      <c r="H486" s="328">
        <v>0</v>
      </c>
      <c r="I486" s="327">
        <v>0</v>
      </c>
      <c r="J486" s="327">
        <v>0</v>
      </c>
      <c r="K486" s="328">
        <v>0</v>
      </c>
      <c r="L486" s="328">
        <v>0</v>
      </c>
      <c r="M486" s="328">
        <v>0</v>
      </c>
      <c r="N486" s="327">
        <v>0</v>
      </c>
      <c r="O486" s="327">
        <v>0</v>
      </c>
      <c r="P486" s="329">
        <v>0</v>
      </c>
      <c r="Q486" s="337"/>
      <c r="R486" s="337"/>
      <c r="S486" s="388" t="s">
        <v>886</v>
      </c>
      <c r="Y486" s="389"/>
      <c r="AD486" s="389"/>
    </row>
    <row r="487" spans="1:30">
      <c r="A487" s="303"/>
      <c r="B487" s="335" t="s">
        <v>887</v>
      </c>
      <c r="C487" s="336">
        <v>0</v>
      </c>
      <c r="D487" s="337">
        <v>0</v>
      </c>
      <c r="E487" s="337">
        <v>0</v>
      </c>
      <c r="F487" s="337">
        <v>0</v>
      </c>
      <c r="G487" s="337">
        <v>0</v>
      </c>
      <c r="H487" s="337">
        <v>0</v>
      </c>
      <c r="I487" s="336">
        <v>0</v>
      </c>
      <c r="J487" s="336">
        <v>0</v>
      </c>
      <c r="K487" s="337">
        <v>0</v>
      </c>
      <c r="L487" s="337">
        <v>0</v>
      </c>
      <c r="M487" s="337">
        <v>0</v>
      </c>
      <c r="N487" s="336">
        <v>0</v>
      </c>
      <c r="O487" s="336">
        <v>0</v>
      </c>
      <c r="P487" s="338">
        <v>0</v>
      </c>
      <c r="Q487" s="337"/>
      <c r="R487" s="337"/>
      <c r="S487" s="394">
        <f t="shared" ref="S487:AD487" si="240">C487-C486</f>
        <v>0</v>
      </c>
      <c r="T487" s="394">
        <f t="shared" si="240"/>
        <v>0</v>
      </c>
      <c r="U487" s="394">
        <f t="shared" si="240"/>
        <v>0</v>
      </c>
      <c r="V487" s="394">
        <f t="shared" si="240"/>
        <v>0</v>
      </c>
      <c r="W487" s="394">
        <f t="shared" si="240"/>
        <v>0</v>
      </c>
      <c r="X487" s="394">
        <f t="shared" si="240"/>
        <v>0</v>
      </c>
      <c r="Y487" s="395">
        <f t="shared" si="240"/>
        <v>0</v>
      </c>
      <c r="Z487" s="394">
        <f t="shared" si="240"/>
        <v>0</v>
      </c>
      <c r="AA487" s="394">
        <f t="shared" si="240"/>
        <v>0</v>
      </c>
      <c r="AB487" s="394">
        <f t="shared" si="240"/>
        <v>0</v>
      </c>
      <c r="AC487" s="394">
        <f t="shared" si="240"/>
        <v>0</v>
      </c>
      <c r="AD487" s="395">
        <f t="shared" si="240"/>
        <v>0</v>
      </c>
    </row>
    <row r="488" spans="1:30">
      <c r="A488" s="303"/>
      <c r="B488" s="335" t="s">
        <v>888</v>
      </c>
      <c r="C488" s="336">
        <v>0</v>
      </c>
      <c r="D488" s="337">
        <v>0</v>
      </c>
      <c r="E488" s="337">
        <v>0</v>
      </c>
      <c r="F488" s="337">
        <v>0</v>
      </c>
      <c r="G488" s="337">
        <v>0</v>
      </c>
      <c r="H488" s="337">
        <v>0</v>
      </c>
      <c r="I488" s="336">
        <v>0</v>
      </c>
      <c r="J488" s="336">
        <v>0</v>
      </c>
      <c r="K488" s="337">
        <v>0</v>
      </c>
      <c r="L488" s="337">
        <v>0</v>
      </c>
      <c r="M488" s="337">
        <v>0</v>
      </c>
      <c r="N488" s="336">
        <v>0</v>
      </c>
      <c r="O488" s="336">
        <v>0</v>
      </c>
      <c r="P488" s="338">
        <v>0</v>
      </c>
      <c r="Q488" s="337"/>
      <c r="R488" s="337"/>
      <c r="Y488" s="389"/>
      <c r="AD488" s="389"/>
    </row>
    <row r="489" spans="1:30">
      <c r="A489" s="303"/>
      <c r="B489" s="335" t="s">
        <v>889</v>
      </c>
      <c r="C489" s="336">
        <v>0</v>
      </c>
      <c r="D489" s="337">
        <v>0</v>
      </c>
      <c r="E489" s="337">
        <v>0</v>
      </c>
      <c r="F489" s="337">
        <v>0</v>
      </c>
      <c r="G489" s="337">
        <v>0</v>
      </c>
      <c r="H489" s="337">
        <v>0</v>
      </c>
      <c r="I489" s="336">
        <v>0</v>
      </c>
      <c r="J489" s="336">
        <v>0</v>
      </c>
      <c r="K489" s="337">
        <v>0</v>
      </c>
      <c r="L489" s="337">
        <v>0</v>
      </c>
      <c r="M489" s="337">
        <v>0</v>
      </c>
      <c r="N489" s="336">
        <v>0</v>
      </c>
      <c r="O489" s="336">
        <v>0</v>
      </c>
      <c r="P489" s="338">
        <v>0</v>
      </c>
      <c r="Q489" s="337"/>
      <c r="R489" s="337"/>
      <c r="S489" s="394">
        <f t="shared" ref="S489:AD489" si="241">C489-C488</f>
        <v>0</v>
      </c>
      <c r="T489" s="394">
        <f t="shared" si="241"/>
        <v>0</v>
      </c>
      <c r="U489" s="394">
        <f t="shared" si="241"/>
        <v>0</v>
      </c>
      <c r="V489" s="394">
        <f t="shared" si="241"/>
        <v>0</v>
      </c>
      <c r="W489" s="394">
        <f t="shared" si="241"/>
        <v>0</v>
      </c>
      <c r="X489" s="394">
        <f t="shared" si="241"/>
        <v>0</v>
      </c>
      <c r="Y489" s="395">
        <f t="shared" si="241"/>
        <v>0</v>
      </c>
      <c r="Z489" s="394">
        <f t="shared" si="241"/>
        <v>0</v>
      </c>
      <c r="AA489" s="394">
        <f t="shared" si="241"/>
        <v>0</v>
      </c>
      <c r="AB489" s="394">
        <f t="shared" si="241"/>
        <v>0</v>
      </c>
      <c r="AC489" s="394">
        <f t="shared" si="241"/>
        <v>0</v>
      </c>
      <c r="AD489" s="395">
        <f t="shared" si="241"/>
        <v>0</v>
      </c>
    </row>
    <row r="490" spans="1:30">
      <c r="A490" s="303"/>
      <c r="B490" s="335" t="s">
        <v>890</v>
      </c>
      <c r="C490" s="336">
        <v>0</v>
      </c>
      <c r="D490" s="337">
        <v>0</v>
      </c>
      <c r="E490" s="337">
        <v>0</v>
      </c>
      <c r="F490" s="337">
        <v>0</v>
      </c>
      <c r="G490" s="337">
        <v>0</v>
      </c>
      <c r="H490" s="337">
        <v>0</v>
      </c>
      <c r="I490" s="336">
        <v>0</v>
      </c>
      <c r="J490" s="336">
        <v>0</v>
      </c>
      <c r="K490" s="337">
        <v>0</v>
      </c>
      <c r="L490" s="337">
        <v>0</v>
      </c>
      <c r="M490" s="337">
        <v>0</v>
      </c>
      <c r="N490" s="336">
        <v>0</v>
      </c>
      <c r="O490" s="336">
        <v>0</v>
      </c>
      <c r="P490" s="338">
        <v>0</v>
      </c>
      <c r="Q490" s="337"/>
      <c r="R490" s="337"/>
      <c r="Y490" s="389"/>
      <c r="AD490" s="389"/>
    </row>
    <row r="491" spans="1:30">
      <c r="A491" s="303"/>
      <c r="B491" s="335" t="s">
        <v>891</v>
      </c>
      <c r="C491" s="336">
        <v>0</v>
      </c>
      <c r="D491" s="337">
        <v>0</v>
      </c>
      <c r="E491" s="337">
        <v>0</v>
      </c>
      <c r="F491" s="337">
        <v>0</v>
      </c>
      <c r="G491" s="337">
        <v>0</v>
      </c>
      <c r="H491" s="337">
        <v>0</v>
      </c>
      <c r="I491" s="336">
        <v>0</v>
      </c>
      <c r="J491" s="336">
        <v>0</v>
      </c>
      <c r="K491" s="337">
        <v>0</v>
      </c>
      <c r="L491" s="337">
        <v>0</v>
      </c>
      <c r="M491" s="337">
        <v>0</v>
      </c>
      <c r="N491" s="336">
        <v>0</v>
      </c>
      <c r="O491" s="336">
        <v>0</v>
      </c>
      <c r="P491" s="338">
        <v>0</v>
      </c>
      <c r="Q491" s="337"/>
      <c r="R491" s="337"/>
      <c r="S491" s="394">
        <f t="shared" ref="S491:AD491" si="242">C491-C490</f>
        <v>0</v>
      </c>
      <c r="T491" s="394">
        <f t="shared" si="242"/>
        <v>0</v>
      </c>
      <c r="U491" s="394">
        <f t="shared" si="242"/>
        <v>0</v>
      </c>
      <c r="V491" s="394">
        <f t="shared" si="242"/>
        <v>0</v>
      </c>
      <c r="W491" s="394">
        <f t="shared" si="242"/>
        <v>0</v>
      </c>
      <c r="X491" s="394">
        <f t="shared" si="242"/>
        <v>0</v>
      </c>
      <c r="Y491" s="395">
        <f t="shared" si="242"/>
        <v>0</v>
      </c>
      <c r="Z491" s="394">
        <f t="shared" si="242"/>
        <v>0</v>
      </c>
      <c r="AA491" s="394">
        <f t="shared" si="242"/>
        <v>0</v>
      </c>
      <c r="AB491" s="394">
        <f t="shared" si="242"/>
        <v>0</v>
      </c>
      <c r="AC491" s="394">
        <f t="shared" si="242"/>
        <v>0</v>
      </c>
      <c r="AD491" s="395">
        <f t="shared" si="242"/>
        <v>0</v>
      </c>
    </row>
    <row r="492" spans="1:30">
      <c r="A492" s="303"/>
      <c r="B492" s="335" t="s">
        <v>892</v>
      </c>
      <c r="C492" s="336">
        <v>0</v>
      </c>
      <c r="D492" s="337">
        <v>0</v>
      </c>
      <c r="E492" s="337">
        <v>0</v>
      </c>
      <c r="F492" s="337">
        <v>0</v>
      </c>
      <c r="G492" s="337">
        <v>0</v>
      </c>
      <c r="H492" s="337">
        <v>0</v>
      </c>
      <c r="I492" s="336">
        <v>0</v>
      </c>
      <c r="J492" s="336">
        <v>0</v>
      </c>
      <c r="K492" s="337">
        <v>0</v>
      </c>
      <c r="L492" s="337">
        <v>0</v>
      </c>
      <c r="M492" s="337">
        <v>0</v>
      </c>
      <c r="N492" s="336">
        <v>0</v>
      </c>
      <c r="O492" s="336">
        <v>0</v>
      </c>
      <c r="P492" s="338">
        <v>0</v>
      </c>
      <c r="Q492" s="337"/>
      <c r="R492" s="337"/>
      <c r="Y492" s="389"/>
      <c r="AD492" s="389"/>
    </row>
    <row r="493" spans="1:30">
      <c r="A493" s="303"/>
      <c r="B493" s="335" t="s">
        <v>893</v>
      </c>
      <c r="C493" s="336">
        <v>0</v>
      </c>
      <c r="D493" s="337">
        <v>0</v>
      </c>
      <c r="E493" s="337">
        <v>0</v>
      </c>
      <c r="F493" s="337">
        <v>0</v>
      </c>
      <c r="G493" s="337">
        <v>0</v>
      </c>
      <c r="H493" s="337">
        <v>0</v>
      </c>
      <c r="I493" s="336">
        <v>0</v>
      </c>
      <c r="J493" s="336">
        <v>0</v>
      </c>
      <c r="K493" s="337">
        <v>0</v>
      </c>
      <c r="L493" s="337">
        <v>0</v>
      </c>
      <c r="M493" s="337">
        <v>0</v>
      </c>
      <c r="N493" s="336">
        <v>0</v>
      </c>
      <c r="O493" s="336">
        <v>0</v>
      </c>
      <c r="P493" s="338">
        <v>0</v>
      </c>
      <c r="Q493" s="337"/>
      <c r="R493" s="337"/>
      <c r="S493" s="394">
        <f t="shared" ref="S493:AD493" si="243">C493-C492</f>
        <v>0</v>
      </c>
      <c r="T493" s="394">
        <f t="shared" si="243"/>
        <v>0</v>
      </c>
      <c r="U493" s="394">
        <f t="shared" si="243"/>
        <v>0</v>
      </c>
      <c r="V493" s="394">
        <f t="shared" si="243"/>
        <v>0</v>
      </c>
      <c r="W493" s="394">
        <f t="shared" si="243"/>
        <v>0</v>
      </c>
      <c r="X493" s="394">
        <f t="shared" si="243"/>
        <v>0</v>
      </c>
      <c r="Y493" s="395">
        <f t="shared" si="243"/>
        <v>0</v>
      </c>
      <c r="Z493" s="394">
        <f t="shared" si="243"/>
        <v>0</v>
      </c>
      <c r="AA493" s="394">
        <f t="shared" si="243"/>
        <v>0</v>
      </c>
      <c r="AB493" s="394">
        <f t="shared" si="243"/>
        <v>0</v>
      </c>
      <c r="AC493" s="394">
        <f t="shared" si="243"/>
        <v>0</v>
      </c>
      <c r="AD493" s="395">
        <f t="shared" si="243"/>
        <v>0</v>
      </c>
    </row>
    <row r="494" spans="1:30">
      <c r="A494" s="303"/>
      <c r="B494" s="335" t="s">
        <v>894</v>
      </c>
      <c r="C494" s="336">
        <v>0</v>
      </c>
      <c r="D494" s="337">
        <v>0</v>
      </c>
      <c r="E494" s="337">
        <v>0</v>
      </c>
      <c r="F494" s="337">
        <v>0</v>
      </c>
      <c r="G494" s="337">
        <v>0</v>
      </c>
      <c r="H494" s="337">
        <v>0</v>
      </c>
      <c r="I494" s="336">
        <v>0</v>
      </c>
      <c r="J494" s="336">
        <v>0</v>
      </c>
      <c r="K494" s="337">
        <v>0</v>
      </c>
      <c r="L494" s="337">
        <v>0</v>
      </c>
      <c r="M494" s="337">
        <v>0</v>
      </c>
      <c r="N494" s="336">
        <v>0</v>
      </c>
      <c r="O494" s="336">
        <v>0</v>
      </c>
      <c r="P494" s="338">
        <v>0</v>
      </c>
      <c r="Q494" s="337"/>
      <c r="R494" s="337"/>
      <c r="Y494" s="389"/>
      <c r="AD494" s="389"/>
    </row>
    <row r="495" spans="1:30">
      <c r="A495" s="303"/>
      <c r="B495" s="335" t="s">
        <v>895</v>
      </c>
      <c r="C495" s="336">
        <v>0</v>
      </c>
      <c r="D495" s="337">
        <v>0</v>
      </c>
      <c r="E495" s="337">
        <v>0</v>
      </c>
      <c r="F495" s="337">
        <v>0</v>
      </c>
      <c r="G495" s="337">
        <v>0</v>
      </c>
      <c r="H495" s="337">
        <v>0</v>
      </c>
      <c r="I495" s="336">
        <v>0</v>
      </c>
      <c r="J495" s="336">
        <v>0</v>
      </c>
      <c r="K495" s="337">
        <v>0</v>
      </c>
      <c r="L495" s="337">
        <v>0</v>
      </c>
      <c r="M495" s="337">
        <v>0</v>
      </c>
      <c r="N495" s="336">
        <v>0</v>
      </c>
      <c r="O495" s="336">
        <v>0</v>
      </c>
      <c r="P495" s="338">
        <v>0</v>
      </c>
      <c r="Q495" s="337"/>
      <c r="R495" s="337"/>
      <c r="S495" s="394">
        <f t="shared" ref="S495:AD495" si="244">C495-C494</f>
        <v>0</v>
      </c>
      <c r="T495" s="394">
        <f t="shared" si="244"/>
        <v>0</v>
      </c>
      <c r="U495" s="394">
        <f t="shared" si="244"/>
        <v>0</v>
      </c>
      <c r="V495" s="394">
        <f t="shared" si="244"/>
        <v>0</v>
      </c>
      <c r="W495" s="394">
        <f t="shared" si="244"/>
        <v>0</v>
      </c>
      <c r="X495" s="394">
        <f t="shared" si="244"/>
        <v>0</v>
      </c>
      <c r="Y495" s="395">
        <f t="shared" si="244"/>
        <v>0</v>
      </c>
      <c r="Z495" s="394">
        <f t="shared" si="244"/>
        <v>0</v>
      </c>
      <c r="AA495" s="394">
        <f t="shared" si="244"/>
        <v>0</v>
      </c>
      <c r="AB495" s="394">
        <f t="shared" si="244"/>
        <v>0</v>
      </c>
      <c r="AC495" s="394">
        <f t="shared" si="244"/>
        <v>0</v>
      </c>
      <c r="AD495" s="395">
        <f t="shared" si="244"/>
        <v>0</v>
      </c>
    </row>
    <row r="496" spans="1:30">
      <c r="A496" s="303"/>
      <c r="B496" s="335" t="s">
        <v>896</v>
      </c>
      <c r="C496" s="336">
        <v>0</v>
      </c>
      <c r="D496" s="337">
        <v>0</v>
      </c>
      <c r="E496" s="337">
        <v>0</v>
      </c>
      <c r="F496" s="337">
        <v>0</v>
      </c>
      <c r="G496" s="337">
        <v>0</v>
      </c>
      <c r="H496" s="337">
        <v>0</v>
      </c>
      <c r="I496" s="336">
        <v>0</v>
      </c>
      <c r="J496" s="336">
        <v>0</v>
      </c>
      <c r="K496" s="337">
        <v>0</v>
      </c>
      <c r="L496" s="337">
        <v>0</v>
      </c>
      <c r="M496" s="337">
        <v>0</v>
      </c>
      <c r="N496" s="336">
        <v>0</v>
      </c>
      <c r="O496" s="336">
        <v>0</v>
      </c>
      <c r="P496" s="338">
        <v>0</v>
      </c>
      <c r="Q496" s="337"/>
      <c r="R496" s="337"/>
      <c r="Y496" s="389"/>
      <c r="AD496" s="389"/>
    </row>
    <row r="497" spans="1:31">
      <c r="A497" s="303"/>
      <c r="B497" s="335" t="s">
        <v>897</v>
      </c>
      <c r="C497" s="336">
        <v>0</v>
      </c>
      <c r="D497" s="337">
        <v>0</v>
      </c>
      <c r="E497" s="337">
        <v>0</v>
      </c>
      <c r="F497" s="337">
        <v>0</v>
      </c>
      <c r="G497" s="337">
        <v>0</v>
      </c>
      <c r="H497" s="337">
        <v>0</v>
      </c>
      <c r="I497" s="336">
        <v>0</v>
      </c>
      <c r="J497" s="336">
        <v>0</v>
      </c>
      <c r="K497" s="337">
        <v>0</v>
      </c>
      <c r="L497" s="337">
        <v>0</v>
      </c>
      <c r="M497" s="337">
        <v>0</v>
      </c>
      <c r="N497" s="336">
        <v>0</v>
      </c>
      <c r="O497" s="336">
        <v>0</v>
      </c>
      <c r="P497" s="338">
        <v>0</v>
      </c>
      <c r="Q497" s="337"/>
      <c r="R497" s="337"/>
      <c r="S497" s="394">
        <f t="shared" ref="S497:AD497" si="245">C497-C496</f>
        <v>0</v>
      </c>
      <c r="T497" s="394">
        <f t="shared" si="245"/>
        <v>0</v>
      </c>
      <c r="U497" s="394">
        <f t="shared" si="245"/>
        <v>0</v>
      </c>
      <c r="V497" s="394">
        <f t="shared" si="245"/>
        <v>0</v>
      </c>
      <c r="W497" s="394">
        <f t="shared" si="245"/>
        <v>0</v>
      </c>
      <c r="X497" s="394">
        <f t="shared" si="245"/>
        <v>0</v>
      </c>
      <c r="Y497" s="395">
        <f t="shared" si="245"/>
        <v>0</v>
      </c>
      <c r="Z497" s="394">
        <f t="shared" si="245"/>
        <v>0</v>
      </c>
      <c r="AA497" s="394">
        <f t="shared" si="245"/>
        <v>0</v>
      </c>
      <c r="AB497" s="394">
        <f t="shared" si="245"/>
        <v>0</v>
      </c>
      <c r="AC497" s="394">
        <f t="shared" si="245"/>
        <v>0</v>
      </c>
      <c r="AD497" s="395">
        <f t="shared" si="245"/>
        <v>0</v>
      </c>
    </row>
    <row r="498" spans="1:31">
      <c r="A498" s="303"/>
      <c r="B498" s="335" t="s">
        <v>898</v>
      </c>
      <c r="C498" s="336">
        <v>0</v>
      </c>
      <c r="D498" s="337">
        <v>0</v>
      </c>
      <c r="E498" s="337">
        <v>0</v>
      </c>
      <c r="F498" s="337">
        <v>0</v>
      </c>
      <c r="G498" s="337">
        <v>0</v>
      </c>
      <c r="H498" s="337">
        <v>0</v>
      </c>
      <c r="I498" s="336">
        <v>0</v>
      </c>
      <c r="J498" s="336">
        <v>0</v>
      </c>
      <c r="K498" s="337">
        <v>0</v>
      </c>
      <c r="L498" s="337">
        <v>0</v>
      </c>
      <c r="M498" s="337">
        <v>0</v>
      </c>
      <c r="N498" s="336">
        <v>0</v>
      </c>
      <c r="O498" s="336">
        <v>0</v>
      </c>
      <c r="P498" s="338">
        <v>0</v>
      </c>
      <c r="Q498" s="337"/>
      <c r="R498" s="337"/>
      <c r="Y498" s="389"/>
      <c r="AD498" s="389"/>
    </row>
    <row r="499" spans="1:31">
      <c r="A499" s="303"/>
      <c r="B499" s="335" t="s">
        <v>899</v>
      </c>
      <c r="C499" s="336">
        <v>0</v>
      </c>
      <c r="D499" s="337">
        <v>0</v>
      </c>
      <c r="E499" s="337">
        <v>0</v>
      </c>
      <c r="F499" s="337">
        <v>0</v>
      </c>
      <c r="G499" s="337">
        <v>0</v>
      </c>
      <c r="H499" s="337">
        <v>0</v>
      </c>
      <c r="I499" s="336">
        <v>0</v>
      </c>
      <c r="J499" s="336">
        <v>0</v>
      </c>
      <c r="K499" s="337">
        <v>0</v>
      </c>
      <c r="L499" s="337">
        <v>0</v>
      </c>
      <c r="M499" s="337">
        <v>0</v>
      </c>
      <c r="N499" s="336">
        <v>0</v>
      </c>
      <c r="O499" s="336">
        <v>0</v>
      </c>
      <c r="P499" s="338">
        <v>0</v>
      </c>
      <c r="Q499" s="337"/>
      <c r="R499" s="337"/>
      <c r="S499" s="394">
        <f t="shared" ref="S499:AD499" si="246">C499-C498</f>
        <v>0</v>
      </c>
      <c r="T499" s="394">
        <f t="shared" si="246"/>
        <v>0</v>
      </c>
      <c r="U499" s="394">
        <f t="shared" si="246"/>
        <v>0</v>
      </c>
      <c r="V499" s="394">
        <f t="shared" si="246"/>
        <v>0</v>
      </c>
      <c r="W499" s="394">
        <f t="shared" si="246"/>
        <v>0</v>
      </c>
      <c r="X499" s="394">
        <f t="shared" si="246"/>
        <v>0</v>
      </c>
      <c r="Y499" s="395">
        <f t="shared" si="246"/>
        <v>0</v>
      </c>
      <c r="Z499" s="394">
        <f t="shared" si="246"/>
        <v>0</v>
      </c>
      <c r="AA499" s="394">
        <f t="shared" si="246"/>
        <v>0</v>
      </c>
      <c r="AB499" s="394">
        <f t="shared" si="246"/>
        <v>0</v>
      </c>
      <c r="AC499" s="394">
        <f t="shared" si="246"/>
        <v>0</v>
      </c>
      <c r="AD499" s="395">
        <f t="shared" si="246"/>
        <v>0</v>
      </c>
    </row>
    <row r="500" spans="1:31">
      <c r="A500" s="303"/>
      <c r="B500" s="335" t="s">
        <v>900</v>
      </c>
      <c r="C500" s="336">
        <v>0</v>
      </c>
      <c r="D500" s="337">
        <v>0</v>
      </c>
      <c r="E500" s="337">
        <v>0</v>
      </c>
      <c r="F500" s="337">
        <v>0</v>
      </c>
      <c r="G500" s="337">
        <v>0</v>
      </c>
      <c r="H500" s="337">
        <v>0</v>
      </c>
      <c r="I500" s="336">
        <v>0</v>
      </c>
      <c r="J500" s="336">
        <v>0</v>
      </c>
      <c r="K500" s="337">
        <v>0</v>
      </c>
      <c r="L500" s="337">
        <v>0</v>
      </c>
      <c r="M500" s="337">
        <v>0</v>
      </c>
      <c r="N500" s="336">
        <v>0</v>
      </c>
      <c r="O500" s="336">
        <v>0</v>
      </c>
      <c r="P500" s="338">
        <v>0</v>
      </c>
      <c r="Q500" s="337"/>
      <c r="R500" s="337"/>
      <c r="Y500" s="389"/>
      <c r="AD500" s="389"/>
    </row>
    <row r="501" spans="1:31">
      <c r="A501" s="303"/>
      <c r="B501" s="335" t="s">
        <v>901</v>
      </c>
      <c r="C501" s="336">
        <v>0</v>
      </c>
      <c r="D501" s="337">
        <v>0</v>
      </c>
      <c r="E501" s="337">
        <v>0</v>
      </c>
      <c r="F501" s="337">
        <v>0</v>
      </c>
      <c r="G501" s="337">
        <v>0</v>
      </c>
      <c r="H501" s="337">
        <v>0</v>
      </c>
      <c r="I501" s="336">
        <v>0</v>
      </c>
      <c r="J501" s="336">
        <v>0</v>
      </c>
      <c r="K501" s="337">
        <v>0</v>
      </c>
      <c r="L501" s="337">
        <v>0</v>
      </c>
      <c r="M501" s="337">
        <v>0</v>
      </c>
      <c r="N501" s="336">
        <v>0</v>
      </c>
      <c r="O501" s="336">
        <v>0</v>
      </c>
      <c r="P501" s="338">
        <v>0</v>
      </c>
      <c r="Q501" s="337"/>
      <c r="R501" s="337"/>
      <c r="S501" s="394">
        <f t="shared" ref="S501:AD501" si="247">C501-C500</f>
        <v>0</v>
      </c>
      <c r="T501" s="394">
        <f t="shared" si="247"/>
        <v>0</v>
      </c>
      <c r="U501" s="394">
        <f t="shared" si="247"/>
        <v>0</v>
      </c>
      <c r="V501" s="394">
        <f t="shared" si="247"/>
        <v>0</v>
      </c>
      <c r="W501" s="394">
        <f t="shared" si="247"/>
        <v>0</v>
      </c>
      <c r="X501" s="394">
        <f t="shared" si="247"/>
        <v>0</v>
      </c>
      <c r="Y501" s="395">
        <f t="shared" si="247"/>
        <v>0</v>
      </c>
      <c r="Z501" s="394">
        <f t="shared" si="247"/>
        <v>0</v>
      </c>
      <c r="AA501" s="394">
        <f t="shared" si="247"/>
        <v>0</v>
      </c>
      <c r="AB501" s="394">
        <f t="shared" si="247"/>
        <v>0</v>
      </c>
      <c r="AC501" s="394">
        <f t="shared" si="247"/>
        <v>0</v>
      </c>
      <c r="AD501" s="395">
        <f t="shared" si="247"/>
        <v>0</v>
      </c>
    </row>
    <row r="502" spans="1:31">
      <c r="A502" s="303"/>
      <c r="B502" s="335" t="s">
        <v>902</v>
      </c>
      <c r="C502" s="336">
        <v>0</v>
      </c>
      <c r="D502" s="337">
        <v>0</v>
      </c>
      <c r="E502" s="337">
        <v>0</v>
      </c>
      <c r="F502" s="337">
        <v>0</v>
      </c>
      <c r="G502" s="337">
        <v>0</v>
      </c>
      <c r="H502" s="337">
        <v>0</v>
      </c>
      <c r="I502" s="336">
        <v>0</v>
      </c>
      <c r="J502" s="336">
        <v>0</v>
      </c>
      <c r="K502" s="337">
        <v>0</v>
      </c>
      <c r="L502" s="337">
        <v>0</v>
      </c>
      <c r="M502" s="337">
        <v>0</v>
      </c>
      <c r="N502" s="336">
        <v>0</v>
      </c>
      <c r="O502" s="336">
        <v>0</v>
      </c>
      <c r="P502" s="338">
        <v>0</v>
      </c>
      <c r="Q502" s="337"/>
      <c r="R502" s="337"/>
      <c r="Y502" s="389"/>
      <c r="AD502" s="389"/>
    </row>
    <row r="503" spans="1:31">
      <c r="A503" s="303"/>
      <c r="B503" s="335" t="s">
        <v>903</v>
      </c>
      <c r="C503" s="336">
        <v>0</v>
      </c>
      <c r="D503" s="337">
        <v>0</v>
      </c>
      <c r="E503" s="337">
        <v>0</v>
      </c>
      <c r="F503" s="337">
        <v>0</v>
      </c>
      <c r="G503" s="337">
        <v>0</v>
      </c>
      <c r="H503" s="337">
        <v>0</v>
      </c>
      <c r="I503" s="336">
        <v>0</v>
      </c>
      <c r="J503" s="336">
        <v>0</v>
      </c>
      <c r="K503" s="337">
        <v>0</v>
      </c>
      <c r="L503" s="337">
        <v>0</v>
      </c>
      <c r="M503" s="337">
        <v>0</v>
      </c>
      <c r="N503" s="336">
        <v>0</v>
      </c>
      <c r="O503" s="336">
        <v>0</v>
      </c>
      <c r="P503" s="338">
        <v>0</v>
      </c>
      <c r="Q503" s="337"/>
      <c r="R503" s="337"/>
      <c r="S503" s="394">
        <f t="shared" ref="S503:AD503" si="248">C503-C502</f>
        <v>0</v>
      </c>
      <c r="T503" s="394">
        <f t="shared" si="248"/>
        <v>0</v>
      </c>
      <c r="U503" s="394">
        <f t="shared" si="248"/>
        <v>0</v>
      </c>
      <c r="V503" s="394">
        <f t="shared" si="248"/>
        <v>0</v>
      </c>
      <c r="W503" s="394">
        <f t="shared" si="248"/>
        <v>0</v>
      </c>
      <c r="X503" s="394">
        <f t="shared" si="248"/>
        <v>0</v>
      </c>
      <c r="Y503" s="395">
        <f t="shared" si="248"/>
        <v>0</v>
      </c>
      <c r="Z503" s="394">
        <f t="shared" si="248"/>
        <v>0</v>
      </c>
      <c r="AA503" s="394">
        <f t="shared" si="248"/>
        <v>0</v>
      </c>
      <c r="AB503" s="394">
        <f t="shared" si="248"/>
        <v>0</v>
      </c>
      <c r="AC503" s="394">
        <f t="shared" si="248"/>
        <v>0</v>
      </c>
      <c r="AD503" s="395">
        <f t="shared" si="248"/>
        <v>0</v>
      </c>
    </row>
    <row r="504" spans="1:31">
      <c r="A504" s="303"/>
      <c r="B504" s="335" t="s">
        <v>904</v>
      </c>
      <c r="C504" s="336">
        <v>0</v>
      </c>
      <c r="D504" s="337">
        <v>0</v>
      </c>
      <c r="E504" s="337">
        <v>0</v>
      </c>
      <c r="F504" s="337">
        <v>0</v>
      </c>
      <c r="G504" s="337">
        <v>0</v>
      </c>
      <c r="H504" s="337">
        <v>0</v>
      </c>
      <c r="I504" s="336">
        <v>0</v>
      </c>
      <c r="J504" s="336">
        <v>0</v>
      </c>
      <c r="K504" s="337">
        <v>0</v>
      </c>
      <c r="L504" s="337">
        <v>0</v>
      </c>
      <c r="M504" s="337">
        <v>0</v>
      </c>
      <c r="N504" s="336">
        <v>0</v>
      </c>
      <c r="O504" s="336">
        <v>0</v>
      </c>
      <c r="P504" s="338">
        <v>0</v>
      </c>
      <c r="Q504" s="337"/>
      <c r="R504" s="337"/>
      <c r="Y504" s="389"/>
      <c r="AD504" s="389"/>
    </row>
    <row r="505" spans="1:31">
      <c r="A505" s="303"/>
      <c r="B505" s="335" t="s">
        <v>905</v>
      </c>
      <c r="C505" s="336">
        <v>0</v>
      </c>
      <c r="D505" s="337">
        <v>0</v>
      </c>
      <c r="E505" s="337">
        <v>0</v>
      </c>
      <c r="F505" s="337">
        <v>0</v>
      </c>
      <c r="G505" s="337">
        <v>0</v>
      </c>
      <c r="H505" s="337">
        <v>0</v>
      </c>
      <c r="I505" s="336">
        <v>0</v>
      </c>
      <c r="J505" s="336">
        <v>0</v>
      </c>
      <c r="K505" s="337">
        <v>0</v>
      </c>
      <c r="L505" s="337">
        <v>0</v>
      </c>
      <c r="M505" s="337">
        <v>0</v>
      </c>
      <c r="N505" s="336">
        <v>0</v>
      </c>
      <c r="O505" s="336">
        <v>0</v>
      </c>
      <c r="P505" s="338">
        <v>0</v>
      </c>
      <c r="Q505" s="337"/>
      <c r="R505" s="337"/>
      <c r="S505" s="394">
        <f t="shared" ref="S505:AD505" si="249">C505-C504</f>
        <v>0</v>
      </c>
      <c r="T505" s="394">
        <f t="shared" si="249"/>
        <v>0</v>
      </c>
      <c r="U505" s="394">
        <f t="shared" si="249"/>
        <v>0</v>
      </c>
      <c r="V505" s="394">
        <f t="shared" si="249"/>
        <v>0</v>
      </c>
      <c r="W505" s="394">
        <f t="shared" si="249"/>
        <v>0</v>
      </c>
      <c r="X505" s="394">
        <f t="shared" si="249"/>
        <v>0</v>
      </c>
      <c r="Y505" s="395">
        <f t="shared" si="249"/>
        <v>0</v>
      </c>
      <c r="Z505" s="394">
        <f t="shared" si="249"/>
        <v>0</v>
      </c>
      <c r="AA505" s="394">
        <f t="shared" si="249"/>
        <v>0</v>
      </c>
      <c r="AB505" s="394">
        <f t="shared" si="249"/>
        <v>0</v>
      </c>
      <c r="AC505" s="394">
        <f t="shared" si="249"/>
        <v>0</v>
      </c>
      <c r="AD505" s="395">
        <f t="shared" si="249"/>
        <v>0</v>
      </c>
    </row>
    <row r="506" spans="1:31">
      <c r="A506" s="303"/>
      <c r="B506" s="335" t="s">
        <v>906</v>
      </c>
      <c r="C506" s="336">
        <v>0</v>
      </c>
      <c r="D506" s="337">
        <v>0</v>
      </c>
      <c r="E506" s="337">
        <v>0</v>
      </c>
      <c r="F506" s="337">
        <v>0</v>
      </c>
      <c r="G506" s="337">
        <v>0</v>
      </c>
      <c r="H506" s="337">
        <v>0</v>
      </c>
      <c r="I506" s="336">
        <v>0</v>
      </c>
      <c r="J506" s="336">
        <v>0</v>
      </c>
      <c r="K506" s="337">
        <v>0</v>
      </c>
      <c r="L506" s="337">
        <v>0</v>
      </c>
      <c r="M506" s="337">
        <v>0</v>
      </c>
      <c r="N506" s="336">
        <v>0</v>
      </c>
      <c r="O506" s="336">
        <v>0</v>
      </c>
      <c r="P506" s="338">
        <v>0</v>
      </c>
      <c r="Q506" s="337"/>
      <c r="R506" s="337"/>
      <c r="Y506" s="389"/>
      <c r="AD506" s="389"/>
    </row>
    <row r="507" spans="1:31">
      <c r="A507" s="303"/>
      <c r="B507" s="335" t="s">
        <v>907</v>
      </c>
      <c r="C507" s="336">
        <v>0</v>
      </c>
      <c r="D507" s="337">
        <v>0</v>
      </c>
      <c r="E507" s="337">
        <v>0</v>
      </c>
      <c r="F507" s="337">
        <v>0</v>
      </c>
      <c r="G507" s="337">
        <v>0</v>
      </c>
      <c r="H507" s="337">
        <v>0</v>
      </c>
      <c r="I507" s="336">
        <v>0</v>
      </c>
      <c r="J507" s="336">
        <v>0</v>
      </c>
      <c r="K507" s="337">
        <v>0</v>
      </c>
      <c r="L507" s="337">
        <v>0</v>
      </c>
      <c r="M507" s="337">
        <v>0</v>
      </c>
      <c r="N507" s="336">
        <v>0</v>
      </c>
      <c r="O507" s="336">
        <v>0</v>
      </c>
      <c r="P507" s="338">
        <v>0</v>
      </c>
      <c r="Q507" s="337"/>
      <c r="R507" s="337"/>
      <c r="S507" s="394">
        <f t="shared" ref="S507:AD507" si="250">C507-C506</f>
        <v>0</v>
      </c>
      <c r="T507" s="394">
        <f t="shared" si="250"/>
        <v>0</v>
      </c>
      <c r="U507" s="394">
        <f t="shared" si="250"/>
        <v>0</v>
      </c>
      <c r="V507" s="394">
        <f t="shared" si="250"/>
        <v>0</v>
      </c>
      <c r="W507" s="394">
        <f t="shared" si="250"/>
        <v>0</v>
      </c>
      <c r="X507" s="394">
        <f t="shared" si="250"/>
        <v>0</v>
      </c>
      <c r="Y507" s="395">
        <f t="shared" si="250"/>
        <v>0</v>
      </c>
      <c r="Z507" s="394">
        <f t="shared" si="250"/>
        <v>0</v>
      </c>
      <c r="AA507" s="394">
        <f t="shared" si="250"/>
        <v>0</v>
      </c>
      <c r="AB507" s="394">
        <f t="shared" si="250"/>
        <v>0</v>
      </c>
      <c r="AC507" s="394">
        <f t="shared" si="250"/>
        <v>0</v>
      </c>
      <c r="AD507" s="395">
        <f t="shared" si="250"/>
        <v>0</v>
      </c>
      <c r="AE507" s="357"/>
    </row>
    <row r="508" spans="1:31">
      <c r="A508" s="303"/>
      <c r="B508" s="335" t="s">
        <v>908</v>
      </c>
      <c r="C508" s="336">
        <v>0</v>
      </c>
      <c r="D508" s="337">
        <v>0</v>
      </c>
      <c r="E508" s="337">
        <v>0</v>
      </c>
      <c r="F508" s="337">
        <v>0</v>
      </c>
      <c r="G508" s="337">
        <v>0</v>
      </c>
      <c r="H508" s="337">
        <v>0</v>
      </c>
      <c r="I508" s="336">
        <v>0</v>
      </c>
      <c r="J508" s="336">
        <v>0</v>
      </c>
      <c r="K508" s="337">
        <v>0</v>
      </c>
      <c r="L508" s="337">
        <v>0</v>
      </c>
      <c r="M508" s="337">
        <v>0</v>
      </c>
      <c r="N508" s="336">
        <v>0</v>
      </c>
      <c r="O508" s="336">
        <v>0</v>
      </c>
      <c r="P508" s="338">
        <v>0</v>
      </c>
      <c r="Q508" s="337"/>
      <c r="R508" s="337"/>
      <c r="Y508" s="389"/>
      <c r="AD508" s="389"/>
      <c r="AE508" s="357"/>
    </row>
    <row r="509" spans="1:31">
      <c r="A509" s="303"/>
      <c r="B509" s="335" t="s">
        <v>909</v>
      </c>
      <c r="C509" s="336">
        <v>0</v>
      </c>
      <c r="D509" s="337">
        <v>0</v>
      </c>
      <c r="E509" s="337">
        <v>0</v>
      </c>
      <c r="F509" s="337">
        <v>0</v>
      </c>
      <c r="G509" s="337">
        <v>0</v>
      </c>
      <c r="H509" s="337">
        <v>0</v>
      </c>
      <c r="I509" s="336">
        <v>0</v>
      </c>
      <c r="J509" s="336">
        <v>0</v>
      </c>
      <c r="K509" s="337">
        <v>0</v>
      </c>
      <c r="L509" s="337">
        <v>0</v>
      </c>
      <c r="M509" s="337">
        <v>0</v>
      </c>
      <c r="N509" s="336">
        <v>0</v>
      </c>
      <c r="O509" s="336">
        <v>0</v>
      </c>
      <c r="P509" s="338">
        <v>0</v>
      </c>
      <c r="Q509" s="337"/>
      <c r="R509" s="337"/>
      <c r="S509" s="394">
        <f t="shared" ref="S509:AD509" si="251">C509-C508</f>
        <v>0</v>
      </c>
      <c r="T509" s="394">
        <f t="shared" si="251"/>
        <v>0</v>
      </c>
      <c r="U509" s="394">
        <f t="shared" si="251"/>
        <v>0</v>
      </c>
      <c r="V509" s="394">
        <f t="shared" si="251"/>
        <v>0</v>
      </c>
      <c r="W509" s="394">
        <f t="shared" si="251"/>
        <v>0</v>
      </c>
      <c r="X509" s="394">
        <f t="shared" si="251"/>
        <v>0</v>
      </c>
      <c r="Y509" s="395">
        <f t="shared" si="251"/>
        <v>0</v>
      </c>
      <c r="Z509" s="394">
        <f t="shared" si="251"/>
        <v>0</v>
      </c>
      <c r="AA509" s="394">
        <f t="shared" si="251"/>
        <v>0</v>
      </c>
      <c r="AB509" s="394">
        <f t="shared" si="251"/>
        <v>0</v>
      </c>
      <c r="AC509" s="394">
        <f t="shared" si="251"/>
        <v>0</v>
      </c>
      <c r="AD509" s="395">
        <f t="shared" si="251"/>
        <v>0</v>
      </c>
    </row>
    <row r="510" spans="1:31">
      <c r="A510" s="303"/>
      <c r="B510" s="335" t="s">
        <v>910</v>
      </c>
      <c r="C510" s="336">
        <v>0</v>
      </c>
      <c r="D510" s="337">
        <v>0</v>
      </c>
      <c r="E510" s="337">
        <v>0</v>
      </c>
      <c r="F510" s="337">
        <v>0</v>
      </c>
      <c r="G510" s="337">
        <v>0</v>
      </c>
      <c r="H510" s="337">
        <v>0</v>
      </c>
      <c r="I510" s="336">
        <v>0</v>
      </c>
      <c r="J510" s="336">
        <v>0</v>
      </c>
      <c r="K510" s="337">
        <v>0</v>
      </c>
      <c r="L510" s="337">
        <v>0</v>
      </c>
      <c r="M510" s="337">
        <v>0</v>
      </c>
      <c r="N510" s="336">
        <v>0</v>
      </c>
      <c r="O510" s="336">
        <v>0</v>
      </c>
      <c r="P510" s="338">
        <v>0</v>
      </c>
      <c r="Q510" s="337"/>
      <c r="R510" s="337"/>
      <c r="Y510" s="389"/>
      <c r="AD510" s="389"/>
    </row>
    <row r="511" spans="1:31">
      <c r="A511" s="303"/>
      <c r="B511" s="335" t="s">
        <v>911</v>
      </c>
      <c r="C511" s="336">
        <v>0</v>
      </c>
      <c r="D511" s="337">
        <v>0</v>
      </c>
      <c r="E511" s="337">
        <v>0</v>
      </c>
      <c r="F511" s="337">
        <v>0</v>
      </c>
      <c r="G511" s="337">
        <v>0</v>
      </c>
      <c r="H511" s="337">
        <v>0</v>
      </c>
      <c r="I511" s="336">
        <v>0</v>
      </c>
      <c r="J511" s="336">
        <v>0</v>
      </c>
      <c r="K511" s="337">
        <v>0</v>
      </c>
      <c r="L511" s="337">
        <v>0</v>
      </c>
      <c r="M511" s="337">
        <v>0</v>
      </c>
      <c r="N511" s="336">
        <v>0</v>
      </c>
      <c r="O511" s="336">
        <v>0</v>
      </c>
      <c r="P511" s="338">
        <v>0</v>
      </c>
      <c r="Q511" s="337"/>
      <c r="R511" s="337"/>
      <c r="S511" s="394">
        <f t="shared" ref="S511:AD511" si="252">C511-C510</f>
        <v>0</v>
      </c>
      <c r="T511" s="394">
        <f t="shared" si="252"/>
        <v>0</v>
      </c>
      <c r="U511" s="394">
        <f t="shared" si="252"/>
        <v>0</v>
      </c>
      <c r="V511" s="394">
        <f t="shared" si="252"/>
        <v>0</v>
      </c>
      <c r="W511" s="394">
        <f t="shared" si="252"/>
        <v>0</v>
      </c>
      <c r="X511" s="394">
        <f t="shared" si="252"/>
        <v>0</v>
      </c>
      <c r="Y511" s="395">
        <f t="shared" si="252"/>
        <v>0</v>
      </c>
      <c r="Z511" s="394">
        <f t="shared" si="252"/>
        <v>0</v>
      </c>
      <c r="AA511" s="394">
        <f t="shared" si="252"/>
        <v>0</v>
      </c>
      <c r="AB511" s="394">
        <f t="shared" si="252"/>
        <v>0</v>
      </c>
      <c r="AC511" s="394">
        <f t="shared" si="252"/>
        <v>0</v>
      </c>
      <c r="AD511" s="395">
        <f t="shared" si="252"/>
        <v>0</v>
      </c>
    </row>
    <row r="512" spans="1:31">
      <c r="A512" s="303"/>
      <c r="B512" s="335" t="s">
        <v>912</v>
      </c>
      <c r="C512" s="336">
        <v>0</v>
      </c>
      <c r="D512" s="337">
        <v>0</v>
      </c>
      <c r="E512" s="337">
        <v>0</v>
      </c>
      <c r="F512" s="337">
        <v>0</v>
      </c>
      <c r="G512" s="337">
        <v>0</v>
      </c>
      <c r="H512" s="337">
        <v>0</v>
      </c>
      <c r="I512" s="336">
        <v>0</v>
      </c>
      <c r="J512" s="336">
        <v>0</v>
      </c>
      <c r="K512" s="337">
        <v>0</v>
      </c>
      <c r="L512" s="337">
        <v>0</v>
      </c>
      <c r="M512" s="337">
        <v>0</v>
      </c>
      <c r="N512" s="336">
        <v>0</v>
      </c>
      <c r="O512" s="336">
        <v>0</v>
      </c>
      <c r="P512" s="338">
        <v>0</v>
      </c>
      <c r="Q512" s="337"/>
      <c r="R512" s="337"/>
      <c r="Y512" s="389"/>
      <c r="AD512" s="389"/>
    </row>
    <row r="513" spans="1:30">
      <c r="A513" s="303"/>
      <c r="B513" s="335" t="s">
        <v>913</v>
      </c>
      <c r="C513" s="336">
        <v>0</v>
      </c>
      <c r="D513" s="337">
        <v>0</v>
      </c>
      <c r="E513" s="337">
        <v>0</v>
      </c>
      <c r="F513" s="337">
        <v>0</v>
      </c>
      <c r="G513" s="337">
        <v>0</v>
      </c>
      <c r="H513" s="337">
        <v>0</v>
      </c>
      <c r="I513" s="336">
        <v>0</v>
      </c>
      <c r="J513" s="336">
        <v>0</v>
      </c>
      <c r="K513" s="337">
        <v>0</v>
      </c>
      <c r="L513" s="337">
        <v>0</v>
      </c>
      <c r="M513" s="337">
        <v>0</v>
      </c>
      <c r="N513" s="336">
        <v>0</v>
      </c>
      <c r="O513" s="336">
        <v>0</v>
      </c>
      <c r="P513" s="338">
        <v>0</v>
      </c>
      <c r="Q513" s="337"/>
      <c r="R513" s="337"/>
      <c r="S513" s="394">
        <f t="shared" ref="S513:AD513" si="253">C513-C512</f>
        <v>0</v>
      </c>
      <c r="T513" s="394">
        <f t="shared" si="253"/>
        <v>0</v>
      </c>
      <c r="U513" s="394">
        <f t="shared" si="253"/>
        <v>0</v>
      </c>
      <c r="V513" s="394">
        <f t="shared" si="253"/>
        <v>0</v>
      </c>
      <c r="W513" s="394">
        <f t="shared" si="253"/>
        <v>0</v>
      </c>
      <c r="X513" s="394">
        <f t="shared" si="253"/>
        <v>0</v>
      </c>
      <c r="Y513" s="395">
        <f t="shared" si="253"/>
        <v>0</v>
      </c>
      <c r="Z513" s="394">
        <f t="shared" si="253"/>
        <v>0</v>
      </c>
      <c r="AA513" s="394">
        <f t="shared" si="253"/>
        <v>0</v>
      </c>
      <c r="AB513" s="394">
        <f t="shared" si="253"/>
        <v>0</v>
      </c>
      <c r="AC513" s="394">
        <f t="shared" si="253"/>
        <v>0</v>
      </c>
      <c r="AD513" s="395">
        <f t="shared" si="253"/>
        <v>0</v>
      </c>
    </row>
    <row r="514" spans="1:30">
      <c r="A514" s="303"/>
      <c r="B514" s="335" t="s">
        <v>914</v>
      </c>
      <c r="C514" s="336">
        <v>0</v>
      </c>
      <c r="D514" s="337">
        <v>0</v>
      </c>
      <c r="E514" s="337">
        <v>0</v>
      </c>
      <c r="F514" s="337">
        <v>0</v>
      </c>
      <c r="G514" s="337">
        <v>0</v>
      </c>
      <c r="H514" s="337">
        <v>0</v>
      </c>
      <c r="I514" s="336">
        <v>0</v>
      </c>
      <c r="J514" s="336">
        <v>0</v>
      </c>
      <c r="K514" s="337">
        <v>0</v>
      </c>
      <c r="L514" s="337">
        <v>0</v>
      </c>
      <c r="M514" s="337">
        <v>0</v>
      </c>
      <c r="N514" s="336">
        <v>0</v>
      </c>
      <c r="O514" s="336">
        <v>0</v>
      </c>
      <c r="P514" s="338">
        <v>0</v>
      </c>
      <c r="Q514" s="337"/>
      <c r="R514" s="337"/>
      <c r="Y514" s="389"/>
      <c r="AD514" s="389"/>
    </row>
    <row r="515" spans="1:30">
      <c r="A515" s="303"/>
      <c r="B515" s="335" t="s">
        <v>915</v>
      </c>
      <c r="C515" s="336">
        <v>0</v>
      </c>
      <c r="D515" s="337">
        <v>0</v>
      </c>
      <c r="E515" s="337">
        <v>0</v>
      </c>
      <c r="F515" s="337">
        <v>0</v>
      </c>
      <c r="G515" s="337">
        <v>0</v>
      </c>
      <c r="H515" s="337">
        <v>0</v>
      </c>
      <c r="I515" s="336">
        <v>0</v>
      </c>
      <c r="J515" s="336">
        <v>0</v>
      </c>
      <c r="K515" s="337">
        <v>0</v>
      </c>
      <c r="L515" s="337">
        <v>0</v>
      </c>
      <c r="M515" s="337">
        <v>0</v>
      </c>
      <c r="N515" s="336">
        <v>0</v>
      </c>
      <c r="O515" s="336">
        <v>0</v>
      </c>
      <c r="P515" s="338">
        <v>0</v>
      </c>
      <c r="Q515" s="337"/>
      <c r="R515" s="337"/>
      <c r="S515" s="394">
        <f t="shared" ref="S515:AD515" si="254">C515-C514</f>
        <v>0</v>
      </c>
      <c r="T515" s="394">
        <f t="shared" si="254"/>
        <v>0</v>
      </c>
      <c r="U515" s="394">
        <f t="shared" si="254"/>
        <v>0</v>
      </c>
      <c r="V515" s="394">
        <f t="shared" si="254"/>
        <v>0</v>
      </c>
      <c r="W515" s="394">
        <f t="shared" si="254"/>
        <v>0</v>
      </c>
      <c r="X515" s="394">
        <f t="shared" si="254"/>
        <v>0</v>
      </c>
      <c r="Y515" s="395">
        <f t="shared" si="254"/>
        <v>0</v>
      </c>
      <c r="Z515" s="394">
        <f t="shared" si="254"/>
        <v>0</v>
      </c>
      <c r="AA515" s="394">
        <f t="shared" si="254"/>
        <v>0</v>
      </c>
      <c r="AB515" s="394">
        <f t="shared" si="254"/>
        <v>0</v>
      </c>
      <c r="AC515" s="394">
        <f t="shared" si="254"/>
        <v>0</v>
      </c>
      <c r="AD515" s="395">
        <f t="shared" si="254"/>
        <v>0</v>
      </c>
    </row>
    <row r="516" spans="1:30">
      <c r="A516" s="303"/>
      <c r="B516" s="335" t="s">
        <v>916</v>
      </c>
      <c r="C516" s="336">
        <v>0</v>
      </c>
      <c r="D516" s="337">
        <v>0</v>
      </c>
      <c r="E516" s="337">
        <v>0</v>
      </c>
      <c r="F516" s="337">
        <v>0</v>
      </c>
      <c r="G516" s="337">
        <v>0</v>
      </c>
      <c r="H516" s="337">
        <v>0</v>
      </c>
      <c r="I516" s="336">
        <v>0</v>
      </c>
      <c r="J516" s="336">
        <v>0</v>
      </c>
      <c r="K516" s="337">
        <v>0</v>
      </c>
      <c r="L516" s="337">
        <v>0</v>
      </c>
      <c r="M516" s="337">
        <v>0</v>
      </c>
      <c r="N516" s="336">
        <v>0</v>
      </c>
      <c r="O516" s="336">
        <v>0</v>
      </c>
      <c r="P516" s="338">
        <v>0</v>
      </c>
      <c r="Q516" s="337"/>
      <c r="R516" s="337"/>
      <c r="Y516" s="389"/>
      <c r="AD516" s="389"/>
    </row>
    <row r="517" spans="1:30" ht="13.5" thickBot="1">
      <c r="A517" s="303"/>
      <c r="B517" s="335" t="s">
        <v>917</v>
      </c>
      <c r="C517" s="336">
        <v>0</v>
      </c>
      <c r="D517" s="337">
        <v>0</v>
      </c>
      <c r="E517" s="337">
        <v>0</v>
      </c>
      <c r="F517" s="337">
        <v>0</v>
      </c>
      <c r="G517" s="337">
        <v>0</v>
      </c>
      <c r="H517" s="337">
        <v>0</v>
      </c>
      <c r="I517" s="336">
        <v>0</v>
      </c>
      <c r="J517" s="336">
        <v>0</v>
      </c>
      <c r="K517" s="337">
        <v>0</v>
      </c>
      <c r="L517" s="337">
        <v>0</v>
      </c>
      <c r="M517" s="337">
        <v>0</v>
      </c>
      <c r="N517" s="336">
        <v>0</v>
      </c>
      <c r="O517" s="336">
        <v>0</v>
      </c>
      <c r="P517" s="338">
        <v>0</v>
      </c>
      <c r="Q517" s="337"/>
      <c r="R517" s="337"/>
      <c r="S517" s="355">
        <f t="shared" ref="S517:AD517" si="255">C517-C516</f>
        <v>0</v>
      </c>
      <c r="T517" s="355">
        <f t="shared" si="255"/>
        <v>0</v>
      </c>
      <c r="U517" s="355">
        <f t="shared" si="255"/>
        <v>0</v>
      </c>
      <c r="V517" s="355">
        <f t="shared" si="255"/>
        <v>0</v>
      </c>
      <c r="W517" s="355">
        <f t="shared" si="255"/>
        <v>0</v>
      </c>
      <c r="X517" s="355">
        <f t="shared" si="255"/>
        <v>0</v>
      </c>
      <c r="Y517" s="420">
        <f t="shared" si="255"/>
        <v>0</v>
      </c>
      <c r="Z517" s="355">
        <f t="shared" si="255"/>
        <v>0</v>
      </c>
      <c r="AA517" s="355">
        <f t="shared" si="255"/>
        <v>0</v>
      </c>
      <c r="AB517" s="355">
        <f t="shared" si="255"/>
        <v>0</v>
      </c>
      <c r="AC517" s="355">
        <f t="shared" si="255"/>
        <v>0</v>
      </c>
      <c r="AD517" s="420">
        <f t="shared" si="255"/>
        <v>0</v>
      </c>
    </row>
    <row r="518" spans="1:30" ht="13.5" thickBot="1">
      <c r="A518" s="449" t="s">
        <v>929</v>
      </c>
      <c r="B518" s="450"/>
      <c r="C518" s="327">
        <v>121.55030990903968</v>
      </c>
      <c r="D518" s="328">
        <v>122.08503054989819</v>
      </c>
      <c r="E518" s="328">
        <v>127.69258217163321</v>
      </c>
      <c r="F518" s="328">
        <v>132.93994910941473</v>
      </c>
      <c r="G518" s="328">
        <v>122.79852941176469</v>
      </c>
      <c r="H518" s="328">
        <v>143.25426008968611</v>
      </c>
      <c r="I518" s="327">
        <v>124.10116299329209</v>
      </c>
      <c r="J518" s="327">
        <v>72.549242543859634</v>
      </c>
      <c r="K518" s="328">
        <v>68.955274993906912</v>
      </c>
      <c r="L518" s="328">
        <v>73.537422839506178</v>
      </c>
      <c r="M518" s="328">
        <v>78.522268728522349</v>
      </c>
      <c r="N518" s="327">
        <v>72.258710992848847</v>
      </c>
      <c r="O518" s="327">
        <v>0</v>
      </c>
      <c r="P518" s="329">
        <v>0</v>
      </c>
      <c r="Q518" s="337"/>
      <c r="R518" s="337"/>
      <c r="S518" s="388" t="s">
        <v>886</v>
      </c>
      <c r="Y518" s="389"/>
      <c r="AD518" s="389"/>
    </row>
    <row r="519" spans="1:30" ht="13.5" thickBot="1">
      <c r="A519" s="451" t="s">
        <v>930</v>
      </c>
      <c r="B519" s="452"/>
      <c r="C519" s="327">
        <v>120.49604259916653</v>
      </c>
      <c r="D519" s="328">
        <v>120.52336551724139</v>
      </c>
      <c r="E519" s="328">
        <v>126.17618021201413</v>
      </c>
      <c r="F519" s="328">
        <v>133.70753138075312</v>
      </c>
      <c r="G519" s="328">
        <v>124.1404255319149</v>
      </c>
      <c r="H519" s="328">
        <v>141.84607407407407</v>
      </c>
      <c r="I519" s="327">
        <v>122.98183354371106</v>
      </c>
      <c r="J519" s="327">
        <v>71.396437980769221</v>
      </c>
      <c r="K519" s="328">
        <v>67.216624264538197</v>
      </c>
      <c r="L519" s="328">
        <v>72.602645502645501</v>
      </c>
      <c r="M519" s="328">
        <v>78.196174890419542</v>
      </c>
      <c r="N519" s="327">
        <v>71.072469622841567</v>
      </c>
      <c r="O519" s="327">
        <v>0</v>
      </c>
      <c r="P519" s="329">
        <v>0</v>
      </c>
      <c r="Q519" s="337"/>
      <c r="R519" s="337"/>
      <c r="S519" s="394">
        <f t="shared" ref="S519:AD519" si="256">C519-C518</f>
        <v>-1.0542673098731541</v>
      </c>
      <c r="T519" s="394">
        <f t="shared" si="256"/>
        <v>-1.5616650326568049</v>
      </c>
      <c r="U519" s="394">
        <f t="shared" si="256"/>
        <v>-1.5164019596190741</v>
      </c>
      <c r="V519" s="394">
        <f t="shared" si="256"/>
        <v>0.76758227133839796</v>
      </c>
      <c r="W519" s="394">
        <f t="shared" si="256"/>
        <v>1.34189612015021</v>
      </c>
      <c r="X519" s="394">
        <f t="shared" si="256"/>
        <v>-1.4081860156120456</v>
      </c>
      <c r="Y519" s="395">
        <f t="shared" si="256"/>
        <v>-1.1193294495810306</v>
      </c>
      <c r="Z519" s="394">
        <f t="shared" si="256"/>
        <v>-1.1528045630904131</v>
      </c>
      <c r="AA519" s="394">
        <f t="shared" si="256"/>
        <v>-1.7386507293687146</v>
      </c>
      <c r="AB519" s="394">
        <f t="shared" si="256"/>
        <v>-0.93477733686067666</v>
      </c>
      <c r="AC519" s="394">
        <f t="shared" si="256"/>
        <v>-0.3260938381028069</v>
      </c>
      <c r="AD519" s="395">
        <f t="shared" si="256"/>
        <v>-1.1862413700072807</v>
      </c>
    </row>
    <row r="520" spans="1:30" ht="13.5" thickBot="1">
      <c r="A520" s="449" t="s">
        <v>931</v>
      </c>
      <c r="B520" s="450"/>
      <c r="C520" s="327">
        <v>119.50178861788619</v>
      </c>
      <c r="D520" s="328">
        <v>124.94977168949774</v>
      </c>
      <c r="E520" s="328">
        <v>126.48650602409639</v>
      </c>
      <c r="F520" s="328">
        <v>132.73684210526315</v>
      </c>
      <c r="G520" s="328">
        <v>132.19727272727272</v>
      </c>
      <c r="H520" s="328">
        <v>127.01249999999997</v>
      </c>
      <c r="I520" s="327">
        <v>123.74297872340426</v>
      </c>
      <c r="J520" s="327">
        <v>64.11921346621294</v>
      </c>
      <c r="K520" s="328">
        <v>64.142599042709861</v>
      </c>
      <c r="L520" s="328">
        <v>65.919644444444458</v>
      </c>
      <c r="M520" s="328">
        <v>77.210756302521006</v>
      </c>
      <c r="N520" s="327">
        <v>65.640616217464967</v>
      </c>
      <c r="O520" s="327">
        <v>0</v>
      </c>
      <c r="P520" s="329">
        <v>0</v>
      </c>
      <c r="Q520" s="337"/>
      <c r="R520" s="337"/>
      <c r="Y520" s="389"/>
      <c r="AD520" s="389"/>
    </row>
    <row r="521" spans="1:30" ht="13.5" thickBot="1">
      <c r="A521" s="451" t="s">
        <v>932</v>
      </c>
      <c r="B521" s="452"/>
      <c r="C521" s="327">
        <v>119.01840336134454</v>
      </c>
      <c r="D521" s="328">
        <v>119.42859903381643</v>
      </c>
      <c r="E521" s="328">
        <v>126.52110831234258</v>
      </c>
      <c r="F521" s="328">
        <v>134.73777777777781</v>
      </c>
      <c r="G521" s="328">
        <v>143.84810126582281</v>
      </c>
      <c r="H521" s="328">
        <v>153.70588235294119</v>
      </c>
      <c r="I521" s="327">
        <v>123.73638059701493</v>
      </c>
      <c r="J521" s="327">
        <v>63.995937001041298</v>
      </c>
      <c r="K521" s="328">
        <v>62.634982986455242</v>
      </c>
      <c r="L521" s="328">
        <v>66.097377622377635</v>
      </c>
      <c r="M521" s="328">
        <v>76.538361311475413</v>
      </c>
      <c r="N521" s="327">
        <v>64.770580579483166</v>
      </c>
      <c r="O521" s="327">
        <v>0</v>
      </c>
      <c r="P521" s="329">
        <v>0</v>
      </c>
      <c r="Q521" s="337"/>
      <c r="R521" s="337"/>
      <c r="S521" s="394">
        <f t="shared" ref="S521:AD521" si="257">C521-C520</f>
        <v>-0.4833852565416521</v>
      </c>
      <c r="T521" s="394">
        <f t="shared" si="257"/>
        <v>-5.5211726556813119</v>
      </c>
      <c r="U521" s="394">
        <f t="shared" si="257"/>
        <v>3.4602288246190938E-2</v>
      </c>
      <c r="V521" s="394">
        <f t="shared" si="257"/>
        <v>2.0009356725146574</v>
      </c>
      <c r="W521" s="394">
        <f t="shared" si="257"/>
        <v>11.650828538550087</v>
      </c>
      <c r="X521" s="394">
        <f t="shared" si="257"/>
        <v>26.693382352941214</v>
      </c>
      <c r="Y521" s="395">
        <f t="shared" si="257"/>
        <v>-6.5981263893348796E-3</v>
      </c>
      <c r="Z521" s="394">
        <f t="shared" si="257"/>
        <v>-0.12327646517164226</v>
      </c>
      <c r="AA521" s="394">
        <f t="shared" si="257"/>
        <v>-1.5076160562546193</v>
      </c>
      <c r="AB521" s="394">
        <f t="shared" si="257"/>
        <v>0.17773317793317744</v>
      </c>
      <c r="AC521" s="394">
        <f t="shared" si="257"/>
        <v>-0.67239499104559286</v>
      </c>
      <c r="AD521" s="395">
        <f t="shared" si="257"/>
        <v>-0.87003563798180039</v>
      </c>
    </row>
    <row r="522" spans="1:30" ht="13.5" thickBot="1">
      <c r="A522" s="449" t="s">
        <v>933</v>
      </c>
      <c r="B522" s="450"/>
      <c r="C522" s="327">
        <v>90</v>
      </c>
      <c r="D522" s="328">
        <v>0</v>
      </c>
      <c r="E522" s="328">
        <v>96</v>
      </c>
      <c r="F522" s="328">
        <v>0</v>
      </c>
      <c r="G522" s="328">
        <v>0</v>
      </c>
      <c r="H522" s="328">
        <v>0</v>
      </c>
      <c r="I522" s="327">
        <v>94</v>
      </c>
      <c r="J522" s="327">
        <v>64.241437296360488</v>
      </c>
      <c r="K522" s="328">
        <v>59.188954330708661</v>
      </c>
      <c r="L522" s="328">
        <v>0</v>
      </c>
      <c r="M522" s="328">
        <v>63.80952380952381</v>
      </c>
      <c r="N522" s="327">
        <v>64.026885525881966</v>
      </c>
      <c r="O522" s="327">
        <v>0</v>
      </c>
      <c r="P522" s="329">
        <v>0</v>
      </c>
      <c r="Q522" s="337"/>
      <c r="R522" s="337"/>
      <c r="Y522" s="389"/>
      <c r="AD522" s="389"/>
    </row>
    <row r="523" spans="1:30" ht="13.5" thickBot="1">
      <c r="A523" s="451" t="s">
        <v>934</v>
      </c>
      <c r="B523" s="452"/>
      <c r="C523" s="327">
        <v>0</v>
      </c>
      <c r="D523" s="328">
        <v>0</v>
      </c>
      <c r="E523" s="328">
        <v>57</v>
      </c>
      <c r="F523" s="328">
        <v>0</v>
      </c>
      <c r="G523" s="328">
        <v>0</v>
      </c>
      <c r="H523" s="328">
        <v>0</v>
      </c>
      <c r="I523" s="327">
        <v>57</v>
      </c>
      <c r="J523" s="327">
        <v>63.292616845180127</v>
      </c>
      <c r="K523" s="328">
        <v>62.625837414965993</v>
      </c>
      <c r="L523" s="328">
        <v>0</v>
      </c>
      <c r="M523" s="328">
        <v>59</v>
      </c>
      <c r="N523" s="327">
        <v>63.230784208144783</v>
      </c>
      <c r="O523" s="327">
        <v>0</v>
      </c>
      <c r="P523" s="329">
        <v>0</v>
      </c>
      <c r="Q523" s="337"/>
      <c r="R523" s="337"/>
      <c r="S523" s="394">
        <f t="shared" ref="S523:AD523" si="258">C523-C522</f>
        <v>-90</v>
      </c>
      <c r="T523" s="394">
        <f t="shared" si="258"/>
        <v>0</v>
      </c>
      <c r="U523" s="394">
        <f t="shared" si="258"/>
        <v>-39</v>
      </c>
      <c r="V523" s="394">
        <f t="shared" si="258"/>
        <v>0</v>
      </c>
      <c r="W523" s="394">
        <f t="shared" si="258"/>
        <v>0</v>
      </c>
      <c r="X523" s="394">
        <f t="shared" si="258"/>
        <v>0</v>
      </c>
      <c r="Y523" s="395">
        <f t="shared" si="258"/>
        <v>-37</v>
      </c>
      <c r="Z523" s="394">
        <f t="shared" si="258"/>
        <v>-0.94882045118036018</v>
      </c>
      <c r="AA523" s="394">
        <f t="shared" si="258"/>
        <v>3.4368830842573317</v>
      </c>
      <c r="AB523" s="394">
        <f t="shared" si="258"/>
        <v>0</v>
      </c>
      <c r="AC523" s="394">
        <f t="shared" si="258"/>
        <v>-4.8095238095238102</v>
      </c>
      <c r="AD523" s="395">
        <f t="shared" si="258"/>
        <v>-0.79610131773718251</v>
      </c>
    </row>
    <row r="524" spans="1:30" ht="13.5" thickBot="1">
      <c r="A524" s="449" t="s">
        <v>935</v>
      </c>
      <c r="B524" s="450"/>
      <c r="C524" s="327">
        <v>121.45126926911571</v>
      </c>
      <c r="D524" s="328">
        <v>122.37242327072838</v>
      </c>
      <c r="E524" s="328">
        <v>127.62411364740164</v>
      </c>
      <c r="F524" s="328">
        <v>132.93058252427181</v>
      </c>
      <c r="G524" s="328">
        <v>127.00121951219511</v>
      </c>
      <c r="H524" s="328">
        <v>141.21607843137258</v>
      </c>
      <c r="I524" s="327">
        <v>124.07673464363386</v>
      </c>
      <c r="J524" s="327">
        <v>67.86466690859605</v>
      </c>
      <c r="K524" s="328">
        <v>66.894873236395057</v>
      </c>
      <c r="L524" s="328">
        <v>71.231799838579491</v>
      </c>
      <c r="M524" s="328">
        <v>77.80843015414257</v>
      </c>
      <c r="N524" s="327">
        <v>69.090380076077395</v>
      </c>
      <c r="O524" s="327">
        <v>0</v>
      </c>
      <c r="P524" s="329">
        <v>0</v>
      </c>
      <c r="Q524" s="337"/>
      <c r="R524" s="337"/>
      <c r="Y524" s="389"/>
      <c r="AD524" s="389"/>
    </row>
    <row r="525" spans="1:30" ht="13.5" thickBot="1">
      <c r="A525" s="451" t="s">
        <v>936</v>
      </c>
      <c r="B525" s="452"/>
      <c r="C525" s="327">
        <v>120.43117169630344</v>
      </c>
      <c r="D525" s="328">
        <v>120.428228379513</v>
      </c>
      <c r="E525" s="328">
        <v>126.18380400540053</v>
      </c>
      <c r="F525" s="328">
        <v>133.79617590822178</v>
      </c>
      <c r="G525" s="328">
        <v>129.97153558052435</v>
      </c>
      <c r="H525" s="328">
        <v>142.54857142857142</v>
      </c>
      <c r="I525" s="327">
        <v>123.01832432432433</v>
      </c>
      <c r="J525" s="327">
        <v>67.404629344968995</v>
      </c>
      <c r="K525" s="328">
        <v>65.292629845217618</v>
      </c>
      <c r="L525" s="328">
        <v>70.639050131926126</v>
      </c>
      <c r="M525" s="328">
        <v>77.661864485559576</v>
      </c>
      <c r="N525" s="327">
        <v>68.229030611891147</v>
      </c>
      <c r="O525" s="327">
        <v>0</v>
      </c>
      <c r="P525" s="329">
        <v>0</v>
      </c>
      <c r="Q525" s="337"/>
      <c r="R525" s="337"/>
      <c r="S525" s="394">
        <f t="shared" ref="S525:AD525" si="259">C525-C524</f>
        <v>-1.0200975728122756</v>
      </c>
      <c r="T525" s="394">
        <f t="shared" si="259"/>
        <v>-1.9441948912153748</v>
      </c>
      <c r="U525" s="394">
        <f t="shared" si="259"/>
        <v>-1.440309642001111</v>
      </c>
      <c r="V525" s="394">
        <f t="shared" si="259"/>
        <v>0.86559338394997098</v>
      </c>
      <c r="W525" s="394">
        <f t="shared" si="259"/>
        <v>2.9703160683292396</v>
      </c>
      <c r="X525" s="394">
        <f t="shared" si="259"/>
        <v>1.3324929971988411</v>
      </c>
      <c r="Y525" s="395">
        <f t="shared" si="259"/>
        <v>-1.0584103193095302</v>
      </c>
      <c r="Z525" s="394">
        <f t="shared" si="259"/>
        <v>-0.46003756362705417</v>
      </c>
      <c r="AA525" s="394">
        <f t="shared" si="259"/>
        <v>-1.6022433911774385</v>
      </c>
      <c r="AB525" s="394">
        <f t="shared" si="259"/>
        <v>-0.59274970665336468</v>
      </c>
      <c r="AC525" s="394">
        <f t="shared" si="259"/>
        <v>-0.14656566858299414</v>
      </c>
      <c r="AD525" s="395">
        <f t="shared" si="259"/>
        <v>-0.86134946418624736</v>
      </c>
    </row>
    <row r="526" spans="1:30" ht="13.5" thickBot="1">
      <c r="A526" s="453" t="s">
        <v>937</v>
      </c>
      <c r="B526" s="450"/>
      <c r="C526" s="327">
        <v>130.74628735974571</v>
      </c>
      <c r="D526" s="328">
        <v>133.55278739974432</v>
      </c>
      <c r="E526" s="328">
        <v>136.41947435808711</v>
      </c>
      <c r="F526" s="328">
        <v>140.91772653908254</v>
      </c>
      <c r="G526" s="328">
        <v>134.78625047294742</v>
      </c>
      <c r="H526" s="328">
        <v>136.63913691821051</v>
      </c>
      <c r="I526" s="327">
        <v>133.3833068862121</v>
      </c>
      <c r="J526" s="327">
        <v>76.581596647103595</v>
      </c>
      <c r="K526" s="328">
        <v>82.208944702590941</v>
      </c>
      <c r="L526" s="328">
        <v>82.082230623818532</v>
      </c>
      <c r="M526" s="328">
        <v>81.056031308411207</v>
      </c>
      <c r="N526" s="327">
        <v>79.698864191372763</v>
      </c>
      <c r="O526" s="327">
        <v>0</v>
      </c>
      <c r="P526" s="329">
        <v>0</v>
      </c>
      <c r="Q526" s="337"/>
      <c r="R526" s="337"/>
      <c r="Y526" s="389"/>
      <c r="AD526" s="389"/>
    </row>
    <row r="527" spans="1:30" ht="13.5" thickBot="1">
      <c r="A527" s="451" t="s">
        <v>938</v>
      </c>
      <c r="B527" s="452"/>
      <c r="C527" s="327">
        <v>127.45654257265569</v>
      </c>
      <c r="D527" s="328">
        <v>133.43930013163666</v>
      </c>
      <c r="E527" s="328">
        <v>135.06027472154315</v>
      </c>
      <c r="F527" s="328">
        <v>139.09015765765767</v>
      </c>
      <c r="G527" s="328">
        <v>133.49772891131926</v>
      </c>
      <c r="H527" s="328">
        <v>135.86548458149781</v>
      </c>
      <c r="I527" s="327">
        <v>131.11713736983728</v>
      </c>
      <c r="J527" s="327">
        <v>75.936215669642863</v>
      </c>
      <c r="K527" s="328">
        <v>79.932231545301335</v>
      </c>
      <c r="L527" s="328">
        <v>80.710745039311121</v>
      </c>
      <c r="M527" s="328">
        <v>81.219351099764339</v>
      </c>
      <c r="N527" s="327">
        <v>78.440361755201678</v>
      </c>
      <c r="O527" s="327">
        <v>0</v>
      </c>
      <c r="P527" s="329">
        <v>0</v>
      </c>
      <c r="Q527" s="337"/>
      <c r="R527" s="337"/>
      <c r="S527" s="394">
        <f t="shared" ref="S527:AD527" si="260">C527-C526</f>
        <v>-3.2897447870900152</v>
      </c>
      <c r="T527" s="394">
        <f t="shared" si="260"/>
        <v>-0.11348726810766152</v>
      </c>
      <c r="U527" s="394">
        <f t="shared" si="260"/>
        <v>-1.3591996365439627</v>
      </c>
      <c r="V527" s="394">
        <f t="shared" si="260"/>
        <v>-1.8275688814248667</v>
      </c>
      <c r="W527" s="394">
        <f t="shared" si="260"/>
        <v>-1.2885215616281585</v>
      </c>
      <c r="X527" s="394">
        <f t="shared" si="260"/>
        <v>-0.77365233671270062</v>
      </c>
      <c r="Y527" s="395">
        <f t="shared" si="260"/>
        <v>-2.2661695163748163</v>
      </c>
      <c r="Z527" s="394">
        <f t="shared" si="260"/>
        <v>-0.6453809774607322</v>
      </c>
      <c r="AA527" s="394">
        <f t="shared" si="260"/>
        <v>-2.2767131572896062</v>
      </c>
      <c r="AB527" s="394">
        <f t="shared" si="260"/>
        <v>-1.3714855845074112</v>
      </c>
      <c r="AC527" s="394">
        <f t="shared" si="260"/>
        <v>0.1633197913531319</v>
      </c>
      <c r="AD527" s="395">
        <f t="shared" si="260"/>
        <v>-1.258502436171085</v>
      </c>
    </row>
    <row r="528" spans="1:30" ht="13.5" thickBot="1">
      <c r="A528" s="453" t="s">
        <v>939</v>
      </c>
      <c r="B528" s="450"/>
      <c r="C528" s="327">
        <v>122.8064802795805</v>
      </c>
      <c r="D528" s="328">
        <v>137.28184322033914</v>
      </c>
      <c r="E528" s="328">
        <v>136.0881071166545</v>
      </c>
      <c r="F528" s="328">
        <v>138.58028865979372</v>
      </c>
      <c r="G528" s="328">
        <v>134.5691724137931</v>
      </c>
      <c r="H528" s="328">
        <v>139.15470989761087</v>
      </c>
      <c r="I528" s="327">
        <v>131.01508086536438</v>
      </c>
      <c r="J528" s="327">
        <v>76.429869084054118</v>
      </c>
      <c r="K528" s="328">
        <v>83.416164932628334</v>
      </c>
      <c r="L528" s="328">
        <v>74.654807921737046</v>
      </c>
      <c r="M528" s="328">
        <v>72.605784483742156</v>
      </c>
      <c r="N528" s="327">
        <v>79.770444060090313</v>
      </c>
      <c r="O528" s="327">
        <v>0</v>
      </c>
      <c r="P528" s="329">
        <v>0</v>
      </c>
      <c r="Q528" s="337"/>
      <c r="R528" s="337"/>
      <c r="Y528" s="389"/>
      <c r="AD528" s="389"/>
    </row>
    <row r="529" spans="1:30" ht="13.5" thickBot="1">
      <c r="A529" s="451" t="s">
        <v>940</v>
      </c>
      <c r="B529" s="452"/>
      <c r="C529" s="327">
        <v>122.66693762781189</v>
      </c>
      <c r="D529" s="328">
        <v>139.26879668049793</v>
      </c>
      <c r="E529" s="328">
        <v>133.86890289103042</v>
      </c>
      <c r="F529" s="328">
        <v>135.19488000000001</v>
      </c>
      <c r="G529" s="328">
        <v>137.28440944881888</v>
      </c>
      <c r="H529" s="328">
        <v>129.27513513513517</v>
      </c>
      <c r="I529" s="327">
        <v>129.71711106355662</v>
      </c>
      <c r="J529" s="327">
        <v>75.814167272921793</v>
      </c>
      <c r="K529" s="328">
        <v>80.866344626667441</v>
      </c>
      <c r="L529" s="328">
        <v>79.939149689991154</v>
      </c>
      <c r="M529" s="328">
        <v>81.981527435697558</v>
      </c>
      <c r="N529" s="327">
        <v>79.304707700899996</v>
      </c>
      <c r="O529" s="327">
        <v>0</v>
      </c>
      <c r="P529" s="329">
        <v>0</v>
      </c>
      <c r="Q529" s="337"/>
      <c r="R529" s="337"/>
      <c r="S529" s="394">
        <f t="shared" ref="S529:AD529" si="261">C529-C528</f>
        <v>-0.13954265176860758</v>
      </c>
      <c r="T529" s="394">
        <f t="shared" si="261"/>
        <v>1.9869534601587873</v>
      </c>
      <c r="U529" s="394">
        <f t="shared" si="261"/>
        <v>-2.2192042256240825</v>
      </c>
      <c r="V529" s="394">
        <f t="shared" si="261"/>
        <v>-3.3854086597937112</v>
      </c>
      <c r="W529" s="394">
        <f t="shared" si="261"/>
        <v>2.7152370350257797</v>
      </c>
      <c r="X529" s="394">
        <f t="shared" si="261"/>
        <v>-9.8795747624756984</v>
      </c>
      <c r="Y529" s="395">
        <f t="shared" si="261"/>
        <v>-1.297969801807767</v>
      </c>
      <c r="Z529" s="394">
        <f t="shared" si="261"/>
        <v>-0.61570181113232536</v>
      </c>
      <c r="AA529" s="394">
        <f t="shared" si="261"/>
        <v>-2.5498203059608926</v>
      </c>
      <c r="AB529" s="394">
        <f t="shared" si="261"/>
        <v>5.2843417682541087</v>
      </c>
      <c r="AC529" s="394">
        <f t="shared" si="261"/>
        <v>9.3757429519554023</v>
      </c>
      <c r="AD529" s="395">
        <f t="shared" si="261"/>
        <v>-0.46573635919031631</v>
      </c>
    </row>
    <row r="530" spans="1:30" ht="13.5" thickBot="1">
      <c r="A530" s="453" t="s">
        <v>941</v>
      </c>
      <c r="B530" s="450"/>
      <c r="C530" s="327">
        <v>121.65517241379311</v>
      </c>
      <c r="D530" s="328">
        <v>129</v>
      </c>
      <c r="E530" s="328">
        <v>108.12903225806451</v>
      </c>
      <c r="F530" s="328">
        <v>0</v>
      </c>
      <c r="G530" s="328">
        <v>123</v>
      </c>
      <c r="H530" s="328">
        <v>0</v>
      </c>
      <c r="I530" s="327">
        <v>116.18840579710145</v>
      </c>
      <c r="J530" s="327">
        <v>79</v>
      </c>
      <c r="K530" s="328">
        <v>63</v>
      </c>
      <c r="L530" s="328">
        <v>0</v>
      </c>
      <c r="M530" s="328">
        <v>0</v>
      </c>
      <c r="N530" s="327">
        <v>71</v>
      </c>
      <c r="O530" s="327">
        <v>0</v>
      </c>
      <c r="P530" s="329">
        <v>0</v>
      </c>
      <c r="Q530" s="337"/>
      <c r="R530" s="337"/>
      <c r="Y530" s="389"/>
      <c r="AD530" s="389"/>
    </row>
    <row r="531" spans="1:30" ht="13.5" thickBot="1">
      <c r="A531" s="451" t="s">
        <v>942</v>
      </c>
      <c r="B531" s="452"/>
      <c r="C531" s="327">
        <v>109.85483870967742</v>
      </c>
      <c r="D531" s="328">
        <v>124</v>
      </c>
      <c r="E531" s="328">
        <v>115</v>
      </c>
      <c r="F531" s="328">
        <v>0</v>
      </c>
      <c r="G531" s="328">
        <v>0</v>
      </c>
      <c r="H531" s="328">
        <v>0</v>
      </c>
      <c r="I531" s="327">
        <v>111.35</v>
      </c>
      <c r="J531" s="327">
        <v>0</v>
      </c>
      <c r="K531" s="328">
        <v>0</v>
      </c>
      <c r="L531" s="328">
        <v>0</v>
      </c>
      <c r="M531" s="328">
        <v>0</v>
      </c>
      <c r="N531" s="327">
        <v>0</v>
      </c>
      <c r="O531" s="327">
        <v>0</v>
      </c>
      <c r="P531" s="329">
        <v>0</v>
      </c>
      <c r="Q531" s="337"/>
      <c r="R531" s="337"/>
      <c r="S531" s="394">
        <f t="shared" ref="S531:AD531" si="262">C531-C530</f>
        <v>-11.800333704115687</v>
      </c>
      <c r="T531" s="394">
        <f t="shared" si="262"/>
        <v>-5</v>
      </c>
      <c r="U531" s="394">
        <f t="shared" si="262"/>
        <v>6.8709677419354875</v>
      </c>
      <c r="V531" s="394">
        <f t="shared" si="262"/>
        <v>0</v>
      </c>
      <c r="W531" s="394">
        <f t="shared" si="262"/>
        <v>-123</v>
      </c>
      <c r="X531" s="394">
        <f t="shared" si="262"/>
        <v>0</v>
      </c>
      <c r="Y531" s="395">
        <f t="shared" si="262"/>
        <v>-4.8384057971014585</v>
      </c>
      <c r="Z531" s="394">
        <f t="shared" si="262"/>
        <v>-79</v>
      </c>
      <c r="AA531" s="394">
        <f t="shared" si="262"/>
        <v>-63</v>
      </c>
      <c r="AB531" s="394">
        <f t="shared" si="262"/>
        <v>0</v>
      </c>
      <c r="AC531" s="394">
        <f t="shared" si="262"/>
        <v>0</v>
      </c>
      <c r="AD531" s="395">
        <f t="shared" si="262"/>
        <v>-71</v>
      </c>
    </row>
    <row r="532" spans="1:30" ht="13.5" thickBot="1">
      <c r="A532" s="453" t="s">
        <v>943</v>
      </c>
      <c r="B532" s="450"/>
      <c r="C532" s="327">
        <v>130.43767881344598</v>
      </c>
      <c r="D532" s="328">
        <v>133.74412555066084</v>
      </c>
      <c r="E532" s="328">
        <v>136.3756127030239</v>
      </c>
      <c r="F532" s="328">
        <v>140.68262546661157</v>
      </c>
      <c r="G532" s="328">
        <v>134.75809097421205</v>
      </c>
      <c r="H532" s="328">
        <v>136.93325618515556</v>
      </c>
      <c r="I532" s="327">
        <v>133.26098950716039</v>
      </c>
      <c r="J532" s="327">
        <v>76.531785890376</v>
      </c>
      <c r="K532" s="328">
        <v>80.598981952823451</v>
      </c>
      <c r="L532" s="328">
        <v>73.215729125833008</v>
      </c>
      <c r="M532" s="328">
        <v>72.088938018482693</v>
      </c>
      <c r="N532" s="327">
        <v>77.667542015196815</v>
      </c>
      <c r="O532" s="327">
        <v>0</v>
      </c>
      <c r="P532" s="329">
        <v>0</v>
      </c>
      <c r="Q532" s="337"/>
      <c r="R532" s="337"/>
      <c r="Y532" s="389"/>
      <c r="AD532" s="389"/>
    </row>
    <row r="533" spans="1:30" ht="13.5" thickBot="1">
      <c r="A533" s="451" t="s">
        <v>944</v>
      </c>
      <c r="B533" s="452"/>
      <c r="C533" s="327">
        <v>127.26263120817191</v>
      </c>
      <c r="D533" s="328">
        <v>133.72900947817931</v>
      </c>
      <c r="E533" s="328">
        <v>134.99834869531355</v>
      </c>
      <c r="F533" s="328">
        <v>138.6958987854251</v>
      </c>
      <c r="G533" s="328">
        <v>133.66350224060656</v>
      </c>
      <c r="H533" s="328">
        <v>135.19055357848953</v>
      </c>
      <c r="I533" s="327">
        <v>131.03956495168254</v>
      </c>
      <c r="J533" s="327">
        <v>75.894378050390571</v>
      </c>
      <c r="K533" s="328">
        <v>80.400776216545012</v>
      </c>
      <c r="L533" s="328">
        <v>80.411352961393064</v>
      </c>
      <c r="M533" s="328">
        <v>81.474736902585533</v>
      </c>
      <c r="N533" s="327">
        <v>78.8046358659834</v>
      </c>
      <c r="O533" s="327">
        <v>0</v>
      </c>
      <c r="P533" s="329">
        <v>0</v>
      </c>
      <c r="Q533" s="337"/>
      <c r="R533" s="337"/>
      <c r="S533" s="394">
        <f t="shared" ref="S533:AD533" si="263">C533-C532</f>
        <v>-3.1750476052740737</v>
      </c>
      <c r="T533" s="394">
        <f t="shared" si="263"/>
        <v>-1.5116072481532683E-2</v>
      </c>
      <c r="U533" s="394">
        <f t="shared" si="263"/>
        <v>-1.3772640077103517</v>
      </c>
      <c r="V533" s="394">
        <f t="shared" si="263"/>
        <v>-1.9867266811864681</v>
      </c>
      <c r="W533" s="394">
        <f t="shared" si="263"/>
        <v>-1.0945887336054909</v>
      </c>
      <c r="X533" s="394">
        <f t="shared" si="263"/>
        <v>-1.7427026066660289</v>
      </c>
      <c r="Y533" s="395">
        <f t="shared" si="263"/>
        <v>-2.2214245554778529</v>
      </c>
      <c r="Z533" s="394">
        <f t="shared" si="263"/>
        <v>-0.63740783998542838</v>
      </c>
      <c r="AA533" s="394">
        <f t="shared" si="263"/>
        <v>-0.19820573627843885</v>
      </c>
      <c r="AB533" s="394">
        <f t="shared" si="263"/>
        <v>7.1956238355600561</v>
      </c>
      <c r="AC533" s="394">
        <f t="shared" si="263"/>
        <v>9.3857988841028401</v>
      </c>
      <c r="AD533" s="395">
        <f t="shared" si="263"/>
        <v>1.1370938507865844</v>
      </c>
    </row>
    <row r="534" spans="1:30" ht="13.5" thickBot="1">
      <c r="A534" s="453" t="s">
        <v>945</v>
      </c>
      <c r="B534" s="450"/>
      <c r="C534" s="327">
        <v>87.66571287994752</v>
      </c>
      <c r="D534" s="328">
        <v>88.525691322708127</v>
      </c>
      <c r="E534" s="328">
        <v>86.521410162601612</v>
      </c>
      <c r="F534" s="328">
        <v>88.512266343825672</v>
      </c>
      <c r="G534" s="328">
        <v>78.676594119893082</v>
      </c>
      <c r="H534" s="328">
        <v>97.283216735253731</v>
      </c>
      <c r="I534" s="327">
        <v>87.302622373976959</v>
      </c>
      <c r="J534" s="327">
        <v>56.463966176997481</v>
      </c>
      <c r="K534" s="328">
        <v>61.524272883295211</v>
      </c>
      <c r="L534" s="328">
        <v>62.801532077880637</v>
      </c>
      <c r="M534" s="328">
        <v>62.821897777777757</v>
      </c>
      <c r="N534" s="327">
        <v>60.313901649676644</v>
      </c>
      <c r="O534" s="327">
        <v>0</v>
      </c>
      <c r="P534" s="329">
        <v>0</v>
      </c>
      <c r="Q534" s="337"/>
      <c r="R534" s="337"/>
      <c r="Y534" s="389"/>
      <c r="AD534" s="389"/>
    </row>
    <row r="535" spans="1:30" ht="13.5" thickBot="1">
      <c r="A535" s="451" t="s">
        <v>946</v>
      </c>
      <c r="B535" s="452"/>
      <c r="C535" s="327">
        <v>86.68034662137056</v>
      </c>
      <c r="D535" s="328">
        <v>88.086432070121177</v>
      </c>
      <c r="E535" s="328">
        <v>86.64522827392868</v>
      </c>
      <c r="F535" s="328">
        <v>89.394900455744789</v>
      </c>
      <c r="G535" s="328">
        <v>80.107934341571394</v>
      </c>
      <c r="H535" s="328">
        <v>96.205443708609266</v>
      </c>
      <c r="I535" s="327">
        <v>86.90768769988324</v>
      </c>
      <c r="J535" s="327">
        <v>52.935340498596673</v>
      </c>
      <c r="K535" s="328">
        <v>60.646979779183724</v>
      </c>
      <c r="L535" s="328">
        <v>61.375987055016168</v>
      </c>
      <c r="M535" s="328">
        <v>62.648314497528816</v>
      </c>
      <c r="N535" s="327">
        <v>58.502235645593579</v>
      </c>
      <c r="O535" s="327">
        <v>0</v>
      </c>
      <c r="P535" s="329">
        <v>0</v>
      </c>
      <c r="Q535" s="337"/>
      <c r="R535" s="337"/>
      <c r="S535" s="394">
        <f t="shared" ref="S535:AD535" si="264">C535-C534</f>
        <v>-0.98536625857695981</v>
      </c>
      <c r="T535" s="394">
        <f t="shared" si="264"/>
        <v>-0.43925925258695031</v>
      </c>
      <c r="U535" s="394">
        <f t="shared" si="264"/>
        <v>0.12381811132706844</v>
      </c>
      <c r="V535" s="394">
        <f t="shared" si="264"/>
        <v>0.882634111919117</v>
      </c>
      <c r="W535" s="394">
        <f t="shared" si="264"/>
        <v>1.4313402216783118</v>
      </c>
      <c r="X535" s="394">
        <f t="shared" si="264"/>
        <v>-1.0777730266444649</v>
      </c>
      <c r="Y535" s="395">
        <f t="shared" si="264"/>
        <v>-0.39493467409371874</v>
      </c>
      <c r="Z535" s="394">
        <f t="shared" si="264"/>
        <v>-3.5286256784008074</v>
      </c>
      <c r="AA535" s="394">
        <f t="shared" si="264"/>
        <v>-0.87729310411148731</v>
      </c>
      <c r="AB535" s="394">
        <f t="shared" si="264"/>
        <v>-1.425545022864469</v>
      </c>
      <c r="AC535" s="394">
        <f t="shared" si="264"/>
        <v>-0.17358328024894121</v>
      </c>
      <c r="AD535" s="395">
        <f t="shared" si="264"/>
        <v>-1.8116660040830652</v>
      </c>
    </row>
    <row r="536" spans="1:30" ht="13.5" thickBot="1">
      <c r="A536" s="453" t="s">
        <v>947</v>
      </c>
      <c r="B536" s="450"/>
      <c r="C536" s="327">
        <v>69.117989618521875</v>
      </c>
      <c r="D536" s="328">
        <v>73.581625664893622</v>
      </c>
      <c r="E536" s="328">
        <v>67.843567585019372</v>
      </c>
      <c r="F536" s="328">
        <v>71.41915312232679</v>
      </c>
      <c r="G536" s="328">
        <v>63.259080866106935</v>
      </c>
      <c r="H536" s="328">
        <v>95.503866666666696</v>
      </c>
      <c r="I536" s="327">
        <v>69.3736701282008</v>
      </c>
      <c r="J536" s="327">
        <v>50.646197045951858</v>
      </c>
      <c r="K536" s="328">
        <v>56.317705775474955</v>
      </c>
      <c r="L536" s="328">
        <v>55.569495548961427</v>
      </c>
      <c r="M536" s="328">
        <v>57.426265534913526</v>
      </c>
      <c r="N536" s="327">
        <v>54.880823139823285</v>
      </c>
      <c r="O536" s="327">
        <v>0</v>
      </c>
      <c r="P536" s="329">
        <v>0</v>
      </c>
      <c r="Q536" s="337"/>
      <c r="R536" s="337"/>
      <c r="Y536" s="389"/>
      <c r="AD536" s="389"/>
    </row>
    <row r="537" spans="1:30" ht="13.5" thickBot="1">
      <c r="A537" s="451" t="s">
        <v>948</v>
      </c>
      <c r="B537" s="452"/>
      <c r="C537" s="327">
        <v>68.911356089273298</v>
      </c>
      <c r="D537" s="328">
        <v>72.904718810601167</v>
      </c>
      <c r="E537" s="328">
        <v>68.490170807453424</v>
      </c>
      <c r="F537" s="328">
        <v>71.93296519123335</v>
      </c>
      <c r="G537" s="328">
        <v>62.671392827356129</v>
      </c>
      <c r="H537" s="328">
        <v>91.19268817204302</v>
      </c>
      <c r="I537" s="327">
        <v>69.324047311689142</v>
      </c>
      <c r="J537" s="327">
        <v>50.187389520624293</v>
      </c>
      <c r="K537" s="328">
        <v>55.138291952875406</v>
      </c>
      <c r="L537" s="328">
        <v>54.386362331323582</v>
      </c>
      <c r="M537" s="328">
        <v>58.202346851211061</v>
      </c>
      <c r="N537" s="327">
        <v>54.022126807975297</v>
      </c>
      <c r="O537" s="327">
        <v>0</v>
      </c>
      <c r="P537" s="329">
        <v>0</v>
      </c>
      <c r="Q537" s="337"/>
      <c r="R537" s="337"/>
      <c r="S537" s="394">
        <f t="shared" ref="S537:AD537" si="265">C537-C536</f>
        <v>-0.20663352924857747</v>
      </c>
      <c r="T537" s="394">
        <f t="shared" si="265"/>
        <v>-0.67690685429245434</v>
      </c>
      <c r="U537" s="394">
        <f t="shared" si="265"/>
        <v>0.64660322243405233</v>
      </c>
      <c r="V537" s="394">
        <f t="shared" si="265"/>
        <v>0.51381206890656017</v>
      </c>
      <c r="W537" s="394">
        <f t="shared" si="265"/>
        <v>-0.58768803875080522</v>
      </c>
      <c r="X537" s="394">
        <f t="shared" si="265"/>
        <v>-4.3111784946236753</v>
      </c>
      <c r="Y537" s="395">
        <f t="shared" si="265"/>
        <v>-4.9622816511657675E-2</v>
      </c>
      <c r="Z537" s="394">
        <f t="shared" si="265"/>
        <v>-0.45880752532756475</v>
      </c>
      <c r="AA537" s="394">
        <f t="shared" si="265"/>
        <v>-1.1794138225995496</v>
      </c>
      <c r="AB537" s="394">
        <f t="shared" si="265"/>
        <v>-1.1831332176378453</v>
      </c>
      <c r="AC537" s="394">
        <f t="shared" si="265"/>
        <v>0.7760813162975353</v>
      </c>
      <c r="AD537" s="395">
        <f t="shared" si="265"/>
        <v>-0.85869633184798744</v>
      </c>
    </row>
    <row r="538" spans="1:30" ht="13.5" thickBot="1">
      <c r="A538" s="453" t="s">
        <v>949</v>
      </c>
      <c r="B538" s="450"/>
      <c r="C538" s="327">
        <v>52.575757575757578</v>
      </c>
      <c r="D538" s="328">
        <v>103</v>
      </c>
      <c r="E538" s="328">
        <v>57.883333333333333</v>
      </c>
      <c r="F538" s="328">
        <v>64</v>
      </c>
      <c r="G538" s="328">
        <v>67.925925925925924</v>
      </c>
      <c r="H538" s="328">
        <v>91</v>
      </c>
      <c r="I538" s="327">
        <v>60.359788359788361</v>
      </c>
      <c r="J538" s="327">
        <v>57.333333333333336</v>
      </c>
      <c r="K538" s="328">
        <v>0</v>
      </c>
      <c r="L538" s="328">
        <v>0</v>
      </c>
      <c r="M538" s="328">
        <v>0</v>
      </c>
      <c r="N538" s="327">
        <v>57.333333333333336</v>
      </c>
      <c r="O538" s="327">
        <v>0</v>
      </c>
      <c r="P538" s="329">
        <v>0</v>
      </c>
      <c r="Q538" s="337"/>
      <c r="R538" s="337"/>
      <c r="Y538" s="389"/>
      <c r="AD538" s="389"/>
    </row>
    <row r="539" spans="1:30" ht="13.5" thickBot="1">
      <c r="A539" s="451" t="s">
        <v>950</v>
      </c>
      <c r="B539" s="452"/>
      <c r="C539" s="327">
        <v>72.672727272727272</v>
      </c>
      <c r="D539" s="328">
        <v>60</v>
      </c>
      <c r="E539" s="328">
        <v>56.089552238805972</v>
      </c>
      <c r="F539" s="328">
        <v>48</v>
      </c>
      <c r="G539" s="328">
        <v>71.400000000000006</v>
      </c>
      <c r="H539" s="328">
        <v>76</v>
      </c>
      <c r="I539" s="327">
        <v>63.607142857142854</v>
      </c>
      <c r="J539" s="327">
        <v>87</v>
      </c>
      <c r="K539" s="328">
        <v>0</v>
      </c>
      <c r="L539" s="328">
        <v>0</v>
      </c>
      <c r="M539" s="328">
        <v>0</v>
      </c>
      <c r="N539" s="327">
        <v>87</v>
      </c>
      <c r="O539" s="327">
        <v>0</v>
      </c>
      <c r="P539" s="329">
        <v>0</v>
      </c>
      <c r="Q539" s="337"/>
      <c r="R539" s="337"/>
      <c r="S539" s="394">
        <f t="shared" ref="S539:AD539" si="266">C539-C538</f>
        <v>20.096969696969694</v>
      </c>
      <c r="T539" s="394">
        <f t="shared" si="266"/>
        <v>-43</v>
      </c>
      <c r="U539" s="394">
        <f t="shared" si="266"/>
        <v>-1.7937810945273611</v>
      </c>
      <c r="V539" s="394">
        <f t="shared" si="266"/>
        <v>-16</v>
      </c>
      <c r="W539" s="394">
        <f t="shared" si="266"/>
        <v>3.4740740740740819</v>
      </c>
      <c r="X539" s="394">
        <f t="shared" si="266"/>
        <v>-15</v>
      </c>
      <c r="Y539" s="395">
        <f t="shared" si="266"/>
        <v>3.2473544973544932</v>
      </c>
      <c r="Z539" s="394">
        <f t="shared" si="266"/>
        <v>29.666666666666664</v>
      </c>
      <c r="AA539" s="394">
        <f t="shared" si="266"/>
        <v>0</v>
      </c>
      <c r="AB539" s="394">
        <f t="shared" si="266"/>
        <v>0</v>
      </c>
      <c r="AC539" s="394">
        <f t="shared" si="266"/>
        <v>0</v>
      </c>
      <c r="AD539" s="395">
        <f t="shared" si="266"/>
        <v>29.666666666666664</v>
      </c>
    </row>
    <row r="540" spans="1:30" ht="13.5" thickBot="1">
      <c r="A540" s="453" t="s">
        <v>951</v>
      </c>
      <c r="B540" s="450"/>
      <c r="C540" s="327">
        <v>83.004027302355141</v>
      </c>
      <c r="D540" s="328">
        <v>84.19482715334108</v>
      </c>
      <c r="E540" s="328">
        <v>81.359039820923641</v>
      </c>
      <c r="F540" s="328">
        <v>82.257373364126252</v>
      </c>
      <c r="G540" s="328">
        <v>71.510144632307998</v>
      </c>
      <c r="H540" s="328">
        <v>96.806277078085628</v>
      </c>
      <c r="I540" s="327">
        <v>82.277211881597225</v>
      </c>
      <c r="J540" s="327">
        <v>53.357942743887186</v>
      </c>
      <c r="K540" s="328">
        <v>58.150876039568509</v>
      </c>
      <c r="L540" s="328">
        <v>59.053729048131636</v>
      </c>
      <c r="M540" s="328">
        <v>60.211054029758216</v>
      </c>
      <c r="N540" s="327">
        <v>57.131278455496776</v>
      </c>
      <c r="O540" s="327">
        <v>0</v>
      </c>
      <c r="P540" s="329">
        <v>0</v>
      </c>
      <c r="Q540" s="337"/>
      <c r="R540" s="337"/>
      <c r="Y540" s="389"/>
      <c r="AD540" s="389"/>
    </row>
    <row r="541" spans="1:30" ht="13.5" thickBot="1">
      <c r="A541" s="451" t="s">
        <v>952</v>
      </c>
      <c r="B541" s="452"/>
      <c r="C541" s="327">
        <v>82.125256501321971</v>
      </c>
      <c r="D541" s="328">
        <v>83.753615257048097</v>
      </c>
      <c r="E541" s="328">
        <v>81.531671326051253</v>
      </c>
      <c r="F541" s="328">
        <v>83.112651899707728</v>
      </c>
      <c r="G541" s="328">
        <v>71.92276030474703</v>
      </c>
      <c r="H541" s="328">
        <v>94.843760270662145</v>
      </c>
      <c r="I541" s="327">
        <v>81.92134504466803</v>
      </c>
      <c r="J541" s="327">
        <v>51.539513350085123</v>
      </c>
      <c r="K541" s="328">
        <v>57.061858449209446</v>
      </c>
      <c r="L541" s="328">
        <v>57.672219686596677</v>
      </c>
      <c r="M541" s="328">
        <v>60.681252878138395</v>
      </c>
      <c r="N541" s="327">
        <v>55.906419442787389</v>
      </c>
      <c r="O541" s="327">
        <v>0</v>
      </c>
      <c r="P541" s="329">
        <v>0</v>
      </c>
      <c r="Q541" s="337"/>
      <c r="R541" s="337"/>
      <c r="S541" s="394">
        <f t="shared" ref="S541:AD541" si="267">C541-C540</f>
        <v>-0.87877080103316985</v>
      </c>
      <c r="T541" s="394">
        <f t="shared" si="267"/>
        <v>-0.44121189629298385</v>
      </c>
      <c r="U541" s="394">
        <f t="shared" si="267"/>
        <v>0.17263150512761172</v>
      </c>
      <c r="V541" s="394">
        <f t="shared" si="267"/>
        <v>0.85527853558147626</v>
      </c>
      <c r="W541" s="394">
        <f t="shared" si="267"/>
        <v>0.4126156724390313</v>
      </c>
      <c r="X541" s="394">
        <f t="shared" si="267"/>
        <v>-1.9625168074234836</v>
      </c>
      <c r="Y541" s="395">
        <f t="shared" si="267"/>
        <v>-0.35586683692919507</v>
      </c>
      <c r="Z541" s="394">
        <f t="shared" si="267"/>
        <v>-1.818429393802063</v>
      </c>
      <c r="AA541" s="394">
        <f t="shared" si="267"/>
        <v>-1.0890175903590631</v>
      </c>
      <c r="AB541" s="394">
        <f t="shared" si="267"/>
        <v>-1.3815093615349596</v>
      </c>
      <c r="AC541" s="394">
        <f t="shared" si="267"/>
        <v>0.47019884838017845</v>
      </c>
      <c r="AD541" s="395">
        <f t="shared" si="267"/>
        <v>-1.2248590127093877</v>
      </c>
    </row>
    <row r="542" spans="1:30" ht="13.5" thickBot="1">
      <c r="A542" s="453" t="s">
        <v>953</v>
      </c>
      <c r="B542" s="450"/>
      <c r="C542" s="327">
        <v>49.357577639751533</v>
      </c>
      <c r="D542" s="328">
        <v>69.974085365853654</v>
      </c>
      <c r="E542" s="328">
        <v>71.38415293342122</v>
      </c>
      <c r="F542" s="328">
        <v>64.428941798941793</v>
      </c>
      <c r="G542" s="328">
        <v>65.815094339622632</v>
      </c>
      <c r="H542" s="328">
        <v>94.816666666666663</v>
      </c>
      <c r="I542" s="327">
        <v>61.325663637527185</v>
      </c>
      <c r="J542" s="327">
        <v>62.24788828482518</v>
      </c>
      <c r="K542" s="328">
        <v>52.85089785234063</v>
      </c>
      <c r="L542" s="328">
        <v>54.293887945670626</v>
      </c>
      <c r="M542" s="328">
        <v>56.369345626477525</v>
      </c>
      <c r="N542" s="327">
        <v>55.126600857932232</v>
      </c>
      <c r="O542" s="327">
        <v>0</v>
      </c>
      <c r="P542" s="329">
        <v>0</v>
      </c>
      <c r="Q542" s="337"/>
      <c r="R542" s="337"/>
      <c r="Y542" s="389"/>
      <c r="AD542" s="389"/>
    </row>
    <row r="543" spans="1:30" ht="13.5" thickBot="1">
      <c r="A543" s="451" t="s">
        <v>954</v>
      </c>
      <c r="B543" s="452"/>
      <c r="C543" s="327">
        <v>51.424600431965423</v>
      </c>
      <c r="D543" s="328">
        <v>76.823620025673947</v>
      </c>
      <c r="E543" s="328">
        <v>80.711800447713486</v>
      </c>
      <c r="F543" s="328">
        <v>68.829449999999994</v>
      </c>
      <c r="G543" s="328">
        <v>62.343902439024397</v>
      </c>
      <c r="H543" s="328">
        <v>117.16171428571431</v>
      </c>
      <c r="I543" s="327">
        <v>67.058441491420481</v>
      </c>
      <c r="J543" s="327">
        <v>59.620735686551349</v>
      </c>
      <c r="K543" s="328">
        <v>50.291959245557642</v>
      </c>
      <c r="L543" s="328">
        <v>51.050114607209849</v>
      </c>
      <c r="M543" s="328">
        <v>62.719031533847463</v>
      </c>
      <c r="N543" s="327">
        <v>52.816678432488168</v>
      </c>
      <c r="O543" s="327">
        <v>0</v>
      </c>
      <c r="P543" s="329">
        <v>0</v>
      </c>
      <c r="Q543" s="337"/>
      <c r="R543" s="337"/>
      <c r="S543" s="394">
        <f t="shared" ref="S543:AD543" si="268">C543-C542</f>
        <v>2.0670227922138906</v>
      </c>
      <c r="T543" s="394">
        <f t="shared" si="268"/>
        <v>6.8495346598202929</v>
      </c>
      <c r="U543" s="394">
        <f t="shared" si="268"/>
        <v>9.3276475142922664</v>
      </c>
      <c r="V543" s="394">
        <f t="shared" si="268"/>
        <v>4.4005082010582015</v>
      </c>
      <c r="W543" s="394">
        <f t="shared" si="268"/>
        <v>-3.4711919005982352</v>
      </c>
      <c r="X543" s="394">
        <f t="shared" si="268"/>
        <v>22.345047619047648</v>
      </c>
      <c r="Y543" s="395">
        <f t="shared" si="268"/>
        <v>5.7327778538932961</v>
      </c>
      <c r="Z543" s="394">
        <f t="shared" si="268"/>
        <v>-2.6271525982738311</v>
      </c>
      <c r="AA543" s="394">
        <f t="shared" si="268"/>
        <v>-2.5589386067829878</v>
      </c>
      <c r="AB543" s="394">
        <f t="shared" si="268"/>
        <v>-3.2437733384607768</v>
      </c>
      <c r="AC543" s="394">
        <f t="shared" si="268"/>
        <v>6.3496859073699383</v>
      </c>
      <c r="AD543" s="395">
        <f t="shared" si="268"/>
        <v>-2.3099224254440642</v>
      </c>
    </row>
    <row r="544" spans="1:30" ht="13.5" thickBot="1">
      <c r="A544" s="453" t="s">
        <v>955</v>
      </c>
      <c r="B544" s="450"/>
      <c r="C544" s="327">
        <v>113.73474004146451</v>
      </c>
      <c r="D544" s="328">
        <v>113.83720851016309</v>
      </c>
      <c r="E544" s="328">
        <v>115.28784774206177</v>
      </c>
      <c r="F544" s="328">
        <v>116.13558013544028</v>
      </c>
      <c r="G544" s="328">
        <v>107.2609596146721</v>
      </c>
      <c r="H544" s="328">
        <v>122.28223934257828</v>
      </c>
      <c r="I544" s="327">
        <v>114.32779403168664</v>
      </c>
      <c r="J544" s="327">
        <v>71.989851572146449</v>
      </c>
      <c r="K544" s="328">
        <v>74.568050846503127</v>
      </c>
      <c r="L544" s="328">
        <v>74.587489786654558</v>
      </c>
      <c r="M544" s="328">
        <v>75.070367299578038</v>
      </c>
      <c r="N544" s="327">
        <v>73.625833949077759</v>
      </c>
      <c r="O544" s="327">
        <v>0</v>
      </c>
      <c r="P544" s="329">
        <v>0</v>
      </c>
      <c r="Q544" s="337"/>
      <c r="R544" s="337"/>
      <c r="Y544" s="389"/>
      <c r="AD544" s="389"/>
    </row>
    <row r="545" spans="1:30" ht="13.5" thickBot="1">
      <c r="A545" s="451" t="s">
        <v>956</v>
      </c>
      <c r="B545" s="452"/>
      <c r="C545" s="327">
        <v>111.59679677063933</v>
      </c>
      <c r="D545" s="328">
        <v>113.49391149141685</v>
      </c>
      <c r="E545" s="328">
        <v>114.64395768423734</v>
      </c>
      <c r="F545" s="328">
        <v>116.00746561021238</v>
      </c>
      <c r="G545" s="328">
        <v>107.67384276396959</v>
      </c>
      <c r="H545" s="328">
        <v>121.47736049382716</v>
      </c>
      <c r="I545" s="327">
        <v>113.00178211345327</v>
      </c>
      <c r="J545" s="327">
        <v>70.329437971491615</v>
      </c>
      <c r="K545" s="328">
        <v>72.809297865308736</v>
      </c>
      <c r="L545" s="328">
        <v>73.381043509658795</v>
      </c>
      <c r="M545" s="328">
        <v>74.739493611670028</v>
      </c>
      <c r="N545" s="327">
        <v>72.105465818360628</v>
      </c>
      <c r="O545" s="327">
        <v>0</v>
      </c>
      <c r="P545" s="329">
        <v>0</v>
      </c>
      <c r="Q545" s="337"/>
      <c r="R545" s="337"/>
      <c r="S545" s="394">
        <f t="shared" ref="S545:AD545" si="269">C545-C544</f>
        <v>-2.1379432708251755</v>
      </c>
      <c r="T545" s="394">
        <f t="shared" si="269"/>
        <v>-0.34329701874624163</v>
      </c>
      <c r="U545" s="394">
        <f t="shared" si="269"/>
        <v>-0.64389005782443576</v>
      </c>
      <c r="V545" s="394">
        <f t="shared" si="269"/>
        <v>-0.12811452522790034</v>
      </c>
      <c r="W545" s="394">
        <f t="shared" si="269"/>
        <v>0.41288314929748537</v>
      </c>
      <c r="X545" s="394">
        <f t="shared" si="269"/>
        <v>-0.80487884875111604</v>
      </c>
      <c r="Y545" s="395">
        <f t="shared" si="269"/>
        <v>-1.3260119182333625</v>
      </c>
      <c r="Z545" s="394">
        <f t="shared" si="269"/>
        <v>-1.6604136006548345</v>
      </c>
      <c r="AA545" s="394">
        <f t="shared" si="269"/>
        <v>-1.7587529811943909</v>
      </c>
      <c r="AB545" s="394">
        <f t="shared" si="269"/>
        <v>-1.2064462769957629</v>
      </c>
      <c r="AC545" s="394">
        <f t="shared" si="269"/>
        <v>-0.33087368790801008</v>
      </c>
      <c r="AD545" s="395">
        <f t="shared" si="269"/>
        <v>-1.5203681307171308</v>
      </c>
    </row>
    <row r="546" spans="1:30" ht="13.5" thickBot="1">
      <c r="A546" s="453" t="s">
        <v>957</v>
      </c>
      <c r="B546" s="450"/>
      <c r="C546" s="327">
        <v>78.506270416807851</v>
      </c>
      <c r="D546" s="328">
        <v>84.75116517977834</v>
      </c>
      <c r="E546" s="328">
        <v>78.444663053297205</v>
      </c>
      <c r="F546" s="328">
        <v>83.290436312456009</v>
      </c>
      <c r="G546" s="328">
        <v>70.377096902303421</v>
      </c>
      <c r="H546" s="328">
        <v>111.73677647058823</v>
      </c>
      <c r="I546" s="327">
        <v>79.73174595623216</v>
      </c>
      <c r="J546" s="327">
        <v>65.539526709780787</v>
      </c>
      <c r="K546" s="328">
        <v>70.633036661874641</v>
      </c>
      <c r="L546" s="328">
        <v>66.118708266175474</v>
      </c>
      <c r="M546" s="328">
        <v>67.245009132770519</v>
      </c>
      <c r="N546" s="327">
        <v>68.451717955835164</v>
      </c>
      <c r="O546" s="327">
        <v>0</v>
      </c>
      <c r="P546" s="329">
        <v>0</v>
      </c>
      <c r="Q546" s="337"/>
      <c r="R546" s="337"/>
      <c r="Y546" s="389"/>
      <c r="AD546" s="389"/>
    </row>
    <row r="547" spans="1:30" ht="13.5" thickBot="1">
      <c r="A547" s="451" t="s">
        <v>958</v>
      </c>
      <c r="B547" s="452"/>
      <c r="C547" s="327">
        <v>77.618427741935477</v>
      </c>
      <c r="D547" s="328">
        <v>83.906021675918581</v>
      </c>
      <c r="E547" s="328">
        <v>78.242423285989844</v>
      </c>
      <c r="F547" s="328">
        <v>83.930588440111407</v>
      </c>
      <c r="G547" s="328">
        <v>68.773087557603688</v>
      </c>
      <c r="H547" s="328">
        <v>104.29350119904079</v>
      </c>
      <c r="I547" s="327">
        <v>78.922396280980564</v>
      </c>
      <c r="J547" s="327">
        <v>65.279836537526336</v>
      </c>
      <c r="K547" s="328">
        <v>68.376958880909299</v>
      </c>
      <c r="L547" s="328">
        <v>66.85762415772399</v>
      </c>
      <c r="M547" s="328">
        <v>70.692957249850224</v>
      </c>
      <c r="N547" s="327">
        <v>67.430056691247486</v>
      </c>
      <c r="O547" s="327">
        <v>0</v>
      </c>
      <c r="P547" s="329">
        <v>0</v>
      </c>
      <c r="Q547" s="337"/>
      <c r="R547" s="337"/>
      <c r="S547" s="394">
        <f t="shared" ref="S547:AD547" si="270">C547-C546</f>
        <v>-0.887842674872374</v>
      </c>
      <c r="T547" s="394">
        <f t="shared" si="270"/>
        <v>-0.84514350385975945</v>
      </c>
      <c r="U547" s="394">
        <f t="shared" si="270"/>
        <v>-0.20223976730736126</v>
      </c>
      <c r="V547" s="394">
        <f t="shared" si="270"/>
        <v>0.64015212765539786</v>
      </c>
      <c r="W547" s="394">
        <f t="shared" si="270"/>
        <v>-1.6040093446997332</v>
      </c>
      <c r="X547" s="394">
        <f t="shared" si="270"/>
        <v>-7.4432752715474351</v>
      </c>
      <c r="Y547" s="395">
        <f t="shared" si="270"/>
        <v>-0.80934967525159607</v>
      </c>
      <c r="Z547" s="394">
        <f t="shared" si="270"/>
        <v>-0.25969017225445157</v>
      </c>
      <c r="AA547" s="394">
        <f t="shared" si="270"/>
        <v>-2.2560777809653416</v>
      </c>
      <c r="AB547" s="394">
        <f t="shared" si="270"/>
        <v>0.73891589154851545</v>
      </c>
      <c r="AC547" s="394">
        <f t="shared" si="270"/>
        <v>3.4479481170797044</v>
      </c>
      <c r="AD547" s="395">
        <f t="shared" si="270"/>
        <v>-1.0216612645876779</v>
      </c>
    </row>
    <row r="548" spans="1:30" ht="13.5" thickBot="1">
      <c r="A548" s="453" t="s">
        <v>959</v>
      </c>
      <c r="B548" s="450"/>
      <c r="C548" s="327">
        <v>109.17980020505266</v>
      </c>
      <c r="D548" s="328">
        <v>108.85783727495722</v>
      </c>
      <c r="E548" s="328">
        <v>109.65349275422383</v>
      </c>
      <c r="F548" s="328">
        <v>108.15866176721937</v>
      </c>
      <c r="G548" s="328">
        <v>95.528573774633642</v>
      </c>
      <c r="H548" s="328">
        <v>120.39276981450249</v>
      </c>
      <c r="I548" s="327">
        <v>109.00994988665347</v>
      </c>
      <c r="J548" s="327">
        <v>69.503659916617039</v>
      </c>
      <c r="K548" s="328">
        <v>72.402239364782972</v>
      </c>
      <c r="L548" s="328">
        <v>70.853677478300582</v>
      </c>
      <c r="M548" s="328">
        <v>71.882983213504232</v>
      </c>
      <c r="N548" s="327">
        <v>71.191309171249884</v>
      </c>
      <c r="O548" s="327">
        <v>0</v>
      </c>
      <c r="P548" s="329">
        <v>0</v>
      </c>
      <c r="Q548" s="337"/>
      <c r="R548" s="337"/>
      <c r="Y548" s="389"/>
      <c r="AD548" s="389"/>
    </row>
    <row r="549" spans="1:30" ht="13.5" thickBot="1">
      <c r="A549" s="451" t="s">
        <v>960</v>
      </c>
      <c r="B549" s="452"/>
      <c r="C549" s="454">
        <v>107.13576694703494</v>
      </c>
      <c r="D549" s="455">
        <v>108.59153819201119</v>
      </c>
      <c r="E549" s="455">
        <v>109.0569094652421</v>
      </c>
      <c r="F549" s="455">
        <v>108.30407977255624</v>
      </c>
      <c r="G549" s="455">
        <v>95.435402923764585</v>
      </c>
      <c r="H549" s="455">
        <v>118.54301597051597</v>
      </c>
      <c r="I549" s="454">
        <v>107.75512364506397</v>
      </c>
      <c r="J549" s="454">
        <v>68.343611925201884</v>
      </c>
      <c r="K549" s="455">
        <v>70.398338864366892</v>
      </c>
      <c r="L549" s="455">
        <v>70.642792792792804</v>
      </c>
      <c r="M549" s="455">
        <v>73.28740391313697</v>
      </c>
      <c r="N549" s="454">
        <v>69.934525002313592</v>
      </c>
      <c r="O549" s="454">
        <v>0</v>
      </c>
      <c r="P549" s="456">
        <v>0</v>
      </c>
      <c r="Q549" s="337"/>
      <c r="R549" s="337"/>
      <c r="S549" s="355">
        <f t="shared" ref="S549:AD549" si="271">C549-C548</f>
        <v>-2.0440332580177198</v>
      </c>
      <c r="T549" s="355">
        <f t="shared" si="271"/>
        <v>-0.2662990829460341</v>
      </c>
      <c r="U549" s="355">
        <f t="shared" si="271"/>
        <v>-0.59658328898173352</v>
      </c>
      <c r="V549" s="355">
        <f t="shared" si="271"/>
        <v>0.14541800533686455</v>
      </c>
      <c r="W549" s="355">
        <f t="shared" si="271"/>
        <v>-9.3170850869057631E-2</v>
      </c>
      <c r="X549" s="355">
        <f t="shared" si="271"/>
        <v>-1.8497538439865195</v>
      </c>
      <c r="Y549" s="420">
        <f t="shared" si="271"/>
        <v>-1.2548262415894982</v>
      </c>
      <c r="Z549" s="355">
        <f t="shared" si="271"/>
        <v>-1.1600479914151549</v>
      </c>
      <c r="AA549" s="355">
        <f t="shared" si="271"/>
        <v>-2.0039005004160799</v>
      </c>
      <c r="AB549" s="355">
        <f t="shared" si="271"/>
        <v>-0.21088468550777861</v>
      </c>
      <c r="AC549" s="355">
        <f t="shared" si="271"/>
        <v>1.4044206996327375</v>
      </c>
      <c r="AD549" s="420">
        <f t="shared" si="271"/>
        <v>-1.2567841689362922</v>
      </c>
    </row>
  </sheetData>
  <pageMargins left="0.5" right="0.5" top="1" bottom="1" header="0.5" footer="0.5"/>
  <pageSetup orientation="landscape" r:id="rId2"/>
  <headerFooter alignWithMargins="0"/>
  <rowBreaks count="15" manualBreakCount="15">
    <brk id="19" max="17" man="1"/>
    <brk id="33" max="17" man="1"/>
    <brk id="47" max="17" man="1"/>
    <brk id="61" max="17" man="1"/>
    <brk id="75" max="17" man="1"/>
    <brk id="89" max="17" man="1"/>
    <brk id="103" max="17" man="1"/>
    <brk id="117" max="17" man="1"/>
    <brk id="131" max="17" man="1"/>
    <brk id="145" max="17" man="1"/>
    <brk id="159" max="17" man="1"/>
    <brk id="173" max="17" man="1"/>
    <brk id="187" max="17" man="1"/>
    <brk id="201" max="17" man="1"/>
    <brk id="215" max="1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8"/>
  </sheetPr>
  <dimension ref="A1:HM457"/>
  <sheetViews>
    <sheetView topLeftCell="A2" zoomScale="90" zoomScaleNormal="90" zoomScalePageLayoutView="90" workbookViewId="0">
      <pane xSplit="5" ySplit="6" topLeftCell="F8" activePane="bottomRight" state="frozenSplit"/>
      <selection activeCell="A2" sqref="A2 A2"/>
      <selection pane="topRight" activeCell="A2" sqref="A2"/>
      <selection pane="bottomLeft" activeCell="A2" sqref="A2"/>
      <selection pane="bottomRight" activeCell="M448" sqref="M448"/>
    </sheetView>
  </sheetViews>
  <sheetFormatPr defaultColWidth="9" defaultRowHeight="12.75"/>
  <cols>
    <col min="1" max="1" width="5.44140625" style="168" customWidth="1"/>
    <col min="2" max="2" width="23.109375" style="83" customWidth="1"/>
    <col min="3" max="3" width="20.109375" style="83" customWidth="1"/>
    <col min="4" max="4" width="9.77734375" style="169" customWidth="1"/>
    <col min="5" max="5" width="7.109375" style="168" bestFit="1" customWidth="1"/>
    <col min="6" max="6" width="11.21875" style="83" customWidth="1"/>
    <col min="7" max="7" width="9.21875" style="170" customWidth="1"/>
    <col min="8" max="8" width="9.21875" style="83" customWidth="1"/>
    <col min="9" max="9" width="10" style="170" customWidth="1"/>
    <col min="10" max="11" width="9.21875" style="171" customWidth="1"/>
    <col min="12" max="12" width="12.21875" style="83" customWidth="1"/>
    <col min="13" max="13" width="12.21875" style="170" customWidth="1"/>
    <col min="14" max="17" width="9.21875" style="171" customWidth="1"/>
    <col min="18" max="18" width="10.44140625" style="83" customWidth="1"/>
    <col min="19" max="19" width="10.6640625" style="172" customWidth="1"/>
    <col min="20" max="21" width="10.6640625" style="171" customWidth="1"/>
    <col min="22" max="22" width="10.6640625" style="83" customWidth="1"/>
    <col min="23" max="23" width="10.6640625" style="172" customWidth="1"/>
    <col min="24" max="24" width="10.21875" style="171" customWidth="1"/>
    <col min="25" max="25" width="10.6640625" style="171" customWidth="1"/>
    <col min="26" max="26" width="12.44140625" style="83" customWidth="1"/>
    <col min="27" max="27" width="10.6640625" style="172" customWidth="1"/>
    <col min="28" max="28" width="11.33203125" style="171" customWidth="1"/>
    <col min="29" max="29" width="10.6640625" style="171" customWidth="1"/>
    <col min="30" max="31" width="12.44140625" style="171" customWidth="1"/>
    <col min="32" max="33" width="11.88671875" style="171" customWidth="1"/>
    <col min="34" max="34" width="10" style="83" customWidth="1"/>
    <col min="35" max="35" width="10" style="173" customWidth="1"/>
    <col min="36" max="37" width="10.77734375" style="171" customWidth="1"/>
    <col min="38" max="38" width="11.21875" style="83" customWidth="1"/>
    <col min="39" max="39" width="11.21875" style="173" customWidth="1"/>
    <col min="40" max="41" width="10.77734375" style="171" customWidth="1"/>
    <col min="42" max="42" width="12.44140625" style="83" customWidth="1"/>
    <col min="43" max="43" width="12.44140625" style="173" customWidth="1"/>
    <col min="44" max="45" width="10.77734375" style="171" customWidth="1"/>
    <col min="46" max="49" width="12.44140625" style="171" customWidth="1"/>
    <col min="50" max="50" width="11.44140625" style="83" customWidth="1"/>
    <col min="51" max="51" width="11.44140625" style="170" customWidth="1"/>
    <col min="52" max="53" width="11.109375" style="171" customWidth="1"/>
    <col min="54" max="54" width="11.21875" style="83" customWidth="1"/>
    <col min="55" max="55" width="11.21875" style="170" customWidth="1"/>
    <col min="56" max="57" width="10.88671875" style="171" customWidth="1"/>
    <col min="58" max="59" width="12.44140625" style="83" customWidth="1"/>
    <col min="60" max="64" width="12.44140625" style="171" customWidth="1"/>
    <col min="65" max="65" width="13.21875" style="171" customWidth="1"/>
    <col min="66" max="66" width="10.44140625" style="83" customWidth="1"/>
    <col min="67" max="69" width="10.6640625" style="171" customWidth="1"/>
    <col min="70" max="70" width="10.6640625" style="83" customWidth="1"/>
    <col min="71" max="71" width="10.6640625" style="171" customWidth="1"/>
    <col min="72" max="72" width="10.21875" style="171" customWidth="1"/>
    <col min="73" max="73" width="10.6640625" style="171" customWidth="1"/>
    <col min="74" max="74" width="12.44140625" style="83" customWidth="1"/>
    <col min="75" max="75" width="10.6640625" style="171" customWidth="1"/>
    <col min="76" max="76" width="11.33203125" style="171" customWidth="1"/>
    <col min="77" max="77" width="10.6640625" style="171" customWidth="1"/>
    <col min="78" max="79" width="12.44140625" style="171" customWidth="1"/>
    <col min="80" max="81" width="11.88671875" style="171" customWidth="1"/>
    <col min="82" max="83" width="10" style="83" customWidth="1"/>
    <col min="84" max="85" width="10.77734375" style="171" customWidth="1"/>
    <col min="86" max="87" width="11.21875" style="83" customWidth="1"/>
    <col min="88" max="89" width="10.77734375" style="171" customWidth="1"/>
    <col min="90" max="91" width="12.44140625" style="83" customWidth="1"/>
    <col min="92" max="93" width="10.77734375" style="171" customWidth="1"/>
    <col min="94" max="97" width="12.44140625" style="171" customWidth="1"/>
    <col min="98" max="98" width="11.44140625" style="83" customWidth="1"/>
    <col min="99" max="99" width="11.44140625" style="170" customWidth="1"/>
    <col min="100" max="101" width="11.109375" style="171" customWidth="1"/>
    <col min="102" max="102" width="11.21875" style="83" customWidth="1"/>
    <col min="103" max="103" width="11.21875" style="170" customWidth="1"/>
    <col min="104" max="105" width="10.88671875" style="171" customWidth="1"/>
    <col min="106" max="106" width="12.44140625" style="83" customWidth="1"/>
    <col min="107" max="107" width="12.44140625" style="170" customWidth="1"/>
    <col min="108" max="112" width="12.44140625" style="171" customWidth="1"/>
    <col min="113" max="113" width="13.21875" style="171" customWidth="1"/>
    <col min="114" max="125" width="12.44140625" style="171" customWidth="1"/>
    <col min="126" max="126" width="10.44140625" style="83" customWidth="1"/>
    <col min="127" max="129" width="10.6640625" style="171" customWidth="1"/>
    <col min="130" max="130" width="10.6640625" style="83" customWidth="1"/>
    <col min="131" max="131" width="10.6640625" style="171" customWidth="1"/>
    <col min="132" max="132" width="10.21875" style="171" customWidth="1"/>
    <col min="133" max="133" width="10.6640625" style="171" customWidth="1"/>
    <col min="134" max="134" width="12.44140625" style="83" customWidth="1"/>
    <col min="135" max="135" width="10.6640625" style="171" customWidth="1"/>
    <col min="136" max="136" width="11.33203125" style="171" customWidth="1"/>
    <col min="137" max="137" width="10.6640625" style="171" customWidth="1"/>
    <col min="138" max="139" width="12.44140625" style="171" customWidth="1"/>
    <col min="140" max="141" width="11.88671875" style="171" customWidth="1"/>
    <col min="142" max="143" width="10" style="83" customWidth="1"/>
    <col min="144" max="145" width="10.77734375" style="171" customWidth="1"/>
    <col min="146" max="147" width="11.21875" style="83" customWidth="1"/>
    <col min="148" max="149" width="10.77734375" style="171" customWidth="1"/>
    <col min="150" max="151" width="12.44140625" style="83" customWidth="1"/>
    <col min="152" max="153" width="10.77734375" style="171" customWidth="1"/>
    <col min="154" max="157" width="12.44140625" style="171" customWidth="1"/>
    <col min="158" max="159" width="11.44140625" style="170" customWidth="1"/>
    <col min="160" max="161" width="11.109375" style="171" customWidth="1"/>
    <col min="162" max="163" width="11.21875" style="170" customWidth="1"/>
    <col min="164" max="165" width="10.88671875" style="171" customWidth="1"/>
    <col min="166" max="166" width="12.44140625" style="83" customWidth="1"/>
    <col min="167" max="167" width="12.44140625" style="170" customWidth="1"/>
    <col min="168" max="172" width="12.44140625" style="171" customWidth="1"/>
    <col min="173" max="173" width="13.21875" style="171" customWidth="1"/>
    <col min="174" max="174" width="10.44140625" style="83" customWidth="1"/>
    <col min="175" max="177" width="10.6640625" style="171" customWidth="1"/>
    <col min="178" max="178" width="10.6640625" style="173" customWidth="1"/>
    <col min="179" max="179" width="10.6640625" style="174" customWidth="1"/>
    <col min="180" max="180" width="10.21875" style="171" customWidth="1"/>
    <col min="181" max="181" width="10.6640625" style="171" customWidth="1"/>
    <col min="182" max="182" width="10.6640625" style="173" customWidth="1"/>
    <col min="183" max="183" width="10.6640625" style="174" customWidth="1"/>
    <col min="184" max="184" width="10.21875" style="171" customWidth="1"/>
    <col min="185" max="185" width="10.6640625" style="171" customWidth="1"/>
    <col min="186" max="187" width="10.77734375" style="171" customWidth="1"/>
    <col min="188" max="188" width="10.21875" style="171" customWidth="1"/>
    <col min="189" max="189" width="10.6640625" style="171" customWidth="1"/>
    <col min="190" max="190" width="10.21875" style="171" customWidth="1"/>
    <col min="191" max="191" width="10.6640625" style="171" customWidth="1"/>
    <col min="192" max="192" width="10.21875" style="171" customWidth="1"/>
    <col min="193" max="193" width="10.6640625" style="171" customWidth="1"/>
    <col min="194" max="195" width="10.77734375" style="171" customWidth="1"/>
    <col min="196" max="196" width="10.21875" style="171" customWidth="1"/>
    <col min="197" max="197" width="10.6640625" style="171" customWidth="1"/>
    <col min="198" max="198" width="10.21875" style="171" customWidth="1"/>
    <col min="199" max="199" width="10.6640625" style="171" customWidth="1"/>
    <col min="200" max="200" width="10.21875" style="171" customWidth="1"/>
    <col min="201" max="201" width="10.6640625" style="171" customWidth="1"/>
    <col min="202" max="203" width="10.77734375" style="171" customWidth="1"/>
    <col min="204" max="204" width="10.21875" style="171" customWidth="1"/>
    <col min="205" max="205" width="10.6640625" style="171" customWidth="1"/>
    <col min="206" max="206" width="10.21875" style="171" customWidth="1"/>
    <col min="207" max="207" width="10.6640625" style="171" customWidth="1"/>
    <col min="208" max="208" width="10.21875" style="171" customWidth="1"/>
    <col min="209" max="209" width="10.6640625" style="171" customWidth="1"/>
    <col min="210" max="211" width="10.77734375" style="171" customWidth="1"/>
    <col min="212" max="212" width="10.21875" style="171" customWidth="1"/>
    <col min="213" max="213" width="10.6640625" style="171" customWidth="1"/>
    <col min="214" max="214" width="10.21875" style="171" customWidth="1"/>
    <col min="215" max="215" width="10.6640625" style="171" customWidth="1"/>
    <col min="216" max="216" width="10.21875" style="171" customWidth="1"/>
    <col min="217" max="217" width="10.6640625" style="171" customWidth="1"/>
    <col min="218" max="218" width="10.77734375" style="171" customWidth="1"/>
    <col min="219" max="219" width="10.6640625" style="171" customWidth="1"/>
    <col min="220" max="220" width="10.21875" style="171" customWidth="1"/>
    <col min="221" max="221" width="10.6640625" style="171" customWidth="1"/>
    <col min="222" max="222" width="9" style="83" customWidth="1"/>
    <col min="223" max="16384" width="9" style="83"/>
  </cols>
  <sheetData>
    <row r="1" spans="1:221" s="82" customFormat="1" ht="15" hidden="1" customHeight="1">
      <c r="A1" s="85"/>
      <c r="B1" s="86"/>
      <c r="C1" s="86"/>
      <c r="D1" s="85"/>
      <c r="E1" s="87"/>
      <c r="F1" s="88"/>
      <c r="G1" s="89"/>
      <c r="H1" s="90"/>
      <c r="I1" s="91"/>
      <c r="J1" s="92">
        <f>F1-H1</f>
        <v>0</v>
      </c>
      <c r="K1" s="93">
        <f>G1-I1</f>
        <v>0</v>
      </c>
      <c r="L1" s="94"/>
      <c r="M1" s="95"/>
      <c r="N1" s="92">
        <f>+R1+V1+Z1+BN1+BR1+BV1+DV1+DZ1+ED1+FR1</f>
        <v>0</v>
      </c>
      <c r="O1" s="93">
        <f>+S1+W1+AA1+BO1+BS1+BW1+DW1+EA1+EE1+FS1</f>
        <v>0</v>
      </c>
      <c r="P1" s="92">
        <f>+T1+X1+AB1+BP1+BT1+BX1+DX1+EB1+EF1+FT1</f>
        <v>0</v>
      </c>
      <c r="Q1" s="93">
        <f>+U1+Y1+AC1+BQ1+BU1+BY1+DY1+EC1+EG1+FU1</f>
        <v>0</v>
      </c>
      <c r="R1" s="96"/>
      <c r="S1" s="97"/>
      <c r="T1" s="92">
        <f>IF(AX1&gt;0,R1,)</f>
        <v>0</v>
      </c>
      <c r="U1" s="93">
        <f>IF(AY1&gt;0,S1,)</f>
        <v>0</v>
      </c>
      <c r="V1" s="98"/>
      <c r="W1" s="97"/>
      <c r="X1" s="92">
        <f>IF(BB1&gt;0,V1,)</f>
        <v>0</v>
      </c>
      <c r="Y1" s="93">
        <f>IF(BC1&gt;0,W1,)</f>
        <v>0</v>
      </c>
      <c r="Z1" s="98"/>
      <c r="AA1" s="97"/>
      <c r="AB1" s="92">
        <f>IF(BF1&gt;0,Z1,)</f>
        <v>0</v>
      </c>
      <c r="AC1" s="93">
        <f>IF(BG1&gt;0,AA1,)</f>
        <v>0</v>
      </c>
      <c r="AD1" s="99">
        <f>R1+V1+Z1</f>
        <v>0</v>
      </c>
      <c r="AE1" s="93">
        <f>S1+W1+AA1</f>
        <v>0</v>
      </c>
      <c r="AF1" s="99">
        <f>IF(BJ1&gt;0,AD1,)</f>
        <v>0</v>
      </c>
      <c r="AG1" s="93">
        <f>IF(BK1&gt;0,AE1,)</f>
        <v>0</v>
      </c>
      <c r="AH1" s="100"/>
      <c r="AI1" s="101"/>
      <c r="AJ1" s="92">
        <f>IF(R1&gt;0,(R1*AH1),)</f>
        <v>0</v>
      </c>
      <c r="AK1" s="93">
        <f>IF(S1&gt;0,(S1*AI1),)</f>
        <v>0</v>
      </c>
      <c r="AL1" s="102"/>
      <c r="AM1" s="101"/>
      <c r="AN1" s="92">
        <f>IF(V1&gt;0,(V1*AL1),)</f>
        <v>0</v>
      </c>
      <c r="AO1" s="93">
        <f>IF(W1&gt;0,(W1*AM1),)</f>
        <v>0</v>
      </c>
      <c r="AP1" s="102"/>
      <c r="AQ1" s="101"/>
      <c r="AR1" s="92">
        <f>IF(Z1&gt;0,(Z1*AP1),)</f>
        <v>0</v>
      </c>
      <c r="AS1" s="93">
        <f>IF(AA1&gt;0,(AA1*AQ1),)</f>
        <v>0</v>
      </c>
      <c r="AT1" s="103">
        <f>IF(AD1&gt;0,((AJ1+AN1+AR1)/AD1),)</f>
        <v>0</v>
      </c>
      <c r="AU1" s="104">
        <f>IF(AE1&gt;0,((AK1+AO1+AS1)/AE1),)</f>
        <v>0</v>
      </c>
      <c r="AV1" s="92">
        <f>IF(AD1&gt;0,(AD1*AT1),)</f>
        <v>0</v>
      </c>
      <c r="AW1" s="93">
        <f>IF(AE1&gt;0,(AE1*AU1),)</f>
        <v>0</v>
      </c>
      <c r="AX1" s="100"/>
      <c r="AY1" s="105"/>
      <c r="AZ1" s="92">
        <f>IF(T1&gt;0,(T1*AX1),)</f>
        <v>0</v>
      </c>
      <c r="BA1" s="93">
        <f>IF(U1&gt;0,(U1*AY1),)</f>
        <v>0</v>
      </c>
      <c r="BB1" s="106"/>
      <c r="BC1" s="105"/>
      <c r="BD1" s="92">
        <f>IF(X1&gt;0,(X1*BB1),)</f>
        <v>0</v>
      </c>
      <c r="BE1" s="93">
        <f>IF(Y1&gt;0,(Y1*BC1),)</f>
        <v>0</v>
      </c>
      <c r="BF1" s="107"/>
      <c r="BG1" s="88"/>
      <c r="BH1" s="92">
        <f>IF(AB1&gt;0,(AB1*BF1),)</f>
        <v>0</v>
      </c>
      <c r="BI1" s="93">
        <f>IF(AC1&gt;0,(AC1*BG1),)</f>
        <v>0</v>
      </c>
      <c r="BJ1" s="92">
        <f>IF((AZ1+BD1+BH1)&gt;0,((AZ1+BD1+BH1)/AD1),)</f>
        <v>0</v>
      </c>
      <c r="BK1" s="93">
        <f>IF((BA1+BE1+BI1)&gt;0,((BA1+BE1+BI1)/AE1),)</f>
        <v>0</v>
      </c>
      <c r="BL1" s="92">
        <f>IF(AF1&gt;0,(AD1*BJ1),)</f>
        <v>0</v>
      </c>
      <c r="BM1" s="93">
        <f>IF(AG1&gt;0,(AE1*BK1),)</f>
        <v>0</v>
      </c>
      <c r="BN1" s="96"/>
      <c r="BO1" s="108"/>
      <c r="BP1" s="92">
        <f>IF(CT1&gt;0,BN1,)</f>
        <v>0</v>
      </c>
      <c r="BQ1" s="93">
        <f>IF(CU1&gt;0,BO1,)</f>
        <v>0</v>
      </c>
      <c r="BR1" s="96"/>
      <c r="BS1" s="108"/>
      <c r="BT1" s="92">
        <f>IF(CX1&gt;0,BR1,)</f>
        <v>0</v>
      </c>
      <c r="BU1" s="93">
        <f>IF(CY1&gt;0,BS1,)</f>
        <v>0</v>
      </c>
      <c r="BV1" s="96"/>
      <c r="BW1" s="108"/>
      <c r="BX1" s="92">
        <f>IF(DB1&gt;0,BV1,)</f>
        <v>0</v>
      </c>
      <c r="BY1" s="93">
        <f>IF(DC1&gt;0,BW1,)</f>
        <v>0</v>
      </c>
      <c r="BZ1" s="99">
        <f>BN1+BR1+BV1</f>
        <v>0</v>
      </c>
      <c r="CA1" s="93">
        <f>BO1+BS1+BW1</f>
        <v>0</v>
      </c>
      <c r="CB1" s="99">
        <f>IF(DF1&gt;0,BZ1,)</f>
        <v>0</v>
      </c>
      <c r="CC1" s="93">
        <f>IF(DG1&gt;0,CA1,)</f>
        <v>0</v>
      </c>
      <c r="CD1" s="96"/>
      <c r="CE1" s="108"/>
      <c r="CF1" s="92">
        <f>IF(BN1&gt;0,(BN1*CD1),)</f>
        <v>0</v>
      </c>
      <c r="CG1" s="93">
        <f>IF(BO1&gt;0,(BO1*CE1),)</f>
        <v>0</v>
      </c>
      <c r="CH1" s="96"/>
      <c r="CI1" s="108"/>
      <c r="CJ1" s="92">
        <f>IF(BR1&gt;0,(BR1*CH1),)</f>
        <v>0</v>
      </c>
      <c r="CK1" s="93">
        <f>IF(BS1&gt;0,(BS1*CI1),)</f>
        <v>0</v>
      </c>
      <c r="CL1" s="96"/>
      <c r="CM1" s="108"/>
      <c r="CN1" s="92">
        <f>IF(BV1&gt;0,(BV1*CL1),)</f>
        <v>0</v>
      </c>
      <c r="CO1" s="93">
        <f>IF(BW1&gt;0,(BW1*CM1),)</f>
        <v>0</v>
      </c>
      <c r="CP1" s="92">
        <f>IF(BZ1&gt;0,((CF1+CJ1+CN1)/BZ1),)</f>
        <v>0</v>
      </c>
      <c r="CQ1" s="104">
        <f>IF(CA1&gt;0,((CG1+CK1+CO1)/CA1),)</f>
        <v>0</v>
      </c>
      <c r="CR1" s="92">
        <f>IF(BZ1&gt;0,(BZ1*CP1),)</f>
        <v>0</v>
      </c>
      <c r="CS1" s="93">
        <f>IF(CA1&gt;0,(CA1*CQ1),)</f>
        <v>0</v>
      </c>
      <c r="CT1" s="96"/>
      <c r="CU1" s="97"/>
      <c r="CV1" s="92">
        <f>IF(BP1&gt;0,(BP1*CT1),)</f>
        <v>0</v>
      </c>
      <c r="CW1" s="93">
        <f>IF(BQ1&gt;0,(BQ1*CU1),)</f>
        <v>0</v>
      </c>
      <c r="CX1" s="96"/>
      <c r="CY1" s="97"/>
      <c r="CZ1" s="92">
        <f>IF(BT1&gt;0,(BT1*CX1),)</f>
        <v>0</v>
      </c>
      <c r="DA1" s="93">
        <f>IF(BU1&gt;0,(BU1*CY1),)</f>
        <v>0</v>
      </c>
      <c r="DB1" s="96"/>
      <c r="DC1" s="97"/>
      <c r="DD1" s="92">
        <f>IF(BX1&gt;0,(BX1*DB1),)</f>
        <v>0</v>
      </c>
      <c r="DE1" s="93">
        <f>IF(BY1&gt;0,(BY1*DC1),)</f>
        <v>0</v>
      </c>
      <c r="DF1" s="92">
        <f>IF((CV1+CZ1+DD1)&gt;0,((CV1+CZ1+DD1)/BZ1),)</f>
        <v>0</v>
      </c>
      <c r="DG1" s="93">
        <f>IF((CW1+DA1+DE1)&gt;0,((CW1+DA1+DE1)/CA1),)</f>
        <v>0</v>
      </c>
      <c r="DH1" s="92">
        <f>IF(CB1&gt;0,(BZ1*DF1),)</f>
        <v>0</v>
      </c>
      <c r="DI1" s="93">
        <f>IF(CC1&gt;0,(CA1*DG1),)</f>
        <v>0</v>
      </c>
      <c r="DJ1" s="92">
        <f>AD1+BZ1</f>
        <v>0</v>
      </c>
      <c r="DK1" s="93">
        <f>AE1+CA1</f>
        <v>0</v>
      </c>
      <c r="DL1" s="92">
        <f>AF1+CB1</f>
        <v>0</v>
      </c>
      <c r="DM1" s="93">
        <f>AG1+CC1</f>
        <v>0</v>
      </c>
      <c r="DN1" s="103">
        <f>IF(DJ1&gt;0,((AD1*AT1)+(BZ1*CP1))/DJ1,)</f>
        <v>0</v>
      </c>
      <c r="DO1" s="104">
        <f>IF(DK1&gt;0,((AE1*AU1)+(CA1*CQ1))/DK1,)</f>
        <v>0</v>
      </c>
      <c r="DP1" s="92">
        <f>IF(DJ1&gt;0,(DJ1*DN1),)</f>
        <v>0</v>
      </c>
      <c r="DQ1" s="93">
        <f>IF(DK1&gt;0,(DK1*DO1),)</f>
        <v>0</v>
      </c>
      <c r="DR1" s="92">
        <f>IF(DL1&gt;0,((AF1*BJ1)+(CB1*DF1))/DL1,)</f>
        <v>0</v>
      </c>
      <c r="DS1" s="93">
        <f>IF(DM1&gt;0,((AG1*BK1)+(CC1*DG1))/DM1,)</f>
        <v>0</v>
      </c>
      <c r="DT1" s="92">
        <f>IF(DL1&gt;0,(DL1*DR1),)</f>
        <v>0</v>
      </c>
      <c r="DU1" s="93">
        <f>IF(DM1&gt;0,(DM1*DS1),)</f>
        <v>0</v>
      </c>
      <c r="DV1" s="96"/>
      <c r="DW1" s="108"/>
      <c r="DX1" s="92">
        <f>IF(FB1&gt;0,DV1,)</f>
        <v>0</v>
      </c>
      <c r="DY1" s="93">
        <f>IF(FC1&gt;0,DW1,)</f>
        <v>0</v>
      </c>
      <c r="DZ1" s="96"/>
      <c r="EA1" s="108"/>
      <c r="EB1" s="92">
        <f>IF(FF1&gt;0,DZ1,)</f>
        <v>0</v>
      </c>
      <c r="EC1" s="93">
        <f>IF(FG1&gt;0,EA1,)</f>
        <v>0</v>
      </c>
      <c r="ED1" s="96"/>
      <c r="EE1" s="108"/>
      <c r="EF1" s="92">
        <f>IF(FJ1&gt;0,ED1,)</f>
        <v>0</v>
      </c>
      <c r="EG1" s="93">
        <f>IF(FK1&gt;0,EE1,)</f>
        <v>0</v>
      </c>
      <c r="EH1" s="99">
        <f>DV1+DZ1+ED1</f>
        <v>0</v>
      </c>
      <c r="EI1" s="93">
        <f>DW1+EA1+EE1</f>
        <v>0</v>
      </c>
      <c r="EJ1" s="99">
        <f>IF(FN1&gt;0,EH1,)</f>
        <v>0</v>
      </c>
      <c r="EK1" s="93">
        <f>IF(FO1&gt;0,EI1,)</f>
        <v>0</v>
      </c>
      <c r="EL1" s="96"/>
      <c r="EM1" s="108"/>
      <c r="EN1" s="92">
        <f>IF(DV1&gt;0,(DV1*EL1),)</f>
        <v>0</v>
      </c>
      <c r="EO1" s="93">
        <f>IF(DW1&gt;0,(DW1*EM1),)</f>
        <v>0</v>
      </c>
      <c r="EP1" s="96"/>
      <c r="EQ1" s="108"/>
      <c r="ER1" s="92">
        <f>IF(DZ1&gt;0,(DZ1*EP1),)</f>
        <v>0</v>
      </c>
      <c r="ES1" s="93">
        <f>IF(EA1&gt;0,(EA1*EQ1),)</f>
        <v>0</v>
      </c>
      <c r="ET1" s="96"/>
      <c r="EU1" s="108"/>
      <c r="EV1" s="92">
        <f>IF(ED1&gt;0,(ED1*ET1),)</f>
        <v>0</v>
      </c>
      <c r="EW1" s="93">
        <f>IF(EE1&gt;0,(EE1*EU1),)</f>
        <v>0</v>
      </c>
      <c r="EX1" s="103">
        <f>IF(EH1&gt;0,((EN1+ER1+EV1)/EH1),)</f>
        <v>0</v>
      </c>
      <c r="EY1" s="104">
        <f>IF(EI1&gt;0,((EO1+ES1+EW1)/EI1),)</f>
        <v>0</v>
      </c>
      <c r="EZ1" s="92">
        <f>IF(EH1&gt;0,(EH1*EX1),)</f>
        <v>0</v>
      </c>
      <c r="FA1" s="93">
        <f>IF(EI1&gt;0,(EI1*EY1),)</f>
        <v>0</v>
      </c>
      <c r="FB1" s="109"/>
      <c r="FC1" s="97"/>
      <c r="FD1" s="92">
        <f>IF(DX1&gt;0,(DX1*FB1),)</f>
        <v>0</v>
      </c>
      <c r="FE1" s="93">
        <f>IF(DY1&gt;0,(DY1*FC1),)</f>
        <v>0</v>
      </c>
      <c r="FF1" s="109"/>
      <c r="FG1" s="97"/>
      <c r="FH1" s="92">
        <f>IF(EB1&gt;0,(EB1*FF1),)</f>
        <v>0</v>
      </c>
      <c r="FI1" s="93">
        <f>IF(EC1&gt;0,(EC1*FG1),)</f>
        <v>0</v>
      </c>
      <c r="FJ1" s="96"/>
      <c r="FK1" s="97"/>
      <c r="FL1" s="92">
        <f>IF(EF1&gt;0,(EF1*FJ1),)</f>
        <v>0</v>
      </c>
      <c r="FM1" s="93">
        <f>IF(EG1&gt;0,(EG1*FK1),)</f>
        <v>0</v>
      </c>
      <c r="FN1" s="92">
        <f>IF((FD1+FH1+FL1)&gt;0,((FD1+FH1+FL1)/EH1),)</f>
        <v>0</v>
      </c>
      <c r="FO1" s="93">
        <f>IF((FE1+FI1+FM1)&gt;0,((FE1+FI1+FM1)/EI1),)</f>
        <v>0</v>
      </c>
      <c r="FP1" s="92">
        <f>IF(EH1&gt;0,(EH1*FN1),)</f>
        <v>0</v>
      </c>
      <c r="FQ1" s="93">
        <f>IF(EI1&gt;0,(EI1*FO1),)</f>
        <v>0</v>
      </c>
      <c r="FR1" s="96"/>
      <c r="FS1" s="108"/>
      <c r="FT1" s="92">
        <f>IF(FZ1&gt;0,FR1,)</f>
        <v>0</v>
      </c>
      <c r="FU1" s="93">
        <f>IF(GA1&gt;0,FS1,)</f>
        <v>0</v>
      </c>
      <c r="FV1" s="110"/>
      <c r="FW1" s="111"/>
      <c r="FX1" s="92">
        <f>IF(FR1&gt;0,(FR1*FV1),)</f>
        <v>0</v>
      </c>
      <c r="FY1" s="93">
        <f>IF(FS1&gt;0,(FS1*FW1),)</f>
        <v>0</v>
      </c>
      <c r="FZ1" s="110"/>
      <c r="GA1" s="111"/>
      <c r="GB1" s="92">
        <f>IF(FZ1&gt;0,(FR1*FZ1),)</f>
        <v>0</v>
      </c>
      <c r="GC1" s="93">
        <f>IF(GA1&gt;0,(FS1*GA1),)</f>
        <v>0</v>
      </c>
      <c r="GD1" s="112">
        <f>(R1+BN1+DV1)</f>
        <v>0</v>
      </c>
      <c r="GE1" s="93">
        <f>(S1+BO1+DW1)</f>
        <v>0</v>
      </c>
      <c r="GF1" s="92">
        <f>(T1+BP1+DX1)</f>
        <v>0</v>
      </c>
      <c r="GG1" s="93">
        <f>(U1+BQ1+DY1)</f>
        <v>0</v>
      </c>
      <c r="GH1" s="92" t="str">
        <f>IF(GD1&gt;0,(AJ1+CF1+EN1),"")</f>
        <v/>
      </c>
      <c r="GI1" s="93" t="str">
        <f>IF(GE1&gt;0,(AK1+CG1+EO1),"")</f>
        <v/>
      </c>
      <c r="GJ1" s="92" t="str">
        <f>IF(GF1&gt;0,(AZ1+CV1+FD1),"")</f>
        <v/>
      </c>
      <c r="GK1" s="93" t="str">
        <f>IF(GG1&gt;0,(BA1+CW1+FE1),"")</f>
        <v/>
      </c>
      <c r="GL1" s="112">
        <f>(V1+BR1+DZ1)</f>
        <v>0</v>
      </c>
      <c r="GM1" s="93">
        <f>(W1+BS1+EA1)</f>
        <v>0</v>
      </c>
      <c r="GN1" s="92">
        <f>(X1+BT1+EB1)</f>
        <v>0</v>
      </c>
      <c r="GO1" s="93">
        <f>(Y1+BU1+EC1)</f>
        <v>0</v>
      </c>
      <c r="GP1" s="92">
        <f>IF(GL1&gt;0,AN1+CJ1+ER1,)</f>
        <v>0</v>
      </c>
      <c r="GQ1" s="93">
        <f>IF(GM1&gt;0,AO1+CK1+ES1,)</f>
        <v>0</v>
      </c>
      <c r="GR1" s="92">
        <f>IF(GN1&gt;0,BD1+CZ1+FH1,)</f>
        <v>0</v>
      </c>
      <c r="GS1" s="93">
        <f>IF(GO1&gt;0,BE1+DA1+FI1,)</f>
        <v>0</v>
      </c>
      <c r="GT1" s="112">
        <f>+GL1+GD1</f>
        <v>0</v>
      </c>
      <c r="GU1" s="93">
        <f>+GM1+GE1</f>
        <v>0</v>
      </c>
      <c r="GV1" s="92">
        <f>+GN1+GF1</f>
        <v>0</v>
      </c>
      <c r="GW1" s="93">
        <f>+GO1+GG1</f>
        <v>0</v>
      </c>
      <c r="GX1" s="92" t="str">
        <f>IF(GT1&gt;0,(GH1+GP1),"")</f>
        <v/>
      </c>
      <c r="GY1" s="93" t="str">
        <f>IF(GU1&gt;0,(GI1+GQ1),"")</f>
        <v/>
      </c>
      <c r="GZ1" s="92" t="str">
        <f>IF(GV1&gt;0,(GJ1+GR1),"")</f>
        <v/>
      </c>
      <c r="HA1" s="93" t="str">
        <f>IF(GW1&gt;0,(GK1+GS1),"")</f>
        <v/>
      </c>
      <c r="HB1" s="112">
        <f>(Z1+BV1+ED1)</f>
        <v>0</v>
      </c>
      <c r="HC1" s="93">
        <f>(AA1+BW1+EE1)</f>
        <v>0</v>
      </c>
      <c r="HD1" s="92">
        <f>(AB1+BX1+EF1)</f>
        <v>0</v>
      </c>
      <c r="HE1" s="93">
        <f>(AC1+BY1+EG1)</f>
        <v>0</v>
      </c>
      <c r="HF1" s="92" t="str">
        <f>IF(HB1&gt;0,(AR1+CN1+EV1),"")</f>
        <v/>
      </c>
      <c r="HG1" s="93" t="str">
        <f>IF(HC1&gt;0,(AS1+CO1+EW1),"")</f>
        <v/>
      </c>
      <c r="HH1" s="92" t="str">
        <f>IF(HD1&gt;0,(BH1+DD1+FL1),"")</f>
        <v/>
      </c>
      <c r="HI1" s="93" t="str">
        <f>IF(HE1&gt;0,(BI1+DE1+FM1),"")</f>
        <v/>
      </c>
      <c r="HJ1" s="112" t="str">
        <f>IF((DJ1+EH1+FR1)&gt;0,(DP1+EZ1+FX1),"")</f>
        <v/>
      </c>
      <c r="HK1" s="93" t="str">
        <f>IF((DK1+EI1+FS1)&gt;0,(DQ1+FA1+FY1),"")</f>
        <v/>
      </c>
      <c r="HL1" s="92" t="str">
        <f>IF((DL1+EJ1+FT1)&gt;0,(DT1+FP1+GB1),"")</f>
        <v/>
      </c>
      <c r="HM1" s="92" t="str">
        <f>IF((DM1+EK1+FU1)&gt;0,(DU1+FQ1+GC1),"")</f>
        <v/>
      </c>
    </row>
    <row r="2" spans="1:221" s="175" customFormat="1" ht="21" customHeight="1" thickBot="1">
      <c r="A2" s="84" t="s">
        <v>0</v>
      </c>
      <c r="B2" s="84"/>
      <c r="C2" s="84"/>
      <c r="D2" s="84"/>
      <c r="E2" s="84"/>
      <c r="F2" s="29" t="s">
        <v>1</v>
      </c>
      <c r="G2" s="45"/>
      <c r="H2" s="21"/>
      <c r="I2" s="42"/>
      <c r="J2" s="58"/>
      <c r="K2" s="58"/>
      <c r="L2" s="20"/>
      <c r="M2" s="50"/>
      <c r="N2" s="20"/>
      <c r="O2" s="58"/>
      <c r="P2" s="20"/>
      <c r="Q2" s="20"/>
      <c r="R2" s="29" t="s">
        <v>2</v>
      </c>
      <c r="S2" s="50"/>
      <c r="T2" s="20"/>
      <c r="U2" s="20"/>
      <c r="V2" s="20"/>
      <c r="W2" s="50"/>
      <c r="X2" s="20"/>
      <c r="Y2" s="20"/>
      <c r="Z2" s="20"/>
      <c r="AA2" s="50"/>
      <c r="AB2" s="20"/>
      <c r="AC2" s="20"/>
      <c r="AD2" s="20"/>
      <c r="AE2" s="20"/>
      <c r="AF2" s="20"/>
      <c r="AG2" s="20"/>
      <c r="AH2" s="21"/>
      <c r="AI2" s="51"/>
      <c r="AJ2" s="21"/>
      <c r="AK2" s="21"/>
      <c r="AL2" s="21"/>
      <c r="AM2" s="51"/>
      <c r="AN2" s="21"/>
      <c r="AO2" s="21"/>
      <c r="AP2" s="21"/>
      <c r="AQ2" s="51"/>
      <c r="AR2" s="21"/>
      <c r="AS2" s="21"/>
      <c r="AT2" s="21"/>
      <c r="AU2" s="21"/>
      <c r="AV2" s="21"/>
      <c r="AW2" s="21"/>
      <c r="AX2" s="21"/>
      <c r="AY2" s="42"/>
      <c r="AZ2" s="21"/>
      <c r="BA2" s="21"/>
      <c r="BB2" s="21"/>
      <c r="BC2" s="42"/>
      <c r="BD2" s="21"/>
      <c r="BE2" s="21"/>
      <c r="BF2" s="21"/>
      <c r="BG2" s="21"/>
      <c r="BH2" s="21"/>
      <c r="BI2" s="21"/>
      <c r="BJ2" s="21"/>
      <c r="BK2" s="21"/>
      <c r="BL2" s="21"/>
      <c r="BM2" s="21"/>
      <c r="BN2" s="29" t="s">
        <v>2</v>
      </c>
      <c r="BO2" s="20"/>
      <c r="BP2" s="20"/>
      <c r="BQ2" s="20"/>
      <c r="BR2" s="20"/>
      <c r="BS2" s="20"/>
      <c r="BT2" s="20"/>
      <c r="BU2" s="20"/>
      <c r="BV2" s="20"/>
      <c r="BW2" s="20"/>
      <c r="BX2" s="20"/>
      <c r="BY2" s="20"/>
      <c r="BZ2" s="20"/>
      <c r="CA2" s="20"/>
      <c r="CB2" s="20"/>
      <c r="CC2" s="20"/>
      <c r="CD2" s="21"/>
      <c r="CE2" s="21"/>
      <c r="CF2" s="21"/>
      <c r="CG2" s="21"/>
      <c r="CH2" s="21"/>
      <c r="CI2" s="21"/>
      <c r="CJ2" s="21"/>
      <c r="CK2" s="21"/>
      <c r="CL2" s="21"/>
      <c r="CM2" s="21"/>
      <c r="CN2" s="21"/>
      <c r="CO2" s="21"/>
      <c r="CP2" s="21"/>
      <c r="CQ2" s="21"/>
      <c r="CR2" s="21"/>
      <c r="CS2" s="21"/>
      <c r="CT2" s="21"/>
      <c r="CU2" s="42"/>
      <c r="CV2" s="21"/>
      <c r="CW2" s="21"/>
      <c r="CX2" s="21"/>
      <c r="CY2" s="42"/>
      <c r="CZ2" s="21"/>
      <c r="DA2" s="21"/>
      <c r="DB2" s="21"/>
      <c r="DC2" s="42"/>
      <c r="DD2" s="21"/>
      <c r="DE2" s="21"/>
      <c r="DF2" s="21"/>
      <c r="DG2" s="21"/>
      <c r="DH2" s="21"/>
      <c r="DI2" s="21"/>
      <c r="DJ2" s="23"/>
      <c r="DK2" s="23"/>
      <c r="DL2" s="23"/>
      <c r="DM2" s="23"/>
      <c r="DN2" s="23"/>
      <c r="DO2" s="23"/>
      <c r="DP2" s="23"/>
      <c r="DQ2" s="23"/>
      <c r="DR2" s="23"/>
      <c r="DS2" s="23"/>
      <c r="DT2" s="23"/>
      <c r="DU2" s="23"/>
      <c r="DV2" s="29" t="s">
        <v>3</v>
      </c>
      <c r="DW2" s="20"/>
      <c r="DX2" s="20"/>
      <c r="DY2" s="20"/>
      <c r="DZ2" s="20"/>
      <c r="EA2" s="20"/>
      <c r="EB2" s="20"/>
      <c r="EC2" s="20"/>
      <c r="ED2" s="20"/>
      <c r="EE2" s="20"/>
      <c r="EF2" s="20"/>
      <c r="EG2" s="20"/>
      <c r="EH2" s="20"/>
      <c r="EI2" s="20"/>
      <c r="EJ2" s="20"/>
      <c r="EK2" s="20"/>
      <c r="EL2" s="21"/>
      <c r="EM2" s="21"/>
      <c r="EN2" s="21"/>
      <c r="EO2" s="21"/>
      <c r="EP2" s="21"/>
      <c r="EQ2" s="21"/>
      <c r="ER2" s="21"/>
      <c r="ES2" s="21"/>
      <c r="ET2" s="21"/>
      <c r="EU2" s="21"/>
      <c r="EV2" s="21"/>
      <c r="EW2" s="21"/>
      <c r="EX2" s="21"/>
      <c r="EY2" s="21"/>
      <c r="EZ2" s="21"/>
      <c r="FA2" s="21"/>
      <c r="FB2" s="42"/>
      <c r="FC2" s="42"/>
      <c r="FD2" s="21"/>
      <c r="FE2" s="21"/>
      <c r="FF2" s="42"/>
      <c r="FG2" s="42"/>
      <c r="FH2" s="21"/>
      <c r="FI2" s="21"/>
      <c r="FJ2" s="21"/>
      <c r="FK2" s="42"/>
      <c r="FL2" s="21"/>
      <c r="FM2" s="21"/>
      <c r="FN2" s="21"/>
      <c r="FO2" s="21"/>
      <c r="FP2" s="21"/>
      <c r="FQ2" s="21"/>
      <c r="FR2" s="29" t="s">
        <v>4</v>
      </c>
      <c r="FS2" s="20"/>
      <c r="FT2" s="20"/>
      <c r="FU2" s="20"/>
      <c r="FV2" s="56"/>
      <c r="FW2" s="56"/>
      <c r="FX2" s="20"/>
      <c r="FY2" s="20"/>
      <c r="FZ2" s="56"/>
      <c r="GA2" s="56"/>
      <c r="GB2" s="20"/>
      <c r="GC2" s="20"/>
      <c r="GD2" s="29" t="s">
        <v>5</v>
      </c>
      <c r="GE2" s="21"/>
      <c r="GF2" s="20"/>
      <c r="GG2" s="20"/>
      <c r="GH2" s="20"/>
      <c r="GI2" s="20"/>
      <c r="GJ2" s="20"/>
      <c r="GK2" s="20"/>
      <c r="GL2" s="29" t="s">
        <v>6</v>
      </c>
      <c r="GM2" s="21"/>
      <c r="GN2" s="20"/>
      <c r="GO2" s="20"/>
      <c r="GP2" s="20"/>
      <c r="GQ2" s="20"/>
      <c r="GR2" s="20"/>
      <c r="GS2" s="20"/>
      <c r="GT2" s="29" t="s">
        <v>7</v>
      </c>
      <c r="GU2" s="21"/>
      <c r="GV2" s="20"/>
      <c r="GW2" s="20"/>
      <c r="GX2" s="20"/>
      <c r="GY2" s="20"/>
      <c r="GZ2" s="20"/>
      <c r="HA2" s="20"/>
      <c r="HB2" s="29" t="s">
        <v>8</v>
      </c>
      <c r="HC2" s="21"/>
      <c r="HD2" s="20"/>
      <c r="HE2" s="20"/>
      <c r="HF2" s="20"/>
      <c r="HG2" s="20"/>
      <c r="HH2" s="20"/>
      <c r="HI2" s="20"/>
      <c r="HJ2" s="29" t="s">
        <v>9</v>
      </c>
      <c r="HK2" s="20"/>
      <c r="HL2" s="20"/>
      <c r="HM2" s="20"/>
    </row>
    <row r="3" spans="1:221" s="175" customFormat="1" ht="14.25" customHeight="1" thickTop="1">
      <c r="A3" s="113" t="s">
        <v>10</v>
      </c>
      <c r="B3" s="114"/>
      <c r="C3" s="114"/>
      <c r="D3" s="114"/>
      <c r="E3" s="114"/>
      <c r="F3" s="24"/>
      <c r="G3" s="46"/>
      <c r="H3" s="26"/>
      <c r="I3" s="46"/>
      <c r="J3" s="24"/>
      <c r="K3" s="26"/>
      <c r="L3" s="24" t="s">
        <v>11</v>
      </c>
      <c r="M3" s="46"/>
      <c r="N3" s="30" t="s">
        <v>12</v>
      </c>
      <c r="O3" s="31"/>
      <c r="P3" s="30" t="s">
        <v>12</v>
      </c>
      <c r="Q3" s="31"/>
      <c r="R3" s="59" t="s">
        <v>13</v>
      </c>
      <c r="S3" s="60"/>
      <c r="T3" s="61"/>
      <c r="U3" s="61"/>
      <c r="V3" s="61"/>
      <c r="W3" s="60"/>
      <c r="X3" s="61"/>
      <c r="Y3" s="61"/>
      <c r="Z3" s="61"/>
      <c r="AA3" s="60"/>
      <c r="AB3" s="61"/>
      <c r="AC3" s="61"/>
      <c r="AD3" s="22"/>
      <c r="AE3" s="22"/>
      <c r="AF3" s="61"/>
      <c r="AG3" s="61"/>
      <c r="AH3" s="59"/>
      <c r="AI3" s="62"/>
      <c r="AJ3" s="61"/>
      <c r="AK3" s="61"/>
      <c r="AL3" s="61"/>
      <c r="AM3" s="62"/>
      <c r="AN3" s="61"/>
      <c r="AO3" s="61"/>
      <c r="AP3" s="61"/>
      <c r="AQ3" s="62"/>
      <c r="AR3" s="61"/>
      <c r="AS3" s="61"/>
      <c r="AT3" s="61"/>
      <c r="AU3" s="61"/>
      <c r="AV3" s="61"/>
      <c r="AW3" s="61"/>
      <c r="AX3" s="61"/>
      <c r="AY3" s="60"/>
      <c r="AZ3" s="61"/>
      <c r="BA3" s="61"/>
      <c r="BB3" s="61"/>
      <c r="BC3" s="60"/>
      <c r="BD3" s="61"/>
      <c r="BE3" s="61"/>
      <c r="BF3" s="61"/>
      <c r="BG3" s="61"/>
      <c r="BH3" s="61"/>
      <c r="BI3" s="61"/>
      <c r="BJ3" s="61"/>
      <c r="BK3" s="61"/>
      <c r="BL3" s="61"/>
      <c r="BM3" s="61"/>
      <c r="BN3" s="59" t="s">
        <v>14</v>
      </c>
      <c r="BO3" s="61"/>
      <c r="BP3" s="61"/>
      <c r="BQ3" s="61"/>
      <c r="BR3" s="61"/>
      <c r="BS3" s="61"/>
      <c r="BT3" s="61"/>
      <c r="BU3" s="61"/>
      <c r="BV3" s="61"/>
      <c r="BW3" s="61"/>
      <c r="BX3" s="61"/>
      <c r="BY3" s="61"/>
      <c r="BZ3" s="22"/>
      <c r="CA3" s="22"/>
      <c r="CB3" s="61"/>
      <c r="CC3" s="61"/>
      <c r="CD3" s="61"/>
      <c r="CE3" s="61"/>
      <c r="CF3" s="61"/>
      <c r="CG3" s="61"/>
      <c r="CH3" s="61"/>
      <c r="CI3" s="61"/>
      <c r="CJ3" s="61"/>
      <c r="CK3" s="61"/>
      <c r="CL3" s="61"/>
      <c r="CM3" s="61"/>
      <c r="CN3" s="61"/>
      <c r="CO3" s="61"/>
      <c r="CP3" s="61"/>
      <c r="CQ3" s="61"/>
      <c r="CR3" s="61"/>
      <c r="CS3" s="61"/>
      <c r="CT3" s="61"/>
      <c r="CU3" s="60"/>
      <c r="CV3" s="61"/>
      <c r="CW3" s="61"/>
      <c r="CX3" s="61"/>
      <c r="CY3" s="60"/>
      <c r="CZ3" s="61"/>
      <c r="DA3" s="61"/>
      <c r="DB3" s="61"/>
      <c r="DC3" s="60"/>
      <c r="DD3" s="61"/>
      <c r="DE3" s="61"/>
      <c r="DF3" s="61"/>
      <c r="DG3" s="61"/>
      <c r="DH3" s="61"/>
      <c r="DI3" s="61"/>
      <c r="DJ3" s="28" t="s">
        <v>15</v>
      </c>
      <c r="DK3" s="20"/>
      <c r="DL3" s="28"/>
      <c r="DM3" s="20"/>
      <c r="DN3" s="28"/>
      <c r="DO3" s="20"/>
      <c r="DP3" s="28"/>
      <c r="DQ3" s="20"/>
      <c r="DR3" s="28"/>
      <c r="DS3" s="20"/>
      <c r="DT3" s="28"/>
      <c r="DU3" s="20"/>
      <c r="DV3" s="59"/>
      <c r="DW3" s="61"/>
      <c r="DX3" s="61"/>
      <c r="DY3" s="61"/>
      <c r="DZ3" s="61"/>
      <c r="EA3" s="61"/>
      <c r="EB3" s="61"/>
      <c r="EC3" s="61"/>
      <c r="ED3" s="61"/>
      <c r="EE3" s="61"/>
      <c r="EF3" s="61"/>
      <c r="EG3" s="61"/>
      <c r="EH3" s="22"/>
      <c r="EI3" s="22"/>
      <c r="EJ3" s="61"/>
      <c r="EK3" s="61"/>
      <c r="EL3" s="61"/>
      <c r="EM3" s="61"/>
      <c r="EN3" s="61"/>
      <c r="EO3" s="61"/>
      <c r="EP3" s="61"/>
      <c r="EQ3" s="61"/>
      <c r="ER3" s="61"/>
      <c r="ES3" s="61"/>
      <c r="ET3" s="61"/>
      <c r="EU3" s="61"/>
      <c r="EV3" s="61"/>
      <c r="EW3" s="61"/>
      <c r="EX3" s="61"/>
      <c r="EY3" s="61"/>
      <c r="EZ3" s="61"/>
      <c r="FA3" s="61"/>
      <c r="FB3" s="60"/>
      <c r="FC3" s="60"/>
      <c r="FD3" s="61"/>
      <c r="FE3" s="61"/>
      <c r="FF3" s="60"/>
      <c r="FG3" s="60"/>
      <c r="FH3" s="61"/>
      <c r="FI3" s="61"/>
      <c r="FJ3" s="61"/>
      <c r="FK3" s="60"/>
      <c r="FL3" s="61"/>
      <c r="FM3" s="61"/>
      <c r="FN3" s="61"/>
      <c r="FO3" s="61"/>
      <c r="FP3" s="61"/>
      <c r="FQ3" s="61"/>
      <c r="FR3" s="63"/>
      <c r="FS3" s="64"/>
      <c r="FT3" s="63"/>
      <c r="FU3" s="65"/>
      <c r="FV3" s="66"/>
      <c r="FW3" s="67"/>
      <c r="FX3" s="63"/>
      <c r="FY3" s="65"/>
      <c r="FZ3" s="66"/>
      <c r="GA3" s="67"/>
      <c r="GB3" s="63"/>
      <c r="GC3" s="65"/>
      <c r="GD3" s="63"/>
      <c r="GE3" s="65"/>
      <c r="GF3" s="63"/>
      <c r="GG3" s="65"/>
      <c r="GH3" s="63"/>
      <c r="GI3" s="65"/>
      <c r="GJ3" s="63"/>
      <c r="GK3" s="65"/>
      <c r="GL3" s="63"/>
      <c r="GM3" s="65"/>
      <c r="GN3" s="63"/>
      <c r="GO3" s="65"/>
      <c r="GP3" s="63"/>
      <c r="GQ3" s="65"/>
      <c r="GR3" s="63"/>
      <c r="GS3" s="65"/>
      <c r="GT3" s="63"/>
      <c r="GU3" s="65"/>
      <c r="GV3" s="63"/>
      <c r="GW3" s="65"/>
      <c r="GX3" s="63"/>
      <c r="GY3" s="65"/>
      <c r="GZ3" s="63"/>
      <c r="HA3" s="65"/>
      <c r="HB3" s="63"/>
      <c r="HC3" s="65"/>
      <c r="HD3" s="63"/>
      <c r="HE3" s="65"/>
      <c r="HF3" s="63"/>
      <c r="HG3" s="65"/>
      <c r="HH3" s="63"/>
      <c r="HI3" s="65"/>
      <c r="HJ3" s="63"/>
      <c r="HK3" s="65"/>
      <c r="HL3" s="63"/>
      <c r="HM3" s="65"/>
    </row>
    <row r="4" spans="1:221" s="175" customFormat="1" ht="14.25" customHeight="1">
      <c r="A4" s="115" t="s">
        <v>16</v>
      </c>
      <c r="B4" s="116"/>
      <c r="C4" s="116"/>
      <c r="D4" s="116"/>
      <c r="E4" s="116"/>
      <c r="F4" s="25"/>
      <c r="G4" s="47"/>
      <c r="H4" s="117"/>
      <c r="I4" s="47"/>
      <c r="J4" s="25"/>
      <c r="K4" s="117"/>
      <c r="L4" s="25"/>
      <c r="M4" s="47"/>
      <c r="N4" s="32" t="s">
        <v>17</v>
      </c>
      <c r="O4" s="118"/>
      <c r="P4" s="32" t="s">
        <v>17</v>
      </c>
      <c r="Q4" s="118"/>
      <c r="R4" s="68" t="s">
        <v>18</v>
      </c>
      <c r="S4" s="69"/>
      <c r="T4" s="70"/>
      <c r="U4" s="70"/>
      <c r="V4" s="61"/>
      <c r="W4" s="69"/>
      <c r="X4" s="70"/>
      <c r="Y4" s="70"/>
      <c r="Z4" s="61"/>
      <c r="AA4" s="60"/>
      <c r="AB4" s="61"/>
      <c r="AC4" s="70"/>
      <c r="AD4" s="61"/>
      <c r="AE4" s="70"/>
      <c r="AF4" s="70"/>
      <c r="AG4" s="70"/>
      <c r="AH4" s="59" t="s">
        <v>19</v>
      </c>
      <c r="AI4" s="71"/>
      <c r="AJ4" s="70"/>
      <c r="AK4" s="70"/>
      <c r="AL4" s="70"/>
      <c r="AM4" s="71"/>
      <c r="AN4" s="70"/>
      <c r="AO4" s="70"/>
      <c r="AP4" s="70"/>
      <c r="AQ4" s="71"/>
      <c r="AR4" s="70"/>
      <c r="AS4" s="70"/>
      <c r="AT4" s="70"/>
      <c r="AU4" s="70"/>
      <c r="AV4" s="70"/>
      <c r="AW4" s="70"/>
      <c r="AX4" s="59" t="s">
        <v>20</v>
      </c>
      <c r="AY4" s="69"/>
      <c r="AZ4" s="70"/>
      <c r="BA4" s="70"/>
      <c r="BB4" s="70"/>
      <c r="BC4" s="69"/>
      <c r="BD4" s="70"/>
      <c r="BE4" s="70"/>
      <c r="BF4" s="70"/>
      <c r="BG4" s="70"/>
      <c r="BH4" s="70"/>
      <c r="BI4" s="70"/>
      <c r="BJ4" s="70"/>
      <c r="BK4" s="70"/>
      <c r="BL4" s="70"/>
      <c r="BM4" s="70"/>
      <c r="BN4" s="68" t="s">
        <v>21</v>
      </c>
      <c r="BO4" s="70"/>
      <c r="BP4" s="70"/>
      <c r="BQ4" s="70"/>
      <c r="BR4" s="61"/>
      <c r="BS4" s="70"/>
      <c r="BT4" s="70"/>
      <c r="BU4" s="70"/>
      <c r="BV4" s="61"/>
      <c r="BW4" s="61"/>
      <c r="BX4" s="61"/>
      <c r="BY4" s="70"/>
      <c r="BZ4" s="61"/>
      <c r="CA4" s="70"/>
      <c r="CB4" s="70"/>
      <c r="CC4" s="70"/>
      <c r="CD4" s="59" t="s">
        <v>22</v>
      </c>
      <c r="CE4" s="70"/>
      <c r="CF4" s="70"/>
      <c r="CG4" s="70"/>
      <c r="CH4" s="70"/>
      <c r="CI4" s="70"/>
      <c r="CJ4" s="70"/>
      <c r="CK4" s="70"/>
      <c r="CL4" s="70"/>
      <c r="CM4" s="70"/>
      <c r="CN4" s="70"/>
      <c r="CO4" s="70"/>
      <c r="CP4" s="70"/>
      <c r="CQ4" s="70"/>
      <c r="CR4" s="70"/>
      <c r="CS4" s="70"/>
      <c r="CT4" s="59" t="s">
        <v>23</v>
      </c>
      <c r="CU4" s="69"/>
      <c r="CV4" s="70"/>
      <c r="CW4" s="70"/>
      <c r="CX4" s="70"/>
      <c r="CY4" s="69"/>
      <c r="CZ4" s="70"/>
      <c r="DA4" s="70"/>
      <c r="DB4" s="70"/>
      <c r="DC4" s="69"/>
      <c r="DD4" s="70"/>
      <c r="DE4" s="70"/>
      <c r="DF4" s="70"/>
      <c r="DG4" s="70"/>
      <c r="DH4" s="70"/>
      <c r="DI4" s="70"/>
      <c r="DJ4" s="27"/>
      <c r="DK4" s="119"/>
      <c r="DL4" s="27"/>
      <c r="DM4" s="119"/>
      <c r="DN4" s="27"/>
      <c r="DO4" s="119"/>
      <c r="DP4" s="27"/>
      <c r="DQ4" s="119"/>
      <c r="DR4" s="27"/>
      <c r="DS4" s="119"/>
      <c r="DT4" s="27"/>
      <c r="DU4" s="119"/>
      <c r="DV4" s="68" t="s">
        <v>24</v>
      </c>
      <c r="DW4" s="70"/>
      <c r="DX4" s="70"/>
      <c r="DY4" s="70"/>
      <c r="DZ4" s="61"/>
      <c r="EA4" s="70"/>
      <c r="EB4" s="70"/>
      <c r="EC4" s="70"/>
      <c r="ED4" s="61"/>
      <c r="EE4" s="61"/>
      <c r="EF4" s="61"/>
      <c r="EG4" s="70"/>
      <c r="EH4" s="61"/>
      <c r="EI4" s="70"/>
      <c r="EJ4" s="70"/>
      <c r="EK4" s="70"/>
      <c r="EL4" s="59" t="s">
        <v>25</v>
      </c>
      <c r="EM4" s="70"/>
      <c r="EN4" s="70"/>
      <c r="EO4" s="70"/>
      <c r="EP4" s="70"/>
      <c r="EQ4" s="70"/>
      <c r="ER4" s="70"/>
      <c r="ES4" s="70"/>
      <c r="ET4" s="70"/>
      <c r="EU4" s="70"/>
      <c r="EV4" s="70"/>
      <c r="EW4" s="70"/>
      <c r="EX4" s="70"/>
      <c r="EY4" s="70"/>
      <c r="EZ4" s="70"/>
      <c r="FA4" s="70"/>
      <c r="FB4" s="72" t="s">
        <v>26</v>
      </c>
      <c r="FC4" s="69"/>
      <c r="FD4" s="70"/>
      <c r="FE4" s="70"/>
      <c r="FF4" s="69"/>
      <c r="FG4" s="69"/>
      <c r="FH4" s="70"/>
      <c r="FI4" s="70"/>
      <c r="FJ4" s="70"/>
      <c r="FK4" s="69"/>
      <c r="FL4" s="70"/>
      <c r="FM4" s="70"/>
      <c r="FN4" s="70"/>
      <c r="FO4" s="70"/>
      <c r="FP4" s="70"/>
      <c r="FQ4" s="70"/>
      <c r="FR4" s="73"/>
      <c r="FS4" s="74"/>
      <c r="FT4" s="73"/>
      <c r="FV4" s="75"/>
      <c r="FW4" s="76"/>
      <c r="FX4" s="73"/>
      <c r="FZ4" s="75"/>
      <c r="GA4" s="76"/>
      <c r="GB4" s="73"/>
      <c r="GD4" s="73"/>
      <c r="GF4" s="73"/>
      <c r="GH4" s="73"/>
      <c r="GJ4" s="73"/>
      <c r="GL4" s="73"/>
      <c r="GN4" s="73"/>
      <c r="GP4" s="73"/>
      <c r="GR4" s="73"/>
      <c r="GT4" s="73"/>
      <c r="GV4" s="73"/>
      <c r="GX4" s="73"/>
      <c r="GZ4" s="73"/>
      <c r="HB4" s="73"/>
      <c r="HD4" s="73"/>
      <c r="HF4" s="73"/>
      <c r="HH4" s="73"/>
      <c r="HJ4" s="73"/>
      <c r="HL4" s="73"/>
    </row>
    <row r="5" spans="1:221" s="175" customFormat="1" ht="92.25" customHeight="1">
      <c r="A5" s="77"/>
      <c r="B5" s="78"/>
      <c r="C5" s="79"/>
      <c r="D5" s="80"/>
      <c r="E5" s="81"/>
      <c r="F5" s="33" t="s">
        <v>27</v>
      </c>
      <c r="G5" s="48"/>
      <c r="H5" s="33" t="s">
        <v>28</v>
      </c>
      <c r="I5" s="48"/>
      <c r="J5" s="34" t="s">
        <v>29</v>
      </c>
      <c r="K5" s="34"/>
      <c r="L5" s="33" t="s">
        <v>30</v>
      </c>
      <c r="M5" s="48"/>
      <c r="N5" s="34" t="s">
        <v>31</v>
      </c>
      <c r="O5" s="34"/>
      <c r="P5" s="34" t="s">
        <v>32</v>
      </c>
      <c r="Q5" s="34"/>
      <c r="R5" s="35" t="s">
        <v>33</v>
      </c>
      <c r="S5" s="43"/>
      <c r="T5" s="37" t="s">
        <v>34</v>
      </c>
      <c r="U5" s="36"/>
      <c r="V5" s="38" t="s">
        <v>35</v>
      </c>
      <c r="W5" s="43"/>
      <c r="X5" s="37" t="s">
        <v>36</v>
      </c>
      <c r="Y5" s="36"/>
      <c r="Z5" s="38" t="s">
        <v>37</v>
      </c>
      <c r="AA5" s="43"/>
      <c r="AB5" s="37" t="s">
        <v>38</v>
      </c>
      <c r="AC5" s="36"/>
      <c r="AD5" s="38" t="s">
        <v>39</v>
      </c>
      <c r="AE5" s="36"/>
      <c r="AF5" s="35" t="s">
        <v>40</v>
      </c>
      <c r="AG5" s="36"/>
      <c r="AH5" s="35" t="s">
        <v>41</v>
      </c>
      <c r="AI5" s="52"/>
      <c r="AJ5" s="37" t="s">
        <v>42</v>
      </c>
      <c r="AK5" s="36"/>
      <c r="AL5" s="38" t="s">
        <v>43</v>
      </c>
      <c r="AM5" s="52"/>
      <c r="AN5" s="37" t="s">
        <v>44</v>
      </c>
      <c r="AO5" s="36"/>
      <c r="AP5" s="38" t="s">
        <v>45</v>
      </c>
      <c r="AQ5" s="52"/>
      <c r="AR5" s="37" t="s">
        <v>46</v>
      </c>
      <c r="AS5" s="36"/>
      <c r="AT5" s="38" t="s">
        <v>47</v>
      </c>
      <c r="AU5" s="36"/>
      <c r="AV5" s="35" t="s">
        <v>48</v>
      </c>
      <c r="AW5" s="36"/>
      <c r="AX5" s="35" t="s">
        <v>49</v>
      </c>
      <c r="AY5" s="43"/>
      <c r="AZ5" s="37" t="s">
        <v>50</v>
      </c>
      <c r="BA5" s="36"/>
      <c r="BB5" s="38" t="s">
        <v>51</v>
      </c>
      <c r="BC5" s="43"/>
      <c r="BD5" s="37" t="s">
        <v>52</v>
      </c>
      <c r="BE5" s="36"/>
      <c r="BF5" s="38" t="s">
        <v>53</v>
      </c>
      <c r="BG5" s="36"/>
      <c r="BH5" s="37" t="s">
        <v>54</v>
      </c>
      <c r="BI5" s="36"/>
      <c r="BJ5" s="38" t="s">
        <v>55</v>
      </c>
      <c r="BK5" s="36"/>
      <c r="BL5" s="35" t="s">
        <v>56</v>
      </c>
      <c r="BM5" s="36"/>
      <c r="BN5" s="35" t="s">
        <v>57</v>
      </c>
      <c r="BO5" s="36"/>
      <c r="BP5" s="37" t="s">
        <v>58</v>
      </c>
      <c r="BQ5" s="36"/>
      <c r="BR5" s="38" t="s">
        <v>59</v>
      </c>
      <c r="BS5" s="36"/>
      <c r="BT5" s="37" t="s">
        <v>60</v>
      </c>
      <c r="BU5" s="36"/>
      <c r="BV5" s="38" t="s">
        <v>61</v>
      </c>
      <c r="BW5" s="36"/>
      <c r="BX5" s="37" t="s">
        <v>62</v>
      </c>
      <c r="BY5" s="36"/>
      <c r="BZ5" s="38" t="s">
        <v>63</v>
      </c>
      <c r="CA5" s="36"/>
      <c r="CB5" s="35" t="s">
        <v>64</v>
      </c>
      <c r="CC5" s="36"/>
      <c r="CD5" s="35" t="s">
        <v>65</v>
      </c>
      <c r="CE5" s="36"/>
      <c r="CF5" s="37" t="s">
        <v>66</v>
      </c>
      <c r="CG5" s="36"/>
      <c r="CH5" s="38" t="s">
        <v>67</v>
      </c>
      <c r="CI5" s="36"/>
      <c r="CJ5" s="37" t="s">
        <v>68</v>
      </c>
      <c r="CK5" s="36"/>
      <c r="CL5" s="38" t="s">
        <v>69</v>
      </c>
      <c r="CM5" s="36"/>
      <c r="CN5" s="37" t="s">
        <v>70</v>
      </c>
      <c r="CO5" s="36"/>
      <c r="CP5" s="38" t="s">
        <v>71</v>
      </c>
      <c r="CQ5" s="36"/>
      <c r="CR5" s="35" t="s">
        <v>72</v>
      </c>
      <c r="CS5" s="36"/>
      <c r="CT5" s="35" t="s">
        <v>73</v>
      </c>
      <c r="CU5" s="43"/>
      <c r="CV5" s="37" t="s">
        <v>74</v>
      </c>
      <c r="CW5" s="36"/>
      <c r="CX5" s="38" t="s">
        <v>75</v>
      </c>
      <c r="CY5" s="43"/>
      <c r="CZ5" s="37" t="s">
        <v>76</v>
      </c>
      <c r="DA5" s="36"/>
      <c r="DB5" s="38" t="s">
        <v>77</v>
      </c>
      <c r="DC5" s="43"/>
      <c r="DD5" s="37" t="s">
        <v>78</v>
      </c>
      <c r="DE5" s="36"/>
      <c r="DF5" s="38" t="s">
        <v>79</v>
      </c>
      <c r="DG5" s="36"/>
      <c r="DH5" s="35" t="s">
        <v>80</v>
      </c>
      <c r="DI5" s="36"/>
      <c r="DJ5" s="35" t="s">
        <v>81</v>
      </c>
      <c r="DK5" s="36"/>
      <c r="DL5" s="35" t="s">
        <v>82</v>
      </c>
      <c r="DM5" s="36"/>
      <c r="DN5" s="35" t="s">
        <v>83</v>
      </c>
      <c r="DO5" s="36"/>
      <c r="DP5" s="35" t="s">
        <v>84</v>
      </c>
      <c r="DQ5" s="36"/>
      <c r="DR5" s="35" t="s">
        <v>85</v>
      </c>
      <c r="DS5" s="36"/>
      <c r="DT5" s="35" t="s">
        <v>86</v>
      </c>
      <c r="DU5" s="36"/>
      <c r="DV5" s="35" t="s">
        <v>87</v>
      </c>
      <c r="DW5" s="36"/>
      <c r="DX5" s="37" t="s">
        <v>88</v>
      </c>
      <c r="DY5" s="36"/>
      <c r="DZ5" s="38" t="s">
        <v>89</v>
      </c>
      <c r="EA5" s="36"/>
      <c r="EB5" s="37" t="s">
        <v>90</v>
      </c>
      <c r="EC5" s="36"/>
      <c r="ED5" s="38" t="s">
        <v>91</v>
      </c>
      <c r="EE5" s="36"/>
      <c r="EF5" s="37" t="s">
        <v>92</v>
      </c>
      <c r="EG5" s="36"/>
      <c r="EH5" s="38" t="s">
        <v>93</v>
      </c>
      <c r="EI5" s="36"/>
      <c r="EJ5" s="35" t="s">
        <v>94</v>
      </c>
      <c r="EK5" s="36"/>
      <c r="EL5" s="35" t="s">
        <v>95</v>
      </c>
      <c r="EM5" s="36"/>
      <c r="EN5" s="37" t="s">
        <v>96</v>
      </c>
      <c r="EO5" s="36"/>
      <c r="EP5" s="38" t="s">
        <v>97</v>
      </c>
      <c r="EQ5" s="36"/>
      <c r="ER5" s="37" t="s">
        <v>98</v>
      </c>
      <c r="ES5" s="36"/>
      <c r="ET5" s="38" t="s">
        <v>99</v>
      </c>
      <c r="EU5" s="36"/>
      <c r="EV5" s="37" t="s">
        <v>100</v>
      </c>
      <c r="EW5" s="36"/>
      <c r="EX5" s="38" t="s">
        <v>101</v>
      </c>
      <c r="EY5" s="36"/>
      <c r="EZ5" s="35" t="s">
        <v>102</v>
      </c>
      <c r="FA5" s="36"/>
      <c r="FB5" s="54" t="s">
        <v>103</v>
      </c>
      <c r="FC5" s="43"/>
      <c r="FD5" s="37" t="s">
        <v>104</v>
      </c>
      <c r="FE5" s="36"/>
      <c r="FF5" s="55" t="s">
        <v>105</v>
      </c>
      <c r="FG5" s="43"/>
      <c r="FH5" s="37" t="s">
        <v>106</v>
      </c>
      <c r="FI5" s="36"/>
      <c r="FJ5" s="38" t="s">
        <v>107</v>
      </c>
      <c r="FK5" s="43"/>
      <c r="FL5" s="37" t="s">
        <v>108</v>
      </c>
      <c r="FM5" s="36"/>
      <c r="FN5" s="38" t="s">
        <v>109</v>
      </c>
      <c r="FO5" s="36"/>
      <c r="FP5" s="35" t="s">
        <v>110</v>
      </c>
      <c r="FQ5" s="36"/>
      <c r="FR5" s="35" t="s">
        <v>111</v>
      </c>
      <c r="FS5" s="39"/>
      <c r="FT5" s="33" t="s">
        <v>112</v>
      </c>
      <c r="FU5" s="36"/>
      <c r="FV5" s="57" t="s">
        <v>113</v>
      </c>
      <c r="FW5" s="52"/>
      <c r="FX5" s="33" t="s">
        <v>114</v>
      </c>
      <c r="FY5" s="36"/>
      <c r="FZ5" s="57" t="s">
        <v>115</v>
      </c>
      <c r="GA5" s="52"/>
      <c r="GB5" s="33" t="s">
        <v>116</v>
      </c>
      <c r="GC5" s="36"/>
      <c r="GD5" s="33" t="s">
        <v>117</v>
      </c>
      <c r="GE5" s="36"/>
      <c r="GF5" s="33" t="s">
        <v>118</v>
      </c>
      <c r="GG5" s="36"/>
      <c r="GH5" s="33" t="s">
        <v>119</v>
      </c>
      <c r="GI5" s="36"/>
      <c r="GJ5" s="33" t="s">
        <v>120</v>
      </c>
      <c r="GK5" s="36"/>
      <c r="GL5" s="33" t="s">
        <v>121</v>
      </c>
      <c r="GM5" s="36"/>
      <c r="GN5" s="33" t="s">
        <v>122</v>
      </c>
      <c r="GO5" s="36"/>
      <c r="GP5" s="33" t="s">
        <v>123</v>
      </c>
      <c r="GQ5" s="36"/>
      <c r="GR5" s="33" t="s">
        <v>124</v>
      </c>
      <c r="GS5" s="36"/>
      <c r="GT5" s="33" t="s">
        <v>125</v>
      </c>
      <c r="GU5" s="36"/>
      <c r="GV5" s="33" t="s">
        <v>126</v>
      </c>
      <c r="GW5" s="36"/>
      <c r="GX5" s="33" t="s">
        <v>127</v>
      </c>
      <c r="GY5" s="36"/>
      <c r="GZ5" s="33" t="s">
        <v>128</v>
      </c>
      <c r="HA5" s="36"/>
      <c r="HB5" s="33" t="s">
        <v>129</v>
      </c>
      <c r="HC5" s="36"/>
      <c r="HD5" s="33" t="s">
        <v>130</v>
      </c>
      <c r="HE5" s="36"/>
      <c r="HF5" s="33" t="s">
        <v>131</v>
      </c>
      <c r="HG5" s="36"/>
      <c r="HH5" s="33" t="s">
        <v>132</v>
      </c>
      <c r="HI5" s="36"/>
      <c r="HJ5" s="33" t="s">
        <v>133</v>
      </c>
      <c r="HK5" s="36"/>
      <c r="HL5" s="33" t="s">
        <v>134</v>
      </c>
      <c r="HM5" s="36"/>
    </row>
    <row r="6" spans="1:221" s="175" customFormat="1" ht="13.5" customHeight="1" thickBot="1">
      <c r="A6" s="120" t="s">
        <v>135</v>
      </c>
      <c r="B6" s="121" t="s">
        <v>136</v>
      </c>
      <c r="C6" s="121" t="s">
        <v>137</v>
      </c>
      <c r="D6" s="120" t="s">
        <v>138</v>
      </c>
      <c r="E6" s="122" t="s">
        <v>139</v>
      </c>
      <c r="F6" s="123" t="s">
        <v>140</v>
      </c>
      <c r="G6" s="49" t="s">
        <v>141</v>
      </c>
      <c r="H6" s="124" t="s">
        <v>140</v>
      </c>
      <c r="I6" s="49" t="s">
        <v>141</v>
      </c>
      <c r="J6" s="125" t="s">
        <v>140</v>
      </c>
      <c r="K6" s="126" t="s">
        <v>141</v>
      </c>
      <c r="L6" s="127" t="s">
        <v>140</v>
      </c>
      <c r="M6" s="44" t="s">
        <v>141</v>
      </c>
      <c r="N6" s="125" t="s">
        <v>140</v>
      </c>
      <c r="O6" s="126" t="s">
        <v>141</v>
      </c>
      <c r="P6" s="125" t="s">
        <v>140</v>
      </c>
      <c r="Q6" s="128" t="s">
        <v>141</v>
      </c>
      <c r="R6" s="129" t="s">
        <v>140</v>
      </c>
      <c r="S6" s="49" t="s">
        <v>141</v>
      </c>
      <c r="T6" s="130" t="s">
        <v>140</v>
      </c>
      <c r="U6" s="131" t="s">
        <v>141</v>
      </c>
      <c r="V6" s="132" t="s">
        <v>140</v>
      </c>
      <c r="W6" s="49" t="s">
        <v>141</v>
      </c>
      <c r="X6" s="130" t="s">
        <v>140</v>
      </c>
      <c r="Y6" s="131" t="s">
        <v>141</v>
      </c>
      <c r="Z6" s="132" t="s">
        <v>140</v>
      </c>
      <c r="AA6" s="49" t="s">
        <v>141</v>
      </c>
      <c r="AB6" s="130" t="s">
        <v>140</v>
      </c>
      <c r="AC6" s="131" t="s">
        <v>141</v>
      </c>
      <c r="AD6" s="130" t="s">
        <v>140</v>
      </c>
      <c r="AE6" s="131" t="s">
        <v>141</v>
      </c>
      <c r="AF6" s="130" t="s">
        <v>140</v>
      </c>
      <c r="AG6" s="131" t="s">
        <v>141</v>
      </c>
      <c r="AH6" s="133" t="s">
        <v>140</v>
      </c>
      <c r="AI6" s="53" t="s">
        <v>141</v>
      </c>
      <c r="AJ6" s="125" t="s">
        <v>140</v>
      </c>
      <c r="AK6" s="126" t="s">
        <v>141</v>
      </c>
      <c r="AL6" s="133" t="s">
        <v>140</v>
      </c>
      <c r="AM6" s="53" t="s">
        <v>141</v>
      </c>
      <c r="AN6" s="125" t="s">
        <v>140</v>
      </c>
      <c r="AO6" s="126" t="s">
        <v>141</v>
      </c>
      <c r="AP6" s="133" t="s">
        <v>140</v>
      </c>
      <c r="AQ6" s="53" t="s">
        <v>141</v>
      </c>
      <c r="AR6" s="134" t="s">
        <v>140</v>
      </c>
      <c r="AS6" s="126" t="s">
        <v>141</v>
      </c>
      <c r="AT6" s="125" t="s">
        <v>140</v>
      </c>
      <c r="AU6" s="126" t="s">
        <v>141</v>
      </c>
      <c r="AV6" s="125" t="s">
        <v>140</v>
      </c>
      <c r="AW6" s="126" t="s">
        <v>141</v>
      </c>
      <c r="AX6" s="124" t="s">
        <v>140</v>
      </c>
      <c r="AY6" s="44" t="s">
        <v>141</v>
      </c>
      <c r="AZ6" s="125" t="s">
        <v>140</v>
      </c>
      <c r="BA6" s="126" t="s">
        <v>141</v>
      </c>
      <c r="BB6" s="135" t="s">
        <v>140</v>
      </c>
      <c r="BC6" s="44" t="s">
        <v>141</v>
      </c>
      <c r="BD6" s="125" t="s">
        <v>140</v>
      </c>
      <c r="BE6" s="126" t="s">
        <v>141</v>
      </c>
      <c r="BF6" s="135" t="s">
        <v>140</v>
      </c>
      <c r="BG6" s="40" t="s">
        <v>141</v>
      </c>
      <c r="BH6" s="125" t="s">
        <v>140</v>
      </c>
      <c r="BI6" s="126" t="s">
        <v>141</v>
      </c>
      <c r="BJ6" s="125" t="s">
        <v>140</v>
      </c>
      <c r="BK6" s="126" t="s">
        <v>141</v>
      </c>
      <c r="BL6" s="125" t="s">
        <v>140</v>
      </c>
      <c r="BM6" s="126" t="s">
        <v>141</v>
      </c>
      <c r="BN6" s="136" t="s">
        <v>140</v>
      </c>
      <c r="BO6" s="41" t="s">
        <v>141</v>
      </c>
      <c r="BP6" s="125" t="s">
        <v>140</v>
      </c>
      <c r="BQ6" s="126" t="s">
        <v>141</v>
      </c>
      <c r="BR6" s="135" t="s">
        <v>140</v>
      </c>
      <c r="BS6" s="40" t="s">
        <v>141</v>
      </c>
      <c r="BT6" s="125" t="s">
        <v>140</v>
      </c>
      <c r="BU6" s="126" t="s">
        <v>141</v>
      </c>
      <c r="BV6" s="135" t="s">
        <v>140</v>
      </c>
      <c r="BW6" s="40" t="s">
        <v>141</v>
      </c>
      <c r="BX6" s="125" t="s">
        <v>140</v>
      </c>
      <c r="BY6" s="126" t="s">
        <v>141</v>
      </c>
      <c r="BZ6" s="125" t="s">
        <v>140</v>
      </c>
      <c r="CA6" s="126" t="s">
        <v>141</v>
      </c>
      <c r="CB6" s="125" t="s">
        <v>140</v>
      </c>
      <c r="CC6" s="126" t="s">
        <v>141</v>
      </c>
      <c r="CD6" s="124" t="s">
        <v>140</v>
      </c>
      <c r="CE6" s="40" t="s">
        <v>141</v>
      </c>
      <c r="CF6" s="125" t="s">
        <v>140</v>
      </c>
      <c r="CG6" s="126" t="s">
        <v>141</v>
      </c>
      <c r="CH6" s="135" t="s">
        <v>140</v>
      </c>
      <c r="CI6" s="40" t="s">
        <v>141</v>
      </c>
      <c r="CJ6" s="125" t="s">
        <v>140</v>
      </c>
      <c r="CK6" s="126" t="s">
        <v>141</v>
      </c>
      <c r="CL6" s="135" t="s">
        <v>140</v>
      </c>
      <c r="CM6" s="40" t="s">
        <v>141</v>
      </c>
      <c r="CN6" s="125" t="s">
        <v>140</v>
      </c>
      <c r="CO6" s="126" t="s">
        <v>141</v>
      </c>
      <c r="CP6" s="125" t="s">
        <v>140</v>
      </c>
      <c r="CQ6" s="126" t="s">
        <v>141</v>
      </c>
      <c r="CR6" s="125" t="s">
        <v>140</v>
      </c>
      <c r="CS6" s="126" t="s">
        <v>141</v>
      </c>
      <c r="CT6" s="124" t="s">
        <v>140</v>
      </c>
      <c r="CU6" s="44" t="s">
        <v>141</v>
      </c>
      <c r="CV6" s="125" t="s">
        <v>140</v>
      </c>
      <c r="CW6" s="126" t="s">
        <v>141</v>
      </c>
      <c r="CX6" s="137" t="s">
        <v>140</v>
      </c>
      <c r="CY6" s="44" t="s">
        <v>141</v>
      </c>
      <c r="CZ6" s="125" t="s">
        <v>140</v>
      </c>
      <c r="DA6" s="126" t="s">
        <v>141</v>
      </c>
      <c r="DB6" s="135" t="s">
        <v>140</v>
      </c>
      <c r="DC6" s="44" t="s">
        <v>141</v>
      </c>
      <c r="DD6" s="125" t="s">
        <v>140</v>
      </c>
      <c r="DE6" s="126" t="s">
        <v>141</v>
      </c>
      <c r="DF6" s="125" t="s">
        <v>140</v>
      </c>
      <c r="DG6" s="126" t="s">
        <v>141</v>
      </c>
      <c r="DH6" s="125" t="s">
        <v>140</v>
      </c>
      <c r="DI6" s="126" t="s">
        <v>141</v>
      </c>
      <c r="DJ6" s="125" t="s">
        <v>140</v>
      </c>
      <c r="DK6" s="126" t="s">
        <v>141</v>
      </c>
      <c r="DL6" s="125" t="s">
        <v>140</v>
      </c>
      <c r="DM6" s="126" t="s">
        <v>141</v>
      </c>
      <c r="DN6" s="125" t="s">
        <v>140</v>
      </c>
      <c r="DO6" s="126" t="s">
        <v>141</v>
      </c>
      <c r="DP6" s="125" t="s">
        <v>140</v>
      </c>
      <c r="DQ6" s="126" t="s">
        <v>141</v>
      </c>
      <c r="DR6" s="125" t="s">
        <v>140</v>
      </c>
      <c r="DS6" s="126" t="s">
        <v>141</v>
      </c>
      <c r="DT6" s="125" t="s">
        <v>140</v>
      </c>
      <c r="DU6" s="126" t="s">
        <v>141</v>
      </c>
      <c r="DV6" s="135" t="s">
        <v>140</v>
      </c>
      <c r="DW6" s="40" t="s">
        <v>141</v>
      </c>
      <c r="DX6" s="125" t="s">
        <v>140</v>
      </c>
      <c r="DY6" s="126" t="s">
        <v>141</v>
      </c>
      <c r="DZ6" s="135" t="s">
        <v>140</v>
      </c>
      <c r="EA6" s="40" t="s">
        <v>141</v>
      </c>
      <c r="EB6" s="125" t="s">
        <v>140</v>
      </c>
      <c r="EC6" s="126" t="s">
        <v>141</v>
      </c>
      <c r="ED6" s="135" t="s">
        <v>140</v>
      </c>
      <c r="EE6" s="40" t="s">
        <v>141</v>
      </c>
      <c r="EF6" s="125" t="s">
        <v>140</v>
      </c>
      <c r="EG6" s="126" t="s">
        <v>141</v>
      </c>
      <c r="EH6" s="125" t="s">
        <v>140</v>
      </c>
      <c r="EI6" s="126" t="s">
        <v>141</v>
      </c>
      <c r="EJ6" s="125" t="s">
        <v>140</v>
      </c>
      <c r="EK6" s="126" t="s">
        <v>141</v>
      </c>
      <c r="EL6" s="124" t="s">
        <v>140</v>
      </c>
      <c r="EM6" s="40" t="s">
        <v>141</v>
      </c>
      <c r="EN6" s="125" t="s">
        <v>140</v>
      </c>
      <c r="EO6" s="126" t="s">
        <v>141</v>
      </c>
      <c r="EP6" s="137" t="s">
        <v>140</v>
      </c>
      <c r="EQ6" s="40" t="s">
        <v>141</v>
      </c>
      <c r="ER6" s="125" t="s">
        <v>140</v>
      </c>
      <c r="ES6" s="126" t="s">
        <v>141</v>
      </c>
      <c r="ET6" s="137" t="s">
        <v>140</v>
      </c>
      <c r="EU6" s="40" t="s">
        <v>141</v>
      </c>
      <c r="EV6" s="125" t="s">
        <v>140</v>
      </c>
      <c r="EW6" s="126" t="s">
        <v>141</v>
      </c>
      <c r="EX6" s="125" t="s">
        <v>140</v>
      </c>
      <c r="EY6" s="126" t="s">
        <v>141</v>
      </c>
      <c r="EZ6" s="125" t="s">
        <v>140</v>
      </c>
      <c r="FA6" s="126" t="s">
        <v>141</v>
      </c>
      <c r="FB6" s="138" t="s">
        <v>140</v>
      </c>
      <c r="FC6" s="44" t="s">
        <v>141</v>
      </c>
      <c r="FD6" s="125" t="s">
        <v>140</v>
      </c>
      <c r="FE6" s="126" t="s">
        <v>141</v>
      </c>
      <c r="FF6" s="139" t="s">
        <v>140</v>
      </c>
      <c r="FG6" s="44" t="s">
        <v>141</v>
      </c>
      <c r="FH6" s="125" t="s">
        <v>140</v>
      </c>
      <c r="FI6" s="126" t="s">
        <v>141</v>
      </c>
      <c r="FJ6" s="137" t="s">
        <v>140</v>
      </c>
      <c r="FK6" s="44" t="s">
        <v>141</v>
      </c>
      <c r="FL6" s="125" t="s">
        <v>140</v>
      </c>
      <c r="FM6" s="126" t="s">
        <v>141</v>
      </c>
      <c r="FN6" s="125" t="s">
        <v>140</v>
      </c>
      <c r="FO6" s="126" t="s">
        <v>141</v>
      </c>
      <c r="FP6" s="125" t="s">
        <v>140</v>
      </c>
      <c r="FQ6" s="126" t="s">
        <v>141</v>
      </c>
      <c r="FR6" s="135" t="s">
        <v>140</v>
      </c>
      <c r="FS6" s="40" t="s">
        <v>141</v>
      </c>
      <c r="FT6" s="125" t="s">
        <v>140</v>
      </c>
      <c r="FU6" s="126" t="s">
        <v>141</v>
      </c>
      <c r="FV6" s="140" t="s">
        <v>140</v>
      </c>
      <c r="FW6" s="53" t="s">
        <v>141</v>
      </c>
      <c r="FX6" s="125" t="s">
        <v>140</v>
      </c>
      <c r="FY6" s="126" t="s">
        <v>141</v>
      </c>
      <c r="FZ6" s="140" t="s">
        <v>140</v>
      </c>
      <c r="GA6" s="53" t="s">
        <v>141</v>
      </c>
      <c r="GB6" s="125" t="s">
        <v>140</v>
      </c>
      <c r="GC6" s="126" t="s">
        <v>141</v>
      </c>
      <c r="GD6" s="141" t="s">
        <v>140</v>
      </c>
      <c r="GE6" s="126" t="s">
        <v>141</v>
      </c>
      <c r="GF6" s="125" t="s">
        <v>140</v>
      </c>
      <c r="GG6" s="126" t="s">
        <v>141</v>
      </c>
      <c r="GH6" s="125" t="s">
        <v>140</v>
      </c>
      <c r="GI6" s="126" t="s">
        <v>141</v>
      </c>
      <c r="GJ6" s="125" t="s">
        <v>140</v>
      </c>
      <c r="GK6" s="126" t="s">
        <v>141</v>
      </c>
      <c r="GL6" s="141" t="s">
        <v>140</v>
      </c>
      <c r="GM6" s="126" t="s">
        <v>141</v>
      </c>
      <c r="GN6" s="125" t="s">
        <v>140</v>
      </c>
      <c r="GO6" s="126" t="s">
        <v>141</v>
      </c>
      <c r="GP6" s="125" t="s">
        <v>140</v>
      </c>
      <c r="GQ6" s="126" t="s">
        <v>141</v>
      </c>
      <c r="GR6" s="125" t="s">
        <v>140</v>
      </c>
      <c r="GS6" s="126" t="s">
        <v>141</v>
      </c>
      <c r="GT6" s="141" t="s">
        <v>140</v>
      </c>
      <c r="GU6" s="126" t="s">
        <v>141</v>
      </c>
      <c r="GV6" s="125" t="s">
        <v>140</v>
      </c>
      <c r="GW6" s="126" t="s">
        <v>141</v>
      </c>
      <c r="GX6" s="125" t="s">
        <v>140</v>
      </c>
      <c r="GY6" s="126" t="s">
        <v>141</v>
      </c>
      <c r="GZ6" s="125" t="s">
        <v>140</v>
      </c>
      <c r="HA6" s="126" t="s">
        <v>141</v>
      </c>
      <c r="HB6" s="141" t="s">
        <v>140</v>
      </c>
      <c r="HC6" s="126" t="s">
        <v>141</v>
      </c>
      <c r="HD6" s="125" t="s">
        <v>140</v>
      </c>
      <c r="HE6" s="126" t="s">
        <v>141</v>
      </c>
      <c r="HF6" s="125" t="s">
        <v>140</v>
      </c>
      <c r="HG6" s="126" t="s">
        <v>141</v>
      </c>
      <c r="HH6" s="125" t="s">
        <v>140</v>
      </c>
      <c r="HI6" s="126" t="s">
        <v>141</v>
      </c>
      <c r="HJ6" s="125" t="s">
        <v>140</v>
      </c>
      <c r="HK6" s="126" t="s">
        <v>141</v>
      </c>
      <c r="HL6" s="125" t="s">
        <v>140</v>
      </c>
      <c r="HM6" s="126" t="s">
        <v>141</v>
      </c>
    </row>
    <row r="7" spans="1:221" s="82" customFormat="1" ht="26.25" customHeight="1" thickTop="1">
      <c r="A7" s="142" t="s">
        <v>135</v>
      </c>
      <c r="B7" s="142" t="s">
        <v>142</v>
      </c>
      <c r="C7" s="142" t="s">
        <v>143</v>
      </c>
      <c r="D7" s="143" t="s">
        <v>144</v>
      </c>
      <c r="E7" s="143" t="s">
        <v>145</v>
      </c>
      <c r="F7" s="144" t="s">
        <v>146</v>
      </c>
      <c r="G7" s="145" t="s">
        <v>147</v>
      </c>
      <c r="H7" s="144" t="s">
        <v>148</v>
      </c>
      <c r="I7" s="146" t="s">
        <v>149</v>
      </c>
      <c r="J7" s="144" t="s">
        <v>150</v>
      </c>
      <c r="K7" s="144" t="s">
        <v>151</v>
      </c>
      <c r="L7" s="144" t="s">
        <v>152</v>
      </c>
      <c r="M7" s="146" t="s">
        <v>153</v>
      </c>
      <c r="N7" s="147" t="s">
        <v>154</v>
      </c>
      <c r="O7" s="144" t="s">
        <v>155</v>
      </c>
      <c r="P7" s="144" t="s">
        <v>156</v>
      </c>
      <c r="Q7" s="144" t="s">
        <v>157</v>
      </c>
      <c r="R7" s="147" t="s">
        <v>158</v>
      </c>
      <c r="S7" s="146" t="s">
        <v>159</v>
      </c>
      <c r="T7" s="144" t="s">
        <v>160</v>
      </c>
      <c r="U7" s="144" t="s">
        <v>161</v>
      </c>
      <c r="V7" s="147" t="s">
        <v>162</v>
      </c>
      <c r="W7" s="146" t="s">
        <v>163</v>
      </c>
      <c r="X7" s="144" t="s">
        <v>164</v>
      </c>
      <c r="Y7" s="144" t="s">
        <v>165</v>
      </c>
      <c r="Z7" s="147" t="s">
        <v>166</v>
      </c>
      <c r="AA7" s="146" t="s">
        <v>167</v>
      </c>
      <c r="AB7" s="144" t="s">
        <v>168</v>
      </c>
      <c r="AC7" s="144" t="s">
        <v>169</v>
      </c>
      <c r="AD7" s="144" t="s">
        <v>170</v>
      </c>
      <c r="AE7" s="144" t="s">
        <v>171</v>
      </c>
      <c r="AF7" s="144" t="s">
        <v>172</v>
      </c>
      <c r="AG7" s="144" t="s">
        <v>173</v>
      </c>
      <c r="AH7" s="148" t="s">
        <v>174</v>
      </c>
      <c r="AI7" s="149" t="s">
        <v>175</v>
      </c>
      <c r="AJ7" s="144" t="s">
        <v>176</v>
      </c>
      <c r="AK7" s="144" t="s">
        <v>177</v>
      </c>
      <c r="AL7" s="147" t="s">
        <v>178</v>
      </c>
      <c r="AM7" s="149" t="s">
        <v>179</v>
      </c>
      <c r="AN7" s="144" t="s">
        <v>180</v>
      </c>
      <c r="AO7" s="144" t="s">
        <v>181</v>
      </c>
      <c r="AP7" s="147" t="s">
        <v>182</v>
      </c>
      <c r="AQ7" s="149" t="s">
        <v>183</v>
      </c>
      <c r="AR7" s="144" t="s">
        <v>184</v>
      </c>
      <c r="AS7" s="144" t="s">
        <v>185</v>
      </c>
      <c r="AT7" s="144" t="s">
        <v>186</v>
      </c>
      <c r="AU7" s="144" t="s">
        <v>187</v>
      </c>
      <c r="AV7" s="144" t="s">
        <v>188</v>
      </c>
      <c r="AW7" s="144" t="s">
        <v>189</v>
      </c>
      <c r="AX7" s="147" t="s">
        <v>190</v>
      </c>
      <c r="AY7" s="145" t="s">
        <v>191</v>
      </c>
      <c r="AZ7" s="144" t="s">
        <v>192</v>
      </c>
      <c r="BA7" s="144" t="s">
        <v>193</v>
      </c>
      <c r="BB7" s="147" t="s">
        <v>194</v>
      </c>
      <c r="BC7" s="145" t="s">
        <v>195</v>
      </c>
      <c r="BD7" s="144" t="s">
        <v>196</v>
      </c>
      <c r="BE7" s="144" t="s">
        <v>197</v>
      </c>
      <c r="BF7" s="144" t="s">
        <v>198</v>
      </c>
      <c r="BG7" s="144" t="s">
        <v>199</v>
      </c>
      <c r="BH7" s="144" t="s">
        <v>200</v>
      </c>
      <c r="BI7" s="144" t="s">
        <v>201</v>
      </c>
      <c r="BJ7" s="144" t="s">
        <v>202</v>
      </c>
      <c r="BK7" s="144" t="s">
        <v>203</v>
      </c>
      <c r="BL7" s="144" t="s">
        <v>204</v>
      </c>
      <c r="BM7" s="144" t="s">
        <v>205</v>
      </c>
      <c r="BN7" s="147" t="s">
        <v>206</v>
      </c>
      <c r="BO7" s="147" t="s">
        <v>207</v>
      </c>
      <c r="BP7" s="144" t="s">
        <v>208</v>
      </c>
      <c r="BQ7" s="144" t="s">
        <v>209</v>
      </c>
      <c r="BR7" s="147" t="s">
        <v>210</v>
      </c>
      <c r="BS7" s="147" t="s">
        <v>211</v>
      </c>
      <c r="BT7" s="144" t="s">
        <v>212</v>
      </c>
      <c r="BU7" s="144" t="s">
        <v>213</v>
      </c>
      <c r="BV7" s="147" t="s">
        <v>214</v>
      </c>
      <c r="BW7" s="147" t="s">
        <v>215</v>
      </c>
      <c r="BX7" s="144" t="s">
        <v>216</v>
      </c>
      <c r="BY7" s="144" t="s">
        <v>217</v>
      </c>
      <c r="BZ7" s="144" t="s">
        <v>218</v>
      </c>
      <c r="CA7" s="144" t="s">
        <v>219</v>
      </c>
      <c r="CB7" s="144" t="s">
        <v>220</v>
      </c>
      <c r="CC7" s="144" t="s">
        <v>221</v>
      </c>
      <c r="CD7" s="148" t="s">
        <v>222</v>
      </c>
      <c r="CE7" s="144" t="s">
        <v>223</v>
      </c>
      <c r="CF7" s="144" t="s">
        <v>224</v>
      </c>
      <c r="CG7" s="144" t="s">
        <v>225</v>
      </c>
      <c r="CH7" s="147" t="s">
        <v>226</v>
      </c>
      <c r="CI7" s="144" t="s">
        <v>227</v>
      </c>
      <c r="CJ7" s="144" t="s">
        <v>228</v>
      </c>
      <c r="CK7" s="144" t="s">
        <v>229</v>
      </c>
      <c r="CL7" s="147" t="s">
        <v>230</v>
      </c>
      <c r="CM7" s="144" t="s">
        <v>231</v>
      </c>
      <c r="CN7" s="144" t="s">
        <v>232</v>
      </c>
      <c r="CO7" s="144" t="s">
        <v>233</v>
      </c>
      <c r="CP7" s="144" t="s">
        <v>234</v>
      </c>
      <c r="CQ7" s="144" t="s">
        <v>235</v>
      </c>
      <c r="CR7" s="144" t="s">
        <v>236</v>
      </c>
      <c r="CS7" s="144" t="s">
        <v>237</v>
      </c>
      <c r="CT7" s="148" t="s">
        <v>238</v>
      </c>
      <c r="CU7" s="145" t="s">
        <v>239</v>
      </c>
      <c r="CV7" s="144" t="s">
        <v>240</v>
      </c>
      <c r="CW7" s="144" t="s">
        <v>241</v>
      </c>
      <c r="CX7" s="147" t="s">
        <v>242</v>
      </c>
      <c r="CY7" s="145" t="s">
        <v>243</v>
      </c>
      <c r="CZ7" s="144" t="s">
        <v>244</v>
      </c>
      <c r="DA7" s="144" t="s">
        <v>245</v>
      </c>
      <c r="DB7" s="144" t="s">
        <v>246</v>
      </c>
      <c r="DC7" s="145" t="s">
        <v>247</v>
      </c>
      <c r="DD7" s="144" t="s">
        <v>248</v>
      </c>
      <c r="DE7" s="144" t="s">
        <v>249</v>
      </c>
      <c r="DF7" s="144" t="s">
        <v>250</v>
      </c>
      <c r="DG7" s="144" t="s">
        <v>251</v>
      </c>
      <c r="DH7" s="144" t="s">
        <v>252</v>
      </c>
      <c r="DI7" s="144" t="s">
        <v>253</v>
      </c>
      <c r="DJ7" s="144" t="s">
        <v>254</v>
      </c>
      <c r="DK7" s="144" t="s">
        <v>255</v>
      </c>
      <c r="DL7" s="144" t="s">
        <v>256</v>
      </c>
      <c r="DM7" s="144" t="s">
        <v>257</v>
      </c>
      <c r="DN7" s="144" t="s">
        <v>258</v>
      </c>
      <c r="DO7" s="144" t="s">
        <v>259</v>
      </c>
      <c r="DP7" s="144" t="s">
        <v>260</v>
      </c>
      <c r="DQ7" s="144" t="s">
        <v>261</v>
      </c>
      <c r="DR7" s="144" t="s">
        <v>262</v>
      </c>
      <c r="DS7" s="144" t="s">
        <v>263</v>
      </c>
      <c r="DT7" s="144" t="s">
        <v>264</v>
      </c>
      <c r="DU7" s="144" t="s">
        <v>265</v>
      </c>
      <c r="DV7" s="148" t="s">
        <v>266</v>
      </c>
      <c r="DW7" s="147" t="s">
        <v>267</v>
      </c>
      <c r="DX7" s="144" t="s">
        <v>268</v>
      </c>
      <c r="DY7" s="144" t="s">
        <v>269</v>
      </c>
      <c r="DZ7" s="147" t="s">
        <v>270</v>
      </c>
      <c r="EA7" s="147" t="s">
        <v>271</v>
      </c>
      <c r="EB7" s="144" t="s">
        <v>272</v>
      </c>
      <c r="EC7" s="144" t="s">
        <v>273</v>
      </c>
      <c r="ED7" s="147" t="s">
        <v>274</v>
      </c>
      <c r="EE7" s="147" t="s">
        <v>275</v>
      </c>
      <c r="EF7" s="144" t="s">
        <v>276</v>
      </c>
      <c r="EG7" s="144" t="s">
        <v>277</v>
      </c>
      <c r="EH7" s="144" t="s">
        <v>278</v>
      </c>
      <c r="EI7" s="144" t="s">
        <v>279</v>
      </c>
      <c r="EJ7" s="144" t="s">
        <v>280</v>
      </c>
      <c r="EK7" s="144" t="s">
        <v>281</v>
      </c>
      <c r="EL7" s="148" t="s">
        <v>282</v>
      </c>
      <c r="EM7" s="147" t="s">
        <v>283</v>
      </c>
      <c r="EN7" s="144" t="s">
        <v>284</v>
      </c>
      <c r="EO7" s="144" t="s">
        <v>285</v>
      </c>
      <c r="EP7" s="147" t="s">
        <v>286</v>
      </c>
      <c r="EQ7" s="144" t="s">
        <v>287</v>
      </c>
      <c r="ER7" s="144" t="s">
        <v>288</v>
      </c>
      <c r="ES7" s="144" t="s">
        <v>289</v>
      </c>
      <c r="ET7" s="147" t="s">
        <v>290</v>
      </c>
      <c r="EU7" s="144" t="s">
        <v>291</v>
      </c>
      <c r="EV7" s="144" t="s">
        <v>292</v>
      </c>
      <c r="EW7" s="144" t="s">
        <v>293</v>
      </c>
      <c r="EX7" s="144" t="s">
        <v>294</v>
      </c>
      <c r="EY7" s="144" t="s">
        <v>295</v>
      </c>
      <c r="EZ7" s="144" t="s">
        <v>296</v>
      </c>
      <c r="FA7" s="144" t="s">
        <v>297</v>
      </c>
      <c r="FB7" s="145" t="s">
        <v>298</v>
      </c>
      <c r="FC7" s="146" t="s">
        <v>299</v>
      </c>
      <c r="FD7" s="144" t="s">
        <v>300</v>
      </c>
      <c r="FE7" s="144" t="s">
        <v>301</v>
      </c>
      <c r="FF7" s="146" t="s">
        <v>302</v>
      </c>
      <c r="FG7" s="146" t="s">
        <v>303</v>
      </c>
      <c r="FH7" s="144" t="s">
        <v>304</v>
      </c>
      <c r="FI7" s="144" t="s">
        <v>305</v>
      </c>
      <c r="FJ7" s="144" t="s">
        <v>306</v>
      </c>
      <c r="FK7" s="145" t="s">
        <v>307</v>
      </c>
      <c r="FL7" s="144" t="s">
        <v>308</v>
      </c>
      <c r="FM7" s="144" t="s">
        <v>309</v>
      </c>
      <c r="FN7" s="144" t="s">
        <v>310</v>
      </c>
      <c r="FO7" s="144" t="s">
        <v>311</v>
      </c>
      <c r="FP7" s="144" t="s">
        <v>312</v>
      </c>
      <c r="FQ7" s="144" t="s">
        <v>313</v>
      </c>
      <c r="FR7" s="148" t="s">
        <v>314</v>
      </c>
      <c r="FS7" s="147" t="s">
        <v>315</v>
      </c>
      <c r="FT7" s="144" t="s">
        <v>316</v>
      </c>
      <c r="FU7" s="144" t="s">
        <v>317</v>
      </c>
      <c r="FV7" s="150" t="s">
        <v>318</v>
      </c>
      <c r="FW7" s="150" t="s">
        <v>319</v>
      </c>
      <c r="FX7" s="144" t="s">
        <v>320</v>
      </c>
      <c r="FY7" s="144" t="s">
        <v>321</v>
      </c>
      <c r="FZ7" s="150" t="s">
        <v>322</v>
      </c>
      <c r="GA7" s="150" t="s">
        <v>323</v>
      </c>
      <c r="GB7" s="144" t="s">
        <v>324</v>
      </c>
      <c r="GC7" s="144" t="s">
        <v>325</v>
      </c>
      <c r="GD7" s="148" t="s">
        <v>326</v>
      </c>
      <c r="GE7" s="147" t="s">
        <v>327</v>
      </c>
      <c r="GF7" s="144" t="s">
        <v>328</v>
      </c>
      <c r="GG7" s="144" t="s">
        <v>329</v>
      </c>
      <c r="GH7" s="144" t="s">
        <v>330</v>
      </c>
      <c r="GI7" s="144" t="s">
        <v>331</v>
      </c>
      <c r="GJ7" s="144" t="s">
        <v>332</v>
      </c>
      <c r="GK7" s="144" t="s">
        <v>333</v>
      </c>
      <c r="GL7" s="148" t="s">
        <v>334</v>
      </c>
      <c r="GM7" s="147" t="s">
        <v>335</v>
      </c>
      <c r="GN7" s="144" t="s">
        <v>336</v>
      </c>
      <c r="GO7" s="144" t="s">
        <v>337</v>
      </c>
      <c r="GP7" s="144" t="s">
        <v>338</v>
      </c>
      <c r="GQ7" s="144" t="s">
        <v>339</v>
      </c>
      <c r="GR7" s="144" t="s">
        <v>340</v>
      </c>
      <c r="GS7" s="144" t="s">
        <v>341</v>
      </c>
      <c r="GT7" s="148" t="s">
        <v>342</v>
      </c>
      <c r="GU7" s="147" t="s">
        <v>343</v>
      </c>
      <c r="GV7" s="144" t="s">
        <v>344</v>
      </c>
      <c r="GW7" s="144" t="s">
        <v>345</v>
      </c>
      <c r="GX7" s="144" t="s">
        <v>346</v>
      </c>
      <c r="GY7" s="144" t="s">
        <v>347</v>
      </c>
      <c r="GZ7" s="144" t="s">
        <v>348</v>
      </c>
      <c r="HA7" s="144" t="s">
        <v>349</v>
      </c>
      <c r="HB7" s="148" t="s">
        <v>314</v>
      </c>
      <c r="HC7" s="147" t="s">
        <v>315</v>
      </c>
      <c r="HD7" s="144" t="s">
        <v>316</v>
      </c>
      <c r="HE7" s="144" t="s">
        <v>317</v>
      </c>
      <c r="HF7" s="144" t="s">
        <v>320</v>
      </c>
      <c r="HG7" s="144" t="s">
        <v>321</v>
      </c>
      <c r="HH7" s="144" t="s">
        <v>324</v>
      </c>
      <c r="HI7" s="144" t="s">
        <v>325</v>
      </c>
      <c r="HJ7" s="148" t="s">
        <v>350</v>
      </c>
      <c r="HK7" s="147" t="s">
        <v>351</v>
      </c>
      <c r="HL7" s="144" t="s">
        <v>352</v>
      </c>
      <c r="HM7" s="144" t="s">
        <v>353</v>
      </c>
    </row>
    <row r="8" spans="1:221" s="82" customFormat="1" ht="13.5" customHeight="1">
      <c r="A8" s="457" t="s">
        <v>884</v>
      </c>
      <c r="B8" s="458"/>
      <c r="C8" s="459"/>
      <c r="D8" s="460"/>
      <c r="E8" s="460"/>
      <c r="F8" s="155"/>
      <c r="G8" s="156"/>
      <c r="H8" s="155"/>
      <c r="I8" s="156"/>
      <c r="J8" s="157"/>
      <c r="K8" s="158"/>
      <c r="L8" s="155"/>
      <c r="M8" s="156"/>
      <c r="N8" s="157"/>
      <c r="O8" s="158"/>
      <c r="P8" s="157"/>
      <c r="Q8" s="158"/>
      <c r="R8" s="155"/>
      <c r="S8" s="156"/>
      <c r="T8" s="157"/>
      <c r="U8" s="158"/>
      <c r="V8" s="155"/>
      <c r="W8" s="156"/>
      <c r="X8" s="157"/>
      <c r="Y8" s="158"/>
      <c r="Z8" s="155"/>
      <c r="AA8" s="156"/>
      <c r="AB8" s="157"/>
      <c r="AC8" s="158"/>
      <c r="AD8" s="157"/>
      <c r="AE8" s="158"/>
      <c r="AF8" s="157"/>
      <c r="AG8" s="158"/>
      <c r="AH8" s="155"/>
      <c r="AI8" s="156"/>
      <c r="AJ8" s="157"/>
      <c r="AK8" s="157"/>
      <c r="AL8" s="155"/>
      <c r="AM8" s="156"/>
      <c r="AN8" s="157"/>
      <c r="AO8" s="157"/>
      <c r="AP8" s="155"/>
      <c r="AQ8" s="156"/>
      <c r="AR8" s="157"/>
      <c r="AS8" s="158"/>
      <c r="AT8" s="157"/>
      <c r="AU8" s="158"/>
      <c r="AV8" s="157"/>
      <c r="AW8" s="158"/>
      <c r="AX8" s="155"/>
      <c r="AY8" s="156"/>
      <c r="AZ8" s="157"/>
      <c r="BA8" s="158"/>
      <c r="BB8" s="155"/>
      <c r="BC8" s="156"/>
      <c r="BD8" s="157"/>
      <c r="BE8" s="158"/>
      <c r="BF8" s="155"/>
      <c r="BG8" s="156"/>
      <c r="BH8" s="157"/>
      <c r="BI8" s="158"/>
      <c r="BJ8" s="157"/>
      <c r="BK8" s="158"/>
      <c r="BL8" s="157"/>
      <c r="BM8" s="158"/>
      <c r="BN8" s="155"/>
      <c r="BO8" s="156"/>
      <c r="BP8" s="157"/>
      <c r="BQ8" s="158"/>
      <c r="BR8" s="155"/>
      <c r="BS8" s="156"/>
      <c r="BT8" s="157"/>
      <c r="BU8" s="158"/>
      <c r="BV8" s="155"/>
      <c r="BW8" s="156"/>
      <c r="BX8" s="157"/>
      <c r="BY8" s="158"/>
      <c r="BZ8" s="157"/>
      <c r="CA8" s="158"/>
      <c r="CB8" s="157"/>
      <c r="CC8" s="158"/>
      <c r="CD8" s="155"/>
      <c r="CE8" s="156"/>
      <c r="CF8" s="157"/>
      <c r="CG8" s="158"/>
      <c r="CH8" s="155"/>
      <c r="CI8" s="156"/>
      <c r="CJ8" s="157"/>
      <c r="CK8" s="158"/>
      <c r="CL8" s="155"/>
      <c r="CM8" s="156"/>
      <c r="CN8" s="157"/>
      <c r="CO8" s="158"/>
      <c r="CP8" s="157"/>
      <c r="CQ8" s="158"/>
      <c r="CR8" s="157"/>
      <c r="CS8" s="158"/>
      <c r="CT8" s="155"/>
      <c r="CU8" s="156"/>
      <c r="CV8" s="157"/>
      <c r="CW8" s="158"/>
      <c r="CX8" s="155"/>
      <c r="CY8" s="156"/>
      <c r="CZ8" s="157"/>
      <c r="DA8" s="158"/>
      <c r="DB8" s="155"/>
      <c r="DC8" s="156"/>
      <c r="DD8" s="157"/>
      <c r="DE8" s="158"/>
      <c r="DF8" s="157"/>
      <c r="DG8" s="158"/>
      <c r="DH8" s="157"/>
      <c r="DI8" s="158"/>
      <c r="DJ8" s="157"/>
      <c r="DK8" s="158"/>
      <c r="DL8" s="157"/>
      <c r="DM8" s="158"/>
      <c r="DN8" s="157"/>
      <c r="DO8" s="158"/>
      <c r="DP8" s="157"/>
      <c r="DQ8" s="158"/>
      <c r="DR8" s="157"/>
      <c r="DS8" s="158"/>
      <c r="DT8" s="157"/>
      <c r="DU8" s="158"/>
      <c r="DV8" s="155"/>
      <c r="DW8" s="156"/>
      <c r="DX8" s="157"/>
      <c r="DY8" s="158"/>
      <c r="DZ8" s="155"/>
      <c r="EA8" s="156"/>
      <c r="EB8" s="157"/>
      <c r="EC8" s="158"/>
      <c r="ED8" s="155"/>
      <c r="EE8" s="156"/>
      <c r="EF8" s="157"/>
      <c r="EG8" s="158"/>
      <c r="EH8" s="157"/>
      <c r="EI8" s="158"/>
      <c r="EJ8" s="157"/>
      <c r="EK8" s="158"/>
      <c r="EL8" s="155"/>
      <c r="EM8" s="156"/>
      <c r="EN8" s="157"/>
      <c r="EO8" s="158"/>
      <c r="EP8" s="155"/>
      <c r="EQ8" s="156"/>
      <c r="ER8" s="157"/>
      <c r="ES8" s="158"/>
      <c r="ET8" s="155"/>
      <c r="EU8" s="156"/>
      <c r="EV8" s="157"/>
      <c r="EW8" s="158"/>
      <c r="EX8" s="157"/>
      <c r="EY8" s="158"/>
      <c r="EZ8" s="157"/>
      <c r="FA8" s="158"/>
      <c r="FB8" s="155"/>
      <c r="FC8" s="156"/>
      <c r="FD8" s="157"/>
      <c r="FE8" s="158"/>
      <c r="FF8" s="155"/>
      <c r="FG8" s="156"/>
      <c r="FH8" s="157"/>
      <c r="FI8" s="158"/>
      <c r="FJ8" s="155"/>
      <c r="FK8" s="156"/>
      <c r="FL8" s="157"/>
      <c r="FM8" s="158"/>
      <c r="FN8" s="157"/>
      <c r="FO8" s="158"/>
      <c r="FP8" s="157"/>
      <c r="FQ8" s="158"/>
      <c r="FR8" s="155"/>
      <c r="FS8" s="156"/>
      <c r="FT8" s="157"/>
      <c r="FU8" s="158"/>
      <c r="FV8" s="155"/>
      <c r="FW8" s="156"/>
      <c r="FX8" s="157"/>
      <c r="FY8" s="158"/>
      <c r="FZ8" s="155"/>
      <c r="GA8" s="156"/>
      <c r="GB8" s="157"/>
      <c r="GC8" s="158"/>
      <c r="GD8" s="157"/>
      <c r="GE8" s="158"/>
      <c r="GF8" s="157"/>
      <c r="GG8" s="158"/>
      <c r="GH8" s="157"/>
      <c r="GI8" s="158"/>
      <c r="GJ8" s="157"/>
      <c r="GK8" s="158"/>
      <c r="GL8" s="157"/>
      <c r="GM8" s="158"/>
      <c r="GN8" s="157"/>
      <c r="GO8" s="158"/>
      <c r="GP8" s="157"/>
      <c r="GQ8" s="158"/>
      <c r="GR8" s="157"/>
      <c r="GS8" s="158"/>
      <c r="GT8" s="157"/>
      <c r="GU8" s="158"/>
      <c r="GV8" s="157"/>
      <c r="GW8" s="158"/>
      <c r="GX8" s="157"/>
      <c r="GY8" s="158"/>
      <c r="GZ8" s="157"/>
      <c r="HA8" s="158"/>
      <c r="HB8" s="157"/>
      <c r="HC8" s="158"/>
      <c r="HD8" s="157"/>
      <c r="HE8" s="158"/>
      <c r="HF8" s="157"/>
      <c r="HG8" s="158"/>
      <c r="HH8" s="157"/>
      <c r="HI8" s="158"/>
      <c r="HJ8" s="157"/>
      <c r="HK8" s="158"/>
      <c r="HL8" s="157"/>
      <c r="HM8" s="158"/>
    </row>
    <row r="9" spans="1:221" s="82" customFormat="1" ht="13.5" customHeight="1">
      <c r="A9" s="151" t="s">
        <v>354</v>
      </c>
      <c r="B9" s="152" t="s">
        <v>355</v>
      </c>
      <c r="C9" s="153"/>
      <c r="D9" s="154">
        <v>106397</v>
      </c>
      <c r="E9" s="154">
        <v>1</v>
      </c>
      <c r="F9" s="155">
        <v>4615</v>
      </c>
      <c r="G9" s="156">
        <v>4524</v>
      </c>
      <c r="H9" s="155">
        <v>68</v>
      </c>
      <c r="I9" s="156">
        <v>49</v>
      </c>
      <c r="J9" s="157">
        <f t="shared" ref="J9:J40" si="0">F9-H9</f>
        <v>4547</v>
      </c>
      <c r="K9" s="158">
        <f t="shared" ref="K9:K40" si="1">G9-I9</f>
        <v>4475</v>
      </c>
      <c r="L9" s="155">
        <v>120</v>
      </c>
      <c r="M9" s="156">
        <v>120</v>
      </c>
      <c r="N9" s="157">
        <f t="shared" ref="N9:N40" si="2">+R9+V9+Z9+BN9+BR9+BV9+DV9+DZ9+ED9+FR9</f>
        <v>4547</v>
      </c>
      <c r="O9" s="158">
        <f t="shared" ref="O9:O40" si="3">+S9+W9+AA9+BO9+BS9+BW9+DW9+EA9+EE9+FS9</f>
        <v>4475</v>
      </c>
      <c r="P9" s="157">
        <f t="shared" ref="P9:P40" si="4">+T9+X9+AB9+BP9+BT9+BX9+DX9+EB9+EF9+FT9</f>
        <v>4547</v>
      </c>
      <c r="Q9" s="158">
        <f t="shared" ref="Q9:Q40" si="5">+U9+Y9+AC9+BQ9+BU9+BY9+DY9+EC9+EG9+FU9</f>
        <v>4475</v>
      </c>
      <c r="R9" s="155">
        <v>774</v>
      </c>
      <c r="S9" s="156">
        <v>689</v>
      </c>
      <c r="T9" s="157">
        <f t="shared" ref="T9:T40" si="6">IF(AX9&gt;0,R9,)</f>
        <v>774</v>
      </c>
      <c r="U9" s="158">
        <f t="shared" ref="U9:U40" si="7">IF(AY9&gt;0,S9,)</f>
        <v>689</v>
      </c>
      <c r="V9" s="155">
        <v>78</v>
      </c>
      <c r="W9" s="156">
        <v>61</v>
      </c>
      <c r="X9" s="157">
        <f t="shared" ref="X9:X40" si="8">IF(BB9&gt;0,V9,)</f>
        <v>78</v>
      </c>
      <c r="Y9" s="158">
        <f t="shared" ref="Y9:Y40" si="9">IF(BC9&gt;0,W9,)</f>
        <v>61</v>
      </c>
      <c r="Z9" s="155"/>
      <c r="AA9" s="156"/>
      <c r="AB9" s="157">
        <f t="shared" ref="AB9:AB40" si="10">IF(BF9&gt;0,Z9,)</f>
        <v>0</v>
      </c>
      <c r="AC9" s="158">
        <f t="shared" ref="AC9:AC40" si="11">IF(BG9&gt;0,AA9,)</f>
        <v>0</v>
      </c>
      <c r="AD9" s="157">
        <f t="shared" ref="AD9:AD40" si="12">R9+V9+Z9</f>
        <v>852</v>
      </c>
      <c r="AE9" s="158">
        <f t="shared" ref="AE9:AE40" si="13">S9+W9+AA9</f>
        <v>750</v>
      </c>
      <c r="AF9" s="157">
        <f t="shared" ref="AF9:AF40" si="14">IF(BJ9&gt;0,AD9,)</f>
        <v>852</v>
      </c>
      <c r="AG9" s="158">
        <f t="shared" ref="AG9:AG40" si="15">IF(BK9&gt;0,AE9,)</f>
        <v>750</v>
      </c>
      <c r="AH9" s="155">
        <v>4.29</v>
      </c>
      <c r="AI9" s="156">
        <v>4.22</v>
      </c>
      <c r="AJ9" s="157">
        <f t="shared" ref="AJ9:AJ40" si="16">IF(R9&gt;0,(R9*AH9),)</f>
        <v>3320.46</v>
      </c>
      <c r="AK9" s="157">
        <f t="shared" ref="AK9:AK40" si="17">IF(S9&gt;0,(S9*AI9),)</f>
        <v>2907.58</v>
      </c>
      <c r="AL9" s="155">
        <v>5.21</v>
      </c>
      <c r="AM9" s="156">
        <v>4.9000000000000004</v>
      </c>
      <c r="AN9" s="157">
        <f t="shared" ref="AN9:AN40" si="18">IF(V9&gt;0,(V9*AL9),)</f>
        <v>406.38</v>
      </c>
      <c r="AO9" s="157">
        <f t="shared" ref="AO9:AO40" si="19">IF(W9&gt;0,(W9*AM9),)</f>
        <v>298.90000000000003</v>
      </c>
      <c r="AP9" s="155"/>
      <c r="AQ9" s="156"/>
      <c r="AR9" s="157">
        <f t="shared" ref="AR9:AR40" si="20">IF(Z9&gt;0,(Z9*AP9),)</f>
        <v>0</v>
      </c>
      <c r="AS9" s="158">
        <f t="shared" ref="AS9:AS40" si="21">IF(AA9&gt;0,(AA9*AQ9),)</f>
        <v>0</v>
      </c>
      <c r="AT9" s="157">
        <f t="shared" ref="AT9:AT40" si="22">IF(AD9&gt;0,((AJ9+AN9+AR9)/AD9),)</f>
        <v>4.3742253521126759</v>
      </c>
      <c r="AU9" s="158">
        <f t="shared" ref="AU9:AU40" si="23">IF(AE9&gt;0,((AK9+AO9+AS9)/AE9),)</f>
        <v>4.2753066666666664</v>
      </c>
      <c r="AV9" s="157">
        <f t="shared" ref="AV9:AV40" si="24">IF(AD9&gt;0,(AD9*AT9),)</f>
        <v>3726.8399999999997</v>
      </c>
      <c r="AW9" s="158">
        <f t="shared" ref="AW9:AW40" si="25">IF(AE9&gt;0,(AE9*AU9),)</f>
        <v>3206.4799999999996</v>
      </c>
      <c r="AX9" s="155">
        <v>131.1</v>
      </c>
      <c r="AY9" s="156">
        <v>130.19999999999999</v>
      </c>
      <c r="AZ9" s="157">
        <f t="shared" ref="AZ9:AZ40" si="26">IF(T9&gt;0,(T9*AX9),)</f>
        <v>101471.4</v>
      </c>
      <c r="BA9" s="158">
        <f t="shared" ref="BA9:BA40" si="27">IF(U9&gt;0,(U9*AY9),)</f>
        <v>89707.799999999988</v>
      </c>
      <c r="BB9" s="155">
        <v>137</v>
      </c>
      <c r="BC9" s="156">
        <v>137.69999999999999</v>
      </c>
      <c r="BD9" s="157">
        <f t="shared" ref="BD9:BD40" si="28">IF(X9&gt;0,(X9*BB9),)</f>
        <v>10686</v>
      </c>
      <c r="BE9" s="158">
        <f t="shared" ref="BE9:BE40" si="29">IF(Y9&gt;0,(Y9*BC9),)</f>
        <v>8399.6999999999989</v>
      </c>
      <c r="BF9" s="155"/>
      <c r="BG9" s="156"/>
      <c r="BH9" s="157">
        <f t="shared" ref="BH9:BH40" si="30">IF(AB9&gt;0,(AB9*BF9),)</f>
        <v>0</v>
      </c>
      <c r="BI9" s="158">
        <f t="shared" ref="BI9:BI40" si="31">IF(AC9&gt;0,(AC9*BG9),)</f>
        <v>0</v>
      </c>
      <c r="BJ9" s="157">
        <f t="shared" ref="BJ9:BJ40" si="32">IF((AZ9+BD9+BH9)&gt;0,((AZ9+BD9+BH9)/AD9),)</f>
        <v>131.64014084507042</v>
      </c>
      <c r="BK9" s="158">
        <f t="shared" ref="BK9:BK40" si="33">IF((BA9+BE9+BI9)&gt;0,((BA9+BE9+BI9)/AE9),)</f>
        <v>130.80999999999997</v>
      </c>
      <c r="BL9" s="157">
        <f t="shared" ref="BL9:BL40" si="34">IF(AF9&gt;0,(AD9*BJ9),)</f>
        <v>112157.4</v>
      </c>
      <c r="BM9" s="158">
        <f t="shared" ref="BM9:BM40" si="35">IF(AG9&gt;0,(AE9*BK9),)</f>
        <v>98107.499999999985</v>
      </c>
      <c r="BN9" s="155">
        <v>2343</v>
      </c>
      <c r="BO9" s="156">
        <v>2299</v>
      </c>
      <c r="BP9" s="157">
        <f t="shared" ref="BP9:BP40" si="36">IF(CT9&gt;0,BN9,)</f>
        <v>2343</v>
      </c>
      <c r="BQ9" s="158">
        <f t="shared" ref="BQ9:BQ40" si="37">IF(CU9&gt;0,BO9,)</f>
        <v>2299</v>
      </c>
      <c r="BR9" s="155">
        <v>177</v>
      </c>
      <c r="BS9" s="156">
        <v>218</v>
      </c>
      <c r="BT9" s="157">
        <f t="shared" ref="BT9:BT40" si="38">IF(CX9&gt;0,BR9,)</f>
        <v>177</v>
      </c>
      <c r="BU9" s="158">
        <f t="shared" ref="BU9:BU40" si="39">IF(CY9&gt;0,BS9,)</f>
        <v>218</v>
      </c>
      <c r="BV9" s="155"/>
      <c r="BW9" s="156"/>
      <c r="BX9" s="157">
        <f t="shared" ref="BX9:BX40" si="40">IF(DB9&gt;0,BV9,)</f>
        <v>0</v>
      </c>
      <c r="BY9" s="158">
        <f t="shared" ref="BY9:BY40" si="41">IF(DC9&gt;0,BW9,)</f>
        <v>0</v>
      </c>
      <c r="BZ9" s="157">
        <f t="shared" ref="BZ9:BZ40" si="42">BN9+BR9+BV9</f>
        <v>2520</v>
      </c>
      <c r="CA9" s="158">
        <f t="shared" ref="CA9:CA40" si="43">BO9+BS9+BW9</f>
        <v>2517</v>
      </c>
      <c r="CB9" s="157">
        <f t="shared" ref="CB9:CB40" si="44">IF(DF9&gt;0,BZ9,)</f>
        <v>2520</v>
      </c>
      <c r="CC9" s="158">
        <f t="shared" ref="CC9:CC40" si="45">IF(DG9&gt;0,CA9,)</f>
        <v>2517</v>
      </c>
      <c r="CD9" s="155">
        <v>4.6500000000000004</v>
      </c>
      <c r="CE9" s="156">
        <v>4.4800000000000004</v>
      </c>
      <c r="CF9" s="157">
        <f t="shared" ref="CF9:CF40" si="46">IF(BN9&gt;0,(BN9*CD9),)</f>
        <v>10894.95</v>
      </c>
      <c r="CG9" s="158">
        <f t="shared" ref="CG9:CG40" si="47">IF(BO9&gt;0,(BO9*CE9),)</f>
        <v>10299.52</v>
      </c>
      <c r="CH9" s="155">
        <v>6.28</v>
      </c>
      <c r="CI9" s="156">
        <v>5.89</v>
      </c>
      <c r="CJ9" s="157">
        <f t="shared" ref="CJ9:CJ40" si="48">IF(BR9&gt;0,(BR9*CH9),)</f>
        <v>1111.56</v>
      </c>
      <c r="CK9" s="158">
        <f t="shared" ref="CK9:CK40" si="49">IF(BS9&gt;0,(BS9*CI9),)</f>
        <v>1284.02</v>
      </c>
      <c r="CL9" s="155"/>
      <c r="CM9" s="156"/>
      <c r="CN9" s="157">
        <f t="shared" ref="CN9:CN40" si="50">IF(BV9&gt;0,(BV9*CL9),)</f>
        <v>0</v>
      </c>
      <c r="CO9" s="158">
        <f t="shared" ref="CO9:CO40" si="51">IF(BW9&gt;0,(BW9*CM9),)</f>
        <v>0</v>
      </c>
      <c r="CP9" s="157">
        <f t="shared" ref="CP9:CP40" si="52">IF(BZ9&gt;0,((CF9+CJ9+CN9)/BZ9),)</f>
        <v>4.7644880952380957</v>
      </c>
      <c r="CQ9" s="158">
        <f t="shared" ref="CQ9:CQ40" si="53">IF(CA9&gt;0,((CG9+CK9+CO9)/CA9),)</f>
        <v>4.6021215733015497</v>
      </c>
      <c r="CR9" s="157">
        <f t="shared" ref="CR9:CR40" si="54">IF(BZ9&gt;0,(BZ9*CP9),)</f>
        <v>12006.510000000002</v>
      </c>
      <c r="CS9" s="158">
        <f t="shared" ref="CS9:CS40" si="55">IF(CA9&gt;0,(CA9*CQ9),)</f>
        <v>11583.54</v>
      </c>
      <c r="CT9" s="155">
        <v>129.6</v>
      </c>
      <c r="CU9" s="156">
        <v>129</v>
      </c>
      <c r="CV9" s="157">
        <f t="shared" ref="CV9:CV40" si="56">IF(BP9&gt;0,(BP9*CT9),)</f>
        <v>303652.8</v>
      </c>
      <c r="CW9" s="158">
        <f t="shared" ref="CW9:CW40" si="57">IF(BQ9&gt;0,(BQ9*CU9),)</f>
        <v>296571</v>
      </c>
      <c r="CX9" s="155">
        <v>127.1</v>
      </c>
      <c r="CY9" s="156">
        <v>127.5</v>
      </c>
      <c r="CZ9" s="157">
        <f t="shared" ref="CZ9:CZ40" si="58">IF(BT9&gt;0,(BT9*CX9),)</f>
        <v>22496.7</v>
      </c>
      <c r="DA9" s="158">
        <f t="shared" ref="DA9:DA40" si="59">IF(BU9&gt;0,(BU9*CY9),)</f>
        <v>27795</v>
      </c>
      <c r="DB9" s="155"/>
      <c r="DC9" s="156"/>
      <c r="DD9" s="157">
        <f t="shared" ref="DD9:DD40" si="60">IF(BX9&gt;0,(BX9*DB9),)</f>
        <v>0</v>
      </c>
      <c r="DE9" s="158">
        <f t="shared" ref="DE9:DE40" si="61">IF(BY9&gt;0,(BY9*DC9),)</f>
        <v>0</v>
      </c>
      <c r="DF9" s="157">
        <f t="shared" ref="DF9:DF40" si="62">IF((CV9+CZ9+DD9)&gt;0,((CV9+CZ9+DD9)/BZ9),)</f>
        <v>129.42440476190475</v>
      </c>
      <c r="DG9" s="158">
        <f t="shared" ref="DG9:DG40" si="63">IF((CW9+DA9+DE9)&gt;0,((CW9+DA9+DE9)/CA9),)</f>
        <v>128.87008343265794</v>
      </c>
      <c r="DH9" s="157">
        <f t="shared" ref="DH9:DH40" si="64">IF(CB9&gt;0,(BZ9*DF9),)</f>
        <v>326149.5</v>
      </c>
      <c r="DI9" s="158">
        <f t="shared" ref="DI9:DI40" si="65">IF(CC9&gt;0,(CA9*DG9),)</f>
        <v>324366</v>
      </c>
      <c r="DJ9" s="157">
        <f t="shared" ref="DJ9:DJ40" si="66">AD9+BZ9</f>
        <v>3372</v>
      </c>
      <c r="DK9" s="158">
        <f t="shared" ref="DK9:DK40" si="67">AE9+CA9</f>
        <v>3267</v>
      </c>
      <c r="DL9" s="157">
        <f t="shared" ref="DL9:DL40" si="68">AF9+CB9</f>
        <v>3372</v>
      </c>
      <c r="DM9" s="158">
        <f t="shared" ref="DM9:DM40" si="69">AG9+CC9</f>
        <v>3267</v>
      </c>
      <c r="DN9" s="157">
        <f t="shared" ref="DN9:DN40" si="70">IF(DJ9&gt;0,((AD9*AT9)+(BZ9*CP9))/DJ9,)</f>
        <v>4.6658807829181503</v>
      </c>
      <c r="DO9" s="158">
        <f t="shared" ref="DO9:DO40" si="71">IF(DK9&gt;0,((AE9*AU9)+(CA9*CQ9))/DK9,)</f>
        <v>4.5270951943679218</v>
      </c>
      <c r="DP9" s="157">
        <f t="shared" ref="DP9:DP40" si="72">IF(DJ9&gt;0,(DJ9*DN9),)</f>
        <v>15733.350000000002</v>
      </c>
      <c r="DQ9" s="158">
        <f t="shared" ref="DQ9:DQ40" si="73">IF(DK9&gt;0,(DK9*DO9),)</f>
        <v>14790.02</v>
      </c>
      <c r="DR9" s="157">
        <f t="shared" ref="DR9:DR40" si="74">IF(DL9&gt;0,((AF9*BJ9)+(CB9*DF9))/DL9,)</f>
        <v>129.98425266903917</v>
      </c>
      <c r="DS9" s="158">
        <f t="shared" ref="DS9:DS40" si="75">IF(DM9&gt;0,((AG9*BK9)+(CC9*DG9))/DM9,)</f>
        <v>129.31542699724517</v>
      </c>
      <c r="DT9" s="157">
        <f t="shared" ref="DT9:DT40" si="76">IF(DL9&gt;0,(DL9*DR9),)</f>
        <v>438306.90000000008</v>
      </c>
      <c r="DU9" s="158">
        <f t="shared" ref="DU9:DU40" si="77">IF(DM9&gt;0,(DM9*DS9),)</f>
        <v>422473.49999999994</v>
      </c>
      <c r="DV9" s="155">
        <v>832</v>
      </c>
      <c r="DW9" s="156">
        <v>842</v>
      </c>
      <c r="DX9" s="157">
        <f t="shared" ref="DX9:DX40" si="78">IF(FB9&gt;0,DV9,)</f>
        <v>832</v>
      </c>
      <c r="DY9" s="158">
        <f t="shared" ref="DY9:DY40" si="79">IF(FC9&gt;0,DW9,)</f>
        <v>842</v>
      </c>
      <c r="DZ9" s="155">
        <v>343</v>
      </c>
      <c r="EA9" s="156">
        <v>366</v>
      </c>
      <c r="EB9" s="157">
        <f t="shared" ref="EB9:EB40" si="80">IF(FF9&gt;0,DZ9,)</f>
        <v>343</v>
      </c>
      <c r="EC9" s="158">
        <f t="shared" ref="EC9:EC40" si="81">IF(FG9&gt;0,EA9,)</f>
        <v>366</v>
      </c>
      <c r="ED9" s="155"/>
      <c r="EE9" s="156"/>
      <c r="EF9" s="157">
        <f t="shared" ref="EF9:EF40" si="82">IF(FJ9&gt;0,ED9,)</f>
        <v>0</v>
      </c>
      <c r="EG9" s="158">
        <f t="shared" ref="EG9:EG40" si="83">IF(FK9&gt;0,EE9,)</f>
        <v>0</v>
      </c>
      <c r="EH9" s="157">
        <f t="shared" ref="EH9:EH40" si="84">DV9+DZ9+ED9</f>
        <v>1175</v>
      </c>
      <c r="EI9" s="158">
        <f t="shared" ref="EI9:EI40" si="85">DW9+EA9+EE9</f>
        <v>1208</v>
      </c>
      <c r="EJ9" s="157">
        <f t="shared" ref="EJ9:EJ40" si="86">IF(FN9&gt;0,EH9,)</f>
        <v>1175</v>
      </c>
      <c r="EK9" s="158">
        <f t="shared" ref="EK9:EK40" si="87">IF(FO9&gt;0,EI9,)</f>
        <v>1208</v>
      </c>
      <c r="EL9" s="155">
        <v>3.1</v>
      </c>
      <c r="EM9" s="156">
        <v>3.11</v>
      </c>
      <c r="EN9" s="157">
        <f t="shared" ref="EN9:EN40" si="88">IF(DV9&gt;0,(DV9*EL9),)</f>
        <v>2579.2000000000003</v>
      </c>
      <c r="EO9" s="158">
        <f t="shared" ref="EO9:EO40" si="89">IF(DW9&gt;0,(DW9*EM9),)</f>
        <v>2618.62</v>
      </c>
      <c r="EP9" s="155">
        <v>3.25</v>
      </c>
      <c r="EQ9" s="156">
        <v>3.62</v>
      </c>
      <c r="ER9" s="157">
        <f t="shared" ref="ER9:ER40" si="90">IF(DZ9&gt;0,(DZ9*EP9),)</f>
        <v>1114.75</v>
      </c>
      <c r="ES9" s="158">
        <f t="shared" ref="ES9:ES40" si="91">IF(EA9&gt;0,(EA9*EQ9),)</f>
        <v>1324.92</v>
      </c>
      <c r="ET9" s="155"/>
      <c r="EU9" s="156"/>
      <c r="EV9" s="157">
        <f t="shared" ref="EV9:EV40" si="92">IF(ED9&gt;0,(ED9*ET9),)</f>
        <v>0</v>
      </c>
      <c r="EW9" s="158">
        <f t="shared" ref="EW9:EW40" si="93">IF(EE9&gt;0,(EE9*EU9),)</f>
        <v>0</v>
      </c>
      <c r="EX9" s="157">
        <f t="shared" ref="EX9:EX40" si="94">IF(EH9&gt;0,((EN9+ER9+EV9)/EH9),)</f>
        <v>3.1437872340425534</v>
      </c>
      <c r="EY9" s="158">
        <f t="shared" ref="EY9:EY40" si="95">IF(EI9&gt;0,((EO9+ES9+EW9)/EI9),)</f>
        <v>3.2645198675496689</v>
      </c>
      <c r="EZ9" s="157">
        <f t="shared" ref="EZ9:EZ40" si="96">IF(EH9&gt;0,(EH9*EX9),)</f>
        <v>3693.9500000000003</v>
      </c>
      <c r="FA9" s="158">
        <f t="shared" ref="FA9:FA40" si="97">IF(EI9&gt;0,(EI9*EY9),)</f>
        <v>3943.54</v>
      </c>
      <c r="FB9" s="155">
        <v>88.8</v>
      </c>
      <c r="FC9" s="156">
        <v>86.7</v>
      </c>
      <c r="FD9" s="157">
        <f t="shared" ref="FD9:FD40" si="98">IF(DX9&gt;0,(DX9*FB9),)</f>
        <v>73881.599999999991</v>
      </c>
      <c r="FE9" s="158">
        <f t="shared" ref="FE9:FE40" si="99">IF(DY9&gt;0,(DY9*FC9),)</f>
        <v>73001.400000000009</v>
      </c>
      <c r="FF9" s="155">
        <v>79.5</v>
      </c>
      <c r="FG9" s="156">
        <v>76.2</v>
      </c>
      <c r="FH9" s="157">
        <f t="shared" ref="FH9:FH40" si="100">IF(EB9&gt;0,(EB9*FF9),)</f>
        <v>27268.5</v>
      </c>
      <c r="FI9" s="158">
        <f t="shared" ref="FI9:FI40" si="101">IF(EC9&gt;0,(EC9*FG9),)</f>
        <v>27889.200000000001</v>
      </c>
      <c r="FJ9" s="155"/>
      <c r="FK9" s="156"/>
      <c r="FL9" s="157">
        <f t="shared" ref="FL9:FL40" si="102">IF(EF9&gt;0,(EF9*FJ9),)</f>
        <v>0</v>
      </c>
      <c r="FM9" s="158">
        <f t="shared" ref="FM9:FM40" si="103">IF(EG9&gt;0,(EG9*FK9),)</f>
        <v>0</v>
      </c>
      <c r="FN9" s="157">
        <f t="shared" ref="FN9:FN40" si="104">IF((FD9+FH9+FL9)&gt;0,((FD9+FH9+FL9)/EH9),)</f>
        <v>86.085191489361691</v>
      </c>
      <c r="FO9" s="158">
        <f t="shared" ref="FO9:FO40" si="105">IF((FE9+FI9+FM9)&gt;0,((FE9+FI9+FM9)/EI9),)</f>
        <v>83.518708609271528</v>
      </c>
      <c r="FP9" s="157">
        <f t="shared" ref="FP9:FP40" si="106">IF(EH9&gt;0,(EH9*FN9),)</f>
        <v>101150.09999999999</v>
      </c>
      <c r="FQ9" s="158">
        <f t="shared" ref="FQ9:FQ40" si="107">IF(EI9&gt;0,(EI9*FO9),)</f>
        <v>100890.6</v>
      </c>
      <c r="FR9" s="155">
        <v>0</v>
      </c>
      <c r="FS9" s="156"/>
      <c r="FT9" s="157">
        <f t="shared" ref="FT9:FT40" si="108">IF(FZ9&gt;0,FR9,)</f>
        <v>0</v>
      </c>
      <c r="FU9" s="158">
        <f t="shared" ref="FU9:FU40" si="109">IF(GA9&gt;0,FS9,)</f>
        <v>0</v>
      </c>
      <c r="FV9" s="155"/>
      <c r="FW9" s="156"/>
      <c r="FX9" s="157">
        <f t="shared" ref="FX9:FX40" si="110">IF(FR9&gt;0,(FR9*FV9),)</f>
        <v>0</v>
      </c>
      <c r="FY9" s="158">
        <f t="shared" ref="FY9:FY40" si="111">IF(FS9&gt;0,(FS9*FW9),)</f>
        <v>0</v>
      </c>
      <c r="FZ9" s="155"/>
      <c r="GA9" s="156"/>
      <c r="GB9" s="157">
        <f t="shared" ref="GB9:GB40" si="112">IF(FZ9&gt;0,(FR9*FZ9),)</f>
        <v>0</v>
      </c>
      <c r="GC9" s="158">
        <f t="shared" ref="GC9:GC40" si="113">IF(GA9&gt;0,(FS9*GA9),)</f>
        <v>0</v>
      </c>
      <c r="GD9" s="157">
        <f t="shared" ref="GD9:GD40" si="114">(R9+BN9+DV9)</f>
        <v>3949</v>
      </c>
      <c r="GE9" s="158">
        <f t="shared" ref="GE9:GE40" si="115">(S9+BO9+DW9)</f>
        <v>3830</v>
      </c>
      <c r="GF9" s="157">
        <f t="shared" ref="GF9:GF40" si="116">(T9+BP9+DX9)</f>
        <v>3949</v>
      </c>
      <c r="GG9" s="158">
        <f t="shared" ref="GG9:GG40" si="117">(U9+BQ9+DY9)</f>
        <v>3830</v>
      </c>
      <c r="GH9" s="157">
        <f t="shared" ref="GH9:GH40" si="118">IF(GD9&gt;0,(AJ9+CF9+EN9),"")</f>
        <v>16794.61</v>
      </c>
      <c r="GI9" s="158">
        <f t="shared" ref="GI9:GI40" si="119">IF(GE9&gt;0,(AK9+CG9+EO9),"")</f>
        <v>15825.720000000001</v>
      </c>
      <c r="GJ9" s="157">
        <f t="shared" ref="GJ9:GJ40" si="120">IF(GF9&gt;0,(AZ9+CV9+FD9),"")</f>
        <v>479005.79999999993</v>
      </c>
      <c r="GK9" s="158">
        <f t="shared" ref="GK9:GK40" si="121">IF(GG9&gt;0,(BA9+CW9+FE9),"")</f>
        <v>459280.2</v>
      </c>
      <c r="GL9" s="157">
        <f t="shared" ref="GL9:GL40" si="122">(V9+BR9+DZ9)</f>
        <v>598</v>
      </c>
      <c r="GM9" s="158">
        <f t="shared" ref="GM9:GM40" si="123">(W9+BS9+EA9)</f>
        <v>645</v>
      </c>
      <c r="GN9" s="157">
        <f t="shared" ref="GN9:GN40" si="124">(X9+BT9+EB9)</f>
        <v>598</v>
      </c>
      <c r="GO9" s="158">
        <f t="shared" ref="GO9:GO40" si="125">(Y9+BU9+EC9)</f>
        <v>645</v>
      </c>
      <c r="GP9" s="157">
        <f t="shared" ref="GP9:GP40" si="126">IF(GL9&gt;0,AN9+CJ9+ER9,)</f>
        <v>2632.69</v>
      </c>
      <c r="GQ9" s="158">
        <f t="shared" ref="GQ9:GQ40" si="127">IF(GM9&gt;0,AO9+CK9+ES9,)</f>
        <v>2907.84</v>
      </c>
      <c r="GR9" s="157">
        <f t="shared" ref="GR9:GR40" si="128">IF(GN9&gt;0,BD9+CZ9+FH9,)</f>
        <v>60451.199999999997</v>
      </c>
      <c r="GS9" s="158">
        <f t="shared" ref="GS9:GS40" si="129">IF(GO9&gt;0,BE9+DA9+FI9,)</f>
        <v>64083.899999999994</v>
      </c>
      <c r="GT9" s="157">
        <f t="shared" ref="GT9:GT40" si="130">+GL9+GD9</f>
        <v>4547</v>
      </c>
      <c r="GU9" s="158">
        <f t="shared" ref="GU9:GU40" si="131">+GM9+GE9</f>
        <v>4475</v>
      </c>
      <c r="GV9" s="157">
        <f t="shared" ref="GV9:GV40" si="132">+GN9+GF9</f>
        <v>4547</v>
      </c>
      <c r="GW9" s="158">
        <f t="shared" ref="GW9:GW40" si="133">+GO9+GG9</f>
        <v>4475</v>
      </c>
      <c r="GX9" s="157">
        <f t="shared" ref="GX9:GX40" si="134">IF(GT9&gt;0,(GH9+GP9),"")</f>
        <v>19427.3</v>
      </c>
      <c r="GY9" s="158">
        <f t="shared" ref="GY9:GY40" si="135">IF(GU9&gt;0,(GI9+GQ9),"")</f>
        <v>18733.560000000001</v>
      </c>
      <c r="GZ9" s="157">
        <f t="shared" ref="GZ9:GZ40" si="136">IF(GV9&gt;0,(GJ9+GR9),"")</f>
        <v>539456.99999999988</v>
      </c>
      <c r="HA9" s="158">
        <f t="shared" ref="HA9:HA40" si="137">IF(GW9&gt;0,(GK9+GS9),"")</f>
        <v>523364.1</v>
      </c>
      <c r="HB9" s="157">
        <f t="shared" ref="HB9:HB40" si="138">(Z9+BV9+ED9)</f>
        <v>0</v>
      </c>
      <c r="HC9" s="158">
        <f t="shared" ref="HC9:HC40" si="139">(AA9+BW9+EE9)</f>
        <v>0</v>
      </c>
      <c r="HD9" s="157">
        <f t="shared" ref="HD9:HD40" si="140">(AB9+BX9+EF9)</f>
        <v>0</v>
      </c>
      <c r="HE9" s="158">
        <f t="shared" ref="HE9:HE40" si="141">(AC9+BY9+EG9)</f>
        <v>0</v>
      </c>
      <c r="HF9" s="157" t="str">
        <f t="shared" ref="HF9:HF40" si="142">IF(HB9&gt;0,(AR9+CN9+EV9),"")</f>
        <v/>
      </c>
      <c r="HG9" s="158" t="str">
        <f t="shared" ref="HG9:HG40" si="143">IF(HC9&gt;0,(AS9+CO9+EW9),"")</f>
        <v/>
      </c>
      <c r="HH9" s="157" t="str">
        <f t="shared" ref="HH9:HH40" si="144">IF(HD9&gt;0,(BH9+DD9+FL9),"")</f>
        <v/>
      </c>
      <c r="HI9" s="158" t="str">
        <f t="shared" ref="HI9:HI40" si="145">IF(HE9&gt;0,(BI9+DE9+FM9),"")</f>
        <v/>
      </c>
      <c r="HJ9" s="157">
        <f t="shared" ref="HJ9:HJ40" si="146">IF((DJ9+EH9+FR9)&gt;0,(DP9+EZ9+FX9),"")</f>
        <v>19427.300000000003</v>
      </c>
      <c r="HK9" s="158">
        <f t="shared" ref="HK9:HK40" si="147">IF((DK9+EI9+FS9)&gt;0,(DQ9+FA9+FY9),"")</f>
        <v>18733.560000000001</v>
      </c>
      <c r="HL9" s="157">
        <f t="shared" ref="HL9:HL40" si="148">IF((DL9+EJ9+FT9)&gt;0,(DT9+FP9+GB9),"")</f>
        <v>539457.00000000012</v>
      </c>
      <c r="HM9" s="158">
        <f t="shared" ref="HM9:HM40" si="149">IF((DM9+EK9+FU9)&gt;0,(DU9+FQ9+GC9),"")</f>
        <v>523364.1</v>
      </c>
    </row>
    <row r="10" spans="1:221">
      <c r="A10" s="151" t="s">
        <v>354</v>
      </c>
      <c r="B10" s="152" t="s">
        <v>356</v>
      </c>
      <c r="C10" s="19" t="s">
        <v>387</v>
      </c>
      <c r="D10" s="154">
        <v>106245</v>
      </c>
      <c r="E10" s="154">
        <v>2</v>
      </c>
      <c r="F10" s="155">
        <v>1351</v>
      </c>
      <c r="G10" s="156">
        <v>1345</v>
      </c>
      <c r="H10" s="155">
        <v>51</v>
      </c>
      <c r="I10" s="156">
        <v>48</v>
      </c>
      <c r="J10" s="157">
        <f t="shared" si="0"/>
        <v>1300</v>
      </c>
      <c r="K10" s="158">
        <f t="shared" si="1"/>
        <v>1297</v>
      </c>
      <c r="L10" s="155">
        <v>120</v>
      </c>
      <c r="M10" s="156">
        <v>120</v>
      </c>
      <c r="N10" s="160">
        <f t="shared" si="2"/>
        <v>1226</v>
      </c>
      <c r="O10" s="158">
        <f t="shared" si="3"/>
        <v>1297</v>
      </c>
      <c r="P10" s="160">
        <f t="shared" si="4"/>
        <v>1226</v>
      </c>
      <c r="Q10" s="158">
        <f t="shared" si="5"/>
        <v>1297</v>
      </c>
      <c r="R10" s="155">
        <v>66</v>
      </c>
      <c r="S10" s="156">
        <v>66</v>
      </c>
      <c r="T10" s="157">
        <f t="shared" si="6"/>
        <v>66</v>
      </c>
      <c r="U10" s="158">
        <f t="shared" si="7"/>
        <v>66</v>
      </c>
      <c r="V10" s="155">
        <v>85</v>
      </c>
      <c r="W10" s="156">
        <v>57</v>
      </c>
      <c r="X10" s="157">
        <f t="shared" si="8"/>
        <v>85</v>
      </c>
      <c r="Y10" s="158">
        <f t="shared" si="9"/>
        <v>57</v>
      </c>
      <c r="Z10" s="155"/>
      <c r="AA10" s="156"/>
      <c r="AB10" s="157">
        <f t="shared" si="10"/>
        <v>0</v>
      </c>
      <c r="AC10" s="158">
        <f t="shared" si="11"/>
        <v>0</v>
      </c>
      <c r="AD10" s="157">
        <f t="shared" si="12"/>
        <v>151</v>
      </c>
      <c r="AE10" s="158">
        <f t="shared" si="13"/>
        <v>123</v>
      </c>
      <c r="AF10" s="157">
        <f t="shared" si="14"/>
        <v>151</v>
      </c>
      <c r="AG10" s="158">
        <f t="shared" si="15"/>
        <v>123</v>
      </c>
      <c r="AH10" s="155">
        <v>4.49</v>
      </c>
      <c r="AI10" s="156">
        <v>4.3499999999999996</v>
      </c>
      <c r="AJ10" s="157">
        <f t="shared" si="16"/>
        <v>296.34000000000003</v>
      </c>
      <c r="AK10" s="157">
        <f t="shared" si="17"/>
        <v>287.09999999999997</v>
      </c>
      <c r="AL10" s="155">
        <v>5.76</v>
      </c>
      <c r="AM10" s="156">
        <v>5.75</v>
      </c>
      <c r="AN10" s="157">
        <f t="shared" si="18"/>
        <v>489.59999999999997</v>
      </c>
      <c r="AO10" s="157">
        <f t="shared" si="19"/>
        <v>327.75</v>
      </c>
      <c r="AP10" s="155"/>
      <c r="AQ10" s="156"/>
      <c r="AR10" s="157">
        <f t="shared" si="20"/>
        <v>0</v>
      </c>
      <c r="AS10" s="158">
        <f t="shared" si="21"/>
        <v>0</v>
      </c>
      <c r="AT10" s="157">
        <f t="shared" si="22"/>
        <v>5.2049006622516556</v>
      </c>
      <c r="AU10" s="158">
        <f t="shared" si="23"/>
        <v>4.9987804878048774</v>
      </c>
      <c r="AV10" s="157">
        <f t="shared" si="24"/>
        <v>785.93999999999994</v>
      </c>
      <c r="AW10" s="158">
        <f t="shared" si="25"/>
        <v>614.84999999999991</v>
      </c>
      <c r="AX10" s="155">
        <v>141.69999999999999</v>
      </c>
      <c r="AY10" s="156">
        <v>136</v>
      </c>
      <c r="AZ10" s="157">
        <f t="shared" si="26"/>
        <v>9352.1999999999989</v>
      </c>
      <c r="BA10" s="158">
        <f t="shared" si="27"/>
        <v>8976</v>
      </c>
      <c r="BB10" s="155">
        <v>139</v>
      </c>
      <c r="BC10" s="156">
        <v>145.4</v>
      </c>
      <c r="BD10" s="157">
        <f t="shared" si="28"/>
        <v>11815</v>
      </c>
      <c r="BE10" s="158">
        <f t="shared" si="29"/>
        <v>8287.8000000000011</v>
      </c>
      <c r="BF10" s="155"/>
      <c r="BG10" s="156"/>
      <c r="BH10" s="157">
        <f t="shared" si="30"/>
        <v>0</v>
      </c>
      <c r="BI10" s="158">
        <f t="shared" si="31"/>
        <v>0</v>
      </c>
      <c r="BJ10" s="157">
        <f t="shared" si="32"/>
        <v>140.18013245033112</v>
      </c>
      <c r="BK10" s="158">
        <f t="shared" si="33"/>
        <v>140.35609756097563</v>
      </c>
      <c r="BL10" s="157">
        <f t="shared" si="34"/>
        <v>21167.199999999997</v>
      </c>
      <c r="BM10" s="158">
        <f t="shared" si="35"/>
        <v>17263.800000000003</v>
      </c>
      <c r="BN10" s="155">
        <v>130</v>
      </c>
      <c r="BO10" s="156">
        <v>170</v>
      </c>
      <c r="BP10" s="157">
        <f t="shared" si="36"/>
        <v>130</v>
      </c>
      <c r="BQ10" s="158">
        <f t="shared" si="37"/>
        <v>170</v>
      </c>
      <c r="BR10" s="155">
        <v>87</v>
      </c>
      <c r="BS10" s="156">
        <v>96</v>
      </c>
      <c r="BT10" s="157">
        <f t="shared" si="38"/>
        <v>87</v>
      </c>
      <c r="BU10" s="158">
        <f t="shared" si="39"/>
        <v>96</v>
      </c>
      <c r="BV10" s="155"/>
      <c r="BW10" s="156"/>
      <c r="BX10" s="157">
        <f t="shared" si="40"/>
        <v>0</v>
      </c>
      <c r="BY10" s="158">
        <f t="shared" si="41"/>
        <v>0</v>
      </c>
      <c r="BZ10" s="157">
        <f t="shared" si="42"/>
        <v>217</v>
      </c>
      <c r="CA10" s="158">
        <f t="shared" si="43"/>
        <v>266</v>
      </c>
      <c r="CB10" s="157">
        <f t="shared" si="44"/>
        <v>217</v>
      </c>
      <c r="CC10" s="158">
        <f t="shared" si="45"/>
        <v>266</v>
      </c>
      <c r="CD10" s="155">
        <v>6.04</v>
      </c>
      <c r="CE10" s="156">
        <v>5.57</v>
      </c>
      <c r="CF10" s="157">
        <f t="shared" si="46"/>
        <v>785.2</v>
      </c>
      <c r="CG10" s="158">
        <f t="shared" si="47"/>
        <v>946.90000000000009</v>
      </c>
      <c r="CH10" s="155">
        <v>7.03</v>
      </c>
      <c r="CI10" s="156">
        <v>6.87</v>
      </c>
      <c r="CJ10" s="157">
        <f t="shared" si="48"/>
        <v>611.61</v>
      </c>
      <c r="CK10" s="158">
        <f t="shared" si="49"/>
        <v>659.52</v>
      </c>
      <c r="CL10" s="155"/>
      <c r="CM10" s="156"/>
      <c r="CN10" s="157">
        <f t="shared" si="50"/>
        <v>0</v>
      </c>
      <c r="CO10" s="158">
        <f t="shared" si="51"/>
        <v>0</v>
      </c>
      <c r="CP10" s="157">
        <f t="shared" si="52"/>
        <v>6.4369124423963129</v>
      </c>
      <c r="CQ10" s="158">
        <f t="shared" si="53"/>
        <v>6.0391729323308274</v>
      </c>
      <c r="CR10" s="157">
        <f t="shared" si="54"/>
        <v>1396.81</v>
      </c>
      <c r="CS10" s="158">
        <f t="shared" si="55"/>
        <v>1606.42</v>
      </c>
      <c r="CT10" s="155">
        <v>129.6</v>
      </c>
      <c r="CU10" s="156">
        <v>139.69999999999999</v>
      </c>
      <c r="CV10" s="157">
        <f t="shared" si="56"/>
        <v>16848</v>
      </c>
      <c r="CW10" s="158">
        <f t="shared" si="57"/>
        <v>23748.999999999996</v>
      </c>
      <c r="CX10" s="155">
        <v>122.2</v>
      </c>
      <c r="CY10" s="156">
        <v>143</v>
      </c>
      <c r="CZ10" s="157">
        <f t="shared" si="58"/>
        <v>10631.4</v>
      </c>
      <c r="DA10" s="158">
        <f t="shared" si="59"/>
        <v>13728</v>
      </c>
      <c r="DB10" s="155"/>
      <c r="DC10" s="156"/>
      <c r="DD10" s="157">
        <f t="shared" si="60"/>
        <v>0</v>
      </c>
      <c r="DE10" s="158">
        <f t="shared" si="61"/>
        <v>0</v>
      </c>
      <c r="DF10" s="157">
        <f t="shared" si="62"/>
        <v>126.63317972350231</v>
      </c>
      <c r="DG10" s="158">
        <f t="shared" si="63"/>
        <v>140.89097744360902</v>
      </c>
      <c r="DH10" s="157">
        <f t="shared" si="64"/>
        <v>27479.4</v>
      </c>
      <c r="DI10" s="158">
        <f t="shared" si="65"/>
        <v>37477</v>
      </c>
      <c r="DJ10" s="157">
        <f t="shared" si="66"/>
        <v>368</v>
      </c>
      <c r="DK10" s="158">
        <f t="shared" si="67"/>
        <v>389</v>
      </c>
      <c r="DL10" s="157">
        <f t="shared" si="68"/>
        <v>368</v>
      </c>
      <c r="DM10" s="158">
        <f t="shared" si="69"/>
        <v>389</v>
      </c>
      <c r="DN10" s="157">
        <f t="shared" si="70"/>
        <v>5.9313858695652177</v>
      </c>
      <c r="DO10" s="158">
        <f t="shared" si="71"/>
        <v>5.710205655526992</v>
      </c>
      <c r="DP10" s="157">
        <f t="shared" si="72"/>
        <v>2182.75</v>
      </c>
      <c r="DQ10" s="158">
        <f t="shared" si="73"/>
        <v>2221.27</v>
      </c>
      <c r="DR10" s="157">
        <f t="shared" si="74"/>
        <v>132.19184782608696</v>
      </c>
      <c r="DS10" s="158">
        <f t="shared" si="75"/>
        <v>140.72185089974295</v>
      </c>
      <c r="DT10" s="157">
        <f t="shared" si="76"/>
        <v>48646.6</v>
      </c>
      <c r="DU10" s="158">
        <f t="shared" si="77"/>
        <v>54740.800000000003</v>
      </c>
      <c r="DV10" s="155">
        <v>393</v>
      </c>
      <c r="DW10" s="156">
        <v>411</v>
      </c>
      <c r="DX10" s="157">
        <f t="shared" si="78"/>
        <v>393</v>
      </c>
      <c r="DY10" s="158">
        <f t="shared" si="79"/>
        <v>411</v>
      </c>
      <c r="DZ10" s="155">
        <v>465</v>
      </c>
      <c r="EA10" s="156">
        <v>428</v>
      </c>
      <c r="EB10" s="157">
        <f t="shared" si="80"/>
        <v>465</v>
      </c>
      <c r="EC10" s="158">
        <f t="shared" si="81"/>
        <v>428</v>
      </c>
      <c r="ED10" s="155"/>
      <c r="EE10" s="156"/>
      <c r="EF10" s="157">
        <f t="shared" si="82"/>
        <v>0</v>
      </c>
      <c r="EG10" s="158">
        <f t="shared" si="83"/>
        <v>0</v>
      </c>
      <c r="EH10" s="157">
        <f t="shared" si="84"/>
        <v>858</v>
      </c>
      <c r="EI10" s="158">
        <f t="shared" si="85"/>
        <v>839</v>
      </c>
      <c r="EJ10" s="157">
        <f t="shared" si="86"/>
        <v>858</v>
      </c>
      <c r="EK10" s="158">
        <f t="shared" si="87"/>
        <v>839</v>
      </c>
      <c r="EL10" s="155">
        <v>3.8</v>
      </c>
      <c r="EM10" s="156">
        <v>4.09</v>
      </c>
      <c r="EN10" s="157">
        <f t="shared" si="88"/>
        <v>1493.3999999999999</v>
      </c>
      <c r="EO10" s="158">
        <f t="shared" si="89"/>
        <v>1680.99</v>
      </c>
      <c r="EP10" s="155">
        <v>6.33</v>
      </c>
      <c r="EQ10" s="156">
        <v>5.74</v>
      </c>
      <c r="ER10" s="157">
        <f t="shared" si="90"/>
        <v>2943.45</v>
      </c>
      <c r="ES10" s="158">
        <f t="shared" si="91"/>
        <v>2456.7200000000003</v>
      </c>
      <c r="ET10" s="155"/>
      <c r="EU10" s="156"/>
      <c r="EV10" s="157">
        <f t="shared" si="92"/>
        <v>0</v>
      </c>
      <c r="EW10" s="158">
        <f t="shared" si="93"/>
        <v>0</v>
      </c>
      <c r="EX10" s="157">
        <f t="shared" si="94"/>
        <v>5.1711538461538451</v>
      </c>
      <c r="EY10" s="158">
        <f t="shared" si="95"/>
        <v>4.9317163289630512</v>
      </c>
      <c r="EZ10" s="157">
        <f t="shared" si="96"/>
        <v>4436.8499999999995</v>
      </c>
      <c r="FA10" s="158">
        <f t="shared" si="97"/>
        <v>4137.71</v>
      </c>
      <c r="FB10" s="155">
        <v>89.1</v>
      </c>
      <c r="FC10" s="156">
        <v>86.5</v>
      </c>
      <c r="FD10" s="157">
        <f t="shared" si="98"/>
        <v>35016.299999999996</v>
      </c>
      <c r="FE10" s="158">
        <f t="shared" si="99"/>
        <v>35551.5</v>
      </c>
      <c r="FF10" s="155">
        <v>97.5</v>
      </c>
      <c r="FG10" s="156">
        <v>89.3</v>
      </c>
      <c r="FH10" s="157">
        <f t="shared" si="100"/>
        <v>45337.5</v>
      </c>
      <c r="FI10" s="158">
        <f t="shared" si="101"/>
        <v>38220.400000000001</v>
      </c>
      <c r="FJ10" s="155"/>
      <c r="FK10" s="156"/>
      <c r="FL10" s="157">
        <f t="shared" si="102"/>
        <v>0</v>
      </c>
      <c r="FM10" s="158">
        <f t="shared" si="103"/>
        <v>0</v>
      </c>
      <c r="FN10" s="157">
        <f t="shared" si="104"/>
        <v>93.652447552447541</v>
      </c>
      <c r="FO10" s="158">
        <f t="shared" si="105"/>
        <v>87.928367103694868</v>
      </c>
      <c r="FP10" s="157">
        <f t="shared" si="106"/>
        <v>80353.799999999988</v>
      </c>
      <c r="FQ10" s="158">
        <f t="shared" si="107"/>
        <v>73771.899999999994</v>
      </c>
      <c r="FR10" s="155">
        <v>0</v>
      </c>
      <c r="FS10" s="156">
        <v>69</v>
      </c>
      <c r="FT10" s="157">
        <f t="shared" si="108"/>
        <v>0</v>
      </c>
      <c r="FU10" s="158">
        <f t="shared" si="109"/>
        <v>69</v>
      </c>
      <c r="FV10" s="155"/>
      <c r="FW10" s="156">
        <v>5</v>
      </c>
      <c r="FX10" s="157">
        <f t="shared" si="110"/>
        <v>0</v>
      </c>
      <c r="FY10" s="158">
        <f t="shared" si="111"/>
        <v>345</v>
      </c>
      <c r="FZ10" s="155"/>
      <c r="GA10" s="156">
        <v>89</v>
      </c>
      <c r="GB10" s="157">
        <f t="shared" si="112"/>
        <v>0</v>
      </c>
      <c r="GC10" s="158">
        <f t="shared" si="113"/>
        <v>6141</v>
      </c>
      <c r="GD10" s="157">
        <f t="shared" si="114"/>
        <v>589</v>
      </c>
      <c r="GE10" s="158">
        <f t="shared" si="115"/>
        <v>647</v>
      </c>
      <c r="GF10" s="157">
        <f t="shared" si="116"/>
        <v>589</v>
      </c>
      <c r="GG10" s="158">
        <f t="shared" si="117"/>
        <v>647</v>
      </c>
      <c r="GH10" s="157">
        <f t="shared" si="118"/>
        <v>2574.9399999999996</v>
      </c>
      <c r="GI10" s="158">
        <f t="shared" si="119"/>
        <v>2914.99</v>
      </c>
      <c r="GJ10" s="157">
        <f t="shared" si="120"/>
        <v>61216.499999999993</v>
      </c>
      <c r="GK10" s="158">
        <f t="shared" si="121"/>
        <v>68276.5</v>
      </c>
      <c r="GL10" s="157">
        <f t="shared" si="122"/>
        <v>637</v>
      </c>
      <c r="GM10" s="158">
        <f t="shared" si="123"/>
        <v>581</v>
      </c>
      <c r="GN10" s="157">
        <f t="shared" si="124"/>
        <v>637</v>
      </c>
      <c r="GO10" s="158">
        <f t="shared" si="125"/>
        <v>581</v>
      </c>
      <c r="GP10" s="157">
        <f t="shared" si="126"/>
        <v>4044.66</v>
      </c>
      <c r="GQ10" s="158">
        <f t="shared" si="127"/>
        <v>3443.9900000000002</v>
      </c>
      <c r="GR10" s="157">
        <f t="shared" si="128"/>
        <v>67783.899999999994</v>
      </c>
      <c r="GS10" s="158">
        <f t="shared" si="129"/>
        <v>60236.200000000004</v>
      </c>
      <c r="GT10" s="157">
        <f t="shared" si="130"/>
        <v>1226</v>
      </c>
      <c r="GU10" s="158">
        <f t="shared" si="131"/>
        <v>1228</v>
      </c>
      <c r="GV10" s="157">
        <f t="shared" si="132"/>
        <v>1226</v>
      </c>
      <c r="GW10" s="158">
        <f t="shared" si="133"/>
        <v>1228</v>
      </c>
      <c r="GX10" s="157">
        <f t="shared" si="134"/>
        <v>6619.5999999999995</v>
      </c>
      <c r="GY10" s="158">
        <f t="shared" si="135"/>
        <v>6358.98</v>
      </c>
      <c r="GZ10" s="157">
        <f t="shared" si="136"/>
        <v>129000.4</v>
      </c>
      <c r="HA10" s="158">
        <f t="shared" si="137"/>
        <v>128512.70000000001</v>
      </c>
      <c r="HB10" s="157">
        <f t="shared" si="138"/>
        <v>0</v>
      </c>
      <c r="HC10" s="158">
        <f t="shared" si="139"/>
        <v>0</v>
      </c>
      <c r="HD10" s="157">
        <f t="shared" si="140"/>
        <v>0</v>
      </c>
      <c r="HE10" s="158">
        <f t="shared" si="141"/>
        <v>0</v>
      </c>
      <c r="HF10" s="157" t="str">
        <f t="shared" si="142"/>
        <v/>
      </c>
      <c r="HG10" s="158" t="str">
        <f t="shared" si="143"/>
        <v/>
      </c>
      <c r="HH10" s="157" t="str">
        <f t="shared" si="144"/>
        <v/>
      </c>
      <c r="HI10" s="158" t="str">
        <f t="shared" si="145"/>
        <v/>
      </c>
      <c r="HJ10" s="157">
        <f t="shared" si="146"/>
        <v>6619.5999999999995</v>
      </c>
      <c r="HK10" s="158">
        <f t="shared" si="147"/>
        <v>6703.98</v>
      </c>
      <c r="HL10" s="157">
        <f t="shared" si="148"/>
        <v>129000.4</v>
      </c>
      <c r="HM10" s="158">
        <f t="shared" si="149"/>
        <v>134653.70000000001</v>
      </c>
    </row>
    <row r="11" spans="1:221">
      <c r="A11" s="151" t="s">
        <v>354</v>
      </c>
      <c r="B11" s="152" t="s">
        <v>357</v>
      </c>
      <c r="C11" s="153"/>
      <c r="D11" s="154">
        <v>106458</v>
      </c>
      <c r="E11" s="154">
        <v>3</v>
      </c>
      <c r="F11" s="155">
        <v>1713</v>
      </c>
      <c r="G11" s="156">
        <v>1782</v>
      </c>
      <c r="H11" s="155">
        <v>21</v>
      </c>
      <c r="I11" s="156">
        <v>28</v>
      </c>
      <c r="J11" s="157">
        <f t="shared" si="0"/>
        <v>1692</v>
      </c>
      <c r="K11" s="158">
        <f t="shared" si="1"/>
        <v>1754</v>
      </c>
      <c r="L11" s="155">
        <v>120</v>
      </c>
      <c r="M11" s="156">
        <v>120</v>
      </c>
      <c r="N11" s="157">
        <f t="shared" si="2"/>
        <v>1691</v>
      </c>
      <c r="O11" s="158">
        <f t="shared" si="3"/>
        <v>1754</v>
      </c>
      <c r="P11" s="157">
        <f t="shared" si="4"/>
        <v>1691</v>
      </c>
      <c r="Q11" s="158">
        <f t="shared" si="5"/>
        <v>1754</v>
      </c>
      <c r="R11" s="155">
        <v>469</v>
      </c>
      <c r="S11" s="156">
        <v>555</v>
      </c>
      <c r="T11" s="157">
        <f t="shared" si="6"/>
        <v>469</v>
      </c>
      <c r="U11" s="158">
        <f t="shared" si="7"/>
        <v>555</v>
      </c>
      <c r="V11" s="155">
        <v>6</v>
      </c>
      <c r="W11" s="156">
        <v>4</v>
      </c>
      <c r="X11" s="157">
        <f t="shared" si="8"/>
        <v>6</v>
      </c>
      <c r="Y11" s="158">
        <f t="shared" si="9"/>
        <v>4</v>
      </c>
      <c r="Z11" s="155"/>
      <c r="AA11" s="156"/>
      <c r="AB11" s="157">
        <f t="shared" si="10"/>
        <v>0</v>
      </c>
      <c r="AC11" s="158">
        <f t="shared" si="11"/>
        <v>0</v>
      </c>
      <c r="AD11" s="157">
        <f t="shared" si="12"/>
        <v>475</v>
      </c>
      <c r="AE11" s="158">
        <f t="shared" si="13"/>
        <v>559</v>
      </c>
      <c r="AF11" s="157">
        <f t="shared" si="14"/>
        <v>475</v>
      </c>
      <c r="AG11" s="158">
        <f t="shared" si="15"/>
        <v>559</v>
      </c>
      <c r="AH11" s="155">
        <v>4.46</v>
      </c>
      <c r="AI11" s="156">
        <v>4.32</v>
      </c>
      <c r="AJ11" s="157">
        <f t="shared" si="16"/>
        <v>2091.7399999999998</v>
      </c>
      <c r="AK11" s="157">
        <f t="shared" si="17"/>
        <v>2397.6000000000004</v>
      </c>
      <c r="AL11" s="155">
        <v>7.15</v>
      </c>
      <c r="AM11" s="156">
        <v>5.69</v>
      </c>
      <c r="AN11" s="157">
        <f t="shared" si="18"/>
        <v>42.900000000000006</v>
      </c>
      <c r="AO11" s="157">
        <f t="shared" si="19"/>
        <v>22.76</v>
      </c>
      <c r="AP11" s="155"/>
      <c r="AQ11" s="156"/>
      <c r="AR11" s="157">
        <f t="shared" si="20"/>
        <v>0</v>
      </c>
      <c r="AS11" s="158">
        <f t="shared" si="21"/>
        <v>0</v>
      </c>
      <c r="AT11" s="157">
        <f t="shared" si="22"/>
        <v>4.4939789473684204</v>
      </c>
      <c r="AU11" s="158">
        <f t="shared" si="23"/>
        <v>4.329803220035779</v>
      </c>
      <c r="AV11" s="157">
        <f t="shared" si="24"/>
        <v>2134.64</v>
      </c>
      <c r="AW11" s="158">
        <f t="shared" si="25"/>
        <v>2420.3600000000006</v>
      </c>
      <c r="AX11" s="155">
        <v>137.69999999999999</v>
      </c>
      <c r="AY11" s="156">
        <v>135.80000000000001</v>
      </c>
      <c r="AZ11" s="157">
        <f t="shared" si="26"/>
        <v>64581.299999999996</v>
      </c>
      <c r="BA11" s="158">
        <f t="shared" si="27"/>
        <v>75369</v>
      </c>
      <c r="BB11" s="155">
        <v>110.2</v>
      </c>
      <c r="BC11" s="156">
        <v>108.3</v>
      </c>
      <c r="BD11" s="157">
        <f t="shared" si="28"/>
        <v>661.2</v>
      </c>
      <c r="BE11" s="158">
        <f t="shared" si="29"/>
        <v>433.2</v>
      </c>
      <c r="BF11" s="155"/>
      <c r="BG11" s="156"/>
      <c r="BH11" s="157">
        <f t="shared" si="30"/>
        <v>0</v>
      </c>
      <c r="BI11" s="158">
        <f t="shared" si="31"/>
        <v>0</v>
      </c>
      <c r="BJ11" s="157">
        <f t="shared" si="32"/>
        <v>137.35263157894735</v>
      </c>
      <c r="BK11" s="158">
        <f t="shared" si="33"/>
        <v>135.60322003577818</v>
      </c>
      <c r="BL11" s="157">
        <f t="shared" si="34"/>
        <v>65242.499999999993</v>
      </c>
      <c r="BM11" s="158">
        <f t="shared" si="35"/>
        <v>75802.2</v>
      </c>
      <c r="BN11" s="155">
        <v>489</v>
      </c>
      <c r="BO11" s="156">
        <v>455</v>
      </c>
      <c r="BP11" s="157">
        <f t="shared" si="36"/>
        <v>489</v>
      </c>
      <c r="BQ11" s="158">
        <f t="shared" si="37"/>
        <v>455</v>
      </c>
      <c r="BR11" s="155">
        <v>32</v>
      </c>
      <c r="BS11" s="156">
        <v>21</v>
      </c>
      <c r="BT11" s="157">
        <f t="shared" si="38"/>
        <v>32</v>
      </c>
      <c r="BU11" s="158">
        <f t="shared" si="39"/>
        <v>21</v>
      </c>
      <c r="BV11" s="155"/>
      <c r="BW11" s="156"/>
      <c r="BX11" s="157">
        <f t="shared" si="40"/>
        <v>0</v>
      </c>
      <c r="BY11" s="158">
        <f t="shared" si="41"/>
        <v>0</v>
      </c>
      <c r="BZ11" s="157">
        <f t="shared" si="42"/>
        <v>521</v>
      </c>
      <c r="CA11" s="158">
        <f t="shared" si="43"/>
        <v>476</v>
      </c>
      <c r="CB11" s="157">
        <f t="shared" si="44"/>
        <v>521</v>
      </c>
      <c r="CC11" s="158">
        <f t="shared" si="45"/>
        <v>476</v>
      </c>
      <c r="CD11" s="155">
        <v>6.18</v>
      </c>
      <c r="CE11" s="156">
        <v>5.65</v>
      </c>
      <c r="CF11" s="157">
        <f t="shared" si="46"/>
        <v>3022.02</v>
      </c>
      <c r="CG11" s="158">
        <f t="shared" si="47"/>
        <v>2570.75</v>
      </c>
      <c r="CH11" s="155">
        <v>7.29</v>
      </c>
      <c r="CI11" s="156">
        <v>9.9499999999999993</v>
      </c>
      <c r="CJ11" s="157">
        <f t="shared" si="48"/>
        <v>233.28</v>
      </c>
      <c r="CK11" s="158">
        <f t="shared" si="49"/>
        <v>208.95</v>
      </c>
      <c r="CL11" s="155"/>
      <c r="CM11" s="156"/>
      <c r="CN11" s="157">
        <f t="shared" si="50"/>
        <v>0</v>
      </c>
      <c r="CO11" s="158">
        <f t="shared" si="51"/>
        <v>0</v>
      </c>
      <c r="CP11" s="157">
        <f t="shared" si="52"/>
        <v>6.2481765834932821</v>
      </c>
      <c r="CQ11" s="158">
        <f t="shared" si="53"/>
        <v>5.8397058823529404</v>
      </c>
      <c r="CR11" s="157">
        <f t="shared" si="54"/>
        <v>3255.3</v>
      </c>
      <c r="CS11" s="158">
        <f t="shared" si="55"/>
        <v>2779.7</v>
      </c>
      <c r="CT11" s="155">
        <v>137.69999999999999</v>
      </c>
      <c r="CU11" s="156">
        <v>138.1</v>
      </c>
      <c r="CV11" s="157">
        <f t="shared" si="56"/>
        <v>67335.299999999988</v>
      </c>
      <c r="CW11" s="158">
        <f t="shared" si="57"/>
        <v>62835.5</v>
      </c>
      <c r="CX11" s="155">
        <v>131.80000000000001</v>
      </c>
      <c r="CY11" s="156">
        <v>121.3</v>
      </c>
      <c r="CZ11" s="157">
        <f t="shared" si="58"/>
        <v>4217.6000000000004</v>
      </c>
      <c r="DA11" s="158">
        <f t="shared" si="59"/>
        <v>2547.2999999999997</v>
      </c>
      <c r="DB11" s="155"/>
      <c r="DC11" s="156"/>
      <c r="DD11" s="157">
        <f t="shared" si="60"/>
        <v>0</v>
      </c>
      <c r="DE11" s="158">
        <f t="shared" si="61"/>
        <v>0</v>
      </c>
      <c r="DF11" s="157">
        <f t="shared" si="62"/>
        <v>137.33761996161226</v>
      </c>
      <c r="DG11" s="158">
        <f t="shared" si="63"/>
        <v>137.35882352941178</v>
      </c>
      <c r="DH11" s="157">
        <f t="shared" si="64"/>
        <v>71552.899999999994</v>
      </c>
      <c r="DI11" s="158">
        <f t="shared" si="65"/>
        <v>65382.80000000001</v>
      </c>
      <c r="DJ11" s="157">
        <f t="shared" si="66"/>
        <v>996</v>
      </c>
      <c r="DK11" s="158">
        <f t="shared" si="67"/>
        <v>1035</v>
      </c>
      <c r="DL11" s="157">
        <f t="shared" si="68"/>
        <v>996</v>
      </c>
      <c r="DM11" s="158">
        <f t="shared" si="69"/>
        <v>1035</v>
      </c>
      <c r="DN11" s="157">
        <f t="shared" si="70"/>
        <v>5.4115863453815267</v>
      </c>
      <c r="DO11" s="158">
        <f t="shared" si="71"/>
        <v>5.0242125603864736</v>
      </c>
      <c r="DP11" s="157">
        <f t="shared" si="72"/>
        <v>5389.9400000000005</v>
      </c>
      <c r="DQ11" s="158">
        <f t="shared" si="73"/>
        <v>5200.0600000000004</v>
      </c>
      <c r="DR11" s="157">
        <f t="shared" si="74"/>
        <v>137.34477911646584</v>
      </c>
      <c r="DS11" s="158">
        <f t="shared" si="75"/>
        <v>136.41062801932367</v>
      </c>
      <c r="DT11" s="157">
        <f t="shared" si="76"/>
        <v>136795.4</v>
      </c>
      <c r="DU11" s="158">
        <f t="shared" si="77"/>
        <v>141185</v>
      </c>
      <c r="DV11" s="155">
        <v>501</v>
      </c>
      <c r="DW11" s="156">
        <v>523</v>
      </c>
      <c r="DX11" s="157">
        <f t="shared" si="78"/>
        <v>501</v>
      </c>
      <c r="DY11" s="158">
        <f t="shared" si="79"/>
        <v>523</v>
      </c>
      <c r="DZ11" s="155">
        <v>194</v>
      </c>
      <c r="EA11" s="156">
        <v>196</v>
      </c>
      <c r="EB11" s="157">
        <f t="shared" si="80"/>
        <v>194</v>
      </c>
      <c r="EC11" s="158">
        <f t="shared" si="81"/>
        <v>196</v>
      </c>
      <c r="ED11" s="155"/>
      <c r="EE11" s="156"/>
      <c r="EF11" s="157">
        <f t="shared" si="82"/>
        <v>0</v>
      </c>
      <c r="EG11" s="158">
        <f t="shared" si="83"/>
        <v>0</v>
      </c>
      <c r="EH11" s="157">
        <f t="shared" si="84"/>
        <v>695</v>
      </c>
      <c r="EI11" s="158">
        <f t="shared" si="85"/>
        <v>719</v>
      </c>
      <c r="EJ11" s="157">
        <f t="shared" si="86"/>
        <v>695</v>
      </c>
      <c r="EK11" s="158">
        <f t="shared" si="87"/>
        <v>719</v>
      </c>
      <c r="EL11" s="155">
        <v>3.56</v>
      </c>
      <c r="EM11" s="156">
        <v>3.17</v>
      </c>
      <c r="EN11" s="157">
        <f t="shared" si="88"/>
        <v>1783.56</v>
      </c>
      <c r="EO11" s="158">
        <f t="shared" si="89"/>
        <v>1657.9099999999999</v>
      </c>
      <c r="EP11" s="155">
        <v>3.76</v>
      </c>
      <c r="EQ11" s="156">
        <v>3.58</v>
      </c>
      <c r="ER11" s="157">
        <f t="shared" si="90"/>
        <v>729.43999999999994</v>
      </c>
      <c r="ES11" s="158">
        <f t="shared" si="91"/>
        <v>701.68000000000006</v>
      </c>
      <c r="ET11" s="155"/>
      <c r="EU11" s="156"/>
      <c r="EV11" s="157">
        <f t="shared" si="92"/>
        <v>0</v>
      </c>
      <c r="EW11" s="158">
        <f t="shared" si="93"/>
        <v>0</v>
      </c>
      <c r="EX11" s="157">
        <f t="shared" si="94"/>
        <v>3.6158273381294963</v>
      </c>
      <c r="EY11" s="158">
        <f t="shared" si="95"/>
        <v>3.2817663421418639</v>
      </c>
      <c r="EZ11" s="157">
        <f t="shared" si="96"/>
        <v>2513</v>
      </c>
      <c r="FA11" s="158">
        <f t="shared" si="97"/>
        <v>2359.59</v>
      </c>
      <c r="FB11" s="155">
        <v>86</v>
      </c>
      <c r="FC11" s="156">
        <v>85.7</v>
      </c>
      <c r="FD11" s="157">
        <f t="shared" si="98"/>
        <v>43086</v>
      </c>
      <c r="FE11" s="158">
        <f t="shared" si="99"/>
        <v>44821.1</v>
      </c>
      <c r="FF11" s="155">
        <v>73.3</v>
      </c>
      <c r="FG11" s="156">
        <v>70.8</v>
      </c>
      <c r="FH11" s="157">
        <f t="shared" si="100"/>
        <v>14220.199999999999</v>
      </c>
      <c r="FI11" s="158">
        <f t="shared" si="101"/>
        <v>13876.8</v>
      </c>
      <c r="FJ11" s="155"/>
      <c r="FK11" s="156"/>
      <c r="FL11" s="157">
        <f t="shared" si="102"/>
        <v>0</v>
      </c>
      <c r="FM11" s="158">
        <f t="shared" si="103"/>
        <v>0</v>
      </c>
      <c r="FN11" s="157">
        <f t="shared" si="104"/>
        <v>82.454964028776971</v>
      </c>
      <c r="FO11" s="158">
        <f t="shared" si="105"/>
        <v>81.638247566063967</v>
      </c>
      <c r="FP11" s="157">
        <f t="shared" si="106"/>
        <v>57306.2</v>
      </c>
      <c r="FQ11" s="158">
        <f t="shared" si="107"/>
        <v>58697.899999999994</v>
      </c>
      <c r="FR11" s="155">
        <v>0</v>
      </c>
      <c r="FS11" s="156"/>
      <c r="FT11" s="157">
        <f t="shared" si="108"/>
        <v>0</v>
      </c>
      <c r="FU11" s="158">
        <f t="shared" si="109"/>
        <v>0</v>
      </c>
      <c r="FV11" s="155"/>
      <c r="FW11" s="156"/>
      <c r="FX11" s="157">
        <f t="shared" si="110"/>
        <v>0</v>
      </c>
      <c r="FY11" s="158">
        <f t="shared" si="111"/>
        <v>0</v>
      </c>
      <c r="FZ11" s="155"/>
      <c r="GA11" s="156"/>
      <c r="GB11" s="157">
        <f t="shared" si="112"/>
        <v>0</v>
      </c>
      <c r="GC11" s="158">
        <f t="shared" si="113"/>
        <v>0</v>
      </c>
      <c r="GD11" s="157">
        <f t="shared" si="114"/>
        <v>1459</v>
      </c>
      <c r="GE11" s="158">
        <f t="shared" si="115"/>
        <v>1533</v>
      </c>
      <c r="GF11" s="157">
        <f t="shared" si="116"/>
        <v>1459</v>
      </c>
      <c r="GG11" s="158">
        <f t="shared" si="117"/>
        <v>1533</v>
      </c>
      <c r="GH11" s="157">
        <f t="shared" si="118"/>
        <v>6897.32</v>
      </c>
      <c r="GI11" s="158">
        <f t="shared" si="119"/>
        <v>6626.26</v>
      </c>
      <c r="GJ11" s="157">
        <f t="shared" si="120"/>
        <v>175002.59999999998</v>
      </c>
      <c r="GK11" s="158">
        <f t="shared" si="121"/>
        <v>183025.6</v>
      </c>
      <c r="GL11" s="157">
        <f t="shared" si="122"/>
        <v>232</v>
      </c>
      <c r="GM11" s="158">
        <f t="shared" si="123"/>
        <v>221</v>
      </c>
      <c r="GN11" s="157">
        <f t="shared" si="124"/>
        <v>232</v>
      </c>
      <c r="GO11" s="158">
        <f t="shared" si="125"/>
        <v>221</v>
      </c>
      <c r="GP11" s="157">
        <f t="shared" si="126"/>
        <v>1005.6199999999999</v>
      </c>
      <c r="GQ11" s="158">
        <f t="shared" si="127"/>
        <v>933.3900000000001</v>
      </c>
      <c r="GR11" s="157">
        <f t="shared" si="128"/>
        <v>19099</v>
      </c>
      <c r="GS11" s="158">
        <f t="shared" si="129"/>
        <v>16857.3</v>
      </c>
      <c r="GT11" s="157">
        <f t="shared" si="130"/>
        <v>1691</v>
      </c>
      <c r="GU11" s="158">
        <f t="shared" si="131"/>
        <v>1754</v>
      </c>
      <c r="GV11" s="157">
        <f t="shared" si="132"/>
        <v>1691</v>
      </c>
      <c r="GW11" s="158">
        <f t="shared" si="133"/>
        <v>1754</v>
      </c>
      <c r="GX11" s="157">
        <f t="shared" si="134"/>
        <v>7902.94</v>
      </c>
      <c r="GY11" s="158">
        <f t="shared" si="135"/>
        <v>7559.6500000000005</v>
      </c>
      <c r="GZ11" s="157">
        <f t="shared" si="136"/>
        <v>194101.59999999998</v>
      </c>
      <c r="HA11" s="158">
        <f t="shared" si="137"/>
        <v>199882.9</v>
      </c>
      <c r="HB11" s="157">
        <f t="shared" si="138"/>
        <v>0</v>
      </c>
      <c r="HC11" s="158">
        <f t="shared" si="139"/>
        <v>0</v>
      </c>
      <c r="HD11" s="157">
        <f t="shared" si="140"/>
        <v>0</v>
      </c>
      <c r="HE11" s="158">
        <f t="shared" si="141"/>
        <v>0</v>
      </c>
      <c r="HF11" s="157" t="str">
        <f t="shared" si="142"/>
        <v/>
      </c>
      <c r="HG11" s="158" t="str">
        <f t="shared" si="143"/>
        <v/>
      </c>
      <c r="HH11" s="157" t="str">
        <f t="shared" si="144"/>
        <v/>
      </c>
      <c r="HI11" s="158" t="str">
        <f t="shared" si="145"/>
        <v/>
      </c>
      <c r="HJ11" s="157">
        <f t="shared" si="146"/>
        <v>7902.9400000000005</v>
      </c>
      <c r="HK11" s="158">
        <f t="shared" si="147"/>
        <v>7559.6500000000005</v>
      </c>
      <c r="HL11" s="157">
        <f t="shared" si="148"/>
        <v>194101.59999999998</v>
      </c>
      <c r="HM11" s="158">
        <f t="shared" si="149"/>
        <v>199882.9</v>
      </c>
    </row>
    <row r="12" spans="1:221">
      <c r="A12" s="151" t="s">
        <v>354</v>
      </c>
      <c r="B12" s="152" t="s">
        <v>358</v>
      </c>
      <c r="C12" s="159"/>
      <c r="D12" s="154">
        <v>106467</v>
      </c>
      <c r="E12" s="154">
        <v>3</v>
      </c>
      <c r="F12" s="155">
        <v>1411</v>
      </c>
      <c r="G12" s="156">
        <v>1313</v>
      </c>
      <c r="H12" s="155">
        <v>47</v>
      </c>
      <c r="I12" s="156">
        <v>47</v>
      </c>
      <c r="J12" s="157">
        <f t="shared" si="0"/>
        <v>1364</v>
      </c>
      <c r="K12" s="158">
        <f t="shared" si="1"/>
        <v>1266</v>
      </c>
      <c r="L12" s="155">
        <v>120</v>
      </c>
      <c r="M12" s="156">
        <v>120</v>
      </c>
      <c r="N12" s="157">
        <f t="shared" si="2"/>
        <v>1364</v>
      </c>
      <c r="O12" s="158">
        <f t="shared" si="3"/>
        <v>1266</v>
      </c>
      <c r="P12" s="157">
        <f t="shared" si="4"/>
        <v>1364</v>
      </c>
      <c r="Q12" s="158">
        <f t="shared" si="5"/>
        <v>1266</v>
      </c>
      <c r="R12" s="155">
        <v>313</v>
      </c>
      <c r="S12" s="156">
        <v>333</v>
      </c>
      <c r="T12" s="157">
        <f t="shared" si="6"/>
        <v>313</v>
      </c>
      <c r="U12" s="158">
        <f t="shared" si="7"/>
        <v>333</v>
      </c>
      <c r="V12" s="155">
        <v>12</v>
      </c>
      <c r="W12" s="156">
        <v>3</v>
      </c>
      <c r="X12" s="157">
        <f t="shared" si="8"/>
        <v>12</v>
      </c>
      <c r="Y12" s="158">
        <f t="shared" si="9"/>
        <v>3</v>
      </c>
      <c r="Z12" s="155"/>
      <c r="AA12" s="156"/>
      <c r="AB12" s="157">
        <f t="shared" si="10"/>
        <v>0</v>
      </c>
      <c r="AC12" s="158">
        <f t="shared" si="11"/>
        <v>0</v>
      </c>
      <c r="AD12" s="157">
        <f t="shared" si="12"/>
        <v>325</v>
      </c>
      <c r="AE12" s="158">
        <f t="shared" si="13"/>
        <v>336</v>
      </c>
      <c r="AF12" s="157">
        <f t="shared" si="14"/>
        <v>325</v>
      </c>
      <c r="AG12" s="158">
        <f t="shared" si="15"/>
        <v>336</v>
      </c>
      <c r="AH12" s="155">
        <v>4.25</v>
      </c>
      <c r="AI12" s="156">
        <v>4.1399999999999997</v>
      </c>
      <c r="AJ12" s="157">
        <f t="shared" si="16"/>
        <v>1330.25</v>
      </c>
      <c r="AK12" s="157">
        <f t="shared" si="17"/>
        <v>1378.62</v>
      </c>
      <c r="AL12" s="155">
        <v>5.0999999999999996</v>
      </c>
      <c r="AM12" s="156">
        <v>4.3099999999999996</v>
      </c>
      <c r="AN12" s="157">
        <f t="shared" si="18"/>
        <v>61.199999999999996</v>
      </c>
      <c r="AO12" s="157">
        <f t="shared" si="19"/>
        <v>12.93</v>
      </c>
      <c r="AP12" s="155"/>
      <c r="AQ12" s="156"/>
      <c r="AR12" s="157">
        <f t="shared" si="20"/>
        <v>0</v>
      </c>
      <c r="AS12" s="158">
        <f t="shared" si="21"/>
        <v>0</v>
      </c>
      <c r="AT12" s="157">
        <f t="shared" si="22"/>
        <v>4.2813846153846153</v>
      </c>
      <c r="AU12" s="158">
        <f t="shared" si="23"/>
        <v>4.1415178571428566</v>
      </c>
      <c r="AV12" s="157">
        <f t="shared" si="24"/>
        <v>1391.45</v>
      </c>
      <c r="AW12" s="158">
        <f t="shared" si="25"/>
        <v>1391.5499999999997</v>
      </c>
      <c r="AX12" s="155">
        <v>133.5</v>
      </c>
      <c r="AY12" s="156">
        <v>132.5</v>
      </c>
      <c r="AZ12" s="157">
        <f t="shared" si="26"/>
        <v>41785.5</v>
      </c>
      <c r="BA12" s="158">
        <f t="shared" si="27"/>
        <v>44122.5</v>
      </c>
      <c r="BB12" s="155">
        <v>121.6</v>
      </c>
      <c r="BC12" s="156">
        <v>145.69999999999999</v>
      </c>
      <c r="BD12" s="157">
        <f t="shared" si="28"/>
        <v>1459.1999999999998</v>
      </c>
      <c r="BE12" s="158">
        <f t="shared" si="29"/>
        <v>437.09999999999997</v>
      </c>
      <c r="BF12" s="155"/>
      <c r="BG12" s="156"/>
      <c r="BH12" s="157">
        <f t="shared" si="30"/>
        <v>0</v>
      </c>
      <c r="BI12" s="158">
        <f t="shared" si="31"/>
        <v>0</v>
      </c>
      <c r="BJ12" s="157">
        <f t="shared" si="32"/>
        <v>133.06061538461537</v>
      </c>
      <c r="BK12" s="158">
        <f t="shared" si="33"/>
        <v>132.61785714285713</v>
      </c>
      <c r="BL12" s="157">
        <f t="shared" si="34"/>
        <v>43244.7</v>
      </c>
      <c r="BM12" s="158">
        <f t="shared" si="35"/>
        <v>44559.6</v>
      </c>
      <c r="BN12" s="155">
        <v>436</v>
      </c>
      <c r="BO12" s="156">
        <v>366</v>
      </c>
      <c r="BP12" s="157">
        <f t="shared" si="36"/>
        <v>436</v>
      </c>
      <c r="BQ12" s="158">
        <f t="shared" si="37"/>
        <v>366</v>
      </c>
      <c r="BR12" s="155">
        <v>29</v>
      </c>
      <c r="BS12" s="156">
        <v>19</v>
      </c>
      <c r="BT12" s="157">
        <f t="shared" si="38"/>
        <v>29</v>
      </c>
      <c r="BU12" s="158">
        <f t="shared" si="39"/>
        <v>19</v>
      </c>
      <c r="BV12" s="155"/>
      <c r="BW12" s="156"/>
      <c r="BX12" s="157">
        <f t="shared" si="40"/>
        <v>0</v>
      </c>
      <c r="BY12" s="158">
        <f t="shared" si="41"/>
        <v>0</v>
      </c>
      <c r="BZ12" s="157">
        <f t="shared" si="42"/>
        <v>465</v>
      </c>
      <c r="CA12" s="158">
        <f t="shared" si="43"/>
        <v>385</v>
      </c>
      <c r="CB12" s="157">
        <f t="shared" si="44"/>
        <v>465</v>
      </c>
      <c r="CC12" s="158">
        <f t="shared" si="45"/>
        <v>385</v>
      </c>
      <c r="CD12" s="155">
        <v>5.58</v>
      </c>
      <c r="CE12" s="156">
        <v>5.49</v>
      </c>
      <c r="CF12" s="157">
        <f t="shared" si="46"/>
        <v>2432.88</v>
      </c>
      <c r="CG12" s="158">
        <f t="shared" si="47"/>
        <v>2009.3400000000001</v>
      </c>
      <c r="CH12" s="155">
        <v>5.83</v>
      </c>
      <c r="CI12" s="156">
        <v>6.36</v>
      </c>
      <c r="CJ12" s="157">
        <f t="shared" si="48"/>
        <v>169.07</v>
      </c>
      <c r="CK12" s="158">
        <f t="shared" si="49"/>
        <v>120.84</v>
      </c>
      <c r="CL12" s="155"/>
      <c r="CM12" s="156"/>
      <c r="CN12" s="157">
        <f t="shared" si="50"/>
        <v>0</v>
      </c>
      <c r="CO12" s="158">
        <f t="shared" si="51"/>
        <v>0</v>
      </c>
      <c r="CP12" s="157">
        <f t="shared" si="52"/>
        <v>5.5955913978494634</v>
      </c>
      <c r="CQ12" s="158">
        <f t="shared" si="53"/>
        <v>5.5329350649350655</v>
      </c>
      <c r="CR12" s="157">
        <f t="shared" si="54"/>
        <v>2601.9500000000003</v>
      </c>
      <c r="CS12" s="158">
        <f t="shared" si="55"/>
        <v>2130.1800000000003</v>
      </c>
      <c r="CT12" s="155">
        <v>139.19999999999999</v>
      </c>
      <c r="CU12" s="156">
        <v>138.1</v>
      </c>
      <c r="CV12" s="157">
        <f t="shared" si="56"/>
        <v>60691.199999999997</v>
      </c>
      <c r="CW12" s="158">
        <f t="shared" si="57"/>
        <v>50544.6</v>
      </c>
      <c r="CX12" s="155">
        <v>139.80000000000001</v>
      </c>
      <c r="CY12" s="156">
        <v>137.30000000000001</v>
      </c>
      <c r="CZ12" s="157">
        <f t="shared" si="58"/>
        <v>4054.2000000000003</v>
      </c>
      <c r="DA12" s="158">
        <f t="shared" si="59"/>
        <v>2608.7000000000003</v>
      </c>
      <c r="DB12" s="155"/>
      <c r="DC12" s="156"/>
      <c r="DD12" s="157">
        <f t="shared" si="60"/>
        <v>0</v>
      </c>
      <c r="DE12" s="158">
        <f t="shared" si="61"/>
        <v>0</v>
      </c>
      <c r="DF12" s="157">
        <f t="shared" si="62"/>
        <v>139.23741935483869</v>
      </c>
      <c r="DG12" s="158">
        <f t="shared" si="63"/>
        <v>138.06051948051947</v>
      </c>
      <c r="DH12" s="157">
        <f t="shared" si="64"/>
        <v>64745.399999999994</v>
      </c>
      <c r="DI12" s="158">
        <f t="shared" si="65"/>
        <v>53153.299999999996</v>
      </c>
      <c r="DJ12" s="157">
        <f t="shared" si="66"/>
        <v>790</v>
      </c>
      <c r="DK12" s="158">
        <f t="shared" si="67"/>
        <v>721</v>
      </c>
      <c r="DL12" s="157">
        <f t="shared" si="68"/>
        <v>790</v>
      </c>
      <c r="DM12" s="158">
        <f t="shared" si="69"/>
        <v>721</v>
      </c>
      <c r="DN12" s="157">
        <f t="shared" si="70"/>
        <v>5.05493670886076</v>
      </c>
      <c r="DO12" s="158">
        <f t="shared" si="71"/>
        <v>4.8845076282940365</v>
      </c>
      <c r="DP12" s="157">
        <f t="shared" si="72"/>
        <v>3993.4000000000005</v>
      </c>
      <c r="DQ12" s="158">
        <f t="shared" si="73"/>
        <v>3521.7300000000005</v>
      </c>
      <c r="DR12" s="157">
        <f t="shared" si="74"/>
        <v>136.69632911392404</v>
      </c>
      <c r="DS12" s="158">
        <f t="shared" si="75"/>
        <v>135.52413314840499</v>
      </c>
      <c r="DT12" s="157">
        <f t="shared" si="76"/>
        <v>107990.09999999999</v>
      </c>
      <c r="DU12" s="158">
        <f t="shared" si="77"/>
        <v>97712.9</v>
      </c>
      <c r="DV12" s="155">
        <v>311</v>
      </c>
      <c r="DW12" s="156">
        <v>333</v>
      </c>
      <c r="DX12" s="157">
        <f t="shared" si="78"/>
        <v>311</v>
      </c>
      <c r="DY12" s="158">
        <f t="shared" si="79"/>
        <v>333</v>
      </c>
      <c r="DZ12" s="155">
        <v>263</v>
      </c>
      <c r="EA12" s="156">
        <v>212</v>
      </c>
      <c r="EB12" s="157">
        <f t="shared" si="80"/>
        <v>263</v>
      </c>
      <c r="EC12" s="158">
        <f t="shared" si="81"/>
        <v>212</v>
      </c>
      <c r="ED12" s="155"/>
      <c r="EE12" s="156"/>
      <c r="EF12" s="157">
        <f t="shared" si="82"/>
        <v>0</v>
      </c>
      <c r="EG12" s="158">
        <f t="shared" si="83"/>
        <v>0</v>
      </c>
      <c r="EH12" s="157">
        <f t="shared" si="84"/>
        <v>574</v>
      </c>
      <c r="EI12" s="158">
        <f t="shared" si="85"/>
        <v>545</v>
      </c>
      <c r="EJ12" s="157">
        <f t="shared" si="86"/>
        <v>574</v>
      </c>
      <c r="EK12" s="158">
        <f t="shared" si="87"/>
        <v>545</v>
      </c>
      <c r="EL12" s="155">
        <v>3.6</v>
      </c>
      <c r="EM12" s="156">
        <v>3.61</v>
      </c>
      <c r="EN12" s="157">
        <f t="shared" si="88"/>
        <v>1119.6000000000001</v>
      </c>
      <c r="EO12" s="158">
        <f t="shared" si="89"/>
        <v>1202.1299999999999</v>
      </c>
      <c r="EP12" s="155">
        <v>2.95</v>
      </c>
      <c r="EQ12" s="156">
        <v>3.03</v>
      </c>
      <c r="ER12" s="157">
        <f t="shared" si="90"/>
        <v>775.85</v>
      </c>
      <c r="ES12" s="158">
        <f t="shared" si="91"/>
        <v>642.36</v>
      </c>
      <c r="ET12" s="155"/>
      <c r="EU12" s="156"/>
      <c r="EV12" s="157">
        <f t="shared" si="92"/>
        <v>0</v>
      </c>
      <c r="EW12" s="158">
        <f t="shared" si="93"/>
        <v>0</v>
      </c>
      <c r="EX12" s="157">
        <f t="shared" si="94"/>
        <v>3.3021777003484325</v>
      </c>
      <c r="EY12" s="158">
        <f t="shared" si="95"/>
        <v>3.3843853211009169</v>
      </c>
      <c r="EZ12" s="157">
        <f t="shared" si="96"/>
        <v>1895.4500000000003</v>
      </c>
      <c r="FA12" s="158">
        <f t="shared" si="97"/>
        <v>1844.4899999999998</v>
      </c>
      <c r="FB12" s="155">
        <v>87.8</v>
      </c>
      <c r="FC12" s="156">
        <v>86.9</v>
      </c>
      <c r="FD12" s="157">
        <f t="shared" si="98"/>
        <v>27305.8</v>
      </c>
      <c r="FE12" s="158">
        <f t="shared" si="99"/>
        <v>28937.7</v>
      </c>
      <c r="FF12" s="155">
        <v>57.5</v>
      </c>
      <c r="FG12" s="156">
        <v>62.3</v>
      </c>
      <c r="FH12" s="157">
        <f t="shared" si="100"/>
        <v>15122.5</v>
      </c>
      <c r="FI12" s="158">
        <f t="shared" si="101"/>
        <v>13207.599999999999</v>
      </c>
      <c r="FJ12" s="155"/>
      <c r="FK12" s="156"/>
      <c r="FL12" s="157">
        <f t="shared" si="102"/>
        <v>0</v>
      </c>
      <c r="FM12" s="158">
        <f t="shared" si="103"/>
        <v>0</v>
      </c>
      <c r="FN12" s="157">
        <f t="shared" si="104"/>
        <v>73.916898954703839</v>
      </c>
      <c r="FO12" s="158">
        <f t="shared" si="105"/>
        <v>77.330825688073404</v>
      </c>
      <c r="FP12" s="157">
        <f t="shared" si="106"/>
        <v>42428.3</v>
      </c>
      <c r="FQ12" s="158">
        <f t="shared" si="107"/>
        <v>42145.3</v>
      </c>
      <c r="FR12" s="155">
        <v>0</v>
      </c>
      <c r="FS12" s="156"/>
      <c r="FT12" s="157">
        <f t="shared" si="108"/>
        <v>0</v>
      </c>
      <c r="FU12" s="158">
        <f t="shared" si="109"/>
        <v>0</v>
      </c>
      <c r="FV12" s="155"/>
      <c r="FW12" s="156"/>
      <c r="FX12" s="157">
        <f t="shared" si="110"/>
        <v>0</v>
      </c>
      <c r="FY12" s="158">
        <f t="shared" si="111"/>
        <v>0</v>
      </c>
      <c r="FZ12" s="155"/>
      <c r="GA12" s="156"/>
      <c r="GB12" s="157">
        <f t="shared" si="112"/>
        <v>0</v>
      </c>
      <c r="GC12" s="158">
        <f t="shared" si="113"/>
        <v>0</v>
      </c>
      <c r="GD12" s="157">
        <f t="shared" si="114"/>
        <v>1060</v>
      </c>
      <c r="GE12" s="158">
        <f t="shared" si="115"/>
        <v>1032</v>
      </c>
      <c r="GF12" s="157">
        <f t="shared" si="116"/>
        <v>1060</v>
      </c>
      <c r="GG12" s="158">
        <f t="shared" si="117"/>
        <v>1032</v>
      </c>
      <c r="GH12" s="157">
        <f t="shared" si="118"/>
        <v>4882.7300000000005</v>
      </c>
      <c r="GI12" s="158">
        <f t="shared" si="119"/>
        <v>4590.09</v>
      </c>
      <c r="GJ12" s="157">
        <f t="shared" si="120"/>
        <v>129782.5</v>
      </c>
      <c r="GK12" s="158">
        <f t="shared" si="121"/>
        <v>123604.8</v>
      </c>
      <c r="GL12" s="157">
        <f t="shared" si="122"/>
        <v>304</v>
      </c>
      <c r="GM12" s="158">
        <f t="shared" si="123"/>
        <v>234</v>
      </c>
      <c r="GN12" s="157">
        <f t="shared" si="124"/>
        <v>304</v>
      </c>
      <c r="GO12" s="158">
        <f t="shared" si="125"/>
        <v>234</v>
      </c>
      <c r="GP12" s="157">
        <f t="shared" si="126"/>
        <v>1006.12</v>
      </c>
      <c r="GQ12" s="158">
        <f t="shared" si="127"/>
        <v>776.13</v>
      </c>
      <c r="GR12" s="157">
        <f t="shared" si="128"/>
        <v>20635.900000000001</v>
      </c>
      <c r="GS12" s="158">
        <f t="shared" si="129"/>
        <v>16253.399999999998</v>
      </c>
      <c r="GT12" s="157">
        <f t="shared" si="130"/>
        <v>1364</v>
      </c>
      <c r="GU12" s="158">
        <f t="shared" si="131"/>
        <v>1266</v>
      </c>
      <c r="GV12" s="157">
        <f t="shared" si="132"/>
        <v>1364</v>
      </c>
      <c r="GW12" s="158">
        <f t="shared" si="133"/>
        <v>1266</v>
      </c>
      <c r="GX12" s="157">
        <f t="shared" si="134"/>
        <v>5888.85</v>
      </c>
      <c r="GY12" s="158">
        <f t="shared" si="135"/>
        <v>5366.22</v>
      </c>
      <c r="GZ12" s="157">
        <f t="shared" si="136"/>
        <v>150418.4</v>
      </c>
      <c r="HA12" s="158">
        <f t="shared" si="137"/>
        <v>139858.20000000001</v>
      </c>
      <c r="HB12" s="157">
        <f t="shared" si="138"/>
        <v>0</v>
      </c>
      <c r="HC12" s="158">
        <f t="shared" si="139"/>
        <v>0</v>
      </c>
      <c r="HD12" s="157">
        <f t="shared" si="140"/>
        <v>0</v>
      </c>
      <c r="HE12" s="158">
        <f t="shared" si="141"/>
        <v>0</v>
      </c>
      <c r="HF12" s="157" t="str">
        <f t="shared" si="142"/>
        <v/>
      </c>
      <c r="HG12" s="158" t="str">
        <f t="shared" si="143"/>
        <v/>
      </c>
      <c r="HH12" s="157" t="str">
        <f t="shared" si="144"/>
        <v/>
      </c>
      <c r="HI12" s="158" t="str">
        <f t="shared" si="145"/>
        <v/>
      </c>
      <c r="HJ12" s="157">
        <f t="shared" si="146"/>
        <v>5888.85</v>
      </c>
      <c r="HK12" s="158">
        <f t="shared" si="147"/>
        <v>5366.22</v>
      </c>
      <c r="HL12" s="157">
        <f t="shared" si="148"/>
        <v>150418.4</v>
      </c>
      <c r="HM12" s="158">
        <f t="shared" si="149"/>
        <v>139858.20000000001</v>
      </c>
    </row>
    <row r="13" spans="1:221">
      <c r="A13" s="151" t="s">
        <v>354</v>
      </c>
      <c r="B13" s="152" t="s">
        <v>359</v>
      </c>
      <c r="C13" s="153"/>
      <c r="D13" s="154">
        <v>106704</v>
      </c>
      <c r="E13" s="154">
        <v>3</v>
      </c>
      <c r="F13" s="155">
        <v>1470</v>
      </c>
      <c r="G13" s="156">
        <v>1662</v>
      </c>
      <c r="H13" s="155">
        <v>6</v>
      </c>
      <c r="I13" s="156">
        <v>7</v>
      </c>
      <c r="J13" s="157">
        <f t="shared" si="0"/>
        <v>1464</v>
      </c>
      <c r="K13" s="158">
        <f t="shared" si="1"/>
        <v>1655</v>
      </c>
      <c r="L13" s="155">
        <v>120</v>
      </c>
      <c r="M13" s="156">
        <v>120</v>
      </c>
      <c r="N13" s="157">
        <f t="shared" si="2"/>
        <v>1464</v>
      </c>
      <c r="O13" s="158">
        <f t="shared" si="3"/>
        <v>1655</v>
      </c>
      <c r="P13" s="157">
        <f t="shared" si="4"/>
        <v>1464</v>
      </c>
      <c r="Q13" s="158">
        <f t="shared" si="5"/>
        <v>1655</v>
      </c>
      <c r="R13" s="155">
        <v>388</v>
      </c>
      <c r="S13" s="156">
        <v>475</v>
      </c>
      <c r="T13" s="157">
        <f t="shared" si="6"/>
        <v>388</v>
      </c>
      <c r="U13" s="158">
        <f t="shared" si="7"/>
        <v>475</v>
      </c>
      <c r="V13" s="155">
        <v>7</v>
      </c>
      <c r="W13" s="156">
        <v>3</v>
      </c>
      <c r="X13" s="157">
        <f t="shared" si="8"/>
        <v>7</v>
      </c>
      <c r="Y13" s="158">
        <f t="shared" si="9"/>
        <v>3</v>
      </c>
      <c r="Z13" s="155"/>
      <c r="AA13" s="156"/>
      <c r="AB13" s="157">
        <f t="shared" si="10"/>
        <v>0</v>
      </c>
      <c r="AC13" s="158">
        <f t="shared" si="11"/>
        <v>0</v>
      </c>
      <c r="AD13" s="157">
        <f t="shared" si="12"/>
        <v>395</v>
      </c>
      <c r="AE13" s="158">
        <f t="shared" si="13"/>
        <v>478</v>
      </c>
      <c r="AF13" s="157">
        <f t="shared" si="14"/>
        <v>395</v>
      </c>
      <c r="AG13" s="158">
        <f t="shared" si="15"/>
        <v>478</v>
      </c>
      <c r="AH13" s="155">
        <v>4.18</v>
      </c>
      <c r="AI13" s="156">
        <v>4.24</v>
      </c>
      <c r="AJ13" s="157">
        <f t="shared" si="16"/>
        <v>1621.84</v>
      </c>
      <c r="AK13" s="157">
        <f t="shared" si="17"/>
        <v>2014</v>
      </c>
      <c r="AL13" s="155">
        <v>4.8600000000000003</v>
      </c>
      <c r="AM13" s="156">
        <v>4.6100000000000003</v>
      </c>
      <c r="AN13" s="157">
        <f t="shared" si="18"/>
        <v>34.020000000000003</v>
      </c>
      <c r="AO13" s="157">
        <f t="shared" si="19"/>
        <v>13.830000000000002</v>
      </c>
      <c r="AP13" s="155"/>
      <c r="AQ13" s="156"/>
      <c r="AR13" s="157">
        <f t="shared" si="20"/>
        <v>0</v>
      </c>
      <c r="AS13" s="158">
        <f t="shared" si="21"/>
        <v>0</v>
      </c>
      <c r="AT13" s="157">
        <f t="shared" si="22"/>
        <v>4.1920506329113918</v>
      </c>
      <c r="AU13" s="158">
        <f t="shared" si="23"/>
        <v>4.2423221757322178</v>
      </c>
      <c r="AV13" s="157">
        <f t="shared" si="24"/>
        <v>1655.8599999999997</v>
      </c>
      <c r="AW13" s="158">
        <f t="shared" si="25"/>
        <v>2027.8300000000002</v>
      </c>
      <c r="AX13" s="155">
        <v>135.30000000000001</v>
      </c>
      <c r="AY13" s="156">
        <v>134.1</v>
      </c>
      <c r="AZ13" s="157">
        <f t="shared" si="26"/>
        <v>52496.4</v>
      </c>
      <c r="BA13" s="158">
        <f t="shared" si="27"/>
        <v>63697.5</v>
      </c>
      <c r="BB13" s="155">
        <v>138.9</v>
      </c>
      <c r="BC13" s="156">
        <v>160</v>
      </c>
      <c r="BD13" s="157">
        <f t="shared" si="28"/>
        <v>972.30000000000007</v>
      </c>
      <c r="BE13" s="158">
        <f t="shared" si="29"/>
        <v>480</v>
      </c>
      <c r="BF13" s="155"/>
      <c r="BG13" s="156"/>
      <c r="BH13" s="157">
        <f t="shared" si="30"/>
        <v>0</v>
      </c>
      <c r="BI13" s="158">
        <f t="shared" si="31"/>
        <v>0</v>
      </c>
      <c r="BJ13" s="157">
        <f t="shared" si="32"/>
        <v>135.36379746835445</v>
      </c>
      <c r="BK13" s="158">
        <f t="shared" si="33"/>
        <v>134.26255230125523</v>
      </c>
      <c r="BL13" s="157">
        <f t="shared" si="34"/>
        <v>53468.700000000004</v>
      </c>
      <c r="BM13" s="158">
        <f t="shared" si="35"/>
        <v>64177.5</v>
      </c>
      <c r="BN13" s="155">
        <v>527</v>
      </c>
      <c r="BO13" s="156">
        <v>611</v>
      </c>
      <c r="BP13" s="157">
        <f t="shared" si="36"/>
        <v>527</v>
      </c>
      <c r="BQ13" s="158">
        <f t="shared" si="37"/>
        <v>611</v>
      </c>
      <c r="BR13" s="155">
        <v>10</v>
      </c>
      <c r="BS13" s="156">
        <v>15</v>
      </c>
      <c r="BT13" s="157">
        <f t="shared" si="38"/>
        <v>10</v>
      </c>
      <c r="BU13" s="158">
        <f t="shared" si="39"/>
        <v>15</v>
      </c>
      <c r="BV13" s="155"/>
      <c r="BW13" s="156"/>
      <c r="BX13" s="157">
        <f t="shared" si="40"/>
        <v>0</v>
      </c>
      <c r="BY13" s="158">
        <f t="shared" si="41"/>
        <v>0</v>
      </c>
      <c r="BZ13" s="157">
        <f t="shared" si="42"/>
        <v>537</v>
      </c>
      <c r="CA13" s="158">
        <f t="shared" si="43"/>
        <v>626</v>
      </c>
      <c r="CB13" s="157">
        <f t="shared" si="44"/>
        <v>537</v>
      </c>
      <c r="CC13" s="158">
        <f t="shared" si="45"/>
        <v>626</v>
      </c>
      <c r="CD13" s="155">
        <v>5.23</v>
      </c>
      <c r="CE13" s="156">
        <v>4.93</v>
      </c>
      <c r="CF13" s="157">
        <f t="shared" si="46"/>
        <v>2756.21</v>
      </c>
      <c r="CG13" s="158">
        <f t="shared" si="47"/>
        <v>3012.23</v>
      </c>
      <c r="CH13" s="155">
        <v>7.14</v>
      </c>
      <c r="CI13" s="156">
        <v>6.35</v>
      </c>
      <c r="CJ13" s="157">
        <f t="shared" si="48"/>
        <v>71.399999999999991</v>
      </c>
      <c r="CK13" s="158">
        <f t="shared" si="49"/>
        <v>95.25</v>
      </c>
      <c r="CL13" s="155"/>
      <c r="CM13" s="156"/>
      <c r="CN13" s="157">
        <f t="shared" si="50"/>
        <v>0</v>
      </c>
      <c r="CO13" s="158">
        <f t="shared" si="51"/>
        <v>0</v>
      </c>
      <c r="CP13" s="157">
        <f t="shared" si="52"/>
        <v>5.2655679702048417</v>
      </c>
      <c r="CQ13" s="158">
        <f t="shared" si="53"/>
        <v>4.9640255591054316</v>
      </c>
      <c r="CR13" s="157">
        <f t="shared" si="54"/>
        <v>2827.61</v>
      </c>
      <c r="CS13" s="158">
        <f t="shared" si="55"/>
        <v>3107.48</v>
      </c>
      <c r="CT13" s="155">
        <v>140.5</v>
      </c>
      <c r="CU13" s="156">
        <v>138.5</v>
      </c>
      <c r="CV13" s="157">
        <f t="shared" si="56"/>
        <v>74043.5</v>
      </c>
      <c r="CW13" s="158">
        <f t="shared" si="57"/>
        <v>84623.5</v>
      </c>
      <c r="CX13" s="155">
        <v>145.19999999999999</v>
      </c>
      <c r="CY13" s="156">
        <v>147.6</v>
      </c>
      <c r="CZ13" s="157">
        <f t="shared" si="58"/>
        <v>1452</v>
      </c>
      <c r="DA13" s="158">
        <f t="shared" si="59"/>
        <v>2214</v>
      </c>
      <c r="DB13" s="155"/>
      <c r="DC13" s="156"/>
      <c r="DD13" s="157">
        <f t="shared" si="60"/>
        <v>0</v>
      </c>
      <c r="DE13" s="158">
        <f t="shared" si="61"/>
        <v>0</v>
      </c>
      <c r="DF13" s="157">
        <f t="shared" si="62"/>
        <v>140.5875232774674</v>
      </c>
      <c r="DG13" s="158">
        <f t="shared" si="63"/>
        <v>138.71805111821087</v>
      </c>
      <c r="DH13" s="157">
        <f t="shared" si="64"/>
        <v>75495.499999999985</v>
      </c>
      <c r="DI13" s="158">
        <f t="shared" si="65"/>
        <v>86837.5</v>
      </c>
      <c r="DJ13" s="157">
        <f t="shared" si="66"/>
        <v>932</v>
      </c>
      <c r="DK13" s="158">
        <f t="shared" si="67"/>
        <v>1104</v>
      </c>
      <c r="DL13" s="157">
        <f t="shared" si="68"/>
        <v>932</v>
      </c>
      <c r="DM13" s="158">
        <f t="shared" si="69"/>
        <v>1104</v>
      </c>
      <c r="DN13" s="157">
        <f t="shared" si="70"/>
        <v>4.8105901287553641</v>
      </c>
      <c r="DO13" s="158">
        <f t="shared" si="71"/>
        <v>4.6515489130434791</v>
      </c>
      <c r="DP13" s="157">
        <f t="shared" si="72"/>
        <v>4483.4699999999993</v>
      </c>
      <c r="DQ13" s="158">
        <f t="shared" si="73"/>
        <v>5135.3100000000013</v>
      </c>
      <c r="DR13" s="157">
        <f t="shared" si="74"/>
        <v>138.37360515021459</v>
      </c>
      <c r="DS13" s="158">
        <f t="shared" si="75"/>
        <v>136.78894927536231</v>
      </c>
      <c r="DT13" s="157">
        <f t="shared" si="76"/>
        <v>128964.2</v>
      </c>
      <c r="DU13" s="158">
        <f t="shared" si="77"/>
        <v>151015</v>
      </c>
      <c r="DV13" s="155">
        <v>419</v>
      </c>
      <c r="DW13" s="156">
        <v>446</v>
      </c>
      <c r="DX13" s="157">
        <f t="shared" si="78"/>
        <v>419</v>
      </c>
      <c r="DY13" s="158">
        <f t="shared" si="79"/>
        <v>446</v>
      </c>
      <c r="DZ13" s="155">
        <v>60</v>
      </c>
      <c r="EA13" s="156">
        <v>59</v>
      </c>
      <c r="EB13" s="157">
        <f t="shared" si="80"/>
        <v>60</v>
      </c>
      <c r="EC13" s="158">
        <f t="shared" si="81"/>
        <v>59</v>
      </c>
      <c r="ED13" s="155"/>
      <c r="EE13" s="156"/>
      <c r="EF13" s="157">
        <f t="shared" si="82"/>
        <v>0</v>
      </c>
      <c r="EG13" s="158">
        <f t="shared" si="83"/>
        <v>0</v>
      </c>
      <c r="EH13" s="157">
        <f t="shared" si="84"/>
        <v>479</v>
      </c>
      <c r="EI13" s="158">
        <f t="shared" si="85"/>
        <v>505</v>
      </c>
      <c r="EJ13" s="157">
        <f t="shared" si="86"/>
        <v>479</v>
      </c>
      <c r="EK13" s="158">
        <f t="shared" si="87"/>
        <v>505</v>
      </c>
      <c r="EL13" s="155">
        <v>3.4</v>
      </c>
      <c r="EM13" s="156">
        <v>3.22</v>
      </c>
      <c r="EN13" s="157">
        <f t="shared" si="88"/>
        <v>1424.6</v>
      </c>
      <c r="EO13" s="158">
        <f t="shared" si="89"/>
        <v>1436.1200000000001</v>
      </c>
      <c r="EP13" s="155">
        <v>3.57</v>
      </c>
      <c r="EQ13" s="156">
        <v>3.33</v>
      </c>
      <c r="ER13" s="157">
        <f t="shared" si="90"/>
        <v>214.2</v>
      </c>
      <c r="ES13" s="158">
        <f t="shared" si="91"/>
        <v>196.47</v>
      </c>
      <c r="ET13" s="155"/>
      <c r="EU13" s="156"/>
      <c r="EV13" s="157">
        <f t="shared" si="92"/>
        <v>0</v>
      </c>
      <c r="EW13" s="158">
        <f t="shared" si="93"/>
        <v>0</v>
      </c>
      <c r="EX13" s="157">
        <f t="shared" si="94"/>
        <v>3.4212943632567847</v>
      </c>
      <c r="EY13" s="158">
        <f t="shared" si="95"/>
        <v>3.2328514851485153</v>
      </c>
      <c r="EZ13" s="157">
        <f t="shared" si="96"/>
        <v>1638.8</v>
      </c>
      <c r="FA13" s="158">
        <f t="shared" si="97"/>
        <v>1632.5900000000001</v>
      </c>
      <c r="FB13" s="155">
        <v>91.6</v>
      </c>
      <c r="FC13" s="156">
        <v>92.5</v>
      </c>
      <c r="FD13" s="157">
        <f t="shared" si="98"/>
        <v>38380.399999999994</v>
      </c>
      <c r="FE13" s="158">
        <f t="shared" si="99"/>
        <v>41255</v>
      </c>
      <c r="FF13" s="155">
        <v>84.1</v>
      </c>
      <c r="FG13" s="156">
        <v>80.2</v>
      </c>
      <c r="FH13" s="157">
        <f t="shared" si="100"/>
        <v>5046</v>
      </c>
      <c r="FI13" s="158">
        <f t="shared" si="101"/>
        <v>4731.8</v>
      </c>
      <c r="FJ13" s="155"/>
      <c r="FK13" s="156"/>
      <c r="FL13" s="157">
        <f t="shared" si="102"/>
        <v>0</v>
      </c>
      <c r="FM13" s="158">
        <f t="shared" si="103"/>
        <v>0</v>
      </c>
      <c r="FN13" s="157">
        <f t="shared" si="104"/>
        <v>90.66054279749477</v>
      </c>
      <c r="FO13" s="158">
        <f t="shared" si="105"/>
        <v>91.062970297029707</v>
      </c>
      <c r="FP13" s="157">
        <f t="shared" si="106"/>
        <v>43426.399999999994</v>
      </c>
      <c r="FQ13" s="158">
        <f t="shared" si="107"/>
        <v>45986.8</v>
      </c>
      <c r="FR13" s="155">
        <v>53</v>
      </c>
      <c r="FS13" s="156">
        <v>46</v>
      </c>
      <c r="FT13" s="157">
        <f t="shared" si="108"/>
        <v>53</v>
      </c>
      <c r="FU13" s="158">
        <f t="shared" si="109"/>
        <v>46</v>
      </c>
      <c r="FV13" s="155">
        <v>3.21</v>
      </c>
      <c r="FW13" s="156">
        <v>6</v>
      </c>
      <c r="FX13" s="157">
        <f t="shared" si="110"/>
        <v>170.13</v>
      </c>
      <c r="FY13" s="158">
        <f t="shared" si="111"/>
        <v>276</v>
      </c>
      <c r="FZ13" s="155">
        <v>129</v>
      </c>
      <c r="GA13" s="156">
        <v>130</v>
      </c>
      <c r="GB13" s="157">
        <f t="shared" si="112"/>
        <v>6837</v>
      </c>
      <c r="GC13" s="158">
        <f t="shared" si="113"/>
        <v>5980</v>
      </c>
      <c r="GD13" s="157">
        <f t="shared" si="114"/>
        <v>1334</v>
      </c>
      <c r="GE13" s="158">
        <f t="shared" si="115"/>
        <v>1532</v>
      </c>
      <c r="GF13" s="157">
        <f t="shared" si="116"/>
        <v>1334</v>
      </c>
      <c r="GG13" s="158">
        <f t="shared" si="117"/>
        <v>1532</v>
      </c>
      <c r="GH13" s="157">
        <f t="shared" si="118"/>
        <v>5802.65</v>
      </c>
      <c r="GI13" s="158">
        <f t="shared" si="119"/>
        <v>6462.3499999999995</v>
      </c>
      <c r="GJ13" s="157">
        <f t="shared" si="120"/>
        <v>164920.29999999999</v>
      </c>
      <c r="GK13" s="158">
        <f t="shared" si="121"/>
        <v>189576</v>
      </c>
      <c r="GL13" s="157">
        <f t="shared" si="122"/>
        <v>77</v>
      </c>
      <c r="GM13" s="158">
        <f t="shared" si="123"/>
        <v>77</v>
      </c>
      <c r="GN13" s="157">
        <f t="shared" si="124"/>
        <v>77</v>
      </c>
      <c r="GO13" s="158">
        <f t="shared" si="125"/>
        <v>77</v>
      </c>
      <c r="GP13" s="157">
        <f t="shared" si="126"/>
        <v>319.62</v>
      </c>
      <c r="GQ13" s="158">
        <f t="shared" si="127"/>
        <v>305.55</v>
      </c>
      <c r="GR13" s="157">
        <f t="shared" si="128"/>
        <v>7470.3</v>
      </c>
      <c r="GS13" s="158">
        <f t="shared" si="129"/>
        <v>7425.8</v>
      </c>
      <c r="GT13" s="157">
        <f t="shared" si="130"/>
        <v>1411</v>
      </c>
      <c r="GU13" s="158">
        <f t="shared" si="131"/>
        <v>1609</v>
      </c>
      <c r="GV13" s="157">
        <f t="shared" si="132"/>
        <v>1411</v>
      </c>
      <c r="GW13" s="158">
        <f t="shared" si="133"/>
        <v>1609</v>
      </c>
      <c r="GX13" s="157">
        <f t="shared" si="134"/>
        <v>6122.2699999999995</v>
      </c>
      <c r="GY13" s="158">
        <f t="shared" si="135"/>
        <v>6767.9</v>
      </c>
      <c r="GZ13" s="157">
        <f t="shared" si="136"/>
        <v>172390.59999999998</v>
      </c>
      <c r="HA13" s="158">
        <f t="shared" si="137"/>
        <v>197001.8</v>
      </c>
      <c r="HB13" s="157">
        <f t="shared" si="138"/>
        <v>0</v>
      </c>
      <c r="HC13" s="158">
        <f t="shared" si="139"/>
        <v>0</v>
      </c>
      <c r="HD13" s="157">
        <f t="shared" si="140"/>
        <v>0</v>
      </c>
      <c r="HE13" s="158">
        <f t="shared" si="141"/>
        <v>0</v>
      </c>
      <c r="HF13" s="157" t="str">
        <f t="shared" si="142"/>
        <v/>
      </c>
      <c r="HG13" s="158" t="str">
        <f t="shared" si="143"/>
        <v/>
      </c>
      <c r="HH13" s="157" t="str">
        <f t="shared" si="144"/>
        <v/>
      </c>
      <c r="HI13" s="158" t="str">
        <f t="shared" si="145"/>
        <v/>
      </c>
      <c r="HJ13" s="157">
        <f t="shared" si="146"/>
        <v>6292.4</v>
      </c>
      <c r="HK13" s="158">
        <f t="shared" si="147"/>
        <v>7043.9000000000015</v>
      </c>
      <c r="HL13" s="157">
        <f t="shared" si="148"/>
        <v>179227.59999999998</v>
      </c>
      <c r="HM13" s="158">
        <f t="shared" si="149"/>
        <v>202981.8</v>
      </c>
    </row>
    <row r="14" spans="1:221">
      <c r="A14" s="151" t="s">
        <v>354</v>
      </c>
      <c r="B14" s="152" t="s">
        <v>360</v>
      </c>
      <c r="C14" s="153"/>
      <c r="D14" s="154">
        <v>107071</v>
      </c>
      <c r="E14" s="154">
        <v>4</v>
      </c>
      <c r="F14" s="155">
        <v>505</v>
      </c>
      <c r="G14" s="156">
        <v>527</v>
      </c>
      <c r="H14" s="155">
        <v>0</v>
      </c>
      <c r="I14" s="156">
        <v>0</v>
      </c>
      <c r="J14" s="157">
        <f t="shared" si="0"/>
        <v>505</v>
      </c>
      <c r="K14" s="158">
        <f t="shared" si="1"/>
        <v>527</v>
      </c>
      <c r="L14" s="155">
        <v>120</v>
      </c>
      <c r="M14" s="156">
        <v>120</v>
      </c>
      <c r="N14" s="157">
        <f t="shared" si="2"/>
        <v>505</v>
      </c>
      <c r="O14" s="158">
        <f t="shared" si="3"/>
        <v>527</v>
      </c>
      <c r="P14" s="157">
        <f t="shared" si="4"/>
        <v>505</v>
      </c>
      <c r="Q14" s="158">
        <f t="shared" si="5"/>
        <v>527</v>
      </c>
      <c r="R14" s="155">
        <v>126</v>
      </c>
      <c r="S14" s="156">
        <v>147</v>
      </c>
      <c r="T14" s="157">
        <f t="shared" si="6"/>
        <v>126</v>
      </c>
      <c r="U14" s="158">
        <f t="shared" si="7"/>
        <v>147</v>
      </c>
      <c r="V14" s="155">
        <v>0</v>
      </c>
      <c r="W14" s="156">
        <v>0</v>
      </c>
      <c r="X14" s="157">
        <f t="shared" si="8"/>
        <v>0</v>
      </c>
      <c r="Y14" s="158">
        <f t="shared" si="9"/>
        <v>0</v>
      </c>
      <c r="Z14" s="155"/>
      <c r="AA14" s="156"/>
      <c r="AB14" s="157">
        <f t="shared" si="10"/>
        <v>0</v>
      </c>
      <c r="AC14" s="158">
        <f t="shared" si="11"/>
        <v>0</v>
      </c>
      <c r="AD14" s="157">
        <f t="shared" si="12"/>
        <v>126</v>
      </c>
      <c r="AE14" s="158">
        <f t="shared" si="13"/>
        <v>147</v>
      </c>
      <c r="AF14" s="157">
        <f t="shared" si="14"/>
        <v>126</v>
      </c>
      <c r="AG14" s="158">
        <f t="shared" si="15"/>
        <v>147</v>
      </c>
      <c r="AH14" s="155">
        <v>4.2300000000000004</v>
      </c>
      <c r="AI14" s="156">
        <v>4.1100000000000003</v>
      </c>
      <c r="AJ14" s="157">
        <f t="shared" si="16"/>
        <v>532.98</v>
      </c>
      <c r="AK14" s="157">
        <f t="shared" si="17"/>
        <v>604.17000000000007</v>
      </c>
      <c r="AL14" s="155">
        <v>0</v>
      </c>
      <c r="AM14" s="156">
        <v>0</v>
      </c>
      <c r="AN14" s="157">
        <f t="shared" si="18"/>
        <v>0</v>
      </c>
      <c r="AO14" s="157">
        <f t="shared" si="19"/>
        <v>0</v>
      </c>
      <c r="AP14" s="155"/>
      <c r="AQ14" s="156"/>
      <c r="AR14" s="157">
        <f t="shared" si="20"/>
        <v>0</v>
      </c>
      <c r="AS14" s="158">
        <f t="shared" si="21"/>
        <v>0</v>
      </c>
      <c r="AT14" s="157">
        <f t="shared" si="22"/>
        <v>4.2300000000000004</v>
      </c>
      <c r="AU14" s="158">
        <f t="shared" si="23"/>
        <v>4.1100000000000003</v>
      </c>
      <c r="AV14" s="157">
        <f t="shared" si="24"/>
        <v>532.98</v>
      </c>
      <c r="AW14" s="158">
        <f t="shared" si="25"/>
        <v>604.17000000000007</v>
      </c>
      <c r="AX14" s="155">
        <v>135.5</v>
      </c>
      <c r="AY14" s="156">
        <v>134</v>
      </c>
      <c r="AZ14" s="157">
        <f t="shared" si="26"/>
        <v>17073</v>
      </c>
      <c r="BA14" s="158">
        <f t="shared" si="27"/>
        <v>19698</v>
      </c>
      <c r="BB14" s="155">
        <v>0</v>
      </c>
      <c r="BC14" s="156">
        <v>0</v>
      </c>
      <c r="BD14" s="157">
        <f t="shared" si="28"/>
        <v>0</v>
      </c>
      <c r="BE14" s="158">
        <f t="shared" si="29"/>
        <v>0</v>
      </c>
      <c r="BF14" s="155"/>
      <c r="BG14" s="156"/>
      <c r="BH14" s="157">
        <f t="shared" si="30"/>
        <v>0</v>
      </c>
      <c r="BI14" s="158">
        <f t="shared" si="31"/>
        <v>0</v>
      </c>
      <c r="BJ14" s="157">
        <f t="shared" si="32"/>
        <v>135.5</v>
      </c>
      <c r="BK14" s="158">
        <f t="shared" si="33"/>
        <v>134</v>
      </c>
      <c r="BL14" s="157">
        <f t="shared" si="34"/>
        <v>17073</v>
      </c>
      <c r="BM14" s="158">
        <f t="shared" si="35"/>
        <v>19698</v>
      </c>
      <c r="BN14" s="155">
        <v>180</v>
      </c>
      <c r="BO14" s="156">
        <v>162</v>
      </c>
      <c r="BP14" s="157">
        <f t="shared" si="36"/>
        <v>180</v>
      </c>
      <c r="BQ14" s="158">
        <f t="shared" si="37"/>
        <v>162</v>
      </c>
      <c r="BR14" s="155">
        <v>3</v>
      </c>
      <c r="BS14" s="156">
        <v>1</v>
      </c>
      <c r="BT14" s="157">
        <f t="shared" si="38"/>
        <v>3</v>
      </c>
      <c r="BU14" s="158">
        <f t="shared" si="39"/>
        <v>1</v>
      </c>
      <c r="BV14" s="155"/>
      <c r="BW14" s="156"/>
      <c r="BX14" s="157">
        <f t="shared" si="40"/>
        <v>0</v>
      </c>
      <c r="BY14" s="158">
        <f t="shared" si="41"/>
        <v>0</v>
      </c>
      <c r="BZ14" s="157">
        <f t="shared" si="42"/>
        <v>183</v>
      </c>
      <c r="CA14" s="158">
        <f t="shared" si="43"/>
        <v>163</v>
      </c>
      <c r="CB14" s="157">
        <f t="shared" si="44"/>
        <v>183</v>
      </c>
      <c r="CC14" s="158">
        <f t="shared" si="45"/>
        <v>163</v>
      </c>
      <c r="CD14" s="155">
        <v>4.99</v>
      </c>
      <c r="CE14" s="156">
        <v>5.18</v>
      </c>
      <c r="CF14" s="157">
        <f t="shared" si="46"/>
        <v>898.2</v>
      </c>
      <c r="CG14" s="158">
        <f t="shared" si="47"/>
        <v>839.16</v>
      </c>
      <c r="CH14" s="155">
        <v>7.14</v>
      </c>
      <c r="CI14" s="156">
        <v>11.33</v>
      </c>
      <c r="CJ14" s="157">
        <f t="shared" si="48"/>
        <v>21.419999999999998</v>
      </c>
      <c r="CK14" s="158">
        <f t="shared" si="49"/>
        <v>11.33</v>
      </c>
      <c r="CL14" s="155"/>
      <c r="CM14" s="156"/>
      <c r="CN14" s="157">
        <f t="shared" si="50"/>
        <v>0</v>
      </c>
      <c r="CO14" s="158">
        <f t="shared" si="51"/>
        <v>0</v>
      </c>
      <c r="CP14" s="157">
        <f t="shared" si="52"/>
        <v>5.0252459016393445</v>
      </c>
      <c r="CQ14" s="158">
        <f t="shared" si="53"/>
        <v>5.2177300613496937</v>
      </c>
      <c r="CR14" s="157">
        <f t="shared" si="54"/>
        <v>919.62</v>
      </c>
      <c r="CS14" s="158">
        <f t="shared" si="55"/>
        <v>850.49000000000012</v>
      </c>
      <c r="CT14" s="155">
        <v>141.19999999999999</v>
      </c>
      <c r="CU14" s="156">
        <v>141.69999999999999</v>
      </c>
      <c r="CV14" s="157">
        <f t="shared" si="56"/>
        <v>25415.999999999996</v>
      </c>
      <c r="CW14" s="158">
        <f t="shared" si="57"/>
        <v>22955.399999999998</v>
      </c>
      <c r="CX14" s="155">
        <v>147.30000000000001</v>
      </c>
      <c r="CY14" s="156">
        <v>100</v>
      </c>
      <c r="CZ14" s="157">
        <f t="shared" si="58"/>
        <v>441.90000000000003</v>
      </c>
      <c r="DA14" s="158">
        <f t="shared" si="59"/>
        <v>100</v>
      </c>
      <c r="DB14" s="155"/>
      <c r="DC14" s="156"/>
      <c r="DD14" s="157">
        <f t="shared" si="60"/>
        <v>0</v>
      </c>
      <c r="DE14" s="158">
        <f t="shared" si="61"/>
        <v>0</v>
      </c>
      <c r="DF14" s="157">
        <f t="shared" si="62"/>
        <v>141.29999999999998</v>
      </c>
      <c r="DG14" s="158">
        <f t="shared" si="63"/>
        <v>141.4441717791411</v>
      </c>
      <c r="DH14" s="157">
        <f t="shared" si="64"/>
        <v>25857.899999999998</v>
      </c>
      <c r="DI14" s="158">
        <f t="shared" si="65"/>
        <v>23055.399999999998</v>
      </c>
      <c r="DJ14" s="157">
        <f t="shared" si="66"/>
        <v>309</v>
      </c>
      <c r="DK14" s="158">
        <f t="shared" si="67"/>
        <v>310</v>
      </c>
      <c r="DL14" s="157">
        <f t="shared" si="68"/>
        <v>309</v>
      </c>
      <c r="DM14" s="158">
        <f t="shared" si="69"/>
        <v>310</v>
      </c>
      <c r="DN14" s="157">
        <f t="shared" si="70"/>
        <v>4.7009708737864075</v>
      </c>
      <c r="DO14" s="158">
        <f t="shared" si="71"/>
        <v>4.692451612903227</v>
      </c>
      <c r="DP14" s="157">
        <f t="shared" si="72"/>
        <v>1452.6</v>
      </c>
      <c r="DQ14" s="158">
        <f t="shared" si="73"/>
        <v>1454.6600000000003</v>
      </c>
      <c r="DR14" s="157">
        <f t="shared" si="74"/>
        <v>138.93495145631067</v>
      </c>
      <c r="DS14" s="158">
        <f t="shared" si="75"/>
        <v>137.91419354838709</v>
      </c>
      <c r="DT14" s="157">
        <f t="shared" si="76"/>
        <v>42930.899999999994</v>
      </c>
      <c r="DU14" s="158">
        <f t="shared" si="77"/>
        <v>42753.399999999994</v>
      </c>
      <c r="DV14" s="155">
        <v>179</v>
      </c>
      <c r="DW14" s="156">
        <v>187</v>
      </c>
      <c r="DX14" s="157">
        <f t="shared" si="78"/>
        <v>179</v>
      </c>
      <c r="DY14" s="158">
        <f t="shared" si="79"/>
        <v>187</v>
      </c>
      <c r="DZ14" s="155">
        <v>17</v>
      </c>
      <c r="EA14" s="156">
        <v>30</v>
      </c>
      <c r="EB14" s="157">
        <f t="shared" si="80"/>
        <v>17</v>
      </c>
      <c r="EC14" s="158">
        <f t="shared" si="81"/>
        <v>30</v>
      </c>
      <c r="ED14" s="155"/>
      <c r="EE14" s="156"/>
      <c r="EF14" s="157">
        <f t="shared" si="82"/>
        <v>0</v>
      </c>
      <c r="EG14" s="158">
        <f t="shared" si="83"/>
        <v>0</v>
      </c>
      <c r="EH14" s="157">
        <f t="shared" si="84"/>
        <v>196</v>
      </c>
      <c r="EI14" s="158">
        <f t="shared" si="85"/>
        <v>217</v>
      </c>
      <c r="EJ14" s="157">
        <f t="shared" si="86"/>
        <v>196</v>
      </c>
      <c r="EK14" s="158">
        <f t="shared" si="87"/>
        <v>217</v>
      </c>
      <c r="EL14" s="155">
        <v>2.98</v>
      </c>
      <c r="EM14" s="156">
        <v>3.42</v>
      </c>
      <c r="EN14" s="157">
        <f t="shared" si="88"/>
        <v>533.41999999999996</v>
      </c>
      <c r="EO14" s="158">
        <f t="shared" si="89"/>
        <v>639.54</v>
      </c>
      <c r="EP14" s="155">
        <v>6.44</v>
      </c>
      <c r="EQ14" s="156">
        <v>3.95</v>
      </c>
      <c r="ER14" s="157">
        <f t="shared" si="90"/>
        <v>109.48</v>
      </c>
      <c r="ES14" s="158">
        <f t="shared" si="91"/>
        <v>118.5</v>
      </c>
      <c r="ET14" s="155"/>
      <c r="EU14" s="156"/>
      <c r="EV14" s="157">
        <f t="shared" si="92"/>
        <v>0</v>
      </c>
      <c r="EW14" s="158">
        <f t="shared" si="93"/>
        <v>0</v>
      </c>
      <c r="EX14" s="157">
        <f t="shared" si="94"/>
        <v>3.2801020408163266</v>
      </c>
      <c r="EY14" s="158">
        <f t="shared" si="95"/>
        <v>3.4932718894009214</v>
      </c>
      <c r="EZ14" s="157">
        <f t="shared" si="96"/>
        <v>642.9</v>
      </c>
      <c r="FA14" s="158">
        <f t="shared" si="97"/>
        <v>758.04</v>
      </c>
      <c r="FB14" s="155">
        <v>90.2</v>
      </c>
      <c r="FC14" s="156">
        <v>92.8</v>
      </c>
      <c r="FD14" s="157">
        <f t="shared" si="98"/>
        <v>16145.800000000001</v>
      </c>
      <c r="FE14" s="158">
        <f t="shared" si="99"/>
        <v>17353.599999999999</v>
      </c>
      <c r="FF14" s="155">
        <v>83</v>
      </c>
      <c r="FG14" s="156">
        <v>66.099999999999994</v>
      </c>
      <c r="FH14" s="157">
        <f t="shared" si="100"/>
        <v>1411</v>
      </c>
      <c r="FI14" s="158">
        <f t="shared" si="101"/>
        <v>1982.9999999999998</v>
      </c>
      <c r="FJ14" s="155"/>
      <c r="FK14" s="156"/>
      <c r="FL14" s="157">
        <f t="shared" si="102"/>
        <v>0</v>
      </c>
      <c r="FM14" s="158">
        <f t="shared" si="103"/>
        <v>0</v>
      </c>
      <c r="FN14" s="157">
        <f t="shared" si="104"/>
        <v>89.575510204081652</v>
      </c>
      <c r="FO14" s="158">
        <f t="shared" si="105"/>
        <v>89.108755760368652</v>
      </c>
      <c r="FP14" s="157">
        <f t="shared" si="106"/>
        <v>17556.800000000003</v>
      </c>
      <c r="FQ14" s="158">
        <f t="shared" si="107"/>
        <v>19336.599999999999</v>
      </c>
      <c r="FR14" s="155">
        <v>0</v>
      </c>
      <c r="FS14" s="156"/>
      <c r="FT14" s="157">
        <f t="shared" si="108"/>
        <v>0</v>
      </c>
      <c r="FU14" s="158">
        <f t="shared" si="109"/>
        <v>0</v>
      </c>
      <c r="FV14" s="155"/>
      <c r="FW14" s="156"/>
      <c r="FX14" s="157">
        <f t="shared" si="110"/>
        <v>0</v>
      </c>
      <c r="FY14" s="158">
        <f t="shared" si="111"/>
        <v>0</v>
      </c>
      <c r="FZ14" s="155"/>
      <c r="GA14" s="156"/>
      <c r="GB14" s="157">
        <f t="shared" si="112"/>
        <v>0</v>
      </c>
      <c r="GC14" s="158">
        <f t="shared" si="113"/>
        <v>0</v>
      </c>
      <c r="GD14" s="157">
        <f t="shared" si="114"/>
        <v>485</v>
      </c>
      <c r="GE14" s="158">
        <f t="shared" si="115"/>
        <v>496</v>
      </c>
      <c r="GF14" s="157">
        <f t="shared" si="116"/>
        <v>485</v>
      </c>
      <c r="GG14" s="158">
        <f t="shared" si="117"/>
        <v>496</v>
      </c>
      <c r="GH14" s="157">
        <f t="shared" si="118"/>
        <v>1964.6</v>
      </c>
      <c r="GI14" s="158">
        <f t="shared" si="119"/>
        <v>2082.87</v>
      </c>
      <c r="GJ14" s="157">
        <f t="shared" si="120"/>
        <v>58634.8</v>
      </c>
      <c r="GK14" s="158">
        <f t="shared" si="121"/>
        <v>60006.999999999993</v>
      </c>
      <c r="GL14" s="157">
        <f t="shared" si="122"/>
        <v>20</v>
      </c>
      <c r="GM14" s="158">
        <f t="shared" si="123"/>
        <v>31</v>
      </c>
      <c r="GN14" s="157">
        <f t="shared" si="124"/>
        <v>20</v>
      </c>
      <c r="GO14" s="158">
        <f t="shared" si="125"/>
        <v>31</v>
      </c>
      <c r="GP14" s="157">
        <f t="shared" si="126"/>
        <v>130.9</v>
      </c>
      <c r="GQ14" s="158">
        <f t="shared" si="127"/>
        <v>129.83000000000001</v>
      </c>
      <c r="GR14" s="157">
        <f t="shared" si="128"/>
        <v>1852.9</v>
      </c>
      <c r="GS14" s="158">
        <f t="shared" si="129"/>
        <v>2083</v>
      </c>
      <c r="GT14" s="157">
        <f t="shared" si="130"/>
        <v>505</v>
      </c>
      <c r="GU14" s="158">
        <f t="shared" si="131"/>
        <v>527</v>
      </c>
      <c r="GV14" s="157">
        <f t="shared" si="132"/>
        <v>505</v>
      </c>
      <c r="GW14" s="158">
        <f t="shared" si="133"/>
        <v>527</v>
      </c>
      <c r="GX14" s="157">
        <f t="shared" si="134"/>
        <v>2095.5</v>
      </c>
      <c r="GY14" s="158">
        <f t="shared" si="135"/>
        <v>2212.6999999999998</v>
      </c>
      <c r="GZ14" s="157">
        <f t="shared" si="136"/>
        <v>60487.700000000004</v>
      </c>
      <c r="HA14" s="158">
        <f t="shared" si="137"/>
        <v>62089.999999999993</v>
      </c>
      <c r="HB14" s="157">
        <f t="shared" si="138"/>
        <v>0</v>
      </c>
      <c r="HC14" s="158">
        <f t="shared" si="139"/>
        <v>0</v>
      </c>
      <c r="HD14" s="157">
        <f t="shared" si="140"/>
        <v>0</v>
      </c>
      <c r="HE14" s="158">
        <f t="shared" si="141"/>
        <v>0</v>
      </c>
      <c r="HF14" s="157" t="str">
        <f t="shared" si="142"/>
        <v/>
      </c>
      <c r="HG14" s="158" t="str">
        <f t="shared" si="143"/>
        <v/>
      </c>
      <c r="HH14" s="157" t="str">
        <f t="shared" si="144"/>
        <v/>
      </c>
      <c r="HI14" s="158" t="str">
        <f t="shared" si="145"/>
        <v/>
      </c>
      <c r="HJ14" s="157">
        <f t="shared" si="146"/>
        <v>2095.5</v>
      </c>
      <c r="HK14" s="158">
        <f t="shared" si="147"/>
        <v>2212.7000000000003</v>
      </c>
      <c r="HL14" s="157">
        <f t="shared" si="148"/>
        <v>60487.7</v>
      </c>
      <c r="HM14" s="158">
        <f t="shared" si="149"/>
        <v>62089.999999999993</v>
      </c>
    </row>
    <row r="15" spans="1:221">
      <c r="A15" s="151" t="s">
        <v>354</v>
      </c>
      <c r="B15" s="152" t="s">
        <v>361</v>
      </c>
      <c r="C15" s="159"/>
      <c r="D15" s="154">
        <v>107983</v>
      </c>
      <c r="E15" s="154">
        <v>4</v>
      </c>
      <c r="F15" s="155">
        <v>443</v>
      </c>
      <c r="G15" s="156">
        <v>509</v>
      </c>
      <c r="H15" s="155">
        <v>2</v>
      </c>
      <c r="I15" s="156">
        <v>2</v>
      </c>
      <c r="J15" s="157">
        <f t="shared" si="0"/>
        <v>441</v>
      </c>
      <c r="K15" s="158">
        <f t="shared" si="1"/>
        <v>507</v>
      </c>
      <c r="L15" s="155">
        <v>120</v>
      </c>
      <c r="M15" s="156">
        <v>120</v>
      </c>
      <c r="N15" s="157">
        <f t="shared" si="2"/>
        <v>441</v>
      </c>
      <c r="O15" s="158">
        <f t="shared" si="3"/>
        <v>507</v>
      </c>
      <c r="P15" s="157">
        <f t="shared" si="4"/>
        <v>441</v>
      </c>
      <c r="Q15" s="158">
        <f t="shared" si="5"/>
        <v>507</v>
      </c>
      <c r="R15" s="155">
        <v>124</v>
      </c>
      <c r="S15" s="156">
        <v>146</v>
      </c>
      <c r="T15" s="157">
        <f t="shared" si="6"/>
        <v>124</v>
      </c>
      <c r="U15" s="158">
        <f t="shared" si="7"/>
        <v>146</v>
      </c>
      <c r="V15" s="155">
        <v>7</v>
      </c>
      <c r="W15" s="156">
        <v>29</v>
      </c>
      <c r="X15" s="157">
        <f t="shared" si="8"/>
        <v>7</v>
      </c>
      <c r="Y15" s="158">
        <f t="shared" si="9"/>
        <v>29</v>
      </c>
      <c r="Z15" s="155"/>
      <c r="AA15" s="156"/>
      <c r="AB15" s="157">
        <f t="shared" si="10"/>
        <v>0</v>
      </c>
      <c r="AC15" s="158">
        <f t="shared" si="11"/>
        <v>0</v>
      </c>
      <c r="AD15" s="157">
        <f t="shared" si="12"/>
        <v>131</v>
      </c>
      <c r="AE15" s="158">
        <f t="shared" si="13"/>
        <v>175</v>
      </c>
      <c r="AF15" s="157">
        <f t="shared" si="14"/>
        <v>131</v>
      </c>
      <c r="AG15" s="158">
        <f t="shared" si="15"/>
        <v>175</v>
      </c>
      <c r="AH15" s="155">
        <v>4.3499999999999996</v>
      </c>
      <c r="AI15" s="156">
        <v>4.2699999999999996</v>
      </c>
      <c r="AJ15" s="157">
        <f t="shared" si="16"/>
        <v>539.4</v>
      </c>
      <c r="AK15" s="157">
        <f t="shared" si="17"/>
        <v>623.41999999999996</v>
      </c>
      <c r="AL15" s="155">
        <v>9.15</v>
      </c>
      <c r="AM15" s="156">
        <v>4.33</v>
      </c>
      <c r="AN15" s="157">
        <f t="shared" si="18"/>
        <v>64.05</v>
      </c>
      <c r="AO15" s="157">
        <f t="shared" si="19"/>
        <v>125.57000000000001</v>
      </c>
      <c r="AP15" s="155"/>
      <c r="AQ15" s="156"/>
      <c r="AR15" s="157">
        <f t="shared" si="20"/>
        <v>0</v>
      </c>
      <c r="AS15" s="158">
        <f t="shared" si="21"/>
        <v>0</v>
      </c>
      <c r="AT15" s="157">
        <f t="shared" si="22"/>
        <v>4.6064885496183203</v>
      </c>
      <c r="AU15" s="158">
        <f t="shared" si="23"/>
        <v>4.2799428571428573</v>
      </c>
      <c r="AV15" s="157">
        <f t="shared" si="24"/>
        <v>603.44999999999993</v>
      </c>
      <c r="AW15" s="158">
        <f t="shared" si="25"/>
        <v>748.99</v>
      </c>
      <c r="AX15" s="155">
        <v>135</v>
      </c>
      <c r="AY15" s="156">
        <v>133.5</v>
      </c>
      <c r="AZ15" s="157">
        <f t="shared" si="26"/>
        <v>16740</v>
      </c>
      <c r="BA15" s="158">
        <f t="shared" si="27"/>
        <v>19491</v>
      </c>
      <c r="BB15" s="155">
        <v>135</v>
      </c>
      <c r="BC15" s="156">
        <v>131.80000000000001</v>
      </c>
      <c r="BD15" s="157">
        <f t="shared" si="28"/>
        <v>945</v>
      </c>
      <c r="BE15" s="158">
        <f t="shared" si="29"/>
        <v>3822.2000000000003</v>
      </c>
      <c r="BF15" s="155"/>
      <c r="BG15" s="156"/>
      <c r="BH15" s="157">
        <f t="shared" si="30"/>
        <v>0</v>
      </c>
      <c r="BI15" s="158">
        <f t="shared" si="31"/>
        <v>0</v>
      </c>
      <c r="BJ15" s="157">
        <f t="shared" si="32"/>
        <v>135</v>
      </c>
      <c r="BK15" s="158">
        <f t="shared" si="33"/>
        <v>133.21828571428571</v>
      </c>
      <c r="BL15" s="157">
        <f t="shared" si="34"/>
        <v>17685</v>
      </c>
      <c r="BM15" s="158">
        <f t="shared" si="35"/>
        <v>23313.200000000001</v>
      </c>
      <c r="BN15" s="155">
        <v>131</v>
      </c>
      <c r="BO15" s="156">
        <v>130</v>
      </c>
      <c r="BP15" s="157">
        <f t="shared" si="36"/>
        <v>131</v>
      </c>
      <c r="BQ15" s="158">
        <f t="shared" si="37"/>
        <v>130</v>
      </c>
      <c r="BR15" s="155">
        <v>7</v>
      </c>
      <c r="BS15" s="156">
        <v>15</v>
      </c>
      <c r="BT15" s="157">
        <f t="shared" si="38"/>
        <v>7</v>
      </c>
      <c r="BU15" s="158">
        <f t="shared" si="39"/>
        <v>15</v>
      </c>
      <c r="BV15" s="155"/>
      <c r="BW15" s="156"/>
      <c r="BX15" s="157">
        <f t="shared" si="40"/>
        <v>0</v>
      </c>
      <c r="BY15" s="158">
        <f t="shared" si="41"/>
        <v>0</v>
      </c>
      <c r="BZ15" s="157">
        <f t="shared" si="42"/>
        <v>138</v>
      </c>
      <c r="CA15" s="158">
        <f t="shared" si="43"/>
        <v>145</v>
      </c>
      <c r="CB15" s="157">
        <f t="shared" si="44"/>
        <v>138</v>
      </c>
      <c r="CC15" s="158">
        <f t="shared" si="45"/>
        <v>145</v>
      </c>
      <c r="CD15" s="155">
        <v>5.35</v>
      </c>
      <c r="CE15" s="156">
        <v>5.38</v>
      </c>
      <c r="CF15" s="157">
        <f t="shared" si="46"/>
        <v>700.84999999999991</v>
      </c>
      <c r="CG15" s="158">
        <f t="shared" si="47"/>
        <v>699.4</v>
      </c>
      <c r="CH15" s="155">
        <v>19.61</v>
      </c>
      <c r="CI15" s="156">
        <v>6.87</v>
      </c>
      <c r="CJ15" s="157">
        <f t="shared" si="48"/>
        <v>137.26999999999998</v>
      </c>
      <c r="CK15" s="158">
        <f t="shared" si="49"/>
        <v>103.05</v>
      </c>
      <c r="CL15" s="155"/>
      <c r="CM15" s="156"/>
      <c r="CN15" s="157">
        <f t="shared" si="50"/>
        <v>0</v>
      </c>
      <c r="CO15" s="158">
        <f t="shared" si="51"/>
        <v>0</v>
      </c>
      <c r="CP15" s="157">
        <f t="shared" si="52"/>
        <v>6.0733333333333324</v>
      </c>
      <c r="CQ15" s="158">
        <f t="shared" si="53"/>
        <v>5.5341379310344827</v>
      </c>
      <c r="CR15" s="157">
        <f t="shared" si="54"/>
        <v>838.11999999999989</v>
      </c>
      <c r="CS15" s="158">
        <f t="shared" si="55"/>
        <v>802.45</v>
      </c>
      <c r="CT15" s="155">
        <v>135.5</v>
      </c>
      <c r="CU15" s="156">
        <v>135.9</v>
      </c>
      <c r="CV15" s="157">
        <f t="shared" si="56"/>
        <v>17750.5</v>
      </c>
      <c r="CW15" s="158">
        <f t="shared" si="57"/>
        <v>17667</v>
      </c>
      <c r="CX15" s="155">
        <v>105.3</v>
      </c>
      <c r="CY15" s="156">
        <v>141.9</v>
      </c>
      <c r="CZ15" s="157">
        <f t="shared" si="58"/>
        <v>737.1</v>
      </c>
      <c r="DA15" s="158">
        <f t="shared" si="59"/>
        <v>2128.5</v>
      </c>
      <c r="DB15" s="155"/>
      <c r="DC15" s="156"/>
      <c r="DD15" s="157">
        <f t="shared" si="60"/>
        <v>0</v>
      </c>
      <c r="DE15" s="158">
        <f t="shared" si="61"/>
        <v>0</v>
      </c>
      <c r="DF15" s="157">
        <f t="shared" si="62"/>
        <v>133.96811594202899</v>
      </c>
      <c r="DG15" s="158">
        <f t="shared" si="63"/>
        <v>136.52068965517242</v>
      </c>
      <c r="DH15" s="157">
        <f t="shared" si="64"/>
        <v>18487.599999999999</v>
      </c>
      <c r="DI15" s="158">
        <f t="shared" si="65"/>
        <v>19795.5</v>
      </c>
      <c r="DJ15" s="157">
        <f t="shared" si="66"/>
        <v>269</v>
      </c>
      <c r="DK15" s="158">
        <f t="shared" si="67"/>
        <v>320</v>
      </c>
      <c r="DL15" s="157">
        <f t="shared" si="68"/>
        <v>269</v>
      </c>
      <c r="DM15" s="158">
        <f t="shared" si="69"/>
        <v>320</v>
      </c>
      <c r="DN15" s="157">
        <f t="shared" si="70"/>
        <v>5.3589962825278796</v>
      </c>
      <c r="DO15" s="158">
        <f t="shared" si="71"/>
        <v>4.8482500000000002</v>
      </c>
      <c r="DP15" s="157">
        <f t="shared" si="72"/>
        <v>1441.5699999999997</v>
      </c>
      <c r="DQ15" s="158">
        <f t="shared" si="73"/>
        <v>1551.44</v>
      </c>
      <c r="DR15" s="157">
        <f t="shared" si="74"/>
        <v>134.47063197026023</v>
      </c>
      <c r="DS15" s="158">
        <f t="shared" si="75"/>
        <v>134.7146875</v>
      </c>
      <c r="DT15" s="157">
        <f t="shared" si="76"/>
        <v>36172.6</v>
      </c>
      <c r="DU15" s="158">
        <f t="shared" si="77"/>
        <v>43108.7</v>
      </c>
      <c r="DV15" s="155">
        <v>153</v>
      </c>
      <c r="DW15" s="156">
        <v>165</v>
      </c>
      <c r="DX15" s="157">
        <f t="shared" si="78"/>
        <v>153</v>
      </c>
      <c r="DY15" s="158">
        <f t="shared" si="79"/>
        <v>165</v>
      </c>
      <c r="DZ15" s="155">
        <v>19</v>
      </c>
      <c r="EA15" s="156">
        <v>21</v>
      </c>
      <c r="EB15" s="157">
        <f t="shared" si="80"/>
        <v>19</v>
      </c>
      <c r="EC15" s="158">
        <f t="shared" si="81"/>
        <v>21</v>
      </c>
      <c r="ED15" s="155"/>
      <c r="EE15" s="156"/>
      <c r="EF15" s="157">
        <f t="shared" si="82"/>
        <v>0</v>
      </c>
      <c r="EG15" s="158">
        <f t="shared" si="83"/>
        <v>0</v>
      </c>
      <c r="EH15" s="157">
        <f t="shared" si="84"/>
        <v>172</v>
      </c>
      <c r="EI15" s="158">
        <f t="shared" si="85"/>
        <v>186</v>
      </c>
      <c r="EJ15" s="157">
        <f t="shared" si="86"/>
        <v>172</v>
      </c>
      <c r="EK15" s="158">
        <f t="shared" si="87"/>
        <v>186</v>
      </c>
      <c r="EL15" s="155">
        <v>3.16</v>
      </c>
      <c r="EM15" s="156">
        <v>3.01</v>
      </c>
      <c r="EN15" s="157">
        <f t="shared" si="88"/>
        <v>483.48</v>
      </c>
      <c r="EO15" s="158">
        <f t="shared" si="89"/>
        <v>496.65</v>
      </c>
      <c r="EP15" s="155">
        <v>4.45</v>
      </c>
      <c r="EQ15" s="156">
        <v>3.79</v>
      </c>
      <c r="ER15" s="157">
        <f t="shared" si="90"/>
        <v>84.55</v>
      </c>
      <c r="ES15" s="158">
        <f t="shared" si="91"/>
        <v>79.59</v>
      </c>
      <c r="ET15" s="155"/>
      <c r="EU15" s="156"/>
      <c r="EV15" s="157">
        <f t="shared" si="92"/>
        <v>0</v>
      </c>
      <c r="EW15" s="158">
        <f t="shared" si="93"/>
        <v>0</v>
      </c>
      <c r="EX15" s="157">
        <f t="shared" si="94"/>
        <v>3.3024999999999998</v>
      </c>
      <c r="EY15" s="158">
        <f t="shared" si="95"/>
        <v>3.0980645161290323</v>
      </c>
      <c r="EZ15" s="157">
        <f t="shared" si="96"/>
        <v>568.03</v>
      </c>
      <c r="FA15" s="158">
        <f t="shared" si="97"/>
        <v>576.24</v>
      </c>
      <c r="FB15" s="155">
        <v>85.6</v>
      </c>
      <c r="FC15" s="156">
        <v>84.9</v>
      </c>
      <c r="FD15" s="157">
        <f t="shared" si="98"/>
        <v>13096.8</v>
      </c>
      <c r="FE15" s="158">
        <f t="shared" si="99"/>
        <v>14008.500000000002</v>
      </c>
      <c r="FF15" s="155">
        <v>71.8</v>
      </c>
      <c r="FG15" s="156">
        <v>88.4</v>
      </c>
      <c r="FH15" s="157">
        <f t="shared" si="100"/>
        <v>1364.2</v>
      </c>
      <c r="FI15" s="158">
        <f t="shared" si="101"/>
        <v>1856.4</v>
      </c>
      <c r="FJ15" s="155"/>
      <c r="FK15" s="156"/>
      <c r="FL15" s="157">
        <f t="shared" si="102"/>
        <v>0</v>
      </c>
      <c r="FM15" s="158">
        <f t="shared" si="103"/>
        <v>0</v>
      </c>
      <c r="FN15" s="157">
        <f t="shared" si="104"/>
        <v>84.075581395348834</v>
      </c>
      <c r="FO15" s="158">
        <f t="shared" si="105"/>
        <v>85.295161290322582</v>
      </c>
      <c r="FP15" s="157">
        <f t="shared" si="106"/>
        <v>14461</v>
      </c>
      <c r="FQ15" s="158">
        <f t="shared" si="107"/>
        <v>15864.9</v>
      </c>
      <c r="FR15" s="155">
        <v>0</v>
      </c>
      <c r="FS15" s="156">
        <v>1</v>
      </c>
      <c r="FT15" s="157">
        <f t="shared" si="108"/>
        <v>0</v>
      </c>
      <c r="FU15" s="158">
        <f t="shared" si="109"/>
        <v>1</v>
      </c>
      <c r="FV15" s="155"/>
      <c r="FW15" s="156">
        <v>11</v>
      </c>
      <c r="FX15" s="157">
        <f t="shared" si="110"/>
        <v>0</v>
      </c>
      <c r="FY15" s="158">
        <f t="shared" si="111"/>
        <v>11</v>
      </c>
      <c r="FZ15" s="155"/>
      <c r="GA15" s="156">
        <v>82</v>
      </c>
      <c r="GB15" s="157">
        <f t="shared" si="112"/>
        <v>0</v>
      </c>
      <c r="GC15" s="158">
        <f t="shared" si="113"/>
        <v>82</v>
      </c>
      <c r="GD15" s="157">
        <f t="shared" si="114"/>
        <v>408</v>
      </c>
      <c r="GE15" s="158">
        <f t="shared" si="115"/>
        <v>441</v>
      </c>
      <c r="GF15" s="157">
        <f t="shared" si="116"/>
        <v>408</v>
      </c>
      <c r="GG15" s="158">
        <f t="shared" si="117"/>
        <v>441</v>
      </c>
      <c r="GH15" s="157">
        <f t="shared" si="118"/>
        <v>1723.73</v>
      </c>
      <c r="GI15" s="158">
        <f t="shared" si="119"/>
        <v>1819.4699999999998</v>
      </c>
      <c r="GJ15" s="157">
        <f t="shared" si="120"/>
        <v>47587.3</v>
      </c>
      <c r="GK15" s="158">
        <f t="shared" si="121"/>
        <v>51166.5</v>
      </c>
      <c r="GL15" s="157">
        <f t="shared" si="122"/>
        <v>33</v>
      </c>
      <c r="GM15" s="158">
        <f t="shared" si="123"/>
        <v>65</v>
      </c>
      <c r="GN15" s="157">
        <f t="shared" si="124"/>
        <v>33</v>
      </c>
      <c r="GO15" s="158">
        <f t="shared" si="125"/>
        <v>65</v>
      </c>
      <c r="GP15" s="157">
        <f t="shared" si="126"/>
        <v>285.87</v>
      </c>
      <c r="GQ15" s="158">
        <f t="shared" si="127"/>
        <v>308.21000000000004</v>
      </c>
      <c r="GR15" s="157">
        <f t="shared" si="128"/>
        <v>3046.3</v>
      </c>
      <c r="GS15" s="158">
        <f t="shared" si="129"/>
        <v>7807.1</v>
      </c>
      <c r="GT15" s="157">
        <f t="shared" si="130"/>
        <v>441</v>
      </c>
      <c r="GU15" s="158">
        <f t="shared" si="131"/>
        <v>506</v>
      </c>
      <c r="GV15" s="157">
        <f t="shared" si="132"/>
        <v>441</v>
      </c>
      <c r="GW15" s="158">
        <f t="shared" si="133"/>
        <v>506</v>
      </c>
      <c r="GX15" s="157">
        <f t="shared" si="134"/>
        <v>2009.6</v>
      </c>
      <c r="GY15" s="158">
        <f t="shared" si="135"/>
        <v>2127.6799999999998</v>
      </c>
      <c r="GZ15" s="157">
        <f t="shared" si="136"/>
        <v>50633.600000000006</v>
      </c>
      <c r="HA15" s="158">
        <f t="shared" si="137"/>
        <v>58973.599999999999</v>
      </c>
      <c r="HB15" s="157">
        <f t="shared" si="138"/>
        <v>0</v>
      </c>
      <c r="HC15" s="158">
        <f t="shared" si="139"/>
        <v>0</v>
      </c>
      <c r="HD15" s="157">
        <f t="shared" si="140"/>
        <v>0</v>
      </c>
      <c r="HE15" s="158">
        <f t="shared" si="141"/>
        <v>0</v>
      </c>
      <c r="HF15" s="157" t="str">
        <f t="shared" si="142"/>
        <v/>
      </c>
      <c r="HG15" s="158" t="str">
        <f t="shared" si="143"/>
        <v/>
      </c>
      <c r="HH15" s="157" t="str">
        <f t="shared" si="144"/>
        <v/>
      </c>
      <c r="HI15" s="158" t="str">
        <f t="shared" si="145"/>
        <v/>
      </c>
      <c r="HJ15" s="157">
        <f t="shared" si="146"/>
        <v>2009.5999999999997</v>
      </c>
      <c r="HK15" s="158">
        <f t="shared" si="147"/>
        <v>2138.6800000000003</v>
      </c>
      <c r="HL15" s="157">
        <f t="shared" si="148"/>
        <v>50633.599999999999</v>
      </c>
      <c r="HM15" s="158">
        <f t="shared" si="149"/>
        <v>59055.6</v>
      </c>
    </row>
    <row r="16" spans="1:221">
      <c r="A16" s="151" t="s">
        <v>354</v>
      </c>
      <c r="B16" s="152" t="s">
        <v>362</v>
      </c>
      <c r="C16" s="19" t="s">
        <v>388</v>
      </c>
      <c r="D16" s="154">
        <v>106485</v>
      </c>
      <c r="E16" s="154">
        <v>5</v>
      </c>
      <c r="F16" s="155">
        <v>308</v>
      </c>
      <c r="G16" s="156">
        <v>322</v>
      </c>
      <c r="H16" s="155">
        <v>4</v>
      </c>
      <c r="I16" s="156">
        <v>3</v>
      </c>
      <c r="J16" s="157">
        <f t="shared" si="0"/>
        <v>304</v>
      </c>
      <c r="K16" s="158">
        <f t="shared" si="1"/>
        <v>319</v>
      </c>
      <c r="L16" s="155">
        <v>120</v>
      </c>
      <c r="M16" s="156">
        <v>120</v>
      </c>
      <c r="N16" s="157">
        <f t="shared" si="2"/>
        <v>304</v>
      </c>
      <c r="O16" s="158">
        <f t="shared" si="3"/>
        <v>319</v>
      </c>
      <c r="P16" s="157">
        <f t="shared" si="4"/>
        <v>304</v>
      </c>
      <c r="Q16" s="158">
        <f t="shared" si="5"/>
        <v>319</v>
      </c>
      <c r="R16" s="155">
        <v>10</v>
      </c>
      <c r="S16" s="156">
        <v>35</v>
      </c>
      <c r="T16" s="157">
        <f t="shared" si="6"/>
        <v>10</v>
      </c>
      <c r="U16" s="158">
        <f t="shared" si="7"/>
        <v>35</v>
      </c>
      <c r="V16" s="155">
        <v>91</v>
      </c>
      <c r="W16" s="156">
        <v>58</v>
      </c>
      <c r="X16" s="157">
        <f t="shared" si="8"/>
        <v>91</v>
      </c>
      <c r="Y16" s="158">
        <f t="shared" si="9"/>
        <v>58</v>
      </c>
      <c r="Z16" s="155"/>
      <c r="AA16" s="156"/>
      <c r="AB16" s="157">
        <f t="shared" si="10"/>
        <v>0</v>
      </c>
      <c r="AC16" s="158">
        <f t="shared" si="11"/>
        <v>0</v>
      </c>
      <c r="AD16" s="157">
        <f t="shared" si="12"/>
        <v>101</v>
      </c>
      <c r="AE16" s="158">
        <f t="shared" si="13"/>
        <v>93</v>
      </c>
      <c r="AF16" s="157">
        <f t="shared" si="14"/>
        <v>101</v>
      </c>
      <c r="AG16" s="158">
        <f t="shared" si="15"/>
        <v>93</v>
      </c>
      <c r="AH16" s="155">
        <v>6.03</v>
      </c>
      <c r="AI16" s="156">
        <v>3.74</v>
      </c>
      <c r="AJ16" s="157">
        <f t="shared" si="16"/>
        <v>60.300000000000004</v>
      </c>
      <c r="AK16" s="157">
        <f t="shared" si="17"/>
        <v>130.9</v>
      </c>
      <c r="AL16" s="155">
        <v>4.4400000000000004</v>
      </c>
      <c r="AM16" s="156">
        <v>5.0999999999999996</v>
      </c>
      <c r="AN16" s="157">
        <f t="shared" si="18"/>
        <v>404.04</v>
      </c>
      <c r="AO16" s="157">
        <f t="shared" si="19"/>
        <v>295.79999999999995</v>
      </c>
      <c r="AP16" s="155"/>
      <c r="AQ16" s="156"/>
      <c r="AR16" s="157">
        <f t="shared" si="20"/>
        <v>0</v>
      </c>
      <c r="AS16" s="158">
        <f t="shared" si="21"/>
        <v>0</v>
      </c>
      <c r="AT16" s="157">
        <f t="shared" si="22"/>
        <v>4.5974257425742575</v>
      </c>
      <c r="AU16" s="158">
        <f t="shared" si="23"/>
        <v>4.5881720430107515</v>
      </c>
      <c r="AV16" s="157">
        <f t="shared" si="24"/>
        <v>464.34000000000003</v>
      </c>
      <c r="AW16" s="158">
        <f t="shared" si="25"/>
        <v>426.69999999999987</v>
      </c>
      <c r="AX16" s="155">
        <v>133.1</v>
      </c>
      <c r="AY16" s="156">
        <v>126.7</v>
      </c>
      <c r="AZ16" s="157">
        <f t="shared" si="26"/>
        <v>1331</v>
      </c>
      <c r="BA16" s="158">
        <f t="shared" si="27"/>
        <v>4434.5</v>
      </c>
      <c r="BB16" s="155">
        <v>132.9</v>
      </c>
      <c r="BC16" s="156">
        <v>146.80000000000001</v>
      </c>
      <c r="BD16" s="157">
        <f t="shared" si="28"/>
        <v>12093.9</v>
      </c>
      <c r="BE16" s="158">
        <f t="shared" si="29"/>
        <v>8514.4000000000015</v>
      </c>
      <c r="BF16" s="155"/>
      <c r="BG16" s="156"/>
      <c r="BH16" s="157">
        <f t="shared" si="30"/>
        <v>0</v>
      </c>
      <c r="BI16" s="158">
        <f t="shared" si="31"/>
        <v>0</v>
      </c>
      <c r="BJ16" s="157">
        <f t="shared" si="32"/>
        <v>132.919801980198</v>
      </c>
      <c r="BK16" s="158">
        <f t="shared" si="33"/>
        <v>139.23548387096776</v>
      </c>
      <c r="BL16" s="157">
        <f t="shared" si="34"/>
        <v>13424.899999999998</v>
      </c>
      <c r="BM16" s="158">
        <f t="shared" si="35"/>
        <v>12948.900000000001</v>
      </c>
      <c r="BN16" s="155">
        <v>62</v>
      </c>
      <c r="BO16" s="156">
        <v>77</v>
      </c>
      <c r="BP16" s="157">
        <f t="shared" si="36"/>
        <v>62</v>
      </c>
      <c r="BQ16" s="158">
        <f t="shared" si="37"/>
        <v>77</v>
      </c>
      <c r="BR16" s="155">
        <v>57</v>
      </c>
      <c r="BS16" s="156">
        <v>48</v>
      </c>
      <c r="BT16" s="157">
        <f t="shared" si="38"/>
        <v>57</v>
      </c>
      <c r="BU16" s="158">
        <f t="shared" si="39"/>
        <v>48</v>
      </c>
      <c r="BV16" s="155"/>
      <c r="BW16" s="156"/>
      <c r="BX16" s="157">
        <f t="shared" si="40"/>
        <v>0</v>
      </c>
      <c r="BY16" s="158">
        <f t="shared" si="41"/>
        <v>0</v>
      </c>
      <c r="BZ16" s="157">
        <f t="shared" si="42"/>
        <v>119</v>
      </c>
      <c r="CA16" s="158">
        <f t="shared" si="43"/>
        <v>125</v>
      </c>
      <c r="CB16" s="157">
        <f t="shared" si="44"/>
        <v>119</v>
      </c>
      <c r="CC16" s="158">
        <f t="shared" si="45"/>
        <v>125</v>
      </c>
      <c r="CD16" s="155">
        <v>5.69</v>
      </c>
      <c r="CE16" s="156">
        <v>6.17</v>
      </c>
      <c r="CF16" s="157">
        <f t="shared" si="46"/>
        <v>352.78000000000003</v>
      </c>
      <c r="CG16" s="158">
        <f t="shared" si="47"/>
        <v>475.09</v>
      </c>
      <c r="CH16" s="155">
        <v>5.65</v>
      </c>
      <c r="CI16" s="156">
        <v>6.58</v>
      </c>
      <c r="CJ16" s="157">
        <f t="shared" si="48"/>
        <v>322.05</v>
      </c>
      <c r="CK16" s="158">
        <f t="shared" si="49"/>
        <v>315.84000000000003</v>
      </c>
      <c r="CL16" s="155"/>
      <c r="CM16" s="156"/>
      <c r="CN16" s="157">
        <f t="shared" si="50"/>
        <v>0</v>
      </c>
      <c r="CO16" s="158">
        <f t="shared" si="51"/>
        <v>0</v>
      </c>
      <c r="CP16" s="157">
        <f t="shared" si="52"/>
        <v>5.6708403361344537</v>
      </c>
      <c r="CQ16" s="158">
        <f t="shared" si="53"/>
        <v>6.3274400000000002</v>
      </c>
      <c r="CR16" s="157">
        <f t="shared" si="54"/>
        <v>674.83</v>
      </c>
      <c r="CS16" s="158">
        <f t="shared" si="55"/>
        <v>790.93000000000006</v>
      </c>
      <c r="CT16" s="155">
        <v>143.9</v>
      </c>
      <c r="CU16" s="156">
        <v>132.6</v>
      </c>
      <c r="CV16" s="157">
        <f t="shared" si="56"/>
        <v>8921.8000000000011</v>
      </c>
      <c r="CW16" s="158">
        <f t="shared" si="57"/>
        <v>10210.199999999999</v>
      </c>
      <c r="CX16" s="155">
        <v>124.9</v>
      </c>
      <c r="CY16" s="156">
        <v>132.6</v>
      </c>
      <c r="CZ16" s="157">
        <f t="shared" si="58"/>
        <v>7119.3</v>
      </c>
      <c r="DA16" s="158">
        <f t="shared" si="59"/>
        <v>6364.7999999999993</v>
      </c>
      <c r="DB16" s="155"/>
      <c r="DC16" s="156"/>
      <c r="DD16" s="157">
        <f t="shared" si="60"/>
        <v>0</v>
      </c>
      <c r="DE16" s="158">
        <f t="shared" si="61"/>
        <v>0</v>
      </c>
      <c r="DF16" s="157">
        <f t="shared" si="62"/>
        <v>134.79915966386557</v>
      </c>
      <c r="DG16" s="158">
        <f t="shared" si="63"/>
        <v>132.6</v>
      </c>
      <c r="DH16" s="157">
        <f t="shared" si="64"/>
        <v>16041.100000000002</v>
      </c>
      <c r="DI16" s="158">
        <f t="shared" si="65"/>
        <v>16575</v>
      </c>
      <c r="DJ16" s="157">
        <f t="shared" si="66"/>
        <v>220</v>
      </c>
      <c r="DK16" s="158">
        <f t="shared" si="67"/>
        <v>218</v>
      </c>
      <c r="DL16" s="157">
        <f t="shared" si="68"/>
        <v>220</v>
      </c>
      <c r="DM16" s="158">
        <f t="shared" si="69"/>
        <v>218</v>
      </c>
      <c r="DN16" s="157">
        <f t="shared" si="70"/>
        <v>5.1780454545454546</v>
      </c>
      <c r="DO16" s="158">
        <f t="shared" si="71"/>
        <v>5.5854587155963298</v>
      </c>
      <c r="DP16" s="157">
        <f t="shared" si="72"/>
        <v>1139.17</v>
      </c>
      <c r="DQ16" s="158">
        <f t="shared" si="73"/>
        <v>1217.6299999999999</v>
      </c>
      <c r="DR16" s="157">
        <f t="shared" si="74"/>
        <v>133.93636363636364</v>
      </c>
      <c r="DS16" s="158">
        <f t="shared" si="75"/>
        <v>135.43073394495414</v>
      </c>
      <c r="DT16" s="157">
        <f t="shared" si="76"/>
        <v>29466</v>
      </c>
      <c r="DU16" s="158">
        <f t="shared" si="77"/>
        <v>29523.9</v>
      </c>
      <c r="DV16" s="155">
        <v>62</v>
      </c>
      <c r="DW16" s="156">
        <v>63</v>
      </c>
      <c r="DX16" s="157">
        <f t="shared" si="78"/>
        <v>62</v>
      </c>
      <c r="DY16" s="158">
        <f t="shared" si="79"/>
        <v>63</v>
      </c>
      <c r="DZ16" s="155">
        <v>22</v>
      </c>
      <c r="EA16" s="156">
        <v>38</v>
      </c>
      <c r="EB16" s="157">
        <f t="shared" si="80"/>
        <v>22</v>
      </c>
      <c r="EC16" s="158">
        <f t="shared" si="81"/>
        <v>38</v>
      </c>
      <c r="ED16" s="155"/>
      <c r="EE16" s="156"/>
      <c r="EF16" s="157">
        <f t="shared" si="82"/>
        <v>0</v>
      </c>
      <c r="EG16" s="158">
        <f t="shared" si="83"/>
        <v>0</v>
      </c>
      <c r="EH16" s="157">
        <f t="shared" si="84"/>
        <v>84</v>
      </c>
      <c r="EI16" s="158">
        <f t="shared" si="85"/>
        <v>101</v>
      </c>
      <c r="EJ16" s="157">
        <f t="shared" si="86"/>
        <v>84</v>
      </c>
      <c r="EK16" s="158">
        <f t="shared" si="87"/>
        <v>101</v>
      </c>
      <c r="EL16" s="155">
        <v>3.29</v>
      </c>
      <c r="EM16" s="156">
        <v>3.85</v>
      </c>
      <c r="EN16" s="157">
        <f t="shared" si="88"/>
        <v>203.98</v>
      </c>
      <c r="EO16" s="158">
        <f t="shared" si="89"/>
        <v>242.55</v>
      </c>
      <c r="EP16" s="155">
        <v>3.51</v>
      </c>
      <c r="EQ16" s="156">
        <v>5.97</v>
      </c>
      <c r="ER16" s="157">
        <f t="shared" si="90"/>
        <v>77.22</v>
      </c>
      <c r="ES16" s="158">
        <f t="shared" si="91"/>
        <v>226.85999999999999</v>
      </c>
      <c r="ET16" s="155"/>
      <c r="EU16" s="156"/>
      <c r="EV16" s="157">
        <f t="shared" si="92"/>
        <v>0</v>
      </c>
      <c r="EW16" s="158">
        <f t="shared" si="93"/>
        <v>0</v>
      </c>
      <c r="EX16" s="157">
        <f t="shared" si="94"/>
        <v>3.3476190476190473</v>
      </c>
      <c r="EY16" s="158">
        <f t="shared" si="95"/>
        <v>4.6476237623762371</v>
      </c>
      <c r="EZ16" s="157">
        <f t="shared" si="96"/>
        <v>281.2</v>
      </c>
      <c r="FA16" s="158">
        <f t="shared" si="97"/>
        <v>469.40999999999997</v>
      </c>
      <c r="FB16" s="155">
        <v>85.8</v>
      </c>
      <c r="FC16" s="156">
        <v>90.5</v>
      </c>
      <c r="FD16" s="157">
        <f t="shared" si="98"/>
        <v>5319.5999999999995</v>
      </c>
      <c r="FE16" s="158">
        <f t="shared" si="99"/>
        <v>5701.5</v>
      </c>
      <c r="FF16" s="155">
        <v>91.1</v>
      </c>
      <c r="FG16" s="156">
        <v>100.4</v>
      </c>
      <c r="FH16" s="157">
        <f t="shared" si="100"/>
        <v>2004.1999999999998</v>
      </c>
      <c r="FI16" s="158">
        <f t="shared" si="101"/>
        <v>3815.2000000000003</v>
      </c>
      <c r="FJ16" s="155"/>
      <c r="FK16" s="156"/>
      <c r="FL16" s="157">
        <f t="shared" si="102"/>
        <v>0</v>
      </c>
      <c r="FM16" s="158">
        <f t="shared" si="103"/>
        <v>0</v>
      </c>
      <c r="FN16" s="157">
        <f t="shared" si="104"/>
        <v>87.188095238095229</v>
      </c>
      <c r="FO16" s="158">
        <f t="shared" si="105"/>
        <v>94.224752475247527</v>
      </c>
      <c r="FP16" s="157">
        <f t="shared" si="106"/>
        <v>7323.7999999999993</v>
      </c>
      <c r="FQ16" s="158">
        <f t="shared" si="107"/>
        <v>9516.7000000000007</v>
      </c>
      <c r="FR16" s="155">
        <v>0</v>
      </c>
      <c r="FS16" s="156"/>
      <c r="FT16" s="157">
        <f t="shared" si="108"/>
        <v>0</v>
      </c>
      <c r="FU16" s="158">
        <f t="shared" si="109"/>
        <v>0</v>
      </c>
      <c r="FV16" s="155"/>
      <c r="FW16" s="156"/>
      <c r="FX16" s="157">
        <f t="shared" si="110"/>
        <v>0</v>
      </c>
      <c r="FY16" s="158">
        <f t="shared" si="111"/>
        <v>0</v>
      </c>
      <c r="FZ16" s="155"/>
      <c r="GA16" s="156"/>
      <c r="GB16" s="157">
        <f t="shared" si="112"/>
        <v>0</v>
      </c>
      <c r="GC16" s="158">
        <f t="shared" si="113"/>
        <v>0</v>
      </c>
      <c r="GD16" s="157">
        <f t="shared" si="114"/>
        <v>134</v>
      </c>
      <c r="GE16" s="158">
        <f t="shared" si="115"/>
        <v>175</v>
      </c>
      <c r="GF16" s="157">
        <f t="shared" si="116"/>
        <v>134</v>
      </c>
      <c r="GG16" s="158">
        <f t="shared" si="117"/>
        <v>175</v>
      </c>
      <c r="GH16" s="157">
        <f t="shared" si="118"/>
        <v>617.06000000000006</v>
      </c>
      <c r="GI16" s="158">
        <f t="shared" si="119"/>
        <v>848.54</v>
      </c>
      <c r="GJ16" s="157">
        <f t="shared" si="120"/>
        <v>15572.400000000001</v>
      </c>
      <c r="GK16" s="158">
        <f t="shared" si="121"/>
        <v>20346.199999999997</v>
      </c>
      <c r="GL16" s="157">
        <f t="shared" si="122"/>
        <v>170</v>
      </c>
      <c r="GM16" s="158">
        <f t="shared" si="123"/>
        <v>144</v>
      </c>
      <c r="GN16" s="157">
        <f t="shared" si="124"/>
        <v>170</v>
      </c>
      <c r="GO16" s="158">
        <f t="shared" si="125"/>
        <v>144</v>
      </c>
      <c r="GP16" s="157">
        <f t="shared" si="126"/>
        <v>803.31000000000006</v>
      </c>
      <c r="GQ16" s="158">
        <f t="shared" si="127"/>
        <v>838.5</v>
      </c>
      <c r="GR16" s="157">
        <f t="shared" si="128"/>
        <v>21217.4</v>
      </c>
      <c r="GS16" s="158">
        <f t="shared" si="129"/>
        <v>18694.400000000001</v>
      </c>
      <c r="GT16" s="157">
        <f t="shared" si="130"/>
        <v>304</v>
      </c>
      <c r="GU16" s="158">
        <f t="shared" si="131"/>
        <v>319</v>
      </c>
      <c r="GV16" s="157">
        <f t="shared" si="132"/>
        <v>304</v>
      </c>
      <c r="GW16" s="158">
        <f t="shared" si="133"/>
        <v>319</v>
      </c>
      <c r="GX16" s="157">
        <f t="shared" si="134"/>
        <v>1420.3700000000001</v>
      </c>
      <c r="GY16" s="158">
        <f t="shared" si="135"/>
        <v>1687.04</v>
      </c>
      <c r="GZ16" s="157">
        <f t="shared" si="136"/>
        <v>36789.800000000003</v>
      </c>
      <c r="HA16" s="158">
        <f t="shared" si="137"/>
        <v>39040.6</v>
      </c>
      <c r="HB16" s="157">
        <f t="shared" si="138"/>
        <v>0</v>
      </c>
      <c r="HC16" s="158">
        <f t="shared" si="139"/>
        <v>0</v>
      </c>
      <c r="HD16" s="157">
        <f t="shared" si="140"/>
        <v>0</v>
      </c>
      <c r="HE16" s="158">
        <f t="shared" si="141"/>
        <v>0</v>
      </c>
      <c r="HF16" s="157" t="str">
        <f t="shared" si="142"/>
        <v/>
      </c>
      <c r="HG16" s="158" t="str">
        <f t="shared" si="143"/>
        <v/>
      </c>
      <c r="HH16" s="157" t="str">
        <f t="shared" si="144"/>
        <v/>
      </c>
      <c r="HI16" s="158" t="str">
        <f t="shared" si="145"/>
        <v/>
      </c>
      <c r="HJ16" s="157">
        <f t="shared" si="146"/>
        <v>1420.3700000000001</v>
      </c>
      <c r="HK16" s="158">
        <f t="shared" si="147"/>
        <v>1687.04</v>
      </c>
      <c r="HL16" s="157">
        <f t="shared" si="148"/>
        <v>36789.800000000003</v>
      </c>
      <c r="HM16" s="158">
        <f t="shared" si="149"/>
        <v>39040.600000000006</v>
      </c>
    </row>
    <row r="17" spans="1:221">
      <c r="A17" s="151" t="s">
        <v>354</v>
      </c>
      <c r="B17" s="152" t="s">
        <v>363</v>
      </c>
      <c r="C17" s="19"/>
      <c r="D17" s="154">
        <v>108092</v>
      </c>
      <c r="E17" s="154">
        <v>6</v>
      </c>
      <c r="F17" s="155">
        <v>797</v>
      </c>
      <c r="G17" s="156">
        <v>795</v>
      </c>
      <c r="H17" s="155">
        <v>0</v>
      </c>
      <c r="I17" s="156">
        <v>0</v>
      </c>
      <c r="J17" s="157">
        <f t="shared" si="0"/>
        <v>797</v>
      </c>
      <c r="K17" s="158">
        <f t="shared" si="1"/>
        <v>795</v>
      </c>
      <c r="L17" s="155">
        <v>120</v>
      </c>
      <c r="M17" s="156">
        <v>120</v>
      </c>
      <c r="N17" s="157">
        <f t="shared" si="2"/>
        <v>797</v>
      </c>
      <c r="O17" s="158">
        <f t="shared" si="3"/>
        <v>795</v>
      </c>
      <c r="P17" s="157">
        <f t="shared" si="4"/>
        <v>797</v>
      </c>
      <c r="Q17" s="158">
        <f t="shared" si="5"/>
        <v>795</v>
      </c>
      <c r="R17" s="155">
        <v>146</v>
      </c>
      <c r="S17" s="156">
        <v>176</v>
      </c>
      <c r="T17" s="157">
        <f t="shared" si="6"/>
        <v>146</v>
      </c>
      <c r="U17" s="158">
        <f t="shared" si="7"/>
        <v>176</v>
      </c>
      <c r="V17" s="155">
        <v>11</v>
      </c>
      <c r="W17" s="156">
        <v>10</v>
      </c>
      <c r="X17" s="157">
        <f t="shared" si="8"/>
        <v>11</v>
      </c>
      <c r="Y17" s="158">
        <f t="shared" si="9"/>
        <v>10</v>
      </c>
      <c r="Z17" s="155"/>
      <c r="AA17" s="156"/>
      <c r="AB17" s="157">
        <f t="shared" si="10"/>
        <v>0</v>
      </c>
      <c r="AC17" s="158">
        <f t="shared" si="11"/>
        <v>0</v>
      </c>
      <c r="AD17" s="157">
        <f t="shared" si="12"/>
        <v>157</v>
      </c>
      <c r="AE17" s="158">
        <f t="shared" si="13"/>
        <v>186</v>
      </c>
      <c r="AF17" s="157">
        <f t="shared" si="14"/>
        <v>157</v>
      </c>
      <c r="AG17" s="158">
        <f t="shared" si="15"/>
        <v>186</v>
      </c>
      <c r="AH17" s="155">
        <v>4.72</v>
      </c>
      <c r="AI17" s="156">
        <v>4.6100000000000003</v>
      </c>
      <c r="AJ17" s="157">
        <f t="shared" si="16"/>
        <v>689.12</v>
      </c>
      <c r="AK17" s="157">
        <f t="shared" si="17"/>
        <v>811.36</v>
      </c>
      <c r="AL17" s="155">
        <v>6.31</v>
      </c>
      <c r="AM17" s="156">
        <v>7.13</v>
      </c>
      <c r="AN17" s="157">
        <f t="shared" si="18"/>
        <v>69.41</v>
      </c>
      <c r="AO17" s="157">
        <f t="shared" si="19"/>
        <v>71.3</v>
      </c>
      <c r="AP17" s="155"/>
      <c r="AQ17" s="156"/>
      <c r="AR17" s="157">
        <f t="shared" si="20"/>
        <v>0</v>
      </c>
      <c r="AS17" s="158">
        <f t="shared" si="21"/>
        <v>0</v>
      </c>
      <c r="AT17" s="157">
        <f t="shared" si="22"/>
        <v>4.8314012738853505</v>
      </c>
      <c r="AU17" s="158">
        <f t="shared" si="23"/>
        <v>4.7454838709677416</v>
      </c>
      <c r="AV17" s="157">
        <f t="shared" si="24"/>
        <v>758.53</v>
      </c>
      <c r="AW17" s="158">
        <f t="shared" si="25"/>
        <v>882.66</v>
      </c>
      <c r="AX17" s="155">
        <v>148</v>
      </c>
      <c r="AY17" s="156">
        <v>145.1</v>
      </c>
      <c r="AZ17" s="157">
        <f t="shared" si="26"/>
        <v>21608</v>
      </c>
      <c r="BA17" s="158">
        <f t="shared" si="27"/>
        <v>25537.599999999999</v>
      </c>
      <c r="BB17" s="155">
        <v>153.4</v>
      </c>
      <c r="BC17" s="156">
        <v>170.1</v>
      </c>
      <c r="BD17" s="157">
        <f t="shared" si="28"/>
        <v>1687.4</v>
      </c>
      <c r="BE17" s="158">
        <f t="shared" si="29"/>
        <v>1701</v>
      </c>
      <c r="BF17" s="155"/>
      <c r="BG17" s="156"/>
      <c r="BH17" s="157">
        <f t="shared" si="30"/>
        <v>0</v>
      </c>
      <c r="BI17" s="158">
        <f t="shared" si="31"/>
        <v>0</v>
      </c>
      <c r="BJ17" s="157">
        <f t="shared" si="32"/>
        <v>148.37834394904459</v>
      </c>
      <c r="BK17" s="158">
        <f t="shared" si="33"/>
        <v>146.44408602150537</v>
      </c>
      <c r="BL17" s="157">
        <f t="shared" si="34"/>
        <v>23295.4</v>
      </c>
      <c r="BM17" s="158">
        <f t="shared" si="35"/>
        <v>27238.6</v>
      </c>
      <c r="BN17" s="155">
        <v>328</v>
      </c>
      <c r="BO17" s="156">
        <v>343</v>
      </c>
      <c r="BP17" s="157">
        <f t="shared" si="36"/>
        <v>328</v>
      </c>
      <c r="BQ17" s="158">
        <f t="shared" si="37"/>
        <v>343</v>
      </c>
      <c r="BR17" s="155">
        <v>61</v>
      </c>
      <c r="BS17" s="156">
        <v>41</v>
      </c>
      <c r="BT17" s="157">
        <f t="shared" si="38"/>
        <v>61</v>
      </c>
      <c r="BU17" s="158">
        <f t="shared" si="39"/>
        <v>41</v>
      </c>
      <c r="BV17" s="155"/>
      <c r="BW17" s="156"/>
      <c r="BX17" s="157">
        <f t="shared" si="40"/>
        <v>0</v>
      </c>
      <c r="BY17" s="158">
        <f t="shared" si="41"/>
        <v>0</v>
      </c>
      <c r="BZ17" s="157">
        <f t="shared" si="42"/>
        <v>389</v>
      </c>
      <c r="CA17" s="158">
        <f t="shared" si="43"/>
        <v>384</v>
      </c>
      <c r="CB17" s="157">
        <f t="shared" si="44"/>
        <v>389</v>
      </c>
      <c r="CC17" s="158">
        <f t="shared" si="45"/>
        <v>384</v>
      </c>
      <c r="CD17" s="155">
        <v>6.3</v>
      </c>
      <c r="CE17" s="156">
        <v>6.2</v>
      </c>
      <c r="CF17" s="157">
        <f t="shared" si="46"/>
        <v>2066.4</v>
      </c>
      <c r="CG17" s="158">
        <f t="shared" si="47"/>
        <v>2126.6</v>
      </c>
      <c r="CH17" s="155">
        <v>11.57</v>
      </c>
      <c r="CI17" s="156">
        <v>12.03</v>
      </c>
      <c r="CJ17" s="157">
        <f t="shared" si="48"/>
        <v>705.77</v>
      </c>
      <c r="CK17" s="158">
        <f t="shared" si="49"/>
        <v>493.22999999999996</v>
      </c>
      <c r="CL17" s="155"/>
      <c r="CM17" s="156"/>
      <c r="CN17" s="157">
        <f t="shared" si="50"/>
        <v>0</v>
      </c>
      <c r="CO17" s="158">
        <f t="shared" si="51"/>
        <v>0</v>
      </c>
      <c r="CP17" s="157">
        <f t="shared" si="52"/>
        <v>7.1264010282776349</v>
      </c>
      <c r="CQ17" s="158">
        <f t="shared" si="53"/>
        <v>6.8224739583333331</v>
      </c>
      <c r="CR17" s="157">
        <f t="shared" si="54"/>
        <v>2772.17</v>
      </c>
      <c r="CS17" s="158">
        <f t="shared" si="55"/>
        <v>2619.83</v>
      </c>
      <c r="CT17" s="155">
        <v>140.1</v>
      </c>
      <c r="CU17" s="156">
        <v>141.4</v>
      </c>
      <c r="CV17" s="157">
        <f t="shared" si="56"/>
        <v>45952.799999999996</v>
      </c>
      <c r="CW17" s="158">
        <f t="shared" si="57"/>
        <v>48500.200000000004</v>
      </c>
      <c r="CX17" s="155">
        <v>143.1</v>
      </c>
      <c r="CY17" s="156">
        <v>121.9</v>
      </c>
      <c r="CZ17" s="157">
        <f t="shared" si="58"/>
        <v>8729.1</v>
      </c>
      <c r="DA17" s="158">
        <f t="shared" si="59"/>
        <v>4997.9000000000005</v>
      </c>
      <c r="DB17" s="155"/>
      <c r="DC17" s="156"/>
      <c r="DD17" s="157">
        <f t="shared" si="60"/>
        <v>0</v>
      </c>
      <c r="DE17" s="158">
        <f t="shared" si="61"/>
        <v>0</v>
      </c>
      <c r="DF17" s="157">
        <f t="shared" si="62"/>
        <v>140.57043701799483</v>
      </c>
      <c r="DG17" s="158">
        <f t="shared" si="63"/>
        <v>139.31796875000001</v>
      </c>
      <c r="DH17" s="157">
        <f t="shared" si="64"/>
        <v>54681.899999999987</v>
      </c>
      <c r="DI17" s="158">
        <f t="shared" si="65"/>
        <v>53498.100000000006</v>
      </c>
      <c r="DJ17" s="157">
        <f t="shared" si="66"/>
        <v>546</v>
      </c>
      <c r="DK17" s="158">
        <f t="shared" si="67"/>
        <v>570</v>
      </c>
      <c r="DL17" s="157">
        <f t="shared" si="68"/>
        <v>546</v>
      </c>
      <c r="DM17" s="158">
        <f t="shared" si="69"/>
        <v>570</v>
      </c>
      <c r="DN17" s="157">
        <f t="shared" si="70"/>
        <v>6.4664835164835157</v>
      </c>
      <c r="DO17" s="158">
        <f t="shared" si="71"/>
        <v>6.1447192982456134</v>
      </c>
      <c r="DP17" s="157">
        <f t="shared" si="72"/>
        <v>3530.6999999999994</v>
      </c>
      <c r="DQ17" s="158">
        <f t="shared" si="73"/>
        <v>3502.49</v>
      </c>
      <c r="DR17" s="157">
        <f t="shared" si="74"/>
        <v>142.81556776556775</v>
      </c>
      <c r="DS17" s="158">
        <f t="shared" si="75"/>
        <v>141.64333333333335</v>
      </c>
      <c r="DT17" s="157">
        <f t="shared" si="76"/>
        <v>77977.299999999988</v>
      </c>
      <c r="DU17" s="158">
        <f t="shared" si="77"/>
        <v>80736.700000000012</v>
      </c>
      <c r="DV17" s="155">
        <v>188</v>
      </c>
      <c r="DW17" s="156">
        <v>190</v>
      </c>
      <c r="DX17" s="157">
        <f t="shared" si="78"/>
        <v>188</v>
      </c>
      <c r="DY17" s="158">
        <f t="shared" si="79"/>
        <v>190</v>
      </c>
      <c r="DZ17" s="155">
        <v>63</v>
      </c>
      <c r="EA17" s="156">
        <v>35</v>
      </c>
      <c r="EB17" s="157">
        <f t="shared" si="80"/>
        <v>63</v>
      </c>
      <c r="EC17" s="158">
        <f t="shared" si="81"/>
        <v>35</v>
      </c>
      <c r="ED17" s="155"/>
      <c r="EE17" s="156"/>
      <c r="EF17" s="157">
        <f t="shared" si="82"/>
        <v>0</v>
      </c>
      <c r="EG17" s="158">
        <f t="shared" si="83"/>
        <v>0</v>
      </c>
      <c r="EH17" s="157">
        <f t="shared" si="84"/>
        <v>251</v>
      </c>
      <c r="EI17" s="158">
        <f t="shared" si="85"/>
        <v>225</v>
      </c>
      <c r="EJ17" s="157">
        <f t="shared" si="86"/>
        <v>251</v>
      </c>
      <c r="EK17" s="158">
        <f t="shared" si="87"/>
        <v>225</v>
      </c>
      <c r="EL17" s="155">
        <v>3.83</v>
      </c>
      <c r="EM17" s="156">
        <v>3.98</v>
      </c>
      <c r="EN17" s="157">
        <f t="shared" si="88"/>
        <v>720.04</v>
      </c>
      <c r="EO17" s="158">
        <f t="shared" si="89"/>
        <v>756.2</v>
      </c>
      <c r="EP17" s="155">
        <v>5.05</v>
      </c>
      <c r="EQ17" s="156">
        <v>4.8499999999999996</v>
      </c>
      <c r="ER17" s="157">
        <f t="shared" si="90"/>
        <v>318.14999999999998</v>
      </c>
      <c r="ES17" s="158">
        <f t="shared" si="91"/>
        <v>169.75</v>
      </c>
      <c r="ET17" s="155"/>
      <c r="EU17" s="156"/>
      <c r="EV17" s="157">
        <f t="shared" si="92"/>
        <v>0</v>
      </c>
      <c r="EW17" s="158">
        <f t="shared" si="93"/>
        <v>0</v>
      </c>
      <c r="EX17" s="157">
        <f t="shared" si="94"/>
        <v>4.1362151394422311</v>
      </c>
      <c r="EY17" s="158">
        <f t="shared" si="95"/>
        <v>4.115333333333334</v>
      </c>
      <c r="EZ17" s="157">
        <f t="shared" si="96"/>
        <v>1038.19</v>
      </c>
      <c r="FA17" s="158">
        <f t="shared" si="97"/>
        <v>925.95000000000016</v>
      </c>
      <c r="FB17" s="155">
        <v>99.6</v>
      </c>
      <c r="FC17" s="156">
        <v>97.7</v>
      </c>
      <c r="FD17" s="157">
        <f t="shared" si="98"/>
        <v>18724.8</v>
      </c>
      <c r="FE17" s="158">
        <f t="shared" si="99"/>
        <v>18563</v>
      </c>
      <c r="FF17" s="155">
        <v>90.6</v>
      </c>
      <c r="FG17" s="156">
        <v>89.3</v>
      </c>
      <c r="FH17" s="157">
        <f t="shared" si="100"/>
        <v>5707.7999999999993</v>
      </c>
      <c r="FI17" s="158">
        <f t="shared" si="101"/>
        <v>3125.5</v>
      </c>
      <c r="FJ17" s="155"/>
      <c r="FK17" s="156"/>
      <c r="FL17" s="157">
        <f t="shared" si="102"/>
        <v>0</v>
      </c>
      <c r="FM17" s="158">
        <f t="shared" si="103"/>
        <v>0</v>
      </c>
      <c r="FN17" s="157">
        <f t="shared" si="104"/>
        <v>97.341035856573697</v>
      </c>
      <c r="FO17" s="158">
        <f t="shared" si="105"/>
        <v>96.393333333333331</v>
      </c>
      <c r="FP17" s="157">
        <f t="shared" si="106"/>
        <v>24432.6</v>
      </c>
      <c r="FQ17" s="158">
        <f t="shared" si="107"/>
        <v>21688.5</v>
      </c>
      <c r="FR17" s="155">
        <v>0</v>
      </c>
      <c r="FS17" s="156"/>
      <c r="FT17" s="157">
        <f t="shared" si="108"/>
        <v>0</v>
      </c>
      <c r="FU17" s="158">
        <f t="shared" si="109"/>
        <v>0</v>
      </c>
      <c r="FV17" s="155"/>
      <c r="FW17" s="156"/>
      <c r="FX17" s="157">
        <f t="shared" si="110"/>
        <v>0</v>
      </c>
      <c r="FY17" s="158">
        <f t="shared" si="111"/>
        <v>0</v>
      </c>
      <c r="FZ17" s="155"/>
      <c r="GA17" s="156"/>
      <c r="GB17" s="157">
        <f t="shared" si="112"/>
        <v>0</v>
      </c>
      <c r="GC17" s="158">
        <f t="shared" si="113"/>
        <v>0</v>
      </c>
      <c r="GD17" s="157">
        <f t="shared" si="114"/>
        <v>662</v>
      </c>
      <c r="GE17" s="158">
        <f t="shared" si="115"/>
        <v>709</v>
      </c>
      <c r="GF17" s="157">
        <f t="shared" si="116"/>
        <v>662</v>
      </c>
      <c r="GG17" s="158">
        <f t="shared" si="117"/>
        <v>709</v>
      </c>
      <c r="GH17" s="157">
        <f t="shared" si="118"/>
        <v>3475.56</v>
      </c>
      <c r="GI17" s="158">
        <f t="shared" si="119"/>
        <v>3694.16</v>
      </c>
      <c r="GJ17" s="157">
        <f t="shared" si="120"/>
        <v>86285.599999999991</v>
      </c>
      <c r="GK17" s="158">
        <f t="shared" si="121"/>
        <v>92600.8</v>
      </c>
      <c r="GL17" s="157">
        <f t="shared" si="122"/>
        <v>135</v>
      </c>
      <c r="GM17" s="158">
        <f t="shared" si="123"/>
        <v>86</v>
      </c>
      <c r="GN17" s="157">
        <f t="shared" si="124"/>
        <v>135</v>
      </c>
      <c r="GO17" s="158">
        <f t="shared" si="125"/>
        <v>86</v>
      </c>
      <c r="GP17" s="157">
        <f t="shared" si="126"/>
        <v>1093.33</v>
      </c>
      <c r="GQ17" s="158">
        <f t="shared" si="127"/>
        <v>734.28</v>
      </c>
      <c r="GR17" s="157">
        <f t="shared" si="128"/>
        <v>16124.3</v>
      </c>
      <c r="GS17" s="158">
        <f t="shared" si="129"/>
        <v>9824.4000000000015</v>
      </c>
      <c r="GT17" s="157">
        <f t="shared" si="130"/>
        <v>797</v>
      </c>
      <c r="GU17" s="158">
        <f t="shared" si="131"/>
        <v>795</v>
      </c>
      <c r="GV17" s="157">
        <f t="shared" si="132"/>
        <v>797</v>
      </c>
      <c r="GW17" s="158">
        <f t="shared" si="133"/>
        <v>795</v>
      </c>
      <c r="GX17" s="157">
        <f t="shared" si="134"/>
        <v>4568.8899999999994</v>
      </c>
      <c r="GY17" s="158">
        <f t="shared" si="135"/>
        <v>4428.4399999999996</v>
      </c>
      <c r="GZ17" s="157">
        <f t="shared" si="136"/>
        <v>102409.9</v>
      </c>
      <c r="HA17" s="158">
        <f t="shared" si="137"/>
        <v>102425.20000000001</v>
      </c>
      <c r="HB17" s="157">
        <f t="shared" si="138"/>
        <v>0</v>
      </c>
      <c r="HC17" s="158">
        <f t="shared" si="139"/>
        <v>0</v>
      </c>
      <c r="HD17" s="157">
        <f t="shared" si="140"/>
        <v>0</v>
      </c>
      <c r="HE17" s="158">
        <f t="shared" si="141"/>
        <v>0</v>
      </c>
      <c r="HF17" s="157" t="str">
        <f t="shared" si="142"/>
        <v/>
      </c>
      <c r="HG17" s="158" t="str">
        <f t="shared" si="143"/>
        <v/>
      </c>
      <c r="HH17" s="157" t="str">
        <f t="shared" si="144"/>
        <v/>
      </c>
      <c r="HI17" s="158" t="str">
        <f t="shared" si="145"/>
        <v/>
      </c>
      <c r="HJ17" s="157">
        <f t="shared" si="146"/>
        <v>4568.8899999999994</v>
      </c>
      <c r="HK17" s="158">
        <f t="shared" si="147"/>
        <v>4428.4399999999996</v>
      </c>
      <c r="HL17" s="157">
        <f t="shared" si="148"/>
        <v>102409.9</v>
      </c>
      <c r="HM17" s="158">
        <f t="shared" si="149"/>
        <v>102425.20000000001</v>
      </c>
    </row>
    <row r="18" spans="1:221">
      <c r="A18" s="151" t="s">
        <v>354</v>
      </c>
      <c r="B18" s="152" t="s">
        <v>364</v>
      </c>
      <c r="C18" s="19" t="s">
        <v>389</v>
      </c>
      <c r="D18" s="154">
        <v>106412</v>
      </c>
      <c r="E18" s="154">
        <v>6</v>
      </c>
      <c r="F18" s="155">
        <v>389</v>
      </c>
      <c r="G18" s="156">
        <v>405</v>
      </c>
      <c r="H18" s="155">
        <v>0</v>
      </c>
      <c r="I18" s="156">
        <v>2</v>
      </c>
      <c r="J18" s="157">
        <f t="shared" si="0"/>
        <v>389</v>
      </c>
      <c r="K18" s="158">
        <f t="shared" si="1"/>
        <v>403</v>
      </c>
      <c r="L18" s="155">
        <v>120</v>
      </c>
      <c r="M18" s="156">
        <v>120</v>
      </c>
      <c r="N18" s="157">
        <f t="shared" si="2"/>
        <v>389</v>
      </c>
      <c r="O18" s="158">
        <f t="shared" si="3"/>
        <v>403</v>
      </c>
      <c r="P18" s="157">
        <f t="shared" si="4"/>
        <v>389</v>
      </c>
      <c r="Q18" s="158">
        <f t="shared" si="5"/>
        <v>403</v>
      </c>
      <c r="R18" s="155">
        <v>36</v>
      </c>
      <c r="S18" s="156">
        <v>49</v>
      </c>
      <c r="T18" s="157">
        <f t="shared" si="6"/>
        <v>36</v>
      </c>
      <c r="U18" s="158">
        <f t="shared" si="7"/>
        <v>49</v>
      </c>
      <c r="V18" s="155">
        <v>0</v>
      </c>
      <c r="W18" s="156">
        <v>0</v>
      </c>
      <c r="X18" s="157">
        <f t="shared" si="8"/>
        <v>0</v>
      </c>
      <c r="Y18" s="158">
        <f t="shared" si="9"/>
        <v>0</v>
      </c>
      <c r="Z18" s="155"/>
      <c r="AA18" s="156"/>
      <c r="AB18" s="157">
        <f t="shared" si="10"/>
        <v>0</v>
      </c>
      <c r="AC18" s="158">
        <f t="shared" si="11"/>
        <v>0</v>
      </c>
      <c r="AD18" s="157">
        <f t="shared" si="12"/>
        <v>36</v>
      </c>
      <c r="AE18" s="158">
        <f t="shared" si="13"/>
        <v>49</v>
      </c>
      <c r="AF18" s="157">
        <f t="shared" si="14"/>
        <v>36</v>
      </c>
      <c r="AG18" s="158">
        <f t="shared" si="15"/>
        <v>49</v>
      </c>
      <c r="AH18" s="155">
        <v>4.46</v>
      </c>
      <c r="AI18" s="156">
        <v>4.82</v>
      </c>
      <c r="AJ18" s="157">
        <f t="shared" si="16"/>
        <v>160.56</v>
      </c>
      <c r="AK18" s="157">
        <f t="shared" si="17"/>
        <v>236.18</v>
      </c>
      <c r="AL18" s="155">
        <v>0</v>
      </c>
      <c r="AM18" s="156">
        <v>0</v>
      </c>
      <c r="AN18" s="157">
        <f t="shared" si="18"/>
        <v>0</v>
      </c>
      <c r="AO18" s="157">
        <f t="shared" si="19"/>
        <v>0</v>
      </c>
      <c r="AP18" s="155"/>
      <c r="AQ18" s="156"/>
      <c r="AR18" s="157">
        <f t="shared" si="20"/>
        <v>0</v>
      </c>
      <c r="AS18" s="158">
        <f t="shared" si="21"/>
        <v>0</v>
      </c>
      <c r="AT18" s="157">
        <f t="shared" si="22"/>
        <v>4.46</v>
      </c>
      <c r="AU18" s="158">
        <f t="shared" si="23"/>
        <v>4.82</v>
      </c>
      <c r="AV18" s="157">
        <f t="shared" si="24"/>
        <v>160.56</v>
      </c>
      <c r="AW18" s="158">
        <f t="shared" si="25"/>
        <v>236.18</v>
      </c>
      <c r="AX18" s="155">
        <v>138.69999999999999</v>
      </c>
      <c r="AY18" s="156">
        <v>141.19999999999999</v>
      </c>
      <c r="AZ18" s="157">
        <f t="shared" si="26"/>
        <v>4993.2</v>
      </c>
      <c r="BA18" s="158">
        <f t="shared" si="27"/>
        <v>6918.7999999999993</v>
      </c>
      <c r="BB18" s="155">
        <v>0</v>
      </c>
      <c r="BC18" s="156">
        <v>0</v>
      </c>
      <c r="BD18" s="157">
        <f t="shared" si="28"/>
        <v>0</v>
      </c>
      <c r="BE18" s="158">
        <f t="shared" si="29"/>
        <v>0</v>
      </c>
      <c r="BF18" s="155"/>
      <c r="BG18" s="156"/>
      <c r="BH18" s="157">
        <f t="shared" si="30"/>
        <v>0</v>
      </c>
      <c r="BI18" s="158">
        <f t="shared" si="31"/>
        <v>0</v>
      </c>
      <c r="BJ18" s="157">
        <f t="shared" si="32"/>
        <v>138.69999999999999</v>
      </c>
      <c r="BK18" s="158">
        <f t="shared" si="33"/>
        <v>141.19999999999999</v>
      </c>
      <c r="BL18" s="157">
        <f t="shared" si="34"/>
        <v>4993.2</v>
      </c>
      <c r="BM18" s="158">
        <f t="shared" si="35"/>
        <v>6918.7999999999993</v>
      </c>
      <c r="BN18" s="155">
        <v>216</v>
      </c>
      <c r="BO18" s="156">
        <v>223</v>
      </c>
      <c r="BP18" s="157">
        <f t="shared" si="36"/>
        <v>216</v>
      </c>
      <c r="BQ18" s="158">
        <f t="shared" si="37"/>
        <v>223</v>
      </c>
      <c r="BR18" s="155">
        <v>7</v>
      </c>
      <c r="BS18" s="156">
        <v>4</v>
      </c>
      <c r="BT18" s="157">
        <f t="shared" si="38"/>
        <v>7</v>
      </c>
      <c r="BU18" s="158">
        <f t="shared" si="39"/>
        <v>4</v>
      </c>
      <c r="BV18" s="155"/>
      <c r="BW18" s="156"/>
      <c r="BX18" s="157">
        <f t="shared" si="40"/>
        <v>0</v>
      </c>
      <c r="BY18" s="158">
        <f t="shared" si="41"/>
        <v>0</v>
      </c>
      <c r="BZ18" s="157">
        <f t="shared" si="42"/>
        <v>223</v>
      </c>
      <c r="CA18" s="158">
        <f t="shared" si="43"/>
        <v>227</v>
      </c>
      <c r="CB18" s="157">
        <f t="shared" si="44"/>
        <v>223</v>
      </c>
      <c r="CC18" s="158">
        <f t="shared" si="45"/>
        <v>227</v>
      </c>
      <c r="CD18" s="155">
        <v>6.52</v>
      </c>
      <c r="CE18" s="156">
        <v>6.84</v>
      </c>
      <c r="CF18" s="157">
        <f t="shared" si="46"/>
        <v>1408.32</v>
      </c>
      <c r="CG18" s="158">
        <f t="shared" si="47"/>
        <v>1525.32</v>
      </c>
      <c r="CH18" s="155">
        <v>10.8</v>
      </c>
      <c r="CI18" s="156">
        <v>18.440000000000001</v>
      </c>
      <c r="CJ18" s="157">
        <f t="shared" si="48"/>
        <v>75.600000000000009</v>
      </c>
      <c r="CK18" s="158">
        <f t="shared" si="49"/>
        <v>73.760000000000005</v>
      </c>
      <c r="CL18" s="155"/>
      <c r="CM18" s="156"/>
      <c r="CN18" s="157">
        <f t="shared" si="50"/>
        <v>0</v>
      </c>
      <c r="CO18" s="158">
        <f t="shared" si="51"/>
        <v>0</v>
      </c>
      <c r="CP18" s="157">
        <f t="shared" si="52"/>
        <v>6.6543497757847527</v>
      </c>
      <c r="CQ18" s="158">
        <f t="shared" si="53"/>
        <v>7.0444052863436122</v>
      </c>
      <c r="CR18" s="157">
        <f t="shared" si="54"/>
        <v>1483.9199999999998</v>
      </c>
      <c r="CS18" s="158">
        <f t="shared" si="55"/>
        <v>1599.08</v>
      </c>
      <c r="CT18" s="155">
        <v>147</v>
      </c>
      <c r="CU18" s="156">
        <v>139.80000000000001</v>
      </c>
      <c r="CV18" s="157">
        <f t="shared" si="56"/>
        <v>31752</v>
      </c>
      <c r="CW18" s="158">
        <f t="shared" si="57"/>
        <v>31175.4</v>
      </c>
      <c r="CX18" s="155">
        <v>126.4</v>
      </c>
      <c r="CY18" s="156">
        <v>82.5</v>
      </c>
      <c r="CZ18" s="157">
        <f t="shared" si="58"/>
        <v>884.80000000000007</v>
      </c>
      <c r="DA18" s="158">
        <f t="shared" si="59"/>
        <v>330</v>
      </c>
      <c r="DB18" s="155"/>
      <c r="DC18" s="156"/>
      <c r="DD18" s="157">
        <f t="shared" si="60"/>
        <v>0</v>
      </c>
      <c r="DE18" s="158">
        <f t="shared" si="61"/>
        <v>0</v>
      </c>
      <c r="DF18" s="157">
        <f t="shared" si="62"/>
        <v>146.35336322869955</v>
      </c>
      <c r="DG18" s="158">
        <f t="shared" si="63"/>
        <v>138.79030837004407</v>
      </c>
      <c r="DH18" s="157">
        <f t="shared" si="64"/>
        <v>32636.799999999999</v>
      </c>
      <c r="DI18" s="158">
        <f t="shared" si="65"/>
        <v>31505.400000000005</v>
      </c>
      <c r="DJ18" s="157">
        <f t="shared" si="66"/>
        <v>259</v>
      </c>
      <c r="DK18" s="158">
        <f t="shared" si="67"/>
        <v>276</v>
      </c>
      <c r="DL18" s="157">
        <f t="shared" si="68"/>
        <v>259</v>
      </c>
      <c r="DM18" s="158">
        <f t="shared" si="69"/>
        <v>276</v>
      </c>
      <c r="DN18" s="157">
        <f t="shared" si="70"/>
        <v>6.3493436293436289</v>
      </c>
      <c r="DO18" s="158">
        <f t="shared" si="71"/>
        <v>6.6494927536231883</v>
      </c>
      <c r="DP18" s="157">
        <f t="shared" si="72"/>
        <v>1644.4799999999998</v>
      </c>
      <c r="DQ18" s="158">
        <f t="shared" si="73"/>
        <v>1835.26</v>
      </c>
      <c r="DR18" s="157">
        <f t="shared" si="74"/>
        <v>145.28957528957528</v>
      </c>
      <c r="DS18" s="158">
        <f t="shared" si="75"/>
        <v>139.21811594202899</v>
      </c>
      <c r="DT18" s="157">
        <f t="shared" si="76"/>
        <v>37630</v>
      </c>
      <c r="DU18" s="158">
        <f t="shared" si="77"/>
        <v>38424.199999999997</v>
      </c>
      <c r="DV18" s="155">
        <v>121</v>
      </c>
      <c r="DW18" s="156">
        <v>112</v>
      </c>
      <c r="DX18" s="157">
        <f t="shared" si="78"/>
        <v>121</v>
      </c>
      <c r="DY18" s="158">
        <f t="shared" si="79"/>
        <v>112</v>
      </c>
      <c r="DZ18" s="155">
        <v>9</v>
      </c>
      <c r="EA18" s="156">
        <v>9</v>
      </c>
      <c r="EB18" s="157">
        <f t="shared" si="80"/>
        <v>9</v>
      </c>
      <c r="EC18" s="158">
        <f t="shared" si="81"/>
        <v>9</v>
      </c>
      <c r="ED18" s="155"/>
      <c r="EE18" s="156"/>
      <c r="EF18" s="157">
        <f t="shared" si="82"/>
        <v>0</v>
      </c>
      <c r="EG18" s="158">
        <f t="shared" si="83"/>
        <v>0</v>
      </c>
      <c r="EH18" s="157">
        <f t="shared" si="84"/>
        <v>130</v>
      </c>
      <c r="EI18" s="158">
        <f t="shared" si="85"/>
        <v>121</v>
      </c>
      <c r="EJ18" s="157">
        <f t="shared" si="86"/>
        <v>130</v>
      </c>
      <c r="EK18" s="158">
        <f t="shared" si="87"/>
        <v>121</v>
      </c>
      <c r="EL18" s="155">
        <v>3.63</v>
      </c>
      <c r="EM18" s="156">
        <v>3.4</v>
      </c>
      <c r="EN18" s="157">
        <f t="shared" si="88"/>
        <v>439.22999999999996</v>
      </c>
      <c r="EO18" s="158">
        <f t="shared" si="89"/>
        <v>380.8</v>
      </c>
      <c r="EP18" s="155">
        <v>4.63</v>
      </c>
      <c r="EQ18" s="156">
        <v>7.95</v>
      </c>
      <c r="ER18" s="157">
        <f t="shared" si="90"/>
        <v>41.67</v>
      </c>
      <c r="ES18" s="158">
        <f t="shared" si="91"/>
        <v>71.55</v>
      </c>
      <c r="ET18" s="155"/>
      <c r="EU18" s="156"/>
      <c r="EV18" s="157">
        <f t="shared" si="92"/>
        <v>0</v>
      </c>
      <c r="EW18" s="158">
        <f t="shared" si="93"/>
        <v>0</v>
      </c>
      <c r="EX18" s="157">
        <f t="shared" si="94"/>
        <v>3.6992307692307689</v>
      </c>
      <c r="EY18" s="158">
        <f t="shared" si="95"/>
        <v>3.7384297520661161</v>
      </c>
      <c r="EZ18" s="157">
        <f t="shared" si="96"/>
        <v>480.9</v>
      </c>
      <c r="FA18" s="158">
        <f t="shared" si="97"/>
        <v>452.35</v>
      </c>
      <c r="FB18" s="155">
        <v>97.8</v>
      </c>
      <c r="FC18" s="156">
        <v>94.8</v>
      </c>
      <c r="FD18" s="157">
        <f t="shared" si="98"/>
        <v>11833.8</v>
      </c>
      <c r="FE18" s="158">
        <f t="shared" si="99"/>
        <v>10617.6</v>
      </c>
      <c r="FF18" s="155">
        <v>98.4</v>
      </c>
      <c r="FG18" s="156">
        <v>84.6</v>
      </c>
      <c r="FH18" s="157">
        <f t="shared" si="100"/>
        <v>885.6</v>
      </c>
      <c r="FI18" s="158">
        <f t="shared" si="101"/>
        <v>761.4</v>
      </c>
      <c r="FJ18" s="155"/>
      <c r="FK18" s="156"/>
      <c r="FL18" s="157">
        <f t="shared" si="102"/>
        <v>0</v>
      </c>
      <c r="FM18" s="158">
        <f t="shared" si="103"/>
        <v>0</v>
      </c>
      <c r="FN18" s="157">
        <f t="shared" si="104"/>
        <v>97.841538461538462</v>
      </c>
      <c r="FO18" s="158">
        <f t="shared" si="105"/>
        <v>94.04132231404958</v>
      </c>
      <c r="FP18" s="157">
        <f t="shared" si="106"/>
        <v>12719.4</v>
      </c>
      <c r="FQ18" s="158">
        <f t="shared" si="107"/>
        <v>11379</v>
      </c>
      <c r="FR18" s="155">
        <v>0</v>
      </c>
      <c r="FS18" s="156">
        <v>6</v>
      </c>
      <c r="FT18" s="157">
        <f t="shared" si="108"/>
        <v>0</v>
      </c>
      <c r="FU18" s="158">
        <f t="shared" si="109"/>
        <v>6</v>
      </c>
      <c r="FV18" s="155"/>
      <c r="FW18" s="156">
        <v>6</v>
      </c>
      <c r="FX18" s="157">
        <f t="shared" si="110"/>
        <v>0</v>
      </c>
      <c r="FY18" s="158">
        <f t="shared" si="111"/>
        <v>36</v>
      </c>
      <c r="FZ18" s="155"/>
      <c r="GA18" s="156">
        <v>176</v>
      </c>
      <c r="GB18" s="157">
        <f t="shared" si="112"/>
        <v>0</v>
      </c>
      <c r="GC18" s="158">
        <f t="shared" si="113"/>
        <v>1056</v>
      </c>
      <c r="GD18" s="157">
        <f t="shared" si="114"/>
        <v>373</v>
      </c>
      <c r="GE18" s="158">
        <f t="shared" si="115"/>
        <v>384</v>
      </c>
      <c r="GF18" s="157">
        <f t="shared" si="116"/>
        <v>373</v>
      </c>
      <c r="GG18" s="158">
        <f t="shared" si="117"/>
        <v>384</v>
      </c>
      <c r="GH18" s="157">
        <f t="shared" si="118"/>
        <v>2008.11</v>
      </c>
      <c r="GI18" s="158">
        <f t="shared" si="119"/>
        <v>2142.3000000000002</v>
      </c>
      <c r="GJ18" s="157">
        <f t="shared" si="120"/>
        <v>48579</v>
      </c>
      <c r="GK18" s="158">
        <f t="shared" si="121"/>
        <v>48711.799999999996</v>
      </c>
      <c r="GL18" s="157">
        <f t="shared" si="122"/>
        <v>16</v>
      </c>
      <c r="GM18" s="158">
        <f t="shared" si="123"/>
        <v>13</v>
      </c>
      <c r="GN18" s="157">
        <f t="shared" si="124"/>
        <v>16</v>
      </c>
      <c r="GO18" s="158">
        <f t="shared" si="125"/>
        <v>13</v>
      </c>
      <c r="GP18" s="157">
        <f t="shared" si="126"/>
        <v>117.27000000000001</v>
      </c>
      <c r="GQ18" s="158">
        <f t="shared" si="127"/>
        <v>145.31</v>
      </c>
      <c r="GR18" s="157">
        <f t="shared" si="128"/>
        <v>1770.4</v>
      </c>
      <c r="GS18" s="158">
        <f t="shared" si="129"/>
        <v>1091.4000000000001</v>
      </c>
      <c r="GT18" s="157">
        <f t="shared" si="130"/>
        <v>389</v>
      </c>
      <c r="GU18" s="158">
        <f t="shared" si="131"/>
        <v>397</v>
      </c>
      <c r="GV18" s="157">
        <f t="shared" si="132"/>
        <v>389</v>
      </c>
      <c r="GW18" s="158">
        <f t="shared" si="133"/>
        <v>397</v>
      </c>
      <c r="GX18" s="157">
        <f t="shared" si="134"/>
        <v>2125.38</v>
      </c>
      <c r="GY18" s="158">
        <f t="shared" si="135"/>
        <v>2287.61</v>
      </c>
      <c r="GZ18" s="157">
        <f t="shared" si="136"/>
        <v>50349.4</v>
      </c>
      <c r="HA18" s="158">
        <f t="shared" si="137"/>
        <v>49803.199999999997</v>
      </c>
      <c r="HB18" s="157">
        <f t="shared" si="138"/>
        <v>0</v>
      </c>
      <c r="HC18" s="158">
        <f t="shared" si="139"/>
        <v>0</v>
      </c>
      <c r="HD18" s="157">
        <f t="shared" si="140"/>
        <v>0</v>
      </c>
      <c r="HE18" s="158">
        <f t="shared" si="141"/>
        <v>0</v>
      </c>
      <c r="HF18" s="157" t="str">
        <f t="shared" si="142"/>
        <v/>
      </c>
      <c r="HG18" s="158" t="str">
        <f t="shared" si="143"/>
        <v/>
      </c>
      <c r="HH18" s="157" t="str">
        <f t="shared" si="144"/>
        <v/>
      </c>
      <c r="HI18" s="158" t="str">
        <f t="shared" si="145"/>
        <v/>
      </c>
      <c r="HJ18" s="157">
        <f t="shared" si="146"/>
        <v>2125.3799999999997</v>
      </c>
      <c r="HK18" s="158">
        <f t="shared" si="147"/>
        <v>2323.61</v>
      </c>
      <c r="HL18" s="157">
        <f t="shared" si="148"/>
        <v>50349.4</v>
      </c>
      <c r="HM18" s="158">
        <f t="shared" si="149"/>
        <v>50859.199999999997</v>
      </c>
    </row>
    <row r="19" spans="1:221">
      <c r="A19" s="161" t="s">
        <v>354</v>
      </c>
      <c r="B19" s="162" t="s">
        <v>365</v>
      </c>
      <c r="C19" s="19"/>
      <c r="D19" s="154">
        <v>367459</v>
      </c>
      <c r="E19" s="154">
        <v>8</v>
      </c>
      <c r="F19" s="155">
        <v>782</v>
      </c>
      <c r="G19" s="156">
        <v>753</v>
      </c>
      <c r="H19" s="155">
        <v>35</v>
      </c>
      <c r="I19" s="156">
        <v>25</v>
      </c>
      <c r="J19" s="157">
        <f t="shared" si="0"/>
        <v>747</v>
      </c>
      <c r="K19" s="158">
        <f t="shared" si="1"/>
        <v>728</v>
      </c>
      <c r="L19" s="155">
        <v>60</v>
      </c>
      <c r="M19" s="156">
        <v>60</v>
      </c>
      <c r="N19" s="157">
        <f t="shared" si="2"/>
        <v>747</v>
      </c>
      <c r="O19" s="158">
        <f t="shared" si="3"/>
        <v>728</v>
      </c>
      <c r="P19" s="157">
        <f t="shared" si="4"/>
        <v>747</v>
      </c>
      <c r="Q19" s="158">
        <f t="shared" si="5"/>
        <v>728</v>
      </c>
      <c r="R19" s="155">
        <v>39</v>
      </c>
      <c r="S19" s="156">
        <v>53</v>
      </c>
      <c r="T19" s="157">
        <f t="shared" si="6"/>
        <v>39</v>
      </c>
      <c r="U19" s="158">
        <f t="shared" si="7"/>
        <v>53</v>
      </c>
      <c r="V19" s="155">
        <v>29</v>
      </c>
      <c r="W19" s="156">
        <v>26</v>
      </c>
      <c r="X19" s="157">
        <f t="shared" si="8"/>
        <v>29</v>
      </c>
      <c r="Y19" s="158">
        <f t="shared" si="9"/>
        <v>26</v>
      </c>
      <c r="Z19" s="155"/>
      <c r="AA19" s="156"/>
      <c r="AB19" s="157">
        <f t="shared" si="10"/>
        <v>0</v>
      </c>
      <c r="AC19" s="158">
        <f t="shared" si="11"/>
        <v>0</v>
      </c>
      <c r="AD19" s="157">
        <f t="shared" si="12"/>
        <v>68</v>
      </c>
      <c r="AE19" s="158">
        <f t="shared" si="13"/>
        <v>79</v>
      </c>
      <c r="AF19" s="157">
        <f t="shared" si="14"/>
        <v>68</v>
      </c>
      <c r="AG19" s="158">
        <f t="shared" si="15"/>
        <v>79</v>
      </c>
      <c r="AH19" s="155">
        <v>3.51</v>
      </c>
      <c r="AI19" s="156">
        <v>5.05</v>
      </c>
      <c r="AJ19" s="157">
        <f t="shared" si="16"/>
        <v>136.88999999999999</v>
      </c>
      <c r="AK19" s="157">
        <f t="shared" si="17"/>
        <v>267.64999999999998</v>
      </c>
      <c r="AL19" s="155">
        <v>7.22</v>
      </c>
      <c r="AM19" s="156">
        <v>7.02</v>
      </c>
      <c r="AN19" s="157">
        <f t="shared" si="18"/>
        <v>209.38</v>
      </c>
      <c r="AO19" s="157">
        <f t="shared" si="19"/>
        <v>182.51999999999998</v>
      </c>
      <c r="AP19" s="155"/>
      <c r="AQ19" s="156"/>
      <c r="AR19" s="157">
        <f t="shared" si="20"/>
        <v>0</v>
      </c>
      <c r="AS19" s="158">
        <f t="shared" si="21"/>
        <v>0</v>
      </c>
      <c r="AT19" s="157">
        <f t="shared" si="22"/>
        <v>5.0922058823529408</v>
      </c>
      <c r="AU19" s="158">
        <f t="shared" si="23"/>
        <v>5.6983544303797462</v>
      </c>
      <c r="AV19" s="157">
        <f t="shared" si="24"/>
        <v>346.27</v>
      </c>
      <c r="AW19" s="158">
        <f t="shared" si="25"/>
        <v>450.16999999999996</v>
      </c>
      <c r="AX19" s="155">
        <v>71.3</v>
      </c>
      <c r="AY19" s="156">
        <v>75.900000000000006</v>
      </c>
      <c r="AZ19" s="157">
        <f t="shared" si="26"/>
        <v>2780.7</v>
      </c>
      <c r="BA19" s="158">
        <f t="shared" si="27"/>
        <v>4022.7000000000003</v>
      </c>
      <c r="BB19" s="155">
        <v>76.2</v>
      </c>
      <c r="BC19" s="156">
        <v>73.5</v>
      </c>
      <c r="BD19" s="157">
        <f t="shared" si="28"/>
        <v>2209.8000000000002</v>
      </c>
      <c r="BE19" s="158">
        <f t="shared" si="29"/>
        <v>1911</v>
      </c>
      <c r="BF19" s="155"/>
      <c r="BG19" s="156"/>
      <c r="BH19" s="157">
        <f t="shared" si="30"/>
        <v>0</v>
      </c>
      <c r="BI19" s="158">
        <f t="shared" si="31"/>
        <v>0</v>
      </c>
      <c r="BJ19" s="157">
        <f t="shared" si="32"/>
        <v>73.389705882352942</v>
      </c>
      <c r="BK19" s="158">
        <f t="shared" si="33"/>
        <v>75.110126582278497</v>
      </c>
      <c r="BL19" s="157">
        <f t="shared" si="34"/>
        <v>4990.5</v>
      </c>
      <c r="BM19" s="158">
        <f t="shared" si="35"/>
        <v>5933.7000000000016</v>
      </c>
      <c r="BN19" s="155">
        <v>273</v>
      </c>
      <c r="BO19" s="156">
        <v>281</v>
      </c>
      <c r="BP19" s="157">
        <f t="shared" si="36"/>
        <v>273</v>
      </c>
      <c r="BQ19" s="158">
        <f t="shared" si="37"/>
        <v>281</v>
      </c>
      <c r="BR19" s="155">
        <v>154</v>
      </c>
      <c r="BS19" s="156">
        <v>122</v>
      </c>
      <c r="BT19" s="157">
        <f t="shared" si="38"/>
        <v>154</v>
      </c>
      <c r="BU19" s="158">
        <f t="shared" si="39"/>
        <v>122</v>
      </c>
      <c r="BV19" s="155"/>
      <c r="BW19" s="156"/>
      <c r="BX19" s="157">
        <f t="shared" si="40"/>
        <v>0</v>
      </c>
      <c r="BY19" s="158">
        <f t="shared" si="41"/>
        <v>0</v>
      </c>
      <c r="BZ19" s="157">
        <f t="shared" si="42"/>
        <v>427</v>
      </c>
      <c r="CA19" s="158">
        <f t="shared" si="43"/>
        <v>403</v>
      </c>
      <c r="CB19" s="157">
        <f t="shared" si="44"/>
        <v>427</v>
      </c>
      <c r="CC19" s="158">
        <f t="shared" si="45"/>
        <v>403</v>
      </c>
      <c r="CD19" s="155">
        <v>4.4400000000000004</v>
      </c>
      <c r="CE19" s="156">
        <v>3.99</v>
      </c>
      <c r="CF19" s="157">
        <f t="shared" si="46"/>
        <v>1212.1200000000001</v>
      </c>
      <c r="CG19" s="158">
        <f t="shared" si="47"/>
        <v>1121.19</v>
      </c>
      <c r="CH19" s="155">
        <v>8.68</v>
      </c>
      <c r="CI19" s="156">
        <v>6.7</v>
      </c>
      <c r="CJ19" s="157">
        <f t="shared" si="48"/>
        <v>1336.72</v>
      </c>
      <c r="CK19" s="158">
        <f t="shared" si="49"/>
        <v>817.4</v>
      </c>
      <c r="CL19" s="155"/>
      <c r="CM19" s="156"/>
      <c r="CN19" s="157">
        <f t="shared" si="50"/>
        <v>0</v>
      </c>
      <c r="CO19" s="158">
        <f t="shared" si="51"/>
        <v>0</v>
      </c>
      <c r="CP19" s="157">
        <f t="shared" si="52"/>
        <v>5.9691803278688527</v>
      </c>
      <c r="CQ19" s="158">
        <f t="shared" si="53"/>
        <v>4.8103970223325065</v>
      </c>
      <c r="CR19" s="157">
        <f t="shared" si="54"/>
        <v>2548.84</v>
      </c>
      <c r="CS19" s="158">
        <f t="shared" si="55"/>
        <v>1938.5900000000001</v>
      </c>
      <c r="CT19" s="155">
        <v>83</v>
      </c>
      <c r="CU19" s="156">
        <v>82.9</v>
      </c>
      <c r="CV19" s="157">
        <f t="shared" si="56"/>
        <v>22659</v>
      </c>
      <c r="CW19" s="158">
        <f t="shared" si="57"/>
        <v>23294.9</v>
      </c>
      <c r="CX19" s="155">
        <v>81.3</v>
      </c>
      <c r="CY19" s="156">
        <v>79.8</v>
      </c>
      <c r="CZ19" s="157">
        <f t="shared" si="58"/>
        <v>12520.199999999999</v>
      </c>
      <c r="DA19" s="158">
        <f t="shared" si="59"/>
        <v>9735.6</v>
      </c>
      <c r="DB19" s="155"/>
      <c r="DC19" s="156"/>
      <c r="DD19" s="157">
        <f t="shared" si="60"/>
        <v>0</v>
      </c>
      <c r="DE19" s="158">
        <f t="shared" si="61"/>
        <v>0</v>
      </c>
      <c r="DF19" s="157">
        <f t="shared" si="62"/>
        <v>82.386885245901638</v>
      </c>
      <c r="DG19" s="158">
        <f t="shared" si="63"/>
        <v>81.961538461538467</v>
      </c>
      <c r="DH19" s="157">
        <f t="shared" si="64"/>
        <v>35179.199999999997</v>
      </c>
      <c r="DI19" s="158">
        <f t="shared" si="65"/>
        <v>33030.5</v>
      </c>
      <c r="DJ19" s="157">
        <f t="shared" si="66"/>
        <v>495</v>
      </c>
      <c r="DK19" s="158">
        <f t="shared" si="67"/>
        <v>482</v>
      </c>
      <c r="DL19" s="157">
        <f t="shared" si="68"/>
        <v>495</v>
      </c>
      <c r="DM19" s="158">
        <f t="shared" si="69"/>
        <v>482</v>
      </c>
      <c r="DN19" s="157">
        <f t="shared" si="70"/>
        <v>5.8487070707070705</v>
      </c>
      <c r="DO19" s="158">
        <f t="shared" si="71"/>
        <v>4.9559336099585067</v>
      </c>
      <c r="DP19" s="157">
        <f t="shared" si="72"/>
        <v>2895.11</v>
      </c>
      <c r="DQ19" s="158">
        <f t="shared" si="73"/>
        <v>2388.7600000000002</v>
      </c>
      <c r="DR19" s="157">
        <f t="shared" si="74"/>
        <v>81.150909090909082</v>
      </c>
      <c r="DS19" s="158">
        <f t="shared" si="75"/>
        <v>80.83858921161827</v>
      </c>
      <c r="DT19" s="157">
        <f t="shared" si="76"/>
        <v>40169.699999999997</v>
      </c>
      <c r="DU19" s="158">
        <f t="shared" si="77"/>
        <v>38964.200000000004</v>
      </c>
      <c r="DV19" s="155">
        <v>118</v>
      </c>
      <c r="DW19" s="156">
        <v>119</v>
      </c>
      <c r="DX19" s="157">
        <f t="shared" si="78"/>
        <v>118</v>
      </c>
      <c r="DY19" s="158">
        <f t="shared" si="79"/>
        <v>119</v>
      </c>
      <c r="DZ19" s="155">
        <v>134</v>
      </c>
      <c r="EA19" s="156">
        <v>127</v>
      </c>
      <c r="EB19" s="157">
        <f t="shared" si="80"/>
        <v>134</v>
      </c>
      <c r="EC19" s="158">
        <f t="shared" si="81"/>
        <v>127</v>
      </c>
      <c r="ED19" s="155"/>
      <c r="EE19" s="156"/>
      <c r="EF19" s="157">
        <f t="shared" si="82"/>
        <v>0</v>
      </c>
      <c r="EG19" s="158">
        <f t="shared" si="83"/>
        <v>0</v>
      </c>
      <c r="EH19" s="157">
        <f t="shared" si="84"/>
        <v>252</v>
      </c>
      <c r="EI19" s="158">
        <f t="shared" si="85"/>
        <v>246</v>
      </c>
      <c r="EJ19" s="157">
        <f t="shared" si="86"/>
        <v>252</v>
      </c>
      <c r="EK19" s="158">
        <f t="shared" si="87"/>
        <v>246</v>
      </c>
      <c r="EL19" s="155">
        <v>3.81</v>
      </c>
      <c r="EM19" s="156">
        <v>3.07</v>
      </c>
      <c r="EN19" s="157">
        <f t="shared" si="88"/>
        <v>449.58</v>
      </c>
      <c r="EO19" s="158">
        <f t="shared" si="89"/>
        <v>365.33</v>
      </c>
      <c r="EP19" s="155">
        <v>5.55</v>
      </c>
      <c r="EQ19" s="156">
        <v>5.38</v>
      </c>
      <c r="ER19" s="157">
        <f t="shared" si="90"/>
        <v>743.69999999999993</v>
      </c>
      <c r="ES19" s="158">
        <f t="shared" si="91"/>
        <v>683.26</v>
      </c>
      <c r="ET19" s="155"/>
      <c r="EU19" s="156"/>
      <c r="EV19" s="157">
        <f t="shared" si="92"/>
        <v>0</v>
      </c>
      <c r="EW19" s="158">
        <f t="shared" si="93"/>
        <v>0</v>
      </c>
      <c r="EX19" s="157">
        <f t="shared" si="94"/>
        <v>4.7352380952380955</v>
      </c>
      <c r="EY19" s="158">
        <f t="shared" si="95"/>
        <v>4.2625609756097553</v>
      </c>
      <c r="EZ19" s="157">
        <f t="shared" si="96"/>
        <v>1193.28</v>
      </c>
      <c r="FA19" s="158">
        <f t="shared" si="97"/>
        <v>1048.5899999999999</v>
      </c>
      <c r="FB19" s="155">
        <v>65.7</v>
      </c>
      <c r="FC19" s="156">
        <v>64.7</v>
      </c>
      <c r="FD19" s="157">
        <f t="shared" si="98"/>
        <v>7752.6</v>
      </c>
      <c r="FE19" s="158">
        <f t="shared" si="99"/>
        <v>7699.3</v>
      </c>
      <c r="FF19" s="155">
        <v>60.7</v>
      </c>
      <c r="FG19" s="156">
        <v>59.7</v>
      </c>
      <c r="FH19" s="157">
        <f t="shared" si="100"/>
        <v>8133.8</v>
      </c>
      <c r="FI19" s="158">
        <f t="shared" si="101"/>
        <v>7581.9000000000005</v>
      </c>
      <c r="FJ19" s="155"/>
      <c r="FK19" s="156"/>
      <c r="FL19" s="157">
        <f t="shared" si="102"/>
        <v>0</v>
      </c>
      <c r="FM19" s="158">
        <f t="shared" si="103"/>
        <v>0</v>
      </c>
      <c r="FN19" s="157">
        <f t="shared" si="104"/>
        <v>63.041269841269845</v>
      </c>
      <c r="FO19" s="158">
        <f t="shared" si="105"/>
        <v>62.118699186991876</v>
      </c>
      <c r="FP19" s="157">
        <f t="shared" si="106"/>
        <v>15886.400000000001</v>
      </c>
      <c r="FQ19" s="158">
        <f t="shared" si="107"/>
        <v>15281.2</v>
      </c>
      <c r="FR19" s="155">
        <v>0</v>
      </c>
      <c r="FS19" s="156"/>
      <c r="FT19" s="157">
        <f t="shared" si="108"/>
        <v>0</v>
      </c>
      <c r="FU19" s="158">
        <f t="shared" si="109"/>
        <v>0</v>
      </c>
      <c r="FV19" s="155"/>
      <c r="FW19" s="156"/>
      <c r="FX19" s="157">
        <f t="shared" si="110"/>
        <v>0</v>
      </c>
      <c r="FY19" s="158">
        <f t="shared" si="111"/>
        <v>0</v>
      </c>
      <c r="FZ19" s="155"/>
      <c r="GA19" s="156"/>
      <c r="GB19" s="157">
        <f t="shared" si="112"/>
        <v>0</v>
      </c>
      <c r="GC19" s="158">
        <f t="shared" si="113"/>
        <v>0</v>
      </c>
      <c r="GD19" s="157">
        <f t="shared" si="114"/>
        <v>430</v>
      </c>
      <c r="GE19" s="158">
        <f t="shared" si="115"/>
        <v>453</v>
      </c>
      <c r="GF19" s="157">
        <f t="shared" si="116"/>
        <v>430</v>
      </c>
      <c r="GG19" s="158">
        <f t="shared" si="117"/>
        <v>453</v>
      </c>
      <c r="GH19" s="157">
        <f t="shared" si="118"/>
        <v>1798.5900000000001</v>
      </c>
      <c r="GI19" s="158">
        <f t="shared" si="119"/>
        <v>1754.17</v>
      </c>
      <c r="GJ19" s="157">
        <f t="shared" si="120"/>
        <v>33192.300000000003</v>
      </c>
      <c r="GK19" s="158">
        <f t="shared" si="121"/>
        <v>35016.9</v>
      </c>
      <c r="GL19" s="157">
        <f t="shared" si="122"/>
        <v>317</v>
      </c>
      <c r="GM19" s="158">
        <f t="shared" si="123"/>
        <v>275</v>
      </c>
      <c r="GN19" s="157">
        <f t="shared" si="124"/>
        <v>317</v>
      </c>
      <c r="GO19" s="158">
        <f t="shared" si="125"/>
        <v>275</v>
      </c>
      <c r="GP19" s="157">
        <f t="shared" si="126"/>
        <v>2289.7999999999997</v>
      </c>
      <c r="GQ19" s="158">
        <f t="shared" si="127"/>
        <v>1683.1799999999998</v>
      </c>
      <c r="GR19" s="157">
        <f t="shared" si="128"/>
        <v>22863.8</v>
      </c>
      <c r="GS19" s="158">
        <f t="shared" si="129"/>
        <v>19228.5</v>
      </c>
      <c r="GT19" s="157">
        <f t="shared" si="130"/>
        <v>747</v>
      </c>
      <c r="GU19" s="158">
        <f t="shared" si="131"/>
        <v>728</v>
      </c>
      <c r="GV19" s="157">
        <f t="shared" si="132"/>
        <v>747</v>
      </c>
      <c r="GW19" s="158">
        <f t="shared" si="133"/>
        <v>728</v>
      </c>
      <c r="GX19" s="157">
        <f t="shared" si="134"/>
        <v>4088.39</v>
      </c>
      <c r="GY19" s="158">
        <f t="shared" si="135"/>
        <v>3437.35</v>
      </c>
      <c r="GZ19" s="157">
        <f t="shared" si="136"/>
        <v>56056.100000000006</v>
      </c>
      <c r="HA19" s="158">
        <f t="shared" si="137"/>
        <v>54245.4</v>
      </c>
      <c r="HB19" s="157">
        <f t="shared" si="138"/>
        <v>0</v>
      </c>
      <c r="HC19" s="158">
        <f t="shared" si="139"/>
        <v>0</v>
      </c>
      <c r="HD19" s="157">
        <f t="shared" si="140"/>
        <v>0</v>
      </c>
      <c r="HE19" s="158">
        <f t="shared" si="141"/>
        <v>0</v>
      </c>
      <c r="HF19" s="157" t="str">
        <f t="shared" si="142"/>
        <v/>
      </c>
      <c r="HG19" s="158" t="str">
        <f t="shared" si="143"/>
        <v/>
      </c>
      <c r="HH19" s="157" t="str">
        <f t="shared" si="144"/>
        <v/>
      </c>
      <c r="HI19" s="158" t="str">
        <f t="shared" si="145"/>
        <v/>
      </c>
      <c r="HJ19" s="157">
        <f t="shared" si="146"/>
        <v>4088.3900000000003</v>
      </c>
      <c r="HK19" s="158">
        <f t="shared" si="147"/>
        <v>3437.3500000000004</v>
      </c>
      <c r="HL19" s="157">
        <f t="shared" si="148"/>
        <v>56056.1</v>
      </c>
      <c r="HM19" s="158">
        <f t="shared" si="149"/>
        <v>54245.400000000009</v>
      </c>
    </row>
    <row r="20" spans="1:221">
      <c r="A20" s="161" t="s">
        <v>354</v>
      </c>
      <c r="B20" s="162" t="s">
        <v>366</v>
      </c>
      <c r="C20" s="19" t="s">
        <v>390</v>
      </c>
      <c r="D20" s="154">
        <v>107664</v>
      </c>
      <c r="E20" s="163">
        <v>8</v>
      </c>
      <c r="F20" s="155">
        <v>1139</v>
      </c>
      <c r="G20" s="156">
        <v>972</v>
      </c>
      <c r="H20" s="155">
        <v>165</v>
      </c>
      <c r="I20" s="156">
        <v>111</v>
      </c>
      <c r="J20" s="157">
        <f t="shared" si="0"/>
        <v>974</v>
      </c>
      <c r="K20" s="158">
        <f t="shared" si="1"/>
        <v>861</v>
      </c>
      <c r="L20" s="155">
        <v>60</v>
      </c>
      <c r="M20" s="156">
        <v>60</v>
      </c>
      <c r="N20" s="160">
        <f t="shared" si="2"/>
        <v>957</v>
      </c>
      <c r="O20" s="158">
        <f t="shared" si="3"/>
        <v>861</v>
      </c>
      <c r="P20" s="160">
        <f t="shared" si="4"/>
        <v>957</v>
      </c>
      <c r="Q20" s="158">
        <f t="shared" si="5"/>
        <v>861</v>
      </c>
      <c r="R20" s="155">
        <v>67</v>
      </c>
      <c r="S20" s="156">
        <v>55</v>
      </c>
      <c r="T20" s="157">
        <f t="shared" si="6"/>
        <v>67</v>
      </c>
      <c r="U20" s="158">
        <f t="shared" si="7"/>
        <v>55</v>
      </c>
      <c r="V20" s="155">
        <v>17</v>
      </c>
      <c r="W20" s="156">
        <v>5</v>
      </c>
      <c r="X20" s="157">
        <f t="shared" si="8"/>
        <v>17</v>
      </c>
      <c r="Y20" s="158">
        <f t="shared" si="9"/>
        <v>5</v>
      </c>
      <c r="Z20" s="155"/>
      <c r="AA20" s="156"/>
      <c r="AB20" s="157">
        <f t="shared" si="10"/>
        <v>0</v>
      </c>
      <c r="AC20" s="158">
        <f t="shared" si="11"/>
        <v>0</v>
      </c>
      <c r="AD20" s="157">
        <f t="shared" si="12"/>
        <v>84</v>
      </c>
      <c r="AE20" s="158">
        <f t="shared" si="13"/>
        <v>60</v>
      </c>
      <c r="AF20" s="157">
        <f t="shared" si="14"/>
        <v>84</v>
      </c>
      <c r="AG20" s="158">
        <f t="shared" si="15"/>
        <v>60</v>
      </c>
      <c r="AH20" s="155">
        <v>3.66</v>
      </c>
      <c r="AI20" s="156">
        <v>3.74</v>
      </c>
      <c r="AJ20" s="157">
        <f t="shared" si="16"/>
        <v>245.22</v>
      </c>
      <c r="AK20" s="157">
        <f t="shared" si="17"/>
        <v>205.70000000000002</v>
      </c>
      <c r="AL20" s="155">
        <v>4.53</v>
      </c>
      <c r="AM20" s="156">
        <v>4.33</v>
      </c>
      <c r="AN20" s="157">
        <f t="shared" si="18"/>
        <v>77.010000000000005</v>
      </c>
      <c r="AO20" s="157">
        <f t="shared" si="19"/>
        <v>21.65</v>
      </c>
      <c r="AP20" s="155"/>
      <c r="AQ20" s="156"/>
      <c r="AR20" s="157">
        <f t="shared" si="20"/>
        <v>0</v>
      </c>
      <c r="AS20" s="158">
        <f t="shared" si="21"/>
        <v>0</v>
      </c>
      <c r="AT20" s="157">
        <f t="shared" si="22"/>
        <v>3.8360714285714286</v>
      </c>
      <c r="AU20" s="158">
        <f t="shared" si="23"/>
        <v>3.789166666666667</v>
      </c>
      <c r="AV20" s="157">
        <f t="shared" si="24"/>
        <v>322.23</v>
      </c>
      <c r="AW20" s="158">
        <f t="shared" si="25"/>
        <v>227.35000000000002</v>
      </c>
      <c r="AX20" s="155">
        <v>79.8</v>
      </c>
      <c r="AY20" s="156">
        <v>80</v>
      </c>
      <c r="AZ20" s="157">
        <f t="shared" si="26"/>
        <v>5346.5999999999995</v>
      </c>
      <c r="BA20" s="158">
        <f t="shared" si="27"/>
        <v>4400</v>
      </c>
      <c r="BB20" s="155">
        <v>65.7</v>
      </c>
      <c r="BC20" s="156">
        <v>78.8</v>
      </c>
      <c r="BD20" s="157">
        <f t="shared" si="28"/>
        <v>1116.9000000000001</v>
      </c>
      <c r="BE20" s="158">
        <f t="shared" si="29"/>
        <v>394</v>
      </c>
      <c r="BF20" s="155"/>
      <c r="BG20" s="156"/>
      <c r="BH20" s="157">
        <f t="shared" si="30"/>
        <v>0</v>
      </c>
      <c r="BI20" s="158">
        <f t="shared" si="31"/>
        <v>0</v>
      </c>
      <c r="BJ20" s="157">
        <f t="shared" si="32"/>
        <v>76.946428571428569</v>
      </c>
      <c r="BK20" s="158">
        <f t="shared" si="33"/>
        <v>79.900000000000006</v>
      </c>
      <c r="BL20" s="157">
        <f t="shared" si="34"/>
        <v>6463.5</v>
      </c>
      <c r="BM20" s="158">
        <f t="shared" si="35"/>
        <v>4794</v>
      </c>
      <c r="BN20" s="155">
        <v>388</v>
      </c>
      <c r="BO20" s="156">
        <v>310</v>
      </c>
      <c r="BP20" s="157">
        <f t="shared" si="36"/>
        <v>388</v>
      </c>
      <c r="BQ20" s="158">
        <f t="shared" si="37"/>
        <v>310</v>
      </c>
      <c r="BR20" s="155">
        <v>150</v>
      </c>
      <c r="BS20" s="156">
        <v>122</v>
      </c>
      <c r="BT20" s="157">
        <f t="shared" si="38"/>
        <v>150</v>
      </c>
      <c r="BU20" s="158">
        <f t="shared" si="39"/>
        <v>122</v>
      </c>
      <c r="BV20" s="155"/>
      <c r="BW20" s="156"/>
      <c r="BX20" s="157">
        <f t="shared" si="40"/>
        <v>0</v>
      </c>
      <c r="BY20" s="158">
        <f t="shared" si="41"/>
        <v>0</v>
      </c>
      <c r="BZ20" s="157">
        <f t="shared" si="42"/>
        <v>538</v>
      </c>
      <c r="CA20" s="158">
        <f t="shared" si="43"/>
        <v>432</v>
      </c>
      <c r="CB20" s="157">
        <f t="shared" si="44"/>
        <v>538</v>
      </c>
      <c r="CC20" s="158">
        <f t="shared" si="45"/>
        <v>432</v>
      </c>
      <c r="CD20" s="155">
        <v>5.16</v>
      </c>
      <c r="CE20" s="156">
        <v>4.75</v>
      </c>
      <c r="CF20" s="157">
        <f t="shared" si="46"/>
        <v>2002.0800000000002</v>
      </c>
      <c r="CG20" s="158">
        <f t="shared" si="47"/>
        <v>1472.5</v>
      </c>
      <c r="CH20" s="155">
        <v>4.9000000000000004</v>
      </c>
      <c r="CI20" s="156">
        <v>5.42</v>
      </c>
      <c r="CJ20" s="157">
        <f t="shared" si="48"/>
        <v>735</v>
      </c>
      <c r="CK20" s="158">
        <f t="shared" si="49"/>
        <v>661.24</v>
      </c>
      <c r="CL20" s="155"/>
      <c r="CM20" s="156"/>
      <c r="CN20" s="157">
        <f t="shared" si="50"/>
        <v>0</v>
      </c>
      <c r="CO20" s="158">
        <f t="shared" si="51"/>
        <v>0</v>
      </c>
      <c r="CP20" s="157">
        <f t="shared" si="52"/>
        <v>5.0875092936802977</v>
      </c>
      <c r="CQ20" s="158">
        <f t="shared" si="53"/>
        <v>4.9392129629629622</v>
      </c>
      <c r="CR20" s="157">
        <f t="shared" si="54"/>
        <v>2737.0800000000004</v>
      </c>
      <c r="CS20" s="158">
        <f t="shared" si="55"/>
        <v>2133.7399999999998</v>
      </c>
      <c r="CT20" s="155">
        <v>91.3</v>
      </c>
      <c r="CU20" s="156">
        <v>88.9</v>
      </c>
      <c r="CV20" s="157">
        <f t="shared" si="56"/>
        <v>35424.400000000001</v>
      </c>
      <c r="CW20" s="158">
        <f t="shared" si="57"/>
        <v>27559</v>
      </c>
      <c r="CX20" s="155">
        <v>84.6</v>
      </c>
      <c r="CY20" s="156">
        <v>89</v>
      </c>
      <c r="CZ20" s="157">
        <f t="shared" si="58"/>
        <v>12690</v>
      </c>
      <c r="DA20" s="158">
        <f t="shared" si="59"/>
        <v>10858</v>
      </c>
      <c r="DB20" s="155"/>
      <c r="DC20" s="156"/>
      <c r="DD20" s="157">
        <f t="shared" si="60"/>
        <v>0</v>
      </c>
      <c r="DE20" s="158">
        <f t="shared" si="61"/>
        <v>0</v>
      </c>
      <c r="DF20" s="157">
        <f t="shared" si="62"/>
        <v>89.431970260223054</v>
      </c>
      <c r="DG20" s="158">
        <f t="shared" si="63"/>
        <v>88.928240740740748</v>
      </c>
      <c r="DH20" s="157">
        <f t="shared" si="64"/>
        <v>48114.400000000001</v>
      </c>
      <c r="DI20" s="158">
        <f t="shared" si="65"/>
        <v>38417</v>
      </c>
      <c r="DJ20" s="157">
        <f t="shared" si="66"/>
        <v>622</v>
      </c>
      <c r="DK20" s="158">
        <f t="shared" si="67"/>
        <v>492</v>
      </c>
      <c r="DL20" s="157">
        <f t="shared" si="68"/>
        <v>622</v>
      </c>
      <c r="DM20" s="158">
        <f t="shared" si="69"/>
        <v>492</v>
      </c>
      <c r="DN20" s="157">
        <f t="shared" si="70"/>
        <v>4.9185048231511264</v>
      </c>
      <c r="DO20" s="158">
        <f t="shared" si="71"/>
        <v>4.7989634146341453</v>
      </c>
      <c r="DP20" s="157">
        <f t="shared" si="72"/>
        <v>3059.3100000000004</v>
      </c>
      <c r="DQ20" s="158">
        <f t="shared" si="73"/>
        <v>2361.0899999999997</v>
      </c>
      <c r="DR20" s="157">
        <f t="shared" si="74"/>
        <v>87.745819935691316</v>
      </c>
      <c r="DS20" s="158">
        <f t="shared" si="75"/>
        <v>87.827235772357724</v>
      </c>
      <c r="DT20" s="157">
        <f t="shared" si="76"/>
        <v>54577.9</v>
      </c>
      <c r="DU20" s="158">
        <f t="shared" si="77"/>
        <v>43211</v>
      </c>
      <c r="DV20" s="155">
        <v>214</v>
      </c>
      <c r="DW20" s="156">
        <v>217</v>
      </c>
      <c r="DX20" s="157">
        <f t="shared" si="78"/>
        <v>214</v>
      </c>
      <c r="DY20" s="158">
        <f t="shared" si="79"/>
        <v>217</v>
      </c>
      <c r="DZ20" s="155">
        <v>121</v>
      </c>
      <c r="EA20" s="156">
        <v>131</v>
      </c>
      <c r="EB20" s="157">
        <f t="shared" si="80"/>
        <v>121</v>
      </c>
      <c r="EC20" s="158">
        <f t="shared" si="81"/>
        <v>131</v>
      </c>
      <c r="ED20" s="155"/>
      <c r="EE20" s="156"/>
      <c r="EF20" s="157">
        <f t="shared" si="82"/>
        <v>0</v>
      </c>
      <c r="EG20" s="158">
        <f t="shared" si="83"/>
        <v>0</v>
      </c>
      <c r="EH20" s="157">
        <f t="shared" si="84"/>
        <v>335</v>
      </c>
      <c r="EI20" s="158">
        <f t="shared" si="85"/>
        <v>348</v>
      </c>
      <c r="EJ20" s="157">
        <f t="shared" si="86"/>
        <v>335</v>
      </c>
      <c r="EK20" s="158">
        <f t="shared" si="87"/>
        <v>348</v>
      </c>
      <c r="EL20" s="155">
        <v>3.27</v>
      </c>
      <c r="EM20" s="156">
        <v>3.38</v>
      </c>
      <c r="EN20" s="157">
        <f t="shared" si="88"/>
        <v>699.78</v>
      </c>
      <c r="EO20" s="158">
        <f t="shared" si="89"/>
        <v>733.45999999999992</v>
      </c>
      <c r="EP20" s="155">
        <v>4.0199999999999996</v>
      </c>
      <c r="EQ20" s="156">
        <v>4.0599999999999996</v>
      </c>
      <c r="ER20" s="157">
        <f t="shared" si="90"/>
        <v>486.41999999999996</v>
      </c>
      <c r="ES20" s="158">
        <f t="shared" si="91"/>
        <v>531.8599999999999</v>
      </c>
      <c r="ET20" s="155"/>
      <c r="EU20" s="156"/>
      <c r="EV20" s="157">
        <f t="shared" si="92"/>
        <v>0</v>
      </c>
      <c r="EW20" s="158">
        <f t="shared" si="93"/>
        <v>0</v>
      </c>
      <c r="EX20" s="157">
        <f t="shared" si="94"/>
        <v>3.5408955223880594</v>
      </c>
      <c r="EY20" s="158">
        <f t="shared" si="95"/>
        <v>3.6359770114942522</v>
      </c>
      <c r="EZ20" s="157">
        <f t="shared" si="96"/>
        <v>1186.1999999999998</v>
      </c>
      <c r="FA20" s="158">
        <f t="shared" si="97"/>
        <v>1265.3199999999997</v>
      </c>
      <c r="FB20" s="155">
        <v>75.900000000000006</v>
      </c>
      <c r="FC20" s="156">
        <v>70.5</v>
      </c>
      <c r="FD20" s="157">
        <f t="shared" si="98"/>
        <v>16242.6</v>
      </c>
      <c r="FE20" s="158">
        <f t="shared" si="99"/>
        <v>15298.5</v>
      </c>
      <c r="FF20" s="155">
        <v>63</v>
      </c>
      <c r="FG20" s="156">
        <v>65.099999999999994</v>
      </c>
      <c r="FH20" s="157">
        <f t="shared" si="100"/>
        <v>7623</v>
      </c>
      <c r="FI20" s="158">
        <f t="shared" si="101"/>
        <v>8528.0999999999985</v>
      </c>
      <c r="FJ20" s="155"/>
      <c r="FK20" s="156"/>
      <c r="FL20" s="157">
        <f t="shared" si="102"/>
        <v>0</v>
      </c>
      <c r="FM20" s="158">
        <f t="shared" si="103"/>
        <v>0</v>
      </c>
      <c r="FN20" s="157">
        <f t="shared" si="104"/>
        <v>71.24059701492537</v>
      </c>
      <c r="FO20" s="158">
        <f t="shared" si="105"/>
        <v>68.467241379310337</v>
      </c>
      <c r="FP20" s="157">
        <f t="shared" si="106"/>
        <v>23865.599999999999</v>
      </c>
      <c r="FQ20" s="158">
        <f t="shared" si="107"/>
        <v>23826.6</v>
      </c>
      <c r="FR20" s="155">
        <v>0</v>
      </c>
      <c r="FS20" s="156">
        <v>21</v>
      </c>
      <c r="FT20" s="157">
        <f t="shared" si="108"/>
        <v>0</v>
      </c>
      <c r="FU20" s="158">
        <f t="shared" si="109"/>
        <v>21</v>
      </c>
      <c r="FV20" s="155"/>
      <c r="FW20" s="156">
        <v>3</v>
      </c>
      <c r="FX20" s="157">
        <f t="shared" si="110"/>
        <v>0</v>
      </c>
      <c r="FY20" s="158">
        <f t="shared" si="111"/>
        <v>63</v>
      </c>
      <c r="FZ20" s="155"/>
      <c r="GA20" s="156">
        <v>59</v>
      </c>
      <c r="GB20" s="157">
        <f t="shared" si="112"/>
        <v>0</v>
      </c>
      <c r="GC20" s="158">
        <f t="shared" si="113"/>
        <v>1239</v>
      </c>
      <c r="GD20" s="157">
        <f t="shared" si="114"/>
        <v>669</v>
      </c>
      <c r="GE20" s="158">
        <f t="shared" si="115"/>
        <v>582</v>
      </c>
      <c r="GF20" s="157">
        <f t="shared" si="116"/>
        <v>669</v>
      </c>
      <c r="GG20" s="158">
        <f t="shared" si="117"/>
        <v>582</v>
      </c>
      <c r="GH20" s="157">
        <f t="shared" si="118"/>
        <v>2947.08</v>
      </c>
      <c r="GI20" s="158">
        <f t="shared" si="119"/>
        <v>2411.66</v>
      </c>
      <c r="GJ20" s="157">
        <f t="shared" si="120"/>
        <v>57013.599999999999</v>
      </c>
      <c r="GK20" s="158">
        <f t="shared" si="121"/>
        <v>47257.5</v>
      </c>
      <c r="GL20" s="157">
        <f t="shared" si="122"/>
        <v>288</v>
      </c>
      <c r="GM20" s="158">
        <f t="shared" si="123"/>
        <v>258</v>
      </c>
      <c r="GN20" s="157">
        <f t="shared" si="124"/>
        <v>288</v>
      </c>
      <c r="GO20" s="158">
        <f t="shared" si="125"/>
        <v>258</v>
      </c>
      <c r="GP20" s="157">
        <f t="shared" si="126"/>
        <v>1298.4299999999998</v>
      </c>
      <c r="GQ20" s="158">
        <f t="shared" si="127"/>
        <v>1214.75</v>
      </c>
      <c r="GR20" s="157">
        <f t="shared" si="128"/>
        <v>21429.9</v>
      </c>
      <c r="GS20" s="158">
        <f t="shared" si="129"/>
        <v>19780.099999999999</v>
      </c>
      <c r="GT20" s="157">
        <f t="shared" si="130"/>
        <v>957</v>
      </c>
      <c r="GU20" s="158">
        <f t="shared" si="131"/>
        <v>840</v>
      </c>
      <c r="GV20" s="157">
        <f t="shared" si="132"/>
        <v>957</v>
      </c>
      <c r="GW20" s="158">
        <f t="shared" si="133"/>
        <v>840</v>
      </c>
      <c r="GX20" s="157">
        <f t="shared" si="134"/>
        <v>4245.51</v>
      </c>
      <c r="GY20" s="158">
        <f t="shared" si="135"/>
        <v>3626.41</v>
      </c>
      <c r="GZ20" s="157">
        <f t="shared" si="136"/>
        <v>78443.5</v>
      </c>
      <c r="HA20" s="158">
        <f t="shared" si="137"/>
        <v>67037.600000000006</v>
      </c>
      <c r="HB20" s="157">
        <f t="shared" si="138"/>
        <v>0</v>
      </c>
      <c r="HC20" s="158">
        <f t="shared" si="139"/>
        <v>0</v>
      </c>
      <c r="HD20" s="157">
        <f t="shared" si="140"/>
        <v>0</v>
      </c>
      <c r="HE20" s="158">
        <f t="shared" si="141"/>
        <v>0</v>
      </c>
      <c r="HF20" s="157" t="str">
        <f t="shared" si="142"/>
        <v/>
      </c>
      <c r="HG20" s="158" t="str">
        <f t="shared" si="143"/>
        <v/>
      </c>
      <c r="HH20" s="157" t="str">
        <f t="shared" si="144"/>
        <v/>
      </c>
      <c r="HI20" s="158" t="str">
        <f t="shared" si="145"/>
        <v/>
      </c>
      <c r="HJ20" s="157">
        <f t="shared" si="146"/>
        <v>4245.51</v>
      </c>
      <c r="HK20" s="158">
        <f t="shared" si="147"/>
        <v>3689.4099999999994</v>
      </c>
      <c r="HL20" s="157">
        <f t="shared" si="148"/>
        <v>78443.5</v>
      </c>
      <c r="HM20" s="158">
        <f t="shared" si="149"/>
        <v>68276.600000000006</v>
      </c>
    </row>
    <row r="21" spans="1:221">
      <c r="A21" s="161" t="s">
        <v>354</v>
      </c>
      <c r="B21" s="162" t="s">
        <v>367</v>
      </c>
      <c r="C21" s="19"/>
      <c r="D21" s="154">
        <v>106449</v>
      </c>
      <c r="E21" s="154">
        <v>9</v>
      </c>
      <c r="F21" s="155">
        <v>753</v>
      </c>
      <c r="G21" s="156">
        <v>674</v>
      </c>
      <c r="H21" s="155">
        <v>108</v>
      </c>
      <c r="I21" s="156">
        <v>99</v>
      </c>
      <c r="J21" s="157">
        <f t="shared" si="0"/>
        <v>645</v>
      </c>
      <c r="K21" s="158">
        <f t="shared" si="1"/>
        <v>575</v>
      </c>
      <c r="L21" s="155">
        <v>60</v>
      </c>
      <c r="M21" s="156">
        <v>60</v>
      </c>
      <c r="N21" s="157">
        <f t="shared" si="2"/>
        <v>645</v>
      </c>
      <c r="O21" s="158">
        <f t="shared" si="3"/>
        <v>575</v>
      </c>
      <c r="P21" s="157">
        <f t="shared" si="4"/>
        <v>645</v>
      </c>
      <c r="Q21" s="158">
        <f t="shared" si="5"/>
        <v>575</v>
      </c>
      <c r="R21" s="155">
        <v>128</v>
      </c>
      <c r="S21" s="156">
        <v>146</v>
      </c>
      <c r="T21" s="157">
        <f t="shared" si="6"/>
        <v>128</v>
      </c>
      <c r="U21" s="158">
        <f t="shared" si="7"/>
        <v>146</v>
      </c>
      <c r="V21" s="155">
        <v>10</v>
      </c>
      <c r="W21" s="156">
        <v>5</v>
      </c>
      <c r="X21" s="157">
        <f t="shared" si="8"/>
        <v>10</v>
      </c>
      <c r="Y21" s="158">
        <f t="shared" si="9"/>
        <v>5</v>
      </c>
      <c r="Z21" s="155"/>
      <c r="AA21" s="156"/>
      <c r="AB21" s="157">
        <f t="shared" si="10"/>
        <v>0</v>
      </c>
      <c r="AC21" s="158">
        <f t="shared" si="11"/>
        <v>0</v>
      </c>
      <c r="AD21" s="157">
        <f t="shared" si="12"/>
        <v>138</v>
      </c>
      <c r="AE21" s="158">
        <f t="shared" si="13"/>
        <v>151</v>
      </c>
      <c r="AF21" s="157">
        <f t="shared" si="14"/>
        <v>138</v>
      </c>
      <c r="AG21" s="158">
        <f t="shared" si="15"/>
        <v>151</v>
      </c>
      <c r="AH21" s="155">
        <v>2.5299999999999998</v>
      </c>
      <c r="AI21" s="156">
        <v>2.56</v>
      </c>
      <c r="AJ21" s="157">
        <f t="shared" si="16"/>
        <v>323.83999999999997</v>
      </c>
      <c r="AK21" s="157">
        <f t="shared" si="17"/>
        <v>373.76</v>
      </c>
      <c r="AL21" s="155">
        <v>2.5099999999999998</v>
      </c>
      <c r="AM21" s="156">
        <v>3</v>
      </c>
      <c r="AN21" s="157">
        <f t="shared" si="18"/>
        <v>25.099999999999998</v>
      </c>
      <c r="AO21" s="157">
        <f t="shared" si="19"/>
        <v>15</v>
      </c>
      <c r="AP21" s="155"/>
      <c r="AQ21" s="156"/>
      <c r="AR21" s="157">
        <f t="shared" si="20"/>
        <v>0</v>
      </c>
      <c r="AS21" s="158">
        <f t="shared" si="21"/>
        <v>0</v>
      </c>
      <c r="AT21" s="157">
        <f t="shared" si="22"/>
        <v>2.528550724637681</v>
      </c>
      <c r="AU21" s="158">
        <f t="shared" si="23"/>
        <v>2.5745695364238408</v>
      </c>
      <c r="AV21" s="157">
        <f t="shared" si="24"/>
        <v>348.94</v>
      </c>
      <c r="AW21" s="158">
        <f t="shared" si="25"/>
        <v>388.75999999999993</v>
      </c>
      <c r="AX21" s="155">
        <v>74.5</v>
      </c>
      <c r="AY21" s="156">
        <v>76.7</v>
      </c>
      <c r="AZ21" s="157">
        <f t="shared" si="26"/>
        <v>9536</v>
      </c>
      <c r="BA21" s="158">
        <f t="shared" si="27"/>
        <v>11198.2</v>
      </c>
      <c r="BB21" s="155">
        <v>67.599999999999994</v>
      </c>
      <c r="BC21" s="156">
        <v>71</v>
      </c>
      <c r="BD21" s="157">
        <f t="shared" si="28"/>
        <v>676</v>
      </c>
      <c r="BE21" s="158">
        <f t="shared" si="29"/>
        <v>355</v>
      </c>
      <c r="BF21" s="155"/>
      <c r="BG21" s="156"/>
      <c r="BH21" s="157">
        <f t="shared" si="30"/>
        <v>0</v>
      </c>
      <c r="BI21" s="158">
        <f t="shared" si="31"/>
        <v>0</v>
      </c>
      <c r="BJ21" s="157">
        <f t="shared" si="32"/>
        <v>74</v>
      </c>
      <c r="BK21" s="158">
        <f t="shared" si="33"/>
        <v>76.511258278145704</v>
      </c>
      <c r="BL21" s="157">
        <f t="shared" si="34"/>
        <v>10212</v>
      </c>
      <c r="BM21" s="158">
        <f t="shared" si="35"/>
        <v>11553.2</v>
      </c>
      <c r="BN21" s="155">
        <v>306</v>
      </c>
      <c r="BO21" s="156">
        <v>240</v>
      </c>
      <c r="BP21" s="157">
        <f t="shared" si="36"/>
        <v>306</v>
      </c>
      <c r="BQ21" s="158">
        <f t="shared" si="37"/>
        <v>240</v>
      </c>
      <c r="BR21" s="155">
        <v>46</v>
      </c>
      <c r="BS21" s="156">
        <v>35</v>
      </c>
      <c r="BT21" s="157">
        <f t="shared" si="38"/>
        <v>46</v>
      </c>
      <c r="BU21" s="158">
        <f t="shared" si="39"/>
        <v>35</v>
      </c>
      <c r="BV21" s="155"/>
      <c r="BW21" s="156"/>
      <c r="BX21" s="157">
        <f t="shared" si="40"/>
        <v>0</v>
      </c>
      <c r="BY21" s="158">
        <f t="shared" si="41"/>
        <v>0</v>
      </c>
      <c r="BZ21" s="157">
        <f t="shared" si="42"/>
        <v>352</v>
      </c>
      <c r="CA21" s="158">
        <f t="shared" si="43"/>
        <v>275</v>
      </c>
      <c r="CB21" s="157">
        <f t="shared" si="44"/>
        <v>352</v>
      </c>
      <c r="CC21" s="158">
        <f t="shared" si="45"/>
        <v>275</v>
      </c>
      <c r="CD21" s="155">
        <v>4.32</v>
      </c>
      <c r="CE21" s="156">
        <v>3.74</v>
      </c>
      <c r="CF21" s="157">
        <f t="shared" si="46"/>
        <v>1321.92</v>
      </c>
      <c r="CG21" s="158">
        <f t="shared" si="47"/>
        <v>897.6</v>
      </c>
      <c r="CH21" s="155">
        <v>9.4499999999999993</v>
      </c>
      <c r="CI21" s="156">
        <v>8.6300000000000008</v>
      </c>
      <c r="CJ21" s="157">
        <f t="shared" si="48"/>
        <v>434.7</v>
      </c>
      <c r="CK21" s="158">
        <f t="shared" si="49"/>
        <v>302.05</v>
      </c>
      <c r="CL21" s="155"/>
      <c r="CM21" s="156"/>
      <c r="CN21" s="157">
        <f t="shared" si="50"/>
        <v>0</v>
      </c>
      <c r="CO21" s="158">
        <f t="shared" si="51"/>
        <v>0</v>
      </c>
      <c r="CP21" s="157">
        <f t="shared" si="52"/>
        <v>4.990397727272728</v>
      </c>
      <c r="CQ21" s="158">
        <f t="shared" si="53"/>
        <v>4.3623636363636367</v>
      </c>
      <c r="CR21" s="157">
        <f t="shared" si="54"/>
        <v>1756.6200000000003</v>
      </c>
      <c r="CS21" s="158">
        <f t="shared" si="55"/>
        <v>1199.6500000000001</v>
      </c>
      <c r="CT21" s="155">
        <v>77.099999999999994</v>
      </c>
      <c r="CU21" s="156">
        <v>79.8</v>
      </c>
      <c r="CV21" s="157">
        <f t="shared" si="56"/>
        <v>23592.6</v>
      </c>
      <c r="CW21" s="158">
        <f t="shared" si="57"/>
        <v>19152</v>
      </c>
      <c r="CX21" s="155">
        <v>76.400000000000006</v>
      </c>
      <c r="CY21" s="156">
        <v>76.900000000000006</v>
      </c>
      <c r="CZ21" s="157">
        <f t="shared" si="58"/>
        <v>3514.4</v>
      </c>
      <c r="DA21" s="158">
        <f t="shared" si="59"/>
        <v>2691.5</v>
      </c>
      <c r="DB21" s="155"/>
      <c r="DC21" s="156"/>
      <c r="DD21" s="157">
        <f t="shared" si="60"/>
        <v>0</v>
      </c>
      <c r="DE21" s="158">
        <f t="shared" si="61"/>
        <v>0</v>
      </c>
      <c r="DF21" s="157">
        <f t="shared" si="62"/>
        <v>77.008522727272734</v>
      </c>
      <c r="DG21" s="158">
        <f t="shared" si="63"/>
        <v>79.430909090909097</v>
      </c>
      <c r="DH21" s="157">
        <f t="shared" si="64"/>
        <v>27107.000000000004</v>
      </c>
      <c r="DI21" s="158">
        <f t="shared" si="65"/>
        <v>21843.5</v>
      </c>
      <c r="DJ21" s="157">
        <f t="shared" si="66"/>
        <v>490</v>
      </c>
      <c r="DK21" s="158">
        <f t="shared" si="67"/>
        <v>426</v>
      </c>
      <c r="DL21" s="157">
        <f t="shared" si="68"/>
        <v>490</v>
      </c>
      <c r="DM21" s="158">
        <f t="shared" si="69"/>
        <v>426</v>
      </c>
      <c r="DN21" s="157">
        <f t="shared" si="70"/>
        <v>4.2970612244897968</v>
      </c>
      <c r="DO21" s="158">
        <f t="shared" si="71"/>
        <v>3.7286619718309861</v>
      </c>
      <c r="DP21" s="157">
        <f t="shared" si="72"/>
        <v>2105.5600000000004</v>
      </c>
      <c r="DQ21" s="158">
        <f t="shared" si="73"/>
        <v>1588.41</v>
      </c>
      <c r="DR21" s="157">
        <f t="shared" si="74"/>
        <v>76.161224489795913</v>
      </c>
      <c r="DS21" s="158">
        <f t="shared" si="75"/>
        <v>78.396009389671349</v>
      </c>
      <c r="DT21" s="157">
        <f t="shared" si="76"/>
        <v>37319</v>
      </c>
      <c r="DU21" s="158">
        <f t="shared" si="77"/>
        <v>33396.699999999997</v>
      </c>
      <c r="DV21" s="155">
        <v>113</v>
      </c>
      <c r="DW21" s="156">
        <v>108</v>
      </c>
      <c r="DX21" s="157">
        <f t="shared" si="78"/>
        <v>113</v>
      </c>
      <c r="DY21" s="158">
        <f t="shared" si="79"/>
        <v>108</v>
      </c>
      <c r="DZ21" s="155">
        <v>42</v>
      </c>
      <c r="EA21" s="156">
        <v>41</v>
      </c>
      <c r="EB21" s="157">
        <f t="shared" si="80"/>
        <v>42</v>
      </c>
      <c r="EC21" s="158">
        <f t="shared" si="81"/>
        <v>41</v>
      </c>
      <c r="ED21" s="155"/>
      <c r="EE21" s="156"/>
      <c r="EF21" s="157">
        <f t="shared" si="82"/>
        <v>0</v>
      </c>
      <c r="EG21" s="158">
        <f t="shared" si="83"/>
        <v>0</v>
      </c>
      <c r="EH21" s="157">
        <f t="shared" si="84"/>
        <v>155</v>
      </c>
      <c r="EI21" s="158">
        <f t="shared" si="85"/>
        <v>149</v>
      </c>
      <c r="EJ21" s="157">
        <f t="shared" si="86"/>
        <v>155</v>
      </c>
      <c r="EK21" s="158">
        <f t="shared" si="87"/>
        <v>149</v>
      </c>
      <c r="EL21" s="155">
        <v>3.16</v>
      </c>
      <c r="EM21" s="156">
        <v>3.05</v>
      </c>
      <c r="EN21" s="157">
        <f t="shared" si="88"/>
        <v>357.08000000000004</v>
      </c>
      <c r="EO21" s="158">
        <f t="shared" si="89"/>
        <v>329.4</v>
      </c>
      <c r="EP21" s="155">
        <v>5.71</v>
      </c>
      <c r="EQ21" s="156">
        <v>3.21</v>
      </c>
      <c r="ER21" s="157">
        <f t="shared" si="90"/>
        <v>239.82</v>
      </c>
      <c r="ES21" s="158">
        <f t="shared" si="91"/>
        <v>131.60999999999999</v>
      </c>
      <c r="ET21" s="155"/>
      <c r="EU21" s="156"/>
      <c r="EV21" s="157">
        <f t="shared" si="92"/>
        <v>0</v>
      </c>
      <c r="EW21" s="158">
        <f t="shared" si="93"/>
        <v>0</v>
      </c>
      <c r="EX21" s="157">
        <f t="shared" si="94"/>
        <v>3.8509677419354844</v>
      </c>
      <c r="EY21" s="158">
        <f t="shared" si="95"/>
        <v>3.0940268456375839</v>
      </c>
      <c r="EZ21" s="157">
        <f t="shared" si="96"/>
        <v>596.90000000000009</v>
      </c>
      <c r="FA21" s="158">
        <f t="shared" si="97"/>
        <v>461.01</v>
      </c>
      <c r="FB21" s="155">
        <v>54.4</v>
      </c>
      <c r="FC21" s="156">
        <v>58.7</v>
      </c>
      <c r="FD21" s="157">
        <f t="shared" si="98"/>
        <v>6147.2</v>
      </c>
      <c r="FE21" s="158">
        <f t="shared" si="99"/>
        <v>6339.6</v>
      </c>
      <c r="FF21" s="155">
        <v>55.7</v>
      </c>
      <c r="FG21" s="156">
        <v>53.5</v>
      </c>
      <c r="FH21" s="157">
        <f t="shared" si="100"/>
        <v>2339.4</v>
      </c>
      <c r="FI21" s="158">
        <f t="shared" si="101"/>
        <v>2193.5</v>
      </c>
      <c r="FJ21" s="155"/>
      <c r="FK21" s="156"/>
      <c r="FL21" s="157">
        <f t="shared" si="102"/>
        <v>0</v>
      </c>
      <c r="FM21" s="158">
        <f t="shared" si="103"/>
        <v>0</v>
      </c>
      <c r="FN21" s="157">
        <f t="shared" si="104"/>
        <v>54.752258064516134</v>
      </c>
      <c r="FO21" s="158">
        <f t="shared" si="105"/>
        <v>57.269127516778525</v>
      </c>
      <c r="FP21" s="157">
        <f t="shared" si="106"/>
        <v>8486.6</v>
      </c>
      <c r="FQ21" s="158">
        <f t="shared" si="107"/>
        <v>8533.1</v>
      </c>
      <c r="FR21" s="155">
        <v>0</v>
      </c>
      <c r="FS21" s="156"/>
      <c r="FT21" s="157">
        <f t="shared" si="108"/>
        <v>0</v>
      </c>
      <c r="FU21" s="158">
        <f t="shared" si="109"/>
        <v>0</v>
      </c>
      <c r="FV21" s="155"/>
      <c r="FW21" s="156"/>
      <c r="FX21" s="157">
        <f t="shared" si="110"/>
        <v>0</v>
      </c>
      <c r="FY21" s="158">
        <f t="shared" si="111"/>
        <v>0</v>
      </c>
      <c r="FZ21" s="155"/>
      <c r="GA21" s="156"/>
      <c r="GB21" s="157">
        <f t="shared" si="112"/>
        <v>0</v>
      </c>
      <c r="GC21" s="158">
        <f t="shared" si="113"/>
        <v>0</v>
      </c>
      <c r="GD21" s="157">
        <f t="shared" si="114"/>
        <v>547</v>
      </c>
      <c r="GE21" s="158">
        <f t="shared" si="115"/>
        <v>494</v>
      </c>
      <c r="GF21" s="157">
        <f t="shared" si="116"/>
        <v>547</v>
      </c>
      <c r="GG21" s="158">
        <f t="shared" si="117"/>
        <v>494</v>
      </c>
      <c r="GH21" s="157">
        <f t="shared" si="118"/>
        <v>2002.8400000000001</v>
      </c>
      <c r="GI21" s="158">
        <f t="shared" si="119"/>
        <v>1600.7600000000002</v>
      </c>
      <c r="GJ21" s="157">
        <f t="shared" si="120"/>
        <v>39275.799999999996</v>
      </c>
      <c r="GK21" s="158">
        <f t="shared" si="121"/>
        <v>36689.800000000003</v>
      </c>
      <c r="GL21" s="157">
        <f t="shared" si="122"/>
        <v>98</v>
      </c>
      <c r="GM21" s="158">
        <f t="shared" si="123"/>
        <v>81</v>
      </c>
      <c r="GN21" s="157">
        <f t="shared" si="124"/>
        <v>98</v>
      </c>
      <c r="GO21" s="158">
        <f t="shared" si="125"/>
        <v>81</v>
      </c>
      <c r="GP21" s="157">
        <f t="shared" si="126"/>
        <v>699.62</v>
      </c>
      <c r="GQ21" s="158">
        <f t="shared" si="127"/>
        <v>448.65999999999997</v>
      </c>
      <c r="GR21" s="157">
        <f t="shared" si="128"/>
        <v>6529.7999999999993</v>
      </c>
      <c r="GS21" s="158">
        <f t="shared" si="129"/>
        <v>5240</v>
      </c>
      <c r="GT21" s="157">
        <f t="shared" si="130"/>
        <v>645</v>
      </c>
      <c r="GU21" s="158">
        <f t="shared" si="131"/>
        <v>575</v>
      </c>
      <c r="GV21" s="157">
        <f t="shared" si="132"/>
        <v>645</v>
      </c>
      <c r="GW21" s="158">
        <f t="shared" si="133"/>
        <v>575</v>
      </c>
      <c r="GX21" s="157">
        <f t="shared" si="134"/>
        <v>2702.46</v>
      </c>
      <c r="GY21" s="158">
        <f t="shared" si="135"/>
        <v>2049.42</v>
      </c>
      <c r="GZ21" s="157">
        <f t="shared" si="136"/>
        <v>45805.599999999991</v>
      </c>
      <c r="HA21" s="158">
        <f t="shared" si="137"/>
        <v>41929.800000000003</v>
      </c>
      <c r="HB21" s="157">
        <f t="shared" si="138"/>
        <v>0</v>
      </c>
      <c r="HC21" s="158">
        <f t="shared" si="139"/>
        <v>0</v>
      </c>
      <c r="HD21" s="157">
        <f t="shared" si="140"/>
        <v>0</v>
      </c>
      <c r="HE21" s="158">
        <f t="shared" si="141"/>
        <v>0</v>
      </c>
      <c r="HF21" s="157" t="str">
        <f t="shared" si="142"/>
        <v/>
      </c>
      <c r="HG21" s="158" t="str">
        <f t="shared" si="143"/>
        <v/>
      </c>
      <c r="HH21" s="157" t="str">
        <f t="shared" si="144"/>
        <v/>
      </c>
      <c r="HI21" s="158" t="str">
        <f t="shared" si="145"/>
        <v/>
      </c>
      <c r="HJ21" s="157">
        <f t="shared" si="146"/>
        <v>2702.4600000000005</v>
      </c>
      <c r="HK21" s="158">
        <f t="shared" si="147"/>
        <v>2049.42</v>
      </c>
      <c r="HL21" s="157">
        <f t="shared" si="148"/>
        <v>45805.599999999999</v>
      </c>
      <c r="HM21" s="158">
        <f t="shared" si="149"/>
        <v>41929.799999999996</v>
      </c>
    </row>
    <row r="22" spans="1:221">
      <c r="A22" s="161" t="s">
        <v>354</v>
      </c>
      <c r="B22" s="164" t="s">
        <v>368</v>
      </c>
      <c r="C22" s="18" t="s">
        <v>391</v>
      </c>
      <c r="D22" s="154">
        <v>106980</v>
      </c>
      <c r="E22" s="17">
        <v>10</v>
      </c>
      <c r="F22" s="155">
        <v>365</v>
      </c>
      <c r="G22" s="156">
        <v>258</v>
      </c>
      <c r="H22" s="155">
        <v>17</v>
      </c>
      <c r="I22" s="156">
        <v>3</v>
      </c>
      <c r="J22" s="157">
        <f t="shared" si="0"/>
        <v>348</v>
      </c>
      <c r="K22" s="158">
        <f t="shared" si="1"/>
        <v>255</v>
      </c>
      <c r="L22" s="155">
        <v>60</v>
      </c>
      <c r="M22" s="156">
        <v>60</v>
      </c>
      <c r="N22" s="160">
        <f t="shared" si="2"/>
        <v>322</v>
      </c>
      <c r="O22" s="165">
        <f t="shared" si="3"/>
        <v>255</v>
      </c>
      <c r="P22" s="160">
        <f t="shared" si="4"/>
        <v>322</v>
      </c>
      <c r="Q22" s="165">
        <f t="shared" si="5"/>
        <v>255</v>
      </c>
      <c r="R22" s="155">
        <v>42</v>
      </c>
      <c r="S22" s="156">
        <v>61</v>
      </c>
      <c r="T22" s="157">
        <f t="shared" si="6"/>
        <v>42</v>
      </c>
      <c r="U22" s="158">
        <f t="shared" si="7"/>
        <v>61</v>
      </c>
      <c r="V22" s="155">
        <v>53</v>
      </c>
      <c r="W22" s="156">
        <v>15</v>
      </c>
      <c r="X22" s="157">
        <f t="shared" si="8"/>
        <v>53</v>
      </c>
      <c r="Y22" s="158">
        <f t="shared" si="9"/>
        <v>15</v>
      </c>
      <c r="Z22" s="155"/>
      <c r="AA22" s="156"/>
      <c r="AB22" s="157">
        <f t="shared" si="10"/>
        <v>0</v>
      </c>
      <c r="AC22" s="158">
        <f t="shared" si="11"/>
        <v>0</v>
      </c>
      <c r="AD22" s="157">
        <f t="shared" si="12"/>
        <v>95</v>
      </c>
      <c r="AE22" s="158">
        <f t="shared" si="13"/>
        <v>76</v>
      </c>
      <c r="AF22" s="157">
        <f t="shared" si="14"/>
        <v>95</v>
      </c>
      <c r="AG22" s="158">
        <f t="shared" si="15"/>
        <v>76</v>
      </c>
      <c r="AH22" s="155">
        <v>6.2</v>
      </c>
      <c r="AI22" s="156">
        <v>3.84</v>
      </c>
      <c r="AJ22" s="157">
        <f t="shared" si="16"/>
        <v>260.40000000000003</v>
      </c>
      <c r="AK22" s="157">
        <f t="shared" si="17"/>
        <v>234.23999999999998</v>
      </c>
      <c r="AL22" s="155">
        <v>4</v>
      </c>
      <c r="AM22" s="156">
        <v>4.12</v>
      </c>
      <c r="AN22" s="157">
        <f t="shared" si="18"/>
        <v>212</v>
      </c>
      <c r="AO22" s="157">
        <f t="shared" si="19"/>
        <v>61.800000000000004</v>
      </c>
      <c r="AP22" s="155"/>
      <c r="AQ22" s="156"/>
      <c r="AR22" s="157">
        <f t="shared" si="20"/>
        <v>0</v>
      </c>
      <c r="AS22" s="158">
        <f t="shared" si="21"/>
        <v>0</v>
      </c>
      <c r="AT22" s="157">
        <f t="shared" si="22"/>
        <v>4.972631578947369</v>
      </c>
      <c r="AU22" s="158">
        <f t="shared" si="23"/>
        <v>3.8952631578947363</v>
      </c>
      <c r="AV22" s="157">
        <f t="shared" si="24"/>
        <v>472.40000000000003</v>
      </c>
      <c r="AW22" s="158">
        <f t="shared" si="25"/>
        <v>296.03999999999996</v>
      </c>
      <c r="AX22" s="155">
        <v>86.1</v>
      </c>
      <c r="AY22" s="156">
        <v>82.5</v>
      </c>
      <c r="AZ22" s="157">
        <f t="shared" si="26"/>
        <v>3616.2</v>
      </c>
      <c r="BA22" s="158">
        <f t="shared" si="27"/>
        <v>5032.5</v>
      </c>
      <c r="BB22" s="155">
        <v>80</v>
      </c>
      <c r="BC22" s="156">
        <v>80.599999999999994</v>
      </c>
      <c r="BD22" s="157">
        <f t="shared" si="28"/>
        <v>4240</v>
      </c>
      <c r="BE22" s="158">
        <f t="shared" si="29"/>
        <v>1209</v>
      </c>
      <c r="BF22" s="155"/>
      <c r="BG22" s="156"/>
      <c r="BH22" s="157">
        <f t="shared" si="30"/>
        <v>0</v>
      </c>
      <c r="BI22" s="158">
        <f t="shared" si="31"/>
        <v>0</v>
      </c>
      <c r="BJ22" s="157">
        <f t="shared" si="32"/>
        <v>82.696842105263158</v>
      </c>
      <c r="BK22" s="158">
        <f t="shared" si="33"/>
        <v>82.125</v>
      </c>
      <c r="BL22" s="157">
        <f t="shared" si="34"/>
        <v>7856.2</v>
      </c>
      <c r="BM22" s="158">
        <f t="shared" si="35"/>
        <v>6241.5</v>
      </c>
      <c r="BN22" s="155">
        <v>84</v>
      </c>
      <c r="BO22" s="156">
        <v>121</v>
      </c>
      <c r="BP22" s="157">
        <f t="shared" si="36"/>
        <v>84</v>
      </c>
      <c r="BQ22" s="158">
        <f t="shared" si="37"/>
        <v>121</v>
      </c>
      <c r="BR22" s="155">
        <v>116</v>
      </c>
      <c r="BS22" s="156">
        <v>46</v>
      </c>
      <c r="BT22" s="157">
        <f t="shared" si="38"/>
        <v>116</v>
      </c>
      <c r="BU22" s="158">
        <f t="shared" si="39"/>
        <v>46</v>
      </c>
      <c r="BV22" s="155"/>
      <c r="BW22" s="156"/>
      <c r="BX22" s="157">
        <f t="shared" si="40"/>
        <v>0</v>
      </c>
      <c r="BY22" s="158">
        <f t="shared" si="41"/>
        <v>0</v>
      </c>
      <c r="BZ22" s="157">
        <f t="shared" si="42"/>
        <v>200</v>
      </c>
      <c r="CA22" s="158">
        <f t="shared" si="43"/>
        <v>167</v>
      </c>
      <c r="CB22" s="157">
        <f t="shared" si="44"/>
        <v>200</v>
      </c>
      <c r="CC22" s="158">
        <f t="shared" si="45"/>
        <v>167</v>
      </c>
      <c r="CD22" s="155">
        <v>9.3699999999999992</v>
      </c>
      <c r="CE22" s="156">
        <v>3.61</v>
      </c>
      <c r="CF22" s="157">
        <f t="shared" si="46"/>
        <v>787.07999999999993</v>
      </c>
      <c r="CG22" s="158">
        <f t="shared" si="47"/>
        <v>436.81</v>
      </c>
      <c r="CH22" s="155">
        <v>3.54</v>
      </c>
      <c r="CI22" s="156">
        <v>3.52</v>
      </c>
      <c r="CJ22" s="157">
        <f t="shared" si="48"/>
        <v>410.64</v>
      </c>
      <c r="CK22" s="158">
        <f t="shared" si="49"/>
        <v>161.91999999999999</v>
      </c>
      <c r="CL22" s="155"/>
      <c r="CM22" s="156"/>
      <c r="CN22" s="157">
        <f t="shared" si="50"/>
        <v>0</v>
      </c>
      <c r="CO22" s="158">
        <f t="shared" si="51"/>
        <v>0</v>
      </c>
      <c r="CP22" s="157">
        <f t="shared" si="52"/>
        <v>5.988599999999999</v>
      </c>
      <c r="CQ22" s="158">
        <f t="shared" si="53"/>
        <v>3.5852095808383235</v>
      </c>
      <c r="CR22" s="157">
        <f t="shared" si="54"/>
        <v>1197.7199999999998</v>
      </c>
      <c r="CS22" s="158">
        <f t="shared" si="55"/>
        <v>598.73</v>
      </c>
      <c r="CT22" s="155">
        <v>85.8</v>
      </c>
      <c r="CU22" s="156">
        <v>82.7</v>
      </c>
      <c r="CV22" s="157">
        <f t="shared" si="56"/>
        <v>7207.2</v>
      </c>
      <c r="CW22" s="158">
        <f t="shared" si="57"/>
        <v>10006.700000000001</v>
      </c>
      <c r="CX22" s="155">
        <v>84.2</v>
      </c>
      <c r="CY22" s="156">
        <v>81.900000000000006</v>
      </c>
      <c r="CZ22" s="157">
        <f t="shared" si="58"/>
        <v>9767.2000000000007</v>
      </c>
      <c r="DA22" s="158">
        <f t="shared" si="59"/>
        <v>3767.4</v>
      </c>
      <c r="DB22" s="155"/>
      <c r="DC22" s="156"/>
      <c r="DD22" s="157">
        <f t="shared" si="60"/>
        <v>0</v>
      </c>
      <c r="DE22" s="158">
        <f t="shared" si="61"/>
        <v>0</v>
      </c>
      <c r="DF22" s="157">
        <f t="shared" si="62"/>
        <v>84.872000000000014</v>
      </c>
      <c r="DG22" s="158">
        <f t="shared" si="63"/>
        <v>82.479640718562877</v>
      </c>
      <c r="DH22" s="157">
        <f t="shared" si="64"/>
        <v>16974.400000000001</v>
      </c>
      <c r="DI22" s="158">
        <f t="shared" si="65"/>
        <v>13774.1</v>
      </c>
      <c r="DJ22" s="157">
        <f t="shared" si="66"/>
        <v>295</v>
      </c>
      <c r="DK22" s="158">
        <f t="shared" si="67"/>
        <v>243</v>
      </c>
      <c r="DL22" s="157">
        <f t="shared" si="68"/>
        <v>295</v>
      </c>
      <c r="DM22" s="158">
        <f t="shared" si="69"/>
        <v>243</v>
      </c>
      <c r="DN22" s="157">
        <f t="shared" si="70"/>
        <v>5.6614237288135589</v>
      </c>
      <c r="DO22" s="158">
        <f t="shared" si="71"/>
        <v>3.6821810699588475</v>
      </c>
      <c r="DP22" s="157">
        <f t="shared" si="72"/>
        <v>1670.12</v>
      </c>
      <c r="DQ22" s="158">
        <f t="shared" si="73"/>
        <v>894.77</v>
      </c>
      <c r="DR22" s="157">
        <f t="shared" si="74"/>
        <v>84.171525423728824</v>
      </c>
      <c r="DS22" s="158">
        <f t="shared" si="75"/>
        <v>82.368724279835391</v>
      </c>
      <c r="DT22" s="157">
        <f t="shared" si="76"/>
        <v>24830.600000000002</v>
      </c>
      <c r="DU22" s="158">
        <f t="shared" si="77"/>
        <v>20015.599999999999</v>
      </c>
      <c r="DV22" s="155">
        <v>7</v>
      </c>
      <c r="DW22" s="156">
        <v>12</v>
      </c>
      <c r="DX22" s="157">
        <f t="shared" si="78"/>
        <v>7</v>
      </c>
      <c r="DY22" s="158">
        <f t="shared" si="79"/>
        <v>12</v>
      </c>
      <c r="DZ22" s="155">
        <v>20</v>
      </c>
      <c r="EA22" s="156">
        <v>0</v>
      </c>
      <c r="EB22" s="157">
        <f t="shared" si="80"/>
        <v>20</v>
      </c>
      <c r="EC22" s="158">
        <f t="shared" si="81"/>
        <v>0</v>
      </c>
      <c r="ED22" s="155"/>
      <c r="EE22" s="156"/>
      <c r="EF22" s="157">
        <f t="shared" si="82"/>
        <v>0</v>
      </c>
      <c r="EG22" s="158">
        <f t="shared" si="83"/>
        <v>0</v>
      </c>
      <c r="EH22" s="157">
        <f t="shared" si="84"/>
        <v>27</v>
      </c>
      <c r="EI22" s="158">
        <f t="shared" si="85"/>
        <v>12</v>
      </c>
      <c r="EJ22" s="157">
        <f t="shared" si="86"/>
        <v>27</v>
      </c>
      <c r="EK22" s="158">
        <f t="shared" si="87"/>
        <v>12</v>
      </c>
      <c r="EL22" s="155">
        <v>3.3</v>
      </c>
      <c r="EM22" s="156">
        <v>3.35</v>
      </c>
      <c r="EN22" s="157">
        <f t="shared" si="88"/>
        <v>23.099999999999998</v>
      </c>
      <c r="EO22" s="158">
        <f t="shared" si="89"/>
        <v>40.200000000000003</v>
      </c>
      <c r="EP22" s="155">
        <v>2.73</v>
      </c>
      <c r="EQ22" s="156">
        <v>0</v>
      </c>
      <c r="ER22" s="157">
        <f t="shared" si="90"/>
        <v>54.6</v>
      </c>
      <c r="ES22" s="158">
        <f t="shared" si="91"/>
        <v>0</v>
      </c>
      <c r="ET22" s="155"/>
      <c r="EU22" s="156"/>
      <c r="EV22" s="157">
        <f t="shared" si="92"/>
        <v>0</v>
      </c>
      <c r="EW22" s="158">
        <f t="shared" si="93"/>
        <v>0</v>
      </c>
      <c r="EX22" s="157">
        <f t="shared" si="94"/>
        <v>2.8777777777777778</v>
      </c>
      <c r="EY22" s="158">
        <f t="shared" si="95"/>
        <v>3.35</v>
      </c>
      <c r="EZ22" s="157">
        <f t="shared" si="96"/>
        <v>77.7</v>
      </c>
      <c r="FA22" s="158">
        <f t="shared" si="97"/>
        <v>40.200000000000003</v>
      </c>
      <c r="FB22" s="155">
        <v>61.9</v>
      </c>
      <c r="FC22" s="156">
        <v>60.8</v>
      </c>
      <c r="FD22" s="157">
        <f t="shared" si="98"/>
        <v>433.3</v>
      </c>
      <c r="FE22" s="158">
        <f t="shared" si="99"/>
        <v>729.59999999999991</v>
      </c>
      <c r="FF22" s="155">
        <v>65.5</v>
      </c>
      <c r="FG22" s="156">
        <v>0</v>
      </c>
      <c r="FH22" s="157">
        <f t="shared" si="100"/>
        <v>1310</v>
      </c>
      <c r="FI22" s="158">
        <f t="shared" si="101"/>
        <v>0</v>
      </c>
      <c r="FJ22" s="155"/>
      <c r="FK22" s="156"/>
      <c r="FL22" s="157">
        <f t="shared" si="102"/>
        <v>0</v>
      </c>
      <c r="FM22" s="158">
        <f t="shared" si="103"/>
        <v>0</v>
      </c>
      <c r="FN22" s="157">
        <f t="shared" si="104"/>
        <v>64.566666666666663</v>
      </c>
      <c r="FO22" s="158">
        <f t="shared" si="105"/>
        <v>60.79999999999999</v>
      </c>
      <c r="FP22" s="157">
        <f t="shared" si="106"/>
        <v>1743.3</v>
      </c>
      <c r="FQ22" s="158">
        <f t="shared" si="107"/>
        <v>729.59999999999991</v>
      </c>
      <c r="FR22" s="155">
        <v>0</v>
      </c>
      <c r="FS22" s="156"/>
      <c r="FT22" s="157">
        <f t="shared" si="108"/>
        <v>0</v>
      </c>
      <c r="FU22" s="158">
        <f t="shared" si="109"/>
        <v>0</v>
      </c>
      <c r="FV22" s="155"/>
      <c r="FW22" s="156"/>
      <c r="FX22" s="157">
        <f t="shared" si="110"/>
        <v>0</v>
      </c>
      <c r="FY22" s="158">
        <f t="shared" si="111"/>
        <v>0</v>
      </c>
      <c r="FZ22" s="155"/>
      <c r="GA22" s="156"/>
      <c r="GB22" s="157">
        <f t="shared" si="112"/>
        <v>0</v>
      </c>
      <c r="GC22" s="158">
        <f t="shared" si="113"/>
        <v>0</v>
      </c>
      <c r="GD22" s="157">
        <f t="shared" si="114"/>
        <v>133</v>
      </c>
      <c r="GE22" s="158">
        <f t="shared" si="115"/>
        <v>194</v>
      </c>
      <c r="GF22" s="157">
        <f t="shared" si="116"/>
        <v>133</v>
      </c>
      <c r="GG22" s="158">
        <f t="shared" si="117"/>
        <v>194</v>
      </c>
      <c r="GH22" s="157">
        <f t="shared" si="118"/>
        <v>1070.58</v>
      </c>
      <c r="GI22" s="158">
        <f t="shared" si="119"/>
        <v>711.25</v>
      </c>
      <c r="GJ22" s="157">
        <f t="shared" si="120"/>
        <v>11256.699999999999</v>
      </c>
      <c r="GK22" s="158">
        <f t="shared" si="121"/>
        <v>15768.800000000001</v>
      </c>
      <c r="GL22" s="157">
        <f t="shared" si="122"/>
        <v>189</v>
      </c>
      <c r="GM22" s="158">
        <f t="shared" si="123"/>
        <v>61</v>
      </c>
      <c r="GN22" s="157">
        <f t="shared" si="124"/>
        <v>189</v>
      </c>
      <c r="GO22" s="158">
        <f t="shared" si="125"/>
        <v>61</v>
      </c>
      <c r="GP22" s="157">
        <f t="shared" si="126"/>
        <v>677.24</v>
      </c>
      <c r="GQ22" s="158">
        <f t="shared" si="127"/>
        <v>223.72</v>
      </c>
      <c r="GR22" s="157">
        <f t="shared" si="128"/>
        <v>15317.2</v>
      </c>
      <c r="GS22" s="158">
        <f t="shared" si="129"/>
        <v>4976.3999999999996</v>
      </c>
      <c r="GT22" s="157">
        <f t="shared" si="130"/>
        <v>322</v>
      </c>
      <c r="GU22" s="158">
        <f t="shared" si="131"/>
        <v>255</v>
      </c>
      <c r="GV22" s="157">
        <f t="shared" si="132"/>
        <v>322</v>
      </c>
      <c r="GW22" s="158">
        <f t="shared" si="133"/>
        <v>255</v>
      </c>
      <c r="GX22" s="157">
        <f t="shared" si="134"/>
        <v>1747.82</v>
      </c>
      <c r="GY22" s="158">
        <f t="shared" si="135"/>
        <v>934.97</v>
      </c>
      <c r="GZ22" s="157">
        <f t="shared" si="136"/>
        <v>26573.9</v>
      </c>
      <c r="HA22" s="158">
        <f t="shared" si="137"/>
        <v>20745.2</v>
      </c>
      <c r="HB22" s="157">
        <f t="shared" si="138"/>
        <v>0</v>
      </c>
      <c r="HC22" s="158">
        <f t="shared" si="139"/>
        <v>0</v>
      </c>
      <c r="HD22" s="157">
        <f t="shared" si="140"/>
        <v>0</v>
      </c>
      <c r="HE22" s="158">
        <f t="shared" si="141"/>
        <v>0</v>
      </c>
      <c r="HF22" s="157" t="str">
        <f t="shared" si="142"/>
        <v/>
      </c>
      <c r="HG22" s="158" t="str">
        <f t="shared" si="143"/>
        <v/>
      </c>
      <c r="HH22" s="157" t="str">
        <f t="shared" si="144"/>
        <v/>
      </c>
      <c r="HI22" s="158" t="str">
        <f t="shared" si="145"/>
        <v/>
      </c>
      <c r="HJ22" s="157">
        <f t="shared" si="146"/>
        <v>1747.82</v>
      </c>
      <c r="HK22" s="158">
        <f t="shared" si="147"/>
        <v>934.97</v>
      </c>
      <c r="HL22" s="157">
        <f t="shared" si="148"/>
        <v>26573.9</v>
      </c>
      <c r="HM22" s="158">
        <f t="shared" si="149"/>
        <v>20745.199999999997</v>
      </c>
    </row>
    <row r="23" spans="1:221">
      <c r="A23" s="161" t="s">
        <v>354</v>
      </c>
      <c r="B23" s="162" t="s">
        <v>369</v>
      </c>
      <c r="C23" s="153"/>
      <c r="D23" s="154">
        <v>107327</v>
      </c>
      <c r="E23" s="154">
        <v>10</v>
      </c>
      <c r="F23" s="155">
        <v>107</v>
      </c>
      <c r="G23" s="156">
        <v>152</v>
      </c>
      <c r="H23" s="155">
        <v>0</v>
      </c>
      <c r="I23" s="156">
        <v>2</v>
      </c>
      <c r="J23" s="157">
        <f t="shared" si="0"/>
        <v>107</v>
      </c>
      <c r="K23" s="158">
        <f t="shared" si="1"/>
        <v>150</v>
      </c>
      <c r="L23" s="155">
        <v>60</v>
      </c>
      <c r="M23" s="156">
        <v>60</v>
      </c>
      <c r="N23" s="157">
        <f t="shared" si="2"/>
        <v>107</v>
      </c>
      <c r="O23" s="158">
        <f t="shared" si="3"/>
        <v>150</v>
      </c>
      <c r="P23" s="157">
        <f t="shared" si="4"/>
        <v>107</v>
      </c>
      <c r="Q23" s="158">
        <f t="shared" si="5"/>
        <v>150</v>
      </c>
      <c r="R23" s="155">
        <v>19</v>
      </c>
      <c r="S23" s="156">
        <v>18</v>
      </c>
      <c r="T23" s="157">
        <f t="shared" si="6"/>
        <v>19</v>
      </c>
      <c r="U23" s="158">
        <f t="shared" si="7"/>
        <v>18</v>
      </c>
      <c r="V23" s="155">
        <v>5</v>
      </c>
      <c r="W23" s="156">
        <v>16</v>
      </c>
      <c r="X23" s="157">
        <f t="shared" si="8"/>
        <v>5</v>
      </c>
      <c r="Y23" s="158">
        <f t="shared" si="9"/>
        <v>16</v>
      </c>
      <c r="Z23" s="155"/>
      <c r="AA23" s="156"/>
      <c r="AB23" s="157">
        <f t="shared" si="10"/>
        <v>0</v>
      </c>
      <c r="AC23" s="158">
        <f t="shared" si="11"/>
        <v>0</v>
      </c>
      <c r="AD23" s="157">
        <f t="shared" si="12"/>
        <v>24</v>
      </c>
      <c r="AE23" s="158">
        <f t="shared" si="13"/>
        <v>34</v>
      </c>
      <c r="AF23" s="157">
        <f t="shared" si="14"/>
        <v>24</v>
      </c>
      <c r="AG23" s="158">
        <f t="shared" si="15"/>
        <v>34</v>
      </c>
      <c r="AH23" s="155">
        <v>4.8600000000000003</v>
      </c>
      <c r="AI23" s="156">
        <v>4.7300000000000004</v>
      </c>
      <c r="AJ23" s="157">
        <f t="shared" si="16"/>
        <v>92.34</v>
      </c>
      <c r="AK23" s="157">
        <f t="shared" si="17"/>
        <v>85.140000000000015</v>
      </c>
      <c r="AL23" s="155">
        <v>4.8499999999999996</v>
      </c>
      <c r="AM23" s="156">
        <v>7.69</v>
      </c>
      <c r="AN23" s="157">
        <f t="shared" si="18"/>
        <v>24.25</v>
      </c>
      <c r="AO23" s="157">
        <f t="shared" si="19"/>
        <v>123.04</v>
      </c>
      <c r="AP23" s="155"/>
      <c r="AQ23" s="156"/>
      <c r="AR23" s="157">
        <f t="shared" si="20"/>
        <v>0</v>
      </c>
      <c r="AS23" s="158">
        <f t="shared" si="21"/>
        <v>0</v>
      </c>
      <c r="AT23" s="157">
        <f t="shared" si="22"/>
        <v>4.8579166666666671</v>
      </c>
      <c r="AU23" s="158">
        <f t="shared" si="23"/>
        <v>6.1229411764705883</v>
      </c>
      <c r="AV23" s="157">
        <f t="shared" si="24"/>
        <v>116.59</v>
      </c>
      <c r="AW23" s="158">
        <f t="shared" si="25"/>
        <v>208.18</v>
      </c>
      <c r="AX23" s="155">
        <v>75.900000000000006</v>
      </c>
      <c r="AY23" s="156">
        <v>69.900000000000006</v>
      </c>
      <c r="AZ23" s="157">
        <f t="shared" si="26"/>
        <v>1442.1000000000001</v>
      </c>
      <c r="BA23" s="158">
        <f t="shared" si="27"/>
        <v>1258.2</v>
      </c>
      <c r="BB23" s="155">
        <v>83.7</v>
      </c>
      <c r="BC23" s="156">
        <v>93.4</v>
      </c>
      <c r="BD23" s="157">
        <f t="shared" si="28"/>
        <v>418.5</v>
      </c>
      <c r="BE23" s="158">
        <f t="shared" si="29"/>
        <v>1494.4</v>
      </c>
      <c r="BF23" s="155"/>
      <c r="BG23" s="156"/>
      <c r="BH23" s="157">
        <f t="shared" si="30"/>
        <v>0</v>
      </c>
      <c r="BI23" s="158">
        <f t="shared" si="31"/>
        <v>0</v>
      </c>
      <c r="BJ23" s="157">
        <f t="shared" si="32"/>
        <v>77.525000000000006</v>
      </c>
      <c r="BK23" s="158">
        <f t="shared" si="33"/>
        <v>80.958823529411774</v>
      </c>
      <c r="BL23" s="157">
        <f t="shared" si="34"/>
        <v>1860.6000000000001</v>
      </c>
      <c r="BM23" s="158">
        <f t="shared" si="35"/>
        <v>2752.6000000000004</v>
      </c>
      <c r="BN23" s="155">
        <v>76</v>
      </c>
      <c r="BO23" s="156">
        <v>67</v>
      </c>
      <c r="BP23" s="157">
        <f t="shared" si="36"/>
        <v>76</v>
      </c>
      <c r="BQ23" s="158">
        <f t="shared" si="37"/>
        <v>67</v>
      </c>
      <c r="BR23" s="155">
        <v>5</v>
      </c>
      <c r="BS23" s="156">
        <v>48</v>
      </c>
      <c r="BT23" s="157">
        <f t="shared" si="38"/>
        <v>5</v>
      </c>
      <c r="BU23" s="158">
        <f t="shared" si="39"/>
        <v>48</v>
      </c>
      <c r="BV23" s="155"/>
      <c r="BW23" s="156"/>
      <c r="BX23" s="157">
        <f t="shared" si="40"/>
        <v>0</v>
      </c>
      <c r="BY23" s="158">
        <f t="shared" si="41"/>
        <v>0</v>
      </c>
      <c r="BZ23" s="157">
        <f t="shared" si="42"/>
        <v>81</v>
      </c>
      <c r="CA23" s="158">
        <f t="shared" si="43"/>
        <v>115</v>
      </c>
      <c r="CB23" s="157">
        <f t="shared" si="44"/>
        <v>81</v>
      </c>
      <c r="CC23" s="158">
        <f t="shared" si="45"/>
        <v>115</v>
      </c>
      <c r="CD23" s="155">
        <v>6.57</v>
      </c>
      <c r="CE23" s="156">
        <v>7.78</v>
      </c>
      <c r="CF23" s="157">
        <f t="shared" si="46"/>
        <v>499.32000000000005</v>
      </c>
      <c r="CG23" s="158">
        <f t="shared" si="47"/>
        <v>521.26</v>
      </c>
      <c r="CH23" s="155">
        <v>6.02</v>
      </c>
      <c r="CI23" s="156">
        <v>8.99</v>
      </c>
      <c r="CJ23" s="157">
        <f t="shared" si="48"/>
        <v>30.099999999999998</v>
      </c>
      <c r="CK23" s="158">
        <f t="shared" si="49"/>
        <v>431.52</v>
      </c>
      <c r="CL23" s="155"/>
      <c r="CM23" s="156"/>
      <c r="CN23" s="157">
        <f t="shared" si="50"/>
        <v>0</v>
      </c>
      <c r="CO23" s="158">
        <f t="shared" si="51"/>
        <v>0</v>
      </c>
      <c r="CP23" s="157">
        <f t="shared" si="52"/>
        <v>6.5360493827160502</v>
      </c>
      <c r="CQ23" s="158">
        <f t="shared" si="53"/>
        <v>8.2850434782608691</v>
      </c>
      <c r="CR23" s="157">
        <f t="shared" si="54"/>
        <v>529.42000000000007</v>
      </c>
      <c r="CS23" s="158">
        <f t="shared" si="55"/>
        <v>952.78</v>
      </c>
      <c r="CT23" s="155">
        <v>73.2</v>
      </c>
      <c r="CU23" s="156">
        <v>70.099999999999994</v>
      </c>
      <c r="CV23" s="157">
        <f t="shared" si="56"/>
        <v>5563.2</v>
      </c>
      <c r="CW23" s="158">
        <f t="shared" si="57"/>
        <v>4696.7</v>
      </c>
      <c r="CX23" s="155">
        <v>73.7</v>
      </c>
      <c r="CY23" s="156">
        <v>75</v>
      </c>
      <c r="CZ23" s="157">
        <f t="shared" si="58"/>
        <v>368.5</v>
      </c>
      <c r="DA23" s="158">
        <f t="shared" si="59"/>
        <v>3600</v>
      </c>
      <c r="DB23" s="155"/>
      <c r="DC23" s="156"/>
      <c r="DD23" s="157">
        <f t="shared" si="60"/>
        <v>0</v>
      </c>
      <c r="DE23" s="158">
        <f t="shared" si="61"/>
        <v>0</v>
      </c>
      <c r="DF23" s="157">
        <f t="shared" si="62"/>
        <v>73.230864197530863</v>
      </c>
      <c r="DG23" s="158">
        <f t="shared" si="63"/>
        <v>72.145217391304357</v>
      </c>
      <c r="DH23" s="157">
        <f t="shared" si="64"/>
        <v>5931.7</v>
      </c>
      <c r="DI23" s="158">
        <f t="shared" si="65"/>
        <v>8296.7000000000007</v>
      </c>
      <c r="DJ23" s="157">
        <f t="shared" si="66"/>
        <v>105</v>
      </c>
      <c r="DK23" s="158">
        <f t="shared" si="67"/>
        <v>149</v>
      </c>
      <c r="DL23" s="157">
        <f t="shared" si="68"/>
        <v>105</v>
      </c>
      <c r="DM23" s="158">
        <f t="shared" si="69"/>
        <v>149</v>
      </c>
      <c r="DN23" s="157">
        <f t="shared" si="70"/>
        <v>6.1524761904761913</v>
      </c>
      <c r="DO23" s="158">
        <f t="shared" si="71"/>
        <v>7.7916778523489931</v>
      </c>
      <c r="DP23" s="157">
        <f t="shared" si="72"/>
        <v>646.0100000000001</v>
      </c>
      <c r="DQ23" s="158">
        <f t="shared" si="73"/>
        <v>1160.96</v>
      </c>
      <c r="DR23" s="157">
        <f t="shared" si="74"/>
        <v>74.212380952380954</v>
      </c>
      <c r="DS23" s="158">
        <f t="shared" si="75"/>
        <v>74.156375838926181</v>
      </c>
      <c r="DT23" s="157">
        <f t="shared" si="76"/>
        <v>7792.3</v>
      </c>
      <c r="DU23" s="158">
        <f t="shared" si="77"/>
        <v>11049.300000000001</v>
      </c>
      <c r="DV23" s="155">
        <v>2</v>
      </c>
      <c r="DW23" s="156">
        <v>1</v>
      </c>
      <c r="DX23" s="157">
        <f t="shared" si="78"/>
        <v>2</v>
      </c>
      <c r="DY23" s="158">
        <f t="shared" si="79"/>
        <v>1</v>
      </c>
      <c r="DZ23" s="155">
        <v>0</v>
      </c>
      <c r="EA23" s="156">
        <v>0</v>
      </c>
      <c r="EB23" s="157">
        <f t="shared" si="80"/>
        <v>0</v>
      </c>
      <c r="EC23" s="158">
        <f t="shared" si="81"/>
        <v>0</v>
      </c>
      <c r="ED23" s="155"/>
      <c r="EE23" s="156"/>
      <c r="EF23" s="157">
        <f t="shared" si="82"/>
        <v>0</v>
      </c>
      <c r="EG23" s="158">
        <f t="shared" si="83"/>
        <v>0</v>
      </c>
      <c r="EH23" s="157">
        <f t="shared" si="84"/>
        <v>2</v>
      </c>
      <c r="EI23" s="158">
        <f t="shared" si="85"/>
        <v>1</v>
      </c>
      <c r="EJ23" s="157">
        <f t="shared" si="86"/>
        <v>2</v>
      </c>
      <c r="EK23" s="158">
        <f t="shared" si="87"/>
        <v>1</v>
      </c>
      <c r="EL23" s="155">
        <v>2.83</v>
      </c>
      <c r="EM23" s="156">
        <v>8.33</v>
      </c>
      <c r="EN23" s="157">
        <f t="shared" si="88"/>
        <v>5.66</v>
      </c>
      <c r="EO23" s="158">
        <f t="shared" si="89"/>
        <v>8.33</v>
      </c>
      <c r="EP23" s="155">
        <v>0</v>
      </c>
      <c r="EQ23" s="156">
        <v>0</v>
      </c>
      <c r="ER23" s="157">
        <f t="shared" si="90"/>
        <v>0</v>
      </c>
      <c r="ES23" s="158">
        <f t="shared" si="91"/>
        <v>0</v>
      </c>
      <c r="ET23" s="155"/>
      <c r="EU23" s="156"/>
      <c r="EV23" s="157">
        <f t="shared" si="92"/>
        <v>0</v>
      </c>
      <c r="EW23" s="158">
        <f t="shared" si="93"/>
        <v>0</v>
      </c>
      <c r="EX23" s="157">
        <f t="shared" si="94"/>
        <v>2.83</v>
      </c>
      <c r="EY23" s="158">
        <f t="shared" si="95"/>
        <v>8.33</v>
      </c>
      <c r="EZ23" s="157">
        <f t="shared" si="96"/>
        <v>5.66</v>
      </c>
      <c r="FA23" s="158">
        <f t="shared" si="97"/>
        <v>8.33</v>
      </c>
      <c r="FB23" s="155">
        <v>52.5</v>
      </c>
      <c r="FC23" s="156">
        <v>93</v>
      </c>
      <c r="FD23" s="157">
        <f t="shared" si="98"/>
        <v>105</v>
      </c>
      <c r="FE23" s="158">
        <f t="shared" si="99"/>
        <v>93</v>
      </c>
      <c r="FF23" s="155">
        <v>0</v>
      </c>
      <c r="FG23" s="156">
        <v>0</v>
      </c>
      <c r="FH23" s="157">
        <f t="shared" si="100"/>
        <v>0</v>
      </c>
      <c r="FI23" s="158">
        <f t="shared" si="101"/>
        <v>0</v>
      </c>
      <c r="FJ23" s="155"/>
      <c r="FK23" s="156"/>
      <c r="FL23" s="157">
        <f t="shared" si="102"/>
        <v>0</v>
      </c>
      <c r="FM23" s="158">
        <f t="shared" si="103"/>
        <v>0</v>
      </c>
      <c r="FN23" s="157">
        <f t="shared" si="104"/>
        <v>52.5</v>
      </c>
      <c r="FO23" s="158">
        <f t="shared" si="105"/>
        <v>93</v>
      </c>
      <c r="FP23" s="157">
        <f t="shared" si="106"/>
        <v>105</v>
      </c>
      <c r="FQ23" s="158">
        <f t="shared" si="107"/>
        <v>93</v>
      </c>
      <c r="FR23" s="155">
        <v>0</v>
      </c>
      <c r="FS23" s="156"/>
      <c r="FT23" s="157">
        <f t="shared" si="108"/>
        <v>0</v>
      </c>
      <c r="FU23" s="158">
        <f t="shared" si="109"/>
        <v>0</v>
      </c>
      <c r="FV23" s="155"/>
      <c r="FW23" s="156"/>
      <c r="FX23" s="157">
        <f t="shared" si="110"/>
        <v>0</v>
      </c>
      <c r="FY23" s="158">
        <f t="shared" si="111"/>
        <v>0</v>
      </c>
      <c r="FZ23" s="155"/>
      <c r="GA23" s="156"/>
      <c r="GB23" s="157">
        <f t="shared" si="112"/>
        <v>0</v>
      </c>
      <c r="GC23" s="158">
        <f t="shared" si="113"/>
        <v>0</v>
      </c>
      <c r="GD23" s="157">
        <f t="shared" si="114"/>
        <v>97</v>
      </c>
      <c r="GE23" s="158">
        <f t="shared" si="115"/>
        <v>86</v>
      </c>
      <c r="GF23" s="157">
        <f t="shared" si="116"/>
        <v>97</v>
      </c>
      <c r="GG23" s="158">
        <f t="shared" si="117"/>
        <v>86</v>
      </c>
      <c r="GH23" s="157">
        <f t="shared" si="118"/>
        <v>597.32000000000005</v>
      </c>
      <c r="GI23" s="158">
        <f t="shared" si="119"/>
        <v>614.73</v>
      </c>
      <c r="GJ23" s="157">
        <f t="shared" si="120"/>
        <v>7110.3</v>
      </c>
      <c r="GK23" s="158">
        <f t="shared" si="121"/>
        <v>6047.9</v>
      </c>
      <c r="GL23" s="157">
        <f t="shared" si="122"/>
        <v>10</v>
      </c>
      <c r="GM23" s="158">
        <f t="shared" si="123"/>
        <v>64</v>
      </c>
      <c r="GN23" s="157">
        <f t="shared" si="124"/>
        <v>10</v>
      </c>
      <c r="GO23" s="158">
        <f t="shared" si="125"/>
        <v>64</v>
      </c>
      <c r="GP23" s="157">
        <f t="shared" si="126"/>
        <v>54.349999999999994</v>
      </c>
      <c r="GQ23" s="158">
        <f t="shared" si="127"/>
        <v>554.55999999999995</v>
      </c>
      <c r="GR23" s="157">
        <f t="shared" si="128"/>
        <v>787</v>
      </c>
      <c r="GS23" s="158">
        <f t="shared" si="129"/>
        <v>5094.3999999999996</v>
      </c>
      <c r="GT23" s="157">
        <f t="shared" si="130"/>
        <v>107</v>
      </c>
      <c r="GU23" s="158">
        <f t="shared" si="131"/>
        <v>150</v>
      </c>
      <c r="GV23" s="157">
        <f t="shared" si="132"/>
        <v>107</v>
      </c>
      <c r="GW23" s="158">
        <f t="shared" si="133"/>
        <v>150</v>
      </c>
      <c r="GX23" s="157">
        <f t="shared" si="134"/>
        <v>651.67000000000007</v>
      </c>
      <c r="GY23" s="158">
        <f t="shared" si="135"/>
        <v>1169.29</v>
      </c>
      <c r="GZ23" s="157">
        <f t="shared" si="136"/>
        <v>7897.3</v>
      </c>
      <c r="HA23" s="158">
        <f t="shared" si="137"/>
        <v>11142.3</v>
      </c>
      <c r="HB23" s="157">
        <f t="shared" si="138"/>
        <v>0</v>
      </c>
      <c r="HC23" s="158">
        <f t="shared" si="139"/>
        <v>0</v>
      </c>
      <c r="HD23" s="157">
        <f t="shared" si="140"/>
        <v>0</v>
      </c>
      <c r="HE23" s="158">
        <f t="shared" si="141"/>
        <v>0</v>
      </c>
      <c r="HF23" s="157" t="str">
        <f t="shared" si="142"/>
        <v/>
      </c>
      <c r="HG23" s="158" t="str">
        <f t="shared" si="143"/>
        <v/>
      </c>
      <c r="HH23" s="157" t="str">
        <f t="shared" si="144"/>
        <v/>
      </c>
      <c r="HI23" s="158" t="str">
        <f t="shared" si="145"/>
        <v/>
      </c>
      <c r="HJ23" s="157">
        <f t="shared" si="146"/>
        <v>651.67000000000007</v>
      </c>
      <c r="HK23" s="158">
        <f t="shared" si="147"/>
        <v>1169.29</v>
      </c>
      <c r="HL23" s="157">
        <f t="shared" si="148"/>
        <v>7897.3</v>
      </c>
      <c r="HM23" s="158">
        <f t="shared" si="149"/>
        <v>11142.300000000001</v>
      </c>
    </row>
    <row r="24" spans="1:221">
      <c r="A24" s="161" t="s">
        <v>354</v>
      </c>
      <c r="B24" s="166" t="s">
        <v>370</v>
      </c>
      <c r="C24" s="153"/>
      <c r="D24" s="154">
        <v>107318</v>
      </c>
      <c r="E24" s="154">
        <v>10</v>
      </c>
      <c r="F24" s="155">
        <v>127</v>
      </c>
      <c r="G24" s="156">
        <v>143</v>
      </c>
      <c r="H24" s="155">
        <v>3</v>
      </c>
      <c r="I24" s="156">
        <v>7</v>
      </c>
      <c r="J24" s="157">
        <f t="shared" si="0"/>
        <v>124</v>
      </c>
      <c r="K24" s="158">
        <f t="shared" si="1"/>
        <v>136</v>
      </c>
      <c r="L24" s="155">
        <v>60</v>
      </c>
      <c r="M24" s="156">
        <v>60</v>
      </c>
      <c r="N24" s="157">
        <f t="shared" si="2"/>
        <v>124</v>
      </c>
      <c r="O24" s="158">
        <f t="shared" si="3"/>
        <v>136</v>
      </c>
      <c r="P24" s="157">
        <f t="shared" si="4"/>
        <v>124</v>
      </c>
      <c r="Q24" s="158">
        <f t="shared" si="5"/>
        <v>136</v>
      </c>
      <c r="R24" s="155">
        <v>3</v>
      </c>
      <c r="S24" s="156">
        <v>4</v>
      </c>
      <c r="T24" s="157">
        <f t="shared" si="6"/>
        <v>3</v>
      </c>
      <c r="U24" s="158">
        <f t="shared" si="7"/>
        <v>4</v>
      </c>
      <c r="V24" s="155">
        <v>24</v>
      </c>
      <c r="W24" s="156">
        <v>29</v>
      </c>
      <c r="X24" s="157">
        <f t="shared" si="8"/>
        <v>24</v>
      </c>
      <c r="Y24" s="158">
        <f t="shared" si="9"/>
        <v>29</v>
      </c>
      <c r="Z24" s="155"/>
      <c r="AA24" s="156"/>
      <c r="AB24" s="157">
        <f t="shared" si="10"/>
        <v>0</v>
      </c>
      <c r="AC24" s="158">
        <f t="shared" si="11"/>
        <v>0</v>
      </c>
      <c r="AD24" s="157">
        <f t="shared" si="12"/>
        <v>27</v>
      </c>
      <c r="AE24" s="158">
        <f t="shared" si="13"/>
        <v>33</v>
      </c>
      <c r="AF24" s="157">
        <f t="shared" si="14"/>
        <v>27</v>
      </c>
      <c r="AG24" s="158">
        <f t="shared" si="15"/>
        <v>33</v>
      </c>
      <c r="AH24" s="155">
        <v>2.81</v>
      </c>
      <c r="AI24" s="156">
        <v>8.5399999999999991</v>
      </c>
      <c r="AJ24" s="157">
        <f t="shared" si="16"/>
        <v>8.43</v>
      </c>
      <c r="AK24" s="157">
        <f t="shared" si="17"/>
        <v>34.159999999999997</v>
      </c>
      <c r="AL24" s="155">
        <v>5.43</v>
      </c>
      <c r="AM24" s="156">
        <v>4.78</v>
      </c>
      <c r="AN24" s="157">
        <f t="shared" si="18"/>
        <v>130.32</v>
      </c>
      <c r="AO24" s="157">
        <f t="shared" si="19"/>
        <v>138.62</v>
      </c>
      <c r="AP24" s="155"/>
      <c r="AQ24" s="156"/>
      <c r="AR24" s="157">
        <f t="shared" si="20"/>
        <v>0</v>
      </c>
      <c r="AS24" s="158">
        <f t="shared" si="21"/>
        <v>0</v>
      </c>
      <c r="AT24" s="157">
        <f t="shared" si="22"/>
        <v>5.1388888888888893</v>
      </c>
      <c r="AU24" s="158">
        <f t="shared" si="23"/>
        <v>5.2357575757575754</v>
      </c>
      <c r="AV24" s="157">
        <f t="shared" si="24"/>
        <v>138.75</v>
      </c>
      <c r="AW24" s="158">
        <f t="shared" si="25"/>
        <v>172.78</v>
      </c>
      <c r="AX24" s="155">
        <v>83</v>
      </c>
      <c r="AY24" s="156">
        <v>68</v>
      </c>
      <c r="AZ24" s="157">
        <f t="shared" si="26"/>
        <v>249</v>
      </c>
      <c r="BA24" s="158">
        <f t="shared" si="27"/>
        <v>272</v>
      </c>
      <c r="BB24" s="155">
        <v>78.2</v>
      </c>
      <c r="BC24" s="156">
        <v>86.5</v>
      </c>
      <c r="BD24" s="157">
        <f t="shared" si="28"/>
        <v>1876.8000000000002</v>
      </c>
      <c r="BE24" s="158">
        <f t="shared" si="29"/>
        <v>2508.5</v>
      </c>
      <c r="BF24" s="155"/>
      <c r="BG24" s="156"/>
      <c r="BH24" s="157">
        <f t="shared" si="30"/>
        <v>0</v>
      </c>
      <c r="BI24" s="158">
        <f t="shared" si="31"/>
        <v>0</v>
      </c>
      <c r="BJ24" s="157">
        <f t="shared" si="32"/>
        <v>78.733333333333334</v>
      </c>
      <c r="BK24" s="158">
        <f t="shared" si="33"/>
        <v>84.257575757575751</v>
      </c>
      <c r="BL24" s="157">
        <f t="shared" si="34"/>
        <v>2125.8000000000002</v>
      </c>
      <c r="BM24" s="158">
        <f t="shared" si="35"/>
        <v>2780.5</v>
      </c>
      <c r="BN24" s="155">
        <v>36</v>
      </c>
      <c r="BO24" s="156">
        <v>41</v>
      </c>
      <c r="BP24" s="157">
        <f t="shared" si="36"/>
        <v>36</v>
      </c>
      <c r="BQ24" s="158">
        <f t="shared" si="37"/>
        <v>41</v>
      </c>
      <c r="BR24" s="155">
        <v>26</v>
      </c>
      <c r="BS24" s="156">
        <v>18</v>
      </c>
      <c r="BT24" s="157">
        <f t="shared" si="38"/>
        <v>26</v>
      </c>
      <c r="BU24" s="158">
        <f t="shared" si="39"/>
        <v>18</v>
      </c>
      <c r="BV24" s="155"/>
      <c r="BW24" s="156"/>
      <c r="BX24" s="157">
        <f t="shared" si="40"/>
        <v>0</v>
      </c>
      <c r="BY24" s="158">
        <f t="shared" si="41"/>
        <v>0</v>
      </c>
      <c r="BZ24" s="157">
        <f t="shared" si="42"/>
        <v>62</v>
      </c>
      <c r="CA24" s="158">
        <f t="shared" si="43"/>
        <v>59</v>
      </c>
      <c r="CB24" s="157">
        <f t="shared" si="44"/>
        <v>62</v>
      </c>
      <c r="CC24" s="158">
        <f t="shared" si="45"/>
        <v>59</v>
      </c>
      <c r="CD24" s="155">
        <v>6.06</v>
      </c>
      <c r="CE24" s="156">
        <v>5.45</v>
      </c>
      <c r="CF24" s="157">
        <f t="shared" si="46"/>
        <v>218.16</v>
      </c>
      <c r="CG24" s="158">
        <f t="shared" si="47"/>
        <v>223.45000000000002</v>
      </c>
      <c r="CH24" s="155">
        <v>7.57</v>
      </c>
      <c r="CI24" s="156">
        <v>6.3</v>
      </c>
      <c r="CJ24" s="157">
        <f t="shared" si="48"/>
        <v>196.82</v>
      </c>
      <c r="CK24" s="158">
        <f t="shared" si="49"/>
        <v>113.39999999999999</v>
      </c>
      <c r="CL24" s="155"/>
      <c r="CM24" s="156"/>
      <c r="CN24" s="157">
        <f t="shared" si="50"/>
        <v>0</v>
      </c>
      <c r="CO24" s="158">
        <f t="shared" si="51"/>
        <v>0</v>
      </c>
      <c r="CP24" s="157">
        <f t="shared" si="52"/>
        <v>6.693225806451613</v>
      </c>
      <c r="CQ24" s="158">
        <f t="shared" si="53"/>
        <v>5.7093220338983057</v>
      </c>
      <c r="CR24" s="157">
        <f t="shared" si="54"/>
        <v>414.98</v>
      </c>
      <c r="CS24" s="158">
        <f t="shared" si="55"/>
        <v>336.85</v>
      </c>
      <c r="CT24" s="155">
        <v>86.9</v>
      </c>
      <c r="CU24" s="156">
        <v>81.900000000000006</v>
      </c>
      <c r="CV24" s="157">
        <f t="shared" si="56"/>
        <v>3128.4</v>
      </c>
      <c r="CW24" s="158">
        <f t="shared" si="57"/>
        <v>3357.9</v>
      </c>
      <c r="CX24" s="155">
        <v>86.3</v>
      </c>
      <c r="CY24" s="156">
        <v>81.099999999999994</v>
      </c>
      <c r="CZ24" s="157">
        <f t="shared" si="58"/>
        <v>2243.7999999999997</v>
      </c>
      <c r="DA24" s="158">
        <f t="shared" si="59"/>
        <v>1459.8</v>
      </c>
      <c r="DB24" s="155"/>
      <c r="DC24" s="156"/>
      <c r="DD24" s="157">
        <f t="shared" si="60"/>
        <v>0</v>
      </c>
      <c r="DE24" s="158">
        <f t="shared" si="61"/>
        <v>0</v>
      </c>
      <c r="DF24" s="157">
        <f t="shared" si="62"/>
        <v>86.648387096774186</v>
      </c>
      <c r="DG24" s="158">
        <f t="shared" si="63"/>
        <v>81.655932203389824</v>
      </c>
      <c r="DH24" s="157">
        <f t="shared" si="64"/>
        <v>5372.2</v>
      </c>
      <c r="DI24" s="158">
        <f t="shared" si="65"/>
        <v>4817.7</v>
      </c>
      <c r="DJ24" s="157">
        <f t="shared" si="66"/>
        <v>89</v>
      </c>
      <c r="DK24" s="158">
        <f t="shared" si="67"/>
        <v>92</v>
      </c>
      <c r="DL24" s="157">
        <f t="shared" si="68"/>
        <v>89</v>
      </c>
      <c r="DM24" s="158">
        <f t="shared" si="69"/>
        <v>92</v>
      </c>
      <c r="DN24" s="157">
        <f t="shared" si="70"/>
        <v>6.2216853932584275</v>
      </c>
      <c r="DO24" s="158">
        <f t="shared" si="71"/>
        <v>5.5394565217391305</v>
      </c>
      <c r="DP24" s="157">
        <f t="shared" si="72"/>
        <v>553.73</v>
      </c>
      <c r="DQ24" s="158">
        <f t="shared" si="73"/>
        <v>509.63</v>
      </c>
      <c r="DR24" s="157">
        <f t="shared" si="74"/>
        <v>84.247191011235955</v>
      </c>
      <c r="DS24" s="158">
        <f t="shared" si="75"/>
        <v>82.589130434782604</v>
      </c>
      <c r="DT24" s="157">
        <f t="shared" si="76"/>
        <v>7498</v>
      </c>
      <c r="DU24" s="158">
        <f t="shared" si="77"/>
        <v>7598.2</v>
      </c>
      <c r="DV24" s="155">
        <v>19</v>
      </c>
      <c r="DW24" s="156">
        <v>29</v>
      </c>
      <c r="DX24" s="157">
        <f t="shared" si="78"/>
        <v>19</v>
      </c>
      <c r="DY24" s="158">
        <f t="shared" si="79"/>
        <v>29</v>
      </c>
      <c r="DZ24" s="155">
        <v>16</v>
      </c>
      <c r="EA24" s="156">
        <v>13</v>
      </c>
      <c r="EB24" s="157">
        <f t="shared" si="80"/>
        <v>16</v>
      </c>
      <c r="EC24" s="158">
        <f t="shared" si="81"/>
        <v>13</v>
      </c>
      <c r="ED24" s="155"/>
      <c r="EE24" s="156"/>
      <c r="EF24" s="157">
        <f t="shared" si="82"/>
        <v>0</v>
      </c>
      <c r="EG24" s="158">
        <f t="shared" si="83"/>
        <v>0</v>
      </c>
      <c r="EH24" s="157">
        <f t="shared" si="84"/>
        <v>35</v>
      </c>
      <c r="EI24" s="158">
        <f t="shared" si="85"/>
        <v>42</v>
      </c>
      <c r="EJ24" s="157">
        <f t="shared" si="86"/>
        <v>35</v>
      </c>
      <c r="EK24" s="158">
        <f t="shared" si="87"/>
        <v>42</v>
      </c>
      <c r="EL24" s="155">
        <v>4.43</v>
      </c>
      <c r="EM24" s="156">
        <v>4.88</v>
      </c>
      <c r="EN24" s="157">
        <f t="shared" si="88"/>
        <v>84.169999999999987</v>
      </c>
      <c r="EO24" s="158">
        <f t="shared" si="89"/>
        <v>141.52000000000001</v>
      </c>
      <c r="EP24" s="155">
        <v>4.6900000000000004</v>
      </c>
      <c r="EQ24" s="156">
        <v>7.54</v>
      </c>
      <c r="ER24" s="157">
        <f t="shared" si="90"/>
        <v>75.040000000000006</v>
      </c>
      <c r="ES24" s="158">
        <f t="shared" si="91"/>
        <v>98.02</v>
      </c>
      <c r="ET24" s="155"/>
      <c r="EU24" s="156"/>
      <c r="EV24" s="157">
        <f t="shared" si="92"/>
        <v>0</v>
      </c>
      <c r="EW24" s="158">
        <f t="shared" si="93"/>
        <v>0</v>
      </c>
      <c r="EX24" s="157">
        <f t="shared" si="94"/>
        <v>4.548857142857142</v>
      </c>
      <c r="EY24" s="158">
        <f t="shared" si="95"/>
        <v>5.703333333333334</v>
      </c>
      <c r="EZ24" s="157">
        <f t="shared" si="96"/>
        <v>159.20999999999998</v>
      </c>
      <c r="FA24" s="158">
        <f t="shared" si="97"/>
        <v>239.54000000000002</v>
      </c>
      <c r="FB24" s="155">
        <v>69.099999999999994</v>
      </c>
      <c r="FC24" s="156">
        <v>78.400000000000006</v>
      </c>
      <c r="FD24" s="157">
        <f t="shared" si="98"/>
        <v>1312.8999999999999</v>
      </c>
      <c r="FE24" s="158">
        <f t="shared" si="99"/>
        <v>2273.6000000000004</v>
      </c>
      <c r="FF24" s="155">
        <v>66.900000000000006</v>
      </c>
      <c r="FG24" s="156">
        <v>59.1</v>
      </c>
      <c r="FH24" s="157">
        <f t="shared" si="100"/>
        <v>1070.4000000000001</v>
      </c>
      <c r="FI24" s="158">
        <f t="shared" si="101"/>
        <v>768.30000000000007</v>
      </c>
      <c r="FJ24" s="155"/>
      <c r="FK24" s="156"/>
      <c r="FL24" s="157">
        <f t="shared" si="102"/>
        <v>0</v>
      </c>
      <c r="FM24" s="158">
        <f t="shared" si="103"/>
        <v>0</v>
      </c>
      <c r="FN24" s="157">
        <f t="shared" si="104"/>
        <v>68.094285714285718</v>
      </c>
      <c r="FO24" s="158">
        <f t="shared" si="105"/>
        <v>72.426190476190484</v>
      </c>
      <c r="FP24" s="157">
        <f t="shared" si="106"/>
        <v>2383.3000000000002</v>
      </c>
      <c r="FQ24" s="158">
        <f t="shared" si="107"/>
        <v>3041.9000000000005</v>
      </c>
      <c r="FR24" s="155">
        <v>0</v>
      </c>
      <c r="FS24" s="156">
        <v>2</v>
      </c>
      <c r="FT24" s="157">
        <f t="shared" si="108"/>
        <v>0</v>
      </c>
      <c r="FU24" s="158">
        <f t="shared" si="109"/>
        <v>2</v>
      </c>
      <c r="FV24" s="155"/>
      <c r="FW24" s="156">
        <v>2</v>
      </c>
      <c r="FX24" s="157">
        <f t="shared" si="110"/>
        <v>0</v>
      </c>
      <c r="FY24" s="158">
        <f t="shared" si="111"/>
        <v>4</v>
      </c>
      <c r="FZ24" s="155"/>
      <c r="GA24" s="156">
        <v>37</v>
      </c>
      <c r="GB24" s="157">
        <f t="shared" si="112"/>
        <v>0</v>
      </c>
      <c r="GC24" s="158">
        <f t="shared" si="113"/>
        <v>74</v>
      </c>
      <c r="GD24" s="157">
        <f t="shared" si="114"/>
        <v>58</v>
      </c>
      <c r="GE24" s="158">
        <f t="shared" si="115"/>
        <v>74</v>
      </c>
      <c r="GF24" s="157">
        <f t="shared" si="116"/>
        <v>58</v>
      </c>
      <c r="GG24" s="158">
        <f t="shared" si="117"/>
        <v>74</v>
      </c>
      <c r="GH24" s="157">
        <f t="shared" si="118"/>
        <v>310.76</v>
      </c>
      <c r="GI24" s="158">
        <f t="shared" si="119"/>
        <v>399.13</v>
      </c>
      <c r="GJ24" s="157">
        <f t="shared" si="120"/>
        <v>4690.3</v>
      </c>
      <c r="GK24" s="158">
        <f t="shared" si="121"/>
        <v>5903.5</v>
      </c>
      <c r="GL24" s="157">
        <f t="shared" si="122"/>
        <v>66</v>
      </c>
      <c r="GM24" s="158">
        <f t="shared" si="123"/>
        <v>60</v>
      </c>
      <c r="GN24" s="157">
        <f t="shared" si="124"/>
        <v>66</v>
      </c>
      <c r="GO24" s="158">
        <f t="shared" si="125"/>
        <v>60</v>
      </c>
      <c r="GP24" s="157">
        <f t="shared" si="126"/>
        <v>402.18</v>
      </c>
      <c r="GQ24" s="158">
        <f t="shared" si="127"/>
        <v>350.03999999999996</v>
      </c>
      <c r="GR24" s="157">
        <f t="shared" si="128"/>
        <v>5191</v>
      </c>
      <c r="GS24" s="158">
        <f t="shared" si="129"/>
        <v>4736.6000000000004</v>
      </c>
      <c r="GT24" s="157">
        <f t="shared" si="130"/>
        <v>124</v>
      </c>
      <c r="GU24" s="158">
        <f t="shared" si="131"/>
        <v>134</v>
      </c>
      <c r="GV24" s="157">
        <f t="shared" si="132"/>
        <v>124</v>
      </c>
      <c r="GW24" s="158">
        <f t="shared" si="133"/>
        <v>134</v>
      </c>
      <c r="GX24" s="157">
        <f t="shared" si="134"/>
        <v>712.94</v>
      </c>
      <c r="GY24" s="158">
        <f t="shared" si="135"/>
        <v>749.17</v>
      </c>
      <c r="GZ24" s="157">
        <f t="shared" si="136"/>
        <v>9881.2999999999993</v>
      </c>
      <c r="HA24" s="158">
        <f t="shared" si="137"/>
        <v>10640.1</v>
      </c>
      <c r="HB24" s="157">
        <f t="shared" si="138"/>
        <v>0</v>
      </c>
      <c r="HC24" s="158">
        <f t="shared" si="139"/>
        <v>0</v>
      </c>
      <c r="HD24" s="157">
        <f t="shared" si="140"/>
        <v>0</v>
      </c>
      <c r="HE24" s="158">
        <f t="shared" si="141"/>
        <v>0</v>
      </c>
      <c r="HF24" s="157" t="str">
        <f t="shared" si="142"/>
        <v/>
      </c>
      <c r="HG24" s="158" t="str">
        <f t="shared" si="143"/>
        <v/>
      </c>
      <c r="HH24" s="157" t="str">
        <f t="shared" si="144"/>
        <v/>
      </c>
      <c r="HI24" s="158" t="str">
        <f t="shared" si="145"/>
        <v/>
      </c>
      <c r="HJ24" s="157">
        <f t="shared" si="146"/>
        <v>712.94</v>
      </c>
      <c r="HK24" s="158">
        <f t="shared" si="147"/>
        <v>753.17000000000007</v>
      </c>
      <c r="HL24" s="157">
        <f t="shared" si="148"/>
        <v>9881.2999999999993</v>
      </c>
      <c r="HM24" s="158">
        <f t="shared" si="149"/>
        <v>10714.1</v>
      </c>
    </row>
    <row r="25" spans="1:221">
      <c r="A25" s="161" t="s">
        <v>354</v>
      </c>
      <c r="B25" s="162" t="s">
        <v>371</v>
      </c>
      <c r="C25" s="153"/>
      <c r="D25" s="154">
        <v>420538</v>
      </c>
      <c r="E25" s="154">
        <v>10</v>
      </c>
      <c r="F25" s="155">
        <v>241</v>
      </c>
      <c r="G25" s="156">
        <v>243</v>
      </c>
      <c r="H25" s="155">
        <v>18</v>
      </c>
      <c r="I25" s="156">
        <v>16</v>
      </c>
      <c r="J25" s="157">
        <f t="shared" si="0"/>
        <v>223</v>
      </c>
      <c r="K25" s="158">
        <f t="shared" si="1"/>
        <v>227</v>
      </c>
      <c r="L25" s="155">
        <v>60</v>
      </c>
      <c r="M25" s="156">
        <v>60</v>
      </c>
      <c r="N25" s="157">
        <f t="shared" si="2"/>
        <v>224</v>
      </c>
      <c r="O25" s="158">
        <f t="shared" si="3"/>
        <v>228</v>
      </c>
      <c r="P25" s="157">
        <f t="shared" si="4"/>
        <v>224</v>
      </c>
      <c r="Q25" s="158">
        <f t="shared" si="5"/>
        <v>228</v>
      </c>
      <c r="R25" s="155">
        <v>17</v>
      </c>
      <c r="S25" s="156">
        <v>15</v>
      </c>
      <c r="T25" s="157">
        <f t="shared" si="6"/>
        <v>17</v>
      </c>
      <c r="U25" s="158">
        <f t="shared" si="7"/>
        <v>15</v>
      </c>
      <c r="V25" s="155">
        <v>6</v>
      </c>
      <c r="W25" s="156">
        <v>5</v>
      </c>
      <c r="X25" s="157">
        <f t="shared" si="8"/>
        <v>6</v>
      </c>
      <c r="Y25" s="158">
        <f t="shared" si="9"/>
        <v>5</v>
      </c>
      <c r="Z25" s="155"/>
      <c r="AA25" s="156"/>
      <c r="AB25" s="157">
        <f t="shared" si="10"/>
        <v>0</v>
      </c>
      <c r="AC25" s="158">
        <f t="shared" si="11"/>
        <v>0</v>
      </c>
      <c r="AD25" s="157">
        <f t="shared" si="12"/>
        <v>23</v>
      </c>
      <c r="AE25" s="158">
        <f t="shared" si="13"/>
        <v>20</v>
      </c>
      <c r="AF25" s="157">
        <f t="shared" si="14"/>
        <v>23</v>
      </c>
      <c r="AG25" s="158">
        <f t="shared" si="15"/>
        <v>20</v>
      </c>
      <c r="AH25" s="155">
        <v>4.97</v>
      </c>
      <c r="AI25" s="156">
        <v>3.05</v>
      </c>
      <c r="AJ25" s="157">
        <f t="shared" si="16"/>
        <v>84.49</v>
      </c>
      <c r="AK25" s="157">
        <f t="shared" si="17"/>
        <v>45.75</v>
      </c>
      <c r="AL25" s="155">
        <v>8.15</v>
      </c>
      <c r="AM25" s="156">
        <v>6.05</v>
      </c>
      <c r="AN25" s="157">
        <f t="shared" si="18"/>
        <v>48.900000000000006</v>
      </c>
      <c r="AO25" s="157">
        <f t="shared" si="19"/>
        <v>30.25</v>
      </c>
      <c r="AP25" s="155"/>
      <c r="AQ25" s="156"/>
      <c r="AR25" s="157">
        <f t="shared" si="20"/>
        <v>0</v>
      </c>
      <c r="AS25" s="158">
        <f t="shared" si="21"/>
        <v>0</v>
      </c>
      <c r="AT25" s="157">
        <f t="shared" si="22"/>
        <v>5.7995652173913035</v>
      </c>
      <c r="AU25" s="158">
        <f t="shared" si="23"/>
        <v>3.8</v>
      </c>
      <c r="AV25" s="157">
        <f t="shared" si="24"/>
        <v>133.38999999999999</v>
      </c>
      <c r="AW25" s="158">
        <f t="shared" si="25"/>
        <v>76</v>
      </c>
      <c r="AX25" s="155">
        <v>79.2</v>
      </c>
      <c r="AY25" s="156">
        <v>77.099999999999994</v>
      </c>
      <c r="AZ25" s="157">
        <f t="shared" si="26"/>
        <v>1346.4</v>
      </c>
      <c r="BA25" s="158">
        <f t="shared" si="27"/>
        <v>1156.5</v>
      </c>
      <c r="BB25" s="155">
        <v>77</v>
      </c>
      <c r="BC25" s="156">
        <v>90.8</v>
      </c>
      <c r="BD25" s="157">
        <f t="shared" si="28"/>
        <v>462</v>
      </c>
      <c r="BE25" s="158">
        <f t="shared" si="29"/>
        <v>454</v>
      </c>
      <c r="BF25" s="155"/>
      <c r="BG25" s="156"/>
      <c r="BH25" s="157">
        <f t="shared" si="30"/>
        <v>0</v>
      </c>
      <c r="BI25" s="158">
        <f t="shared" si="31"/>
        <v>0</v>
      </c>
      <c r="BJ25" s="157">
        <f t="shared" si="32"/>
        <v>78.626086956521746</v>
      </c>
      <c r="BK25" s="158">
        <f t="shared" si="33"/>
        <v>80.525000000000006</v>
      </c>
      <c r="BL25" s="157">
        <f t="shared" si="34"/>
        <v>1808.4</v>
      </c>
      <c r="BM25" s="158">
        <f t="shared" si="35"/>
        <v>1610.5</v>
      </c>
      <c r="BN25" s="155">
        <v>100</v>
      </c>
      <c r="BO25" s="156">
        <v>104</v>
      </c>
      <c r="BP25" s="157">
        <f t="shared" si="36"/>
        <v>100</v>
      </c>
      <c r="BQ25" s="158">
        <f t="shared" si="37"/>
        <v>104</v>
      </c>
      <c r="BR25" s="155">
        <v>18</v>
      </c>
      <c r="BS25" s="156">
        <v>18</v>
      </c>
      <c r="BT25" s="157">
        <f t="shared" si="38"/>
        <v>18</v>
      </c>
      <c r="BU25" s="158">
        <f t="shared" si="39"/>
        <v>18</v>
      </c>
      <c r="BV25" s="155"/>
      <c r="BW25" s="156"/>
      <c r="BX25" s="157">
        <f t="shared" si="40"/>
        <v>0</v>
      </c>
      <c r="BY25" s="158">
        <f t="shared" si="41"/>
        <v>0</v>
      </c>
      <c r="BZ25" s="157">
        <f t="shared" si="42"/>
        <v>118</v>
      </c>
      <c r="CA25" s="158">
        <f t="shared" si="43"/>
        <v>122</v>
      </c>
      <c r="CB25" s="157">
        <f t="shared" si="44"/>
        <v>118</v>
      </c>
      <c r="CC25" s="158">
        <f t="shared" si="45"/>
        <v>122</v>
      </c>
      <c r="CD25" s="155">
        <v>4.79</v>
      </c>
      <c r="CE25" s="156">
        <v>4.49</v>
      </c>
      <c r="CF25" s="157">
        <f t="shared" si="46"/>
        <v>479</v>
      </c>
      <c r="CG25" s="158">
        <f t="shared" si="47"/>
        <v>466.96000000000004</v>
      </c>
      <c r="CH25" s="155">
        <v>7.82</v>
      </c>
      <c r="CI25" s="156">
        <v>7.06</v>
      </c>
      <c r="CJ25" s="157">
        <f t="shared" si="48"/>
        <v>140.76</v>
      </c>
      <c r="CK25" s="158">
        <f t="shared" si="49"/>
        <v>127.08</v>
      </c>
      <c r="CL25" s="155"/>
      <c r="CM25" s="156"/>
      <c r="CN25" s="157">
        <f t="shared" si="50"/>
        <v>0</v>
      </c>
      <c r="CO25" s="158">
        <f t="shared" si="51"/>
        <v>0</v>
      </c>
      <c r="CP25" s="157">
        <f t="shared" si="52"/>
        <v>5.2522033898305081</v>
      </c>
      <c r="CQ25" s="158">
        <f t="shared" si="53"/>
        <v>4.869180327868853</v>
      </c>
      <c r="CR25" s="157">
        <f t="shared" si="54"/>
        <v>619.76</v>
      </c>
      <c r="CS25" s="158">
        <f t="shared" si="55"/>
        <v>594.04000000000008</v>
      </c>
      <c r="CT25" s="155">
        <v>85.2</v>
      </c>
      <c r="CU25" s="156">
        <v>89.6</v>
      </c>
      <c r="CV25" s="157">
        <f t="shared" si="56"/>
        <v>8520</v>
      </c>
      <c r="CW25" s="158">
        <f t="shared" si="57"/>
        <v>9318.4</v>
      </c>
      <c r="CX25" s="155">
        <v>80.8</v>
      </c>
      <c r="CY25" s="156">
        <v>85.4</v>
      </c>
      <c r="CZ25" s="157">
        <f t="shared" si="58"/>
        <v>1454.3999999999999</v>
      </c>
      <c r="DA25" s="158">
        <f t="shared" si="59"/>
        <v>1537.2</v>
      </c>
      <c r="DB25" s="155"/>
      <c r="DC25" s="156"/>
      <c r="DD25" s="157">
        <f t="shared" si="60"/>
        <v>0</v>
      </c>
      <c r="DE25" s="158">
        <f t="shared" si="61"/>
        <v>0</v>
      </c>
      <c r="DF25" s="157">
        <f t="shared" si="62"/>
        <v>84.528813559322032</v>
      </c>
      <c r="DG25" s="158">
        <f t="shared" si="63"/>
        <v>88.980327868852456</v>
      </c>
      <c r="DH25" s="157">
        <f t="shared" si="64"/>
        <v>9974.4</v>
      </c>
      <c r="DI25" s="158">
        <f t="shared" si="65"/>
        <v>10855.6</v>
      </c>
      <c r="DJ25" s="157">
        <f t="shared" si="66"/>
        <v>141</v>
      </c>
      <c r="DK25" s="158">
        <f t="shared" si="67"/>
        <v>142</v>
      </c>
      <c r="DL25" s="157">
        <f t="shared" si="68"/>
        <v>141</v>
      </c>
      <c r="DM25" s="158">
        <f t="shared" si="69"/>
        <v>142</v>
      </c>
      <c r="DN25" s="157">
        <f t="shared" si="70"/>
        <v>5.3414893617021271</v>
      </c>
      <c r="DO25" s="158">
        <f t="shared" si="71"/>
        <v>4.7185915492957751</v>
      </c>
      <c r="DP25" s="157">
        <f t="shared" si="72"/>
        <v>753.14999999999986</v>
      </c>
      <c r="DQ25" s="158">
        <f t="shared" si="73"/>
        <v>670.04000000000008</v>
      </c>
      <c r="DR25" s="157">
        <f t="shared" si="74"/>
        <v>83.565957446808511</v>
      </c>
      <c r="DS25" s="158">
        <f t="shared" si="75"/>
        <v>87.789436619718316</v>
      </c>
      <c r="DT25" s="157">
        <f t="shared" si="76"/>
        <v>11782.8</v>
      </c>
      <c r="DU25" s="158">
        <f t="shared" si="77"/>
        <v>12466.1</v>
      </c>
      <c r="DV25" s="155">
        <v>52</v>
      </c>
      <c r="DW25" s="156">
        <v>59</v>
      </c>
      <c r="DX25" s="157">
        <f t="shared" si="78"/>
        <v>52</v>
      </c>
      <c r="DY25" s="158">
        <f t="shared" si="79"/>
        <v>59</v>
      </c>
      <c r="DZ25" s="155">
        <v>31</v>
      </c>
      <c r="EA25" s="156">
        <v>27</v>
      </c>
      <c r="EB25" s="157">
        <f t="shared" si="80"/>
        <v>31</v>
      </c>
      <c r="EC25" s="158">
        <f t="shared" si="81"/>
        <v>27</v>
      </c>
      <c r="ED25" s="155"/>
      <c r="EE25" s="156"/>
      <c r="EF25" s="157">
        <f t="shared" si="82"/>
        <v>0</v>
      </c>
      <c r="EG25" s="158">
        <f t="shared" si="83"/>
        <v>0</v>
      </c>
      <c r="EH25" s="157">
        <f t="shared" si="84"/>
        <v>83</v>
      </c>
      <c r="EI25" s="158">
        <f t="shared" si="85"/>
        <v>86</v>
      </c>
      <c r="EJ25" s="157">
        <f t="shared" si="86"/>
        <v>83</v>
      </c>
      <c r="EK25" s="158">
        <f t="shared" si="87"/>
        <v>86</v>
      </c>
      <c r="EL25" s="155">
        <v>3.22</v>
      </c>
      <c r="EM25" s="156">
        <v>3.16</v>
      </c>
      <c r="EN25" s="157">
        <f t="shared" si="88"/>
        <v>167.44</v>
      </c>
      <c r="EO25" s="158">
        <f t="shared" si="89"/>
        <v>186.44</v>
      </c>
      <c r="EP25" s="155">
        <v>5.24</v>
      </c>
      <c r="EQ25" s="156">
        <v>4.99</v>
      </c>
      <c r="ER25" s="157">
        <f t="shared" si="90"/>
        <v>162.44</v>
      </c>
      <c r="ES25" s="158">
        <f t="shared" si="91"/>
        <v>134.73000000000002</v>
      </c>
      <c r="ET25" s="155"/>
      <c r="EU25" s="156"/>
      <c r="EV25" s="157">
        <f t="shared" si="92"/>
        <v>0</v>
      </c>
      <c r="EW25" s="158">
        <f t="shared" si="93"/>
        <v>0</v>
      </c>
      <c r="EX25" s="157">
        <f t="shared" si="94"/>
        <v>3.9744578313253012</v>
      </c>
      <c r="EY25" s="158">
        <f t="shared" si="95"/>
        <v>3.7345348837209302</v>
      </c>
      <c r="EZ25" s="157">
        <f t="shared" si="96"/>
        <v>329.88</v>
      </c>
      <c r="FA25" s="158">
        <f t="shared" si="97"/>
        <v>321.17</v>
      </c>
      <c r="FB25" s="155">
        <v>62.6</v>
      </c>
      <c r="FC25" s="156">
        <v>66.5</v>
      </c>
      <c r="FD25" s="157">
        <f t="shared" si="98"/>
        <v>3255.2000000000003</v>
      </c>
      <c r="FE25" s="158">
        <f t="shared" si="99"/>
        <v>3923.5</v>
      </c>
      <c r="FF25" s="155">
        <v>68.900000000000006</v>
      </c>
      <c r="FG25" s="156">
        <v>56.9</v>
      </c>
      <c r="FH25" s="157">
        <f t="shared" si="100"/>
        <v>2135.9</v>
      </c>
      <c r="FI25" s="158">
        <f t="shared" si="101"/>
        <v>1536.3</v>
      </c>
      <c r="FJ25" s="155"/>
      <c r="FK25" s="156"/>
      <c r="FL25" s="157">
        <f t="shared" si="102"/>
        <v>0</v>
      </c>
      <c r="FM25" s="158">
        <f t="shared" si="103"/>
        <v>0</v>
      </c>
      <c r="FN25" s="157">
        <f t="shared" si="104"/>
        <v>64.953012048192775</v>
      </c>
      <c r="FO25" s="158">
        <f t="shared" si="105"/>
        <v>63.486046511627912</v>
      </c>
      <c r="FP25" s="157">
        <f t="shared" si="106"/>
        <v>5391.1</v>
      </c>
      <c r="FQ25" s="158">
        <f t="shared" si="107"/>
        <v>5459.8</v>
      </c>
      <c r="FR25" s="155">
        <v>0</v>
      </c>
      <c r="FS25" s="156"/>
      <c r="FT25" s="157">
        <f t="shared" si="108"/>
        <v>0</v>
      </c>
      <c r="FU25" s="158">
        <f t="shared" si="109"/>
        <v>0</v>
      </c>
      <c r="FV25" s="155"/>
      <c r="FW25" s="156"/>
      <c r="FX25" s="157">
        <f t="shared" si="110"/>
        <v>0</v>
      </c>
      <c r="FY25" s="158">
        <f t="shared" si="111"/>
        <v>0</v>
      </c>
      <c r="FZ25" s="155"/>
      <c r="GA25" s="156"/>
      <c r="GB25" s="157">
        <f t="shared" si="112"/>
        <v>0</v>
      </c>
      <c r="GC25" s="158">
        <f t="shared" si="113"/>
        <v>0</v>
      </c>
      <c r="GD25" s="157">
        <f t="shared" si="114"/>
        <v>169</v>
      </c>
      <c r="GE25" s="158">
        <f t="shared" si="115"/>
        <v>178</v>
      </c>
      <c r="GF25" s="157">
        <f t="shared" si="116"/>
        <v>169</v>
      </c>
      <c r="GG25" s="158">
        <f t="shared" si="117"/>
        <v>178</v>
      </c>
      <c r="GH25" s="157">
        <f t="shared" si="118"/>
        <v>730.93000000000006</v>
      </c>
      <c r="GI25" s="158">
        <f t="shared" si="119"/>
        <v>699.15000000000009</v>
      </c>
      <c r="GJ25" s="157">
        <f t="shared" si="120"/>
        <v>13121.6</v>
      </c>
      <c r="GK25" s="158">
        <f t="shared" si="121"/>
        <v>14398.4</v>
      </c>
      <c r="GL25" s="157">
        <f t="shared" si="122"/>
        <v>55</v>
      </c>
      <c r="GM25" s="158">
        <f t="shared" si="123"/>
        <v>50</v>
      </c>
      <c r="GN25" s="157">
        <f t="shared" si="124"/>
        <v>55</v>
      </c>
      <c r="GO25" s="158">
        <f t="shared" si="125"/>
        <v>50</v>
      </c>
      <c r="GP25" s="157">
        <f t="shared" si="126"/>
        <v>352.1</v>
      </c>
      <c r="GQ25" s="158">
        <f t="shared" si="127"/>
        <v>292.06</v>
      </c>
      <c r="GR25" s="157">
        <f t="shared" si="128"/>
        <v>4052.3</v>
      </c>
      <c r="GS25" s="158">
        <f t="shared" si="129"/>
        <v>3527.5</v>
      </c>
      <c r="GT25" s="157">
        <f t="shared" si="130"/>
        <v>224</v>
      </c>
      <c r="GU25" s="158">
        <f t="shared" si="131"/>
        <v>228</v>
      </c>
      <c r="GV25" s="157">
        <f t="shared" si="132"/>
        <v>224</v>
      </c>
      <c r="GW25" s="158">
        <f t="shared" si="133"/>
        <v>228</v>
      </c>
      <c r="GX25" s="157">
        <f t="shared" si="134"/>
        <v>1083.0300000000002</v>
      </c>
      <c r="GY25" s="158">
        <f t="shared" si="135"/>
        <v>991.21</v>
      </c>
      <c r="GZ25" s="157">
        <f t="shared" si="136"/>
        <v>17173.900000000001</v>
      </c>
      <c r="HA25" s="158">
        <f t="shared" si="137"/>
        <v>17925.900000000001</v>
      </c>
      <c r="HB25" s="157">
        <f t="shared" si="138"/>
        <v>0</v>
      </c>
      <c r="HC25" s="158">
        <f t="shared" si="139"/>
        <v>0</v>
      </c>
      <c r="HD25" s="157">
        <f t="shared" si="140"/>
        <v>0</v>
      </c>
      <c r="HE25" s="158">
        <f t="shared" si="141"/>
        <v>0</v>
      </c>
      <c r="HF25" s="157" t="str">
        <f t="shared" si="142"/>
        <v/>
      </c>
      <c r="HG25" s="158" t="str">
        <f t="shared" si="143"/>
        <v/>
      </c>
      <c r="HH25" s="157" t="str">
        <f t="shared" si="144"/>
        <v/>
      </c>
      <c r="HI25" s="158" t="str">
        <f t="shared" si="145"/>
        <v/>
      </c>
      <c r="HJ25" s="157">
        <f t="shared" si="146"/>
        <v>1083.0299999999997</v>
      </c>
      <c r="HK25" s="158">
        <f t="shared" si="147"/>
        <v>991.21</v>
      </c>
      <c r="HL25" s="157">
        <f t="shared" si="148"/>
        <v>17173.900000000001</v>
      </c>
      <c r="HM25" s="158">
        <f t="shared" si="149"/>
        <v>17925.900000000001</v>
      </c>
    </row>
    <row r="26" spans="1:221">
      <c r="A26" s="161" t="s">
        <v>354</v>
      </c>
      <c r="B26" s="162" t="s">
        <v>372</v>
      </c>
      <c r="C26" s="153"/>
      <c r="D26" s="154">
        <v>440402</v>
      </c>
      <c r="E26" s="154">
        <v>10</v>
      </c>
      <c r="F26" s="155">
        <v>238</v>
      </c>
      <c r="G26" s="156">
        <v>238</v>
      </c>
      <c r="H26" s="155">
        <v>7</v>
      </c>
      <c r="I26" s="156">
        <v>9</v>
      </c>
      <c r="J26" s="157">
        <f t="shared" si="0"/>
        <v>231</v>
      </c>
      <c r="K26" s="158">
        <f t="shared" si="1"/>
        <v>229</v>
      </c>
      <c r="L26" s="155">
        <v>60</v>
      </c>
      <c r="M26" s="156">
        <v>60</v>
      </c>
      <c r="N26" s="157">
        <f t="shared" si="2"/>
        <v>229</v>
      </c>
      <c r="O26" s="158">
        <f t="shared" si="3"/>
        <v>229</v>
      </c>
      <c r="P26" s="157">
        <f t="shared" si="4"/>
        <v>229</v>
      </c>
      <c r="Q26" s="158">
        <f t="shared" si="5"/>
        <v>229</v>
      </c>
      <c r="R26" s="155">
        <v>38</v>
      </c>
      <c r="S26" s="156">
        <v>11</v>
      </c>
      <c r="T26" s="157">
        <f t="shared" si="6"/>
        <v>38</v>
      </c>
      <c r="U26" s="158">
        <f t="shared" si="7"/>
        <v>11</v>
      </c>
      <c r="V26" s="155">
        <v>4</v>
      </c>
      <c r="W26" s="156">
        <v>26</v>
      </c>
      <c r="X26" s="157">
        <f t="shared" si="8"/>
        <v>4</v>
      </c>
      <c r="Y26" s="158">
        <f t="shared" si="9"/>
        <v>26</v>
      </c>
      <c r="Z26" s="155"/>
      <c r="AA26" s="156"/>
      <c r="AB26" s="157">
        <f t="shared" si="10"/>
        <v>0</v>
      </c>
      <c r="AC26" s="158">
        <f t="shared" si="11"/>
        <v>0</v>
      </c>
      <c r="AD26" s="157">
        <f t="shared" si="12"/>
        <v>42</v>
      </c>
      <c r="AE26" s="158">
        <f t="shared" si="13"/>
        <v>37</v>
      </c>
      <c r="AF26" s="157">
        <f t="shared" si="14"/>
        <v>42</v>
      </c>
      <c r="AG26" s="158">
        <f t="shared" si="15"/>
        <v>37</v>
      </c>
      <c r="AH26" s="155">
        <v>2.69</v>
      </c>
      <c r="AI26" s="156">
        <v>2.4300000000000002</v>
      </c>
      <c r="AJ26" s="157">
        <f t="shared" si="16"/>
        <v>102.22</v>
      </c>
      <c r="AK26" s="157">
        <f t="shared" si="17"/>
        <v>26.73</v>
      </c>
      <c r="AL26" s="155">
        <v>2.79</v>
      </c>
      <c r="AM26" s="156">
        <v>2.4900000000000002</v>
      </c>
      <c r="AN26" s="157">
        <f t="shared" si="18"/>
        <v>11.16</v>
      </c>
      <c r="AO26" s="157">
        <f t="shared" si="19"/>
        <v>64.740000000000009</v>
      </c>
      <c r="AP26" s="155"/>
      <c r="AQ26" s="156"/>
      <c r="AR26" s="157">
        <f t="shared" si="20"/>
        <v>0</v>
      </c>
      <c r="AS26" s="158">
        <f t="shared" si="21"/>
        <v>0</v>
      </c>
      <c r="AT26" s="157">
        <f t="shared" si="22"/>
        <v>2.6995238095238094</v>
      </c>
      <c r="AU26" s="158">
        <f t="shared" si="23"/>
        <v>2.4721621621621623</v>
      </c>
      <c r="AV26" s="157">
        <f t="shared" si="24"/>
        <v>113.38</v>
      </c>
      <c r="AW26" s="158">
        <f t="shared" si="25"/>
        <v>91.470000000000013</v>
      </c>
      <c r="AX26" s="155">
        <v>72.900000000000006</v>
      </c>
      <c r="AY26" s="156">
        <v>77</v>
      </c>
      <c r="AZ26" s="157">
        <f t="shared" si="26"/>
        <v>2770.2000000000003</v>
      </c>
      <c r="BA26" s="158">
        <f t="shared" si="27"/>
        <v>847</v>
      </c>
      <c r="BB26" s="155">
        <v>76.8</v>
      </c>
      <c r="BC26" s="156">
        <v>79.5</v>
      </c>
      <c r="BD26" s="157">
        <f t="shared" si="28"/>
        <v>307.2</v>
      </c>
      <c r="BE26" s="158">
        <f t="shared" si="29"/>
        <v>2067</v>
      </c>
      <c r="BF26" s="155"/>
      <c r="BG26" s="156"/>
      <c r="BH26" s="157">
        <f t="shared" si="30"/>
        <v>0</v>
      </c>
      <c r="BI26" s="158">
        <f t="shared" si="31"/>
        <v>0</v>
      </c>
      <c r="BJ26" s="157">
        <f t="shared" si="32"/>
        <v>73.271428571428572</v>
      </c>
      <c r="BK26" s="158">
        <f t="shared" si="33"/>
        <v>78.756756756756758</v>
      </c>
      <c r="BL26" s="157">
        <f t="shared" si="34"/>
        <v>3077.4</v>
      </c>
      <c r="BM26" s="158">
        <f t="shared" si="35"/>
        <v>2914</v>
      </c>
      <c r="BN26" s="155">
        <v>81</v>
      </c>
      <c r="BO26" s="156">
        <v>78</v>
      </c>
      <c r="BP26" s="157">
        <f t="shared" si="36"/>
        <v>81</v>
      </c>
      <c r="BQ26" s="158">
        <f t="shared" si="37"/>
        <v>78</v>
      </c>
      <c r="BR26" s="155">
        <v>12</v>
      </c>
      <c r="BS26" s="156">
        <v>15</v>
      </c>
      <c r="BT26" s="157">
        <f t="shared" si="38"/>
        <v>12</v>
      </c>
      <c r="BU26" s="158">
        <f t="shared" si="39"/>
        <v>15</v>
      </c>
      <c r="BV26" s="155"/>
      <c r="BW26" s="156"/>
      <c r="BX26" s="157">
        <f t="shared" si="40"/>
        <v>0</v>
      </c>
      <c r="BY26" s="158">
        <f t="shared" si="41"/>
        <v>0</v>
      </c>
      <c r="BZ26" s="157">
        <f t="shared" si="42"/>
        <v>93</v>
      </c>
      <c r="CA26" s="158">
        <f t="shared" si="43"/>
        <v>93</v>
      </c>
      <c r="CB26" s="157">
        <f t="shared" si="44"/>
        <v>93</v>
      </c>
      <c r="CC26" s="158">
        <f t="shared" si="45"/>
        <v>93</v>
      </c>
      <c r="CD26" s="155">
        <v>2.99</v>
      </c>
      <c r="CE26" s="156">
        <v>2.84</v>
      </c>
      <c r="CF26" s="157">
        <f t="shared" si="46"/>
        <v>242.19000000000003</v>
      </c>
      <c r="CG26" s="158">
        <f t="shared" si="47"/>
        <v>221.51999999999998</v>
      </c>
      <c r="CH26" s="155">
        <v>5.15</v>
      </c>
      <c r="CI26" s="156">
        <v>5.31</v>
      </c>
      <c r="CJ26" s="157">
        <f t="shared" si="48"/>
        <v>61.800000000000004</v>
      </c>
      <c r="CK26" s="158">
        <f t="shared" si="49"/>
        <v>79.649999999999991</v>
      </c>
      <c r="CL26" s="155"/>
      <c r="CM26" s="156"/>
      <c r="CN26" s="157">
        <f t="shared" si="50"/>
        <v>0</v>
      </c>
      <c r="CO26" s="158">
        <f t="shared" si="51"/>
        <v>0</v>
      </c>
      <c r="CP26" s="157">
        <f t="shared" si="52"/>
        <v>3.2687096774193551</v>
      </c>
      <c r="CQ26" s="158">
        <f t="shared" si="53"/>
        <v>3.238387096774193</v>
      </c>
      <c r="CR26" s="157">
        <f t="shared" si="54"/>
        <v>303.99</v>
      </c>
      <c r="CS26" s="158">
        <f t="shared" si="55"/>
        <v>301.16999999999996</v>
      </c>
      <c r="CT26" s="155">
        <v>77.8</v>
      </c>
      <c r="CU26" s="156">
        <v>77.3</v>
      </c>
      <c r="CV26" s="157">
        <f t="shared" si="56"/>
        <v>6301.8</v>
      </c>
      <c r="CW26" s="158">
        <f t="shared" si="57"/>
        <v>6029.4</v>
      </c>
      <c r="CX26" s="155">
        <v>72.2</v>
      </c>
      <c r="CY26" s="156">
        <v>72.2</v>
      </c>
      <c r="CZ26" s="157">
        <f t="shared" si="58"/>
        <v>866.40000000000009</v>
      </c>
      <c r="DA26" s="158">
        <f t="shared" si="59"/>
        <v>1083</v>
      </c>
      <c r="DB26" s="155"/>
      <c r="DC26" s="156"/>
      <c r="DD26" s="157">
        <f t="shared" si="60"/>
        <v>0</v>
      </c>
      <c r="DE26" s="158">
        <f t="shared" si="61"/>
        <v>0</v>
      </c>
      <c r="DF26" s="157">
        <f t="shared" si="62"/>
        <v>77.077419354838725</v>
      </c>
      <c r="DG26" s="158">
        <f t="shared" si="63"/>
        <v>76.477419354838702</v>
      </c>
      <c r="DH26" s="157">
        <f t="shared" si="64"/>
        <v>7168.2000000000016</v>
      </c>
      <c r="DI26" s="158">
        <f t="shared" si="65"/>
        <v>7112.4</v>
      </c>
      <c r="DJ26" s="157">
        <f t="shared" si="66"/>
        <v>135</v>
      </c>
      <c r="DK26" s="158">
        <f t="shared" si="67"/>
        <v>130</v>
      </c>
      <c r="DL26" s="157">
        <f t="shared" si="68"/>
        <v>135</v>
      </c>
      <c r="DM26" s="158">
        <f t="shared" si="69"/>
        <v>130</v>
      </c>
      <c r="DN26" s="157">
        <f t="shared" si="70"/>
        <v>3.0916296296296295</v>
      </c>
      <c r="DO26" s="158">
        <f t="shared" si="71"/>
        <v>3.0203076923076924</v>
      </c>
      <c r="DP26" s="157">
        <f t="shared" si="72"/>
        <v>417.37</v>
      </c>
      <c r="DQ26" s="158">
        <f t="shared" si="73"/>
        <v>392.64</v>
      </c>
      <c r="DR26" s="157">
        <f t="shared" si="74"/>
        <v>75.893333333333345</v>
      </c>
      <c r="DS26" s="158">
        <f t="shared" si="75"/>
        <v>77.126153846153841</v>
      </c>
      <c r="DT26" s="157">
        <f t="shared" si="76"/>
        <v>10245.600000000002</v>
      </c>
      <c r="DU26" s="158">
        <f t="shared" si="77"/>
        <v>10026.4</v>
      </c>
      <c r="DV26" s="155">
        <v>66</v>
      </c>
      <c r="DW26" s="156">
        <v>63</v>
      </c>
      <c r="DX26" s="157">
        <f t="shared" si="78"/>
        <v>66</v>
      </c>
      <c r="DY26" s="158">
        <f t="shared" si="79"/>
        <v>63</v>
      </c>
      <c r="DZ26" s="155">
        <v>28</v>
      </c>
      <c r="EA26" s="156">
        <v>36</v>
      </c>
      <c r="EB26" s="157">
        <f t="shared" si="80"/>
        <v>28</v>
      </c>
      <c r="EC26" s="158">
        <f t="shared" si="81"/>
        <v>36</v>
      </c>
      <c r="ED26" s="155"/>
      <c r="EE26" s="156"/>
      <c r="EF26" s="157">
        <f t="shared" si="82"/>
        <v>0</v>
      </c>
      <c r="EG26" s="158">
        <f t="shared" si="83"/>
        <v>0</v>
      </c>
      <c r="EH26" s="157">
        <f t="shared" si="84"/>
        <v>94</v>
      </c>
      <c r="EI26" s="158">
        <f t="shared" si="85"/>
        <v>99</v>
      </c>
      <c r="EJ26" s="157">
        <f t="shared" si="86"/>
        <v>94</v>
      </c>
      <c r="EK26" s="158">
        <f t="shared" si="87"/>
        <v>99</v>
      </c>
      <c r="EL26" s="155">
        <v>2.84</v>
      </c>
      <c r="EM26" s="156">
        <v>2.23</v>
      </c>
      <c r="EN26" s="157">
        <f t="shared" si="88"/>
        <v>187.44</v>
      </c>
      <c r="EO26" s="158">
        <f t="shared" si="89"/>
        <v>140.49</v>
      </c>
      <c r="EP26" s="155">
        <v>3.62</v>
      </c>
      <c r="EQ26" s="156">
        <v>3.17</v>
      </c>
      <c r="ER26" s="157">
        <f t="shared" si="90"/>
        <v>101.36</v>
      </c>
      <c r="ES26" s="158">
        <f t="shared" si="91"/>
        <v>114.12</v>
      </c>
      <c r="ET26" s="155"/>
      <c r="EU26" s="156"/>
      <c r="EV26" s="157">
        <f t="shared" si="92"/>
        <v>0</v>
      </c>
      <c r="EW26" s="158">
        <f t="shared" si="93"/>
        <v>0</v>
      </c>
      <c r="EX26" s="157">
        <f t="shared" si="94"/>
        <v>3.0723404255319151</v>
      </c>
      <c r="EY26" s="158">
        <f t="shared" si="95"/>
        <v>2.5718181818181818</v>
      </c>
      <c r="EZ26" s="157">
        <f t="shared" si="96"/>
        <v>288.8</v>
      </c>
      <c r="FA26" s="158">
        <f t="shared" si="97"/>
        <v>254.60999999999999</v>
      </c>
      <c r="FB26" s="155">
        <v>66.8</v>
      </c>
      <c r="FC26" s="156">
        <v>61</v>
      </c>
      <c r="FD26" s="157">
        <f t="shared" si="98"/>
        <v>4408.8</v>
      </c>
      <c r="FE26" s="158">
        <f t="shared" si="99"/>
        <v>3843</v>
      </c>
      <c r="FF26" s="155">
        <v>50.3</v>
      </c>
      <c r="FG26" s="156">
        <v>65.7</v>
      </c>
      <c r="FH26" s="157">
        <f t="shared" si="100"/>
        <v>1408.3999999999999</v>
      </c>
      <c r="FI26" s="158">
        <f t="shared" si="101"/>
        <v>2365.2000000000003</v>
      </c>
      <c r="FJ26" s="155"/>
      <c r="FK26" s="156"/>
      <c r="FL26" s="157">
        <f t="shared" si="102"/>
        <v>0</v>
      </c>
      <c r="FM26" s="158">
        <f t="shared" si="103"/>
        <v>0</v>
      </c>
      <c r="FN26" s="157">
        <f t="shared" si="104"/>
        <v>61.885106382978719</v>
      </c>
      <c r="FO26" s="158">
        <f t="shared" si="105"/>
        <v>62.709090909090918</v>
      </c>
      <c r="FP26" s="157">
        <f t="shared" si="106"/>
        <v>5817.2</v>
      </c>
      <c r="FQ26" s="158">
        <f t="shared" si="107"/>
        <v>6208.2000000000007</v>
      </c>
      <c r="FR26" s="155">
        <v>0</v>
      </c>
      <c r="FS26" s="156"/>
      <c r="FT26" s="157">
        <f t="shared" si="108"/>
        <v>0</v>
      </c>
      <c r="FU26" s="158">
        <f t="shared" si="109"/>
        <v>0</v>
      </c>
      <c r="FV26" s="155"/>
      <c r="FW26" s="156"/>
      <c r="FX26" s="157">
        <f t="shared" si="110"/>
        <v>0</v>
      </c>
      <c r="FY26" s="158">
        <f t="shared" si="111"/>
        <v>0</v>
      </c>
      <c r="FZ26" s="155"/>
      <c r="GA26" s="156"/>
      <c r="GB26" s="157">
        <f t="shared" si="112"/>
        <v>0</v>
      </c>
      <c r="GC26" s="158">
        <f t="shared" si="113"/>
        <v>0</v>
      </c>
      <c r="GD26" s="157">
        <f t="shared" si="114"/>
        <v>185</v>
      </c>
      <c r="GE26" s="158">
        <f t="shared" si="115"/>
        <v>152</v>
      </c>
      <c r="GF26" s="157">
        <f t="shared" si="116"/>
        <v>185</v>
      </c>
      <c r="GG26" s="158">
        <f t="shared" si="117"/>
        <v>152</v>
      </c>
      <c r="GH26" s="157">
        <f t="shared" si="118"/>
        <v>531.85</v>
      </c>
      <c r="GI26" s="158">
        <f t="shared" si="119"/>
        <v>388.74</v>
      </c>
      <c r="GJ26" s="157">
        <f t="shared" si="120"/>
        <v>13480.8</v>
      </c>
      <c r="GK26" s="158">
        <f t="shared" si="121"/>
        <v>10719.4</v>
      </c>
      <c r="GL26" s="157">
        <f t="shared" si="122"/>
        <v>44</v>
      </c>
      <c r="GM26" s="158">
        <f t="shared" si="123"/>
        <v>77</v>
      </c>
      <c r="GN26" s="157">
        <f t="shared" si="124"/>
        <v>44</v>
      </c>
      <c r="GO26" s="158">
        <f t="shared" si="125"/>
        <v>77</v>
      </c>
      <c r="GP26" s="157">
        <f t="shared" si="126"/>
        <v>174.32</v>
      </c>
      <c r="GQ26" s="158">
        <f t="shared" si="127"/>
        <v>258.51</v>
      </c>
      <c r="GR26" s="157">
        <f t="shared" si="128"/>
        <v>2582</v>
      </c>
      <c r="GS26" s="158">
        <f t="shared" si="129"/>
        <v>5515.2000000000007</v>
      </c>
      <c r="GT26" s="157">
        <f t="shared" si="130"/>
        <v>229</v>
      </c>
      <c r="GU26" s="158">
        <f t="shared" si="131"/>
        <v>229</v>
      </c>
      <c r="GV26" s="157">
        <f t="shared" si="132"/>
        <v>229</v>
      </c>
      <c r="GW26" s="158">
        <f t="shared" si="133"/>
        <v>229</v>
      </c>
      <c r="GX26" s="157">
        <f t="shared" si="134"/>
        <v>706.17000000000007</v>
      </c>
      <c r="GY26" s="158">
        <f t="shared" si="135"/>
        <v>647.25</v>
      </c>
      <c r="GZ26" s="157">
        <f t="shared" si="136"/>
        <v>16062.8</v>
      </c>
      <c r="HA26" s="158">
        <f t="shared" si="137"/>
        <v>16234.6</v>
      </c>
      <c r="HB26" s="157">
        <f t="shared" si="138"/>
        <v>0</v>
      </c>
      <c r="HC26" s="158">
        <f t="shared" si="139"/>
        <v>0</v>
      </c>
      <c r="HD26" s="157">
        <f t="shared" si="140"/>
        <v>0</v>
      </c>
      <c r="HE26" s="158">
        <f t="shared" si="141"/>
        <v>0</v>
      </c>
      <c r="HF26" s="157" t="str">
        <f t="shared" si="142"/>
        <v/>
      </c>
      <c r="HG26" s="158" t="str">
        <f t="shared" si="143"/>
        <v/>
      </c>
      <c r="HH26" s="157" t="str">
        <f t="shared" si="144"/>
        <v/>
      </c>
      <c r="HI26" s="158" t="str">
        <f t="shared" si="145"/>
        <v/>
      </c>
      <c r="HJ26" s="157">
        <f t="shared" si="146"/>
        <v>706.17000000000007</v>
      </c>
      <c r="HK26" s="158">
        <f t="shared" si="147"/>
        <v>647.25</v>
      </c>
      <c r="HL26" s="157">
        <f t="shared" si="148"/>
        <v>16062.800000000003</v>
      </c>
      <c r="HM26" s="158">
        <f t="shared" si="149"/>
        <v>16234.6</v>
      </c>
    </row>
    <row r="27" spans="1:221">
      <c r="A27" s="161" t="s">
        <v>354</v>
      </c>
      <c r="B27" s="162" t="s">
        <v>373</v>
      </c>
      <c r="C27" s="153"/>
      <c r="D27" s="154">
        <v>106625</v>
      </c>
      <c r="E27" s="154">
        <v>10</v>
      </c>
      <c r="F27" s="155">
        <v>253</v>
      </c>
      <c r="G27" s="156">
        <v>310</v>
      </c>
      <c r="H27" s="155">
        <v>9</v>
      </c>
      <c r="I27" s="156">
        <v>37</v>
      </c>
      <c r="J27" s="157">
        <f t="shared" si="0"/>
        <v>244</v>
      </c>
      <c r="K27" s="158">
        <f t="shared" si="1"/>
        <v>273</v>
      </c>
      <c r="L27" s="155">
        <v>60</v>
      </c>
      <c r="M27" s="156">
        <v>60</v>
      </c>
      <c r="N27" s="157">
        <f t="shared" si="2"/>
        <v>244</v>
      </c>
      <c r="O27" s="158">
        <f t="shared" si="3"/>
        <v>275</v>
      </c>
      <c r="P27" s="157">
        <f t="shared" si="4"/>
        <v>244</v>
      </c>
      <c r="Q27" s="158">
        <f t="shared" si="5"/>
        <v>275</v>
      </c>
      <c r="R27" s="155">
        <v>15</v>
      </c>
      <c r="S27" s="156">
        <v>17</v>
      </c>
      <c r="T27" s="157">
        <f t="shared" si="6"/>
        <v>15</v>
      </c>
      <c r="U27" s="158">
        <f t="shared" si="7"/>
        <v>17</v>
      </c>
      <c r="V27" s="155">
        <v>9</v>
      </c>
      <c r="W27" s="156">
        <v>15</v>
      </c>
      <c r="X27" s="157">
        <f t="shared" si="8"/>
        <v>9</v>
      </c>
      <c r="Y27" s="158">
        <f t="shared" si="9"/>
        <v>15</v>
      </c>
      <c r="Z27" s="155"/>
      <c r="AA27" s="156"/>
      <c r="AB27" s="157">
        <f t="shared" si="10"/>
        <v>0</v>
      </c>
      <c r="AC27" s="158">
        <f t="shared" si="11"/>
        <v>0</v>
      </c>
      <c r="AD27" s="157">
        <f t="shared" si="12"/>
        <v>24</v>
      </c>
      <c r="AE27" s="158">
        <f t="shared" si="13"/>
        <v>32</v>
      </c>
      <c r="AF27" s="157">
        <f t="shared" si="14"/>
        <v>24</v>
      </c>
      <c r="AG27" s="158">
        <f t="shared" si="15"/>
        <v>32</v>
      </c>
      <c r="AH27" s="155">
        <v>3.52</v>
      </c>
      <c r="AI27" s="156">
        <v>3.06</v>
      </c>
      <c r="AJ27" s="157">
        <f t="shared" si="16"/>
        <v>52.8</v>
      </c>
      <c r="AK27" s="157">
        <f t="shared" si="17"/>
        <v>52.02</v>
      </c>
      <c r="AL27" s="155">
        <v>1.91</v>
      </c>
      <c r="AM27" s="156">
        <v>3.77</v>
      </c>
      <c r="AN27" s="157">
        <f t="shared" si="18"/>
        <v>17.189999999999998</v>
      </c>
      <c r="AO27" s="157">
        <f t="shared" si="19"/>
        <v>56.55</v>
      </c>
      <c r="AP27" s="155"/>
      <c r="AQ27" s="156"/>
      <c r="AR27" s="157">
        <f t="shared" si="20"/>
        <v>0</v>
      </c>
      <c r="AS27" s="158">
        <f t="shared" si="21"/>
        <v>0</v>
      </c>
      <c r="AT27" s="157">
        <f t="shared" si="22"/>
        <v>2.9162499999999998</v>
      </c>
      <c r="AU27" s="158">
        <f t="shared" si="23"/>
        <v>3.3928124999999998</v>
      </c>
      <c r="AV27" s="157">
        <f t="shared" si="24"/>
        <v>69.989999999999995</v>
      </c>
      <c r="AW27" s="158">
        <f t="shared" si="25"/>
        <v>108.57</v>
      </c>
      <c r="AX27" s="155">
        <v>89</v>
      </c>
      <c r="AY27" s="156">
        <v>86.1</v>
      </c>
      <c r="AZ27" s="157">
        <f t="shared" si="26"/>
        <v>1335</v>
      </c>
      <c r="BA27" s="158">
        <f t="shared" si="27"/>
        <v>1463.6999999999998</v>
      </c>
      <c r="BB27" s="155">
        <v>78.2</v>
      </c>
      <c r="BC27" s="156">
        <v>102.9</v>
      </c>
      <c r="BD27" s="157">
        <f t="shared" si="28"/>
        <v>703.80000000000007</v>
      </c>
      <c r="BE27" s="158">
        <f t="shared" si="29"/>
        <v>1543.5</v>
      </c>
      <c r="BF27" s="155"/>
      <c r="BG27" s="156"/>
      <c r="BH27" s="157">
        <f t="shared" si="30"/>
        <v>0</v>
      </c>
      <c r="BI27" s="158">
        <f t="shared" si="31"/>
        <v>0</v>
      </c>
      <c r="BJ27" s="157">
        <f t="shared" si="32"/>
        <v>84.95</v>
      </c>
      <c r="BK27" s="158">
        <f t="shared" si="33"/>
        <v>93.974999999999994</v>
      </c>
      <c r="BL27" s="157">
        <f t="shared" si="34"/>
        <v>2038.8000000000002</v>
      </c>
      <c r="BM27" s="158">
        <f t="shared" si="35"/>
        <v>3007.2</v>
      </c>
      <c r="BN27" s="155">
        <v>80</v>
      </c>
      <c r="BO27" s="156">
        <v>76</v>
      </c>
      <c r="BP27" s="157">
        <f t="shared" si="36"/>
        <v>80</v>
      </c>
      <c r="BQ27" s="158">
        <f t="shared" si="37"/>
        <v>76</v>
      </c>
      <c r="BR27" s="155">
        <v>20</v>
      </c>
      <c r="BS27" s="156">
        <v>24</v>
      </c>
      <c r="BT27" s="157">
        <f t="shared" si="38"/>
        <v>20</v>
      </c>
      <c r="BU27" s="158">
        <f t="shared" si="39"/>
        <v>24</v>
      </c>
      <c r="BV27" s="155"/>
      <c r="BW27" s="156"/>
      <c r="BX27" s="157">
        <f t="shared" si="40"/>
        <v>0</v>
      </c>
      <c r="BY27" s="158">
        <f t="shared" si="41"/>
        <v>0</v>
      </c>
      <c r="BZ27" s="157">
        <f t="shared" si="42"/>
        <v>100</v>
      </c>
      <c r="CA27" s="158">
        <f t="shared" si="43"/>
        <v>100</v>
      </c>
      <c r="CB27" s="157">
        <f t="shared" si="44"/>
        <v>100</v>
      </c>
      <c r="CC27" s="158">
        <f t="shared" si="45"/>
        <v>100</v>
      </c>
      <c r="CD27" s="155">
        <v>5.55</v>
      </c>
      <c r="CE27" s="156">
        <v>5.67</v>
      </c>
      <c r="CF27" s="157">
        <f t="shared" si="46"/>
        <v>444</v>
      </c>
      <c r="CG27" s="158">
        <f t="shared" si="47"/>
        <v>430.92</v>
      </c>
      <c r="CH27" s="155">
        <v>7.98</v>
      </c>
      <c r="CI27" s="156">
        <v>6.76</v>
      </c>
      <c r="CJ27" s="157">
        <f t="shared" si="48"/>
        <v>159.60000000000002</v>
      </c>
      <c r="CK27" s="158">
        <f t="shared" si="49"/>
        <v>162.24</v>
      </c>
      <c r="CL27" s="155"/>
      <c r="CM27" s="156"/>
      <c r="CN27" s="157">
        <f t="shared" si="50"/>
        <v>0</v>
      </c>
      <c r="CO27" s="158">
        <f t="shared" si="51"/>
        <v>0</v>
      </c>
      <c r="CP27" s="157">
        <f t="shared" si="52"/>
        <v>6.0360000000000005</v>
      </c>
      <c r="CQ27" s="158">
        <f t="shared" si="53"/>
        <v>5.9316000000000004</v>
      </c>
      <c r="CR27" s="157">
        <f t="shared" si="54"/>
        <v>603.6</v>
      </c>
      <c r="CS27" s="158">
        <f t="shared" si="55"/>
        <v>593.16000000000008</v>
      </c>
      <c r="CT27" s="155">
        <v>94.6</v>
      </c>
      <c r="CU27" s="156">
        <v>100.4</v>
      </c>
      <c r="CV27" s="157">
        <f t="shared" si="56"/>
        <v>7568</v>
      </c>
      <c r="CW27" s="158">
        <f t="shared" si="57"/>
        <v>7630.4000000000005</v>
      </c>
      <c r="CX27" s="155">
        <v>93.1</v>
      </c>
      <c r="CY27" s="156">
        <v>92.2</v>
      </c>
      <c r="CZ27" s="157">
        <f t="shared" si="58"/>
        <v>1862</v>
      </c>
      <c r="DA27" s="158">
        <f t="shared" si="59"/>
        <v>2212.8000000000002</v>
      </c>
      <c r="DB27" s="155"/>
      <c r="DC27" s="156"/>
      <c r="DD27" s="157">
        <f t="shared" si="60"/>
        <v>0</v>
      </c>
      <c r="DE27" s="158">
        <f t="shared" si="61"/>
        <v>0</v>
      </c>
      <c r="DF27" s="157">
        <f t="shared" si="62"/>
        <v>94.3</v>
      </c>
      <c r="DG27" s="158">
        <f t="shared" si="63"/>
        <v>98.432000000000002</v>
      </c>
      <c r="DH27" s="157">
        <f t="shared" si="64"/>
        <v>9430</v>
      </c>
      <c r="DI27" s="158">
        <f t="shared" si="65"/>
        <v>9843.2000000000007</v>
      </c>
      <c r="DJ27" s="157">
        <f t="shared" si="66"/>
        <v>124</v>
      </c>
      <c r="DK27" s="158">
        <f t="shared" si="67"/>
        <v>132</v>
      </c>
      <c r="DL27" s="157">
        <f t="shared" si="68"/>
        <v>124</v>
      </c>
      <c r="DM27" s="158">
        <f t="shared" si="69"/>
        <v>132</v>
      </c>
      <c r="DN27" s="157">
        <f t="shared" si="70"/>
        <v>5.4321774193548391</v>
      </c>
      <c r="DO27" s="158">
        <f t="shared" si="71"/>
        <v>5.3161363636363639</v>
      </c>
      <c r="DP27" s="157">
        <f t="shared" si="72"/>
        <v>673.59</v>
      </c>
      <c r="DQ27" s="158">
        <f t="shared" si="73"/>
        <v>701.73</v>
      </c>
      <c r="DR27" s="157">
        <f t="shared" si="74"/>
        <v>92.490322580645156</v>
      </c>
      <c r="DS27" s="158">
        <f t="shared" si="75"/>
        <v>97.351515151515159</v>
      </c>
      <c r="DT27" s="157">
        <f t="shared" si="76"/>
        <v>11468.8</v>
      </c>
      <c r="DU27" s="158">
        <f t="shared" si="77"/>
        <v>12850.400000000001</v>
      </c>
      <c r="DV27" s="155">
        <v>53</v>
      </c>
      <c r="DW27" s="156">
        <v>67</v>
      </c>
      <c r="DX27" s="157">
        <f t="shared" si="78"/>
        <v>53</v>
      </c>
      <c r="DY27" s="158">
        <f t="shared" si="79"/>
        <v>67</v>
      </c>
      <c r="DZ27" s="155">
        <v>67</v>
      </c>
      <c r="EA27" s="156">
        <v>76</v>
      </c>
      <c r="EB27" s="157">
        <f t="shared" si="80"/>
        <v>67</v>
      </c>
      <c r="EC27" s="158">
        <f t="shared" si="81"/>
        <v>76</v>
      </c>
      <c r="ED27" s="155"/>
      <c r="EE27" s="156"/>
      <c r="EF27" s="157">
        <f t="shared" si="82"/>
        <v>0</v>
      </c>
      <c r="EG27" s="158">
        <f t="shared" si="83"/>
        <v>0</v>
      </c>
      <c r="EH27" s="157">
        <f t="shared" si="84"/>
        <v>120</v>
      </c>
      <c r="EI27" s="158">
        <f t="shared" si="85"/>
        <v>143</v>
      </c>
      <c r="EJ27" s="157">
        <f t="shared" si="86"/>
        <v>120</v>
      </c>
      <c r="EK27" s="158">
        <f t="shared" si="87"/>
        <v>143</v>
      </c>
      <c r="EL27" s="155">
        <v>5.98</v>
      </c>
      <c r="EM27" s="156">
        <v>6.66</v>
      </c>
      <c r="EN27" s="157">
        <f t="shared" si="88"/>
        <v>316.94</v>
      </c>
      <c r="EO27" s="158">
        <f t="shared" si="89"/>
        <v>446.22</v>
      </c>
      <c r="EP27" s="155">
        <v>6</v>
      </c>
      <c r="EQ27" s="156">
        <v>6.17</v>
      </c>
      <c r="ER27" s="157">
        <f t="shared" si="90"/>
        <v>402</v>
      </c>
      <c r="ES27" s="158">
        <f t="shared" si="91"/>
        <v>468.92</v>
      </c>
      <c r="ET27" s="155"/>
      <c r="EU27" s="156"/>
      <c r="EV27" s="157">
        <f t="shared" si="92"/>
        <v>0</v>
      </c>
      <c r="EW27" s="158">
        <f t="shared" si="93"/>
        <v>0</v>
      </c>
      <c r="EX27" s="157">
        <f t="shared" si="94"/>
        <v>5.9911666666666674</v>
      </c>
      <c r="EY27" s="158">
        <f t="shared" si="95"/>
        <v>6.3995804195804205</v>
      </c>
      <c r="EZ27" s="157">
        <f t="shared" si="96"/>
        <v>718.94</v>
      </c>
      <c r="FA27" s="158">
        <f t="shared" si="97"/>
        <v>915.1400000000001</v>
      </c>
      <c r="FB27" s="155">
        <v>79.3</v>
      </c>
      <c r="FC27" s="156">
        <v>82</v>
      </c>
      <c r="FD27" s="157">
        <f t="shared" si="98"/>
        <v>4202.8999999999996</v>
      </c>
      <c r="FE27" s="158">
        <f t="shared" si="99"/>
        <v>5494</v>
      </c>
      <c r="FF27" s="155">
        <v>83.4</v>
      </c>
      <c r="FG27" s="156">
        <v>82</v>
      </c>
      <c r="FH27" s="157">
        <f t="shared" si="100"/>
        <v>5587.8</v>
      </c>
      <c r="FI27" s="158">
        <f t="shared" si="101"/>
        <v>6232</v>
      </c>
      <c r="FJ27" s="155"/>
      <c r="FK27" s="156"/>
      <c r="FL27" s="157">
        <f t="shared" si="102"/>
        <v>0</v>
      </c>
      <c r="FM27" s="158">
        <f t="shared" si="103"/>
        <v>0</v>
      </c>
      <c r="FN27" s="157">
        <f t="shared" si="104"/>
        <v>81.589166666666671</v>
      </c>
      <c r="FO27" s="158">
        <f t="shared" si="105"/>
        <v>82</v>
      </c>
      <c r="FP27" s="157">
        <f t="shared" si="106"/>
        <v>9790.7000000000007</v>
      </c>
      <c r="FQ27" s="158">
        <f t="shared" si="107"/>
        <v>11726</v>
      </c>
      <c r="FR27" s="155">
        <v>0</v>
      </c>
      <c r="FS27" s="156"/>
      <c r="FT27" s="157">
        <f t="shared" si="108"/>
        <v>0</v>
      </c>
      <c r="FU27" s="158">
        <f t="shared" si="109"/>
        <v>0</v>
      </c>
      <c r="FV27" s="155"/>
      <c r="FW27" s="156"/>
      <c r="FX27" s="157">
        <f t="shared" si="110"/>
        <v>0</v>
      </c>
      <c r="FY27" s="158">
        <f t="shared" si="111"/>
        <v>0</v>
      </c>
      <c r="FZ27" s="155"/>
      <c r="GA27" s="156"/>
      <c r="GB27" s="157">
        <f t="shared" si="112"/>
        <v>0</v>
      </c>
      <c r="GC27" s="158">
        <f t="shared" si="113"/>
        <v>0</v>
      </c>
      <c r="GD27" s="157">
        <f t="shared" si="114"/>
        <v>148</v>
      </c>
      <c r="GE27" s="158">
        <f t="shared" si="115"/>
        <v>160</v>
      </c>
      <c r="GF27" s="157">
        <f t="shared" si="116"/>
        <v>148</v>
      </c>
      <c r="GG27" s="158">
        <f t="shared" si="117"/>
        <v>160</v>
      </c>
      <c r="GH27" s="157">
        <f t="shared" si="118"/>
        <v>813.74</v>
      </c>
      <c r="GI27" s="158">
        <f t="shared" si="119"/>
        <v>929.16000000000008</v>
      </c>
      <c r="GJ27" s="157">
        <f t="shared" si="120"/>
        <v>13105.9</v>
      </c>
      <c r="GK27" s="158">
        <f t="shared" si="121"/>
        <v>14588.1</v>
      </c>
      <c r="GL27" s="157">
        <f t="shared" si="122"/>
        <v>96</v>
      </c>
      <c r="GM27" s="158">
        <f t="shared" si="123"/>
        <v>115</v>
      </c>
      <c r="GN27" s="157">
        <f t="shared" si="124"/>
        <v>96</v>
      </c>
      <c r="GO27" s="158">
        <f t="shared" si="125"/>
        <v>115</v>
      </c>
      <c r="GP27" s="157">
        <f t="shared" si="126"/>
        <v>578.79</v>
      </c>
      <c r="GQ27" s="158">
        <f t="shared" si="127"/>
        <v>687.71</v>
      </c>
      <c r="GR27" s="157">
        <f t="shared" si="128"/>
        <v>8153.6</v>
      </c>
      <c r="GS27" s="158">
        <f t="shared" si="129"/>
        <v>9988.2999999999993</v>
      </c>
      <c r="GT27" s="157">
        <f t="shared" si="130"/>
        <v>244</v>
      </c>
      <c r="GU27" s="158">
        <f t="shared" si="131"/>
        <v>275</v>
      </c>
      <c r="GV27" s="157">
        <f t="shared" si="132"/>
        <v>244</v>
      </c>
      <c r="GW27" s="158">
        <f t="shared" si="133"/>
        <v>275</v>
      </c>
      <c r="GX27" s="157">
        <f t="shared" si="134"/>
        <v>1392.53</v>
      </c>
      <c r="GY27" s="158">
        <f t="shared" si="135"/>
        <v>1616.8700000000001</v>
      </c>
      <c r="GZ27" s="157">
        <f t="shared" si="136"/>
        <v>21259.5</v>
      </c>
      <c r="HA27" s="158">
        <f t="shared" si="137"/>
        <v>24576.400000000001</v>
      </c>
      <c r="HB27" s="157">
        <f t="shared" si="138"/>
        <v>0</v>
      </c>
      <c r="HC27" s="158">
        <f t="shared" si="139"/>
        <v>0</v>
      </c>
      <c r="HD27" s="157">
        <f t="shared" si="140"/>
        <v>0</v>
      </c>
      <c r="HE27" s="158">
        <f t="shared" si="141"/>
        <v>0</v>
      </c>
      <c r="HF27" s="157" t="str">
        <f t="shared" si="142"/>
        <v/>
      </c>
      <c r="HG27" s="158" t="str">
        <f t="shared" si="143"/>
        <v/>
      </c>
      <c r="HH27" s="157" t="str">
        <f t="shared" si="144"/>
        <v/>
      </c>
      <c r="HI27" s="158" t="str">
        <f t="shared" si="145"/>
        <v/>
      </c>
      <c r="HJ27" s="157">
        <f t="shared" si="146"/>
        <v>1392.5300000000002</v>
      </c>
      <c r="HK27" s="158">
        <f t="shared" si="147"/>
        <v>1616.8700000000001</v>
      </c>
      <c r="HL27" s="157">
        <f t="shared" si="148"/>
        <v>21259.5</v>
      </c>
      <c r="HM27" s="158">
        <f t="shared" si="149"/>
        <v>24576.400000000001</v>
      </c>
    </row>
    <row r="28" spans="1:221">
      <c r="A28" s="161" t="s">
        <v>354</v>
      </c>
      <c r="B28" s="152" t="s">
        <v>374</v>
      </c>
      <c r="C28" s="159"/>
      <c r="D28" s="154">
        <v>107521</v>
      </c>
      <c r="E28" s="154">
        <v>10</v>
      </c>
      <c r="F28" s="155">
        <v>159</v>
      </c>
      <c r="G28" s="156">
        <v>153</v>
      </c>
      <c r="H28" s="155">
        <v>9</v>
      </c>
      <c r="I28" s="156">
        <v>9</v>
      </c>
      <c r="J28" s="157">
        <f t="shared" si="0"/>
        <v>150</v>
      </c>
      <c r="K28" s="158">
        <f t="shared" si="1"/>
        <v>144</v>
      </c>
      <c r="L28" s="155">
        <v>60</v>
      </c>
      <c r="M28" s="156">
        <v>60</v>
      </c>
      <c r="N28" s="160">
        <f t="shared" si="2"/>
        <v>146</v>
      </c>
      <c r="O28" s="158">
        <f t="shared" si="3"/>
        <v>144</v>
      </c>
      <c r="P28" s="160">
        <f t="shared" si="4"/>
        <v>146</v>
      </c>
      <c r="Q28" s="158">
        <f t="shared" si="5"/>
        <v>144</v>
      </c>
      <c r="R28" s="155">
        <v>24</v>
      </c>
      <c r="S28" s="156">
        <v>8</v>
      </c>
      <c r="T28" s="157">
        <f t="shared" si="6"/>
        <v>24</v>
      </c>
      <c r="U28" s="158">
        <f t="shared" si="7"/>
        <v>8</v>
      </c>
      <c r="V28" s="155">
        <v>2</v>
      </c>
      <c r="W28" s="156">
        <v>4</v>
      </c>
      <c r="X28" s="157">
        <f t="shared" si="8"/>
        <v>2</v>
      </c>
      <c r="Y28" s="158">
        <f t="shared" si="9"/>
        <v>4</v>
      </c>
      <c r="Z28" s="155"/>
      <c r="AA28" s="156"/>
      <c r="AB28" s="157">
        <f t="shared" si="10"/>
        <v>0</v>
      </c>
      <c r="AC28" s="158">
        <f t="shared" si="11"/>
        <v>0</v>
      </c>
      <c r="AD28" s="157">
        <f t="shared" si="12"/>
        <v>26</v>
      </c>
      <c r="AE28" s="158">
        <f t="shared" si="13"/>
        <v>12</v>
      </c>
      <c r="AF28" s="157">
        <f t="shared" si="14"/>
        <v>26</v>
      </c>
      <c r="AG28" s="158">
        <f t="shared" si="15"/>
        <v>12</v>
      </c>
      <c r="AH28" s="155">
        <v>3.05</v>
      </c>
      <c r="AI28" s="156">
        <v>2.52</v>
      </c>
      <c r="AJ28" s="157">
        <f t="shared" si="16"/>
        <v>73.199999999999989</v>
      </c>
      <c r="AK28" s="157">
        <f t="shared" si="17"/>
        <v>20.16</v>
      </c>
      <c r="AL28" s="155">
        <v>9.83</v>
      </c>
      <c r="AM28" s="156">
        <v>11.54</v>
      </c>
      <c r="AN28" s="157">
        <f t="shared" si="18"/>
        <v>19.66</v>
      </c>
      <c r="AO28" s="157">
        <f t="shared" si="19"/>
        <v>46.16</v>
      </c>
      <c r="AP28" s="155"/>
      <c r="AQ28" s="156"/>
      <c r="AR28" s="157">
        <f t="shared" si="20"/>
        <v>0</v>
      </c>
      <c r="AS28" s="158">
        <f t="shared" si="21"/>
        <v>0</v>
      </c>
      <c r="AT28" s="157">
        <f t="shared" si="22"/>
        <v>3.5715384615384611</v>
      </c>
      <c r="AU28" s="158">
        <f t="shared" si="23"/>
        <v>5.5266666666666664</v>
      </c>
      <c r="AV28" s="157">
        <f t="shared" si="24"/>
        <v>92.859999999999985</v>
      </c>
      <c r="AW28" s="158">
        <f t="shared" si="25"/>
        <v>66.319999999999993</v>
      </c>
      <c r="AX28" s="155">
        <v>88.8</v>
      </c>
      <c r="AY28" s="156">
        <v>93.4</v>
      </c>
      <c r="AZ28" s="157">
        <f t="shared" si="26"/>
        <v>2131.1999999999998</v>
      </c>
      <c r="BA28" s="158">
        <f t="shared" si="27"/>
        <v>747.2</v>
      </c>
      <c r="BB28" s="155">
        <v>86</v>
      </c>
      <c r="BC28" s="156">
        <v>76.5</v>
      </c>
      <c r="BD28" s="157">
        <f t="shared" si="28"/>
        <v>172</v>
      </c>
      <c r="BE28" s="158">
        <f t="shared" si="29"/>
        <v>306</v>
      </c>
      <c r="BF28" s="155"/>
      <c r="BG28" s="156"/>
      <c r="BH28" s="157">
        <f t="shared" si="30"/>
        <v>0</v>
      </c>
      <c r="BI28" s="158">
        <f t="shared" si="31"/>
        <v>0</v>
      </c>
      <c r="BJ28" s="157">
        <f t="shared" si="32"/>
        <v>88.584615384615375</v>
      </c>
      <c r="BK28" s="158">
        <f t="shared" si="33"/>
        <v>87.766666666666666</v>
      </c>
      <c r="BL28" s="157">
        <f t="shared" si="34"/>
        <v>2303.1999999999998</v>
      </c>
      <c r="BM28" s="158">
        <f t="shared" si="35"/>
        <v>1053.2</v>
      </c>
      <c r="BN28" s="155">
        <v>33</v>
      </c>
      <c r="BO28" s="156">
        <v>35</v>
      </c>
      <c r="BP28" s="157">
        <f t="shared" si="36"/>
        <v>33</v>
      </c>
      <c r="BQ28" s="158">
        <f t="shared" si="37"/>
        <v>35</v>
      </c>
      <c r="BR28" s="155">
        <v>13</v>
      </c>
      <c r="BS28" s="156">
        <v>8</v>
      </c>
      <c r="BT28" s="157">
        <f t="shared" si="38"/>
        <v>13</v>
      </c>
      <c r="BU28" s="158">
        <f t="shared" si="39"/>
        <v>8</v>
      </c>
      <c r="BV28" s="155"/>
      <c r="BW28" s="156"/>
      <c r="BX28" s="157">
        <f t="shared" si="40"/>
        <v>0</v>
      </c>
      <c r="BY28" s="158">
        <f t="shared" si="41"/>
        <v>0</v>
      </c>
      <c r="BZ28" s="157">
        <f t="shared" si="42"/>
        <v>46</v>
      </c>
      <c r="CA28" s="158">
        <f t="shared" si="43"/>
        <v>43</v>
      </c>
      <c r="CB28" s="157">
        <f t="shared" si="44"/>
        <v>46</v>
      </c>
      <c r="CC28" s="158">
        <f t="shared" si="45"/>
        <v>43</v>
      </c>
      <c r="CD28" s="155">
        <v>6.07</v>
      </c>
      <c r="CE28" s="156">
        <v>6.2</v>
      </c>
      <c r="CF28" s="157">
        <f t="shared" si="46"/>
        <v>200.31</v>
      </c>
      <c r="CG28" s="158">
        <f t="shared" si="47"/>
        <v>217</v>
      </c>
      <c r="CH28" s="155">
        <v>12.66</v>
      </c>
      <c r="CI28" s="156">
        <v>9</v>
      </c>
      <c r="CJ28" s="157">
        <f t="shared" si="48"/>
        <v>164.58</v>
      </c>
      <c r="CK28" s="158">
        <f t="shared" si="49"/>
        <v>72</v>
      </c>
      <c r="CL28" s="155"/>
      <c r="CM28" s="156"/>
      <c r="CN28" s="157">
        <f t="shared" si="50"/>
        <v>0</v>
      </c>
      <c r="CO28" s="158">
        <f t="shared" si="51"/>
        <v>0</v>
      </c>
      <c r="CP28" s="157">
        <f t="shared" si="52"/>
        <v>7.932391304347826</v>
      </c>
      <c r="CQ28" s="158">
        <f t="shared" si="53"/>
        <v>6.7209302325581399</v>
      </c>
      <c r="CR28" s="157">
        <f t="shared" si="54"/>
        <v>364.89</v>
      </c>
      <c r="CS28" s="158">
        <f t="shared" si="55"/>
        <v>289</v>
      </c>
      <c r="CT28" s="155">
        <v>89.9</v>
      </c>
      <c r="CU28" s="156">
        <v>98.6</v>
      </c>
      <c r="CV28" s="157">
        <f t="shared" si="56"/>
        <v>2966.7000000000003</v>
      </c>
      <c r="CW28" s="158">
        <f t="shared" si="57"/>
        <v>3451</v>
      </c>
      <c r="CX28" s="155">
        <v>82.7</v>
      </c>
      <c r="CY28" s="156">
        <v>99</v>
      </c>
      <c r="CZ28" s="157">
        <f t="shared" si="58"/>
        <v>1075.1000000000001</v>
      </c>
      <c r="DA28" s="158">
        <f t="shared" si="59"/>
        <v>792</v>
      </c>
      <c r="DB28" s="155"/>
      <c r="DC28" s="156"/>
      <c r="DD28" s="157">
        <f t="shared" si="60"/>
        <v>0</v>
      </c>
      <c r="DE28" s="158">
        <f t="shared" si="61"/>
        <v>0</v>
      </c>
      <c r="DF28" s="157">
        <f t="shared" si="62"/>
        <v>87.865217391304355</v>
      </c>
      <c r="DG28" s="158">
        <f t="shared" si="63"/>
        <v>98.674418604651166</v>
      </c>
      <c r="DH28" s="157">
        <f t="shared" si="64"/>
        <v>4041.8</v>
      </c>
      <c r="DI28" s="158">
        <f t="shared" si="65"/>
        <v>4243</v>
      </c>
      <c r="DJ28" s="157">
        <f t="shared" si="66"/>
        <v>72</v>
      </c>
      <c r="DK28" s="158">
        <f t="shared" si="67"/>
        <v>55</v>
      </c>
      <c r="DL28" s="157">
        <f t="shared" si="68"/>
        <v>72</v>
      </c>
      <c r="DM28" s="158">
        <f t="shared" si="69"/>
        <v>55</v>
      </c>
      <c r="DN28" s="157">
        <f t="shared" si="70"/>
        <v>6.3576388888888893</v>
      </c>
      <c r="DO28" s="158">
        <f t="shared" si="71"/>
        <v>6.4603636363636365</v>
      </c>
      <c r="DP28" s="157">
        <f t="shared" si="72"/>
        <v>457.75</v>
      </c>
      <c r="DQ28" s="158">
        <f t="shared" si="73"/>
        <v>355.32</v>
      </c>
      <c r="DR28" s="157">
        <f t="shared" si="74"/>
        <v>88.125</v>
      </c>
      <c r="DS28" s="158">
        <f t="shared" si="75"/>
        <v>96.294545454545457</v>
      </c>
      <c r="DT28" s="157">
        <f t="shared" si="76"/>
        <v>6345</v>
      </c>
      <c r="DU28" s="158">
        <f t="shared" si="77"/>
        <v>5296.2</v>
      </c>
      <c r="DV28" s="155">
        <v>32</v>
      </c>
      <c r="DW28" s="156">
        <v>49</v>
      </c>
      <c r="DX28" s="157">
        <f t="shared" si="78"/>
        <v>32</v>
      </c>
      <c r="DY28" s="158">
        <f t="shared" si="79"/>
        <v>49</v>
      </c>
      <c r="DZ28" s="155">
        <v>42</v>
      </c>
      <c r="EA28" s="156">
        <v>36</v>
      </c>
      <c r="EB28" s="157">
        <f t="shared" si="80"/>
        <v>42</v>
      </c>
      <c r="EC28" s="158">
        <f t="shared" si="81"/>
        <v>36</v>
      </c>
      <c r="ED28" s="155"/>
      <c r="EE28" s="156"/>
      <c r="EF28" s="157">
        <f t="shared" si="82"/>
        <v>0</v>
      </c>
      <c r="EG28" s="158">
        <f t="shared" si="83"/>
        <v>0</v>
      </c>
      <c r="EH28" s="157">
        <f t="shared" si="84"/>
        <v>74</v>
      </c>
      <c r="EI28" s="158">
        <f t="shared" si="85"/>
        <v>85</v>
      </c>
      <c r="EJ28" s="157">
        <f t="shared" si="86"/>
        <v>74</v>
      </c>
      <c r="EK28" s="158">
        <f t="shared" si="87"/>
        <v>85</v>
      </c>
      <c r="EL28" s="155">
        <v>3.22</v>
      </c>
      <c r="EM28" s="156">
        <v>3.09</v>
      </c>
      <c r="EN28" s="157">
        <f t="shared" si="88"/>
        <v>103.04</v>
      </c>
      <c r="EO28" s="158">
        <f t="shared" si="89"/>
        <v>151.41</v>
      </c>
      <c r="EP28" s="155">
        <v>2.36</v>
      </c>
      <c r="EQ28" s="156">
        <v>2.0699999999999998</v>
      </c>
      <c r="ER28" s="157">
        <f t="shared" si="90"/>
        <v>99.11999999999999</v>
      </c>
      <c r="ES28" s="158">
        <f t="shared" si="91"/>
        <v>74.52</v>
      </c>
      <c r="ET28" s="155"/>
      <c r="EU28" s="156"/>
      <c r="EV28" s="157">
        <f t="shared" si="92"/>
        <v>0</v>
      </c>
      <c r="EW28" s="158">
        <f t="shared" si="93"/>
        <v>0</v>
      </c>
      <c r="EX28" s="157">
        <f t="shared" si="94"/>
        <v>2.731891891891892</v>
      </c>
      <c r="EY28" s="158">
        <f t="shared" si="95"/>
        <v>2.6579999999999999</v>
      </c>
      <c r="EZ28" s="157">
        <f t="shared" si="96"/>
        <v>202.16</v>
      </c>
      <c r="FA28" s="158">
        <f t="shared" si="97"/>
        <v>225.93</v>
      </c>
      <c r="FB28" s="155">
        <v>78.3</v>
      </c>
      <c r="FC28" s="156">
        <v>73.599999999999994</v>
      </c>
      <c r="FD28" s="157">
        <f t="shared" si="98"/>
        <v>2505.6</v>
      </c>
      <c r="FE28" s="158">
        <f t="shared" si="99"/>
        <v>3606.3999999999996</v>
      </c>
      <c r="FF28" s="155">
        <v>49.6</v>
      </c>
      <c r="FG28" s="156">
        <v>45.6</v>
      </c>
      <c r="FH28" s="157">
        <f t="shared" si="100"/>
        <v>2083.2000000000003</v>
      </c>
      <c r="FI28" s="158">
        <f t="shared" si="101"/>
        <v>1641.6000000000001</v>
      </c>
      <c r="FJ28" s="155"/>
      <c r="FK28" s="156"/>
      <c r="FL28" s="157">
        <f t="shared" si="102"/>
        <v>0</v>
      </c>
      <c r="FM28" s="158">
        <f t="shared" si="103"/>
        <v>0</v>
      </c>
      <c r="FN28" s="157">
        <f t="shared" si="104"/>
        <v>62.01081081081081</v>
      </c>
      <c r="FO28" s="158">
        <f t="shared" si="105"/>
        <v>61.741176470588236</v>
      </c>
      <c r="FP28" s="157">
        <f t="shared" si="106"/>
        <v>4588.8</v>
      </c>
      <c r="FQ28" s="158">
        <f t="shared" si="107"/>
        <v>5248</v>
      </c>
      <c r="FR28" s="155">
        <v>0</v>
      </c>
      <c r="FS28" s="156">
        <v>4</v>
      </c>
      <c r="FT28" s="157">
        <f t="shared" si="108"/>
        <v>0</v>
      </c>
      <c r="FU28" s="158">
        <f t="shared" si="109"/>
        <v>4</v>
      </c>
      <c r="FV28" s="155"/>
      <c r="FW28" s="156">
        <v>1.5</v>
      </c>
      <c r="FX28" s="157">
        <f t="shared" si="110"/>
        <v>0</v>
      </c>
      <c r="FY28" s="158">
        <f t="shared" si="111"/>
        <v>6</v>
      </c>
      <c r="FZ28" s="155"/>
      <c r="GA28" s="156">
        <v>34</v>
      </c>
      <c r="GB28" s="157">
        <f t="shared" si="112"/>
        <v>0</v>
      </c>
      <c r="GC28" s="158">
        <f t="shared" si="113"/>
        <v>136</v>
      </c>
      <c r="GD28" s="157">
        <f t="shared" si="114"/>
        <v>89</v>
      </c>
      <c r="GE28" s="158">
        <f t="shared" si="115"/>
        <v>92</v>
      </c>
      <c r="GF28" s="157">
        <f t="shared" si="116"/>
        <v>89</v>
      </c>
      <c r="GG28" s="158">
        <f t="shared" si="117"/>
        <v>92</v>
      </c>
      <c r="GH28" s="157">
        <f t="shared" si="118"/>
        <v>376.55</v>
      </c>
      <c r="GI28" s="158">
        <f t="shared" si="119"/>
        <v>388.57</v>
      </c>
      <c r="GJ28" s="157">
        <f t="shared" si="120"/>
        <v>7603.5</v>
      </c>
      <c r="GK28" s="158">
        <f t="shared" si="121"/>
        <v>7804.5999999999995</v>
      </c>
      <c r="GL28" s="157">
        <f t="shared" si="122"/>
        <v>57</v>
      </c>
      <c r="GM28" s="158">
        <f t="shared" si="123"/>
        <v>48</v>
      </c>
      <c r="GN28" s="157">
        <f t="shared" si="124"/>
        <v>57</v>
      </c>
      <c r="GO28" s="158">
        <f t="shared" si="125"/>
        <v>48</v>
      </c>
      <c r="GP28" s="157">
        <f t="shared" si="126"/>
        <v>283.36</v>
      </c>
      <c r="GQ28" s="158">
        <f t="shared" si="127"/>
        <v>192.68</v>
      </c>
      <c r="GR28" s="157">
        <f t="shared" si="128"/>
        <v>3330.3</v>
      </c>
      <c r="GS28" s="158">
        <f t="shared" si="129"/>
        <v>2739.6000000000004</v>
      </c>
      <c r="GT28" s="157">
        <f t="shared" si="130"/>
        <v>146</v>
      </c>
      <c r="GU28" s="158">
        <f t="shared" si="131"/>
        <v>140</v>
      </c>
      <c r="GV28" s="157">
        <f t="shared" si="132"/>
        <v>146</v>
      </c>
      <c r="GW28" s="158">
        <f t="shared" si="133"/>
        <v>140</v>
      </c>
      <c r="GX28" s="157">
        <f t="shared" si="134"/>
        <v>659.91000000000008</v>
      </c>
      <c r="GY28" s="158">
        <f t="shared" si="135"/>
        <v>581.25</v>
      </c>
      <c r="GZ28" s="157">
        <f t="shared" si="136"/>
        <v>10933.8</v>
      </c>
      <c r="HA28" s="158">
        <f t="shared" si="137"/>
        <v>10544.2</v>
      </c>
      <c r="HB28" s="157">
        <f t="shared" si="138"/>
        <v>0</v>
      </c>
      <c r="HC28" s="158">
        <f t="shared" si="139"/>
        <v>0</v>
      </c>
      <c r="HD28" s="157">
        <f t="shared" si="140"/>
        <v>0</v>
      </c>
      <c r="HE28" s="158">
        <f t="shared" si="141"/>
        <v>0</v>
      </c>
      <c r="HF28" s="157" t="str">
        <f t="shared" si="142"/>
        <v/>
      </c>
      <c r="HG28" s="158" t="str">
        <f t="shared" si="143"/>
        <v/>
      </c>
      <c r="HH28" s="157" t="str">
        <f t="shared" si="144"/>
        <v/>
      </c>
      <c r="HI28" s="158" t="str">
        <f t="shared" si="145"/>
        <v/>
      </c>
      <c r="HJ28" s="157">
        <f t="shared" si="146"/>
        <v>659.91</v>
      </c>
      <c r="HK28" s="158">
        <f t="shared" si="147"/>
        <v>587.25</v>
      </c>
      <c r="HL28" s="157">
        <f t="shared" si="148"/>
        <v>10933.8</v>
      </c>
      <c r="HM28" s="158">
        <f t="shared" si="149"/>
        <v>10680.2</v>
      </c>
    </row>
    <row r="29" spans="1:221">
      <c r="A29" s="161" t="s">
        <v>354</v>
      </c>
      <c r="B29" s="162" t="s">
        <v>375</v>
      </c>
      <c r="C29" s="153"/>
      <c r="D29" s="154">
        <v>106795</v>
      </c>
      <c r="E29" s="154">
        <v>10</v>
      </c>
      <c r="F29" s="155">
        <v>187</v>
      </c>
      <c r="G29" s="156">
        <v>174</v>
      </c>
      <c r="H29" s="155">
        <v>18</v>
      </c>
      <c r="I29" s="156">
        <v>11</v>
      </c>
      <c r="J29" s="157">
        <f t="shared" si="0"/>
        <v>169</v>
      </c>
      <c r="K29" s="158">
        <f t="shared" si="1"/>
        <v>163</v>
      </c>
      <c r="L29" s="155">
        <v>60</v>
      </c>
      <c r="M29" s="156">
        <v>60</v>
      </c>
      <c r="N29" s="157">
        <f t="shared" si="2"/>
        <v>170</v>
      </c>
      <c r="O29" s="158">
        <f t="shared" si="3"/>
        <v>163</v>
      </c>
      <c r="P29" s="157">
        <f t="shared" si="4"/>
        <v>170</v>
      </c>
      <c r="Q29" s="158">
        <f t="shared" si="5"/>
        <v>163</v>
      </c>
      <c r="R29" s="155">
        <v>5</v>
      </c>
      <c r="S29" s="156">
        <v>46</v>
      </c>
      <c r="T29" s="157">
        <f t="shared" si="6"/>
        <v>5</v>
      </c>
      <c r="U29" s="158">
        <f t="shared" si="7"/>
        <v>46</v>
      </c>
      <c r="V29" s="155">
        <v>66</v>
      </c>
      <c r="W29" s="156">
        <v>16</v>
      </c>
      <c r="X29" s="157">
        <f t="shared" si="8"/>
        <v>66</v>
      </c>
      <c r="Y29" s="158">
        <f t="shared" si="9"/>
        <v>16</v>
      </c>
      <c r="Z29" s="155"/>
      <c r="AA29" s="156"/>
      <c r="AB29" s="157">
        <f t="shared" si="10"/>
        <v>0</v>
      </c>
      <c r="AC29" s="158">
        <f t="shared" si="11"/>
        <v>0</v>
      </c>
      <c r="AD29" s="157">
        <f t="shared" si="12"/>
        <v>71</v>
      </c>
      <c r="AE29" s="158">
        <f t="shared" si="13"/>
        <v>62</v>
      </c>
      <c r="AF29" s="157">
        <f t="shared" si="14"/>
        <v>71</v>
      </c>
      <c r="AG29" s="158">
        <f t="shared" si="15"/>
        <v>62</v>
      </c>
      <c r="AH29" s="155">
        <v>3.32</v>
      </c>
      <c r="AI29" s="156">
        <v>3.48</v>
      </c>
      <c r="AJ29" s="157">
        <f t="shared" si="16"/>
        <v>16.599999999999998</v>
      </c>
      <c r="AK29" s="157">
        <f t="shared" si="17"/>
        <v>160.08000000000001</v>
      </c>
      <c r="AL29" s="155">
        <v>5.49</v>
      </c>
      <c r="AM29" s="156">
        <v>5.09</v>
      </c>
      <c r="AN29" s="157">
        <f t="shared" si="18"/>
        <v>362.34000000000003</v>
      </c>
      <c r="AO29" s="157">
        <f t="shared" si="19"/>
        <v>81.44</v>
      </c>
      <c r="AP29" s="155"/>
      <c r="AQ29" s="156"/>
      <c r="AR29" s="157">
        <f t="shared" si="20"/>
        <v>0</v>
      </c>
      <c r="AS29" s="158">
        <f t="shared" si="21"/>
        <v>0</v>
      </c>
      <c r="AT29" s="157">
        <f t="shared" si="22"/>
        <v>5.3371830985915505</v>
      </c>
      <c r="AU29" s="158">
        <f t="shared" si="23"/>
        <v>3.895483870967742</v>
      </c>
      <c r="AV29" s="157">
        <f t="shared" si="24"/>
        <v>378.94000000000011</v>
      </c>
      <c r="AW29" s="158">
        <f t="shared" si="25"/>
        <v>241.52</v>
      </c>
      <c r="AX29" s="155">
        <v>79.8</v>
      </c>
      <c r="AY29" s="156">
        <v>90.7</v>
      </c>
      <c r="AZ29" s="157">
        <f t="shared" si="26"/>
        <v>399</v>
      </c>
      <c r="BA29" s="158">
        <f t="shared" si="27"/>
        <v>4172.2</v>
      </c>
      <c r="BB29" s="155">
        <v>78.3</v>
      </c>
      <c r="BC29" s="156">
        <v>84.9</v>
      </c>
      <c r="BD29" s="157">
        <f t="shared" si="28"/>
        <v>5167.8</v>
      </c>
      <c r="BE29" s="158">
        <f t="shared" si="29"/>
        <v>1358.4</v>
      </c>
      <c r="BF29" s="155"/>
      <c r="BG29" s="156"/>
      <c r="BH29" s="157">
        <f t="shared" si="30"/>
        <v>0</v>
      </c>
      <c r="BI29" s="158">
        <f t="shared" si="31"/>
        <v>0</v>
      </c>
      <c r="BJ29" s="157">
        <f t="shared" si="32"/>
        <v>78.405633802816908</v>
      </c>
      <c r="BK29" s="158">
        <f t="shared" si="33"/>
        <v>89.203225806451613</v>
      </c>
      <c r="BL29" s="157">
        <f t="shared" si="34"/>
        <v>5566.8</v>
      </c>
      <c r="BM29" s="158">
        <f t="shared" si="35"/>
        <v>5530.6</v>
      </c>
      <c r="BN29" s="155">
        <v>47</v>
      </c>
      <c r="BO29" s="156">
        <v>38</v>
      </c>
      <c r="BP29" s="157">
        <f t="shared" si="36"/>
        <v>47</v>
      </c>
      <c r="BQ29" s="158">
        <f t="shared" si="37"/>
        <v>38</v>
      </c>
      <c r="BR29" s="155">
        <v>15</v>
      </c>
      <c r="BS29" s="156">
        <v>10</v>
      </c>
      <c r="BT29" s="157">
        <f t="shared" si="38"/>
        <v>15</v>
      </c>
      <c r="BU29" s="158">
        <f t="shared" si="39"/>
        <v>10</v>
      </c>
      <c r="BV29" s="155"/>
      <c r="BW29" s="156"/>
      <c r="BX29" s="157">
        <f t="shared" si="40"/>
        <v>0</v>
      </c>
      <c r="BY29" s="158">
        <f t="shared" si="41"/>
        <v>0</v>
      </c>
      <c r="BZ29" s="157">
        <f t="shared" si="42"/>
        <v>62</v>
      </c>
      <c r="CA29" s="158">
        <f t="shared" si="43"/>
        <v>48</v>
      </c>
      <c r="CB29" s="157">
        <f t="shared" si="44"/>
        <v>62</v>
      </c>
      <c r="CC29" s="158">
        <f t="shared" si="45"/>
        <v>48</v>
      </c>
      <c r="CD29" s="155">
        <v>7.51</v>
      </c>
      <c r="CE29" s="156">
        <v>8.48</v>
      </c>
      <c r="CF29" s="157">
        <f t="shared" si="46"/>
        <v>352.96999999999997</v>
      </c>
      <c r="CG29" s="158">
        <f t="shared" si="47"/>
        <v>322.24</v>
      </c>
      <c r="CH29" s="155">
        <v>8.5299999999999994</v>
      </c>
      <c r="CI29" s="156">
        <v>7.49</v>
      </c>
      <c r="CJ29" s="157">
        <f t="shared" si="48"/>
        <v>127.94999999999999</v>
      </c>
      <c r="CK29" s="158">
        <f t="shared" si="49"/>
        <v>74.900000000000006</v>
      </c>
      <c r="CL29" s="155"/>
      <c r="CM29" s="156"/>
      <c r="CN29" s="157">
        <f t="shared" si="50"/>
        <v>0</v>
      </c>
      <c r="CO29" s="158">
        <f t="shared" si="51"/>
        <v>0</v>
      </c>
      <c r="CP29" s="157">
        <f t="shared" si="52"/>
        <v>7.7567741935483863</v>
      </c>
      <c r="CQ29" s="158">
        <f t="shared" si="53"/>
        <v>8.2737499999999997</v>
      </c>
      <c r="CR29" s="157">
        <f t="shared" si="54"/>
        <v>480.91999999999996</v>
      </c>
      <c r="CS29" s="158">
        <f t="shared" si="55"/>
        <v>397.14</v>
      </c>
      <c r="CT29" s="155">
        <v>87.3</v>
      </c>
      <c r="CU29" s="156">
        <v>84.2</v>
      </c>
      <c r="CV29" s="157">
        <f t="shared" si="56"/>
        <v>4103.0999999999995</v>
      </c>
      <c r="CW29" s="158">
        <f t="shared" si="57"/>
        <v>3199.6</v>
      </c>
      <c r="CX29" s="155">
        <v>90.3</v>
      </c>
      <c r="CY29" s="156">
        <v>75.599999999999994</v>
      </c>
      <c r="CZ29" s="157">
        <f t="shared" si="58"/>
        <v>1354.5</v>
      </c>
      <c r="DA29" s="158">
        <f t="shared" si="59"/>
        <v>756</v>
      </c>
      <c r="DB29" s="155"/>
      <c r="DC29" s="156"/>
      <c r="DD29" s="157">
        <f t="shared" si="60"/>
        <v>0</v>
      </c>
      <c r="DE29" s="158">
        <f t="shared" si="61"/>
        <v>0</v>
      </c>
      <c r="DF29" s="157">
        <f t="shared" si="62"/>
        <v>88.025806451612894</v>
      </c>
      <c r="DG29" s="158">
        <f t="shared" si="63"/>
        <v>82.408333333333331</v>
      </c>
      <c r="DH29" s="157">
        <f t="shared" si="64"/>
        <v>5457.5999999999995</v>
      </c>
      <c r="DI29" s="158">
        <f t="shared" si="65"/>
        <v>3955.6</v>
      </c>
      <c r="DJ29" s="157">
        <f t="shared" si="66"/>
        <v>133</v>
      </c>
      <c r="DK29" s="158">
        <f t="shared" si="67"/>
        <v>110</v>
      </c>
      <c r="DL29" s="157">
        <f t="shared" si="68"/>
        <v>133</v>
      </c>
      <c r="DM29" s="158">
        <f t="shared" si="69"/>
        <v>110</v>
      </c>
      <c r="DN29" s="157">
        <f t="shared" si="70"/>
        <v>6.4651127819548879</v>
      </c>
      <c r="DO29" s="158">
        <f t="shared" si="71"/>
        <v>5.806</v>
      </c>
      <c r="DP29" s="157">
        <f t="shared" si="72"/>
        <v>859.86000000000013</v>
      </c>
      <c r="DQ29" s="158">
        <f t="shared" si="73"/>
        <v>638.66</v>
      </c>
      <c r="DR29" s="157">
        <f t="shared" si="74"/>
        <v>82.890225563909766</v>
      </c>
      <c r="DS29" s="158">
        <f t="shared" si="75"/>
        <v>86.238181818181829</v>
      </c>
      <c r="DT29" s="157">
        <f t="shared" si="76"/>
        <v>11024.4</v>
      </c>
      <c r="DU29" s="158">
        <f t="shared" si="77"/>
        <v>9486.2000000000007</v>
      </c>
      <c r="DV29" s="155">
        <v>21</v>
      </c>
      <c r="DW29" s="156">
        <v>38</v>
      </c>
      <c r="DX29" s="157">
        <f t="shared" si="78"/>
        <v>21</v>
      </c>
      <c r="DY29" s="158">
        <f t="shared" si="79"/>
        <v>38</v>
      </c>
      <c r="DZ29" s="155">
        <v>16</v>
      </c>
      <c r="EA29" s="156">
        <v>15</v>
      </c>
      <c r="EB29" s="157">
        <f t="shared" si="80"/>
        <v>16</v>
      </c>
      <c r="EC29" s="158">
        <f t="shared" si="81"/>
        <v>15</v>
      </c>
      <c r="ED29" s="155"/>
      <c r="EE29" s="156"/>
      <c r="EF29" s="157">
        <f t="shared" si="82"/>
        <v>0</v>
      </c>
      <c r="EG29" s="158">
        <f t="shared" si="83"/>
        <v>0</v>
      </c>
      <c r="EH29" s="157">
        <f t="shared" si="84"/>
        <v>37</v>
      </c>
      <c r="EI29" s="158">
        <f t="shared" si="85"/>
        <v>53</v>
      </c>
      <c r="EJ29" s="157">
        <f t="shared" si="86"/>
        <v>37</v>
      </c>
      <c r="EK29" s="158">
        <f t="shared" si="87"/>
        <v>53</v>
      </c>
      <c r="EL29" s="155">
        <v>4.09</v>
      </c>
      <c r="EM29" s="156">
        <v>4.4000000000000004</v>
      </c>
      <c r="EN29" s="157">
        <f t="shared" si="88"/>
        <v>85.89</v>
      </c>
      <c r="EO29" s="158">
        <f t="shared" si="89"/>
        <v>167.20000000000002</v>
      </c>
      <c r="EP29" s="155">
        <v>4.6500000000000004</v>
      </c>
      <c r="EQ29" s="156">
        <v>6.71</v>
      </c>
      <c r="ER29" s="157">
        <f t="shared" si="90"/>
        <v>74.400000000000006</v>
      </c>
      <c r="ES29" s="158">
        <f t="shared" si="91"/>
        <v>100.65</v>
      </c>
      <c r="ET29" s="155"/>
      <c r="EU29" s="156"/>
      <c r="EV29" s="157">
        <f t="shared" si="92"/>
        <v>0</v>
      </c>
      <c r="EW29" s="158">
        <f t="shared" si="93"/>
        <v>0</v>
      </c>
      <c r="EX29" s="157">
        <f t="shared" si="94"/>
        <v>4.3321621621621631</v>
      </c>
      <c r="EY29" s="158">
        <f t="shared" si="95"/>
        <v>5.0537735849056604</v>
      </c>
      <c r="EZ29" s="157">
        <f t="shared" si="96"/>
        <v>160.29000000000002</v>
      </c>
      <c r="FA29" s="158">
        <f t="shared" si="97"/>
        <v>267.85000000000002</v>
      </c>
      <c r="FB29" s="155">
        <v>76.5</v>
      </c>
      <c r="FC29" s="156">
        <v>75.2</v>
      </c>
      <c r="FD29" s="157">
        <f t="shared" si="98"/>
        <v>1606.5</v>
      </c>
      <c r="FE29" s="158">
        <f t="shared" si="99"/>
        <v>2857.6</v>
      </c>
      <c r="FF29" s="155">
        <v>50.2</v>
      </c>
      <c r="FG29" s="156">
        <v>58.7</v>
      </c>
      <c r="FH29" s="157">
        <f t="shared" si="100"/>
        <v>803.2</v>
      </c>
      <c r="FI29" s="158">
        <f t="shared" si="101"/>
        <v>880.5</v>
      </c>
      <c r="FJ29" s="155"/>
      <c r="FK29" s="156"/>
      <c r="FL29" s="157">
        <f t="shared" si="102"/>
        <v>0</v>
      </c>
      <c r="FM29" s="158">
        <f t="shared" si="103"/>
        <v>0</v>
      </c>
      <c r="FN29" s="157">
        <f t="shared" si="104"/>
        <v>65.127027027027026</v>
      </c>
      <c r="FO29" s="158">
        <f t="shared" si="105"/>
        <v>70.530188679245285</v>
      </c>
      <c r="FP29" s="157">
        <f t="shared" si="106"/>
        <v>2409.6999999999998</v>
      </c>
      <c r="FQ29" s="158">
        <f t="shared" si="107"/>
        <v>3738.1</v>
      </c>
      <c r="FR29" s="155">
        <v>0</v>
      </c>
      <c r="FS29" s="156"/>
      <c r="FT29" s="157">
        <f t="shared" si="108"/>
        <v>0</v>
      </c>
      <c r="FU29" s="158">
        <f t="shared" si="109"/>
        <v>0</v>
      </c>
      <c r="FV29" s="155"/>
      <c r="FW29" s="156"/>
      <c r="FX29" s="157">
        <f t="shared" si="110"/>
        <v>0</v>
      </c>
      <c r="FY29" s="158">
        <f t="shared" si="111"/>
        <v>0</v>
      </c>
      <c r="FZ29" s="155"/>
      <c r="GA29" s="156"/>
      <c r="GB29" s="157">
        <f t="shared" si="112"/>
        <v>0</v>
      </c>
      <c r="GC29" s="158">
        <f t="shared" si="113"/>
        <v>0</v>
      </c>
      <c r="GD29" s="157">
        <f t="shared" si="114"/>
        <v>73</v>
      </c>
      <c r="GE29" s="158">
        <f t="shared" si="115"/>
        <v>122</v>
      </c>
      <c r="GF29" s="157">
        <f t="shared" si="116"/>
        <v>73</v>
      </c>
      <c r="GG29" s="158">
        <f t="shared" si="117"/>
        <v>122</v>
      </c>
      <c r="GH29" s="157">
        <f t="shared" si="118"/>
        <v>455.46</v>
      </c>
      <c r="GI29" s="158">
        <f t="shared" si="119"/>
        <v>649.5200000000001</v>
      </c>
      <c r="GJ29" s="157">
        <f t="shared" si="120"/>
        <v>6108.5999999999995</v>
      </c>
      <c r="GK29" s="158">
        <f t="shared" si="121"/>
        <v>10229.4</v>
      </c>
      <c r="GL29" s="157">
        <f t="shared" si="122"/>
        <v>97</v>
      </c>
      <c r="GM29" s="158">
        <f t="shared" si="123"/>
        <v>41</v>
      </c>
      <c r="GN29" s="157">
        <f t="shared" si="124"/>
        <v>97</v>
      </c>
      <c r="GO29" s="158">
        <f t="shared" si="125"/>
        <v>41</v>
      </c>
      <c r="GP29" s="157">
        <f t="shared" si="126"/>
        <v>564.69000000000005</v>
      </c>
      <c r="GQ29" s="158">
        <f t="shared" si="127"/>
        <v>256.99</v>
      </c>
      <c r="GR29" s="157">
        <f t="shared" si="128"/>
        <v>7325.5</v>
      </c>
      <c r="GS29" s="158">
        <f t="shared" si="129"/>
        <v>2994.9</v>
      </c>
      <c r="GT29" s="157">
        <f t="shared" si="130"/>
        <v>170</v>
      </c>
      <c r="GU29" s="158">
        <f t="shared" si="131"/>
        <v>163</v>
      </c>
      <c r="GV29" s="157">
        <f t="shared" si="132"/>
        <v>170</v>
      </c>
      <c r="GW29" s="158">
        <f t="shared" si="133"/>
        <v>163</v>
      </c>
      <c r="GX29" s="157">
        <f t="shared" si="134"/>
        <v>1020.1500000000001</v>
      </c>
      <c r="GY29" s="158">
        <f t="shared" si="135"/>
        <v>906.5100000000001</v>
      </c>
      <c r="GZ29" s="157">
        <f t="shared" si="136"/>
        <v>13434.099999999999</v>
      </c>
      <c r="HA29" s="158">
        <f t="shared" si="137"/>
        <v>13224.3</v>
      </c>
      <c r="HB29" s="157">
        <f t="shared" si="138"/>
        <v>0</v>
      </c>
      <c r="HC29" s="158">
        <f t="shared" si="139"/>
        <v>0</v>
      </c>
      <c r="HD29" s="157">
        <f t="shared" si="140"/>
        <v>0</v>
      </c>
      <c r="HE29" s="158">
        <f t="shared" si="141"/>
        <v>0</v>
      </c>
      <c r="HF29" s="157" t="str">
        <f t="shared" si="142"/>
        <v/>
      </c>
      <c r="HG29" s="158" t="str">
        <f t="shared" si="143"/>
        <v/>
      </c>
      <c r="HH29" s="157" t="str">
        <f t="shared" si="144"/>
        <v/>
      </c>
      <c r="HI29" s="158" t="str">
        <f t="shared" si="145"/>
        <v/>
      </c>
      <c r="HJ29" s="157">
        <f t="shared" si="146"/>
        <v>1020.1500000000001</v>
      </c>
      <c r="HK29" s="158">
        <f t="shared" si="147"/>
        <v>906.51</v>
      </c>
      <c r="HL29" s="157">
        <f t="shared" si="148"/>
        <v>13434.099999999999</v>
      </c>
      <c r="HM29" s="158">
        <f t="shared" si="149"/>
        <v>13224.300000000001</v>
      </c>
    </row>
    <row r="30" spans="1:221">
      <c r="A30" s="161" t="s">
        <v>354</v>
      </c>
      <c r="B30" s="162" t="s">
        <v>376</v>
      </c>
      <c r="C30" s="153"/>
      <c r="D30" s="154">
        <v>106883</v>
      </c>
      <c r="E30" s="154">
        <v>10</v>
      </c>
      <c r="F30" s="155">
        <v>108</v>
      </c>
      <c r="G30" s="156">
        <v>95</v>
      </c>
      <c r="H30" s="155">
        <v>4</v>
      </c>
      <c r="I30" s="156">
        <v>1</v>
      </c>
      <c r="J30" s="157">
        <f t="shared" si="0"/>
        <v>104</v>
      </c>
      <c r="K30" s="158">
        <f t="shared" si="1"/>
        <v>94</v>
      </c>
      <c r="L30" s="155">
        <v>60</v>
      </c>
      <c r="M30" s="156">
        <v>60</v>
      </c>
      <c r="N30" s="157">
        <f t="shared" si="2"/>
        <v>104</v>
      </c>
      <c r="O30" s="158">
        <f t="shared" si="3"/>
        <v>94</v>
      </c>
      <c r="P30" s="157">
        <f t="shared" si="4"/>
        <v>104</v>
      </c>
      <c r="Q30" s="158">
        <f t="shared" si="5"/>
        <v>94</v>
      </c>
      <c r="R30" s="155">
        <v>28</v>
      </c>
      <c r="S30" s="156">
        <v>26</v>
      </c>
      <c r="T30" s="157">
        <f t="shared" si="6"/>
        <v>28</v>
      </c>
      <c r="U30" s="158">
        <f t="shared" si="7"/>
        <v>26</v>
      </c>
      <c r="V30" s="155">
        <v>8</v>
      </c>
      <c r="W30" s="156">
        <v>4</v>
      </c>
      <c r="X30" s="157">
        <f t="shared" si="8"/>
        <v>8</v>
      </c>
      <c r="Y30" s="158">
        <f t="shared" si="9"/>
        <v>4</v>
      </c>
      <c r="Z30" s="155"/>
      <c r="AA30" s="156"/>
      <c r="AB30" s="157">
        <f t="shared" si="10"/>
        <v>0</v>
      </c>
      <c r="AC30" s="158">
        <f t="shared" si="11"/>
        <v>0</v>
      </c>
      <c r="AD30" s="157">
        <f t="shared" si="12"/>
        <v>36</v>
      </c>
      <c r="AE30" s="158">
        <f t="shared" si="13"/>
        <v>30</v>
      </c>
      <c r="AF30" s="157">
        <f t="shared" si="14"/>
        <v>36</v>
      </c>
      <c r="AG30" s="158">
        <f t="shared" si="15"/>
        <v>30</v>
      </c>
      <c r="AH30" s="155">
        <v>5.0599999999999996</v>
      </c>
      <c r="AI30" s="156">
        <v>2.5</v>
      </c>
      <c r="AJ30" s="157">
        <f t="shared" si="16"/>
        <v>141.67999999999998</v>
      </c>
      <c r="AK30" s="157">
        <f t="shared" si="17"/>
        <v>65</v>
      </c>
      <c r="AL30" s="155">
        <v>2.94</v>
      </c>
      <c r="AM30" s="156">
        <v>2.88</v>
      </c>
      <c r="AN30" s="157">
        <f t="shared" si="18"/>
        <v>23.52</v>
      </c>
      <c r="AO30" s="157">
        <f t="shared" si="19"/>
        <v>11.52</v>
      </c>
      <c r="AP30" s="155"/>
      <c r="AQ30" s="156"/>
      <c r="AR30" s="157">
        <f t="shared" si="20"/>
        <v>0</v>
      </c>
      <c r="AS30" s="158">
        <f t="shared" si="21"/>
        <v>0</v>
      </c>
      <c r="AT30" s="157">
        <f t="shared" si="22"/>
        <v>4.5888888888888886</v>
      </c>
      <c r="AU30" s="158">
        <f t="shared" si="23"/>
        <v>2.5506666666666664</v>
      </c>
      <c r="AV30" s="157">
        <f t="shared" si="24"/>
        <v>165.2</v>
      </c>
      <c r="AW30" s="158">
        <f t="shared" si="25"/>
        <v>76.52</v>
      </c>
      <c r="AX30" s="155">
        <v>77.599999999999994</v>
      </c>
      <c r="AY30" s="156">
        <v>84</v>
      </c>
      <c r="AZ30" s="157">
        <f t="shared" si="26"/>
        <v>2172.7999999999997</v>
      </c>
      <c r="BA30" s="158">
        <f t="shared" si="27"/>
        <v>2184</v>
      </c>
      <c r="BB30" s="155">
        <v>81.099999999999994</v>
      </c>
      <c r="BC30" s="156">
        <v>76.3</v>
      </c>
      <c r="BD30" s="157">
        <f t="shared" si="28"/>
        <v>648.79999999999995</v>
      </c>
      <c r="BE30" s="158">
        <f t="shared" si="29"/>
        <v>305.2</v>
      </c>
      <c r="BF30" s="155"/>
      <c r="BG30" s="156"/>
      <c r="BH30" s="157">
        <f t="shared" si="30"/>
        <v>0</v>
      </c>
      <c r="BI30" s="158">
        <f t="shared" si="31"/>
        <v>0</v>
      </c>
      <c r="BJ30" s="157">
        <f t="shared" si="32"/>
        <v>78.377777777777766</v>
      </c>
      <c r="BK30" s="158">
        <f t="shared" si="33"/>
        <v>82.973333333333329</v>
      </c>
      <c r="BL30" s="157">
        <f t="shared" si="34"/>
        <v>2821.5999999999995</v>
      </c>
      <c r="BM30" s="158">
        <f t="shared" si="35"/>
        <v>2489.1999999999998</v>
      </c>
      <c r="BN30" s="155">
        <v>54</v>
      </c>
      <c r="BO30" s="156">
        <v>40</v>
      </c>
      <c r="BP30" s="157">
        <f t="shared" si="36"/>
        <v>54</v>
      </c>
      <c r="BQ30" s="158">
        <f t="shared" si="37"/>
        <v>40</v>
      </c>
      <c r="BR30" s="155">
        <v>4</v>
      </c>
      <c r="BS30" s="156">
        <v>4</v>
      </c>
      <c r="BT30" s="157">
        <f t="shared" si="38"/>
        <v>4</v>
      </c>
      <c r="BU30" s="158">
        <f t="shared" si="39"/>
        <v>4</v>
      </c>
      <c r="BV30" s="155"/>
      <c r="BW30" s="156"/>
      <c r="BX30" s="157">
        <f t="shared" si="40"/>
        <v>0</v>
      </c>
      <c r="BY30" s="158">
        <f t="shared" si="41"/>
        <v>0</v>
      </c>
      <c r="BZ30" s="157">
        <f t="shared" si="42"/>
        <v>58</v>
      </c>
      <c r="CA30" s="158">
        <f t="shared" si="43"/>
        <v>44</v>
      </c>
      <c r="CB30" s="157">
        <f t="shared" si="44"/>
        <v>58</v>
      </c>
      <c r="CC30" s="158">
        <f t="shared" si="45"/>
        <v>44</v>
      </c>
      <c r="CD30" s="155">
        <v>5.24</v>
      </c>
      <c r="CE30" s="156">
        <v>2.5099999999999998</v>
      </c>
      <c r="CF30" s="157">
        <f t="shared" si="46"/>
        <v>282.96000000000004</v>
      </c>
      <c r="CG30" s="158">
        <f t="shared" si="47"/>
        <v>100.39999999999999</v>
      </c>
      <c r="CH30" s="155">
        <v>9.4</v>
      </c>
      <c r="CI30" s="156">
        <v>1.1299999999999999</v>
      </c>
      <c r="CJ30" s="157">
        <f t="shared" si="48"/>
        <v>37.6</v>
      </c>
      <c r="CK30" s="158">
        <f t="shared" si="49"/>
        <v>4.5199999999999996</v>
      </c>
      <c r="CL30" s="155"/>
      <c r="CM30" s="156"/>
      <c r="CN30" s="157">
        <f t="shared" si="50"/>
        <v>0</v>
      </c>
      <c r="CO30" s="158">
        <f t="shared" si="51"/>
        <v>0</v>
      </c>
      <c r="CP30" s="157">
        <f t="shared" si="52"/>
        <v>5.5268965517241391</v>
      </c>
      <c r="CQ30" s="158">
        <f t="shared" si="53"/>
        <v>2.3845454545454543</v>
      </c>
      <c r="CR30" s="157">
        <f t="shared" si="54"/>
        <v>320.56000000000006</v>
      </c>
      <c r="CS30" s="158">
        <f t="shared" si="55"/>
        <v>104.91999999999999</v>
      </c>
      <c r="CT30" s="155">
        <v>86.9</v>
      </c>
      <c r="CU30" s="156">
        <v>88.7</v>
      </c>
      <c r="CV30" s="157">
        <f t="shared" si="56"/>
        <v>4692.6000000000004</v>
      </c>
      <c r="CW30" s="158">
        <f t="shared" si="57"/>
        <v>3548</v>
      </c>
      <c r="CX30" s="155">
        <v>80.8</v>
      </c>
      <c r="CY30" s="156">
        <v>116</v>
      </c>
      <c r="CZ30" s="157">
        <f t="shared" si="58"/>
        <v>323.2</v>
      </c>
      <c r="DA30" s="158">
        <f t="shared" si="59"/>
        <v>464</v>
      </c>
      <c r="DB30" s="155"/>
      <c r="DC30" s="156"/>
      <c r="DD30" s="157">
        <f t="shared" si="60"/>
        <v>0</v>
      </c>
      <c r="DE30" s="158">
        <f t="shared" si="61"/>
        <v>0</v>
      </c>
      <c r="DF30" s="157">
        <f t="shared" si="62"/>
        <v>86.479310344827596</v>
      </c>
      <c r="DG30" s="158">
        <f t="shared" si="63"/>
        <v>91.181818181818187</v>
      </c>
      <c r="DH30" s="157">
        <f t="shared" si="64"/>
        <v>5015.8</v>
      </c>
      <c r="DI30" s="158">
        <f t="shared" si="65"/>
        <v>4012</v>
      </c>
      <c r="DJ30" s="157">
        <f t="shared" si="66"/>
        <v>94</v>
      </c>
      <c r="DK30" s="158">
        <f t="shared" si="67"/>
        <v>74</v>
      </c>
      <c r="DL30" s="157">
        <f t="shared" si="68"/>
        <v>94</v>
      </c>
      <c r="DM30" s="158">
        <f t="shared" si="69"/>
        <v>74</v>
      </c>
      <c r="DN30" s="157">
        <f t="shared" si="70"/>
        <v>5.167659574468086</v>
      </c>
      <c r="DO30" s="158">
        <f t="shared" si="71"/>
        <v>2.4518918918918917</v>
      </c>
      <c r="DP30" s="157">
        <f t="shared" si="72"/>
        <v>485.7600000000001</v>
      </c>
      <c r="DQ30" s="158">
        <f t="shared" si="73"/>
        <v>181.44</v>
      </c>
      <c r="DR30" s="157">
        <f t="shared" si="74"/>
        <v>83.376595744680841</v>
      </c>
      <c r="DS30" s="158">
        <f t="shared" si="75"/>
        <v>87.854054054054046</v>
      </c>
      <c r="DT30" s="157">
        <f t="shared" si="76"/>
        <v>7837.3999999999987</v>
      </c>
      <c r="DU30" s="158">
        <f t="shared" si="77"/>
        <v>6501.2</v>
      </c>
      <c r="DV30" s="155">
        <v>6</v>
      </c>
      <c r="DW30" s="156">
        <v>9</v>
      </c>
      <c r="DX30" s="157">
        <f t="shared" si="78"/>
        <v>6</v>
      </c>
      <c r="DY30" s="158">
        <f t="shared" si="79"/>
        <v>9</v>
      </c>
      <c r="DZ30" s="155">
        <v>4</v>
      </c>
      <c r="EA30" s="156">
        <v>11</v>
      </c>
      <c r="EB30" s="157">
        <f t="shared" si="80"/>
        <v>4</v>
      </c>
      <c r="EC30" s="158">
        <f t="shared" si="81"/>
        <v>11</v>
      </c>
      <c r="ED30" s="155"/>
      <c r="EE30" s="156"/>
      <c r="EF30" s="157">
        <f t="shared" si="82"/>
        <v>0</v>
      </c>
      <c r="EG30" s="158">
        <f t="shared" si="83"/>
        <v>0</v>
      </c>
      <c r="EH30" s="157">
        <f t="shared" si="84"/>
        <v>10</v>
      </c>
      <c r="EI30" s="158">
        <f t="shared" si="85"/>
        <v>20</v>
      </c>
      <c r="EJ30" s="157">
        <f t="shared" si="86"/>
        <v>10</v>
      </c>
      <c r="EK30" s="158">
        <f t="shared" si="87"/>
        <v>20</v>
      </c>
      <c r="EL30" s="155">
        <v>4.49</v>
      </c>
      <c r="EM30" s="156">
        <v>1.2</v>
      </c>
      <c r="EN30" s="157">
        <f t="shared" si="88"/>
        <v>26.94</v>
      </c>
      <c r="EO30" s="158">
        <f t="shared" si="89"/>
        <v>10.799999999999999</v>
      </c>
      <c r="EP30" s="155">
        <v>4.13</v>
      </c>
      <c r="EQ30" s="156">
        <v>1.96</v>
      </c>
      <c r="ER30" s="157">
        <f t="shared" si="90"/>
        <v>16.52</v>
      </c>
      <c r="ES30" s="158">
        <f t="shared" si="91"/>
        <v>21.56</v>
      </c>
      <c r="ET30" s="155"/>
      <c r="EU30" s="156"/>
      <c r="EV30" s="157">
        <f t="shared" si="92"/>
        <v>0</v>
      </c>
      <c r="EW30" s="158">
        <f t="shared" si="93"/>
        <v>0</v>
      </c>
      <c r="EX30" s="157">
        <f t="shared" si="94"/>
        <v>4.3460000000000001</v>
      </c>
      <c r="EY30" s="158">
        <f t="shared" si="95"/>
        <v>1.6179999999999999</v>
      </c>
      <c r="EZ30" s="157">
        <f t="shared" si="96"/>
        <v>43.46</v>
      </c>
      <c r="FA30" s="158">
        <f t="shared" si="97"/>
        <v>32.36</v>
      </c>
      <c r="FB30" s="155">
        <v>68.5</v>
      </c>
      <c r="FC30" s="156">
        <v>62.8</v>
      </c>
      <c r="FD30" s="157">
        <f t="shared" si="98"/>
        <v>411</v>
      </c>
      <c r="FE30" s="158">
        <f t="shared" si="99"/>
        <v>565.19999999999993</v>
      </c>
      <c r="FF30" s="155">
        <v>51.3</v>
      </c>
      <c r="FG30" s="156">
        <v>58.2</v>
      </c>
      <c r="FH30" s="157">
        <f t="shared" si="100"/>
        <v>205.2</v>
      </c>
      <c r="FI30" s="158">
        <f t="shared" si="101"/>
        <v>640.20000000000005</v>
      </c>
      <c r="FJ30" s="155"/>
      <c r="FK30" s="156"/>
      <c r="FL30" s="157">
        <f t="shared" si="102"/>
        <v>0</v>
      </c>
      <c r="FM30" s="158">
        <f t="shared" si="103"/>
        <v>0</v>
      </c>
      <c r="FN30" s="157">
        <f t="shared" si="104"/>
        <v>61.620000000000005</v>
      </c>
      <c r="FO30" s="158">
        <f t="shared" si="105"/>
        <v>60.27</v>
      </c>
      <c r="FP30" s="157">
        <f t="shared" si="106"/>
        <v>616.20000000000005</v>
      </c>
      <c r="FQ30" s="158">
        <f t="shared" si="107"/>
        <v>1205.4000000000001</v>
      </c>
      <c r="FR30" s="155">
        <v>0</v>
      </c>
      <c r="FS30" s="156"/>
      <c r="FT30" s="157">
        <f t="shared" si="108"/>
        <v>0</v>
      </c>
      <c r="FU30" s="158">
        <f t="shared" si="109"/>
        <v>0</v>
      </c>
      <c r="FV30" s="155"/>
      <c r="FW30" s="156"/>
      <c r="FX30" s="157">
        <f t="shared" si="110"/>
        <v>0</v>
      </c>
      <c r="FY30" s="158">
        <f t="shared" si="111"/>
        <v>0</v>
      </c>
      <c r="FZ30" s="155"/>
      <c r="GA30" s="156"/>
      <c r="GB30" s="157">
        <f t="shared" si="112"/>
        <v>0</v>
      </c>
      <c r="GC30" s="158">
        <f t="shared" si="113"/>
        <v>0</v>
      </c>
      <c r="GD30" s="157">
        <f t="shared" si="114"/>
        <v>88</v>
      </c>
      <c r="GE30" s="158">
        <f t="shared" si="115"/>
        <v>75</v>
      </c>
      <c r="GF30" s="157">
        <f t="shared" si="116"/>
        <v>88</v>
      </c>
      <c r="GG30" s="158">
        <f t="shared" si="117"/>
        <v>75</v>
      </c>
      <c r="GH30" s="157">
        <f t="shared" si="118"/>
        <v>451.58</v>
      </c>
      <c r="GI30" s="158">
        <f t="shared" si="119"/>
        <v>176.2</v>
      </c>
      <c r="GJ30" s="157">
        <f t="shared" si="120"/>
        <v>7276.4</v>
      </c>
      <c r="GK30" s="158">
        <f t="shared" si="121"/>
        <v>6297.2</v>
      </c>
      <c r="GL30" s="157">
        <f t="shared" si="122"/>
        <v>16</v>
      </c>
      <c r="GM30" s="158">
        <f t="shared" si="123"/>
        <v>19</v>
      </c>
      <c r="GN30" s="157">
        <f t="shared" si="124"/>
        <v>16</v>
      </c>
      <c r="GO30" s="158">
        <f t="shared" si="125"/>
        <v>19</v>
      </c>
      <c r="GP30" s="157">
        <f t="shared" si="126"/>
        <v>77.64</v>
      </c>
      <c r="GQ30" s="158">
        <f t="shared" si="127"/>
        <v>37.599999999999994</v>
      </c>
      <c r="GR30" s="157">
        <f t="shared" si="128"/>
        <v>1177.2</v>
      </c>
      <c r="GS30" s="158">
        <f t="shared" si="129"/>
        <v>1409.4</v>
      </c>
      <c r="GT30" s="157">
        <f t="shared" si="130"/>
        <v>104</v>
      </c>
      <c r="GU30" s="158">
        <f t="shared" si="131"/>
        <v>94</v>
      </c>
      <c r="GV30" s="157">
        <f t="shared" si="132"/>
        <v>104</v>
      </c>
      <c r="GW30" s="158">
        <f t="shared" si="133"/>
        <v>94</v>
      </c>
      <c r="GX30" s="157">
        <f t="shared" si="134"/>
        <v>529.22</v>
      </c>
      <c r="GY30" s="158">
        <f t="shared" si="135"/>
        <v>213.79999999999998</v>
      </c>
      <c r="GZ30" s="157">
        <f t="shared" si="136"/>
        <v>8453.6</v>
      </c>
      <c r="HA30" s="158">
        <f t="shared" si="137"/>
        <v>7706.6</v>
      </c>
      <c r="HB30" s="157">
        <f t="shared" si="138"/>
        <v>0</v>
      </c>
      <c r="HC30" s="158">
        <f t="shared" si="139"/>
        <v>0</v>
      </c>
      <c r="HD30" s="157">
        <f t="shared" si="140"/>
        <v>0</v>
      </c>
      <c r="HE30" s="158">
        <f t="shared" si="141"/>
        <v>0</v>
      </c>
      <c r="HF30" s="157" t="str">
        <f t="shared" si="142"/>
        <v/>
      </c>
      <c r="HG30" s="158" t="str">
        <f t="shared" si="143"/>
        <v/>
      </c>
      <c r="HH30" s="157" t="str">
        <f t="shared" si="144"/>
        <v/>
      </c>
      <c r="HI30" s="158" t="str">
        <f t="shared" si="145"/>
        <v/>
      </c>
      <c r="HJ30" s="157">
        <f t="shared" si="146"/>
        <v>529.22000000000014</v>
      </c>
      <c r="HK30" s="158">
        <f t="shared" si="147"/>
        <v>213.8</v>
      </c>
      <c r="HL30" s="157">
        <f t="shared" si="148"/>
        <v>8453.5999999999985</v>
      </c>
      <c r="HM30" s="158">
        <f t="shared" si="149"/>
        <v>7706.6</v>
      </c>
    </row>
    <row r="31" spans="1:221">
      <c r="A31" s="161" t="s">
        <v>354</v>
      </c>
      <c r="B31" s="162" t="s">
        <v>377</v>
      </c>
      <c r="C31" s="153"/>
      <c r="D31" s="154">
        <v>107460</v>
      </c>
      <c r="E31" s="154">
        <v>10</v>
      </c>
      <c r="F31" s="155">
        <v>338</v>
      </c>
      <c r="G31" s="156">
        <v>274</v>
      </c>
      <c r="H31" s="155">
        <v>24</v>
      </c>
      <c r="I31" s="156">
        <v>22</v>
      </c>
      <c r="J31" s="157">
        <f t="shared" si="0"/>
        <v>314</v>
      </c>
      <c r="K31" s="158">
        <f t="shared" si="1"/>
        <v>252</v>
      </c>
      <c r="L31" s="155">
        <v>60</v>
      </c>
      <c r="M31" s="156">
        <v>60</v>
      </c>
      <c r="N31" s="157">
        <f t="shared" si="2"/>
        <v>311</v>
      </c>
      <c r="O31" s="158">
        <f t="shared" si="3"/>
        <v>252</v>
      </c>
      <c r="P31" s="157">
        <f t="shared" si="4"/>
        <v>311</v>
      </c>
      <c r="Q31" s="158">
        <f t="shared" si="5"/>
        <v>252</v>
      </c>
      <c r="R31" s="155">
        <v>38</v>
      </c>
      <c r="S31" s="156">
        <v>40</v>
      </c>
      <c r="T31" s="157">
        <f t="shared" si="6"/>
        <v>38</v>
      </c>
      <c r="U31" s="158">
        <f t="shared" si="7"/>
        <v>40</v>
      </c>
      <c r="V31" s="155">
        <v>5</v>
      </c>
      <c r="W31" s="156">
        <v>8</v>
      </c>
      <c r="X31" s="157">
        <f t="shared" si="8"/>
        <v>5</v>
      </c>
      <c r="Y31" s="158">
        <f t="shared" si="9"/>
        <v>8</v>
      </c>
      <c r="Z31" s="155"/>
      <c r="AA31" s="156"/>
      <c r="AB31" s="157">
        <f t="shared" si="10"/>
        <v>0</v>
      </c>
      <c r="AC31" s="158">
        <f t="shared" si="11"/>
        <v>0</v>
      </c>
      <c r="AD31" s="157">
        <f t="shared" si="12"/>
        <v>43</v>
      </c>
      <c r="AE31" s="158">
        <f t="shared" si="13"/>
        <v>48</v>
      </c>
      <c r="AF31" s="157">
        <f t="shared" si="14"/>
        <v>43</v>
      </c>
      <c r="AG31" s="158">
        <f t="shared" si="15"/>
        <v>48</v>
      </c>
      <c r="AH31" s="155">
        <v>2.83</v>
      </c>
      <c r="AI31" s="156">
        <v>3.59</v>
      </c>
      <c r="AJ31" s="157">
        <f t="shared" si="16"/>
        <v>107.54</v>
      </c>
      <c r="AK31" s="157">
        <f t="shared" si="17"/>
        <v>143.6</v>
      </c>
      <c r="AL31" s="155">
        <v>4.88</v>
      </c>
      <c r="AM31" s="156">
        <v>5.59</v>
      </c>
      <c r="AN31" s="157">
        <f t="shared" si="18"/>
        <v>24.4</v>
      </c>
      <c r="AO31" s="157">
        <f t="shared" si="19"/>
        <v>44.72</v>
      </c>
      <c r="AP31" s="155"/>
      <c r="AQ31" s="156"/>
      <c r="AR31" s="157">
        <f t="shared" si="20"/>
        <v>0</v>
      </c>
      <c r="AS31" s="158">
        <f t="shared" si="21"/>
        <v>0</v>
      </c>
      <c r="AT31" s="157">
        <f t="shared" si="22"/>
        <v>3.0683720930232559</v>
      </c>
      <c r="AU31" s="158">
        <f t="shared" si="23"/>
        <v>3.9233333333333333</v>
      </c>
      <c r="AV31" s="157">
        <f t="shared" si="24"/>
        <v>131.94</v>
      </c>
      <c r="AW31" s="158">
        <f t="shared" si="25"/>
        <v>188.32</v>
      </c>
      <c r="AX31" s="155">
        <v>81.7</v>
      </c>
      <c r="AY31" s="156">
        <v>78.5</v>
      </c>
      <c r="AZ31" s="157">
        <f t="shared" si="26"/>
        <v>3104.6</v>
      </c>
      <c r="BA31" s="158">
        <f t="shared" si="27"/>
        <v>3140</v>
      </c>
      <c r="BB31" s="155">
        <v>101.6</v>
      </c>
      <c r="BC31" s="156">
        <v>96.8</v>
      </c>
      <c r="BD31" s="157">
        <f t="shared" si="28"/>
        <v>508</v>
      </c>
      <c r="BE31" s="158">
        <f t="shared" si="29"/>
        <v>774.4</v>
      </c>
      <c r="BF31" s="155"/>
      <c r="BG31" s="156"/>
      <c r="BH31" s="157">
        <f t="shared" si="30"/>
        <v>0</v>
      </c>
      <c r="BI31" s="158">
        <f t="shared" si="31"/>
        <v>0</v>
      </c>
      <c r="BJ31" s="157">
        <f t="shared" si="32"/>
        <v>84.013953488372096</v>
      </c>
      <c r="BK31" s="158">
        <f t="shared" si="33"/>
        <v>81.55</v>
      </c>
      <c r="BL31" s="157">
        <f t="shared" si="34"/>
        <v>3612.6</v>
      </c>
      <c r="BM31" s="158">
        <f t="shared" si="35"/>
        <v>3914.3999999999996</v>
      </c>
      <c r="BN31" s="155">
        <v>144</v>
      </c>
      <c r="BO31" s="156">
        <v>118</v>
      </c>
      <c r="BP31" s="157">
        <f t="shared" si="36"/>
        <v>144</v>
      </c>
      <c r="BQ31" s="158">
        <f t="shared" si="37"/>
        <v>118</v>
      </c>
      <c r="BR31" s="155">
        <v>32</v>
      </c>
      <c r="BS31" s="156">
        <v>28</v>
      </c>
      <c r="BT31" s="157">
        <f t="shared" si="38"/>
        <v>32</v>
      </c>
      <c r="BU31" s="158">
        <f t="shared" si="39"/>
        <v>28</v>
      </c>
      <c r="BV31" s="155"/>
      <c r="BW31" s="156"/>
      <c r="BX31" s="157">
        <f t="shared" si="40"/>
        <v>0</v>
      </c>
      <c r="BY31" s="158">
        <f t="shared" si="41"/>
        <v>0</v>
      </c>
      <c r="BZ31" s="157">
        <f t="shared" si="42"/>
        <v>176</v>
      </c>
      <c r="CA31" s="158">
        <f t="shared" si="43"/>
        <v>146</v>
      </c>
      <c r="CB31" s="157">
        <f t="shared" si="44"/>
        <v>176</v>
      </c>
      <c r="CC31" s="158">
        <f t="shared" si="45"/>
        <v>146</v>
      </c>
      <c r="CD31" s="155">
        <v>6.65</v>
      </c>
      <c r="CE31" s="156">
        <v>5.33</v>
      </c>
      <c r="CF31" s="157">
        <f t="shared" si="46"/>
        <v>957.6</v>
      </c>
      <c r="CG31" s="158">
        <f t="shared" si="47"/>
        <v>628.94000000000005</v>
      </c>
      <c r="CH31" s="155">
        <v>8.9</v>
      </c>
      <c r="CI31" s="156">
        <v>6.57</v>
      </c>
      <c r="CJ31" s="157">
        <f t="shared" si="48"/>
        <v>284.8</v>
      </c>
      <c r="CK31" s="158">
        <f t="shared" si="49"/>
        <v>183.96</v>
      </c>
      <c r="CL31" s="155"/>
      <c r="CM31" s="156"/>
      <c r="CN31" s="157">
        <f t="shared" si="50"/>
        <v>0</v>
      </c>
      <c r="CO31" s="158">
        <f t="shared" si="51"/>
        <v>0</v>
      </c>
      <c r="CP31" s="157">
        <f t="shared" si="52"/>
        <v>7.0590909090909095</v>
      </c>
      <c r="CQ31" s="158">
        <f t="shared" si="53"/>
        <v>5.5678082191780831</v>
      </c>
      <c r="CR31" s="157">
        <f t="shared" si="54"/>
        <v>1242.4000000000001</v>
      </c>
      <c r="CS31" s="158">
        <f t="shared" si="55"/>
        <v>812.90000000000009</v>
      </c>
      <c r="CT31" s="155">
        <v>81.2</v>
      </c>
      <c r="CU31" s="156">
        <v>82.1</v>
      </c>
      <c r="CV31" s="157">
        <f t="shared" si="56"/>
        <v>11692.800000000001</v>
      </c>
      <c r="CW31" s="158">
        <f t="shared" si="57"/>
        <v>9687.7999999999993</v>
      </c>
      <c r="CX31" s="155">
        <v>86.3</v>
      </c>
      <c r="CY31" s="156">
        <v>75.599999999999994</v>
      </c>
      <c r="CZ31" s="157">
        <f t="shared" si="58"/>
        <v>2761.6</v>
      </c>
      <c r="DA31" s="158">
        <f t="shared" si="59"/>
        <v>2116.7999999999997</v>
      </c>
      <c r="DB31" s="155"/>
      <c r="DC31" s="156"/>
      <c r="DD31" s="157">
        <f t="shared" si="60"/>
        <v>0</v>
      </c>
      <c r="DE31" s="158">
        <f t="shared" si="61"/>
        <v>0</v>
      </c>
      <c r="DF31" s="157">
        <f t="shared" si="62"/>
        <v>82.127272727272739</v>
      </c>
      <c r="DG31" s="158">
        <f t="shared" si="63"/>
        <v>80.853424657534234</v>
      </c>
      <c r="DH31" s="157">
        <f t="shared" si="64"/>
        <v>14454.400000000001</v>
      </c>
      <c r="DI31" s="158">
        <f t="shared" si="65"/>
        <v>11804.599999999999</v>
      </c>
      <c r="DJ31" s="157">
        <f t="shared" si="66"/>
        <v>219</v>
      </c>
      <c r="DK31" s="158">
        <f t="shared" si="67"/>
        <v>194</v>
      </c>
      <c r="DL31" s="157">
        <f t="shared" si="68"/>
        <v>219</v>
      </c>
      <c r="DM31" s="158">
        <f t="shared" si="69"/>
        <v>194</v>
      </c>
      <c r="DN31" s="157">
        <f t="shared" si="70"/>
        <v>6.2755251141552515</v>
      </c>
      <c r="DO31" s="158">
        <f t="shared" si="71"/>
        <v>5.1609278350515462</v>
      </c>
      <c r="DP31" s="157">
        <f t="shared" si="72"/>
        <v>1374.3400000000001</v>
      </c>
      <c r="DQ31" s="158">
        <f t="shared" si="73"/>
        <v>1001.2199999999999</v>
      </c>
      <c r="DR31" s="157">
        <f t="shared" si="74"/>
        <v>82.497716894977174</v>
      </c>
      <c r="DS31" s="158">
        <f t="shared" si="75"/>
        <v>81.025773195876283</v>
      </c>
      <c r="DT31" s="157">
        <f t="shared" si="76"/>
        <v>18067</v>
      </c>
      <c r="DU31" s="158">
        <f t="shared" si="77"/>
        <v>15718.999999999998</v>
      </c>
      <c r="DV31" s="155">
        <v>51</v>
      </c>
      <c r="DW31" s="156">
        <v>37</v>
      </c>
      <c r="DX31" s="157">
        <f t="shared" si="78"/>
        <v>51</v>
      </c>
      <c r="DY31" s="158">
        <f t="shared" si="79"/>
        <v>37</v>
      </c>
      <c r="DZ31" s="155">
        <v>41</v>
      </c>
      <c r="EA31" s="156">
        <v>21</v>
      </c>
      <c r="EB31" s="157">
        <f t="shared" si="80"/>
        <v>41</v>
      </c>
      <c r="EC31" s="158">
        <f t="shared" si="81"/>
        <v>21</v>
      </c>
      <c r="ED31" s="155"/>
      <c r="EE31" s="156"/>
      <c r="EF31" s="157">
        <f t="shared" si="82"/>
        <v>0</v>
      </c>
      <c r="EG31" s="158">
        <f t="shared" si="83"/>
        <v>0</v>
      </c>
      <c r="EH31" s="157">
        <f t="shared" si="84"/>
        <v>92</v>
      </c>
      <c r="EI31" s="158">
        <f t="shared" si="85"/>
        <v>58</v>
      </c>
      <c r="EJ31" s="157">
        <f t="shared" si="86"/>
        <v>92</v>
      </c>
      <c r="EK31" s="158">
        <f t="shared" si="87"/>
        <v>58</v>
      </c>
      <c r="EL31" s="155">
        <v>6.73</v>
      </c>
      <c r="EM31" s="156">
        <v>4.07</v>
      </c>
      <c r="EN31" s="157">
        <f t="shared" si="88"/>
        <v>343.23</v>
      </c>
      <c r="EO31" s="158">
        <f t="shared" si="89"/>
        <v>150.59</v>
      </c>
      <c r="EP31" s="155">
        <v>8.42</v>
      </c>
      <c r="EQ31" s="156">
        <v>6.19</v>
      </c>
      <c r="ER31" s="157">
        <f t="shared" si="90"/>
        <v>345.21999999999997</v>
      </c>
      <c r="ES31" s="158">
        <f t="shared" si="91"/>
        <v>129.99</v>
      </c>
      <c r="ET31" s="155"/>
      <c r="EU31" s="156"/>
      <c r="EV31" s="157">
        <f t="shared" si="92"/>
        <v>0</v>
      </c>
      <c r="EW31" s="158">
        <f t="shared" si="93"/>
        <v>0</v>
      </c>
      <c r="EX31" s="157">
        <f t="shared" si="94"/>
        <v>7.4831521739130435</v>
      </c>
      <c r="EY31" s="158">
        <f t="shared" si="95"/>
        <v>4.8375862068965523</v>
      </c>
      <c r="EZ31" s="157">
        <f t="shared" si="96"/>
        <v>688.45</v>
      </c>
      <c r="FA31" s="158">
        <f t="shared" si="97"/>
        <v>280.58000000000004</v>
      </c>
      <c r="FB31" s="155">
        <v>72</v>
      </c>
      <c r="FC31" s="156">
        <v>68.8</v>
      </c>
      <c r="FD31" s="157">
        <f t="shared" si="98"/>
        <v>3672</v>
      </c>
      <c r="FE31" s="158">
        <f t="shared" si="99"/>
        <v>2545.6</v>
      </c>
      <c r="FF31" s="155">
        <v>60.4</v>
      </c>
      <c r="FG31" s="156">
        <v>63.8</v>
      </c>
      <c r="FH31" s="157">
        <f t="shared" si="100"/>
        <v>2476.4</v>
      </c>
      <c r="FI31" s="158">
        <f t="shared" si="101"/>
        <v>1339.8</v>
      </c>
      <c r="FJ31" s="155"/>
      <c r="FK31" s="156"/>
      <c r="FL31" s="157">
        <f t="shared" si="102"/>
        <v>0</v>
      </c>
      <c r="FM31" s="158">
        <f t="shared" si="103"/>
        <v>0</v>
      </c>
      <c r="FN31" s="157">
        <f t="shared" si="104"/>
        <v>66.830434782608691</v>
      </c>
      <c r="FO31" s="158">
        <f t="shared" si="105"/>
        <v>66.989655172413791</v>
      </c>
      <c r="FP31" s="157">
        <f t="shared" si="106"/>
        <v>6148.4</v>
      </c>
      <c r="FQ31" s="158">
        <f t="shared" si="107"/>
        <v>3885.3999999999996</v>
      </c>
      <c r="FR31" s="155">
        <v>0</v>
      </c>
      <c r="FS31" s="156"/>
      <c r="FT31" s="157">
        <f t="shared" si="108"/>
        <v>0</v>
      </c>
      <c r="FU31" s="158">
        <f t="shared" si="109"/>
        <v>0</v>
      </c>
      <c r="FV31" s="155"/>
      <c r="FW31" s="156"/>
      <c r="FX31" s="157">
        <f t="shared" si="110"/>
        <v>0</v>
      </c>
      <c r="FY31" s="158">
        <f t="shared" si="111"/>
        <v>0</v>
      </c>
      <c r="FZ31" s="155"/>
      <c r="GA31" s="156"/>
      <c r="GB31" s="157">
        <f t="shared" si="112"/>
        <v>0</v>
      </c>
      <c r="GC31" s="158">
        <f t="shared" si="113"/>
        <v>0</v>
      </c>
      <c r="GD31" s="157">
        <f t="shared" si="114"/>
        <v>233</v>
      </c>
      <c r="GE31" s="158">
        <f t="shared" si="115"/>
        <v>195</v>
      </c>
      <c r="GF31" s="157">
        <f t="shared" si="116"/>
        <v>233</v>
      </c>
      <c r="GG31" s="158">
        <f t="shared" si="117"/>
        <v>195</v>
      </c>
      <c r="GH31" s="157">
        <f t="shared" si="118"/>
        <v>1408.3700000000001</v>
      </c>
      <c r="GI31" s="158">
        <f t="shared" si="119"/>
        <v>923.13000000000011</v>
      </c>
      <c r="GJ31" s="157">
        <f t="shared" si="120"/>
        <v>18469.400000000001</v>
      </c>
      <c r="GK31" s="158">
        <f t="shared" si="121"/>
        <v>15373.4</v>
      </c>
      <c r="GL31" s="157">
        <f t="shared" si="122"/>
        <v>78</v>
      </c>
      <c r="GM31" s="158">
        <f t="shared" si="123"/>
        <v>57</v>
      </c>
      <c r="GN31" s="157">
        <f t="shared" si="124"/>
        <v>78</v>
      </c>
      <c r="GO31" s="158">
        <f t="shared" si="125"/>
        <v>57</v>
      </c>
      <c r="GP31" s="157">
        <f t="shared" si="126"/>
        <v>654.41999999999996</v>
      </c>
      <c r="GQ31" s="158">
        <f t="shared" si="127"/>
        <v>358.67</v>
      </c>
      <c r="GR31" s="157">
        <f t="shared" si="128"/>
        <v>5746</v>
      </c>
      <c r="GS31" s="158">
        <f t="shared" si="129"/>
        <v>4231</v>
      </c>
      <c r="GT31" s="157">
        <f t="shared" si="130"/>
        <v>311</v>
      </c>
      <c r="GU31" s="158">
        <f t="shared" si="131"/>
        <v>252</v>
      </c>
      <c r="GV31" s="157">
        <f t="shared" si="132"/>
        <v>311</v>
      </c>
      <c r="GW31" s="158">
        <f t="shared" si="133"/>
        <v>252</v>
      </c>
      <c r="GX31" s="157">
        <f t="shared" si="134"/>
        <v>2062.79</v>
      </c>
      <c r="GY31" s="158">
        <f t="shared" si="135"/>
        <v>1281.8000000000002</v>
      </c>
      <c r="GZ31" s="157">
        <f t="shared" si="136"/>
        <v>24215.4</v>
      </c>
      <c r="HA31" s="158">
        <f t="shared" si="137"/>
        <v>19604.400000000001</v>
      </c>
      <c r="HB31" s="157">
        <f t="shared" si="138"/>
        <v>0</v>
      </c>
      <c r="HC31" s="158">
        <f t="shared" si="139"/>
        <v>0</v>
      </c>
      <c r="HD31" s="157">
        <f t="shared" si="140"/>
        <v>0</v>
      </c>
      <c r="HE31" s="158">
        <f t="shared" si="141"/>
        <v>0</v>
      </c>
      <c r="HF31" s="157" t="str">
        <f t="shared" si="142"/>
        <v/>
      </c>
      <c r="HG31" s="158" t="str">
        <f t="shared" si="143"/>
        <v/>
      </c>
      <c r="HH31" s="157" t="str">
        <f t="shared" si="144"/>
        <v/>
      </c>
      <c r="HI31" s="158" t="str">
        <f t="shared" si="145"/>
        <v/>
      </c>
      <c r="HJ31" s="157">
        <f t="shared" si="146"/>
        <v>2062.79</v>
      </c>
      <c r="HK31" s="158">
        <f t="shared" si="147"/>
        <v>1281.8</v>
      </c>
      <c r="HL31" s="157">
        <f t="shared" si="148"/>
        <v>24215.4</v>
      </c>
      <c r="HM31" s="158">
        <f t="shared" si="149"/>
        <v>19604.399999999998</v>
      </c>
    </row>
    <row r="32" spans="1:221">
      <c r="A32" s="167" t="s">
        <v>354</v>
      </c>
      <c r="B32" s="162" t="s">
        <v>378</v>
      </c>
      <c r="C32" s="153"/>
      <c r="D32" s="154">
        <v>107549</v>
      </c>
      <c r="E32" s="154">
        <v>10</v>
      </c>
      <c r="F32" s="155">
        <v>178</v>
      </c>
      <c r="G32" s="156">
        <v>163</v>
      </c>
      <c r="H32" s="155">
        <v>19</v>
      </c>
      <c r="I32" s="156">
        <v>16</v>
      </c>
      <c r="J32" s="157">
        <f t="shared" si="0"/>
        <v>159</v>
      </c>
      <c r="K32" s="158">
        <f t="shared" si="1"/>
        <v>147</v>
      </c>
      <c r="L32" s="155">
        <v>60</v>
      </c>
      <c r="M32" s="156">
        <v>60</v>
      </c>
      <c r="N32" s="157">
        <f t="shared" si="2"/>
        <v>160</v>
      </c>
      <c r="O32" s="158">
        <f t="shared" si="3"/>
        <v>147</v>
      </c>
      <c r="P32" s="160">
        <f t="shared" si="4"/>
        <v>72</v>
      </c>
      <c r="Q32" s="158">
        <f t="shared" si="5"/>
        <v>147</v>
      </c>
      <c r="R32" s="155">
        <v>21</v>
      </c>
      <c r="S32" s="156">
        <v>18</v>
      </c>
      <c r="T32" s="157">
        <f t="shared" si="6"/>
        <v>21</v>
      </c>
      <c r="U32" s="158">
        <f t="shared" si="7"/>
        <v>18</v>
      </c>
      <c r="V32" s="155">
        <v>5</v>
      </c>
      <c r="W32" s="156">
        <v>6</v>
      </c>
      <c r="X32" s="157">
        <f t="shared" si="8"/>
        <v>0</v>
      </c>
      <c r="Y32" s="158">
        <f t="shared" si="9"/>
        <v>6</v>
      </c>
      <c r="Z32" s="155"/>
      <c r="AA32" s="156"/>
      <c r="AB32" s="157">
        <f t="shared" si="10"/>
        <v>0</v>
      </c>
      <c r="AC32" s="158">
        <f t="shared" si="11"/>
        <v>0</v>
      </c>
      <c r="AD32" s="157">
        <f t="shared" si="12"/>
        <v>26</v>
      </c>
      <c r="AE32" s="158">
        <f t="shared" si="13"/>
        <v>24</v>
      </c>
      <c r="AF32" s="157">
        <f t="shared" si="14"/>
        <v>26</v>
      </c>
      <c r="AG32" s="158">
        <f t="shared" si="15"/>
        <v>24</v>
      </c>
      <c r="AH32" s="155">
        <v>4.7699999999999996</v>
      </c>
      <c r="AI32" s="156">
        <v>3.47</v>
      </c>
      <c r="AJ32" s="157">
        <f t="shared" si="16"/>
        <v>100.16999999999999</v>
      </c>
      <c r="AK32" s="157">
        <f t="shared" si="17"/>
        <v>62.46</v>
      </c>
      <c r="AL32" s="155">
        <v>5.9</v>
      </c>
      <c r="AM32" s="156">
        <v>3.65</v>
      </c>
      <c r="AN32" s="157">
        <f t="shared" si="18"/>
        <v>29.5</v>
      </c>
      <c r="AO32" s="157">
        <f t="shared" si="19"/>
        <v>21.9</v>
      </c>
      <c r="AP32" s="155"/>
      <c r="AQ32" s="156"/>
      <c r="AR32" s="157">
        <f t="shared" si="20"/>
        <v>0</v>
      </c>
      <c r="AS32" s="158">
        <f t="shared" si="21"/>
        <v>0</v>
      </c>
      <c r="AT32" s="157">
        <f t="shared" si="22"/>
        <v>4.9873076923076916</v>
      </c>
      <c r="AU32" s="158">
        <f t="shared" si="23"/>
        <v>3.5150000000000001</v>
      </c>
      <c r="AV32" s="157">
        <f t="shared" si="24"/>
        <v>129.66999999999999</v>
      </c>
      <c r="AW32" s="158">
        <f t="shared" si="25"/>
        <v>84.36</v>
      </c>
      <c r="AX32" s="155">
        <v>79.3</v>
      </c>
      <c r="AY32" s="156">
        <v>86</v>
      </c>
      <c r="AZ32" s="157">
        <f t="shared" si="26"/>
        <v>1665.3</v>
      </c>
      <c r="BA32" s="158">
        <f t="shared" si="27"/>
        <v>1548</v>
      </c>
      <c r="BB32" s="155">
        <v>0</v>
      </c>
      <c r="BC32" s="156">
        <v>97</v>
      </c>
      <c r="BD32" s="157">
        <f t="shared" si="28"/>
        <v>0</v>
      </c>
      <c r="BE32" s="158">
        <f t="shared" si="29"/>
        <v>582</v>
      </c>
      <c r="BF32" s="155"/>
      <c r="BG32" s="156"/>
      <c r="BH32" s="157">
        <f t="shared" si="30"/>
        <v>0</v>
      </c>
      <c r="BI32" s="158">
        <f t="shared" si="31"/>
        <v>0</v>
      </c>
      <c r="BJ32" s="157">
        <f t="shared" si="32"/>
        <v>64.05</v>
      </c>
      <c r="BK32" s="158">
        <f t="shared" si="33"/>
        <v>88.75</v>
      </c>
      <c r="BL32" s="157">
        <f t="shared" si="34"/>
        <v>1665.3</v>
      </c>
      <c r="BM32" s="158">
        <f t="shared" si="35"/>
        <v>2130</v>
      </c>
      <c r="BN32" s="155">
        <v>51</v>
      </c>
      <c r="BO32" s="156">
        <v>46</v>
      </c>
      <c r="BP32" s="157">
        <f t="shared" si="36"/>
        <v>51</v>
      </c>
      <c r="BQ32" s="158">
        <f t="shared" si="37"/>
        <v>46</v>
      </c>
      <c r="BR32" s="155">
        <v>15</v>
      </c>
      <c r="BS32" s="156">
        <v>11</v>
      </c>
      <c r="BT32" s="157">
        <f t="shared" si="38"/>
        <v>0</v>
      </c>
      <c r="BU32" s="158">
        <f t="shared" si="39"/>
        <v>11</v>
      </c>
      <c r="BV32" s="155"/>
      <c r="BW32" s="156"/>
      <c r="BX32" s="157">
        <f t="shared" si="40"/>
        <v>0</v>
      </c>
      <c r="BY32" s="158">
        <f t="shared" si="41"/>
        <v>0</v>
      </c>
      <c r="BZ32" s="157">
        <f t="shared" si="42"/>
        <v>66</v>
      </c>
      <c r="CA32" s="158">
        <f t="shared" si="43"/>
        <v>57</v>
      </c>
      <c r="CB32" s="157">
        <f t="shared" si="44"/>
        <v>66</v>
      </c>
      <c r="CC32" s="158">
        <f t="shared" si="45"/>
        <v>57</v>
      </c>
      <c r="CD32" s="155">
        <v>4.99</v>
      </c>
      <c r="CE32" s="156">
        <v>7.06</v>
      </c>
      <c r="CF32" s="157">
        <f t="shared" si="46"/>
        <v>254.49</v>
      </c>
      <c r="CG32" s="158">
        <f t="shared" si="47"/>
        <v>324.76</v>
      </c>
      <c r="CH32" s="155">
        <v>5.59</v>
      </c>
      <c r="CI32" s="156">
        <v>8.26</v>
      </c>
      <c r="CJ32" s="157">
        <f t="shared" si="48"/>
        <v>83.85</v>
      </c>
      <c r="CK32" s="158">
        <f t="shared" si="49"/>
        <v>90.86</v>
      </c>
      <c r="CL32" s="155"/>
      <c r="CM32" s="156"/>
      <c r="CN32" s="157">
        <f t="shared" si="50"/>
        <v>0</v>
      </c>
      <c r="CO32" s="158">
        <f t="shared" si="51"/>
        <v>0</v>
      </c>
      <c r="CP32" s="157">
        <f t="shared" si="52"/>
        <v>5.1263636363636369</v>
      </c>
      <c r="CQ32" s="158">
        <f t="shared" si="53"/>
        <v>7.2915789473684214</v>
      </c>
      <c r="CR32" s="157">
        <f t="shared" si="54"/>
        <v>338.34000000000003</v>
      </c>
      <c r="CS32" s="158">
        <f t="shared" si="55"/>
        <v>415.62</v>
      </c>
      <c r="CT32" s="155">
        <v>83.5</v>
      </c>
      <c r="CU32" s="156">
        <v>88.8</v>
      </c>
      <c r="CV32" s="157">
        <f t="shared" si="56"/>
        <v>4258.5</v>
      </c>
      <c r="CW32" s="158">
        <f t="shared" si="57"/>
        <v>4084.7999999999997</v>
      </c>
      <c r="CX32" s="155">
        <v>0</v>
      </c>
      <c r="CY32" s="156">
        <v>82.1</v>
      </c>
      <c r="CZ32" s="157">
        <f t="shared" si="58"/>
        <v>0</v>
      </c>
      <c r="DA32" s="158">
        <f t="shared" si="59"/>
        <v>903.09999999999991</v>
      </c>
      <c r="DB32" s="155"/>
      <c r="DC32" s="156"/>
      <c r="DD32" s="157">
        <f t="shared" si="60"/>
        <v>0</v>
      </c>
      <c r="DE32" s="158">
        <f t="shared" si="61"/>
        <v>0</v>
      </c>
      <c r="DF32" s="157">
        <f t="shared" si="62"/>
        <v>64.522727272727266</v>
      </c>
      <c r="DG32" s="158">
        <f t="shared" si="63"/>
        <v>87.507017543859646</v>
      </c>
      <c r="DH32" s="157">
        <f t="shared" si="64"/>
        <v>4258.5</v>
      </c>
      <c r="DI32" s="158">
        <f t="shared" si="65"/>
        <v>4987.8999999999996</v>
      </c>
      <c r="DJ32" s="157">
        <f t="shared" si="66"/>
        <v>92</v>
      </c>
      <c r="DK32" s="158">
        <f t="shared" si="67"/>
        <v>81</v>
      </c>
      <c r="DL32" s="157">
        <f t="shared" si="68"/>
        <v>92</v>
      </c>
      <c r="DM32" s="158">
        <f t="shared" si="69"/>
        <v>81</v>
      </c>
      <c r="DN32" s="157">
        <f t="shared" si="70"/>
        <v>5.087065217391304</v>
      </c>
      <c r="DO32" s="158">
        <f t="shared" si="71"/>
        <v>6.1725925925925926</v>
      </c>
      <c r="DP32" s="157">
        <f t="shared" si="72"/>
        <v>468.01</v>
      </c>
      <c r="DQ32" s="158">
        <f t="shared" si="73"/>
        <v>499.98</v>
      </c>
      <c r="DR32" s="157">
        <f t="shared" si="74"/>
        <v>64.389130434782615</v>
      </c>
      <c r="DS32" s="158">
        <f t="shared" si="75"/>
        <v>87.875308641975309</v>
      </c>
      <c r="DT32" s="157">
        <f t="shared" si="76"/>
        <v>5923.8</v>
      </c>
      <c r="DU32" s="158">
        <f t="shared" si="77"/>
        <v>7117.9</v>
      </c>
      <c r="DV32" s="155">
        <v>46</v>
      </c>
      <c r="DW32" s="156">
        <v>52</v>
      </c>
      <c r="DX32" s="157">
        <f t="shared" si="78"/>
        <v>0</v>
      </c>
      <c r="DY32" s="158">
        <f t="shared" si="79"/>
        <v>52</v>
      </c>
      <c r="DZ32" s="155">
        <v>22</v>
      </c>
      <c r="EA32" s="156">
        <v>14</v>
      </c>
      <c r="EB32" s="157">
        <f t="shared" si="80"/>
        <v>0</v>
      </c>
      <c r="EC32" s="158">
        <f t="shared" si="81"/>
        <v>14</v>
      </c>
      <c r="ED32" s="155"/>
      <c r="EE32" s="156"/>
      <c r="EF32" s="157">
        <f t="shared" si="82"/>
        <v>0</v>
      </c>
      <c r="EG32" s="158">
        <f t="shared" si="83"/>
        <v>0</v>
      </c>
      <c r="EH32" s="157">
        <f t="shared" si="84"/>
        <v>68</v>
      </c>
      <c r="EI32" s="158">
        <f t="shared" si="85"/>
        <v>66</v>
      </c>
      <c r="EJ32" s="157">
        <f t="shared" si="86"/>
        <v>0</v>
      </c>
      <c r="EK32" s="158">
        <f t="shared" si="87"/>
        <v>66</v>
      </c>
      <c r="EL32" s="155">
        <v>3.03</v>
      </c>
      <c r="EM32" s="156">
        <v>2.46</v>
      </c>
      <c r="EN32" s="157">
        <f t="shared" si="88"/>
        <v>139.38</v>
      </c>
      <c r="EO32" s="158">
        <f t="shared" si="89"/>
        <v>127.92</v>
      </c>
      <c r="EP32" s="155">
        <v>4.1500000000000004</v>
      </c>
      <c r="EQ32" s="156">
        <v>5.38</v>
      </c>
      <c r="ER32" s="157">
        <f t="shared" si="90"/>
        <v>91.300000000000011</v>
      </c>
      <c r="ES32" s="158">
        <f t="shared" si="91"/>
        <v>75.319999999999993</v>
      </c>
      <c r="ET32" s="155"/>
      <c r="EU32" s="156"/>
      <c r="EV32" s="157">
        <f t="shared" si="92"/>
        <v>0</v>
      </c>
      <c r="EW32" s="158">
        <f t="shared" si="93"/>
        <v>0</v>
      </c>
      <c r="EX32" s="157">
        <f t="shared" si="94"/>
        <v>3.3923529411764708</v>
      </c>
      <c r="EY32" s="158">
        <f t="shared" si="95"/>
        <v>3.0793939393939396</v>
      </c>
      <c r="EZ32" s="157">
        <f t="shared" si="96"/>
        <v>230.68</v>
      </c>
      <c r="FA32" s="158">
        <f t="shared" si="97"/>
        <v>203.24</v>
      </c>
      <c r="FB32" s="155">
        <v>0</v>
      </c>
      <c r="FC32" s="156">
        <v>68.900000000000006</v>
      </c>
      <c r="FD32" s="157">
        <f t="shared" si="98"/>
        <v>0</v>
      </c>
      <c r="FE32" s="158">
        <f t="shared" si="99"/>
        <v>3582.8</v>
      </c>
      <c r="FF32" s="155">
        <v>0</v>
      </c>
      <c r="FG32" s="156">
        <v>72.099999999999994</v>
      </c>
      <c r="FH32" s="157">
        <f t="shared" si="100"/>
        <v>0</v>
      </c>
      <c r="FI32" s="158">
        <f t="shared" si="101"/>
        <v>1009.3999999999999</v>
      </c>
      <c r="FJ32" s="155"/>
      <c r="FK32" s="156"/>
      <c r="FL32" s="157">
        <f t="shared" si="102"/>
        <v>0</v>
      </c>
      <c r="FM32" s="158">
        <f t="shared" si="103"/>
        <v>0</v>
      </c>
      <c r="FN32" s="157">
        <f t="shared" si="104"/>
        <v>0</v>
      </c>
      <c r="FO32" s="158">
        <f t="shared" si="105"/>
        <v>69.578787878787878</v>
      </c>
      <c r="FP32" s="157">
        <f t="shared" si="106"/>
        <v>0</v>
      </c>
      <c r="FQ32" s="158">
        <f t="shared" si="107"/>
        <v>4592.2</v>
      </c>
      <c r="FR32" s="155">
        <v>0</v>
      </c>
      <c r="FS32" s="156"/>
      <c r="FT32" s="157">
        <f t="shared" si="108"/>
        <v>0</v>
      </c>
      <c r="FU32" s="158">
        <f t="shared" si="109"/>
        <v>0</v>
      </c>
      <c r="FV32" s="155"/>
      <c r="FW32" s="156"/>
      <c r="FX32" s="157">
        <f t="shared" si="110"/>
        <v>0</v>
      </c>
      <c r="FY32" s="158">
        <f t="shared" si="111"/>
        <v>0</v>
      </c>
      <c r="FZ32" s="155"/>
      <c r="GA32" s="156"/>
      <c r="GB32" s="157">
        <f t="shared" si="112"/>
        <v>0</v>
      </c>
      <c r="GC32" s="158">
        <f t="shared" si="113"/>
        <v>0</v>
      </c>
      <c r="GD32" s="157">
        <f t="shared" si="114"/>
        <v>118</v>
      </c>
      <c r="GE32" s="158">
        <f t="shared" si="115"/>
        <v>116</v>
      </c>
      <c r="GF32" s="157">
        <f t="shared" si="116"/>
        <v>72</v>
      </c>
      <c r="GG32" s="158">
        <f t="shared" si="117"/>
        <v>116</v>
      </c>
      <c r="GH32" s="157">
        <f t="shared" si="118"/>
        <v>494.03999999999996</v>
      </c>
      <c r="GI32" s="158">
        <f t="shared" si="119"/>
        <v>515.14</v>
      </c>
      <c r="GJ32" s="157">
        <f t="shared" si="120"/>
        <v>5923.8</v>
      </c>
      <c r="GK32" s="158">
        <f t="shared" si="121"/>
        <v>9215.5999999999985</v>
      </c>
      <c r="GL32" s="157">
        <f t="shared" si="122"/>
        <v>42</v>
      </c>
      <c r="GM32" s="158">
        <f t="shared" si="123"/>
        <v>31</v>
      </c>
      <c r="GN32" s="157">
        <f t="shared" si="124"/>
        <v>0</v>
      </c>
      <c r="GO32" s="158">
        <f t="shared" si="125"/>
        <v>31</v>
      </c>
      <c r="GP32" s="157">
        <f t="shared" si="126"/>
        <v>204.65</v>
      </c>
      <c r="GQ32" s="158">
        <f t="shared" si="127"/>
        <v>188.07999999999998</v>
      </c>
      <c r="GR32" s="157">
        <f t="shared" si="128"/>
        <v>0</v>
      </c>
      <c r="GS32" s="158">
        <f t="shared" si="129"/>
        <v>2494.5</v>
      </c>
      <c r="GT32" s="157">
        <f t="shared" si="130"/>
        <v>160</v>
      </c>
      <c r="GU32" s="158">
        <f t="shared" si="131"/>
        <v>147</v>
      </c>
      <c r="GV32" s="157">
        <f t="shared" si="132"/>
        <v>72</v>
      </c>
      <c r="GW32" s="158">
        <f t="shared" si="133"/>
        <v>147</v>
      </c>
      <c r="GX32" s="157">
        <f t="shared" si="134"/>
        <v>698.68999999999994</v>
      </c>
      <c r="GY32" s="158">
        <f t="shared" si="135"/>
        <v>703.22</v>
      </c>
      <c r="GZ32" s="157">
        <f t="shared" si="136"/>
        <v>5923.8</v>
      </c>
      <c r="HA32" s="158">
        <f t="shared" si="137"/>
        <v>11710.099999999999</v>
      </c>
      <c r="HB32" s="157">
        <f t="shared" si="138"/>
        <v>0</v>
      </c>
      <c r="HC32" s="158">
        <f t="shared" si="139"/>
        <v>0</v>
      </c>
      <c r="HD32" s="157">
        <f t="shared" si="140"/>
        <v>0</v>
      </c>
      <c r="HE32" s="158">
        <f t="shared" si="141"/>
        <v>0</v>
      </c>
      <c r="HF32" s="157" t="str">
        <f t="shared" si="142"/>
        <v/>
      </c>
      <c r="HG32" s="158" t="str">
        <f t="shared" si="143"/>
        <v/>
      </c>
      <c r="HH32" s="157" t="str">
        <f t="shared" si="144"/>
        <v/>
      </c>
      <c r="HI32" s="158" t="str">
        <f t="shared" si="145"/>
        <v/>
      </c>
      <c r="HJ32" s="157">
        <f t="shared" si="146"/>
        <v>698.69</v>
      </c>
      <c r="HK32" s="158">
        <f t="shared" si="147"/>
        <v>703.22</v>
      </c>
      <c r="HL32" s="157">
        <f t="shared" si="148"/>
        <v>5923.8</v>
      </c>
      <c r="HM32" s="158">
        <f t="shared" si="149"/>
        <v>11710.099999999999</v>
      </c>
    </row>
    <row r="33" spans="1:221">
      <c r="A33" s="167" t="s">
        <v>354</v>
      </c>
      <c r="B33" s="162" t="s">
        <v>379</v>
      </c>
      <c r="C33" s="153"/>
      <c r="D33" s="154">
        <v>107619</v>
      </c>
      <c r="E33" s="154">
        <v>10</v>
      </c>
      <c r="F33" s="155">
        <v>130</v>
      </c>
      <c r="G33" s="156">
        <v>125</v>
      </c>
      <c r="H33" s="155">
        <v>0</v>
      </c>
      <c r="I33" s="156">
        <v>2</v>
      </c>
      <c r="J33" s="157">
        <f t="shared" si="0"/>
        <v>130</v>
      </c>
      <c r="K33" s="158">
        <f t="shared" si="1"/>
        <v>123</v>
      </c>
      <c r="L33" s="155">
        <v>60</v>
      </c>
      <c r="M33" s="156">
        <v>60</v>
      </c>
      <c r="N33" s="157">
        <f t="shared" si="2"/>
        <v>130</v>
      </c>
      <c r="O33" s="158">
        <f t="shared" si="3"/>
        <v>123</v>
      </c>
      <c r="P33" s="157">
        <f t="shared" si="4"/>
        <v>130</v>
      </c>
      <c r="Q33" s="158">
        <f t="shared" si="5"/>
        <v>123</v>
      </c>
      <c r="R33" s="155">
        <v>2</v>
      </c>
      <c r="S33" s="156">
        <v>1</v>
      </c>
      <c r="T33" s="157">
        <f t="shared" si="6"/>
        <v>2</v>
      </c>
      <c r="U33" s="158">
        <f t="shared" si="7"/>
        <v>1</v>
      </c>
      <c r="V33" s="155">
        <v>58</v>
      </c>
      <c r="W33" s="156">
        <v>54</v>
      </c>
      <c r="X33" s="157">
        <f t="shared" si="8"/>
        <v>58</v>
      </c>
      <c r="Y33" s="158">
        <f t="shared" si="9"/>
        <v>54</v>
      </c>
      <c r="Z33" s="155"/>
      <c r="AA33" s="156"/>
      <c r="AB33" s="157">
        <f t="shared" si="10"/>
        <v>0</v>
      </c>
      <c r="AC33" s="158">
        <f t="shared" si="11"/>
        <v>0</v>
      </c>
      <c r="AD33" s="157">
        <f t="shared" si="12"/>
        <v>60</v>
      </c>
      <c r="AE33" s="158">
        <f t="shared" si="13"/>
        <v>55</v>
      </c>
      <c r="AF33" s="157">
        <f t="shared" si="14"/>
        <v>60</v>
      </c>
      <c r="AG33" s="158">
        <f t="shared" si="15"/>
        <v>55</v>
      </c>
      <c r="AH33" s="155">
        <v>1.92</v>
      </c>
      <c r="AI33" s="156">
        <v>2.92</v>
      </c>
      <c r="AJ33" s="157">
        <f t="shared" si="16"/>
        <v>3.84</v>
      </c>
      <c r="AK33" s="157">
        <f t="shared" si="17"/>
        <v>2.92</v>
      </c>
      <c r="AL33" s="155">
        <v>3.41</v>
      </c>
      <c r="AM33" s="156">
        <v>4.01</v>
      </c>
      <c r="AN33" s="157">
        <f t="shared" si="18"/>
        <v>197.78</v>
      </c>
      <c r="AO33" s="157">
        <f t="shared" si="19"/>
        <v>216.54</v>
      </c>
      <c r="AP33" s="155"/>
      <c r="AQ33" s="156"/>
      <c r="AR33" s="157">
        <f t="shared" si="20"/>
        <v>0</v>
      </c>
      <c r="AS33" s="158">
        <f t="shared" si="21"/>
        <v>0</v>
      </c>
      <c r="AT33" s="157">
        <f t="shared" si="22"/>
        <v>3.3603333333333336</v>
      </c>
      <c r="AU33" s="158">
        <f t="shared" si="23"/>
        <v>3.9901818181818176</v>
      </c>
      <c r="AV33" s="157">
        <f t="shared" si="24"/>
        <v>201.62</v>
      </c>
      <c r="AW33" s="158">
        <f t="shared" si="25"/>
        <v>219.45999999999998</v>
      </c>
      <c r="AX33" s="155">
        <v>94</v>
      </c>
      <c r="AY33" s="156">
        <v>109</v>
      </c>
      <c r="AZ33" s="157">
        <f t="shared" si="26"/>
        <v>188</v>
      </c>
      <c r="BA33" s="158">
        <f t="shared" si="27"/>
        <v>109</v>
      </c>
      <c r="BB33" s="155">
        <v>90.9</v>
      </c>
      <c r="BC33" s="156">
        <v>96.4</v>
      </c>
      <c r="BD33" s="157">
        <f t="shared" si="28"/>
        <v>5272.2000000000007</v>
      </c>
      <c r="BE33" s="158">
        <f t="shared" si="29"/>
        <v>5205.6000000000004</v>
      </c>
      <c r="BF33" s="155"/>
      <c r="BG33" s="156"/>
      <c r="BH33" s="157">
        <f t="shared" si="30"/>
        <v>0</v>
      </c>
      <c r="BI33" s="158">
        <f t="shared" si="31"/>
        <v>0</v>
      </c>
      <c r="BJ33" s="157">
        <f t="shared" si="32"/>
        <v>91.003333333333345</v>
      </c>
      <c r="BK33" s="158">
        <f t="shared" si="33"/>
        <v>96.62909090909092</v>
      </c>
      <c r="BL33" s="157">
        <f t="shared" si="34"/>
        <v>5460.2000000000007</v>
      </c>
      <c r="BM33" s="158">
        <f t="shared" si="35"/>
        <v>5314.6</v>
      </c>
      <c r="BN33" s="155">
        <v>14</v>
      </c>
      <c r="BO33" s="156">
        <v>17</v>
      </c>
      <c r="BP33" s="157">
        <f t="shared" si="36"/>
        <v>14</v>
      </c>
      <c r="BQ33" s="158">
        <f t="shared" si="37"/>
        <v>17</v>
      </c>
      <c r="BR33" s="155">
        <v>21</v>
      </c>
      <c r="BS33" s="156">
        <v>19</v>
      </c>
      <c r="BT33" s="157">
        <f t="shared" si="38"/>
        <v>21</v>
      </c>
      <c r="BU33" s="158">
        <f t="shared" si="39"/>
        <v>19</v>
      </c>
      <c r="BV33" s="155"/>
      <c r="BW33" s="156"/>
      <c r="BX33" s="157">
        <f t="shared" si="40"/>
        <v>0</v>
      </c>
      <c r="BY33" s="158">
        <f t="shared" si="41"/>
        <v>0</v>
      </c>
      <c r="BZ33" s="157">
        <f t="shared" si="42"/>
        <v>35</v>
      </c>
      <c r="CA33" s="158">
        <f t="shared" si="43"/>
        <v>36</v>
      </c>
      <c r="CB33" s="157">
        <f t="shared" si="44"/>
        <v>35</v>
      </c>
      <c r="CC33" s="158">
        <f t="shared" si="45"/>
        <v>36</v>
      </c>
      <c r="CD33" s="155">
        <v>7.26</v>
      </c>
      <c r="CE33" s="156">
        <v>5.23</v>
      </c>
      <c r="CF33" s="157">
        <f t="shared" si="46"/>
        <v>101.64</v>
      </c>
      <c r="CG33" s="158">
        <f t="shared" si="47"/>
        <v>88.910000000000011</v>
      </c>
      <c r="CH33" s="155">
        <v>8.67</v>
      </c>
      <c r="CI33" s="156">
        <v>5.05</v>
      </c>
      <c r="CJ33" s="157">
        <f t="shared" si="48"/>
        <v>182.07</v>
      </c>
      <c r="CK33" s="158">
        <f t="shared" si="49"/>
        <v>95.95</v>
      </c>
      <c r="CL33" s="155"/>
      <c r="CM33" s="156"/>
      <c r="CN33" s="157">
        <f t="shared" si="50"/>
        <v>0</v>
      </c>
      <c r="CO33" s="158">
        <f t="shared" si="51"/>
        <v>0</v>
      </c>
      <c r="CP33" s="157">
        <f t="shared" si="52"/>
        <v>8.1059999999999999</v>
      </c>
      <c r="CQ33" s="158">
        <f t="shared" si="53"/>
        <v>5.1350000000000007</v>
      </c>
      <c r="CR33" s="157">
        <f t="shared" si="54"/>
        <v>283.70999999999998</v>
      </c>
      <c r="CS33" s="158">
        <f t="shared" si="55"/>
        <v>184.86</v>
      </c>
      <c r="CT33" s="155">
        <v>80.900000000000006</v>
      </c>
      <c r="CU33" s="156">
        <v>79.099999999999994</v>
      </c>
      <c r="CV33" s="157">
        <f t="shared" si="56"/>
        <v>1132.6000000000001</v>
      </c>
      <c r="CW33" s="158">
        <f t="shared" si="57"/>
        <v>1344.6999999999998</v>
      </c>
      <c r="CX33" s="155">
        <v>90.2</v>
      </c>
      <c r="CY33" s="156">
        <v>88.2</v>
      </c>
      <c r="CZ33" s="157">
        <f t="shared" si="58"/>
        <v>1894.2</v>
      </c>
      <c r="DA33" s="158">
        <f t="shared" si="59"/>
        <v>1675.8</v>
      </c>
      <c r="DB33" s="155"/>
      <c r="DC33" s="156"/>
      <c r="DD33" s="157">
        <f t="shared" si="60"/>
        <v>0</v>
      </c>
      <c r="DE33" s="158">
        <f t="shared" si="61"/>
        <v>0</v>
      </c>
      <c r="DF33" s="157">
        <f t="shared" si="62"/>
        <v>86.48</v>
      </c>
      <c r="DG33" s="158">
        <f t="shared" si="63"/>
        <v>83.902777777777771</v>
      </c>
      <c r="DH33" s="157">
        <f t="shared" si="64"/>
        <v>3026.8</v>
      </c>
      <c r="DI33" s="158">
        <f t="shared" si="65"/>
        <v>3020.5</v>
      </c>
      <c r="DJ33" s="157">
        <f t="shared" si="66"/>
        <v>95</v>
      </c>
      <c r="DK33" s="158">
        <f t="shared" si="67"/>
        <v>91</v>
      </c>
      <c r="DL33" s="157">
        <f t="shared" si="68"/>
        <v>95</v>
      </c>
      <c r="DM33" s="158">
        <f t="shared" si="69"/>
        <v>91</v>
      </c>
      <c r="DN33" s="157">
        <f t="shared" si="70"/>
        <v>5.1087368421052632</v>
      </c>
      <c r="DO33" s="158">
        <f t="shared" si="71"/>
        <v>4.4430769230769229</v>
      </c>
      <c r="DP33" s="157">
        <f t="shared" si="72"/>
        <v>485.33</v>
      </c>
      <c r="DQ33" s="158">
        <f t="shared" si="73"/>
        <v>404.32</v>
      </c>
      <c r="DR33" s="157">
        <f t="shared" si="74"/>
        <v>89.336842105263159</v>
      </c>
      <c r="DS33" s="158">
        <f t="shared" si="75"/>
        <v>91.594505494505498</v>
      </c>
      <c r="DT33" s="157">
        <f t="shared" si="76"/>
        <v>8487</v>
      </c>
      <c r="DU33" s="158">
        <f t="shared" si="77"/>
        <v>8335.1</v>
      </c>
      <c r="DV33" s="155">
        <v>9</v>
      </c>
      <c r="DW33" s="156">
        <v>12</v>
      </c>
      <c r="DX33" s="157">
        <f t="shared" si="78"/>
        <v>9</v>
      </c>
      <c r="DY33" s="158">
        <f t="shared" si="79"/>
        <v>12</v>
      </c>
      <c r="DZ33" s="155">
        <v>26</v>
      </c>
      <c r="EA33" s="156">
        <v>20</v>
      </c>
      <c r="EB33" s="157">
        <f t="shared" si="80"/>
        <v>26</v>
      </c>
      <c r="EC33" s="158">
        <f t="shared" si="81"/>
        <v>20</v>
      </c>
      <c r="ED33" s="155"/>
      <c r="EE33" s="156"/>
      <c r="EF33" s="157">
        <f t="shared" si="82"/>
        <v>0</v>
      </c>
      <c r="EG33" s="158">
        <f t="shared" si="83"/>
        <v>0</v>
      </c>
      <c r="EH33" s="157">
        <f t="shared" si="84"/>
        <v>35</v>
      </c>
      <c r="EI33" s="158">
        <f t="shared" si="85"/>
        <v>32</v>
      </c>
      <c r="EJ33" s="157">
        <f t="shared" si="86"/>
        <v>35</v>
      </c>
      <c r="EK33" s="158">
        <f t="shared" si="87"/>
        <v>32</v>
      </c>
      <c r="EL33" s="155">
        <v>11.53</v>
      </c>
      <c r="EM33" s="156">
        <v>8.2200000000000006</v>
      </c>
      <c r="EN33" s="157">
        <f t="shared" si="88"/>
        <v>103.77</v>
      </c>
      <c r="EO33" s="158">
        <f t="shared" si="89"/>
        <v>98.640000000000015</v>
      </c>
      <c r="EP33" s="155">
        <v>9.2100000000000009</v>
      </c>
      <c r="EQ33" s="156">
        <v>6.98</v>
      </c>
      <c r="ER33" s="157">
        <f t="shared" si="90"/>
        <v>239.46000000000004</v>
      </c>
      <c r="ES33" s="158">
        <f t="shared" si="91"/>
        <v>139.60000000000002</v>
      </c>
      <c r="ET33" s="155"/>
      <c r="EU33" s="156"/>
      <c r="EV33" s="157">
        <f t="shared" si="92"/>
        <v>0</v>
      </c>
      <c r="EW33" s="158">
        <f t="shared" si="93"/>
        <v>0</v>
      </c>
      <c r="EX33" s="157">
        <f t="shared" si="94"/>
        <v>9.8065714285714289</v>
      </c>
      <c r="EY33" s="158">
        <f t="shared" si="95"/>
        <v>7.4450000000000012</v>
      </c>
      <c r="EZ33" s="157">
        <f t="shared" si="96"/>
        <v>343.23</v>
      </c>
      <c r="FA33" s="158">
        <f t="shared" si="97"/>
        <v>238.24000000000004</v>
      </c>
      <c r="FB33" s="155">
        <v>62.7</v>
      </c>
      <c r="FC33" s="156">
        <v>60.3</v>
      </c>
      <c r="FD33" s="157">
        <f t="shared" si="98"/>
        <v>564.30000000000007</v>
      </c>
      <c r="FE33" s="158">
        <f t="shared" si="99"/>
        <v>723.59999999999991</v>
      </c>
      <c r="FF33" s="155">
        <v>71.3</v>
      </c>
      <c r="FG33" s="156">
        <v>75.900000000000006</v>
      </c>
      <c r="FH33" s="157">
        <f t="shared" si="100"/>
        <v>1853.8</v>
      </c>
      <c r="FI33" s="158">
        <f t="shared" si="101"/>
        <v>1518</v>
      </c>
      <c r="FJ33" s="155"/>
      <c r="FK33" s="156"/>
      <c r="FL33" s="157">
        <f t="shared" si="102"/>
        <v>0</v>
      </c>
      <c r="FM33" s="158">
        <f t="shared" si="103"/>
        <v>0</v>
      </c>
      <c r="FN33" s="157">
        <f t="shared" si="104"/>
        <v>69.088571428571427</v>
      </c>
      <c r="FO33" s="158">
        <f t="shared" si="105"/>
        <v>70.05</v>
      </c>
      <c r="FP33" s="157">
        <f t="shared" si="106"/>
        <v>2418.1</v>
      </c>
      <c r="FQ33" s="158">
        <f t="shared" si="107"/>
        <v>2241.6</v>
      </c>
      <c r="FR33" s="155">
        <v>0</v>
      </c>
      <c r="FS33" s="156"/>
      <c r="FT33" s="157">
        <f t="shared" si="108"/>
        <v>0</v>
      </c>
      <c r="FU33" s="158">
        <f t="shared" si="109"/>
        <v>0</v>
      </c>
      <c r="FV33" s="155"/>
      <c r="FW33" s="156"/>
      <c r="FX33" s="157">
        <f t="shared" si="110"/>
        <v>0</v>
      </c>
      <c r="FY33" s="158">
        <f t="shared" si="111"/>
        <v>0</v>
      </c>
      <c r="FZ33" s="155"/>
      <c r="GA33" s="156"/>
      <c r="GB33" s="157">
        <f t="shared" si="112"/>
        <v>0</v>
      </c>
      <c r="GC33" s="158">
        <f t="shared" si="113"/>
        <v>0</v>
      </c>
      <c r="GD33" s="157">
        <f t="shared" si="114"/>
        <v>25</v>
      </c>
      <c r="GE33" s="158">
        <f t="shared" si="115"/>
        <v>30</v>
      </c>
      <c r="GF33" s="157">
        <f t="shared" si="116"/>
        <v>25</v>
      </c>
      <c r="GG33" s="158">
        <f t="shared" si="117"/>
        <v>30</v>
      </c>
      <c r="GH33" s="157">
        <f t="shared" si="118"/>
        <v>209.25</v>
      </c>
      <c r="GI33" s="158">
        <f t="shared" si="119"/>
        <v>190.47000000000003</v>
      </c>
      <c r="GJ33" s="157">
        <f t="shared" si="120"/>
        <v>1884.9</v>
      </c>
      <c r="GK33" s="158">
        <f t="shared" si="121"/>
        <v>2177.2999999999997</v>
      </c>
      <c r="GL33" s="157">
        <f t="shared" si="122"/>
        <v>105</v>
      </c>
      <c r="GM33" s="158">
        <f t="shared" si="123"/>
        <v>93</v>
      </c>
      <c r="GN33" s="157">
        <f t="shared" si="124"/>
        <v>105</v>
      </c>
      <c r="GO33" s="158">
        <f t="shared" si="125"/>
        <v>93</v>
      </c>
      <c r="GP33" s="157">
        <f t="shared" si="126"/>
        <v>619.31000000000006</v>
      </c>
      <c r="GQ33" s="158">
        <f t="shared" si="127"/>
        <v>452.09000000000003</v>
      </c>
      <c r="GR33" s="157">
        <f t="shared" si="128"/>
        <v>9020.2000000000007</v>
      </c>
      <c r="GS33" s="158">
        <f t="shared" si="129"/>
        <v>8399.4000000000015</v>
      </c>
      <c r="GT33" s="157">
        <f t="shared" si="130"/>
        <v>130</v>
      </c>
      <c r="GU33" s="158">
        <f t="shared" si="131"/>
        <v>123</v>
      </c>
      <c r="GV33" s="157">
        <f t="shared" si="132"/>
        <v>130</v>
      </c>
      <c r="GW33" s="158">
        <f t="shared" si="133"/>
        <v>123</v>
      </c>
      <c r="GX33" s="157">
        <f t="shared" si="134"/>
        <v>828.56000000000006</v>
      </c>
      <c r="GY33" s="158">
        <f t="shared" si="135"/>
        <v>642.56000000000006</v>
      </c>
      <c r="GZ33" s="157">
        <f t="shared" si="136"/>
        <v>10905.1</v>
      </c>
      <c r="HA33" s="158">
        <f t="shared" si="137"/>
        <v>10576.7</v>
      </c>
      <c r="HB33" s="157">
        <f t="shared" si="138"/>
        <v>0</v>
      </c>
      <c r="HC33" s="158">
        <f t="shared" si="139"/>
        <v>0</v>
      </c>
      <c r="HD33" s="157">
        <f t="shared" si="140"/>
        <v>0</v>
      </c>
      <c r="HE33" s="158">
        <f t="shared" si="141"/>
        <v>0</v>
      </c>
      <c r="HF33" s="157" t="str">
        <f t="shared" si="142"/>
        <v/>
      </c>
      <c r="HG33" s="158" t="str">
        <f t="shared" si="143"/>
        <v/>
      </c>
      <c r="HH33" s="157" t="str">
        <f t="shared" si="144"/>
        <v/>
      </c>
      <c r="HI33" s="158" t="str">
        <f t="shared" si="145"/>
        <v/>
      </c>
      <c r="HJ33" s="157">
        <f t="shared" si="146"/>
        <v>828.56</v>
      </c>
      <c r="HK33" s="158">
        <f t="shared" si="147"/>
        <v>642.56000000000006</v>
      </c>
      <c r="HL33" s="157">
        <f t="shared" si="148"/>
        <v>10905.1</v>
      </c>
      <c r="HM33" s="158">
        <f t="shared" si="149"/>
        <v>10576.7</v>
      </c>
    </row>
    <row r="34" spans="1:221">
      <c r="A34" s="167" t="s">
        <v>354</v>
      </c>
      <c r="B34" s="162" t="s">
        <v>380</v>
      </c>
      <c r="C34" s="153"/>
      <c r="D34" s="154">
        <v>107743</v>
      </c>
      <c r="E34" s="154">
        <v>10</v>
      </c>
      <c r="F34" s="155">
        <v>96</v>
      </c>
      <c r="G34" s="156">
        <v>89</v>
      </c>
      <c r="H34" s="155">
        <v>4</v>
      </c>
      <c r="I34" s="156">
        <v>1</v>
      </c>
      <c r="J34" s="157">
        <f t="shared" si="0"/>
        <v>92</v>
      </c>
      <c r="K34" s="158">
        <f t="shared" si="1"/>
        <v>88</v>
      </c>
      <c r="L34" s="155">
        <v>60</v>
      </c>
      <c r="M34" s="156">
        <v>60</v>
      </c>
      <c r="N34" s="157">
        <f t="shared" si="2"/>
        <v>92</v>
      </c>
      <c r="O34" s="158">
        <f t="shared" si="3"/>
        <v>88</v>
      </c>
      <c r="P34" s="157">
        <f t="shared" si="4"/>
        <v>92</v>
      </c>
      <c r="Q34" s="158">
        <f t="shared" si="5"/>
        <v>88</v>
      </c>
      <c r="R34" s="155">
        <v>25</v>
      </c>
      <c r="S34" s="156">
        <v>33</v>
      </c>
      <c r="T34" s="157">
        <f t="shared" si="6"/>
        <v>25</v>
      </c>
      <c r="U34" s="158">
        <f t="shared" si="7"/>
        <v>33</v>
      </c>
      <c r="V34" s="155">
        <v>10</v>
      </c>
      <c r="W34" s="156">
        <v>10</v>
      </c>
      <c r="X34" s="157">
        <f t="shared" si="8"/>
        <v>10</v>
      </c>
      <c r="Y34" s="158">
        <f t="shared" si="9"/>
        <v>10</v>
      </c>
      <c r="Z34" s="155"/>
      <c r="AA34" s="156"/>
      <c r="AB34" s="157">
        <f t="shared" si="10"/>
        <v>0</v>
      </c>
      <c r="AC34" s="158">
        <f t="shared" si="11"/>
        <v>0</v>
      </c>
      <c r="AD34" s="157">
        <f t="shared" si="12"/>
        <v>35</v>
      </c>
      <c r="AE34" s="158">
        <f t="shared" si="13"/>
        <v>43</v>
      </c>
      <c r="AF34" s="157">
        <f t="shared" si="14"/>
        <v>35</v>
      </c>
      <c r="AG34" s="158">
        <f t="shared" si="15"/>
        <v>43</v>
      </c>
      <c r="AH34" s="155">
        <v>3.32</v>
      </c>
      <c r="AI34" s="156">
        <v>2.79</v>
      </c>
      <c r="AJ34" s="157">
        <f t="shared" si="16"/>
        <v>83</v>
      </c>
      <c r="AK34" s="157">
        <f t="shared" si="17"/>
        <v>92.070000000000007</v>
      </c>
      <c r="AL34" s="155">
        <v>8.23</v>
      </c>
      <c r="AM34" s="156">
        <v>6.23</v>
      </c>
      <c r="AN34" s="157">
        <f t="shared" si="18"/>
        <v>82.300000000000011</v>
      </c>
      <c r="AO34" s="157">
        <f t="shared" si="19"/>
        <v>62.300000000000004</v>
      </c>
      <c r="AP34" s="155"/>
      <c r="AQ34" s="156"/>
      <c r="AR34" s="157">
        <f t="shared" si="20"/>
        <v>0</v>
      </c>
      <c r="AS34" s="158">
        <f t="shared" si="21"/>
        <v>0</v>
      </c>
      <c r="AT34" s="157">
        <f t="shared" si="22"/>
        <v>4.7228571428571433</v>
      </c>
      <c r="AU34" s="158">
        <f t="shared" si="23"/>
        <v>3.5900000000000003</v>
      </c>
      <c r="AV34" s="157">
        <f t="shared" si="24"/>
        <v>165.3</v>
      </c>
      <c r="AW34" s="158">
        <f t="shared" si="25"/>
        <v>154.37</v>
      </c>
      <c r="AX34" s="155">
        <v>85.4</v>
      </c>
      <c r="AY34" s="156">
        <v>74.5</v>
      </c>
      <c r="AZ34" s="157">
        <f t="shared" si="26"/>
        <v>2135</v>
      </c>
      <c r="BA34" s="158">
        <f t="shared" si="27"/>
        <v>2458.5</v>
      </c>
      <c r="BB34" s="155">
        <v>72</v>
      </c>
      <c r="BC34" s="156">
        <v>79.8</v>
      </c>
      <c r="BD34" s="157">
        <f t="shared" si="28"/>
        <v>720</v>
      </c>
      <c r="BE34" s="158">
        <f t="shared" si="29"/>
        <v>798</v>
      </c>
      <c r="BF34" s="155"/>
      <c r="BG34" s="156"/>
      <c r="BH34" s="157">
        <f t="shared" si="30"/>
        <v>0</v>
      </c>
      <c r="BI34" s="158">
        <f t="shared" si="31"/>
        <v>0</v>
      </c>
      <c r="BJ34" s="157">
        <f t="shared" si="32"/>
        <v>81.571428571428569</v>
      </c>
      <c r="BK34" s="158">
        <f t="shared" si="33"/>
        <v>75.732558139534888</v>
      </c>
      <c r="BL34" s="157">
        <f t="shared" si="34"/>
        <v>2855</v>
      </c>
      <c r="BM34" s="158">
        <f t="shared" si="35"/>
        <v>3256.5</v>
      </c>
      <c r="BN34" s="155">
        <v>24</v>
      </c>
      <c r="BO34" s="156">
        <v>15</v>
      </c>
      <c r="BP34" s="157">
        <f t="shared" si="36"/>
        <v>24</v>
      </c>
      <c r="BQ34" s="158">
        <f t="shared" si="37"/>
        <v>15</v>
      </c>
      <c r="BR34" s="155">
        <v>16</v>
      </c>
      <c r="BS34" s="156">
        <v>10</v>
      </c>
      <c r="BT34" s="157">
        <f t="shared" si="38"/>
        <v>16</v>
      </c>
      <c r="BU34" s="158">
        <f t="shared" si="39"/>
        <v>10</v>
      </c>
      <c r="BV34" s="155"/>
      <c r="BW34" s="156"/>
      <c r="BX34" s="157">
        <f t="shared" si="40"/>
        <v>0</v>
      </c>
      <c r="BY34" s="158">
        <f t="shared" si="41"/>
        <v>0</v>
      </c>
      <c r="BZ34" s="157">
        <f t="shared" si="42"/>
        <v>40</v>
      </c>
      <c r="CA34" s="158">
        <f t="shared" si="43"/>
        <v>25</v>
      </c>
      <c r="CB34" s="157">
        <f t="shared" si="44"/>
        <v>40</v>
      </c>
      <c r="CC34" s="158">
        <f t="shared" si="45"/>
        <v>25</v>
      </c>
      <c r="CD34" s="155">
        <v>6.55</v>
      </c>
      <c r="CE34" s="156">
        <v>6.84</v>
      </c>
      <c r="CF34" s="157">
        <f t="shared" si="46"/>
        <v>157.19999999999999</v>
      </c>
      <c r="CG34" s="158">
        <f t="shared" si="47"/>
        <v>102.6</v>
      </c>
      <c r="CH34" s="155">
        <v>9.2100000000000009</v>
      </c>
      <c r="CI34" s="156">
        <v>7.23</v>
      </c>
      <c r="CJ34" s="157">
        <f t="shared" si="48"/>
        <v>147.36000000000001</v>
      </c>
      <c r="CK34" s="158">
        <f t="shared" si="49"/>
        <v>72.300000000000011</v>
      </c>
      <c r="CL34" s="155"/>
      <c r="CM34" s="156"/>
      <c r="CN34" s="157">
        <f t="shared" si="50"/>
        <v>0</v>
      </c>
      <c r="CO34" s="158">
        <f t="shared" si="51"/>
        <v>0</v>
      </c>
      <c r="CP34" s="157">
        <f t="shared" si="52"/>
        <v>7.6139999999999999</v>
      </c>
      <c r="CQ34" s="158">
        <f t="shared" si="53"/>
        <v>6.9960000000000004</v>
      </c>
      <c r="CR34" s="157">
        <f t="shared" si="54"/>
        <v>304.56</v>
      </c>
      <c r="CS34" s="158">
        <f t="shared" si="55"/>
        <v>174.9</v>
      </c>
      <c r="CT34" s="155">
        <v>74.3</v>
      </c>
      <c r="CU34" s="156">
        <v>78</v>
      </c>
      <c r="CV34" s="157">
        <f t="shared" si="56"/>
        <v>1783.1999999999998</v>
      </c>
      <c r="CW34" s="158">
        <f t="shared" si="57"/>
        <v>1170</v>
      </c>
      <c r="CX34" s="155">
        <v>82.1</v>
      </c>
      <c r="CY34" s="156">
        <v>75.599999999999994</v>
      </c>
      <c r="CZ34" s="157">
        <f t="shared" si="58"/>
        <v>1313.6</v>
      </c>
      <c r="DA34" s="158">
        <f t="shared" si="59"/>
        <v>756</v>
      </c>
      <c r="DB34" s="155"/>
      <c r="DC34" s="156"/>
      <c r="DD34" s="157">
        <f t="shared" si="60"/>
        <v>0</v>
      </c>
      <c r="DE34" s="158">
        <f t="shared" si="61"/>
        <v>0</v>
      </c>
      <c r="DF34" s="157">
        <f t="shared" si="62"/>
        <v>77.419999999999987</v>
      </c>
      <c r="DG34" s="158">
        <f t="shared" si="63"/>
        <v>77.040000000000006</v>
      </c>
      <c r="DH34" s="157">
        <f t="shared" si="64"/>
        <v>3096.7999999999993</v>
      </c>
      <c r="DI34" s="158">
        <f t="shared" si="65"/>
        <v>1926.0000000000002</v>
      </c>
      <c r="DJ34" s="157">
        <f t="shared" si="66"/>
        <v>75</v>
      </c>
      <c r="DK34" s="158">
        <f t="shared" si="67"/>
        <v>68</v>
      </c>
      <c r="DL34" s="157">
        <f t="shared" si="68"/>
        <v>75</v>
      </c>
      <c r="DM34" s="158">
        <f t="shared" si="69"/>
        <v>68</v>
      </c>
      <c r="DN34" s="157">
        <f t="shared" si="70"/>
        <v>6.2648000000000001</v>
      </c>
      <c r="DO34" s="158">
        <f t="shared" si="71"/>
        <v>4.8422058823529408</v>
      </c>
      <c r="DP34" s="157">
        <f t="shared" si="72"/>
        <v>469.86</v>
      </c>
      <c r="DQ34" s="158">
        <f t="shared" si="73"/>
        <v>329.27</v>
      </c>
      <c r="DR34" s="157">
        <f t="shared" si="74"/>
        <v>79.35733333333333</v>
      </c>
      <c r="DS34" s="158">
        <f t="shared" si="75"/>
        <v>76.213235294117652</v>
      </c>
      <c r="DT34" s="157">
        <f t="shared" si="76"/>
        <v>5951.7999999999993</v>
      </c>
      <c r="DU34" s="158">
        <f t="shared" si="77"/>
        <v>5182.5</v>
      </c>
      <c r="DV34" s="155">
        <v>9</v>
      </c>
      <c r="DW34" s="156">
        <v>14</v>
      </c>
      <c r="DX34" s="157">
        <f t="shared" si="78"/>
        <v>9</v>
      </c>
      <c r="DY34" s="158">
        <f t="shared" si="79"/>
        <v>14</v>
      </c>
      <c r="DZ34" s="155">
        <v>8</v>
      </c>
      <c r="EA34" s="156">
        <v>6</v>
      </c>
      <c r="EB34" s="157">
        <f t="shared" si="80"/>
        <v>8</v>
      </c>
      <c r="EC34" s="158">
        <f t="shared" si="81"/>
        <v>6</v>
      </c>
      <c r="ED34" s="155"/>
      <c r="EE34" s="156"/>
      <c r="EF34" s="157">
        <f t="shared" si="82"/>
        <v>0</v>
      </c>
      <c r="EG34" s="158">
        <f t="shared" si="83"/>
        <v>0</v>
      </c>
      <c r="EH34" s="157">
        <f t="shared" si="84"/>
        <v>17</v>
      </c>
      <c r="EI34" s="158">
        <f t="shared" si="85"/>
        <v>20</v>
      </c>
      <c r="EJ34" s="157">
        <f t="shared" si="86"/>
        <v>17</v>
      </c>
      <c r="EK34" s="158">
        <f t="shared" si="87"/>
        <v>20</v>
      </c>
      <c r="EL34" s="155">
        <v>3.06</v>
      </c>
      <c r="EM34" s="156">
        <v>3.09</v>
      </c>
      <c r="EN34" s="157">
        <f t="shared" si="88"/>
        <v>27.54</v>
      </c>
      <c r="EO34" s="158">
        <f t="shared" si="89"/>
        <v>43.26</v>
      </c>
      <c r="EP34" s="155">
        <v>3.66</v>
      </c>
      <c r="EQ34" s="156">
        <v>6.29</v>
      </c>
      <c r="ER34" s="157">
        <f t="shared" si="90"/>
        <v>29.28</v>
      </c>
      <c r="ES34" s="158">
        <f t="shared" si="91"/>
        <v>37.74</v>
      </c>
      <c r="ET34" s="155"/>
      <c r="EU34" s="156"/>
      <c r="EV34" s="157">
        <f t="shared" si="92"/>
        <v>0</v>
      </c>
      <c r="EW34" s="158">
        <f t="shared" si="93"/>
        <v>0</v>
      </c>
      <c r="EX34" s="157">
        <f t="shared" si="94"/>
        <v>3.3423529411764705</v>
      </c>
      <c r="EY34" s="158">
        <f t="shared" si="95"/>
        <v>4.05</v>
      </c>
      <c r="EZ34" s="157">
        <f t="shared" si="96"/>
        <v>56.82</v>
      </c>
      <c r="FA34" s="158">
        <f t="shared" si="97"/>
        <v>81</v>
      </c>
      <c r="FB34" s="155">
        <v>53.3</v>
      </c>
      <c r="FC34" s="156">
        <v>73.3</v>
      </c>
      <c r="FD34" s="157">
        <f t="shared" si="98"/>
        <v>479.7</v>
      </c>
      <c r="FE34" s="158">
        <f t="shared" si="99"/>
        <v>1026.2</v>
      </c>
      <c r="FF34" s="155">
        <v>79.400000000000006</v>
      </c>
      <c r="FG34" s="156">
        <v>85.7</v>
      </c>
      <c r="FH34" s="157">
        <f t="shared" si="100"/>
        <v>635.20000000000005</v>
      </c>
      <c r="FI34" s="158">
        <f t="shared" si="101"/>
        <v>514.20000000000005</v>
      </c>
      <c r="FJ34" s="155"/>
      <c r="FK34" s="156"/>
      <c r="FL34" s="157">
        <f t="shared" si="102"/>
        <v>0</v>
      </c>
      <c r="FM34" s="158">
        <f t="shared" si="103"/>
        <v>0</v>
      </c>
      <c r="FN34" s="157">
        <f t="shared" si="104"/>
        <v>65.582352941176481</v>
      </c>
      <c r="FO34" s="158">
        <f t="shared" si="105"/>
        <v>77.02000000000001</v>
      </c>
      <c r="FP34" s="157">
        <f t="shared" si="106"/>
        <v>1114.9000000000001</v>
      </c>
      <c r="FQ34" s="158">
        <f t="shared" si="107"/>
        <v>1540.4</v>
      </c>
      <c r="FR34" s="155">
        <v>0</v>
      </c>
      <c r="FS34" s="156"/>
      <c r="FT34" s="157">
        <f t="shared" si="108"/>
        <v>0</v>
      </c>
      <c r="FU34" s="158">
        <f t="shared" si="109"/>
        <v>0</v>
      </c>
      <c r="FV34" s="155"/>
      <c r="FW34" s="156"/>
      <c r="FX34" s="157">
        <f t="shared" si="110"/>
        <v>0</v>
      </c>
      <c r="FY34" s="158">
        <f t="shared" si="111"/>
        <v>0</v>
      </c>
      <c r="FZ34" s="155"/>
      <c r="GA34" s="156"/>
      <c r="GB34" s="157">
        <f t="shared" si="112"/>
        <v>0</v>
      </c>
      <c r="GC34" s="158">
        <f t="shared" si="113"/>
        <v>0</v>
      </c>
      <c r="GD34" s="157">
        <f t="shared" si="114"/>
        <v>58</v>
      </c>
      <c r="GE34" s="158">
        <f t="shared" si="115"/>
        <v>62</v>
      </c>
      <c r="GF34" s="157">
        <f t="shared" si="116"/>
        <v>58</v>
      </c>
      <c r="GG34" s="158">
        <f t="shared" si="117"/>
        <v>62</v>
      </c>
      <c r="GH34" s="157">
        <f t="shared" si="118"/>
        <v>267.74</v>
      </c>
      <c r="GI34" s="158">
        <f t="shared" si="119"/>
        <v>237.93</v>
      </c>
      <c r="GJ34" s="157">
        <f t="shared" si="120"/>
        <v>4397.8999999999996</v>
      </c>
      <c r="GK34" s="158">
        <f t="shared" si="121"/>
        <v>4654.7</v>
      </c>
      <c r="GL34" s="157">
        <f t="shared" si="122"/>
        <v>34</v>
      </c>
      <c r="GM34" s="158">
        <f t="shared" si="123"/>
        <v>26</v>
      </c>
      <c r="GN34" s="157">
        <f t="shared" si="124"/>
        <v>34</v>
      </c>
      <c r="GO34" s="158">
        <f t="shared" si="125"/>
        <v>26</v>
      </c>
      <c r="GP34" s="157">
        <f t="shared" si="126"/>
        <v>258.94000000000005</v>
      </c>
      <c r="GQ34" s="158">
        <f t="shared" si="127"/>
        <v>172.34000000000003</v>
      </c>
      <c r="GR34" s="157">
        <f t="shared" si="128"/>
        <v>2668.8</v>
      </c>
      <c r="GS34" s="158">
        <f t="shared" si="129"/>
        <v>2068.1999999999998</v>
      </c>
      <c r="GT34" s="157">
        <f t="shared" si="130"/>
        <v>92</v>
      </c>
      <c r="GU34" s="158">
        <f t="shared" si="131"/>
        <v>88</v>
      </c>
      <c r="GV34" s="157">
        <f t="shared" si="132"/>
        <v>92</v>
      </c>
      <c r="GW34" s="158">
        <f t="shared" si="133"/>
        <v>88</v>
      </c>
      <c r="GX34" s="157">
        <f t="shared" si="134"/>
        <v>526.68000000000006</v>
      </c>
      <c r="GY34" s="158">
        <f t="shared" si="135"/>
        <v>410.27000000000004</v>
      </c>
      <c r="GZ34" s="157">
        <f t="shared" si="136"/>
        <v>7066.7</v>
      </c>
      <c r="HA34" s="158">
        <f t="shared" si="137"/>
        <v>6722.9</v>
      </c>
      <c r="HB34" s="157">
        <f t="shared" si="138"/>
        <v>0</v>
      </c>
      <c r="HC34" s="158">
        <f t="shared" si="139"/>
        <v>0</v>
      </c>
      <c r="HD34" s="157">
        <f t="shared" si="140"/>
        <v>0</v>
      </c>
      <c r="HE34" s="158">
        <f t="shared" si="141"/>
        <v>0</v>
      </c>
      <c r="HF34" s="157" t="str">
        <f t="shared" si="142"/>
        <v/>
      </c>
      <c r="HG34" s="158" t="str">
        <f t="shared" si="143"/>
        <v/>
      </c>
      <c r="HH34" s="157" t="str">
        <f t="shared" si="144"/>
        <v/>
      </c>
      <c r="HI34" s="158" t="str">
        <f t="shared" si="145"/>
        <v/>
      </c>
      <c r="HJ34" s="157">
        <f t="shared" si="146"/>
        <v>526.68000000000006</v>
      </c>
      <c r="HK34" s="158">
        <f t="shared" si="147"/>
        <v>410.27</v>
      </c>
      <c r="HL34" s="157">
        <f t="shared" si="148"/>
        <v>7066.6999999999989</v>
      </c>
      <c r="HM34" s="158">
        <f t="shared" si="149"/>
        <v>6722.9</v>
      </c>
    </row>
    <row r="35" spans="1:221">
      <c r="A35" s="167" t="s">
        <v>354</v>
      </c>
      <c r="B35" s="162" t="s">
        <v>381</v>
      </c>
      <c r="C35" s="153"/>
      <c r="D35" s="154">
        <v>107974</v>
      </c>
      <c r="E35" s="154">
        <v>10</v>
      </c>
      <c r="F35" s="155">
        <v>184</v>
      </c>
      <c r="G35" s="156">
        <v>153</v>
      </c>
      <c r="H35" s="155">
        <v>5</v>
      </c>
      <c r="I35" s="156">
        <v>0</v>
      </c>
      <c r="J35" s="157">
        <f t="shared" si="0"/>
        <v>179</v>
      </c>
      <c r="K35" s="158">
        <f t="shared" si="1"/>
        <v>153</v>
      </c>
      <c r="L35" s="155">
        <v>60</v>
      </c>
      <c r="M35" s="156">
        <v>60</v>
      </c>
      <c r="N35" s="157">
        <f t="shared" si="2"/>
        <v>179</v>
      </c>
      <c r="O35" s="158">
        <f t="shared" si="3"/>
        <v>153</v>
      </c>
      <c r="P35" s="157">
        <f t="shared" si="4"/>
        <v>179</v>
      </c>
      <c r="Q35" s="158">
        <f t="shared" si="5"/>
        <v>153</v>
      </c>
      <c r="R35" s="155">
        <v>0</v>
      </c>
      <c r="S35" s="156">
        <v>34</v>
      </c>
      <c r="T35" s="157">
        <f t="shared" si="6"/>
        <v>0</v>
      </c>
      <c r="U35" s="158">
        <f t="shared" si="7"/>
        <v>34</v>
      </c>
      <c r="V35" s="155">
        <v>11</v>
      </c>
      <c r="W35" s="156">
        <v>2</v>
      </c>
      <c r="X35" s="157">
        <f t="shared" si="8"/>
        <v>11</v>
      </c>
      <c r="Y35" s="158">
        <f t="shared" si="9"/>
        <v>2</v>
      </c>
      <c r="Z35" s="155"/>
      <c r="AA35" s="156"/>
      <c r="AB35" s="157">
        <f t="shared" si="10"/>
        <v>0</v>
      </c>
      <c r="AC35" s="158">
        <f t="shared" si="11"/>
        <v>0</v>
      </c>
      <c r="AD35" s="157">
        <f t="shared" si="12"/>
        <v>11</v>
      </c>
      <c r="AE35" s="158">
        <f t="shared" si="13"/>
        <v>36</v>
      </c>
      <c r="AF35" s="157">
        <f t="shared" si="14"/>
        <v>11</v>
      </c>
      <c r="AG35" s="158">
        <f t="shared" si="15"/>
        <v>36</v>
      </c>
      <c r="AH35" s="155">
        <v>0</v>
      </c>
      <c r="AI35" s="156">
        <v>2.56</v>
      </c>
      <c r="AJ35" s="157">
        <f t="shared" si="16"/>
        <v>0</v>
      </c>
      <c r="AK35" s="157">
        <f t="shared" si="17"/>
        <v>87.04</v>
      </c>
      <c r="AL35" s="155">
        <v>5.66</v>
      </c>
      <c r="AM35" s="156">
        <v>5.17</v>
      </c>
      <c r="AN35" s="157">
        <f t="shared" si="18"/>
        <v>62.260000000000005</v>
      </c>
      <c r="AO35" s="157">
        <f t="shared" si="19"/>
        <v>10.34</v>
      </c>
      <c r="AP35" s="155"/>
      <c r="AQ35" s="156"/>
      <c r="AR35" s="157">
        <f t="shared" si="20"/>
        <v>0</v>
      </c>
      <c r="AS35" s="158">
        <f t="shared" si="21"/>
        <v>0</v>
      </c>
      <c r="AT35" s="157">
        <f t="shared" si="22"/>
        <v>5.66</v>
      </c>
      <c r="AU35" s="158">
        <f t="shared" si="23"/>
        <v>2.7050000000000001</v>
      </c>
      <c r="AV35" s="157">
        <f t="shared" si="24"/>
        <v>62.260000000000005</v>
      </c>
      <c r="AW35" s="158">
        <f t="shared" si="25"/>
        <v>97.38</v>
      </c>
      <c r="AX35" s="155">
        <v>0</v>
      </c>
      <c r="AY35" s="156">
        <v>83.1</v>
      </c>
      <c r="AZ35" s="157">
        <f t="shared" si="26"/>
        <v>0</v>
      </c>
      <c r="BA35" s="158">
        <f t="shared" si="27"/>
        <v>2825.3999999999996</v>
      </c>
      <c r="BB35" s="155">
        <v>90.3</v>
      </c>
      <c r="BC35" s="156">
        <v>128</v>
      </c>
      <c r="BD35" s="157">
        <f t="shared" si="28"/>
        <v>993.3</v>
      </c>
      <c r="BE35" s="158">
        <f t="shared" si="29"/>
        <v>256</v>
      </c>
      <c r="BF35" s="155"/>
      <c r="BG35" s="156"/>
      <c r="BH35" s="157">
        <f t="shared" si="30"/>
        <v>0</v>
      </c>
      <c r="BI35" s="158">
        <f t="shared" si="31"/>
        <v>0</v>
      </c>
      <c r="BJ35" s="157">
        <f t="shared" si="32"/>
        <v>90.3</v>
      </c>
      <c r="BK35" s="158">
        <f t="shared" si="33"/>
        <v>85.594444444444434</v>
      </c>
      <c r="BL35" s="157">
        <f t="shared" si="34"/>
        <v>993.3</v>
      </c>
      <c r="BM35" s="158">
        <f t="shared" si="35"/>
        <v>3081.3999999999996</v>
      </c>
      <c r="BN35" s="155">
        <v>10</v>
      </c>
      <c r="BO35" s="156">
        <v>84</v>
      </c>
      <c r="BP35" s="157">
        <f t="shared" si="36"/>
        <v>10</v>
      </c>
      <c r="BQ35" s="158">
        <f t="shared" si="37"/>
        <v>84</v>
      </c>
      <c r="BR35" s="155">
        <v>67</v>
      </c>
      <c r="BS35" s="156">
        <v>10</v>
      </c>
      <c r="BT35" s="157">
        <f t="shared" si="38"/>
        <v>67</v>
      </c>
      <c r="BU35" s="158">
        <f t="shared" si="39"/>
        <v>10</v>
      </c>
      <c r="BV35" s="155"/>
      <c r="BW35" s="156"/>
      <c r="BX35" s="157">
        <f t="shared" si="40"/>
        <v>0</v>
      </c>
      <c r="BY35" s="158">
        <f t="shared" si="41"/>
        <v>0</v>
      </c>
      <c r="BZ35" s="157">
        <f t="shared" si="42"/>
        <v>77</v>
      </c>
      <c r="CA35" s="158">
        <f t="shared" si="43"/>
        <v>94</v>
      </c>
      <c r="CB35" s="157">
        <f t="shared" si="44"/>
        <v>77</v>
      </c>
      <c r="CC35" s="158">
        <f t="shared" si="45"/>
        <v>94</v>
      </c>
      <c r="CD35" s="155">
        <v>5.49</v>
      </c>
      <c r="CE35" s="156">
        <v>2.44</v>
      </c>
      <c r="CF35" s="157">
        <f t="shared" si="46"/>
        <v>54.900000000000006</v>
      </c>
      <c r="CG35" s="158">
        <f t="shared" si="47"/>
        <v>204.96</v>
      </c>
      <c r="CH35" s="155">
        <v>7.32</v>
      </c>
      <c r="CI35" s="156">
        <v>2.68</v>
      </c>
      <c r="CJ35" s="157">
        <f t="shared" si="48"/>
        <v>490.44</v>
      </c>
      <c r="CK35" s="158">
        <f t="shared" si="49"/>
        <v>26.8</v>
      </c>
      <c r="CL35" s="155"/>
      <c r="CM35" s="156"/>
      <c r="CN35" s="157">
        <f t="shared" si="50"/>
        <v>0</v>
      </c>
      <c r="CO35" s="158">
        <f t="shared" si="51"/>
        <v>0</v>
      </c>
      <c r="CP35" s="157">
        <f t="shared" si="52"/>
        <v>7.0823376623376628</v>
      </c>
      <c r="CQ35" s="158">
        <f t="shared" si="53"/>
        <v>2.4655319148936172</v>
      </c>
      <c r="CR35" s="157">
        <f t="shared" si="54"/>
        <v>545.34</v>
      </c>
      <c r="CS35" s="158">
        <f t="shared" si="55"/>
        <v>231.76000000000002</v>
      </c>
      <c r="CT35" s="155">
        <v>70.599999999999994</v>
      </c>
      <c r="CU35" s="156">
        <v>84.1</v>
      </c>
      <c r="CV35" s="157">
        <f t="shared" si="56"/>
        <v>706</v>
      </c>
      <c r="CW35" s="158">
        <f t="shared" si="57"/>
        <v>7064.4</v>
      </c>
      <c r="CX35" s="155">
        <v>95.4</v>
      </c>
      <c r="CY35" s="156">
        <v>99.8</v>
      </c>
      <c r="CZ35" s="157">
        <f t="shared" si="58"/>
        <v>6391.8</v>
      </c>
      <c r="DA35" s="158">
        <f t="shared" si="59"/>
        <v>998</v>
      </c>
      <c r="DB35" s="155"/>
      <c r="DC35" s="156"/>
      <c r="DD35" s="157">
        <f t="shared" si="60"/>
        <v>0</v>
      </c>
      <c r="DE35" s="158">
        <f t="shared" si="61"/>
        <v>0</v>
      </c>
      <c r="DF35" s="157">
        <f t="shared" si="62"/>
        <v>92.179220779220785</v>
      </c>
      <c r="DG35" s="158">
        <f t="shared" si="63"/>
        <v>85.770212765957439</v>
      </c>
      <c r="DH35" s="157">
        <f t="shared" si="64"/>
        <v>7097.8</v>
      </c>
      <c r="DI35" s="158">
        <f t="shared" si="65"/>
        <v>8062.4</v>
      </c>
      <c r="DJ35" s="157">
        <f t="shared" si="66"/>
        <v>88</v>
      </c>
      <c r="DK35" s="158">
        <f t="shared" si="67"/>
        <v>130</v>
      </c>
      <c r="DL35" s="157">
        <f t="shared" si="68"/>
        <v>88</v>
      </c>
      <c r="DM35" s="158">
        <f t="shared" si="69"/>
        <v>130</v>
      </c>
      <c r="DN35" s="157">
        <f t="shared" si="70"/>
        <v>6.9045454545454552</v>
      </c>
      <c r="DO35" s="158">
        <f t="shared" si="71"/>
        <v>2.5318461538461539</v>
      </c>
      <c r="DP35" s="157">
        <f t="shared" si="72"/>
        <v>607.6</v>
      </c>
      <c r="DQ35" s="158">
        <f t="shared" si="73"/>
        <v>329.14</v>
      </c>
      <c r="DR35" s="157">
        <f t="shared" si="74"/>
        <v>91.94431818181819</v>
      </c>
      <c r="DS35" s="158">
        <f t="shared" si="75"/>
        <v>85.721538461538458</v>
      </c>
      <c r="DT35" s="157">
        <f t="shared" si="76"/>
        <v>8091.1</v>
      </c>
      <c r="DU35" s="158">
        <f t="shared" si="77"/>
        <v>11143.8</v>
      </c>
      <c r="DV35" s="155">
        <v>35</v>
      </c>
      <c r="DW35" s="156">
        <v>15</v>
      </c>
      <c r="DX35" s="157">
        <f t="shared" si="78"/>
        <v>35</v>
      </c>
      <c r="DY35" s="158">
        <f t="shared" si="79"/>
        <v>15</v>
      </c>
      <c r="DZ35" s="155">
        <v>56</v>
      </c>
      <c r="EA35" s="156">
        <v>8</v>
      </c>
      <c r="EB35" s="157">
        <f t="shared" si="80"/>
        <v>56</v>
      </c>
      <c r="EC35" s="158">
        <f t="shared" si="81"/>
        <v>8</v>
      </c>
      <c r="ED35" s="155"/>
      <c r="EE35" s="156"/>
      <c r="EF35" s="157">
        <f t="shared" si="82"/>
        <v>0</v>
      </c>
      <c r="EG35" s="158">
        <f t="shared" si="83"/>
        <v>0</v>
      </c>
      <c r="EH35" s="157">
        <f t="shared" si="84"/>
        <v>91</v>
      </c>
      <c r="EI35" s="158">
        <f t="shared" si="85"/>
        <v>23</v>
      </c>
      <c r="EJ35" s="157">
        <f t="shared" si="86"/>
        <v>91</v>
      </c>
      <c r="EK35" s="158">
        <f t="shared" si="87"/>
        <v>23</v>
      </c>
      <c r="EL35" s="155">
        <v>2.81</v>
      </c>
      <c r="EM35" s="156">
        <v>2.64</v>
      </c>
      <c r="EN35" s="157">
        <f t="shared" si="88"/>
        <v>98.350000000000009</v>
      </c>
      <c r="EO35" s="158">
        <f t="shared" si="89"/>
        <v>39.6</v>
      </c>
      <c r="EP35" s="155">
        <v>5.53</v>
      </c>
      <c r="EQ35" s="156">
        <v>7.21</v>
      </c>
      <c r="ER35" s="157">
        <f t="shared" si="90"/>
        <v>309.68</v>
      </c>
      <c r="ES35" s="158">
        <f t="shared" si="91"/>
        <v>57.68</v>
      </c>
      <c r="ET35" s="155"/>
      <c r="EU35" s="156"/>
      <c r="EV35" s="157">
        <f t="shared" si="92"/>
        <v>0</v>
      </c>
      <c r="EW35" s="158">
        <f t="shared" si="93"/>
        <v>0</v>
      </c>
      <c r="EX35" s="157">
        <f t="shared" si="94"/>
        <v>4.4838461538461543</v>
      </c>
      <c r="EY35" s="158">
        <f t="shared" si="95"/>
        <v>4.2295652173913041</v>
      </c>
      <c r="EZ35" s="157">
        <f t="shared" si="96"/>
        <v>408.03000000000003</v>
      </c>
      <c r="FA35" s="158">
        <f t="shared" si="97"/>
        <v>97.28</v>
      </c>
      <c r="FB35" s="155">
        <v>71.5</v>
      </c>
      <c r="FC35" s="156">
        <v>65.599999999999994</v>
      </c>
      <c r="FD35" s="157">
        <f t="shared" si="98"/>
        <v>2502.5</v>
      </c>
      <c r="FE35" s="158">
        <f t="shared" si="99"/>
        <v>983.99999999999989</v>
      </c>
      <c r="FF35" s="155">
        <v>75.900000000000006</v>
      </c>
      <c r="FG35" s="156">
        <v>65.8</v>
      </c>
      <c r="FH35" s="157">
        <f t="shared" si="100"/>
        <v>4250.4000000000005</v>
      </c>
      <c r="FI35" s="158">
        <f t="shared" si="101"/>
        <v>526.4</v>
      </c>
      <c r="FJ35" s="155"/>
      <c r="FK35" s="156"/>
      <c r="FL35" s="157">
        <f t="shared" si="102"/>
        <v>0</v>
      </c>
      <c r="FM35" s="158">
        <f t="shared" si="103"/>
        <v>0</v>
      </c>
      <c r="FN35" s="157">
        <f t="shared" si="104"/>
        <v>74.207692307692312</v>
      </c>
      <c r="FO35" s="158">
        <f t="shared" si="105"/>
        <v>65.669565217391295</v>
      </c>
      <c r="FP35" s="157">
        <f t="shared" si="106"/>
        <v>6752.9000000000005</v>
      </c>
      <c r="FQ35" s="158">
        <f t="shared" si="107"/>
        <v>1510.3999999999999</v>
      </c>
      <c r="FR35" s="155">
        <v>0</v>
      </c>
      <c r="FS35" s="156"/>
      <c r="FT35" s="157">
        <f t="shared" si="108"/>
        <v>0</v>
      </c>
      <c r="FU35" s="158">
        <f t="shared" si="109"/>
        <v>0</v>
      </c>
      <c r="FV35" s="155"/>
      <c r="FW35" s="156"/>
      <c r="FX35" s="157">
        <f t="shared" si="110"/>
        <v>0</v>
      </c>
      <c r="FY35" s="158">
        <f t="shared" si="111"/>
        <v>0</v>
      </c>
      <c r="FZ35" s="155"/>
      <c r="GA35" s="156"/>
      <c r="GB35" s="157">
        <f t="shared" si="112"/>
        <v>0</v>
      </c>
      <c r="GC35" s="158">
        <f t="shared" si="113"/>
        <v>0</v>
      </c>
      <c r="GD35" s="157">
        <f t="shared" si="114"/>
        <v>45</v>
      </c>
      <c r="GE35" s="158">
        <f t="shared" si="115"/>
        <v>133</v>
      </c>
      <c r="GF35" s="157">
        <f t="shared" si="116"/>
        <v>45</v>
      </c>
      <c r="GG35" s="158">
        <f t="shared" si="117"/>
        <v>133</v>
      </c>
      <c r="GH35" s="157">
        <f t="shared" si="118"/>
        <v>153.25</v>
      </c>
      <c r="GI35" s="158">
        <f t="shared" si="119"/>
        <v>331.6</v>
      </c>
      <c r="GJ35" s="157">
        <f t="shared" si="120"/>
        <v>3208.5</v>
      </c>
      <c r="GK35" s="158">
        <f t="shared" si="121"/>
        <v>10873.8</v>
      </c>
      <c r="GL35" s="157">
        <f t="shared" si="122"/>
        <v>134</v>
      </c>
      <c r="GM35" s="158">
        <f t="shared" si="123"/>
        <v>20</v>
      </c>
      <c r="GN35" s="157">
        <f t="shared" si="124"/>
        <v>134</v>
      </c>
      <c r="GO35" s="158">
        <f t="shared" si="125"/>
        <v>20</v>
      </c>
      <c r="GP35" s="157">
        <f t="shared" si="126"/>
        <v>862.38000000000011</v>
      </c>
      <c r="GQ35" s="158">
        <f t="shared" si="127"/>
        <v>94.82</v>
      </c>
      <c r="GR35" s="157">
        <f t="shared" si="128"/>
        <v>11635.5</v>
      </c>
      <c r="GS35" s="158">
        <f t="shared" si="129"/>
        <v>1780.4</v>
      </c>
      <c r="GT35" s="157">
        <f t="shared" si="130"/>
        <v>179</v>
      </c>
      <c r="GU35" s="158">
        <f t="shared" si="131"/>
        <v>153</v>
      </c>
      <c r="GV35" s="157">
        <f t="shared" si="132"/>
        <v>179</v>
      </c>
      <c r="GW35" s="158">
        <f t="shared" si="133"/>
        <v>153</v>
      </c>
      <c r="GX35" s="157">
        <f t="shared" si="134"/>
        <v>1015.6300000000001</v>
      </c>
      <c r="GY35" s="158">
        <f t="shared" si="135"/>
        <v>426.42</v>
      </c>
      <c r="GZ35" s="157">
        <f t="shared" si="136"/>
        <v>14844</v>
      </c>
      <c r="HA35" s="158">
        <f t="shared" si="137"/>
        <v>12654.199999999999</v>
      </c>
      <c r="HB35" s="157">
        <f t="shared" si="138"/>
        <v>0</v>
      </c>
      <c r="HC35" s="158">
        <f t="shared" si="139"/>
        <v>0</v>
      </c>
      <c r="HD35" s="157">
        <f t="shared" si="140"/>
        <v>0</v>
      </c>
      <c r="HE35" s="158">
        <f t="shared" si="141"/>
        <v>0</v>
      </c>
      <c r="HF35" s="157" t="str">
        <f t="shared" si="142"/>
        <v/>
      </c>
      <c r="HG35" s="158" t="str">
        <f t="shared" si="143"/>
        <v/>
      </c>
      <c r="HH35" s="157" t="str">
        <f t="shared" si="144"/>
        <v/>
      </c>
      <c r="HI35" s="158" t="str">
        <f t="shared" si="145"/>
        <v/>
      </c>
      <c r="HJ35" s="157">
        <f t="shared" si="146"/>
        <v>1015.6300000000001</v>
      </c>
      <c r="HK35" s="158">
        <f t="shared" si="147"/>
        <v>426.41999999999996</v>
      </c>
      <c r="HL35" s="157">
        <f t="shared" si="148"/>
        <v>14844</v>
      </c>
      <c r="HM35" s="158">
        <f t="shared" si="149"/>
        <v>12654.199999999999</v>
      </c>
    </row>
    <row r="36" spans="1:221">
      <c r="A36" s="167" t="s">
        <v>354</v>
      </c>
      <c r="B36" s="162" t="s">
        <v>382</v>
      </c>
      <c r="C36" s="153"/>
      <c r="D36" s="154">
        <v>107637</v>
      </c>
      <c r="E36" s="154">
        <v>10</v>
      </c>
      <c r="F36" s="155">
        <v>213</v>
      </c>
      <c r="G36" s="156">
        <v>228</v>
      </c>
      <c r="H36" s="155">
        <v>10</v>
      </c>
      <c r="I36" s="156">
        <v>17</v>
      </c>
      <c r="J36" s="157">
        <f t="shared" si="0"/>
        <v>203</v>
      </c>
      <c r="K36" s="158">
        <f t="shared" si="1"/>
        <v>211</v>
      </c>
      <c r="L36" s="155">
        <v>60</v>
      </c>
      <c r="M36" s="156">
        <v>60</v>
      </c>
      <c r="N36" s="157">
        <f t="shared" si="2"/>
        <v>203</v>
      </c>
      <c r="O36" s="158">
        <f t="shared" si="3"/>
        <v>211</v>
      </c>
      <c r="P36" s="157">
        <f t="shared" si="4"/>
        <v>203</v>
      </c>
      <c r="Q36" s="158">
        <f t="shared" si="5"/>
        <v>211</v>
      </c>
      <c r="R36" s="155">
        <v>6</v>
      </c>
      <c r="S36" s="156">
        <v>4</v>
      </c>
      <c r="T36" s="157">
        <f t="shared" si="6"/>
        <v>6</v>
      </c>
      <c r="U36" s="158">
        <f t="shared" si="7"/>
        <v>4</v>
      </c>
      <c r="V36" s="155">
        <v>13</v>
      </c>
      <c r="W36" s="156">
        <v>10</v>
      </c>
      <c r="X36" s="157">
        <f t="shared" si="8"/>
        <v>13</v>
      </c>
      <c r="Y36" s="158">
        <f t="shared" si="9"/>
        <v>10</v>
      </c>
      <c r="Z36" s="155"/>
      <c r="AA36" s="156"/>
      <c r="AB36" s="157">
        <f t="shared" si="10"/>
        <v>0</v>
      </c>
      <c r="AC36" s="158">
        <f t="shared" si="11"/>
        <v>0</v>
      </c>
      <c r="AD36" s="157">
        <f t="shared" si="12"/>
        <v>19</v>
      </c>
      <c r="AE36" s="158">
        <f t="shared" si="13"/>
        <v>14</v>
      </c>
      <c r="AF36" s="157">
        <f t="shared" si="14"/>
        <v>19</v>
      </c>
      <c r="AG36" s="158">
        <f t="shared" si="15"/>
        <v>14</v>
      </c>
      <c r="AH36" s="155">
        <v>3.02</v>
      </c>
      <c r="AI36" s="156">
        <v>3.54</v>
      </c>
      <c r="AJ36" s="157">
        <f t="shared" si="16"/>
        <v>18.12</v>
      </c>
      <c r="AK36" s="157">
        <f t="shared" si="17"/>
        <v>14.16</v>
      </c>
      <c r="AL36" s="155">
        <v>4.99</v>
      </c>
      <c r="AM36" s="156">
        <v>4.91</v>
      </c>
      <c r="AN36" s="157">
        <f t="shared" si="18"/>
        <v>64.87</v>
      </c>
      <c r="AO36" s="157">
        <f t="shared" si="19"/>
        <v>49.1</v>
      </c>
      <c r="AP36" s="155"/>
      <c r="AQ36" s="156"/>
      <c r="AR36" s="157">
        <f t="shared" si="20"/>
        <v>0</v>
      </c>
      <c r="AS36" s="158">
        <f t="shared" si="21"/>
        <v>0</v>
      </c>
      <c r="AT36" s="157">
        <f t="shared" si="22"/>
        <v>4.3678947368421062</v>
      </c>
      <c r="AU36" s="158">
        <f t="shared" si="23"/>
        <v>4.5185714285714287</v>
      </c>
      <c r="AV36" s="157">
        <f t="shared" si="24"/>
        <v>82.990000000000023</v>
      </c>
      <c r="AW36" s="158">
        <f t="shared" si="25"/>
        <v>63.260000000000005</v>
      </c>
      <c r="AX36" s="155">
        <v>73.7</v>
      </c>
      <c r="AY36" s="156">
        <v>71</v>
      </c>
      <c r="AZ36" s="157">
        <f t="shared" si="26"/>
        <v>442.20000000000005</v>
      </c>
      <c r="BA36" s="158">
        <f t="shared" si="27"/>
        <v>284</v>
      </c>
      <c r="BB36" s="155">
        <v>82.7</v>
      </c>
      <c r="BC36" s="156">
        <v>76.400000000000006</v>
      </c>
      <c r="BD36" s="157">
        <f t="shared" si="28"/>
        <v>1075.1000000000001</v>
      </c>
      <c r="BE36" s="158">
        <f t="shared" si="29"/>
        <v>764</v>
      </c>
      <c r="BF36" s="155"/>
      <c r="BG36" s="156"/>
      <c r="BH36" s="157">
        <f t="shared" si="30"/>
        <v>0</v>
      </c>
      <c r="BI36" s="158">
        <f t="shared" si="31"/>
        <v>0</v>
      </c>
      <c r="BJ36" s="157">
        <f t="shared" si="32"/>
        <v>79.857894736842113</v>
      </c>
      <c r="BK36" s="158">
        <f t="shared" si="33"/>
        <v>74.857142857142861</v>
      </c>
      <c r="BL36" s="157">
        <f t="shared" si="34"/>
        <v>1517.3000000000002</v>
      </c>
      <c r="BM36" s="158">
        <f t="shared" si="35"/>
        <v>1048</v>
      </c>
      <c r="BN36" s="155">
        <v>65</v>
      </c>
      <c r="BO36" s="156">
        <v>86</v>
      </c>
      <c r="BP36" s="157">
        <f t="shared" si="36"/>
        <v>65</v>
      </c>
      <c r="BQ36" s="158">
        <f t="shared" si="37"/>
        <v>86</v>
      </c>
      <c r="BR36" s="155">
        <v>42</v>
      </c>
      <c r="BS36" s="156">
        <v>40</v>
      </c>
      <c r="BT36" s="157">
        <f t="shared" si="38"/>
        <v>42</v>
      </c>
      <c r="BU36" s="158">
        <f t="shared" si="39"/>
        <v>40</v>
      </c>
      <c r="BV36" s="155"/>
      <c r="BW36" s="156"/>
      <c r="BX36" s="157">
        <f t="shared" si="40"/>
        <v>0</v>
      </c>
      <c r="BY36" s="158">
        <f t="shared" si="41"/>
        <v>0</v>
      </c>
      <c r="BZ36" s="157">
        <f t="shared" si="42"/>
        <v>107</v>
      </c>
      <c r="CA36" s="158">
        <f t="shared" si="43"/>
        <v>126</v>
      </c>
      <c r="CB36" s="157">
        <f t="shared" si="44"/>
        <v>107</v>
      </c>
      <c r="CC36" s="158">
        <f t="shared" si="45"/>
        <v>126</v>
      </c>
      <c r="CD36" s="155">
        <v>7.3</v>
      </c>
      <c r="CE36" s="156">
        <v>5.0999999999999996</v>
      </c>
      <c r="CF36" s="157">
        <f t="shared" si="46"/>
        <v>474.5</v>
      </c>
      <c r="CG36" s="158">
        <f t="shared" si="47"/>
        <v>438.59999999999997</v>
      </c>
      <c r="CH36" s="155">
        <v>8.89</v>
      </c>
      <c r="CI36" s="156">
        <v>7.23</v>
      </c>
      <c r="CJ36" s="157">
        <f t="shared" si="48"/>
        <v>373.38</v>
      </c>
      <c r="CK36" s="158">
        <f t="shared" si="49"/>
        <v>289.20000000000005</v>
      </c>
      <c r="CL36" s="155"/>
      <c r="CM36" s="156"/>
      <c r="CN36" s="157">
        <f t="shared" si="50"/>
        <v>0</v>
      </c>
      <c r="CO36" s="158">
        <f t="shared" si="51"/>
        <v>0</v>
      </c>
      <c r="CP36" s="157">
        <f t="shared" si="52"/>
        <v>7.9241121495327098</v>
      </c>
      <c r="CQ36" s="158">
        <f t="shared" si="53"/>
        <v>5.7761904761904761</v>
      </c>
      <c r="CR36" s="157">
        <f t="shared" si="54"/>
        <v>847.88</v>
      </c>
      <c r="CS36" s="158">
        <f t="shared" si="55"/>
        <v>727.8</v>
      </c>
      <c r="CT36" s="155">
        <v>95</v>
      </c>
      <c r="CU36" s="156">
        <v>89.5</v>
      </c>
      <c r="CV36" s="157">
        <f t="shared" si="56"/>
        <v>6175</v>
      </c>
      <c r="CW36" s="158">
        <f t="shared" si="57"/>
        <v>7697</v>
      </c>
      <c r="CX36" s="155">
        <v>92.4</v>
      </c>
      <c r="CY36" s="156">
        <v>79.2</v>
      </c>
      <c r="CZ36" s="157">
        <f t="shared" si="58"/>
        <v>3880.8</v>
      </c>
      <c r="DA36" s="158">
        <f t="shared" si="59"/>
        <v>3168</v>
      </c>
      <c r="DB36" s="155"/>
      <c r="DC36" s="156"/>
      <c r="DD36" s="157">
        <f t="shared" si="60"/>
        <v>0</v>
      </c>
      <c r="DE36" s="158">
        <f t="shared" si="61"/>
        <v>0</v>
      </c>
      <c r="DF36" s="157">
        <f t="shared" si="62"/>
        <v>93.979439252336448</v>
      </c>
      <c r="DG36" s="158">
        <f t="shared" si="63"/>
        <v>86.230158730158735</v>
      </c>
      <c r="DH36" s="157">
        <f t="shared" si="64"/>
        <v>10055.799999999999</v>
      </c>
      <c r="DI36" s="158">
        <f t="shared" si="65"/>
        <v>10865</v>
      </c>
      <c r="DJ36" s="157">
        <f t="shared" si="66"/>
        <v>126</v>
      </c>
      <c r="DK36" s="158">
        <f t="shared" si="67"/>
        <v>140</v>
      </c>
      <c r="DL36" s="157">
        <f t="shared" si="68"/>
        <v>126</v>
      </c>
      <c r="DM36" s="158">
        <f t="shared" si="69"/>
        <v>140</v>
      </c>
      <c r="DN36" s="157">
        <f t="shared" si="70"/>
        <v>7.3878571428571425</v>
      </c>
      <c r="DO36" s="158">
        <f t="shared" si="71"/>
        <v>5.6504285714285709</v>
      </c>
      <c r="DP36" s="157">
        <f t="shared" si="72"/>
        <v>930.87</v>
      </c>
      <c r="DQ36" s="158">
        <f t="shared" si="73"/>
        <v>791.06</v>
      </c>
      <c r="DR36" s="157">
        <f t="shared" si="74"/>
        <v>91.85</v>
      </c>
      <c r="DS36" s="158">
        <f t="shared" si="75"/>
        <v>85.092857142857142</v>
      </c>
      <c r="DT36" s="157">
        <f t="shared" si="76"/>
        <v>11573.099999999999</v>
      </c>
      <c r="DU36" s="158">
        <f t="shared" si="77"/>
        <v>11913</v>
      </c>
      <c r="DV36" s="155">
        <v>28</v>
      </c>
      <c r="DW36" s="156">
        <v>42</v>
      </c>
      <c r="DX36" s="157">
        <f t="shared" si="78"/>
        <v>28</v>
      </c>
      <c r="DY36" s="158">
        <f t="shared" si="79"/>
        <v>42</v>
      </c>
      <c r="DZ36" s="155">
        <v>49</v>
      </c>
      <c r="EA36" s="156">
        <v>29</v>
      </c>
      <c r="EB36" s="157">
        <f t="shared" si="80"/>
        <v>49</v>
      </c>
      <c r="EC36" s="158">
        <f t="shared" si="81"/>
        <v>29</v>
      </c>
      <c r="ED36" s="155"/>
      <c r="EE36" s="156"/>
      <c r="EF36" s="157">
        <f t="shared" si="82"/>
        <v>0</v>
      </c>
      <c r="EG36" s="158">
        <f t="shared" si="83"/>
        <v>0</v>
      </c>
      <c r="EH36" s="157">
        <f t="shared" si="84"/>
        <v>77</v>
      </c>
      <c r="EI36" s="158">
        <f t="shared" si="85"/>
        <v>71</v>
      </c>
      <c r="EJ36" s="157">
        <f t="shared" si="86"/>
        <v>77</v>
      </c>
      <c r="EK36" s="158">
        <f t="shared" si="87"/>
        <v>71</v>
      </c>
      <c r="EL36" s="155">
        <v>4.71</v>
      </c>
      <c r="EM36" s="156">
        <v>4.0999999999999996</v>
      </c>
      <c r="EN36" s="157">
        <f t="shared" si="88"/>
        <v>131.88</v>
      </c>
      <c r="EO36" s="158">
        <f t="shared" si="89"/>
        <v>172.2</v>
      </c>
      <c r="EP36" s="155">
        <v>5.57</v>
      </c>
      <c r="EQ36" s="156">
        <v>5.0599999999999996</v>
      </c>
      <c r="ER36" s="157">
        <f t="shared" si="90"/>
        <v>272.93</v>
      </c>
      <c r="ES36" s="158">
        <f t="shared" si="91"/>
        <v>146.73999999999998</v>
      </c>
      <c r="ET36" s="155"/>
      <c r="EU36" s="156"/>
      <c r="EV36" s="157">
        <f t="shared" si="92"/>
        <v>0</v>
      </c>
      <c r="EW36" s="158">
        <f t="shared" si="93"/>
        <v>0</v>
      </c>
      <c r="EX36" s="157">
        <f t="shared" si="94"/>
        <v>5.2572727272727269</v>
      </c>
      <c r="EY36" s="158">
        <f t="shared" si="95"/>
        <v>4.4921126760563368</v>
      </c>
      <c r="EZ36" s="157">
        <f t="shared" si="96"/>
        <v>404.80999999999995</v>
      </c>
      <c r="FA36" s="158">
        <f t="shared" si="97"/>
        <v>318.93999999999994</v>
      </c>
      <c r="FB36" s="155">
        <v>73.900000000000006</v>
      </c>
      <c r="FC36" s="156">
        <v>69.5</v>
      </c>
      <c r="FD36" s="157">
        <f t="shared" si="98"/>
        <v>2069.2000000000003</v>
      </c>
      <c r="FE36" s="158">
        <f t="shared" si="99"/>
        <v>2919</v>
      </c>
      <c r="FF36" s="155">
        <v>72.7</v>
      </c>
      <c r="FG36" s="156">
        <v>68.7</v>
      </c>
      <c r="FH36" s="157">
        <f t="shared" si="100"/>
        <v>3562.3</v>
      </c>
      <c r="FI36" s="158">
        <f t="shared" si="101"/>
        <v>1992.3000000000002</v>
      </c>
      <c r="FJ36" s="155"/>
      <c r="FK36" s="156"/>
      <c r="FL36" s="157">
        <f t="shared" si="102"/>
        <v>0</v>
      </c>
      <c r="FM36" s="158">
        <f t="shared" si="103"/>
        <v>0</v>
      </c>
      <c r="FN36" s="157">
        <f t="shared" si="104"/>
        <v>73.13636363636364</v>
      </c>
      <c r="FO36" s="158">
        <f t="shared" si="105"/>
        <v>69.173239436619724</v>
      </c>
      <c r="FP36" s="157">
        <f t="shared" si="106"/>
        <v>5631.5</v>
      </c>
      <c r="FQ36" s="158">
        <f t="shared" si="107"/>
        <v>4911.3</v>
      </c>
      <c r="FR36" s="155">
        <v>0</v>
      </c>
      <c r="FS36" s="156"/>
      <c r="FT36" s="157">
        <f t="shared" si="108"/>
        <v>0</v>
      </c>
      <c r="FU36" s="158">
        <f t="shared" si="109"/>
        <v>0</v>
      </c>
      <c r="FV36" s="155"/>
      <c r="FW36" s="156"/>
      <c r="FX36" s="157">
        <f t="shared" si="110"/>
        <v>0</v>
      </c>
      <c r="FY36" s="158">
        <f t="shared" si="111"/>
        <v>0</v>
      </c>
      <c r="FZ36" s="155"/>
      <c r="GA36" s="156"/>
      <c r="GB36" s="157">
        <f t="shared" si="112"/>
        <v>0</v>
      </c>
      <c r="GC36" s="158">
        <f t="shared" si="113"/>
        <v>0</v>
      </c>
      <c r="GD36" s="157">
        <f t="shared" si="114"/>
        <v>99</v>
      </c>
      <c r="GE36" s="158">
        <f t="shared" si="115"/>
        <v>132</v>
      </c>
      <c r="GF36" s="157">
        <f t="shared" si="116"/>
        <v>99</v>
      </c>
      <c r="GG36" s="158">
        <f t="shared" si="117"/>
        <v>132</v>
      </c>
      <c r="GH36" s="157">
        <f t="shared" si="118"/>
        <v>624.5</v>
      </c>
      <c r="GI36" s="158">
        <f t="shared" si="119"/>
        <v>624.96</v>
      </c>
      <c r="GJ36" s="157">
        <f t="shared" si="120"/>
        <v>8686.4</v>
      </c>
      <c r="GK36" s="158">
        <f t="shared" si="121"/>
        <v>10900</v>
      </c>
      <c r="GL36" s="157">
        <f t="shared" si="122"/>
        <v>104</v>
      </c>
      <c r="GM36" s="158">
        <f t="shared" si="123"/>
        <v>79</v>
      </c>
      <c r="GN36" s="157">
        <f t="shared" si="124"/>
        <v>104</v>
      </c>
      <c r="GO36" s="158">
        <f t="shared" si="125"/>
        <v>79</v>
      </c>
      <c r="GP36" s="157">
        <f t="shared" si="126"/>
        <v>711.18000000000006</v>
      </c>
      <c r="GQ36" s="158">
        <f t="shared" si="127"/>
        <v>485.04000000000008</v>
      </c>
      <c r="GR36" s="157">
        <f t="shared" si="128"/>
        <v>8518.2000000000007</v>
      </c>
      <c r="GS36" s="158">
        <f t="shared" si="129"/>
        <v>5924.3</v>
      </c>
      <c r="GT36" s="157">
        <f t="shared" si="130"/>
        <v>203</v>
      </c>
      <c r="GU36" s="158">
        <f t="shared" si="131"/>
        <v>211</v>
      </c>
      <c r="GV36" s="157">
        <f t="shared" si="132"/>
        <v>203</v>
      </c>
      <c r="GW36" s="158">
        <f t="shared" si="133"/>
        <v>211</v>
      </c>
      <c r="GX36" s="157">
        <f t="shared" si="134"/>
        <v>1335.68</v>
      </c>
      <c r="GY36" s="158">
        <f t="shared" si="135"/>
        <v>1110</v>
      </c>
      <c r="GZ36" s="157">
        <f t="shared" si="136"/>
        <v>17204.599999999999</v>
      </c>
      <c r="HA36" s="158">
        <f t="shared" si="137"/>
        <v>16824.3</v>
      </c>
      <c r="HB36" s="157">
        <f t="shared" si="138"/>
        <v>0</v>
      </c>
      <c r="HC36" s="158">
        <f t="shared" si="139"/>
        <v>0</v>
      </c>
      <c r="HD36" s="157">
        <f t="shared" si="140"/>
        <v>0</v>
      </c>
      <c r="HE36" s="158">
        <f t="shared" si="141"/>
        <v>0</v>
      </c>
      <c r="HF36" s="157" t="str">
        <f t="shared" si="142"/>
        <v/>
      </c>
      <c r="HG36" s="158" t="str">
        <f t="shared" si="143"/>
        <v/>
      </c>
      <c r="HH36" s="157" t="str">
        <f t="shared" si="144"/>
        <v/>
      </c>
      <c r="HI36" s="158" t="str">
        <f t="shared" si="145"/>
        <v/>
      </c>
      <c r="HJ36" s="157">
        <f t="shared" si="146"/>
        <v>1335.6799999999998</v>
      </c>
      <c r="HK36" s="158">
        <f t="shared" si="147"/>
        <v>1110</v>
      </c>
      <c r="HL36" s="157">
        <f t="shared" si="148"/>
        <v>17204.599999999999</v>
      </c>
      <c r="HM36" s="158">
        <f t="shared" si="149"/>
        <v>16824.3</v>
      </c>
    </row>
    <row r="37" spans="1:221">
      <c r="A37" s="167" t="s">
        <v>354</v>
      </c>
      <c r="B37" s="162" t="s">
        <v>383</v>
      </c>
      <c r="C37" s="153"/>
      <c r="D37" s="154">
        <v>107992</v>
      </c>
      <c r="E37" s="154">
        <v>10</v>
      </c>
      <c r="F37" s="155">
        <v>140</v>
      </c>
      <c r="G37" s="156">
        <v>123</v>
      </c>
      <c r="H37" s="155">
        <v>3</v>
      </c>
      <c r="I37" s="156">
        <v>1</v>
      </c>
      <c r="J37" s="157">
        <f t="shared" si="0"/>
        <v>137</v>
      </c>
      <c r="K37" s="158">
        <f t="shared" si="1"/>
        <v>122</v>
      </c>
      <c r="L37" s="155">
        <v>60</v>
      </c>
      <c r="M37" s="156">
        <v>60</v>
      </c>
      <c r="N37" s="160">
        <f t="shared" si="2"/>
        <v>140</v>
      </c>
      <c r="O37" s="158">
        <f t="shared" si="3"/>
        <v>122</v>
      </c>
      <c r="P37" s="160">
        <f t="shared" si="4"/>
        <v>140</v>
      </c>
      <c r="Q37" s="158">
        <f t="shared" si="5"/>
        <v>122</v>
      </c>
      <c r="R37" s="155">
        <v>27</v>
      </c>
      <c r="S37" s="156">
        <v>40</v>
      </c>
      <c r="T37" s="157">
        <f t="shared" si="6"/>
        <v>27</v>
      </c>
      <c r="U37" s="158">
        <f t="shared" si="7"/>
        <v>40</v>
      </c>
      <c r="V37" s="155">
        <v>20</v>
      </c>
      <c r="W37" s="156">
        <v>9</v>
      </c>
      <c r="X37" s="157">
        <f t="shared" si="8"/>
        <v>20</v>
      </c>
      <c r="Y37" s="158">
        <f t="shared" si="9"/>
        <v>9</v>
      </c>
      <c r="Z37" s="155"/>
      <c r="AA37" s="156"/>
      <c r="AB37" s="157">
        <f t="shared" si="10"/>
        <v>0</v>
      </c>
      <c r="AC37" s="158">
        <f t="shared" si="11"/>
        <v>0</v>
      </c>
      <c r="AD37" s="157">
        <f t="shared" si="12"/>
        <v>47</v>
      </c>
      <c r="AE37" s="158">
        <f t="shared" si="13"/>
        <v>49</v>
      </c>
      <c r="AF37" s="157">
        <f t="shared" si="14"/>
        <v>47</v>
      </c>
      <c r="AG37" s="158">
        <f t="shared" si="15"/>
        <v>49</v>
      </c>
      <c r="AH37" s="155">
        <v>2.97</v>
      </c>
      <c r="AI37" s="156">
        <v>3.3</v>
      </c>
      <c r="AJ37" s="157">
        <f t="shared" si="16"/>
        <v>80.190000000000012</v>
      </c>
      <c r="AK37" s="157">
        <f t="shared" si="17"/>
        <v>132</v>
      </c>
      <c r="AL37" s="155">
        <v>6.5</v>
      </c>
      <c r="AM37" s="156">
        <v>6.99</v>
      </c>
      <c r="AN37" s="157">
        <f t="shared" si="18"/>
        <v>130</v>
      </c>
      <c r="AO37" s="157">
        <f t="shared" si="19"/>
        <v>62.910000000000004</v>
      </c>
      <c r="AP37" s="155"/>
      <c r="AQ37" s="156"/>
      <c r="AR37" s="157">
        <f t="shared" si="20"/>
        <v>0</v>
      </c>
      <c r="AS37" s="158">
        <f t="shared" si="21"/>
        <v>0</v>
      </c>
      <c r="AT37" s="157">
        <f t="shared" si="22"/>
        <v>4.4721276595744683</v>
      </c>
      <c r="AU37" s="158">
        <f t="shared" si="23"/>
        <v>3.9777551020408164</v>
      </c>
      <c r="AV37" s="157">
        <f t="shared" si="24"/>
        <v>210.19</v>
      </c>
      <c r="AW37" s="158">
        <f t="shared" si="25"/>
        <v>194.91</v>
      </c>
      <c r="AX37" s="155">
        <v>79.599999999999994</v>
      </c>
      <c r="AY37" s="156">
        <v>79.7</v>
      </c>
      <c r="AZ37" s="157">
        <f t="shared" si="26"/>
        <v>2149.1999999999998</v>
      </c>
      <c r="BA37" s="158">
        <f t="shared" si="27"/>
        <v>3188</v>
      </c>
      <c r="BB37" s="155">
        <v>75.7</v>
      </c>
      <c r="BC37" s="156">
        <v>74.2</v>
      </c>
      <c r="BD37" s="157">
        <f t="shared" si="28"/>
        <v>1514</v>
      </c>
      <c r="BE37" s="158">
        <f t="shared" si="29"/>
        <v>667.80000000000007</v>
      </c>
      <c r="BF37" s="155"/>
      <c r="BG37" s="156"/>
      <c r="BH37" s="157">
        <f t="shared" si="30"/>
        <v>0</v>
      </c>
      <c r="BI37" s="158">
        <f t="shared" si="31"/>
        <v>0</v>
      </c>
      <c r="BJ37" s="157">
        <f t="shared" si="32"/>
        <v>77.940425531914883</v>
      </c>
      <c r="BK37" s="158">
        <f t="shared" si="33"/>
        <v>78.689795918367352</v>
      </c>
      <c r="BL37" s="157">
        <f t="shared" si="34"/>
        <v>3663.1999999999994</v>
      </c>
      <c r="BM37" s="158">
        <f t="shared" si="35"/>
        <v>3855.8</v>
      </c>
      <c r="BN37" s="155">
        <v>47</v>
      </c>
      <c r="BO37" s="156">
        <v>48</v>
      </c>
      <c r="BP37" s="157">
        <f t="shared" si="36"/>
        <v>47</v>
      </c>
      <c r="BQ37" s="158">
        <f t="shared" si="37"/>
        <v>48</v>
      </c>
      <c r="BR37" s="155">
        <v>21</v>
      </c>
      <c r="BS37" s="156">
        <v>25</v>
      </c>
      <c r="BT37" s="157">
        <f t="shared" si="38"/>
        <v>21</v>
      </c>
      <c r="BU37" s="158">
        <f t="shared" si="39"/>
        <v>25</v>
      </c>
      <c r="BV37" s="155"/>
      <c r="BW37" s="156"/>
      <c r="BX37" s="157">
        <f t="shared" si="40"/>
        <v>0</v>
      </c>
      <c r="BY37" s="158">
        <f t="shared" si="41"/>
        <v>0</v>
      </c>
      <c r="BZ37" s="157">
        <f t="shared" si="42"/>
        <v>68</v>
      </c>
      <c r="CA37" s="158">
        <f t="shared" si="43"/>
        <v>73</v>
      </c>
      <c r="CB37" s="157">
        <f t="shared" si="44"/>
        <v>68</v>
      </c>
      <c r="CC37" s="158">
        <f t="shared" si="45"/>
        <v>73</v>
      </c>
      <c r="CD37" s="155">
        <v>6.81</v>
      </c>
      <c r="CE37" s="156">
        <v>7.64</v>
      </c>
      <c r="CF37" s="157">
        <f t="shared" si="46"/>
        <v>320.07</v>
      </c>
      <c r="CG37" s="158">
        <f t="shared" si="47"/>
        <v>366.71999999999997</v>
      </c>
      <c r="CH37" s="155">
        <v>12.52</v>
      </c>
      <c r="CI37" s="156">
        <v>12.47</v>
      </c>
      <c r="CJ37" s="157">
        <f t="shared" si="48"/>
        <v>262.92</v>
      </c>
      <c r="CK37" s="158">
        <f t="shared" si="49"/>
        <v>311.75</v>
      </c>
      <c r="CL37" s="155"/>
      <c r="CM37" s="156"/>
      <c r="CN37" s="157">
        <f t="shared" si="50"/>
        <v>0</v>
      </c>
      <c r="CO37" s="158">
        <f t="shared" si="51"/>
        <v>0</v>
      </c>
      <c r="CP37" s="157">
        <f t="shared" si="52"/>
        <v>8.5733823529411772</v>
      </c>
      <c r="CQ37" s="158">
        <f t="shared" si="53"/>
        <v>9.2941095890410956</v>
      </c>
      <c r="CR37" s="157">
        <f t="shared" si="54"/>
        <v>582.99</v>
      </c>
      <c r="CS37" s="158">
        <f t="shared" si="55"/>
        <v>678.47</v>
      </c>
      <c r="CT37" s="155">
        <v>65.400000000000006</v>
      </c>
      <c r="CU37" s="156">
        <v>59.1</v>
      </c>
      <c r="CV37" s="157">
        <f t="shared" si="56"/>
        <v>3073.8</v>
      </c>
      <c r="CW37" s="158">
        <f t="shared" si="57"/>
        <v>2836.8</v>
      </c>
      <c r="CX37" s="155">
        <v>69.599999999999994</v>
      </c>
      <c r="CY37" s="156">
        <v>61.5</v>
      </c>
      <c r="CZ37" s="157">
        <f t="shared" si="58"/>
        <v>1461.6</v>
      </c>
      <c r="DA37" s="158">
        <f t="shared" si="59"/>
        <v>1537.5</v>
      </c>
      <c r="DB37" s="155"/>
      <c r="DC37" s="156"/>
      <c r="DD37" s="157">
        <f t="shared" si="60"/>
        <v>0</v>
      </c>
      <c r="DE37" s="158">
        <f t="shared" si="61"/>
        <v>0</v>
      </c>
      <c r="DF37" s="157">
        <f t="shared" si="62"/>
        <v>66.697058823529403</v>
      </c>
      <c r="DG37" s="158">
        <f t="shared" si="63"/>
        <v>59.921917808219177</v>
      </c>
      <c r="DH37" s="157">
        <f t="shared" si="64"/>
        <v>4535.3999999999996</v>
      </c>
      <c r="DI37" s="158">
        <f t="shared" si="65"/>
        <v>4374.3</v>
      </c>
      <c r="DJ37" s="157">
        <f t="shared" si="66"/>
        <v>115</v>
      </c>
      <c r="DK37" s="158">
        <f t="shared" si="67"/>
        <v>122</v>
      </c>
      <c r="DL37" s="157">
        <f t="shared" si="68"/>
        <v>115</v>
      </c>
      <c r="DM37" s="158">
        <f t="shared" si="69"/>
        <v>122</v>
      </c>
      <c r="DN37" s="157">
        <f t="shared" si="70"/>
        <v>6.8972173913043484</v>
      </c>
      <c r="DO37" s="158">
        <f t="shared" si="71"/>
        <v>7.1588524590163933</v>
      </c>
      <c r="DP37" s="157">
        <f t="shared" si="72"/>
        <v>793.18000000000006</v>
      </c>
      <c r="DQ37" s="158">
        <f t="shared" si="73"/>
        <v>873.38</v>
      </c>
      <c r="DR37" s="157">
        <f t="shared" si="74"/>
        <v>71.29217391304347</v>
      </c>
      <c r="DS37" s="158">
        <f t="shared" si="75"/>
        <v>67.459836065573768</v>
      </c>
      <c r="DT37" s="157">
        <f t="shared" si="76"/>
        <v>8198.5999999999985</v>
      </c>
      <c r="DU37" s="158">
        <f t="shared" si="77"/>
        <v>8230.1</v>
      </c>
      <c r="DV37" s="155">
        <v>4</v>
      </c>
      <c r="DW37" s="156">
        <v>0</v>
      </c>
      <c r="DX37" s="157">
        <f t="shared" si="78"/>
        <v>4</v>
      </c>
      <c r="DY37" s="158">
        <f t="shared" si="79"/>
        <v>0</v>
      </c>
      <c r="DZ37" s="155">
        <v>21</v>
      </c>
      <c r="EA37" s="156">
        <v>0</v>
      </c>
      <c r="EB37" s="157">
        <f t="shared" si="80"/>
        <v>21</v>
      </c>
      <c r="EC37" s="158">
        <f t="shared" si="81"/>
        <v>0</v>
      </c>
      <c r="ED37" s="155"/>
      <c r="EE37" s="156"/>
      <c r="EF37" s="157">
        <f t="shared" si="82"/>
        <v>0</v>
      </c>
      <c r="EG37" s="158">
        <f t="shared" si="83"/>
        <v>0</v>
      </c>
      <c r="EH37" s="157">
        <f t="shared" si="84"/>
        <v>25</v>
      </c>
      <c r="EI37" s="158">
        <f t="shared" si="85"/>
        <v>0</v>
      </c>
      <c r="EJ37" s="157">
        <f t="shared" si="86"/>
        <v>25</v>
      </c>
      <c r="EK37" s="158">
        <f t="shared" si="87"/>
        <v>0</v>
      </c>
      <c r="EL37" s="155">
        <v>7.08</v>
      </c>
      <c r="EM37" s="156">
        <v>0</v>
      </c>
      <c r="EN37" s="157">
        <f t="shared" si="88"/>
        <v>28.32</v>
      </c>
      <c r="EO37" s="158">
        <f t="shared" si="89"/>
        <v>0</v>
      </c>
      <c r="EP37" s="155">
        <v>4.1500000000000004</v>
      </c>
      <c r="EQ37" s="156">
        <v>0</v>
      </c>
      <c r="ER37" s="157">
        <f t="shared" si="90"/>
        <v>87.15</v>
      </c>
      <c r="ES37" s="158">
        <f t="shared" si="91"/>
        <v>0</v>
      </c>
      <c r="ET37" s="155"/>
      <c r="EU37" s="156"/>
      <c r="EV37" s="157">
        <f t="shared" si="92"/>
        <v>0</v>
      </c>
      <c r="EW37" s="158">
        <f t="shared" si="93"/>
        <v>0</v>
      </c>
      <c r="EX37" s="157">
        <f t="shared" si="94"/>
        <v>4.6188000000000002</v>
      </c>
      <c r="EY37" s="158">
        <f t="shared" si="95"/>
        <v>0</v>
      </c>
      <c r="EZ37" s="157">
        <f t="shared" si="96"/>
        <v>115.47</v>
      </c>
      <c r="FA37" s="158">
        <f t="shared" si="97"/>
        <v>0</v>
      </c>
      <c r="FB37" s="155">
        <v>77.8</v>
      </c>
      <c r="FC37" s="156">
        <v>0</v>
      </c>
      <c r="FD37" s="157">
        <f t="shared" si="98"/>
        <v>311.2</v>
      </c>
      <c r="FE37" s="158">
        <f t="shared" si="99"/>
        <v>0</v>
      </c>
      <c r="FF37" s="155">
        <v>46.4</v>
      </c>
      <c r="FG37" s="156">
        <v>0</v>
      </c>
      <c r="FH37" s="157">
        <f t="shared" si="100"/>
        <v>974.4</v>
      </c>
      <c r="FI37" s="158">
        <f t="shared" si="101"/>
        <v>0</v>
      </c>
      <c r="FJ37" s="155"/>
      <c r="FK37" s="156"/>
      <c r="FL37" s="157">
        <f t="shared" si="102"/>
        <v>0</v>
      </c>
      <c r="FM37" s="158">
        <f t="shared" si="103"/>
        <v>0</v>
      </c>
      <c r="FN37" s="157">
        <f t="shared" si="104"/>
        <v>51.423999999999999</v>
      </c>
      <c r="FO37" s="158">
        <f t="shared" si="105"/>
        <v>0</v>
      </c>
      <c r="FP37" s="157">
        <f t="shared" si="106"/>
        <v>1285.5999999999999</v>
      </c>
      <c r="FQ37" s="158">
        <f t="shared" si="107"/>
        <v>0</v>
      </c>
      <c r="FR37" s="155">
        <v>0</v>
      </c>
      <c r="FS37" s="156"/>
      <c r="FT37" s="157">
        <f t="shared" si="108"/>
        <v>0</v>
      </c>
      <c r="FU37" s="158">
        <f t="shared" si="109"/>
        <v>0</v>
      </c>
      <c r="FV37" s="155"/>
      <c r="FW37" s="156"/>
      <c r="FX37" s="157">
        <f t="shared" si="110"/>
        <v>0</v>
      </c>
      <c r="FY37" s="158">
        <f t="shared" si="111"/>
        <v>0</v>
      </c>
      <c r="FZ37" s="155"/>
      <c r="GA37" s="156"/>
      <c r="GB37" s="157">
        <f t="shared" si="112"/>
        <v>0</v>
      </c>
      <c r="GC37" s="158">
        <f t="shared" si="113"/>
        <v>0</v>
      </c>
      <c r="GD37" s="157">
        <f t="shared" si="114"/>
        <v>78</v>
      </c>
      <c r="GE37" s="158">
        <f t="shared" si="115"/>
        <v>88</v>
      </c>
      <c r="GF37" s="157">
        <f t="shared" si="116"/>
        <v>78</v>
      </c>
      <c r="GG37" s="158">
        <f t="shared" si="117"/>
        <v>88</v>
      </c>
      <c r="GH37" s="157">
        <f t="shared" si="118"/>
        <v>428.58</v>
      </c>
      <c r="GI37" s="158">
        <f t="shared" si="119"/>
        <v>498.71999999999997</v>
      </c>
      <c r="GJ37" s="157">
        <f t="shared" si="120"/>
        <v>5534.2</v>
      </c>
      <c r="GK37" s="158">
        <f t="shared" si="121"/>
        <v>6024.8</v>
      </c>
      <c r="GL37" s="157">
        <f t="shared" si="122"/>
        <v>62</v>
      </c>
      <c r="GM37" s="158">
        <f t="shared" si="123"/>
        <v>34</v>
      </c>
      <c r="GN37" s="157">
        <f t="shared" si="124"/>
        <v>62</v>
      </c>
      <c r="GO37" s="158">
        <f t="shared" si="125"/>
        <v>34</v>
      </c>
      <c r="GP37" s="157">
        <f t="shared" si="126"/>
        <v>480.07000000000005</v>
      </c>
      <c r="GQ37" s="158">
        <f t="shared" si="127"/>
        <v>374.66</v>
      </c>
      <c r="GR37" s="157">
        <f t="shared" si="128"/>
        <v>3950</v>
      </c>
      <c r="GS37" s="158">
        <f t="shared" si="129"/>
        <v>2205.3000000000002</v>
      </c>
      <c r="GT37" s="157">
        <f t="shared" si="130"/>
        <v>140</v>
      </c>
      <c r="GU37" s="158">
        <f t="shared" si="131"/>
        <v>122</v>
      </c>
      <c r="GV37" s="157">
        <f t="shared" si="132"/>
        <v>140</v>
      </c>
      <c r="GW37" s="158">
        <f t="shared" si="133"/>
        <v>122</v>
      </c>
      <c r="GX37" s="157">
        <f t="shared" si="134"/>
        <v>908.65000000000009</v>
      </c>
      <c r="GY37" s="158">
        <f t="shared" si="135"/>
        <v>873.38</v>
      </c>
      <c r="GZ37" s="157">
        <f t="shared" si="136"/>
        <v>9484.2000000000007</v>
      </c>
      <c r="HA37" s="158">
        <f t="shared" si="137"/>
        <v>8230.1</v>
      </c>
      <c r="HB37" s="157">
        <f t="shared" si="138"/>
        <v>0</v>
      </c>
      <c r="HC37" s="158">
        <f t="shared" si="139"/>
        <v>0</v>
      </c>
      <c r="HD37" s="157">
        <f t="shared" si="140"/>
        <v>0</v>
      </c>
      <c r="HE37" s="158">
        <f t="shared" si="141"/>
        <v>0</v>
      </c>
      <c r="HF37" s="157" t="str">
        <f t="shared" si="142"/>
        <v/>
      </c>
      <c r="HG37" s="158" t="str">
        <f t="shared" si="143"/>
        <v/>
      </c>
      <c r="HH37" s="157" t="str">
        <f t="shared" si="144"/>
        <v/>
      </c>
      <c r="HI37" s="158" t="str">
        <f t="shared" si="145"/>
        <v/>
      </c>
      <c r="HJ37" s="157">
        <f t="shared" si="146"/>
        <v>908.65000000000009</v>
      </c>
      <c r="HK37" s="158">
        <f t="shared" si="147"/>
        <v>873.38</v>
      </c>
      <c r="HL37" s="157">
        <f t="shared" si="148"/>
        <v>9484.1999999999989</v>
      </c>
      <c r="HM37" s="158">
        <f t="shared" si="149"/>
        <v>8230.1</v>
      </c>
    </row>
    <row r="38" spans="1:221">
      <c r="A38" s="167" t="s">
        <v>354</v>
      </c>
      <c r="B38" s="162" t="s">
        <v>384</v>
      </c>
      <c r="C38" s="153"/>
      <c r="D38" s="154">
        <v>106999</v>
      </c>
      <c r="E38" s="154">
        <v>10</v>
      </c>
      <c r="F38" s="155">
        <v>233</v>
      </c>
      <c r="G38" s="156">
        <v>185</v>
      </c>
      <c r="H38" s="155">
        <v>7</v>
      </c>
      <c r="I38" s="156">
        <v>4</v>
      </c>
      <c r="J38" s="157">
        <f t="shared" si="0"/>
        <v>226</v>
      </c>
      <c r="K38" s="158">
        <f t="shared" si="1"/>
        <v>181</v>
      </c>
      <c r="L38" s="155">
        <v>60</v>
      </c>
      <c r="M38" s="156">
        <v>60</v>
      </c>
      <c r="N38" s="160">
        <f t="shared" si="2"/>
        <v>229</v>
      </c>
      <c r="O38" s="158">
        <f t="shared" si="3"/>
        <v>181</v>
      </c>
      <c r="P38" s="160">
        <f t="shared" si="4"/>
        <v>229</v>
      </c>
      <c r="Q38" s="158">
        <f t="shared" si="5"/>
        <v>181</v>
      </c>
      <c r="R38" s="155">
        <v>24</v>
      </c>
      <c r="S38" s="156">
        <v>35</v>
      </c>
      <c r="T38" s="157">
        <f t="shared" si="6"/>
        <v>24</v>
      </c>
      <c r="U38" s="158">
        <f t="shared" si="7"/>
        <v>35</v>
      </c>
      <c r="V38" s="155">
        <v>32</v>
      </c>
      <c r="W38" s="156">
        <v>18</v>
      </c>
      <c r="X38" s="157">
        <f t="shared" si="8"/>
        <v>32</v>
      </c>
      <c r="Y38" s="158">
        <f t="shared" si="9"/>
        <v>18</v>
      </c>
      <c r="Z38" s="155"/>
      <c r="AA38" s="156"/>
      <c r="AB38" s="157">
        <f t="shared" si="10"/>
        <v>0</v>
      </c>
      <c r="AC38" s="158">
        <f t="shared" si="11"/>
        <v>0</v>
      </c>
      <c r="AD38" s="157">
        <f t="shared" si="12"/>
        <v>56</v>
      </c>
      <c r="AE38" s="158">
        <f t="shared" si="13"/>
        <v>53</v>
      </c>
      <c r="AF38" s="157">
        <f t="shared" si="14"/>
        <v>56</v>
      </c>
      <c r="AG38" s="158">
        <f t="shared" si="15"/>
        <v>53</v>
      </c>
      <c r="AH38" s="155">
        <v>3.91</v>
      </c>
      <c r="AI38" s="156">
        <v>3.03</v>
      </c>
      <c r="AJ38" s="157">
        <f t="shared" si="16"/>
        <v>93.84</v>
      </c>
      <c r="AK38" s="157">
        <f t="shared" si="17"/>
        <v>106.05</v>
      </c>
      <c r="AL38" s="155">
        <v>3.26</v>
      </c>
      <c r="AM38" s="156">
        <v>4.8600000000000003</v>
      </c>
      <c r="AN38" s="157">
        <f t="shared" si="18"/>
        <v>104.32</v>
      </c>
      <c r="AO38" s="157">
        <f t="shared" si="19"/>
        <v>87.48</v>
      </c>
      <c r="AP38" s="155"/>
      <c r="AQ38" s="156"/>
      <c r="AR38" s="157">
        <f t="shared" si="20"/>
        <v>0</v>
      </c>
      <c r="AS38" s="158">
        <f t="shared" si="21"/>
        <v>0</v>
      </c>
      <c r="AT38" s="157">
        <f t="shared" si="22"/>
        <v>3.5385714285714287</v>
      </c>
      <c r="AU38" s="158">
        <f t="shared" si="23"/>
        <v>3.6515094339622642</v>
      </c>
      <c r="AV38" s="157">
        <f t="shared" si="24"/>
        <v>198.16</v>
      </c>
      <c r="AW38" s="158">
        <f t="shared" si="25"/>
        <v>193.53</v>
      </c>
      <c r="AX38" s="155">
        <v>75.5</v>
      </c>
      <c r="AY38" s="156">
        <v>71.900000000000006</v>
      </c>
      <c r="AZ38" s="157">
        <f t="shared" si="26"/>
        <v>1812</v>
      </c>
      <c r="BA38" s="158">
        <f t="shared" si="27"/>
        <v>2516.5</v>
      </c>
      <c r="BB38" s="155">
        <v>75.8</v>
      </c>
      <c r="BC38" s="156">
        <v>62.9</v>
      </c>
      <c r="BD38" s="157">
        <f t="shared" si="28"/>
        <v>2425.6</v>
      </c>
      <c r="BE38" s="158">
        <f t="shared" si="29"/>
        <v>1132.2</v>
      </c>
      <c r="BF38" s="155"/>
      <c r="BG38" s="156"/>
      <c r="BH38" s="157">
        <f t="shared" si="30"/>
        <v>0</v>
      </c>
      <c r="BI38" s="158">
        <f t="shared" si="31"/>
        <v>0</v>
      </c>
      <c r="BJ38" s="157">
        <f t="shared" si="32"/>
        <v>75.671428571428578</v>
      </c>
      <c r="BK38" s="158">
        <f t="shared" si="33"/>
        <v>68.843396226415095</v>
      </c>
      <c r="BL38" s="157">
        <f t="shared" si="34"/>
        <v>4237.6000000000004</v>
      </c>
      <c r="BM38" s="158">
        <f t="shared" si="35"/>
        <v>3648.7</v>
      </c>
      <c r="BN38" s="155">
        <v>68</v>
      </c>
      <c r="BO38" s="156">
        <v>73</v>
      </c>
      <c r="BP38" s="157">
        <f t="shared" si="36"/>
        <v>68</v>
      </c>
      <c r="BQ38" s="158">
        <f t="shared" si="37"/>
        <v>73</v>
      </c>
      <c r="BR38" s="155">
        <v>48</v>
      </c>
      <c r="BS38" s="156">
        <v>25</v>
      </c>
      <c r="BT38" s="157">
        <f t="shared" si="38"/>
        <v>48</v>
      </c>
      <c r="BU38" s="158">
        <f t="shared" si="39"/>
        <v>25</v>
      </c>
      <c r="BV38" s="155"/>
      <c r="BW38" s="156"/>
      <c r="BX38" s="157">
        <f t="shared" si="40"/>
        <v>0</v>
      </c>
      <c r="BY38" s="158">
        <f t="shared" si="41"/>
        <v>0</v>
      </c>
      <c r="BZ38" s="157">
        <f t="shared" si="42"/>
        <v>116</v>
      </c>
      <c r="CA38" s="158">
        <f t="shared" si="43"/>
        <v>98</v>
      </c>
      <c r="CB38" s="157">
        <f t="shared" si="44"/>
        <v>116</v>
      </c>
      <c r="CC38" s="158">
        <f t="shared" si="45"/>
        <v>98</v>
      </c>
      <c r="CD38" s="155">
        <v>3.18</v>
      </c>
      <c r="CE38" s="156">
        <v>3.78</v>
      </c>
      <c r="CF38" s="157">
        <f t="shared" si="46"/>
        <v>216.24</v>
      </c>
      <c r="CG38" s="158">
        <f t="shared" si="47"/>
        <v>275.94</v>
      </c>
      <c r="CH38" s="155">
        <v>4.04</v>
      </c>
      <c r="CI38" s="156">
        <v>4.33</v>
      </c>
      <c r="CJ38" s="157">
        <f t="shared" si="48"/>
        <v>193.92000000000002</v>
      </c>
      <c r="CK38" s="158">
        <f t="shared" si="49"/>
        <v>108.25</v>
      </c>
      <c r="CL38" s="155"/>
      <c r="CM38" s="156"/>
      <c r="CN38" s="157">
        <f t="shared" si="50"/>
        <v>0</v>
      </c>
      <c r="CO38" s="158">
        <f t="shared" si="51"/>
        <v>0</v>
      </c>
      <c r="CP38" s="157">
        <f t="shared" si="52"/>
        <v>3.5358620689655176</v>
      </c>
      <c r="CQ38" s="158">
        <f t="shared" si="53"/>
        <v>3.9203061224489795</v>
      </c>
      <c r="CR38" s="157">
        <f t="shared" si="54"/>
        <v>410.16</v>
      </c>
      <c r="CS38" s="158">
        <f t="shared" si="55"/>
        <v>384.19</v>
      </c>
      <c r="CT38" s="155">
        <v>75.8</v>
      </c>
      <c r="CU38" s="156">
        <v>87.3</v>
      </c>
      <c r="CV38" s="157">
        <f t="shared" si="56"/>
        <v>5154.3999999999996</v>
      </c>
      <c r="CW38" s="158">
        <f t="shared" si="57"/>
        <v>6372.9</v>
      </c>
      <c r="CX38" s="155">
        <v>71.8</v>
      </c>
      <c r="CY38" s="156">
        <v>73</v>
      </c>
      <c r="CZ38" s="157">
        <f t="shared" si="58"/>
        <v>3446.3999999999996</v>
      </c>
      <c r="DA38" s="158">
        <f t="shared" si="59"/>
        <v>1825</v>
      </c>
      <c r="DB38" s="155"/>
      <c r="DC38" s="156"/>
      <c r="DD38" s="157">
        <f t="shared" si="60"/>
        <v>0</v>
      </c>
      <c r="DE38" s="158">
        <f t="shared" si="61"/>
        <v>0</v>
      </c>
      <c r="DF38" s="157">
        <f t="shared" si="62"/>
        <v>74.144827586206887</v>
      </c>
      <c r="DG38" s="158">
        <f t="shared" si="63"/>
        <v>83.652040816326533</v>
      </c>
      <c r="DH38" s="157">
        <f t="shared" si="64"/>
        <v>8600.7999999999993</v>
      </c>
      <c r="DI38" s="158">
        <f t="shared" si="65"/>
        <v>8197.9</v>
      </c>
      <c r="DJ38" s="157">
        <f t="shared" si="66"/>
        <v>172</v>
      </c>
      <c r="DK38" s="158">
        <f t="shared" si="67"/>
        <v>151</v>
      </c>
      <c r="DL38" s="157">
        <f t="shared" si="68"/>
        <v>172</v>
      </c>
      <c r="DM38" s="158">
        <f t="shared" si="69"/>
        <v>151</v>
      </c>
      <c r="DN38" s="157">
        <f t="shared" si="70"/>
        <v>3.5367441860465121</v>
      </c>
      <c r="DO38" s="158">
        <f t="shared" si="71"/>
        <v>3.8259602649006625</v>
      </c>
      <c r="DP38" s="157">
        <f t="shared" si="72"/>
        <v>608.32000000000005</v>
      </c>
      <c r="DQ38" s="158">
        <f t="shared" si="73"/>
        <v>577.72</v>
      </c>
      <c r="DR38" s="157">
        <f t="shared" si="74"/>
        <v>74.641860465116281</v>
      </c>
      <c r="DS38" s="158">
        <f t="shared" si="75"/>
        <v>78.454304635761574</v>
      </c>
      <c r="DT38" s="157">
        <f t="shared" si="76"/>
        <v>12838.4</v>
      </c>
      <c r="DU38" s="158">
        <f t="shared" si="77"/>
        <v>11846.599999999997</v>
      </c>
      <c r="DV38" s="155">
        <v>44</v>
      </c>
      <c r="DW38" s="156">
        <v>22</v>
      </c>
      <c r="DX38" s="157">
        <f t="shared" si="78"/>
        <v>44</v>
      </c>
      <c r="DY38" s="158">
        <f t="shared" si="79"/>
        <v>22</v>
      </c>
      <c r="DZ38" s="155">
        <v>13</v>
      </c>
      <c r="EA38" s="156">
        <v>8</v>
      </c>
      <c r="EB38" s="157">
        <f t="shared" si="80"/>
        <v>13</v>
      </c>
      <c r="EC38" s="158">
        <f t="shared" si="81"/>
        <v>8</v>
      </c>
      <c r="ED38" s="155"/>
      <c r="EE38" s="156"/>
      <c r="EF38" s="157">
        <f t="shared" si="82"/>
        <v>0</v>
      </c>
      <c r="EG38" s="158">
        <f t="shared" si="83"/>
        <v>0</v>
      </c>
      <c r="EH38" s="157">
        <f t="shared" si="84"/>
        <v>57</v>
      </c>
      <c r="EI38" s="158">
        <f t="shared" si="85"/>
        <v>30</v>
      </c>
      <c r="EJ38" s="157">
        <f t="shared" si="86"/>
        <v>57</v>
      </c>
      <c r="EK38" s="158">
        <f t="shared" si="87"/>
        <v>30</v>
      </c>
      <c r="EL38" s="155">
        <v>1.62</v>
      </c>
      <c r="EM38" s="156">
        <v>1.1000000000000001</v>
      </c>
      <c r="EN38" s="157">
        <f t="shared" si="88"/>
        <v>71.28</v>
      </c>
      <c r="EO38" s="158">
        <f t="shared" si="89"/>
        <v>24.200000000000003</v>
      </c>
      <c r="EP38" s="155">
        <v>2.2400000000000002</v>
      </c>
      <c r="EQ38" s="156">
        <v>3.61</v>
      </c>
      <c r="ER38" s="157">
        <f t="shared" si="90"/>
        <v>29.120000000000005</v>
      </c>
      <c r="ES38" s="158">
        <f t="shared" si="91"/>
        <v>28.88</v>
      </c>
      <c r="ET38" s="155"/>
      <c r="EU38" s="156"/>
      <c r="EV38" s="157">
        <f t="shared" si="92"/>
        <v>0</v>
      </c>
      <c r="EW38" s="158">
        <f t="shared" si="93"/>
        <v>0</v>
      </c>
      <c r="EX38" s="157">
        <f t="shared" si="94"/>
        <v>1.76140350877193</v>
      </c>
      <c r="EY38" s="158">
        <f t="shared" si="95"/>
        <v>1.7693333333333332</v>
      </c>
      <c r="EZ38" s="157">
        <f t="shared" si="96"/>
        <v>100.4</v>
      </c>
      <c r="FA38" s="158">
        <f t="shared" si="97"/>
        <v>53.08</v>
      </c>
      <c r="FB38" s="155">
        <v>51.3</v>
      </c>
      <c r="FC38" s="156">
        <v>40.6</v>
      </c>
      <c r="FD38" s="157">
        <f t="shared" si="98"/>
        <v>2257.1999999999998</v>
      </c>
      <c r="FE38" s="158">
        <f t="shared" si="99"/>
        <v>893.2</v>
      </c>
      <c r="FF38" s="155">
        <v>52.8</v>
      </c>
      <c r="FG38" s="156">
        <v>58.3</v>
      </c>
      <c r="FH38" s="157">
        <f t="shared" si="100"/>
        <v>686.4</v>
      </c>
      <c r="FI38" s="158">
        <f t="shared" si="101"/>
        <v>466.4</v>
      </c>
      <c r="FJ38" s="155"/>
      <c r="FK38" s="156"/>
      <c r="FL38" s="157">
        <f t="shared" si="102"/>
        <v>0</v>
      </c>
      <c r="FM38" s="158">
        <f t="shared" si="103"/>
        <v>0</v>
      </c>
      <c r="FN38" s="157">
        <f t="shared" si="104"/>
        <v>51.642105263157895</v>
      </c>
      <c r="FO38" s="158">
        <f t="shared" si="105"/>
        <v>45.32</v>
      </c>
      <c r="FP38" s="157">
        <f t="shared" si="106"/>
        <v>2943.6</v>
      </c>
      <c r="FQ38" s="158">
        <f t="shared" si="107"/>
        <v>1359.6</v>
      </c>
      <c r="FR38" s="155">
        <v>0</v>
      </c>
      <c r="FS38" s="156"/>
      <c r="FT38" s="157">
        <f t="shared" si="108"/>
        <v>0</v>
      </c>
      <c r="FU38" s="158">
        <f t="shared" si="109"/>
        <v>0</v>
      </c>
      <c r="FV38" s="155"/>
      <c r="FW38" s="156"/>
      <c r="FX38" s="157">
        <f t="shared" si="110"/>
        <v>0</v>
      </c>
      <c r="FY38" s="158">
        <f t="shared" si="111"/>
        <v>0</v>
      </c>
      <c r="FZ38" s="155"/>
      <c r="GA38" s="156"/>
      <c r="GB38" s="157">
        <f t="shared" si="112"/>
        <v>0</v>
      </c>
      <c r="GC38" s="158">
        <f t="shared" si="113"/>
        <v>0</v>
      </c>
      <c r="GD38" s="157">
        <f t="shared" si="114"/>
        <v>136</v>
      </c>
      <c r="GE38" s="158">
        <f t="shared" si="115"/>
        <v>130</v>
      </c>
      <c r="GF38" s="157">
        <f t="shared" si="116"/>
        <v>136</v>
      </c>
      <c r="GG38" s="158">
        <f t="shared" si="117"/>
        <v>130</v>
      </c>
      <c r="GH38" s="157">
        <f t="shared" si="118"/>
        <v>381.36</v>
      </c>
      <c r="GI38" s="158">
        <f t="shared" si="119"/>
        <v>406.19</v>
      </c>
      <c r="GJ38" s="157">
        <f t="shared" si="120"/>
        <v>9223.5999999999985</v>
      </c>
      <c r="GK38" s="158">
        <f t="shared" si="121"/>
        <v>9782.6</v>
      </c>
      <c r="GL38" s="157">
        <f t="shared" si="122"/>
        <v>93</v>
      </c>
      <c r="GM38" s="158">
        <f t="shared" si="123"/>
        <v>51</v>
      </c>
      <c r="GN38" s="157">
        <f t="shared" si="124"/>
        <v>93</v>
      </c>
      <c r="GO38" s="158">
        <f t="shared" si="125"/>
        <v>51</v>
      </c>
      <c r="GP38" s="157">
        <f t="shared" si="126"/>
        <v>327.36</v>
      </c>
      <c r="GQ38" s="158">
        <f t="shared" si="127"/>
        <v>224.61</v>
      </c>
      <c r="GR38" s="157">
        <f t="shared" si="128"/>
        <v>6558.4</v>
      </c>
      <c r="GS38" s="158">
        <f t="shared" si="129"/>
        <v>3423.6</v>
      </c>
      <c r="GT38" s="157">
        <f t="shared" si="130"/>
        <v>229</v>
      </c>
      <c r="GU38" s="158">
        <f t="shared" si="131"/>
        <v>181</v>
      </c>
      <c r="GV38" s="157">
        <f t="shared" si="132"/>
        <v>229</v>
      </c>
      <c r="GW38" s="158">
        <f t="shared" si="133"/>
        <v>181</v>
      </c>
      <c r="GX38" s="157">
        <f t="shared" si="134"/>
        <v>708.72</v>
      </c>
      <c r="GY38" s="158">
        <f t="shared" si="135"/>
        <v>630.79999999999995</v>
      </c>
      <c r="GZ38" s="157">
        <f t="shared" si="136"/>
        <v>15781.999999999998</v>
      </c>
      <c r="HA38" s="158">
        <f t="shared" si="137"/>
        <v>13206.2</v>
      </c>
      <c r="HB38" s="157">
        <f t="shared" si="138"/>
        <v>0</v>
      </c>
      <c r="HC38" s="158">
        <f t="shared" si="139"/>
        <v>0</v>
      </c>
      <c r="HD38" s="157">
        <f t="shared" si="140"/>
        <v>0</v>
      </c>
      <c r="HE38" s="158">
        <f t="shared" si="141"/>
        <v>0</v>
      </c>
      <c r="HF38" s="157" t="str">
        <f t="shared" si="142"/>
        <v/>
      </c>
      <c r="HG38" s="158" t="str">
        <f t="shared" si="143"/>
        <v/>
      </c>
      <c r="HH38" s="157" t="str">
        <f t="shared" si="144"/>
        <v/>
      </c>
      <c r="HI38" s="158" t="str">
        <f t="shared" si="145"/>
        <v/>
      </c>
      <c r="HJ38" s="157">
        <f t="shared" si="146"/>
        <v>708.72</v>
      </c>
      <c r="HK38" s="158">
        <f t="shared" si="147"/>
        <v>630.80000000000007</v>
      </c>
      <c r="HL38" s="157">
        <f t="shared" si="148"/>
        <v>15782</v>
      </c>
      <c r="HM38" s="158">
        <f t="shared" si="149"/>
        <v>13206.199999999997</v>
      </c>
    </row>
    <row r="39" spans="1:221">
      <c r="A39" s="167" t="s">
        <v>354</v>
      </c>
      <c r="B39" s="162" t="s">
        <v>385</v>
      </c>
      <c r="C39" s="153"/>
      <c r="D39" s="154">
        <v>107725</v>
      </c>
      <c r="E39" s="154">
        <v>10</v>
      </c>
      <c r="F39" s="155">
        <v>178</v>
      </c>
      <c r="G39" s="156">
        <v>186</v>
      </c>
      <c r="H39" s="155">
        <v>3</v>
      </c>
      <c r="I39" s="156">
        <v>5</v>
      </c>
      <c r="J39" s="157">
        <f t="shared" si="0"/>
        <v>175</v>
      </c>
      <c r="K39" s="158">
        <f t="shared" si="1"/>
        <v>181</v>
      </c>
      <c r="L39" s="155">
        <v>60</v>
      </c>
      <c r="M39" s="156">
        <v>60</v>
      </c>
      <c r="N39" s="157">
        <f t="shared" si="2"/>
        <v>175</v>
      </c>
      <c r="O39" s="158">
        <f t="shared" si="3"/>
        <v>181</v>
      </c>
      <c r="P39" s="157">
        <f t="shared" si="4"/>
        <v>175</v>
      </c>
      <c r="Q39" s="158">
        <f t="shared" si="5"/>
        <v>181</v>
      </c>
      <c r="R39" s="155">
        <v>13</v>
      </c>
      <c r="S39" s="156">
        <v>15</v>
      </c>
      <c r="T39" s="157">
        <f t="shared" si="6"/>
        <v>13</v>
      </c>
      <c r="U39" s="158">
        <f t="shared" si="7"/>
        <v>15</v>
      </c>
      <c r="V39" s="155">
        <v>29</v>
      </c>
      <c r="W39" s="156">
        <v>29</v>
      </c>
      <c r="X39" s="157">
        <f t="shared" si="8"/>
        <v>29</v>
      </c>
      <c r="Y39" s="158">
        <f t="shared" si="9"/>
        <v>29</v>
      </c>
      <c r="Z39" s="155"/>
      <c r="AA39" s="156"/>
      <c r="AB39" s="157">
        <f t="shared" si="10"/>
        <v>0</v>
      </c>
      <c r="AC39" s="158">
        <f t="shared" si="11"/>
        <v>0</v>
      </c>
      <c r="AD39" s="157">
        <f t="shared" si="12"/>
        <v>42</v>
      </c>
      <c r="AE39" s="158">
        <f t="shared" si="13"/>
        <v>44</v>
      </c>
      <c r="AF39" s="157">
        <f t="shared" si="14"/>
        <v>42</v>
      </c>
      <c r="AG39" s="158">
        <f t="shared" si="15"/>
        <v>44</v>
      </c>
      <c r="AH39" s="155">
        <v>3.33</v>
      </c>
      <c r="AI39" s="156">
        <v>3.94</v>
      </c>
      <c r="AJ39" s="157">
        <f t="shared" si="16"/>
        <v>43.29</v>
      </c>
      <c r="AK39" s="157">
        <f t="shared" si="17"/>
        <v>59.1</v>
      </c>
      <c r="AL39" s="155">
        <v>4.9400000000000004</v>
      </c>
      <c r="AM39" s="156">
        <v>4.93</v>
      </c>
      <c r="AN39" s="157">
        <f t="shared" si="18"/>
        <v>143.26000000000002</v>
      </c>
      <c r="AO39" s="157">
        <f t="shared" si="19"/>
        <v>142.97</v>
      </c>
      <c r="AP39" s="155"/>
      <c r="AQ39" s="156"/>
      <c r="AR39" s="157">
        <f t="shared" si="20"/>
        <v>0</v>
      </c>
      <c r="AS39" s="158">
        <f t="shared" si="21"/>
        <v>0</v>
      </c>
      <c r="AT39" s="157">
        <f t="shared" si="22"/>
        <v>4.4416666666666673</v>
      </c>
      <c r="AU39" s="158">
        <f t="shared" si="23"/>
        <v>4.5925000000000002</v>
      </c>
      <c r="AV39" s="157">
        <f t="shared" si="24"/>
        <v>186.55000000000004</v>
      </c>
      <c r="AW39" s="158">
        <f t="shared" si="25"/>
        <v>202.07000000000002</v>
      </c>
      <c r="AX39" s="155">
        <v>67.3</v>
      </c>
      <c r="AY39" s="156">
        <v>62.6</v>
      </c>
      <c r="AZ39" s="157">
        <f t="shared" si="26"/>
        <v>874.9</v>
      </c>
      <c r="BA39" s="158">
        <f t="shared" si="27"/>
        <v>939</v>
      </c>
      <c r="BB39" s="155">
        <v>75.599999999999994</v>
      </c>
      <c r="BC39" s="156">
        <v>88.4</v>
      </c>
      <c r="BD39" s="157">
        <f t="shared" si="28"/>
        <v>2192.3999999999996</v>
      </c>
      <c r="BE39" s="158">
        <f t="shared" si="29"/>
        <v>2563.6000000000004</v>
      </c>
      <c r="BF39" s="155"/>
      <c r="BG39" s="156"/>
      <c r="BH39" s="157">
        <f t="shared" si="30"/>
        <v>0</v>
      </c>
      <c r="BI39" s="158">
        <f t="shared" si="31"/>
        <v>0</v>
      </c>
      <c r="BJ39" s="157">
        <f t="shared" si="32"/>
        <v>73.030952380952371</v>
      </c>
      <c r="BK39" s="158">
        <f t="shared" si="33"/>
        <v>79.604545454545459</v>
      </c>
      <c r="BL39" s="157">
        <f t="shared" si="34"/>
        <v>3067.2999999999997</v>
      </c>
      <c r="BM39" s="158">
        <f t="shared" si="35"/>
        <v>3502.6000000000004</v>
      </c>
      <c r="BN39" s="155">
        <v>15</v>
      </c>
      <c r="BO39" s="156">
        <v>17</v>
      </c>
      <c r="BP39" s="157">
        <f t="shared" si="36"/>
        <v>15</v>
      </c>
      <c r="BQ39" s="158">
        <f t="shared" si="37"/>
        <v>17</v>
      </c>
      <c r="BR39" s="155">
        <v>68</v>
      </c>
      <c r="BS39" s="156">
        <v>60</v>
      </c>
      <c r="BT39" s="157">
        <f t="shared" si="38"/>
        <v>68</v>
      </c>
      <c r="BU39" s="158">
        <f t="shared" si="39"/>
        <v>60</v>
      </c>
      <c r="BV39" s="155"/>
      <c r="BW39" s="156"/>
      <c r="BX39" s="157">
        <f t="shared" si="40"/>
        <v>0</v>
      </c>
      <c r="BY39" s="158">
        <f t="shared" si="41"/>
        <v>0</v>
      </c>
      <c r="BZ39" s="157">
        <f t="shared" si="42"/>
        <v>83</v>
      </c>
      <c r="CA39" s="158">
        <f t="shared" si="43"/>
        <v>77</v>
      </c>
      <c r="CB39" s="157">
        <f t="shared" si="44"/>
        <v>83</v>
      </c>
      <c r="CC39" s="158">
        <f t="shared" si="45"/>
        <v>77</v>
      </c>
      <c r="CD39" s="155">
        <v>6.01</v>
      </c>
      <c r="CE39" s="156">
        <v>5.58</v>
      </c>
      <c r="CF39" s="157">
        <f t="shared" si="46"/>
        <v>90.149999999999991</v>
      </c>
      <c r="CG39" s="158">
        <f t="shared" si="47"/>
        <v>94.86</v>
      </c>
      <c r="CH39" s="155">
        <v>8.3699999999999992</v>
      </c>
      <c r="CI39" s="156">
        <v>8.25</v>
      </c>
      <c r="CJ39" s="157">
        <f t="shared" si="48"/>
        <v>569.16</v>
      </c>
      <c r="CK39" s="158">
        <f t="shared" si="49"/>
        <v>495</v>
      </c>
      <c r="CL39" s="155"/>
      <c r="CM39" s="156"/>
      <c r="CN39" s="157">
        <f t="shared" si="50"/>
        <v>0</v>
      </c>
      <c r="CO39" s="158">
        <f t="shared" si="51"/>
        <v>0</v>
      </c>
      <c r="CP39" s="157">
        <f t="shared" si="52"/>
        <v>7.9434939759036141</v>
      </c>
      <c r="CQ39" s="158">
        <f t="shared" si="53"/>
        <v>7.660519480519481</v>
      </c>
      <c r="CR39" s="157">
        <f t="shared" si="54"/>
        <v>659.31</v>
      </c>
      <c r="CS39" s="158">
        <f t="shared" si="55"/>
        <v>589.86</v>
      </c>
      <c r="CT39" s="155">
        <v>68.099999999999994</v>
      </c>
      <c r="CU39" s="156">
        <v>74.2</v>
      </c>
      <c r="CV39" s="157">
        <f t="shared" si="56"/>
        <v>1021.4999999999999</v>
      </c>
      <c r="CW39" s="158">
        <f t="shared" si="57"/>
        <v>1261.4000000000001</v>
      </c>
      <c r="CX39" s="155">
        <v>78.8</v>
      </c>
      <c r="CY39" s="156">
        <v>89.3</v>
      </c>
      <c r="CZ39" s="157">
        <f t="shared" si="58"/>
        <v>5358.4</v>
      </c>
      <c r="DA39" s="158">
        <f t="shared" si="59"/>
        <v>5358</v>
      </c>
      <c r="DB39" s="155"/>
      <c r="DC39" s="156"/>
      <c r="DD39" s="157">
        <f t="shared" si="60"/>
        <v>0</v>
      </c>
      <c r="DE39" s="158">
        <f t="shared" si="61"/>
        <v>0</v>
      </c>
      <c r="DF39" s="157">
        <f t="shared" si="62"/>
        <v>76.866265060240963</v>
      </c>
      <c r="DG39" s="158">
        <f t="shared" si="63"/>
        <v>85.966233766233756</v>
      </c>
      <c r="DH39" s="157">
        <f t="shared" si="64"/>
        <v>6379.9</v>
      </c>
      <c r="DI39" s="158">
        <f t="shared" si="65"/>
        <v>6619.4</v>
      </c>
      <c r="DJ39" s="157">
        <f t="shared" si="66"/>
        <v>125</v>
      </c>
      <c r="DK39" s="158">
        <f t="shared" si="67"/>
        <v>121</v>
      </c>
      <c r="DL39" s="157">
        <f t="shared" si="68"/>
        <v>125</v>
      </c>
      <c r="DM39" s="158">
        <f t="shared" si="69"/>
        <v>121</v>
      </c>
      <c r="DN39" s="157">
        <f t="shared" si="70"/>
        <v>6.7668800000000005</v>
      </c>
      <c r="DO39" s="158">
        <f t="shared" si="71"/>
        <v>6.5448760330578519</v>
      </c>
      <c r="DP39" s="157">
        <f t="shared" si="72"/>
        <v>845.86</v>
      </c>
      <c r="DQ39" s="158">
        <f t="shared" si="73"/>
        <v>791.93000000000006</v>
      </c>
      <c r="DR39" s="157">
        <f t="shared" si="74"/>
        <v>75.57759999999999</v>
      </c>
      <c r="DS39" s="158">
        <f t="shared" si="75"/>
        <v>83.652892561983478</v>
      </c>
      <c r="DT39" s="157">
        <f t="shared" si="76"/>
        <v>9447.1999999999989</v>
      </c>
      <c r="DU39" s="158">
        <f t="shared" si="77"/>
        <v>10122</v>
      </c>
      <c r="DV39" s="155">
        <v>9</v>
      </c>
      <c r="DW39" s="156">
        <v>13</v>
      </c>
      <c r="DX39" s="157">
        <f t="shared" si="78"/>
        <v>9</v>
      </c>
      <c r="DY39" s="158">
        <f t="shared" si="79"/>
        <v>13</v>
      </c>
      <c r="DZ39" s="155">
        <v>41</v>
      </c>
      <c r="EA39" s="156">
        <v>47</v>
      </c>
      <c r="EB39" s="157">
        <f t="shared" si="80"/>
        <v>41</v>
      </c>
      <c r="EC39" s="158">
        <f t="shared" si="81"/>
        <v>47</v>
      </c>
      <c r="ED39" s="155"/>
      <c r="EE39" s="156"/>
      <c r="EF39" s="157">
        <f t="shared" si="82"/>
        <v>0</v>
      </c>
      <c r="EG39" s="158">
        <f t="shared" si="83"/>
        <v>0</v>
      </c>
      <c r="EH39" s="157">
        <f t="shared" si="84"/>
        <v>50</v>
      </c>
      <c r="EI39" s="158">
        <f t="shared" si="85"/>
        <v>60</v>
      </c>
      <c r="EJ39" s="157">
        <f t="shared" si="86"/>
        <v>50</v>
      </c>
      <c r="EK39" s="158">
        <f t="shared" si="87"/>
        <v>60</v>
      </c>
      <c r="EL39" s="155">
        <v>1.41</v>
      </c>
      <c r="EM39" s="156">
        <v>3.77</v>
      </c>
      <c r="EN39" s="157">
        <f t="shared" si="88"/>
        <v>12.69</v>
      </c>
      <c r="EO39" s="158">
        <f t="shared" si="89"/>
        <v>49.01</v>
      </c>
      <c r="EP39" s="155">
        <v>3.64</v>
      </c>
      <c r="EQ39" s="156">
        <v>3.14</v>
      </c>
      <c r="ER39" s="157">
        <f t="shared" si="90"/>
        <v>149.24</v>
      </c>
      <c r="ES39" s="158">
        <f t="shared" si="91"/>
        <v>147.58000000000001</v>
      </c>
      <c r="ET39" s="155"/>
      <c r="EU39" s="156"/>
      <c r="EV39" s="157">
        <f t="shared" si="92"/>
        <v>0</v>
      </c>
      <c r="EW39" s="158">
        <f t="shared" si="93"/>
        <v>0</v>
      </c>
      <c r="EX39" s="157">
        <f t="shared" si="94"/>
        <v>3.2385999999999999</v>
      </c>
      <c r="EY39" s="158">
        <f t="shared" si="95"/>
        <v>3.2765</v>
      </c>
      <c r="EZ39" s="157">
        <f t="shared" si="96"/>
        <v>161.93</v>
      </c>
      <c r="FA39" s="158">
        <f t="shared" si="97"/>
        <v>196.59</v>
      </c>
      <c r="FB39" s="155">
        <v>45.4</v>
      </c>
      <c r="FC39" s="156">
        <v>47.5</v>
      </c>
      <c r="FD39" s="157">
        <f t="shared" si="98"/>
        <v>408.59999999999997</v>
      </c>
      <c r="FE39" s="158">
        <f t="shared" si="99"/>
        <v>617.5</v>
      </c>
      <c r="FF39" s="155">
        <v>51.7</v>
      </c>
      <c r="FG39" s="156">
        <v>57.3</v>
      </c>
      <c r="FH39" s="157">
        <f t="shared" si="100"/>
        <v>2119.7000000000003</v>
      </c>
      <c r="FI39" s="158">
        <f t="shared" si="101"/>
        <v>2693.1</v>
      </c>
      <c r="FJ39" s="155"/>
      <c r="FK39" s="156"/>
      <c r="FL39" s="157">
        <f t="shared" si="102"/>
        <v>0</v>
      </c>
      <c r="FM39" s="158">
        <f t="shared" si="103"/>
        <v>0</v>
      </c>
      <c r="FN39" s="157">
        <f t="shared" si="104"/>
        <v>50.566000000000003</v>
      </c>
      <c r="FO39" s="158">
        <f t="shared" si="105"/>
        <v>55.176666666666662</v>
      </c>
      <c r="FP39" s="157">
        <f t="shared" si="106"/>
        <v>2528.3000000000002</v>
      </c>
      <c r="FQ39" s="158">
        <f t="shared" si="107"/>
        <v>3310.6</v>
      </c>
      <c r="FR39" s="155">
        <v>0</v>
      </c>
      <c r="FS39" s="156"/>
      <c r="FT39" s="157">
        <f t="shared" si="108"/>
        <v>0</v>
      </c>
      <c r="FU39" s="158">
        <f t="shared" si="109"/>
        <v>0</v>
      </c>
      <c r="FV39" s="155"/>
      <c r="FW39" s="156"/>
      <c r="FX39" s="157">
        <f t="shared" si="110"/>
        <v>0</v>
      </c>
      <c r="FY39" s="158">
        <f t="shared" si="111"/>
        <v>0</v>
      </c>
      <c r="FZ39" s="155"/>
      <c r="GA39" s="156"/>
      <c r="GB39" s="157">
        <f t="shared" si="112"/>
        <v>0</v>
      </c>
      <c r="GC39" s="158">
        <f t="shared" si="113"/>
        <v>0</v>
      </c>
      <c r="GD39" s="157">
        <f t="shared" si="114"/>
        <v>37</v>
      </c>
      <c r="GE39" s="158">
        <f t="shared" si="115"/>
        <v>45</v>
      </c>
      <c r="GF39" s="157">
        <f t="shared" si="116"/>
        <v>37</v>
      </c>
      <c r="GG39" s="158">
        <f t="shared" si="117"/>
        <v>45</v>
      </c>
      <c r="GH39" s="157">
        <f t="shared" si="118"/>
        <v>146.13</v>
      </c>
      <c r="GI39" s="158">
        <f t="shared" si="119"/>
        <v>202.97</v>
      </c>
      <c r="GJ39" s="157">
        <f t="shared" si="120"/>
        <v>2305</v>
      </c>
      <c r="GK39" s="158">
        <f t="shared" si="121"/>
        <v>2817.9</v>
      </c>
      <c r="GL39" s="157">
        <f t="shared" si="122"/>
        <v>138</v>
      </c>
      <c r="GM39" s="158">
        <f t="shared" si="123"/>
        <v>136</v>
      </c>
      <c r="GN39" s="157">
        <f t="shared" si="124"/>
        <v>138</v>
      </c>
      <c r="GO39" s="158">
        <f t="shared" si="125"/>
        <v>136</v>
      </c>
      <c r="GP39" s="157">
        <f t="shared" si="126"/>
        <v>861.66</v>
      </c>
      <c r="GQ39" s="158">
        <f t="shared" si="127"/>
        <v>785.55000000000007</v>
      </c>
      <c r="GR39" s="157">
        <f t="shared" si="128"/>
        <v>9670.5</v>
      </c>
      <c r="GS39" s="158">
        <f t="shared" si="129"/>
        <v>10614.7</v>
      </c>
      <c r="GT39" s="157">
        <f t="shared" si="130"/>
        <v>175</v>
      </c>
      <c r="GU39" s="158">
        <f t="shared" si="131"/>
        <v>181</v>
      </c>
      <c r="GV39" s="157">
        <f t="shared" si="132"/>
        <v>175</v>
      </c>
      <c r="GW39" s="158">
        <f t="shared" si="133"/>
        <v>181</v>
      </c>
      <c r="GX39" s="157">
        <f t="shared" si="134"/>
        <v>1007.79</v>
      </c>
      <c r="GY39" s="158">
        <f t="shared" si="135"/>
        <v>988.5200000000001</v>
      </c>
      <c r="GZ39" s="157">
        <f t="shared" si="136"/>
        <v>11975.5</v>
      </c>
      <c r="HA39" s="158">
        <f t="shared" si="137"/>
        <v>13432.6</v>
      </c>
      <c r="HB39" s="157">
        <f t="shared" si="138"/>
        <v>0</v>
      </c>
      <c r="HC39" s="158">
        <f t="shared" si="139"/>
        <v>0</v>
      </c>
      <c r="HD39" s="157">
        <f t="shared" si="140"/>
        <v>0</v>
      </c>
      <c r="HE39" s="158">
        <f t="shared" si="141"/>
        <v>0</v>
      </c>
      <c r="HF39" s="157" t="str">
        <f t="shared" si="142"/>
        <v/>
      </c>
      <c r="HG39" s="158" t="str">
        <f t="shared" si="143"/>
        <v/>
      </c>
      <c r="HH39" s="157" t="str">
        <f t="shared" si="144"/>
        <v/>
      </c>
      <c r="HI39" s="158" t="str">
        <f t="shared" si="145"/>
        <v/>
      </c>
      <c r="HJ39" s="157">
        <f t="shared" si="146"/>
        <v>1007.79</v>
      </c>
      <c r="HK39" s="158">
        <f t="shared" si="147"/>
        <v>988.5200000000001</v>
      </c>
      <c r="HL39" s="157">
        <f t="shared" si="148"/>
        <v>11975.5</v>
      </c>
      <c r="HM39" s="158">
        <f t="shared" si="149"/>
        <v>13432.6</v>
      </c>
    </row>
    <row r="40" spans="1:221">
      <c r="A40" s="167" t="s">
        <v>354</v>
      </c>
      <c r="B40" s="162" t="s">
        <v>386</v>
      </c>
      <c r="C40" s="153"/>
      <c r="D40" s="154">
        <v>107585</v>
      </c>
      <c r="E40" s="154">
        <v>10</v>
      </c>
      <c r="F40" s="155">
        <v>427</v>
      </c>
      <c r="G40" s="156">
        <v>359</v>
      </c>
      <c r="H40" s="155">
        <v>12</v>
      </c>
      <c r="I40" s="156">
        <v>8</v>
      </c>
      <c r="J40" s="157">
        <f t="shared" si="0"/>
        <v>415</v>
      </c>
      <c r="K40" s="158">
        <f t="shared" si="1"/>
        <v>351</v>
      </c>
      <c r="L40" s="155">
        <v>60</v>
      </c>
      <c r="M40" s="156">
        <v>60</v>
      </c>
      <c r="N40" s="160">
        <f t="shared" si="2"/>
        <v>403</v>
      </c>
      <c r="O40" s="158">
        <f t="shared" si="3"/>
        <v>348</v>
      </c>
      <c r="P40" s="160">
        <f t="shared" si="4"/>
        <v>403</v>
      </c>
      <c r="Q40" s="158">
        <f t="shared" si="5"/>
        <v>348</v>
      </c>
      <c r="R40" s="155">
        <v>39</v>
      </c>
      <c r="S40" s="156">
        <v>56</v>
      </c>
      <c r="T40" s="157">
        <f t="shared" si="6"/>
        <v>39</v>
      </c>
      <c r="U40" s="158">
        <f t="shared" si="7"/>
        <v>56</v>
      </c>
      <c r="V40" s="155">
        <v>2</v>
      </c>
      <c r="W40" s="156">
        <v>2</v>
      </c>
      <c r="X40" s="157">
        <f t="shared" si="8"/>
        <v>2</v>
      </c>
      <c r="Y40" s="158">
        <f t="shared" si="9"/>
        <v>2</v>
      </c>
      <c r="Z40" s="155"/>
      <c r="AA40" s="156"/>
      <c r="AB40" s="157">
        <f t="shared" si="10"/>
        <v>0</v>
      </c>
      <c r="AC40" s="158">
        <f t="shared" si="11"/>
        <v>0</v>
      </c>
      <c r="AD40" s="157">
        <f t="shared" si="12"/>
        <v>41</v>
      </c>
      <c r="AE40" s="158">
        <f t="shared" si="13"/>
        <v>58</v>
      </c>
      <c r="AF40" s="157">
        <f t="shared" si="14"/>
        <v>41</v>
      </c>
      <c r="AG40" s="158">
        <f t="shared" si="15"/>
        <v>58</v>
      </c>
      <c r="AH40" s="155">
        <v>2.54</v>
      </c>
      <c r="AI40" s="156">
        <v>2.4</v>
      </c>
      <c r="AJ40" s="157">
        <f t="shared" si="16"/>
        <v>99.06</v>
      </c>
      <c r="AK40" s="157">
        <f t="shared" si="17"/>
        <v>134.4</v>
      </c>
      <c r="AL40" s="155">
        <v>4.63</v>
      </c>
      <c r="AM40" s="156">
        <v>3.46</v>
      </c>
      <c r="AN40" s="157">
        <f t="shared" si="18"/>
        <v>9.26</v>
      </c>
      <c r="AO40" s="157">
        <f t="shared" si="19"/>
        <v>6.92</v>
      </c>
      <c r="AP40" s="155"/>
      <c r="AQ40" s="156"/>
      <c r="AR40" s="157">
        <f t="shared" si="20"/>
        <v>0</v>
      </c>
      <c r="AS40" s="158">
        <f t="shared" si="21"/>
        <v>0</v>
      </c>
      <c r="AT40" s="157">
        <f t="shared" si="22"/>
        <v>2.6419512195121952</v>
      </c>
      <c r="AU40" s="158">
        <f t="shared" si="23"/>
        <v>2.4365517241379311</v>
      </c>
      <c r="AV40" s="157">
        <f t="shared" si="24"/>
        <v>108.32000000000001</v>
      </c>
      <c r="AW40" s="158">
        <f t="shared" si="25"/>
        <v>141.32</v>
      </c>
      <c r="AX40" s="155">
        <v>67.7</v>
      </c>
      <c r="AY40" s="156">
        <v>67</v>
      </c>
      <c r="AZ40" s="157">
        <f t="shared" si="26"/>
        <v>2640.3</v>
      </c>
      <c r="BA40" s="158">
        <f t="shared" si="27"/>
        <v>3752</v>
      </c>
      <c r="BB40" s="155">
        <v>77.5</v>
      </c>
      <c r="BC40" s="156">
        <v>75.5</v>
      </c>
      <c r="BD40" s="157">
        <f t="shared" si="28"/>
        <v>155</v>
      </c>
      <c r="BE40" s="158">
        <f t="shared" si="29"/>
        <v>151</v>
      </c>
      <c r="BF40" s="155"/>
      <c r="BG40" s="156"/>
      <c r="BH40" s="157">
        <f t="shared" si="30"/>
        <v>0</v>
      </c>
      <c r="BI40" s="158">
        <f t="shared" si="31"/>
        <v>0</v>
      </c>
      <c r="BJ40" s="157">
        <f t="shared" si="32"/>
        <v>68.178048780487813</v>
      </c>
      <c r="BK40" s="158">
        <f t="shared" si="33"/>
        <v>67.293103448275858</v>
      </c>
      <c r="BL40" s="157">
        <f t="shared" si="34"/>
        <v>2795.3</v>
      </c>
      <c r="BM40" s="158">
        <f t="shared" si="35"/>
        <v>3902.9999999999995</v>
      </c>
      <c r="BN40" s="155">
        <v>191</v>
      </c>
      <c r="BO40" s="156">
        <v>120</v>
      </c>
      <c r="BP40" s="157">
        <f t="shared" si="36"/>
        <v>191</v>
      </c>
      <c r="BQ40" s="158">
        <f t="shared" si="37"/>
        <v>120</v>
      </c>
      <c r="BR40" s="155">
        <v>22</v>
      </c>
      <c r="BS40" s="156">
        <v>20</v>
      </c>
      <c r="BT40" s="157">
        <f t="shared" si="38"/>
        <v>22</v>
      </c>
      <c r="BU40" s="158">
        <f t="shared" si="39"/>
        <v>20</v>
      </c>
      <c r="BV40" s="155"/>
      <c r="BW40" s="156"/>
      <c r="BX40" s="157">
        <f t="shared" si="40"/>
        <v>0</v>
      </c>
      <c r="BY40" s="158">
        <f t="shared" si="41"/>
        <v>0</v>
      </c>
      <c r="BZ40" s="157">
        <f t="shared" si="42"/>
        <v>213</v>
      </c>
      <c r="CA40" s="158">
        <f t="shared" si="43"/>
        <v>140</v>
      </c>
      <c r="CB40" s="157">
        <f t="shared" si="44"/>
        <v>213</v>
      </c>
      <c r="CC40" s="158">
        <f t="shared" si="45"/>
        <v>140</v>
      </c>
      <c r="CD40" s="155">
        <v>4.04</v>
      </c>
      <c r="CE40" s="156">
        <v>4.25</v>
      </c>
      <c r="CF40" s="157">
        <f t="shared" si="46"/>
        <v>771.64</v>
      </c>
      <c r="CG40" s="158">
        <f t="shared" si="47"/>
        <v>510</v>
      </c>
      <c r="CH40" s="155">
        <v>6.97</v>
      </c>
      <c r="CI40" s="156">
        <v>5.22</v>
      </c>
      <c r="CJ40" s="157">
        <f t="shared" si="48"/>
        <v>153.34</v>
      </c>
      <c r="CK40" s="158">
        <f t="shared" si="49"/>
        <v>104.39999999999999</v>
      </c>
      <c r="CL40" s="155"/>
      <c r="CM40" s="156"/>
      <c r="CN40" s="157">
        <f t="shared" si="50"/>
        <v>0</v>
      </c>
      <c r="CO40" s="158">
        <f t="shared" si="51"/>
        <v>0</v>
      </c>
      <c r="CP40" s="157">
        <f t="shared" si="52"/>
        <v>4.3426291079812209</v>
      </c>
      <c r="CQ40" s="158">
        <f t="shared" si="53"/>
        <v>4.3885714285714288</v>
      </c>
      <c r="CR40" s="157">
        <f t="shared" si="54"/>
        <v>924.98</v>
      </c>
      <c r="CS40" s="158">
        <f t="shared" si="55"/>
        <v>614.4</v>
      </c>
      <c r="CT40" s="155">
        <v>78.5</v>
      </c>
      <c r="CU40" s="156">
        <v>74</v>
      </c>
      <c r="CV40" s="157">
        <f t="shared" si="56"/>
        <v>14993.5</v>
      </c>
      <c r="CW40" s="158">
        <f t="shared" si="57"/>
        <v>8880</v>
      </c>
      <c r="CX40" s="155">
        <v>84</v>
      </c>
      <c r="CY40" s="156">
        <v>81.2</v>
      </c>
      <c r="CZ40" s="157">
        <f t="shared" si="58"/>
        <v>1848</v>
      </c>
      <c r="DA40" s="158">
        <f t="shared" si="59"/>
        <v>1624</v>
      </c>
      <c r="DB40" s="155"/>
      <c r="DC40" s="156"/>
      <c r="DD40" s="157">
        <f t="shared" si="60"/>
        <v>0</v>
      </c>
      <c r="DE40" s="158">
        <f t="shared" si="61"/>
        <v>0</v>
      </c>
      <c r="DF40" s="157">
        <f t="shared" si="62"/>
        <v>79.068075117370896</v>
      </c>
      <c r="DG40" s="158">
        <f t="shared" si="63"/>
        <v>75.028571428571425</v>
      </c>
      <c r="DH40" s="157">
        <f t="shared" si="64"/>
        <v>16841.5</v>
      </c>
      <c r="DI40" s="158">
        <f t="shared" si="65"/>
        <v>10504</v>
      </c>
      <c r="DJ40" s="157">
        <f t="shared" si="66"/>
        <v>254</v>
      </c>
      <c r="DK40" s="158">
        <f t="shared" si="67"/>
        <v>198</v>
      </c>
      <c r="DL40" s="157">
        <f t="shared" si="68"/>
        <v>254</v>
      </c>
      <c r="DM40" s="158">
        <f t="shared" si="69"/>
        <v>198</v>
      </c>
      <c r="DN40" s="157">
        <f t="shared" si="70"/>
        <v>4.0681102362204724</v>
      </c>
      <c r="DO40" s="158">
        <f t="shared" si="71"/>
        <v>3.816767676767677</v>
      </c>
      <c r="DP40" s="157">
        <f t="shared" si="72"/>
        <v>1033.3</v>
      </c>
      <c r="DQ40" s="158">
        <f t="shared" si="73"/>
        <v>755.72</v>
      </c>
      <c r="DR40" s="157">
        <f t="shared" si="74"/>
        <v>77.310236220472433</v>
      </c>
      <c r="DS40" s="158">
        <f t="shared" si="75"/>
        <v>72.762626262626256</v>
      </c>
      <c r="DT40" s="157">
        <f t="shared" si="76"/>
        <v>19636.8</v>
      </c>
      <c r="DU40" s="158">
        <f t="shared" si="77"/>
        <v>14406.999999999998</v>
      </c>
      <c r="DV40" s="155">
        <v>91</v>
      </c>
      <c r="DW40" s="156">
        <v>97</v>
      </c>
      <c r="DX40" s="157">
        <f t="shared" si="78"/>
        <v>91</v>
      </c>
      <c r="DY40" s="158">
        <f t="shared" si="79"/>
        <v>97</v>
      </c>
      <c r="DZ40" s="155">
        <v>58</v>
      </c>
      <c r="EA40" s="156">
        <v>46</v>
      </c>
      <c r="EB40" s="157">
        <f t="shared" si="80"/>
        <v>58</v>
      </c>
      <c r="EC40" s="158">
        <f t="shared" si="81"/>
        <v>46</v>
      </c>
      <c r="ED40" s="155"/>
      <c r="EE40" s="156"/>
      <c r="EF40" s="157">
        <f t="shared" si="82"/>
        <v>0</v>
      </c>
      <c r="EG40" s="158">
        <f t="shared" si="83"/>
        <v>0</v>
      </c>
      <c r="EH40" s="157">
        <f t="shared" si="84"/>
        <v>149</v>
      </c>
      <c r="EI40" s="158">
        <f t="shared" si="85"/>
        <v>143</v>
      </c>
      <c r="EJ40" s="157">
        <f t="shared" si="86"/>
        <v>149</v>
      </c>
      <c r="EK40" s="158">
        <f t="shared" si="87"/>
        <v>143</v>
      </c>
      <c r="EL40" s="155">
        <v>3.64</v>
      </c>
      <c r="EM40" s="156">
        <v>3.47</v>
      </c>
      <c r="EN40" s="157">
        <f t="shared" si="88"/>
        <v>331.24</v>
      </c>
      <c r="EO40" s="158">
        <f t="shared" si="89"/>
        <v>336.59000000000003</v>
      </c>
      <c r="EP40" s="155">
        <v>4.68</v>
      </c>
      <c r="EQ40" s="156">
        <v>3.43</v>
      </c>
      <c r="ER40" s="157">
        <f t="shared" si="90"/>
        <v>271.44</v>
      </c>
      <c r="ES40" s="158">
        <f t="shared" si="91"/>
        <v>157.78</v>
      </c>
      <c r="ET40" s="155"/>
      <c r="EU40" s="156"/>
      <c r="EV40" s="157">
        <f t="shared" si="92"/>
        <v>0</v>
      </c>
      <c r="EW40" s="158">
        <f t="shared" si="93"/>
        <v>0</v>
      </c>
      <c r="EX40" s="157">
        <f t="shared" si="94"/>
        <v>4.0448322147651012</v>
      </c>
      <c r="EY40" s="158">
        <f t="shared" si="95"/>
        <v>3.4571328671328674</v>
      </c>
      <c r="EZ40" s="157">
        <f t="shared" si="96"/>
        <v>602.68000000000006</v>
      </c>
      <c r="FA40" s="158">
        <f t="shared" si="97"/>
        <v>494.37000000000006</v>
      </c>
      <c r="FB40" s="155">
        <v>67.099999999999994</v>
      </c>
      <c r="FC40" s="156">
        <v>65.5</v>
      </c>
      <c r="FD40" s="157">
        <f t="shared" si="98"/>
        <v>6106.0999999999995</v>
      </c>
      <c r="FE40" s="158">
        <f t="shared" si="99"/>
        <v>6353.5</v>
      </c>
      <c r="FF40" s="155">
        <v>66.8</v>
      </c>
      <c r="FG40" s="156">
        <v>62.1</v>
      </c>
      <c r="FH40" s="157">
        <f t="shared" si="100"/>
        <v>3874.3999999999996</v>
      </c>
      <c r="FI40" s="158">
        <f t="shared" si="101"/>
        <v>2856.6</v>
      </c>
      <c r="FJ40" s="155"/>
      <c r="FK40" s="156"/>
      <c r="FL40" s="157">
        <f t="shared" si="102"/>
        <v>0</v>
      </c>
      <c r="FM40" s="158">
        <f t="shared" si="103"/>
        <v>0</v>
      </c>
      <c r="FN40" s="157">
        <f t="shared" si="104"/>
        <v>66.983221476510067</v>
      </c>
      <c r="FO40" s="158">
        <f t="shared" si="105"/>
        <v>64.40629370629371</v>
      </c>
      <c r="FP40" s="157">
        <f t="shared" si="106"/>
        <v>9980.5</v>
      </c>
      <c r="FQ40" s="158">
        <f t="shared" si="107"/>
        <v>9210.1</v>
      </c>
      <c r="FR40" s="155">
        <v>0</v>
      </c>
      <c r="FS40" s="156">
        <v>7</v>
      </c>
      <c r="FT40" s="157">
        <f t="shared" si="108"/>
        <v>0</v>
      </c>
      <c r="FU40" s="158">
        <f t="shared" si="109"/>
        <v>7</v>
      </c>
      <c r="FV40" s="155"/>
      <c r="FW40" s="156">
        <v>2.2000000000000002</v>
      </c>
      <c r="FX40" s="157">
        <f t="shared" si="110"/>
        <v>0</v>
      </c>
      <c r="FY40" s="158">
        <f t="shared" si="111"/>
        <v>15.400000000000002</v>
      </c>
      <c r="FZ40" s="155"/>
      <c r="GA40" s="156">
        <v>59.3</v>
      </c>
      <c r="GB40" s="157">
        <f t="shared" si="112"/>
        <v>0</v>
      </c>
      <c r="GC40" s="158">
        <f t="shared" si="113"/>
        <v>415.09999999999997</v>
      </c>
      <c r="GD40" s="157">
        <f t="shared" si="114"/>
        <v>321</v>
      </c>
      <c r="GE40" s="158">
        <f t="shared" si="115"/>
        <v>273</v>
      </c>
      <c r="GF40" s="157">
        <f t="shared" si="116"/>
        <v>321</v>
      </c>
      <c r="GG40" s="158">
        <f t="shared" si="117"/>
        <v>273</v>
      </c>
      <c r="GH40" s="157">
        <f t="shared" si="118"/>
        <v>1201.94</v>
      </c>
      <c r="GI40" s="158">
        <f t="shared" si="119"/>
        <v>980.99</v>
      </c>
      <c r="GJ40" s="157">
        <f t="shared" si="120"/>
        <v>23739.899999999998</v>
      </c>
      <c r="GK40" s="158">
        <f t="shared" si="121"/>
        <v>18985.5</v>
      </c>
      <c r="GL40" s="157">
        <f t="shared" si="122"/>
        <v>82</v>
      </c>
      <c r="GM40" s="158">
        <f t="shared" si="123"/>
        <v>68</v>
      </c>
      <c r="GN40" s="157">
        <f t="shared" si="124"/>
        <v>82</v>
      </c>
      <c r="GO40" s="158">
        <f t="shared" si="125"/>
        <v>68</v>
      </c>
      <c r="GP40" s="157">
        <f t="shared" si="126"/>
        <v>434.03999999999996</v>
      </c>
      <c r="GQ40" s="158">
        <f t="shared" si="127"/>
        <v>269.10000000000002</v>
      </c>
      <c r="GR40" s="157">
        <f t="shared" si="128"/>
        <v>5877.4</v>
      </c>
      <c r="GS40" s="158">
        <f t="shared" si="129"/>
        <v>4631.6000000000004</v>
      </c>
      <c r="GT40" s="157">
        <f t="shared" si="130"/>
        <v>403</v>
      </c>
      <c r="GU40" s="158">
        <f t="shared" si="131"/>
        <v>341</v>
      </c>
      <c r="GV40" s="157">
        <f t="shared" si="132"/>
        <v>403</v>
      </c>
      <c r="GW40" s="158">
        <f t="shared" si="133"/>
        <v>341</v>
      </c>
      <c r="GX40" s="157">
        <f t="shared" si="134"/>
        <v>1635.98</v>
      </c>
      <c r="GY40" s="158">
        <f t="shared" si="135"/>
        <v>1250.0900000000001</v>
      </c>
      <c r="GZ40" s="157">
        <f t="shared" si="136"/>
        <v>29617.299999999996</v>
      </c>
      <c r="HA40" s="158">
        <f t="shared" si="137"/>
        <v>23617.1</v>
      </c>
      <c r="HB40" s="157">
        <f t="shared" si="138"/>
        <v>0</v>
      </c>
      <c r="HC40" s="158">
        <f t="shared" si="139"/>
        <v>0</v>
      </c>
      <c r="HD40" s="157">
        <f t="shared" si="140"/>
        <v>0</v>
      </c>
      <c r="HE40" s="158">
        <f t="shared" si="141"/>
        <v>0</v>
      </c>
      <c r="HF40" s="157" t="str">
        <f t="shared" si="142"/>
        <v/>
      </c>
      <c r="HG40" s="158" t="str">
        <f t="shared" si="143"/>
        <v/>
      </c>
      <c r="HH40" s="157" t="str">
        <f t="shared" si="144"/>
        <v/>
      </c>
      <c r="HI40" s="158" t="str">
        <f t="shared" si="145"/>
        <v/>
      </c>
      <c r="HJ40" s="157">
        <f t="shared" si="146"/>
        <v>1635.98</v>
      </c>
      <c r="HK40" s="158">
        <f t="shared" si="147"/>
        <v>1265.4900000000002</v>
      </c>
      <c r="HL40" s="157">
        <f t="shared" si="148"/>
        <v>29617.3</v>
      </c>
      <c r="HM40" s="158">
        <f t="shared" si="149"/>
        <v>24032.199999999997</v>
      </c>
    </row>
    <row r="41" spans="1:221">
      <c r="A41" s="466" t="s">
        <v>918</v>
      </c>
      <c r="B41" s="467"/>
      <c r="C41" s="459"/>
      <c r="D41" s="460"/>
      <c r="E41" s="460"/>
      <c r="F41" s="461"/>
      <c r="G41" s="462"/>
      <c r="H41" s="461"/>
      <c r="I41" s="462"/>
      <c r="J41" s="463"/>
      <c r="K41" s="464"/>
      <c r="L41" s="461"/>
      <c r="M41" s="462"/>
      <c r="N41" s="465"/>
      <c r="O41" s="464"/>
      <c r="P41" s="465"/>
      <c r="Q41" s="464"/>
      <c r="R41" s="461"/>
      <c r="S41" s="462"/>
      <c r="T41" s="463"/>
      <c r="U41" s="464"/>
      <c r="V41" s="461"/>
      <c r="W41" s="462"/>
      <c r="X41" s="463"/>
      <c r="Y41" s="464"/>
      <c r="Z41" s="461"/>
      <c r="AA41" s="462"/>
      <c r="AB41" s="463"/>
      <c r="AC41" s="464"/>
      <c r="AD41" s="463"/>
      <c r="AE41" s="464"/>
      <c r="AF41" s="463"/>
      <c r="AG41" s="464"/>
      <c r="AH41" s="461"/>
      <c r="AI41" s="462"/>
      <c r="AJ41" s="463"/>
      <c r="AK41" s="463"/>
      <c r="AL41" s="461"/>
      <c r="AM41" s="462"/>
      <c r="AN41" s="463"/>
      <c r="AO41" s="463"/>
      <c r="AP41" s="461"/>
      <c r="AQ41" s="462"/>
      <c r="AR41" s="463"/>
      <c r="AS41" s="464"/>
      <c r="AT41" s="463"/>
      <c r="AU41" s="464"/>
      <c r="AV41" s="463"/>
      <c r="AW41" s="464"/>
      <c r="AX41" s="461"/>
      <c r="AY41" s="462"/>
      <c r="AZ41" s="463"/>
      <c r="BA41" s="464"/>
      <c r="BB41" s="461"/>
      <c r="BC41" s="462"/>
      <c r="BD41" s="463"/>
      <c r="BE41" s="464"/>
      <c r="BF41" s="461"/>
      <c r="BG41" s="462"/>
      <c r="BH41" s="463"/>
      <c r="BI41" s="464"/>
      <c r="BJ41" s="463"/>
      <c r="BK41" s="464"/>
      <c r="BL41" s="463"/>
      <c r="BM41" s="464"/>
      <c r="BN41" s="461"/>
      <c r="BO41" s="462"/>
      <c r="BP41" s="463"/>
      <c r="BQ41" s="464"/>
      <c r="BR41" s="461"/>
      <c r="BS41" s="462"/>
      <c r="BT41" s="463"/>
      <c r="BU41" s="464"/>
      <c r="BV41" s="461"/>
      <c r="BW41" s="462"/>
      <c r="BX41" s="463"/>
      <c r="BY41" s="464"/>
      <c r="BZ41" s="463"/>
      <c r="CA41" s="464"/>
      <c r="CB41" s="463"/>
      <c r="CC41" s="464"/>
      <c r="CD41" s="461"/>
      <c r="CE41" s="462"/>
      <c r="CF41" s="463"/>
      <c r="CG41" s="464"/>
      <c r="CH41" s="461"/>
      <c r="CI41" s="462"/>
      <c r="CJ41" s="463"/>
      <c r="CK41" s="464"/>
      <c r="CL41" s="461"/>
      <c r="CM41" s="462"/>
      <c r="CN41" s="463"/>
      <c r="CO41" s="464"/>
      <c r="CP41" s="463"/>
      <c r="CQ41" s="464"/>
      <c r="CR41" s="463"/>
      <c r="CS41" s="464"/>
      <c r="CT41" s="461"/>
      <c r="CU41" s="462"/>
      <c r="CV41" s="463"/>
      <c r="CW41" s="464"/>
      <c r="CX41" s="461"/>
      <c r="CY41" s="462"/>
      <c r="CZ41" s="463"/>
      <c r="DA41" s="464"/>
      <c r="DB41" s="461"/>
      <c r="DC41" s="462"/>
      <c r="DD41" s="463"/>
      <c r="DE41" s="464"/>
      <c r="DF41" s="463"/>
      <c r="DG41" s="464"/>
      <c r="DH41" s="463"/>
      <c r="DI41" s="464"/>
      <c r="DJ41" s="463"/>
      <c r="DK41" s="464"/>
      <c r="DL41" s="463"/>
      <c r="DM41" s="464"/>
      <c r="DN41" s="463"/>
      <c r="DO41" s="464"/>
      <c r="DP41" s="463"/>
      <c r="DQ41" s="464"/>
      <c r="DR41" s="463"/>
      <c r="DS41" s="464"/>
      <c r="DT41" s="463"/>
      <c r="DU41" s="464"/>
      <c r="DV41" s="461"/>
      <c r="DW41" s="462"/>
      <c r="DX41" s="463"/>
      <c r="DY41" s="464"/>
      <c r="DZ41" s="461"/>
      <c r="EA41" s="462"/>
      <c r="EB41" s="463"/>
      <c r="EC41" s="464"/>
      <c r="ED41" s="461"/>
      <c r="EE41" s="462"/>
      <c r="EF41" s="463"/>
      <c r="EG41" s="464"/>
      <c r="EH41" s="463"/>
      <c r="EI41" s="464"/>
      <c r="EJ41" s="463"/>
      <c r="EK41" s="464"/>
      <c r="EL41" s="461"/>
      <c r="EM41" s="462"/>
      <c r="EN41" s="463"/>
      <c r="EO41" s="464"/>
      <c r="EP41" s="461"/>
      <c r="EQ41" s="462"/>
      <c r="ER41" s="463"/>
      <c r="ES41" s="464"/>
      <c r="ET41" s="461"/>
      <c r="EU41" s="462"/>
      <c r="EV41" s="463"/>
      <c r="EW41" s="464"/>
      <c r="EX41" s="463"/>
      <c r="EY41" s="464"/>
      <c r="EZ41" s="463"/>
      <c r="FA41" s="464"/>
      <c r="FB41" s="461"/>
      <c r="FC41" s="462"/>
      <c r="FD41" s="463"/>
      <c r="FE41" s="464"/>
      <c r="FF41" s="461"/>
      <c r="FG41" s="462"/>
      <c r="FH41" s="463"/>
      <c r="FI41" s="464"/>
      <c r="FJ41" s="461"/>
      <c r="FK41" s="462"/>
      <c r="FL41" s="463"/>
      <c r="FM41" s="464"/>
      <c r="FN41" s="463"/>
      <c r="FO41" s="464"/>
      <c r="FP41" s="463"/>
      <c r="FQ41" s="464"/>
      <c r="FR41" s="461"/>
      <c r="FS41" s="462"/>
      <c r="FT41" s="463"/>
      <c r="FU41" s="464"/>
      <c r="FV41" s="461"/>
      <c r="FW41" s="462"/>
      <c r="FX41" s="463"/>
      <c r="FY41" s="464"/>
      <c r="FZ41" s="461"/>
      <c r="GA41" s="462"/>
      <c r="GB41" s="463"/>
      <c r="GC41" s="464"/>
      <c r="GD41" s="463"/>
      <c r="GE41" s="464"/>
      <c r="GF41" s="463"/>
      <c r="GG41" s="464"/>
      <c r="GH41" s="463"/>
      <c r="GI41" s="464"/>
      <c r="GJ41" s="463"/>
      <c r="GK41" s="464"/>
      <c r="GL41" s="463"/>
      <c r="GM41" s="464"/>
      <c r="GN41" s="463"/>
      <c r="GO41" s="464"/>
      <c r="GP41" s="463"/>
      <c r="GQ41" s="464"/>
      <c r="GR41" s="463"/>
      <c r="GS41" s="464"/>
      <c r="GT41" s="463"/>
      <c r="GU41" s="464"/>
      <c r="GV41" s="463"/>
      <c r="GW41" s="464"/>
      <c r="GX41" s="463"/>
      <c r="GY41" s="464"/>
      <c r="GZ41" s="463"/>
      <c r="HA41" s="464"/>
      <c r="HB41" s="463"/>
      <c r="HC41" s="464"/>
      <c r="HD41" s="463"/>
      <c r="HE41" s="464"/>
      <c r="HF41" s="463"/>
      <c r="HG41" s="464"/>
      <c r="HH41" s="463"/>
      <c r="HI41" s="464"/>
      <c r="HJ41" s="463"/>
      <c r="HK41" s="464"/>
      <c r="HL41" s="463"/>
      <c r="HM41" s="464"/>
    </row>
    <row r="42" spans="1:221" customFormat="1" ht="15">
      <c r="A42" s="16" t="s">
        <v>392</v>
      </c>
      <c r="B42" s="15" t="s">
        <v>393</v>
      </c>
      <c r="C42" s="14"/>
      <c r="D42" s="13">
        <v>133669</v>
      </c>
      <c r="E42" s="13">
        <v>1</v>
      </c>
    </row>
    <row r="43" spans="1:221" s="82" customFormat="1" ht="13.5" customHeight="1">
      <c r="A43" s="12" t="s">
        <v>392</v>
      </c>
      <c r="B43" s="11" t="s">
        <v>394</v>
      </c>
      <c r="C43" s="6" t="s">
        <v>422</v>
      </c>
      <c r="D43" s="9">
        <v>132693</v>
      </c>
      <c r="E43" s="2">
        <v>7</v>
      </c>
      <c r="F43" s="155">
        <v>2174</v>
      </c>
      <c r="G43" s="8">
        <v>2102</v>
      </c>
      <c r="H43" s="155">
        <v>30</v>
      </c>
      <c r="I43" s="8">
        <v>45</v>
      </c>
      <c r="J43" s="157">
        <f t="shared" ref="J43:K70" si="150">F43-H43</f>
        <v>2144</v>
      </c>
      <c r="K43" s="158">
        <f t="shared" si="150"/>
        <v>2057</v>
      </c>
      <c r="L43" s="155">
        <v>60</v>
      </c>
      <c r="M43" s="156">
        <v>60</v>
      </c>
      <c r="N43" s="157">
        <f t="shared" ref="N43:Q70" si="151">+R43+V43+Z43+BN43+BR43+BV43+DV43+DZ43+ED43+FR43</f>
        <v>2144</v>
      </c>
      <c r="O43" s="158">
        <f t="shared" si="151"/>
        <v>2057</v>
      </c>
      <c r="P43" s="157">
        <f t="shared" si="151"/>
        <v>2144</v>
      </c>
      <c r="Q43" s="158">
        <f t="shared" si="151"/>
        <v>2057</v>
      </c>
      <c r="R43" s="155">
        <v>359</v>
      </c>
      <c r="S43" s="8">
        <v>334</v>
      </c>
      <c r="T43" s="157">
        <f t="shared" ref="T43:U70" si="152">IF(AX43&gt;0,R43,)</f>
        <v>359</v>
      </c>
      <c r="U43" s="158">
        <f t="shared" si="152"/>
        <v>334</v>
      </c>
      <c r="V43" s="155">
        <v>130</v>
      </c>
      <c r="W43" s="8">
        <v>190</v>
      </c>
      <c r="X43" s="157">
        <f t="shared" ref="X43:Y70" si="153">IF(BB43&gt;0,V43,)</f>
        <v>130</v>
      </c>
      <c r="Y43" s="158">
        <f t="shared" si="153"/>
        <v>190</v>
      </c>
      <c r="Z43" s="155">
        <v>383</v>
      </c>
      <c r="AA43" s="8">
        <v>320</v>
      </c>
      <c r="AB43" s="157">
        <f t="shared" ref="AB43:AC70" si="154">IF(BF43&gt;0,Z43,)</f>
        <v>383</v>
      </c>
      <c r="AC43" s="158">
        <f t="shared" si="154"/>
        <v>320</v>
      </c>
      <c r="AD43" s="157">
        <f t="shared" ref="AD43:AE70" si="155">R43+V43+Z43</f>
        <v>872</v>
      </c>
      <c r="AE43" s="158">
        <f t="shared" si="155"/>
        <v>844</v>
      </c>
      <c r="AF43" s="157">
        <f t="shared" ref="AF43:AG70" si="156">IF(BJ43&gt;0,AD43,)</f>
        <v>872</v>
      </c>
      <c r="AG43" s="158">
        <f t="shared" si="156"/>
        <v>844</v>
      </c>
      <c r="AH43" s="155">
        <v>3.5390000000000001</v>
      </c>
      <c r="AI43" s="7">
        <v>3.1107999999999998</v>
      </c>
      <c r="AJ43" s="157">
        <f t="shared" ref="AJ43:AK70" si="157">IF(R43&gt;0,(R43*AH43),)</f>
        <v>1270.501</v>
      </c>
      <c r="AK43" s="157">
        <f t="shared" si="157"/>
        <v>1039.0072</v>
      </c>
      <c r="AL43" s="155">
        <v>4.2731000000000003</v>
      </c>
      <c r="AM43" s="7">
        <v>3.2553000000000001</v>
      </c>
      <c r="AN43" s="157">
        <f t="shared" ref="AN43:AO70" si="158">IF(V43&gt;0,(V43*AL43),)</f>
        <v>555.50300000000004</v>
      </c>
      <c r="AO43" s="157">
        <f t="shared" si="158"/>
        <v>618.50700000000006</v>
      </c>
      <c r="AP43" s="155">
        <v>0.58220000000000005</v>
      </c>
      <c r="AQ43" s="7">
        <v>0.51719999999999999</v>
      </c>
      <c r="AR43" s="157">
        <f t="shared" ref="AR43:AS70" si="159">IF(Z43&gt;0,(Z43*AP43),)</f>
        <v>222.98260000000002</v>
      </c>
      <c r="AS43" s="158">
        <f t="shared" si="159"/>
        <v>165.50399999999999</v>
      </c>
      <c r="AT43" s="157">
        <f t="shared" ref="AT43:AU70" si="160">IF(AD43&gt;0,((AJ43+AN43+AR43)/AD43),)</f>
        <v>2.3497552752293576</v>
      </c>
      <c r="AU43" s="158">
        <f t="shared" si="160"/>
        <v>2.1599741706161137</v>
      </c>
      <c r="AV43" s="157">
        <f t="shared" ref="AV43:AW70" si="161">IF(AD43&gt;0,(AD43*AT43),)</f>
        <v>2048.9865999999997</v>
      </c>
      <c r="AW43" s="158">
        <f t="shared" si="161"/>
        <v>1823.0182</v>
      </c>
      <c r="AX43" s="155">
        <v>74.0334</v>
      </c>
      <c r="AY43" s="7">
        <v>72.152699999999996</v>
      </c>
      <c r="AZ43" s="157">
        <f t="shared" ref="AZ43:BA70" si="162">IF(T43&gt;0,(T43*AX43),)</f>
        <v>26577.990600000001</v>
      </c>
      <c r="BA43" s="158">
        <f t="shared" si="162"/>
        <v>24099.001799999998</v>
      </c>
      <c r="BB43" s="155">
        <v>73.776899999999998</v>
      </c>
      <c r="BC43" s="7">
        <v>68.357900000000001</v>
      </c>
      <c r="BD43" s="157">
        <f t="shared" ref="BD43:BE70" si="163">IF(X43&gt;0,(X43*BB43),)</f>
        <v>9590.9969999999994</v>
      </c>
      <c r="BE43" s="158">
        <f t="shared" si="163"/>
        <v>12988.001</v>
      </c>
      <c r="BF43" s="155">
        <v>64.712800000000001</v>
      </c>
      <c r="BG43" s="7">
        <v>64.518799999999999</v>
      </c>
      <c r="BH43" s="157">
        <f t="shared" ref="BH43:BI70" si="164">IF(AB43&gt;0,(AB43*BF43),)</f>
        <v>24785.002400000001</v>
      </c>
      <c r="BI43" s="158">
        <f t="shared" si="164"/>
        <v>20646.016</v>
      </c>
      <c r="BJ43" s="157">
        <f t="shared" ref="BJ43:BK70" si="165">IF((AZ43+BD43+BH43)&gt;0,((AZ43+BD43+BH43)/AD43),)</f>
        <v>69.901364678899085</v>
      </c>
      <c r="BK43" s="158">
        <f t="shared" si="165"/>
        <v>68.404050710900478</v>
      </c>
      <c r="BL43" s="157">
        <f t="shared" ref="BL43:BM70" si="166">IF(AF43&gt;0,(AD43*BJ43),)</f>
        <v>60953.990000000005</v>
      </c>
      <c r="BM43" s="158">
        <f t="shared" si="166"/>
        <v>57733.018800000005</v>
      </c>
      <c r="BN43" s="155">
        <v>538</v>
      </c>
      <c r="BO43" s="7">
        <v>489</v>
      </c>
      <c r="BP43" s="157">
        <f t="shared" ref="BP43:BQ70" si="167">IF(CT43&gt;0,BN43,)</f>
        <v>538</v>
      </c>
      <c r="BQ43" s="158">
        <f t="shared" si="167"/>
        <v>489</v>
      </c>
      <c r="BR43" s="155">
        <v>192</v>
      </c>
      <c r="BS43" s="7">
        <v>190</v>
      </c>
      <c r="BT43" s="157">
        <f t="shared" ref="BT43:BU70" si="168">IF(CX43&gt;0,BR43,)</f>
        <v>192</v>
      </c>
      <c r="BU43" s="158">
        <f t="shared" si="168"/>
        <v>190</v>
      </c>
      <c r="BV43" s="155">
        <v>0</v>
      </c>
      <c r="BW43" s="156">
        <v>0</v>
      </c>
      <c r="BX43" s="157">
        <f t="shared" ref="BX43:BY70" si="169">IF(DB43&gt;0,BV43,)</f>
        <v>0</v>
      </c>
      <c r="BY43" s="158">
        <f t="shared" si="169"/>
        <v>0</v>
      </c>
      <c r="BZ43" s="157">
        <f t="shared" ref="BZ43:CA70" si="170">BN43+BR43+BV43</f>
        <v>730</v>
      </c>
      <c r="CA43" s="158">
        <f t="shared" si="170"/>
        <v>679</v>
      </c>
      <c r="CB43" s="157">
        <f t="shared" ref="CB43:CC70" si="171">IF(DF43&gt;0,BZ43,)</f>
        <v>730</v>
      </c>
      <c r="CC43" s="158">
        <f t="shared" si="171"/>
        <v>679</v>
      </c>
      <c r="CD43" s="155">
        <v>4.6775000000000002</v>
      </c>
      <c r="CE43" s="7">
        <v>4.2801999999999998</v>
      </c>
      <c r="CF43" s="157">
        <f t="shared" ref="CF43:CG70" si="172">IF(BN43&gt;0,(BN43*CD43),)</f>
        <v>2516.4949999999999</v>
      </c>
      <c r="CG43" s="158">
        <f t="shared" si="172"/>
        <v>2093.0178000000001</v>
      </c>
      <c r="CH43" s="155">
        <v>5.6197999999999997</v>
      </c>
      <c r="CI43" s="7">
        <v>5.6841999999999997</v>
      </c>
      <c r="CJ43" s="157">
        <f t="shared" ref="CJ43:CK70" si="173">IF(BR43&gt;0,(BR43*CH43),)</f>
        <v>1079.0016000000001</v>
      </c>
      <c r="CK43" s="158">
        <f t="shared" si="173"/>
        <v>1079.998</v>
      </c>
      <c r="CL43" s="155">
        <v>0</v>
      </c>
      <c r="CM43" s="156">
        <v>0</v>
      </c>
      <c r="CN43" s="157">
        <f t="shared" ref="CN43:CO70" si="174">IF(BV43&gt;0,(BV43*CL43),)</f>
        <v>0</v>
      </c>
      <c r="CO43" s="158">
        <f t="shared" si="174"/>
        <v>0</v>
      </c>
      <c r="CP43" s="157">
        <f t="shared" ref="CP43:CQ70" si="175">IF(BZ43&gt;0,((CF43+CJ43+CN43)/BZ43),)</f>
        <v>4.9253378082191777</v>
      </c>
      <c r="CQ43" s="158">
        <f t="shared" si="175"/>
        <v>4.6730718703976439</v>
      </c>
      <c r="CR43" s="157">
        <f t="shared" ref="CR43:CS70" si="176">IF(BZ43&gt;0,(BZ43*CP43),)</f>
        <v>3595.4965999999995</v>
      </c>
      <c r="CS43" s="158">
        <f t="shared" si="176"/>
        <v>3173.0158000000001</v>
      </c>
      <c r="CT43" s="155">
        <v>75.726799999999997</v>
      </c>
      <c r="CU43" s="7">
        <v>72.515299999999996</v>
      </c>
      <c r="CV43" s="157">
        <f t="shared" ref="CV43:CW70" si="177">IF(BP43&gt;0,(BP43*CT43),)</f>
        <v>40741.018400000001</v>
      </c>
      <c r="CW43" s="158">
        <f t="shared" si="177"/>
        <v>35459.981699999997</v>
      </c>
      <c r="CX43" s="155">
        <v>73.333299999999994</v>
      </c>
      <c r="CY43" s="7">
        <v>73.447400000000002</v>
      </c>
      <c r="CZ43" s="157">
        <f t="shared" ref="CZ43:DA70" si="178">IF(BT43&gt;0,(BT43*CX43),)</f>
        <v>14079.993599999998</v>
      </c>
      <c r="DA43" s="158">
        <f t="shared" si="178"/>
        <v>13955.006000000001</v>
      </c>
      <c r="DB43" s="155">
        <v>0</v>
      </c>
      <c r="DC43" s="7">
        <v>0</v>
      </c>
      <c r="DD43" s="157">
        <f t="shared" ref="DD43:DE70" si="179">IF(BX43&gt;0,(BX43*DB43),)</f>
        <v>0</v>
      </c>
      <c r="DE43" s="158">
        <f t="shared" si="179"/>
        <v>0</v>
      </c>
      <c r="DF43" s="157">
        <f t="shared" ref="DF43:DG70" si="180">IF((CV43+CZ43+DD43)&gt;0,((CV43+CZ43+DD43)/BZ43),)</f>
        <v>75.097276712328764</v>
      </c>
      <c r="DG43" s="158">
        <f t="shared" si="180"/>
        <v>72.776123269513988</v>
      </c>
      <c r="DH43" s="157">
        <f t="shared" ref="DH43:DI70" si="181">IF(CB43&gt;0,(BZ43*DF43),)</f>
        <v>54821.011999999995</v>
      </c>
      <c r="DI43" s="158">
        <f t="shared" si="181"/>
        <v>49414.987699999998</v>
      </c>
      <c r="DJ43" s="157">
        <f t="shared" ref="DJ43:DM70" si="182">AD43+BZ43</f>
        <v>1602</v>
      </c>
      <c r="DK43" s="158">
        <f t="shared" si="182"/>
        <v>1523</v>
      </c>
      <c r="DL43" s="157">
        <f t="shared" si="182"/>
        <v>1602</v>
      </c>
      <c r="DM43" s="158">
        <f t="shared" si="182"/>
        <v>1523</v>
      </c>
      <c r="DN43" s="157">
        <f t="shared" ref="DN43:DO70" si="183">IF(DJ43&gt;0,((AD43*AT43)+(BZ43*CP43))/DJ43,)</f>
        <v>3.5233977528089881</v>
      </c>
      <c r="DO43" s="158">
        <f t="shared" si="183"/>
        <v>3.2803900196979643</v>
      </c>
      <c r="DP43" s="157">
        <f t="shared" ref="DP43:DQ70" si="184">IF(DJ43&gt;0,(DJ43*DN43),)</f>
        <v>5644.4831999999988</v>
      </c>
      <c r="DQ43" s="158">
        <f t="shared" si="184"/>
        <v>4996.0339999999997</v>
      </c>
      <c r="DR43" s="157">
        <f t="shared" ref="DR43:DS70" si="185">IF(DL43&gt;0,((AF43*BJ43)+(CB43*DF43))/DL43,)</f>
        <v>72.269039950062421</v>
      </c>
      <c r="DS43" s="158">
        <f t="shared" si="185"/>
        <v>70.353254432042021</v>
      </c>
      <c r="DT43" s="157">
        <f t="shared" ref="DT43:DU70" si="186">IF(DL43&gt;0,(DL43*DR43),)</f>
        <v>115775.00199999999</v>
      </c>
      <c r="DU43" s="158">
        <f t="shared" si="186"/>
        <v>107148.0065</v>
      </c>
      <c r="DV43" s="155">
        <v>213</v>
      </c>
      <c r="DW43" s="7">
        <v>194</v>
      </c>
      <c r="DX43" s="157">
        <f t="shared" ref="DX43:DY70" si="187">IF(FB43&gt;0,DV43,)</f>
        <v>213</v>
      </c>
      <c r="DY43" s="158">
        <f t="shared" si="187"/>
        <v>194</v>
      </c>
      <c r="DZ43" s="155">
        <v>183</v>
      </c>
      <c r="EA43" s="7">
        <v>181</v>
      </c>
      <c r="EB43" s="157">
        <f t="shared" ref="EB43:EC70" si="188">IF(FF43&gt;0,DZ43,)</f>
        <v>183</v>
      </c>
      <c r="EC43" s="158">
        <f t="shared" si="188"/>
        <v>181</v>
      </c>
      <c r="ED43" s="155">
        <v>0</v>
      </c>
      <c r="EE43" s="7">
        <v>0</v>
      </c>
      <c r="EF43" s="157">
        <f t="shared" ref="EF43:EG70" si="189">IF(FJ43&gt;0,ED43,)</f>
        <v>0</v>
      </c>
      <c r="EG43" s="158">
        <f t="shared" si="189"/>
        <v>0</v>
      </c>
      <c r="EH43" s="157">
        <f t="shared" ref="EH43:EI70" si="190">DV43+DZ43+ED43</f>
        <v>396</v>
      </c>
      <c r="EI43" s="158">
        <f t="shared" si="190"/>
        <v>375</v>
      </c>
      <c r="EJ43" s="157">
        <f t="shared" ref="EJ43:EK70" si="191">IF(FN43&gt;0,EH43,)</f>
        <v>396</v>
      </c>
      <c r="EK43" s="158">
        <f t="shared" si="191"/>
        <v>375</v>
      </c>
      <c r="EL43" s="155">
        <v>3.6526000000000001</v>
      </c>
      <c r="EM43" s="7">
        <v>3.1778</v>
      </c>
      <c r="EN43" s="157">
        <f t="shared" ref="EN43:EO70" si="192">IF(DV43&gt;0,(DV43*EL43),)</f>
        <v>778.00380000000007</v>
      </c>
      <c r="EO43" s="158">
        <f t="shared" si="192"/>
        <v>616.4932</v>
      </c>
      <c r="EP43" s="155">
        <v>4.4290000000000003</v>
      </c>
      <c r="EQ43" s="7">
        <v>3.9586000000000001</v>
      </c>
      <c r="ER43" s="157">
        <f t="shared" ref="ER43:ES70" si="193">IF(DZ43&gt;0,(DZ43*EP43),)</f>
        <v>810.50700000000006</v>
      </c>
      <c r="ES43" s="158">
        <f t="shared" si="193"/>
        <v>716.50660000000005</v>
      </c>
      <c r="ET43" s="155">
        <v>0</v>
      </c>
      <c r="EU43" s="7">
        <v>0</v>
      </c>
      <c r="EV43" s="157">
        <f t="shared" ref="EV43:EW70" si="194">IF(ED43&gt;0,(ED43*ET43),)</f>
        <v>0</v>
      </c>
      <c r="EW43" s="158">
        <f t="shared" si="194"/>
        <v>0</v>
      </c>
      <c r="EX43" s="157">
        <f t="shared" ref="EX43:EY70" si="195">IF(EH43&gt;0,((EN43+ER43+EV43)/EH43),)</f>
        <v>4.0113909090909088</v>
      </c>
      <c r="EY43" s="158">
        <f t="shared" si="195"/>
        <v>3.5546661333333334</v>
      </c>
      <c r="EZ43" s="157">
        <f t="shared" ref="EZ43:FA70" si="196">IF(EH43&gt;0,(EH43*EX43),)</f>
        <v>1588.5107999999998</v>
      </c>
      <c r="FA43" s="158">
        <f t="shared" si="196"/>
        <v>1332.9998000000001</v>
      </c>
      <c r="FB43" s="155">
        <v>55.821599999999997</v>
      </c>
      <c r="FC43" s="7">
        <v>52.804099999999998</v>
      </c>
      <c r="FD43" s="157">
        <f t="shared" ref="FD43:FE70" si="197">IF(DX43&gt;0,(DX43*FB43),)</f>
        <v>11890.0008</v>
      </c>
      <c r="FE43" s="158">
        <f t="shared" si="197"/>
        <v>10243.9954</v>
      </c>
      <c r="FF43" s="155">
        <v>48.305999999999997</v>
      </c>
      <c r="FG43" s="7">
        <v>50.226500000000001</v>
      </c>
      <c r="FH43" s="157">
        <f t="shared" ref="FH43:FI70" si="198">IF(EB43&gt;0,(EB43*FF43),)</f>
        <v>8839.9979999999996</v>
      </c>
      <c r="FI43" s="158">
        <f t="shared" si="198"/>
        <v>9090.9965000000011</v>
      </c>
      <c r="FJ43" s="155">
        <v>0</v>
      </c>
      <c r="FK43" s="7">
        <v>0</v>
      </c>
      <c r="FL43" s="157">
        <f t="shared" ref="FL43:FM70" si="199">IF(EF43&gt;0,(EF43*FJ43),)</f>
        <v>0</v>
      </c>
      <c r="FM43" s="158">
        <f t="shared" si="199"/>
        <v>0</v>
      </c>
      <c r="FN43" s="157">
        <f t="shared" ref="FN43:FO70" si="200">IF((FD43+FH43+FL43)&gt;0,((FD43+FH43+FL43)/EH43),)</f>
        <v>52.348481818181824</v>
      </c>
      <c r="FO43" s="158">
        <f t="shared" si="200"/>
        <v>51.559978400000006</v>
      </c>
      <c r="FP43" s="157">
        <f t="shared" ref="FP43:FQ70" si="201">IF(EH43&gt;0,(EH43*FN43),)</f>
        <v>20729.998800000001</v>
      </c>
      <c r="FQ43" s="158">
        <f t="shared" si="201"/>
        <v>19334.991900000001</v>
      </c>
      <c r="FR43" s="155">
        <v>146</v>
      </c>
      <c r="FS43" s="7">
        <v>159</v>
      </c>
      <c r="FT43" s="157">
        <f t="shared" ref="FT43:FU70" si="202">IF(FZ43&gt;0,FR43,)</f>
        <v>146</v>
      </c>
      <c r="FU43" s="158">
        <f t="shared" si="202"/>
        <v>159</v>
      </c>
      <c r="FV43" s="155">
        <v>5.3596000000000004</v>
      </c>
      <c r="FW43" s="7">
        <v>3.9340000000000002</v>
      </c>
      <c r="FX43" s="157">
        <f t="shared" ref="FX43:FY70" si="203">IF(FR43&gt;0,(FR43*FV43),)</f>
        <v>782.50160000000005</v>
      </c>
      <c r="FY43" s="158">
        <f t="shared" si="203"/>
        <v>625.50599999999997</v>
      </c>
      <c r="FZ43" s="155">
        <v>72.253399999999999</v>
      </c>
      <c r="GA43" s="7">
        <v>64.182400000000001</v>
      </c>
      <c r="GB43" s="157">
        <f t="shared" ref="GB43:GC70" si="204">IF(FZ43&gt;0,(FR43*FZ43),)</f>
        <v>10548.9964</v>
      </c>
      <c r="GC43" s="158">
        <f t="shared" si="204"/>
        <v>10205.0016</v>
      </c>
      <c r="GD43" s="157">
        <f t="shared" ref="GD43:GG70" si="205">(R43+BN43+DV43)</f>
        <v>1110</v>
      </c>
      <c r="GE43" s="158">
        <f t="shared" si="205"/>
        <v>1017</v>
      </c>
      <c r="GF43" s="157">
        <f t="shared" si="205"/>
        <v>1110</v>
      </c>
      <c r="GG43" s="158">
        <f t="shared" si="205"/>
        <v>1017</v>
      </c>
      <c r="GH43" s="157">
        <f t="shared" ref="GH43:GI70" si="206">IF(GD43&gt;0,(AJ43+CF43+EN43),"")</f>
        <v>4564.9998000000005</v>
      </c>
      <c r="GI43" s="158">
        <f t="shared" si="206"/>
        <v>3748.5182</v>
      </c>
      <c r="GJ43" s="157">
        <f t="shared" ref="GJ43:GK70" si="207">IF(GF43&gt;0,(AZ43+CV43+FD43),"")</f>
        <v>79209.0098</v>
      </c>
      <c r="GK43" s="158">
        <f t="shared" si="207"/>
        <v>69802.978899999987</v>
      </c>
      <c r="GL43" s="157">
        <f t="shared" ref="GL43:GO70" si="208">(V43+BR43+DZ43)</f>
        <v>505</v>
      </c>
      <c r="GM43" s="158">
        <f t="shared" si="208"/>
        <v>561</v>
      </c>
      <c r="GN43" s="157">
        <f t="shared" si="208"/>
        <v>505</v>
      </c>
      <c r="GO43" s="158">
        <f t="shared" si="208"/>
        <v>561</v>
      </c>
      <c r="GP43" s="157">
        <f t="shared" ref="GP43:GQ70" si="209">IF(GL43&gt;0,AN43+CJ43+ER43,)</f>
        <v>2445.0116000000003</v>
      </c>
      <c r="GQ43" s="158">
        <f t="shared" si="209"/>
        <v>2415.0116000000003</v>
      </c>
      <c r="GR43" s="157">
        <f t="shared" ref="GR43:GS70" si="210">IF(GN43&gt;0,BD43+CZ43+FH43,)</f>
        <v>32510.988599999997</v>
      </c>
      <c r="GS43" s="158">
        <f t="shared" si="210"/>
        <v>36034.003500000006</v>
      </c>
      <c r="GT43" s="157">
        <f t="shared" ref="GT43:GW70" si="211">+GL43+GD43</f>
        <v>1615</v>
      </c>
      <c r="GU43" s="158">
        <f t="shared" si="211"/>
        <v>1578</v>
      </c>
      <c r="GV43" s="157">
        <f t="shared" si="211"/>
        <v>1615</v>
      </c>
      <c r="GW43" s="158">
        <f t="shared" si="211"/>
        <v>1578</v>
      </c>
      <c r="GX43" s="157">
        <f t="shared" ref="GX43:HA70" si="212">IF(GT43&gt;0,(GH43+GP43),"")</f>
        <v>7010.0114000000012</v>
      </c>
      <c r="GY43" s="157">
        <f t="shared" si="212"/>
        <v>6163.5298000000003</v>
      </c>
      <c r="GZ43" s="157">
        <f t="shared" si="212"/>
        <v>111719.9984</v>
      </c>
      <c r="HA43" s="158">
        <f t="shared" si="212"/>
        <v>105836.98239999999</v>
      </c>
      <c r="HB43" s="157">
        <f t="shared" ref="HB43:HE70" si="213">(Z43+BV43+ED43)</f>
        <v>383</v>
      </c>
      <c r="HC43" s="158">
        <f t="shared" si="213"/>
        <v>320</v>
      </c>
      <c r="HD43" s="157">
        <f t="shared" si="213"/>
        <v>383</v>
      </c>
      <c r="HE43" s="158">
        <f t="shared" si="213"/>
        <v>320</v>
      </c>
      <c r="HF43" s="157">
        <f t="shared" ref="HF43:HG70" si="214">IF(HB43&gt;0,(AR43+CN43+EV43),"")</f>
        <v>222.98260000000002</v>
      </c>
      <c r="HG43" s="158">
        <f t="shared" si="214"/>
        <v>165.50399999999999</v>
      </c>
      <c r="HH43" s="157">
        <f t="shared" ref="HH43:HI70" si="215">IF(HD43&gt;0,(BH43+DD43+FL43),"")</f>
        <v>24785.002400000001</v>
      </c>
      <c r="HI43" s="158">
        <f t="shared" si="215"/>
        <v>20646.016</v>
      </c>
      <c r="HJ43" s="157">
        <f t="shared" ref="HJ43:HK70" si="216">IF((DJ43+EH43+FR43)&gt;0,(DP43+EZ43+FX43),"")</f>
        <v>8015.4955999999984</v>
      </c>
      <c r="HK43" s="158">
        <f t="shared" si="216"/>
        <v>6954.5397999999996</v>
      </c>
      <c r="HL43" s="157">
        <f t="shared" ref="HL43:HM70" si="217">IF((DL43+EJ43+FT43)&gt;0,(DT43+FP43+GB43),"")</f>
        <v>147053.99719999998</v>
      </c>
      <c r="HM43" s="158">
        <f t="shared" si="217"/>
        <v>136688</v>
      </c>
    </row>
    <row r="44" spans="1:221">
      <c r="A44" s="12" t="s">
        <v>392</v>
      </c>
      <c r="B44" s="11" t="s">
        <v>395</v>
      </c>
      <c r="C44" s="3"/>
      <c r="D44" s="9">
        <v>132709</v>
      </c>
      <c r="E44" s="1">
        <v>7</v>
      </c>
      <c r="F44" s="155">
        <v>4914</v>
      </c>
      <c r="G44" s="8">
        <v>5128</v>
      </c>
      <c r="H44" s="155">
        <v>34</v>
      </c>
      <c r="I44" s="8">
        <v>33</v>
      </c>
      <c r="J44" s="157">
        <f t="shared" si="150"/>
        <v>4880</v>
      </c>
      <c r="K44" s="158">
        <f t="shared" si="150"/>
        <v>5095</v>
      </c>
      <c r="L44" s="155">
        <v>60</v>
      </c>
      <c r="M44" s="156">
        <v>60</v>
      </c>
      <c r="N44" s="157">
        <f t="shared" si="151"/>
        <v>4880</v>
      </c>
      <c r="O44" s="158">
        <f t="shared" si="151"/>
        <v>5095</v>
      </c>
      <c r="P44" s="157">
        <f t="shared" si="151"/>
        <v>4880</v>
      </c>
      <c r="Q44" s="158">
        <f t="shared" si="151"/>
        <v>5095</v>
      </c>
      <c r="R44" s="155">
        <v>140</v>
      </c>
      <c r="S44" s="8">
        <v>145</v>
      </c>
      <c r="T44" s="157">
        <f t="shared" si="152"/>
        <v>140</v>
      </c>
      <c r="U44" s="158">
        <f t="shared" si="152"/>
        <v>145</v>
      </c>
      <c r="V44" s="155">
        <v>75</v>
      </c>
      <c r="W44" s="8">
        <v>98</v>
      </c>
      <c r="X44" s="157">
        <f t="shared" si="153"/>
        <v>75</v>
      </c>
      <c r="Y44" s="158">
        <f t="shared" si="153"/>
        <v>98</v>
      </c>
      <c r="Z44" s="155">
        <v>169</v>
      </c>
      <c r="AA44" s="8">
        <v>187</v>
      </c>
      <c r="AB44" s="157">
        <f t="shared" si="154"/>
        <v>169</v>
      </c>
      <c r="AC44" s="158">
        <f t="shared" si="154"/>
        <v>187</v>
      </c>
      <c r="AD44" s="157">
        <f t="shared" si="155"/>
        <v>384</v>
      </c>
      <c r="AE44" s="158">
        <f t="shared" si="155"/>
        <v>430</v>
      </c>
      <c r="AF44" s="157">
        <f t="shared" si="156"/>
        <v>384</v>
      </c>
      <c r="AG44" s="158">
        <f t="shared" si="156"/>
        <v>430</v>
      </c>
      <c r="AH44" s="155">
        <v>2.8893</v>
      </c>
      <c r="AI44" s="7">
        <v>2.7275999999999998</v>
      </c>
      <c r="AJ44" s="157">
        <f t="shared" si="157"/>
        <v>404.50200000000001</v>
      </c>
      <c r="AK44" s="157">
        <f t="shared" si="157"/>
        <v>395.50199999999995</v>
      </c>
      <c r="AL44" s="155">
        <v>3.18</v>
      </c>
      <c r="AM44" s="7">
        <v>3.2806000000000002</v>
      </c>
      <c r="AN44" s="157">
        <f t="shared" si="158"/>
        <v>238.5</v>
      </c>
      <c r="AO44" s="157">
        <f t="shared" si="158"/>
        <v>321.49880000000002</v>
      </c>
      <c r="AP44" s="155">
        <v>0.94379999999999997</v>
      </c>
      <c r="AQ44" s="7">
        <v>1</v>
      </c>
      <c r="AR44" s="157">
        <f t="shared" si="159"/>
        <v>159.50219999999999</v>
      </c>
      <c r="AS44" s="158">
        <f t="shared" si="159"/>
        <v>187</v>
      </c>
      <c r="AT44" s="157">
        <f t="shared" si="160"/>
        <v>2.0898546874999999</v>
      </c>
      <c r="AU44" s="158">
        <f t="shared" si="160"/>
        <v>2.1023274418604654</v>
      </c>
      <c r="AV44" s="157">
        <f t="shared" si="161"/>
        <v>802.50419999999997</v>
      </c>
      <c r="AW44" s="158">
        <f t="shared" si="161"/>
        <v>904.00080000000014</v>
      </c>
      <c r="AX44" s="155">
        <v>67.171400000000006</v>
      </c>
      <c r="AY44" s="7">
        <v>66.634500000000003</v>
      </c>
      <c r="AZ44" s="157">
        <f t="shared" si="162"/>
        <v>9403.996000000001</v>
      </c>
      <c r="BA44" s="158">
        <f t="shared" si="162"/>
        <v>9662.0025000000005</v>
      </c>
      <c r="BB44" s="155">
        <v>67.653300000000002</v>
      </c>
      <c r="BC44" s="7">
        <v>65.469399999999993</v>
      </c>
      <c r="BD44" s="157">
        <f t="shared" si="163"/>
        <v>5073.9975000000004</v>
      </c>
      <c r="BE44" s="158">
        <f t="shared" si="163"/>
        <v>6416.0011999999997</v>
      </c>
      <c r="BF44" s="155">
        <v>67.532499999999999</v>
      </c>
      <c r="BG44" s="7">
        <v>66.187200000000004</v>
      </c>
      <c r="BH44" s="157">
        <f t="shared" si="164"/>
        <v>11412.9925</v>
      </c>
      <c r="BI44" s="158">
        <f t="shared" si="164"/>
        <v>12377.0064</v>
      </c>
      <c r="BJ44" s="157">
        <f t="shared" si="165"/>
        <v>67.424442708333331</v>
      </c>
      <c r="BK44" s="158">
        <f t="shared" si="165"/>
        <v>66.174442093023259</v>
      </c>
      <c r="BL44" s="157">
        <f t="shared" si="166"/>
        <v>25890.985999999997</v>
      </c>
      <c r="BM44" s="158">
        <f t="shared" si="166"/>
        <v>28455.010100000003</v>
      </c>
      <c r="BN44" s="155">
        <v>1745</v>
      </c>
      <c r="BO44" s="7">
        <v>1769</v>
      </c>
      <c r="BP44" s="157">
        <f t="shared" si="167"/>
        <v>1745</v>
      </c>
      <c r="BQ44" s="158">
        <f t="shared" si="167"/>
        <v>1769</v>
      </c>
      <c r="BR44" s="155">
        <v>1209</v>
      </c>
      <c r="BS44" s="7">
        <v>1331</v>
      </c>
      <c r="BT44" s="157">
        <f t="shared" si="168"/>
        <v>1209</v>
      </c>
      <c r="BU44" s="158">
        <f t="shared" si="168"/>
        <v>1331</v>
      </c>
      <c r="BV44" s="155">
        <v>0</v>
      </c>
      <c r="BW44" s="156">
        <v>0</v>
      </c>
      <c r="BX44" s="157">
        <f t="shared" si="169"/>
        <v>0</v>
      </c>
      <c r="BY44" s="158">
        <f t="shared" si="169"/>
        <v>0</v>
      </c>
      <c r="BZ44" s="157">
        <f t="shared" si="170"/>
        <v>2954</v>
      </c>
      <c r="CA44" s="158">
        <f t="shared" si="170"/>
        <v>3100</v>
      </c>
      <c r="CB44" s="157">
        <f t="shared" si="171"/>
        <v>2954</v>
      </c>
      <c r="CC44" s="158">
        <f t="shared" si="171"/>
        <v>3100</v>
      </c>
      <c r="CD44" s="155">
        <v>4.5183</v>
      </c>
      <c r="CE44" s="7">
        <v>4.4480000000000004</v>
      </c>
      <c r="CF44" s="157">
        <f t="shared" si="172"/>
        <v>7884.4335000000001</v>
      </c>
      <c r="CG44" s="158">
        <f t="shared" si="172"/>
        <v>7868.5120000000006</v>
      </c>
      <c r="CH44" s="155">
        <v>5.5152999999999999</v>
      </c>
      <c r="CI44" s="7">
        <v>5.4042000000000003</v>
      </c>
      <c r="CJ44" s="157">
        <f t="shared" si="173"/>
        <v>6667.9976999999999</v>
      </c>
      <c r="CK44" s="158">
        <f t="shared" si="173"/>
        <v>7192.9902000000002</v>
      </c>
      <c r="CL44" s="155">
        <v>0</v>
      </c>
      <c r="CM44" s="156">
        <v>0</v>
      </c>
      <c r="CN44" s="157">
        <f t="shared" si="174"/>
        <v>0</v>
      </c>
      <c r="CO44" s="158">
        <f t="shared" si="174"/>
        <v>0</v>
      </c>
      <c r="CP44" s="157">
        <f t="shared" si="175"/>
        <v>4.9263477318889635</v>
      </c>
      <c r="CQ44" s="158">
        <f t="shared" si="175"/>
        <v>4.858549096774194</v>
      </c>
      <c r="CR44" s="157">
        <f t="shared" si="176"/>
        <v>14552.431199999997</v>
      </c>
      <c r="CS44" s="158">
        <f t="shared" si="176"/>
        <v>15061.502200000001</v>
      </c>
      <c r="CT44" s="155">
        <v>74.753</v>
      </c>
      <c r="CU44" s="7">
        <v>74.188199999999995</v>
      </c>
      <c r="CV44" s="157">
        <f t="shared" si="177"/>
        <v>130443.985</v>
      </c>
      <c r="CW44" s="158">
        <f t="shared" si="177"/>
        <v>131238.9258</v>
      </c>
      <c r="CX44" s="155">
        <v>74.130700000000004</v>
      </c>
      <c r="CY44" s="7">
        <v>74.345600000000005</v>
      </c>
      <c r="CZ44" s="157">
        <f t="shared" si="178"/>
        <v>89624.016300000003</v>
      </c>
      <c r="DA44" s="158">
        <f t="shared" si="178"/>
        <v>98953.993600000002</v>
      </c>
      <c r="DB44" s="155">
        <v>0</v>
      </c>
      <c r="DC44" s="7">
        <v>0</v>
      </c>
      <c r="DD44" s="157">
        <f t="shared" si="179"/>
        <v>0</v>
      </c>
      <c r="DE44" s="158">
        <f t="shared" si="179"/>
        <v>0</v>
      </c>
      <c r="DF44" s="157">
        <f t="shared" si="180"/>
        <v>74.498307819905222</v>
      </c>
      <c r="DG44" s="158">
        <f t="shared" si="180"/>
        <v>74.255780451612907</v>
      </c>
      <c r="DH44" s="157">
        <f t="shared" si="181"/>
        <v>220068.00130000003</v>
      </c>
      <c r="DI44" s="158">
        <f t="shared" si="181"/>
        <v>230192.91940000001</v>
      </c>
      <c r="DJ44" s="157">
        <f t="shared" si="182"/>
        <v>3338</v>
      </c>
      <c r="DK44" s="158">
        <f t="shared" si="182"/>
        <v>3530</v>
      </c>
      <c r="DL44" s="157">
        <f t="shared" si="182"/>
        <v>3338</v>
      </c>
      <c r="DM44" s="158">
        <f t="shared" si="182"/>
        <v>3530</v>
      </c>
      <c r="DN44" s="157">
        <f t="shared" si="183"/>
        <v>4.6000405632115031</v>
      </c>
      <c r="DO44" s="158">
        <f t="shared" si="183"/>
        <v>4.5228053824362604</v>
      </c>
      <c r="DP44" s="157">
        <f t="shared" si="184"/>
        <v>15354.935399999997</v>
      </c>
      <c r="DQ44" s="158">
        <f t="shared" si="184"/>
        <v>15965.502999999999</v>
      </c>
      <c r="DR44" s="157">
        <f t="shared" si="185"/>
        <v>73.684537837028174</v>
      </c>
      <c r="DS44" s="158">
        <f t="shared" si="185"/>
        <v>73.271368130311629</v>
      </c>
      <c r="DT44" s="157">
        <f t="shared" si="186"/>
        <v>245958.98730000004</v>
      </c>
      <c r="DU44" s="158">
        <f t="shared" si="186"/>
        <v>258647.92950000006</v>
      </c>
      <c r="DV44" s="155">
        <v>342</v>
      </c>
      <c r="DW44" s="7">
        <v>397</v>
      </c>
      <c r="DX44" s="157">
        <f t="shared" si="187"/>
        <v>342</v>
      </c>
      <c r="DY44" s="158">
        <f t="shared" si="187"/>
        <v>397</v>
      </c>
      <c r="DZ44" s="155">
        <v>618</v>
      </c>
      <c r="EA44" s="7">
        <v>614</v>
      </c>
      <c r="EB44" s="157">
        <f t="shared" si="188"/>
        <v>618</v>
      </c>
      <c r="EC44" s="158">
        <f t="shared" si="188"/>
        <v>614</v>
      </c>
      <c r="ED44" s="155">
        <v>0</v>
      </c>
      <c r="EE44" s="7">
        <v>0</v>
      </c>
      <c r="EF44" s="157">
        <f t="shared" si="189"/>
        <v>0</v>
      </c>
      <c r="EG44" s="158">
        <f t="shared" si="189"/>
        <v>0</v>
      </c>
      <c r="EH44" s="157">
        <f t="shared" si="190"/>
        <v>960</v>
      </c>
      <c r="EI44" s="158">
        <f t="shared" si="190"/>
        <v>1011</v>
      </c>
      <c r="EJ44" s="157">
        <f t="shared" si="191"/>
        <v>960</v>
      </c>
      <c r="EK44" s="158">
        <f t="shared" si="191"/>
        <v>1011</v>
      </c>
      <c r="EL44" s="155">
        <v>3.2909000000000002</v>
      </c>
      <c r="EM44" s="7">
        <v>3.1850999999999998</v>
      </c>
      <c r="EN44" s="157">
        <f t="shared" si="192"/>
        <v>1125.4878000000001</v>
      </c>
      <c r="EO44" s="158">
        <f t="shared" si="192"/>
        <v>1264.4847</v>
      </c>
      <c r="EP44" s="155">
        <v>4.1901000000000002</v>
      </c>
      <c r="EQ44" s="7">
        <v>3.9927000000000001</v>
      </c>
      <c r="ER44" s="157">
        <f t="shared" si="193"/>
        <v>2589.4818</v>
      </c>
      <c r="ES44" s="158">
        <f t="shared" si="193"/>
        <v>2451.5178000000001</v>
      </c>
      <c r="ET44" s="155">
        <v>0</v>
      </c>
      <c r="EU44" s="7">
        <v>0</v>
      </c>
      <c r="EV44" s="157">
        <f t="shared" si="194"/>
        <v>0</v>
      </c>
      <c r="EW44" s="158">
        <f t="shared" si="194"/>
        <v>0</v>
      </c>
      <c r="EX44" s="157">
        <f t="shared" si="195"/>
        <v>3.8697600000000003</v>
      </c>
      <c r="EY44" s="158">
        <f t="shared" si="195"/>
        <v>3.6755712166172105</v>
      </c>
      <c r="EZ44" s="157">
        <f t="shared" si="196"/>
        <v>3714.9696000000004</v>
      </c>
      <c r="FA44" s="158">
        <f t="shared" si="196"/>
        <v>3716.0025000000001</v>
      </c>
      <c r="FB44" s="155">
        <v>53.954099999999997</v>
      </c>
      <c r="FC44" s="7">
        <v>51.874099999999999</v>
      </c>
      <c r="FD44" s="157">
        <f t="shared" si="197"/>
        <v>18452.302199999998</v>
      </c>
      <c r="FE44" s="158">
        <f t="shared" si="197"/>
        <v>20594.0177</v>
      </c>
      <c r="FF44" s="155">
        <v>48.808599999999998</v>
      </c>
      <c r="FG44" s="7">
        <v>47.303100000000001</v>
      </c>
      <c r="FH44" s="157">
        <f t="shared" si="198"/>
        <v>30163.714799999998</v>
      </c>
      <c r="FI44" s="158">
        <f t="shared" si="198"/>
        <v>29044.1034</v>
      </c>
      <c r="FJ44" s="155">
        <v>0</v>
      </c>
      <c r="FK44" s="7">
        <v>0</v>
      </c>
      <c r="FL44" s="157">
        <f t="shared" si="199"/>
        <v>0</v>
      </c>
      <c r="FM44" s="158">
        <f t="shared" si="199"/>
        <v>0</v>
      </c>
      <c r="FN44" s="157">
        <f t="shared" si="200"/>
        <v>50.64168437499999</v>
      </c>
      <c r="FO44" s="158">
        <f t="shared" si="200"/>
        <v>49.098042631058362</v>
      </c>
      <c r="FP44" s="157">
        <f t="shared" si="201"/>
        <v>48616.016999999993</v>
      </c>
      <c r="FQ44" s="158">
        <f t="shared" si="201"/>
        <v>49638.121100000004</v>
      </c>
      <c r="FR44" s="155">
        <v>582</v>
      </c>
      <c r="FS44" s="7">
        <v>554</v>
      </c>
      <c r="FT44" s="157">
        <f t="shared" si="202"/>
        <v>582</v>
      </c>
      <c r="FU44" s="158">
        <f t="shared" si="202"/>
        <v>554</v>
      </c>
      <c r="FV44" s="155">
        <v>3.8273000000000001</v>
      </c>
      <c r="FW44" s="7">
        <v>3.5226000000000002</v>
      </c>
      <c r="FX44" s="157">
        <f t="shared" si="203"/>
        <v>2227.4886000000001</v>
      </c>
      <c r="FY44" s="158">
        <f t="shared" si="203"/>
        <v>1951.5204000000001</v>
      </c>
      <c r="FZ44" s="155">
        <v>63.454599999999999</v>
      </c>
      <c r="GA44" s="7">
        <v>62.265300000000003</v>
      </c>
      <c r="GB44" s="157">
        <f t="shared" si="204"/>
        <v>36930.5772</v>
      </c>
      <c r="GC44" s="158">
        <f t="shared" si="204"/>
        <v>34494.976200000005</v>
      </c>
      <c r="GD44" s="157">
        <f t="shared" si="205"/>
        <v>2227</v>
      </c>
      <c r="GE44" s="158">
        <f t="shared" si="205"/>
        <v>2311</v>
      </c>
      <c r="GF44" s="157">
        <f t="shared" si="205"/>
        <v>2227</v>
      </c>
      <c r="GG44" s="158">
        <f t="shared" si="205"/>
        <v>2311</v>
      </c>
      <c r="GH44" s="157">
        <f t="shared" si="206"/>
        <v>9414.4233000000004</v>
      </c>
      <c r="GI44" s="158">
        <f t="shared" si="206"/>
        <v>9528.4987000000001</v>
      </c>
      <c r="GJ44" s="157">
        <f t="shared" si="207"/>
        <v>158300.28320000001</v>
      </c>
      <c r="GK44" s="158">
        <f t="shared" si="207"/>
        <v>161494.946</v>
      </c>
      <c r="GL44" s="157">
        <f t="shared" si="208"/>
        <v>1902</v>
      </c>
      <c r="GM44" s="158">
        <f t="shared" si="208"/>
        <v>2043</v>
      </c>
      <c r="GN44" s="157">
        <f t="shared" si="208"/>
        <v>1902</v>
      </c>
      <c r="GO44" s="158">
        <f t="shared" si="208"/>
        <v>2043</v>
      </c>
      <c r="GP44" s="157">
        <f t="shared" si="209"/>
        <v>9495.9794999999995</v>
      </c>
      <c r="GQ44" s="158">
        <f t="shared" si="209"/>
        <v>9966.006800000001</v>
      </c>
      <c r="GR44" s="157">
        <f t="shared" si="210"/>
        <v>124861.7286</v>
      </c>
      <c r="GS44" s="158">
        <f t="shared" si="210"/>
        <v>134414.09820000001</v>
      </c>
      <c r="GT44" s="157">
        <f t="shared" si="211"/>
        <v>4129</v>
      </c>
      <c r="GU44" s="158">
        <f t="shared" si="211"/>
        <v>4354</v>
      </c>
      <c r="GV44" s="157">
        <f t="shared" si="211"/>
        <v>4129</v>
      </c>
      <c r="GW44" s="158">
        <f t="shared" si="211"/>
        <v>4354</v>
      </c>
      <c r="GX44" s="157">
        <f t="shared" si="212"/>
        <v>18910.4028</v>
      </c>
      <c r="GY44" s="158">
        <f t="shared" si="212"/>
        <v>19494.505499999999</v>
      </c>
      <c r="GZ44" s="157">
        <f t="shared" si="212"/>
        <v>283162.01179999998</v>
      </c>
      <c r="HA44" s="158">
        <f t="shared" si="212"/>
        <v>295909.0442</v>
      </c>
      <c r="HB44" s="157">
        <f t="shared" si="213"/>
        <v>169</v>
      </c>
      <c r="HC44" s="158">
        <f t="shared" si="213"/>
        <v>187</v>
      </c>
      <c r="HD44" s="157">
        <f t="shared" si="213"/>
        <v>169</v>
      </c>
      <c r="HE44" s="158">
        <f t="shared" si="213"/>
        <v>187</v>
      </c>
      <c r="HF44" s="157">
        <f t="shared" si="214"/>
        <v>159.50219999999999</v>
      </c>
      <c r="HG44" s="158">
        <f t="shared" si="214"/>
        <v>187</v>
      </c>
      <c r="HH44" s="157">
        <f t="shared" si="215"/>
        <v>11412.9925</v>
      </c>
      <c r="HI44" s="158">
        <f t="shared" si="215"/>
        <v>12377.0064</v>
      </c>
      <c r="HJ44" s="157">
        <f t="shared" si="216"/>
        <v>21297.393599999999</v>
      </c>
      <c r="HK44" s="158">
        <f t="shared" si="216"/>
        <v>21633.025900000001</v>
      </c>
      <c r="HL44" s="157">
        <f t="shared" si="217"/>
        <v>331505.58150000003</v>
      </c>
      <c r="HM44" s="158">
        <f t="shared" si="217"/>
        <v>342781.02680000011</v>
      </c>
    </row>
    <row r="45" spans="1:221">
      <c r="A45" s="12" t="s">
        <v>392</v>
      </c>
      <c r="B45" s="11" t="s">
        <v>396</v>
      </c>
      <c r="C45" s="6"/>
      <c r="D45" s="9">
        <v>132851</v>
      </c>
      <c r="E45" s="1">
        <v>7</v>
      </c>
      <c r="F45" s="155">
        <v>909</v>
      </c>
      <c r="G45" s="8">
        <v>949</v>
      </c>
      <c r="H45" s="155">
        <v>6</v>
      </c>
      <c r="I45" s="8">
        <v>12</v>
      </c>
      <c r="J45" s="157">
        <f t="shared" si="150"/>
        <v>903</v>
      </c>
      <c r="K45" s="158">
        <f t="shared" si="150"/>
        <v>937</v>
      </c>
      <c r="L45" s="155">
        <v>60</v>
      </c>
      <c r="M45" s="156">
        <v>60</v>
      </c>
      <c r="N45" s="157">
        <f t="shared" si="151"/>
        <v>903</v>
      </c>
      <c r="O45" s="158">
        <f t="shared" si="151"/>
        <v>937</v>
      </c>
      <c r="P45" s="157">
        <f t="shared" si="151"/>
        <v>903</v>
      </c>
      <c r="Q45" s="158">
        <f t="shared" si="151"/>
        <v>937</v>
      </c>
      <c r="R45" s="155">
        <v>82</v>
      </c>
      <c r="S45" s="8">
        <v>143</v>
      </c>
      <c r="T45" s="157">
        <f t="shared" si="152"/>
        <v>82</v>
      </c>
      <c r="U45" s="158">
        <f t="shared" si="152"/>
        <v>143</v>
      </c>
      <c r="V45" s="155">
        <v>36</v>
      </c>
      <c r="W45" s="8">
        <v>44</v>
      </c>
      <c r="X45" s="157">
        <f t="shared" si="153"/>
        <v>36</v>
      </c>
      <c r="Y45" s="158">
        <f t="shared" si="153"/>
        <v>44</v>
      </c>
      <c r="Z45" s="155">
        <v>84</v>
      </c>
      <c r="AA45" s="8">
        <v>71</v>
      </c>
      <c r="AB45" s="157">
        <f t="shared" si="154"/>
        <v>84</v>
      </c>
      <c r="AC45" s="158">
        <f t="shared" si="154"/>
        <v>71</v>
      </c>
      <c r="AD45" s="157">
        <f t="shared" si="155"/>
        <v>202</v>
      </c>
      <c r="AE45" s="158">
        <f t="shared" si="155"/>
        <v>258</v>
      </c>
      <c r="AF45" s="157">
        <f t="shared" si="156"/>
        <v>202</v>
      </c>
      <c r="AG45" s="158">
        <f t="shared" si="156"/>
        <v>258</v>
      </c>
      <c r="AH45" s="155">
        <v>2.5731999999999999</v>
      </c>
      <c r="AI45" s="7">
        <v>2.5</v>
      </c>
      <c r="AJ45" s="157">
        <f t="shared" si="157"/>
        <v>211.00239999999999</v>
      </c>
      <c r="AK45" s="157">
        <f t="shared" si="157"/>
        <v>357.5</v>
      </c>
      <c r="AL45" s="155">
        <v>4.4583000000000004</v>
      </c>
      <c r="AM45" s="7">
        <v>2.75</v>
      </c>
      <c r="AN45" s="157">
        <f t="shared" si="158"/>
        <v>160.49880000000002</v>
      </c>
      <c r="AO45" s="157">
        <f t="shared" si="158"/>
        <v>121</v>
      </c>
      <c r="AP45" s="155">
        <v>0.89290000000000003</v>
      </c>
      <c r="AQ45" s="7">
        <v>1</v>
      </c>
      <c r="AR45" s="157">
        <f t="shared" si="159"/>
        <v>75.003600000000006</v>
      </c>
      <c r="AS45" s="158">
        <f t="shared" si="159"/>
        <v>71</v>
      </c>
      <c r="AT45" s="157">
        <f t="shared" si="160"/>
        <v>2.2104198019801982</v>
      </c>
      <c r="AU45" s="158">
        <f t="shared" si="160"/>
        <v>2.1298449612403099</v>
      </c>
      <c r="AV45" s="157">
        <f t="shared" si="161"/>
        <v>446.50480000000005</v>
      </c>
      <c r="AW45" s="158">
        <f t="shared" si="161"/>
        <v>549.5</v>
      </c>
      <c r="AX45" s="155">
        <v>69.780500000000004</v>
      </c>
      <c r="AY45" s="7">
        <v>71.986000000000004</v>
      </c>
      <c r="AZ45" s="157">
        <f t="shared" si="162"/>
        <v>5722.0010000000002</v>
      </c>
      <c r="BA45" s="158">
        <f t="shared" si="162"/>
        <v>10293.998000000001</v>
      </c>
      <c r="BB45" s="155">
        <v>70.083299999999994</v>
      </c>
      <c r="BC45" s="7">
        <v>73.295500000000004</v>
      </c>
      <c r="BD45" s="157">
        <f t="shared" si="163"/>
        <v>2522.9987999999998</v>
      </c>
      <c r="BE45" s="158">
        <f t="shared" si="163"/>
        <v>3225.0020000000004</v>
      </c>
      <c r="BF45" s="155">
        <v>65.178600000000003</v>
      </c>
      <c r="BG45" s="7">
        <v>63.549300000000002</v>
      </c>
      <c r="BH45" s="157">
        <f t="shared" si="164"/>
        <v>5475.0024000000003</v>
      </c>
      <c r="BI45" s="158">
        <f t="shared" si="164"/>
        <v>4512.0003000000006</v>
      </c>
      <c r="BJ45" s="157">
        <f t="shared" si="165"/>
        <v>67.920802970297018</v>
      </c>
      <c r="BK45" s="158">
        <f t="shared" si="165"/>
        <v>69.887598062015513</v>
      </c>
      <c r="BL45" s="157">
        <f t="shared" si="166"/>
        <v>13720.002199999997</v>
      </c>
      <c r="BM45" s="158">
        <f t="shared" si="166"/>
        <v>18031.000300000003</v>
      </c>
      <c r="BN45" s="155">
        <v>244</v>
      </c>
      <c r="BO45" s="7">
        <v>248</v>
      </c>
      <c r="BP45" s="157">
        <f t="shared" si="167"/>
        <v>244</v>
      </c>
      <c r="BQ45" s="158">
        <f t="shared" si="167"/>
        <v>248</v>
      </c>
      <c r="BR45" s="155">
        <v>144</v>
      </c>
      <c r="BS45" s="7">
        <v>156</v>
      </c>
      <c r="BT45" s="157">
        <f t="shared" si="168"/>
        <v>144</v>
      </c>
      <c r="BU45" s="158">
        <f t="shared" si="168"/>
        <v>156</v>
      </c>
      <c r="BV45" s="155">
        <v>0</v>
      </c>
      <c r="BW45" s="156">
        <v>0</v>
      </c>
      <c r="BX45" s="157">
        <f t="shared" si="169"/>
        <v>0</v>
      </c>
      <c r="BY45" s="158">
        <f t="shared" si="169"/>
        <v>0</v>
      </c>
      <c r="BZ45" s="157">
        <f t="shared" si="170"/>
        <v>388</v>
      </c>
      <c r="CA45" s="158">
        <f t="shared" si="170"/>
        <v>404</v>
      </c>
      <c r="CB45" s="157">
        <f t="shared" si="171"/>
        <v>388</v>
      </c>
      <c r="CC45" s="158">
        <f t="shared" si="171"/>
        <v>404</v>
      </c>
      <c r="CD45" s="155">
        <v>4.2910000000000004</v>
      </c>
      <c r="CE45" s="7">
        <v>4.2560000000000002</v>
      </c>
      <c r="CF45" s="157">
        <f t="shared" si="172"/>
        <v>1047.0040000000001</v>
      </c>
      <c r="CG45" s="158">
        <f t="shared" si="172"/>
        <v>1055.4880000000001</v>
      </c>
      <c r="CH45" s="155">
        <v>5.2778</v>
      </c>
      <c r="CI45" s="7">
        <v>5.3269000000000002</v>
      </c>
      <c r="CJ45" s="157">
        <f t="shared" si="173"/>
        <v>760.00319999999999</v>
      </c>
      <c r="CK45" s="158">
        <f t="shared" si="173"/>
        <v>830.99639999999999</v>
      </c>
      <c r="CL45" s="155">
        <v>0</v>
      </c>
      <c r="CM45" s="156">
        <v>0</v>
      </c>
      <c r="CN45" s="157">
        <f t="shared" si="174"/>
        <v>0</v>
      </c>
      <c r="CO45" s="158">
        <f t="shared" si="174"/>
        <v>0</v>
      </c>
      <c r="CP45" s="157">
        <f t="shared" si="175"/>
        <v>4.6572350515463921</v>
      </c>
      <c r="CQ45" s="158">
        <f t="shared" si="175"/>
        <v>4.6695158415841584</v>
      </c>
      <c r="CR45" s="157">
        <f t="shared" si="176"/>
        <v>1807.0072</v>
      </c>
      <c r="CS45" s="158">
        <f t="shared" si="176"/>
        <v>1886.4844000000001</v>
      </c>
      <c r="CT45" s="155">
        <v>75.713099999999997</v>
      </c>
      <c r="CU45" s="7">
        <v>76.612899999999996</v>
      </c>
      <c r="CV45" s="157">
        <f t="shared" si="177"/>
        <v>18473.9964</v>
      </c>
      <c r="CW45" s="158">
        <f t="shared" si="177"/>
        <v>18999.999199999998</v>
      </c>
      <c r="CX45" s="155">
        <v>76.597200000000001</v>
      </c>
      <c r="CY45" s="7">
        <v>77.673100000000005</v>
      </c>
      <c r="CZ45" s="157">
        <f t="shared" si="178"/>
        <v>11029.996800000001</v>
      </c>
      <c r="DA45" s="158">
        <f t="shared" si="178"/>
        <v>12117.0036</v>
      </c>
      <c r="DB45" s="155">
        <v>0</v>
      </c>
      <c r="DC45" s="7">
        <v>0</v>
      </c>
      <c r="DD45" s="157">
        <f t="shared" si="179"/>
        <v>0</v>
      </c>
      <c r="DE45" s="158">
        <f t="shared" si="179"/>
        <v>0</v>
      </c>
      <c r="DF45" s="157">
        <f t="shared" si="180"/>
        <v>76.041219587628873</v>
      </c>
      <c r="DG45" s="158">
        <f t="shared" si="180"/>
        <v>77.022284158415843</v>
      </c>
      <c r="DH45" s="157">
        <f t="shared" si="181"/>
        <v>29503.993200000004</v>
      </c>
      <c r="DI45" s="158">
        <f t="shared" si="181"/>
        <v>31117.002800000002</v>
      </c>
      <c r="DJ45" s="157">
        <f t="shared" si="182"/>
        <v>590</v>
      </c>
      <c r="DK45" s="158">
        <f t="shared" si="182"/>
        <v>662</v>
      </c>
      <c r="DL45" s="157">
        <f t="shared" si="182"/>
        <v>590</v>
      </c>
      <c r="DM45" s="158">
        <f t="shared" si="182"/>
        <v>662</v>
      </c>
      <c r="DN45" s="157">
        <f t="shared" si="183"/>
        <v>3.8195118644067798</v>
      </c>
      <c r="DO45" s="158">
        <f t="shared" si="183"/>
        <v>3.6797347432024172</v>
      </c>
      <c r="DP45" s="157">
        <f t="shared" si="184"/>
        <v>2253.5120000000002</v>
      </c>
      <c r="DQ45" s="158">
        <f t="shared" si="184"/>
        <v>2435.9844000000003</v>
      </c>
      <c r="DR45" s="157">
        <f t="shared" si="185"/>
        <v>73.261009152542371</v>
      </c>
      <c r="DS45" s="158">
        <f t="shared" si="185"/>
        <v>74.241696525679757</v>
      </c>
      <c r="DT45" s="157">
        <f t="shared" si="186"/>
        <v>43223.9954</v>
      </c>
      <c r="DU45" s="158">
        <f t="shared" si="186"/>
        <v>49148.003100000002</v>
      </c>
      <c r="DV45" s="155">
        <v>79</v>
      </c>
      <c r="DW45" s="7">
        <v>83</v>
      </c>
      <c r="DX45" s="157">
        <f t="shared" si="187"/>
        <v>79</v>
      </c>
      <c r="DY45" s="158">
        <f t="shared" si="187"/>
        <v>83</v>
      </c>
      <c r="DZ45" s="155">
        <v>92</v>
      </c>
      <c r="EA45" s="7">
        <v>91</v>
      </c>
      <c r="EB45" s="157">
        <f t="shared" si="188"/>
        <v>92</v>
      </c>
      <c r="EC45" s="158">
        <f t="shared" si="188"/>
        <v>91</v>
      </c>
      <c r="ED45" s="155">
        <v>2</v>
      </c>
      <c r="EE45" s="7">
        <v>1</v>
      </c>
      <c r="EF45" s="157">
        <f t="shared" si="189"/>
        <v>2</v>
      </c>
      <c r="EG45" s="158">
        <f t="shared" si="189"/>
        <v>1</v>
      </c>
      <c r="EH45" s="157">
        <f t="shared" si="190"/>
        <v>173</v>
      </c>
      <c r="EI45" s="158">
        <f t="shared" si="190"/>
        <v>175</v>
      </c>
      <c r="EJ45" s="157">
        <f t="shared" si="191"/>
        <v>173</v>
      </c>
      <c r="EK45" s="158">
        <f t="shared" si="191"/>
        <v>175</v>
      </c>
      <c r="EL45" s="155">
        <v>3.4872999999999998</v>
      </c>
      <c r="EM45" s="7">
        <v>2.4518</v>
      </c>
      <c r="EN45" s="157">
        <f t="shared" si="192"/>
        <v>275.49669999999998</v>
      </c>
      <c r="EO45" s="158">
        <f t="shared" si="192"/>
        <v>203.49940000000001</v>
      </c>
      <c r="EP45" s="155">
        <v>4.2446000000000002</v>
      </c>
      <c r="EQ45" s="7">
        <v>3.9121000000000001</v>
      </c>
      <c r="ER45" s="157">
        <f t="shared" si="193"/>
        <v>390.50319999999999</v>
      </c>
      <c r="ES45" s="158">
        <f t="shared" si="193"/>
        <v>356.00110000000001</v>
      </c>
      <c r="ET45" s="155">
        <v>8.25</v>
      </c>
      <c r="EU45" s="7">
        <v>9.5</v>
      </c>
      <c r="EV45" s="157">
        <f t="shared" si="194"/>
        <v>16.5</v>
      </c>
      <c r="EW45" s="158">
        <f t="shared" si="194"/>
        <v>9.5</v>
      </c>
      <c r="EX45" s="157">
        <f t="shared" si="195"/>
        <v>3.9450861271676301</v>
      </c>
      <c r="EY45" s="158">
        <f t="shared" si="195"/>
        <v>3.2514314285714283</v>
      </c>
      <c r="EZ45" s="157">
        <f t="shared" si="196"/>
        <v>682.49990000000003</v>
      </c>
      <c r="FA45" s="158">
        <f t="shared" si="196"/>
        <v>569.00049999999999</v>
      </c>
      <c r="FB45" s="155">
        <v>58.683500000000002</v>
      </c>
      <c r="FC45" s="7">
        <v>50.253</v>
      </c>
      <c r="FD45" s="157">
        <f t="shared" si="197"/>
        <v>4635.9965000000002</v>
      </c>
      <c r="FE45" s="158">
        <f t="shared" si="197"/>
        <v>4170.9989999999998</v>
      </c>
      <c r="FF45" s="155">
        <v>51.902200000000001</v>
      </c>
      <c r="FG45" s="7">
        <v>51.846200000000003</v>
      </c>
      <c r="FH45" s="157">
        <f t="shared" si="198"/>
        <v>4775.0024000000003</v>
      </c>
      <c r="FI45" s="158">
        <f t="shared" si="198"/>
        <v>4718.0042000000003</v>
      </c>
      <c r="FJ45" s="155">
        <v>66</v>
      </c>
      <c r="FK45" s="7">
        <v>87</v>
      </c>
      <c r="FL45" s="157">
        <f t="shared" si="199"/>
        <v>132</v>
      </c>
      <c r="FM45" s="158">
        <f t="shared" si="199"/>
        <v>87</v>
      </c>
      <c r="FN45" s="157">
        <f t="shared" si="200"/>
        <v>55.16184335260116</v>
      </c>
      <c r="FO45" s="158">
        <f t="shared" si="200"/>
        <v>51.291446857142851</v>
      </c>
      <c r="FP45" s="157">
        <f t="shared" si="201"/>
        <v>9542.9989000000005</v>
      </c>
      <c r="FQ45" s="158">
        <f t="shared" si="201"/>
        <v>8976.0031999999992</v>
      </c>
      <c r="FR45" s="155">
        <v>140</v>
      </c>
      <c r="FS45" s="7">
        <v>100</v>
      </c>
      <c r="FT45" s="157">
        <f t="shared" si="202"/>
        <v>140</v>
      </c>
      <c r="FU45" s="158">
        <f t="shared" si="202"/>
        <v>100</v>
      </c>
      <c r="FV45" s="155">
        <v>4.1071</v>
      </c>
      <c r="FW45" s="7">
        <v>5.0449999999999999</v>
      </c>
      <c r="FX45" s="157">
        <f t="shared" si="203"/>
        <v>574.99400000000003</v>
      </c>
      <c r="FY45" s="158">
        <f t="shared" si="203"/>
        <v>504.5</v>
      </c>
      <c r="FZ45" s="155">
        <v>71.492900000000006</v>
      </c>
      <c r="GA45" s="7">
        <v>80.08</v>
      </c>
      <c r="GB45" s="157">
        <f t="shared" si="204"/>
        <v>10009.006000000001</v>
      </c>
      <c r="GC45" s="158">
        <f t="shared" si="204"/>
        <v>8008</v>
      </c>
      <c r="GD45" s="157">
        <f t="shared" si="205"/>
        <v>405</v>
      </c>
      <c r="GE45" s="158">
        <f t="shared" si="205"/>
        <v>474</v>
      </c>
      <c r="GF45" s="157">
        <f t="shared" si="205"/>
        <v>405</v>
      </c>
      <c r="GG45" s="158">
        <f t="shared" si="205"/>
        <v>474</v>
      </c>
      <c r="GH45" s="157">
        <f t="shared" si="206"/>
        <v>1533.5031000000001</v>
      </c>
      <c r="GI45" s="158">
        <f t="shared" si="206"/>
        <v>1616.4874</v>
      </c>
      <c r="GJ45" s="157">
        <f t="shared" si="207"/>
        <v>28831.993900000001</v>
      </c>
      <c r="GK45" s="158">
        <f t="shared" si="207"/>
        <v>33464.996199999994</v>
      </c>
      <c r="GL45" s="157">
        <f t="shared" si="208"/>
        <v>272</v>
      </c>
      <c r="GM45" s="158">
        <f t="shared" si="208"/>
        <v>291</v>
      </c>
      <c r="GN45" s="157">
        <f t="shared" si="208"/>
        <v>272</v>
      </c>
      <c r="GO45" s="158">
        <f t="shared" si="208"/>
        <v>291</v>
      </c>
      <c r="GP45" s="157">
        <f t="shared" si="209"/>
        <v>1311.0052000000001</v>
      </c>
      <c r="GQ45" s="158">
        <f t="shared" si="209"/>
        <v>1307.9974999999999</v>
      </c>
      <c r="GR45" s="157">
        <f t="shared" si="210"/>
        <v>18327.998</v>
      </c>
      <c r="GS45" s="158">
        <f t="shared" si="210"/>
        <v>20060.0098</v>
      </c>
      <c r="GT45" s="157">
        <f t="shared" si="211"/>
        <v>677</v>
      </c>
      <c r="GU45" s="158">
        <f t="shared" si="211"/>
        <v>765</v>
      </c>
      <c r="GV45" s="157">
        <f t="shared" si="211"/>
        <v>677</v>
      </c>
      <c r="GW45" s="158">
        <f t="shared" si="211"/>
        <v>765</v>
      </c>
      <c r="GX45" s="157">
        <f t="shared" si="212"/>
        <v>2844.5083000000004</v>
      </c>
      <c r="GY45" s="158">
        <f t="shared" si="212"/>
        <v>2924.4848999999999</v>
      </c>
      <c r="GZ45" s="157">
        <f t="shared" si="212"/>
        <v>47159.991900000001</v>
      </c>
      <c r="HA45" s="158">
        <f t="shared" si="212"/>
        <v>53525.005999999994</v>
      </c>
      <c r="HB45" s="157">
        <f t="shared" si="213"/>
        <v>86</v>
      </c>
      <c r="HC45" s="158">
        <f t="shared" si="213"/>
        <v>72</v>
      </c>
      <c r="HD45" s="157">
        <f t="shared" si="213"/>
        <v>86</v>
      </c>
      <c r="HE45" s="158">
        <f t="shared" si="213"/>
        <v>72</v>
      </c>
      <c r="HF45" s="157">
        <f t="shared" si="214"/>
        <v>91.503600000000006</v>
      </c>
      <c r="HG45" s="158">
        <f t="shared" si="214"/>
        <v>80.5</v>
      </c>
      <c r="HH45" s="157">
        <f t="shared" si="215"/>
        <v>5607.0024000000003</v>
      </c>
      <c r="HI45" s="158">
        <f t="shared" si="215"/>
        <v>4599.0003000000006</v>
      </c>
      <c r="HJ45" s="157">
        <f t="shared" si="216"/>
        <v>3511.0059000000006</v>
      </c>
      <c r="HK45" s="158">
        <f t="shared" si="216"/>
        <v>3509.4849000000004</v>
      </c>
      <c r="HL45" s="157">
        <f t="shared" si="217"/>
        <v>62776.0003</v>
      </c>
      <c r="HM45" s="158">
        <f t="shared" si="217"/>
        <v>66132.006300000008</v>
      </c>
    </row>
    <row r="46" spans="1:221">
      <c r="A46" s="12" t="s">
        <v>392</v>
      </c>
      <c r="B46" s="11" t="s">
        <v>397</v>
      </c>
      <c r="C46" s="10"/>
      <c r="D46" s="9">
        <v>133021</v>
      </c>
      <c r="E46" s="1">
        <v>7</v>
      </c>
      <c r="F46" s="155">
        <v>223</v>
      </c>
      <c r="G46" s="8">
        <v>237</v>
      </c>
      <c r="H46" s="155">
        <v>5</v>
      </c>
      <c r="I46" s="8">
        <v>6</v>
      </c>
      <c r="J46" s="157">
        <f t="shared" si="150"/>
        <v>218</v>
      </c>
      <c r="K46" s="158">
        <f t="shared" si="150"/>
        <v>231</v>
      </c>
      <c r="L46" s="155">
        <v>60</v>
      </c>
      <c r="M46" s="156">
        <v>60</v>
      </c>
      <c r="N46" s="157">
        <f t="shared" si="151"/>
        <v>218</v>
      </c>
      <c r="O46" s="158">
        <f t="shared" si="151"/>
        <v>231</v>
      </c>
      <c r="P46" s="157">
        <f t="shared" si="151"/>
        <v>218</v>
      </c>
      <c r="Q46" s="158">
        <f t="shared" si="151"/>
        <v>231</v>
      </c>
      <c r="R46" s="155">
        <v>97</v>
      </c>
      <c r="S46" s="8">
        <v>88</v>
      </c>
      <c r="T46" s="157">
        <f t="shared" si="152"/>
        <v>97</v>
      </c>
      <c r="U46" s="158">
        <f t="shared" si="152"/>
        <v>88</v>
      </c>
      <c r="V46" s="155">
        <v>9</v>
      </c>
      <c r="W46" s="8">
        <v>13</v>
      </c>
      <c r="X46" s="157">
        <f t="shared" si="153"/>
        <v>9</v>
      </c>
      <c r="Y46" s="158">
        <f t="shared" si="153"/>
        <v>13</v>
      </c>
      <c r="Z46" s="155">
        <v>13</v>
      </c>
      <c r="AA46" s="8">
        <v>5</v>
      </c>
      <c r="AB46" s="157">
        <f t="shared" si="154"/>
        <v>13</v>
      </c>
      <c r="AC46" s="158">
        <f t="shared" si="154"/>
        <v>5</v>
      </c>
      <c r="AD46" s="157">
        <f t="shared" si="155"/>
        <v>119</v>
      </c>
      <c r="AE46" s="158">
        <f t="shared" si="155"/>
        <v>106</v>
      </c>
      <c r="AF46" s="157">
        <f t="shared" si="156"/>
        <v>119</v>
      </c>
      <c r="AG46" s="158">
        <f t="shared" si="156"/>
        <v>106</v>
      </c>
      <c r="AH46" s="155">
        <v>2.7887</v>
      </c>
      <c r="AI46" s="7">
        <v>2.5909</v>
      </c>
      <c r="AJ46" s="157">
        <f t="shared" si="157"/>
        <v>270.50389999999999</v>
      </c>
      <c r="AK46" s="157">
        <f t="shared" si="157"/>
        <v>227.9992</v>
      </c>
      <c r="AL46" s="155">
        <v>2.3889</v>
      </c>
      <c r="AM46" s="7">
        <v>2.4615</v>
      </c>
      <c r="AN46" s="157">
        <f t="shared" si="158"/>
        <v>21.5001</v>
      </c>
      <c r="AO46" s="157">
        <f t="shared" si="158"/>
        <v>31.999500000000001</v>
      </c>
      <c r="AP46" s="155">
        <v>0.76919999999999999</v>
      </c>
      <c r="AQ46" s="7">
        <v>1</v>
      </c>
      <c r="AR46" s="157">
        <f t="shared" si="159"/>
        <v>9.9995999999999992</v>
      </c>
      <c r="AS46" s="158">
        <f t="shared" si="159"/>
        <v>5</v>
      </c>
      <c r="AT46" s="157">
        <f t="shared" si="160"/>
        <v>2.53784537815126</v>
      </c>
      <c r="AU46" s="158">
        <f t="shared" si="160"/>
        <v>2.4999877358490563</v>
      </c>
      <c r="AV46" s="157">
        <f t="shared" si="161"/>
        <v>302.00359999999995</v>
      </c>
      <c r="AW46" s="158">
        <f t="shared" si="161"/>
        <v>264.99869999999999</v>
      </c>
      <c r="AX46" s="155">
        <v>74.391800000000003</v>
      </c>
      <c r="AY46" s="7">
        <v>76.920500000000004</v>
      </c>
      <c r="AZ46" s="157">
        <f t="shared" si="162"/>
        <v>7216.0046000000002</v>
      </c>
      <c r="BA46" s="158">
        <f t="shared" si="162"/>
        <v>6769.0040000000008</v>
      </c>
      <c r="BB46" s="155">
        <v>68.888900000000007</v>
      </c>
      <c r="BC46" s="7">
        <v>68.384600000000006</v>
      </c>
      <c r="BD46" s="157">
        <f t="shared" si="163"/>
        <v>620.00010000000009</v>
      </c>
      <c r="BE46" s="158">
        <f t="shared" si="163"/>
        <v>888.99980000000005</v>
      </c>
      <c r="BF46" s="155">
        <v>68.538499999999999</v>
      </c>
      <c r="BG46" s="7">
        <v>67.400000000000006</v>
      </c>
      <c r="BH46" s="157">
        <f t="shared" si="164"/>
        <v>891.00049999999999</v>
      </c>
      <c r="BI46" s="158">
        <f t="shared" si="164"/>
        <v>337</v>
      </c>
      <c r="BJ46" s="157">
        <f t="shared" si="165"/>
        <v>73.336178151260498</v>
      </c>
      <c r="BK46" s="158">
        <f t="shared" si="165"/>
        <v>75.424564150943397</v>
      </c>
      <c r="BL46" s="157">
        <f t="shared" si="166"/>
        <v>8727.0051999999996</v>
      </c>
      <c r="BM46" s="158">
        <f t="shared" si="166"/>
        <v>7995.0038000000004</v>
      </c>
      <c r="BN46" s="155">
        <v>49</v>
      </c>
      <c r="BO46" s="7">
        <v>58</v>
      </c>
      <c r="BP46" s="157">
        <f t="shared" si="167"/>
        <v>49</v>
      </c>
      <c r="BQ46" s="158">
        <f t="shared" si="167"/>
        <v>58</v>
      </c>
      <c r="BR46" s="155">
        <v>12</v>
      </c>
      <c r="BS46" s="7">
        <v>9</v>
      </c>
      <c r="BT46" s="157">
        <f t="shared" si="168"/>
        <v>12</v>
      </c>
      <c r="BU46" s="158">
        <f t="shared" si="168"/>
        <v>9</v>
      </c>
      <c r="BV46" s="155">
        <v>0</v>
      </c>
      <c r="BW46" s="156">
        <v>0</v>
      </c>
      <c r="BX46" s="157">
        <f t="shared" si="169"/>
        <v>0</v>
      </c>
      <c r="BY46" s="158">
        <f t="shared" si="169"/>
        <v>0</v>
      </c>
      <c r="BZ46" s="157">
        <f t="shared" si="170"/>
        <v>61</v>
      </c>
      <c r="CA46" s="158">
        <f t="shared" si="170"/>
        <v>67</v>
      </c>
      <c r="CB46" s="157">
        <f t="shared" si="171"/>
        <v>61</v>
      </c>
      <c r="CC46" s="158">
        <f t="shared" si="171"/>
        <v>67</v>
      </c>
      <c r="CD46" s="155">
        <v>4.6939000000000002</v>
      </c>
      <c r="CE46" s="7">
        <v>4.2413999999999996</v>
      </c>
      <c r="CF46" s="157">
        <f t="shared" si="172"/>
        <v>230.00110000000001</v>
      </c>
      <c r="CG46" s="158">
        <f t="shared" si="172"/>
        <v>246.00119999999998</v>
      </c>
      <c r="CH46" s="155">
        <v>5.8333000000000004</v>
      </c>
      <c r="CI46" s="7">
        <v>4.2778</v>
      </c>
      <c r="CJ46" s="157">
        <f t="shared" si="173"/>
        <v>69.999600000000001</v>
      </c>
      <c r="CK46" s="158">
        <f t="shared" si="173"/>
        <v>38.5002</v>
      </c>
      <c r="CL46" s="155">
        <v>0</v>
      </c>
      <c r="CM46" s="156">
        <v>0</v>
      </c>
      <c r="CN46" s="157">
        <f t="shared" si="174"/>
        <v>0</v>
      </c>
      <c r="CO46" s="158">
        <f t="shared" si="174"/>
        <v>0</v>
      </c>
      <c r="CP46" s="157">
        <f t="shared" si="175"/>
        <v>4.9180442622950817</v>
      </c>
      <c r="CQ46" s="158">
        <f t="shared" si="175"/>
        <v>4.2462895522388058</v>
      </c>
      <c r="CR46" s="157">
        <f t="shared" si="176"/>
        <v>300.00069999999999</v>
      </c>
      <c r="CS46" s="158">
        <f t="shared" si="176"/>
        <v>284.50139999999999</v>
      </c>
      <c r="CT46" s="155">
        <v>77.530600000000007</v>
      </c>
      <c r="CU46" s="7">
        <v>75.069000000000003</v>
      </c>
      <c r="CV46" s="157">
        <f t="shared" si="177"/>
        <v>3798.9994000000002</v>
      </c>
      <c r="CW46" s="158">
        <f t="shared" si="177"/>
        <v>4354.0020000000004</v>
      </c>
      <c r="CX46" s="155">
        <v>63.5</v>
      </c>
      <c r="CY46" s="7">
        <v>70.666700000000006</v>
      </c>
      <c r="CZ46" s="157">
        <f t="shared" si="178"/>
        <v>762</v>
      </c>
      <c r="DA46" s="158">
        <f t="shared" si="178"/>
        <v>636.00030000000004</v>
      </c>
      <c r="DB46" s="155">
        <v>0</v>
      </c>
      <c r="DC46" s="7">
        <v>0</v>
      </c>
      <c r="DD46" s="157">
        <f t="shared" si="179"/>
        <v>0</v>
      </c>
      <c r="DE46" s="158">
        <f t="shared" si="179"/>
        <v>0</v>
      </c>
      <c r="DF46" s="157">
        <f t="shared" si="180"/>
        <v>74.770481967213129</v>
      </c>
      <c r="DG46" s="158">
        <f t="shared" si="180"/>
        <v>74.477646268656713</v>
      </c>
      <c r="DH46" s="157">
        <f t="shared" si="181"/>
        <v>4560.9994000000006</v>
      </c>
      <c r="DI46" s="158">
        <f t="shared" si="181"/>
        <v>4990.0023000000001</v>
      </c>
      <c r="DJ46" s="157">
        <f t="shared" si="182"/>
        <v>180</v>
      </c>
      <c r="DK46" s="158">
        <f t="shared" si="182"/>
        <v>173</v>
      </c>
      <c r="DL46" s="157">
        <f t="shared" si="182"/>
        <v>180</v>
      </c>
      <c r="DM46" s="158">
        <f t="shared" si="182"/>
        <v>173</v>
      </c>
      <c r="DN46" s="157">
        <f t="shared" si="183"/>
        <v>3.3444683333333329</v>
      </c>
      <c r="DO46" s="158">
        <f t="shared" si="183"/>
        <v>3.1763011560693641</v>
      </c>
      <c r="DP46" s="157">
        <f t="shared" si="184"/>
        <v>602.00429999999994</v>
      </c>
      <c r="DQ46" s="158">
        <f t="shared" si="184"/>
        <v>549.50009999999997</v>
      </c>
      <c r="DR46" s="157">
        <f t="shared" si="185"/>
        <v>73.822247777777775</v>
      </c>
      <c r="DS46" s="158">
        <f t="shared" si="185"/>
        <v>75.057838728323702</v>
      </c>
      <c r="DT46" s="157">
        <f t="shared" si="186"/>
        <v>13288.0046</v>
      </c>
      <c r="DU46" s="158">
        <f t="shared" si="186"/>
        <v>12985.006100000001</v>
      </c>
      <c r="DV46" s="155">
        <v>19</v>
      </c>
      <c r="DW46" s="7">
        <v>36</v>
      </c>
      <c r="DX46" s="157">
        <f t="shared" si="187"/>
        <v>19</v>
      </c>
      <c r="DY46" s="158">
        <f t="shared" si="187"/>
        <v>36</v>
      </c>
      <c r="DZ46" s="155">
        <v>7</v>
      </c>
      <c r="EA46" s="7">
        <v>12</v>
      </c>
      <c r="EB46" s="157">
        <f t="shared" si="188"/>
        <v>7</v>
      </c>
      <c r="EC46" s="158">
        <f t="shared" si="188"/>
        <v>12</v>
      </c>
      <c r="ED46" s="155">
        <v>0</v>
      </c>
      <c r="EE46" s="7">
        <v>0</v>
      </c>
      <c r="EF46" s="157">
        <f t="shared" si="189"/>
        <v>0</v>
      </c>
      <c r="EG46" s="158">
        <f t="shared" si="189"/>
        <v>0</v>
      </c>
      <c r="EH46" s="157">
        <f t="shared" si="190"/>
        <v>26</v>
      </c>
      <c r="EI46" s="158">
        <f t="shared" si="190"/>
        <v>48</v>
      </c>
      <c r="EJ46" s="157">
        <f t="shared" si="191"/>
        <v>26</v>
      </c>
      <c r="EK46" s="158">
        <f t="shared" si="191"/>
        <v>48</v>
      </c>
      <c r="EL46" s="155">
        <v>3.2894999999999999</v>
      </c>
      <c r="EM46" s="7">
        <v>2.3889</v>
      </c>
      <c r="EN46" s="157">
        <f t="shared" si="192"/>
        <v>62.500499999999995</v>
      </c>
      <c r="EO46" s="158">
        <f t="shared" si="192"/>
        <v>86.000399999999999</v>
      </c>
      <c r="EP46" s="155">
        <v>3.1429</v>
      </c>
      <c r="EQ46" s="7">
        <v>3.9167000000000001</v>
      </c>
      <c r="ER46" s="157">
        <f t="shared" si="193"/>
        <v>22.000299999999999</v>
      </c>
      <c r="ES46" s="158">
        <f t="shared" si="193"/>
        <v>47.000399999999999</v>
      </c>
      <c r="ET46" s="155">
        <v>0</v>
      </c>
      <c r="EU46" s="7">
        <v>0</v>
      </c>
      <c r="EV46" s="157">
        <f t="shared" si="194"/>
        <v>0</v>
      </c>
      <c r="EW46" s="158">
        <f t="shared" si="194"/>
        <v>0</v>
      </c>
      <c r="EX46" s="157">
        <f t="shared" si="195"/>
        <v>3.2500307692307691</v>
      </c>
      <c r="EY46" s="158">
        <f t="shared" si="195"/>
        <v>2.7708499999999998</v>
      </c>
      <c r="EZ46" s="157">
        <f t="shared" si="196"/>
        <v>84.500799999999998</v>
      </c>
      <c r="FA46" s="158">
        <f t="shared" si="196"/>
        <v>133.0008</v>
      </c>
      <c r="FB46" s="155">
        <v>66.947400000000002</v>
      </c>
      <c r="FC46" s="7">
        <v>49.055599999999998</v>
      </c>
      <c r="FD46" s="157">
        <f t="shared" si="197"/>
        <v>1272.0006000000001</v>
      </c>
      <c r="FE46" s="158">
        <f t="shared" si="197"/>
        <v>1766.0016000000001</v>
      </c>
      <c r="FF46" s="155">
        <v>47.142899999999997</v>
      </c>
      <c r="FG46" s="7">
        <v>49.5</v>
      </c>
      <c r="FH46" s="157">
        <f t="shared" si="198"/>
        <v>330.00029999999998</v>
      </c>
      <c r="FI46" s="158">
        <f t="shared" si="198"/>
        <v>594</v>
      </c>
      <c r="FJ46" s="155">
        <v>0</v>
      </c>
      <c r="FK46" s="7">
        <v>0</v>
      </c>
      <c r="FL46" s="157">
        <f t="shared" si="199"/>
        <v>0</v>
      </c>
      <c r="FM46" s="158">
        <f t="shared" si="199"/>
        <v>0</v>
      </c>
      <c r="FN46" s="157">
        <f t="shared" si="200"/>
        <v>61.615419230769234</v>
      </c>
      <c r="FO46" s="158">
        <f t="shared" si="200"/>
        <v>49.166699999999999</v>
      </c>
      <c r="FP46" s="157">
        <f t="shared" si="201"/>
        <v>1602.0009</v>
      </c>
      <c r="FQ46" s="158">
        <f t="shared" si="201"/>
        <v>2360.0016000000001</v>
      </c>
      <c r="FR46" s="155">
        <v>12</v>
      </c>
      <c r="FS46" s="7">
        <v>10</v>
      </c>
      <c r="FT46" s="157">
        <f t="shared" si="202"/>
        <v>12</v>
      </c>
      <c r="FU46" s="158">
        <f t="shared" si="202"/>
        <v>10</v>
      </c>
      <c r="FV46" s="155">
        <v>5.0833000000000004</v>
      </c>
      <c r="FW46" s="7">
        <v>4.2</v>
      </c>
      <c r="FX46" s="157">
        <f t="shared" si="203"/>
        <v>60.999600000000001</v>
      </c>
      <c r="FY46" s="158">
        <f t="shared" si="203"/>
        <v>42</v>
      </c>
      <c r="FZ46" s="155">
        <v>67.083299999999994</v>
      </c>
      <c r="GA46" s="7">
        <v>66</v>
      </c>
      <c r="GB46" s="157">
        <f t="shared" si="204"/>
        <v>804.99959999999987</v>
      </c>
      <c r="GC46" s="158">
        <f t="shared" si="204"/>
        <v>660</v>
      </c>
      <c r="GD46" s="157">
        <f t="shared" si="205"/>
        <v>165</v>
      </c>
      <c r="GE46" s="158">
        <f t="shared" si="205"/>
        <v>182</v>
      </c>
      <c r="GF46" s="157">
        <f t="shared" si="205"/>
        <v>165</v>
      </c>
      <c r="GG46" s="158">
        <f t="shared" si="205"/>
        <v>182</v>
      </c>
      <c r="GH46" s="157">
        <f t="shared" si="206"/>
        <v>563.00549999999998</v>
      </c>
      <c r="GI46" s="158">
        <f t="shared" si="206"/>
        <v>560.00080000000003</v>
      </c>
      <c r="GJ46" s="157">
        <f t="shared" si="207"/>
        <v>12287.0046</v>
      </c>
      <c r="GK46" s="158">
        <f t="shared" si="207"/>
        <v>12889.007600000001</v>
      </c>
      <c r="GL46" s="157">
        <f t="shared" si="208"/>
        <v>28</v>
      </c>
      <c r="GM46" s="158">
        <f t="shared" si="208"/>
        <v>34</v>
      </c>
      <c r="GN46" s="157">
        <f t="shared" si="208"/>
        <v>28</v>
      </c>
      <c r="GO46" s="158">
        <f t="shared" si="208"/>
        <v>34</v>
      </c>
      <c r="GP46" s="157">
        <f t="shared" si="209"/>
        <v>113.5</v>
      </c>
      <c r="GQ46" s="158">
        <f t="shared" si="209"/>
        <v>117.5001</v>
      </c>
      <c r="GR46" s="157">
        <f t="shared" si="210"/>
        <v>1712.0004000000001</v>
      </c>
      <c r="GS46" s="158">
        <f t="shared" si="210"/>
        <v>2119.0001000000002</v>
      </c>
      <c r="GT46" s="157">
        <f t="shared" si="211"/>
        <v>193</v>
      </c>
      <c r="GU46" s="158">
        <f t="shared" si="211"/>
        <v>216</v>
      </c>
      <c r="GV46" s="157">
        <f t="shared" si="211"/>
        <v>193</v>
      </c>
      <c r="GW46" s="158">
        <f t="shared" si="211"/>
        <v>216</v>
      </c>
      <c r="GX46" s="157">
        <f t="shared" si="212"/>
        <v>676.50549999999998</v>
      </c>
      <c r="GY46" s="157">
        <f t="shared" si="212"/>
        <v>677.5009</v>
      </c>
      <c r="GZ46" s="157">
        <f t="shared" si="212"/>
        <v>13999.005000000001</v>
      </c>
      <c r="HA46" s="158">
        <f t="shared" si="212"/>
        <v>15008.007700000002</v>
      </c>
      <c r="HB46" s="157">
        <f t="shared" si="213"/>
        <v>13</v>
      </c>
      <c r="HC46" s="158">
        <f t="shared" si="213"/>
        <v>5</v>
      </c>
      <c r="HD46" s="157">
        <f t="shared" si="213"/>
        <v>13</v>
      </c>
      <c r="HE46" s="158">
        <f t="shared" si="213"/>
        <v>5</v>
      </c>
      <c r="HF46" s="157">
        <f t="shared" si="214"/>
        <v>9.9995999999999992</v>
      </c>
      <c r="HG46" s="158">
        <f t="shared" si="214"/>
        <v>5</v>
      </c>
      <c r="HH46" s="157">
        <f t="shared" si="215"/>
        <v>891.00049999999999</v>
      </c>
      <c r="HI46" s="158">
        <f t="shared" si="215"/>
        <v>337</v>
      </c>
      <c r="HJ46" s="157">
        <f t="shared" si="216"/>
        <v>747.50469999999996</v>
      </c>
      <c r="HK46" s="158">
        <f t="shared" si="216"/>
        <v>724.5009</v>
      </c>
      <c r="HL46" s="157">
        <f t="shared" si="217"/>
        <v>15695.005099999998</v>
      </c>
      <c r="HM46" s="158">
        <f t="shared" si="217"/>
        <v>16005.0077</v>
      </c>
    </row>
    <row r="47" spans="1:221">
      <c r="A47" s="12" t="s">
        <v>392</v>
      </c>
      <c r="B47" s="11" t="s">
        <v>398</v>
      </c>
      <c r="C47" s="10"/>
      <c r="D47" s="9">
        <v>133386</v>
      </c>
      <c r="E47" s="1">
        <v>7</v>
      </c>
      <c r="F47" s="155">
        <v>1551</v>
      </c>
      <c r="G47" s="8">
        <v>1602</v>
      </c>
      <c r="H47" s="155">
        <v>21</v>
      </c>
      <c r="I47" s="8">
        <v>16</v>
      </c>
      <c r="J47" s="157">
        <f t="shared" si="150"/>
        <v>1530</v>
      </c>
      <c r="K47" s="158">
        <f t="shared" si="150"/>
        <v>1586</v>
      </c>
      <c r="L47" s="155">
        <v>60</v>
      </c>
      <c r="M47" s="156">
        <v>60</v>
      </c>
      <c r="N47" s="157">
        <f t="shared" si="151"/>
        <v>1530</v>
      </c>
      <c r="O47" s="158">
        <f t="shared" si="151"/>
        <v>1586</v>
      </c>
      <c r="P47" s="157">
        <f t="shared" si="151"/>
        <v>1530</v>
      </c>
      <c r="Q47" s="158">
        <f t="shared" si="151"/>
        <v>1586</v>
      </c>
      <c r="R47" s="155">
        <v>158</v>
      </c>
      <c r="S47" s="8">
        <v>158</v>
      </c>
      <c r="T47" s="157">
        <f t="shared" si="152"/>
        <v>158</v>
      </c>
      <c r="U47" s="158">
        <f t="shared" si="152"/>
        <v>158</v>
      </c>
      <c r="V47" s="155">
        <v>85</v>
      </c>
      <c r="W47" s="8">
        <v>140</v>
      </c>
      <c r="X47" s="157">
        <f t="shared" si="153"/>
        <v>85</v>
      </c>
      <c r="Y47" s="158">
        <f t="shared" si="153"/>
        <v>140</v>
      </c>
      <c r="Z47" s="155">
        <v>191</v>
      </c>
      <c r="AA47" s="8">
        <v>130</v>
      </c>
      <c r="AB47" s="157">
        <f t="shared" si="154"/>
        <v>191</v>
      </c>
      <c r="AC47" s="158">
        <f t="shared" si="154"/>
        <v>130</v>
      </c>
      <c r="AD47" s="157">
        <f t="shared" si="155"/>
        <v>434</v>
      </c>
      <c r="AE47" s="158">
        <f t="shared" si="155"/>
        <v>428</v>
      </c>
      <c r="AF47" s="157">
        <f t="shared" si="156"/>
        <v>434</v>
      </c>
      <c r="AG47" s="158">
        <f t="shared" si="156"/>
        <v>428</v>
      </c>
      <c r="AH47" s="155">
        <v>3.5348000000000002</v>
      </c>
      <c r="AI47" s="7">
        <v>2.6930000000000001</v>
      </c>
      <c r="AJ47" s="157">
        <f t="shared" si="157"/>
        <v>558.49840000000006</v>
      </c>
      <c r="AK47" s="157">
        <f t="shared" si="157"/>
        <v>425.49400000000003</v>
      </c>
      <c r="AL47" s="155">
        <v>3.1646999999999998</v>
      </c>
      <c r="AM47" s="7">
        <v>2.7179000000000002</v>
      </c>
      <c r="AN47" s="157">
        <f t="shared" si="158"/>
        <v>268.99950000000001</v>
      </c>
      <c r="AO47" s="157">
        <f t="shared" si="158"/>
        <v>380.50600000000003</v>
      </c>
      <c r="AP47" s="155">
        <v>0.65449999999999997</v>
      </c>
      <c r="AQ47" s="7">
        <v>0.59619999999999995</v>
      </c>
      <c r="AR47" s="157">
        <f t="shared" si="159"/>
        <v>125.00949999999999</v>
      </c>
      <c r="AS47" s="158">
        <f t="shared" si="159"/>
        <v>77.506</v>
      </c>
      <c r="AT47" s="157">
        <f t="shared" si="160"/>
        <v>2.1947175115207376</v>
      </c>
      <c r="AU47" s="158">
        <f t="shared" si="160"/>
        <v>2.064266355140187</v>
      </c>
      <c r="AV47" s="157">
        <f t="shared" si="161"/>
        <v>952.50740000000008</v>
      </c>
      <c r="AW47" s="158">
        <f t="shared" si="161"/>
        <v>883.50599999999997</v>
      </c>
      <c r="AX47" s="155">
        <v>75.980999999999995</v>
      </c>
      <c r="AY47" s="7">
        <v>72.474699999999999</v>
      </c>
      <c r="AZ47" s="157">
        <f t="shared" si="162"/>
        <v>12004.998</v>
      </c>
      <c r="BA47" s="158">
        <f t="shared" si="162"/>
        <v>11451.0026</v>
      </c>
      <c r="BB47" s="155">
        <v>68.482399999999998</v>
      </c>
      <c r="BC47" s="7">
        <v>70.121399999999994</v>
      </c>
      <c r="BD47" s="157">
        <f t="shared" si="163"/>
        <v>5821.0039999999999</v>
      </c>
      <c r="BE47" s="158">
        <f t="shared" si="163"/>
        <v>9816.9959999999992</v>
      </c>
      <c r="BF47" s="155">
        <v>62.088999999999999</v>
      </c>
      <c r="BG47" s="7">
        <v>61.923099999999998</v>
      </c>
      <c r="BH47" s="157">
        <f t="shared" si="164"/>
        <v>11858.999</v>
      </c>
      <c r="BI47" s="158">
        <f t="shared" si="164"/>
        <v>8050.0029999999997</v>
      </c>
      <c r="BJ47" s="157">
        <f t="shared" si="165"/>
        <v>68.398619815668198</v>
      </c>
      <c r="BK47" s="158">
        <f t="shared" si="165"/>
        <v>68.500003738317758</v>
      </c>
      <c r="BL47" s="157">
        <f t="shared" si="166"/>
        <v>29685.000999999997</v>
      </c>
      <c r="BM47" s="158">
        <f t="shared" si="166"/>
        <v>29318.0016</v>
      </c>
      <c r="BN47" s="155">
        <v>448</v>
      </c>
      <c r="BO47" s="7">
        <v>423</v>
      </c>
      <c r="BP47" s="157">
        <f t="shared" si="167"/>
        <v>448</v>
      </c>
      <c r="BQ47" s="158">
        <f t="shared" si="167"/>
        <v>423</v>
      </c>
      <c r="BR47" s="155">
        <v>171</v>
      </c>
      <c r="BS47" s="7">
        <v>203</v>
      </c>
      <c r="BT47" s="157">
        <f t="shared" si="168"/>
        <v>171</v>
      </c>
      <c r="BU47" s="158">
        <f t="shared" si="168"/>
        <v>203</v>
      </c>
      <c r="BV47" s="155">
        <v>1</v>
      </c>
      <c r="BW47" s="156">
        <v>0</v>
      </c>
      <c r="BX47" s="157">
        <f t="shared" si="169"/>
        <v>1</v>
      </c>
      <c r="BY47" s="158">
        <f t="shared" si="169"/>
        <v>0</v>
      </c>
      <c r="BZ47" s="157">
        <f t="shared" si="170"/>
        <v>620</v>
      </c>
      <c r="CA47" s="158">
        <f t="shared" si="170"/>
        <v>626</v>
      </c>
      <c r="CB47" s="157">
        <f t="shared" si="171"/>
        <v>620</v>
      </c>
      <c r="CC47" s="158">
        <f t="shared" si="171"/>
        <v>626</v>
      </c>
      <c r="CD47" s="155">
        <v>4.2633999999999999</v>
      </c>
      <c r="CE47" s="7">
        <v>4.0046999999999997</v>
      </c>
      <c r="CF47" s="157">
        <f t="shared" si="172"/>
        <v>1910.0031999999999</v>
      </c>
      <c r="CG47" s="158">
        <f t="shared" si="172"/>
        <v>1693.9880999999998</v>
      </c>
      <c r="CH47" s="155">
        <v>5.5789</v>
      </c>
      <c r="CI47" s="7">
        <v>5.5221999999999998</v>
      </c>
      <c r="CJ47" s="157">
        <f t="shared" si="173"/>
        <v>953.99189999999999</v>
      </c>
      <c r="CK47" s="158">
        <f t="shared" si="173"/>
        <v>1121.0065999999999</v>
      </c>
      <c r="CL47" s="155">
        <v>10</v>
      </c>
      <c r="CM47" s="156">
        <v>0</v>
      </c>
      <c r="CN47" s="157">
        <f t="shared" si="174"/>
        <v>10</v>
      </c>
      <c r="CO47" s="158">
        <f t="shared" si="174"/>
        <v>0</v>
      </c>
      <c r="CP47" s="157">
        <f t="shared" si="175"/>
        <v>4.6354759677419359</v>
      </c>
      <c r="CQ47" s="158">
        <f t="shared" si="175"/>
        <v>4.4967966453674117</v>
      </c>
      <c r="CR47" s="157">
        <f t="shared" si="176"/>
        <v>2873.9951000000001</v>
      </c>
      <c r="CS47" s="158">
        <f t="shared" si="176"/>
        <v>2814.9946999999997</v>
      </c>
      <c r="CT47" s="155">
        <v>73.343100000000007</v>
      </c>
      <c r="CU47" s="7">
        <v>74.151300000000006</v>
      </c>
      <c r="CV47" s="157">
        <f t="shared" si="177"/>
        <v>32857.7088</v>
      </c>
      <c r="CW47" s="158">
        <f t="shared" si="177"/>
        <v>31365.999900000003</v>
      </c>
      <c r="CX47" s="155">
        <v>74.463700000000003</v>
      </c>
      <c r="CY47" s="7">
        <v>74.733999999999995</v>
      </c>
      <c r="CZ47" s="157">
        <f t="shared" si="178"/>
        <v>12733.2927</v>
      </c>
      <c r="DA47" s="158">
        <f t="shared" si="178"/>
        <v>15171.001999999999</v>
      </c>
      <c r="DB47" s="155">
        <v>79</v>
      </c>
      <c r="DC47" s="7">
        <v>0</v>
      </c>
      <c r="DD47" s="157">
        <f t="shared" si="179"/>
        <v>79</v>
      </c>
      <c r="DE47" s="158">
        <f t="shared" si="179"/>
        <v>0</v>
      </c>
      <c r="DF47" s="157">
        <f t="shared" si="180"/>
        <v>73.661292741935483</v>
      </c>
      <c r="DG47" s="158">
        <f t="shared" si="180"/>
        <v>74.340258626198093</v>
      </c>
      <c r="DH47" s="157">
        <f t="shared" si="181"/>
        <v>45670.001499999998</v>
      </c>
      <c r="DI47" s="158">
        <f t="shared" si="181"/>
        <v>46537.001900000003</v>
      </c>
      <c r="DJ47" s="157">
        <f t="shared" si="182"/>
        <v>1054</v>
      </c>
      <c r="DK47" s="158">
        <f t="shared" si="182"/>
        <v>1054</v>
      </c>
      <c r="DL47" s="157">
        <f t="shared" si="182"/>
        <v>1054</v>
      </c>
      <c r="DM47" s="158">
        <f t="shared" si="182"/>
        <v>1054</v>
      </c>
      <c r="DN47" s="157">
        <f t="shared" si="183"/>
        <v>3.6304577798861479</v>
      </c>
      <c r="DO47" s="158">
        <f t="shared" si="183"/>
        <v>3.5090139468690698</v>
      </c>
      <c r="DP47" s="157">
        <f t="shared" si="184"/>
        <v>3826.5025000000001</v>
      </c>
      <c r="DQ47" s="158">
        <f t="shared" si="184"/>
        <v>3698.5006999999996</v>
      </c>
      <c r="DR47" s="157">
        <f t="shared" si="185"/>
        <v>71.49430977229602</v>
      </c>
      <c r="DS47" s="158">
        <f t="shared" si="185"/>
        <v>71.968694022770407</v>
      </c>
      <c r="DT47" s="157">
        <f t="shared" si="186"/>
        <v>75355.002500000002</v>
      </c>
      <c r="DU47" s="158">
        <f t="shared" si="186"/>
        <v>75855.003500000006</v>
      </c>
      <c r="DV47" s="155">
        <v>163</v>
      </c>
      <c r="DW47" s="7">
        <v>208</v>
      </c>
      <c r="DX47" s="157">
        <f t="shared" si="187"/>
        <v>163</v>
      </c>
      <c r="DY47" s="158">
        <f t="shared" si="187"/>
        <v>208</v>
      </c>
      <c r="DZ47" s="155">
        <v>184</v>
      </c>
      <c r="EA47" s="7">
        <v>195</v>
      </c>
      <c r="EB47" s="157">
        <f t="shared" si="188"/>
        <v>184</v>
      </c>
      <c r="EC47" s="158">
        <f t="shared" si="188"/>
        <v>195</v>
      </c>
      <c r="ED47" s="155">
        <v>1</v>
      </c>
      <c r="EE47" s="7">
        <v>0</v>
      </c>
      <c r="EF47" s="157">
        <f t="shared" si="189"/>
        <v>1</v>
      </c>
      <c r="EG47" s="158">
        <f t="shared" si="189"/>
        <v>0</v>
      </c>
      <c r="EH47" s="157">
        <f t="shared" si="190"/>
        <v>348</v>
      </c>
      <c r="EI47" s="158">
        <f t="shared" si="190"/>
        <v>403</v>
      </c>
      <c r="EJ47" s="157">
        <f t="shared" si="191"/>
        <v>348</v>
      </c>
      <c r="EK47" s="158">
        <f t="shared" si="191"/>
        <v>403</v>
      </c>
      <c r="EL47" s="155">
        <v>3.4201999999999999</v>
      </c>
      <c r="EM47" s="7">
        <v>2.4904000000000002</v>
      </c>
      <c r="EN47" s="157">
        <f t="shared" si="192"/>
        <v>557.49260000000004</v>
      </c>
      <c r="EO47" s="158">
        <f t="shared" si="192"/>
        <v>518.00319999999999</v>
      </c>
      <c r="EP47" s="155">
        <v>3.9157999999999999</v>
      </c>
      <c r="EQ47" s="7">
        <v>3.5640999999999998</v>
      </c>
      <c r="ER47" s="157">
        <f t="shared" si="193"/>
        <v>720.50720000000001</v>
      </c>
      <c r="ES47" s="158">
        <f t="shared" si="193"/>
        <v>694.99950000000001</v>
      </c>
      <c r="ET47" s="155">
        <v>10</v>
      </c>
      <c r="EU47" s="7">
        <v>0</v>
      </c>
      <c r="EV47" s="157">
        <f t="shared" si="194"/>
        <v>10</v>
      </c>
      <c r="EW47" s="158">
        <f t="shared" si="194"/>
        <v>0</v>
      </c>
      <c r="EX47" s="157">
        <f t="shared" si="195"/>
        <v>3.7011488505747128</v>
      </c>
      <c r="EY47" s="158">
        <f t="shared" si="195"/>
        <v>3.009932258064516</v>
      </c>
      <c r="EZ47" s="157">
        <f t="shared" si="196"/>
        <v>1287.9998000000001</v>
      </c>
      <c r="FA47" s="158">
        <f t="shared" si="196"/>
        <v>1213.0027</v>
      </c>
      <c r="FB47" s="155">
        <v>55.180999999999997</v>
      </c>
      <c r="FC47" s="7">
        <v>53.899000000000001</v>
      </c>
      <c r="FD47" s="157">
        <f t="shared" si="197"/>
        <v>8994.5029999999988</v>
      </c>
      <c r="FE47" s="158">
        <f t="shared" si="197"/>
        <v>11210.992</v>
      </c>
      <c r="FF47" s="155">
        <v>49.965200000000003</v>
      </c>
      <c r="FG47" s="7">
        <v>52.369199999999999</v>
      </c>
      <c r="FH47" s="157">
        <f t="shared" si="198"/>
        <v>9193.5968000000012</v>
      </c>
      <c r="FI47" s="158">
        <f t="shared" si="198"/>
        <v>10211.994000000001</v>
      </c>
      <c r="FJ47" s="155">
        <v>40</v>
      </c>
      <c r="FK47" s="7">
        <v>0</v>
      </c>
      <c r="FL47" s="157">
        <f t="shared" si="199"/>
        <v>40</v>
      </c>
      <c r="FM47" s="158">
        <f t="shared" si="199"/>
        <v>0</v>
      </c>
      <c r="FN47" s="157">
        <f t="shared" si="200"/>
        <v>52.379597126436785</v>
      </c>
      <c r="FO47" s="158">
        <f t="shared" si="200"/>
        <v>53.158774193548389</v>
      </c>
      <c r="FP47" s="157">
        <f t="shared" si="201"/>
        <v>18228.0998</v>
      </c>
      <c r="FQ47" s="158">
        <f t="shared" si="201"/>
        <v>21422.986000000001</v>
      </c>
      <c r="FR47" s="155">
        <v>128</v>
      </c>
      <c r="FS47" s="7">
        <v>129</v>
      </c>
      <c r="FT47" s="157">
        <f t="shared" si="202"/>
        <v>128</v>
      </c>
      <c r="FU47" s="158">
        <f t="shared" si="202"/>
        <v>129</v>
      </c>
      <c r="FV47" s="155">
        <v>5.4141000000000004</v>
      </c>
      <c r="FW47" s="7">
        <v>5.4535</v>
      </c>
      <c r="FX47" s="157">
        <f t="shared" si="203"/>
        <v>693.00480000000005</v>
      </c>
      <c r="FY47" s="158">
        <f t="shared" si="203"/>
        <v>703.50149999999996</v>
      </c>
      <c r="FZ47" s="155">
        <v>72.0625</v>
      </c>
      <c r="GA47" s="7">
        <v>72.147300000000001</v>
      </c>
      <c r="GB47" s="157">
        <f t="shared" si="204"/>
        <v>9224</v>
      </c>
      <c r="GC47" s="158">
        <f t="shared" si="204"/>
        <v>9307.0017000000007</v>
      </c>
      <c r="GD47" s="157">
        <f t="shared" si="205"/>
        <v>769</v>
      </c>
      <c r="GE47" s="158">
        <f t="shared" si="205"/>
        <v>789</v>
      </c>
      <c r="GF47" s="157">
        <f t="shared" si="205"/>
        <v>769</v>
      </c>
      <c r="GG47" s="158">
        <f t="shared" si="205"/>
        <v>789</v>
      </c>
      <c r="GH47" s="157">
        <f t="shared" si="206"/>
        <v>3025.9942000000001</v>
      </c>
      <c r="GI47" s="158">
        <f t="shared" si="206"/>
        <v>2637.4852999999998</v>
      </c>
      <c r="GJ47" s="157">
        <f t="shared" si="207"/>
        <v>53857.209799999997</v>
      </c>
      <c r="GK47" s="158">
        <f t="shared" si="207"/>
        <v>54027.994500000001</v>
      </c>
      <c r="GL47" s="157">
        <f t="shared" si="208"/>
        <v>440</v>
      </c>
      <c r="GM47" s="158">
        <f t="shared" si="208"/>
        <v>538</v>
      </c>
      <c r="GN47" s="157">
        <f t="shared" si="208"/>
        <v>440</v>
      </c>
      <c r="GO47" s="158">
        <f t="shared" si="208"/>
        <v>538</v>
      </c>
      <c r="GP47" s="157">
        <f t="shared" si="209"/>
        <v>1943.4985999999999</v>
      </c>
      <c r="GQ47" s="158">
        <f t="shared" si="209"/>
        <v>2196.5120999999999</v>
      </c>
      <c r="GR47" s="157">
        <f t="shared" si="210"/>
        <v>27747.893499999998</v>
      </c>
      <c r="GS47" s="158">
        <f t="shared" si="210"/>
        <v>35199.991999999998</v>
      </c>
      <c r="GT47" s="157">
        <f t="shared" si="211"/>
        <v>1209</v>
      </c>
      <c r="GU47" s="158">
        <f t="shared" si="211"/>
        <v>1327</v>
      </c>
      <c r="GV47" s="157">
        <f t="shared" si="211"/>
        <v>1209</v>
      </c>
      <c r="GW47" s="158">
        <f t="shared" si="211"/>
        <v>1327</v>
      </c>
      <c r="GX47" s="157">
        <f t="shared" si="212"/>
        <v>4969.4928</v>
      </c>
      <c r="GY47" s="158">
        <f t="shared" si="212"/>
        <v>4833.9974000000002</v>
      </c>
      <c r="GZ47" s="157">
        <f t="shared" si="212"/>
        <v>81605.103299999988</v>
      </c>
      <c r="HA47" s="158">
        <f t="shared" si="212"/>
        <v>89227.986499999999</v>
      </c>
      <c r="HB47" s="157">
        <f t="shared" si="213"/>
        <v>193</v>
      </c>
      <c r="HC47" s="158">
        <f t="shared" si="213"/>
        <v>130</v>
      </c>
      <c r="HD47" s="157">
        <f t="shared" si="213"/>
        <v>193</v>
      </c>
      <c r="HE47" s="158">
        <f t="shared" si="213"/>
        <v>130</v>
      </c>
      <c r="HF47" s="157">
        <f t="shared" si="214"/>
        <v>145.0095</v>
      </c>
      <c r="HG47" s="158">
        <f t="shared" si="214"/>
        <v>77.506</v>
      </c>
      <c r="HH47" s="157">
        <f t="shared" si="215"/>
        <v>11977.999</v>
      </c>
      <c r="HI47" s="158">
        <f t="shared" si="215"/>
        <v>8050.0029999999997</v>
      </c>
      <c r="HJ47" s="157">
        <f t="shared" si="216"/>
        <v>5807.5070999999998</v>
      </c>
      <c r="HK47" s="158">
        <f t="shared" si="216"/>
        <v>5615.0048999999999</v>
      </c>
      <c r="HL47" s="157">
        <f t="shared" si="217"/>
        <v>102807.1023</v>
      </c>
      <c r="HM47" s="158">
        <f t="shared" si="217"/>
        <v>106584.99120000002</v>
      </c>
    </row>
    <row r="48" spans="1:221">
      <c r="A48" s="12" t="s">
        <v>392</v>
      </c>
      <c r="B48" s="5" t="s">
        <v>399</v>
      </c>
      <c r="C48" s="10"/>
      <c r="D48" s="9">
        <v>133508</v>
      </c>
      <c r="E48" s="1">
        <v>7</v>
      </c>
      <c r="F48" s="155">
        <v>1452</v>
      </c>
      <c r="G48" s="8">
        <v>2017</v>
      </c>
      <c r="H48" s="155">
        <v>39</v>
      </c>
      <c r="I48" s="8">
        <v>34</v>
      </c>
      <c r="J48" s="157">
        <f t="shared" si="150"/>
        <v>1413</v>
      </c>
      <c r="K48" s="158">
        <f t="shared" si="150"/>
        <v>1983</v>
      </c>
      <c r="L48" s="155">
        <v>60</v>
      </c>
      <c r="M48" s="156">
        <v>60</v>
      </c>
      <c r="N48" s="157">
        <f t="shared" si="151"/>
        <v>1413</v>
      </c>
      <c r="O48" s="158">
        <f t="shared" si="151"/>
        <v>1983</v>
      </c>
      <c r="P48" s="157">
        <f t="shared" si="151"/>
        <v>1413</v>
      </c>
      <c r="Q48" s="158">
        <f t="shared" si="151"/>
        <v>1983</v>
      </c>
      <c r="R48" s="155">
        <v>124</v>
      </c>
      <c r="S48" s="8">
        <v>237</v>
      </c>
      <c r="T48" s="157">
        <f t="shared" si="152"/>
        <v>124</v>
      </c>
      <c r="U48" s="158">
        <f t="shared" si="152"/>
        <v>237</v>
      </c>
      <c r="V48" s="155">
        <v>54</v>
      </c>
      <c r="W48" s="8">
        <v>119</v>
      </c>
      <c r="X48" s="157">
        <f t="shared" si="153"/>
        <v>54</v>
      </c>
      <c r="Y48" s="158">
        <f t="shared" si="153"/>
        <v>119</v>
      </c>
      <c r="Z48" s="155">
        <v>141</v>
      </c>
      <c r="AA48" s="8">
        <v>110</v>
      </c>
      <c r="AB48" s="157">
        <f t="shared" si="154"/>
        <v>141</v>
      </c>
      <c r="AC48" s="158">
        <f t="shared" si="154"/>
        <v>110</v>
      </c>
      <c r="AD48" s="157">
        <f t="shared" si="155"/>
        <v>319</v>
      </c>
      <c r="AE48" s="158">
        <f t="shared" si="155"/>
        <v>466</v>
      </c>
      <c r="AF48" s="157">
        <f t="shared" si="156"/>
        <v>319</v>
      </c>
      <c r="AG48" s="158">
        <f t="shared" si="156"/>
        <v>466</v>
      </c>
      <c r="AH48" s="155">
        <v>3.2258</v>
      </c>
      <c r="AI48" s="7">
        <v>2.7025000000000001</v>
      </c>
      <c r="AJ48" s="157">
        <f t="shared" si="157"/>
        <v>399.99919999999997</v>
      </c>
      <c r="AK48" s="157">
        <f t="shared" si="157"/>
        <v>640.49250000000006</v>
      </c>
      <c r="AL48" s="155">
        <v>3.9630000000000001</v>
      </c>
      <c r="AM48" s="7">
        <v>3.0125999999999999</v>
      </c>
      <c r="AN48" s="157">
        <f t="shared" si="158"/>
        <v>214.00200000000001</v>
      </c>
      <c r="AO48" s="157">
        <f t="shared" si="158"/>
        <v>358.49939999999998</v>
      </c>
      <c r="AP48" s="155">
        <v>0.57799999999999996</v>
      </c>
      <c r="AQ48" s="7">
        <v>0.51819999999999999</v>
      </c>
      <c r="AR48" s="157">
        <f t="shared" si="159"/>
        <v>81.49799999999999</v>
      </c>
      <c r="AS48" s="158">
        <f t="shared" si="159"/>
        <v>57.002000000000002</v>
      </c>
      <c r="AT48" s="157">
        <f t="shared" si="160"/>
        <v>2.1802482758620689</v>
      </c>
      <c r="AU48" s="158">
        <f t="shared" si="160"/>
        <v>2.2660813304721028</v>
      </c>
      <c r="AV48" s="157">
        <f t="shared" si="161"/>
        <v>695.49919999999997</v>
      </c>
      <c r="AW48" s="158">
        <f t="shared" si="161"/>
        <v>1055.9938999999999</v>
      </c>
      <c r="AX48" s="155">
        <v>68.871799999999993</v>
      </c>
      <c r="AY48" s="7">
        <v>69.253200000000007</v>
      </c>
      <c r="AZ48" s="157">
        <f t="shared" si="162"/>
        <v>8540.1031999999996</v>
      </c>
      <c r="BA48" s="158">
        <f t="shared" si="162"/>
        <v>16413.008400000002</v>
      </c>
      <c r="BB48" s="155">
        <v>64.685199999999995</v>
      </c>
      <c r="BC48" s="7">
        <v>69.058800000000005</v>
      </c>
      <c r="BD48" s="157">
        <f t="shared" si="163"/>
        <v>3493.0007999999998</v>
      </c>
      <c r="BE48" s="158">
        <f t="shared" si="163"/>
        <v>8217.9971999999998</v>
      </c>
      <c r="BF48" s="155">
        <v>65.014200000000002</v>
      </c>
      <c r="BG48" s="7">
        <v>63.827300000000001</v>
      </c>
      <c r="BH48" s="157">
        <f t="shared" si="164"/>
        <v>9167.0022000000008</v>
      </c>
      <c r="BI48" s="158">
        <f t="shared" si="164"/>
        <v>7021.0029999999997</v>
      </c>
      <c r="BJ48" s="157">
        <f t="shared" si="165"/>
        <v>66.458013166144212</v>
      </c>
      <c r="BK48" s="158">
        <f t="shared" si="165"/>
        <v>67.922765236051518</v>
      </c>
      <c r="BL48" s="157">
        <f t="shared" si="166"/>
        <v>21200.106200000002</v>
      </c>
      <c r="BM48" s="158">
        <f t="shared" si="166"/>
        <v>31652.008600000008</v>
      </c>
      <c r="BN48" s="155">
        <v>538</v>
      </c>
      <c r="BO48" s="7">
        <v>724</v>
      </c>
      <c r="BP48" s="157">
        <f t="shared" si="167"/>
        <v>538</v>
      </c>
      <c r="BQ48" s="158">
        <f t="shared" si="167"/>
        <v>724</v>
      </c>
      <c r="BR48" s="155">
        <v>242</v>
      </c>
      <c r="BS48" s="7">
        <v>339</v>
      </c>
      <c r="BT48" s="157">
        <f t="shared" si="168"/>
        <v>242</v>
      </c>
      <c r="BU48" s="158">
        <f t="shared" si="168"/>
        <v>339</v>
      </c>
      <c r="BV48" s="155">
        <v>0</v>
      </c>
      <c r="BW48" s="156">
        <v>0</v>
      </c>
      <c r="BX48" s="157">
        <f t="shared" si="169"/>
        <v>0</v>
      </c>
      <c r="BY48" s="158">
        <f t="shared" si="169"/>
        <v>0</v>
      </c>
      <c r="BZ48" s="157">
        <f t="shared" si="170"/>
        <v>780</v>
      </c>
      <c r="CA48" s="158">
        <f t="shared" si="170"/>
        <v>1063</v>
      </c>
      <c r="CB48" s="157">
        <f t="shared" si="171"/>
        <v>780</v>
      </c>
      <c r="CC48" s="158">
        <f t="shared" si="171"/>
        <v>1063</v>
      </c>
      <c r="CD48" s="155">
        <v>3.9971999999999999</v>
      </c>
      <c r="CE48" s="7">
        <v>3.8231999999999999</v>
      </c>
      <c r="CF48" s="157">
        <f t="shared" si="172"/>
        <v>2150.4935999999998</v>
      </c>
      <c r="CG48" s="158">
        <f t="shared" si="172"/>
        <v>2767.9967999999999</v>
      </c>
      <c r="CH48" s="155">
        <v>5.5640000000000001</v>
      </c>
      <c r="CI48" s="7">
        <v>5.2565999999999997</v>
      </c>
      <c r="CJ48" s="157">
        <f t="shared" si="173"/>
        <v>1346.4880000000001</v>
      </c>
      <c r="CK48" s="158">
        <f t="shared" si="173"/>
        <v>1781.9874</v>
      </c>
      <c r="CL48" s="155">
        <v>0</v>
      </c>
      <c r="CM48" s="156">
        <v>0</v>
      </c>
      <c r="CN48" s="157">
        <f t="shared" si="174"/>
        <v>0</v>
      </c>
      <c r="CO48" s="158">
        <f t="shared" si="174"/>
        <v>0</v>
      </c>
      <c r="CP48" s="157">
        <f t="shared" si="175"/>
        <v>4.4833097435897438</v>
      </c>
      <c r="CQ48" s="158">
        <f t="shared" si="175"/>
        <v>4.2803238005644397</v>
      </c>
      <c r="CR48" s="157">
        <f t="shared" si="176"/>
        <v>3496.9816000000001</v>
      </c>
      <c r="CS48" s="158">
        <f t="shared" si="176"/>
        <v>4549.9841999999999</v>
      </c>
      <c r="CT48" s="155">
        <v>72.901499999999999</v>
      </c>
      <c r="CU48" s="7">
        <v>73.098100000000002</v>
      </c>
      <c r="CV48" s="157">
        <f t="shared" si="177"/>
        <v>39221.006999999998</v>
      </c>
      <c r="CW48" s="158">
        <f t="shared" si="177"/>
        <v>52923.024400000002</v>
      </c>
      <c r="CX48" s="155">
        <v>73.102099999999993</v>
      </c>
      <c r="CY48" s="7">
        <v>73.295299999999997</v>
      </c>
      <c r="CZ48" s="157">
        <f t="shared" si="178"/>
        <v>17690.708199999997</v>
      </c>
      <c r="DA48" s="158">
        <f t="shared" si="178"/>
        <v>24847.1067</v>
      </c>
      <c r="DB48" s="155">
        <v>0</v>
      </c>
      <c r="DC48" s="7">
        <v>0</v>
      </c>
      <c r="DD48" s="157">
        <f t="shared" si="179"/>
        <v>0</v>
      </c>
      <c r="DE48" s="158">
        <f t="shared" si="179"/>
        <v>0</v>
      </c>
      <c r="DF48" s="157">
        <f t="shared" si="180"/>
        <v>72.963737435897428</v>
      </c>
      <c r="DG48" s="158">
        <f t="shared" si="180"/>
        <v>73.160988805268104</v>
      </c>
      <c r="DH48" s="157">
        <f t="shared" si="181"/>
        <v>56911.715199999991</v>
      </c>
      <c r="DI48" s="158">
        <f t="shared" si="181"/>
        <v>77770.131099999999</v>
      </c>
      <c r="DJ48" s="157">
        <f t="shared" si="182"/>
        <v>1099</v>
      </c>
      <c r="DK48" s="158">
        <f t="shared" si="182"/>
        <v>1529</v>
      </c>
      <c r="DL48" s="157">
        <f t="shared" si="182"/>
        <v>1099</v>
      </c>
      <c r="DM48" s="158">
        <f t="shared" si="182"/>
        <v>1529</v>
      </c>
      <c r="DN48" s="157">
        <f t="shared" si="183"/>
        <v>3.8148141947224752</v>
      </c>
      <c r="DO48" s="158">
        <f t="shared" si="183"/>
        <v>3.6664343361674301</v>
      </c>
      <c r="DP48" s="157">
        <f t="shared" si="184"/>
        <v>4192.4808000000003</v>
      </c>
      <c r="DQ48" s="158">
        <f t="shared" si="184"/>
        <v>5605.9781000000003</v>
      </c>
      <c r="DR48" s="157">
        <f t="shared" si="185"/>
        <v>71.075360691537753</v>
      </c>
      <c r="DS48" s="158">
        <f t="shared" si="185"/>
        <v>71.564512557226948</v>
      </c>
      <c r="DT48" s="157">
        <f t="shared" si="186"/>
        <v>78111.821399999986</v>
      </c>
      <c r="DU48" s="158">
        <f t="shared" si="186"/>
        <v>109422.1397</v>
      </c>
      <c r="DV48" s="155">
        <v>114</v>
      </c>
      <c r="DW48" s="7">
        <v>161</v>
      </c>
      <c r="DX48" s="157">
        <f t="shared" si="187"/>
        <v>114</v>
      </c>
      <c r="DY48" s="158">
        <f t="shared" si="187"/>
        <v>161</v>
      </c>
      <c r="DZ48" s="155">
        <v>144</v>
      </c>
      <c r="EA48" s="7">
        <v>226</v>
      </c>
      <c r="EB48" s="157">
        <f t="shared" si="188"/>
        <v>144</v>
      </c>
      <c r="EC48" s="158">
        <f t="shared" si="188"/>
        <v>226</v>
      </c>
      <c r="ED48" s="155">
        <v>0</v>
      </c>
      <c r="EE48" s="7">
        <v>0</v>
      </c>
      <c r="EF48" s="157">
        <f t="shared" si="189"/>
        <v>0</v>
      </c>
      <c r="EG48" s="158">
        <f t="shared" si="189"/>
        <v>0</v>
      </c>
      <c r="EH48" s="157">
        <f t="shared" si="190"/>
        <v>258</v>
      </c>
      <c r="EI48" s="158">
        <f t="shared" si="190"/>
        <v>387</v>
      </c>
      <c r="EJ48" s="157">
        <f t="shared" si="191"/>
        <v>258</v>
      </c>
      <c r="EK48" s="158">
        <f t="shared" si="191"/>
        <v>387</v>
      </c>
      <c r="EL48" s="155">
        <v>3.1623000000000001</v>
      </c>
      <c r="EM48" s="7">
        <v>2.8696000000000002</v>
      </c>
      <c r="EN48" s="157">
        <f t="shared" si="192"/>
        <v>360.50220000000002</v>
      </c>
      <c r="EO48" s="158">
        <f t="shared" si="192"/>
        <v>462.00560000000002</v>
      </c>
      <c r="EP48" s="155">
        <v>4.5034999999999998</v>
      </c>
      <c r="EQ48" s="7">
        <v>3.8252000000000002</v>
      </c>
      <c r="ER48" s="157">
        <f t="shared" si="193"/>
        <v>648.50400000000002</v>
      </c>
      <c r="ES48" s="158">
        <f t="shared" si="193"/>
        <v>864.49520000000007</v>
      </c>
      <c r="ET48" s="155">
        <v>0</v>
      </c>
      <c r="EU48" s="7">
        <v>0</v>
      </c>
      <c r="EV48" s="157">
        <f t="shared" si="194"/>
        <v>0</v>
      </c>
      <c r="EW48" s="158">
        <f t="shared" si="194"/>
        <v>0</v>
      </c>
      <c r="EX48" s="157">
        <f t="shared" si="195"/>
        <v>3.9108767441860466</v>
      </c>
      <c r="EY48" s="158">
        <f t="shared" si="195"/>
        <v>3.4276506459948322</v>
      </c>
      <c r="EZ48" s="157">
        <f t="shared" si="196"/>
        <v>1009.0062</v>
      </c>
      <c r="FA48" s="158">
        <f t="shared" si="196"/>
        <v>1326.5008</v>
      </c>
      <c r="FB48" s="155">
        <v>53.552599999999998</v>
      </c>
      <c r="FC48" s="7">
        <v>54.366500000000002</v>
      </c>
      <c r="FD48" s="157">
        <f t="shared" si="197"/>
        <v>6104.9964</v>
      </c>
      <c r="FE48" s="158">
        <f t="shared" si="197"/>
        <v>8753.0064999999995</v>
      </c>
      <c r="FF48" s="155">
        <v>51.9514</v>
      </c>
      <c r="FG48" s="7">
        <v>51.444200000000002</v>
      </c>
      <c r="FH48" s="157">
        <f t="shared" si="198"/>
        <v>7481.0015999999996</v>
      </c>
      <c r="FI48" s="158">
        <f t="shared" si="198"/>
        <v>11626.3892</v>
      </c>
      <c r="FJ48" s="155">
        <v>0</v>
      </c>
      <c r="FK48" s="7">
        <v>0</v>
      </c>
      <c r="FL48" s="157">
        <f t="shared" si="199"/>
        <v>0</v>
      </c>
      <c r="FM48" s="158">
        <f t="shared" si="199"/>
        <v>0</v>
      </c>
      <c r="FN48" s="157">
        <f t="shared" si="200"/>
        <v>52.658906976744184</v>
      </c>
      <c r="FO48" s="158">
        <f t="shared" si="200"/>
        <v>52.659937209302328</v>
      </c>
      <c r="FP48" s="157">
        <f t="shared" si="201"/>
        <v>13585.998</v>
      </c>
      <c r="FQ48" s="158">
        <f t="shared" si="201"/>
        <v>20379.395700000001</v>
      </c>
      <c r="FR48" s="155">
        <v>56</v>
      </c>
      <c r="FS48" s="7">
        <v>67</v>
      </c>
      <c r="FT48" s="157">
        <f t="shared" si="202"/>
        <v>56</v>
      </c>
      <c r="FU48" s="158">
        <f t="shared" si="202"/>
        <v>67</v>
      </c>
      <c r="FV48" s="155">
        <v>5.5267999999999997</v>
      </c>
      <c r="FW48" s="7">
        <v>5.1715999999999998</v>
      </c>
      <c r="FX48" s="157">
        <f t="shared" si="203"/>
        <v>309.50079999999997</v>
      </c>
      <c r="FY48" s="158">
        <f t="shared" si="203"/>
        <v>346.49719999999996</v>
      </c>
      <c r="FZ48" s="155">
        <v>67.892899999999997</v>
      </c>
      <c r="GA48" s="7">
        <v>69.014899999999997</v>
      </c>
      <c r="GB48" s="157">
        <f t="shared" si="204"/>
        <v>3802.0023999999999</v>
      </c>
      <c r="GC48" s="158">
        <f t="shared" si="204"/>
        <v>4623.9983000000002</v>
      </c>
      <c r="GD48" s="157">
        <f t="shared" si="205"/>
        <v>776</v>
      </c>
      <c r="GE48" s="158">
        <f t="shared" si="205"/>
        <v>1122</v>
      </c>
      <c r="GF48" s="157">
        <f t="shared" si="205"/>
        <v>776</v>
      </c>
      <c r="GG48" s="158">
        <f t="shared" si="205"/>
        <v>1122</v>
      </c>
      <c r="GH48" s="157">
        <f t="shared" si="206"/>
        <v>2910.9949999999999</v>
      </c>
      <c r="GI48" s="158">
        <f t="shared" si="206"/>
        <v>3870.4949000000001</v>
      </c>
      <c r="GJ48" s="157">
        <f t="shared" si="207"/>
        <v>53866.106599999999</v>
      </c>
      <c r="GK48" s="158">
        <f t="shared" si="207"/>
        <v>78089.039300000004</v>
      </c>
      <c r="GL48" s="157">
        <f t="shared" si="208"/>
        <v>440</v>
      </c>
      <c r="GM48" s="158">
        <f t="shared" si="208"/>
        <v>684</v>
      </c>
      <c r="GN48" s="157">
        <f t="shared" si="208"/>
        <v>440</v>
      </c>
      <c r="GO48" s="158">
        <f t="shared" si="208"/>
        <v>684</v>
      </c>
      <c r="GP48" s="157">
        <f t="shared" si="209"/>
        <v>2208.9940000000001</v>
      </c>
      <c r="GQ48" s="158">
        <f t="shared" si="209"/>
        <v>3004.982</v>
      </c>
      <c r="GR48" s="157">
        <f t="shared" si="210"/>
        <v>28664.710599999995</v>
      </c>
      <c r="GS48" s="158">
        <f t="shared" si="210"/>
        <v>44691.4931</v>
      </c>
      <c r="GT48" s="157">
        <f t="shared" si="211"/>
        <v>1216</v>
      </c>
      <c r="GU48" s="158">
        <f t="shared" si="211"/>
        <v>1806</v>
      </c>
      <c r="GV48" s="157">
        <f t="shared" si="211"/>
        <v>1216</v>
      </c>
      <c r="GW48" s="158">
        <f t="shared" si="211"/>
        <v>1806</v>
      </c>
      <c r="GX48" s="157">
        <f t="shared" si="212"/>
        <v>5119.9889999999996</v>
      </c>
      <c r="GY48" s="158">
        <f t="shared" si="212"/>
        <v>6875.4768999999997</v>
      </c>
      <c r="GZ48" s="157">
        <f t="shared" si="212"/>
        <v>82530.81719999999</v>
      </c>
      <c r="HA48" s="158">
        <f t="shared" si="212"/>
        <v>122780.5324</v>
      </c>
      <c r="HB48" s="157">
        <f t="shared" si="213"/>
        <v>141</v>
      </c>
      <c r="HC48" s="158">
        <f t="shared" si="213"/>
        <v>110</v>
      </c>
      <c r="HD48" s="157">
        <f t="shared" si="213"/>
        <v>141</v>
      </c>
      <c r="HE48" s="158">
        <f t="shared" si="213"/>
        <v>110</v>
      </c>
      <c r="HF48" s="157">
        <f t="shared" si="214"/>
        <v>81.49799999999999</v>
      </c>
      <c r="HG48" s="158">
        <f t="shared" si="214"/>
        <v>57.002000000000002</v>
      </c>
      <c r="HH48" s="157">
        <f t="shared" si="215"/>
        <v>9167.0022000000008</v>
      </c>
      <c r="HI48" s="158">
        <f t="shared" si="215"/>
        <v>7021.0029999999997</v>
      </c>
      <c r="HJ48" s="157">
        <f t="shared" si="216"/>
        <v>5510.9877999999999</v>
      </c>
      <c r="HK48" s="158">
        <f t="shared" si="216"/>
        <v>7278.9760999999999</v>
      </c>
      <c r="HL48" s="157">
        <f t="shared" si="217"/>
        <v>95499.821799999976</v>
      </c>
      <c r="HM48" s="158">
        <f t="shared" si="217"/>
        <v>134425.5337</v>
      </c>
    </row>
    <row r="49" spans="1:221">
      <c r="A49" s="12" t="s">
        <v>392</v>
      </c>
      <c r="B49" s="11" t="s">
        <v>400</v>
      </c>
      <c r="C49" s="4"/>
      <c r="D49" s="9">
        <v>133702</v>
      </c>
      <c r="E49" s="1">
        <v>7</v>
      </c>
      <c r="F49" s="155">
        <v>2802</v>
      </c>
      <c r="G49" s="8">
        <v>2753</v>
      </c>
      <c r="H49" s="155">
        <v>25</v>
      </c>
      <c r="I49" s="8">
        <v>13</v>
      </c>
      <c r="J49" s="157">
        <f t="shared" si="150"/>
        <v>2777</v>
      </c>
      <c r="K49" s="158">
        <f t="shared" si="150"/>
        <v>2740</v>
      </c>
      <c r="L49" s="155">
        <v>60</v>
      </c>
      <c r="M49" s="156">
        <v>60</v>
      </c>
      <c r="N49" s="157">
        <f t="shared" si="151"/>
        <v>2777</v>
      </c>
      <c r="O49" s="158">
        <f t="shared" si="151"/>
        <v>2740</v>
      </c>
      <c r="P49" s="157">
        <f t="shared" si="151"/>
        <v>2777</v>
      </c>
      <c r="Q49" s="158">
        <f t="shared" si="151"/>
        <v>2740</v>
      </c>
      <c r="R49" s="155">
        <v>198</v>
      </c>
      <c r="S49" s="8">
        <v>234</v>
      </c>
      <c r="T49" s="157">
        <f t="shared" si="152"/>
        <v>198</v>
      </c>
      <c r="U49" s="158">
        <f t="shared" si="152"/>
        <v>234</v>
      </c>
      <c r="V49" s="155">
        <v>152</v>
      </c>
      <c r="W49" s="8">
        <v>211</v>
      </c>
      <c r="X49" s="157">
        <f t="shared" si="153"/>
        <v>152</v>
      </c>
      <c r="Y49" s="158">
        <f t="shared" si="153"/>
        <v>211</v>
      </c>
      <c r="Z49" s="155">
        <v>151</v>
      </c>
      <c r="AA49" s="8">
        <v>117</v>
      </c>
      <c r="AB49" s="157">
        <f t="shared" si="154"/>
        <v>151</v>
      </c>
      <c r="AC49" s="158">
        <f t="shared" si="154"/>
        <v>117</v>
      </c>
      <c r="AD49" s="157">
        <f t="shared" si="155"/>
        <v>501</v>
      </c>
      <c r="AE49" s="158">
        <f t="shared" si="155"/>
        <v>562</v>
      </c>
      <c r="AF49" s="157">
        <f t="shared" si="156"/>
        <v>501</v>
      </c>
      <c r="AG49" s="158">
        <f t="shared" si="156"/>
        <v>562</v>
      </c>
      <c r="AH49" s="155">
        <v>3.0354000000000001</v>
      </c>
      <c r="AI49" s="7">
        <v>3.1496</v>
      </c>
      <c r="AJ49" s="157">
        <f t="shared" si="157"/>
        <v>601.00919999999996</v>
      </c>
      <c r="AK49" s="157">
        <f t="shared" si="157"/>
        <v>737.00639999999999</v>
      </c>
      <c r="AL49" s="155">
        <v>3.5756999999999999</v>
      </c>
      <c r="AM49" s="7">
        <v>3.3696999999999999</v>
      </c>
      <c r="AN49" s="157">
        <f t="shared" si="158"/>
        <v>543.50639999999999</v>
      </c>
      <c r="AO49" s="157">
        <f t="shared" si="158"/>
        <v>711.00670000000002</v>
      </c>
      <c r="AP49" s="155">
        <v>0.89400000000000002</v>
      </c>
      <c r="AQ49" s="7">
        <v>0.99150000000000005</v>
      </c>
      <c r="AR49" s="157">
        <f t="shared" si="159"/>
        <v>134.994</v>
      </c>
      <c r="AS49" s="158">
        <f t="shared" si="159"/>
        <v>116.00550000000001</v>
      </c>
      <c r="AT49" s="157">
        <f t="shared" si="160"/>
        <v>2.5539113772455089</v>
      </c>
      <c r="AU49" s="158">
        <f t="shared" si="160"/>
        <v>2.7829512455516014</v>
      </c>
      <c r="AV49" s="157">
        <f t="shared" si="161"/>
        <v>1279.5095999999999</v>
      </c>
      <c r="AW49" s="158">
        <f t="shared" si="161"/>
        <v>1564.0186000000001</v>
      </c>
      <c r="AX49" s="155">
        <v>66.671700000000001</v>
      </c>
      <c r="AY49" s="7">
        <v>68.410300000000007</v>
      </c>
      <c r="AZ49" s="157">
        <f t="shared" si="162"/>
        <v>13200.9966</v>
      </c>
      <c r="BA49" s="158">
        <f t="shared" si="162"/>
        <v>16008.010200000001</v>
      </c>
      <c r="BB49" s="155">
        <v>68.388199999999998</v>
      </c>
      <c r="BC49" s="7">
        <v>68.535499999999999</v>
      </c>
      <c r="BD49" s="157">
        <f t="shared" si="163"/>
        <v>10395.0064</v>
      </c>
      <c r="BE49" s="158">
        <f t="shared" si="163"/>
        <v>14460.9905</v>
      </c>
      <c r="BF49" s="155">
        <v>63.893999999999998</v>
      </c>
      <c r="BG49" s="7">
        <v>64.025599999999997</v>
      </c>
      <c r="BH49" s="157">
        <f t="shared" si="164"/>
        <v>9647.9940000000006</v>
      </c>
      <c r="BI49" s="158">
        <f t="shared" si="164"/>
        <v>7490.9951999999994</v>
      </c>
      <c r="BJ49" s="157">
        <f t="shared" si="165"/>
        <v>66.355283433133735</v>
      </c>
      <c r="BK49" s="158">
        <f t="shared" si="165"/>
        <v>67.544476690391463</v>
      </c>
      <c r="BL49" s="157">
        <f t="shared" si="166"/>
        <v>33243.997000000003</v>
      </c>
      <c r="BM49" s="158">
        <f t="shared" si="166"/>
        <v>37959.995900000002</v>
      </c>
      <c r="BN49" s="155">
        <v>596</v>
      </c>
      <c r="BO49" s="7">
        <v>547</v>
      </c>
      <c r="BP49" s="157">
        <f t="shared" si="167"/>
        <v>596</v>
      </c>
      <c r="BQ49" s="158">
        <f t="shared" si="167"/>
        <v>547</v>
      </c>
      <c r="BR49" s="155">
        <v>665</v>
      </c>
      <c r="BS49" s="7">
        <v>607</v>
      </c>
      <c r="BT49" s="157">
        <f t="shared" si="168"/>
        <v>665</v>
      </c>
      <c r="BU49" s="158">
        <f t="shared" si="168"/>
        <v>607</v>
      </c>
      <c r="BV49" s="155">
        <v>0</v>
      </c>
      <c r="BW49" s="156">
        <v>0</v>
      </c>
      <c r="BX49" s="157">
        <f t="shared" si="169"/>
        <v>0</v>
      </c>
      <c r="BY49" s="158">
        <f t="shared" si="169"/>
        <v>0</v>
      </c>
      <c r="BZ49" s="157">
        <f t="shared" si="170"/>
        <v>1261</v>
      </c>
      <c r="CA49" s="158">
        <f t="shared" si="170"/>
        <v>1154</v>
      </c>
      <c r="CB49" s="157">
        <f t="shared" si="171"/>
        <v>1261</v>
      </c>
      <c r="CC49" s="158">
        <f t="shared" si="171"/>
        <v>1154</v>
      </c>
      <c r="CD49" s="155">
        <v>4.3296999999999999</v>
      </c>
      <c r="CE49" s="7">
        <v>4.4688999999999997</v>
      </c>
      <c r="CF49" s="157">
        <f t="shared" si="172"/>
        <v>2580.5012000000002</v>
      </c>
      <c r="CG49" s="158">
        <f t="shared" si="172"/>
        <v>2444.4883</v>
      </c>
      <c r="CH49" s="155">
        <v>5.9602000000000004</v>
      </c>
      <c r="CI49" s="7">
        <v>5.5708000000000002</v>
      </c>
      <c r="CJ49" s="157">
        <f t="shared" si="173"/>
        <v>3963.5330000000004</v>
      </c>
      <c r="CK49" s="158">
        <f t="shared" si="173"/>
        <v>3381.4756000000002</v>
      </c>
      <c r="CL49" s="155">
        <v>0</v>
      </c>
      <c r="CM49" s="156">
        <v>0</v>
      </c>
      <c r="CN49" s="157">
        <f t="shared" si="174"/>
        <v>0</v>
      </c>
      <c r="CO49" s="158">
        <f t="shared" si="174"/>
        <v>0</v>
      </c>
      <c r="CP49" s="157">
        <f t="shared" si="175"/>
        <v>5.1895592386994451</v>
      </c>
      <c r="CQ49" s="158">
        <f t="shared" si="175"/>
        <v>5.0484955805892557</v>
      </c>
      <c r="CR49" s="157">
        <f t="shared" si="176"/>
        <v>6544.0342000000001</v>
      </c>
      <c r="CS49" s="158">
        <f t="shared" si="176"/>
        <v>5825.9639000000016</v>
      </c>
      <c r="CT49" s="155">
        <v>71.802000000000007</v>
      </c>
      <c r="CU49" s="7">
        <v>70.937799999999996</v>
      </c>
      <c r="CV49" s="157">
        <f t="shared" si="177"/>
        <v>42793.992000000006</v>
      </c>
      <c r="CW49" s="158">
        <f t="shared" si="177"/>
        <v>38802.976599999995</v>
      </c>
      <c r="CX49" s="155">
        <v>72.7744</v>
      </c>
      <c r="CY49" s="7">
        <v>72.878100000000003</v>
      </c>
      <c r="CZ49" s="157">
        <f t="shared" si="178"/>
        <v>48394.976000000002</v>
      </c>
      <c r="DA49" s="158">
        <f t="shared" si="178"/>
        <v>44237.006700000005</v>
      </c>
      <c r="DB49" s="155">
        <v>0</v>
      </c>
      <c r="DC49" s="7">
        <v>0</v>
      </c>
      <c r="DD49" s="157">
        <f t="shared" si="179"/>
        <v>0</v>
      </c>
      <c r="DE49" s="158">
        <f t="shared" si="179"/>
        <v>0</v>
      </c>
      <c r="DF49" s="157">
        <f t="shared" si="180"/>
        <v>72.31480412371134</v>
      </c>
      <c r="DG49" s="158">
        <f t="shared" si="180"/>
        <v>71.958391074523391</v>
      </c>
      <c r="DH49" s="157">
        <f t="shared" si="181"/>
        <v>91188.967999999993</v>
      </c>
      <c r="DI49" s="158">
        <f t="shared" si="181"/>
        <v>83039.983299999993</v>
      </c>
      <c r="DJ49" s="157">
        <f t="shared" si="182"/>
        <v>1762</v>
      </c>
      <c r="DK49" s="158">
        <f t="shared" si="182"/>
        <v>1716</v>
      </c>
      <c r="DL49" s="157">
        <f t="shared" si="182"/>
        <v>1762</v>
      </c>
      <c r="DM49" s="158">
        <f t="shared" si="182"/>
        <v>1716</v>
      </c>
      <c r="DN49" s="157">
        <f t="shared" si="183"/>
        <v>4.4401497162315549</v>
      </c>
      <c r="DO49" s="158">
        <f t="shared" si="183"/>
        <v>4.3065166083916093</v>
      </c>
      <c r="DP49" s="157">
        <f t="shared" si="184"/>
        <v>7823.5437999999995</v>
      </c>
      <c r="DQ49" s="158">
        <f t="shared" si="184"/>
        <v>7389.9825000000019</v>
      </c>
      <c r="DR49" s="157">
        <f t="shared" si="185"/>
        <v>70.620297956867191</v>
      </c>
      <c r="DS49" s="158">
        <f t="shared" si="185"/>
        <v>70.512808391608388</v>
      </c>
      <c r="DT49" s="157">
        <f t="shared" si="186"/>
        <v>124432.965</v>
      </c>
      <c r="DU49" s="158">
        <f t="shared" si="186"/>
        <v>120999.97919999999</v>
      </c>
      <c r="DV49" s="155">
        <v>291</v>
      </c>
      <c r="DW49" s="7">
        <v>291</v>
      </c>
      <c r="DX49" s="157">
        <f t="shared" si="187"/>
        <v>291</v>
      </c>
      <c r="DY49" s="158">
        <f t="shared" si="187"/>
        <v>291</v>
      </c>
      <c r="DZ49" s="155">
        <v>489</v>
      </c>
      <c r="EA49" s="7">
        <v>489</v>
      </c>
      <c r="EB49" s="157">
        <f t="shared" si="188"/>
        <v>489</v>
      </c>
      <c r="EC49" s="158">
        <f t="shared" si="188"/>
        <v>489</v>
      </c>
      <c r="ED49" s="155">
        <v>0</v>
      </c>
      <c r="EE49" s="7">
        <v>0</v>
      </c>
      <c r="EF49" s="157">
        <f t="shared" si="189"/>
        <v>0</v>
      </c>
      <c r="EG49" s="158">
        <f t="shared" si="189"/>
        <v>0</v>
      </c>
      <c r="EH49" s="157">
        <f t="shared" si="190"/>
        <v>780</v>
      </c>
      <c r="EI49" s="158">
        <f t="shared" si="190"/>
        <v>780</v>
      </c>
      <c r="EJ49" s="157">
        <f t="shared" si="191"/>
        <v>780</v>
      </c>
      <c r="EK49" s="158">
        <f t="shared" si="191"/>
        <v>780</v>
      </c>
      <c r="EL49" s="155">
        <v>3.2818000000000001</v>
      </c>
      <c r="EM49" s="7">
        <v>2.7096</v>
      </c>
      <c r="EN49" s="157">
        <f t="shared" si="192"/>
        <v>955.00380000000007</v>
      </c>
      <c r="EO49" s="158">
        <f t="shared" si="192"/>
        <v>788.49360000000001</v>
      </c>
      <c r="EP49" s="155">
        <v>4.1410999999999998</v>
      </c>
      <c r="EQ49" s="7">
        <v>4.0787000000000004</v>
      </c>
      <c r="ER49" s="157">
        <f t="shared" si="193"/>
        <v>2024.9978999999998</v>
      </c>
      <c r="ES49" s="158">
        <f t="shared" si="193"/>
        <v>1994.4843000000003</v>
      </c>
      <c r="ET49" s="155">
        <v>0</v>
      </c>
      <c r="EU49" s="7">
        <v>0</v>
      </c>
      <c r="EV49" s="157">
        <f t="shared" si="194"/>
        <v>0</v>
      </c>
      <c r="EW49" s="158">
        <f t="shared" si="194"/>
        <v>0</v>
      </c>
      <c r="EX49" s="157">
        <f t="shared" si="195"/>
        <v>3.8205149999999999</v>
      </c>
      <c r="EY49" s="158">
        <f t="shared" si="195"/>
        <v>3.5679203846153849</v>
      </c>
      <c r="EZ49" s="157">
        <f t="shared" si="196"/>
        <v>2980.0016999999998</v>
      </c>
      <c r="FA49" s="158">
        <f t="shared" si="196"/>
        <v>2782.9779000000003</v>
      </c>
      <c r="FB49" s="155">
        <v>54.439900000000002</v>
      </c>
      <c r="FC49" s="7">
        <v>49.147799999999997</v>
      </c>
      <c r="FD49" s="157">
        <f t="shared" si="197"/>
        <v>15842.010900000001</v>
      </c>
      <c r="FE49" s="158">
        <f t="shared" si="197"/>
        <v>14302.0098</v>
      </c>
      <c r="FF49" s="155">
        <v>47.094099999999997</v>
      </c>
      <c r="FG49" s="7">
        <v>47.699399999999997</v>
      </c>
      <c r="FH49" s="157">
        <f t="shared" si="198"/>
        <v>23029.014899999998</v>
      </c>
      <c r="FI49" s="158">
        <f t="shared" si="198"/>
        <v>23325.006599999997</v>
      </c>
      <c r="FJ49" s="155">
        <v>0</v>
      </c>
      <c r="FK49" s="7">
        <v>0</v>
      </c>
      <c r="FL49" s="157">
        <f t="shared" si="199"/>
        <v>0</v>
      </c>
      <c r="FM49" s="158">
        <f t="shared" si="199"/>
        <v>0</v>
      </c>
      <c r="FN49" s="157">
        <f t="shared" si="200"/>
        <v>49.834648461538464</v>
      </c>
      <c r="FO49" s="158">
        <f t="shared" si="200"/>
        <v>48.239764615384608</v>
      </c>
      <c r="FP49" s="157">
        <f t="shared" si="201"/>
        <v>38871.025800000003</v>
      </c>
      <c r="FQ49" s="158">
        <f t="shared" si="201"/>
        <v>37627.016399999993</v>
      </c>
      <c r="FR49" s="155">
        <v>235</v>
      </c>
      <c r="FS49" s="7">
        <v>244</v>
      </c>
      <c r="FT49" s="157">
        <f t="shared" si="202"/>
        <v>235</v>
      </c>
      <c r="FU49" s="158">
        <f t="shared" si="202"/>
        <v>244</v>
      </c>
      <c r="FV49" s="155">
        <v>5.1234000000000002</v>
      </c>
      <c r="FW49" s="7">
        <v>5.0491999999999999</v>
      </c>
      <c r="FX49" s="157">
        <f t="shared" si="203"/>
        <v>1203.999</v>
      </c>
      <c r="FY49" s="158">
        <f t="shared" si="203"/>
        <v>1232.0047999999999</v>
      </c>
      <c r="FZ49" s="155">
        <v>69.689400000000006</v>
      </c>
      <c r="GA49" s="7">
        <v>68.409800000000004</v>
      </c>
      <c r="GB49" s="157">
        <f t="shared" si="204"/>
        <v>16377.009000000002</v>
      </c>
      <c r="GC49" s="158">
        <f t="shared" si="204"/>
        <v>16691.9912</v>
      </c>
      <c r="GD49" s="157">
        <f t="shared" si="205"/>
        <v>1085</v>
      </c>
      <c r="GE49" s="158">
        <f t="shared" si="205"/>
        <v>1072</v>
      </c>
      <c r="GF49" s="157">
        <f t="shared" si="205"/>
        <v>1085</v>
      </c>
      <c r="GG49" s="158">
        <f t="shared" si="205"/>
        <v>1072</v>
      </c>
      <c r="GH49" s="157">
        <f t="shared" si="206"/>
        <v>4136.5142000000005</v>
      </c>
      <c r="GI49" s="158">
        <f t="shared" si="206"/>
        <v>3969.9883</v>
      </c>
      <c r="GJ49" s="157">
        <f t="shared" si="207"/>
        <v>71836.999500000005</v>
      </c>
      <c r="GK49" s="158">
        <f t="shared" si="207"/>
        <v>69112.996599999999</v>
      </c>
      <c r="GL49" s="157">
        <f t="shared" si="208"/>
        <v>1306</v>
      </c>
      <c r="GM49" s="158">
        <f t="shared" si="208"/>
        <v>1307</v>
      </c>
      <c r="GN49" s="157">
        <f t="shared" si="208"/>
        <v>1306</v>
      </c>
      <c r="GO49" s="158">
        <f t="shared" si="208"/>
        <v>1307</v>
      </c>
      <c r="GP49" s="157">
        <f t="shared" si="209"/>
        <v>6532.0373</v>
      </c>
      <c r="GQ49" s="158">
        <f t="shared" si="209"/>
        <v>6086.9666000000007</v>
      </c>
      <c r="GR49" s="157">
        <f t="shared" si="210"/>
        <v>81818.997300000003</v>
      </c>
      <c r="GS49" s="158">
        <f t="shared" si="210"/>
        <v>82023.003800000006</v>
      </c>
      <c r="GT49" s="157">
        <f t="shared" si="211"/>
        <v>2391</v>
      </c>
      <c r="GU49" s="158">
        <f t="shared" si="211"/>
        <v>2379</v>
      </c>
      <c r="GV49" s="157">
        <f t="shared" si="211"/>
        <v>2391</v>
      </c>
      <c r="GW49" s="158">
        <f t="shared" si="211"/>
        <v>2379</v>
      </c>
      <c r="GX49" s="157">
        <f t="shared" si="212"/>
        <v>10668.551500000001</v>
      </c>
      <c r="GY49" s="157">
        <f t="shared" si="212"/>
        <v>10056.954900000001</v>
      </c>
      <c r="GZ49" s="157">
        <f t="shared" si="212"/>
        <v>153655.99680000002</v>
      </c>
      <c r="HA49" s="158">
        <f t="shared" si="212"/>
        <v>151136.00040000002</v>
      </c>
      <c r="HB49" s="157">
        <f t="shared" si="213"/>
        <v>151</v>
      </c>
      <c r="HC49" s="158">
        <f t="shared" si="213"/>
        <v>117</v>
      </c>
      <c r="HD49" s="157">
        <f t="shared" si="213"/>
        <v>151</v>
      </c>
      <c r="HE49" s="158">
        <f t="shared" si="213"/>
        <v>117</v>
      </c>
      <c r="HF49" s="157">
        <f t="shared" si="214"/>
        <v>134.994</v>
      </c>
      <c r="HG49" s="158">
        <f t="shared" si="214"/>
        <v>116.00550000000001</v>
      </c>
      <c r="HH49" s="157">
        <f t="shared" si="215"/>
        <v>9647.9940000000006</v>
      </c>
      <c r="HI49" s="158">
        <f t="shared" si="215"/>
        <v>7490.9951999999994</v>
      </c>
      <c r="HJ49" s="157">
        <f t="shared" si="216"/>
        <v>12007.5445</v>
      </c>
      <c r="HK49" s="158">
        <f t="shared" si="216"/>
        <v>11404.965200000002</v>
      </c>
      <c r="HL49" s="157">
        <f t="shared" si="217"/>
        <v>179680.99979999999</v>
      </c>
      <c r="HM49" s="158">
        <f t="shared" si="217"/>
        <v>175318.98679999996</v>
      </c>
    </row>
    <row r="50" spans="1:221">
      <c r="A50" s="12" t="s">
        <v>392</v>
      </c>
      <c r="B50" s="11" t="s">
        <v>401</v>
      </c>
      <c r="C50" s="10" t="s">
        <v>423</v>
      </c>
      <c r="D50" s="9">
        <v>133960</v>
      </c>
      <c r="E50" s="1">
        <v>10</v>
      </c>
      <c r="F50" s="155">
        <v>94</v>
      </c>
      <c r="G50" s="8">
        <v>94</v>
      </c>
      <c r="H50" s="155">
        <v>1</v>
      </c>
      <c r="I50" s="8">
        <v>4</v>
      </c>
      <c r="J50" s="157">
        <f t="shared" si="150"/>
        <v>93</v>
      </c>
      <c r="K50" s="158">
        <f t="shared" si="150"/>
        <v>90</v>
      </c>
      <c r="L50" s="155">
        <v>60</v>
      </c>
      <c r="M50" s="156">
        <v>60</v>
      </c>
      <c r="N50" s="157">
        <f t="shared" si="151"/>
        <v>93</v>
      </c>
      <c r="O50" s="158">
        <f t="shared" si="151"/>
        <v>90</v>
      </c>
      <c r="P50" s="157">
        <f t="shared" si="151"/>
        <v>93</v>
      </c>
      <c r="Q50" s="158">
        <f t="shared" si="151"/>
        <v>90</v>
      </c>
      <c r="R50" s="155">
        <v>5</v>
      </c>
      <c r="S50" s="8">
        <v>10</v>
      </c>
      <c r="T50" s="157">
        <f t="shared" si="152"/>
        <v>5</v>
      </c>
      <c r="U50" s="158">
        <f t="shared" si="152"/>
        <v>10</v>
      </c>
      <c r="V50" s="155">
        <v>1</v>
      </c>
      <c r="W50" s="8">
        <v>3</v>
      </c>
      <c r="X50" s="157">
        <f t="shared" si="153"/>
        <v>1</v>
      </c>
      <c r="Y50" s="158">
        <f t="shared" si="153"/>
        <v>3</v>
      </c>
      <c r="Z50" s="155">
        <v>1</v>
      </c>
      <c r="AA50" s="8">
        <v>0</v>
      </c>
      <c r="AB50" s="157">
        <f t="shared" si="154"/>
        <v>1</v>
      </c>
      <c r="AC50" s="158">
        <f t="shared" si="154"/>
        <v>0</v>
      </c>
      <c r="AD50" s="157">
        <f t="shared" si="155"/>
        <v>7</v>
      </c>
      <c r="AE50" s="158">
        <f t="shared" si="155"/>
        <v>13</v>
      </c>
      <c r="AF50" s="157">
        <f t="shared" si="156"/>
        <v>7</v>
      </c>
      <c r="AG50" s="158">
        <f t="shared" si="156"/>
        <v>13</v>
      </c>
      <c r="AH50" s="155">
        <v>2.4</v>
      </c>
      <c r="AI50" s="7">
        <v>2.8</v>
      </c>
      <c r="AJ50" s="157">
        <f t="shared" si="157"/>
        <v>12</v>
      </c>
      <c r="AK50" s="157">
        <f t="shared" si="157"/>
        <v>28</v>
      </c>
      <c r="AL50" s="155">
        <v>6</v>
      </c>
      <c r="AM50" s="7">
        <v>5.5</v>
      </c>
      <c r="AN50" s="157">
        <f t="shared" si="158"/>
        <v>6</v>
      </c>
      <c r="AO50" s="157">
        <f t="shared" si="158"/>
        <v>16.5</v>
      </c>
      <c r="AP50" s="155">
        <v>0.5</v>
      </c>
      <c r="AQ50" s="7">
        <v>0</v>
      </c>
      <c r="AR50" s="157">
        <f t="shared" si="159"/>
        <v>0.5</v>
      </c>
      <c r="AS50" s="158">
        <f t="shared" si="159"/>
        <v>0</v>
      </c>
      <c r="AT50" s="157">
        <f t="shared" si="160"/>
        <v>2.6428571428571428</v>
      </c>
      <c r="AU50" s="158">
        <f t="shared" si="160"/>
        <v>3.4230769230769229</v>
      </c>
      <c r="AV50" s="157">
        <f t="shared" si="161"/>
        <v>18.5</v>
      </c>
      <c r="AW50" s="158">
        <f t="shared" si="161"/>
        <v>44.5</v>
      </c>
      <c r="AX50" s="155">
        <v>59</v>
      </c>
      <c r="AY50" s="7">
        <v>54.8</v>
      </c>
      <c r="AZ50" s="157">
        <f t="shared" si="162"/>
        <v>295</v>
      </c>
      <c r="BA50" s="158">
        <f t="shared" si="162"/>
        <v>548</v>
      </c>
      <c r="BB50" s="155">
        <v>96</v>
      </c>
      <c r="BC50" s="7">
        <v>66.333299999999994</v>
      </c>
      <c r="BD50" s="157">
        <f t="shared" si="163"/>
        <v>96</v>
      </c>
      <c r="BE50" s="158">
        <f t="shared" si="163"/>
        <v>198.99989999999997</v>
      </c>
      <c r="BF50" s="155">
        <v>87</v>
      </c>
      <c r="BG50" s="7">
        <v>0</v>
      </c>
      <c r="BH50" s="157">
        <f t="shared" si="164"/>
        <v>87</v>
      </c>
      <c r="BI50" s="158">
        <f t="shared" si="164"/>
        <v>0</v>
      </c>
      <c r="BJ50" s="157">
        <f t="shared" si="165"/>
        <v>68.285714285714292</v>
      </c>
      <c r="BK50" s="158">
        <f t="shared" si="165"/>
        <v>57.46153076923077</v>
      </c>
      <c r="BL50" s="157">
        <f t="shared" si="166"/>
        <v>478.00000000000006</v>
      </c>
      <c r="BM50" s="158">
        <f t="shared" si="166"/>
        <v>746.99990000000003</v>
      </c>
      <c r="BN50" s="155">
        <v>42</v>
      </c>
      <c r="BO50" s="7">
        <v>35</v>
      </c>
      <c r="BP50" s="157">
        <f t="shared" si="167"/>
        <v>42</v>
      </c>
      <c r="BQ50" s="158">
        <f t="shared" si="167"/>
        <v>35</v>
      </c>
      <c r="BR50" s="155">
        <v>17</v>
      </c>
      <c r="BS50" s="7">
        <v>7</v>
      </c>
      <c r="BT50" s="157">
        <f t="shared" si="168"/>
        <v>17</v>
      </c>
      <c r="BU50" s="158">
        <f t="shared" si="168"/>
        <v>7</v>
      </c>
      <c r="BV50" s="155">
        <v>0</v>
      </c>
      <c r="BW50" s="156">
        <v>0</v>
      </c>
      <c r="BX50" s="157">
        <f t="shared" si="169"/>
        <v>0</v>
      </c>
      <c r="BY50" s="158">
        <f t="shared" si="169"/>
        <v>0</v>
      </c>
      <c r="BZ50" s="157">
        <f t="shared" si="170"/>
        <v>59</v>
      </c>
      <c r="CA50" s="158">
        <f t="shared" si="170"/>
        <v>42</v>
      </c>
      <c r="CB50" s="157">
        <f t="shared" si="171"/>
        <v>59</v>
      </c>
      <c r="CC50" s="158">
        <f t="shared" si="171"/>
        <v>42</v>
      </c>
      <c r="CD50" s="155">
        <v>3.4762</v>
      </c>
      <c r="CE50" s="7">
        <v>3.3142999999999998</v>
      </c>
      <c r="CF50" s="157">
        <f t="shared" si="172"/>
        <v>146.00039999999998</v>
      </c>
      <c r="CG50" s="158">
        <f t="shared" si="172"/>
        <v>116.00049999999999</v>
      </c>
      <c r="CH50" s="155">
        <v>4.8823999999999996</v>
      </c>
      <c r="CI50" s="7">
        <v>6.5</v>
      </c>
      <c r="CJ50" s="157">
        <f t="shared" si="173"/>
        <v>83.000799999999998</v>
      </c>
      <c r="CK50" s="158">
        <f t="shared" si="173"/>
        <v>45.5</v>
      </c>
      <c r="CL50" s="155">
        <v>0</v>
      </c>
      <c r="CM50" s="156">
        <v>0</v>
      </c>
      <c r="CN50" s="157">
        <f t="shared" si="174"/>
        <v>0</v>
      </c>
      <c r="CO50" s="158">
        <f t="shared" si="174"/>
        <v>0</v>
      </c>
      <c r="CP50" s="157">
        <f t="shared" si="175"/>
        <v>3.8813762711864404</v>
      </c>
      <c r="CQ50" s="158">
        <f t="shared" si="175"/>
        <v>3.8452499999999996</v>
      </c>
      <c r="CR50" s="157">
        <f t="shared" si="176"/>
        <v>229.00119999999998</v>
      </c>
      <c r="CS50" s="158">
        <f t="shared" si="176"/>
        <v>161.50049999999999</v>
      </c>
      <c r="CT50" s="155">
        <v>73.547600000000003</v>
      </c>
      <c r="CU50" s="7">
        <v>67.057100000000005</v>
      </c>
      <c r="CV50" s="157">
        <f t="shared" si="177"/>
        <v>3088.9992000000002</v>
      </c>
      <c r="CW50" s="158">
        <f t="shared" si="177"/>
        <v>2346.9985000000001</v>
      </c>
      <c r="CX50" s="155">
        <v>70.235299999999995</v>
      </c>
      <c r="CY50" s="7">
        <v>72.285700000000006</v>
      </c>
      <c r="CZ50" s="157">
        <f t="shared" si="178"/>
        <v>1194.0001</v>
      </c>
      <c r="DA50" s="158">
        <f t="shared" si="178"/>
        <v>505.99990000000003</v>
      </c>
      <c r="DB50" s="155">
        <v>0</v>
      </c>
      <c r="DC50" s="7">
        <v>0</v>
      </c>
      <c r="DD50" s="157">
        <f t="shared" si="179"/>
        <v>0</v>
      </c>
      <c r="DE50" s="158">
        <f t="shared" si="179"/>
        <v>0</v>
      </c>
      <c r="DF50" s="157">
        <f t="shared" si="180"/>
        <v>72.593208474576272</v>
      </c>
      <c r="DG50" s="158">
        <f t="shared" si="180"/>
        <v>67.928533333333348</v>
      </c>
      <c r="DH50" s="157">
        <f t="shared" si="181"/>
        <v>4282.9993000000004</v>
      </c>
      <c r="DI50" s="158">
        <f t="shared" si="181"/>
        <v>2852.9984000000004</v>
      </c>
      <c r="DJ50" s="157">
        <f t="shared" si="182"/>
        <v>66</v>
      </c>
      <c r="DK50" s="158">
        <f t="shared" si="182"/>
        <v>55</v>
      </c>
      <c r="DL50" s="157">
        <f t="shared" si="182"/>
        <v>66</v>
      </c>
      <c r="DM50" s="158">
        <f t="shared" si="182"/>
        <v>55</v>
      </c>
      <c r="DN50" s="157">
        <f t="shared" si="183"/>
        <v>3.7500181818181817</v>
      </c>
      <c r="DO50" s="158">
        <f t="shared" si="183"/>
        <v>3.745463636363636</v>
      </c>
      <c r="DP50" s="157">
        <f t="shared" si="184"/>
        <v>247.50119999999998</v>
      </c>
      <c r="DQ50" s="158">
        <f t="shared" si="184"/>
        <v>206.00049999999999</v>
      </c>
      <c r="DR50" s="157">
        <f t="shared" si="185"/>
        <v>72.136353030303042</v>
      </c>
      <c r="DS50" s="158">
        <f t="shared" si="185"/>
        <v>65.454514545454543</v>
      </c>
      <c r="DT50" s="157">
        <f t="shared" si="186"/>
        <v>4760.9993000000004</v>
      </c>
      <c r="DU50" s="158">
        <f t="shared" si="186"/>
        <v>3599.9982999999997</v>
      </c>
      <c r="DV50" s="155">
        <v>12</v>
      </c>
      <c r="DW50" s="7">
        <v>14</v>
      </c>
      <c r="DX50" s="157">
        <f t="shared" si="187"/>
        <v>12</v>
      </c>
      <c r="DY50" s="158">
        <f t="shared" si="187"/>
        <v>14</v>
      </c>
      <c r="DZ50" s="155">
        <v>11</v>
      </c>
      <c r="EA50" s="7">
        <v>13</v>
      </c>
      <c r="EB50" s="157">
        <f t="shared" si="188"/>
        <v>11</v>
      </c>
      <c r="EC50" s="158">
        <f t="shared" si="188"/>
        <v>13</v>
      </c>
      <c r="ED50" s="155">
        <v>0</v>
      </c>
      <c r="EE50" s="7">
        <v>0</v>
      </c>
      <c r="EF50" s="157">
        <f t="shared" si="189"/>
        <v>0</v>
      </c>
      <c r="EG50" s="158">
        <f t="shared" si="189"/>
        <v>0</v>
      </c>
      <c r="EH50" s="157">
        <f t="shared" si="190"/>
        <v>23</v>
      </c>
      <c r="EI50" s="158">
        <f t="shared" si="190"/>
        <v>27</v>
      </c>
      <c r="EJ50" s="157">
        <f t="shared" si="191"/>
        <v>23</v>
      </c>
      <c r="EK50" s="158">
        <f t="shared" si="191"/>
        <v>27</v>
      </c>
      <c r="EL50" s="155">
        <v>2.5832999999999999</v>
      </c>
      <c r="EM50" s="7">
        <v>2.2856999999999998</v>
      </c>
      <c r="EN50" s="157">
        <f t="shared" si="192"/>
        <v>30.999600000000001</v>
      </c>
      <c r="EO50" s="158">
        <f t="shared" si="192"/>
        <v>31.999799999999997</v>
      </c>
      <c r="EP50" s="155">
        <v>3.5455000000000001</v>
      </c>
      <c r="EQ50" s="7">
        <v>3.5769000000000002</v>
      </c>
      <c r="ER50" s="157">
        <f t="shared" si="193"/>
        <v>39.000500000000002</v>
      </c>
      <c r="ES50" s="158">
        <f t="shared" si="193"/>
        <v>46.499700000000004</v>
      </c>
      <c r="ET50" s="155">
        <v>0</v>
      </c>
      <c r="EU50" s="7">
        <v>0</v>
      </c>
      <c r="EV50" s="157">
        <f t="shared" si="194"/>
        <v>0</v>
      </c>
      <c r="EW50" s="158">
        <f t="shared" si="194"/>
        <v>0</v>
      </c>
      <c r="EX50" s="157">
        <f t="shared" si="195"/>
        <v>3.0434826086956521</v>
      </c>
      <c r="EY50" s="158">
        <f t="shared" si="195"/>
        <v>2.9073888888888888</v>
      </c>
      <c r="EZ50" s="157">
        <f t="shared" si="196"/>
        <v>70.000100000000003</v>
      </c>
      <c r="FA50" s="158">
        <f t="shared" si="196"/>
        <v>78.499499999999998</v>
      </c>
      <c r="FB50" s="155">
        <v>57.75</v>
      </c>
      <c r="FC50" s="7">
        <v>41.428600000000003</v>
      </c>
      <c r="FD50" s="157">
        <f t="shared" si="197"/>
        <v>693</v>
      </c>
      <c r="FE50" s="158">
        <f t="shared" si="197"/>
        <v>580.00040000000001</v>
      </c>
      <c r="FF50" s="155">
        <v>41</v>
      </c>
      <c r="FG50" s="7">
        <v>44.846200000000003</v>
      </c>
      <c r="FH50" s="157">
        <f t="shared" si="198"/>
        <v>451</v>
      </c>
      <c r="FI50" s="158">
        <f t="shared" si="198"/>
        <v>583.00060000000008</v>
      </c>
      <c r="FJ50" s="155">
        <v>0</v>
      </c>
      <c r="FK50" s="7">
        <v>0</v>
      </c>
      <c r="FL50" s="157">
        <f t="shared" si="199"/>
        <v>0</v>
      </c>
      <c r="FM50" s="158">
        <f t="shared" si="199"/>
        <v>0</v>
      </c>
      <c r="FN50" s="157">
        <f t="shared" si="200"/>
        <v>49.739130434782609</v>
      </c>
      <c r="FO50" s="158">
        <f t="shared" si="200"/>
        <v>43.074111111111115</v>
      </c>
      <c r="FP50" s="157">
        <f t="shared" si="201"/>
        <v>1144</v>
      </c>
      <c r="FQ50" s="158">
        <f t="shared" si="201"/>
        <v>1163.0010000000002</v>
      </c>
      <c r="FR50" s="155">
        <v>4</v>
      </c>
      <c r="FS50" s="7">
        <v>8</v>
      </c>
      <c r="FT50" s="157">
        <f t="shared" si="202"/>
        <v>4</v>
      </c>
      <c r="FU50" s="158">
        <f t="shared" si="202"/>
        <v>8</v>
      </c>
      <c r="FV50" s="155">
        <v>6.375</v>
      </c>
      <c r="FW50" s="7">
        <v>6.125</v>
      </c>
      <c r="FX50" s="157">
        <f t="shared" si="203"/>
        <v>25.5</v>
      </c>
      <c r="FY50" s="158">
        <f t="shared" si="203"/>
        <v>49</v>
      </c>
      <c r="FZ50" s="155">
        <v>80.75</v>
      </c>
      <c r="GA50" s="7">
        <v>59</v>
      </c>
      <c r="GB50" s="157">
        <f t="shared" si="204"/>
        <v>323</v>
      </c>
      <c r="GC50" s="158">
        <f t="shared" si="204"/>
        <v>472</v>
      </c>
      <c r="GD50" s="157">
        <f t="shared" si="205"/>
        <v>59</v>
      </c>
      <c r="GE50" s="158">
        <f t="shared" si="205"/>
        <v>59</v>
      </c>
      <c r="GF50" s="157">
        <f t="shared" si="205"/>
        <v>59</v>
      </c>
      <c r="GG50" s="158">
        <f t="shared" si="205"/>
        <v>59</v>
      </c>
      <c r="GH50" s="157">
        <f t="shared" si="206"/>
        <v>189</v>
      </c>
      <c r="GI50" s="158">
        <f t="shared" si="206"/>
        <v>176.00029999999998</v>
      </c>
      <c r="GJ50" s="157">
        <f t="shared" si="207"/>
        <v>4076.9992000000002</v>
      </c>
      <c r="GK50" s="158">
        <f t="shared" si="207"/>
        <v>3474.9989</v>
      </c>
      <c r="GL50" s="157">
        <f t="shared" si="208"/>
        <v>29</v>
      </c>
      <c r="GM50" s="158">
        <f t="shared" si="208"/>
        <v>23</v>
      </c>
      <c r="GN50" s="157">
        <f t="shared" si="208"/>
        <v>29</v>
      </c>
      <c r="GO50" s="158">
        <f t="shared" si="208"/>
        <v>23</v>
      </c>
      <c r="GP50" s="157">
        <f t="shared" si="209"/>
        <v>128.00130000000001</v>
      </c>
      <c r="GQ50" s="158">
        <f t="shared" si="209"/>
        <v>108.4997</v>
      </c>
      <c r="GR50" s="157">
        <f t="shared" si="210"/>
        <v>1741.0001</v>
      </c>
      <c r="GS50" s="158">
        <f t="shared" si="210"/>
        <v>1288.0004000000001</v>
      </c>
      <c r="GT50" s="157">
        <f t="shared" si="211"/>
        <v>88</v>
      </c>
      <c r="GU50" s="158">
        <f t="shared" si="211"/>
        <v>82</v>
      </c>
      <c r="GV50" s="157">
        <f t="shared" si="211"/>
        <v>88</v>
      </c>
      <c r="GW50" s="158">
        <f t="shared" si="211"/>
        <v>82</v>
      </c>
      <c r="GX50" s="157">
        <f t="shared" si="212"/>
        <v>317.00130000000001</v>
      </c>
      <c r="GY50" s="158">
        <f t="shared" si="212"/>
        <v>284.5</v>
      </c>
      <c r="GZ50" s="157">
        <f t="shared" si="212"/>
        <v>5817.9993000000004</v>
      </c>
      <c r="HA50" s="158">
        <f t="shared" si="212"/>
        <v>4762.9993000000004</v>
      </c>
      <c r="HB50" s="157">
        <f t="shared" si="213"/>
        <v>1</v>
      </c>
      <c r="HC50" s="158">
        <f t="shared" si="213"/>
        <v>0</v>
      </c>
      <c r="HD50" s="157">
        <f t="shared" si="213"/>
        <v>1</v>
      </c>
      <c r="HE50" s="158">
        <f t="shared" si="213"/>
        <v>0</v>
      </c>
      <c r="HF50" s="157">
        <f t="shared" si="214"/>
        <v>0.5</v>
      </c>
      <c r="HG50" s="158" t="str">
        <f t="shared" si="214"/>
        <v/>
      </c>
      <c r="HH50" s="157">
        <f t="shared" si="215"/>
        <v>87</v>
      </c>
      <c r="HI50" s="158" t="str">
        <f t="shared" si="215"/>
        <v/>
      </c>
      <c r="HJ50" s="157">
        <f t="shared" si="216"/>
        <v>343.00130000000001</v>
      </c>
      <c r="HK50" s="158">
        <f t="shared" si="216"/>
        <v>333.5</v>
      </c>
      <c r="HL50" s="157">
        <f t="shared" si="217"/>
        <v>6227.9993000000004</v>
      </c>
      <c r="HM50" s="158">
        <f t="shared" si="217"/>
        <v>5234.9992999999995</v>
      </c>
    </row>
    <row r="51" spans="1:221">
      <c r="A51" s="12" t="s">
        <v>392</v>
      </c>
      <c r="B51" s="11" t="s">
        <v>402</v>
      </c>
      <c r="C51" s="3"/>
      <c r="D51" s="9">
        <v>134343</v>
      </c>
      <c r="E51" s="1">
        <v>7</v>
      </c>
      <c r="F51" s="155">
        <v>539</v>
      </c>
      <c r="G51" s="8">
        <v>556</v>
      </c>
      <c r="H51" s="155">
        <v>8</v>
      </c>
      <c r="I51" s="8">
        <v>13</v>
      </c>
      <c r="J51" s="157">
        <f t="shared" si="150"/>
        <v>531</v>
      </c>
      <c r="K51" s="158">
        <f t="shared" si="150"/>
        <v>543</v>
      </c>
      <c r="L51" s="155">
        <v>60</v>
      </c>
      <c r="M51" s="156">
        <v>60</v>
      </c>
      <c r="N51" s="157">
        <f t="shared" si="151"/>
        <v>531</v>
      </c>
      <c r="O51" s="158">
        <f t="shared" si="151"/>
        <v>543</v>
      </c>
      <c r="P51" s="157">
        <f t="shared" si="151"/>
        <v>531</v>
      </c>
      <c r="Q51" s="158">
        <f t="shared" si="151"/>
        <v>543</v>
      </c>
      <c r="R51" s="155">
        <v>141</v>
      </c>
      <c r="S51" s="8">
        <v>189</v>
      </c>
      <c r="T51" s="157">
        <f t="shared" si="152"/>
        <v>141</v>
      </c>
      <c r="U51" s="158">
        <f t="shared" si="152"/>
        <v>189</v>
      </c>
      <c r="V51" s="155">
        <v>41</v>
      </c>
      <c r="W51" s="8">
        <v>48</v>
      </c>
      <c r="X51" s="157">
        <f t="shared" si="153"/>
        <v>41</v>
      </c>
      <c r="Y51" s="158">
        <f t="shared" si="153"/>
        <v>48</v>
      </c>
      <c r="Z51" s="155">
        <v>41</v>
      </c>
      <c r="AA51" s="8">
        <v>10</v>
      </c>
      <c r="AB51" s="157">
        <f t="shared" si="154"/>
        <v>41</v>
      </c>
      <c r="AC51" s="158">
        <f t="shared" si="154"/>
        <v>10</v>
      </c>
      <c r="AD51" s="157">
        <f t="shared" si="155"/>
        <v>223</v>
      </c>
      <c r="AE51" s="158">
        <f t="shared" si="155"/>
        <v>247</v>
      </c>
      <c r="AF51" s="157">
        <f t="shared" si="156"/>
        <v>223</v>
      </c>
      <c r="AG51" s="158">
        <f t="shared" si="156"/>
        <v>247</v>
      </c>
      <c r="AH51" s="155">
        <v>3.6206</v>
      </c>
      <c r="AI51" s="7">
        <v>3.4523999999999999</v>
      </c>
      <c r="AJ51" s="157">
        <f t="shared" si="157"/>
        <v>510.50459999999998</v>
      </c>
      <c r="AK51" s="157">
        <f t="shared" si="157"/>
        <v>652.50360000000001</v>
      </c>
      <c r="AL51" s="155">
        <v>4.3536999999999999</v>
      </c>
      <c r="AM51" s="7">
        <v>5.0625</v>
      </c>
      <c r="AN51" s="157">
        <f t="shared" si="158"/>
        <v>178.5017</v>
      </c>
      <c r="AO51" s="157">
        <f t="shared" si="158"/>
        <v>243</v>
      </c>
      <c r="AP51" s="155">
        <v>0.58540000000000003</v>
      </c>
      <c r="AQ51" s="7">
        <v>0.55000000000000004</v>
      </c>
      <c r="AR51" s="157">
        <f t="shared" si="159"/>
        <v>24.0014</v>
      </c>
      <c r="AS51" s="158">
        <f t="shared" si="159"/>
        <v>5.5</v>
      </c>
      <c r="AT51" s="157">
        <f t="shared" si="160"/>
        <v>3.1973439461883406</v>
      </c>
      <c r="AU51" s="158">
        <f t="shared" si="160"/>
        <v>3.6477878542510123</v>
      </c>
      <c r="AV51" s="157">
        <f t="shared" si="161"/>
        <v>713.0077</v>
      </c>
      <c r="AW51" s="158">
        <f t="shared" si="161"/>
        <v>901.00360000000001</v>
      </c>
      <c r="AX51" s="155">
        <v>78.645399999999995</v>
      </c>
      <c r="AY51" s="7">
        <v>76.873000000000005</v>
      </c>
      <c r="AZ51" s="157">
        <f t="shared" si="162"/>
        <v>11089.001399999999</v>
      </c>
      <c r="BA51" s="158">
        <f t="shared" si="162"/>
        <v>14528.997000000001</v>
      </c>
      <c r="BB51" s="155">
        <v>76.804900000000004</v>
      </c>
      <c r="BC51" s="7">
        <v>82.833299999999994</v>
      </c>
      <c r="BD51" s="157">
        <f t="shared" si="163"/>
        <v>3149.0009</v>
      </c>
      <c r="BE51" s="158">
        <f t="shared" si="163"/>
        <v>3975.9983999999995</v>
      </c>
      <c r="BF51" s="155">
        <v>58.9756</v>
      </c>
      <c r="BG51" s="7">
        <v>59</v>
      </c>
      <c r="BH51" s="157">
        <f t="shared" si="164"/>
        <v>2417.9996000000001</v>
      </c>
      <c r="BI51" s="158">
        <f t="shared" si="164"/>
        <v>590</v>
      </c>
      <c r="BJ51" s="157">
        <f t="shared" si="165"/>
        <v>74.690591479820625</v>
      </c>
      <c r="BK51" s="158">
        <f t="shared" si="165"/>
        <v>77.307673684210528</v>
      </c>
      <c r="BL51" s="157">
        <f t="shared" si="166"/>
        <v>16656.001899999999</v>
      </c>
      <c r="BM51" s="158">
        <f t="shared" si="166"/>
        <v>19094.9954</v>
      </c>
      <c r="BN51" s="155">
        <v>108</v>
      </c>
      <c r="BO51" s="7">
        <v>112</v>
      </c>
      <c r="BP51" s="157">
        <f t="shared" si="167"/>
        <v>108</v>
      </c>
      <c r="BQ51" s="158">
        <f t="shared" si="167"/>
        <v>112</v>
      </c>
      <c r="BR51" s="155">
        <v>47</v>
      </c>
      <c r="BS51" s="7">
        <v>45</v>
      </c>
      <c r="BT51" s="157">
        <f t="shared" si="168"/>
        <v>47</v>
      </c>
      <c r="BU51" s="158">
        <f t="shared" si="168"/>
        <v>45</v>
      </c>
      <c r="BV51" s="155">
        <v>0</v>
      </c>
      <c r="BW51" s="156">
        <v>0</v>
      </c>
      <c r="BX51" s="157">
        <f t="shared" si="169"/>
        <v>0</v>
      </c>
      <c r="BY51" s="158">
        <f t="shared" si="169"/>
        <v>0</v>
      </c>
      <c r="BZ51" s="157">
        <f t="shared" si="170"/>
        <v>155</v>
      </c>
      <c r="CA51" s="158">
        <f t="shared" si="170"/>
        <v>157</v>
      </c>
      <c r="CB51" s="157">
        <f t="shared" si="171"/>
        <v>155</v>
      </c>
      <c r="CC51" s="158">
        <f t="shared" si="171"/>
        <v>157</v>
      </c>
      <c r="CD51" s="155">
        <v>3.8008999999999999</v>
      </c>
      <c r="CE51" s="7">
        <v>3.6071</v>
      </c>
      <c r="CF51" s="157">
        <f t="shared" si="172"/>
        <v>410.49720000000002</v>
      </c>
      <c r="CG51" s="158">
        <f t="shared" si="172"/>
        <v>403.99520000000001</v>
      </c>
      <c r="CH51" s="155">
        <v>5.7127999999999997</v>
      </c>
      <c r="CI51" s="7">
        <v>5.2888999999999999</v>
      </c>
      <c r="CJ51" s="157">
        <f t="shared" si="173"/>
        <v>268.5016</v>
      </c>
      <c r="CK51" s="158">
        <f t="shared" si="173"/>
        <v>238.00049999999999</v>
      </c>
      <c r="CL51" s="155">
        <v>0</v>
      </c>
      <c r="CM51" s="156">
        <v>0</v>
      </c>
      <c r="CN51" s="157">
        <f t="shared" si="174"/>
        <v>0</v>
      </c>
      <c r="CO51" s="158">
        <f t="shared" si="174"/>
        <v>0</v>
      </c>
      <c r="CP51" s="157">
        <f t="shared" si="175"/>
        <v>4.380637419354839</v>
      </c>
      <c r="CQ51" s="158">
        <f t="shared" si="175"/>
        <v>4.0891445859872606</v>
      </c>
      <c r="CR51" s="157">
        <f t="shared" si="176"/>
        <v>678.99880000000007</v>
      </c>
      <c r="CS51" s="158">
        <f t="shared" si="176"/>
        <v>641.99569999999994</v>
      </c>
      <c r="CT51" s="155">
        <v>73.092600000000004</v>
      </c>
      <c r="CU51" s="7">
        <v>72.758899999999997</v>
      </c>
      <c r="CV51" s="157">
        <f t="shared" si="177"/>
        <v>7894.0008000000007</v>
      </c>
      <c r="CW51" s="158">
        <f t="shared" si="177"/>
        <v>8148.9967999999999</v>
      </c>
      <c r="CX51" s="155">
        <v>73.893600000000006</v>
      </c>
      <c r="CY51" s="7">
        <v>71.355599999999995</v>
      </c>
      <c r="CZ51" s="157">
        <f t="shared" si="178"/>
        <v>3472.9992000000002</v>
      </c>
      <c r="DA51" s="158">
        <f t="shared" si="178"/>
        <v>3211.002</v>
      </c>
      <c r="DB51" s="155">
        <v>0</v>
      </c>
      <c r="DC51" s="7">
        <v>0</v>
      </c>
      <c r="DD51" s="157">
        <f t="shared" si="179"/>
        <v>0</v>
      </c>
      <c r="DE51" s="158">
        <f t="shared" si="179"/>
        <v>0</v>
      </c>
      <c r="DF51" s="157">
        <f t="shared" si="180"/>
        <v>73.335483870967735</v>
      </c>
      <c r="DG51" s="158">
        <f t="shared" si="180"/>
        <v>72.356680254777061</v>
      </c>
      <c r="DH51" s="157">
        <f t="shared" si="181"/>
        <v>11366.999999999998</v>
      </c>
      <c r="DI51" s="158">
        <f t="shared" si="181"/>
        <v>11359.998799999999</v>
      </c>
      <c r="DJ51" s="157">
        <f t="shared" si="182"/>
        <v>378</v>
      </c>
      <c r="DK51" s="158">
        <f t="shared" si="182"/>
        <v>404</v>
      </c>
      <c r="DL51" s="157">
        <f t="shared" si="182"/>
        <v>378</v>
      </c>
      <c r="DM51" s="158">
        <f t="shared" si="182"/>
        <v>404</v>
      </c>
      <c r="DN51" s="157">
        <f t="shared" si="183"/>
        <v>3.6825568783068783</v>
      </c>
      <c r="DO51" s="158">
        <f t="shared" si="183"/>
        <v>3.8193051980198018</v>
      </c>
      <c r="DP51" s="157">
        <f t="shared" si="184"/>
        <v>1392.0065</v>
      </c>
      <c r="DQ51" s="158">
        <f t="shared" si="184"/>
        <v>1542.9992999999999</v>
      </c>
      <c r="DR51" s="157">
        <f t="shared" si="185"/>
        <v>74.134925661375647</v>
      </c>
      <c r="DS51" s="158">
        <f t="shared" si="185"/>
        <v>75.383649009900992</v>
      </c>
      <c r="DT51" s="157">
        <f t="shared" si="186"/>
        <v>28023.001899999996</v>
      </c>
      <c r="DU51" s="158">
        <f t="shared" si="186"/>
        <v>30454.994200000001</v>
      </c>
      <c r="DV51" s="155">
        <v>73</v>
      </c>
      <c r="DW51" s="7">
        <v>69</v>
      </c>
      <c r="DX51" s="157">
        <f t="shared" si="187"/>
        <v>73</v>
      </c>
      <c r="DY51" s="158">
        <f t="shared" si="187"/>
        <v>69</v>
      </c>
      <c r="DZ51" s="155">
        <v>52</v>
      </c>
      <c r="EA51" s="7">
        <v>51</v>
      </c>
      <c r="EB51" s="157">
        <f t="shared" si="188"/>
        <v>52</v>
      </c>
      <c r="EC51" s="158">
        <f t="shared" si="188"/>
        <v>51</v>
      </c>
      <c r="ED51" s="155">
        <v>0</v>
      </c>
      <c r="EE51" s="7">
        <v>0</v>
      </c>
      <c r="EF51" s="157">
        <f t="shared" si="189"/>
        <v>0</v>
      </c>
      <c r="EG51" s="158">
        <f t="shared" si="189"/>
        <v>0</v>
      </c>
      <c r="EH51" s="157">
        <f t="shared" si="190"/>
        <v>125</v>
      </c>
      <c r="EI51" s="158">
        <f t="shared" si="190"/>
        <v>120</v>
      </c>
      <c r="EJ51" s="157">
        <f t="shared" si="191"/>
        <v>125</v>
      </c>
      <c r="EK51" s="158">
        <f t="shared" si="191"/>
        <v>120</v>
      </c>
      <c r="EL51" s="155">
        <v>3.137</v>
      </c>
      <c r="EM51" s="7">
        <v>3</v>
      </c>
      <c r="EN51" s="157">
        <f t="shared" si="192"/>
        <v>229.001</v>
      </c>
      <c r="EO51" s="158">
        <f t="shared" si="192"/>
        <v>207</v>
      </c>
      <c r="EP51" s="155">
        <v>4.375</v>
      </c>
      <c r="EQ51" s="7">
        <v>3.7745000000000002</v>
      </c>
      <c r="ER51" s="157">
        <f t="shared" si="193"/>
        <v>227.5</v>
      </c>
      <c r="ES51" s="158">
        <f t="shared" si="193"/>
        <v>192.49950000000001</v>
      </c>
      <c r="ET51" s="155">
        <v>0</v>
      </c>
      <c r="EU51" s="7">
        <v>0</v>
      </c>
      <c r="EV51" s="157">
        <f t="shared" si="194"/>
        <v>0</v>
      </c>
      <c r="EW51" s="158">
        <f t="shared" si="194"/>
        <v>0</v>
      </c>
      <c r="EX51" s="157">
        <f t="shared" si="195"/>
        <v>3.6520079999999999</v>
      </c>
      <c r="EY51" s="158">
        <f t="shared" si="195"/>
        <v>3.3291625000000002</v>
      </c>
      <c r="EZ51" s="157">
        <f t="shared" si="196"/>
        <v>456.50099999999998</v>
      </c>
      <c r="FA51" s="158">
        <f t="shared" si="196"/>
        <v>399.49950000000001</v>
      </c>
      <c r="FB51" s="155">
        <v>57.137</v>
      </c>
      <c r="FC51" s="7">
        <v>54.246400000000001</v>
      </c>
      <c r="FD51" s="157">
        <f t="shared" si="197"/>
        <v>4171.0010000000002</v>
      </c>
      <c r="FE51" s="158">
        <f t="shared" si="197"/>
        <v>3743.0016000000001</v>
      </c>
      <c r="FF51" s="155">
        <v>50.865400000000001</v>
      </c>
      <c r="FG51" s="7">
        <v>46.529400000000003</v>
      </c>
      <c r="FH51" s="157">
        <f t="shared" si="198"/>
        <v>2645.0008000000003</v>
      </c>
      <c r="FI51" s="158">
        <f t="shared" si="198"/>
        <v>2372.9994000000002</v>
      </c>
      <c r="FJ51" s="155">
        <v>0</v>
      </c>
      <c r="FK51" s="7">
        <v>0</v>
      </c>
      <c r="FL51" s="157">
        <f t="shared" si="199"/>
        <v>0</v>
      </c>
      <c r="FM51" s="158">
        <f t="shared" si="199"/>
        <v>0</v>
      </c>
      <c r="FN51" s="157">
        <f t="shared" si="200"/>
        <v>54.528014400000004</v>
      </c>
      <c r="FO51" s="158">
        <f t="shared" si="200"/>
        <v>50.966675000000002</v>
      </c>
      <c r="FP51" s="157">
        <f t="shared" si="201"/>
        <v>6816.0018</v>
      </c>
      <c r="FQ51" s="158">
        <f t="shared" si="201"/>
        <v>6116.0010000000002</v>
      </c>
      <c r="FR51" s="155">
        <v>28</v>
      </c>
      <c r="FS51" s="7">
        <v>19</v>
      </c>
      <c r="FT51" s="157">
        <f t="shared" si="202"/>
        <v>28</v>
      </c>
      <c r="FU51" s="158">
        <f t="shared" si="202"/>
        <v>19</v>
      </c>
      <c r="FV51" s="155">
        <v>5.1429</v>
      </c>
      <c r="FW51" s="7">
        <v>4.1578999999999997</v>
      </c>
      <c r="FX51" s="157">
        <f t="shared" si="203"/>
        <v>144.00120000000001</v>
      </c>
      <c r="FY51" s="158">
        <f t="shared" si="203"/>
        <v>79.000099999999989</v>
      </c>
      <c r="FZ51" s="155">
        <v>76.464299999999994</v>
      </c>
      <c r="GA51" s="7">
        <v>72.1053</v>
      </c>
      <c r="GB51" s="157">
        <f t="shared" si="204"/>
        <v>2141.0003999999999</v>
      </c>
      <c r="GC51" s="158">
        <f t="shared" si="204"/>
        <v>1370.0007000000001</v>
      </c>
      <c r="GD51" s="157">
        <f t="shared" si="205"/>
        <v>322</v>
      </c>
      <c r="GE51" s="158">
        <f t="shared" si="205"/>
        <v>370</v>
      </c>
      <c r="GF51" s="157">
        <f t="shared" si="205"/>
        <v>322</v>
      </c>
      <c r="GG51" s="158">
        <f t="shared" si="205"/>
        <v>370</v>
      </c>
      <c r="GH51" s="157">
        <f t="shared" si="206"/>
        <v>1150.0028</v>
      </c>
      <c r="GI51" s="158">
        <f t="shared" si="206"/>
        <v>1263.4988000000001</v>
      </c>
      <c r="GJ51" s="157">
        <f t="shared" si="207"/>
        <v>23154.003199999999</v>
      </c>
      <c r="GK51" s="158">
        <f t="shared" si="207"/>
        <v>26420.9954</v>
      </c>
      <c r="GL51" s="157">
        <f t="shared" si="208"/>
        <v>140</v>
      </c>
      <c r="GM51" s="158">
        <f t="shared" si="208"/>
        <v>144</v>
      </c>
      <c r="GN51" s="157">
        <f t="shared" si="208"/>
        <v>140</v>
      </c>
      <c r="GO51" s="158">
        <f t="shared" si="208"/>
        <v>144</v>
      </c>
      <c r="GP51" s="157">
        <f t="shared" si="209"/>
        <v>674.50329999999997</v>
      </c>
      <c r="GQ51" s="158">
        <f t="shared" si="209"/>
        <v>673.5</v>
      </c>
      <c r="GR51" s="157">
        <f t="shared" si="210"/>
        <v>9267.0009000000009</v>
      </c>
      <c r="GS51" s="158">
        <f t="shared" si="210"/>
        <v>9559.9997999999996</v>
      </c>
      <c r="GT51" s="157">
        <f t="shared" si="211"/>
        <v>462</v>
      </c>
      <c r="GU51" s="158">
        <f t="shared" si="211"/>
        <v>514</v>
      </c>
      <c r="GV51" s="157">
        <f t="shared" si="211"/>
        <v>462</v>
      </c>
      <c r="GW51" s="158">
        <f t="shared" si="211"/>
        <v>514</v>
      </c>
      <c r="GX51" s="157">
        <f t="shared" si="212"/>
        <v>1824.5061000000001</v>
      </c>
      <c r="GY51" s="158">
        <f t="shared" si="212"/>
        <v>1936.9988000000001</v>
      </c>
      <c r="GZ51" s="157">
        <f t="shared" si="212"/>
        <v>32421.004099999998</v>
      </c>
      <c r="HA51" s="158">
        <f t="shared" si="212"/>
        <v>35980.995199999998</v>
      </c>
      <c r="HB51" s="157">
        <f t="shared" si="213"/>
        <v>41</v>
      </c>
      <c r="HC51" s="158">
        <f t="shared" si="213"/>
        <v>10</v>
      </c>
      <c r="HD51" s="157">
        <f t="shared" si="213"/>
        <v>41</v>
      </c>
      <c r="HE51" s="158">
        <f t="shared" si="213"/>
        <v>10</v>
      </c>
      <c r="HF51" s="157">
        <f t="shared" si="214"/>
        <v>24.0014</v>
      </c>
      <c r="HG51" s="158">
        <f t="shared" si="214"/>
        <v>5.5</v>
      </c>
      <c r="HH51" s="157">
        <f t="shared" si="215"/>
        <v>2417.9996000000001</v>
      </c>
      <c r="HI51" s="158">
        <f t="shared" si="215"/>
        <v>590</v>
      </c>
      <c r="HJ51" s="157">
        <f t="shared" si="216"/>
        <v>1992.5086999999999</v>
      </c>
      <c r="HK51" s="158">
        <f t="shared" si="216"/>
        <v>2021.4988999999998</v>
      </c>
      <c r="HL51" s="157">
        <f t="shared" si="217"/>
        <v>36980.004099999991</v>
      </c>
      <c r="HM51" s="158">
        <f t="shared" si="217"/>
        <v>37940.995900000002</v>
      </c>
    </row>
    <row r="52" spans="1:221">
      <c r="A52" s="12" t="s">
        <v>392</v>
      </c>
      <c r="B52" s="11" t="s">
        <v>403</v>
      </c>
      <c r="C52" s="10"/>
      <c r="D52" s="9">
        <v>134495</v>
      </c>
      <c r="E52" s="1">
        <v>8</v>
      </c>
      <c r="F52" s="155">
        <v>2817</v>
      </c>
      <c r="G52" s="8">
        <v>2898</v>
      </c>
      <c r="H52" s="155">
        <v>15</v>
      </c>
      <c r="I52" s="8">
        <v>16</v>
      </c>
      <c r="J52" s="157">
        <f t="shared" si="150"/>
        <v>2802</v>
      </c>
      <c r="K52" s="158">
        <f t="shared" si="150"/>
        <v>2882</v>
      </c>
      <c r="L52" s="155">
        <v>60</v>
      </c>
      <c r="M52" s="156">
        <v>60</v>
      </c>
      <c r="N52" s="157">
        <f t="shared" si="151"/>
        <v>2802</v>
      </c>
      <c r="O52" s="158">
        <f t="shared" si="151"/>
        <v>2882</v>
      </c>
      <c r="P52" s="157">
        <f t="shared" si="151"/>
        <v>2802</v>
      </c>
      <c r="Q52" s="158">
        <f t="shared" si="151"/>
        <v>2882</v>
      </c>
      <c r="R52" s="155">
        <v>127</v>
      </c>
      <c r="S52" s="8">
        <v>121</v>
      </c>
      <c r="T52" s="157">
        <f t="shared" si="152"/>
        <v>127</v>
      </c>
      <c r="U52" s="158">
        <f t="shared" si="152"/>
        <v>121</v>
      </c>
      <c r="V52" s="155">
        <v>49</v>
      </c>
      <c r="W52" s="8">
        <v>57</v>
      </c>
      <c r="X52" s="157">
        <f t="shared" si="153"/>
        <v>49</v>
      </c>
      <c r="Y52" s="158">
        <f t="shared" si="153"/>
        <v>57</v>
      </c>
      <c r="Z52" s="155">
        <v>16</v>
      </c>
      <c r="AA52" s="8">
        <v>116</v>
      </c>
      <c r="AB52" s="157">
        <f t="shared" si="154"/>
        <v>16</v>
      </c>
      <c r="AC52" s="158">
        <f t="shared" si="154"/>
        <v>116</v>
      </c>
      <c r="AD52" s="157">
        <f t="shared" si="155"/>
        <v>192</v>
      </c>
      <c r="AE52" s="158">
        <f t="shared" si="155"/>
        <v>294</v>
      </c>
      <c r="AF52" s="157">
        <f t="shared" si="156"/>
        <v>192</v>
      </c>
      <c r="AG52" s="158">
        <f t="shared" si="156"/>
        <v>294</v>
      </c>
      <c r="AH52" s="155">
        <v>3.2637999999999998</v>
      </c>
      <c r="AI52" s="7">
        <v>2.6322000000000001</v>
      </c>
      <c r="AJ52" s="157">
        <f t="shared" si="157"/>
        <v>414.50259999999997</v>
      </c>
      <c r="AK52" s="157">
        <f t="shared" si="157"/>
        <v>318.49619999999999</v>
      </c>
      <c r="AL52" s="155">
        <v>3.7856999999999998</v>
      </c>
      <c r="AM52" s="7">
        <v>3.7894999999999999</v>
      </c>
      <c r="AN52" s="157">
        <f t="shared" si="158"/>
        <v>185.49930000000001</v>
      </c>
      <c r="AO52" s="157">
        <f t="shared" si="158"/>
        <v>216.00149999999999</v>
      </c>
      <c r="AP52" s="155">
        <v>0.6875</v>
      </c>
      <c r="AQ52" s="7">
        <v>0.50429999999999997</v>
      </c>
      <c r="AR52" s="157">
        <f t="shared" si="159"/>
        <v>11</v>
      </c>
      <c r="AS52" s="158">
        <f t="shared" si="159"/>
        <v>58.498799999999996</v>
      </c>
      <c r="AT52" s="157">
        <f t="shared" si="160"/>
        <v>3.1823015624999997</v>
      </c>
      <c r="AU52" s="158">
        <f t="shared" si="160"/>
        <v>2.0169948979591834</v>
      </c>
      <c r="AV52" s="157">
        <f t="shared" si="161"/>
        <v>611.00189999999998</v>
      </c>
      <c r="AW52" s="158">
        <f t="shared" si="161"/>
        <v>592.99649999999997</v>
      </c>
      <c r="AX52" s="155">
        <v>71.448800000000006</v>
      </c>
      <c r="AY52" s="7">
        <v>69.917400000000001</v>
      </c>
      <c r="AZ52" s="157">
        <f t="shared" si="162"/>
        <v>9073.9976000000006</v>
      </c>
      <c r="BA52" s="158">
        <f t="shared" si="162"/>
        <v>8460.0054</v>
      </c>
      <c r="BB52" s="155">
        <v>71.979600000000005</v>
      </c>
      <c r="BC52" s="7">
        <v>72.298199999999994</v>
      </c>
      <c r="BD52" s="157">
        <f t="shared" si="163"/>
        <v>3527.0004000000004</v>
      </c>
      <c r="BE52" s="158">
        <f t="shared" si="163"/>
        <v>4120.9973999999993</v>
      </c>
      <c r="BF52" s="155">
        <v>58.9375</v>
      </c>
      <c r="BG52" s="7">
        <v>64.129300000000001</v>
      </c>
      <c r="BH52" s="157">
        <f t="shared" si="164"/>
        <v>943</v>
      </c>
      <c r="BI52" s="158">
        <f t="shared" si="164"/>
        <v>7438.9988000000003</v>
      </c>
      <c r="BJ52" s="157">
        <f t="shared" si="165"/>
        <v>70.541656250000003</v>
      </c>
      <c r="BK52" s="158">
        <f t="shared" si="165"/>
        <v>68.095243537414959</v>
      </c>
      <c r="BL52" s="157">
        <f t="shared" si="166"/>
        <v>13543.998</v>
      </c>
      <c r="BM52" s="158">
        <f t="shared" si="166"/>
        <v>20020.0016</v>
      </c>
      <c r="BN52" s="155">
        <v>1082</v>
      </c>
      <c r="BO52" s="7">
        <v>1081</v>
      </c>
      <c r="BP52" s="157">
        <f t="shared" si="167"/>
        <v>1082</v>
      </c>
      <c r="BQ52" s="158">
        <f t="shared" si="167"/>
        <v>1081</v>
      </c>
      <c r="BR52" s="155">
        <v>480</v>
      </c>
      <c r="BS52" s="7">
        <v>418</v>
      </c>
      <c r="BT52" s="157">
        <f t="shared" si="168"/>
        <v>480</v>
      </c>
      <c r="BU52" s="158">
        <f t="shared" si="168"/>
        <v>418</v>
      </c>
      <c r="BV52" s="155">
        <v>1</v>
      </c>
      <c r="BW52" s="156">
        <v>0</v>
      </c>
      <c r="BX52" s="157">
        <f t="shared" si="169"/>
        <v>1</v>
      </c>
      <c r="BY52" s="158">
        <f t="shared" si="169"/>
        <v>0</v>
      </c>
      <c r="BZ52" s="157">
        <f t="shared" si="170"/>
        <v>1563</v>
      </c>
      <c r="CA52" s="158">
        <f t="shared" si="170"/>
        <v>1499</v>
      </c>
      <c r="CB52" s="157">
        <f t="shared" si="171"/>
        <v>1563</v>
      </c>
      <c r="CC52" s="158">
        <f t="shared" si="171"/>
        <v>1499</v>
      </c>
      <c r="CD52" s="155">
        <v>4.0960999999999999</v>
      </c>
      <c r="CE52" s="7">
        <v>3.8612000000000002</v>
      </c>
      <c r="CF52" s="157">
        <f t="shared" si="172"/>
        <v>4431.9802</v>
      </c>
      <c r="CG52" s="158">
        <f t="shared" si="172"/>
        <v>4173.9571999999998</v>
      </c>
      <c r="CH52" s="155">
        <v>5.8853999999999997</v>
      </c>
      <c r="CI52" s="7">
        <v>5.3994999999999997</v>
      </c>
      <c r="CJ52" s="157">
        <f t="shared" si="173"/>
        <v>2824.9919999999997</v>
      </c>
      <c r="CK52" s="158">
        <f t="shared" si="173"/>
        <v>2256.991</v>
      </c>
      <c r="CL52" s="155">
        <v>3.5</v>
      </c>
      <c r="CM52" s="156">
        <v>0</v>
      </c>
      <c r="CN52" s="157">
        <f t="shared" si="174"/>
        <v>3.5</v>
      </c>
      <c r="CO52" s="158">
        <f t="shared" si="174"/>
        <v>0</v>
      </c>
      <c r="CP52" s="157">
        <f t="shared" si="175"/>
        <v>4.6452157389635316</v>
      </c>
      <c r="CQ52" s="158">
        <f t="shared" si="175"/>
        <v>4.2901589059372913</v>
      </c>
      <c r="CR52" s="157">
        <f t="shared" si="176"/>
        <v>7260.4722000000002</v>
      </c>
      <c r="CS52" s="158">
        <f t="shared" si="176"/>
        <v>6430.9481999999998</v>
      </c>
      <c r="CT52" s="155">
        <v>76.687600000000003</v>
      </c>
      <c r="CU52" s="7">
        <v>74.824200000000005</v>
      </c>
      <c r="CV52" s="157">
        <f t="shared" si="177"/>
        <v>82975.983200000002</v>
      </c>
      <c r="CW52" s="158">
        <f t="shared" si="177"/>
        <v>80884.960200000001</v>
      </c>
      <c r="CX52" s="155">
        <v>79.693799999999996</v>
      </c>
      <c r="CY52" s="7">
        <v>75.720100000000002</v>
      </c>
      <c r="CZ52" s="157">
        <f t="shared" si="178"/>
        <v>38253.023999999998</v>
      </c>
      <c r="DA52" s="158">
        <f t="shared" si="178"/>
        <v>31651.001800000002</v>
      </c>
      <c r="DB52" s="155">
        <v>63</v>
      </c>
      <c r="DC52" s="7">
        <v>0</v>
      </c>
      <c r="DD52" s="157">
        <f t="shared" si="179"/>
        <v>63</v>
      </c>
      <c r="DE52" s="158">
        <f t="shared" si="179"/>
        <v>0</v>
      </c>
      <c r="DF52" s="157">
        <f t="shared" si="180"/>
        <v>77.602051951375557</v>
      </c>
      <c r="DG52" s="158">
        <f t="shared" si="180"/>
        <v>75.074024016010668</v>
      </c>
      <c r="DH52" s="157">
        <f t="shared" si="181"/>
        <v>121292.00719999999</v>
      </c>
      <c r="DI52" s="158">
        <f t="shared" si="181"/>
        <v>112535.96199999998</v>
      </c>
      <c r="DJ52" s="157">
        <f t="shared" si="182"/>
        <v>1755</v>
      </c>
      <c r="DK52" s="158">
        <f t="shared" si="182"/>
        <v>1793</v>
      </c>
      <c r="DL52" s="157">
        <f t="shared" si="182"/>
        <v>1755</v>
      </c>
      <c r="DM52" s="158">
        <f t="shared" si="182"/>
        <v>1793</v>
      </c>
      <c r="DN52" s="157">
        <f t="shared" si="183"/>
        <v>4.4851704273504271</v>
      </c>
      <c r="DO52" s="158">
        <f t="shared" si="183"/>
        <v>3.9174259341885107</v>
      </c>
      <c r="DP52" s="157">
        <f t="shared" si="184"/>
        <v>7871.4740999999995</v>
      </c>
      <c r="DQ52" s="158">
        <f t="shared" si="184"/>
        <v>7023.9447</v>
      </c>
      <c r="DR52" s="157">
        <f t="shared" si="185"/>
        <v>76.829632592592588</v>
      </c>
      <c r="DS52" s="158">
        <f t="shared" si="185"/>
        <v>73.929706413831568</v>
      </c>
      <c r="DT52" s="157">
        <f t="shared" si="186"/>
        <v>134836.00519999999</v>
      </c>
      <c r="DU52" s="158">
        <f t="shared" si="186"/>
        <v>132555.96359999999</v>
      </c>
      <c r="DV52" s="155">
        <v>409</v>
      </c>
      <c r="DW52" s="7">
        <v>482</v>
      </c>
      <c r="DX52" s="157">
        <f t="shared" si="187"/>
        <v>409</v>
      </c>
      <c r="DY52" s="158">
        <f t="shared" si="187"/>
        <v>482</v>
      </c>
      <c r="DZ52" s="155">
        <v>287</v>
      </c>
      <c r="EA52" s="7">
        <v>305</v>
      </c>
      <c r="EB52" s="157">
        <f t="shared" si="188"/>
        <v>287</v>
      </c>
      <c r="EC52" s="158">
        <f t="shared" si="188"/>
        <v>305</v>
      </c>
      <c r="ED52" s="155">
        <v>0</v>
      </c>
      <c r="EE52" s="7">
        <v>0</v>
      </c>
      <c r="EF52" s="157">
        <f t="shared" si="189"/>
        <v>0</v>
      </c>
      <c r="EG52" s="158">
        <f t="shared" si="189"/>
        <v>0</v>
      </c>
      <c r="EH52" s="157">
        <f t="shared" si="190"/>
        <v>696</v>
      </c>
      <c r="EI52" s="158">
        <f t="shared" si="190"/>
        <v>787</v>
      </c>
      <c r="EJ52" s="157">
        <f t="shared" si="191"/>
        <v>696</v>
      </c>
      <c r="EK52" s="158">
        <f t="shared" si="191"/>
        <v>787</v>
      </c>
      <c r="EL52" s="155">
        <v>2.9352</v>
      </c>
      <c r="EM52" s="7">
        <v>2.5581</v>
      </c>
      <c r="EN52" s="157">
        <f t="shared" si="192"/>
        <v>1200.4968000000001</v>
      </c>
      <c r="EO52" s="158">
        <f t="shared" si="192"/>
        <v>1233.0042000000001</v>
      </c>
      <c r="EP52" s="155">
        <v>4.0366</v>
      </c>
      <c r="EQ52" s="7">
        <v>3.7361</v>
      </c>
      <c r="ER52" s="157">
        <f t="shared" si="193"/>
        <v>1158.5042000000001</v>
      </c>
      <c r="ES52" s="158">
        <f t="shared" si="193"/>
        <v>1139.5105000000001</v>
      </c>
      <c r="ET52" s="155">
        <v>0</v>
      </c>
      <c r="EU52" s="7">
        <v>0</v>
      </c>
      <c r="EV52" s="157">
        <f t="shared" si="194"/>
        <v>0</v>
      </c>
      <c r="EW52" s="158">
        <f t="shared" si="194"/>
        <v>0</v>
      </c>
      <c r="EX52" s="157">
        <f t="shared" si="195"/>
        <v>3.3893692528735637</v>
      </c>
      <c r="EY52" s="158">
        <f t="shared" si="195"/>
        <v>3.0146311308767473</v>
      </c>
      <c r="EZ52" s="157">
        <f t="shared" si="196"/>
        <v>2359.0010000000002</v>
      </c>
      <c r="FA52" s="158">
        <f t="shared" si="196"/>
        <v>2372.5147000000002</v>
      </c>
      <c r="FB52" s="155">
        <v>57.117400000000004</v>
      </c>
      <c r="FC52" s="7">
        <v>53.170999999999999</v>
      </c>
      <c r="FD52" s="157">
        <f t="shared" si="197"/>
        <v>23361.016600000003</v>
      </c>
      <c r="FE52" s="158">
        <f t="shared" si="197"/>
        <v>25628.421999999999</v>
      </c>
      <c r="FF52" s="155">
        <v>49.9756</v>
      </c>
      <c r="FG52" s="7">
        <v>51.786900000000003</v>
      </c>
      <c r="FH52" s="157">
        <f t="shared" si="198"/>
        <v>14342.9972</v>
      </c>
      <c r="FI52" s="158">
        <f t="shared" si="198"/>
        <v>15795.004500000001</v>
      </c>
      <c r="FJ52" s="155">
        <v>0</v>
      </c>
      <c r="FK52" s="7">
        <v>0</v>
      </c>
      <c r="FL52" s="157">
        <f t="shared" si="199"/>
        <v>0</v>
      </c>
      <c r="FM52" s="158">
        <f t="shared" si="199"/>
        <v>0</v>
      </c>
      <c r="FN52" s="157">
        <f t="shared" si="200"/>
        <v>54.17243362068966</v>
      </c>
      <c r="FO52" s="158">
        <f t="shared" si="200"/>
        <v>52.634595298602292</v>
      </c>
      <c r="FP52" s="157">
        <f t="shared" si="201"/>
        <v>37704.013800000001</v>
      </c>
      <c r="FQ52" s="158">
        <f t="shared" si="201"/>
        <v>41423.426500000001</v>
      </c>
      <c r="FR52" s="155">
        <v>351</v>
      </c>
      <c r="FS52" s="7">
        <v>302</v>
      </c>
      <c r="FT52" s="157">
        <f t="shared" si="202"/>
        <v>351</v>
      </c>
      <c r="FU52" s="158">
        <f t="shared" si="202"/>
        <v>302</v>
      </c>
      <c r="FV52" s="155">
        <v>5.6595000000000004</v>
      </c>
      <c r="FW52" s="7">
        <v>5.4371</v>
      </c>
      <c r="FX52" s="157">
        <f t="shared" si="203"/>
        <v>1986.4845000000003</v>
      </c>
      <c r="FY52" s="158">
        <f t="shared" si="203"/>
        <v>1642.0042000000001</v>
      </c>
      <c r="FZ52" s="155">
        <v>79.661000000000001</v>
      </c>
      <c r="GA52" s="7">
        <v>75.579499999999996</v>
      </c>
      <c r="GB52" s="157">
        <f t="shared" si="204"/>
        <v>27961.011000000002</v>
      </c>
      <c r="GC52" s="158">
        <f t="shared" si="204"/>
        <v>22825.008999999998</v>
      </c>
      <c r="GD52" s="157">
        <f t="shared" si="205"/>
        <v>1618</v>
      </c>
      <c r="GE52" s="158">
        <f t="shared" si="205"/>
        <v>1684</v>
      </c>
      <c r="GF52" s="157">
        <f t="shared" si="205"/>
        <v>1618</v>
      </c>
      <c r="GG52" s="158">
        <f t="shared" si="205"/>
        <v>1684</v>
      </c>
      <c r="GH52" s="157">
        <f t="shared" si="206"/>
        <v>6046.9795999999997</v>
      </c>
      <c r="GI52" s="158">
        <f t="shared" si="206"/>
        <v>5725.4575999999997</v>
      </c>
      <c r="GJ52" s="157">
        <f t="shared" si="207"/>
        <v>115410.99740000001</v>
      </c>
      <c r="GK52" s="158">
        <f t="shared" si="207"/>
        <v>114973.38759999999</v>
      </c>
      <c r="GL52" s="157">
        <f t="shared" si="208"/>
        <v>816</v>
      </c>
      <c r="GM52" s="158">
        <f t="shared" si="208"/>
        <v>780</v>
      </c>
      <c r="GN52" s="157">
        <f t="shared" si="208"/>
        <v>816</v>
      </c>
      <c r="GO52" s="158">
        <f t="shared" si="208"/>
        <v>780</v>
      </c>
      <c r="GP52" s="157">
        <f t="shared" si="209"/>
        <v>4168.9955</v>
      </c>
      <c r="GQ52" s="158">
        <f t="shared" si="209"/>
        <v>3612.5029999999997</v>
      </c>
      <c r="GR52" s="157">
        <f t="shared" si="210"/>
        <v>56123.021599999993</v>
      </c>
      <c r="GS52" s="158">
        <f t="shared" si="210"/>
        <v>51567.003700000001</v>
      </c>
      <c r="GT52" s="157">
        <f t="shared" si="211"/>
        <v>2434</v>
      </c>
      <c r="GU52" s="158">
        <f t="shared" si="211"/>
        <v>2464</v>
      </c>
      <c r="GV52" s="157">
        <f t="shared" si="211"/>
        <v>2434</v>
      </c>
      <c r="GW52" s="158">
        <f t="shared" si="211"/>
        <v>2464</v>
      </c>
      <c r="GX52" s="157">
        <f t="shared" si="212"/>
        <v>10215.9751</v>
      </c>
      <c r="GY52" s="157">
        <f t="shared" si="212"/>
        <v>9337.9605999999985</v>
      </c>
      <c r="GZ52" s="157">
        <f t="shared" si="212"/>
        <v>171534.019</v>
      </c>
      <c r="HA52" s="158">
        <f t="shared" si="212"/>
        <v>166540.39129999999</v>
      </c>
      <c r="HB52" s="157">
        <f t="shared" si="213"/>
        <v>17</v>
      </c>
      <c r="HC52" s="158">
        <f t="shared" si="213"/>
        <v>116</v>
      </c>
      <c r="HD52" s="157">
        <f t="shared" si="213"/>
        <v>17</v>
      </c>
      <c r="HE52" s="158">
        <f t="shared" si="213"/>
        <v>116</v>
      </c>
      <c r="HF52" s="157">
        <f t="shared" si="214"/>
        <v>14.5</v>
      </c>
      <c r="HG52" s="158">
        <f t="shared" si="214"/>
        <v>58.498799999999996</v>
      </c>
      <c r="HH52" s="157">
        <f t="shared" si="215"/>
        <v>1006</v>
      </c>
      <c r="HI52" s="158">
        <f t="shared" si="215"/>
        <v>7438.9988000000003</v>
      </c>
      <c r="HJ52" s="157">
        <f t="shared" si="216"/>
        <v>12216.9596</v>
      </c>
      <c r="HK52" s="158">
        <f t="shared" si="216"/>
        <v>11038.463599999999</v>
      </c>
      <c r="HL52" s="157">
        <f t="shared" si="217"/>
        <v>200501.02999999997</v>
      </c>
      <c r="HM52" s="158">
        <f t="shared" si="217"/>
        <v>196804.39909999998</v>
      </c>
    </row>
    <row r="53" spans="1:221">
      <c r="A53" s="12" t="s">
        <v>392</v>
      </c>
      <c r="B53" s="11" t="s">
        <v>404</v>
      </c>
      <c r="C53" s="4"/>
      <c r="D53" s="9">
        <v>134608</v>
      </c>
      <c r="E53" s="1">
        <v>7</v>
      </c>
      <c r="F53" s="155">
        <v>1930</v>
      </c>
      <c r="G53" s="8">
        <v>2030</v>
      </c>
      <c r="H53" s="155">
        <v>11</v>
      </c>
      <c r="I53" s="8">
        <v>14</v>
      </c>
      <c r="J53" s="157">
        <f t="shared" si="150"/>
        <v>1919</v>
      </c>
      <c r="K53" s="158">
        <f t="shared" si="150"/>
        <v>2016</v>
      </c>
      <c r="L53" s="155">
        <v>60</v>
      </c>
      <c r="M53" s="156">
        <v>60</v>
      </c>
      <c r="N53" s="157">
        <f t="shared" si="151"/>
        <v>1919</v>
      </c>
      <c r="O53" s="158">
        <f t="shared" si="151"/>
        <v>2016</v>
      </c>
      <c r="P53" s="157">
        <f t="shared" si="151"/>
        <v>1919</v>
      </c>
      <c r="Q53" s="158">
        <f t="shared" si="151"/>
        <v>2016</v>
      </c>
      <c r="R53" s="155">
        <v>198</v>
      </c>
      <c r="S53" s="8">
        <v>313</v>
      </c>
      <c r="T53" s="157">
        <f t="shared" si="152"/>
        <v>198</v>
      </c>
      <c r="U53" s="158">
        <f t="shared" si="152"/>
        <v>313</v>
      </c>
      <c r="V53" s="155">
        <v>100</v>
      </c>
      <c r="W53" s="8">
        <v>223</v>
      </c>
      <c r="X53" s="157">
        <f t="shared" si="153"/>
        <v>100</v>
      </c>
      <c r="Y53" s="158">
        <f t="shared" si="153"/>
        <v>223</v>
      </c>
      <c r="Z53" s="155">
        <v>478</v>
      </c>
      <c r="AA53" s="8">
        <v>311</v>
      </c>
      <c r="AB53" s="157">
        <f t="shared" si="154"/>
        <v>478</v>
      </c>
      <c r="AC53" s="158">
        <f t="shared" si="154"/>
        <v>311</v>
      </c>
      <c r="AD53" s="157">
        <f t="shared" si="155"/>
        <v>776</v>
      </c>
      <c r="AE53" s="158">
        <f t="shared" si="155"/>
        <v>847</v>
      </c>
      <c r="AF53" s="157">
        <f t="shared" si="156"/>
        <v>776</v>
      </c>
      <c r="AG53" s="158">
        <f t="shared" si="156"/>
        <v>847</v>
      </c>
      <c r="AH53" s="155">
        <v>3.1337999999999999</v>
      </c>
      <c r="AI53" s="7">
        <v>2.492</v>
      </c>
      <c r="AJ53" s="157">
        <f t="shared" si="157"/>
        <v>620.49239999999998</v>
      </c>
      <c r="AK53" s="157">
        <f t="shared" si="157"/>
        <v>779.99599999999998</v>
      </c>
      <c r="AL53" s="155">
        <v>3.7050000000000001</v>
      </c>
      <c r="AM53" s="7">
        <v>2.5739999999999998</v>
      </c>
      <c r="AN53" s="157">
        <f t="shared" si="158"/>
        <v>370.5</v>
      </c>
      <c r="AO53" s="157">
        <f t="shared" si="158"/>
        <v>574.00199999999995</v>
      </c>
      <c r="AP53" s="155">
        <v>0.65690000000000004</v>
      </c>
      <c r="AQ53" s="7">
        <v>0.58840000000000003</v>
      </c>
      <c r="AR53" s="157">
        <f t="shared" si="159"/>
        <v>313.9982</v>
      </c>
      <c r="AS53" s="158">
        <f t="shared" si="159"/>
        <v>182.9924</v>
      </c>
      <c r="AT53" s="157">
        <f t="shared" si="160"/>
        <v>1.6816889175257732</v>
      </c>
      <c r="AU53" s="158">
        <f t="shared" si="160"/>
        <v>1.8146285714285715</v>
      </c>
      <c r="AV53" s="157">
        <f t="shared" si="161"/>
        <v>1304.9906000000001</v>
      </c>
      <c r="AW53" s="158">
        <f t="shared" si="161"/>
        <v>1536.9904000000001</v>
      </c>
      <c r="AX53" s="155">
        <v>71.957099999999997</v>
      </c>
      <c r="AY53" s="7">
        <v>69.908900000000003</v>
      </c>
      <c r="AZ53" s="157">
        <f t="shared" si="162"/>
        <v>14247.505799999999</v>
      </c>
      <c r="BA53" s="158">
        <f t="shared" si="162"/>
        <v>21881.485700000001</v>
      </c>
      <c r="BB53" s="155">
        <v>69.61</v>
      </c>
      <c r="BC53" s="7">
        <v>68.296000000000006</v>
      </c>
      <c r="BD53" s="157">
        <f t="shared" si="163"/>
        <v>6961</v>
      </c>
      <c r="BE53" s="158">
        <f t="shared" si="163"/>
        <v>15230.008000000002</v>
      </c>
      <c r="BF53" s="155">
        <v>67.026200000000003</v>
      </c>
      <c r="BG53" s="7">
        <v>63.4116</v>
      </c>
      <c r="BH53" s="157">
        <f t="shared" si="164"/>
        <v>32038.5236</v>
      </c>
      <c r="BI53" s="158">
        <f t="shared" si="164"/>
        <v>19721.007600000001</v>
      </c>
      <c r="BJ53" s="157">
        <f t="shared" si="165"/>
        <v>68.617305927835048</v>
      </c>
      <c r="BK53" s="158">
        <f t="shared" si="165"/>
        <v>67.098584769775684</v>
      </c>
      <c r="BL53" s="157">
        <f t="shared" si="166"/>
        <v>53247.029399999999</v>
      </c>
      <c r="BM53" s="158">
        <f t="shared" si="166"/>
        <v>56832.501300000004</v>
      </c>
      <c r="BN53" s="155">
        <v>491</v>
      </c>
      <c r="BO53" s="7">
        <v>470</v>
      </c>
      <c r="BP53" s="157">
        <f t="shared" si="167"/>
        <v>491</v>
      </c>
      <c r="BQ53" s="158">
        <f t="shared" si="167"/>
        <v>470</v>
      </c>
      <c r="BR53" s="155">
        <v>209</v>
      </c>
      <c r="BS53" s="7">
        <v>248</v>
      </c>
      <c r="BT53" s="157">
        <f t="shared" si="168"/>
        <v>209</v>
      </c>
      <c r="BU53" s="158">
        <f t="shared" si="168"/>
        <v>248</v>
      </c>
      <c r="BV53" s="155">
        <v>0</v>
      </c>
      <c r="BW53" s="156">
        <v>0</v>
      </c>
      <c r="BX53" s="157">
        <f t="shared" si="169"/>
        <v>0</v>
      </c>
      <c r="BY53" s="158">
        <f t="shared" si="169"/>
        <v>0</v>
      </c>
      <c r="BZ53" s="157">
        <f t="shared" si="170"/>
        <v>700</v>
      </c>
      <c r="CA53" s="158">
        <f t="shared" si="170"/>
        <v>718</v>
      </c>
      <c r="CB53" s="157">
        <f t="shared" si="171"/>
        <v>700</v>
      </c>
      <c r="CC53" s="158">
        <f t="shared" si="171"/>
        <v>718</v>
      </c>
      <c r="CD53" s="155">
        <v>4.3136000000000001</v>
      </c>
      <c r="CE53" s="7">
        <v>4.1308999999999996</v>
      </c>
      <c r="CF53" s="157">
        <f t="shared" si="172"/>
        <v>2117.9776000000002</v>
      </c>
      <c r="CG53" s="158">
        <f t="shared" si="172"/>
        <v>1941.5229999999999</v>
      </c>
      <c r="CH53" s="155">
        <v>6.0646000000000004</v>
      </c>
      <c r="CI53" s="7">
        <v>5.6551999999999998</v>
      </c>
      <c r="CJ53" s="157">
        <f t="shared" si="173"/>
        <v>1267.5014000000001</v>
      </c>
      <c r="CK53" s="158">
        <f t="shared" si="173"/>
        <v>1402.4895999999999</v>
      </c>
      <c r="CL53" s="155">
        <v>0</v>
      </c>
      <c r="CM53" s="156">
        <v>0</v>
      </c>
      <c r="CN53" s="157">
        <f t="shared" si="174"/>
        <v>0</v>
      </c>
      <c r="CO53" s="158">
        <f t="shared" si="174"/>
        <v>0</v>
      </c>
      <c r="CP53" s="157">
        <f t="shared" si="175"/>
        <v>4.836398571428572</v>
      </c>
      <c r="CQ53" s="158">
        <f t="shared" si="175"/>
        <v>4.6573991643454038</v>
      </c>
      <c r="CR53" s="157">
        <f t="shared" si="176"/>
        <v>3385.4790000000003</v>
      </c>
      <c r="CS53" s="158">
        <f t="shared" si="176"/>
        <v>3344.0126</v>
      </c>
      <c r="CT53" s="155">
        <v>73.477599999999995</v>
      </c>
      <c r="CU53" s="7">
        <v>72.235100000000003</v>
      </c>
      <c r="CV53" s="157">
        <f t="shared" si="177"/>
        <v>36077.501599999996</v>
      </c>
      <c r="CW53" s="158">
        <f t="shared" si="177"/>
        <v>33950.497000000003</v>
      </c>
      <c r="CX53" s="155">
        <v>73.330100000000002</v>
      </c>
      <c r="CY53" s="7">
        <v>69.322599999999994</v>
      </c>
      <c r="CZ53" s="157">
        <f t="shared" si="178"/>
        <v>15325.990900000001</v>
      </c>
      <c r="DA53" s="158">
        <f t="shared" si="178"/>
        <v>17192.004799999999</v>
      </c>
      <c r="DB53" s="155">
        <v>0</v>
      </c>
      <c r="DC53" s="7">
        <v>0</v>
      </c>
      <c r="DD53" s="157">
        <f t="shared" si="179"/>
        <v>0</v>
      </c>
      <c r="DE53" s="158">
        <f t="shared" si="179"/>
        <v>0</v>
      </c>
      <c r="DF53" s="157">
        <f t="shared" si="180"/>
        <v>73.433560714285704</v>
      </c>
      <c r="DG53" s="158">
        <f t="shared" si="180"/>
        <v>71.229111142061285</v>
      </c>
      <c r="DH53" s="157">
        <f t="shared" si="181"/>
        <v>51403.492499999993</v>
      </c>
      <c r="DI53" s="158">
        <f t="shared" si="181"/>
        <v>51142.501800000005</v>
      </c>
      <c r="DJ53" s="157">
        <f t="shared" si="182"/>
        <v>1476</v>
      </c>
      <c r="DK53" s="158">
        <f t="shared" si="182"/>
        <v>1565</v>
      </c>
      <c r="DL53" s="157">
        <f t="shared" si="182"/>
        <v>1476</v>
      </c>
      <c r="DM53" s="158">
        <f t="shared" si="182"/>
        <v>1565</v>
      </c>
      <c r="DN53" s="157">
        <f t="shared" si="183"/>
        <v>3.1778249322493228</v>
      </c>
      <c r="DO53" s="158">
        <f t="shared" si="183"/>
        <v>3.1188517571884988</v>
      </c>
      <c r="DP53" s="157">
        <f t="shared" si="184"/>
        <v>4690.4696000000004</v>
      </c>
      <c r="DQ53" s="158">
        <f t="shared" si="184"/>
        <v>4881.0030000000006</v>
      </c>
      <c r="DR53" s="157">
        <f t="shared" si="185"/>
        <v>70.901437601626014</v>
      </c>
      <c r="DS53" s="158">
        <f t="shared" si="185"/>
        <v>68.993612204472839</v>
      </c>
      <c r="DT53" s="157">
        <f t="shared" si="186"/>
        <v>104650.52189999999</v>
      </c>
      <c r="DU53" s="158">
        <f t="shared" si="186"/>
        <v>107975.00309999999</v>
      </c>
      <c r="DV53" s="155">
        <v>79</v>
      </c>
      <c r="DW53" s="7">
        <v>104</v>
      </c>
      <c r="DX53" s="157">
        <f t="shared" si="187"/>
        <v>79</v>
      </c>
      <c r="DY53" s="158">
        <f t="shared" si="187"/>
        <v>104</v>
      </c>
      <c r="DZ53" s="155">
        <v>124</v>
      </c>
      <c r="EA53" s="7">
        <v>138</v>
      </c>
      <c r="EB53" s="157">
        <f t="shared" si="188"/>
        <v>124</v>
      </c>
      <c r="EC53" s="158">
        <f t="shared" si="188"/>
        <v>138</v>
      </c>
      <c r="ED53" s="155">
        <v>0</v>
      </c>
      <c r="EE53" s="7">
        <v>0</v>
      </c>
      <c r="EF53" s="157">
        <f t="shared" si="189"/>
        <v>0</v>
      </c>
      <c r="EG53" s="158">
        <f t="shared" si="189"/>
        <v>0</v>
      </c>
      <c r="EH53" s="157">
        <f t="shared" si="190"/>
        <v>203</v>
      </c>
      <c r="EI53" s="158">
        <f t="shared" si="190"/>
        <v>242</v>
      </c>
      <c r="EJ53" s="157">
        <f t="shared" si="191"/>
        <v>203</v>
      </c>
      <c r="EK53" s="158">
        <f t="shared" si="191"/>
        <v>242</v>
      </c>
      <c r="EL53" s="155">
        <v>3.5253000000000001</v>
      </c>
      <c r="EM53" s="7">
        <v>2.9712000000000001</v>
      </c>
      <c r="EN53" s="157">
        <f t="shared" si="192"/>
        <v>278.49869999999999</v>
      </c>
      <c r="EO53" s="158">
        <f t="shared" si="192"/>
        <v>309.00479999999999</v>
      </c>
      <c r="EP53" s="155">
        <v>4.375</v>
      </c>
      <c r="EQ53" s="7">
        <v>4.3151999999999999</v>
      </c>
      <c r="ER53" s="157">
        <f t="shared" si="193"/>
        <v>542.5</v>
      </c>
      <c r="ES53" s="158">
        <f t="shared" si="193"/>
        <v>595.49760000000003</v>
      </c>
      <c r="ET53" s="155">
        <v>0</v>
      </c>
      <c r="EU53" s="7">
        <v>0</v>
      </c>
      <c r="EV53" s="157">
        <f t="shared" si="194"/>
        <v>0</v>
      </c>
      <c r="EW53" s="158">
        <f t="shared" si="194"/>
        <v>0</v>
      </c>
      <c r="EX53" s="157">
        <f t="shared" si="195"/>
        <v>4.0443285714285713</v>
      </c>
      <c r="EY53" s="158">
        <f t="shared" si="195"/>
        <v>3.7376132231404964</v>
      </c>
      <c r="EZ53" s="157">
        <f t="shared" si="196"/>
        <v>820.99869999999999</v>
      </c>
      <c r="FA53" s="158">
        <f t="shared" si="196"/>
        <v>904.50240000000008</v>
      </c>
      <c r="FB53" s="155">
        <v>50.949399999999997</v>
      </c>
      <c r="FC53" s="7">
        <v>49.567300000000003</v>
      </c>
      <c r="FD53" s="157">
        <f t="shared" si="197"/>
        <v>4025.0025999999998</v>
      </c>
      <c r="FE53" s="158">
        <f t="shared" si="197"/>
        <v>5154.9992000000002</v>
      </c>
      <c r="FF53" s="155">
        <v>45.326599999999999</v>
      </c>
      <c r="FG53" s="7">
        <v>44.166699999999999</v>
      </c>
      <c r="FH53" s="157">
        <f t="shared" si="198"/>
        <v>5620.4983999999995</v>
      </c>
      <c r="FI53" s="158">
        <f t="shared" si="198"/>
        <v>6095.0046000000002</v>
      </c>
      <c r="FJ53" s="155">
        <v>0</v>
      </c>
      <c r="FK53" s="7">
        <v>0</v>
      </c>
      <c r="FL53" s="157">
        <f t="shared" si="199"/>
        <v>0</v>
      </c>
      <c r="FM53" s="158">
        <f t="shared" si="199"/>
        <v>0</v>
      </c>
      <c r="FN53" s="157">
        <f t="shared" si="200"/>
        <v>47.514783251231528</v>
      </c>
      <c r="FO53" s="158">
        <f t="shared" si="200"/>
        <v>46.487619008264467</v>
      </c>
      <c r="FP53" s="157">
        <f t="shared" si="201"/>
        <v>9645.5010000000002</v>
      </c>
      <c r="FQ53" s="158">
        <f t="shared" si="201"/>
        <v>11250.0038</v>
      </c>
      <c r="FR53" s="155">
        <v>240</v>
      </c>
      <c r="FS53" s="7">
        <v>209</v>
      </c>
      <c r="FT53" s="157">
        <f t="shared" si="202"/>
        <v>240</v>
      </c>
      <c r="FU53" s="158">
        <f t="shared" si="202"/>
        <v>209</v>
      </c>
      <c r="FV53" s="155">
        <v>4.6437999999999997</v>
      </c>
      <c r="FW53" s="7">
        <v>3.7608000000000001</v>
      </c>
      <c r="FX53" s="157">
        <f t="shared" si="203"/>
        <v>1114.5119999999999</v>
      </c>
      <c r="FY53" s="158">
        <f t="shared" si="203"/>
        <v>786.00720000000001</v>
      </c>
      <c r="FZ53" s="155">
        <v>65.237499999999997</v>
      </c>
      <c r="GA53" s="7">
        <v>63.940199999999997</v>
      </c>
      <c r="GB53" s="157">
        <f t="shared" si="204"/>
        <v>15657</v>
      </c>
      <c r="GC53" s="158">
        <f t="shared" si="204"/>
        <v>13363.5018</v>
      </c>
      <c r="GD53" s="157">
        <f t="shared" si="205"/>
        <v>768</v>
      </c>
      <c r="GE53" s="158">
        <f t="shared" si="205"/>
        <v>887</v>
      </c>
      <c r="GF53" s="157">
        <f t="shared" si="205"/>
        <v>768</v>
      </c>
      <c r="GG53" s="158">
        <f t="shared" si="205"/>
        <v>887</v>
      </c>
      <c r="GH53" s="157">
        <f t="shared" si="206"/>
        <v>3016.9687000000004</v>
      </c>
      <c r="GI53" s="158">
        <f t="shared" si="206"/>
        <v>3030.5237999999999</v>
      </c>
      <c r="GJ53" s="157">
        <f t="shared" si="207"/>
        <v>54350.009999999995</v>
      </c>
      <c r="GK53" s="158">
        <f t="shared" si="207"/>
        <v>60986.981900000006</v>
      </c>
      <c r="GL53" s="157">
        <f t="shared" si="208"/>
        <v>433</v>
      </c>
      <c r="GM53" s="158">
        <f t="shared" si="208"/>
        <v>609</v>
      </c>
      <c r="GN53" s="157">
        <f t="shared" si="208"/>
        <v>433</v>
      </c>
      <c r="GO53" s="158">
        <f t="shared" si="208"/>
        <v>609</v>
      </c>
      <c r="GP53" s="157">
        <f t="shared" si="209"/>
        <v>2180.5014000000001</v>
      </c>
      <c r="GQ53" s="158">
        <f t="shared" si="209"/>
        <v>2571.9892</v>
      </c>
      <c r="GR53" s="157">
        <f t="shared" si="210"/>
        <v>27907.489300000001</v>
      </c>
      <c r="GS53" s="158">
        <f t="shared" si="210"/>
        <v>38517.017399999997</v>
      </c>
      <c r="GT53" s="157">
        <f t="shared" si="211"/>
        <v>1201</v>
      </c>
      <c r="GU53" s="158">
        <f t="shared" si="211"/>
        <v>1496</v>
      </c>
      <c r="GV53" s="157">
        <f t="shared" si="211"/>
        <v>1201</v>
      </c>
      <c r="GW53" s="158">
        <f t="shared" si="211"/>
        <v>1496</v>
      </c>
      <c r="GX53" s="157">
        <f t="shared" si="212"/>
        <v>5197.4701000000005</v>
      </c>
      <c r="GY53" s="158">
        <f t="shared" si="212"/>
        <v>5602.5129999999999</v>
      </c>
      <c r="GZ53" s="157">
        <f t="shared" si="212"/>
        <v>82257.499299999996</v>
      </c>
      <c r="HA53" s="158">
        <f t="shared" si="212"/>
        <v>99503.999299999996</v>
      </c>
      <c r="HB53" s="157">
        <f t="shared" si="213"/>
        <v>478</v>
      </c>
      <c r="HC53" s="158">
        <f t="shared" si="213"/>
        <v>311</v>
      </c>
      <c r="HD53" s="157">
        <f t="shared" si="213"/>
        <v>478</v>
      </c>
      <c r="HE53" s="158">
        <f t="shared" si="213"/>
        <v>311</v>
      </c>
      <c r="HF53" s="157">
        <f t="shared" si="214"/>
        <v>313.9982</v>
      </c>
      <c r="HG53" s="158">
        <f t="shared" si="214"/>
        <v>182.9924</v>
      </c>
      <c r="HH53" s="157">
        <f t="shared" si="215"/>
        <v>32038.5236</v>
      </c>
      <c r="HI53" s="158">
        <f t="shared" si="215"/>
        <v>19721.007600000001</v>
      </c>
      <c r="HJ53" s="157">
        <f t="shared" si="216"/>
        <v>6625.9803000000002</v>
      </c>
      <c r="HK53" s="158">
        <f t="shared" si="216"/>
        <v>6571.5126000000009</v>
      </c>
      <c r="HL53" s="157">
        <f t="shared" si="217"/>
        <v>129953.0229</v>
      </c>
      <c r="HM53" s="158">
        <f t="shared" si="217"/>
        <v>132588.50870000001</v>
      </c>
    </row>
    <row r="54" spans="1:221">
      <c r="A54" s="12" t="s">
        <v>392</v>
      </c>
      <c r="B54" s="11" t="s">
        <v>405</v>
      </c>
      <c r="C54" s="6"/>
      <c r="D54" s="9">
        <v>135160</v>
      </c>
      <c r="E54" s="1">
        <v>7</v>
      </c>
      <c r="F54" s="155">
        <v>259</v>
      </c>
      <c r="G54" s="8">
        <v>330</v>
      </c>
      <c r="H54" s="155">
        <v>3</v>
      </c>
      <c r="I54" s="8">
        <v>4</v>
      </c>
      <c r="J54" s="157">
        <f t="shared" si="150"/>
        <v>256</v>
      </c>
      <c r="K54" s="158">
        <f t="shared" si="150"/>
        <v>326</v>
      </c>
      <c r="L54" s="155">
        <v>60</v>
      </c>
      <c r="M54" s="156">
        <v>60</v>
      </c>
      <c r="N54" s="157">
        <f t="shared" si="151"/>
        <v>256</v>
      </c>
      <c r="O54" s="158">
        <f t="shared" si="151"/>
        <v>326</v>
      </c>
      <c r="P54" s="157">
        <f t="shared" si="151"/>
        <v>256</v>
      </c>
      <c r="Q54" s="158">
        <f t="shared" si="151"/>
        <v>326</v>
      </c>
      <c r="R54" s="155">
        <v>56</v>
      </c>
      <c r="S54" s="8">
        <v>92</v>
      </c>
      <c r="T54" s="157">
        <f t="shared" si="152"/>
        <v>56</v>
      </c>
      <c r="U54" s="158">
        <f t="shared" si="152"/>
        <v>92</v>
      </c>
      <c r="V54" s="155">
        <v>22</v>
      </c>
      <c r="W54" s="8">
        <v>32</v>
      </c>
      <c r="X54" s="157">
        <f t="shared" si="153"/>
        <v>22</v>
      </c>
      <c r="Y54" s="158">
        <f t="shared" si="153"/>
        <v>32</v>
      </c>
      <c r="Z54" s="155">
        <v>59</v>
      </c>
      <c r="AA54" s="8">
        <v>52</v>
      </c>
      <c r="AB54" s="157">
        <f t="shared" si="154"/>
        <v>59</v>
      </c>
      <c r="AC54" s="158">
        <f t="shared" si="154"/>
        <v>52</v>
      </c>
      <c r="AD54" s="157">
        <f t="shared" si="155"/>
        <v>137</v>
      </c>
      <c r="AE54" s="158">
        <f t="shared" si="155"/>
        <v>176</v>
      </c>
      <c r="AF54" s="157">
        <f t="shared" si="156"/>
        <v>137</v>
      </c>
      <c r="AG54" s="158">
        <f t="shared" si="156"/>
        <v>176</v>
      </c>
      <c r="AH54" s="155">
        <v>3.2054</v>
      </c>
      <c r="AI54" s="7">
        <v>2.1303999999999998</v>
      </c>
      <c r="AJ54" s="157">
        <f t="shared" si="157"/>
        <v>179.50239999999999</v>
      </c>
      <c r="AK54" s="157">
        <f t="shared" si="157"/>
        <v>195.99679999999998</v>
      </c>
      <c r="AL54" s="155">
        <v>3.6135999999999999</v>
      </c>
      <c r="AM54" s="7">
        <v>2.4687999999999999</v>
      </c>
      <c r="AN54" s="157">
        <f t="shared" si="158"/>
        <v>79.499200000000002</v>
      </c>
      <c r="AO54" s="157">
        <f t="shared" si="158"/>
        <v>79.001599999999996</v>
      </c>
      <c r="AP54" s="155">
        <v>0.60170000000000001</v>
      </c>
      <c r="AQ54" s="7">
        <v>0.58650000000000002</v>
      </c>
      <c r="AR54" s="157">
        <f t="shared" si="159"/>
        <v>35.500300000000003</v>
      </c>
      <c r="AS54" s="158">
        <f t="shared" si="159"/>
        <v>30.498000000000001</v>
      </c>
      <c r="AT54" s="157">
        <f t="shared" si="160"/>
        <v>2.1496489051094887</v>
      </c>
      <c r="AU54" s="158">
        <f t="shared" si="160"/>
        <v>1.7357749999999996</v>
      </c>
      <c r="AV54" s="157">
        <f t="shared" si="161"/>
        <v>294.50189999999998</v>
      </c>
      <c r="AW54" s="158">
        <f t="shared" si="161"/>
        <v>305.49639999999994</v>
      </c>
      <c r="AX54" s="155">
        <v>73.696399999999997</v>
      </c>
      <c r="AY54" s="7">
        <v>71.010900000000007</v>
      </c>
      <c r="AZ54" s="157">
        <f t="shared" si="162"/>
        <v>4126.9983999999995</v>
      </c>
      <c r="BA54" s="158">
        <f t="shared" si="162"/>
        <v>6533.0028000000002</v>
      </c>
      <c r="BB54" s="155">
        <v>76.909099999999995</v>
      </c>
      <c r="BC54" s="7">
        <v>71.1875</v>
      </c>
      <c r="BD54" s="157">
        <f t="shared" si="163"/>
        <v>1692.0001999999999</v>
      </c>
      <c r="BE54" s="158">
        <f t="shared" si="163"/>
        <v>2278</v>
      </c>
      <c r="BF54" s="155">
        <v>63.9831</v>
      </c>
      <c r="BG54" s="7">
        <v>64.423100000000005</v>
      </c>
      <c r="BH54" s="157">
        <f t="shared" si="164"/>
        <v>3775.0029</v>
      </c>
      <c r="BI54" s="158">
        <f t="shared" si="164"/>
        <v>3350.0012000000002</v>
      </c>
      <c r="BJ54" s="157">
        <f t="shared" si="165"/>
        <v>70.029208029197065</v>
      </c>
      <c r="BK54" s="158">
        <f t="shared" si="165"/>
        <v>69.096613636363642</v>
      </c>
      <c r="BL54" s="157">
        <f t="shared" si="166"/>
        <v>9594.0014999999985</v>
      </c>
      <c r="BM54" s="158">
        <f t="shared" si="166"/>
        <v>12161.004000000001</v>
      </c>
      <c r="BN54" s="155">
        <v>52</v>
      </c>
      <c r="BO54" s="7">
        <v>61</v>
      </c>
      <c r="BP54" s="157">
        <f t="shared" si="167"/>
        <v>52</v>
      </c>
      <c r="BQ54" s="158">
        <f t="shared" si="167"/>
        <v>61</v>
      </c>
      <c r="BR54" s="155">
        <v>24</v>
      </c>
      <c r="BS54" s="7">
        <v>30</v>
      </c>
      <c r="BT54" s="157">
        <f t="shared" si="168"/>
        <v>24</v>
      </c>
      <c r="BU54" s="158">
        <f t="shared" si="168"/>
        <v>30</v>
      </c>
      <c r="BV54" s="155">
        <v>0</v>
      </c>
      <c r="BW54" s="156">
        <v>0</v>
      </c>
      <c r="BX54" s="157">
        <f t="shared" si="169"/>
        <v>0</v>
      </c>
      <c r="BY54" s="158">
        <f t="shared" si="169"/>
        <v>0</v>
      </c>
      <c r="BZ54" s="157">
        <f t="shared" si="170"/>
        <v>76</v>
      </c>
      <c r="CA54" s="158">
        <f t="shared" si="170"/>
        <v>91</v>
      </c>
      <c r="CB54" s="157">
        <f t="shared" si="171"/>
        <v>76</v>
      </c>
      <c r="CC54" s="158">
        <f t="shared" si="171"/>
        <v>91</v>
      </c>
      <c r="CD54" s="155">
        <v>4.5865</v>
      </c>
      <c r="CE54" s="7">
        <v>5.0819999999999999</v>
      </c>
      <c r="CF54" s="157">
        <f t="shared" si="172"/>
        <v>238.49799999999999</v>
      </c>
      <c r="CG54" s="158">
        <f t="shared" si="172"/>
        <v>310.00200000000001</v>
      </c>
      <c r="CH54" s="155">
        <v>5.9583000000000004</v>
      </c>
      <c r="CI54" s="7">
        <v>5.45</v>
      </c>
      <c r="CJ54" s="157">
        <f t="shared" si="173"/>
        <v>142.9992</v>
      </c>
      <c r="CK54" s="158">
        <f t="shared" si="173"/>
        <v>163.5</v>
      </c>
      <c r="CL54" s="155">
        <v>0</v>
      </c>
      <c r="CM54" s="156">
        <v>0</v>
      </c>
      <c r="CN54" s="157">
        <f t="shared" si="174"/>
        <v>0</v>
      </c>
      <c r="CO54" s="158">
        <f t="shared" si="174"/>
        <v>0</v>
      </c>
      <c r="CP54" s="157">
        <f t="shared" si="175"/>
        <v>5.0197000000000003</v>
      </c>
      <c r="CQ54" s="158">
        <f t="shared" si="175"/>
        <v>5.2033186813186818</v>
      </c>
      <c r="CR54" s="157">
        <f t="shared" si="176"/>
        <v>381.49720000000002</v>
      </c>
      <c r="CS54" s="158">
        <f t="shared" si="176"/>
        <v>473.50200000000007</v>
      </c>
      <c r="CT54" s="155">
        <v>69.788499999999999</v>
      </c>
      <c r="CU54" s="7">
        <v>70.885199999999998</v>
      </c>
      <c r="CV54" s="157">
        <f t="shared" si="177"/>
        <v>3629.002</v>
      </c>
      <c r="CW54" s="158">
        <f t="shared" si="177"/>
        <v>4323.9971999999998</v>
      </c>
      <c r="CX54" s="155">
        <v>73.333299999999994</v>
      </c>
      <c r="CY54" s="7">
        <v>69.866699999999994</v>
      </c>
      <c r="CZ54" s="157">
        <f t="shared" si="178"/>
        <v>1759.9991999999997</v>
      </c>
      <c r="DA54" s="158">
        <f t="shared" si="178"/>
        <v>2096.0009999999997</v>
      </c>
      <c r="DB54" s="155">
        <v>0</v>
      </c>
      <c r="DC54" s="7">
        <v>0</v>
      </c>
      <c r="DD54" s="157">
        <f t="shared" si="179"/>
        <v>0</v>
      </c>
      <c r="DE54" s="158">
        <f t="shared" si="179"/>
        <v>0</v>
      </c>
      <c r="DF54" s="157">
        <f t="shared" si="180"/>
        <v>70.907910526315789</v>
      </c>
      <c r="DG54" s="158">
        <f t="shared" si="180"/>
        <v>70.549430769230767</v>
      </c>
      <c r="DH54" s="157">
        <f t="shared" si="181"/>
        <v>5389.0011999999997</v>
      </c>
      <c r="DI54" s="158">
        <f t="shared" si="181"/>
        <v>6419.9982</v>
      </c>
      <c r="DJ54" s="157">
        <f t="shared" si="182"/>
        <v>213</v>
      </c>
      <c r="DK54" s="158">
        <f t="shared" si="182"/>
        <v>267</v>
      </c>
      <c r="DL54" s="157">
        <f t="shared" si="182"/>
        <v>213</v>
      </c>
      <c r="DM54" s="158">
        <f t="shared" si="182"/>
        <v>267</v>
      </c>
      <c r="DN54" s="157">
        <f t="shared" si="183"/>
        <v>3.1737046948356809</v>
      </c>
      <c r="DO54" s="158">
        <f t="shared" si="183"/>
        <v>2.9175970037453181</v>
      </c>
      <c r="DP54" s="157">
        <f t="shared" si="184"/>
        <v>675.9991</v>
      </c>
      <c r="DQ54" s="158">
        <f t="shared" si="184"/>
        <v>778.99839999999995</v>
      </c>
      <c r="DR54" s="157">
        <f t="shared" si="185"/>
        <v>70.342735680751161</v>
      </c>
      <c r="DS54" s="158">
        <f t="shared" si="185"/>
        <v>69.591768539325855</v>
      </c>
      <c r="DT54" s="157">
        <f t="shared" si="186"/>
        <v>14983.002699999997</v>
      </c>
      <c r="DU54" s="158">
        <f t="shared" si="186"/>
        <v>18581.002200000003</v>
      </c>
      <c r="DV54" s="155">
        <v>20</v>
      </c>
      <c r="DW54" s="7">
        <v>20</v>
      </c>
      <c r="DX54" s="157">
        <f t="shared" si="187"/>
        <v>20</v>
      </c>
      <c r="DY54" s="158">
        <f t="shared" si="187"/>
        <v>20</v>
      </c>
      <c r="DZ54" s="155">
        <v>14</v>
      </c>
      <c r="EA54" s="7">
        <v>29</v>
      </c>
      <c r="EB54" s="157">
        <f t="shared" si="188"/>
        <v>14</v>
      </c>
      <c r="EC54" s="158">
        <f t="shared" si="188"/>
        <v>29</v>
      </c>
      <c r="ED54" s="155">
        <v>0</v>
      </c>
      <c r="EE54" s="7">
        <v>0</v>
      </c>
      <c r="EF54" s="157">
        <f t="shared" si="189"/>
        <v>0</v>
      </c>
      <c r="EG54" s="158">
        <f t="shared" si="189"/>
        <v>0</v>
      </c>
      <c r="EH54" s="157">
        <f t="shared" si="190"/>
        <v>34</v>
      </c>
      <c r="EI54" s="158">
        <f t="shared" si="190"/>
        <v>49</v>
      </c>
      <c r="EJ54" s="157">
        <f t="shared" si="191"/>
        <v>34</v>
      </c>
      <c r="EK54" s="158">
        <f t="shared" si="191"/>
        <v>49</v>
      </c>
      <c r="EL54" s="155">
        <v>3.375</v>
      </c>
      <c r="EM54" s="7">
        <v>2.75</v>
      </c>
      <c r="EN54" s="157">
        <f t="shared" si="192"/>
        <v>67.5</v>
      </c>
      <c r="EO54" s="158">
        <f t="shared" si="192"/>
        <v>55</v>
      </c>
      <c r="EP54" s="155">
        <v>6.8571</v>
      </c>
      <c r="EQ54" s="7">
        <v>4.4654999999999996</v>
      </c>
      <c r="ER54" s="157">
        <f t="shared" si="193"/>
        <v>95.999399999999994</v>
      </c>
      <c r="ES54" s="158">
        <f t="shared" si="193"/>
        <v>129.49949999999998</v>
      </c>
      <c r="ET54" s="155">
        <v>0</v>
      </c>
      <c r="EU54" s="7">
        <v>0</v>
      </c>
      <c r="EV54" s="157">
        <f t="shared" si="194"/>
        <v>0</v>
      </c>
      <c r="EW54" s="158">
        <f t="shared" si="194"/>
        <v>0</v>
      </c>
      <c r="EX54" s="157">
        <f t="shared" si="195"/>
        <v>4.8088058823529405</v>
      </c>
      <c r="EY54" s="158">
        <f t="shared" si="195"/>
        <v>3.7652959183673467</v>
      </c>
      <c r="EZ54" s="157">
        <f t="shared" si="196"/>
        <v>163.49939999999998</v>
      </c>
      <c r="FA54" s="158">
        <f t="shared" si="196"/>
        <v>184.49949999999998</v>
      </c>
      <c r="FB54" s="155">
        <v>55.05</v>
      </c>
      <c r="FC54" s="7">
        <v>48.35</v>
      </c>
      <c r="FD54" s="157">
        <f t="shared" si="197"/>
        <v>1101</v>
      </c>
      <c r="FE54" s="158">
        <f t="shared" si="197"/>
        <v>967</v>
      </c>
      <c r="FF54" s="155">
        <v>54.857100000000003</v>
      </c>
      <c r="FG54" s="7">
        <v>45.517200000000003</v>
      </c>
      <c r="FH54" s="157">
        <f t="shared" si="198"/>
        <v>767.99940000000004</v>
      </c>
      <c r="FI54" s="158">
        <f t="shared" si="198"/>
        <v>1319.9988000000001</v>
      </c>
      <c r="FJ54" s="155">
        <v>0</v>
      </c>
      <c r="FK54" s="7">
        <v>0</v>
      </c>
      <c r="FL54" s="157">
        <f t="shared" si="199"/>
        <v>0</v>
      </c>
      <c r="FM54" s="158">
        <f t="shared" si="199"/>
        <v>0</v>
      </c>
      <c r="FN54" s="157">
        <f t="shared" si="200"/>
        <v>54.970570588235297</v>
      </c>
      <c r="FO54" s="158">
        <f t="shared" si="200"/>
        <v>46.673444897959193</v>
      </c>
      <c r="FP54" s="157">
        <f t="shared" si="201"/>
        <v>1868.9994000000002</v>
      </c>
      <c r="FQ54" s="158">
        <f t="shared" si="201"/>
        <v>2286.9988000000003</v>
      </c>
      <c r="FR54" s="155">
        <v>9</v>
      </c>
      <c r="FS54" s="7">
        <v>10</v>
      </c>
      <c r="FT54" s="157">
        <f t="shared" si="202"/>
        <v>9</v>
      </c>
      <c r="FU54" s="158">
        <f t="shared" si="202"/>
        <v>10</v>
      </c>
      <c r="FV54" s="155">
        <v>5.9443999999999999</v>
      </c>
      <c r="FW54" s="7">
        <v>7.4</v>
      </c>
      <c r="FX54" s="157">
        <f t="shared" si="203"/>
        <v>53.499600000000001</v>
      </c>
      <c r="FY54" s="158">
        <f t="shared" si="203"/>
        <v>74</v>
      </c>
      <c r="FZ54" s="155">
        <v>64.111099999999993</v>
      </c>
      <c r="GA54" s="7">
        <v>76</v>
      </c>
      <c r="GB54" s="157">
        <f t="shared" si="204"/>
        <v>576.99989999999991</v>
      </c>
      <c r="GC54" s="158">
        <f t="shared" si="204"/>
        <v>760</v>
      </c>
      <c r="GD54" s="157">
        <f t="shared" si="205"/>
        <v>128</v>
      </c>
      <c r="GE54" s="158">
        <f t="shared" si="205"/>
        <v>173</v>
      </c>
      <c r="GF54" s="157">
        <f t="shared" si="205"/>
        <v>128</v>
      </c>
      <c r="GG54" s="158">
        <f t="shared" si="205"/>
        <v>173</v>
      </c>
      <c r="GH54" s="157">
        <f t="shared" si="206"/>
        <v>485.50040000000001</v>
      </c>
      <c r="GI54" s="158">
        <f t="shared" si="206"/>
        <v>560.99879999999996</v>
      </c>
      <c r="GJ54" s="157">
        <f t="shared" si="207"/>
        <v>8857.000399999999</v>
      </c>
      <c r="GK54" s="158">
        <f t="shared" si="207"/>
        <v>11824</v>
      </c>
      <c r="GL54" s="157">
        <f t="shared" si="208"/>
        <v>60</v>
      </c>
      <c r="GM54" s="158">
        <f t="shared" si="208"/>
        <v>91</v>
      </c>
      <c r="GN54" s="157">
        <f t="shared" si="208"/>
        <v>60</v>
      </c>
      <c r="GO54" s="158">
        <f t="shared" si="208"/>
        <v>91</v>
      </c>
      <c r="GP54" s="157">
        <f t="shared" si="209"/>
        <v>318.49779999999998</v>
      </c>
      <c r="GQ54" s="158">
        <f t="shared" si="209"/>
        <v>372.00109999999995</v>
      </c>
      <c r="GR54" s="157">
        <f t="shared" si="210"/>
        <v>4219.9987999999994</v>
      </c>
      <c r="GS54" s="158">
        <f t="shared" si="210"/>
        <v>5693.9998000000005</v>
      </c>
      <c r="GT54" s="157">
        <f t="shared" si="211"/>
        <v>188</v>
      </c>
      <c r="GU54" s="158">
        <f t="shared" si="211"/>
        <v>264</v>
      </c>
      <c r="GV54" s="157">
        <f t="shared" si="211"/>
        <v>188</v>
      </c>
      <c r="GW54" s="158">
        <f t="shared" si="211"/>
        <v>264</v>
      </c>
      <c r="GX54" s="157">
        <f t="shared" si="212"/>
        <v>803.9982</v>
      </c>
      <c r="GY54" s="158">
        <f t="shared" si="212"/>
        <v>932.99989999999991</v>
      </c>
      <c r="GZ54" s="157">
        <f t="shared" si="212"/>
        <v>13076.999199999998</v>
      </c>
      <c r="HA54" s="158">
        <f t="shared" si="212"/>
        <v>17517.999800000001</v>
      </c>
      <c r="HB54" s="157">
        <f t="shared" si="213"/>
        <v>59</v>
      </c>
      <c r="HC54" s="158">
        <f t="shared" si="213"/>
        <v>52</v>
      </c>
      <c r="HD54" s="157">
        <f t="shared" si="213"/>
        <v>59</v>
      </c>
      <c r="HE54" s="158">
        <f t="shared" si="213"/>
        <v>52</v>
      </c>
      <c r="HF54" s="157">
        <f t="shared" si="214"/>
        <v>35.500300000000003</v>
      </c>
      <c r="HG54" s="158">
        <f t="shared" si="214"/>
        <v>30.498000000000001</v>
      </c>
      <c r="HH54" s="157">
        <f t="shared" si="215"/>
        <v>3775.0029</v>
      </c>
      <c r="HI54" s="158">
        <f t="shared" si="215"/>
        <v>3350.0012000000002</v>
      </c>
      <c r="HJ54" s="157">
        <f t="shared" si="216"/>
        <v>892.99809999999991</v>
      </c>
      <c r="HK54" s="158">
        <f t="shared" si="216"/>
        <v>1037.4978999999998</v>
      </c>
      <c r="HL54" s="157">
        <f t="shared" si="217"/>
        <v>17429.001999999997</v>
      </c>
      <c r="HM54" s="158">
        <f t="shared" si="217"/>
        <v>21628.001000000004</v>
      </c>
    </row>
    <row r="55" spans="1:221">
      <c r="A55" s="12" t="s">
        <v>392</v>
      </c>
      <c r="B55" s="11" t="s">
        <v>406</v>
      </c>
      <c r="C55" s="6" t="s">
        <v>422</v>
      </c>
      <c r="D55" s="9">
        <v>135188</v>
      </c>
      <c r="E55" s="2">
        <v>7</v>
      </c>
      <c r="F55" s="155">
        <v>579</v>
      </c>
      <c r="G55" s="8">
        <v>539</v>
      </c>
      <c r="H55" s="155">
        <v>9</v>
      </c>
      <c r="I55" s="8">
        <v>11</v>
      </c>
      <c r="J55" s="157">
        <f t="shared" si="150"/>
        <v>570</v>
      </c>
      <c r="K55" s="158">
        <f t="shared" si="150"/>
        <v>528</v>
      </c>
      <c r="L55" s="155">
        <v>60</v>
      </c>
      <c r="M55" s="156">
        <v>60</v>
      </c>
      <c r="N55" s="157">
        <f t="shared" si="151"/>
        <v>570</v>
      </c>
      <c r="O55" s="158">
        <f t="shared" si="151"/>
        <v>528</v>
      </c>
      <c r="P55" s="157">
        <f t="shared" si="151"/>
        <v>570</v>
      </c>
      <c r="Q55" s="158">
        <f t="shared" si="151"/>
        <v>528</v>
      </c>
      <c r="R55" s="155">
        <v>89</v>
      </c>
      <c r="S55" s="8">
        <v>78</v>
      </c>
      <c r="T55" s="157">
        <f t="shared" si="152"/>
        <v>89</v>
      </c>
      <c r="U55" s="158">
        <f t="shared" si="152"/>
        <v>78</v>
      </c>
      <c r="V55" s="155">
        <v>28</v>
      </c>
      <c r="W55" s="8">
        <v>30</v>
      </c>
      <c r="X55" s="157">
        <f t="shared" si="153"/>
        <v>28</v>
      </c>
      <c r="Y55" s="158">
        <f t="shared" si="153"/>
        <v>30</v>
      </c>
      <c r="Z55" s="155">
        <v>22</v>
      </c>
      <c r="AA55" s="8">
        <v>3</v>
      </c>
      <c r="AB55" s="157">
        <f t="shared" si="154"/>
        <v>22</v>
      </c>
      <c r="AC55" s="158">
        <f t="shared" si="154"/>
        <v>3</v>
      </c>
      <c r="AD55" s="157">
        <f t="shared" si="155"/>
        <v>139</v>
      </c>
      <c r="AE55" s="158">
        <f t="shared" si="155"/>
        <v>111</v>
      </c>
      <c r="AF55" s="157">
        <f t="shared" si="156"/>
        <v>139</v>
      </c>
      <c r="AG55" s="158">
        <f t="shared" si="156"/>
        <v>111</v>
      </c>
      <c r="AH55" s="155">
        <v>2.8371</v>
      </c>
      <c r="AI55" s="7">
        <v>2.8525999999999998</v>
      </c>
      <c r="AJ55" s="157">
        <f t="shared" si="157"/>
        <v>252.50190000000001</v>
      </c>
      <c r="AK55" s="157">
        <f t="shared" si="157"/>
        <v>222.50279999999998</v>
      </c>
      <c r="AL55" s="155">
        <v>3.6071</v>
      </c>
      <c r="AM55" s="7">
        <v>2.8332999999999999</v>
      </c>
      <c r="AN55" s="157">
        <f t="shared" si="158"/>
        <v>100.9988</v>
      </c>
      <c r="AO55" s="157">
        <f t="shared" si="158"/>
        <v>84.998999999999995</v>
      </c>
      <c r="AP55" s="155">
        <v>0.68179999999999996</v>
      </c>
      <c r="AQ55" s="7">
        <v>0.66669999999999996</v>
      </c>
      <c r="AR55" s="157">
        <f t="shared" si="159"/>
        <v>14.999599999999999</v>
      </c>
      <c r="AS55" s="158">
        <f t="shared" si="159"/>
        <v>2.0000999999999998</v>
      </c>
      <c r="AT55" s="157">
        <f t="shared" si="160"/>
        <v>2.6510812949640288</v>
      </c>
      <c r="AU55" s="158">
        <f t="shared" si="160"/>
        <v>2.7883054054054051</v>
      </c>
      <c r="AV55" s="157">
        <f t="shared" si="161"/>
        <v>368.50029999999998</v>
      </c>
      <c r="AW55" s="158">
        <f t="shared" si="161"/>
        <v>309.50189999999998</v>
      </c>
      <c r="AX55" s="155">
        <v>69.280900000000003</v>
      </c>
      <c r="AY55" s="7">
        <v>70.487200000000001</v>
      </c>
      <c r="AZ55" s="157">
        <f t="shared" si="162"/>
        <v>6166.0001000000002</v>
      </c>
      <c r="BA55" s="158">
        <f t="shared" si="162"/>
        <v>5498.0016000000005</v>
      </c>
      <c r="BB55" s="155">
        <v>66.678600000000003</v>
      </c>
      <c r="BC55" s="7">
        <v>68.933300000000003</v>
      </c>
      <c r="BD55" s="157">
        <f t="shared" si="163"/>
        <v>1867.0008</v>
      </c>
      <c r="BE55" s="158">
        <f t="shared" si="163"/>
        <v>2067.9990000000003</v>
      </c>
      <c r="BF55" s="155">
        <v>68.7273</v>
      </c>
      <c r="BG55" s="7">
        <v>60.666699999999999</v>
      </c>
      <c r="BH55" s="157">
        <f t="shared" si="164"/>
        <v>1512.0006000000001</v>
      </c>
      <c r="BI55" s="158">
        <f t="shared" si="164"/>
        <v>182.0001</v>
      </c>
      <c r="BJ55" s="157">
        <f t="shared" si="165"/>
        <v>68.669075539568354</v>
      </c>
      <c r="BK55" s="158">
        <f t="shared" si="165"/>
        <v>69.801808108108119</v>
      </c>
      <c r="BL55" s="157">
        <f t="shared" si="166"/>
        <v>9545.0015000000003</v>
      </c>
      <c r="BM55" s="158">
        <f t="shared" si="166"/>
        <v>7748.0007000000014</v>
      </c>
      <c r="BN55" s="155">
        <v>181</v>
      </c>
      <c r="BO55" s="7">
        <v>199</v>
      </c>
      <c r="BP55" s="157">
        <f t="shared" si="167"/>
        <v>181</v>
      </c>
      <c r="BQ55" s="158">
        <f t="shared" si="167"/>
        <v>199</v>
      </c>
      <c r="BR55" s="155">
        <v>117</v>
      </c>
      <c r="BS55" s="7">
        <v>77</v>
      </c>
      <c r="BT55" s="157">
        <f t="shared" si="168"/>
        <v>117</v>
      </c>
      <c r="BU55" s="158">
        <f t="shared" si="168"/>
        <v>77</v>
      </c>
      <c r="BV55" s="155">
        <v>0</v>
      </c>
      <c r="BW55" s="156">
        <v>0</v>
      </c>
      <c r="BX55" s="157">
        <f t="shared" si="169"/>
        <v>0</v>
      </c>
      <c r="BY55" s="158">
        <f t="shared" si="169"/>
        <v>0</v>
      </c>
      <c r="BZ55" s="157">
        <f t="shared" si="170"/>
        <v>298</v>
      </c>
      <c r="CA55" s="158">
        <f t="shared" si="170"/>
        <v>276</v>
      </c>
      <c r="CB55" s="157">
        <f t="shared" si="171"/>
        <v>298</v>
      </c>
      <c r="CC55" s="158">
        <f t="shared" si="171"/>
        <v>276</v>
      </c>
      <c r="CD55" s="155">
        <v>3.9529999999999998</v>
      </c>
      <c r="CE55" s="7">
        <v>3.8115999999999999</v>
      </c>
      <c r="CF55" s="157">
        <f t="shared" si="172"/>
        <v>715.49299999999994</v>
      </c>
      <c r="CG55" s="158">
        <f t="shared" si="172"/>
        <v>758.50839999999994</v>
      </c>
      <c r="CH55" s="155">
        <v>5.0811999999999999</v>
      </c>
      <c r="CI55" s="7">
        <v>4.5648999999999997</v>
      </c>
      <c r="CJ55" s="157">
        <f t="shared" si="173"/>
        <v>594.50040000000001</v>
      </c>
      <c r="CK55" s="158">
        <f t="shared" si="173"/>
        <v>351.4973</v>
      </c>
      <c r="CL55" s="155">
        <v>0</v>
      </c>
      <c r="CM55" s="156">
        <v>0</v>
      </c>
      <c r="CN55" s="157">
        <f t="shared" si="174"/>
        <v>0</v>
      </c>
      <c r="CO55" s="158">
        <f t="shared" si="174"/>
        <v>0</v>
      </c>
      <c r="CP55" s="157">
        <f t="shared" si="175"/>
        <v>4.3959510067114085</v>
      </c>
      <c r="CQ55" s="158">
        <f t="shared" si="175"/>
        <v>4.0217597826086955</v>
      </c>
      <c r="CR55" s="157">
        <f t="shared" si="176"/>
        <v>1309.9933999999998</v>
      </c>
      <c r="CS55" s="158">
        <f t="shared" si="176"/>
        <v>1110.0056999999999</v>
      </c>
      <c r="CT55" s="155">
        <v>74.204400000000007</v>
      </c>
      <c r="CU55" s="7">
        <v>72.944699999999997</v>
      </c>
      <c r="CV55" s="157">
        <f t="shared" si="177"/>
        <v>13430.996400000002</v>
      </c>
      <c r="CW55" s="158">
        <f t="shared" si="177"/>
        <v>14515.995299999999</v>
      </c>
      <c r="CX55" s="155">
        <v>76.247900000000001</v>
      </c>
      <c r="CY55" s="7">
        <v>75.298699999999997</v>
      </c>
      <c r="CZ55" s="157">
        <f t="shared" si="178"/>
        <v>8921.0043000000005</v>
      </c>
      <c r="DA55" s="158">
        <f t="shared" si="178"/>
        <v>5797.9998999999998</v>
      </c>
      <c r="DB55" s="155">
        <v>0</v>
      </c>
      <c r="DC55" s="7">
        <v>0</v>
      </c>
      <c r="DD55" s="157">
        <f t="shared" si="179"/>
        <v>0</v>
      </c>
      <c r="DE55" s="158">
        <f t="shared" si="179"/>
        <v>0</v>
      </c>
      <c r="DF55" s="157">
        <f t="shared" si="180"/>
        <v>75.006713758389282</v>
      </c>
      <c r="DG55" s="158">
        <f t="shared" si="180"/>
        <v>73.601431884057959</v>
      </c>
      <c r="DH55" s="157">
        <f t="shared" si="181"/>
        <v>22352.000700000004</v>
      </c>
      <c r="DI55" s="158">
        <f t="shared" si="181"/>
        <v>20313.995199999998</v>
      </c>
      <c r="DJ55" s="157">
        <f t="shared" si="182"/>
        <v>437</v>
      </c>
      <c r="DK55" s="158">
        <f t="shared" si="182"/>
        <v>387</v>
      </c>
      <c r="DL55" s="157">
        <f t="shared" si="182"/>
        <v>437</v>
      </c>
      <c r="DM55" s="158">
        <f t="shared" si="182"/>
        <v>387</v>
      </c>
      <c r="DN55" s="157">
        <f t="shared" si="183"/>
        <v>3.8409466819221962</v>
      </c>
      <c r="DO55" s="158">
        <f t="shared" si="183"/>
        <v>3.667978294573643</v>
      </c>
      <c r="DP55" s="157">
        <f t="shared" si="184"/>
        <v>1678.4936999999998</v>
      </c>
      <c r="DQ55" s="158">
        <f t="shared" si="184"/>
        <v>1419.5075999999999</v>
      </c>
      <c r="DR55" s="157">
        <f t="shared" si="185"/>
        <v>72.99085171624715</v>
      </c>
      <c r="DS55" s="158">
        <f t="shared" si="185"/>
        <v>72.5116173126615</v>
      </c>
      <c r="DT55" s="157">
        <f t="shared" si="186"/>
        <v>31897.002200000003</v>
      </c>
      <c r="DU55" s="158">
        <f t="shared" si="186"/>
        <v>28061.995900000002</v>
      </c>
      <c r="DV55" s="155">
        <v>40</v>
      </c>
      <c r="DW55" s="7">
        <v>48</v>
      </c>
      <c r="DX55" s="157">
        <f t="shared" si="187"/>
        <v>40</v>
      </c>
      <c r="DY55" s="158">
        <f t="shared" si="187"/>
        <v>48</v>
      </c>
      <c r="DZ55" s="155">
        <v>60</v>
      </c>
      <c r="EA55" s="7">
        <v>53</v>
      </c>
      <c r="EB55" s="157">
        <f t="shared" si="188"/>
        <v>60</v>
      </c>
      <c r="EC55" s="158">
        <f t="shared" si="188"/>
        <v>53</v>
      </c>
      <c r="ED55" s="155">
        <v>0</v>
      </c>
      <c r="EE55" s="7">
        <v>0</v>
      </c>
      <c r="EF55" s="157">
        <f t="shared" si="189"/>
        <v>0</v>
      </c>
      <c r="EG55" s="158">
        <f t="shared" si="189"/>
        <v>0</v>
      </c>
      <c r="EH55" s="157">
        <f t="shared" si="190"/>
        <v>100</v>
      </c>
      <c r="EI55" s="158">
        <f t="shared" si="190"/>
        <v>101</v>
      </c>
      <c r="EJ55" s="157">
        <f t="shared" si="191"/>
        <v>100</v>
      </c>
      <c r="EK55" s="158">
        <f t="shared" si="191"/>
        <v>101</v>
      </c>
      <c r="EL55" s="155">
        <v>3.1625000000000001</v>
      </c>
      <c r="EM55" s="7">
        <v>2.5312999999999999</v>
      </c>
      <c r="EN55" s="157">
        <f t="shared" si="192"/>
        <v>126.5</v>
      </c>
      <c r="EO55" s="158">
        <f t="shared" si="192"/>
        <v>121.50239999999999</v>
      </c>
      <c r="EP55" s="155">
        <v>4.1917</v>
      </c>
      <c r="EQ55" s="7">
        <v>3.7829999999999999</v>
      </c>
      <c r="ER55" s="157">
        <f t="shared" si="193"/>
        <v>251.50200000000001</v>
      </c>
      <c r="ES55" s="158">
        <f t="shared" si="193"/>
        <v>200.499</v>
      </c>
      <c r="ET55" s="155">
        <v>0</v>
      </c>
      <c r="EU55" s="7">
        <v>0</v>
      </c>
      <c r="EV55" s="157">
        <f t="shared" si="194"/>
        <v>0</v>
      </c>
      <c r="EW55" s="158">
        <f t="shared" si="194"/>
        <v>0</v>
      </c>
      <c r="EX55" s="157">
        <f t="shared" si="195"/>
        <v>3.7800199999999999</v>
      </c>
      <c r="EY55" s="158">
        <f t="shared" si="195"/>
        <v>3.1881326732673267</v>
      </c>
      <c r="EZ55" s="157">
        <f t="shared" si="196"/>
        <v>378.00200000000001</v>
      </c>
      <c r="FA55" s="158">
        <f t="shared" si="196"/>
        <v>322.00139999999999</v>
      </c>
      <c r="FB55" s="155">
        <v>53.05</v>
      </c>
      <c r="FC55" s="7">
        <v>48.6875</v>
      </c>
      <c r="FD55" s="157">
        <f t="shared" si="197"/>
        <v>2122</v>
      </c>
      <c r="FE55" s="158">
        <f t="shared" si="197"/>
        <v>2337</v>
      </c>
      <c r="FF55" s="155">
        <v>48.2333</v>
      </c>
      <c r="FG55" s="7">
        <v>48.264200000000002</v>
      </c>
      <c r="FH55" s="157">
        <f t="shared" si="198"/>
        <v>2893.998</v>
      </c>
      <c r="FI55" s="158">
        <f t="shared" si="198"/>
        <v>2558.0026000000003</v>
      </c>
      <c r="FJ55" s="155">
        <v>0</v>
      </c>
      <c r="FK55" s="7">
        <v>0</v>
      </c>
      <c r="FL55" s="157">
        <f t="shared" si="199"/>
        <v>0</v>
      </c>
      <c r="FM55" s="158">
        <f t="shared" si="199"/>
        <v>0</v>
      </c>
      <c r="FN55" s="157">
        <f t="shared" si="200"/>
        <v>50.159979999999997</v>
      </c>
      <c r="FO55" s="158">
        <f t="shared" si="200"/>
        <v>48.465372277227722</v>
      </c>
      <c r="FP55" s="157">
        <f t="shared" si="201"/>
        <v>5015.9979999999996</v>
      </c>
      <c r="FQ55" s="158">
        <f t="shared" si="201"/>
        <v>4895.0025999999998</v>
      </c>
      <c r="FR55" s="155">
        <v>33</v>
      </c>
      <c r="FS55" s="7">
        <v>40</v>
      </c>
      <c r="FT55" s="157">
        <f t="shared" si="202"/>
        <v>33</v>
      </c>
      <c r="FU55" s="158">
        <f t="shared" si="202"/>
        <v>40</v>
      </c>
      <c r="FV55" s="155">
        <v>5.8029999999999999</v>
      </c>
      <c r="FW55" s="7">
        <v>3.9249999999999998</v>
      </c>
      <c r="FX55" s="157">
        <f t="shared" si="203"/>
        <v>191.499</v>
      </c>
      <c r="FY55" s="158">
        <f t="shared" si="203"/>
        <v>157</v>
      </c>
      <c r="FZ55" s="155">
        <v>70.636399999999995</v>
      </c>
      <c r="GA55" s="7">
        <v>64.25</v>
      </c>
      <c r="GB55" s="157">
        <f t="shared" si="204"/>
        <v>2331.0011999999997</v>
      </c>
      <c r="GC55" s="158">
        <f t="shared" si="204"/>
        <v>2570</v>
      </c>
      <c r="GD55" s="157">
        <f t="shared" si="205"/>
        <v>310</v>
      </c>
      <c r="GE55" s="158">
        <f t="shared" si="205"/>
        <v>325</v>
      </c>
      <c r="GF55" s="157">
        <f t="shared" si="205"/>
        <v>310</v>
      </c>
      <c r="GG55" s="158">
        <f t="shared" si="205"/>
        <v>325</v>
      </c>
      <c r="GH55" s="157">
        <f t="shared" si="206"/>
        <v>1094.4948999999999</v>
      </c>
      <c r="GI55" s="158">
        <f t="shared" si="206"/>
        <v>1102.5136</v>
      </c>
      <c r="GJ55" s="157">
        <f t="shared" si="207"/>
        <v>21718.996500000001</v>
      </c>
      <c r="GK55" s="158">
        <f t="shared" si="207"/>
        <v>22350.996899999998</v>
      </c>
      <c r="GL55" s="157">
        <f t="shared" si="208"/>
        <v>205</v>
      </c>
      <c r="GM55" s="158">
        <f t="shared" si="208"/>
        <v>160</v>
      </c>
      <c r="GN55" s="157">
        <f t="shared" si="208"/>
        <v>205</v>
      </c>
      <c r="GO55" s="158">
        <f t="shared" si="208"/>
        <v>160</v>
      </c>
      <c r="GP55" s="157">
        <f t="shared" si="209"/>
        <v>947.00119999999993</v>
      </c>
      <c r="GQ55" s="158">
        <f t="shared" si="209"/>
        <v>636.99530000000004</v>
      </c>
      <c r="GR55" s="157">
        <f t="shared" si="210"/>
        <v>13682.0031</v>
      </c>
      <c r="GS55" s="158">
        <f t="shared" si="210"/>
        <v>10424.0015</v>
      </c>
      <c r="GT55" s="157">
        <f t="shared" si="211"/>
        <v>515</v>
      </c>
      <c r="GU55" s="158">
        <f t="shared" si="211"/>
        <v>485</v>
      </c>
      <c r="GV55" s="157">
        <f t="shared" si="211"/>
        <v>515</v>
      </c>
      <c r="GW55" s="158">
        <f t="shared" si="211"/>
        <v>485</v>
      </c>
      <c r="GX55" s="157">
        <f t="shared" si="212"/>
        <v>2041.4960999999998</v>
      </c>
      <c r="GY55" s="157">
        <f t="shared" si="212"/>
        <v>1739.5089</v>
      </c>
      <c r="GZ55" s="157">
        <f t="shared" si="212"/>
        <v>35400.999600000003</v>
      </c>
      <c r="HA55" s="158">
        <f t="shared" si="212"/>
        <v>32774.998399999997</v>
      </c>
      <c r="HB55" s="157">
        <f t="shared" si="213"/>
        <v>22</v>
      </c>
      <c r="HC55" s="158">
        <f t="shared" si="213"/>
        <v>3</v>
      </c>
      <c r="HD55" s="157">
        <f t="shared" si="213"/>
        <v>22</v>
      </c>
      <c r="HE55" s="158">
        <f t="shared" si="213"/>
        <v>3</v>
      </c>
      <c r="HF55" s="157">
        <f t="shared" si="214"/>
        <v>14.999599999999999</v>
      </c>
      <c r="HG55" s="158">
        <f t="shared" si="214"/>
        <v>2.0000999999999998</v>
      </c>
      <c r="HH55" s="157">
        <f t="shared" si="215"/>
        <v>1512.0006000000001</v>
      </c>
      <c r="HI55" s="158">
        <f t="shared" si="215"/>
        <v>182.0001</v>
      </c>
      <c r="HJ55" s="157">
        <f t="shared" si="216"/>
        <v>2247.9946999999997</v>
      </c>
      <c r="HK55" s="158">
        <f t="shared" si="216"/>
        <v>1898.509</v>
      </c>
      <c r="HL55" s="157">
        <f t="shared" si="217"/>
        <v>39244.001400000001</v>
      </c>
      <c r="HM55" s="158">
        <f t="shared" si="217"/>
        <v>35526.998500000002</v>
      </c>
    </row>
    <row r="56" spans="1:221">
      <c r="A56" s="12" t="s">
        <v>392</v>
      </c>
      <c r="B56" s="11" t="s">
        <v>407</v>
      </c>
      <c r="C56" s="3"/>
      <c r="D56" s="9">
        <v>135391</v>
      </c>
      <c r="E56" s="1">
        <v>7</v>
      </c>
      <c r="F56" s="155">
        <v>1188</v>
      </c>
      <c r="G56" s="8">
        <v>1163</v>
      </c>
      <c r="H56" s="155">
        <v>14</v>
      </c>
      <c r="I56" s="8">
        <v>7</v>
      </c>
      <c r="J56" s="157">
        <f t="shared" si="150"/>
        <v>1174</v>
      </c>
      <c r="K56" s="158">
        <f t="shared" si="150"/>
        <v>1156</v>
      </c>
      <c r="L56" s="155">
        <v>60</v>
      </c>
      <c r="M56" s="156">
        <v>60</v>
      </c>
      <c r="N56" s="157">
        <f t="shared" si="151"/>
        <v>1174</v>
      </c>
      <c r="O56" s="158">
        <f t="shared" si="151"/>
        <v>1156</v>
      </c>
      <c r="P56" s="157">
        <f t="shared" si="151"/>
        <v>1174</v>
      </c>
      <c r="Q56" s="158">
        <f t="shared" si="151"/>
        <v>1156</v>
      </c>
      <c r="R56" s="155">
        <v>137</v>
      </c>
      <c r="S56" s="8">
        <v>172</v>
      </c>
      <c r="T56" s="157">
        <f t="shared" si="152"/>
        <v>137</v>
      </c>
      <c r="U56" s="158">
        <f t="shared" si="152"/>
        <v>172</v>
      </c>
      <c r="V56" s="155">
        <v>59</v>
      </c>
      <c r="W56" s="8">
        <v>58</v>
      </c>
      <c r="X56" s="157">
        <f t="shared" si="153"/>
        <v>59</v>
      </c>
      <c r="Y56" s="158">
        <f t="shared" si="153"/>
        <v>58</v>
      </c>
      <c r="Z56" s="155">
        <v>40</v>
      </c>
      <c r="AA56" s="8">
        <v>21</v>
      </c>
      <c r="AB56" s="157">
        <f t="shared" si="154"/>
        <v>40</v>
      </c>
      <c r="AC56" s="158">
        <f t="shared" si="154"/>
        <v>21</v>
      </c>
      <c r="AD56" s="157">
        <f t="shared" si="155"/>
        <v>236</v>
      </c>
      <c r="AE56" s="158">
        <f t="shared" si="155"/>
        <v>251</v>
      </c>
      <c r="AF56" s="157">
        <f t="shared" si="156"/>
        <v>236</v>
      </c>
      <c r="AG56" s="158">
        <f t="shared" si="156"/>
        <v>251</v>
      </c>
      <c r="AH56" s="155">
        <v>2.7810000000000001</v>
      </c>
      <c r="AI56" s="7">
        <v>2.5232999999999999</v>
      </c>
      <c r="AJ56" s="157">
        <f t="shared" si="157"/>
        <v>380.99700000000001</v>
      </c>
      <c r="AK56" s="157">
        <f t="shared" si="157"/>
        <v>434.00759999999997</v>
      </c>
      <c r="AL56" s="155">
        <v>3.6524999999999999</v>
      </c>
      <c r="AM56" s="7">
        <v>2.7155</v>
      </c>
      <c r="AN56" s="157">
        <f t="shared" si="158"/>
        <v>215.4975</v>
      </c>
      <c r="AO56" s="157">
        <f t="shared" si="158"/>
        <v>157.499</v>
      </c>
      <c r="AP56" s="155">
        <v>0.82499999999999996</v>
      </c>
      <c r="AQ56" s="7">
        <v>0.73809999999999998</v>
      </c>
      <c r="AR56" s="157">
        <f t="shared" si="159"/>
        <v>33</v>
      </c>
      <c r="AS56" s="158">
        <f t="shared" si="159"/>
        <v>15.5001</v>
      </c>
      <c r="AT56" s="157">
        <f t="shared" si="160"/>
        <v>2.6673495762711865</v>
      </c>
      <c r="AU56" s="158">
        <f t="shared" si="160"/>
        <v>2.4183533864541831</v>
      </c>
      <c r="AV56" s="157">
        <f t="shared" si="161"/>
        <v>629.49450000000002</v>
      </c>
      <c r="AW56" s="158">
        <f t="shared" si="161"/>
        <v>607.00669999999991</v>
      </c>
      <c r="AX56" s="155">
        <v>74.532799999999995</v>
      </c>
      <c r="AY56" s="7">
        <v>70.976699999999994</v>
      </c>
      <c r="AZ56" s="157">
        <f t="shared" si="162"/>
        <v>10210.9936</v>
      </c>
      <c r="BA56" s="158">
        <f t="shared" si="162"/>
        <v>12207.992399999999</v>
      </c>
      <c r="BB56" s="155">
        <v>74.949200000000005</v>
      </c>
      <c r="BC56" s="7">
        <v>70.430999999999997</v>
      </c>
      <c r="BD56" s="157">
        <f t="shared" si="163"/>
        <v>4422.0028000000002</v>
      </c>
      <c r="BE56" s="158">
        <f t="shared" si="163"/>
        <v>4084.998</v>
      </c>
      <c r="BF56" s="155">
        <v>66.375</v>
      </c>
      <c r="BG56" s="7">
        <v>65.381</v>
      </c>
      <c r="BH56" s="157">
        <f t="shared" si="164"/>
        <v>2655</v>
      </c>
      <c r="BI56" s="158">
        <f t="shared" si="164"/>
        <v>1373.001</v>
      </c>
      <c r="BJ56" s="157">
        <f t="shared" si="165"/>
        <v>73.254222033898301</v>
      </c>
      <c r="BK56" s="158">
        <f t="shared" si="165"/>
        <v>70.382435856573707</v>
      </c>
      <c r="BL56" s="157">
        <f t="shared" si="166"/>
        <v>17287.9964</v>
      </c>
      <c r="BM56" s="158">
        <f t="shared" si="166"/>
        <v>17665.991399999999</v>
      </c>
      <c r="BN56" s="155">
        <v>386</v>
      </c>
      <c r="BO56" s="7">
        <v>374</v>
      </c>
      <c r="BP56" s="157">
        <f t="shared" si="167"/>
        <v>386</v>
      </c>
      <c r="BQ56" s="158">
        <f t="shared" si="167"/>
        <v>374</v>
      </c>
      <c r="BR56" s="155">
        <v>161</v>
      </c>
      <c r="BS56" s="7">
        <v>155</v>
      </c>
      <c r="BT56" s="157">
        <f t="shared" si="168"/>
        <v>161</v>
      </c>
      <c r="BU56" s="158">
        <f t="shared" si="168"/>
        <v>155</v>
      </c>
      <c r="BV56" s="155">
        <v>0</v>
      </c>
      <c r="BW56" s="156">
        <v>0</v>
      </c>
      <c r="BX56" s="157">
        <f t="shared" si="169"/>
        <v>0</v>
      </c>
      <c r="BY56" s="158">
        <f t="shared" si="169"/>
        <v>0</v>
      </c>
      <c r="BZ56" s="157">
        <f t="shared" si="170"/>
        <v>547</v>
      </c>
      <c r="CA56" s="158">
        <f t="shared" si="170"/>
        <v>529</v>
      </c>
      <c r="CB56" s="157">
        <f t="shared" si="171"/>
        <v>547</v>
      </c>
      <c r="CC56" s="158">
        <f t="shared" si="171"/>
        <v>529</v>
      </c>
      <c r="CD56" s="155">
        <v>4.3109000000000002</v>
      </c>
      <c r="CE56" s="7">
        <v>3.9491999999999998</v>
      </c>
      <c r="CF56" s="157">
        <f t="shared" si="172"/>
        <v>1664.0074</v>
      </c>
      <c r="CG56" s="158">
        <f t="shared" si="172"/>
        <v>1477.0008</v>
      </c>
      <c r="CH56" s="155">
        <v>5.1211000000000002</v>
      </c>
      <c r="CI56" s="7">
        <v>4.6193999999999997</v>
      </c>
      <c r="CJ56" s="157">
        <f t="shared" si="173"/>
        <v>824.49710000000005</v>
      </c>
      <c r="CK56" s="158">
        <f t="shared" si="173"/>
        <v>716.00699999999995</v>
      </c>
      <c r="CL56" s="155">
        <v>0</v>
      </c>
      <c r="CM56" s="156">
        <v>0</v>
      </c>
      <c r="CN56" s="157">
        <f t="shared" si="174"/>
        <v>0</v>
      </c>
      <c r="CO56" s="158">
        <f t="shared" si="174"/>
        <v>0</v>
      </c>
      <c r="CP56" s="157">
        <f t="shared" si="175"/>
        <v>4.5493683729433272</v>
      </c>
      <c r="CQ56" s="158">
        <f t="shared" si="175"/>
        <v>4.1455724007561434</v>
      </c>
      <c r="CR56" s="157">
        <f t="shared" si="176"/>
        <v>2488.5045</v>
      </c>
      <c r="CS56" s="158">
        <f t="shared" si="176"/>
        <v>2193.0077999999999</v>
      </c>
      <c r="CT56" s="155">
        <v>81.976699999999994</v>
      </c>
      <c r="CU56" s="7">
        <v>79.2941</v>
      </c>
      <c r="CV56" s="157">
        <f t="shared" si="177"/>
        <v>31643.006199999996</v>
      </c>
      <c r="CW56" s="158">
        <f t="shared" si="177"/>
        <v>29655.993399999999</v>
      </c>
      <c r="CX56" s="155">
        <v>85.434799999999996</v>
      </c>
      <c r="CY56" s="7">
        <v>78.599999999999994</v>
      </c>
      <c r="CZ56" s="157">
        <f t="shared" si="178"/>
        <v>13755.002799999998</v>
      </c>
      <c r="DA56" s="158">
        <f t="shared" si="178"/>
        <v>12183</v>
      </c>
      <c r="DB56" s="155">
        <v>0</v>
      </c>
      <c r="DC56" s="7">
        <v>0</v>
      </c>
      <c r="DD56" s="157">
        <f t="shared" si="179"/>
        <v>0</v>
      </c>
      <c r="DE56" s="158">
        <f t="shared" si="179"/>
        <v>0</v>
      </c>
      <c r="DF56" s="157">
        <f t="shared" si="180"/>
        <v>82.994531992687371</v>
      </c>
      <c r="DG56" s="158">
        <f t="shared" si="180"/>
        <v>79.090724763705097</v>
      </c>
      <c r="DH56" s="157">
        <f t="shared" si="181"/>
        <v>45398.008999999991</v>
      </c>
      <c r="DI56" s="158">
        <f t="shared" si="181"/>
        <v>41838.993399999999</v>
      </c>
      <c r="DJ56" s="157">
        <f t="shared" si="182"/>
        <v>783</v>
      </c>
      <c r="DK56" s="158">
        <f t="shared" si="182"/>
        <v>780</v>
      </c>
      <c r="DL56" s="157">
        <f t="shared" si="182"/>
        <v>783</v>
      </c>
      <c r="DM56" s="158">
        <f t="shared" si="182"/>
        <v>780</v>
      </c>
      <c r="DN56" s="157">
        <f t="shared" si="183"/>
        <v>3.9821187739463597</v>
      </c>
      <c r="DO56" s="158">
        <f t="shared" si="183"/>
        <v>3.5897621794871792</v>
      </c>
      <c r="DP56" s="157">
        <f t="shared" si="184"/>
        <v>3117.9989999999998</v>
      </c>
      <c r="DQ56" s="158">
        <f t="shared" si="184"/>
        <v>2800.0144999999998</v>
      </c>
      <c r="DR56" s="157">
        <f t="shared" si="185"/>
        <v>80.0587553001277</v>
      </c>
      <c r="DS56" s="158">
        <f t="shared" si="185"/>
        <v>76.288442051282047</v>
      </c>
      <c r="DT56" s="157">
        <f t="shared" si="186"/>
        <v>62686.005399999987</v>
      </c>
      <c r="DU56" s="158">
        <f t="shared" si="186"/>
        <v>59504.984799999998</v>
      </c>
      <c r="DV56" s="155">
        <v>130</v>
      </c>
      <c r="DW56" s="7">
        <v>146</v>
      </c>
      <c r="DX56" s="157">
        <f t="shared" si="187"/>
        <v>130</v>
      </c>
      <c r="DY56" s="158">
        <f t="shared" si="187"/>
        <v>146</v>
      </c>
      <c r="DZ56" s="155">
        <v>116</v>
      </c>
      <c r="EA56" s="7">
        <v>113</v>
      </c>
      <c r="EB56" s="157">
        <f t="shared" si="188"/>
        <v>116</v>
      </c>
      <c r="EC56" s="158">
        <f t="shared" si="188"/>
        <v>113</v>
      </c>
      <c r="ED56" s="155">
        <v>0</v>
      </c>
      <c r="EE56" s="7">
        <v>0</v>
      </c>
      <c r="EF56" s="157">
        <f t="shared" si="189"/>
        <v>0</v>
      </c>
      <c r="EG56" s="158">
        <f t="shared" si="189"/>
        <v>0</v>
      </c>
      <c r="EH56" s="157">
        <f t="shared" si="190"/>
        <v>246</v>
      </c>
      <c r="EI56" s="158">
        <f t="shared" si="190"/>
        <v>259</v>
      </c>
      <c r="EJ56" s="157">
        <f t="shared" si="191"/>
        <v>246</v>
      </c>
      <c r="EK56" s="158">
        <f t="shared" si="191"/>
        <v>259</v>
      </c>
      <c r="EL56" s="155">
        <v>2.8231000000000002</v>
      </c>
      <c r="EM56" s="7">
        <v>2.7397</v>
      </c>
      <c r="EN56" s="157">
        <f t="shared" si="192"/>
        <v>367.00300000000004</v>
      </c>
      <c r="EO56" s="158">
        <f t="shared" si="192"/>
        <v>399.99619999999999</v>
      </c>
      <c r="EP56" s="155">
        <v>4.3448000000000002</v>
      </c>
      <c r="EQ56" s="7">
        <v>3.8052999999999999</v>
      </c>
      <c r="ER56" s="157">
        <f t="shared" si="193"/>
        <v>503.99680000000001</v>
      </c>
      <c r="ES56" s="158">
        <f t="shared" si="193"/>
        <v>429.99889999999999</v>
      </c>
      <c r="ET56" s="155">
        <v>0</v>
      </c>
      <c r="EU56" s="7">
        <v>0</v>
      </c>
      <c r="EV56" s="157">
        <f t="shared" si="194"/>
        <v>0</v>
      </c>
      <c r="EW56" s="158">
        <f t="shared" si="194"/>
        <v>0</v>
      </c>
      <c r="EX56" s="157">
        <f t="shared" si="195"/>
        <v>3.5406495934959352</v>
      </c>
      <c r="EY56" s="158">
        <f t="shared" si="195"/>
        <v>3.2046142857142854</v>
      </c>
      <c r="EZ56" s="157">
        <f t="shared" si="196"/>
        <v>870.99980000000005</v>
      </c>
      <c r="FA56" s="158">
        <f t="shared" si="196"/>
        <v>829.99509999999987</v>
      </c>
      <c r="FB56" s="155">
        <v>57.715400000000002</v>
      </c>
      <c r="FC56" s="7">
        <v>55.664400000000001</v>
      </c>
      <c r="FD56" s="157">
        <f t="shared" si="197"/>
        <v>7503.0020000000004</v>
      </c>
      <c r="FE56" s="158">
        <f t="shared" si="197"/>
        <v>8127.0024000000003</v>
      </c>
      <c r="FF56" s="155">
        <v>55.827599999999997</v>
      </c>
      <c r="FG56" s="7">
        <v>53.035400000000003</v>
      </c>
      <c r="FH56" s="157">
        <f t="shared" si="198"/>
        <v>6476.0015999999996</v>
      </c>
      <c r="FI56" s="158">
        <f t="shared" si="198"/>
        <v>5993.0002000000004</v>
      </c>
      <c r="FJ56" s="155">
        <v>0</v>
      </c>
      <c r="FK56" s="7">
        <v>0</v>
      </c>
      <c r="FL56" s="157">
        <f t="shared" si="199"/>
        <v>0</v>
      </c>
      <c r="FM56" s="158">
        <f t="shared" si="199"/>
        <v>0</v>
      </c>
      <c r="FN56" s="157">
        <f t="shared" si="200"/>
        <v>56.825217886178862</v>
      </c>
      <c r="FO56" s="158">
        <f t="shared" si="200"/>
        <v>54.517384555984556</v>
      </c>
      <c r="FP56" s="157">
        <f t="shared" si="201"/>
        <v>13979.0036</v>
      </c>
      <c r="FQ56" s="158">
        <f t="shared" si="201"/>
        <v>14120.0026</v>
      </c>
      <c r="FR56" s="155">
        <v>145</v>
      </c>
      <c r="FS56" s="7">
        <v>117</v>
      </c>
      <c r="FT56" s="157">
        <f t="shared" si="202"/>
        <v>145</v>
      </c>
      <c r="FU56" s="158">
        <f t="shared" si="202"/>
        <v>117</v>
      </c>
      <c r="FV56" s="155">
        <v>4.5999999999999996</v>
      </c>
      <c r="FW56" s="7">
        <v>4.4828999999999999</v>
      </c>
      <c r="FX56" s="157">
        <f t="shared" si="203"/>
        <v>667</v>
      </c>
      <c r="FY56" s="158">
        <f t="shared" si="203"/>
        <v>524.49929999999995</v>
      </c>
      <c r="FZ56" s="155">
        <v>83.289699999999996</v>
      </c>
      <c r="GA56" s="7">
        <v>84.572599999999994</v>
      </c>
      <c r="GB56" s="157">
        <f t="shared" si="204"/>
        <v>12077.0065</v>
      </c>
      <c r="GC56" s="158">
        <f t="shared" si="204"/>
        <v>9894.9941999999992</v>
      </c>
      <c r="GD56" s="157">
        <f t="shared" si="205"/>
        <v>653</v>
      </c>
      <c r="GE56" s="158">
        <f t="shared" si="205"/>
        <v>692</v>
      </c>
      <c r="GF56" s="157">
        <f t="shared" si="205"/>
        <v>653</v>
      </c>
      <c r="GG56" s="158">
        <f t="shared" si="205"/>
        <v>692</v>
      </c>
      <c r="GH56" s="157">
        <f t="shared" si="206"/>
        <v>2412.0074</v>
      </c>
      <c r="GI56" s="158">
        <f t="shared" si="206"/>
        <v>2311.0045999999998</v>
      </c>
      <c r="GJ56" s="157">
        <f t="shared" si="207"/>
        <v>49357.001799999998</v>
      </c>
      <c r="GK56" s="158">
        <f t="shared" si="207"/>
        <v>49990.988199999993</v>
      </c>
      <c r="GL56" s="157">
        <f t="shared" si="208"/>
        <v>336</v>
      </c>
      <c r="GM56" s="158">
        <f t="shared" si="208"/>
        <v>326</v>
      </c>
      <c r="GN56" s="157">
        <f t="shared" si="208"/>
        <v>336</v>
      </c>
      <c r="GO56" s="158">
        <f t="shared" si="208"/>
        <v>326</v>
      </c>
      <c r="GP56" s="157">
        <f t="shared" si="209"/>
        <v>1543.9913999999999</v>
      </c>
      <c r="GQ56" s="158">
        <f t="shared" si="209"/>
        <v>1303.5048999999999</v>
      </c>
      <c r="GR56" s="157">
        <f t="shared" si="210"/>
        <v>24653.007199999996</v>
      </c>
      <c r="GS56" s="158">
        <f t="shared" si="210"/>
        <v>22260.998200000002</v>
      </c>
      <c r="GT56" s="157">
        <f t="shared" si="211"/>
        <v>989</v>
      </c>
      <c r="GU56" s="158">
        <f t="shared" si="211"/>
        <v>1018</v>
      </c>
      <c r="GV56" s="157">
        <f t="shared" si="211"/>
        <v>989</v>
      </c>
      <c r="GW56" s="158">
        <f t="shared" si="211"/>
        <v>1018</v>
      </c>
      <c r="GX56" s="157">
        <f t="shared" si="212"/>
        <v>3955.9987999999998</v>
      </c>
      <c r="GY56" s="158">
        <f t="shared" si="212"/>
        <v>3614.5094999999997</v>
      </c>
      <c r="GZ56" s="157">
        <f t="shared" si="212"/>
        <v>74010.008999999991</v>
      </c>
      <c r="HA56" s="158">
        <f t="shared" si="212"/>
        <v>72251.986399999994</v>
      </c>
      <c r="HB56" s="157">
        <f t="shared" si="213"/>
        <v>40</v>
      </c>
      <c r="HC56" s="158">
        <f t="shared" si="213"/>
        <v>21</v>
      </c>
      <c r="HD56" s="157">
        <f t="shared" si="213"/>
        <v>40</v>
      </c>
      <c r="HE56" s="158">
        <f t="shared" si="213"/>
        <v>21</v>
      </c>
      <c r="HF56" s="157">
        <f t="shared" si="214"/>
        <v>33</v>
      </c>
      <c r="HG56" s="158">
        <f t="shared" si="214"/>
        <v>15.5001</v>
      </c>
      <c r="HH56" s="157">
        <f t="shared" si="215"/>
        <v>2655</v>
      </c>
      <c r="HI56" s="158">
        <f t="shared" si="215"/>
        <v>1373.001</v>
      </c>
      <c r="HJ56" s="157">
        <f t="shared" si="216"/>
        <v>4655.9987999999994</v>
      </c>
      <c r="HK56" s="158">
        <f t="shared" si="216"/>
        <v>4154.5088999999989</v>
      </c>
      <c r="HL56" s="157">
        <f t="shared" si="217"/>
        <v>88742.015499999994</v>
      </c>
      <c r="HM56" s="158">
        <f t="shared" si="217"/>
        <v>83519.981599999999</v>
      </c>
    </row>
    <row r="57" spans="1:221">
      <c r="A57" s="12" t="s">
        <v>392</v>
      </c>
      <c r="B57" s="11" t="s">
        <v>408</v>
      </c>
      <c r="C57" s="10"/>
      <c r="D57" s="9">
        <v>135717</v>
      </c>
      <c r="E57" s="1">
        <v>7</v>
      </c>
      <c r="F57" s="155">
        <v>8639</v>
      </c>
      <c r="G57" s="8">
        <v>7776</v>
      </c>
      <c r="H57" s="155">
        <v>51</v>
      </c>
      <c r="I57" s="8">
        <v>46</v>
      </c>
      <c r="J57" s="157">
        <f t="shared" si="150"/>
        <v>8588</v>
      </c>
      <c r="K57" s="158">
        <f t="shared" si="150"/>
        <v>7730</v>
      </c>
      <c r="L57" s="155">
        <v>60</v>
      </c>
      <c r="M57" s="156">
        <v>60</v>
      </c>
      <c r="N57" s="157">
        <f t="shared" si="151"/>
        <v>8588</v>
      </c>
      <c r="O57" s="158">
        <f t="shared" si="151"/>
        <v>7730</v>
      </c>
      <c r="P57" s="157">
        <f t="shared" si="151"/>
        <v>8588</v>
      </c>
      <c r="Q57" s="158">
        <f t="shared" si="151"/>
        <v>7730</v>
      </c>
      <c r="R57" s="155">
        <v>231</v>
      </c>
      <c r="S57" s="8">
        <v>247</v>
      </c>
      <c r="T57" s="157">
        <f t="shared" si="152"/>
        <v>231</v>
      </c>
      <c r="U57" s="158">
        <f t="shared" si="152"/>
        <v>247</v>
      </c>
      <c r="V57" s="155">
        <v>45</v>
      </c>
      <c r="W57" s="8">
        <v>76</v>
      </c>
      <c r="X57" s="157">
        <f t="shared" si="153"/>
        <v>45</v>
      </c>
      <c r="Y57" s="158">
        <f t="shared" si="153"/>
        <v>76</v>
      </c>
      <c r="Z57" s="155">
        <v>314</v>
      </c>
      <c r="AA57" s="8">
        <v>283</v>
      </c>
      <c r="AB57" s="157">
        <f t="shared" si="154"/>
        <v>314</v>
      </c>
      <c r="AC57" s="158">
        <f t="shared" si="154"/>
        <v>283</v>
      </c>
      <c r="AD57" s="157">
        <f t="shared" si="155"/>
        <v>590</v>
      </c>
      <c r="AE57" s="158">
        <f t="shared" si="155"/>
        <v>606</v>
      </c>
      <c r="AF57" s="157">
        <f t="shared" si="156"/>
        <v>590</v>
      </c>
      <c r="AG57" s="158">
        <f t="shared" si="156"/>
        <v>606</v>
      </c>
      <c r="AH57" s="155">
        <v>2.5087000000000002</v>
      </c>
      <c r="AI57" s="7">
        <v>2.5061</v>
      </c>
      <c r="AJ57" s="157">
        <f t="shared" si="157"/>
        <v>579.50970000000007</v>
      </c>
      <c r="AK57" s="157">
        <f t="shared" si="157"/>
        <v>619.00670000000002</v>
      </c>
      <c r="AL57" s="155">
        <v>3.3666999999999998</v>
      </c>
      <c r="AM57" s="7">
        <v>2.4670999999999998</v>
      </c>
      <c r="AN57" s="157">
        <f t="shared" si="158"/>
        <v>151.50149999999999</v>
      </c>
      <c r="AO57" s="157">
        <f t="shared" si="158"/>
        <v>187.49959999999999</v>
      </c>
      <c r="AP57" s="155">
        <v>0.96020000000000005</v>
      </c>
      <c r="AQ57" s="7">
        <v>0.97</v>
      </c>
      <c r="AR57" s="157">
        <f t="shared" si="159"/>
        <v>301.50280000000004</v>
      </c>
      <c r="AS57" s="158">
        <f t="shared" si="159"/>
        <v>274.51</v>
      </c>
      <c r="AT57" s="157">
        <f t="shared" si="160"/>
        <v>1.7500237288135596</v>
      </c>
      <c r="AU57" s="158">
        <f t="shared" si="160"/>
        <v>1.7838552805280528</v>
      </c>
      <c r="AV57" s="157">
        <f t="shared" si="161"/>
        <v>1032.5140000000001</v>
      </c>
      <c r="AW57" s="158">
        <f t="shared" si="161"/>
        <v>1081.0163</v>
      </c>
      <c r="AX57" s="155">
        <v>70.528099999999995</v>
      </c>
      <c r="AY57" s="7">
        <v>71.8583</v>
      </c>
      <c r="AZ57" s="157">
        <f t="shared" si="162"/>
        <v>16291.991099999999</v>
      </c>
      <c r="BA57" s="158">
        <f t="shared" si="162"/>
        <v>17749.000100000001</v>
      </c>
      <c r="BB57" s="155">
        <v>62.355600000000003</v>
      </c>
      <c r="BC57" s="7">
        <v>59</v>
      </c>
      <c r="BD57" s="157">
        <f t="shared" si="163"/>
        <v>2806.002</v>
      </c>
      <c r="BE57" s="158">
        <f t="shared" si="163"/>
        <v>4484</v>
      </c>
      <c r="BF57" s="155">
        <v>55.258000000000003</v>
      </c>
      <c r="BG57" s="7">
        <v>55.780900000000003</v>
      </c>
      <c r="BH57" s="157">
        <f t="shared" si="164"/>
        <v>17351.012000000002</v>
      </c>
      <c r="BI57" s="158">
        <f t="shared" si="164"/>
        <v>15785.994700000001</v>
      </c>
      <c r="BJ57" s="157">
        <f t="shared" si="165"/>
        <v>61.777974745762712</v>
      </c>
      <c r="BK57" s="158">
        <f t="shared" si="165"/>
        <v>62.737615181518152</v>
      </c>
      <c r="BL57" s="157">
        <f t="shared" si="166"/>
        <v>36449.005100000002</v>
      </c>
      <c r="BM57" s="158">
        <f t="shared" si="166"/>
        <v>38018.9948</v>
      </c>
      <c r="BN57" s="155">
        <v>4116</v>
      </c>
      <c r="BO57" s="7">
        <v>3569</v>
      </c>
      <c r="BP57" s="157">
        <f t="shared" si="167"/>
        <v>4116</v>
      </c>
      <c r="BQ57" s="158">
        <f t="shared" si="167"/>
        <v>3569</v>
      </c>
      <c r="BR57" s="155">
        <v>1607</v>
      </c>
      <c r="BS57" s="7">
        <v>1443</v>
      </c>
      <c r="BT57" s="157">
        <f t="shared" si="168"/>
        <v>1607</v>
      </c>
      <c r="BU57" s="158">
        <f t="shared" si="168"/>
        <v>1443</v>
      </c>
      <c r="BV57" s="155">
        <v>0</v>
      </c>
      <c r="BW57" s="156">
        <v>0</v>
      </c>
      <c r="BX57" s="157">
        <f t="shared" si="169"/>
        <v>0</v>
      </c>
      <c r="BY57" s="158">
        <f t="shared" si="169"/>
        <v>0</v>
      </c>
      <c r="BZ57" s="157">
        <f t="shared" si="170"/>
        <v>5723</v>
      </c>
      <c r="CA57" s="158">
        <f t="shared" si="170"/>
        <v>5012</v>
      </c>
      <c r="CB57" s="157">
        <f t="shared" si="171"/>
        <v>5723</v>
      </c>
      <c r="CC57" s="158">
        <f t="shared" si="171"/>
        <v>5012</v>
      </c>
      <c r="CD57" s="155">
        <v>4.4637000000000002</v>
      </c>
      <c r="CE57" s="7">
        <v>4.4053000000000004</v>
      </c>
      <c r="CF57" s="157">
        <f t="shared" si="172"/>
        <v>18372.589200000002</v>
      </c>
      <c r="CG57" s="158">
        <f t="shared" si="172"/>
        <v>15722.515700000002</v>
      </c>
      <c r="CH57" s="155">
        <v>5.8232999999999997</v>
      </c>
      <c r="CI57" s="7">
        <v>5.6978999999999997</v>
      </c>
      <c r="CJ57" s="157">
        <f t="shared" si="173"/>
        <v>9358.043099999999</v>
      </c>
      <c r="CK57" s="158">
        <f t="shared" si="173"/>
        <v>8222.0697</v>
      </c>
      <c r="CL57" s="155">
        <v>0</v>
      </c>
      <c r="CM57" s="156">
        <v>0</v>
      </c>
      <c r="CN57" s="157">
        <f t="shared" si="174"/>
        <v>0</v>
      </c>
      <c r="CO57" s="158">
        <f t="shared" si="174"/>
        <v>0</v>
      </c>
      <c r="CP57" s="157">
        <f t="shared" si="175"/>
        <v>4.8454713087541501</v>
      </c>
      <c r="CQ57" s="158">
        <f t="shared" si="175"/>
        <v>4.7774511971268963</v>
      </c>
      <c r="CR57" s="157">
        <f t="shared" si="176"/>
        <v>27730.632300000001</v>
      </c>
      <c r="CS57" s="158">
        <f t="shared" si="176"/>
        <v>23944.585400000004</v>
      </c>
      <c r="CT57" s="155">
        <v>79.344499999999996</v>
      </c>
      <c r="CU57" s="7">
        <v>80.864099999999993</v>
      </c>
      <c r="CV57" s="157">
        <f t="shared" si="177"/>
        <v>326581.962</v>
      </c>
      <c r="CW57" s="158">
        <f t="shared" si="177"/>
        <v>288603.97289999999</v>
      </c>
      <c r="CX57" s="155">
        <v>79.839500000000001</v>
      </c>
      <c r="CY57" s="7">
        <v>79.614699999999999</v>
      </c>
      <c r="CZ57" s="157">
        <f t="shared" si="178"/>
        <v>128302.0765</v>
      </c>
      <c r="DA57" s="158">
        <f t="shared" si="178"/>
        <v>114884.01209999999</v>
      </c>
      <c r="DB57" s="155">
        <v>0</v>
      </c>
      <c r="DC57" s="7">
        <v>0</v>
      </c>
      <c r="DD57" s="157">
        <f t="shared" si="179"/>
        <v>0</v>
      </c>
      <c r="DE57" s="158">
        <f t="shared" si="179"/>
        <v>0</v>
      </c>
      <c r="DF57" s="157">
        <f t="shared" si="180"/>
        <v>79.483494408526994</v>
      </c>
      <c r="DG57" s="158">
        <f t="shared" si="180"/>
        <v>80.504386472466081</v>
      </c>
      <c r="DH57" s="157">
        <f t="shared" si="181"/>
        <v>454884.03849999997</v>
      </c>
      <c r="DI57" s="158">
        <f t="shared" si="181"/>
        <v>403487.98499999999</v>
      </c>
      <c r="DJ57" s="157">
        <f t="shared" si="182"/>
        <v>6313</v>
      </c>
      <c r="DK57" s="158">
        <f t="shared" si="182"/>
        <v>5618</v>
      </c>
      <c r="DL57" s="157">
        <f t="shared" si="182"/>
        <v>6313</v>
      </c>
      <c r="DM57" s="158">
        <f t="shared" si="182"/>
        <v>5618</v>
      </c>
      <c r="DN57" s="157">
        <f t="shared" si="183"/>
        <v>4.5561771424045618</v>
      </c>
      <c r="DO57" s="158">
        <f t="shared" si="183"/>
        <v>4.4545392844428626</v>
      </c>
      <c r="DP57" s="157">
        <f t="shared" si="184"/>
        <v>28763.1463</v>
      </c>
      <c r="DQ57" s="158">
        <f t="shared" si="184"/>
        <v>25025.601700000003</v>
      </c>
      <c r="DR57" s="157">
        <f t="shared" si="185"/>
        <v>77.828772944717244</v>
      </c>
      <c r="DS57" s="158">
        <f t="shared" si="185"/>
        <v>78.587928052687786</v>
      </c>
      <c r="DT57" s="157">
        <f t="shared" si="186"/>
        <v>491333.04359999998</v>
      </c>
      <c r="DU57" s="158">
        <f t="shared" si="186"/>
        <v>441506.97979999997</v>
      </c>
      <c r="DV57" s="155">
        <v>530</v>
      </c>
      <c r="DW57" s="7">
        <v>422</v>
      </c>
      <c r="DX57" s="157">
        <f t="shared" si="187"/>
        <v>530</v>
      </c>
      <c r="DY57" s="158">
        <f t="shared" si="187"/>
        <v>422</v>
      </c>
      <c r="DZ57" s="155">
        <v>533</v>
      </c>
      <c r="EA57" s="7">
        <v>451</v>
      </c>
      <c r="EB57" s="157">
        <f t="shared" si="188"/>
        <v>533</v>
      </c>
      <c r="EC57" s="158">
        <f t="shared" si="188"/>
        <v>451</v>
      </c>
      <c r="ED57" s="155">
        <v>0</v>
      </c>
      <c r="EE57" s="7">
        <v>0</v>
      </c>
      <c r="EF57" s="157">
        <f t="shared" si="189"/>
        <v>0</v>
      </c>
      <c r="EG57" s="158">
        <f t="shared" si="189"/>
        <v>0</v>
      </c>
      <c r="EH57" s="157">
        <f t="shared" si="190"/>
        <v>1063</v>
      </c>
      <c r="EI57" s="158">
        <f t="shared" si="190"/>
        <v>873</v>
      </c>
      <c r="EJ57" s="157">
        <f t="shared" si="191"/>
        <v>1063</v>
      </c>
      <c r="EK57" s="158">
        <f t="shared" si="191"/>
        <v>873</v>
      </c>
      <c r="EL57" s="155">
        <v>3.3613</v>
      </c>
      <c r="EM57" s="7">
        <v>3.1836000000000002</v>
      </c>
      <c r="EN57" s="157">
        <f t="shared" si="192"/>
        <v>1781.489</v>
      </c>
      <c r="EO57" s="158">
        <f t="shared" si="192"/>
        <v>1343.4792</v>
      </c>
      <c r="EP57" s="155">
        <v>4.4577999999999998</v>
      </c>
      <c r="EQ57" s="7">
        <v>4.2305999999999999</v>
      </c>
      <c r="ER57" s="157">
        <f t="shared" si="193"/>
        <v>2376.0074</v>
      </c>
      <c r="ES57" s="158">
        <f t="shared" si="193"/>
        <v>1908.0005999999998</v>
      </c>
      <c r="ET57" s="155">
        <v>0</v>
      </c>
      <c r="EU57" s="7">
        <v>0</v>
      </c>
      <c r="EV57" s="157">
        <f t="shared" si="194"/>
        <v>0</v>
      </c>
      <c r="EW57" s="158">
        <f t="shared" si="194"/>
        <v>0</v>
      </c>
      <c r="EX57" s="157">
        <f t="shared" si="195"/>
        <v>3.9110972718720602</v>
      </c>
      <c r="EY57" s="158">
        <f t="shared" si="195"/>
        <v>3.7244900343642611</v>
      </c>
      <c r="EZ57" s="157">
        <f t="shared" si="196"/>
        <v>4157.4964</v>
      </c>
      <c r="FA57" s="158">
        <f t="shared" si="196"/>
        <v>3251.4798000000001</v>
      </c>
      <c r="FB57" s="155">
        <v>58.183</v>
      </c>
      <c r="FC57" s="7">
        <v>60.428899999999999</v>
      </c>
      <c r="FD57" s="157">
        <f t="shared" si="197"/>
        <v>30836.99</v>
      </c>
      <c r="FE57" s="158">
        <f t="shared" si="197"/>
        <v>25500.995800000001</v>
      </c>
      <c r="FF57" s="155">
        <v>54.448399999999999</v>
      </c>
      <c r="FG57" s="7">
        <v>53.929000000000002</v>
      </c>
      <c r="FH57" s="157">
        <f t="shared" si="198"/>
        <v>29020.997199999998</v>
      </c>
      <c r="FI57" s="158">
        <f t="shared" si="198"/>
        <v>24321.978999999999</v>
      </c>
      <c r="FJ57" s="155">
        <v>0</v>
      </c>
      <c r="FK57" s="7">
        <v>0</v>
      </c>
      <c r="FL57" s="157">
        <f t="shared" si="199"/>
        <v>0</v>
      </c>
      <c r="FM57" s="158">
        <f t="shared" si="199"/>
        <v>0</v>
      </c>
      <c r="FN57" s="157">
        <f t="shared" si="200"/>
        <v>56.310430103480719</v>
      </c>
      <c r="FO57" s="158">
        <f t="shared" si="200"/>
        <v>57.07099060710194</v>
      </c>
      <c r="FP57" s="157">
        <f t="shared" si="201"/>
        <v>59857.987200000003</v>
      </c>
      <c r="FQ57" s="158">
        <f t="shared" si="201"/>
        <v>49822.974799999996</v>
      </c>
      <c r="FR57" s="155">
        <v>1212</v>
      </c>
      <c r="FS57" s="7">
        <v>1239</v>
      </c>
      <c r="FT57" s="157">
        <f t="shared" si="202"/>
        <v>1212</v>
      </c>
      <c r="FU57" s="158">
        <f t="shared" si="202"/>
        <v>1239</v>
      </c>
      <c r="FV57" s="155">
        <v>3.8271000000000002</v>
      </c>
      <c r="FW57" s="7">
        <v>3.5112999999999999</v>
      </c>
      <c r="FX57" s="157">
        <f t="shared" si="203"/>
        <v>4638.4452000000001</v>
      </c>
      <c r="FY57" s="158">
        <f t="shared" si="203"/>
        <v>4350.5006999999996</v>
      </c>
      <c r="FZ57" s="155">
        <v>71.604799999999997</v>
      </c>
      <c r="GA57" s="7">
        <v>72.785300000000007</v>
      </c>
      <c r="GB57" s="157">
        <f t="shared" si="204"/>
        <v>86785.017599999992</v>
      </c>
      <c r="GC57" s="158">
        <f t="shared" si="204"/>
        <v>90180.986700000009</v>
      </c>
      <c r="GD57" s="157">
        <f t="shared" si="205"/>
        <v>4877</v>
      </c>
      <c r="GE57" s="158">
        <f t="shared" si="205"/>
        <v>4238</v>
      </c>
      <c r="GF57" s="157">
        <f t="shared" si="205"/>
        <v>4877</v>
      </c>
      <c r="GG57" s="158">
        <f t="shared" si="205"/>
        <v>4238</v>
      </c>
      <c r="GH57" s="157">
        <f t="shared" si="206"/>
        <v>20733.587900000002</v>
      </c>
      <c r="GI57" s="158">
        <f t="shared" si="206"/>
        <v>17685.001600000003</v>
      </c>
      <c r="GJ57" s="157">
        <f t="shared" si="207"/>
        <v>373710.94309999997</v>
      </c>
      <c r="GK57" s="158">
        <f t="shared" si="207"/>
        <v>331853.96879999997</v>
      </c>
      <c r="GL57" s="157">
        <f t="shared" si="208"/>
        <v>2185</v>
      </c>
      <c r="GM57" s="158">
        <f t="shared" si="208"/>
        <v>1970</v>
      </c>
      <c r="GN57" s="157">
        <f t="shared" si="208"/>
        <v>2185</v>
      </c>
      <c r="GO57" s="158">
        <f t="shared" si="208"/>
        <v>1970</v>
      </c>
      <c r="GP57" s="157">
        <f t="shared" si="209"/>
        <v>11885.552</v>
      </c>
      <c r="GQ57" s="158">
        <f t="shared" si="209"/>
        <v>10317.569899999999</v>
      </c>
      <c r="GR57" s="157">
        <f t="shared" si="210"/>
        <v>160129.07569999999</v>
      </c>
      <c r="GS57" s="158">
        <f t="shared" si="210"/>
        <v>143689.99109999998</v>
      </c>
      <c r="GT57" s="157">
        <f t="shared" si="211"/>
        <v>7062</v>
      </c>
      <c r="GU57" s="158">
        <f t="shared" si="211"/>
        <v>6208</v>
      </c>
      <c r="GV57" s="157">
        <f t="shared" si="211"/>
        <v>7062</v>
      </c>
      <c r="GW57" s="158">
        <f t="shared" si="211"/>
        <v>6208</v>
      </c>
      <c r="GX57" s="157">
        <f t="shared" si="212"/>
        <v>32619.139900000002</v>
      </c>
      <c r="GY57" s="158">
        <f t="shared" si="212"/>
        <v>28002.571500000002</v>
      </c>
      <c r="GZ57" s="157">
        <f t="shared" si="212"/>
        <v>533840.01879999996</v>
      </c>
      <c r="HA57" s="158">
        <f t="shared" si="212"/>
        <v>475543.95989999996</v>
      </c>
      <c r="HB57" s="157">
        <f t="shared" si="213"/>
        <v>314</v>
      </c>
      <c r="HC57" s="158">
        <f t="shared" si="213"/>
        <v>283</v>
      </c>
      <c r="HD57" s="157">
        <f t="shared" si="213"/>
        <v>314</v>
      </c>
      <c r="HE57" s="158">
        <f t="shared" si="213"/>
        <v>283</v>
      </c>
      <c r="HF57" s="157">
        <f t="shared" si="214"/>
        <v>301.50280000000004</v>
      </c>
      <c r="HG57" s="158">
        <f t="shared" si="214"/>
        <v>274.51</v>
      </c>
      <c r="HH57" s="157">
        <f t="shared" si="215"/>
        <v>17351.012000000002</v>
      </c>
      <c r="HI57" s="158">
        <f t="shared" si="215"/>
        <v>15785.994700000001</v>
      </c>
      <c r="HJ57" s="157">
        <f t="shared" si="216"/>
        <v>37559.087899999999</v>
      </c>
      <c r="HK57" s="158">
        <f t="shared" si="216"/>
        <v>32627.582200000004</v>
      </c>
      <c r="HL57" s="157">
        <f t="shared" si="217"/>
        <v>637976.04839999997</v>
      </c>
      <c r="HM57" s="158">
        <f t="shared" si="217"/>
        <v>581510.94129999995</v>
      </c>
    </row>
    <row r="58" spans="1:221">
      <c r="A58" s="12" t="s">
        <v>392</v>
      </c>
      <c r="B58" s="11" t="s">
        <v>409</v>
      </c>
      <c r="C58" s="10" t="s">
        <v>423</v>
      </c>
      <c r="D58" s="9">
        <v>136145</v>
      </c>
      <c r="E58" s="1">
        <v>10</v>
      </c>
      <c r="F58" s="155">
        <v>144</v>
      </c>
      <c r="G58" s="8">
        <v>160</v>
      </c>
      <c r="H58" s="155">
        <v>1</v>
      </c>
      <c r="I58" s="8">
        <v>1</v>
      </c>
      <c r="J58" s="157">
        <f t="shared" si="150"/>
        <v>143</v>
      </c>
      <c r="K58" s="158">
        <f t="shared" si="150"/>
        <v>159</v>
      </c>
      <c r="L58" s="155">
        <v>60</v>
      </c>
      <c r="M58" s="156">
        <v>60</v>
      </c>
      <c r="N58" s="157">
        <f t="shared" si="151"/>
        <v>143</v>
      </c>
      <c r="O58" s="158">
        <f t="shared" si="151"/>
        <v>159</v>
      </c>
      <c r="P58" s="157">
        <f t="shared" si="151"/>
        <v>143</v>
      </c>
      <c r="Q58" s="158">
        <f t="shared" si="151"/>
        <v>159</v>
      </c>
      <c r="R58" s="155">
        <v>35</v>
      </c>
      <c r="S58" s="8">
        <v>47</v>
      </c>
      <c r="T58" s="157">
        <f t="shared" si="152"/>
        <v>35</v>
      </c>
      <c r="U58" s="158">
        <f t="shared" si="152"/>
        <v>47</v>
      </c>
      <c r="V58" s="155">
        <v>5</v>
      </c>
      <c r="W58" s="8">
        <v>17</v>
      </c>
      <c r="X58" s="157">
        <f t="shared" si="153"/>
        <v>5</v>
      </c>
      <c r="Y58" s="158">
        <f t="shared" si="153"/>
        <v>17</v>
      </c>
      <c r="Z58" s="155">
        <v>20</v>
      </c>
      <c r="AA58" s="8">
        <v>9</v>
      </c>
      <c r="AB58" s="157">
        <f t="shared" si="154"/>
        <v>20</v>
      </c>
      <c r="AC58" s="158">
        <f t="shared" si="154"/>
        <v>9</v>
      </c>
      <c r="AD58" s="157">
        <f t="shared" si="155"/>
        <v>60</v>
      </c>
      <c r="AE58" s="158">
        <f t="shared" si="155"/>
        <v>73</v>
      </c>
      <c r="AF58" s="157">
        <f t="shared" si="156"/>
        <v>60</v>
      </c>
      <c r="AG58" s="158">
        <f t="shared" si="156"/>
        <v>73</v>
      </c>
      <c r="AH58" s="155">
        <v>3.5286</v>
      </c>
      <c r="AI58" s="7">
        <v>3.2021000000000002</v>
      </c>
      <c r="AJ58" s="157">
        <f t="shared" si="157"/>
        <v>123.501</v>
      </c>
      <c r="AK58" s="157">
        <f t="shared" si="157"/>
        <v>150.49870000000001</v>
      </c>
      <c r="AL58" s="155">
        <v>4.5999999999999996</v>
      </c>
      <c r="AM58" s="7">
        <v>2.5588000000000002</v>
      </c>
      <c r="AN58" s="157">
        <f t="shared" si="158"/>
        <v>23</v>
      </c>
      <c r="AO58" s="157">
        <f t="shared" si="158"/>
        <v>43.499600000000001</v>
      </c>
      <c r="AP58" s="155">
        <v>0.6</v>
      </c>
      <c r="AQ58" s="7">
        <v>0.61109999999999998</v>
      </c>
      <c r="AR58" s="157">
        <f t="shared" si="159"/>
        <v>12</v>
      </c>
      <c r="AS58" s="158">
        <f t="shared" si="159"/>
        <v>5.4999000000000002</v>
      </c>
      <c r="AT58" s="157">
        <f t="shared" si="160"/>
        <v>2.6416833333333334</v>
      </c>
      <c r="AU58" s="158">
        <f t="shared" si="160"/>
        <v>2.7328520547945208</v>
      </c>
      <c r="AV58" s="157">
        <f t="shared" si="161"/>
        <v>158.501</v>
      </c>
      <c r="AW58" s="158">
        <f t="shared" si="161"/>
        <v>199.49820000000003</v>
      </c>
      <c r="AX58" s="155">
        <v>73.828599999999994</v>
      </c>
      <c r="AY58" s="7">
        <v>68.297899999999998</v>
      </c>
      <c r="AZ58" s="157">
        <f t="shared" si="162"/>
        <v>2584.0009999999997</v>
      </c>
      <c r="BA58" s="158">
        <f t="shared" si="162"/>
        <v>3210.0012999999999</v>
      </c>
      <c r="BB58" s="155">
        <v>83.2</v>
      </c>
      <c r="BC58" s="7">
        <v>69.676500000000004</v>
      </c>
      <c r="BD58" s="157">
        <f t="shared" si="163"/>
        <v>416</v>
      </c>
      <c r="BE58" s="158">
        <f t="shared" si="163"/>
        <v>1184.5005000000001</v>
      </c>
      <c r="BF58" s="155">
        <v>62.65</v>
      </c>
      <c r="BG58" s="7">
        <v>59</v>
      </c>
      <c r="BH58" s="157">
        <f t="shared" si="164"/>
        <v>1253</v>
      </c>
      <c r="BI58" s="158">
        <f t="shared" si="164"/>
        <v>531</v>
      </c>
      <c r="BJ58" s="157">
        <f t="shared" si="165"/>
        <v>70.883350000000007</v>
      </c>
      <c r="BK58" s="158">
        <f t="shared" si="165"/>
        <v>67.472627397260268</v>
      </c>
      <c r="BL58" s="157">
        <f t="shared" si="166"/>
        <v>4253.0010000000002</v>
      </c>
      <c r="BM58" s="158">
        <f t="shared" si="166"/>
        <v>4925.5018</v>
      </c>
      <c r="BN58" s="155">
        <v>39</v>
      </c>
      <c r="BO58" s="7">
        <v>33</v>
      </c>
      <c r="BP58" s="157">
        <f t="shared" si="167"/>
        <v>39</v>
      </c>
      <c r="BQ58" s="158">
        <f t="shared" si="167"/>
        <v>33</v>
      </c>
      <c r="BR58" s="155">
        <v>11</v>
      </c>
      <c r="BS58" s="7">
        <v>13</v>
      </c>
      <c r="BT58" s="157">
        <f t="shared" si="168"/>
        <v>11</v>
      </c>
      <c r="BU58" s="158">
        <f t="shared" si="168"/>
        <v>13</v>
      </c>
      <c r="BV58" s="155">
        <v>0</v>
      </c>
      <c r="BW58" s="156">
        <v>0</v>
      </c>
      <c r="BX58" s="157">
        <f t="shared" si="169"/>
        <v>0</v>
      </c>
      <c r="BY58" s="158">
        <f t="shared" si="169"/>
        <v>0</v>
      </c>
      <c r="BZ58" s="157">
        <f t="shared" si="170"/>
        <v>50</v>
      </c>
      <c r="CA58" s="158">
        <f t="shared" si="170"/>
        <v>46</v>
      </c>
      <c r="CB58" s="157">
        <f t="shared" si="171"/>
        <v>50</v>
      </c>
      <c r="CC58" s="158">
        <f t="shared" si="171"/>
        <v>46</v>
      </c>
      <c r="CD58" s="155">
        <v>4.6154000000000002</v>
      </c>
      <c r="CE58" s="7">
        <v>4.7423999999999999</v>
      </c>
      <c r="CF58" s="157">
        <f t="shared" si="172"/>
        <v>180.00060000000002</v>
      </c>
      <c r="CG58" s="158">
        <f t="shared" si="172"/>
        <v>156.4992</v>
      </c>
      <c r="CH58" s="155">
        <v>5.2727000000000004</v>
      </c>
      <c r="CI58" s="7">
        <v>5.3845999999999998</v>
      </c>
      <c r="CJ58" s="157">
        <f t="shared" si="173"/>
        <v>57.999700000000004</v>
      </c>
      <c r="CK58" s="158">
        <f t="shared" si="173"/>
        <v>69.999799999999993</v>
      </c>
      <c r="CL58" s="155">
        <v>0</v>
      </c>
      <c r="CM58" s="156">
        <v>0</v>
      </c>
      <c r="CN58" s="157">
        <f t="shared" si="174"/>
        <v>0</v>
      </c>
      <c r="CO58" s="158">
        <f t="shared" si="174"/>
        <v>0</v>
      </c>
      <c r="CP58" s="157">
        <f t="shared" si="175"/>
        <v>4.7600060000000006</v>
      </c>
      <c r="CQ58" s="158">
        <f t="shared" si="175"/>
        <v>4.9238913043478263</v>
      </c>
      <c r="CR58" s="157">
        <f t="shared" si="176"/>
        <v>238.00030000000004</v>
      </c>
      <c r="CS58" s="158">
        <f t="shared" si="176"/>
        <v>226.49900000000002</v>
      </c>
      <c r="CT58" s="155">
        <v>72.512799999999999</v>
      </c>
      <c r="CU58" s="7">
        <v>70.181799999999996</v>
      </c>
      <c r="CV58" s="157">
        <f t="shared" si="177"/>
        <v>2827.9991999999997</v>
      </c>
      <c r="CW58" s="158">
        <f t="shared" si="177"/>
        <v>2315.9993999999997</v>
      </c>
      <c r="CX58" s="155">
        <v>68.909099999999995</v>
      </c>
      <c r="CY58" s="7">
        <v>70.384600000000006</v>
      </c>
      <c r="CZ58" s="157">
        <f t="shared" si="178"/>
        <v>758.00009999999997</v>
      </c>
      <c r="DA58" s="158">
        <f t="shared" si="178"/>
        <v>914.99980000000005</v>
      </c>
      <c r="DB58" s="155">
        <v>0</v>
      </c>
      <c r="DC58" s="7">
        <v>0</v>
      </c>
      <c r="DD58" s="157">
        <f t="shared" si="179"/>
        <v>0</v>
      </c>
      <c r="DE58" s="158">
        <f t="shared" si="179"/>
        <v>0</v>
      </c>
      <c r="DF58" s="157">
        <f t="shared" si="180"/>
        <v>71.719985999999992</v>
      </c>
      <c r="DG58" s="158">
        <f t="shared" si="180"/>
        <v>70.239113043478255</v>
      </c>
      <c r="DH58" s="157">
        <f t="shared" si="181"/>
        <v>3585.9992999999995</v>
      </c>
      <c r="DI58" s="158">
        <f t="shared" si="181"/>
        <v>3230.9991999999997</v>
      </c>
      <c r="DJ58" s="157">
        <f t="shared" si="182"/>
        <v>110</v>
      </c>
      <c r="DK58" s="158">
        <f t="shared" si="182"/>
        <v>119</v>
      </c>
      <c r="DL58" s="157">
        <f t="shared" si="182"/>
        <v>110</v>
      </c>
      <c r="DM58" s="158">
        <f t="shared" si="182"/>
        <v>119</v>
      </c>
      <c r="DN58" s="157">
        <f t="shared" si="183"/>
        <v>3.604557272727273</v>
      </c>
      <c r="DO58" s="158">
        <f t="shared" si="183"/>
        <v>3.5798084033613446</v>
      </c>
      <c r="DP58" s="157">
        <f t="shared" si="184"/>
        <v>396.50130000000001</v>
      </c>
      <c r="DQ58" s="158">
        <f t="shared" si="184"/>
        <v>425.99720000000002</v>
      </c>
      <c r="DR58" s="157">
        <f t="shared" si="185"/>
        <v>71.263639090909095</v>
      </c>
      <c r="DS58" s="158">
        <f t="shared" si="185"/>
        <v>68.542025210084034</v>
      </c>
      <c r="DT58" s="157">
        <f t="shared" si="186"/>
        <v>7839.0003000000006</v>
      </c>
      <c r="DU58" s="158">
        <f t="shared" si="186"/>
        <v>8156.5010000000002</v>
      </c>
      <c r="DV58" s="155">
        <v>9</v>
      </c>
      <c r="DW58" s="7">
        <v>13</v>
      </c>
      <c r="DX58" s="157">
        <f t="shared" si="187"/>
        <v>9</v>
      </c>
      <c r="DY58" s="158">
        <f t="shared" si="187"/>
        <v>13</v>
      </c>
      <c r="DZ58" s="155">
        <v>13</v>
      </c>
      <c r="EA58" s="7">
        <v>13</v>
      </c>
      <c r="EB58" s="157">
        <f t="shared" si="188"/>
        <v>13</v>
      </c>
      <c r="EC58" s="158">
        <f t="shared" si="188"/>
        <v>13</v>
      </c>
      <c r="ED58" s="155">
        <v>0</v>
      </c>
      <c r="EE58" s="7">
        <v>0</v>
      </c>
      <c r="EF58" s="157">
        <f t="shared" si="189"/>
        <v>0</v>
      </c>
      <c r="EG58" s="158">
        <f t="shared" si="189"/>
        <v>0</v>
      </c>
      <c r="EH58" s="157">
        <f t="shared" si="190"/>
        <v>22</v>
      </c>
      <c r="EI58" s="158">
        <f t="shared" si="190"/>
        <v>26</v>
      </c>
      <c r="EJ58" s="157">
        <f t="shared" si="191"/>
        <v>22</v>
      </c>
      <c r="EK58" s="158">
        <f t="shared" si="191"/>
        <v>26</v>
      </c>
      <c r="EL58" s="155">
        <v>4.6111000000000004</v>
      </c>
      <c r="EM58" s="7">
        <v>4.0385</v>
      </c>
      <c r="EN58" s="157">
        <f t="shared" si="192"/>
        <v>41.499900000000004</v>
      </c>
      <c r="EO58" s="158">
        <f t="shared" si="192"/>
        <v>52.500500000000002</v>
      </c>
      <c r="EP58" s="155">
        <v>4.4230999999999998</v>
      </c>
      <c r="EQ58" s="7">
        <v>4.1923000000000004</v>
      </c>
      <c r="ER58" s="157">
        <f t="shared" si="193"/>
        <v>57.500299999999996</v>
      </c>
      <c r="ES58" s="158">
        <f t="shared" si="193"/>
        <v>54.499900000000004</v>
      </c>
      <c r="ET58" s="155">
        <v>0</v>
      </c>
      <c r="EU58" s="7">
        <v>0</v>
      </c>
      <c r="EV58" s="157">
        <f t="shared" si="194"/>
        <v>0</v>
      </c>
      <c r="EW58" s="158">
        <f t="shared" si="194"/>
        <v>0</v>
      </c>
      <c r="EX58" s="157">
        <f t="shared" si="195"/>
        <v>4.5000090909090913</v>
      </c>
      <c r="EY58" s="158">
        <f t="shared" si="195"/>
        <v>4.1154000000000002</v>
      </c>
      <c r="EZ58" s="157">
        <f t="shared" si="196"/>
        <v>99.000200000000007</v>
      </c>
      <c r="FA58" s="158">
        <f t="shared" si="196"/>
        <v>107.0004</v>
      </c>
      <c r="FB58" s="155">
        <v>65.722200000000001</v>
      </c>
      <c r="FC58" s="7">
        <v>61.923099999999998</v>
      </c>
      <c r="FD58" s="157">
        <f t="shared" si="197"/>
        <v>591.49980000000005</v>
      </c>
      <c r="FE58" s="158">
        <f t="shared" si="197"/>
        <v>805.00029999999992</v>
      </c>
      <c r="FF58" s="155">
        <v>40.038499999999999</v>
      </c>
      <c r="FG58" s="7">
        <v>59.846200000000003</v>
      </c>
      <c r="FH58" s="157">
        <f t="shared" si="198"/>
        <v>520.50049999999999</v>
      </c>
      <c r="FI58" s="158">
        <f t="shared" si="198"/>
        <v>778.00060000000008</v>
      </c>
      <c r="FJ58" s="155">
        <v>0</v>
      </c>
      <c r="FK58" s="7">
        <v>0</v>
      </c>
      <c r="FL58" s="157">
        <f t="shared" si="199"/>
        <v>0</v>
      </c>
      <c r="FM58" s="158">
        <f t="shared" si="199"/>
        <v>0</v>
      </c>
      <c r="FN58" s="157">
        <f t="shared" si="200"/>
        <v>50.545468181818187</v>
      </c>
      <c r="FO58" s="158">
        <f t="shared" si="200"/>
        <v>60.884650000000001</v>
      </c>
      <c r="FP58" s="157">
        <f t="shared" si="201"/>
        <v>1112.0003000000002</v>
      </c>
      <c r="FQ58" s="158">
        <f t="shared" si="201"/>
        <v>1583.0009</v>
      </c>
      <c r="FR58" s="155">
        <v>11</v>
      </c>
      <c r="FS58" s="7">
        <v>14</v>
      </c>
      <c r="FT58" s="157">
        <f t="shared" si="202"/>
        <v>11</v>
      </c>
      <c r="FU58" s="158">
        <f t="shared" si="202"/>
        <v>14</v>
      </c>
      <c r="FV58" s="155">
        <v>6.8635999999999999</v>
      </c>
      <c r="FW58" s="7">
        <v>6.8929</v>
      </c>
      <c r="FX58" s="157">
        <f t="shared" si="203"/>
        <v>75.499600000000001</v>
      </c>
      <c r="FY58" s="158">
        <f t="shared" si="203"/>
        <v>96.500600000000006</v>
      </c>
      <c r="FZ58" s="155">
        <v>72.363600000000005</v>
      </c>
      <c r="GA58" s="7">
        <v>71.285700000000006</v>
      </c>
      <c r="GB58" s="157">
        <f t="shared" si="204"/>
        <v>795.9996000000001</v>
      </c>
      <c r="GC58" s="158">
        <f t="shared" si="204"/>
        <v>997.99980000000005</v>
      </c>
      <c r="GD58" s="157">
        <f t="shared" si="205"/>
        <v>83</v>
      </c>
      <c r="GE58" s="158">
        <f t="shared" si="205"/>
        <v>93</v>
      </c>
      <c r="GF58" s="157">
        <f t="shared" si="205"/>
        <v>83</v>
      </c>
      <c r="GG58" s="158">
        <f t="shared" si="205"/>
        <v>93</v>
      </c>
      <c r="GH58" s="157">
        <f t="shared" si="206"/>
        <v>345.00150000000008</v>
      </c>
      <c r="GI58" s="158">
        <f t="shared" si="206"/>
        <v>359.4984</v>
      </c>
      <c r="GJ58" s="157">
        <f t="shared" si="207"/>
        <v>6003.5</v>
      </c>
      <c r="GK58" s="158">
        <f t="shared" si="207"/>
        <v>6331.0009999999993</v>
      </c>
      <c r="GL58" s="157">
        <f t="shared" si="208"/>
        <v>29</v>
      </c>
      <c r="GM58" s="158">
        <f t="shared" si="208"/>
        <v>43</v>
      </c>
      <c r="GN58" s="157">
        <f t="shared" si="208"/>
        <v>29</v>
      </c>
      <c r="GO58" s="158">
        <f t="shared" si="208"/>
        <v>43</v>
      </c>
      <c r="GP58" s="157">
        <f t="shared" si="209"/>
        <v>138.5</v>
      </c>
      <c r="GQ58" s="158">
        <f t="shared" si="209"/>
        <v>167.99930000000001</v>
      </c>
      <c r="GR58" s="157">
        <f t="shared" si="210"/>
        <v>1694.5005999999998</v>
      </c>
      <c r="GS58" s="158">
        <f t="shared" si="210"/>
        <v>2877.5009</v>
      </c>
      <c r="GT58" s="157">
        <f t="shared" si="211"/>
        <v>112</v>
      </c>
      <c r="GU58" s="158">
        <f t="shared" si="211"/>
        <v>136</v>
      </c>
      <c r="GV58" s="157">
        <f t="shared" si="211"/>
        <v>112</v>
      </c>
      <c r="GW58" s="158">
        <f t="shared" si="211"/>
        <v>136</v>
      </c>
      <c r="GX58" s="157">
        <f t="shared" si="212"/>
        <v>483.50150000000008</v>
      </c>
      <c r="GY58" s="157">
        <f t="shared" si="212"/>
        <v>527.49770000000001</v>
      </c>
      <c r="GZ58" s="157">
        <f t="shared" si="212"/>
        <v>7698.0005999999994</v>
      </c>
      <c r="HA58" s="158">
        <f t="shared" si="212"/>
        <v>9208.5018999999993</v>
      </c>
      <c r="HB58" s="157">
        <f t="shared" si="213"/>
        <v>20</v>
      </c>
      <c r="HC58" s="158">
        <f t="shared" si="213"/>
        <v>9</v>
      </c>
      <c r="HD58" s="157">
        <f t="shared" si="213"/>
        <v>20</v>
      </c>
      <c r="HE58" s="158">
        <f t="shared" si="213"/>
        <v>9</v>
      </c>
      <c r="HF58" s="157">
        <f t="shared" si="214"/>
        <v>12</v>
      </c>
      <c r="HG58" s="158">
        <f t="shared" si="214"/>
        <v>5.4999000000000002</v>
      </c>
      <c r="HH58" s="157">
        <f t="shared" si="215"/>
        <v>1253</v>
      </c>
      <c r="HI58" s="158">
        <f t="shared" si="215"/>
        <v>531</v>
      </c>
      <c r="HJ58" s="157">
        <f t="shared" si="216"/>
        <v>571.00110000000006</v>
      </c>
      <c r="HK58" s="158">
        <f t="shared" si="216"/>
        <v>629.4982</v>
      </c>
      <c r="HL58" s="157">
        <f t="shared" si="217"/>
        <v>9747.0002000000022</v>
      </c>
      <c r="HM58" s="158">
        <f t="shared" si="217"/>
        <v>10737.501699999999</v>
      </c>
    </row>
    <row r="59" spans="1:221">
      <c r="A59" s="12" t="s">
        <v>392</v>
      </c>
      <c r="B59" s="11" t="s">
        <v>410</v>
      </c>
      <c r="C59" s="10"/>
      <c r="D59" s="9">
        <v>136233</v>
      </c>
      <c r="E59" s="1">
        <v>7</v>
      </c>
      <c r="F59" s="155">
        <v>718</v>
      </c>
      <c r="G59" s="8">
        <v>633</v>
      </c>
      <c r="H59" s="155">
        <v>9</v>
      </c>
      <c r="I59" s="8">
        <v>3</v>
      </c>
      <c r="J59" s="157">
        <f t="shared" si="150"/>
        <v>709</v>
      </c>
      <c r="K59" s="158">
        <f t="shared" si="150"/>
        <v>630</v>
      </c>
      <c r="L59" s="155">
        <v>60</v>
      </c>
      <c r="M59" s="156">
        <v>60</v>
      </c>
      <c r="N59" s="157">
        <f t="shared" si="151"/>
        <v>709</v>
      </c>
      <c r="O59" s="158">
        <f t="shared" si="151"/>
        <v>630</v>
      </c>
      <c r="P59" s="157">
        <f t="shared" si="151"/>
        <v>709</v>
      </c>
      <c r="Q59" s="158">
        <f t="shared" si="151"/>
        <v>630</v>
      </c>
      <c r="R59" s="155">
        <v>52</v>
      </c>
      <c r="S59" s="8">
        <v>58</v>
      </c>
      <c r="T59" s="157">
        <f t="shared" si="152"/>
        <v>52</v>
      </c>
      <c r="U59" s="158">
        <f t="shared" si="152"/>
        <v>58</v>
      </c>
      <c r="V59" s="155">
        <v>20</v>
      </c>
      <c r="W59" s="8">
        <v>26</v>
      </c>
      <c r="X59" s="157">
        <f t="shared" si="153"/>
        <v>20</v>
      </c>
      <c r="Y59" s="158">
        <f t="shared" si="153"/>
        <v>26</v>
      </c>
      <c r="Z59" s="155">
        <v>131</v>
      </c>
      <c r="AA59" s="8">
        <v>104</v>
      </c>
      <c r="AB59" s="157">
        <f t="shared" si="154"/>
        <v>131</v>
      </c>
      <c r="AC59" s="158">
        <f t="shared" si="154"/>
        <v>104</v>
      </c>
      <c r="AD59" s="157">
        <f t="shared" si="155"/>
        <v>203</v>
      </c>
      <c r="AE59" s="158">
        <f t="shared" si="155"/>
        <v>188</v>
      </c>
      <c r="AF59" s="157">
        <f t="shared" si="156"/>
        <v>203</v>
      </c>
      <c r="AG59" s="158">
        <f t="shared" si="156"/>
        <v>188</v>
      </c>
      <c r="AH59" s="155">
        <v>2.7885</v>
      </c>
      <c r="AI59" s="7">
        <v>2.6465999999999998</v>
      </c>
      <c r="AJ59" s="157">
        <f t="shared" si="157"/>
        <v>145.00200000000001</v>
      </c>
      <c r="AK59" s="157">
        <f t="shared" si="157"/>
        <v>153.50279999999998</v>
      </c>
      <c r="AL59" s="155">
        <v>4.0999999999999996</v>
      </c>
      <c r="AM59" s="7">
        <v>2.9807999999999999</v>
      </c>
      <c r="AN59" s="157">
        <f t="shared" si="158"/>
        <v>82</v>
      </c>
      <c r="AO59" s="157">
        <f t="shared" si="158"/>
        <v>77.500799999999998</v>
      </c>
      <c r="AP59" s="155">
        <v>0.5534</v>
      </c>
      <c r="AQ59" s="7">
        <v>0.51919999999999999</v>
      </c>
      <c r="AR59" s="157">
        <f t="shared" si="159"/>
        <v>72.495400000000004</v>
      </c>
      <c r="AS59" s="158">
        <f t="shared" si="159"/>
        <v>53.9968</v>
      </c>
      <c r="AT59" s="157">
        <f t="shared" si="160"/>
        <v>1.4753566502463056</v>
      </c>
      <c r="AU59" s="158">
        <f t="shared" si="160"/>
        <v>1.5159595744680849</v>
      </c>
      <c r="AV59" s="157">
        <f t="shared" si="161"/>
        <v>299.49740000000003</v>
      </c>
      <c r="AW59" s="158">
        <f t="shared" si="161"/>
        <v>285.00039999999996</v>
      </c>
      <c r="AX59" s="155">
        <v>69.096199999999996</v>
      </c>
      <c r="AY59" s="7">
        <v>64.637900000000002</v>
      </c>
      <c r="AZ59" s="157">
        <f t="shared" si="162"/>
        <v>3593.0023999999999</v>
      </c>
      <c r="BA59" s="158">
        <f t="shared" si="162"/>
        <v>3748.9982</v>
      </c>
      <c r="BB59" s="155">
        <v>66.2</v>
      </c>
      <c r="BC59" s="7">
        <v>69.576899999999995</v>
      </c>
      <c r="BD59" s="157">
        <f t="shared" si="163"/>
        <v>1324</v>
      </c>
      <c r="BE59" s="158">
        <f t="shared" si="163"/>
        <v>1808.9993999999999</v>
      </c>
      <c r="BF59" s="155">
        <v>75.320599999999999</v>
      </c>
      <c r="BG59" s="7">
        <v>73.923100000000005</v>
      </c>
      <c r="BH59" s="157">
        <f t="shared" si="164"/>
        <v>9866.998599999999</v>
      </c>
      <c r="BI59" s="158">
        <f t="shared" si="164"/>
        <v>7688.0024000000003</v>
      </c>
      <c r="BJ59" s="157">
        <f t="shared" si="165"/>
        <v>72.827591133004915</v>
      </c>
      <c r="BK59" s="158">
        <f t="shared" si="165"/>
        <v>70.457446808510639</v>
      </c>
      <c r="BL59" s="157">
        <f t="shared" si="166"/>
        <v>14784.000999999998</v>
      </c>
      <c r="BM59" s="158">
        <f t="shared" si="166"/>
        <v>13246</v>
      </c>
      <c r="BN59" s="155">
        <v>161</v>
      </c>
      <c r="BO59" s="7">
        <v>133</v>
      </c>
      <c r="BP59" s="157">
        <f t="shared" si="167"/>
        <v>161</v>
      </c>
      <c r="BQ59" s="158">
        <f t="shared" si="167"/>
        <v>133</v>
      </c>
      <c r="BR59" s="155">
        <v>89</v>
      </c>
      <c r="BS59" s="7">
        <v>71</v>
      </c>
      <c r="BT59" s="157">
        <f t="shared" si="168"/>
        <v>89</v>
      </c>
      <c r="BU59" s="158">
        <f t="shared" si="168"/>
        <v>71</v>
      </c>
      <c r="BV59" s="155">
        <v>0</v>
      </c>
      <c r="BW59" s="156">
        <v>0</v>
      </c>
      <c r="BX59" s="157">
        <f t="shared" si="169"/>
        <v>0</v>
      </c>
      <c r="BY59" s="158">
        <f t="shared" si="169"/>
        <v>0</v>
      </c>
      <c r="BZ59" s="157">
        <f t="shared" si="170"/>
        <v>250</v>
      </c>
      <c r="CA59" s="158">
        <f t="shared" si="170"/>
        <v>204</v>
      </c>
      <c r="CB59" s="157">
        <f t="shared" si="171"/>
        <v>250</v>
      </c>
      <c r="CC59" s="158">
        <f t="shared" si="171"/>
        <v>204</v>
      </c>
      <c r="CD59" s="155">
        <v>4.4130000000000003</v>
      </c>
      <c r="CE59" s="7">
        <v>3.891</v>
      </c>
      <c r="CF59" s="157">
        <f t="shared" si="172"/>
        <v>710.49300000000005</v>
      </c>
      <c r="CG59" s="158">
        <f t="shared" si="172"/>
        <v>517.50300000000004</v>
      </c>
      <c r="CH59" s="155">
        <v>6.3033999999999999</v>
      </c>
      <c r="CI59" s="7">
        <v>6.0914999999999999</v>
      </c>
      <c r="CJ59" s="157">
        <f t="shared" si="173"/>
        <v>561.00260000000003</v>
      </c>
      <c r="CK59" s="158">
        <f t="shared" si="173"/>
        <v>432.49649999999997</v>
      </c>
      <c r="CL59" s="155">
        <v>0</v>
      </c>
      <c r="CM59" s="156">
        <v>0</v>
      </c>
      <c r="CN59" s="157">
        <f t="shared" si="174"/>
        <v>0</v>
      </c>
      <c r="CO59" s="158">
        <f t="shared" si="174"/>
        <v>0</v>
      </c>
      <c r="CP59" s="157">
        <f t="shared" si="175"/>
        <v>5.0859824000000007</v>
      </c>
      <c r="CQ59" s="158">
        <f t="shared" si="175"/>
        <v>4.6568602941176467</v>
      </c>
      <c r="CR59" s="157">
        <f t="shared" si="176"/>
        <v>1271.4956000000002</v>
      </c>
      <c r="CS59" s="158">
        <f t="shared" si="176"/>
        <v>949.9994999999999</v>
      </c>
      <c r="CT59" s="155">
        <v>66.909899999999993</v>
      </c>
      <c r="CU59" s="7">
        <v>67.398499999999999</v>
      </c>
      <c r="CV59" s="157">
        <f t="shared" si="177"/>
        <v>10772.493899999999</v>
      </c>
      <c r="CW59" s="158">
        <f t="shared" si="177"/>
        <v>8964.0005000000001</v>
      </c>
      <c r="CX59" s="155">
        <v>65.668499999999995</v>
      </c>
      <c r="CY59" s="7">
        <v>66.718299999999999</v>
      </c>
      <c r="CZ59" s="157">
        <f t="shared" si="178"/>
        <v>5844.4964999999993</v>
      </c>
      <c r="DA59" s="158">
        <f t="shared" si="178"/>
        <v>4736.9992999999995</v>
      </c>
      <c r="DB59" s="155">
        <v>0</v>
      </c>
      <c r="DC59" s="7">
        <v>0</v>
      </c>
      <c r="DD59" s="157">
        <f t="shared" si="179"/>
        <v>0</v>
      </c>
      <c r="DE59" s="158">
        <f t="shared" si="179"/>
        <v>0</v>
      </c>
      <c r="DF59" s="157">
        <f t="shared" si="180"/>
        <v>66.467961599999995</v>
      </c>
      <c r="DG59" s="158">
        <f t="shared" si="180"/>
        <v>67.161763725490189</v>
      </c>
      <c r="DH59" s="157">
        <f t="shared" si="181"/>
        <v>16616.990399999999</v>
      </c>
      <c r="DI59" s="158">
        <f t="shared" si="181"/>
        <v>13700.999799999998</v>
      </c>
      <c r="DJ59" s="157">
        <f t="shared" si="182"/>
        <v>453</v>
      </c>
      <c r="DK59" s="158">
        <f t="shared" si="182"/>
        <v>392</v>
      </c>
      <c r="DL59" s="157">
        <f t="shared" si="182"/>
        <v>453</v>
      </c>
      <c r="DM59" s="158">
        <f t="shared" si="182"/>
        <v>392</v>
      </c>
      <c r="DN59" s="157">
        <f t="shared" si="183"/>
        <v>3.4679757174392938</v>
      </c>
      <c r="DO59" s="158">
        <f t="shared" si="183"/>
        <v>3.1505099489795914</v>
      </c>
      <c r="DP59" s="157">
        <f t="shared" si="184"/>
        <v>1570.9930000000002</v>
      </c>
      <c r="DQ59" s="158">
        <f t="shared" si="184"/>
        <v>1234.9998999999998</v>
      </c>
      <c r="DR59" s="157">
        <f t="shared" si="185"/>
        <v>69.317861810154525</v>
      </c>
      <c r="DS59" s="158">
        <f t="shared" si="185"/>
        <v>68.742346428571423</v>
      </c>
      <c r="DT59" s="157">
        <f t="shared" si="186"/>
        <v>31400.991399999999</v>
      </c>
      <c r="DU59" s="158">
        <f t="shared" si="186"/>
        <v>26946.999799999998</v>
      </c>
      <c r="DV59" s="155">
        <v>78</v>
      </c>
      <c r="DW59" s="7">
        <v>84</v>
      </c>
      <c r="DX59" s="157">
        <f t="shared" si="187"/>
        <v>78</v>
      </c>
      <c r="DY59" s="158">
        <f t="shared" si="187"/>
        <v>84</v>
      </c>
      <c r="DZ59" s="155">
        <v>95</v>
      </c>
      <c r="EA59" s="7">
        <v>91</v>
      </c>
      <c r="EB59" s="157">
        <f t="shared" si="188"/>
        <v>95</v>
      </c>
      <c r="EC59" s="158">
        <f t="shared" si="188"/>
        <v>91</v>
      </c>
      <c r="ED59" s="155">
        <v>0</v>
      </c>
      <c r="EE59" s="7">
        <v>0</v>
      </c>
      <c r="EF59" s="157">
        <f t="shared" si="189"/>
        <v>0</v>
      </c>
      <c r="EG59" s="158">
        <f t="shared" si="189"/>
        <v>0</v>
      </c>
      <c r="EH59" s="157">
        <f t="shared" si="190"/>
        <v>173</v>
      </c>
      <c r="EI59" s="158">
        <f t="shared" si="190"/>
        <v>175</v>
      </c>
      <c r="EJ59" s="157">
        <f t="shared" si="191"/>
        <v>173</v>
      </c>
      <c r="EK59" s="158">
        <f t="shared" si="191"/>
        <v>175</v>
      </c>
      <c r="EL59" s="155">
        <v>3.2755999999999998</v>
      </c>
      <c r="EM59" s="7">
        <v>2.2679</v>
      </c>
      <c r="EN59" s="157">
        <f t="shared" si="192"/>
        <v>255.49679999999998</v>
      </c>
      <c r="EO59" s="158">
        <f t="shared" si="192"/>
        <v>190.50360000000001</v>
      </c>
      <c r="EP59" s="155">
        <v>4.6158000000000001</v>
      </c>
      <c r="EQ59" s="7">
        <v>3.8571</v>
      </c>
      <c r="ER59" s="157">
        <f t="shared" si="193"/>
        <v>438.50100000000003</v>
      </c>
      <c r="ES59" s="158">
        <f t="shared" si="193"/>
        <v>350.99610000000001</v>
      </c>
      <c r="ET59" s="155">
        <v>0</v>
      </c>
      <c r="EU59" s="7">
        <v>0</v>
      </c>
      <c r="EV59" s="157">
        <f t="shared" si="194"/>
        <v>0</v>
      </c>
      <c r="EW59" s="158">
        <f t="shared" si="194"/>
        <v>0</v>
      </c>
      <c r="EX59" s="157">
        <f t="shared" si="195"/>
        <v>4.0115479768786129</v>
      </c>
      <c r="EY59" s="158">
        <f t="shared" si="195"/>
        <v>3.0942840000000005</v>
      </c>
      <c r="EZ59" s="157">
        <f t="shared" si="196"/>
        <v>693.99779999999998</v>
      </c>
      <c r="FA59" s="158">
        <f t="shared" si="196"/>
        <v>541.49970000000008</v>
      </c>
      <c r="FB59" s="155">
        <v>49.096200000000003</v>
      </c>
      <c r="FC59" s="7">
        <v>42.511899999999997</v>
      </c>
      <c r="FD59" s="157">
        <f t="shared" si="197"/>
        <v>3829.5036000000005</v>
      </c>
      <c r="FE59" s="158">
        <f t="shared" si="197"/>
        <v>3570.9995999999996</v>
      </c>
      <c r="FF59" s="155">
        <v>43.031599999999997</v>
      </c>
      <c r="FG59" s="7">
        <v>42.428600000000003</v>
      </c>
      <c r="FH59" s="157">
        <f t="shared" si="198"/>
        <v>4088.002</v>
      </c>
      <c r="FI59" s="158">
        <f t="shared" si="198"/>
        <v>3861.0026000000003</v>
      </c>
      <c r="FJ59" s="155">
        <v>0</v>
      </c>
      <c r="FK59" s="7">
        <v>0</v>
      </c>
      <c r="FL59" s="157">
        <f t="shared" si="199"/>
        <v>0</v>
      </c>
      <c r="FM59" s="158">
        <f t="shared" si="199"/>
        <v>0</v>
      </c>
      <c r="FN59" s="157">
        <f t="shared" si="200"/>
        <v>45.765928323699427</v>
      </c>
      <c r="FO59" s="158">
        <f t="shared" si="200"/>
        <v>42.468584</v>
      </c>
      <c r="FP59" s="157">
        <f t="shared" si="201"/>
        <v>7917.5056000000004</v>
      </c>
      <c r="FQ59" s="158">
        <f t="shared" si="201"/>
        <v>7432.0021999999999</v>
      </c>
      <c r="FR59" s="155">
        <v>83</v>
      </c>
      <c r="FS59" s="7">
        <v>63</v>
      </c>
      <c r="FT59" s="157">
        <f t="shared" si="202"/>
        <v>83</v>
      </c>
      <c r="FU59" s="158">
        <f t="shared" si="202"/>
        <v>63</v>
      </c>
      <c r="FV59" s="155">
        <v>4.0301</v>
      </c>
      <c r="FW59" s="7">
        <v>3.8174999999999999</v>
      </c>
      <c r="FX59" s="157">
        <f t="shared" si="203"/>
        <v>334.49830000000003</v>
      </c>
      <c r="FY59" s="158">
        <f t="shared" si="203"/>
        <v>240.5025</v>
      </c>
      <c r="FZ59" s="155">
        <v>58</v>
      </c>
      <c r="GA59" s="7">
        <v>57.722200000000001</v>
      </c>
      <c r="GB59" s="157">
        <f t="shared" si="204"/>
        <v>4814</v>
      </c>
      <c r="GC59" s="158">
        <f t="shared" si="204"/>
        <v>3636.4985999999999</v>
      </c>
      <c r="GD59" s="157">
        <f t="shared" si="205"/>
        <v>291</v>
      </c>
      <c r="GE59" s="158">
        <f t="shared" si="205"/>
        <v>275</v>
      </c>
      <c r="GF59" s="157">
        <f t="shared" si="205"/>
        <v>291</v>
      </c>
      <c r="GG59" s="158">
        <f t="shared" si="205"/>
        <v>275</v>
      </c>
      <c r="GH59" s="157">
        <f t="shared" si="206"/>
        <v>1110.9918</v>
      </c>
      <c r="GI59" s="158">
        <f t="shared" si="206"/>
        <v>861.50940000000003</v>
      </c>
      <c r="GJ59" s="157">
        <f t="shared" si="207"/>
        <v>18194.999899999999</v>
      </c>
      <c r="GK59" s="158">
        <f t="shared" si="207"/>
        <v>16283.998299999999</v>
      </c>
      <c r="GL59" s="157">
        <f t="shared" si="208"/>
        <v>204</v>
      </c>
      <c r="GM59" s="158">
        <f t="shared" si="208"/>
        <v>188</v>
      </c>
      <c r="GN59" s="157">
        <f t="shared" si="208"/>
        <v>204</v>
      </c>
      <c r="GO59" s="158">
        <f t="shared" si="208"/>
        <v>188</v>
      </c>
      <c r="GP59" s="157">
        <f t="shared" si="209"/>
        <v>1081.5036</v>
      </c>
      <c r="GQ59" s="158">
        <f t="shared" si="209"/>
        <v>860.99340000000007</v>
      </c>
      <c r="GR59" s="157">
        <f t="shared" si="210"/>
        <v>11256.4985</v>
      </c>
      <c r="GS59" s="158">
        <f t="shared" si="210"/>
        <v>10407.0013</v>
      </c>
      <c r="GT59" s="157">
        <f t="shared" si="211"/>
        <v>495</v>
      </c>
      <c r="GU59" s="158">
        <f t="shared" si="211"/>
        <v>463</v>
      </c>
      <c r="GV59" s="157">
        <f t="shared" si="211"/>
        <v>495</v>
      </c>
      <c r="GW59" s="158">
        <f t="shared" si="211"/>
        <v>463</v>
      </c>
      <c r="GX59" s="157">
        <f t="shared" si="212"/>
        <v>2192.4953999999998</v>
      </c>
      <c r="GY59" s="158">
        <f t="shared" si="212"/>
        <v>1722.5028000000002</v>
      </c>
      <c r="GZ59" s="157">
        <f t="shared" si="212"/>
        <v>29451.498399999997</v>
      </c>
      <c r="HA59" s="158">
        <f t="shared" si="212"/>
        <v>26690.999599999999</v>
      </c>
      <c r="HB59" s="157">
        <f t="shared" si="213"/>
        <v>131</v>
      </c>
      <c r="HC59" s="158">
        <f t="shared" si="213"/>
        <v>104</v>
      </c>
      <c r="HD59" s="157">
        <f t="shared" si="213"/>
        <v>131</v>
      </c>
      <c r="HE59" s="158">
        <f t="shared" si="213"/>
        <v>104</v>
      </c>
      <c r="HF59" s="157">
        <f t="shared" si="214"/>
        <v>72.495400000000004</v>
      </c>
      <c r="HG59" s="158">
        <f t="shared" si="214"/>
        <v>53.9968</v>
      </c>
      <c r="HH59" s="157">
        <f t="shared" si="215"/>
        <v>9866.998599999999</v>
      </c>
      <c r="HI59" s="158">
        <f t="shared" si="215"/>
        <v>7688.0024000000003</v>
      </c>
      <c r="HJ59" s="157">
        <f t="shared" si="216"/>
        <v>2599.4891000000002</v>
      </c>
      <c r="HK59" s="158">
        <f t="shared" si="216"/>
        <v>2017.0020999999999</v>
      </c>
      <c r="HL59" s="157">
        <f t="shared" si="217"/>
        <v>44132.497000000003</v>
      </c>
      <c r="HM59" s="158">
        <f t="shared" si="217"/>
        <v>38015.500599999999</v>
      </c>
    </row>
    <row r="60" spans="1:221">
      <c r="A60" s="12" t="s">
        <v>392</v>
      </c>
      <c r="B60" s="11" t="s">
        <v>411</v>
      </c>
      <c r="C60" s="3"/>
      <c r="D60" s="9">
        <v>136358</v>
      </c>
      <c r="E60" s="1">
        <v>7</v>
      </c>
      <c r="F60" s="155">
        <v>3365</v>
      </c>
      <c r="G60" s="8">
        <v>3554</v>
      </c>
      <c r="H60" s="155">
        <v>33</v>
      </c>
      <c r="I60" s="8">
        <v>27</v>
      </c>
      <c r="J60" s="157">
        <f t="shared" si="150"/>
        <v>3332</v>
      </c>
      <c r="K60" s="158">
        <f t="shared" si="150"/>
        <v>3527</v>
      </c>
      <c r="L60" s="155">
        <v>60</v>
      </c>
      <c r="M60" s="156">
        <v>60</v>
      </c>
      <c r="N60" s="157">
        <f t="shared" si="151"/>
        <v>3332</v>
      </c>
      <c r="O60" s="158">
        <f t="shared" si="151"/>
        <v>3527</v>
      </c>
      <c r="P60" s="157">
        <f t="shared" si="151"/>
        <v>3332</v>
      </c>
      <c r="Q60" s="158">
        <f t="shared" si="151"/>
        <v>3527</v>
      </c>
      <c r="R60" s="155">
        <v>171</v>
      </c>
      <c r="S60" s="8">
        <v>185</v>
      </c>
      <c r="T60" s="157">
        <f t="shared" si="152"/>
        <v>171</v>
      </c>
      <c r="U60" s="158">
        <f t="shared" si="152"/>
        <v>185</v>
      </c>
      <c r="V60" s="155">
        <v>94</v>
      </c>
      <c r="W60" s="8">
        <v>108</v>
      </c>
      <c r="X60" s="157">
        <f t="shared" si="153"/>
        <v>94</v>
      </c>
      <c r="Y60" s="158">
        <f t="shared" si="153"/>
        <v>108</v>
      </c>
      <c r="Z60" s="155">
        <v>40</v>
      </c>
      <c r="AA60" s="8">
        <v>16</v>
      </c>
      <c r="AB60" s="157">
        <f t="shared" si="154"/>
        <v>40</v>
      </c>
      <c r="AC60" s="158">
        <f t="shared" si="154"/>
        <v>16</v>
      </c>
      <c r="AD60" s="157">
        <f t="shared" si="155"/>
        <v>305</v>
      </c>
      <c r="AE60" s="158">
        <f t="shared" si="155"/>
        <v>309</v>
      </c>
      <c r="AF60" s="157">
        <f t="shared" si="156"/>
        <v>305</v>
      </c>
      <c r="AG60" s="158">
        <f t="shared" si="156"/>
        <v>309</v>
      </c>
      <c r="AH60" s="155">
        <v>3.2749000000000001</v>
      </c>
      <c r="AI60" s="7">
        <v>3.1972999999999998</v>
      </c>
      <c r="AJ60" s="157">
        <f t="shared" si="157"/>
        <v>560.00790000000006</v>
      </c>
      <c r="AK60" s="157">
        <f t="shared" si="157"/>
        <v>591.50049999999999</v>
      </c>
      <c r="AL60" s="155">
        <v>3.3776999999999999</v>
      </c>
      <c r="AM60" s="7">
        <v>3.4861</v>
      </c>
      <c r="AN60" s="157">
        <f t="shared" si="158"/>
        <v>317.50380000000001</v>
      </c>
      <c r="AO60" s="157">
        <f t="shared" si="158"/>
        <v>376.49880000000002</v>
      </c>
      <c r="AP60" s="155">
        <v>0.78749999999999998</v>
      </c>
      <c r="AQ60" s="7">
        <v>0.8125</v>
      </c>
      <c r="AR60" s="157">
        <f t="shared" si="159"/>
        <v>31.5</v>
      </c>
      <c r="AS60" s="158">
        <f t="shared" si="159"/>
        <v>13</v>
      </c>
      <c r="AT60" s="157">
        <f t="shared" si="160"/>
        <v>2.980366229508197</v>
      </c>
      <c r="AU60" s="158">
        <f t="shared" si="160"/>
        <v>3.1747550161812295</v>
      </c>
      <c r="AV60" s="157">
        <f t="shared" si="161"/>
        <v>909.01170000000002</v>
      </c>
      <c r="AW60" s="158">
        <f t="shared" si="161"/>
        <v>980.99929999999995</v>
      </c>
      <c r="AX60" s="155">
        <v>69.485399999999998</v>
      </c>
      <c r="AY60" s="7">
        <v>67.162199999999999</v>
      </c>
      <c r="AZ60" s="157">
        <f t="shared" si="162"/>
        <v>11882.0034</v>
      </c>
      <c r="BA60" s="158">
        <f t="shared" si="162"/>
        <v>12425.007</v>
      </c>
      <c r="BB60" s="155">
        <v>68.266000000000005</v>
      </c>
      <c r="BC60" s="7">
        <v>65.453699999999998</v>
      </c>
      <c r="BD60" s="157">
        <f t="shared" si="163"/>
        <v>6417.0040000000008</v>
      </c>
      <c r="BE60" s="158">
        <f t="shared" si="163"/>
        <v>7068.9996000000001</v>
      </c>
      <c r="BF60" s="155">
        <v>64.2</v>
      </c>
      <c r="BG60" s="7">
        <v>60.75</v>
      </c>
      <c r="BH60" s="157">
        <f t="shared" si="164"/>
        <v>2568</v>
      </c>
      <c r="BI60" s="158">
        <f t="shared" si="164"/>
        <v>972</v>
      </c>
      <c r="BJ60" s="157">
        <f t="shared" si="165"/>
        <v>68.416417704918047</v>
      </c>
      <c r="BK60" s="158">
        <f t="shared" si="165"/>
        <v>66.233031067961164</v>
      </c>
      <c r="BL60" s="157">
        <f t="shared" si="166"/>
        <v>20867.007400000006</v>
      </c>
      <c r="BM60" s="158">
        <f t="shared" si="166"/>
        <v>20466.006600000001</v>
      </c>
      <c r="BN60" s="155">
        <v>1037</v>
      </c>
      <c r="BO60" s="7">
        <v>993</v>
      </c>
      <c r="BP60" s="157">
        <f t="shared" si="167"/>
        <v>1037</v>
      </c>
      <c r="BQ60" s="158">
        <f t="shared" si="167"/>
        <v>993</v>
      </c>
      <c r="BR60" s="155">
        <v>853</v>
      </c>
      <c r="BS60" s="7">
        <v>1071</v>
      </c>
      <c r="BT60" s="157">
        <f t="shared" si="168"/>
        <v>853</v>
      </c>
      <c r="BU60" s="158">
        <f t="shared" si="168"/>
        <v>1071</v>
      </c>
      <c r="BV60" s="155">
        <v>0</v>
      </c>
      <c r="BW60" s="156">
        <v>0</v>
      </c>
      <c r="BX60" s="157">
        <f t="shared" si="169"/>
        <v>0</v>
      </c>
      <c r="BY60" s="158">
        <f t="shared" si="169"/>
        <v>0</v>
      </c>
      <c r="BZ60" s="157">
        <f t="shared" si="170"/>
        <v>1890</v>
      </c>
      <c r="CA60" s="158">
        <f t="shared" si="170"/>
        <v>2064</v>
      </c>
      <c r="CB60" s="157">
        <f t="shared" si="171"/>
        <v>1890</v>
      </c>
      <c r="CC60" s="158">
        <f t="shared" si="171"/>
        <v>2064</v>
      </c>
      <c r="CD60" s="155">
        <v>4.1866000000000003</v>
      </c>
      <c r="CE60" s="7">
        <v>4.3651</v>
      </c>
      <c r="CF60" s="157">
        <f t="shared" si="172"/>
        <v>4341.5042000000003</v>
      </c>
      <c r="CG60" s="158">
        <f t="shared" si="172"/>
        <v>4334.5442999999996</v>
      </c>
      <c r="CH60" s="155">
        <v>4.9231999999999996</v>
      </c>
      <c r="CI60" s="7">
        <v>4.7236000000000002</v>
      </c>
      <c r="CJ60" s="157">
        <f t="shared" si="173"/>
        <v>4199.4895999999999</v>
      </c>
      <c r="CK60" s="158">
        <f t="shared" si="173"/>
        <v>5058.9756000000007</v>
      </c>
      <c r="CL60" s="155">
        <v>0</v>
      </c>
      <c r="CM60" s="156">
        <v>0</v>
      </c>
      <c r="CN60" s="157">
        <f t="shared" si="174"/>
        <v>0</v>
      </c>
      <c r="CO60" s="158">
        <f t="shared" si="174"/>
        <v>0</v>
      </c>
      <c r="CP60" s="157">
        <f t="shared" si="175"/>
        <v>4.5190443386243384</v>
      </c>
      <c r="CQ60" s="158">
        <f t="shared" si="175"/>
        <v>4.5511239825581393</v>
      </c>
      <c r="CR60" s="157">
        <f t="shared" si="176"/>
        <v>8540.9938000000002</v>
      </c>
      <c r="CS60" s="158">
        <f t="shared" si="176"/>
        <v>9393.5198999999993</v>
      </c>
      <c r="CT60" s="155">
        <v>74.849599999999995</v>
      </c>
      <c r="CU60" s="7">
        <v>74.640500000000003</v>
      </c>
      <c r="CV60" s="157">
        <f t="shared" si="177"/>
        <v>77619.035199999998</v>
      </c>
      <c r="CW60" s="158">
        <f t="shared" si="177"/>
        <v>74118.016499999998</v>
      </c>
      <c r="CX60" s="155">
        <v>72.212199999999996</v>
      </c>
      <c r="CY60" s="7">
        <v>72.7012</v>
      </c>
      <c r="CZ60" s="157">
        <f t="shared" si="178"/>
        <v>61597.006599999993</v>
      </c>
      <c r="DA60" s="158">
        <f t="shared" si="178"/>
        <v>77862.985199999996</v>
      </c>
      <c r="DB60" s="155">
        <v>0</v>
      </c>
      <c r="DC60" s="7">
        <v>0</v>
      </c>
      <c r="DD60" s="157">
        <f t="shared" si="179"/>
        <v>0</v>
      </c>
      <c r="DE60" s="158">
        <f t="shared" si="179"/>
        <v>0</v>
      </c>
      <c r="DF60" s="157">
        <f t="shared" si="180"/>
        <v>73.659281375661379</v>
      </c>
      <c r="DG60" s="158">
        <f t="shared" si="180"/>
        <v>73.634206249999991</v>
      </c>
      <c r="DH60" s="157">
        <f t="shared" si="181"/>
        <v>139216.04180000001</v>
      </c>
      <c r="DI60" s="158">
        <f t="shared" si="181"/>
        <v>151981.00169999999</v>
      </c>
      <c r="DJ60" s="157">
        <f t="shared" si="182"/>
        <v>2195</v>
      </c>
      <c r="DK60" s="158">
        <f t="shared" si="182"/>
        <v>2373</v>
      </c>
      <c r="DL60" s="157">
        <f t="shared" si="182"/>
        <v>2195</v>
      </c>
      <c r="DM60" s="158">
        <f t="shared" si="182"/>
        <v>2373</v>
      </c>
      <c r="DN60" s="157">
        <f t="shared" si="183"/>
        <v>4.3052416856492028</v>
      </c>
      <c r="DO60" s="158">
        <f t="shared" si="183"/>
        <v>4.3719002107037497</v>
      </c>
      <c r="DP60" s="157">
        <f t="shared" si="184"/>
        <v>9450.0055000000011</v>
      </c>
      <c r="DQ60" s="158">
        <f t="shared" si="184"/>
        <v>10374.519199999999</v>
      </c>
      <c r="DR60" s="157">
        <f t="shared" si="185"/>
        <v>72.930774123006842</v>
      </c>
      <c r="DS60" s="158">
        <f t="shared" si="185"/>
        <v>72.670462831858401</v>
      </c>
      <c r="DT60" s="157">
        <f t="shared" si="186"/>
        <v>160083.04920000001</v>
      </c>
      <c r="DU60" s="158">
        <f t="shared" si="186"/>
        <v>172447.00829999999</v>
      </c>
      <c r="DV60" s="155">
        <v>280</v>
      </c>
      <c r="DW60" s="7">
        <v>304</v>
      </c>
      <c r="DX60" s="157">
        <f t="shared" si="187"/>
        <v>280</v>
      </c>
      <c r="DY60" s="158">
        <f t="shared" si="187"/>
        <v>304</v>
      </c>
      <c r="DZ60" s="155">
        <v>497</v>
      </c>
      <c r="EA60" s="7">
        <v>472</v>
      </c>
      <c r="EB60" s="157">
        <f t="shared" si="188"/>
        <v>497</v>
      </c>
      <c r="EC60" s="158">
        <f t="shared" si="188"/>
        <v>472</v>
      </c>
      <c r="ED60" s="155">
        <v>0</v>
      </c>
      <c r="EE60" s="7">
        <v>0</v>
      </c>
      <c r="EF60" s="157">
        <f t="shared" si="189"/>
        <v>0</v>
      </c>
      <c r="EG60" s="158">
        <f t="shared" si="189"/>
        <v>0</v>
      </c>
      <c r="EH60" s="157">
        <f t="shared" si="190"/>
        <v>777</v>
      </c>
      <c r="EI60" s="158">
        <f t="shared" si="190"/>
        <v>776</v>
      </c>
      <c r="EJ60" s="157">
        <f t="shared" si="191"/>
        <v>777</v>
      </c>
      <c r="EK60" s="158">
        <f t="shared" si="191"/>
        <v>776</v>
      </c>
      <c r="EL60" s="155">
        <v>3.3553999999999999</v>
      </c>
      <c r="EM60" s="7">
        <v>3.0066000000000002</v>
      </c>
      <c r="EN60" s="157">
        <f t="shared" si="192"/>
        <v>939.51199999999994</v>
      </c>
      <c r="EO60" s="158">
        <f t="shared" si="192"/>
        <v>914.0064000000001</v>
      </c>
      <c r="EP60" s="155">
        <v>4.0069999999999997</v>
      </c>
      <c r="EQ60" s="7">
        <v>3.7002000000000002</v>
      </c>
      <c r="ER60" s="157">
        <f t="shared" si="193"/>
        <v>1991.4789999999998</v>
      </c>
      <c r="ES60" s="158">
        <f t="shared" si="193"/>
        <v>1746.4944</v>
      </c>
      <c r="ET60" s="155">
        <v>0</v>
      </c>
      <c r="EU60" s="7">
        <v>0</v>
      </c>
      <c r="EV60" s="157">
        <f t="shared" si="194"/>
        <v>0</v>
      </c>
      <c r="EW60" s="158">
        <f t="shared" si="194"/>
        <v>0</v>
      </c>
      <c r="EX60" s="157">
        <f t="shared" si="195"/>
        <v>3.7721891891891892</v>
      </c>
      <c r="EY60" s="158">
        <f t="shared" si="195"/>
        <v>3.4284804123711345</v>
      </c>
      <c r="EZ60" s="157">
        <f t="shared" si="196"/>
        <v>2930.991</v>
      </c>
      <c r="FA60" s="158">
        <f t="shared" si="196"/>
        <v>2660.5008000000003</v>
      </c>
      <c r="FB60" s="155">
        <v>54.5929</v>
      </c>
      <c r="FC60" s="7">
        <v>49.898000000000003</v>
      </c>
      <c r="FD60" s="157">
        <f t="shared" si="197"/>
        <v>15286.012000000001</v>
      </c>
      <c r="FE60" s="158">
        <f t="shared" si="197"/>
        <v>15168.992</v>
      </c>
      <c r="FF60" s="155">
        <v>45.5533</v>
      </c>
      <c r="FG60" s="7">
        <v>46.3962</v>
      </c>
      <c r="FH60" s="157">
        <f t="shared" si="198"/>
        <v>22639.990099999999</v>
      </c>
      <c r="FI60" s="158">
        <f t="shared" si="198"/>
        <v>21899.006399999998</v>
      </c>
      <c r="FJ60" s="155">
        <v>0</v>
      </c>
      <c r="FK60" s="7">
        <v>0</v>
      </c>
      <c r="FL60" s="157">
        <f t="shared" si="199"/>
        <v>0</v>
      </c>
      <c r="FM60" s="158">
        <f t="shared" si="199"/>
        <v>0</v>
      </c>
      <c r="FN60" s="157">
        <f t="shared" si="200"/>
        <v>48.810813513513509</v>
      </c>
      <c r="FO60" s="158">
        <f t="shared" si="200"/>
        <v>47.768039175257726</v>
      </c>
      <c r="FP60" s="157">
        <f t="shared" si="201"/>
        <v>37926.002099999998</v>
      </c>
      <c r="FQ60" s="158">
        <f t="shared" si="201"/>
        <v>37067.998399999997</v>
      </c>
      <c r="FR60" s="155">
        <v>360</v>
      </c>
      <c r="FS60" s="7">
        <v>378</v>
      </c>
      <c r="FT60" s="157">
        <f t="shared" si="202"/>
        <v>360</v>
      </c>
      <c r="FU60" s="158">
        <f t="shared" si="202"/>
        <v>378</v>
      </c>
      <c r="FV60" s="155">
        <v>3.7986</v>
      </c>
      <c r="FW60" s="7">
        <v>3.2433999999999998</v>
      </c>
      <c r="FX60" s="157">
        <f t="shared" si="203"/>
        <v>1367.4960000000001</v>
      </c>
      <c r="FY60" s="158">
        <f t="shared" si="203"/>
        <v>1226.0051999999998</v>
      </c>
      <c r="FZ60" s="155">
        <v>65.193299999999994</v>
      </c>
      <c r="GA60" s="7">
        <v>61.891500000000001</v>
      </c>
      <c r="GB60" s="157">
        <f t="shared" si="204"/>
        <v>23469.587999999996</v>
      </c>
      <c r="GC60" s="158">
        <f t="shared" si="204"/>
        <v>23394.987000000001</v>
      </c>
      <c r="GD60" s="157">
        <f t="shared" si="205"/>
        <v>1488</v>
      </c>
      <c r="GE60" s="158">
        <f t="shared" si="205"/>
        <v>1482</v>
      </c>
      <c r="GF60" s="157">
        <f t="shared" si="205"/>
        <v>1488</v>
      </c>
      <c r="GG60" s="158">
        <f t="shared" si="205"/>
        <v>1482</v>
      </c>
      <c r="GH60" s="157">
        <f t="shared" si="206"/>
        <v>5841.0240999999996</v>
      </c>
      <c r="GI60" s="158">
        <f t="shared" si="206"/>
        <v>5840.0511999999999</v>
      </c>
      <c r="GJ60" s="157">
        <f t="shared" si="207"/>
        <v>104787.0506</v>
      </c>
      <c r="GK60" s="158">
        <f t="shared" si="207"/>
        <v>101712.01549999999</v>
      </c>
      <c r="GL60" s="157">
        <f t="shared" si="208"/>
        <v>1444</v>
      </c>
      <c r="GM60" s="158">
        <f t="shared" si="208"/>
        <v>1651</v>
      </c>
      <c r="GN60" s="157">
        <f t="shared" si="208"/>
        <v>1444</v>
      </c>
      <c r="GO60" s="158">
        <f t="shared" si="208"/>
        <v>1651</v>
      </c>
      <c r="GP60" s="157">
        <f t="shared" si="209"/>
        <v>6508.4724000000006</v>
      </c>
      <c r="GQ60" s="158">
        <f t="shared" si="209"/>
        <v>7181.9688000000006</v>
      </c>
      <c r="GR60" s="157">
        <f t="shared" si="210"/>
        <v>90654.00069999999</v>
      </c>
      <c r="GS60" s="158">
        <f t="shared" si="210"/>
        <v>106830.99119999999</v>
      </c>
      <c r="GT60" s="157">
        <f t="shared" si="211"/>
        <v>2932</v>
      </c>
      <c r="GU60" s="158">
        <f t="shared" si="211"/>
        <v>3133</v>
      </c>
      <c r="GV60" s="157">
        <f t="shared" si="211"/>
        <v>2932</v>
      </c>
      <c r="GW60" s="158">
        <f t="shared" si="211"/>
        <v>3133</v>
      </c>
      <c r="GX60" s="157">
        <f t="shared" si="212"/>
        <v>12349.496500000001</v>
      </c>
      <c r="GY60" s="158">
        <f t="shared" si="212"/>
        <v>13022.02</v>
      </c>
      <c r="GZ60" s="157">
        <f t="shared" si="212"/>
        <v>195441.05129999999</v>
      </c>
      <c r="HA60" s="158">
        <f t="shared" si="212"/>
        <v>208543.00669999997</v>
      </c>
      <c r="HB60" s="157">
        <f t="shared" si="213"/>
        <v>40</v>
      </c>
      <c r="HC60" s="158">
        <f t="shared" si="213"/>
        <v>16</v>
      </c>
      <c r="HD60" s="157">
        <f t="shared" si="213"/>
        <v>40</v>
      </c>
      <c r="HE60" s="158">
        <f t="shared" si="213"/>
        <v>16</v>
      </c>
      <c r="HF60" s="157">
        <f t="shared" si="214"/>
        <v>31.5</v>
      </c>
      <c r="HG60" s="158">
        <f t="shared" si="214"/>
        <v>13</v>
      </c>
      <c r="HH60" s="157">
        <f t="shared" si="215"/>
        <v>2568</v>
      </c>
      <c r="HI60" s="158">
        <f t="shared" si="215"/>
        <v>972</v>
      </c>
      <c r="HJ60" s="157">
        <f t="shared" si="216"/>
        <v>13748.4925</v>
      </c>
      <c r="HK60" s="158">
        <f t="shared" si="216"/>
        <v>14261.025199999998</v>
      </c>
      <c r="HL60" s="157">
        <f t="shared" si="217"/>
        <v>221478.63929999998</v>
      </c>
      <c r="HM60" s="158">
        <f t="shared" si="217"/>
        <v>232909.99369999996</v>
      </c>
    </row>
    <row r="61" spans="1:221">
      <c r="A61" s="12" t="s">
        <v>392</v>
      </c>
      <c r="B61" s="5" t="s">
        <v>412</v>
      </c>
      <c r="C61" s="10" t="s">
        <v>424</v>
      </c>
      <c r="D61" s="9">
        <v>136400</v>
      </c>
      <c r="E61" s="1">
        <v>8</v>
      </c>
      <c r="F61" s="155">
        <v>1163</v>
      </c>
      <c r="G61" s="8">
        <v>1146</v>
      </c>
      <c r="H61" s="155">
        <v>19</v>
      </c>
      <c r="I61" s="8">
        <v>19</v>
      </c>
      <c r="J61" s="157">
        <f t="shared" si="150"/>
        <v>1144</v>
      </c>
      <c r="K61" s="158">
        <f t="shared" si="150"/>
        <v>1127</v>
      </c>
      <c r="L61" s="155">
        <v>60</v>
      </c>
      <c r="M61" s="156">
        <v>60</v>
      </c>
      <c r="N61" s="157">
        <f t="shared" si="151"/>
        <v>1144</v>
      </c>
      <c r="O61" s="158">
        <f t="shared" si="151"/>
        <v>1127</v>
      </c>
      <c r="P61" s="157">
        <f t="shared" si="151"/>
        <v>1144</v>
      </c>
      <c r="Q61" s="158">
        <f t="shared" si="151"/>
        <v>1127</v>
      </c>
      <c r="R61" s="155">
        <v>177</v>
      </c>
      <c r="S61" s="8">
        <v>224</v>
      </c>
      <c r="T61" s="157">
        <f t="shared" si="152"/>
        <v>177</v>
      </c>
      <c r="U61" s="158">
        <f t="shared" si="152"/>
        <v>224</v>
      </c>
      <c r="V61" s="155">
        <v>56</v>
      </c>
      <c r="W61" s="8">
        <v>56</v>
      </c>
      <c r="X61" s="157">
        <f t="shared" si="153"/>
        <v>56</v>
      </c>
      <c r="Y61" s="158">
        <f t="shared" si="153"/>
        <v>56</v>
      </c>
      <c r="Z61" s="155">
        <v>102</v>
      </c>
      <c r="AA61" s="8">
        <v>22</v>
      </c>
      <c r="AB61" s="157">
        <f t="shared" si="154"/>
        <v>102</v>
      </c>
      <c r="AC61" s="158">
        <f t="shared" si="154"/>
        <v>22</v>
      </c>
      <c r="AD61" s="157">
        <f t="shared" si="155"/>
        <v>335</v>
      </c>
      <c r="AE61" s="158">
        <f t="shared" si="155"/>
        <v>302</v>
      </c>
      <c r="AF61" s="157">
        <f t="shared" si="156"/>
        <v>335</v>
      </c>
      <c r="AG61" s="158">
        <f t="shared" si="156"/>
        <v>302</v>
      </c>
      <c r="AH61" s="155">
        <v>2.774</v>
      </c>
      <c r="AI61" s="7">
        <v>2.4933000000000001</v>
      </c>
      <c r="AJ61" s="157">
        <f t="shared" si="157"/>
        <v>490.99799999999999</v>
      </c>
      <c r="AK61" s="157">
        <f t="shared" si="157"/>
        <v>558.49919999999997</v>
      </c>
      <c r="AL61" s="155">
        <v>3.4731999999999998</v>
      </c>
      <c r="AM61" s="7">
        <v>2.5446</v>
      </c>
      <c r="AN61" s="157">
        <f t="shared" si="158"/>
        <v>194.4992</v>
      </c>
      <c r="AO61" s="157">
        <f t="shared" si="158"/>
        <v>142.49760000000001</v>
      </c>
      <c r="AP61" s="155">
        <v>0.75</v>
      </c>
      <c r="AQ61" s="7">
        <v>0.79549999999999998</v>
      </c>
      <c r="AR61" s="157">
        <f t="shared" si="159"/>
        <v>76.5</v>
      </c>
      <c r="AS61" s="158">
        <f t="shared" si="159"/>
        <v>17.501000000000001</v>
      </c>
      <c r="AT61" s="157">
        <f t="shared" si="160"/>
        <v>2.2746185074626868</v>
      </c>
      <c r="AU61" s="158">
        <f t="shared" si="160"/>
        <v>2.3791317880794702</v>
      </c>
      <c r="AV61" s="157">
        <f t="shared" si="161"/>
        <v>761.99720000000002</v>
      </c>
      <c r="AW61" s="158">
        <f t="shared" si="161"/>
        <v>718.49779999999998</v>
      </c>
      <c r="AX61" s="155">
        <v>65.169499999999999</v>
      </c>
      <c r="AY61" s="7">
        <v>67.022300000000001</v>
      </c>
      <c r="AZ61" s="157">
        <f t="shared" si="162"/>
        <v>11535.0015</v>
      </c>
      <c r="BA61" s="158">
        <f t="shared" si="162"/>
        <v>15012.995200000001</v>
      </c>
      <c r="BB61" s="155">
        <v>65.633899999999997</v>
      </c>
      <c r="BC61" s="7">
        <v>65.169600000000003</v>
      </c>
      <c r="BD61" s="157">
        <f t="shared" si="163"/>
        <v>3675.4983999999999</v>
      </c>
      <c r="BE61" s="158">
        <f t="shared" si="163"/>
        <v>3649.4976000000001</v>
      </c>
      <c r="BF61" s="155">
        <v>58.823500000000003</v>
      </c>
      <c r="BG61" s="7">
        <v>57.681800000000003</v>
      </c>
      <c r="BH61" s="157">
        <f t="shared" si="164"/>
        <v>5999.9970000000003</v>
      </c>
      <c r="BI61" s="158">
        <f t="shared" si="164"/>
        <v>1268.9996000000001</v>
      </c>
      <c r="BJ61" s="157">
        <f t="shared" si="165"/>
        <v>63.314916119402987</v>
      </c>
      <c r="BK61" s="158">
        <f t="shared" si="165"/>
        <v>65.998319205298017</v>
      </c>
      <c r="BL61" s="157">
        <f t="shared" si="166"/>
        <v>21210.496900000002</v>
      </c>
      <c r="BM61" s="158">
        <f t="shared" si="166"/>
        <v>19931.492400000003</v>
      </c>
      <c r="BN61" s="155">
        <v>420</v>
      </c>
      <c r="BO61" s="7">
        <v>421</v>
      </c>
      <c r="BP61" s="157">
        <f t="shared" si="167"/>
        <v>420</v>
      </c>
      <c r="BQ61" s="158">
        <f t="shared" si="167"/>
        <v>421</v>
      </c>
      <c r="BR61" s="155">
        <v>176</v>
      </c>
      <c r="BS61" s="7">
        <v>138</v>
      </c>
      <c r="BT61" s="157">
        <f t="shared" si="168"/>
        <v>176</v>
      </c>
      <c r="BU61" s="158">
        <f t="shared" si="168"/>
        <v>138</v>
      </c>
      <c r="BV61" s="155">
        <v>0</v>
      </c>
      <c r="BW61" s="156">
        <v>0</v>
      </c>
      <c r="BX61" s="157">
        <f t="shared" si="169"/>
        <v>0</v>
      </c>
      <c r="BY61" s="158">
        <f t="shared" si="169"/>
        <v>0</v>
      </c>
      <c r="BZ61" s="157">
        <f t="shared" si="170"/>
        <v>596</v>
      </c>
      <c r="CA61" s="158">
        <f t="shared" si="170"/>
        <v>559</v>
      </c>
      <c r="CB61" s="157">
        <f t="shared" si="171"/>
        <v>596</v>
      </c>
      <c r="CC61" s="158">
        <f t="shared" si="171"/>
        <v>559</v>
      </c>
      <c r="CD61" s="155">
        <v>3.7298</v>
      </c>
      <c r="CE61" s="7">
        <v>3.7886000000000002</v>
      </c>
      <c r="CF61" s="157">
        <f t="shared" si="172"/>
        <v>1566.5160000000001</v>
      </c>
      <c r="CG61" s="158">
        <f t="shared" si="172"/>
        <v>1595.0006000000001</v>
      </c>
      <c r="CH61" s="155">
        <v>5.1989000000000001</v>
      </c>
      <c r="CI61" s="7">
        <v>4.6521999999999997</v>
      </c>
      <c r="CJ61" s="157">
        <f t="shared" si="173"/>
        <v>915.00639999999999</v>
      </c>
      <c r="CK61" s="158">
        <f t="shared" si="173"/>
        <v>642.00360000000001</v>
      </c>
      <c r="CL61" s="155">
        <v>0</v>
      </c>
      <c r="CM61" s="156">
        <v>0</v>
      </c>
      <c r="CN61" s="157">
        <f t="shared" si="174"/>
        <v>0</v>
      </c>
      <c r="CO61" s="158">
        <f t="shared" si="174"/>
        <v>0</v>
      </c>
      <c r="CP61" s="157">
        <f t="shared" si="175"/>
        <v>4.1636281879194632</v>
      </c>
      <c r="CQ61" s="158">
        <f t="shared" si="175"/>
        <v>4.0017964221824691</v>
      </c>
      <c r="CR61" s="157">
        <f t="shared" si="176"/>
        <v>2481.5224000000003</v>
      </c>
      <c r="CS61" s="158">
        <f t="shared" si="176"/>
        <v>2237.0042000000003</v>
      </c>
      <c r="CT61" s="155">
        <v>67.908299999999997</v>
      </c>
      <c r="CU61" s="7">
        <v>69.783799999999999</v>
      </c>
      <c r="CV61" s="157">
        <f t="shared" si="177"/>
        <v>28521.485999999997</v>
      </c>
      <c r="CW61" s="158">
        <f t="shared" si="177"/>
        <v>29378.979800000001</v>
      </c>
      <c r="CX61" s="155">
        <v>66.701700000000002</v>
      </c>
      <c r="CY61" s="7">
        <v>65.615899999999996</v>
      </c>
      <c r="CZ61" s="157">
        <f t="shared" si="178"/>
        <v>11739.4992</v>
      </c>
      <c r="DA61" s="158">
        <f t="shared" si="178"/>
        <v>9054.9941999999992</v>
      </c>
      <c r="DB61" s="155">
        <v>0</v>
      </c>
      <c r="DC61" s="7">
        <v>0</v>
      </c>
      <c r="DD61" s="157">
        <f t="shared" si="179"/>
        <v>0</v>
      </c>
      <c r="DE61" s="158">
        <f t="shared" si="179"/>
        <v>0</v>
      </c>
      <c r="DF61" s="157">
        <f t="shared" si="180"/>
        <v>67.551988590604026</v>
      </c>
      <c r="DG61" s="158">
        <f t="shared" si="180"/>
        <v>68.75487298747764</v>
      </c>
      <c r="DH61" s="157">
        <f t="shared" si="181"/>
        <v>40260.985200000003</v>
      </c>
      <c r="DI61" s="158">
        <f t="shared" si="181"/>
        <v>38433.974000000002</v>
      </c>
      <c r="DJ61" s="157">
        <f t="shared" si="182"/>
        <v>931</v>
      </c>
      <c r="DK61" s="158">
        <f t="shared" si="182"/>
        <v>861</v>
      </c>
      <c r="DL61" s="157">
        <f t="shared" si="182"/>
        <v>931</v>
      </c>
      <c r="DM61" s="158">
        <f t="shared" si="182"/>
        <v>861</v>
      </c>
      <c r="DN61" s="157">
        <f t="shared" si="183"/>
        <v>3.4839093447905483</v>
      </c>
      <c r="DO61" s="158">
        <f t="shared" si="183"/>
        <v>3.4326387921022072</v>
      </c>
      <c r="DP61" s="157">
        <f t="shared" si="184"/>
        <v>3243.5196000000005</v>
      </c>
      <c r="DQ61" s="158">
        <f t="shared" si="184"/>
        <v>2955.5020000000004</v>
      </c>
      <c r="DR61" s="157">
        <f t="shared" si="185"/>
        <v>66.027370676691731</v>
      </c>
      <c r="DS61" s="158">
        <f t="shared" si="185"/>
        <v>67.787998141695709</v>
      </c>
      <c r="DT61" s="157">
        <f t="shared" si="186"/>
        <v>61471.482100000001</v>
      </c>
      <c r="DU61" s="158">
        <f t="shared" si="186"/>
        <v>58365.466400000005</v>
      </c>
      <c r="DV61" s="155">
        <v>93</v>
      </c>
      <c r="DW61" s="7">
        <v>117</v>
      </c>
      <c r="DX61" s="157">
        <f t="shared" si="187"/>
        <v>93</v>
      </c>
      <c r="DY61" s="158">
        <f t="shared" si="187"/>
        <v>117</v>
      </c>
      <c r="DZ61" s="155">
        <v>83</v>
      </c>
      <c r="EA61" s="7">
        <v>69</v>
      </c>
      <c r="EB61" s="157">
        <f t="shared" si="188"/>
        <v>83</v>
      </c>
      <c r="EC61" s="158">
        <f t="shared" si="188"/>
        <v>69</v>
      </c>
      <c r="ED61" s="155">
        <v>0</v>
      </c>
      <c r="EE61" s="7">
        <v>0</v>
      </c>
      <c r="EF61" s="157">
        <f t="shared" si="189"/>
        <v>0</v>
      </c>
      <c r="EG61" s="158">
        <f t="shared" si="189"/>
        <v>0</v>
      </c>
      <c r="EH61" s="157">
        <f t="shared" si="190"/>
        <v>176</v>
      </c>
      <c r="EI61" s="158">
        <f t="shared" si="190"/>
        <v>186</v>
      </c>
      <c r="EJ61" s="157">
        <f t="shared" si="191"/>
        <v>176</v>
      </c>
      <c r="EK61" s="158">
        <f t="shared" si="191"/>
        <v>186</v>
      </c>
      <c r="EL61" s="155">
        <v>2.8816999999999999</v>
      </c>
      <c r="EM61" s="7">
        <v>2.4615</v>
      </c>
      <c r="EN61" s="157">
        <f t="shared" si="192"/>
        <v>267.99809999999997</v>
      </c>
      <c r="EO61" s="158">
        <f t="shared" si="192"/>
        <v>287.99549999999999</v>
      </c>
      <c r="EP61" s="155">
        <v>3.6566000000000001</v>
      </c>
      <c r="EQ61" s="7">
        <v>2.8986000000000001</v>
      </c>
      <c r="ER61" s="157">
        <f t="shared" si="193"/>
        <v>303.49779999999998</v>
      </c>
      <c r="ES61" s="158">
        <f t="shared" si="193"/>
        <v>200.0034</v>
      </c>
      <c r="ET61" s="155">
        <v>0</v>
      </c>
      <c r="EU61" s="7">
        <v>0</v>
      </c>
      <c r="EV61" s="157">
        <f t="shared" si="194"/>
        <v>0</v>
      </c>
      <c r="EW61" s="158">
        <f t="shared" si="194"/>
        <v>0</v>
      </c>
      <c r="EX61" s="157">
        <f t="shared" si="195"/>
        <v>3.247135795454545</v>
      </c>
      <c r="EY61" s="158">
        <f t="shared" si="195"/>
        <v>2.62365</v>
      </c>
      <c r="EZ61" s="157">
        <f t="shared" si="196"/>
        <v>571.49589999999989</v>
      </c>
      <c r="FA61" s="158">
        <f t="shared" si="196"/>
        <v>487.99889999999999</v>
      </c>
      <c r="FB61" s="155">
        <v>49.559100000000001</v>
      </c>
      <c r="FC61" s="7">
        <v>44.7179</v>
      </c>
      <c r="FD61" s="157">
        <f t="shared" si="197"/>
        <v>4608.9962999999998</v>
      </c>
      <c r="FE61" s="158">
        <f t="shared" si="197"/>
        <v>5231.9943000000003</v>
      </c>
      <c r="FF61" s="155">
        <v>41.837299999999999</v>
      </c>
      <c r="FG61" s="7">
        <v>40.652200000000001</v>
      </c>
      <c r="FH61" s="157">
        <f t="shared" si="198"/>
        <v>3472.4958999999999</v>
      </c>
      <c r="FI61" s="158">
        <f t="shared" si="198"/>
        <v>2805.0018</v>
      </c>
      <c r="FJ61" s="155">
        <v>0</v>
      </c>
      <c r="FK61" s="7">
        <v>0</v>
      </c>
      <c r="FL61" s="157">
        <f t="shared" si="199"/>
        <v>0</v>
      </c>
      <c r="FM61" s="158">
        <f t="shared" si="199"/>
        <v>0</v>
      </c>
      <c r="FN61" s="157">
        <f t="shared" si="200"/>
        <v>45.917569318181819</v>
      </c>
      <c r="FO61" s="158">
        <f t="shared" si="200"/>
        <v>43.209656451612908</v>
      </c>
      <c r="FP61" s="157">
        <f t="shared" si="201"/>
        <v>8081.4922000000006</v>
      </c>
      <c r="FQ61" s="158">
        <f t="shared" si="201"/>
        <v>8036.9961000000012</v>
      </c>
      <c r="FR61" s="155">
        <v>37</v>
      </c>
      <c r="FS61" s="7">
        <v>80</v>
      </c>
      <c r="FT61" s="157">
        <f t="shared" si="202"/>
        <v>37</v>
      </c>
      <c r="FU61" s="158">
        <f t="shared" si="202"/>
        <v>80</v>
      </c>
      <c r="FV61" s="155">
        <v>3.3378000000000001</v>
      </c>
      <c r="FW61" s="7">
        <v>2.85</v>
      </c>
      <c r="FX61" s="157">
        <f t="shared" si="203"/>
        <v>123.49860000000001</v>
      </c>
      <c r="FY61" s="158">
        <f t="shared" si="203"/>
        <v>228</v>
      </c>
      <c r="FZ61" s="155">
        <v>51.4054</v>
      </c>
      <c r="GA61" s="7">
        <v>49.6813</v>
      </c>
      <c r="GB61" s="157">
        <f t="shared" si="204"/>
        <v>1901.9998000000001</v>
      </c>
      <c r="GC61" s="158">
        <f t="shared" si="204"/>
        <v>3974.5039999999999</v>
      </c>
      <c r="GD61" s="157">
        <f t="shared" si="205"/>
        <v>690</v>
      </c>
      <c r="GE61" s="158">
        <f t="shared" si="205"/>
        <v>762</v>
      </c>
      <c r="GF61" s="157">
        <f t="shared" si="205"/>
        <v>690</v>
      </c>
      <c r="GG61" s="158">
        <f t="shared" si="205"/>
        <v>762</v>
      </c>
      <c r="GH61" s="157">
        <f t="shared" si="206"/>
        <v>2325.5120999999999</v>
      </c>
      <c r="GI61" s="158">
        <f t="shared" si="206"/>
        <v>2441.4953</v>
      </c>
      <c r="GJ61" s="157">
        <f t="shared" si="207"/>
        <v>44665.483799999995</v>
      </c>
      <c r="GK61" s="158">
        <f t="shared" si="207"/>
        <v>49623.969300000004</v>
      </c>
      <c r="GL61" s="157">
        <f t="shared" si="208"/>
        <v>315</v>
      </c>
      <c r="GM61" s="158">
        <f t="shared" si="208"/>
        <v>263</v>
      </c>
      <c r="GN61" s="157">
        <f t="shared" si="208"/>
        <v>315</v>
      </c>
      <c r="GO61" s="158">
        <f t="shared" si="208"/>
        <v>263</v>
      </c>
      <c r="GP61" s="157">
        <f t="shared" si="209"/>
        <v>1413.0034000000001</v>
      </c>
      <c r="GQ61" s="158">
        <f t="shared" si="209"/>
        <v>984.50459999999998</v>
      </c>
      <c r="GR61" s="157">
        <f t="shared" si="210"/>
        <v>18887.4935</v>
      </c>
      <c r="GS61" s="158">
        <f t="shared" si="210"/>
        <v>15509.4936</v>
      </c>
      <c r="GT61" s="157">
        <f t="shared" si="211"/>
        <v>1005</v>
      </c>
      <c r="GU61" s="158">
        <f t="shared" si="211"/>
        <v>1025</v>
      </c>
      <c r="GV61" s="157">
        <f t="shared" si="211"/>
        <v>1005</v>
      </c>
      <c r="GW61" s="158">
        <f t="shared" si="211"/>
        <v>1025</v>
      </c>
      <c r="GX61" s="157">
        <f t="shared" si="212"/>
        <v>3738.5155</v>
      </c>
      <c r="GY61" s="157">
        <f t="shared" si="212"/>
        <v>3425.9998999999998</v>
      </c>
      <c r="GZ61" s="157">
        <f t="shared" si="212"/>
        <v>63552.977299999999</v>
      </c>
      <c r="HA61" s="158">
        <f t="shared" si="212"/>
        <v>65133.462900000006</v>
      </c>
      <c r="HB61" s="157">
        <f t="shared" si="213"/>
        <v>102</v>
      </c>
      <c r="HC61" s="158">
        <f t="shared" si="213"/>
        <v>22</v>
      </c>
      <c r="HD61" s="157">
        <f t="shared" si="213"/>
        <v>102</v>
      </c>
      <c r="HE61" s="158">
        <f t="shared" si="213"/>
        <v>22</v>
      </c>
      <c r="HF61" s="157">
        <f t="shared" si="214"/>
        <v>76.5</v>
      </c>
      <c r="HG61" s="158">
        <f t="shared" si="214"/>
        <v>17.501000000000001</v>
      </c>
      <c r="HH61" s="157">
        <f t="shared" si="215"/>
        <v>5999.9970000000003</v>
      </c>
      <c r="HI61" s="158">
        <f t="shared" si="215"/>
        <v>1268.9996000000001</v>
      </c>
      <c r="HJ61" s="157">
        <f t="shared" si="216"/>
        <v>3938.5141000000003</v>
      </c>
      <c r="HK61" s="158">
        <f t="shared" si="216"/>
        <v>3671.5009000000005</v>
      </c>
      <c r="HL61" s="157">
        <f t="shared" si="217"/>
        <v>71454.974100000007</v>
      </c>
      <c r="HM61" s="158">
        <f t="shared" si="217"/>
        <v>70376.96650000001</v>
      </c>
    </row>
    <row r="62" spans="1:221">
      <c r="A62" s="12" t="s">
        <v>392</v>
      </c>
      <c r="B62" s="11" t="s">
        <v>413</v>
      </c>
      <c r="C62" s="3"/>
      <c r="D62" s="9">
        <v>136473</v>
      </c>
      <c r="E62" s="1">
        <v>7</v>
      </c>
      <c r="F62" s="155">
        <v>1028</v>
      </c>
      <c r="G62" s="8">
        <v>990</v>
      </c>
      <c r="H62" s="155">
        <v>8</v>
      </c>
      <c r="I62" s="8">
        <v>2</v>
      </c>
      <c r="J62" s="157">
        <f t="shared" si="150"/>
        <v>1020</v>
      </c>
      <c r="K62" s="158">
        <f t="shared" si="150"/>
        <v>988</v>
      </c>
      <c r="L62" s="155">
        <v>60</v>
      </c>
      <c r="M62" s="156">
        <v>60</v>
      </c>
      <c r="N62" s="157">
        <f t="shared" si="151"/>
        <v>1020</v>
      </c>
      <c r="O62" s="158">
        <f t="shared" si="151"/>
        <v>988</v>
      </c>
      <c r="P62" s="157">
        <f t="shared" si="151"/>
        <v>1020</v>
      </c>
      <c r="Q62" s="158">
        <f t="shared" si="151"/>
        <v>988</v>
      </c>
      <c r="R62" s="155">
        <v>126</v>
      </c>
      <c r="S62" s="8">
        <v>129</v>
      </c>
      <c r="T62" s="157">
        <f t="shared" si="152"/>
        <v>126</v>
      </c>
      <c r="U62" s="158">
        <f t="shared" si="152"/>
        <v>129</v>
      </c>
      <c r="V62" s="155">
        <v>37</v>
      </c>
      <c r="W62" s="8">
        <v>63</v>
      </c>
      <c r="X62" s="157">
        <f t="shared" si="153"/>
        <v>37</v>
      </c>
      <c r="Y62" s="158">
        <f t="shared" si="153"/>
        <v>63</v>
      </c>
      <c r="Z62" s="155">
        <v>66</v>
      </c>
      <c r="AA62" s="8">
        <v>32</v>
      </c>
      <c r="AB62" s="157">
        <f t="shared" si="154"/>
        <v>66</v>
      </c>
      <c r="AC62" s="158">
        <f t="shared" si="154"/>
        <v>32</v>
      </c>
      <c r="AD62" s="157">
        <f t="shared" si="155"/>
        <v>229</v>
      </c>
      <c r="AE62" s="158">
        <f t="shared" si="155"/>
        <v>224</v>
      </c>
      <c r="AF62" s="157">
        <f t="shared" si="156"/>
        <v>229</v>
      </c>
      <c r="AG62" s="158">
        <f t="shared" si="156"/>
        <v>224</v>
      </c>
      <c r="AH62" s="155">
        <v>3.5912999999999999</v>
      </c>
      <c r="AI62" s="7">
        <v>3.1395</v>
      </c>
      <c r="AJ62" s="157">
        <f t="shared" si="157"/>
        <v>452.50380000000001</v>
      </c>
      <c r="AK62" s="157">
        <f t="shared" si="157"/>
        <v>404.99549999999999</v>
      </c>
      <c r="AL62" s="155">
        <v>4.2568000000000001</v>
      </c>
      <c r="AM62" s="7">
        <v>3.0396999999999998</v>
      </c>
      <c r="AN62" s="157">
        <f t="shared" si="158"/>
        <v>157.5016</v>
      </c>
      <c r="AO62" s="157">
        <f t="shared" si="158"/>
        <v>191.50109999999998</v>
      </c>
      <c r="AP62" s="155">
        <v>0.69699999999999995</v>
      </c>
      <c r="AQ62" s="7">
        <v>0.57809999999999995</v>
      </c>
      <c r="AR62" s="157">
        <f t="shared" si="159"/>
        <v>46.001999999999995</v>
      </c>
      <c r="AS62" s="158">
        <f t="shared" si="159"/>
        <v>18.499199999999998</v>
      </c>
      <c r="AT62" s="157">
        <f t="shared" si="160"/>
        <v>2.8646611353711791</v>
      </c>
      <c r="AU62" s="158">
        <f t="shared" si="160"/>
        <v>2.7455169642857138</v>
      </c>
      <c r="AV62" s="157">
        <f t="shared" si="161"/>
        <v>656.00739999999996</v>
      </c>
      <c r="AW62" s="158">
        <f t="shared" si="161"/>
        <v>614.99579999999992</v>
      </c>
      <c r="AX62" s="155">
        <v>76.134900000000002</v>
      </c>
      <c r="AY62" s="7">
        <v>71.147300000000001</v>
      </c>
      <c r="AZ62" s="157">
        <f t="shared" si="162"/>
        <v>9592.9974000000002</v>
      </c>
      <c r="BA62" s="158">
        <f t="shared" si="162"/>
        <v>9178.0017000000007</v>
      </c>
      <c r="BB62" s="155">
        <v>72.675700000000006</v>
      </c>
      <c r="BC62" s="7">
        <v>71.444400000000002</v>
      </c>
      <c r="BD62" s="157">
        <f t="shared" si="163"/>
        <v>2689.0009</v>
      </c>
      <c r="BE62" s="158">
        <f t="shared" si="163"/>
        <v>4500.9971999999998</v>
      </c>
      <c r="BF62" s="155">
        <v>63.7273</v>
      </c>
      <c r="BG62" s="7">
        <v>61.75</v>
      </c>
      <c r="BH62" s="157">
        <f t="shared" si="164"/>
        <v>4206.0018</v>
      </c>
      <c r="BI62" s="158">
        <f t="shared" si="164"/>
        <v>1976</v>
      </c>
      <c r="BJ62" s="157">
        <f t="shared" si="165"/>
        <v>72.000000436681205</v>
      </c>
      <c r="BK62" s="158">
        <f t="shared" si="165"/>
        <v>69.88838794642858</v>
      </c>
      <c r="BL62" s="157">
        <f t="shared" si="166"/>
        <v>16488.000099999997</v>
      </c>
      <c r="BM62" s="158">
        <f t="shared" si="166"/>
        <v>15654.998900000002</v>
      </c>
      <c r="BN62" s="155">
        <v>355</v>
      </c>
      <c r="BO62" s="7">
        <v>317</v>
      </c>
      <c r="BP62" s="157">
        <f t="shared" si="167"/>
        <v>355</v>
      </c>
      <c r="BQ62" s="158">
        <f t="shared" si="167"/>
        <v>317</v>
      </c>
      <c r="BR62" s="155">
        <v>126</v>
      </c>
      <c r="BS62" s="7">
        <v>113</v>
      </c>
      <c r="BT62" s="157">
        <f t="shared" si="168"/>
        <v>126</v>
      </c>
      <c r="BU62" s="158">
        <f t="shared" si="168"/>
        <v>113</v>
      </c>
      <c r="BV62" s="155">
        <v>0</v>
      </c>
      <c r="BW62" s="156">
        <v>0</v>
      </c>
      <c r="BX62" s="157">
        <f t="shared" si="169"/>
        <v>0</v>
      </c>
      <c r="BY62" s="158">
        <f t="shared" si="169"/>
        <v>0</v>
      </c>
      <c r="BZ62" s="157">
        <f t="shared" si="170"/>
        <v>481</v>
      </c>
      <c r="CA62" s="158">
        <f t="shared" si="170"/>
        <v>430</v>
      </c>
      <c r="CB62" s="157">
        <f t="shared" si="171"/>
        <v>481</v>
      </c>
      <c r="CC62" s="158">
        <f t="shared" si="171"/>
        <v>430</v>
      </c>
      <c r="CD62" s="155">
        <v>4.3872999999999998</v>
      </c>
      <c r="CE62" s="7">
        <v>4.4226999999999999</v>
      </c>
      <c r="CF62" s="157">
        <f t="shared" si="172"/>
        <v>1557.4914999999999</v>
      </c>
      <c r="CG62" s="158">
        <f t="shared" si="172"/>
        <v>1401.9958999999999</v>
      </c>
      <c r="CH62" s="155">
        <v>5.6032000000000002</v>
      </c>
      <c r="CI62" s="7">
        <v>5.9203999999999999</v>
      </c>
      <c r="CJ62" s="157">
        <f t="shared" si="173"/>
        <v>706.00319999999999</v>
      </c>
      <c r="CK62" s="158">
        <f t="shared" si="173"/>
        <v>669.00519999999995</v>
      </c>
      <c r="CL62" s="155">
        <v>0</v>
      </c>
      <c r="CM62" s="156">
        <v>0</v>
      </c>
      <c r="CN62" s="157">
        <f t="shared" si="174"/>
        <v>0</v>
      </c>
      <c r="CO62" s="158">
        <f t="shared" si="174"/>
        <v>0</v>
      </c>
      <c r="CP62" s="157">
        <f t="shared" si="175"/>
        <v>4.7058101871101865</v>
      </c>
      <c r="CQ62" s="158">
        <f t="shared" si="175"/>
        <v>4.8162816279069762</v>
      </c>
      <c r="CR62" s="157">
        <f t="shared" si="176"/>
        <v>2263.4946999999997</v>
      </c>
      <c r="CS62" s="158">
        <f t="shared" si="176"/>
        <v>2071.0011</v>
      </c>
      <c r="CT62" s="155">
        <v>75.667599999999993</v>
      </c>
      <c r="CU62" s="7">
        <v>75.337500000000006</v>
      </c>
      <c r="CV62" s="157">
        <f t="shared" si="177"/>
        <v>26861.997999999996</v>
      </c>
      <c r="CW62" s="158">
        <f t="shared" si="177"/>
        <v>23881.987500000003</v>
      </c>
      <c r="CX62" s="155">
        <v>73.484099999999998</v>
      </c>
      <c r="CY62" s="7">
        <v>72.566400000000002</v>
      </c>
      <c r="CZ62" s="157">
        <f t="shared" si="178"/>
        <v>9258.9966000000004</v>
      </c>
      <c r="DA62" s="158">
        <f t="shared" si="178"/>
        <v>8200.003200000001</v>
      </c>
      <c r="DB62" s="155">
        <v>0</v>
      </c>
      <c r="DC62" s="7">
        <v>0</v>
      </c>
      <c r="DD62" s="157">
        <f t="shared" si="179"/>
        <v>0</v>
      </c>
      <c r="DE62" s="158">
        <f t="shared" si="179"/>
        <v>0</v>
      </c>
      <c r="DF62" s="157">
        <f t="shared" si="180"/>
        <v>75.095622869022861</v>
      </c>
      <c r="DG62" s="158">
        <f t="shared" si="180"/>
        <v>74.609280697674421</v>
      </c>
      <c r="DH62" s="157">
        <f t="shared" si="181"/>
        <v>36120.994599999998</v>
      </c>
      <c r="DI62" s="158">
        <f t="shared" si="181"/>
        <v>32081.990700000002</v>
      </c>
      <c r="DJ62" s="157">
        <f t="shared" si="182"/>
        <v>710</v>
      </c>
      <c r="DK62" s="158">
        <f t="shared" si="182"/>
        <v>654</v>
      </c>
      <c r="DL62" s="157">
        <f t="shared" si="182"/>
        <v>710</v>
      </c>
      <c r="DM62" s="158">
        <f t="shared" si="182"/>
        <v>654</v>
      </c>
      <c r="DN62" s="157">
        <f t="shared" si="183"/>
        <v>4.1119747887323941</v>
      </c>
      <c r="DO62" s="158">
        <f t="shared" si="183"/>
        <v>4.107028899082569</v>
      </c>
      <c r="DP62" s="157">
        <f t="shared" si="184"/>
        <v>2919.5020999999997</v>
      </c>
      <c r="DQ62" s="158">
        <f t="shared" si="184"/>
        <v>2685.9969000000001</v>
      </c>
      <c r="DR62" s="157">
        <f t="shared" si="185"/>
        <v>74.097175633802806</v>
      </c>
      <c r="DS62" s="158">
        <f t="shared" si="185"/>
        <v>72.992338837920485</v>
      </c>
      <c r="DT62" s="157">
        <f t="shared" si="186"/>
        <v>52608.994699999996</v>
      </c>
      <c r="DU62" s="158">
        <f t="shared" si="186"/>
        <v>47736.989600000001</v>
      </c>
      <c r="DV62" s="155">
        <v>140</v>
      </c>
      <c r="DW62" s="7">
        <v>145</v>
      </c>
      <c r="DX62" s="157">
        <f t="shared" si="187"/>
        <v>140</v>
      </c>
      <c r="DY62" s="158">
        <f t="shared" si="187"/>
        <v>145</v>
      </c>
      <c r="DZ62" s="155">
        <v>134</v>
      </c>
      <c r="EA62" s="7">
        <v>142</v>
      </c>
      <c r="EB62" s="157">
        <f t="shared" si="188"/>
        <v>134</v>
      </c>
      <c r="EC62" s="158">
        <f t="shared" si="188"/>
        <v>142</v>
      </c>
      <c r="ED62" s="155">
        <v>0</v>
      </c>
      <c r="EE62" s="7">
        <v>0</v>
      </c>
      <c r="EF62" s="157">
        <f t="shared" si="189"/>
        <v>0</v>
      </c>
      <c r="EG62" s="158">
        <f t="shared" si="189"/>
        <v>0</v>
      </c>
      <c r="EH62" s="157">
        <f t="shared" si="190"/>
        <v>274</v>
      </c>
      <c r="EI62" s="158">
        <f t="shared" si="190"/>
        <v>287</v>
      </c>
      <c r="EJ62" s="157">
        <f t="shared" si="191"/>
        <v>274</v>
      </c>
      <c r="EK62" s="158">
        <f t="shared" si="191"/>
        <v>287</v>
      </c>
      <c r="EL62" s="155">
        <v>3.3679000000000001</v>
      </c>
      <c r="EM62" s="7">
        <v>2.6827999999999999</v>
      </c>
      <c r="EN62" s="157">
        <f t="shared" si="192"/>
        <v>471.50600000000003</v>
      </c>
      <c r="EO62" s="158">
        <f t="shared" si="192"/>
        <v>389.00599999999997</v>
      </c>
      <c r="EP62" s="155">
        <v>3.9701</v>
      </c>
      <c r="EQ62" s="7">
        <v>3.4401000000000002</v>
      </c>
      <c r="ER62" s="157">
        <f t="shared" si="193"/>
        <v>531.99339999999995</v>
      </c>
      <c r="ES62" s="158">
        <f t="shared" si="193"/>
        <v>488.49420000000003</v>
      </c>
      <c r="ET62" s="155">
        <v>0</v>
      </c>
      <c r="EU62" s="7">
        <v>0</v>
      </c>
      <c r="EV62" s="157">
        <f t="shared" si="194"/>
        <v>0</v>
      </c>
      <c r="EW62" s="158">
        <f t="shared" si="194"/>
        <v>0</v>
      </c>
      <c r="EX62" s="157">
        <f t="shared" si="195"/>
        <v>3.6624065693430654</v>
      </c>
      <c r="EY62" s="158">
        <f t="shared" si="195"/>
        <v>3.0574919860627174</v>
      </c>
      <c r="EZ62" s="157">
        <f t="shared" si="196"/>
        <v>1003.4993999999999</v>
      </c>
      <c r="FA62" s="158">
        <f t="shared" si="196"/>
        <v>877.50019999999995</v>
      </c>
      <c r="FB62" s="155">
        <v>56.75</v>
      </c>
      <c r="FC62" s="7">
        <v>50.393099999999997</v>
      </c>
      <c r="FD62" s="157">
        <f t="shared" si="197"/>
        <v>7945</v>
      </c>
      <c r="FE62" s="158">
        <f t="shared" si="197"/>
        <v>7306.9994999999999</v>
      </c>
      <c r="FF62" s="155">
        <v>49.358199999999997</v>
      </c>
      <c r="FG62" s="7">
        <v>48.788699999999999</v>
      </c>
      <c r="FH62" s="157">
        <f t="shared" si="198"/>
        <v>6613.9987999999994</v>
      </c>
      <c r="FI62" s="158">
        <f t="shared" si="198"/>
        <v>6927.9953999999998</v>
      </c>
      <c r="FJ62" s="155">
        <v>0</v>
      </c>
      <c r="FK62" s="7">
        <v>0</v>
      </c>
      <c r="FL62" s="157">
        <f t="shared" si="199"/>
        <v>0</v>
      </c>
      <c r="FM62" s="158">
        <f t="shared" si="199"/>
        <v>0</v>
      </c>
      <c r="FN62" s="157">
        <f t="shared" si="200"/>
        <v>53.135032116788317</v>
      </c>
      <c r="FO62" s="158">
        <f t="shared" si="200"/>
        <v>49.59928536585366</v>
      </c>
      <c r="FP62" s="157">
        <f t="shared" si="201"/>
        <v>14558.998799999999</v>
      </c>
      <c r="FQ62" s="158">
        <f t="shared" si="201"/>
        <v>14234.9949</v>
      </c>
      <c r="FR62" s="155">
        <v>36</v>
      </c>
      <c r="FS62" s="7">
        <v>47</v>
      </c>
      <c r="FT62" s="157">
        <f t="shared" si="202"/>
        <v>36</v>
      </c>
      <c r="FU62" s="158">
        <f t="shared" si="202"/>
        <v>47</v>
      </c>
      <c r="FV62" s="155">
        <v>4.9722</v>
      </c>
      <c r="FW62" s="7">
        <v>5.3616999999999999</v>
      </c>
      <c r="FX62" s="157">
        <f t="shared" si="203"/>
        <v>178.9992</v>
      </c>
      <c r="FY62" s="158">
        <f t="shared" si="203"/>
        <v>251.9999</v>
      </c>
      <c r="FZ62" s="155">
        <v>74.583299999999994</v>
      </c>
      <c r="GA62" s="7">
        <v>69.382999999999996</v>
      </c>
      <c r="GB62" s="157">
        <f t="shared" si="204"/>
        <v>2684.9987999999998</v>
      </c>
      <c r="GC62" s="158">
        <f t="shared" si="204"/>
        <v>3261.0009999999997</v>
      </c>
      <c r="GD62" s="157">
        <f t="shared" si="205"/>
        <v>621</v>
      </c>
      <c r="GE62" s="158">
        <f t="shared" si="205"/>
        <v>591</v>
      </c>
      <c r="GF62" s="157">
        <f t="shared" si="205"/>
        <v>621</v>
      </c>
      <c r="GG62" s="158">
        <f t="shared" si="205"/>
        <v>591</v>
      </c>
      <c r="GH62" s="157">
        <f t="shared" si="206"/>
        <v>2481.5012999999999</v>
      </c>
      <c r="GI62" s="158">
        <f t="shared" si="206"/>
        <v>2195.9973999999997</v>
      </c>
      <c r="GJ62" s="157">
        <f t="shared" si="207"/>
        <v>44399.9954</v>
      </c>
      <c r="GK62" s="158">
        <f t="shared" si="207"/>
        <v>40366.988700000002</v>
      </c>
      <c r="GL62" s="157">
        <f t="shared" si="208"/>
        <v>297</v>
      </c>
      <c r="GM62" s="158">
        <f t="shared" si="208"/>
        <v>318</v>
      </c>
      <c r="GN62" s="157">
        <f t="shared" si="208"/>
        <v>297</v>
      </c>
      <c r="GO62" s="158">
        <f t="shared" si="208"/>
        <v>318</v>
      </c>
      <c r="GP62" s="157">
        <f t="shared" si="209"/>
        <v>1395.4982</v>
      </c>
      <c r="GQ62" s="158">
        <f t="shared" si="209"/>
        <v>1349.0004999999999</v>
      </c>
      <c r="GR62" s="157">
        <f t="shared" si="210"/>
        <v>18561.996299999999</v>
      </c>
      <c r="GS62" s="158">
        <f t="shared" si="210"/>
        <v>19628.995800000001</v>
      </c>
      <c r="GT62" s="157">
        <f t="shared" si="211"/>
        <v>918</v>
      </c>
      <c r="GU62" s="158">
        <f t="shared" si="211"/>
        <v>909</v>
      </c>
      <c r="GV62" s="157">
        <f t="shared" si="211"/>
        <v>918</v>
      </c>
      <c r="GW62" s="158">
        <f t="shared" si="211"/>
        <v>909</v>
      </c>
      <c r="GX62" s="157">
        <f t="shared" si="212"/>
        <v>3876.9994999999999</v>
      </c>
      <c r="GY62" s="158">
        <f t="shared" si="212"/>
        <v>3544.9978999999994</v>
      </c>
      <c r="GZ62" s="157">
        <f t="shared" si="212"/>
        <v>62961.991699999999</v>
      </c>
      <c r="HA62" s="158">
        <f t="shared" si="212"/>
        <v>59995.984500000006</v>
      </c>
      <c r="HB62" s="157">
        <f t="shared" si="213"/>
        <v>66</v>
      </c>
      <c r="HC62" s="158">
        <f t="shared" si="213"/>
        <v>32</v>
      </c>
      <c r="HD62" s="157">
        <f t="shared" si="213"/>
        <v>66</v>
      </c>
      <c r="HE62" s="158">
        <f t="shared" si="213"/>
        <v>32</v>
      </c>
      <c r="HF62" s="157">
        <f t="shared" si="214"/>
        <v>46.001999999999995</v>
      </c>
      <c r="HG62" s="158">
        <f t="shared" si="214"/>
        <v>18.499199999999998</v>
      </c>
      <c r="HH62" s="157">
        <f t="shared" si="215"/>
        <v>4206.0018</v>
      </c>
      <c r="HI62" s="158">
        <f t="shared" si="215"/>
        <v>1976</v>
      </c>
      <c r="HJ62" s="157">
        <f t="shared" si="216"/>
        <v>4102.0006999999996</v>
      </c>
      <c r="HK62" s="158">
        <f t="shared" si="216"/>
        <v>3815.4969999999998</v>
      </c>
      <c r="HL62" s="157">
        <f t="shared" si="217"/>
        <v>69852.992299999998</v>
      </c>
      <c r="HM62" s="158">
        <f t="shared" si="217"/>
        <v>65232.985499999995</v>
      </c>
    </row>
    <row r="63" spans="1:221">
      <c r="A63" s="12" t="s">
        <v>392</v>
      </c>
      <c r="B63" s="11" t="s">
        <v>414</v>
      </c>
      <c r="C63" s="3"/>
      <c r="D63" s="9">
        <v>136516</v>
      </c>
      <c r="E63" s="1">
        <v>7</v>
      </c>
      <c r="F63" s="155">
        <v>1030</v>
      </c>
      <c r="G63" s="8">
        <v>1000</v>
      </c>
      <c r="H63" s="155">
        <v>7</v>
      </c>
      <c r="I63" s="8">
        <v>2</v>
      </c>
      <c r="J63" s="157">
        <f t="shared" si="150"/>
        <v>1023</v>
      </c>
      <c r="K63" s="158">
        <f t="shared" si="150"/>
        <v>998</v>
      </c>
      <c r="L63" s="155">
        <v>60</v>
      </c>
      <c r="M63" s="156">
        <v>60</v>
      </c>
      <c r="N63" s="157">
        <f t="shared" si="151"/>
        <v>1023</v>
      </c>
      <c r="O63" s="158">
        <f t="shared" si="151"/>
        <v>998</v>
      </c>
      <c r="P63" s="157">
        <f t="shared" si="151"/>
        <v>1023</v>
      </c>
      <c r="Q63" s="158">
        <f t="shared" si="151"/>
        <v>998</v>
      </c>
      <c r="R63" s="155">
        <v>146</v>
      </c>
      <c r="S63" s="8">
        <v>121</v>
      </c>
      <c r="T63" s="157">
        <f t="shared" si="152"/>
        <v>146</v>
      </c>
      <c r="U63" s="158">
        <f t="shared" si="152"/>
        <v>121</v>
      </c>
      <c r="V63" s="155">
        <v>58</v>
      </c>
      <c r="W63" s="8">
        <v>117</v>
      </c>
      <c r="X63" s="157">
        <f t="shared" si="153"/>
        <v>58</v>
      </c>
      <c r="Y63" s="158">
        <f t="shared" si="153"/>
        <v>117</v>
      </c>
      <c r="Z63" s="155">
        <v>148</v>
      </c>
      <c r="AA63" s="8">
        <v>96</v>
      </c>
      <c r="AB63" s="157">
        <f t="shared" si="154"/>
        <v>148</v>
      </c>
      <c r="AC63" s="158">
        <f t="shared" si="154"/>
        <v>96</v>
      </c>
      <c r="AD63" s="157">
        <f t="shared" si="155"/>
        <v>352</v>
      </c>
      <c r="AE63" s="158">
        <f t="shared" si="155"/>
        <v>334</v>
      </c>
      <c r="AF63" s="157">
        <f t="shared" si="156"/>
        <v>352</v>
      </c>
      <c r="AG63" s="158">
        <f t="shared" si="156"/>
        <v>334</v>
      </c>
      <c r="AH63" s="155">
        <v>3.137</v>
      </c>
      <c r="AI63" s="7">
        <v>3.0165000000000002</v>
      </c>
      <c r="AJ63" s="157">
        <f t="shared" si="157"/>
        <v>458.00200000000001</v>
      </c>
      <c r="AK63" s="157">
        <f t="shared" si="157"/>
        <v>364.99650000000003</v>
      </c>
      <c r="AL63" s="155">
        <v>3.681</v>
      </c>
      <c r="AM63" s="7">
        <v>2.5213999999999999</v>
      </c>
      <c r="AN63" s="157">
        <f t="shared" si="158"/>
        <v>213.49799999999999</v>
      </c>
      <c r="AO63" s="157">
        <f t="shared" si="158"/>
        <v>295.00379999999996</v>
      </c>
      <c r="AP63" s="155">
        <v>0.64190000000000003</v>
      </c>
      <c r="AQ63" s="7">
        <v>0.52600000000000002</v>
      </c>
      <c r="AR63" s="157">
        <f t="shared" si="159"/>
        <v>95.001199999999997</v>
      </c>
      <c r="AS63" s="158">
        <f t="shared" si="159"/>
        <v>50.496000000000002</v>
      </c>
      <c r="AT63" s="157">
        <f t="shared" si="160"/>
        <v>2.1775602272727275</v>
      </c>
      <c r="AU63" s="158">
        <f t="shared" si="160"/>
        <v>2.1272344311377243</v>
      </c>
      <c r="AV63" s="157">
        <f t="shared" si="161"/>
        <v>766.50120000000004</v>
      </c>
      <c r="AW63" s="158">
        <f t="shared" si="161"/>
        <v>710.49629999999991</v>
      </c>
      <c r="AX63" s="155">
        <v>73.9452</v>
      </c>
      <c r="AY63" s="7">
        <v>70.247900000000001</v>
      </c>
      <c r="AZ63" s="157">
        <f t="shared" si="162"/>
        <v>10795.9992</v>
      </c>
      <c r="BA63" s="158">
        <f t="shared" si="162"/>
        <v>8499.9958999999999</v>
      </c>
      <c r="BB63" s="155">
        <v>73.017200000000003</v>
      </c>
      <c r="BC63" s="7">
        <v>69.316199999999995</v>
      </c>
      <c r="BD63" s="157">
        <f t="shared" si="163"/>
        <v>4234.9976000000006</v>
      </c>
      <c r="BE63" s="158">
        <f t="shared" si="163"/>
        <v>8109.9953999999998</v>
      </c>
      <c r="BF63" s="155">
        <v>64.425700000000006</v>
      </c>
      <c r="BG63" s="7">
        <v>66.656300000000002</v>
      </c>
      <c r="BH63" s="157">
        <f t="shared" si="164"/>
        <v>9535.0036</v>
      </c>
      <c r="BI63" s="158">
        <f t="shared" si="164"/>
        <v>6399.0048000000006</v>
      </c>
      <c r="BJ63" s="157">
        <f t="shared" si="165"/>
        <v>69.78977386363637</v>
      </c>
      <c r="BK63" s="158">
        <f t="shared" si="165"/>
        <v>68.889209880239534</v>
      </c>
      <c r="BL63" s="157">
        <f t="shared" si="166"/>
        <v>24566.000400000001</v>
      </c>
      <c r="BM63" s="158">
        <f t="shared" si="166"/>
        <v>23008.996100000004</v>
      </c>
      <c r="BN63" s="155">
        <v>208</v>
      </c>
      <c r="BO63" s="7">
        <v>191</v>
      </c>
      <c r="BP63" s="157">
        <f t="shared" si="167"/>
        <v>208</v>
      </c>
      <c r="BQ63" s="158">
        <f t="shared" si="167"/>
        <v>191</v>
      </c>
      <c r="BR63" s="155">
        <v>147</v>
      </c>
      <c r="BS63" s="7">
        <v>128</v>
      </c>
      <c r="BT63" s="157">
        <f t="shared" si="168"/>
        <v>147</v>
      </c>
      <c r="BU63" s="158">
        <f t="shared" si="168"/>
        <v>128</v>
      </c>
      <c r="BV63" s="155">
        <v>0</v>
      </c>
      <c r="BW63" s="156">
        <v>0</v>
      </c>
      <c r="BX63" s="157">
        <f t="shared" si="169"/>
        <v>0</v>
      </c>
      <c r="BY63" s="158">
        <f t="shared" si="169"/>
        <v>0</v>
      </c>
      <c r="BZ63" s="157">
        <f t="shared" si="170"/>
        <v>355</v>
      </c>
      <c r="CA63" s="158">
        <f t="shared" si="170"/>
        <v>319</v>
      </c>
      <c r="CB63" s="157">
        <f t="shared" si="171"/>
        <v>355</v>
      </c>
      <c r="CC63" s="158">
        <f t="shared" si="171"/>
        <v>319</v>
      </c>
      <c r="CD63" s="155">
        <v>4.7980999999999998</v>
      </c>
      <c r="CE63" s="7">
        <v>4.6283000000000003</v>
      </c>
      <c r="CF63" s="157">
        <f t="shared" si="172"/>
        <v>998.00479999999993</v>
      </c>
      <c r="CG63" s="158">
        <f t="shared" si="172"/>
        <v>884.00530000000003</v>
      </c>
      <c r="CH63" s="155">
        <v>6.0646000000000004</v>
      </c>
      <c r="CI63" s="7">
        <v>5.8516000000000004</v>
      </c>
      <c r="CJ63" s="157">
        <f t="shared" si="173"/>
        <v>891.49620000000004</v>
      </c>
      <c r="CK63" s="158">
        <f t="shared" si="173"/>
        <v>749.00480000000005</v>
      </c>
      <c r="CL63" s="155">
        <v>0</v>
      </c>
      <c r="CM63" s="156">
        <v>0</v>
      </c>
      <c r="CN63" s="157">
        <f t="shared" si="174"/>
        <v>0</v>
      </c>
      <c r="CO63" s="158">
        <f t="shared" si="174"/>
        <v>0</v>
      </c>
      <c r="CP63" s="157">
        <f t="shared" si="175"/>
        <v>5.3225380281690144</v>
      </c>
      <c r="CQ63" s="158">
        <f t="shared" si="175"/>
        <v>5.1191539184952974</v>
      </c>
      <c r="CR63" s="157">
        <f t="shared" si="176"/>
        <v>1889.5010000000002</v>
      </c>
      <c r="CS63" s="158">
        <f t="shared" si="176"/>
        <v>1633.0101</v>
      </c>
      <c r="CT63" s="155">
        <v>76.225999999999999</v>
      </c>
      <c r="CU63" s="7">
        <v>75.314099999999996</v>
      </c>
      <c r="CV63" s="157">
        <f t="shared" si="177"/>
        <v>15855.008</v>
      </c>
      <c r="CW63" s="158">
        <f t="shared" si="177"/>
        <v>14384.9931</v>
      </c>
      <c r="CX63" s="155">
        <v>73.836699999999993</v>
      </c>
      <c r="CY63" s="7">
        <v>75.234399999999994</v>
      </c>
      <c r="CZ63" s="157">
        <f t="shared" si="178"/>
        <v>10853.9949</v>
      </c>
      <c r="DA63" s="158">
        <f t="shared" si="178"/>
        <v>9630.0031999999992</v>
      </c>
      <c r="DB63" s="155">
        <v>0</v>
      </c>
      <c r="DC63" s="7">
        <v>0</v>
      </c>
      <c r="DD63" s="157">
        <f t="shared" si="179"/>
        <v>0</v>
      </c>
      <c r="DE63" s="158">
        <f t="shared" si="179"/>
        <v>0</v>
      </c>
      <c r="DF63" s="157">
        <f t="shared" si="180"/>
        <v>75.236627887323948</v>
      </c>
      <c r="DG63" s="158">
        <f t="shared" si="180"/>
        <v>75.282120062695924</v>
      </c>
      <c r="DH63" s="157">
        <f t="shared" si="181"/>
        <v>26709.002900000003</v>
      </c>
      <c r="DI63" s="158">
        <f t="shared" si="181"/>
        <v>24014.996299999999</v>
      </c>
      <c r="DJ63" s="157">
        <f t="shared" si="182"/>
        <v>707</v>
      </c>
      <c r="DK63" s="158">
        <f t="shared" si="182"/>
        <v>653</v>
      </c>
      <c r="DL63" s="157">
        <f t="shared" si="182"/>
        <v>707</v>
      </c>
      <c r="DM63" s="158">
        <f t="shared" si="182"/>
        <v>653</v>
      </c>
      <c r="DN63" s="157">
        <f t="shared" si="183"/>
        <v>3.7567216407355026</v>
      </c>
      <c r="DO63" s="158">
        <f t="shared" si="183"/>
        <v>3.5888306278713626</v>
      </c>
      <c r="DP63" s="157">
        <f t="shared" si="184"/>
        <v>2656.0022000000004</v>
      </c>
      <c r="DQ63" s="158">
        <f t="shared" si="184"/>
        <v>2343.5063999999998</v>
      </c>
      <c r="DR63" s="157">
        <f t="shared" si="185"/>
        <v>72.524757142857155</v>
      </c>
      <c r="DS63" s="158">
        <f t="shared" si="185"/>
        <v>72.012239509954057</v>
      </c>
      <c r="DT63" s="157">
        <f t="shared" si="186"/>
        <v>51275.003300000011</v>
      </c>
      <c r="DU63" s="158">
        <f t="shared" si="186"/>
        <v>47023.992399999996</v>
      </c>
      <c r="DV63" s="155">
        <v>61</v>
      </c>
      <c r="DW63" s="7">
        <v>78</v>
      </c>
      <c r="DX63" s="157">
        <f t="shared" si="187"/>
        <v>61</v>
      </c>
      <c r="DY63" s="158">
        <f t="shared" si="187"/>
        <v>78</v>
      </c>
      <c r="DZ63" s="155">
        <v>81</v>
      </c>
      <c r="EA63" s="7">
        <v>83</v>
      </c>
      <c r="EB63" s="157">
        <f t="shared" si="188"/>
        <v>81</v>
      </c>
      <c r="EC63" s="158">
        <f t="shared" si="188"/>
        <v>83</v>
      </c>
      <c r="ED63" s="155">
        <v>0</v>
      </c>
      <c r="EE63" s="7">
        <v>0</v>
      </c>
      <c r="EF63" s="157">
        <f t="shared" si="189"/>
        <v>0</v>
      </c>
      <c r="EG63" s="158">
        <f t="shared" si="189"/>
        <v>0</v>
      </c>
      <c r="EH63" s="157">
        <f t="shared" si="190"/>
        <v>142</v>
      </c>
      <c r="EI63" s="158">
        <f t="shared" si="190"/>
        <v>161</v>
      </c>
      <c r="EJ63" s="157">
        <f t="shared" si="191"/>
        <v>142</v>
      </c>
      <c r="EK63" s="158">
        <f t="shared" si="191"/>
        <v>161</v>
      </c>
      <c r="EL63" s="155">
        <v>3.0327999999999999</v>
      </c>
      <c r="EM63" s="7">
        <v>2.5897000000000001</v>
      </c>
      <c r="EN63" s="157">
        <f t="shared" si="192"/>
        <v>185.0008</v>
      </c>
      <c r="EO63" s="158">
        <f t="shared" si="192"/>
        <v>201.9966</v>
      </c>
      <c r="EP63" s="155">
        <v>4.5</v>
      </c>
      <c r="EQ63" s="7">
        <v>4.1687000000000003</v>
      </c>
      <c r="ER63" s="157">
        <f t="shared" si="193"/>
        <v>364.5</v>
      </c>
      <c r="ES63" s="158">
        <f t="shared" si="193"/>
        <v>346.00210000000004</v>
      </c>
      <c r="ET63" s="155">
        <v>0</v>
      </c>
      <c r="EU63" s="7">
        <v>0</v>
      </c>
      <c r="EV63" s="157">
        <f t="shared" si="194"/>
        <v>0</v>
      </c>
      <c r="EW63" s="158">
        <f t="shared" si="194"/>
        <v>0</v>
      </c>
      <c r="EX63" s="157">
        <f t="shared" si="195"/>
        <v>3.8697239436619721</v>
      </c>
      <c r="EY63" s="158">
        <f t="shared" si="195"/>
        <v>3.4037186335403731</v>
      </c>
      <c r="EZ63" s="157">
        <f t="shared" si="196"/>
        <v>549.50080000000003</v>
      </c>
      <c r="FA63" s="158">
        <f t="shared" si="196"/>
        <v>547.9987000000001</v>
      </c>
      <c r="FB63" s="155">
        <v>53.3934</v>
      </c>
      <c r="FC63" s="7">
        <v>50.679499999999997</v>
      </c>
      <c r="FD63" s="157">
        <f t="shared" si="197"/>
        <v>3256.9974000000002</v>
      </c>
      <c r="FE63" s="158">
        <f t="shared" si="197"/>
        <v>3953.0009999999997</v>
      </c>
      <c r="FF63" s="155">
        <v>47.530900000000003</v>
      </c>
      <c r="FG63" s="7">
        <v>43.506</v>
      </c>
      <c r="FH63" s="157">
        <f t="shared" si="198"/>
        <v>3850.0029000000004</v>
      </c>
      <c r="FI63" s="158">
        <f t="shared" si="198"/>
        <v>3610.998</v>
      </c>
      <c r="FJ63" s="155">
        <v>0</v>
      </c>
      <c r="FK63" s="7">
        <v>0</v>
      </c>
      <c r="FL63" s="157">
        <f t="shared" si="199"/>
        <v>0</v>
      </c>
      <c r="FM63" s="158">
        <f t="shared" si="199"/>
        <v>0</v>
      </c>
      <c r="FN63" s="157">
        <f t="shared" si="200"/>
        <v>50.049297887323945</v>
      </c>
      <c r="FO63" s="158">
        <f t="shared" si="200"/>
        <v>46.981360248447203</v>
      </c>
      <c r="FP63" s="157">
        <f t="shared" si="201"/>
        <v>7107.0003000000006</v>
      </c>
      <c r="FQ63" s="158">
        <f t="shared" si="201"/>
        <v>7563.9989999999998</v>
      </c>
      <c r="FR63" s="155">
        <v>174</v>
      </c>
      <c r="FS63" s="7">
        <v>184</v>
      </c>
      <c r="FT63" s="157">
        <f t="shared" si="202"/>
        <v>174</v>
      </c>
      <c r="FU63" s="158">
        <f t="shared" si="202"/>
        <v>184</v>
      </c>
      <c r="FV63" s="155">
        <v>3.7241</v>
      </c>
      <c r="FW63" s="7">
        <v>3.1440000000000001</v>
      </c>
      <c r="FX63" s="157">
        <f t="shared" si="203"/>
        <v>647.99339999999995</v>
      </c>
      <c r="FY63" s="158">
        <f t="shared" si="203"/>
        <v>578.49599999999998</v>
      </c>
      <c r="FZ63" s="155">
        <v>66.580500000000001</v>
      </c>
      <c r="GA63" s="7">
        <v>63.434800000000003</v>
      </c>
      <c r="GB63" s="157">
        <f t="shared" si="204"/>
        <v>11585.007</v>
      </c>
      <c r="GC63" s="158">
        <f t="shared" si="204"/>
        <v>11672.003200000001</v>
      </c>
      <c r="GD63" s="157">
        <f t="shared" si="205"/>
        <v>415</v>
      </c>
      <c r="GE63" s="158">
        <f t="shared" si="205"/>
        <v>390</v>
      </c>
      <c r="GF63" s="157">
        <f t="shared" si="205"/>
        <v>415</v>
      </c>
      <c r="GG63" s="158">
        <f t="shared" si="205"/>
        <v>390</v>
      </c>
      <c r="GH63" s="157">
        <f t="shared" si="206"/>
        <v>1641.0075999999999</v>
      </c>
      <c r="GI63" s="158">
        <f t="shared" si="206"/>
        <v>1450.9983999999999</v>
      </c>
      <c r="GJ63" s="157">
        <f t="shared" si="207"/>
        <v>29908.0046</v>
      </c>
      <c r="GK63" s="158">
        <f t="shared" si="207"/>
        <v>26837.99</v>
      </c>
      <c r="GL63" s="157">
        <f t="shared" si="208"/>
        <v>286</v>
      </c>
      <c r="GM63" s="158">
        <f t="shared" si="208"/>
        <v>328</v>
      </c>
      <c r="GN63" s="157">
        <f t="shared" si="208"/>
        <v>286</v>
      </c>
      <c r="GO63" s="158">
        <f t="shared" si="208"/>
        <v>328</v>
      </c>
      <c r="GP63" s="157">
        <f t="shared" si="209"/>
        <v>1469.4942000000001</v>
      </c>
      <c r="GQ63" s="158">
        <f t="shared" si="209"/>
        <v>1390.0107000000003</v>
      </c>
      <c r="GR63" s="157">
        <f t="shared" si="210"/>
        <v>18938.9954</v>
      </c>
      <c r="GS63" s="158">
        <f t="shared" si="210"/>
        <v>21350.996599999999</v>
      </c>
      <c r="GT63" s="157">
        <f t="shared" si="211"/>
        <v>701</v>
      </c>
      <c r="GU63" s="158">
        <f t="shared" si="211"/>
        <v>718</v>
      </c>
      <c r="GV63" s="157">
        <f t="shared" si="211"/>
        <v>701</v>
      </c>
      <c r="GW63" s="158">
        <f t="shared" si="211"/>
        <v>718</v>
      </c>
      <c r="GX63" s="157">
        <f t="shared" si="212"/>
        <v>3110.5018</v>
      </c>
      <c r="GY63" s="158">
        <f t="shared" si="212"/>
        <v>2841.0091000000002</v>
      </c>
      <c r="GZ63" s="157">
        <f t="shared" si="212"/>
        <v>48847</v>
      </c>
      <c r="HA63" s="158">
        <f t="shared" si="212"/>
        <v>48188.986600000004</v>
      </c>
      <c r="HB63" s="157">
        <f t="shared" si="213"/>
        <v>148</v>
      </c>
      <c r="HC63" s="158">
        <f t="shared" si="213"/>
        <v>96</v>
      </c>
      <c r="HD63" s="157">
        <f t="shared" si="213"/>
        <v>148</v>
      </c>
      <c r="HE63" s="158">
        <f t="shared" si="213"/>
        <v>96</v>
      </c>
      <c r="HF63" s="157">
        <f t="shared" si="214"/>
        <v>95.001199999999997</v>
      </c>
      <c r="HG63" s="158">
        <f t="shared" si="214"/>
        <v>50.496000000000002</v>
      </c>
      <c r="HH63" s="157">
        <f t="shared" si="215"/>
        <v>9535.0036</v>
      </c>
      <c r="HI63" s="158">
        <f t="shared" si="215"/>
        <v>6399.0048000000006</v>
      </c>
      <c r="HJ63" s="157">
        <f t="shared" si="216"/>
        <v>3853.4964000000004</v>
      </c>
      <c r="HK63" s="158">
        <f t="shared" si="216"/>
        <v>3470.0011</v>
      </c>
      <c r="HL63" s="157">
        <f t="shared" si="217"/>
        <v>69967.010600000009</v>
      </c>
      <c r="HM63" s="158">
        <f t="shared" si="217"/>
        <v>66259.994600000005</v>
      </c>
    </row>
    <row r="64" spans="1:221">
      <c r="A64" s="12" t="s">
        <v>392</v>
      </c>
      <c r="B64" s="11" t="s">
        <v>415</v>
      </c>
      <c r="C64" s="3"/>
      <c r="D64" s="9">
        <v>137281</v>
      </c>
      <c r="E64" s="1">
        <v>7</v>
      </c>
      <c r="F64" s="155">
        <v>650</v>
      </c>
      <c r="G64" s="8">
        <v>641</v>
      </c>
      <c r="H64" s="155">
        <v>24</v>
      </c>
      <c r="I64" s="8">
        <v>22</v>
      </c>
      <c r="J64" s="157">
        <f t="shared" si="150"/>
        <v>626</v>
      </c>
      <c r="K64" s="158">
        <f t="shared" si="150"/>
        <v>619</v>
      </c>
      <c r="L64" s="155">
        <v>60</v>
      </c>
      <c r="M64" s="156">
        <v>60</v>
      </c>
      <c r="N64" s="157">
        <f t="shared" si="151"/>
        <v>626</v>
      </c>
      <c r="O64" s="158">
        <f t="shared" si="151"/>
        <v>619</v>
      </c>
      <c r="P64" s="157">
        <f t="shared" si="151"/>
        <v>626</v>
      </c>
      <c r="Q64" s="158">
        <f t="shared" si="151"/>
        <v>619</v>
      </c>
      <c r="R64" s="155">
        <v>102</v>
      </c>
      <c r="S64" s="8">
        <v>114</v>
      </c>
      <c r="T64" s="157">
        <f t="shared" si="152"/>
        <v>102</v>
      </c>
      <c r="U64" s="158">
        <f t="shared" si="152"/>
        <v>114</v>
      </c>
      <c r="V64" s="155">
        <v>48</v>
      </c>
      <c r="W64" s="8">
        <v>58</v>
      </c>
      <c r="X64" s="157">
        <f t="shared" si="153"/>
        <v>48</v>
      </c>
      <c r="Y64" s="158">
        <f t="shared" si="153"/>
        <v>58</v>
      </c>
      <c r="Z64" s="155">
        <v>38</v>
      </c>
      <c r="AA64" s="8">
        <v>20</v>
      </c>
      <c r="AB64" s="157">
        <f t="shared" si="154"/>
        <v>38</v>
      </c>
      <c r="AC64" s="158">
        <f t="shared" si="154"/>
        <v>20</v>
      </c>
      <c r="AD64" s="157">
        <f t="shared" si="155"/>
        <v>188</v>
      </c>
      <c r="AE64" s="158">
        <f t="shared" si="155"/>
        <v>192</v>
      </c>
      <c r="AF64" s="157">
        <f t="shared" si="156"/>
        <v>188</v>
      </c>
      <c r="AG64" s="158">
        <f t="shared" si="156"/>
        <v>192</v>
      </c>
      <c r="AH64" s="155">
        <v>2.9607999999999999</v>
      </c>
      <c r="AI64" s="7">
        <v>2.7456</v>
      </c>
      <c r="AJ64" s="157">
        <f t="shared" si="157"/>
        <v>302.0016</v>
      </c>
      <c r="AK64" s="157">
        <f t="shared" si="157"/>
        <v>312.9984</v>
      </c>
      <c r="AL64" s="155">
        <v>3.4895999999999998</v>
      </c>
      <c r="AM64" s="7">
        <v>3.1379000000000001</v>
      </c>
      <c r="AN64" s="157">
        <f t="shared" si="158"/>
        <v>167.5008</v>
      </c>
      <c r="AO64" s="157">
        <f t="shared" si="158"/>
        <v>181.9982</v>
      </c>
      <c r="AP64" s="155">
        <v>0.80259999999999998</v>
      </c>
      <c r="AQ64" s="7">
        <v>0.97499999999999998</v>
      </c>
      <c r="AR64" s="157">
        <f t="shared" si="159"/>
        <v>30.498799999999999</v>
      </c>
      <c r="AS64" s="158">
        <f t="shared" si="159"/>
        <v>19.5</v>
      </c>
      <c r="AT64" s="157">
        <f t="shared" si="160"/>
        <v>2.6595808510638297</v>
      </c>
      <c r="AU64" s="158">
        <f t="shared" si="160"/>
        <v>2.6796697916666665</v>
      </c>
      <c r="AV64" s="157">
        <f t="shared" si="161"/>
        <v>500.00119999999998</v>
      </c>
      <c r="AW64" s="158">
        <f t="shared" si="161"/>
        <v>514.49659999999994</v>
      </c>
      <c r="AX64" s="155">
        <v>71.931399999999996</v>
      </c>
      <c r="AY64" s="7">
        <v>68.824600000000004</v>
      </c>
      <c r="AZ64" s="157">
        <f t="shared" si="162"/>
        <v>7337.0027999999993</v>
      </c>
      <c r="BA64" s="158">
        <f t="shared" si="162"/>
        <v>7846.0044000000007</v>
      </c>
      <c r="BB64" s="155">
        <v>70.0625</v>
      </c>
      <c r="BC64" s="7">
        <v>68.586200000000005</v>
      </c>
      <c r="BD64" s="157">
        <f t="shared" si="163"/>
        <v>3363</v>
      </c>
      <c r="BE64" s="158">
        <f t="shared" si="163"/>
        <v>3977.9996000000001</v>
      </c>
      <c r="BF64" s="155">
        <v>57.815800000000003</v>
      </c>
      <c r="BG64" s="7">
        <v>59.45</v>
      </c>
      <c r="BH64" s="157">
        <f t="shared" si="164"/>
        <v>2197.0003999999999</v>
      </c>
      <c r="BI64" s="158">
        <f t="shared" si="164"/>
        <v>1189</v>
      </c>
      <c r="BJ64" s="157">
        <f t="shared" si="165"/>
        <v>68.601080851063827</v>
      </c>
      <c r="BK64" s="158">
        <f t="shared" si="165"/>
        <v>67.776062500000009</v>
      </c>
      <c r="BL64" s="157">
        <f t="shared" si="166"/>
        <v>12897.003199999999</v>
      </c>
      <c r="BM64" s="158">
        <f t="shared" si="166"/>
        <v>13013.004000000001</v>
      </c>
      <c r="BN64" s="155">
        <v>207</v>
      </c>
      <c r="BO64" s="7">
        <v>172</v>
      </c>
      <c r="BP64" s="157">
        <f t="shared" si="167"/>
        <v>207</v>
      </c>
      <c r="BQ64" s="158">
        <f t="shared" si="167"/>
        <v>172</v>
      </c>
      <c r="BR64" s="155">
        <v>63</v>
      </c>
      <c r="BS64" s="7">
        <v>66</v>
      </c>
      <c r="BT64" s="157">
        <f t="shared" si="168"/>
        <v>63</v>
      </c>
      <c r="BU64" s="158">
        <f t="shared" si="168"/>
        <v>66</v>
      </c>
      <c r="BV64" s="155">
        <v>0</v>
      </c>
      <c r="BW64" s="156">
        <v>0</v>
      </c>
      <c r="BX64" s="157">
        <f t="shared" si="169"/>
        <v>0</v>
      </c>
      <c r="BY64" s="158">
        <f t="shared" si="169"/>
        <v>0</v>
      </c>
      <c r="BZ64" s="157">
        <f t="shared" si="170"/>
        <v>270</v>
      </c>
      <c r="CA64" s="158">
        <f t="shared" si="170"/>
        <v>238</v>
      </c>
      <c r="CB64" s="157">
        <f t="shared" si="171"/>
        <v>270</v>
      </c>
      <c r="CC64" s="158">
        <f t="shared" si="171"/>
        <v>238</v>
      </c>
      <c r="CD64" s="155">
        <v>4.1376999999999997</v>
      </c>
      <c r="CE64" s="7">
        <v>4.0262000000000002</v>
      </c>
      <c r="CF64" s="157">
        <f t="shared" si="172"/>
        <v>856.50389999999993</v>
      </c>
      <c r="CG64" s="158">
        <f t="shared" si="172"/>
        <v>692.50639999999999</v>
      </c>
      <c r="CH64" s="155">
        <v>5.2857000000000003</v>
      </c>
      <c r="CI64" s="7">
        <v>5.4241999999999999</v>
      </c>
      <c r="CJ64" s="157">
        <f t="shared" si="173"/>
        <v>332.9991</v>
      </c>
      <c r="CK64" s="158">
        <f t="shared" si="173"/>
        <v>357.99720000000002</v>
      </c>
      <c r="CL64" s="155">
        <v>0</v>
      </c>
      <c r="CM64" s="156">
        <v>0</v>
      </c>
      <c r="CN64" s="157">
        <f t="shared" si="174"/>
        <v>0</v>
      </c>
      <c r="CO64" s="158">
        <f t="shared" si="174"/>
        <v>0</v>
      </c>
      <c r="CP64" s="157">
        <f t="shared" si="175"/>
        <v>4.4055666666666662</v>
      </c>
      <c r="CQ64" s="158">
        <f t="shared" si="175"/>
        <v>4.4138806722689079</v>
      </c>
      <c r="CR64" s="157">
        <f t="shared" si="176"/>
        <v>1189.5029999999999</v>
      </c>
      <c r="CS64" s="158">
        <f t="shared" si="176"/>
        <v>1050.5036</v>
      </c>
      <c r="CT64" s="155">
        <v>71.956500000000005</v>
      </c>
      <c r="CU64" s="7">
        <v>72.319800000000001</v>
      </c>
      <c r="CV64" s="157">
        <f t="shared" si="177"/>
        <v>14894.995500000001</v>
      </c>
      <c r="CW64" s="158">
        <f t="shared" si="177"/>
        <v>12439.0056</v>
      </c>
      <c r="CX64" s="155">
        <v>71.952399999999997</v>
      </c>
      <c r="CY64" s="7">
        <v>70.787899999999993</v>
      </c>
      <c r="CZ64" s="157">
        <f t="shared" si="178"/>
        <v>4533.0011999999997</v>
      </c>
      <c r="DA64" s="158">
        <f t="shared" si="178"/>
        <v>4672.0013999999992</v>
      </c>
      <c r="DB64" s="155">
        <v>0</v>
      </c>
      <c r="DC64" s="7">
        <v>0</v>
      </c>
      <c r="DD64" s="157">
        <f t="shared" si="179"/>
        <v>0</v>
      </c>
      <c r="DE64" s="158">
        <f t="shared" si="179"/>
        <v>0</v>
      </c>
      <c r="DF64" s="157">
        <f t="shared" si="180"/>
        <v>71.955543333333338</v>
      </c>
      <c r="DG64" s="158">
        <f t="shared" si="180"/>
        <v>71.89498739495798</v>
      </c>
      <c r="DH64" s="157">
        <f t="shared" si="181"/>
        <v>19427.9967</v>
      </c>
      <c r="DI64" s="158">
        <f t="shared" si="181"/>
        <v>17111.006999999998</v>
      </c>
      <c r="DJ64" s="157">
        <f t="shared" si="182"/>
        <v>458</v>
      </c>
      <c r="DK64" s="158">
        <f t="shared" si="182"/>
        <v>430</v>
      </c>
      <c r="DL64" s="157">
        <f t="shared" si="182"/>
        <v>458</v>
      </c>
      <c r="DM64" s="158">
        <f t="shared" si="182"/>
        <v>430</v>
      </c>
      <c r="DN64" s="157">
        <f t="shared" si="183"/>
        <v>3.6888737991266374</v>
      </c>
      <c r="DO64" s="158">
        <f t="shared" si="183"/>
        <v>3.6395353488372093</v>
      </c>
      <c r="DP64" s="157">
        <f t="shared" si="184"/>
        <v>1689.5041999999999</v>
      </c>
      <c r="DQ64" s="158">
        <f t="shared" si="184"/>
        <v>1565.0001999999999</v>
      </c>
      <c r="DR64" s="157">
        <f t="shared" si="185"/>
        <v>70.578602401746721</v>
      </c>
      <c r="DS64" s="158">
        <f t="shared" si="185"/>
        <v>70.055839534883717</v>
      </c>
      <c r="DT64" s="157">
        <f t="shared" si="186"/>
        <v>32324.999899999999</v>
      </c>
      <c r="DU64" s="158">
        <f t="shared" si="186"/>
        <v>30124.010999999999</v>
      </c>
      <c r="DV64" s="155">
        <v>70</v>
      </c>
      <c r="DW64" s="7">
        <v>78</v>
      </c>
      <c r="DX64" s="157">
        <f t="shared" si="187"/>
        <v>70</v>
      </c>
      <c r="DY64" s="158">
        <f t="shared" si="187"/>
        <v>78</v>
      </c>
      <c r="DZ64" s="155">
        <v>56</v>
      </c>
      <c r="EA64" s="7">
        <v>69</v>
      </c>
      <c r="EB64" s="157">
        <f t="shared" si="188"/>
        <v>56</v>
      </c>
      <c r="EC64" s="158">
        <f t="shared" si="188"/>
        <v>69</v>
      </c>
      <c r="ED64" s="155">
        <v>0</v>
      </c>
      <c r="EE64" s="7">
        <v>0</v>
      </c>
      <c r="EF64" s="157">
        <f t="shared" si="189"/>
        <v>0</v>
      </c>
      <c r="EG64" s="158">
        <f t="shared" si="189"/>
        <v>0</v>
      </c>
      <c r="EH64" s="157">
        <f t="shared" si="190"/>
        <v>126</v>
      </c>
      <c r="EI64" s="158">
        <f t="shared" si="190"/>
        <v>147</v>
      </c>
      <c r="EJ64" s="157">
        <f t="shared" si="191"/>
        <v>126</v>
      </c>
      <c r="EK64" s="158">
        <f t="shared" si="191"/>
        <v>147</v>
      </c>
      <c r="EL64" s="155">
        <v>3.5143</v>
      </c>
      <c r="EM64" s="7">
        <v>2.9422999999999999</v>
      </c>
      <c r="EN64" s="157">
        <f t="shared" si="192"/>
        <v>246.001</v>
      </c>
      <c r="EO64" s="158">
        <f t="shared" si="192"/>
        <v>229.49939999999998</v>
      </c>
      <c r="EP64" s="155">
        <v>4.5088999999999997</v>
      </c>
      <c r="EQ64" s="7">
        <v>3.4638</v>
      </c>
      <c r="ER64" s="157">
        <f t="shared" si="193"/>
        <v>252.49839999999998</v>
      </c>
      <c r="ES64" s="158">
        <f t="shared" si="193"/>
        <v>239.00219999999999</v>
      </c>
      <c r="ET64" s="155">
        <v>0</v>
      </c>
      <c r="EU64" s="7">
        <v>0</v>
      </c>
      <c r="EV64" s="157">
        <f t="shared" si="194"/>
        <v>0</v>
      </c>
      <c r="EW64" s="158">
        <f t="shared" si="194"/>
        <v>0</v>
      </c>
      <c r="EX64" s="157">
        <f t="shared" si="195"/>
        <v>3.9563444444444444</v>
      </c>
      <c r="EY64" s="158">
        <f t="shared" si="195"/>
        <v>3.1870857142857139</v>
      </c>
      <c r="EZ64" s="157">
        <f t="shared" si="196"/>
        <v>498.49939999999998</v>
      </c>
      <c r="FA64" s="158">
        <f t="shared" si="196"/>
        <v>468.50159999999994</v>
      </c>
      <c r="FB64" s="155">
        <v>55.7</v>
      </c>
      <c r="FC64" s="7">
        <v>51.1282</v>
      </c>
      <c r="FD64" s="157">
        <f t="shared" si="197"/>
        <v>3899</v>
      </c>
      <c r="FE64" s="158">
        <f t="shared" si="197"/>
        <v>3987.9996000000001</v>
      </c>
      <c r="FF64" s="155">
        <v>49.339300000000001</v>
      </c>
      <c r="FG64" s="7">
        <v>47.768099999999997</v>
      </c>
      <c r="FH64" s="157">
        <f t="shared" si="198"/>
        <v>2763.0008000000003</v>
      </c>
      <c r="FI64" s="158">
        <f t="shared" si="198"/>
        <v>3295.9988999999996</v>
      </c>
      <c r="FJ64" s="155">
        <v>0</v>
      </c>
      <c r="FK64" s="7">
        <v>0</v>
      </c>
      <c r="FL64" s="157">
        <f t="shared" si="199"/>
        <v>0</v>
      </c>
      <c r="FM64" s="158">
        <f t="shared" si="199"/>
        <v>0</v>
      </c>
      <c r="FN64" s="157">
        <f t="shared" si="200"/>
        <v>52.873022222222218</v>
      </c>
      <c r="FO64" s="158">
        <f t="shared" si="200"/>
        <v>49.551010204081628</v>
      </c>
      <c r="FP64" s="157">
        <f t="shared" si="201"/>
        <v>6662.0007999999998</v>
      </c>
      <c r="FQ64" s="158">
        <f t="shared" si="201"/>
        <v>7283.9984999999997</v>
      </c>
      <c r="FR64" s="155">
        <v>42</v>
      </c>
      <c r="FS64" s="7">
        <v>42</v>
      </c>
      <c r="FT64" s="157">
        <f t="shared" si="202"/>
        <v>42</v>
      </c>
      <c r="FU64" s="158">
        <f t="shared" si="202"/>
        <v>42</v>
      </c>
      <c r="FV64" s="155">
        <v>4</v>
      </c>
      <c r="FW64" s="7">
        <v>3.9405000000000001</v>
      </c>
      <c r="FX64" s="157">
        <f t="shared" si="203"/>
        <v>168</v>
      </c>
      <c r="FY64" s="158">
        <f t="shared" si="203"/>
        <v>165.501</v>
      </c>
      <c r="FZ64" s="155">
        <v>66.857100000000003</v>
      </c>
      <c r="GA64" s="7">
        <v>73.761899999999997</v>
      </c>
      <c r="GB64" s="157">
        <f t="shared" si="204"/>
        <v>2807.9982</v>
      </c>
      <c r="GC64" s="158">
        <f t="shared" si="204"/>
        <v>3097.9998000000001</v>
      </c>
      <c r="GD64" s="157">
        <f t="shared" si="205"/>
        <v>379</v>
      </c>
      <c r="GE64" s="158">
        <f t="shared" si="205"/>
        <v>364</v>
      </c>
      <c r="GF64" s="157">
        <f t="shared" si="205"/>
        <v>379</v>
      </c>
      <c r="GG64" s="158">
        <f t="shared" si="205"/>
        <v>364</v>
      </c>
      <c r="GH64" s="157">
        <f t="shared" si="206"/>
        <v>1404.5065</v>
      </c>
      <c r="GI64" s="158">
        <f t="shared" si="206"/>
        <v>1235.0041999999999</v>
      </c>
      <c r="GJ64" s="157">
        <f t="shared" si="207"/>
        <v>26130.998299999999</v>
      </c>
      <c r="GK64" s="158">
        <f t="shared" si="207"/>
        <v>24273.009600000001</v>
      </c>
      <c r="GL64" s="157">
        <f t="shared" si="208"/>
        <v>167</v>
      </c>
      <c r="GM64" s="158">
        <f t="shared" si="208"/>
        <v>193</v>
      </c>
      <c r="GN64" s="157">
        <f t="shared" si="208"/>
        <v>167</v>
      </c>
      <c r="GO64" s="158">
        <f t="shared" si="208"/>
        <v>193</v>
      </c>
      <c r="GP64" s="157">
        <f t="shared" si="209"/>
        <v>752.99829999999997</v>
      </c>
      <c r="GQ64" s="158">
        <f t="shared" si="209"/>
        <v>778.99760000000003</v>
      </c>
      <c r="GR64" s="157">
        <f t="shared" si="210"/>
        <v>10659.002</v>
      </c>
      <c r="GS64" s="158">
        <f t="shared" si="210"/>
        <v>11945.999899999999</v>
      </c>
      <c r="GT64" s="157">
        <f t="shared" si="211"/>
        <v>546</v>
      </c>
      <c r="GU64" s="158">
        <f t="shared" si="211"/>
        <v>557</v>
      </c>
      <c r="GV64" s="157">
        <f t="shared" si="211"/>
        <v>546</v>
      </c>
      <c r="GW64" s="158">
        <f t="shared" si="211"/>
        <v>557</v>
      </c>
      <c r="GX64" s="157">
        <f t="shared" si="212"/>
        <v>2157.5047999999997</v>
      </c>
      <c r="GY64" s="157">
        <f t="shared" si="212"/>
        <v>2014.0018</v>
      </c>
      <c r="GZ64" s="157">
        <f t="shared" si="212"/>
        <v>36790.0003</v>
      </c>
      <c r="HA64" s="158">
        <f t="shared" si="212"/>
        <v>36219.0095</v>
      </c>
      <c r="HB64" s="157">
        <f t="shared" si="213"/>
        <v>38</v>
      </c>
      <c r="HC64" s="158">
        <f t="shared" si="213"/>
        <v>20</v>
      </c>
      <c r="HD64" s="157">
        <f t="shared" si="213"/>
        <v>38</v>
      </c>
      <c r="HE64" s="158">
        <f t="shared" si="213"/>
        <v>20</v>
      </c>
      <c r="HF64" s="157">
        <f t="shared" si="214"/>
        <v>30.498799999999999</v>
      </c>
      <c r="HG64" s="158">
        <f t="shared" si="214"/>
        <v>19.5</v>
      </c>
      <c r="HH64" s="157">
        <f t="shared" si="215"/>
        <v>2197.0003999999999</v>
      </c>
      <c r="HI64" s="158">
        <f t="shared" si="215"/>
        <v>1189</v>
      </c>
      <c r="HJ64" s="157">
        <f t="shared" si="216"/>
        <v>2356.0036</v>
      </c>
      <c r="HK64" s="158">
        <f t="shared" si="216"/>
        <v>2199.0028000000002</v>
      </c>
      <c r="HL64" s="157">
        <f t="shared" si="217"/>
        <v>41794.998899999999</v>
      </c>
      <c r="HM64" s="158">
        <f t="shared" si="217"/>
        <v>40506.009299999998</v>
      </c>
    </row>
    <row r="65" spans="1:221">
      <c r="A65" s="12" t="s">
        <v>392</v>
      </c>
      <c r="B65" s="11" t="s">
        <v>416</v>
      </c>
      <c r="C65" s="10"/>
      <c r="D65" s="9">
        <v>137078</v>
      </c>
      <c r="E65" s="1">
        <v>7</v>
      </c>
      <c r="F65" s="155">
        <v>3070</v>
      </c>
      <c r="G65" s="8">
        <v>3407</v>
      </c>
      <c r="H65" s="155">
        <v>95</v>
      </c>
      <c r="I65" s="8">
        <v>90</v>
      </c>
      <c r="J65" s="157">
        <f t="shared" si="150"/>
        <v>2975</v>
      </c>
      <c r="K65" s="158">
        <f t="shared" si="150"/>
        <v>3317</v>
      </c>
      <c r="L65" s="155">
        <v>60</v>
      </c>
      <c r="M65" s="156">
        <v>60</v>
      </c>
      <c r="N65" s="157">
        <f t="shared" si="151"/>
        <v>2975</v>
      </c>
      <c r="O65" s="158">
        <f t="shared" si="151"/>
        <v>3317</v>
      </c>
      <c r="P65" s="157">
        <f t="shared" si="151"/>
        <v>2975</v>
      </c>
      <c r="Q65" s="158">
        <f t="shared" si="151"/>
        <v>3317</v>
      </c>
      <c r="R65" s="155">
        <v>226</v>
      </c>
      <c r="S65" s="8">
        <v>310</v>
      </c>
      <c r="T65" s="157">
        <f t="shared" si="152"/>
        <v>226</v>
      </c>
      <c r="U65" s="158">
        <f t="shared" si="152"/>
        <v>310</v>
      </c>
      <c r="V65" s="155">
        <v>121</v>
      </c>
      <c r="W65" s="8">
        <v>184</v>
      </c>
      <c r="X65" s="157">
        <f t="shared" si="153"/>
        <v>121</v>
      </c>
      <c r="Y65" s="158">
        <f t="shared" si="153"/>
        <v>184</v>
      </c>
      <c r="Z65" s="155">
        <v>150</v>
      </c>
      <c r="AA65" s="8">
        <v>97</v>
      </c>
      <c r="AB65" s="157">
        <f t="shared" si="154"/>
        <v>150</v>
      </c>
      <c r="AC65" s="158">
        <f t="shared" si="154"/>
        <v>97</v>
      </c>
      <c r="AD65" s="157">
        <f t="shared" si="155"/>
        <v>497</v>
      </c>
      <c r="AE65" s="158">
        <f t="shared" si="155"/>
        <v>591</v>
      </c>
      <c r="AF65" s="157">
        <f t="shared" si="156"/>
        <v>497</v>
      </c>
      <c r="AG65" s="158">
        <f t="shared" si="156"/>
        <v>591</v>
      </c>
      <c r="AH65" s="155">
        <v>3.8849999999999998</v>
      </c>
      <c r="AI65" s="7">
        <v>3.3483999999999998</v>
      </c>
      <c r="AJ65" s="157">
        <f t="shared" si="157"/>
        <v>878.01</v>
      </c>
      <c r="AK65" s="157">
        <f t="shared" si="157"/>
        <v>1038.0039999999999</v>
      </c>
      <c r="AL65" s="155">
        <v>4.1197999999999997</v>
      </c>
      <c r="AM65" s="7">
        <v>3.2989000000000002</v>
      </c>
      <c r="AN65" s="157">
        <f t="shared" si="158"/>
        <v>498.49579999999997</v>
      </c>
      <c r="AO65" s="157">
        <f t="shared" si="158"/>
        <v>606.99760000000003</v>
      </c>
      <c r="AP65" s="155">
        <v>0.62670000000000003</v>
      </c>
      <c r="AQ65" s="7">
        <v>0.93810000000000004</v>
      </c>
      <c r="AR65" s="157">
        <f t="shared" si="159"/>
        <v>94.00500000000001</v>
      </c>
      <c r="AS65" s="158">
        <f t="shared" si="159"/>
        <v>90.995699999999999</v>
      </c>
      <c r="AT65" s="157">
        <f t="shared" si="160"/>
        <v>2.9587742454728372</v>
      </c>
      <c r="AU65" s="158">
        <f t="shared" si="160"/>
        <v>2.9373896785109981</v>
      </c>
      <c r="AV65" s="157">
        <f t="shared" si="161"/>
        <v>1470.5108</v>
      </c>
      <c r="AW65" s="158">
        <f t="shared" si="161"/>
        <v>1735.9972999999998</v>
      </c>
      <c r="AX65" s="155">
        <v>79.845100000000002</v>
      </c>
      <c r="AY65" s="7">
        <v>76.271000000000001</v>
      </c>
      <c r="AZ65" s="157">
        <f t="shared" si="162"/>
        <v>18044.992600000001</v>
      </c>
      <c r="BA65" s="158">
        <f t="shared" si="162"/>
        <v>23644.010000000002</v>
      </c>
      <c r="BB65" s="155">
        <v>76.743799999999993</v>
      </c>
      <c r="BC65" s="7">
        <v>75.157600000000002</v>
      </c>
      <c r="BD65" s="157">
        <f t="shared" si="163"/>
        <v>9285.9997999999996</v>
      </c>
      <c r="BE65" s="158">
        <f t="shared" si="163"/>
        <v>13828.9984</v>
      </c>
      <c r="BF65" s="155">
        <v>71.6267</v>
      </c>
      <c r="BG65" s="7">
        <v>66.237099999999998</v>
      </c>
      <c r="BH65" s="157">
        <f t="shared" si="164"/>
        <v>10744.004999999999</v>
      </c>
      <c r="BI65" s="158">
        <f t="shared" si="164"/>
        <v>6424.9987000000001</v>
      </c>
      <c r="BJ65" s="157">
        <f t="shared" si="165"/>
        <v>76.609652716297788</v>
      </c>
      <c r="BK65" s="158">
        <f t="shared" si="165"/>
        <v>74.277507783417946</v>
      </c>
      <c r="BL65" s="157">
        <f t="shared" si="166"/>
        <v>38074.9974</v>
      </c>
      <c r="BM65" s="158">
        <f t="shared" si="166"/>
        <v>43898.007100000003</v>
      </c>
      <c r="BN65" s="155">
        <v>961</v>
      </c>
      <c r="BO65" s="7">
        <v>1040</v>
      </c>
      <c r="BP65" s="157">
        <f t="shared" si="167"/>
        <v>961</v>
      </c>
      <c r="BQ65" s="158">
        <f t="shared" si="167"/>
        <v>1040</v>
      </c>
      <c r="BR65" s="155">
        <v>646</v>
      </c>
      <c r="BS65" s="7">
        <v>704</v>
      </c>
      <c r="BT65" s="157">
        <f t="shared" si="168"/>
        <v>646</v>
      </c>
      <c r="BU65" s="158">
        <f t="shared" si="168"/>
        <v>704</v>
      </c>
      <c r="BV65" s="155">
        <v>0</v>
      </c>
      <c r="BW65" s="156">
        <v>0</v>
      </c>
      <c r="BX65" s="157">
        <f t="shared" si="169"/>
        <v>0</v>
      </c>
      <c r="BY65" s="158">
        <f t="shared" si="169"/>
        <v>0</v>
      </c>
      <c r="BZ65" s="157">
        <f t="shared" si="170"/>
        <v>1607</v>
      </c>
      <c r="CA65" s="158">
        <f t="shared" si="170"/>
        <v>1744</v>
      </c>
      <c r="CB65" s="157">
        <f t="shared" si="171"/>
        <v>1607</v>
      </c>
      <c r="CC65" s="158">
        <f t="shared" si="171"/>
        <v>1744</v>
      </c>
      <c r="CD65" s="155">
        <v>4.9078999999999997</v>
      </c>
      <c r="CE65" s="7">
        <v>4.7821999999999996</v>
      </c>
      <c r="CF65" s="157">
        <f t="shared" si="172"/>
        <v>4716.4919</v>
      </c>
      <c r="CG65" s="158">
        <f t="shared" si="172"/>
        <v>4973.4879999999994</v>
      </c>
      <c r="CH65" s="155">
        <v>6.2183000000000002</v>
      </c>
      <c r="CI65" s="7">
        <v>6.0503999999999998</v>
      </c>
      <c r="CJ65" s="157">
        <f t="shared" si="173"/>
        <v>4017.0218</v>
      </c>
      <c r="CK65" s="158">
        <f t="shared" si="173"/>
        <v>4259.4816000000001</v>
      </c>
      <c r="CL65" s="155">
        <v>0</v>
      </c>
      <c r="CM65" s="156">
        <v>0</v>
      </c>
      <c r="CN65" s="157">
        <f t="shared" si="174"/>
        <v>0</v>
      </c>
      <c r="CO65" s="158">
        <f t="shared" si="174"/>
        <v>0</v>
      </c>
      <c r="CP65" s="157">
        <f t="shared" si="175"/>
        <v>5.4346693839452396</v>
      </c>
      <c r="CQ65" s="158">
        <f t="shared" si="175"/>
        <v>5.2941339449541287</v>
      </c>
      <c r="CR65" s="157">
        <f t="shared" si="176"/>
        <v>8733.5136999999995</v>
      </c>
      <c r="CS65" s="158">
        <f t="shared" si="176"/>
        <v>9232.9696000000004</v>
      </c>
      <c r="CT65" s="155">
        <v>81.746099999999998</v>
      </c>
      <c r="CU65" s="7">
        <v>80.3</v>
      </c>
      <c r="CV65" s="157">
        <f t="shared" si="177"/>
        <v>78558.002099999998</v>
      </c>
      <c r="CW65" s="158">
        <f t="shared" si="177"/>
        <v>83512</v>
      </c>
      <c r="CX65" s="155">
        <v>79.696600000000004</v>
      </c>
      <c r="CY65" s="7">
        <v>80.421899999999994</v>
      </c>
      <c r="CZ65" s="157">
        <f t="shared" si="178"/>
        <v>51484.003600000004</v>
      </c>
      <c r="DA65" s="158">
        <f t="shared" si="178"/>
        <v>56617.017599999992</v>
      </c>
      <c r="DB65" s="155">
        <v>0</v>
      </c>
      <c r="DC65" s="7">
        <v>0</v>
      </c>
      <c r="DD65" s="157">
        <f t="shared" si="179"/>
        <v>0</v>
      </c>
      <c r="DE65" s="158">
        <f t="shared" si="179"/>
        <v>0</v>
      </c>
      <c r="DF65" s="157">
        <f t="shared" si="180"/>
        <v>80.922218855009334</v>
      </c>
      <c r="DG65" s="158">
        <f t="shared" si="180"/>
        <v>80.349207339449535</v>
      </c>
      <c r="DH65" s="157">
        <f t="shared" si="181"/>
        <v>130042.00569999999</v>
      </c>
      <c r="DI65" s="158">
        <f t="shared" si="181"/>
        <v>140129.01759999999</v>
      </c>
      <c r="DJ65" s="157">
        <f t="shared" si="182"/>
        <v>2104</v>
      </c>
      <c r="DK65" s="158">
        <f t="shared" si="182"/>
        <v>2335</v>
      </c>
      <c r="DL65" s="157">
        <f t="shared" si="182"/>
        <v>2104</v>
      </c>
      <c r="DM65" s="158">
        <f t="shared" si="182"/>
        <v>2335</v>
      </c>
      <c r="DN65" s="157">
        <f t="shared" si="183"/>
        <v>4.849821530418251</v>
      </c>
      <c r="DO65" s="158">
        <f t="shared" si="183"/>
        <v>4.697630364025696</v>
      </c>
      <c r="DP65" s="157">
        <f t="shared" si="184"/>
        <v>10204.0245</v>
      </c>
      <c r="DQ65" s="158">
        <f t="shared" si="184"/>
        <v>10968.966899999999</v>
      </c>
      <c r="DR65" s="157">
        <f t="shared" si="185"/>
        <v>79.903518583650197</v>
      </c>
      <c r="DS65" s="158">
        <f t="shared" si="185"/>
        <v>78.812430278372588</v>
      </c>
      <c r="DT65" s="157">
        <f t="shared" si="186"/>
        <v>168117.0031</v>
      </c>
      <c r="DU65" s="158">
        <f t="shared" si="186"/>
        <v>184027.02469999998</v>
      </c>
      <c r="DV65" s="155">
        <v>339</v>
      </c>
      <c r="DW65" s="7">
        <v>419</v>
      </c>
      <c r="DX65" s="157">
        <f t="shared" si="187"/>
        <v>339</v>
      </c>
      <c r="DY65" s="158">
        <f t="shared" si="187"/>
        <v>419</v>
      </c>
      <c r="DZ65" s="155">
        <v>408</v>
      </c>
      <c r="EA65" s="7">
        <v>421</v>
      </c>
      <c r="EB65" s="157">
        <f t="shared" si="188"/>
        <v>408</v>
      </c>
      <c r="EC65" s="158">
        <f t="shared" si="188"/>
        <v>421</v>
      </c>
      <c r="ED65" s="155">
        <v>0</v>
      </c>
      <c r="EE65" s="7">
        <v>0</v>
      </c>
      <c r="EF65" s="157">
        <f t="shared" si="189"/>
        <v>0</v>
      </c>
      <c r="EG65" s="158">
        <f t="shared" si="189"/>
        <v>0</v>
      </c>
      <c r="EH65" s="157">
        <f t="shared" si="190"/>
        <v>747</v>
      </c>
      <c r="EI65" s="158">
        <f t="shared" si="190"/>
        <v>840</v>
      </c>
      <c r="EJ65" s="157">
        <f t="shared" si="191"/>
        <v>747</v>
      </c>
      <c r="EK65" s="158">
        <f t="shared" si="191"/>
        <v>840</v>
      </c>
      <c r="EL65" s="155">
        <v>3.6785000000000001</v>
      </c>
      <c r="EM65" s="7">
        <v>3.2732999999999999</v>
      </c>
      <c r="EN65" s="157">
        <f t="shared" si="192"/>
        <v>1247.0115000000001</v>
      </c>
      <c r="EO65" s="158">
        <f t="shared" si="192"/>
        <v>1371.5127</v>
      </c>
      <c r="EP65" s="155">
        <v>4.3897000000000004</v>
      </c>
      <c r="EQ65" s="7">
        <v>4.0891000000000002</v>
      </c>
      <c r="ER65" s="157">
        <f t="shared" si="193"/>
        <v>1790.9976000000001</v>
      </c>
      <c r="ES65" s="158">
        <f t="shared" si="193"/>
        <v>1721.5111000000002</v>
      </c>
      <c r="ET65" s="155">
        <v>0</v>
      </c>
      <c r="EU65" s="7">
        <v>0</v>
      </c>
      <c r="EV65" s="157">
        <f t="shared" si="194"/>
        <v>0</v>
      </c>
      <c r="EW65" s="158">
        <f t="shared" si="194"/>
        <v>0</v>
      </c>
      <c r="EX65" s="157">
        <f t="shared" si="195"/>
        <v>4.0669465863453818</v>
      </c>
      <c r="EY65" s="158">
        <f t="shared" si="195"/>
        <v>3.6821711904761902</v>
      </c>
      <c r="EZ65" s="157">
        <f t="shared" si="196"/>
        <v>3038.0091000000002</v>
      </c>
      <c r="FA65" s="158">
        <f t="shared" si="196"/>
        <v>3093.0237999999999</v>
      </c>
      <c r="FB65" s="155">
        <v>61.350999999999999</v>
      </c>
      <c r="FC65" s="7">
        <v>58.777999999999999</v>
      </c>
      <c r="FD65" s="157">
        <f t="shared" si="197"/>
        <v>20797.989000000001</v>
      </c>
      <c r="FE65" s="158">
        <f t="shared" si="197"/>
        <v>24627.982</v>
      </c>
      <c r="FF65" s="155">
        <v>55.076000000000001</v>
      </c>
      <c r="FG65" s="7">
        <v>57.147300000000001</v>
      </c>
      <c r="FH65" s="157">
        <f t="shared" si="198"/>
        <v>22471.008000000002</v>
      </c>
      <c r="FI65" s="158">
        <f t="shared" si="198"/>
        <v>24059.013300000002</v>
      </c>
      <c r="FJ65" s="155">
        <v>0</v>
      </c>
      <c r="FK65" s="7">
        <v>0</v>
      </c>
      <c r="FL65" s="157">
        <f t="shared" si="199"/>
        <v>0</v>
      </c>
      <c r="FM65" s="158">
        <f t="shared" si="199"/>
        <v>0</v>
      </c>
      <c r="FN65" s="157">
        <f t="shared" si="200"/>
        <v>57.923690763052214</v>
      </c>
      <c r="FO65" s="158">
        <f t="shared" si="200"/>
        <v>57.960708690476196</v>
      </c>
      <c r="FP65" s="157">
        <f t="shared" si="201"/>
        <v>43268.997000000003</v>
      </c>
      <c r="FQ65" s="158">
        <f t="shared" si="201"/>
        <v>48686.995300000002</v>
      </c>
      <c r="FR65" s="155">
        <v>124</v>
      </c>
      <c r="FS65" s="7">
        <v>142</v>
      </c>
      <c r="FT65" s="157">
        <f t="shared" si="202"/>
        <v>124</v>
      </c>
      <c r="FU65" s="158">
        <f t="shared" si="202"/>
        <v>142</v>
      </c>
      <c r="FV65" s="155">
        <v>6.0605000000000002</v>
      </c>
      <c r="FW65" s="7">
        <v>5.7782</v>
      </c>
      <c r="FX65" s="157">
        <f t="shared" si="203"/>
        <v>751.50200000000007</v>
      </c>
      <c r="FY65" s="158">
        <f t="shared" si="203"/>
        <v>820.50440000000003</v>
      </c>
      <c r="FZ65" s="155">
        <v>88.620999999999995</v>
      </c>
      <c r="GA65" s="7">
        <v>90.274600000000007</v>
      </c>
      <c r="GB65" s="157">
        <f t="shared" si="204"/>
        <v>10989.003999999999</v>
      </c>
      <c r="GC65" s="158">
        <f t="shared" si="204"/>
        <v>12818.993200000001</v>
      </c>
      <c r="GD65" s="157">
        <f t="shared" si="205"/>
        <v>1526</v>
      </c>
      <c r="GE65" s="158">
        <f t="shared" si="205"/>
        <v>1769</v>
      </c>
      <c r="GF65" s="157">
        <f t="shared" si="205"/>
        <v>1526</v>
      </c>
      <c r="GG65" s="158">
        <f t="shared" si="205"/>
        <v>1769</v>
      </c>
      <c r="GH65" s="157">
        <f t="shared" si="206"/>
        <v>6841.5133999999998</v>
      </c>
      <c r="GI65" s="158">
        <f t="shared" si="206"/>
        <v>7383.0046999999995</v>
      </c>
      <c r="GJ65" s="157">
        <f t="shared" si="207"/>
        <v>117400.9837</v>
      </c>
      <c r="GK65" s="158">
        <f t="shared" si="207"/>
        <v>131783.992</v>
      </c>
      <c r="GL65" s="157">
        <f t="shared" si="208"/>
        <v>1175</v>
      </c>
      <c r="GM65" s="158">
        <f t="shared" si="208"/>
        <v>1309</v>
      </c>
      <c r="GN65" s="157">
        <f t="shared" si="208"/>
        <v>1175</v>
      </c>
      <c r="GO65" s="158">
        <f t="shared" si="208"/>
        <v>1309</v>
      </c>
      <c r="GP65" s="157">
        <f t="shared" si="209"/>
        <v>6306.5151999999998</v>
      </c>
      <c r="GQ65" s="158">
        <f t="shared" si="209"/>
        <v>6587.9902999999995</v>
      </c>
      <c r="GR65" s="157">
        <f t="shared" si="210"/>
        <v>83241.011400000003</v>
      </c>
      <c r="GS65" s="158">
        <f t="shared" si="210"/>
        <v>94505.029299999995</v>
      </c>
      <c r="GT65" s="157">
        <f t="shared" si="211"/>
        <v>2701</v>
      </c>
      <c r="GU65" s="158">
        <f t="shared" si="211"/>
        <v>3078</v>
      </c>
      <c r="GV65" s="157">
        <f t="shared" si="211"/>
        <v>2701</v>
      </c>
      <c r="GW65" s="158">
        <f t="shared" si="211"/>
        <v>3078</v>
      </c>
      <c r="GX65" s="157">
        <f t="shared" si="212"/>
        <v>13148.0286</v>
      </c>
      <c r="GY65" s="158">
        <f t="shared" si="212"/>
        <v>13970.994999999999</v>
      </c>
      <c r="GZ65" s="157">
        <f t="shared" si="212"/>
        <v>200641.9951</v>
      </c>
      <c r="HA65" s="158">
        <f t="shared" si="212"/>
        <v>226289.02129999999</v>
      </c>
      <c r="HB65" s="157">
        <f t="shared" si="213"/>
        <v>150</v>
      </c>
      <c r="HC65" s="158">
        <f t="shared" si="213"/>
        <v>97</v>
      </c>
      <c r="HD65" s="157">
        <f t="shared" si="213"/>
        <v>150</v>
      </c>
      <c r="HE65" s="158">
        <f t="shared" si="213"/>
        <v>97</v>
      </c>
      <c r="HF65" s="157">
        <f t="shared" si="214"/>
        <v>94.00500000000001</v>
      </c>
      <c r="HG65" s="158">
        <f t="shared" si="214"/>
        <v>90.995699999999999</v>
      </c>
      <c r="HH65" s="157">
        <f t="shared" si="215"/>
        <v>10744.004999999999</v>
      </c>
      <c r="HI65" s="158">
        <f t="shared" si="215"/>
        <v>6424.9987000000001</v>
      </c>
      <c r="HJ65" s="157">
        <f t="shared" si="216"/>
        <v>13993.535599999999</v>
      </c>
      <c r="HK65" s="158">
        <f t="shared" si="216"/>
        <v>14882.495099999998</v>
      </c>
      <c r="HL65" s="157">
        <f t="shared" si="217"/>
        <v>222375.00409999999</v>
      </c>
      <c r="HM65" s="158">
        <f t="shared" si="217"/>
        <v>245533.01319999999</v>
      </c>
    </row>
    <row r="66" spans="1:221">
      <c r="A66" s="12" t="s">
        <v>392</v>
      </c>
      <c r="B66" s="11" t="s">
        <v>417</v>
      </c>
      <c r="C66" s="3"/>
      <c r="D66" s="9">
        <v>137096</v>
      </c>
      <c r="E66" s="1">
        <v>7</v>
      </c>
      <c r="F66" s="155">
        <v>2053</v>
      </c>
      <c r="G66" s="8">
        <v>2349</v>
      </c>
      <c r="H66" s="155">
        <v>14</v>
      </c>
      <c r="I66" s="8">
        <v>14</v>
      </c>
      <c r="J66" s="157">
        <f t="shared" si="150"/>
        <v>2039</v>
      </c>
      <c r="K66" s="158">
        <f t="shared" si="150"/>
        <v>2335</v>
      </c>
      <c r="L66" s="155">
        <v>60</v>
      </c>
      <c r="M66" s="156">
        <v>60</v>
      </c>
      <c r="N66" s="157">
        <f t="shared" si="151"/>
        <v>2039</v>
      </c>
      <c r="O66" s="158">
        <f t="shared" si="151"/>
        <v>2335</v>
      </c>
      <c r="P66" s="157">
        <f t="shared" si="151"/>
        <v>2039</v>
      </c>
      <c r="Q66" s="158">
        <f t="shared" si="151"/>
        <v>2335</v>
      </c>
      <c r="R66" s="155">
        <v>103</v>
      </c>
      <c r="S66" s="8">
        <v>129</v>
      </c>
      <c r="T66" s="157">
        <f t="shared" si="152"/>
        <v>103</v>
      </c>
      <c r="U66" s="158">
        <f t="shared" si="152"/>
        <v>129</v>
      </c>
      <c r="V66" s="155">
        <v>61</v>
      </c>
      <c r="W66" s="8">
        <v>94</v>
      </c>
      <c r="X66" s="157">
        <f t="shared" si="153"/>
        <v>61</v>
      </c>
      <c r="Y66" s="158">
        <f t="shared" si="153"/>
        <v>94</v>
      </c>
      <c r="Z66" s="155">
        <v>54</v>
      </c>
      <c r="AA66" s="8">
        <v>18</v>
      </c>
      <c r="AB66" s="157">
        <f t="shared" si="154"/>
        <v>54</v>
      </c>
      <c r="AC66" s="158">
        <f t="shared" si="154"/>
        <v>18</v>
      </c>
      <c r="AD66" s="157">
        <f t="shared" si="155"/>
        <v>218</v>
      </c>
      <c r="AE66" s="158">
        <f t="shared" si="155"/>
        <v>241</v>
      </c>
      <c r="AF66" s="157">
        <f t="shared" si="156"/>
        <v>218</v>
      </c>
      <c r="AG66" s="158">
        <f t="shared" si="156"/>
        <v>241</v>
      </c>
      <c r="AH66" s="155">
        <v>3.2524000000000002</v>
      </c>
      <c r="AI66" s="7">
        <v>2.7132000000000001</v>
      </c>
      <c r="AJ66" s="157">
        <f t="shared" si="157"/>
        <v>334.99720000000002</v>
      </c>
      <c r="AK66" s="157">
        <f t="shared" si="157"/>
        <v>350.00279999999998</v>
      </c>
      <c r="AL66" s="155">
        <v>4.6230000000000002</v>
      </c>
      <c r="AM66" s="7">
        <v>3.266</v>
      </c>
      <c r="AN66" s="157">
        <f t="shared" si="158"/>
        <v>282.00299999999999</v>
      </c>
      <c r="AO66" s="157">
        <f t="shared" si="158"/>
        <v>307.00400000000002</v>
      </c>
      <c r="AP66" s="155">
        <v>0.81479999999999997</v>
      </c>
      <c r="AQ66" s="7">
        <v>1</v>
      </c>
      <c r="AR66" s="157">
        <f t="shared" si="159"/>
        <v>43.999200000000002</v>
      </c>
      <c r="AS66" s="158">
        <f t="shared" si="159"/>
        <v>18</v>
      </c>
      <c r="AT66" s="157">
        <f t="shared" si="160"/>
        <v>3.0321073394495408</v>
      </c>
      <c r="AU66" s="158">
        <f t="shared" si="160"/>
        <v>2.8008580912863072</v>
      </c>
      <c r="AV66" s="157">
        <f t="shared" si="161"/>
        <v>660.99939999999992</v>
      </c>
      <c r="AW66" s="158">
        <f t="shared" si="161"/>
        <v>675.0068</v>
      </c>
      <c r="AX66" s="155">
        <v>76.796099999999996</v>
      </c>
      <c r="AY66" s="7">
        <v>74.620199999999997</v>
      </c>
      <c r="AZ66" s="157">
        <f t="shared" si="162"/>
        <v>7909.9982999999993</v>
      </c>
      <c r="BA66" s="158">
        <f t="shared" si="162"/>
        <v>9626.005799999999</v>
      </c>
      <c r="BB66" s="155">
        <v>81.098399999999998</v>
      </c>
      <c r="BC66" s="7">
        <v>77.766000000000005</v>
      </c>
      <c r="BD66" s="157">
        <f t="shared" si="163"/>
        <v>4947.0024000000003</v>
      </c>
      <c r="BE66" s="158">
        <f t="shared" si="163"/>
        <v>7310.0040000000008</v>
      </c>
      <c r="BF66" s="155">
        <v>71.222200000000001</v>
      </c>
      <c r="BG66" s="7">
        <v>64.166700000000006</v>
      </c>
      <c r="BH66" s="157">
        <f t="shared" si="164"/>
        <v>3845.9987999999998</v>
      </c>
      <c r="BI66" s="158">
        <f t="shared" si="164"/>
        <v>1155.0006000000001</v>
      </c>
      <c r="BJ66" s="157">
        <f t="shared" si="165"/>
        <v>76.619263761467892</v>
      </c>
      <c r="BK66" s="158">
        <f t="shared" si="165"/>
        <v>75.06643319502075</v>
      </c>
      <c r="BL66" s="157">
        <f t="shared" si="166"/>
        <v>16702.999500000002</v>
      </c>
      <c r="BM66" s="158">
        <f t="shared" si="166"/>
        <v>18091.010399999999</v>
      </c>
      <c r="BN66" s="155">
        <v>559</v>
      </c>
      <c r="BO66" s="7">
        <v>644</v>
      </c>
      <c r="BP66" s="157">
        <f t="shared" si="167"/>
        <v>559</v>
      </c>
      <c r="BQ66" s="158">
        <f t="shared" si="167"/>
        <v>644</v>
      </c>
      <c r="BR66" s="155">
        <v>372</v>
      </c>
      <c r="BS66" s="7">
        <v>387</v>
      </c>
      <c r="BT66" s="157">
        <f t="shared" si="168"/>
        <v>372</v>
      </c>
      <c r="BU66" s="158">
        <f t="shared" si="168"/>
        <v>387</v>
      </c>
      <c r="BV66" s="155">
        <v>0</v>
      </c>
      <c r="BW66" s="156">
        <v>0</v>
      </c>
      <c r="BX66" s="157">
        <f t="shared" si="169"/>
        <v>0</v>
      </c>
      <c r="BY66" s="158">
        <f t="shared" si="169"/>
        <v>0</v>
      </c>
      <c r="BZ66" s="157">
        <f t="shared" si="170"/>
        <v>931</v>
      </c>
      <c r="CA66" s="158">
        <f t="shared" si="170"/>
        <v>1031</v>
      </c>
      <c r="CB66" s="157">
        <f t="shared" si="171"/>
        <v>931</v>
      </c>
      <c r="CC66" s="158">
        <f t="shared" si="171"/>
        <v>1031</v>
      </c>
      <c r="CD66" s="155">
        <v>3.5465</v>
      </c>
      <c r="CE66" s="7">
        <v>3.3656999999999999</v>
      </c>
      <c r="CF66" s="157">
        <f t="shared" si="172"/>
        <v>1982.4935</v>
      </c>
      <c r="CG66" s="158">
        <f t="shared" si="172"/>
        <v>2167.5108</v>
      </c>
      <c r="CH66" s="155">
        <v>4.6196000000000002</v>
      </c>
      <c r="CI66" s="7">
        <v>4.8178000000000001</v>
      </c>
      <c r="CJ66" s="157">
        <f t="shared" si="173"/>
        <v>1718.4912000000002</v>
      </c>
      <c r="CK66" s="158">
        <f t="shared" si="173"/>
        <v>1864.4886000000001</v>
      </c>
      <c r="CL66" s="155">
        <v>0</v>
      </c>
      <c r="CM66" s="156">
        <v>0</v>
      </c>
      <c r="CN66" s="157">
        <f t="shared" si="174"/>
        <v>0</v>
      </c>
      <c r="CO66" s="158">
        <f t="shared" si="174"/>
        <v>0</v>
      </c>
      <c r="CP66" s="157">
        <f t="shared" si="175"/>
        <v>3.9752789473684209</v>
      </c>
      <c r="CQ66" s="158">
        <f t="shared" si="175"/>
        <v>3.9107656644034918</v>
      </c>
      <c r="CR66" s="157">
        <f t="shared" si="176"/>
        <v>3700.9847</v>
      </c>
      <c r="CS66" s="158">
        <f t="shared" si="176"/>
        <v>4031.9994000000002</v>
      </c>
      <c r="CT66" s="155">
        <v>71.6798</v>
      </c>
      <c r="CU66" s="7">
        <v>68.576099999999997</v>
      </c>
      <c r="CV66" s="157">
        <f t="shared" si="177"/>
        <v>40069.008199999997</v>
      </c>
      <c r="CW66" s="158">
        <f t="shared" si="177"/>
        <v>44163.008399999999</v>
      </c>
      <c r="CX66" s="155">
        <v>77.5</v>
      </c>
      <c r="CY66" s="7">
        <v>78.397900000000007</v>
      </c>
      <c r="CZ66" s="157">
        <f t="shared" si="178"/>
        <v>28830</v>
      </c>
      <c r="DA66" s="158">
        <f t="shared" si="178"/>
        <v>30339.987300000004</v>
      </c>
      <c r="DB66" s="155">
        <v>0</v>
      </c>
      <c r="DC66" s="7">
        <v>0</v>
      </c>
      <c r="DD66" s="157">
        <f t="shared" si="179"/>
        <v>0</v>
      </c>
      <c r="DE66" s="158">
        <f t="shared" si="179"/>
        <v>0</v>
      </c>
      <c r="DF66" s="157">
        <f t="shared" si="180"/>
        <v>74.005379377013966</v>
      </c>
      <c r="DG66" s="158">
        <f t="shared" si="180"/>
        <v>72.262847429679923</v>
      </c>
      <c r="DH66" s="157">
        <f t="shared" si="181"/>
        <v>68899.008199999997</v>
      </c>
      <c r="DI66" s="158">
        <f t="shared" si="181"/>
        <v>74502.995699999999</v>
      </c>
      <c r="DJ66" s="157">
        <f t="shared" si="182"/>
        <v>1149</v>
      </c>
      <c r="DK66" s="158">
        <f t="shared" si="182"/>
        <v>1272</v>
      </c>
      <c r="DL66" s="157">
        <f t="shared" si="182"/>
        <v>1149</v>
      </c>
      <c r="DM66" s="158">
        <f t="shared" si="182"/>
        <v>1272</v>
      </c>
      <c r="DN66" s="157">
        <f t="shared" si="183"/>
        <v>3.7963308093994774</v>
      </c>
      <c r="DO66" s="158">
        <f t="shared" si="183"/>
        <v>3.7004765723270441</v>
      </c>
      <c r="DP66" s="157">
        <f t="shared" si="184"/>
        <v>4361.9840999999997</v>
      </c>
      <c r="DQ66" s="158">
        <f t="shared" si="184"/>
        <v>4707.0061999999998</v>
      </c>
      <c r="DR66" s="157">
        <f t="shared" si="185"/>
        <v>74.501312184508265</v>
      </c>
      <c r="DS66" s="158">
        <f t="shared" si="185"/>
        <v>72.794029952830186</v>
      </c>
      <c r="DT66" s="157">
        <f t="shared" si="186"/>
        <v>85602.007700000002</v>
      </c>
      <c r="DU66" s="158">
        <f t="shared" si="186"/>
        <v>92594.006099999999</v>
      </c>
      <c r="DV66" s="155">
        <v>511</v>
      </c>
      <c r="DW66" s="7">
        <v>626</v>
      </c>
      <c r="DX66" s="157">
        <f t="shared" si="187"/>
        <v>511</v>
      </c>
      <c r="DY66" s="158">
        <f t="shared" si="187"/>
        <v>626</v>
      </c>
      <c r="DZ66" s="155">
        <v>302</v>
      </c>
      <c r="EA66" s="7">
        <v>370</v>
      </c>
      <c r="EB66" s="157">
        <f t="shared" si="188"/>
        <v>302</v>
      </c>
      <c r="EC66" s="158">
        <f t="shared" si="188"/>
        <v>370</v>
      </c>
      <c r="ED66" s="155">
        <v>0</v>
      </c>
      <c r="EE66" s="7">
        <v>0</v>
      </c>
      <c r="EF66" s="157">
        <f t="shared" si="189"/>
        <v>0</v>
      </c>
      <c r="EG66" s="158">
        <f t="shared" si="189"/>
        <v>0</v>
      </c>
      <c r="EH66" s="157">
        <f t="shared" si="190"/>
        <v>813</v>
      </c>
      <c r="EI66" s="158">
        <f t="shared" si="190"/>
        <v>996</v>
      </c>
      <c r="EJ66" s="157">
        <f t="shared" si="191"/>
        <v>813</v>
      </c>
      <c r="EK66" s="158">
        <f t="shared" si="191"/>
        <v>996</v>
      </c>
      <c r="EL66" s="155">
        <v>2.6173999999999999</v>
      </c>
      <c r="EM66" s="7">
        <v>2.3506</v>
      </c>
      <c r="EN66" s="157">
        <f t="shared" si="192"/>
        <v>1337.4913999999999</v>
      </c>
      <c r="EO66" s="158">
        <f t="shared" si="192"/>
        <v>1471.4756</v>
      </c>
      <c r="EP66" s="155">
        <v>3.5447000000000002</v>
      </c>
      <c r="EQ66" s="7">
        <v>3.5230000000000001</v>
      </c>
      <c r="ER66" s="157">
        <f t="shared" si="193"/>
        <v>1070.4994000000002</v>
      </c>
      <c r="ES66" s="158">
        <f t="shared" si="193"/>
        <v>1303.51</v>
      </c>
      <c r="ET66" s="155">
        <v>0</v>
      </c>
      <c r="EU66" s="7">
        <v>0</v>
      </c>
      <c r="EV66" s="157">
        <f t="shared" si="194"/>
        <v>0</v>
      </c>
      <c r="EW66" s="158">
        <f t="shared" si="194"/>
        <v>0</v>
      </c>
      <c r="EX66" s="157">
        <f t="shared" si="195"/>
        <v>2.9618583025830261</v>
      </c>
      <c r="EY66" s="158">
        <f t="shared" si="195"/>
        <v>2.7861301204819275</v>
      </c>
      <c r="EZ66" s="157">
        <f t="shared" si="196"/>
        <v>2407.9908</v>
      </c>
      <c r="FA66" s="158">
        <f t="shared" si="196"/>
        <v>2774.9856</v>
      </c>
      <c r="FB66" s="155">
        <v>50.9589</v>
      </c>
      <c r="FC66" s="7">
        <v>47.226799999999997</v>
      </c>
      <c r="FD66" s="157">
        <f t="shared" si="197"/>
        <v>26039.997899999998</v>
      </c>
      <c r="FE66" s="158">
        <f t="shared" si="197"/>
        <v>29563.976799999997</v>
      </c>
      <c r="FF66" s="155">
        <v>51.7517</v>
      </c>
      <c r="FG66" s="7">
        <v>48.267600000000002</v>
      </c>
      <c r="FH66" s="157">
        <f t="shared" si="198"/>
        <v>15629.0134</v>
      </c>
      <c r="FI66" s="158">
        <f t="shared" si="198"/>
        <v>17859.011999999999</v>
      </c>
      <c r="FJ66" s="155">
        <v>0</v>
      </c>
      <c r="FK66" s="7">
        <v>0</v>
      </c>
      <c r="FL66" s="157">
        <f t="shared" si="199"/>
        <v>0</v>
      </c>
      <c r="FM66" s="158">
        <f t="shared" si="199"/>
        <v>0</v>
      </c>
      <c r="FN66" s="157">
        <f t="shared" si="200"/>
        <v>51.25339643296433</v>
      </c>
      <c r="FO66" s="158">
        <f t="shared" si="200"/>
        <v>47.613442570281116</v>
      </c>
      <c r="FP66" s="157">
        <f t="shared" si="201"/>
        <v>41669.011299999998</v>
      </c>
      <c r="FQ66" s="158">
        <f t="shared" si="201"/>
        <v>47422.988799999992</v>
      </c>
      <c r="FR66" s="155">
        <v>77</v>
      </c>
      <c r="FS66" s="7">
        <v>67</v>
      </c>
      <c r="FT66" s="157">
        <f t="shared" si="202"/>
        <v>77</v>
      </c>
      <c r="FU66" s="158">
        <f t="shared" si="202"/>
        <v>67</v>
      </c>
      <c r="FV66" s="155">
        <v>6.1494</v>
      </c>
      <c r="FW66" s="7">
        <v>4.5522</v>
      </c>
      <c r="FX66" s="157">
        <f t="shared" si="203"/>
        <v>473.50380000000001</v>
      </c>
      <c r="FY66" s="158">
        <f t="shared" si="203"/>
        <v>304.99740000000003</v>
      </c>
      <c r="FZ66" s="155">
        <v>80.545500000000004</v>
      </c>
      <c r="GA66" s="7">
        <v>77.731300000000005</v>
      </c>
      <c r="GB66" s="157">
        <f t="shared" si="204"/>
        <v>6202.0035000000007</v>
      </c>
      <c r="GC66" s="158">
        <f t="shared" si="204"/>
        <v>5207.9971000000005</v>
      </c>
      <c r="GD66" s="157">
        <f t="shared" si="205"/>
        <v>1173</v>
      </c>
      <c r="GE66" s="158">
        <f t="shared" si="205"/>
        <v>1399</v>
      </c>
      <c r="GF66" s="157">
        <f t="shared" si="205"/>
        <v>1173</v>
      </c>
      <c r="GG66" s="158">
        <f t="shared" si="205"/>
        <v>1399</v>
      </c>
      <c r="GH66" s="157">
        <f t="shared" si="206"/>
        <v>3654.9821000000002</v>
      </c>
      <c r="GI66" s="158">
        <f t="shared" si="206"/>
        <v>3988.9892</v>
      </c>
      <c r="GJ66" s="157">
        <f t="shared" si="207"/>
        <v>74019.004399999991</v>
      </c>
      <c r="GK66" s="158">
        <f t="shared" si="207"/>
        <v>83352.990999999995</v>
      </c>
      <c r="GL66" s="157">
        <f t="shared" si="208"/>
        <v>735</v>
      </c>
      <c r="GM66" s="158">
        <f t="shared" si="208"/>
        <v>851</v>
      </c>
      <c r="GN66" s="157">
        <f t="shared" si="208"/>
        <v>735</v>
      </c>
      <c r="GO66" s="158">
        <f t="shared" si="208"/>
        <v>851</v>
      </c>
      <c r="GP66" s="157">
        <f t="shared" si="209"/>
        <v>3070.9936000000002</v>
      </c>
      <c r="GQ66" s="158">
        <f t="shared" si="209"/>
        <v>3475.0025999999998</v>
      </c>
      <c r="GR66" s="157">
        <f t="shared" si="210"/>
        <v>49406.015799999994</v>
      </c>
      <c r="GS66" s="158">
        <f t="shared" si="210"/>
        <v>55509.003300000011</v>
      </c>
      <c r="GT66" s="157">
        <f t="shared" si="211"/>
        <v>1908</v>
      </c>
      <c r="GU66" s="158">
        <f t="shared" si="211"/>
        <v>2250</v>
      </c>
      <c r="GV66" s="157">
        <f t="shared" si="211"/>
        <v>1908</v>
      </c>
      <c r="GW66" s="158">
        <f t="shared" si="211"/>
        <v>2250</v>
      </c>
      <c r="GX66" s="157">
        <f t="shared" si="212"/>
        <v>6725.9757000000009</v>
      </c>
      <c r="GY66" s="158">
        <f t="shared" si="212"/>
        <v>7463.9917999999998</v>
      </c>
      <c r="GZ66" s="157">
        <f t="shared" si="212"/>
        <v>123425.02019999998</v>
      </c>
      <c r="HA66" s="158">
        <f t="shared" si="212"/>
        <v>138861.99430000002</v>
      </c>
      <c r="HB66" s="157">
        <f t="shared" si="213"/>
        <v>54</v>
      </c>
      <c r="HC66" s="158">
        <f t="shared" si="213"/>
        <v>18</v>
      </c>
      <c r="HD66" s="157">
        <f t="shared" si="213"/>
        <v>54</v>
      </c>
      <c r="HE66" s="158">
        <f t="shared" si="213"/>
        <v>18</v>
      </c>
      <c r="HF66" s="157">
        <f t="shared" si="214"/>
        <v>43.999200000000002</v>
      </c>
      <c r="HG66" s="158">
        <f t="shared" si="214"/>
        <v>18</v>
      </c>
      <c r="HH66" s="157">
        <f t="shared" si="215"/>
        <v>3845.9987999999998</v>
      </c>
      <c r="HI66" s="158">
        <f t="shared" si="215"/>
        <v>1155.0006000000001</v>
      </c>
      <c r="HJ66" s="157">
        <f t="shared" si="216"/>
        <v>7243.4786999999997</v>
      </c>
      <c r="HK66" s="158">
        <f t="shared" si="216"/>
        <v>7786.9892</v>
      </c>
      <c r="HL66" s="157">
        <f t="shared" si="217"/>
        <v>133473.02249999999</v>
      </c>
      <c r="HM66" s="158">
        <f t="shared" si="217"/>
        <v>145224.992</v>
      </c>
    </row>
    <row r="67" spans="1:221">
      <c r="A67" s="12" t="s">
        <v>392</v>
      </c>
      <c r="B67" s="11" t="s">
        <v>418</v>
      </c>
      <c r="C67" s="3"/>
      <c r="D67" s="9">
        <v>137209</v>
      </c>
      <c r="E67" s="1">
        <v>7</v>
      </c>
      <c r="F67" s="155">
        <v>1610</v>
      </c>
      <c r="G67" s="8">
        <v>1660</v>
      </c>
      <c r="H67" s="155">
        <v>10</v>
      </c>
      <c r="I67" s="8">
        <v>24</v>
      </c>
      <c r="J67" s="157">
        <f t="shared" si="150"/>
        <v>1600</v>
      </c>
      <c r="K67" s="158">
        <f t="shared" si="150"/>
        <v>1636</v>
      </c>
      <c r="L67" s="155">
        <v>60</v>
      </c>
      <c r="M67" s="156">
        <v>60</v>
      </c>
      <c r="N67" s="157">
        <f t="shared" si="151"/>
        <v>1600</v>
      </c>
      <c r="O67" s="158">
        <f t="shared" si="151"/>
        <v>1636</v>
      </c>
      <c r="P67" s="157">
        <f t="shared" si="151"/>
        <v>1600</v>
      </c>
      <c r="Q67" s="158">
        <f t="shared" si="151"/>
        <v>1636</v>
      </c>
      <c r="R67" s="155">
        <v>57</v>
      </c>
      <c r="S67" s="8">
        <v>63</v>
      </c>
      <c r="T67" s="157">
        <f t="shared" si="152"/>
        <v>57</v>
      </c>
      <c r="U67" s="158">
        <f t="shared" si="152"/>
        <v>63</v>
      </c>
      <c r="V67" s="155">
        <v>27</v>
      </c>
      <c r="W67" s="8">
        <v>20</v>
      </c>
      <c r="X67" s="157">
        <f t="shared" si="153"/>
        <v>27</v>
      </c>
      <c r="Y67" s="158">
        <f t="shared" si="153"/>
        <v>20</v>
      </c>
      <c r="Z67" s="155">
        <v>5</v>
      </c>
      <c r="AA67" s="8">
        <v>10</v>
      </c>
      <c r="AB67" s="157">
        <f t="shared" si="154"/>
        <v>5</v>
      </c>
      <c r="AC67" s="158">
        <f t="shared" si="154"/>
        <v>10</v>
      </c>
      <c r="AD67" s="157">
        <f t="shared" si="155"/>
        <v>89</v>
      </c>
      <c r="AE67" s="158">
        <f t="shared" si="155"/>
        <v>93</v>
      </c>
      <c r="AF67" s="157">
        <f t="shared" si="156"/>
        <v>89</v>
      </c>
      <c r="AG67" s="158">
        <f t="shared" si="156"/>
        <v>93</v>
      </c>
      <c r="AH67" s="155">
        <v>2.8860000000000001</v>
      </c>
      <c r="AI67" s="7">
        <v>3</v>
      </c>
      <c r="AJ67" s="157">
        <f t="shared" si="157"/>
        <v>164.50200000000001</v>
      </c>
      <c r="AK67" s="157">
        <f t="shared" si="157"/>
        <v>189</v>
      </c>
      <c r="AL67" s="155">
        <v>3.3332999999999999</v>
      </c>
      <c r="AM67" s="7">
        <v>3.1</v>
      </c>
      <c r="AN67" s="157">
        <f t="shared" si="158"/>
        <v>89.999099999999999</v>
      </c>
      <c r="AO67" s="157">
        <f t="shared" si="158"/>
        <v>62</v>
      </c>
      <c r="AP67" s="155">
        <v>0.6</v>
      </c>
      <c r="AQ67" s="7">
        <v>1</v>
      </c>
      <c r="AR67" s="157">
        <f t="shared" si="159"/>
        <v>3</v>
      </c>
      <c r="AS67" s="158">
        <f t="shared" si="159"/>
        <v>10</v>
      </c>
      <c r="AT67" s="157">
        <f t="shared" si="160"/>
        <v>2.8932707865168541</v>
      </c>
      <c r="AU67" s="158">
        <f t="shared" si="160"/>
        <v>2.806451612903226</v>
      </c>
      <c r="AV67" s="157">
        <f t="shared" si="161"/>
        <v>257.50110000000001</v>
      </c>
      <c r="AW67" s="158">
        <f t="shared" si="161"/>
        <v>261</v>
      </c>
      <c r="AX67" s="155">
        <v>70.421099999999996</v>
      </c>
      <c r="AY67" s="7">
        <v>70.158699999999996</v>
      </c>
      <c r="AZ67" s="157">
        <f t="shared" si="162"/>
        <v>4014.0026999999995</v>
      </c>
      <c r="BA67" s="158">
        <f t="shared" si="162"/>
        <v>4419.9980999999998</v>
      </c>
      <c r="BB67" s="155">
        <v>70.666700000000006</v>
      </c>
      <c r="BC67" s="7">
        <v>63.95</v>
      </c>
      <c r="BD67" s="157">
        <f t="shared" si="163"/>
        <v>1908.0009000000002</v>
      </c>
      <c r="BE67" s="158">
        <f t="shared" si="163"/>
        <v>1279</v>
      </c>
      <c r="BF67" s="155">
        <v>67.400000000000006</v>
      </c>
      <c r="BG67" s="7">
        <v>62</v>
      </c>
      <c r="BH67" s="157">
        <f t="shared" si="164"/>
        <v>337</v>
      </c>
      <c r="BI67" s="158">
        <f t="shared" si="164"/>
        <v>620</v>
      </c>
      <c r="BJ67" s="157">
        <f t="shared" si="165"/>
        <v>70.325883146067412</v>
      </c>
      <c r="BK67" s="158">
        <f t="shared" si="165"/>
        <v>67.946216129032251</v>
      </c>
      <c r="BL67" s="157">
        <f t="shared" si="166"/>
        <v>6259.0036</v>
      </c>
      <c r="BM67" s="158">
        <f t="shared" si="166"/>
        <v>6318.9980999999998</v>
      </c>
      <c r="BN67" s="155">
        <v>672</v>
      </c>
      <c r="BO67" s="7">
        <v>646</v>
      </c>
      <c r="BP67" s="157">
        <f t="shared" si="167"/>
        <v>672</v>
      </c>
      <c r="BQ67" s="158">
        <f t="shared" si="167"/>
        <v>646</v>
      </c>
      <c r="BR67" s="155">
        <v>278</v>
      </c>
      <c r="BS67" s="7">
        <v>289</v>
      </c>
      <c r="BT67" s="157">
        <f t="shared" si="168"/>
        <v>278</v>
      </c>
      <c r="BU67" s="158">
        <f t="shared" si="168"/>
        <v>289</v>
      </c>
      <c r="BV67" s="155">
        <v>0</v>
      </c>
      <c r="BW67" s="156">
        <v>0</v>
      </c>
      <c r="BX67" s="157">
        <f t="shared" si="169"/>
        <v>0</v>
      </c>
      <c r="BY67" s="158">
        <f t="shared" si="169"/>
        <v>0</v>
      </c>
      <c r="BZ67" s="157">
        <f t="shared" si="170"/>
        <v>950</v>
      </c>
      <c r="CA67" s="158">
        <f t="shared" si="170"/>
        <v>935</v>
      </c>
      <c r="CB67" s="157">
        <f t="shared" si="171"/>
        <v>950</v>
      </c>
      <c r="CC67" s="158">
        <f t="shared" si="171"/>
        <v>935</v>
      </c>
      <c r="CD67" s="155">
        <v>4.0365000000000002</v>
      </c>
      <c r="CE67" s="7">
        <v>3.8336000000000001</v>
      </c>
      <c r="CF67" s="157">
        <f t="shared" si="172"/>
        <v>2712.5280000000002</v>
      </c>
      <c r="CG67" s="158">
        <f t="shared" si="172"/>
        <v>2476.5056</v>
      </c>
      <c r="CH67" s="155">
        <v>5.0540000000000003</v>
      </c>
      <c r="CI67" s="7">
        <v>4.827</v>
      </c>
      <c r="CJ67" s="157">
        <f t="shared" si="173"/>
        <v>1405.0120000000002</v>
      </c>
      <c r="CK67" s="158">
        <f t="shared" si="173"/>
        <v>1395.0029999999999</v>
      </c>
      <c r="CL67" s="155">
        <v>0</v>
      </c>
      <c r="CM67" s="156">
        <v>0</v>
      </c>
      <c r="CN67" s="157">
        <f t="shared" si="174"/>
        <v>0</v>
      </c>
      <c r="CO67" s="158">
        <f t="shared" si="174"/>
        <v>0</v>
      </c>
      <c r="CP67" s="157">
        <f t="shared" si="175"/>
        <v>4.3342526315789485</v>
      </c>
      <c r="CQ67" s="158">
        <f t="shared" si="175"/>
        <v>4.1406509090909092</v>
      </c>
      <c r="CR67" s="157">
        <f t="shared" si="176"/>
        <v>4117.5400000000009</v>
      </c>
      <c r="CS67" s="158">
        <f t="shared" si="176"/>
        <v>3871.5086000000001</v>
      </c>
      <c r="CT67" s="155">
        <v>72.583299999999994</v>
      </c>
      <c r="CU67" s="7">
        <v>70.151700000000005</v>
      </c>
      <c r="CV67" s="157">
        <f t="shared" si="177"/>
        <v>48775.977599999998</v>
      </c>
      <c r="CW67" s="158">
        <f t="shared" si="177"/>
        <v>45317.998200000002</v>
      </c>
      <c r="CX67" s="155">
        <v>75.795000000000002</v>
      </c>
      <c r="CY67" s="7">
        <v>73.418700000000001</v>
      </c>
      <c r="CZ67" s="157">
        <f t="shared" si="178"/>
        <v>21071.010000000002</v>
      </c>
      <c r="DA67" s="158">
        <f t="shared" si="178"/>
        <v>21218.004300000001</v>
      </c>
      <c r="DB67" s="155">
        <v>0</v>
      </c>
      <c r="DC67" s="7">
        <v>0</v>
      </c>
      <c r="DD67" s="157">
        <f t="shared" si="179"/>
        <v>0</v>
      </c>
      <c r="DE67" s="158">
        <f t="shared" si="179"/>
        <v>0</v>
      </c>
      <c r="DF67" s="157">
        <f t="shared" si="180"/>
        <v>73.523144842105253</v>
      </c>
      <c r="DG67" s="158">
        <f t="shared" si="180"/>
        <v>71.161500000000004</v>
      </c>
      <c r="DH67" s="157">
        <f t="shared" si="181"/>
        <v>69846.987599999993</v>
      </c>
      <c r="DI67" s="158">
        <f t="shared" si="181"/>
        <v>66536.002500000002</v>
      </c>
      <c r="DJ67" s="157">
        <f t="shared" si="182"/>
        <v>1039</v>
      </c>
      <c r="DK67" s="158">
        <f t="shared" si="182"/>
        <v>1028</v>
      </c>
      <c r="DL67" s="157">
        <f t="shared" si="182"/>
        <v>1039</v>
      </c>
      <c r="DM67" s="158">
        <f t="shared" si="182"/>
        <v>1028</v>
      </c>
      <c r="DN67" s="157">
        <f t="shared" si="183"/>
        <v>4.2108191530317622</v>
      </c>
      <c r="DO67" s="158">
        <f t="shared" si="183"/>
        <v>4.0199499999999997</v>
      </c>
      <c r="DP67" s="157">
        <f t="shared" si="184"/>
        <v>4375.0411000000013</v>
      </c>
      <c r="DQ67" s="158">
        <f t="shared" si="184"/>
        <v>4132.5086000000001</v>
      </c>
      <c r="DR67" s="157">
        <f t="shared" si="185"/>
        <v>73.249269682386895</v>
      </c>
      <c r="DS67" s="158">
        <f t="shared" si="185"/>
        <v>70.870623151750976</v>
      </c>
      <c r="DT67" s="157">
        <f t="shared" si="186"/>
        <v>76105.991199999989</v>
      </c>
      <c r="DU67" s="158">
        <f t="shared" si="186"/>
        <v>72855.000599999999</v>
      </c>
      <c r="DV67" s="155">
        <v>232</v>
      </c>
      <c r="DW67" s="7">
        <v>264</v>
      </c>
      <c r="DX67" s="157">
        <f t="shared" si="187"/>
        <v>232</v>
      </c>
      <c r="DY67" s="158">
        <f t="shared" si="187"/>
        <v>264</v>
      </c>
      <c r="DZ67" s="155">
        <v>253</v>
      </c>
      <c r="EA67" s="7">
        <v>283</v>
      </c>
      <c r="EB67" s="157">
        <f t="shared" si="188"/>
        <v>253</v>
      </c>
      <c r="EC67" s="158">
        <f t="shared" si="188"/>
        <v>283</v>
      </c>
      <c r="ED67" s="155">
        <v>0</v>
      </c>
      <c r="EE67" s="7">
        <v>0</v>
      </c>
      <c r="EF67" s="157">
        <f t="shared" si="189"/>
        <v>0</v>
      </c>
      <c r="EG67" s="158">
        <f t="shared" si="189"/>
        <v>0</v>
      </c>
      <c r="EH67" s="157">
        <f t="shared" si="190"/>
        <v>485</v>
      </c>
      <c r="EI67" s="158">
        <f t="shared" si="190"/>
        <v>547</v>
      </c>
      <c r="EJ67" s="157">
        <f t="shared" si="191"/>
        <v>485</v>
      </c>
      <c r="EK67" s="158">
        <f t="shared" si="191"/>
        <v>547</v>
      </c>
      <c r="EL67" s="155">
        <v>2.9763000000000002</v>
      </c>
      <c r="EM67" s="7">
        <v>2.6591</v>
      </c>
      <c r="EN67" s="157">
        <f t="shared" si="192"/>
        <v>690.50160000000005</v>
      </c>
      <c r="EO67" s="158">
        <f t="shared" si="192"/>
        <v>702.00239999999997</v>
      </c>
      <c r="EP67" s="155">
        <v>3.7134</v>
      </c>
      <c r="EQ67" s="7">
        <v>3.7349999999999999</v>
      </c>
      <c r="ER67" s="157">
        <f t="shared" si="193"/>
        <v>939.49019999999996</v>
      </c>
      <c r="ES67" s="158">
        <f t="shared" si="193"/>
        <v>1057.0049999999999</v>
      </c>
      <c r="ET67" s="155">
        <v>0</v>
      </c>
      <c r="EU67" s="7">
        <v>0</v>
      </c>
      <c r="EV67" s="157">
        <f t="shared" si="194"/>
        <v>0</v>
      </c>
      <c r="EW67" s="158">
        <f t="shared" si="194"/>
        <v>0</v>
      </c>
      <c r="EX67" s="157">
        <f t="shared" si="195"/>
        <v>3.3608078350515465</v>
      </c>
      <c r="EY67" s="158">
        <f t="shared" si="195"/>
        <v>3.2157356489945155</v>
      </c>
      <c r="EZ67" s="157">
        <f t="shared" si="196"/>
        <v>1629.9918</v>
      </c>
      <c r="FA67" s="158">
        <f t="shared" si="196"/>
        <v>1759.0074</v>
      </c>
      <c r="FB67" s="155">
        <v>50.189700000000002</v>
      </c>
      <c r="FC67" s="7">
        <v>46.776499999999999</v>
      </c>
      <c r="FD67" s="157">
        <f t="shared" si="197"/>
        <v>11644.010400000001</v>
      </c>
      <c r="FE67" s="158">
        <f t="shared" si="197"/>
        <v>12348.995999999999</v>
      </c>
      <c r="FF67" s="155">
        <v>43.335999999999999</v>
      </c>
      <c r="FG67" s="7">
        <v>41.8339</v>
      </c>
      <c r="FH67" s="157">
        <f t="shared" si="198"/>
        <v>10964.008</v>
      </c>
      <c r="FI67" s="158">
        <f t="shared" si="198"/>
        <v>11838.993699999999</v>
      </c>
      <c r="FJ67" s="155">
        <v>0</v>
      </c>
      <c r="FK67" s="7">
        <v>0</v>
      </c>
      <c r="FL67" s="157">
        <f t="shared" si="199"/>
        <v>0</v>
      </c>
      <c r="FM67" s="158">
        <f t="shared" si="199"/>
        <v>0</v>
      </c>
      <c r="FN67" s="157">
        <f t="shared" si="200"/>
        <v>46.61447092783505</v>
      </c>
      <c r="FO67" s="158">
        <f t="shared" si="200"/>
        <v>44.219359597806211</v>
      </c>
      <c r="FP67" s="157">
        <f t="shared" si="201"/>
        <v>22608.018400000001</v>
      </c>
      <c r="FQ67" s="158">
        <f t="shared" si="201"/>
        <v>24187.989699999998</v>
      </c>
      <c r="FR67" s="155">
        <v>76</v>
      </c>
      <c r="FS67" s="7">
        <v>61</v>
      </c>
      <c r="FT67" s="157">
        <f t="shared" si="202"/>
        <v>76</v>
      </c>
      <c r="FU67" s="158">
        <f t="shared" si="202"/>
        <v>61</v>
      </c>
      <c r="FV67" s="155">
        <v>5.2039</v>
      </c>
      <c r="FW67" s="7">
        <v>5.3197000000000001</v>
      </c>
      <c r="FX67" s="157">
        <f t="shared" si="203"/>
        <v>395.49639999999999</v>
      </c>
      <c r="FY67" s="158">
        <f t="shared" si="203"/>
        <v>324.50170000000003</v>
      </c>
      <c r="FZ67" s="155">
        <v>61.8947</v>
      </c>
      <c r="GA67" s="7">
        <v>64.098399999999998</v>
      </c>
      <c r="GB67" s="157">
        <f t="shared" si="204"/>
        <v>4703.9971999999998</v>
      </c>
      <c r="GC67" s="158">
        <f t="shared" si="204"/>
        <v>3910.0023999999999</v>
      </c>
      <c r="GD67" s="157">
        <f t="shared" si="205"/>
        <v>961</v>
      </c>
      <c r="GE67" s="158">
        <f t="shared" si="205"/>
        <v>973</v>
      </c>
      <c r="GF67" s="157">
        <f t="shared" si="205"/>
        <v>961</v>
      </c>
      <c r="GG67" s="158">
        <f t="shared" si="205"/>
        <v>973</v>
      </c>
      <c r="GH67" s="157">
        <f t="shared" si="206"/>
        <v>3567.5316000000003</v>
      </c>
      <c r="GI67" s="158">
        <f t="shared" si="206"/>
        <v>3367.5079999999998</v>
      </c>
      <c r="GJ67" s="157">
        <f t="shared" si="207"/>
        <v>64433.990699999995</v>
      </c>
      <c r="GK67" s="158">
        <f t="shared" si="207"/>
        <v>62086.992299999998</v>
      </c>
      <c r="GL67" s="157">
        <f t="shared" si="208"/>
        <v>558</v>
      </c>
      <c r="GM67" s="158">
        <f t="shared" si="208"/>
        <v>592</v>
      </c>
      <c r="GN67" s="157">
        <f t="shared" si="208"/>
        <v>558</v>
      </c>
      <c r="GO67" s="158">
        <f t="shared" si="208"/>
        <v>592</v>
      </c>
      <c r="GP67" s="157">
        <f t="shared" si="209"/>
        <v>2434.5012999999999</v>
      </c>
      <c r="GQ67" s="158">
        <f t="shared" si="209"/>
        <v>2514.0079999999998</v>
      </c>
      <c r="GR67" s="157">
        <f t="shared" si="210"/>
        <v>33943.018900000003</v>
      </c>
      <c r="GS67" s="158">
        <f t="shared" si="210"/>
        <v>34335.998</v>
      </c>
      <c r="GT67" s="157">
        <f t="shared" si="211"/>
        <v>1519</v>
      </c>
      <c r="GU67" s="158">
        <f t="shared" si="211"/>
        <v>1565</v>
      </c>
      <c r="GV67" s="157">
        <f t="shared" si="211"/>
        <v>1519</v>
      </c>
      <c r="GW67" s="158">
        <f t="shared" si="211"/>
        <v>1565</v>
      </c>
      <c r="GX67" s="157">
        <f t="shared" si="212"/>
        <v>6002.0329000000002</v>
      </c>
      <c r="GY67" s="157">
        <f t="shared" si="212"/>
        <v>5881.5159999999996</v>
      </c>
      <c r="GZ67" s="157">
        <f t="shared" si="212"/>
        <v>98377.00959999999</v>
      </c>
      <c r="HA67" s="158">
        <f t="shared" si="212"/>
        <v>96422.990300000005</v>
      </c>
      <c r="HB67" s="157">
        <f t="shared" si="213"/>
        <v>5</v>
      </c>
      <c r="HC67" s="158">
        <f t="shared" si="213"/>
        <v>10</v>
      </c>
      <c r="HD67" s="157">
        <f t="shared" si="213"/>
        <v>5</v>
      </c>
      <c r="HE67" s="158">
        <f t="shared" si="213"/>
        <v>10</v>
      </c>
      <c r="HF67" s="157">
        <f t="shared" si="214"/>
        <v>3</v>
      </c>
      <c r="HG67" s="158">
        <f t="shared" si="214"/>
        <v>10</v>
      </c>
      <c r="HH67" s="157">
        <f t="shared" si="215"/>
        <v>337</v>
      </c>
      <c r="HI67" s="158">
        <f t="shared" si="215"/>
        <v>620</v>
      </c>
      <c r="HJ67" s="157">
        <f t="shared" si="216"/>
        <v>6400.5293000000011</v>
      </c>
      <c r="HK67" s="158">
        <f t="shared" si="216"/>
        <v>6216.0176999999994</v>
      </c>
      <c r="HL67" s="157">
        <f t="shared" si="217"/>
        <v>103418.00679999999</v>
      </c>
      <c r="HM67" s="158">
        <f t="shared" si="217"/>
        <v>100952.9927</v>
      </c>
    </row>
    <row r="68" spans="1:221">
      <c r="A68" s="12" t="s">
        <v>392</v>
      </c>
      <c r="B68" s="11" t="s">
        <v>419</v>
      </c>
      <c r="C68" s="6" t="s">
        <v>422</v>
      </c>
      <c r="D68" s="9">
        <v>137315</v>
      </c>
      <c r="E68" s="2">
        <v>7</v>
      </c>
      <c r="F68" s="155">
        <v>275</v>
      </c>
      <c r="G68" s="8">
        <v>313</v>
      </c>
      <c r="H68" s="155">
        <v>0</v>
      </c>
      <c r="I68" s="8">
        <v>3</v>
      </c>
      <c r="J68" s="157">
        <f t="shared" si="150"/>
        <v>275</v>
      </c>
      <c r="K68" s="158">
        <f t="shared" si="150"/>
        <v>310</v>
      </c>
      <c r="L68" s="155">
        <v>60</v>
      </c>
      <c r="M68" s="156">
        <v>60</v>
      </c>
      <c r="N68" s="157">
        <f t="shared" si="151"/>
        <v>275</v>
      </c>
      <c r="O68" s="158">
        <f t="shared" si="151"/>
        <v>310</v>
      </c>
      <c r="P68" s="157">
        <f t="shared" si="151"/>
        <v>275</v>
      </c>
      <c r="Q68" s="158">
        <f t="shared" si="151"/>
        <v>310</v>
      </c>
      <c r="R68" s="155">
        <v>69</v>
      </c>
      <c r="S68" s="8">
        <v>85</v>
      </c>
      <c r="T68" s="157">
        <f t="shared" si="152"/>
        <v>69</v>
      </c>
      <c r="U68" s="158">
        <f t="shared" si="152"/>
        <v>85</v>
      </c>
      <c r="V68" s="155">
        <v>33</v>
      </c>
      <c r="W68" s="8">
        <v>42</v>
      </c>
      <c r="X68" s="157">
        <f t="shared" si="153"/>
        <v>33</v>
      </c>
      <c r="Y68" s="158">
        <f t="shared" si="153"/>
        <v>42</v>
      </c>
      <c r="Z68" s="155">
        <v>24</v>
      </c>
      <c r="AA68" s="8">
        <v>1</v>
      </c>
      <c r="AB68" s="157">
        <f t="shared" si="154"/>
        <v>24</v>
      </c>
      <c r="AC68" s="158">
        <f t="shared" si="154"/>
        <v>1</v>
      </c>
      <c r="AD68" s="157">
        <f t="shared" si="155"/>
        <v>126</v>
      </c>
      <c r="AE68" s="158">
        <f t="shared" si="155"/>
        <v>128</v>
      </c>
      <c r="AF68" s="157">
        <f t="shared" si="156"/>
        <v>126</v>
      </c>
      <c r="AG68" s="158">
        <f t="shared" si="156"/>
        <v>128</v>
      </c>
      <c r="AH68" s="155">
        <v>2.8260999999999998</v>
      </c>
      <c r="AI68" s="7">
        <v>2.8471000000000002</v>
      </c>
      <c r="AJ68" s="157">
        <f t="shared" si="157"/>
        <v>195.0009</v>
      </c>
      <c r="AK68" s="157">
        <f t="shared" si="157"/>
        <v>242.0035</v>
      </c>
      <c r="AL68" s="155">
        <v>4.0303000000000004</v>
      </c>
      <c r="AM68" s="7">
        <v>3.0238</v>
      </c>
      <c r="AN68" s="157">
        <f t="shared" si="158"/>
        <v>132.99990000000003</v>
      </c>
      <c r="AO68" s="157">
        <f t="shared" si="158"/>
        <v>126.9996</v>
      </c>
      <c r="AP68" s="155">
        <v>0.58330000000000004</v>
      </c>
      <c r="AQ68" s="7">
        <v>0.5</v>
      </c>
      <c r="AR68" s="157">
        <f t="shared" si="159"/>
        <v>13.999200000000002</v>
      </c>
      <c r="AS68" s="158">
        <f t="shared" si="159"/>
        <v>0.5</v>
      </c>
      <c r="AT68" s="157">
        <f t="shared" si="160"/>
        <v>2.7142857142857144</v>
      </c>
      <c r="AU68" s="158">
        <f t="shared" si="160"/>
        <v>2.8867429687500001</v>
      </c>
      <c r="AV68" s="157">
        <f t="shared" si="161"/>
        <v>342</v>
      </c>
      <c r="AW68" s="158">
        <f t="shared" si="161"/>
        <v>369.50310000000002</v>
      </c>
      <c r="AX68" s="155">
        <v>51.579700000000003</v>
      </c>
      <c r="AY68" s="7">
        <v>46.8</v>
      </c>
      <c r="AZ68" s="157">
        <f t="shared" si="162"/>
        <v>3558.9993000000004</v>
      </c>
      <c r="BA68" s="158">
        <f t="shared" si="162"/>
        <v>3977.9999999999995</v>
      </c>
      <c r="BB68" s="155">
        <v>53.2727</v>
      </c>
      <c r="BC68" s="7">
        <v>38.666699999999999</v>
      </c>
      <c r="BD68" s="157">
        <f t="shared" si="163"/>
        <v>1757.9991</v>
      </c>
      <c r="BE68" s="158">
        <f t="shared" si="163"/>
        <v>1624.0013999999999</v>
      </c>
      <c r="BF68" s="155">
        <v>27.041699999999999</v>
      </c>
      <c r="BG68" s="7">
        <v>12</v>
      </c>
      <c r="BH68" s="157">
        <f t="shared" si="164"/>
        <v>649.00080000000003</v>
      </c>
      <c r="BI68" s="158">
        <f t="shared" si="164"/>
        <v>12</v>
      </c>
      <c r="BJ68" s="157">
        <f t="shared" si="165"/>
        <v>47.349200000000003</v>
      </c>
      <c r="BK68" s="158">
        <f t="shared" si="165"/>
        <v>43.859385937499994</v>
      </c>
      <c r="BL68" s="157">
        <f t="shared" si="166"/>
        <v>5965.9992000000002</v>
      </c>
      <c r="BM68" s="158">
        <f t="shared" si="166"/>
        <v>5614.0013999999992</v>
      </c>
      <c r="BN68" s="155">
        <v>65</v>
      </c>
      <c r="BO68" s="7">
        <v>80</v>
      </c>
      <c r="BP68" s="157">
        <f t="shared" si="167"/>
        <v>65</v>
      </c>
      <c r="BQ68" s="158">
        <f t="shared" si="167"/>
        <v>80</v>
      </c>
      <c r="BR68" s="155">
        <v>43</v>
      </c>
      <c r="BS68" s="7">
        <v>49</v>
      </c>
      <c r="BT68" s="157">
        <f t="shared" si="168"/>
        <v>43</v>
      </c>
      <c r="BU68" s="158">
        <f t="shared" si="168"/>
        <v>49</v>
      </c>
      <c r="BV68" s="155">
        <v>0</v>
      </c>
      <c r="BW68" s="156">
        <v>0</v>
      </c>
      <c r="BX68" s="157">
        <f t="shared" si="169"/>
        <v>0</v>
      </c>
      <c r="BY68" s="158">
        <f t="shared" si="169"/>
        <v>0</v>
      </c>
      <c r="BZ68" s="157">
        <f t="shared" si="170"/>
        <v>108</v>
      </c>
      <c r="CA68" s="158">
        <f t="shared" si="170"/>
        <v>129</v>
      </c>
      <c r="CB68" s="157">
        <f t="shared" si="171"/>
        <v>108</v>
      </c>
      <c r="CC68" s="158">
        <f t="shared" si="171"/>
        <v>129</v>
      </c>
      <c r="CD68" s="155">
        <v>3.3769</v>
      </c>
      <c r="CE68" s="7">
        <v>3.6812999999999998</v>
      </c>
      <c r="CF68" s="157">
        <f t="shared" si="172"/>
        <v>219.49850000000001</v>
      </c>
      <c r="CG68" s="158">
        <f t="shared" si="172"/>
        <v>294.50399999999996</v>
      </c>
      <c r="CH68" s="155">
        <v>5.093</v>
      </c>
      <c r="CI68" s="7">
        <v>4.8571</v>
      </c>
      <c r="CJ68" s="157">
        <f t="shared" si="173"/>
        <v>218.999</v>
      </c>
      <c r="CK68" s="158">
        <f t="shared" si="173"/>
        <v>237.99789999999999</v>
      </c>
      <c r="CL68" s="155">
        <v>0</v>
      </c>
      <c r="CM68" s="156">
        <v>0</v>
      </c>
      <c r="CN68" s="157">
        <f t="shared" si="174"/>
        <v>0</v>
      </c>
      <c r="CO68" s="158">
        <f t="shared" si="174"/>
        <v>0</v>
      </c>
      <c r="CP68" s="157">
        <f t="shared" si="175"/>
        <v>4.0601620370370375</v>
      </c>
      <c r="CQ68" s="158">
        <f t="shared" si="175"/>
        <v>4.1279217054263562</v>
      </c>
      <c r="CR68" s="157">
        <f t="shared" si="176"/>
        <v>438.49750000000006</v>
      </c>
      <c r="CS68" s="158">
        <f t="shared" si="176"/>
        <v>532.50189999999998</v>
      </c>
      <c r="CT68" s="155">
        <v>65.323099999999997</v>
      </c>
      <c r="CU68" s="7">
        <v>65.375</v>
      </c>
      <c r="CV68" s="157">
        <f t="shared" si="177"/>
        <v>4246.0014999999994</v>
      </c>
      <c r="CW68" s="158">
        <f t="shared" si="177"/>
        <v>5230</v>
      </c>
      <c r="CX68" s="155">
        <v>64.790700000000001</v>
      </c>
      <c r="CY68" s="7">
        <v>65.6327</v>
      </c>
      <c r="CZ68" s="157">
        <f t="shared" si="178"/>
        <v>2786.0001000000002</v>
      </c>
      <c r="DA68" s="158">
        <f t="shared" si="178"/>
        <v>3216.0023000000001</v>
      </c>
      <c r="DB68" s="155">
        <v>0</v>
      </c>
      <c r="DC68" s="7">
        <v>0</v>
      </c>
      <c r="DD68" s="157">
        <f t="shared" si="179"/>
        <v>0</v>
      </c>
      <c r="DE68" s="158">
        <f t="shared" si="179"/>
        <v>0</v>
      </c>
      <c r="DF68" s="157">
        <f t="shared" si="180"/>
        <v>65.111125925925919</v>
      </c>
      <c r="DG68" s="158">
        <f t="shared" si="180"/>
        <v>65.472886046511633</v>
      </c>
      <c r="DH68" s="157">
        <f t="shared" si="181"/>
        <v>7032.0015999999996</v>
      </c>
      <c r="DI68" s="158">
        <f t="shared" si="181"/>
        <v>8446.0023000000001</v>
      </c>
      <c r="DJ68" s="157">
        <f t="shared" si="182"/>
        <v>234</v>
      </c>
      <c r="DK68" s="158">
        <f t="shared" si="182"/>
        <v>257</v>
      </c>
      <c r="DL68" s="157">
        <f t="shared" si="182"/>
        <v>234</v>
      </c>
      <c r="DM68" s="158">
        <f t="shared" si="182"/>
        <v>257</v>
      </c>
      <c r="DN68" s="157">
        <f t="shared" si="183"/>
        <v>3.3354594017094019</v>
      </c>
      <c r="DO68" s="158">
        <f t="shared" si="183"/>
        <v>3.5097470817120624</v>
      </c>
      <c r="DP68" s="157">
        <f t="shared" si="184"/>
        <v>780.49750000000006</v>
      </c>
      <c r="DQ68" s="158">
        <f t="shared" si="184"/>
        <v>902.005</v>
      </c>
      <c r="DR68" s="157">
        <f t="shared" si="185"/>
        <v>55.547011965811961</v>
      </c>
      <c r="DS68" s="158">
        <f t="shared" si="185"/>
        <v>54.708185603112838</v>
      </c>
      <c r="DT68" s="157">
        <f t="shared" si="186"/>
        <v>12998.0008</v>
      </c>
      <c r="DU68" s="158">
        <f t="shared" si="186"/>
        <v>14060.003699999999</v>
      </c>
      <c r="DV68" s="155">
        <v>4</v>
      </c>
      <c r="DW68" s="7">
        <v>3</v>
      </c>
      <c r="DX68" s="157">
        <f t="shared" si="187"/>
        <v>4</v>
      </c>
      <c r="DY68" s="158">
        <f t="shared" si="187"/>
        <v>3</v>
      </c>
      <c r="DZ68" s="155">
        <v>6</v>
      </c>
      <c r="EA68" s="7">
        <v>7</v>
      </c>
      <c r="EB68" s="157">
        <f t="shared" si="188"/>
        <v>6</v>
      </c>
      <c r="EC68" s="158">
        <f t="shared" si="188"/>
        <v>7</v>
      </c>
      <c r="ED68" s="155">
        <v>0</v>
      </c>
      <c r="EE68" s="7">
        <v>0</v>
      </c>
      <c r="EF68" s="157">
        <f t="shared" si="189"/>
        <v>0</v>
      </c>
      <c r="EG68" s="158">
        <f t="shared" si="189"/>
        <v>0</v>
      </c>
      <c r="EH68" s="157">
        <f t="shared" si="190"/>
        <v>10</v>
      </c>
      <c r="EI68" s="158">
        <f t="shared" si="190"/>
        <v>10</v>
      </c>
      <c r="EJ68" s="157">
        <f t="shared" si="191"/>
        <v>10</v>
      </c>
      <c r="EK68" s="158">
        <f t="shared" si="191"/>
        <v>10</v>
      </c>
      <c r="EL68" s="155">
        <v>3.25</v>
      </c>
      <c r="EM68" s="7">
        <v>1.5</v>
      </c>
      <c r="EN68" s="157">
        <f t="shared" si="192"/>
        <v>13</v>
      </c>
      <c r="EO68" s="158">
        <f t="shared" si="192"/>
        <v>4.5</v>
      </c>
      <c r="EP68" s="155">
        <v>3.6667000000000001</v>
      </c>
      <c r="EQ68" s="7">
        <v>3.5</v>
      </c>
      <c r="ER68" s="157">
        <f t="shared" si="193"/>
        <v>22.0002</v>
      </c>
      <c r="ES68" s="158">
        <f t="shared" si="193"/>
        <v>24.5</v>
      </c>
      <c r="ET68" s="155">
        <v>0</v>
      </c>
      <c r="EU68" s="7">
        <v>0</v>
      </c>
      <c r="EV68" s="157">
        <f t="shared" si="194"/>
        <v>0</v>
      </c>
      <c r="EW68" s="158">
        <f t="shared" si="194"/>
        <v>0</v>
      </c>
      <c r="EX68" s="157">
        <f t="shared" si="195"/>
        <v>3.5000200000000001</v>
      </c>
      <c r="EY68" s="158">
        <f t="shared" si="195"/>
        <v>2.9</v>
      </c>
      <c r="EZ68" s="157">
        <f t="shared" si="196"/>
        <v>35.0002</v>
      </c>
      <c r="FA68" s="158">
        <f t="shared" si="196"/>
        <v>29</v>
      </c>
      <c r="FB68" s="155">
        <v>49</v>
      </c>
      <c r="FC68" s="7">
        <v>21</v>
      </c>
      <c r="FD68" s="157">
        <f t="shared" si="197"/>
        <v>196</v>
      </c>
      <c r="FE68" s="158">
        <f t="shared" si="197"/>
        <v>63</v>
      </c>
      <c r="FF68" s="155">
        <v>26.5</v>
      </c>
      <c r="FG68" s="7">
        <v>50.714300000000001</v>
      </c>
      <c r="FH68" s="157">
        <f t="shared" si="198"/>
        <v>159</v>
      </c>
      <c r="FI68" s="158">
        <f t="shared" si="198"/>
        <v>355.00010000000003</v>
      </c>
      <c r="FJ68" s="155">
        <v>0</v>
      </c>
      <c r="FK68" s="7">
        <v>0</v>
      </c>
      <c r="FL68" s="157">
        <f t="shared" si="199"/>
        <v>0</v>
      </c>
      <c r="FM68" s="158">
        <f t="shared" si="199"/>
        <v>0</v>
      </c>
      <c r="FN68" s="157">
        <f t="shared" si="200"/>
        <v>35.5</v>
      </c>
      <c r="FO68" s="158">
        <f t="shared" si="200"/>
        <v>41.80001</v>
      </c>
      <c r="FP68" s="157">
        <f t="shared" si="201"/>
        <v>355</v>
      </c>
      <c r="FQ68" s="158">
        <f t="shared" si="201"/>
        <v>418.00009999999997</v>
      </c>
      <c r="FR68" s="155">
        <v>31</v>
      </c>
      <c r="FS68" s="7">
        <v>43</v>
      </c>
      <c r="FT68" s="157">
        <f t="shared" si="202"/>
        <v>31</v>
      </c>
      <c r="FU68" s="158">
        <f t="shared" si="202"/>
        <v>43</v>
      </c>
      <c r="FV68" s="155">
        <v>4.1128999999999998</v>
      </c>
      <c r="FW68" s="7">
        <v>3.907</v>
      </c>
      <c r="FX68" s="157">
        <f t="shared" si="203"/>
        <v>127.4999</v>
      </c>
      <c r="FY68" s="158">
        <f t="shared" si="203"/>
        <v>168.001</v>
      </c>
      <c r="FZ68" s="155">
        <v>52.419400000000003</v>
      </c>
      <c r="GA68" s="7">
        <v>53.930199999999999</v>
      </c>
      <c r="GB68" s="157">
        <f t="shared" si="204"/>
        <v>1625.0014000000001</v>
      </c>
      <c r="GC68" s="158">
        <f t="shared" si="204"/>
        <v>2318.9985999999999</v>
      </c>
      <c r="GD68" s="157">
        <f t="shared" si="205"/>
        <v>138</v>
      </c>
      <c r="GE68" s="158">
        <f t="shared" si="205"/>
        <v>168</v>
      </c>
      <c r="GF68" s="157">
        <f t="shared" si="205"/>
        <v>138</v>
      </c>
      <c r="GG68" s="158">
        <f t="shared" si="205"/>
        <v>168</v>
      </c>
      <c r="GH68" s="157">
        <f t="shared" si="206"/>
        <v>427.49940000000004</v>
      </c>
      <c r="GI68" s="158">
        <f t="shared" si="206"/>
        <v>541.00749999999994</v>
      </c>
      <c r="GJ68" s="157">
        <f t="shared" si="207"/>
        <v>8001.0007999999998</v>
      </c>
      <c r="GK68" s="158">
        <f t="shared" si="207"/>
        <v>9271</v>
      </c>
      <c r="GL68" s="157">
        <f t="shared" si="208"/>
        <v>82</v>
      </c>
      <c r="GM68" s="158">
        <f t="shared" si="208"/>
        <v>98</v>
      </c>
      <c r="GN68" s="157">
        <f t="shared" si="208"/>
        <v>82</v>
      </c>
      <c r="GO68" s="158">
        <f t="shared" si="208"/>
        <v>98</v>
      </c>
      <c r="GP68" s="157">
        <f t="shared" si="209"/>
        <v>373.99910000000006</v>
      </c>
      <c r="GQ68" s="158">
        <f t="shared" si="209"/>
        <v>389.4975</v>
      </c>
      <c r="GR68" s="157">
        <f t="shared" si="210"/>
        <v>4702.9992000000002</v>
      </c>
      <c r="GS68" s="158">
        <f t="shared" si="210"/>
        <v>5195.0038000000004</v>
      </c>
      <c r="GT68" s="157">
        <f t="shared" si="211"/>
        <v>220</v>
      </c>
      <c r="GU68" s="158">
        <f t="shared" si="211"/>
        <v>266</v>
      </c>
      <c r="GV68" s="157">
        <f t="shared" si="211"/>
        <v>220</v>
      </c>
      <c r="GW68" s="158">
        <f t="shared" si="211"/>
        <v>266</v>
      </c>
      <c r="GX68" s="157">
        <f t="shared" si="212"/>
        <v>801.49850000000015</v>
      </c>
      <c r="GY68" s="158">
        <f t="shared" si="212"/>
        <v>930.50499999999988</v>
      </c>
      <c r="GZ68" s="157">
        <f t="shared" si="212"/>
        <v>12704</v>
      </c>
      <c r="HA68" s="158">
        <f t="shared" si="212"/>
        <v>14466.0038</v>
      </c>
      <c r="HB68" s="157">
        <f t="shared" si="213"/>
        <v>24</v>
      </c>
      <c r="HC68" s="158">
        <f t="shared" si="213"/>
        <v>1</v>
      </c>
      <c r="HD68" s="157">
        <f t="shared" si="213"/>
        <v>24</v>
      </c>
      <c r="HE68" s="158">
        <f t="shared" si="213"/>
        <v>1</v>
      </c>
      <c r="HF68" s="157">
        <f t="shared" si="214"/>
        <v>13.999200000000002</v>
      </c>
      <c r="HG68" s="158">
        <f t="shared" si="214"/>
        <v>0.5</v>
      </c>
      <c r="HH68" s="157">
        <f t="shared" si="215"/>
        <v>649.00080000000003</v>
      </c>
      <c r="HI68" s="158">
        <f t="shared" si="215"/>
        <v>12</v>
      </c>
      <c r="HJ68" s="157">
        <f t="shared" si="216"/>
        <v>942.99760000000003</v>
      </c>
      <c r="HK68" s="158">
        <f t="shared" si="216"/>
        <v>1099.0060000000001</v>
      </c>
      <c r="HL68" s="157">
        <f t="shared" si="217"/>
        <v>14978.002199999999</v>
      </c>
      <c r="HM68" s="158">
        <f t="shared" si="217"/>
        <v>16797.002399999998</v>
      </c>
    </row>
    <row r="69" spans="1:221">
      <c r="A69" s="12" t="s">
        <v>392</v>
      </c>
      <c r="B69" s="11" t="s">
        <v>420</v>
      </c>
      <c r="C69" s="10"/>
      <c r="D69" s="9">
        <v>137759</v>
      </c>
      <c r="E69" s="1">
        <v>8</v>
      </c>
      <c r="F69" s="155">
        <v>2148</v>
      </c>
      <c r="G69" s="8">
        <v>2313</v>
      </c>
      <c r="H69" s="155">
        <v>15</v>
      </c>
      <c r="I69" s="8">
        <v>16</v>
      </c>
      <c r="J69" s="157">
        <f t="shared" si="150"/>
        <v>2133</v>
      </c>
      <c r="K69" s="158">
        <f t="shared" si="150"/>
        <v>2297</v>
      </c>
      <c r="L69" s="155">
        <v>60</v>
      </c>
      <c r="M69" s="156">
        <v>60</v>
      </c>
      <c r="N69" s="157">
        <f t="shared" si="151"/>
        <v>2133</v>
      </c>
      <c r="O69" s="158">
        <f t="shared" si="151"/>
        <v>2297</v>
      </c>
      <c r="P69" s="157">
        <f t="shared" si="151"/>
        <v>2133</v>
      </c>
      <c r="Q69" s="158">
        <f t="shared" si="151"/>
        <v>2297</v>
      </c>
      <c r="R69" s="155">
        <v>147</v>
      </c>
      <c r="S69" s="8">
        <v>146</v>
      </c>
      <c r="T69" s="157">
        <f t="shared" si="152"/>
        <v>147</v>
      </c>
      <c r="U69" s="158">
        <f t="shared" si="152"/>
        <v>146</v>
      </c>
      <c r="V69" s="155">
        <v>38</v>
      </c>
      <c r="W69" s="8">
        <v>45</v>
      </c>
      <c r="X69" s="157">
        <f t="shared" si="153"/>
        <v>38</v>
      </c>
      <c r="Y69" s="158">
        <f t="shared" si="153"/>
        <v>45</v>
      </c>
      <c r="Z69" s="155">
        <v>9</v>
      </c>
      <c r="AA69" s="8">
        <v>9</v>
      </c>
      <c r="AB69" s="157">
        <f t="shared" si="154"/>
        <v>9</v>
      </c>
      <c r="AC69" s="158">
        <f t="shared" si="154"/>
        <v>9</v>
      </c>
      <c r="AD69" s="157">
        <f t="shared" si="155"/>
        <v>194</v>
      </c>
      <c r="AE69" s="158">
        <f t="shared" si="155"/>
        <v>200</v>
      </c>
      <c r="AF69" s="157">
        <f t="shared" si="156"/>
        <v>194</v>
      </c>
      <c r="AG69" s="158">
        <f t="shared" si="156"/>
        <v>200</v>
      </c>
      <c r="AH69" s="155">
        <v>3.2040999999999999</v>
      </c>
      <c r="AI69" s="7">
        <v>2.911</v>
      </c>
      <c r="AJ69" s="157">
        <f t="shared" si="157"/>
        <v>471.0027</v>
      </c>
      <c r="AK69" s="157">
        <f t="shared" si="157"/>
        <v>425.00600000000003</v>
      </c>
      <c r="AL69" s="155">
        <v>3.3420999999999998</v>
      </c>
      <c r="AM69" s="7">
        <v>3.9222000000000001</v>
      </c>
      <c r="AN69" s="157">
        <f t="shared" si="158"/>
        <v>126.99979999999999</v>
      </c>
      <c r="AO69" s="157">
        <f t="shared" si="158"/>
        <v>176.499</v>
      </c>
      <c r="AP69" s="155">
        <v>0.88890000000000002</v>
      </c>
      <c r="AQ69" s="7">
        <v>0.94440000000000002</v>
      </c>
      <c r="AR69" s="157">
        <f t="shared" si="159"/>
        <v>8.0000999999999998</v>
      </c>
      <c r="AS69" s="158">
        <f t="shared" si="159"/>
        <v>8.4996000000000009</v>
      </c>
      <c r="AT69" s="157">
        <f t="shared" si="160"/>
        <v>3.1237247422680414</v>
      </c>
      <c r="AU69" s="158">
        <f t="shared" si="160"/>
        <v>3.0500229999999999</v>
      </c>
      <c r="AV69" s="157">
        <f t="shared" si="161"/>
        <v>606.00260000000003</v>
      </c>
      <c r="AW69" s="158">
        <f t="shared" si="161"/>
        <v>610.00459999999998</v>
      </c>
      <c r="AX69" s="155">
        <v>68.598600000000005</v>
      </c>
      <c r="AY69" s="7">
        <v>68.780799999999999</v>
      </c>
      <c r="AZ69" s="157">
        <f t="shared" si="162"/>
        <v>10083.994200000001</v>
      </c>
      <c r="BA69" s="158">
        <f t="shared" si="162"/>
        <v>10041.996800000001</v>
      </c>
      <c r="BB69" s="155">
        <v>69.157899999999998</v>
      </c>
      <c r="BC69" s="7">
        <v>69.133300000000006</v>
      </c>
      <c r="BD69" s="157">
        <f t="shared" si="163"/>
        <v>2628.0001999999999</v>
      </c>
      <c r="BE69" s="158">
        <f t="shared" si="163"/>
        <v>3110.9985000000001</v>
      </c>
      <c r="BF69" s="155">
        <v>63.777799999999999</v>
      </c>
      <c r="BG69" s="7">
        <v>55.333300000000001</v>
      </c>
      <c r="BH69" s="157">
        <f t="shared" si="164"/>
        <v>574.00019999999995</v>
      </c>
      <c r="BI69" s="158">
        <f t="shared" si="164"/>
        <v>497.99970000000002</v>
      </c>
      <c r="BJ69" s="157">
        <f t="shared" si="165"/>
        <v>68.484508247422696</v>
      </c>
      <c r="BK69" s="158">
        <f t="shared" si="165"/>
        <v>68.254975000000002</v>
      </c>
      <c r="BL69" s="157">
        <f t="shared" si="166"/>
        <v>13285.994600000004</v>
      </c>
      <c r="BM69" s="158">
        <f t="shared" si="166"/>
        <v>13650.995000000001</v>
      </c>
      <c r="BN69" s="155">
        <v>743</v>
      </c>
      <c r="BO69" s="7">
        <v>774</v>
      </c>
      <c r="BP69" s="157">
        <f t="shared" si="167"/>
        <v>743</v>
      </c>
      <c r="BQ69" s="158">
        <f t="shared" si="167"/>
        <v>774</v>
      </c>
      <c r="BR69" s="155">
        <v>237</v>
      </c>
      <c r="BS69" s="7">
        <v>251</v>
      </c>
      <c r="BT69" s="157">
        <f t="shared" si="168"/>
        <v>237</v>
      </c>
      <c r="BU69" s="158">
        <f t="shared" si="168"/>
        <v>251</v>
      </c>
      <c r="BV69" s="155">
        <v>0</v>
      </c>
      <c r="BW69" s="156">
        <v>0</v>
      </c>
      <c r="BX69" s="157">
        <f t="shared" si="169"/>
        <v>0</v>
      </c>
      <c r="BY69" s="158">
        <f t="shared" si="169"/>
        <v>0</v>
      </c>
      <c r="BZ69" s="157">
        <f t="shared" si="170"/>
        <v>980</v>
      </c>
      <c r="CA69" s="158">
        <f t="shared" si="170"/>
        <v>1025</v>
      </c>
      <c r="CB69" s="157">
        <f t="shared" si="171"/>
        <v>980</v>
      </c>
      <c r="CC69" s="158">
        <f t="shared" si="171"/>
        <v>1025</v>
      </c>
      <c r="CD69" s="155">
        <v>4.0202</v>
      </c>
      <c r="CE69" s="7">
        <v>3.8527</v>
      </c>
      <c r="CF69" s="157">
        <f t="shared" si="172"/>
        <v>2987.0086000000001</v>
      </c>
      <c r="CG69" s="158">
        <f t="shared" si="172"/>
        <v>2981.9897999999998</v>
      </c>
      <c r="CH69" s="155">
        <v>5.5632999999999999</v>
      </c>
      <c r="CI69" s="7">
        <v>5.4680999999999997</v>
      </c>
      <c r="CJ69" s="157">
        <f t="shared" si="173"/>
        <v>1318.5020999999999</v>
      </c>
      <c r="CK69" s="158">
        <f t="shared" si="173"/>
        <v>1372.4930999999999</v>
      </c>
      <c r="CL69" s="155">
        <v>0</v>
      </c>
      <c r="CM69" s="156">
        <v>0</v>
      </c>
      <c r="CN69" s="157">
        <f t="shared" si="174"/>
        <v>0</v>
      </c>
      <c r="CO69" s="158">
        <f t="shared" si="174"/>
        <v>0</v>
      </c>
      <c r="CP69" s="157">
        <f t="shared" si="175"/>
        <v>4.3933782653061222</v>
      </c>
      <c r="CQ69" s="158">
        <f t="shared" si="175"/>
        <v>4.2482759999999997</v>
      </c>
      <c r="CR69" s="157">
        <f t="shared" si="176"/>
        <v>4305.5106999999998</v>
      </c>
      <c r="CS69" s="158">
        <f t="shared" si="176"/>
        <v>4354.4829</v>
      </c>
      <c r="CT69" s="155">
        <v>74.557199999999995</v>
      </c>
      <c r="CU69" s="7">
        <v>71.8643</v>
      </c>
      <c r="CV69" s="157">
        <f t="shared" si="177"/>
        <v>55395.999599999996</v>
      </c>
      <c r="CW69" s="158">
        <f t="shared" si="177"/>
        <v>55622.968200000003</v>
      </c>
      <c r="CX69" s="155">
        <v>77.9114</v>
      </c>
      <c r="CY69" s="7">
        <v>77.768900000000002</v>
      </c>
      <c r="CZ69" s="157">
        <f t="shared" si="178"/>
        <v>18465.001800000002</v>
      </c>
      <c r="DA69" s="158">
        <f t="shared" si="178"/>
        <v>19519.993900000001</v>
      </c>
      <c r="DB69" s="155">
        <v>0</v>
      </c>
      <c r="DC69" s="7">
        <v>0</v>
      </c>
      <c r="DD69" s="157">
        <f t="shared" si="179"/>
        <v>0</v>
      </c>
      <c r="DE69" s="158">
        <f t="shared" si="179"/>
        <v>0</v>
      </c>
      <c r="DF69" s="157">
        <f t="shared" si="180"/>
        <v>75.368368775510191</v>
      </c>
      <c r="DG69" s="158">
        <f t="shared" si="180"/>
        <v>73.310206926829267</v>
      </c>
      <c r="DH69" s="157">
        <f t="shared" si="181"/>
        <v>73861.001399999994</v>
      </c>
      <c r="DI69" s="158">
        <f t="shared" si="181"/>
        <v>75142.962100000004</v>
      </c>
      <c r="DJ69" s="157">
        <f t="shared" si="182"/>
        <v>1174</v>
      </c>
      <c r="DK69" s="158">
        <f t="shared" si="182"/>
        <v>1225</v>
      </c>
      <c r="DL69" s="157">
        <f t="shared" si="182"/>
        <v>1174</v>
      </c>
      <c r="DM69" s="158">
        <f t="shared" si="182"/>
        <v>1225</v>
      </c>
      <c r="DN69" s="157">
        <f t="shared" si="183"/>
        <v>4.1835718057921634</v>
      </c>
      <c r="DO69" s="158">
        <f t="shared" si="183"/>
        <v>4.0526428571428577</v>
      </c>
      <c r="DP69" s="157">
        <f t="shared" si="184"/>
        <v>4911.5132999999996</v>
      </c>
      <c r="DQ69" s="158">
        <f t="shared" si="184"/>
        <v>4964.4875000000002</v>
      </c>
      <c r="DR69" s="157">
        <f t="shared" si="185"/>
        <v>74.230831345826232</v>
      </c>
      <c r="DS69" s="158">
        <f t="shared" si="185"/>
        <v>72.484862938775507</v>
      </c>
      <c r="DT69" s="157">
        <f t="shared" si="186"/>
        <v>87146.995999999999</v>
      </c>
      <c r="DU69" s="158">
        <f t="shared" si="186"/>
        <v>88793.9571</v>
      </c>
      <c r="DV69" s="155">
        <v>448</v>
      </c>
      <c r="DW69" s="7">
        <v>517</v>
      </c>
      <c r="DX69" s="157">
        <f t="shared" si="187"/>
        <v>448</v>
      </c>
      <c r="DY69" s="158">
        <f t="shared" si="187"/>
        <v>517</v>
      </c>
      <c r="DZ69" s="155">
        <v>230</v>
      </c>
      <c r="EA69" s="7">
        <v>265</v>
      </c>
      <c r="EB69" s="157">
        <f t="shared" si="188"/>
        <v>230</v>
      </c>
      <c r="EC69" s="158">
        <f t="shared" si="188"/>
        <v>265</v>
      </c>
      <c r="ED69" s="155">
        <v>0</v>
      </c>
      <c r="EE69" s="7">
        <v>0</v>
      </c>
      <c r="EF69" s="157">
        <f t="shared" si="189"/>
        <v>0</v>
      </c>
      <c r="EG69" s="158">
        <f t="shared" si="189"/>
        <v>0</v>
      </c>
      <c r="EH69" s="157">
        <f t="shared" si="190"/>
        <v>678</v>
      </c>
      <c r="EI69" s="158">
        <f t="shared" si="190"/>
        <v>782</v>
      </c>
      <c r="EJ69" s="157">
        <f t="shared" si="191"/>
        <v>678</v>
      </c>
      <c r="EK69" s="158">
        <f t="shared" si="191"/>
        <v>782</v>
      </c>
      <c r="EL69" s="155">
        <v>2.6797</v>
      </c>
      <c r="EM69" s="7">
        <v>2.3056000000000001</v>
      </c>
      <c r="EN69" s="157">
        <f t="shared" si="192"/>
        <v>1200.5056</v>
      </c>
      <c r="EO69" s="158">
        <f t="shared" si="192"/>
        <v>1191.9952000000001</v>
      </c>
      <c r="EP69" s="155">
        <v>3.3738999999999999</v>
      </c>
      <c r="EQ69" s="7">
        <v>3.2170000000000001</v>
      </c>
      <c r="ER69" s="157">
        <f t="shared" si="193"/>
        <v>775.99699999999996</v>
      </c>
      <c r="ES69" s="158">
        <f t="shared" si="193"/>
        <v>852.505</v>
      </c>
      <c r="ET69" s="155">
        <v>0</v>
      </c>
      <c r="EU69" s="7">
        <v>0</v>
      </c>
      <c r="EV69" s="157">
        <f t="shared" si="194"/>
        <v>0</v>
      </c>
      <c r="EW69" s="158">
        <f t="shared" si="194"/>
        <v>0</v>
      </c>
      <c r="EX69" s="157">
        <f t="shared" si="195"/>
        <v>2.9151955752212388</v>
      </c>
      <c r="EY69" s="158">
        <f t="shared" si="195"/>
        <v>2.6144503836317137</v>
      </c>
      <c r="EZ69" s="157">
        <f t="shared" si="196"/>
        <v>1976.5026</v>
      </c>
      <c r="FA69" s="158">
        <f t="shared" si="196"/>
        <v>2044.5002000000002</v>
      </c>
      <c r="FB69" s="155">
        <v>48.761200000000002</v>
      </c>
      <c r="FC69" s="7">
        <v>41.408099999999997</v>
      </c>
      <c r="FD69" s="157">
        <f t="shared" si="197"/>
        <v>21845.017599999999</v>
      </c>
      <c r="FE69" s="158">
        <f t="shared" si="197"/>
        <v>21407.987699999998</v>
      </c>
      <c r="FF69" s="155">
        <v>45.982599999999998</v>
      </c>
      <c r="FG69" s="7">
        <v>44.052799999999998</v>
      </c>
      <c r="FH69" s="157">
        <f t="shared" si="198"/>
        <v>10575.998</v>
      </c>
      <c r="FI69" s="158">
        <f t="shared" si="198"/>
        <v>11673.992</v>
      </c>
      <c r="FJ69" s="155">
        <v>0</v>
      </c>
      <c r="FK69" s="7">
        <v>0</v>
      </c>
      <c r="FL69" s="157">
        <f t="shared" si="199"/>
        <v>0</v>
      </c>
      <c r="FM69" s="158">
        <f t="shared" si="199"/>
        <v>0</v>
      </c>
      <c r="FN69" s="157">
        <f t="shared" si="200"/>
        <v>47.818607079646014</v>
      </c>
      <c r="FO69" s="158">
        <f t="shared" si="200"/>
        <v>42.304321867007666</v>
      </c>
      <c r="FP69" s="157">
        <f t="shared" si="201"/>
        <v>32421.015599999999</v>
      </c>
      <c r="FQ69" s="158">
        <f t="shared" si="201"/>
        <v>33081.979699999996</v>
      </c>
      <c r="FR69" s="155">
        <v>281</v>
      </c>
      <c r="FS69" s="7">
        <v>290</v>
      </c>
      <c r="FT69" s="157">
        <f t="shared" si="202"/>
        <v>281</v>
      </c>
      <c r="FU69" s="158">
        <f t="shared" si="202"/>
        <v>290</v>
      </c>
      <c r="FV69" s="155">
        <v>3.4127999999999998</v>
      </c>
      <c r="FW69" s="7">
        <v>3.3361999999999998</v>
      </c>
      <c r="FX69" s="157">
        <f t="shared" si="203"/>
        <v>958.99680000000001</v>
      </c>
      <c r="FY69" s="158">
        <f t="shared" si="203"/>
        <v>967.49799999999993</v>
      </c>
      <c r="FZ69" s="155">
        <v>61.988300000000002</v>
      </c>
      <c r="GA69" s="7">
        <v>61.220700000000001</v>
      </c>
      <c r="GB69" s="157">
        <f t="shared" si="204"/>
        <v>17418.712299999999</v>
      </c>
      <c r="GC69" s="158">
        <f t="shared" si="204"/>
        <v>17754.003000000001</v>
      </c>
      <c r="GD69" s="157">
        <f t="shared" si="205"/>
        <v>1338</v>
      </c>
      <c r="GE69" s="158">
        <f t="shared" si="205"/>
        <v>1437</v>
      </c>
      <c r="GF69" s="157">
        <f t="shared" si="205"/>
        <v>1338</v>
      </c>
      <c r="GG69" s="158">
        <f t="shared" si="205"/>
        <v>1437</v>
      </c>
      <c r="GH69" s="157">
        <f t="shared" si="206"/>
        <v>4658.5169000000005</v>
      </c>
      <c r="GI69" s="158">
        <f t="shared" si="206"/>
        <v>4598.991</v>
      </c>
      <c r="GJ69" s="157">
        <f t="shared" si="207"/>
        <v>87325.011399999988</v>
      </c>
      <c r="GK69" s="158">
        <f t="shared" si="207"/>
        <v>87072.952699999994</v>
      </c>
      <c r="GL69" s="157">
        <f t="shared" si="208"/>
        <v>505</v>
      </c>
      <c r="GM69" s="158">
        <f t="shared" si="208"/>
        <v>561</v>
      </c>
      <c r="GN69" s="157">
        <f t="shared" si="208"/>
        <v>505</v>
      </c>
      <c r="GO69" s="158">
        <f t="shared" si="208"/>
        <v>561</v>
      </c>
      <c r="GP69" s="157">
        <f t="shared" si="209"/>
        <v>2221.4989</v>
      </c>
      <c r="GQ69" s="158">
        <f t="shared" si="209"/>
        <v>2401.4971</v>
      </c>
      <c r="GR69" s="157">
        <f t="shared" si="210"/>
        <v>31669</v>
      </c>
      <c r="GS69" s="158">
        <f t="shared" si="210"/>
        <v>34304.984400000001</v>
      </c>
      <c r="GT69" s="157">
        <f t="shared" si="211"/>
        <v>1843</v>
      </c>
      <c r="GU69" s="158">
        <f t="shared" si="211"/>
        <v>1998</v>
      </c>
      <c r="GV69" s="157">
        <f t="shared" si="211"/>
        <v>1843</v>
      </c>
      <c r="GW69" s="158">
        <f t="shared" si="211"/>
        <v>1998</v>
      </c>
      <c r="GX69" s="157">
        <f t="shared" si="212"/>
        <v>6880.015800000001</v>
      </c>
      <c r="GY69" s="158">
        <f t="shared" si="212"/>
        <v>7000.4881000000005</v>
      </c>
      <c r="GZ69" s="157">
        <f t="shared" si="212"/>
        <v>118994.01139999999</v>
      </c>
      <c r="HA69" s="158">
        <f t="shared" si="212"/>
        <v>121377.9371</v>
      </c>
      <c r="HB69" s="157">
        <f t="shared" si="213"/>
        <v>9</v>
      </c>
      <c r="HC69" s="158">
        <f t="shared" si="213"/>
        <v>9</v>
      </c>
      <c r="HD69" s="157">
        <f t="shared" si="213"/>
        <v>9</v>
      </c>
      <c r="HE69" s="158">
        <f t="shared" si="213"/>
        <v>9</v>
      </c>
      <c r="HF69" s="157">
        <f t="shared" si="214"/>
        <v>8.0000999999999998</v>
      </c>
      <c r="HG69" s="158">
        <f t="shared" si="214"/>
        <v>8.4996000000000009</v>
      </c>
      <c r="HH69" s="157">
        <f t="shared" si="215"/>
        <v>574.00019999999995</v>
      </c>
      <c r="HI69" s="158">
        <f t="shared" si="215"/>
        <v>497.99970000000002</v>
      </c>
      <c r="HJ69" s="157">
        <f t="shared" si="216"/>
        <v>7847.0126999999993</v>
      </c>
      <c r="HK69" s="158">
        <f t="shared" si="216"/>
        <v>7976.4857000000002</v>
      </c>
      <c r="HL69" s="157">
        <f t="shared" si="217"/>
        <v>136986.72389999998</v>
      </c>
      <c r="HM69" s="158">
        <f t="shared" si="217"/>
        <v>139629.93979999999</v>
      </c>
    </row>
    <row r="70" spans="1:221">
      <c r="A70" s="12" t="s">
        <v>392</v>
      </c>
      <c r="B70" s="11" t="s">
        <v>421</v>
      </c>
      <c r="C70" s="6"/>
      <c r="D70" s="9">
        <v>138187</v>
      </c>
      <c r="E70" s="1">
        <v>7</v>
      </c>
      <c r="F70" s="155">
        <v>5794</v>
      </c>
      <c r="G70" s="8">
        <v>6555</v>
      </c>
      <c r="H70" s="155">
        <v>120</v>
      </c>
      <c r="I70" s="8">
        <v>154</v>
      </c>
      <c r="J70" s="157">
        <f t="shared" si="150"/>
        <v>5674</v>
      </c>
      <c r="K70" s="158">
        <f t="shared" si="150"/>
        <v>6401</v>
      </c>
      <c r="L70" s="155">
        <v>60</v>
      </c>
      <c r="M70" s="156">
        <v>60</v>
      </c>
      <c r="N70" s="157">
        <f t="shared" si="151"/>
        <v>5674</v>
      </c>
      <c r="O70" s="158">
        <f t="shared" si="151"/>
        <v>6401</v>
      </c>
      <c r="P70" s="157">
        <f t="shared" si="151"/>
        <v>5674</v>
      </c>
      <c r="Q70" s="158">
        <f t="shared" si="151"/>
        <v>6401</v>
      </c>
      <c r="R70" s="155">
        <v>296</v>
      </c>
      <c r="S70" s="8">
        <v>373</v>
      </c>
      <c r="T70" s="157">
        <f t="shared" si="152"/>
        <v>296</v>
      </c>
      <c r="U70" s="158">
        <f t="shared" si="152"/>
        <v>373</v>
      </c>
      <c r="V70" s="155">
        <v>141</v>
      </c>
      <c r="W70" s="8">
        <v>256</v>
      </c>
      <c r="X70" s="157">
        <f t="shared" si="153"/>
        <v>141</v>
      </c>
      <c r="Y70" s="158">
        <f t="shared" si="153"/>
        <v>256</v>
      </c>
      <c r="Z70" s="155">
        <v>143</v>
      </c>
      <c r="AA70" s="8">
        <v>40</v>
      </c>
      <c r="AB70" s="157">
        <f t="shared" si="154"/>
        <v>143</v>
      </c>
      <c r="AC70" s="158">
        <f t="shared" si="154"/>
        <v>40</v>
      </c>
      <c r="AD70" s="157">
        <f t="shared" si="155"/>
        <v>580</v>
      </c>
      <c r="AE70" s="158">
        <f t="shared" si="155"/>
        <v>669</v>
      </c>
      <c r="AF70" s="157">
        <f t="shared" si="156"/>
        <v>580</v>
      </c>
      <c r="AG70" s="158">
        <f t="shared" si="156"/>
        <v>669</v>
      </c>
      <c r="AH70" s="155">
        <v>3.4358</v>
      </c>
      <c r="AI70" s="7">
        <v>2.819</v>
      </c>
      <c r="AJ70" s="157">
        <f t="shared" si="157"/>
        <v>1016.9968</v>
      </c>
      <c r="AK70" s="157">
        <f t="shared" si="157"/>
        <v>1051.4870000000001</v>
      </c>
      <c r="AL70" s="155">
        <v>3.6135000000000002</v>
      </c>
      <c r="AM70" s="7">
        <v>2.6972999999999998</v>
      </c>
      <c r="AN70" s="157">
        <f t="shared" si="158"/>
        <v>509.50350000000003</v>
      </c>
      <c r="AO70" s="157">
        <f t="shared" si="158"/>
        <v>690.50879999999995</v>
      </c>
      <c r="AP70" s="155">
        <v>0.83220000000000005</v>
      </c>
      <c r="AQ70" s="7">
        <v>0.98750000000000004</v>
      </c>
      <c r="AR70" s="157">
        <f t="shared" si="159"/>
        <v>119.00460000000001</v>
      </c>
      <c r="AS70" s="158">
        <f t="shared" si="159"/>
        <v>39.5</v>
      </c>
      <c r="AT70" s="157">
        <f t="shared" si="160"/>
        <v>2.8370774137931036</v>
      </c>
      <c r="AU70" s="158">
        <f t="shared" si="160"/>
        <v>2.6629234678624814</v>
      </c>
      <c r="AV70" s="157">
        <f t="shared" si="161"/>
        <v>1645.5049000000001</v>
      </c>
      <c r="AW70" s="158">
        <f t="shared" si="161"/>
        <v>1781.4957999999999</v>
      </c>
      <c r="AX70" s="155">
        <v>74.648600000000002</v>
      </c>
      <c r="AY70" s="7">
        <v>71.504000000000005</v>
      </c>
      <c r="AZ70" s="157">
        <f t="shared" si="162"/>
        <v>22095.9856</v>
      </c>
      <c r="BA70" s="158">
        <f t="shared" si="162"/>
        <v>26670.992000000002</v>
      </c>
      <c r="BB70" s="155">
        <v>73.312100000000001</v>
      </c>
      <c r="BC70" s="7">
        <v>65.253900000000002</v>
      </c>
      <c r="BD70" s="157">
        <f t="shared" si="163"/>
        <v>10337.006100000001</v>
      </c>
      <c r="BE70" s="158">
        <f t="shared" si="163"/>
        <v>16704.9984</v>
      </c>
      <c r="BF70" s="155">
        <v>58.741300000000003</v>
      </c>
      <c r="BG70" s="7">
        <v>53.274999999999999</v>
      </c>
      <c r="BH70" s="157">
        <f t="shared" si="164"/>
        <v>8400.0059000000001</v>
      </c>
      <c r="BI70" s="158">
        <f t="shared" si="164"/>
        <v>2131</v>
      </c>
      <c r="BJ70" s="157">
        <f t="shared" si="165"/>
        <v>70.401719999999997</v>
      </c>
      <c r="BK70" s="158">
        <f t="shared" si="165"/>
        <v>68.022407174887903</v>
      </c>
      <c r="BL70" s="157">
        <f t="shared" si="166"/>
        <v>40832.997599999995</v>
      </c>
      <c r="BM70" s="158">
        <f t="shared" si="166"/>
        <v>45506.99040000001</v>
      </c>
      <c r="BN70" s="155">
        <v>2385</v>
      </c>
      <c r="BO70" s="7">
        <v>2723</v>
      </c>
      <c r="BP70" s="157">
        <f t="shared" si="167"/>
        <v>2385</v>
      </c>
      <c r="BQ70" s="158">
        <f t="shared" si="167"/>
        <v>2723</v>
      </c>
      <c r="BR70" s="155">
        <v>831</v>
      </c>
      <c r="BS70" s="7">
        <v>918</v>
      </c>
      <c r="BT70" s="157">
        <f t="shared" si="168"/>
        <v>831</v>
      </c>
      <c r="BU70" s="158">
        <f t="shared" si="168"/>
        <v>918</v>
      </c>
      <c r="BV70" s="155">
        <v>0</v>
      </c>
      <c r="BW70" s="156">
        <v>0</v>
      </c>
      <c r="BX70" s="157">
        <f t="shared" si="169"/>
        <v>0</v>
      </c>
      <c r="BY70" s="158">
        <f t="shared" si="169"/>
        <v>0</v>
      </c>
      <c r="BZ70" s="157">
        <f t="shared" si="170"/>
        <v>3216</v>
      </c>
      <c r="CA70" s="158">
        <f t="shared" si="170"/>
        <v>3641</v>
      </c>
      <c r="CB70" s="157">
        <f t="shared" si="171"/>
        <v>3216</v>
      </c>
      <c r="CC70" s="158">
        <f t="shared" si="171"/>
        <v>3641</v>
      </c>
      <c r="CD70" s="155">
        <v>3.9998</v>
      </c>
      <c r="CE70" s="7">
        <v>4.0305</v>
      </c>
      <c r="CF70" s="157">
        <f t="shared" si="172"/>
        <v>9539.5229999999992</v>
      </c>
      <c r="CG70" s="158">
        <f t="shared" si="172"/>
        <v>10975.0515</v>
      </c>
      <c r="CH70" s="155">
        <v>5.2039999999999997</v>
      </c>
      <c r="CI70" s="7">
        <v>5.0941999999999998</v>
      </c>
      <c r="CJ70" s="157">
        <f t="shared" si="173"/>
        <v>4324.5239999999994</v>
      </c>
      <c r="CK70" s="158">
        <f t="shared" si="173"/>
        <v>4676.4755999999998</v>
      </c>
      <c r="CL70" s="155">
        <v>0</v>
      </c>
      <c r="CM70" s="156">
        <v>0</v>
      </c>
      <c r="CN70" s="157">
        <f t="shared" si="174"/>
        <v>0</v>
      </c>
      <c r="CO70" s="158">
        <f t="shared" si="174"/>
        <v>0</v>
      </c>
      <c r="CP70" s="157">
        <f t="shared" si="175"/>
        <v>4.3109598880597009</v>
      </c>
      <c r="CQ70" s="158">
        <f t="shared" si="175"/>
        <v>4.298689123867069</v>
      </c>
      <c r="CR70" s="157">
        <f t="shared" si="176"/>
        <v>13864.046999999999</v>
      </c>
      <c r="CS70" s="158">
        <f t="shared" si="176"/>
        <v>15651.527099999998</v>
      </c>
      <c r="CT70" s="155">
        <v>72.928299999999993</v>
      </c>
      <c r="CU70" s="7">
        <v>72.9636</v>
      </c>
      <c r="CV70" s="157">
        <f t="shared" si="177"/>
        <v>173933.99549999999</v>
      </c>
      <c r="CW70" s="158">
        <f t="shared" si="177"/>
        <v>198679.88279999999</v>
      </c>
      <c r="CX70" s="155">
        <v>74.351399999999998</v>
      </c>
      <c r="CY70" s="7">
        <v>74.615499999999997</v>
      </c>
      <c r="CZ70" s="157">
        <f t="shared" si="178"/>
        <v>61786.013399999996</v>
      </c>
      <c r="DA70" s="158">
        <f t="shared" si="178"/>
        <v>68497.028999999995</v>
      </c>
      <c r="DB70" s="155">
        <v>0</v>
      </c>
      <c r="DC70" s="7">
        <v>0</v>
      </c>
      <c r="DD70" s="157">
        <f t="shared" si="179"/>
        <v>0</v>
      </c>
      <c r="DE70" s="158">
        <f t="shared" si="179"/>
        <v>0</v>
      </c>
      <c r="DF70" s="157">
        <f t="shared" si="180"/>
        <v>73.296022667910449</v>
      </c>
      <c r="DG70" s="158">
        <f t="shared" si="180"/>
        <v>73.380091128810761</v>
      </c>
      <c r="DH70" s="157">
        <f t="shared" si="181"/>
        <v>235720.00890000002</v>
      </c>
      <c r="DI70" s="158">
        <f t="shared" si="181"/>
        <v>267176.9118</v>
      </c>
      <c r="DJ70" s="157">
        <f t="shared" si="182"/>
        <v>3796</v>
      </c>
      <c r="DK70" s="158">
        <f t="shared" si="182"/>
        <v>4310</v>
      </c>
      <c r="DL70" s="157">
        <f t="shared" si="182"/>
        <v>3796</v>
      </c>
      <c r="DM70" s="158">
        <f t="shared" si="182"/>
        <v>4310</v>
      </c>
      <c r="DN70" s="157">
        <f t="shared" si="183"/>
        <v>4.0857618282402521</v>
      </c>
      <c r="DO70" s="158">
        <f t="shared" si="183"/>
        <v>4.0447848955916461</v>
      </c>
      <c r="DP70" s="157">
        <f t="shared" si="184"/>
        <v>15509.551899999997</v>
      </c>
      <c r="DQ70" s="158">
        <f t="shared" si="184"/>
        <v>17433.022899999996</v>
      </c>
      <c r="DR70" s="157">
        <f t="shared" si="185"/>
        <v>72.853795179135943</v>
      </c>
      <c r="DS70" s="158">
        <f t="shared" si="185"/>
        <v>72.548469187935041</v>
      </c>
      <c r="DT70" s="157">
        <f t="shared" si="186"/>
        <v>276553.00650000002</v>
      </c>
      <c r="DU70" s="158">
        <f t="shared" si="186"/>
        <v>312683.90220000001</v>
      </c>
      <c r="DV70" s="155">
        <v>853</v>
      </c>
      <c r="DW70" s="7">
        <v>1079</v>
      </c>
      <c r="DX70" s="157">
        <f t="shared" si="187"/>
        <v>853</v>
      </c>
      <c r="DY70" s="158">
        <f t="shared" si="187"/>
        <v>1079</v>
      </c>
      <c r="DZ70" s="155">
        <v>791</v>
      </c>
      <c r="EA70" s="7">
        <v>809</v>
      </c>
      <c r="EB70" s="157">
        <f t="shared" si="188"/>
        <v>791</v>
      </c>
      <c r="EC70" s="158">
        <f t="shared" si="188"/>
        <v>809</v>
      </c>
      <c r="ED70" s="155">
        <v>0</v>
      </c>
      <c r="EE70" s="7">
        <v>0</v>
      </c>
      <c r="EF70" s="157">
        <f t="shared" si="189"/>
        <v>0</v>
      </c>
      <c r="EG70" s="158">
        <f t="shared" si="189"/>
        <v>0</v>
      </c>
      <c r="EH70" s="157">
        <f t="shared" si="190"/>
        <v>1644</v>
      </c>
      <c r="EI70" s="158">
        <f t="shared" si="190"/>
        <v>1888</v>
      </c>
      <c r="EJ70" s="157">
        <f t="shared" si="191"/>
        <v>1644</v>
      </c>
      <c r="EK70" s="158">
        <f t="shared" si="191"/>
        <v>1888</v>
      </c>
      <c r="EL70" s="155">
        <v>2.9836</v>
      </c>
      <c r="EM70" s="7">
        <v>2.7938000000000001</v>
      </c>
      <c r="EN70" s="157">
        <f t="shared" si="192"/>
        <v>2545.0108</v>
      </c>
      <c r="EO70" s="158">
        <f t="shared" si="192"/>
        <v>3014.5102000000002</v>
      </c>
      <c r="EP70" s="155">
        <v>3.9752999999999998</v>
      </c>
      <c r="EQ70" s="7">
        <v>3.6261000000000001</v>
      </c>
      <c r="ER70" s="157">
        <f t="shared" si="193"/>
        <v>3144.4622999999997</v>
      </c>
      <c r="ES70" s="158">
        <f t="shared" si="193"/>
        <v>2933.5149000000001</v>
      </c>
      <c r="ET70" s="155">
        <v>0</v>
      </c>
      <c r="EU70" s="7">
        <v>0</v>
      </c>
      <c r="EV70" s="157">
        <f t="shared" si="194"/>
        <v>0</v>
      </c>
      <c r="EW70" s="158">
        <f t="shared" si="194"/>
        <v>0</v>
      </c>
      <c r="EX70" s="157">
        <f t="shared" si="195"/>
        <v>3.4607500608272503</v>
      </c>
      <c r="EY70" s="158">
        <f t="shared" si="195"/>
        <v>3.1504370233050851</v>
      </c>
      <c r="EZ70" s="157">
        <f t="shared" si="196"/>
        <v>5689.4730999999992</v>
      </c>
      <c r="FA70" s="158">
        <f t="shared" si="196"/>
        <v>5948.0251000000007</v>
      </c>
      <c r="FB70" s="155">
        <v>51.519300000000001</v>
      </c>
      <c r="FC70" s="7">
        <v>49.378100000000003</v>
      </c>
      <c r="FD70" s="157">
        <f t="shared" si="197"/>
        <v>43945.962899999999</v>
      </c>
      <c r="FE70" s="158">
        <f t="shared" si="197"/>
        <v>53278.969900000004</v>
      </c>
      <c r="FF70" s="155">
        <v>49.715499999999999</v>
      </c>
      <c r="FG70" s="7">
        <v>47.011099999999999</v>
      </c>
      <c r="FH70" s="157">
        <f t="shared" si="198"/>
        <v>39324.960500000001</v>
      </c>
      <c r="FI70" s="158">
        <f t="shared" si="198"/>
        <v>38031.979899999998</v>
      </c>
      <c r="FJ70" s="155">
        <v>0</v>
      </c>
      <c r="FK70" s="7">
        <v>0</v>
      </c>
      <c r="FL70" s="157">
        <f t="shared" si="199"/>
        <v>0</v>
      </c>
      <c r="FM70" s="158">
        <f t="shared" si="199"/>
        <v>0</v>
      </c>
      <c r="FN70" s="157">
        <f t="shared" si="200"/>
        <v>50.651413260340632</v>
      </c>
      <c r="FO70" s="158">
        <f t="shared" si="200"/>
        <v>48.363850529661015</v>
      </c>
      <c r="FP70" s="157">
        <f t="shared" si="201"/>
        <v>83270.9234</v>
      </c>
      <c r="FQ70" s="158">
        <f t="shared" si="201"/>
        <v>91310.949800000002</v>
      </c>
      <c r="FR70" s="155">
        <v>234</v>
      </c>
      <c r="FS70" s="7">
        <v>203</v>
      </c>
      <c r="FT70" s="157">
        <f t="shared" si="202"/>
        <v>234</v>
      </c>
      <c r="FU70" s="158">
        <f t="shared" si="202"/>
        <v>203</v>
      </c>
      <c r="FV70" s="155">
        <v>5.0128000000000004</v>
      </c>
      <c r="FW70" s="7">
        <v>4.7191999999999998</v>
      </c>
      <c r="FX70" s="157">
        <f t="shared" si="203"/>
        <v>1172.9952000000001</v>
      </c>
      <c r="FY70" s="158">
        <f t="shared" si="203"/>
        <v>957.99759999999992</v>
      </c>
      <c r="FZ70" s="155">
        <v>75.064099999999996</v>
      </c>
      <c r="GA70" s="7">
        <v>73.221699999999998</v>
      </c>
      <c r="GB70" s="157">
        <f t="shared" si="204"/>
        <v>17564.999400000001</v>
      </c>
      <c r="GC70" s="158">
        <f t="shared" si="204"/>
        <v>14864.0051</v>
      </c>
      <c r="GD70" s="157">
        <f t="shared" si="205"/>
        <v>3534</v>
      </c>
      <c r="GE70" s="158">
        <f t="shared" si="205"/>
        <v>4175</v>
      </c>
      <c r="GF70" s="157">
        <f t="shared" si="205"/>
        <v>3534</v>
      </c>
      <c r="GG70" s="158">
        <f t="shared" si="205"/>
        <v>4175</v>
      </c>
      <c r="GH70" s="157">
        <f t="shared" si="206"/>
        <v>13101.5306</v>
      </c>
      <c r="GI70" s="158">
        <f t="shared" si="206"/>
        <v>15041.048699999999</v>
      </c>
      <c r="GJ70" s="157">
        <f t="shared" si="207"/>
        <v>239975.94399999996</v>
      </c>
      <c r="GK70" s="158">
        <f t="shared" si="207"/>
        <v>278629.84470000002</v>
      </c>
      <c r="GL70" s="157">
        <f t="shared" si="208"/>
        <v>1763</v>
      </c>
      <c r="GM70" s="158">
        <f t="shared" si="208"/>
        <v>1983</v>
      </c>
      <c r="GN70" s="157">
        <f t="shared" si="208"/>
        <v>1763</v>
      </c>
      <c r="GO70" s="158">
        <f t="shared" si="208"/>
        <v>1983</v>
      </c>
      <c r="GP70" s="157">
        <f t="shared" si="209"/>
        <v>7978.4897999999994</v>
      </c>
      <c r="GQ70" s="158">
        <f t="shared" si="209"/>
        <v>8300.4992999999995</v>
      </c>
      <c r="GR70" s="157">
        <f t="shared" si="210"/>
        <v>111447.98</v>
      </c>
      <c r="GS70" s="158">
        <f t="shared" si="210"/>
        <v>123234.0073</v>
      </c>
      <c r="GT70" s="157">
        <f t="shared" si="211"/>
        <v>5297</v>
      </c>
      <c r="GU70" s="158">
        <f t="shared" si="211"/>
        <v>6158</v>
      </c>
      <c r="GV70" s="157">
        <f t="shared" si="211"/>
        <v>5297</v>
      </c>
      <c r="GW70" s="158">
        <f t="shared" si="211"/>
        <v>6158</v>
      </c>
      <c r="GX70" s="157">
        <f t="shared" si="212"/>
        <v>21080.020400000001</v>
      </c>
      <c r="GY70" s="157">
        <f t="shared" si="212"/>
        <v>23341.547999999999</v>
      </c>
      <c r="GZ70" s="157">
        <f t="shared" si="212"/>
        <v>351423.92399999994</v>
      </c>
      <c r="HA70" s="158">
        <f t="shared" si="212"/>
        <v>401863.85200000001</v>
      </c>
      <c r="HB70" s="157">
        <f t="shared" si="213"/>
        <v>143</v>
      </c>
      <c r="HC70" s="158">
        <f t="shared" si="213"/>
        <v>40</v>
      </c>
      <c r="HD70" s="157">
        <f t="shared" si="213"/>
        <v>143</v>
      </c>
      <c r="HE70" s="158">
        <f t="shared" si="213"/>
        <v>40</v>
      </c>
      <c r="HF70" s="157">
        <f t="shared" si="214"/>
        <v>119.00460000000001</v>
      </c>
      <c r="HG70" s="158">
        <f t="shared" si="214"/>
        <v>39.5</v>
      </c>
      <c r="HH70" s="157">
        <f t="shared" si="215"/>
        <v>8400.0059000000001</v>
      </c>
      <c r="HI70" s="158">
        <f t="shared" si="215"/>
        <v>2131</v>
      </c>
      <c r="HJ70" s="157">
        <f t="shared" si="216"/>
        <v>22372.020199999995</v>
      </c>
      <c r="HK70" s="158">
        <f t="shared" si="216"/>
        <v>24339.045599999994</v>
      </c>
      <c r="HL70" s="157">
        <f t="shared" si="217"/>
        <v>377388.92929999996</v>
      </c>
      <c r="HM70" s="158">
        <f t="shared" si="217"/>
        <v>418858.85710000002</v>
      </c>
    </row>
    <row r="71" spans="1:221" s="82" customFormat="1" ht="13.5" customHeight="1">
      <c r="A71" s="176" t="s">
        <v>425</v>
      </c>
      <c r="B71" s="177" t="s">
        <v>426</v>
      </c>
      <c r="C71" s="178"/>
      <c r="D71" s="179" t="s">
        <v>427</v>
      </c>
      <c r="E71" s="180">
        <v>1</v>
      </c>
      <c r="F71" s="155">
        <v>4714</v>
      </c>
      <c r="G71" s="156">
        <v>5524</v>
      </c>
      <c r="H71" s="155">
        <v>145</v>
      </c>
      <c r="I71" s="156">
        <v>172</v>
      </c>
      <c r="J71" s="157">
        <f t="shared" ref="J71:K100" si="218">F71-H71</f>
        <v>4569</v>
      </c>
      <c r="K71" s="158">
        <f t="shared" si="218"/>
        <v>5352</v>
      </c>
      <c r="L71" s="155"/>
      <c r="M71" s="156"/>
      <c r="N71" s="157">
        <f t="shared" ref="N71:Q100" si="219">+R71+V71+Z71+BN71+BR71+BV71+DV71+DZ71+ED71+FR71</f>
        <v>4569</v>
      </c>
      <c r="O71" s="181">
        <f t="shared" si="219"/>
        <v>4884</v>
      </c>
      <c r="P71" s="157">
        <f t="shared" si="219"/>
        <v>4569</v>
      </c>
      <c r="Q71" s="181">
        <f t="shared" si="219"/>
        <v>4884</v>
      </c>
      <c r="R71" s="155">
        <v>36</v>
      </c>
      <c r="S71" s="156">
        <v>30</v>
      </c>
      <c r="T71" s="157">
        <f t="shared" ref="T71:U100" si="220">IF(AX71&gt;0,R71,)</f>
        <v>36</v>
      </c>
      <c r="U71" s="158">
        <f t="shared" si="220"/>
        <v>30</v>
      </c>
      <c r="V71" s="155">
        <v>9</v>
      </c>
      <c r="W71" s="156">
        <v>7</v>
      </c>
      <c r="X71" s="157">
        <f t="shared" ref="X71:Y100" si="221">IF(BB71&gt;0,V71,)</f>
        <v>9</v>
      </c>
      <c r="Y71" s="158">
        <f t="shared" si="221"/>
        <v>7</v>
      </c>
      <c r="Z71" s="155"/>
      <c r="AA71" s="156"/>
      <c r="AB71" s="157">
        <f t="shared" ref="AB71:AC100" si="222">IF(BF71&gt;0,Z71,)</f>
        <v>0</v>
      </c>
      <c r="AC71" s="158">
        <f t="shared" si="222"/>
        <v>0</v>
      </c>
      <c r="AD71" s="157">
        <f t="shared" ref="AD71:AE100" si="223">R71+V71+Z71</f>
        <v>45</v>
      </c>
      <c r="AE71" s="158">
        <f t="shared" si="223"/>
        <v>37</v>
      </c>
      <c r="AF71" s="157">
        <f t="shared" ref="AF71:AG100" si="224">IF(BJ71&gt;0,AD71,)</f>
        <v>45</v>
      </c>
      <c r="AG71" s="158">
        <f t="shared" si="224"/>
        <v>37</v>
      </c>
      <c r="AH71" s="155">
        <v>4.7638888888888902</v>
      </c>
      <c r="AI71" s="156">
        <v>5</v>
      </c>
      <c r="AJ71" s="157">
        <f t="shared" ref="AJ71:AK100" si="225">IF(R71&gt;0,(R71*AH71),)</f>
        <v>171.50000000000006</v>
      </c>
      <c r="AK71" s="157">
        <f t="shared" si="225"/>
        <v>150</v>
      </c>
      <c r="AL71" s="155">
        <v>4.5555555555555598</v>
      </c>
      <c r="AM71" s="156">
        <v>4.71</v>
      </c>
      <c r="AN71" s="157">
        <f t="shared" ref="AN71:AO100" si="226">IF(V71&gt;0,(V71*AL71),)</f>
        <v>41.000000000000036</v>
      </c>
      <c r="AO71" s="157">
        <f t="shared" si="226"/>
        <v>32.97</v>
      </c>
      <c r="AP71" s="155"/>
      <c r="AQ71" s="156"/>
      <c r="AR71" s="157">
        <f t="shared" ref="AR71:AS100" si="227">IF(Z71&gt;0,(Z71*AP71),)</f>
        <v>0</v>
      </c>
      <c r="AS71" s="158">
        <f t="shared" si="227"/>
        <v>0</v>
      </c>
      <c r="AT71" s="157">
        <f t="shared" ref="AT71:AU100" si="228">IF(AD71&gt;0,((AJ71+AN71+AR71)/AD71),)</f>
        <v>4.7222222222222241</v>
      </c>
      <c r="AU71" s="158">
        <f t="shared" si="228"/>
        <v>4.9451351351351347</v>
      </c>
      <c r="AV71" s="157">
        <f t="shared" ref="AV71:AW100" si="229">IF(AD71&gt;0,(AD71*AT71),)</f>
        <v>212.50000000000009</v>
      </c>
      <c r="AW71" s="158">
        <f t="shared" si="229"/>
        <v>182.96999999999997</v>
      </c>
      <c r="AX71" s="155">
        <v>122.277777777778</v>
      </c>
      <c r="AY71" s="156">
        <v>118.37</v>
      </c>
      <c r="AZ71" s="157">
        <f t="shared" ref="AZ71:BA100" si="230">IF(T71&gt;0,(T71*AX71),)</f>
        <v>4402.0000000000082</v>
      </c>
      <c r="BA71" s="158">
        <f t="shared" si="230"/>
        <v>3551.1000000000004</v>
      </c>
      <c r="BB71" s="155">
        <v>97</v>
      </c>
      <c r="BC71" s="156">
        <v>88</v>
      </c>
      <c r="BD71" s="157">
        <f t="shared" ref="BD71:BE100" si="231">IF(X71&gt;0,(X71*BB71),)</f>
        <v>873</v>
      </c>
      <c r="BE71" s="158">
        <f t="shared" si="231"/>
        <v>616</v>
      </c>
      <c r="BF71" s="155"/>
      <c r="BG71" s="156"/>
      <c r="BH71" s="157">
        <f t="shared" ref="BH71:BI100" si="232">IF(AB71&gt;0,(AB71*BF71),)</f>
        <v>0</v>
      </c>
      <c r="BI71" s="158">
        <f t="shared" si="232"/>
        <v>0</v>
      </c>
      <c r="BJ71" s="157">
        <f t="shared" ref="BJ71:BK100" si="233">IF((AZ71+BD71+BH71)&gt;0,((AZ71+BD71+BH71)/AD71),)</f>
        <v>117.2222222222224</v>
      </c>
      <c r="BK71" s="158">
        <f t="shared" si="233"/>
        <v>112.62432432432433</v>
      </c>
      <c r="BL71" s="157">
        <f t="shared" ref="BL71:BM100" si="234">IF(AF71&gt;0,(AD71*BJ71),)</f>
        <v>5275.0000000000082</v>
      </c>
      <c r="BM71" s="158">
        <f t="shared" si="234"/>
        <v>4167.1000000000004</v>
      </c>
      <c r="BN71" s="155">
        <v>2040</v>
      </c>
      <c r="BO71" s="156">
        <v>2266</v>
      </c>
      <c r="BP71" s="157">
        <f t="shared" ref="BP71:BQ100" si="235">IF(CT71&gt;0,BN71,)</f>
        <v>2040</v>
      </c>
      <c r="BQ71" s="158">
        <f t="shared" si="235"/>
        <v>2266</v>
      </c>
      <c r="BR71" s="155">
        <v>261</v>
      </c>
      <c r="BS71" s="156">
        <v>292</v>
      </c>
      <c r="BT71" s="157">
        <f t="shared" ref="BT71:BU100" si="236">IF(CX71&gt;0,BR71,)</f>
        <v>261</v>
      </c>
      <c r="BU71" s="158">
        <f t="shared" si="236"/>
        <v>292</v>
      </c>
      <c r="BV71" s="155"/>
      <c r="BW71" s="156"/>
      <c r="BX71" s="157">
        <f t="shared" ref="BX71:BY100" si="237">IF(DB71&gt;0,BV71,)</f>
        <v>0</v>
      </c>
      <c r="BY71" s="158">
        <f t="shared" si="237"/>
        <v>0</v>
      </c>
      <c r="BZ71" s="157">
        <f t="shared" ref="BZ71:CA100" si="238">BN71+BR71+BV71</f>
        <v>2301</v>
      </c>
      <c r="CA71" s="158">
        <f t="shared" si="238"/>
        <v>2558</v>
      </c>
      <c r="CB71" s="157">
        <f t="shared" ref="CB71:CC100" si="239">IF(DF71&gt;0,BZ71,)</f>
        <v>2301</v>
      </c>
      <c r="CC71" s="158">
        <f t="shared" si="239"/>
        <v>2558</v>
      </c>
      <c r="CD71" s="155">
        <v>5.5943627450980404</v>
      </c>
      <c r="CE71" s="156">
        <v>5.45</v>
      </c>
      <c r="CF71" s="157">
        <f t="shared" ref="CF71:CG100" si="240">IF(BN71&gt;0,(BN71*CD71),)</f>
        <v>11412.500000000002</v>
      </c>
      <c r="CG71" s="158">
        <f t="shared" si="240"/>
        <v>12349.7</v>
      </c>
      <c r="CH71" s="155">
        <v>6.8524904214559399</v>
      </c>
      <c r="CI71" s="156">
        <v>6.25</v>
      </c>
      <c r="CJ71" s="157">
        <f t="shared" ref="CJ71:CK100" si="241">IF(BR71&gt;0,(BR71*CH71),)</f>
        <v>1788.5000000000002</v>
      </c>
      <c r="CK71" s="158">
        <f t="shared" si="241"/>
        <v>1825</v>
      </c>
      <c r="CL71" s="155"/>
      <c r="CM71" s="156"/>
      <c r="CN71" s="157">
        <f t="shared" ref="CN71:CO100" si="242">IF(BV71&gt;0,(BV71*CL71),)</f>
        <v>0</v>
      </c>
      <c r="CO71" s="158">
        <f t="shared" si="242"/>
        <v>0</v>
      </c>
      <c r="CP71" s="157">
        <f t="shared" ref="CP71:CQ100" si="243">IF(BZ71&gt;0,((CF71+CJ71+CN71)/BZ71),)</f>
        <v>5.7370708387657547</v>
      </c>
      <c r="CQ71" s="158">
        <f t="shared" si="243"/>
        <v>5.5413213448006262</v>
      </c>
      <c r="CR71" s="157">
        <f t="shared" ref="CR71:CS100" si="244">IF(BZ71&gt;0,(BZ71*CP71),)</f>
        <v>13201.000000000002</v>
      </c>
      <c r="CS71" s="158">
        <f t="shared" si="244"/>
        <v>14174.700000000003</v>
      </c>
      <c r="CT71" s="155">
        <v>126.70343137254901</v>
      </c>
      <c r="CU71" s="156">
        <v>126.71</v>
      </c>
      <c r="CV71" s="157">
        <f t="shared" ref="CV71:CW100" si="245">IF(BP71&gt;0,(BP71*CT71),)</f>
        <v>258474.99999999997</v>
      </c>
      <c r="CW71" s="158">
        <f t="shared" si="245"/>
        <v>287124.86</v>
      </c>
      <c r="CX71" s="155">
        <v>101.62444444444399</v>
      </c>
      <c r="CY71" s="156">
        <v>108.29</v>
      </c>
      <c r="CZ71" s="157">
        <f t="shared" ref="CZ71:DA100" si="246">IF(BT71&gt;0,(BT71*CX71),)</f>
        <v>26523.979999999883</v>
      </c>
      <c r="DA71" s="158">
        <f t="shared" si="246"/>
        <v>31620.68</v>
      </c>
      <c r="DB71" s="155"/>
      <c r="DC71" s="156"/>
      <c r="DD71" s="157">
        <f t="shared" ref="DD71:DE100" si="247">IF(BX71&gt;0,(BX71*DB71),)</f>
        <v>0</v>
      </c>
      <c r="DE71" s="158">
        <f t="shared" si="247"/>
        <v>0</v>
      </c>
      <c r="DF71" s="157">
        <f t="shared" ref="DF71:DG100" si="248">IF((CV71+CZ71+DD71)&gt;0,((CV71+CZ71+DD71)/BZ71),)</f>
        <v>123.85874837027373</v>
      </c>
      <c r="DG71" s="158">
        <f t="shared" si="248"/>
        <v>124.60732603596558</v>
      </c>
      <c r="DH71" s="157">
        <f t="shared" ref="DH71:DI100" si="249">IF(CB71&gt;0,(BZ71*DF71),)</f>
        <v>284998.97999999986</v>
      </c>
      <c r="DI71" s="158">
        <f t="shared" si="249"/>
        <v>318745.53999999998</v>
      </c>
      <c r="DJ71" s="157">
        <f t="shared" ref="DJ71:DM100" si="250">AD71+BZ71</f>
        <v>2346</v>
      </c>
      <c r="DK71" s="158">
        <f t="shared" si="250"/>
        <v>2595</v>
      </c>
      <c r="DL71" s="157">
        <f t="shared" si="250"/>
        <v>2346</v>
      </c>
      <c r="DM71" s="158">
        <f t="shared" si="250"/>
        <v>2595</v>
      </c>
      <c r="DN71" s="157">
        <f t="shared" ref="DN71:DO100" si="251">IF(DJ71&gt;0,((AD71*AT71)+(BZ71*CP71))/DJ71,)</f>
        <v>5.7176044330775797</v>
      </c>
      <c r="DO71" s="158">
        <f t="shared" si="251"/>
        <v>5.5328208092485553</v>
      </c>
      <c r="DP71" s="157">
        <f t="shared" ref="DP71:DQ100" si="252">IF(DJ71&gt;0,(DJ71*DN71),)</f>
        <v>13413.500000000002</v>
      </c>
      <c r="DQ71" s="158">
        <f t="shared" si="252"/>
        <v>14357.670000000002</v>
      </c>
      <c r="DR71" s="157">
        <f t="shared" ref="DR71:DS100" si="253">IF(DL71&gt;0,((AF71*BJ71)+(CB71*DF71))/DL71,)</f>
        <v>123.73144927536227</v>
      </c>
      <c r="DS71" s="158">
        <f t="shared" si="253"/>
        <v>124.43647013487474</v>
      </c>
      <c r="DT71" s="157">
        <f t="shared" ref="DT71:DU100" si="254">IF(DL71&gt;0,(DL71*DR71),)</f>
        <v>290273.97999999986</v>
      </c>
      <c r="DU71" s="158">
        <f t="shared" si="254"/>
        <v>322912.63999999996</v>
      </c>
      <c r="DV71" s="155">
        <v>1584</v>
      </c>
      <c r="DW71" s="156">
        <v>1617</v>
      </c>
      <c r="DX71" s="157">
        <f t="shared" ref="DX71:DY100" si="255">IF(FB71&gt;0,DV71,)</f>
        <v>1584</v>
      </c>
      <c r="DY71" s="158">
        <f t="shared" si="255"/>
        <v>1617</v>
      </c>
      <c r="DZ71" s="155">
        <v>632</v>
      </c>
      <c r="EA71" s="156">
        <v>665</v>
      </c>
      <c r="EB71" s="157">
        <f t="shared" ref="EB71:EC100" si="256">IF(FF71&gt;0,DZ71,)</f>
        <v>632</v>
      </c>
      <c r="EC71" s="158">
        <f t="shared" si="256"/>
        <v>665</v>
      </c>
      <c r="ED71" s="155"/>
      <c r="EE71" s="156"/>
      <c r="EF71" s="157">
        <f t="shared" ref="EF71:EG100" si="257">IF(FJ71&gt;0,ED71,)</f>
        <v>0</v>
      </c>
      <c r="EG71" s="158">
        <f t="shared" si="257"/>
        <v>0</v>
      </c>
      <c r="EH71" s="157">
        <f t="shared" ref="EH71:EI100" si="258">DV71+DZ71+ED71</f>
        <v>2216</v>
      </c>
      <c r="EI71" s="158">
        <f t="shared" si="258"/>
        <v>2282</v>
      </c>
      <c r="EJ71" s="157">
        <f t="shared" ref="EJ71:EK100" si="259">IF(FN71&gt;0,EH71,)</f>
        <v>2216</v>
      </c>
      <c r="EK71" s="158">
        <f t="shared" si="259"/>
        <v>2282</v>
      </c>
      <c r="EL71" s="155">
        <v>3.9425505050505101</v>
      </c>
      <c r="EM71" s="156">
        <v>3.94</v>
      </c>
      <c r="EN71" s="157">
        <f t="shared" ref="EN71:EO100" si="260">IF(DV71&gt;0,(DV71*EL71),)</f>
        <v>6245.0000000000082</v>
      </c>
      <c r="EO71" s="158">
        <f t="shared" si="260"/>
        <v>6370.98</v>
      </c>
      <c r="EP71" s="155">
        <v>4.9897151898734204</v>
      </c>
      <c r="EQ71" s="156">
        <v>4.95</v>
      </c>
      <c r="ER71" s="157">
        <f t="shared" ref="ER71:ES100" si="261">IF(DZ71&gt;0,(DZ71*EP71),)</f>
        <v>3153.5000000000018</v>
      </c>
      <c r="ES71" s="158">
        <f t="shared" si="261"/>
        <v>3291.75</v>
      </c>
      <c r="ET71" s="155"/>
      <c r="EU71" s="156"/>
      <c r="EV71" s="157">
        <f t="shared" ref="EV71:EW100" si="262">IF(ED71&gt;0,(ED71*ET71),)</f>
        <v>0</v>
      </c>
      <c r="EW71" s="158">
        <f t="shared" si="262"/>
        <v>0</v>
      </c>
      <c r="EX71" s="157">
        <f t="shared" ref="EX71:EY100" si="263">IF(EH71&gt;0,((EN71+ER71+EV71)/EH71),)</f>
        <v>4.2412003610108355</v>
      </c>
      <c r="EY71" s="158">
        <f t="shared" si="263"/>
        <v>4.2343251533742325</v>
      </c>
      <c r="EZ71" s="157">
        <f t="shared" ref="EZ71:FA100" si="264">IF(EH71&gt;0,(EH71*EX71),)</f>
        <v>9398.5000000000109</v>
      </c>
      <c r="FA71" s="158">
        <f t="shared" si="264"/>
        <v>9662.73</v>
      </c>
      <c r="FB71" s="155">
        <v>92.1368939393939</v>
      </c>
      <c r="FC71" s="156">
        <v>91.58</v>
      </c>
      <c r="FD71" s="157">
        <f t="shared" ref="FD71:FE100" si="265">IF(DX71&gt;0,(DX71*FB71),)</f>
        <v>145944.83999999994</v>
      </c>
      <c r="FE71" s="158">
        <f t="shared" si="265"/>
        <v>148084.85999999999</v>
      </c>
      <c r="FF71" s="155">
        <v>84.742626582278504</v>
      </c>
      <c r="FG71" s="156">
        <v>87.45</v>
      </c>
      <c r="FH71" s="157">
        <f t="shared" ref="FH71:FI100" si="266">IF(EB71&gt;0,(EB71*FF71),)</f>
        <v>53557.340000000011</v>
      </c>
      <c r="FI71" s="158">
        <f t="shared" si="266"/>
        <v>58154.25</v>
      </c>
      <c r="FJ71" s="155"/>
      <c r="FK71" s="156"/>
      <c r="FL71" s="157">
        <f t="shared" ref="FL71:FM100" si="267">IF(EF71&gt;0,(EF71*FJ71),)</f>
        <v>0</v>
      </c>
      <c r="FM71" s="158">
        <f t="shared" si="267"/>
        <v>0</v>
      </c>
      <c r="FN71" s="157">
        <f t="shared" ref="FN71:FO100" si="268">IF((FD71+FH71+FL71)&gt;0,((FD71+FH71+FL71)/EH71),)</f>
        <v>90.028059566786979</v>
      </c>
      <c r="FO71" s="158">
        <f t="shared" si="268"/>
        <v>90.376472392638036</v>
      </c>
      <c r="FP71" s="157">
        <f t="shared" ref="FP71:FQ100" si="269">IF(EH71&gt;0,(EH71*FN71),)</f>
        <v>199502.17999999993</v>
      </c>
      <c r="FQ71" s="158">
        <f t="shared" si="269"/>
        <v>206239.11</v>
      </c>
      <c r="FR71" s="155">
        <v>7</v>
      </c>
      <c r="FS71" s="156">
        <v>7</v>
      </c>
      <c r="FT71" s="157">
        <f t="shared" ref="FT71:FU100" si="270">IF(FZ71&gt;0,FR71,)</f>
        <v>7</v>
      </c>
      <c r="FU71" s="158">
        <f t="shared" si="270"/>
        <v>7</v>
      </c>
      <c r="FV71" s="155"/>
      <c r="FW71" s="156"/>
      <c r="FX71" s="157">
        <f t="shared" ref="FX71:FY100" si="271">IF(FR71&gt;0,(FR71*FV71),)</f>
        <v>0</v>
      </c>
      <c r="FY71" s="158">
        <f t="shared" si="271"/>
        <v>0</v>
      </c>
      <c r="FZ71" s="155">
        <v>155.71</v>
      </c>
      <c r="GA71" s="156">
        <v>127.59</v>
      </c>
      <c r="GB71" s="157">
        <f t="shared" ref="GB71:GC100" si="272">IF(FZ71&gt;0,(FR71*FZ71),)</f>
        <v>1089.97</v>
      </c>
      <c r="GC71" s="158">
        <f t="shared" si="272"/>
        <v>893.13</v>
      </c>
      <c r="GD71" s="157">
        <f t="shared" ref="GD71:GG100" si="273">(R71+BN71+DV71)</f>
        <v>3660</v>
      </c>
      <c r="GE71" s="158">
        <f t="shared" si="273"/>
        <v>3913</v>
      </c>
      <c r="GF71" s="157">
        <f t="shared" si="273"/>
        <v>3660</v>
      </c>
      <c r="GG71" s="158">
        <f t="shared" si="273"/>
        <v>3913</v>
      </c>
      <c r="GH71" s="157">
        <f t="shared" ref="GH71:GI100" si="274">IF(GD71&gt;0,(AJ71+CF71+EN71),"")</f>
        <v>17829.000000000011</v>
      </c>
      <c r="GI71" s="158">
        <f t="shared" si="274"/>
        <v>18870.68</v>
      </c>
      <c r="GJ71" s="157">
        <f t="shared" ref="GJ71:GK100" si="275">IF(GF71&gt;0,(AZ71+CV71+FD71),"")</f>
        <v>408821.83999999997</v>
      </c>
      <c r="GK71" s="158">
        <f t="shared" si="275"/>
        <v>438760.81999999995</v>
      </c>
      <c r="GL71" s="157">
        <f t="shared" ref="GL71:GO100" si="276">(V71+BR71+DZ71)</f>
        <v>902</v>
      </c>
      <c r="GM71" s="158">
        <f t="shared" si="276"/>
        <v>964</v>
      </c>
      <c r="GN71" s="157">
        <f t="shared" si="276"/>
        <v>902</v>
      </c>
      <c r="GO71" s="158">
        <f t="shared" si="276"/>
        <v>964</v>
      </c>
      <c r="GP71" s="157">
        <f t="shared" ref="GP71:GQ100" si="277">IF(GL71&gt;0,AN71+CJ71+ER71,)</f>
        <v>4983.0000000000018</v>
      </c>
      <c r="GQ71" s="158">
        <f t="shared" si="277"/>
        <v>5149.72</v>
      </c>
      <c r="GR71" s="157">
        <f t="shared" ref="GR71:GS100" si="278">IF(GN71&gt;0,BD71+CZ71+FH71,)</f>
        <v>80954.319999999891</v>
      </c>
      <c r="GS71" s="158">
        <f t="shared" si="278"/>
        <v>90390.93</v>
      </c>
      <c r="GT71" s="157">
        <f t="shared" ref="GT71:GW100" si="279">+GL71+GD71</f>
        <v>4562</v>
      </c>
      <c r="GU71" s="158">
        <f t="shared" si="279"/>
        <v>4877</v>
      </c>
      <c r="GV71" s="157">
        <f t="shared" si="279"/>
        <v>4562</v>
      </c>
      <c r="GW71" s="158">
        <f t="shared" si="279"/>
        <v>4877</v>
      </c>
      <c r="GX71" s="157">
        <f t="shared" ref="GX71:HA100" si="280">IF(GT71&gt;0,(GH71+GP71),"")</f>
        <v>22812.000000000015</v>
      </c>
      <c r="GY71" s="158">
        <f t="shared" si="280"/>
        <v>24020.400000000001</v>
      </c>
      <c r="GZ71" s="157">
        <f t="shared" si="280"/>
        <v>489776.15999999986</v>
      </c>
      <c r="HA71" s="158">
        <f t="shared" si="280"/>
        <v>529151.75</v>
      </c>
      <c r="HB71" s="157">
        <f t="shared" ref="HB71:HE100" si="281">(Z71+BV71+ED71)</f>
        <v>0</v>
      </c>
      <c r="HC71" s="158">
        <f t="shared" si="281"/>
        <v>0</v>
      </c>
      <c r="HD71" s="157">
        <f t="shared" si="281"/>
        <v>0</v>
      </c>
      <c r="HE71" s="158">
        <f t="shared" si="281"/>
        <v>0</v>
      </c>
      <c r="HF71" s="157" t="str">
        <f t="shared" ref="HF71:HG100" si="282">IF(HB71&gt;0,(AR71+CN71+EV71),"")</f>
        <v/>
      </c>
      <c r="HG71" s="158" t="str">
        <f t="shared" si="282"/>
        <v/>
      </c>
      <c r="HH71" s="157" t="str">
        <f t="shared" ref="HH71:HI100" si="283">IF(HD71&gt;0,(BH71+DD71+FL71),"")</f>
        <v/>
      </c>
      <c r="HI71" s="158" t="str">
        <f t="shared" si="283"/>
        <v/>
      </c>
      <c r="HJ71" s="157">
        <f t="shared" ref="HJ71:HK100" si="284">IF((DJ71+EH71+FR71)&gt;0,(DP71+EZ71+FX71),"")</f>
        <v>22812.000000000015</v>
      </c>
      <c r="HK71" s="158">
        <f t="shared" si="284"/>
        <v>24020.400000000001</v>
      </c>
      <c r="HL71" s="157">
        <f t="shared" ref="HL71:HM100" si="285">IF((DL71+EJ71+FT71)&gt;0,(DT71+FP71+GB71),"")</f>
        <v>490866.12999999977</v>
      </c>
      <c r="HM71" s="158">
        <f t="shared" si="285"/>
        <v>530044.88</v>
      </c>
    </row>
    <row r="72" spans="1:221">
      <c r="A72" s="176" t="s">
        <v>425</v>
      </c>
      <c r="B72" s="177" t="s">
        <v>428</v>
      </c>
      <c r="C72" s="178"/>
      <c r="D72" s="179" t="s">
        <v>429</v>
      </c>
      <c r="E72" s="180">
        <v>1</v>
      </c>
      <c r="F72" s="155">
        <v>7446</v>
      </c>
      <c r="G72" s="156">
        <v>7586</v>
      </c>
      <c r="H72" s="155">
        <v>939</v>
      </c>
      <c r="I72" s="156">
        <v>905</v>
      </c>
      <c r="J72" s="157">
        <f t="shared" si="218"/>
        <v>6507</v>
      </c>
      <c r="K72" s="158">
        <f t="shared" si="218"/>
        <v>6681</v>
      </c>
      <c r="L72" s="155"/>
      <c r="M72" s="156"/>
      <c r="N72" s="157">
        <f t="shared" si="219"/>
        <v>6507</v>
      </c>
      <c r="O72" s="158">
        <f t="shared" si="219"/>
        <v>6681</v>
      </c>
      <c r="P72" s="157">
        <f t="shared" si="219"/>
        <v>6507</v>
      </c>
      <c r="Q72" s="158">
        <f t="shared" si="219"/>
        <v>6681</v>
      </c>
      <c r="R72" s="155">
        <v>78</v>
      </c>
      <c r="S72" s="156">
        <v>68</v>
      </c>
      <c r="T72" s="157">
        <f t="shared" si="220"/>
        <v>78</v>
      </c>
      <c r="U72" s="158">
        <f t="shared" si="220"/>
        <v>68</v>
      </c>
      <c r="V72" s="155">
        <v>9</v>
      </c>
      <c r="W72" s="156">
        <v>17</v>
      </c>
      <c r="X72" s="157">
        <f t="shared" si="221"/>
        <v>9</v>
      </c>
      <c r="Y72" s="158">
        <f t="shared" si="221"/>
        <v>17</v>
      </c>
      <c r="Z72" s="155"/>
      <c r="AA72" s="156"/>
      <c r="AB72" s="157">
        <f t="shared" si="222"/>
        <v>0</v>
      </c>
      <c r="AC72" s="158">
        <f t="shared" si="222"/>
        <v>0</v>
      </c>
      <c r="AD72" s="157">
        <f t="shared" si="223"/>
        <v>87</v>
      </c>
      <c r="AE72" s="158">
        <f t="shared" si="223"/>
        <v>85</v>
      </c>
      <c r="AF72" s="157">
        <f t="shared" si="224"/>
        <v>87</v>
      </c>
      <c r="AG72" s="158">
        <f t="shared" si="224"/>
        <v>85</v>
      </c>
      <c r="AH72" s="155">
        <v>4.3397435897435903</v>
      </c>
      <c r="AI72" s="156">
        <v>4.66</v>
      </c>
      <c r="AJ72" s="157">
        <f t="shared" si="225"/>
        <v>338.50000000000006</v>
      </c>
      <c r="AK72" s="157">
        <f t="shared" si="225"/>
        <v>316.88</v>
      </c>
      <c r="AL72" s="155">
        <v>4.4444444444444402</v>
      </c>
      <c r="AM72" s="156">
        <v>4.47</v>
      </c>
      <c r="AN72" s="157">
        <f t="shared" si="226"/>
        <v>39.999999999999964</v>
      </c>
      <c r="AO72" s="157">
        <f t="shared" si="226"/>
        <v>75.989999999999995</v>
      </c>
      <c r="AP72" s="155"/>
      <c r="AQ72" s="156"/>
      <c r="AR72" s="157">
        <f t="shared" si="227"/>
        <v>0</v>
      </c>
      <c r="AS72" s="158">
        <f t="shared" si="227"/>
        <v>0</v>
      </c>
      <c r="AT72" s="157">
        <f t="shared" si="228"/>
        <v>4.3505747126436782</v>
      </c>
      <c r="AU72" s="158">
        <f t="shared" si="228"/>
        <v>4.6219999999999999</v>
      </c>
      <c r="AV72" s="157">
        <f t="shared" si="229"/>
        <v>378.5</v>
      </c>
      <c r="AW72" s="158">
        <f t="shared" si="229"/>
        <v>392.87</v>
      </c>
      <c r="AX72" s="155">
        <v>117.73717948717901</v>
      </c>
      <c r="AY72" s="156">
        <v>125.09</v>
      </c>
      <c r="AZ72" s="157">
        <f t="shared" si="230"/>
        <v>9183.4999999999618</v>
      </c>
      <c r="BA72" s="158">
        <f t="shared" si="230"/>
        <v>8506.1200000000008</v>
      </c>
      <c r="BB72" s="155">
        <v>123.222222222222</v>
      </c>
      <c r="BC72" s="156">
        <v>126.65</v>
      </c>
      <c r="BD72" s="157">
        <f t="shared" si="231"/>
        <v>1108.999999999998</v>
      </c>
      <c r="BE72" s="158">
        <f t="shared" si="231"/>
        <v>2153.0500000000002</v>
      </c>
      <c r="BF72" s="155"/>
      <c r="BG72" s="156"/>
      <c r="BH72" s="157">
        <f t="shared" si="232"/>
        <v>0</v>
      </c>
      <c r="BI72" s="158">
        <f t="shared" si="232"/>
        <v>0</v>
      </c>
      <c r="BJ72" s="157">
        <f t="shared" si="233"/>
        <v>118.30459770114896</v>
      </c>
      <c r="BK72" s="158">
        <f t="shared" si="233"/>
        <v>125.40200000000002</v>
      </c>
      <c r="BL72" s="157">
        <f t="shared" si="234"/>
        <v>10292.49999999996</v>
      </c>
      <c r="BM72" s="158">
        <f t="shared" si="234"/>
        <v>10659.170000000002</v>
      </c>
      <c r="BN72" s="155">
        <v>3672</v>
      </c>
      <c r="BO72" s="156">
        <v>3630</v>
      </c>
      <c r="BP72" s="157">
        <f t="shared" si="235"/>
        <v>3672</v>
      </c>
      <c r="BQ72" s="158">
        <f t="shared" si="235"/>
        <v>3630</v>
      </c>
      <c r="BR72" s="155">
        <v>257</v>
      </c>
      <c r="BS72" s="156">
        <v>215</v>
      </c>
      <c r="BT72" s="157">
        <f t="shared" si="236"/>
        <v>257</v>
      </c>
      <c r="BU72" s="158">
        <f t="shared" si="236"/>
        <v>215</v>
      </c>
      <c r="BV72" s="155"/>
      <c r="BW72" s="156"/>
      <c r="BX72" s="157">
        <f t="shared" si="237"/>
        <v>0</v>
      </c>
      <c r="BY72" s="158">
        <f t="shared" si="237"/>
        <v>0</v>
      </c>
      <c r="BZ72" s="157">
        <f t="shared" si="238"/>
        <v>3929</v>
      </c>
      <c r="CA72" s="158">
        <f t="shared" si="238"/>
        <v>3845</v>
      </c>
      <c r="CB72" s="157">
        <f t="shared" si="239"/>
        <v>3929</v>
      </c>
      <c r="CC72" s="158">
        <f t="shared" si="239"/>
        <v>3845</v>
      </c>
      <c r="CD72" s="155">
        <v>4.4820261437908497</v>
      </c>
      <c r="CE72" s="156">
        <v>4.4400000000000004</v>
      </c>
      <c r="CF72" s="157">
        <f t="shared" si="240"/>
        <v>16458</v>
      </c>
      <c r="CG72" s="158">
        <f t="shared" si="240"/>
        <v>16117.2</v>
      </c>
      <c r="CH72" s="155">
        <v>4.7898832684824901</v>
      </c>
      <c r="CI72" s="156">
        <v>4.7699999999999996</v>
      </c>
      <c r="CJ72" s="157">
        <f t="shared" si="241"/>
        <v>1231</v>
      </c>
      <c r="CK72" s="158">
        <f t="shared" si="241"/>
        <v>1025.55</v>
      </c>
      <c r="CL72" s="155"/>
      <c r="CM72" s="156"/>
      <c r="CN72" s="157">
        <f t="shared" si="242"/>
        <v>0</v>
      </c>
      <c r="CO72" s="158">
        <f t="shared" si="242"/>
        <v>0</v>
      </c>
      <c r="CP72" s="157">
        <f t="shared" si="243"/>
        <v>4.5021634003563245</v>
      </c>
      <c r="CQ72" s="158">
        <f t="shared" si="243"/>
        <v>4.4584525357607285</v>
      </c>
      <c r="CR72" s="157">
        <f t="shared" si="244"/>
        <v>17689</v>
      </c>
      <c r="CS72" s="158">
        <f t="shared" si="244"/>
        <v>17142.75</v>
      </c>
      <c r="CT72" s="155">
        <v>121.772331154684</v>
      </c>
      <c r="CU72" s="156">
        <v>121.39</v>
      </c>
      <c r="CV72" s="157">
        <f t="shared" si="245"/>
        <v>447147.99999999965</v>
      </c>
      <c r="CW72" s="158">
        <f t="shared" si="245"/>
        <v>440645.7</v>
      </c>
      <c r="CX72" s="155">
        <v>130.10544747081701</v>
      </c>
      <c r="CY72" s="156">
        <v>130.47</v>
      </c>
      <c r="CZ72" s="157">
        <f t="shared" si="246"/>
        <v>33437.099999999969</v>
      </c>
      <c r="DA72" s="158">
        <f t="shared" si="246"/>
        <v>28051.05</v>
      </c>
      <c r="DB72" s="155"/>
      <c r="DC72" s="156"/>
      <c r="DD72" s="157">
        <f t="shared" si="247"/>
        <v>0</v>
      </c>
      <c r="DE72" s="158">
        <f t="shared" si="247"/>
        <v>0</v>
      </c>
      <c r="DF72" s="157">
        <f t="shared" si="248"/>
        <v>122.3174090099261</v>
      </c>
      <c r="DG72" s="158">
        <f t="shared" si="248"/>
        <v>121.89772431729519</v>
      </c>
      <c r="DH72" s="157">
        <f t="shared" si="249"/>
        <v>480585.09999999963</v>
      </c>
      <c r="DI72" s="158">
        <f t="shared" si="249"/>
        <v>468696.75</v>
      </c>
      <c r="DJ72" s="157">
        <f t="shared" si="250"/>
        <v>4016</v>
      </c>
      <c r="DK72" s="158">
        <f t="shared" si="250"/>
        <v>3930</v>
      </c>
      <c r="DL72" s="157">
        <f t="shared" si="250"/>
        <v>4016</v>
      </c>
      <c r="DM72" s="158">
        <f t="shared" si="250"/>
        <v>3930</v>
      </c>
      <c r="DN72" s="157">
        <f t="shared" si="251"/>
        <v>4.4988794820717128</v>
      </c>
      <c r="DO72" s="158">
        <f t="shared" si="251"/>
        <v>4.461989821882951</v>
      </c>
      <c r="DP72" s="157">
        <f t="shared" si="252"/>
        <v>18067.5</v>
      </c>
      <c r="DQ72" s="158">
        <f t="shared" si="252"/>
        <v>17535.62</v>
      </c>
      <c r="DR72" s="157">
        <f t="shared" si="253"/>
        <v>122.23047808764929</v>
      </c>
      <c r="DS72" s="158">
        <f t="shared" si="253"/>
        <v>121.9735165394402</v>
      </c>
      <c r="DT72" s="157">
        <f t="shared" si="254"/>
        <v>490877.59999999957</v>
      </c>
      <c r="DU72" s="158">
        <f t="shared" si="254"/>
        <v>479355.92</v>
      </c>
      <c r="DV72" s="155">
        <v>2150</v>
      </c>
      <c r="DW72" s="156">
        <v>2379</v>
      </c>
      <c r="DX72" s="157">
        <f t="shared" si="255"/>
        <v>2150</v>
      </c>
      <c r="DY72" s="158">
        <f t="shared" si="255"/>
        <v>2379</v>
      </c>
      <c r="DZ72" s="155">
        <v>331</v>
      </c>
      <c r="EA72" s="156">
        <v>368</v>
      </c>
      <c r="EB72" s="157">
        <f t="shared" si="256"/>
        <v>331</v>
      </c>
      <c r="EC72" s="158">
        <f t="shared" si="256"/>
        <v>368</v>
      </c>
      <c r="ED72" s="155"/>
      <c r="EE72" s="156"/>
      <c r="EF72" s="157">
        <f t="shared" si="257"/>
        <v>0</v>
      </c>
      <c r="EG72" s="158">
        <f t="shared" si="257"/>
        <v>0</v>
      </c>
      <c r="EH72" s="157">
        <f t="shared" si="258"/>
        <v>2481</v>
      </c>
      <c r="EI72" s="158">
        <f t="shared" si="258"/>
        <v>2747</v>
      </c>
      <c r="EJ72" s="157">
        <f t="shared" si="259"/>
        <v>2481</v>
      </c>
      <c r="EK72" s="158">
        <f t="shared" si="259"/>
        <v>2747</v>
      </c>
      <c r="EL72" s="155">
        <v>3.4286046511627899</v>
      </c>
      <c r="EM72" s="156">
        <v>3.37</v>
      </c>
      <c r="EN72" s="157">
        <f t="shared" si="260"/>
        <v>7371.4999999999982</v>
      </c>
      <c r="EO72" s="158">
        <f t="shared" si="260"/>
        <v>8017.2300000000005</v>
      </c>
      <c r="EP72" s="155">
        <v>3.33232628398792</v>
      </c>
      <c r="EQ72" s="156">
        <v>3.35</v>
      </c>
      <c r="ER72" s="157">
        <f t="shared" si="261"/>
        <v>1103.0000000000016</v>
      </c>
      <c r="ES72" s="158">
        <f t="shared" si="261"/>
        <v>1232.8</v>
      </c>
      <c r="ET72" s="155"/>
      <c r="EU72" s="156"/>
      <c r="EV72" s="157">
        <f t="shared" si="262"/>
        <v>0</v>
      </c>
      <c r="EW72" s="158">
        <f t="shared" si="262"/>
        <v>0</v>
      </c>
      <c r="EX72" s="157">
        <f t="shared" si="263"/>
        <v>3.4157597742845627</v>
      </c>
      <c r="EY72" s="158">
        <f t="shared" si="263"/>
        <v>3.3673207135056429</v>
      </c>
      <c r="EZ72" s="157">
        <f t="shared" si="264"/>
        <v>8474.5</v>
      </c>
      <c r="FA72" s="158">
        <f t="shared" si="264"/>
        <v>9250.0300000000007</v>
      </c>
      <c r="FB72" s="155">
        <v>88.561627906976696</v>
      </c>
      <c r="FC72" s="156">
        <v>87.96</v>
      </c>
      <c r="FD72" s="157">
        <f t="shared" si="265"/>
        <v>190407.49999999988</v>
      </c>
      <c r="FE72" s="158">
        <f t="shared" si="265"/>
        <v>209256.84</v>
      </c>
      <c r="FF72" s="155">
        <v>81.087613293051405</v>
      </c>
      <c r="FG72" s="156">
        <v>82.7</v>
      </c>
      <c r="FH72" s="157">
        <f t="shared" si="266"/>
        <v>26840.000000000015</v>
      </c>
      <c r="FI72" s="158">
        <f t="shared" si="266"/>
        <v>30433.600000000002</v>
      </c>
      <c r="FJ72" s="155"/>
      <c r="FK72" s="156"/>
      <c r="FL72" s="157">
        <f t="shared" si="267"/>
        <v>0</v>
      </c>
      <c r="FM72" s="158">
        <f t="shared" si="267"/>
        <v>0</v>
      </c>
      <c r="FN72" s="157">
        <f t="shared" si="268"/>
        <v>87.564490124949572</v>
      </c>
      <c r="FO72" s="158">
        <f t="shared" si="268"/>
        <v>87.255347651983982</v>
      </c>
      <c r="FP72" s="157">
        <f t="shared" si="269"/>
        <v>217247.49999999988</v>
      </c>
      <c r="FQ72" s="158">
        <f t="shared" si="269"/>
        <v>239690.44</v>
      </c>
      <c r="FR72" s="155">
        <v>10</v>
      </c>
      <c r="FS72" s="156">
        <v>4</v>
      </c>
      <c r="FT72" s="157">
        <f t="shared" si="270"/>
        <v>10</v>
      </c>
      <c r="FU72" s="158">
        <f t="shared" si="270"/>
        <v>4</v>
      </c>
      <c r="FV72" s="155"/>
      <c r="FW72" s="156"/>
      <c r="FX72" s="157">
        <f t="shared" si="271"/>
        <v>0</v>
      </c>
      <c r="FY72" s="158">
        <f t="shared" si="271"/>
        <v>0</v>
      </c>
      <c r="FZ72" s="155">
        <v>155.30000000000001</v>
      </c>
      <c r="GA72" s="156">
        <v>182.75</v>
      </c>
      <c r="GB72" s="157">
        <f t="shared" si="272"/>
        <v>1553</v>
      </c>
      <c r="GC72" s="158">
        <f t="shared" si="272"/>
        <v>731</v>
      </c>
      <c r="GD72" s="157">
        <f t="shared" si="273"/>
        <v>5900</v>
      </c>
      <c r="GE72" s="158">
        <f t="shared" si="273"/>
        <v>6077</v>
      </c>
      <c r="GF72" s="157">
        <f t="shared" si="273"/>
        <v>5900</v>
      </c>
      <c r="GG72" s="158">
        <f t="shared" si="273"/>
        <v>6077</v>
      </c>
      <c r="GH72" s="157">
        <f t="shared" si="274"/>
        <v>24168</v>
      </c>
      <c r="GI72" s="158">
        <f t="shared" si="274"/>
        <v>24451.31</v>
      </c>
      <c r="GJ72" s="157">
        <f t="shared" si="275"/>
        <v>646738.99999999953</v>
      </c>
      <c r="GK72" s="158">
        <f t="shared" si="275"/>
        <v>658408.66</v>
      </c>
      <c r="GL72" s="157">
        <f t="shared" si="276"/>
        <v>597</v>
      </c>
      <c r="GM72" s="158">
        <f t="shared" si="276"/>
        <v>600</v>
      </c>
      <c r="GN72" s="157">
        <f t="shared" si="276"/>
        <v>597</v>
      </c>
      <c r="GO72" s="158">
        <f t="shared" si="276"/>
        <v>600</v>
      </c>
      <c r="GP72" s="157">
        <f t="shared" si="277"/>
        <v>2374.0000000000018</v>
      </c>
      <c r="GQ72" s="158">
        <f t="shared" si="277"/>
        <v>2334.34</v>
      </c>
      <c r="GR72" s="157">
        <f t="shared" si="278"/>
        <v>61386.099999999984</v>
      </c>
      <c r="GS72" s="158">
        <f t="shared" si="278"/>
        <v>60637.7</v>
      </c>
      <c r="GT72" s="157">
        <f t="shared" si="279"/>
        <v>6497</v>
      </c>
      <c r="GU72" s="158">
        <f t="shared" si="279"/>
        <v>6677</v>
      </c>
      <c r="GV72" s="157">
        <f t="shared" si="279"/>
        <v>6497</v>
      </c>
      <c r="GW72" s="158">
        <f t="shared" si="279"/>
        <v>6677</v>
      </c>
      <c r="GX72" s="157">
        <f t="shared" si="280"/>
        <v>26542</v>
      </c>
      <c r="GY72" s="158">
        <f t="shared" si="280"/>
        <v>26785.65</v>
      </c>
      <c r="GZ72" s="157">
        <f t="shared" si="280"/>
        <v>708125.09999999951</v>
      </c>
      <c r="HA72" s="158">
        <f t="shared" si="280"/>
        <v>719046.36</v>
      </c>
      <c r="HB72" s="157">
        <f t="shared" si="281"/>
        <v>0</v>
      </c>
      <c r="HC72" s="158">
        <f t="shared" si="281"/>
        <v>0</v>
      </c>
      <c r="HD72" s="157">
        <f t="shared" si="281"/>
        <v>0</v>
      </c>
      <c r="HE72" s="158">
        <f t="shared" si="281"/>
        <v>0</v>
      </c>
      <c r="HF72" s="157" t="str">
        <f t="shared" si="282"/>
        <v/>
      </c>
      <c r="HG72" s="158" t="str">
        <f t="shared" si="282"/>
        <v/>
      </c>
      <c r="HH72" s="157" t="str">
        <f t="shared" si="283"/>
        <v/>
      </c>
      <c r="HI72" s="158" t="str">
        <f t="shared" si="283"/>
        <v/>
      </c>
      <c r="HJ72" s="157">
        <f t="shared" si="284"/>
        <v>26542</v>
      </c>
      <c r="HK72" s="158">
        <f t="shared" si="284"/>
        <v>26785.65</v>
      </c>
      <c r="HL72" s="157">
        <f t="shared" si="285"/>
        <v>709678.09999999939</v>
      </c>
      <c r="HM72" s="158">
        <f t="shared" si="285"/>
        <v>719777.36</v>
      </c>
    </row>
    <row r="73" spans="1:221">
      <c r="A73" s="176" t="s">
        <v>425</v>
      </c>
      <c r="B73" s="177" t="s">
        <v>430</v>
      </c>
      <c r="C73" s="178"/>
      <c r="D73" s="179" t="s">
        <v>431</v>
      </c>
      <c r="E73" s="180">
        <v>2</v>
      </c>
      <c r="F73" s="155">
        <v>3418</v>
      </c>
      <c r="G73" s="156">
        <v>3604</v>
      </c>
      <c r="H73" s="155">
        <v>62</v>
      </c>
      <c r="I73" s="156">
        <v>62</v>
      </c>
      <c r="J73" s="157">
        <f t="shared" si="218"/>
        <v>3356</v>
      </c>
      <c r="K73" s="158">
        <f t="shared" si="218"/>
        <v>3542</v>
      </c>
      <c r="L73" s="155"/>
      <c r="M73" s="156"/>
      <c r="N73" s="157">
        <f t="shared" si="219"/>
        <v>3356</v>
      </c>
      <c r="O73" s="158">
        <f t="shared" si="219"/>
        <v>3542</v>
      </c>
      <c r="P73" s="157">
        <f t="shared" si="219"/>
        <v>3356</v>
      </c>
      <c r="Q73" s="158">
        <f t="shared" si="219"/>
        <v>3542</v>
      </c>
      <c r="R73" s="155">
        <v>144</v>
      </c>
      <c r="S73" s="156">
        <v>153</v>
      </c>
      <c r="T73" s="157">
        <f t="shared" si="220"/>
        <v>144</v>
      </c>
      <c r="U73" s="158">
        <f t="shared" si="220"/>
        <v>153</v>
      </c>
      <c r="V73" s="155">
        <v>14</v>
      </c>
      <c r="W73" s="156">
        <v>13</v>
      </c>
      <c r="X73" s="157">
        <f t="shared" si="221"/>
        <v>14</v>
      </c>
      <c r="Y73" s="158">
        <f t="shared" si="221"/>
        <v>13</v>
      </c>
      <c r="Z73" s="155"/>
      <c r="AA73" s="156"/>
      <c r="AB73" s="157">
        <f t="shared" si="222"/>
        <v>0</v>
      </c>
      <c r="AC73" s="158">
        <f t="shared" si="222"/>
        <v>0</v>
      </c>
      <c r="AD73" s="157">
        <f t="shared" si="223"/>
        <v>158</v>
      </c>
      <c r="AE73" s="158">
        <f t="shared" si="223"/>
        <v>166</v>
      </c>
      <c r="AF73" s="157">
        <f t="shared" si="224"/>
        <v>158</v>
      </c>
      <c r="AG73" s="158">
        <f t="shared" si="224"/>
        <v>166</v>
      </c>
      <c r="AH73" s="155">
        <v>4.3819444444444402</v>
      </c>
      <c r="AI73" s="156">
        <v>4.58</v>
      </c>
      <c r="AJ73" s="157">
        <f t="shared" si="225"/>
        <v>630.99999999999943</v>
      </c>
      <c r="AK73" s="157">
        <f t="shared" si="225"/>
        <v>700.74</v>
      </c>
      <c r="AL73" s="155">
        <v>4.6428571428571397</v>
      </c>
      <c r="AM73" s="156">
        <v>5.15</v>
      </c>
      <c r="AN73" s="157">
        <f t="shared" si="226"/>
        <v>64.999999999999957</v>
      </c>
      <c r="AO73" s="157">
        <f t="shared" si="226"/>
        <v>66.95</v>
      </c>
      <c r="AP73" s="155"/>
      <c r="AQ73" s="156"/>
      <c r="AR73" s="157">
        <f t="shared" si="227"/>
        <v>0</v>
      </c>
      <c r="AS73" s="158">
        <f t="shared" si="227"/>
        <v>0</v>
      </c>
      <c r="AT73" s="157">
        <f t="shared" si="228"/>
        <v>4.4050632911392373</v>
      </c>
      <c r="AU73" s="158">
        <f t="shared" si="228"/>
        <v>4.624638554216868</v>
      </c>
      <c r="AV73" s="157">
        <f t="shared" si="229"/>
        <v>695.99999999999955</v>
      </c>
      <c r="AW73" s="158">
        <f t="shared" si="229"/>
        <v>767.69</v>
      </c>
      <c r="AX73" s="155">
        <v>136.743055555556</v>
      </c>
      <c r="AY73" s="156">
        <v>140.44</v>
      </c>
      <c r="AZ73" s="157">
        <f t="shared" si="230"/>
        <v>19691.000000000065</v>
      </c>
      <c r="BA73" s="158">
        <f t="shared" si="230"/>
        <v>21487.32</v>
      </c>
      <c r="BB73" s="155">
        <v>150.21428571428601</v>
      </c>
      <c r="BC73" s="156">
        <v>149.54</v>
      </c>
      <c r="BD73" s="157">
        <f t="shared" si="231"/>
        <v>2103.0000000000041</v>
      </c>
      <c r="BE73" s="158">
        <f t="shared" si="231"/>
        <v>1944.02</v>
      </c>
      <c r="BF73" s="155"/>
      <c r="BG73" s="156"/>
      <c r="BH73" s="157">
        <f t="shared" si="232"/>
        <v>0</v>
      </c>
      <c r="BI73" s="158">
        <f t="shared" si="232"/>
        <v>0</v>
      </c>
      <c r="BJ73" s="157">
        <f t="shared" si="233"/>
        <v>137.93670886075992</v>
      </c>
      <c r="BK73" s="158">
        <f t="shared" si="233"/>
        <v>141.15265060240964</v>
      </c>
      <c r="BL73" s="157">
        <f t="shared" si="234"/>
        <v>21794.000000000069</v>
      </c>
      <c r="BM73" s="158">
        <f t="shared" si="234"/>
        <v>23431.34</v>
      </c>
      <c r="BN73" s="155">
        <v>1875</v>
      </c>
      <c r="BO73" s="156">
        <v>1937</v>
      </c>
      <c r="BP73" s="157">
        <f t="shared" si="235"/>
        <v>1875</v>
      </c>
      <c r="BQ73" s="158">
        <f t="shared" si="235"/>
        <v>1937</v>
      </c>
      <c r="BR73" s="155">
        <v>206</v>
      </c>
      <c r="BS73" s="156">
        <v>208</v>
      </c>
      <c r="BT73" s="157">
        <f t="shared" si="236"/>
        <v>206</v>
      </c>
      <c r="BU73" s="158">
        <f t="shared" si="236"/>
        <v>208</v>
      </c>
      <c r="BV73" s="155"/>
      <c r="BW73" s="156"/>
      <c r="BX73" s="157">
        <f t="shared" si="237"/>
        <v>0</v>
      </c>
      <c r="BY73" s="158">
        <f t="shared" si="237"/>
        <v>0</v>
      </c>
      <c r="BZ73" s="157">
        <f t="shared" si="238"/>
        <v>2081</v>
      </c>
      <c r="CA73" s="158">
        <f t="shared" si="238"/>
        <v>2145</v>
      </c>
      <c r="CB73" s="157">
        <f t="shared" si="239"/>
        <v>2081</v>
      </c>
      <c r="CC73" s="158">
        <f t="shared" si="239"/>
        <v>2145</v>
      </c>
      <c r="CD73" s="155">
        <v>4.7106666666666701</v>
      </c>
      <c r="CE73" s="156">
        <v>4.67</v>
      </c>
      <c r="CF73" s="157">
        <f t="shared" si="240"/>
        <v>8832.5000000000073</v>
      </c>
      <c r="CG73" s="158">
        <f t="shared" si="240"/>
        <v>9045.7899999999991</v>
      </c>
      <c r="CH73" s="155">
        <v>4.7694174757281598</v>
      </c>
      <c r="CI73" s="156">
        <v>4.45</v>
      </c>
      <c r="CJ73" s="157">
        <f t="shared" si="241"/>
        <v>982.50000000000091</v>
      </c>
      <c r="CK73" s="158">
        <f t="shared" si="241"/>
        <v>925.6</v>
      </c>
      <c r="CL73" s="155"/>
      <c r="CM73" s="156"/>
      <c r="CN73" s="157">
        <f t="shared" si="242"/>
        <v>0</v>
      </c>
      <c r="CO73" s="158">
        <f t="shared" si="242"/>
        <v>0</v>
      </c>
      <c r="CP73" s="157">
        <f t="shared" si="243"/>
        <v>4.7164824603556017</v>
      </c>
      <c r="CQ73" s="158">
        <f t="shared" si="243"/>
        <v>4.6486666666666663</v>
      </c>
      <c r="CR73" s="157">
        <f t="shared" si="244"/>
        <v>9815.0000000000073</v>
      </c>
      <c r="CS73" s="158">
        <f t="shared" si="244"/>
        <v>9971.39</v>
      </c>
      <c r="CT73" s="155">
        <v>144.83804266666701</v>
      </c>
      <c r="CU73" s="156">
        <v>143.88</v>
      </c>
      <c r="CV73" s="157">
        <f t="shared" si="245"/>
        <v>271571.33000000066</v>
      </c>
      <c r="CW73" s="158">
        <f t="shared" si="245"/>
        <v>278695.56</v>
      </c>
      <c r="CX73" s="155">
        <v>148.88509708737899</v>
      </c>
      <c r="CY73" s="156">
        <v>145.82</v>
      </c>
      <c r="CZ73" s="157">
        <f t="shared" si="246"/>
        <v>30670.330000000075</v>
      </c>
      <c r="DA73" s="158">
        <f t="shared" si="246"/>
        <v>30330.559999999998</v>
      </c>
      <c r="DB73" s="155"/>
      <c r="DC73" s="156"/>
      <c r="DD73" s="157">
        <f t="shared" si="247"/>
        <v>0</v>
      </c>
      <c r="DE73" s="158">
        <f t="shared" si="247"/>
        <v>0</v>
      </c>
      <c r="DF73" s="157">
        <f t="shared" si="248"/>
        <v>145.23866410379659</v>
      </c>
      <c r="DG73" s="158">
        <f t="shared" si="248"/>
        <v>144.06812121212121</v>
      </c>
      <c r="DH73" s="157">
        <f t="shared" si="249"/>
        <v>302241.66000000073</v>
      </c>
      <c r="DI73" s="158">
        <f t="shared" si="249"/>
        <v>309026.12</v>
      </c>
      <c r="DJ73" s="157">
        <f t="shared" si="250"/>
        <v>2239</v>
      </c>
      <c r="DK73" s="158">
        <f t="shared" si="250"/>
        <v>2311</v>
      </c>
      <c r="DL73" s="157">
        <f t="shared" si="250"/>
        <v>2239</v>
      </c>
      <c r="DM73" s="158">
        <f t="shared" si="250"/>
        <v>2311</v>
      </c>
      <c r="DN73" s="157">
        <f t="shared" si="251"/>
        <v>4.6945064761054072</v>
      </c>
      <c r="DO73" s="158">
        <f t="shared" si="251"/>
        <v>4.6469407183037648</v>
      </c>
      <c r="DP73" s="157">
        <f t="shared" si="252"/>
        <v>10511.000000000007</v>
      </c>
      <c r="DQ73" s="158">
        <f t="shared" si="252"/>
        <v>10739.08</v>
      </c>
      <c r="DR73" s="157">
        <f t="shared" si="253"/>
        <v>144.7233854399289</v>
      </c>
      <c r="DS73" s="158">
        <f t="shared" si="253"/>
        <v>143.8587018606664</v>
      </c>
      <c r="DT73" s="157">
        <f t="shared" si="254"/>
        <v>324035.66000000079</v>
      </c>
      <c r="DU73" s="158">
        <f t="shared" si="254"/>
        <v>332457.46000000008</v>
      </c>
      <c r="DV73" s="155">
        <v>986</v>
      </c>
      <c r="DW73" s="156">
        <v>1054</v>
      </c>
      <c r="DX73" s="157">
        <f t="shared" si="255"/>
        <v>986</v>
      </c>
      <c r="DY73" s="158">
        <f t="shared" si="255"/>
        <v>1054</v>
      </c>
      <c r="DZ73" s="155">
        <v>120</v>
      </c>
      <c r="EA73" s="156">
        <v>152</v>
      </c>
      <c r="EB73" s="157">
        <f t="shared" si="256"/>
        <v>120</v>
      </c>
      <c r="EC73" s="158">
        <f t="shared" si="256"/>
        <v>152</v>
      </c>
      <c r="ED73" s="155"/>
      <c r="EE73" s="156"/>
      <c r="EF73" s="157">
        <f t="shared" si="257"/>
        <v>0</v>
      </c>
      <c r="EG73" s="158">
        <f t="shared" si="257"/>
        <v>0</v>
      </c>
      <c r="EH73" s="157">
        <f t="shared" si="258"/>
        <v>1106</v>
      </c>
      <c r="EI73" s="158">
        <f t="shared" si="258"/>
        <v>1206</v>
      </c>
      <c r="EJ73" s="157">
        <f t="shared" si="259"/>
        <v>1106</v>
      </c>
      <c r="EK73" s="158">
        <f t="shared" si="259"/>
        <v>1206</v>
      </c>
      <c r="EL73" s="155">
        <v>3.6556795131845798</v>
      </c>
      <c r="EM73" s="156">
        <v>3.64</v>
      </c>
      <c r="EN73" s="157">
        <f t="shared" si="260"/>
        <v>3604.4999999999959</v>
      </c>
      <c r="EO73" s="158">
        <f t="shared" si="260"/>
        <v>3836.56</v>
      </c>
      <c r="EP73" s="155">
        <v>3.5416666666666701</v>
      </c>
      <c r="EQ73" s="156">
        <v>3.43</v>
      </c>
      <c r="ER73" s="157">
        <f t="shared" si="261"/>
        <v>425.0000000000004</v>
      </c>
      <c r="ES73" s="158">
        <f t="shared" si="261"/>
        <v>521.36</v>
      </c>
      <c r="ET73" s="155"/>
      <c r="EU73" s="156"/>
      <c r="EV73" s="157">
        <f t="shared" si="262"/>
        <v>0</v>
      </c>
      <c r="EW73" s="158">
        <f t="shared" si="262"/>
        <v>0</v>
      </c>
      <c r="EX73" s="157">
        <f t="shared" si="263"/>
        <v>3.6433092224231434</v>
      </c>
      <c r="EY73" s="158">
        <f t="shared" si="263"/>
        <v>3.6135323383084579</v>
      </c>
      <c r="EZ73" s="157">
        <f t="shared" si="264"/>
        <v>4029.4999999999964</v>
      </c>
      <c r="FA73" s="158">
        <f t="shared" si="264"/>
        <v>4357.92</v>
      </c>
      <c r="FB73" s="155">
        <v>107.11257606490901</v>
      </c>
      <c r="FC73" s="156">
        <v>108.96</v>
      </c>
      <c r="FD73" s="157">
        <f t="shared" si="265"/>
        <v>105613.00000000028</v>
      </c>
      <c r="FE73" s="158">
        <f t="shared" si="265"/>
        <v>114843.84</v>
      </c>
      <c r="FF73" s="155">
        <v>93.586083333333306</v>
      </c>
      <c r="FG73" s="156">
        <v>108.25</v>
      </c>
      <c r="FH73" s="157">
        <f t="shared" si="266"/>
        <v>11230.329999999996</v>
      </c>
      <c r="FI73" s="158">
        <f t="shared" si="266"/>
        <v>16454</v>
      </c>
      <c r="FJ73" s="155"/>
      <c r="FK73" s="156"/>
      <c r="FL73" s="157">
        <f t="shared" si="267"/>
        <v>0</v>
      </c>
      <c r="FM73" s="158">
        <f t="shared" si="267"/>
        <v>0</v>
      </c>
      <c r="FN73" s="157">
        <f t="shared" si="268"/>
        <v>105.64496383363498</v>
      </c>
      <c r="FO73" s="158">
        <f t="shared" si="268"/>
        <v>108.87051409618573</v>
      </c>
      <c r="FP73" s="157">
        <f t="shared" si="269"/>
        <v>116843.33000000028</v>
      </c>
      <c r="FQ73" s="158">
        <f t="shared" si="269"/>
        <v>131297.84</v>
      </c>
      <c r="FR73" s="155">
        <v>11</v>
      </c>
      <c r="FS73" s="156">
        <v>25</v>
      </c>
      <c r="FT73" s="157">
        <f t="shared" si="270"/>
        <v>11</v>
      </c>
      <c r="FU73" s="158">
        <f t="shared" si="270"/>
        <v>25</v>
      </c>
      <c r="FV73" s="155"/>
      <c r="FW73" s="156"/>
      <c r="FX73" s="157">
        <f t="shared" si="271"/>
        <v>0</v>
      </c>
      <c r="FY73" s="158">
        <f t="shared" si="271"/>
        <v>0</v>
      </c>
      <c r="FZ73" s="155">
        <v>140.55000000000001</v>
      </c>
      <c r="GA73" s="156">
        <v>141.76</v>
      </c>
      <c r="GB73" s="157">
        <f t="shared" si="272"/>
        <v>1546.0500000000002</v>
      </c>
      <c r="GC73" s="158">
        <f t="shared" si="272"/>
        <v>3544</v>
      </c>
      <c r="GD73" s="157">
        <f t="shared" si="273"/>
        <v>3005</v>
      </c>
      <c r="GE73" s="158">
        <f t="shared" si="273"/>
        <v>3144</v>
      </c>
      <c r="GF73" s="157">
        <f t="shared" si="273"/>
        <v>3005</v>
      </c>
      <c r="GG73" s="158">
        <f t="shared" si="273"/>
        <v>3144</v>
      </c>
      <c r="GH73" s="157">
        <f t="shared" si="274"/>
        <v>13068.000000000004</v>
      </c>
      <c r="GI73" s="158">
        <f t="shared" si="274"/>
        <v>13583.089999999998</v>
      </c>
      <c r="GJ73" s="157">
        <f t="shared" si="275"/>
        <v>396875.33000000101</v>
      </c>
      <c r="GK73" s="158">
        <f t="shared" si="275"/>
        <v>415026.72</v>
      </c>
      <c r="GL73" s="157">
        <f t="shared" si="276"/>
        <v>340</v>
      </c>
      <c r="GM73" s="158">
        <f t="shared" si="276"/>
        <v>373</v>
      </c>
      <c r="GN73" s="157">
        <f t="shared" si="276"/>
        <v>340</v>
      </c>
      <c r="GO73" s="158">
        <f t="shared" si="276"/>
        <v>373</v>
      </c>
      <c r="GP73" s="157">
        <f t="shared" si="277"/>
        <v>1472.5000000000014</v>
      </c>
      <c r="GQ73" s="158">
        <f t="shared" si="277"/>
        <v>1513.91</v>
      </c>
      <c r="GR73" s="157">
        <f t="shared" si="278"/>
        <v>44003.660000000076</v>
      </c>
      <c r="GS73" s="158">
        <f t="shared" si="278"/>
        <v>48728.58</v>
      </c>
      <c r="GT73" s="157">
        <f t="shared" si="279"/>
        <v>3345</v>
      </c>
      <c r="GU73" s="158">
        <f t="shared" si="279"/>
        <v>3517</v>
      </c>
      <c r="GV73" s="157">
        <f t="shared" si="279"/>
        <v>3345</v>
      </c>
      <c r="GW73" s="158">
        <f t="shared" si="279"/>
        <v>3517</v>
      </c>
      <c r="GX73" s="157">
        <f t="shared" si="280"/>
        <v>14540.500000000005</v>
      </c>
      <c r="GY73" s="158">
        <f t="shared" si="280"/>
        <v>15096.999999999998</v>
      </c>
      <c r="GZ73" s="157">
        <f t="shared" si="280"/>
        <v>440878.9900000011</v>
      </c>
      <c r="HA73" s="158">
        <f t="shared" si="280"/>
        <v>463755.3</v>
      </c>
      <c r="HB73" s="157">
        <f t="shared" si="281"/>
        <v>0</v>
      </c>
      <c r="HC73" s="158">
        <f t="shared" si="281"/>
        <v>0</v>
      </c>
      <c r="HD73" s="157">
        <f t="shared" si="281"/>
        <v>0</v>
      </c>
      <c r="HE73" s="158">
        <f t="shared" si="281"/>
        <v>0</v>
      </c>
      <c r="HF73" s="157" t="str">
        <f t="shared" si="282"/>
        <v/>
      </c>
      <c r="HG73" s="158" t="str">
        <f t="shared" si="282"/>
        <v/>
      </c>
      <c r="HH73" s="157" t="str">
        <f t="shared" si="283"/>
        <v/>
      </c>
      <c r="HI73" s="158" t="str">
        <f t="shared" si="283"/>
        <v/>
      </c>
      <c r="HJ73" s="157">
        <f t="shared" si="284"/>
        <v>14540.500000000004</v>
      </c>
      <c r="HK73" s="158">
        <f t="shared" si="284"/>
        <v>15097</v>
      </c>
      <c r="HL73" s="157">
        <f t="shared" si="285"/>
        <v>442425.04000000103</v>
      </c>
      <c r="HM73" s="158">
        <f t="shared" si="285"/>
        <v>467299.30000000005</v>
      </c>
    </row>
    <row r="74" spans="1:221">
      <c r="A74" s="176" t="s">
        <v>425</v>
      </c>
      <c r="B74" s="177" t="s">
        <v>432</v>
      </c>
      <c r="C74" s="178"/>
      <c r="D74" s="179" t="s">
        <v>433</v>
      </c>
      <c r="E74" s="180">
        <v>3</v>
      </c>
      <c r="F74" s="155">
        <v>3277</v>
      </c>
      <c r="G74" s="156">
        <v>3293</v>
      </c>
      <c r="H74" s="155">
        <v>107</v>
      </c>
      <c r="I74" s="156">
        <v>92</v>
      </c>
      <c r="J74" s="157">
        <f t="shared" si="218"/>
        <v>3170</v>
      </c>
      <c r="K74" s="158">
        <f t="shared" si="218"/>
        <v>3201</v>
      </c>
      <c r="L74" s="155"/>
      <c r="M74" s="156"/>
      <c r="N74" s="157">
        <f t="shared" si="219"/>
        <v>3170</v>
      </c>
      <c r="O74" s="158">
        <f t="shared" si="219"/>
        <v>3201</v>
      </c>
      <c r="P74" s="157">
        <f t="shared" si="219"/>
        <v>3170</v>
      </c>
      <c r="Q74" s="158">
        <f t="shared" si="219"/>
        <v>3201</v>
      </c>
      <c r="R74" s="155">
        <v>60</v>
      </c>
      <c r="S74" s="156">
        <v>64</v>
      </c>
      <c r="T74" s="157">
        <f t="shared" si="220"/>
        <v>60</v>
      </c>
      <c r="U74" s="158">
        <f t="shared" si="220"/>
        <v>64</v>
      </c>
      <c r="V74" s="155">
        <v>10</v>
      </c>
      <c r="W74" s="156">
        <v>16</v>
      </c>
      <c r="X74" s="157">
        <f t="shared" si="221"/>
        <v>10</v>
      </c>
      <c r="Y74" s="158">
        <f t="shared" si="221"/>
        <v>16</v>
      </c>
      <c r="Z74" s="155"/>
      <c r="AA74" s="156"/>
      <c r="AB74" s="157">
        <f t="shared" si="222"/>
        <v>0</v>
      </c>
      <c r="AC74" s="158">
        <f t="shared" si="222"/>
        <v>0</v>
      </c>
      <c r="AD74" s="157">
        <f t="shared" si="223"/>
        <v>70</v>
      </c>
      <c r="AE74" s="158">
        <f t="shared" si="223"/>
        <v>80</v>
      </c>
      <c r="AF74" s="157">
        <f t="shared" si="224"/>
        <v>70</v>
      </c>
      <c r="AG74" s="158">
        <f t="shared" si="224"/>
        <v>80</v>
      </c>
      <c r="AH74" s="155">
        <v>4.45</v>
      </c>
      <c r="AI74" s="156">
        <v>4.82</v>
      </c>
      <c r="AJ74" s="157">
        <f t="shared" si="225"/>
        <v>267</v>
      </c>
      <c r="AK74" s="157">
        <f t="shared" si="225"/>
        <v>308.48</v>
      </c>
      <c r="AL74" s="155">
        <v>4.5999999999999996</v>
      </c>
      <c r="AM74" s="156">
        <v>4.5599999999999996</v>
      </c>
      <c r="AN74" s="157">
        <f t="shared" si="226"/>
        <v>46</v>
      </c>
      <c r="AO74" s="157">
        <f t="shared" si="226"/>
        <v>72.959999999999994</v>
      </c>
      <c r="AP74" s="155"/>
      <c r="AQ74" s="156"/>
      <c r="AR74" s="157">
        <f t="shared" si="227"/>
        <v>0</v>
      </c>
      <c r="AS74" s="158">
        <f t="shared" si="227"/>
        <v>0</v>
      </c>
      <c r="AT74" s="157">
        <f t="shared" si="228"/>
        <v>4.4714285714285715</v>
      </c>
      <c r="AU74" s="158">
        <f t="shared" si="228"/>
        <v>4.7679999999999998</v>
      </c>
      <c r="AV74" s="157">
        <f t="shared" si="229"/>
        <v>313</v>
      </c>
      <c r="AW74" s="158">
        <f t="shared" si="229"/>
        <v>381.44</v>
      </c>
      <c r="AX74" s="155">
        <v>135.19999999999999</v>
      </c>
      <c r="AY74" s="156">
        <v>139.56</v>
      </c>
      <c r="AZ74" s="157">
        <f t="shared" si="230"/>
        <v>8111.9999999999991</v>
      </c>
      <c r="BA74" s="158">
        <f t="shared" si="230"/>
        <v>8931.84</v>
      </c>
      <c r="BB74" s="155">
        <v>136.6</v>
      </c>
      <c r="BC74" s="156">
        <v>141.63</v>
      </c>
      <c r="BD74" s="157">
        <f t="shared" si="231"/>
        <v>1366</v>
      </c>
      <c r="BE74" s="158">
        <f t="shared" si="231"/>
        <v>2266.08</v>
      </c>
      <c r="BF74" s="155"/>
      <c r="BG74" s="156"/>
      <c r="BH74" s="157">
        <f t="shared" si="232"/>
        <v>0</v>
      </c>
      <c r="BI74" s="158">
        <f t="shared" si="232"/>
        <v>0</v>
      </c>
      <c r="BJ74" s="157">
        <f t="shared" si="233"/>
        <v>135.4</v>
      </c>
      <c r="BK74" s="158">
        <f t="shared" si="233"/>
        <v>139.97399999999999</v>
      </c>
      <c r="BL74" s="157">
        <f t="shared" si="234"/>
        <v>9478</v>
      </c>
      <c r="BM74" s="158">
        <f t="shared" si="234"/>
        <v>11197.919999999998</v>
      </c>
      <c r="BN74" s="155">
        <v>1528</v>
      </c>
      <c r="BO74" s="156">
        <v>1549</v>
      </c>
      <c r="BP74" s="157">
        <f t="shared" si="235"/>
        <v>1528</v>
      </c>
      <c r="BQ74" s="158">
        <f t="shared" si="235"/>
        <v>1549</v>
      </c>
      <c r="BR74" s="155">
        <v>329</v>
      </c>
      <c r="BS74" s="156">
        <v>314</v>
      </c>
      <c r="BT74" s="157">
        <f t="shared" si="236"/>
        <v>329</v>
      </c>
      <c r="BU74" s="158">
        <f t="shared" si="236"/>
        <v>314</v>
      </c>
      <c r="BV74" s="155"/>
      <c r="BW74" s="156"/>
      <c r="BX74" s="157">
        <f t="shared" si="237"/>
        <v>0</v>
      </c>
      <c r="BY74" s="158">
        <f t="shared" si="237"/>
        <v>0</v>
      </c>
      <c r="BZ74" s="157">
        <f t="shared" si="238"/>
        <v>1857</v>
      </c>
      <c r="CA74" s="158">
        <f t="shared" si="238"/>
        <v>1863</v>
      </c>
      <c r="CB74" s="157">
        <f t="shared" si="239"/>
        <v>1857</v>
      </c>
      <c r="CC74" s="158">
        <f t="shared" si="239"/>
        <v>1863</v>
      </c>
      <c r="CD74" s="155">
        <v>5.1043848167539299</v>
      </c>
      <c r="CE74" s="156">
        <v>5.04</v>
      </c>
      <c r="CF74" s="157">
        <f t="shared" si="240"/>
        <v>7799.5000000000045</v>
      </c>
      <c r="CG74" s="158">
        <f t="shared" si="240"/>
        <v>7806.96</v>
      </c>
      <c r="CH74" s="155">
        <v>5.1899696048632196</v>
      </c>
      <c r="CI74" s="156">
        <v>5.25</v>
      </c>
      <c r="CJ74" s="157">
        <f t="shared" si="241"/>
        <v>1707.4999999999993</v>
      </c>
      <c r="CK74" s="158">
        <f t="shared" si="241"/>
        <v>1648.5</v>
      </c>
      <c r="CL74" s="155"/>
      <c r="CM74" s="156"/>
      <c r="CN74" s="157">
        <f t="shared" si="242"/>
        <v>0</v>
      </c>
      <c r="CO74" s="158">
        <f t="shared" si="242"/>
        <v>0</v>
      </c>
      <c r="CP74" s="157">
        <f t="shared" si="243"/>
        <v>5.1195476575121184</v>
      </c>
      <c r="CQ74" s="158">
        <f t="shared" si="243"/>
        <v>5.0753945249597416</v>
      </c>
      <c r="CR74" s="157">
        <f t="shared" si="244"/>
        <v>9507.0000000000036</v>
      </c>
      <c r="CS74" s="158">
        <f t="shared" si="244"/>
        <v>9455.4599999999991</v>
      </c>
      <c r="CT74" s="155">
        <v>142.321321989529</v>
      </c>
      <c r="CU74" s="156">
        <v>140.57</v>
      </c>
      <c r="CV74" s="157">
        <f t="shared" si="245"/>
        <v>217466.9800000003</v>
      </c>
      <c r="CW74" s="158">
        <f t="shared" si="245"/>
        <v>217742.93</v>
      </c>
      <c r="CX74" s="155">
        <v>145.785106382979</v>
      </c>
      <c r="CY74" s="156">
        <v>145.41</v>
      </c>
      <c r="CZ74" s="157">
        <f t="shared" si="246"/>
        <v>47963.30000000009</v>
      </c>
      <c r="DA74" s="158">
        <f t="shared" si="246"/>
        <v>45658.74</v>
      </c>
      <c r="DB74" s="155"/>
      <c r="DC74" s="156"/>
      <c r="DD74" s="157">
        <f t="shared" si="247"/>
        <v>0</v>
      </c>
      <c r="DE74" s="158">
        <f t="shared" si="247"/>
        <v>0</v>
      </c>
      <c r="DF74" s="157">
        <f t="shared" si="248"/>
        <v>142.93499192245577</v>
      </c>
      <c r="DG74" s="158">
        <f t="shared" si="248"/>
        <v>141.38575952764359</v>
      </c>
      <c r="DH74" s="157">
        <f t="shared" si="249"/>
        <v>265430.28000000038</v>
      </c>
      <c r="DI74" s="158">
        <f t="shared" si="249"/>
        <v>263401.67</v>
      </c>
      <c r="DJ74" s="157">
        <f t="shared" si="250"/>
        <v>1927</v>
      </c>
      <c r="DK74" s="158">
        <f t="shared" si="250"/>
        <v>1943</v>
      </c>
      <c r="DL74" s="157">
        <f t="shared" si="250"/>
        <v>1927</v>
      </c>
      <c r="DM74" s="158">
        <f t="shared" si="250"/>
        <v>1943</v>
      </c>
      <c r="DN74" s="157">
        <f t="shared" si="251"/>
        <v>5.0960041515308792</v>
      </c>
      <c r="DO74" s="158">
        <f t="shared" si="251"/>
        <v>5.0627380339680901</v>
      </c>
      <c r="DP74" s="157">
        <f t="shared" si="252"/>
        <v>9820.0000000000036</v>
      </c>
      <c r="DQ74" s="158">
        <f t="shared" si="252"/>
        <v>9836.9</v>
      </c>
      <c r="DR74" s="157">
        <f t="shared" si="253"/>
        <v>142.66127659574488</v>
      </c>
      <c r="DS74" s="158">
        <f t="shared" si="253"/>
        <v>141.32763252702006</v>
      </c>
      <c r="DT74" s="157">
        <f t="shared" si="254"/>
        <v>274908.28000000038</v>
      </c>
      <c r="DU74" s="158">
        <f t="shared" si="254"/>
        <v>274599.58999999997</v>
      </c>
      <c r="DV74" s="155">
        <v>1062</v>
      </c>
      <c r="DW74" s="156">
        <v>1082</v>
      </c>
      <c r="DX74" s="157">
        <f t="shared" si="255"/>
        <v>1062</v>
      </c>
      <c r="DY74" s="158">
        <f t="shared" si="255"/>
        <v>1082</v>
      </c>
      <c r="DZ74" s="155">
        <v>179</v>
      </c>
      <c r="EA74" s="156">
        <v>172</v>
      </c>
      <c r="EB74" s="157">
        <f t="shared" si="256"/>
        <v>179</v>
      </c>
      <c r="EC74" s="158">
        <f t="shared" si="256"/>
        <v>172</v>
      </c>
      <c r="ED74" s="155"/>
      <c r="EE74" s="156"/>
      <c r="EF74" s="157">
        <f t="shared" si="257"/>
        <v>0</v>
      </c>
      <c r="EG74" s="158">
        <f t="shared" si="257"/>
        <v>0</v>
      </c>
      <c r="EH74" s="157">
        <f t="shared" si="258"/>
        <v>1241</v>
      </c>
      <c r="EI74" s="158">
        <f t="shared" si="258"/>
        <v>1254</v>
      </c>
      <c r="EJ74" s="157">
        <f t="shared" si="259"/>
        <v>1241</v>
      </c>
      <c r="EK74" s="158">
        <f t="shared" si="259"/>
        <v>1254</v>
      </c>
      <c r="EL74" s="155">
        <v>3.9119585687382301</v>
      </c>
      <c r="EM74" s="156">
        <v>3.84</v>
      </c>
      <c r="EN74" s="157">
        <f t="shared" si="260"/>
        <v>4154.5</v>
      </c>
      <c r="EO74" s="158">
        <f t="shared" si="260"/>
        <v>4154.88</v>
      </c>
      <c r="EP74" s="155">
        <v>3.7681564245810102</v>
      </c>
      <c r="EQ74" s="156">
        <v>3.66</v>
      </c>
      <c r="ER74" s="157">
        <f t="shared" si="261"/>
        <v>674.5000000000008</v>
      </c>
      <c r="ES74" s="158">
        <f t="shared" si="261"/>
        <v>629.52</v>
      </c>
      <c r="ET74" s="155"/>
      <c r="EU74" s="156"/>
      <c r="EV74" s="157">
        <f t="shared" si="262"/>
        <v>0</v>
      </c>
      <c r="EW74" s="158">
        <f t="shared" si="262"/>
        <v>0</v>
      </c>
      <c r="EX74" s="157">
        <f t="shared" si="263"/>
        <v>3.8912167606768744</v>
      </c>
      <c r="EY74" s="158">
        <f t="shared" si="263"/>
        <v>3.8153110047846885</v>
      </c>
      <c r="EZ74" s="157">
        <f t="shared" si="264"/>
        <v>4829.0000000000009</v>
      </c>
      <c r="FA74" s="158">
        <f t="shared" si="264"/>
        <v>4784.3999999999996</v>
      </c>
      <c r="FB74" s="155">
        <v>101.786393596987</v>
      </c>
      <c r="FC74" s="156">
        <v>100.88</v>
      </c>
      <c r="FD74" s="157">
        <f t="shared" si="265"/>
        <v>108097.1500000002</v>
      </c>
      <c r="FE74" s="158">
        <f t="shared" si="265"/>
        <v>109152.15999999999</v>
      </c>
      <c r="FF74" s="155">
        <v>88.191731843575397</v>
      </c>
      <c r="FG74" s="156">
        <v>81.67</v>
      </c>
      <c r="FH74" s="157">
        <f t="shared" si="266"/>
        <v>15786.319999999996</v>
      </c>
      <c r="FI74" s="158">
        <f t="shared" si="266"/>
        <v>14047.24</v>
      </c>
      <c r="FJ74" s="155"/>
      <c r="FK74" s="156"/>
      <c r="FL74" s="157">
        <f t="shared" si="267"/>
        <v>0</v>
      </c>
      <c r="FM74" s="158">
        <f t="shared" si="267"/>
        <v>0</v>
      </c>
      <c r="FN74" s="157">
        <f t="shared" si="268"/>
        <v>99.825519742143584</v>
      </c>
      <c r="FO74" s="158">
        <f t="shared" si="268"/>
        <v>98.245135566188196</v>
      </c>
      <c r="FP74" s="157">
        <f t="shared" si="269"/>
        <v>123883.47000000019</v>
      </c>
      <c r="FQ74" s="158">
        <f t="shared" si="269"/>
        <v>123199.4</v>
      </c>
      <c r="FR74" s="155">
        <v>2</v>
      </c>
      <c r="FS74" s="156">
        <v>4</v>
      </c>
      <c r="FT74" s="157">
        <f t="shared" si="270"/>
        <v>2</v>
      </c>
      <c r="FU74" s="158">
        <f t="shared" si="270"/>
        <v>4</v>
      </c>
      <c r="FV74" s="155"/>
      <c r="FW74" s="156"/>
      <c r="FX74" s="157">
        <f t="shared" si="271"/>
        <v>0</v>
      </c>
      <c r="FY74" s="158">
        <f t="shared" si="271"/>
        <v>0</v>
      </c>
      <c r="FZ74" s="155">
        <v>170.5</v>
      </c>
      <c r="GA74" s="156">
        <v>134.25</v>
      </c>
      <c r="GB74" s="157">
        <f t="shared" si="272"/>
        <v>341</v>
      </c>
      <c r="GC74" s="158">
        <f t="shared" si="272"/>
        <v>537</v>
      </c>
      <c r="GD74" s="157">
        <f t="shared" si="273"/>
        <v>2650</v>
      </c>
      <c r="GE74" s="158">
        <f t="shared" si="273"/>
        <v>2695</v>
      </c>
      <c r="GF74" s="157">
        <f t="shared" si="273"/>
        <v>2650</v>
      </c>
      <c r="GG74" s="158">
        <f t="shared" si="273"/>
        <v>2695</v>
      </c>
      <c r="GH74" s="157">
        <f t="shared" si="274"/>
        <v>12221.000000000004</v>
      </c>
      <c r="GI74" s="158">
        <f t="shared" si="274"/>
        <v>12270.32</v>
      </c>
      <c r="GJ74" s="157">
        <f t="shared" si="275"/>
        <v>333676.13000000047</v>
      </c>
      <c r="GK74" s="158">
        <f t="shared" si="275"/>
        <v>335826.93</v>
      </c>
      <c r="GL74" s="157">
        <f t="shared" si="276"/>
        <v>518</v>
      </c>
      <c r="GM74" s="158">
        <f t="shared" si="276"/>
        <v>502</v>
      </c>
      <c r="GN74" s="157">
        <f t="shared" si="276"/>
        <v>518</v>
      </c>
      <c r="GO74" s="158">
        <f t="shared" si="276"/>
        <v>502</v>
      </c>
      <c r="GP74" s="157">
        <f t="shared" si="277"/>
        <v>2428</v>
      </c>
      <c r="GQ74" s="158">
        <f t="shared" si="277"/>
        <v>2350.98</v>
      </c>
      <c r="GR74" s="157">
        <f t="shared" si="278"/>
        <v>65115.620000000083</v>
      </c>
      <c r="GS74" s="158">
        <f t="shared" si="278"/>
        <v>61972.06</v>
      </c>
      <c r="GT74" s="157">
        <f t="shared" si="279"/>
        <v>3168</v>
      </c>
      <c r="GU74" s="158">
        <f t="shared" si="279"/>
        <v>3197</v>
      </c>
      <c r="GV74" s="157">
        <f t="shared" si="279"/>
        <v>3168</v>
      </c>
      <c r="GW74" s="158">
        <f t="shared" si="279"/>
        <v>3197</v>
      </c>
      <c r="GX74" s="157">
        <f t="shared" si="280"/>
        <v>14649.000000000004</v>
      </c>
      <c r="GY74" s="158">
        <f t="shared" si="280"/>
        <v>14621.3</v>
      </c>
      <c r="GZ74" s="157">
        <f t="shared" si="280"/>
        <v>398791.75000000058</v>
      </c>
      <c r="HA74" s="158">
        <f t="shared" si="280"/>
        <v>397798.99</v>
      </c>
      <c r="HB74" s="157">
        <f t="shared" si="281"/>
        <v>0</v>
      </c>
      <c r="HC74" s="158">
        <f t="shared" si="281"/>
        <v>0</v>
      </c>
      <c r="HD74" s="157">
        <f t="shared" si="281"/>
        <v>0</v>
      </c>
      <c r="HE74" s="158">
        <f t="shared" si="281"/>
        <v>0</v>
      </c>
      <c r="HF74" s="157" t="str">
        <f t="shared" si="282"/>
        <v/>
      </c>
      <c r="HG74" s="158" t="str">
        <f t="shared" si="282"/>
        <v/>
      </c>
      <c r="HH74" s="157" t="str">
        <f t="shared" si="283"/>
        <v/>
      </c>
      <c r="HI74" s="158" t="str">
        <f t="shared" si="283"/>
        <v/>
      </c>
      <c r="HJ74" s="157">
        <f t="shared" si="284"/>
        <v>14649.000000000004</v>
      </c>
      <c r="HK74" s="158">
        <f t="shared" si="284"/>
        <v>14621.3</v>
      </c>
      <c r="HL74" s="157">
        <f t="shared" si="285"/>
        <v>399132.75000000058</v>
      </c>
      <c r="HM74" s="158">
        <f t="shared" si="285"/>
        <v>398335.99</v>
      </c>
    </row>
    <row r="75" spans="1:221">
      <c r="A75" s="176" t="s">
        <v>425</v>
      </c>
      <c r="B75" s="177" t="s">
        <v>434</v>
      </c>
      <c r="C75" s="182"/>
      <c r="D75" s="179" t="s">
        <v>435</v>
      </c>
      <c r="E75" s="180">
        <v>3</v>
      </c>
      <c r="F75" s="155">
        <v>4687</v>
      </c>
      <c r="G75" s="156">
        <v>4775</v>
      </c>
      <c r="H75" s="155">
        <v>36</v>
      </c>
      <c r="I75" s="156">
        <v>48</v>
      </c>
      <c r="J75" s="157">
        <f t="shared" si="218"/>
        <v>4651</v>
      </c>
      <c r="K75" s="158">
        <f t="shared" si="218"/>
        <v>4727</v>
      </c>
      <c r="L75" s="155"/>
      <c r="M75" s="156"/>
      <c r="N75" s="157">
        <f t="shared" si="219"/>
        <v>4651</v>
      </c>
      <c r="O75" s="158">
        <f t="shared" si="219"/>
        <v>4727</v>
      </c>
      <c r="P75" s="157">
        <f t="shared" si="219"/>
        <v>4651</v>
      </c>
      <c r="Q75" s="158">
        <f t="shared" si="219"/>
        <v>4727</v>
      </c>
      <c r="R75" s="155">
        <v>39</v>
      </c>
      <c r="S75" s="156">
        <v>37</v>
      </c>
      <c r="T75" s="157">
        <f t="shared" si="220"/>
        <v>39</v>
      </c>
      <c r="U75" s="158">
        <f t="shared" si="220"/>
        <v>37</v>
      </c>
      <c r="V75" s="155">
        <v>12</v>
      </c>
      <c r="W75" s="156">
        <v>4</v>
      </c>
      <c r="X75" s="157">
        <f t="shared" si="221"/>
        <v>12</v>
      </c>
      <c r="Y75" s="158">
        <f t="shared" si="221"/>
        <v>4</v>
      </c>
      <c r="Z75" s="155"/>
      <c r="AA75" s="156"/>
      <c r="AB75" s="157">
        <f t="shared" si="222"/>
        <v>0</v>
      </c>
      <c r="AC75" s="158">
        <f t="shared" si="222"/>
        <v>0</v>
      </c>
      <c r="AD75" s="157">
        <f t="shared" si="223"/>
        <v>51</v>
      </c>
      <c r="AE75" s="158">
        <f t="shared" si="223"/>
        <v>41</v>
      </c>
      <c r="AF75" s="157">
        <f t="shared" si="224"/>
        <v>51</v>
      </c>
      <c r="AG75" s="158">
        <f t="shared" si="224"/>
        <v>41</v>
      </c>
      <c r="AH75" s="155">
        <v>5.1538461538461497</v>
      </c>
      <c r="AI75" s="156">
        <v>4.6900000000000004</v>
      </c>
      <c r="AJ75" s="157">
        <f t="shared" si="225"/>
        <v>200.99999999999983</v>
      </c>
      <c r="AK75" s="157">
        <f t="shared" si="225"/>
        <v>173.53</v>
      </c>
      <c r="AL75" s="155">
        <v>4.6666666666666696</v>
      </c>
      <c r="AM75" s="156">
        <v>4.75</v>
      </c>
      <c r="AN75" s="157">
        <f t="shared" si="226"/>
        <v>56.000000000000036</v>
      </c>
      <c r="AO75" s="157">
        <f t="shared" si="226"/>
        <v>19</v>
      </c>
      <c r="AP75" s="155"/>
      <c r="AQ75" s="156"/>
      <c r="AR75" s="157">
        <f t="shared" si="227"/>
        <v>0</v>
      </c>
      <c r="AS75" s="158">
        <f t="shared" si="227"/>
        <v>0</v>
      </c>
      <c r="AT75" s="157">
        <f t="shared" si="228"/>
        <v>5.0392156862745079</v>
      </c>
      <c r="AU75" s="158">
        <f t="shared" si="228"/>
        <v>4.6958536585365858</v>
      </c>
      <c r="AV75" s="157">
        <f t="shared" si="229"/>
        <v>256.99999999999989</v>
      </c>
      <c r="AW75" s="158">
        <f t="shared" si="229"/>
        <v>192.53000000000003</v>
      </c>
      <c r="AX75" s="155">
        <v>141.461538461538</v>
      </c>
      <c r="AY75" s="156">
        <v>141</v>
      </c>
      <c r="AZ75" s="157">
        <f t="shared" si="230"/>
        <v>5516.9999999999818</v>
      </c>
      <c r="BA75" s="158">
        <f t="shared" si="230"/>
        <v>5217</v>
      </c>
      <c r="BB75" s="155">
        <v>125</v>
      </c>
      <c r="BC75" s="156">
        <v>135.5</v>
      </c>
      <c r="BD75" s="157">
        <f t="shared" si="231"/>
        <v>1500</v>
      </c>
      <c r="BE75" s="158">
        <f t="shared" si="231"/>
        <v>542</v>
      </c>
      <c r="BF75" s="155"/>
      <c r="BG75" s="156"/>
      <c r="BH75" s="157">
        <f t="shared" si="232"/>
        <v>0</v>
      </c>
      <c r="BI75" s="158">
        <f t="shared" si="232"/>
        <v>0</v>
      </c>
      <c r="BJ75" s="157">
        <f t="shared" si="233"/>
        <v>137.58823529411728</v>
      </c>
      <c r="BK75" s="158">
        <f t="shared" si="233"/>
        <v>140.46341463414635</v>
      </c>
      <c r="BL75" s="157">
        <f t="shared" si="234"/>
        <v>7016.9999999999818</v>
      </c>
      <c r="BM75" s="158">
        <f t="shared" si="234"/>
        <v>5759</v>
      </c>
      <c r="BN75" s="155">
        <v>1768</v>
      </c>
      <c r="BO75" s="156">
        <v>1861</v>
      </c>
      <c r="BP75" s="157">
        <f t="shared" si="235"/>
        <v>1768</v>
      </c>
      <c r="BQ75" s="158">
        <f t="shared" si="235"/>
        <v>1861</v>
      </c>
      <c r="BR75" s="155">
        <v>131</v>
      </c>
      <c r="BS75" s="156">
        <v>137</v>
      </c>
      <c r="BT75" s="157">
        <f t="shared" si="236"/>
        <v>131</v>
      </c>
      <c r="BU75" s="158">
        <f t="shared" si="236"/>
        <v>137</v>
      </c>
      <c r="BV75" s="155"/>
      <c r="BW75" s="156"/>
      <c r="BX75" s="157">
        <f t="shared" si="237"/>
        <v>0</v>
      </c>
      <c r="BY75" s="158">
        <f t="shared" si="237"/>
        <v>0</v>
      </c>
      <c r="BZ75" s="157">
        <f t="shared" si="238"/>
        <v>1899</v>
      </c>
      <c r="CA75" s="158">
        <f t="shared" si="238"/>
        <v>1998</v>
      </c>
      <c r="CB75" s="157">
        <f t="shared" si="239"/>
        <v>1899</v>
      </c>
      <c r="CC75" s="158">
        <f t="shared" si="239"/>
        <v>1998</v>
      </c>
      <c r="CD75" s="155">
        <v>5.59785067873303</v>
      </c>
      <c r="CE75" s="156">
        <v>5.55</v>
      </c>
      <c r="CF75" s="157">
        <f t="shared" si="240"/>
        <v>9896.9999999999964</v>
      </c>
      <c r="CG75" s="158">
        <f t="shared" si="240"/>
        <v>10328.549999999999</v>
      </c>
      <c r="CH75" s="155">
        <v>7.0114503816793903</v>
      </c>
      <c r="CI75" s="156">
        <v>6.55</v>
      </c>
      <c r="CJ75" s="157">
        <f t="shared" si="241"/>
        <v>918.50000000000011</v>
      </c>
      <c r="CK75" s="158">
        <f t="shared" si="241"/>
        <v>897.35</v>
      </c>
      <c r="CL75" s="155"/>
      <c r="CM75" s="156"/>
      <c r="CN75" s="157">
        <f t="shared" si="242"/>
        <v>0</v>
      </c>
      <c r="CO75" s="158">
        <f t="shared" si="242"/>
        <v>0</v>
      </c>
      <c r="CP75" s="157">
        <f t="shared" si="243"/>
        <v>5.6953659820958382</v>
      </c>
      <c r="CQ75" s="158">
        <f t="shared" si="243"/>
        <v>5.618568568568568</v>
      </c>
      <c r="CR75" s="157">
        <f t="shared" si="244"/>
        <v>10815.499999999996</v>
      </c>
      <c r="CS75" s="158">
        <f t="shared" si="244"/>
        <v>11225.9</v>
      </c>
      <c r="CT75" s="155">
        <v>142.611600678733</v>
      </c>
      <c r="CU75" s="156">
        <v>141.91999999999999</v>
      </c>
      <c r="CV75" s="157">
        <f t="shared" si="245"/>
        <v>252137.30999999994</v>
      </c>
      <c r="CW75" s="158">
        <f t="shared" si="245"/>
        <v>264113.12</v>
      </c>
      <c r="CX75" s="155">
        <v>142.24641221374</v>
      </c>
      <c r="CY75" s="156">
        <v>145.83000000000001</v>
      </c>
      <c r="CZ75" s="157">
        <f t="shared" si="246"/>
        <v>18634.279999999941</v>
      </c>
      <c r="DA75" s="158">
        <f t="shared" si="246"/>
        <v>19978.710000000003</v>
      </c>
      <c r="DB75" s="155"/>
      <c r="DC75" s="156"/>
      <c r="DD75" s="157">
        <f t="shared" si="247"/>
        <v>0</v>
      </c>
      <c r="DE75" s="158">
        <f t="shared" si="247"/>
        <v>0</v>
      </c>
      <c r="DF75" s="157">
        <f t="shared" si="248"/>
        <v>142.58640863612419</v>
      </c>
      <c r="DG75" s="158">
        <f t="shared" si="248"/>
        <v>142.18810310310312</v>
      </c>
      <c r="DH75" s="157">
        <f t="shared" si="249"/>
        <v>270771.58999999985</v>
      </c>
      <c r="DI75" s="158">
        <f t="shared" si="249"/>
        <v>284091.83</v>
      </c>
      <c r="DJ75" s="157">
        <f t="shared" si="250"/>
        <v>1950</v>
      </c>
      <c r="DK75" s="158">
        <f t="shared" si="250"/>
        <v>2039</v>
      </c>
      <c r="DL75" s="157">
        <f t="shared" si="250"/>
        <v>1950</v>
      </c>
      <c r="DM75" s="158">
        <f t="shared" si="250"/>
        <v>2039</v>
      </c>
      <c r="DN75" s="157">
        <f t="shared" si="251"/>
        <v>5.6782051282051267</v>
      </c>
      <c r="DO75" s="158">
        <f t="shared" si="251"/>
        <v>5.6000147130946543</v>
      </c>
      <c r="DP75" s="157">
        <f t="shared" si="252"/>
        <v>11072.499999999996</v>
      </c>
      <c r="DQ75" s="158">
        <f t="shared" si="252"/>
        <v>11418.43</v>
      </c>
      <c r="DR75" s="157">
        <f t="shared" si="253"/>
        <v>142.45568717948711</v>
      </c>
      <c r="DS75" s="158">
        <f t="shared" si="253"/>
        <v>142.15342324668956</v>
      </c>
      <c r="DT75" s="157">
        <f t="shared" si="254"/>
        <v>277788.58999999985</v>
      </c>
      <c r="DU75" s="158">
        <f t="shared" si="254"/>
        <v>289850.83</v>
      </c>
      <c r="DV75" s="155">
        <v>1919</v>
      </c>
      <c r="DW75" s="156">
        <v>1945</v>
      </c>
      <c r="DX75" s="157">
        <f t="shared" si="255"/>
        <v>1919</v>
      </c>
      <c r="DY75" s="158">
        <f t="shared" si="255"/>
        <v>1945</v>
      </c>
      <c r="DZ75" s="155">
        <v>778</v>
      </c>
      <c r="EA75" s="156">
        <v>742</v>
      </c>
      <c r="EB75" s="157">
        <f t="shared" si="256"/>
        <v>778</v>
      </c>
      <c r="EC75" s="158">
        <f t="shared" si="256"/>
        <v>742</v>
      </c>
      <c r="ED75" s="155"/>
      <c r="EE75" s="156"/>
      <c r="EF75" s="157">
        <f t="shared" si="257"/>
        <v>0</v>
      </c>
      <c r="EG75" s="158">
        <f t="shared" si="257"/>
        <v>0</v>
      </c>
      <c r="EH75" s="157">
        <f t="shared" si="258"/>
        <v>2697</v>
      </c>
      <c r="EI75" s="158">
        <f t="shared" si="258"/>
        <v>2687</v>
      </c>
      <c r="EJ75" s="157">
        <f t="shared" si="259"/>
        <v>2697</v>
      </c>
      <c r="EK75" s="158">
        <f t="shared" si="259"/>
        <v>2687</v>
      </c>
      <c r="EL75" s="155">
        <v>4.0028660760812897</v>
      </c>
      <c r="EM75" s="156">
        <v>4.05</v>
      </c>
      <c r="EN75" s="157">
        <f t="shared" si="260"/>
        <v>7681.4999999999955</v>
      </c>
      <c r="EO75" s="158">
        <f t="shared" si="260"/>
        <v>7877.25</v>
      </c>
      <c r="EP75" s="155">
        <v>4.3933161953727504</v>
      </c>
      <c r="EQ75" s="156">
        <v>4.5999999999999996</v>
      </c>
      <c r="ER75" s="157">
        <f t="shared" si="261"/>
        <v>3418</v>
      </c>
      <c r="ES75" s="158">
        <f t="shared" si="261"/>
        <v>3413.2</v>
      </c>
      <c r="ET75" s="155"/>
      <c r="EU75" s="156"/>
      <c r="EV75" s="157">
        <f t="shared" si="262"/>
        <v>0</v>
      </c>
      <c r="EW75" s="158">
        <f t="shared" si="262"/>
        <v>0</v>
      </c>
      <c r="EX75" s="157">
        <f t="shared" si="263"/>
        <v>4.1154987022617711</v>
      </c>
      <c r="EY75" s="158">
        <f t="shared" si="263"/>
        <v>4.20187941942687</v>
      </c>
      <c r="EZ75" s="157">
        <f t="shared" si="264"/>
        <v>11099.499999999996</v>
      </c>
      <c r="FA75" s="158">
        <f t="shared" si="264"/>
        <v>11290.449999999999</v>
      </c>
      <c r="FB75" s="155">
        <v>98.327941636268903</v>
      </c>
      <c r="FC75" s="156">
        <v>100.23</v>
      </c>
      <c r="FD75" s="157">
        <f t="shared" si="265"/>
        <v>188691.32000000004</v>
      </c>
      <c r="FE75" s="158">
        <f t="shared" si="265"/>
        <v>194947.35</v>
      </c>
      <c r="FF75" s="155">
        <v>92.696606683804603</v>
      </c>
      <c r="FG75" s="156">
        <v>94.29</v>
      </c>
      <c r="FH75" s="157">
        <f t="shared" si="266"/>
        <v>72117.959999999977</v>
      </c>
      <c r="FI75" s="158">
        <f t="shared" si="266"/>
        <v>69963.180000000008</v>
      </c>
      <c r="FJ75" s="155"/>
      <c r="FK75" s="156"/>
      <c r="FL75" s="157">
        <f t="shared" si="267"/>
        <v>0</v>
      </c>
      <c r="FM75" s="158">
        <f t="shared" si="267"/>
        <v>0</v>
      </c>
      <c r="FN75" s="157">
        <f t="shared" si="268"/>
        <v>96.703477938450135</v>
      </c>
      <c r="FO75" s="158">
        <f t="shared" si="268"/>
        <v>98.589702270189818</v>
      </c>
      <c r="FP75" s="157">
        <f t="shared" si="269"/>
        <v>260809.28000000003</v>
      </c>
      <c r="FQ75" s="158">
        <f t="shared" si="269"/>
        <v>264910.53000000003</v>
      </c>
      <c r="FR75" s="155">
        <v>4</v>
      </c>
      <c r="FS75" s="156">
        <v>1</v>
      </c>
      <c r="FT75" s="157">
        <f t="shared" si="270"/>
        <v>4</v>
      </c>
      <c r="FU75" s="158">
        <f t="shared" si="270"/>
        <v>1</v>
      </c>
      <c r="FV75" s="155"/>
      <c r="FW75" s="156"/>
      <c r="FX75" s="157">
        <f t="shared" si="271"/>
        <v>0</v>
      </c>
      <c r="FY75" s="158">
        <f t="shared" si="271"/>
        <v>0</v>
      </c>
      <c r="FZ75" s="155">
        <v>169.38</v>
      </c>
      <c r="GA75" s="156">
        <v>163</v>
      </c>
      <c r="GB75" s="157">
        <f t="shared" si="272"/>
        <v>677.52</v>
      </c>
      <c r="GC75" s="158">
        <f t="shared" si="272"/>
        <v>163</v>
      </c>
      <c r="GD75" s="157">
        <f t="shared" si="273"/>
        <v>3726</v>
      </c>
      <c r="GE75" s="158">
        <f t="shared" si="273"/>
        <v>3843</v>
      </c>
      <c r="GF75" s="157">
        <f t="shared" si="273"/>
        <v>3726</v>
      </c>
      <c r="GG75" s="158">
        <f t="shared" si="273"/>
        <v>3843</v>
      </c>
      <c r="GH75" s="157">
        <f t="shared" si="274"/>
        <v>17779.499999999993</v>
      </c>
      <c r="GI75" s="158">
        <f t="shared" si="274"/>
        <v>18379.330000000002</v>
      </c>
      <c r="GJ75" s="157">
        <f t="shared" si="275"/>
        <v>446345.62999999995</v>
      </c>
      <c r="GK75" s="158">
        <f t="shared" si="275"/>
        <v>464277.47</v>
      </c>
      <c r="GL75" s="157">
        <f t="shared" si="276"/>
        <v>921</v>
      </c>
      <c r="GM75" s="158">
        <f t="shared" si="276"/>
        <v>883</v>
      </c>
      <c r="GN75" s="157">
        <f t="shared" si="276"/>
        <v>921</v>
      </c>
      <c r="GO75" s="158">
        <f t="shared" si="276"/>
        <v>883</v>
      </c>
      <c r="GP75" s="157">
        <f t="shared" si="277"/>
        <v>4392.5</v>
      </c>
      <c r="GQ75" s="158">
        <f t="shared" si="277"/>
        <v>4329.55</v>
      </c>
      <c r="GR75" s="157">
        <f t="shared" si="278"/>
        <v>92252.239999999918</v>
      </c>
      <c r="GS75" s="158">
        <f t="shared" si="278"/>
        <v>90483.890000000014</v>
      </c>
      <c r="GT75" s="157">
        <f t="shared" si="279"/>
        <v>4647</v>
      </c>
      <c r="GU75" s="158">
        <f t="shared" si="279"/>
        <v>4726</v>
      </c>
      <c r="GV75" s="157">
        <f t="shared" si="279"/>
        <v>4647</v>
      </c>
      <c r="GW75" s="158">
        <f t="shared" si="279"/>
        <v>4726</v>
      </c>
      <c r="GX75" s="157">
        <f t="shared" si="280"/>
        <v>22171.999999999993</v>
      </c>
      <c r="GY75" s="158">
        <f t="shared" si="280"/>
        <v>22708.880000000001</v>
      </c>
      <c r="GZ75" s="157">
        <f t="shared" si="280"/>
        <v>538597.86999999988</v>
      </c>
      <c r="HA75" s="158">
        <f t="shared" si="280"/>
        <v>554761.36</v>
      </c>
      <c r="HB75" s="157">
        <f t="shared" si="281"/>
        <v>0</v>
      </c>
      <c r="HC75" s="158">
        <f t="shared" si="281"/>
        <v>0</v>
      </c>
      <c r="HD75" s="157">
        <f t="shared" si="281"/>
        <v>0</v>
      </c>
      <c r="HE75" s="158">
        <f t="shared" si="281"/>
        <v>0</v>
      </c>
      <c r="HF75" s="157" t="str">
        <f t="shared" si="282"/>
        <v/>
      </c>
      <c r="HG75" s="158" t="str">
        <f t="shared" si="282"/>
        <v/>
      </c>
      <c r="HH75" s="157" t="str">
        <f t="shared" si="283"/>
        <v/>
      </c>
      <c r="HI75" s="158" t="str">
        <f t="shared" si="283"/>
        <v/>
      </c>
      <c r="HJ75" s="157">
        <f t="shared" si="284"/>
        <v>22171.999999999993</v>
      </c>
      <c r="HK75" s="158">
        <f t="shared" si="284"/>
        <v>22708.879999999997</v>
      </c>
      <c r="HL75" s="157">
        <f t="shared" si="285"/>
        <v>539275.3899999999</v>
      </c>
      <c r="HM75" s="158">
        <f t="shared" si="285"/>
        <v>554924.3600000001</v>
      </c>
    </row>
    <row r="76" spans="1:221">
      <c r="A76" s="176" t="s">
        <v>425</v>
      </c>
      <c r="B76" s="177" t="s">
        <v>436</v>
      </c>
      <c r="C76" s="178"/>
      <c r="D76" s="179" t="s">
        <v>437</v>
      </c>
      <c r="E76" s="180">
        <v>3</v>
      </c>
      <c r="F76" s="155">
        <v>1744</v>
      </c>
      <c r="G76" s="156">
        <v>1852</v>
      </c>
      <c r="H76" s="155">
        <v>64</v>
      </c>
      <c r="I76" s="156">
        <v>65</v>
      </c>
      <c r="J76" s="157">
        <f t="shared" si="218"/>
        <v>1680</v>
      </c>
      <c r="K76" s="158">
        <f t="shared" si="218"/>
        <v>1787</v>
      </c>
      <c r="L76" s="155"/>
      <c r="M76" s="156"/>
      <c r="N76" s="157">
        <f t="shared" si="219"/>
        <v>1680</v>
      </c>
      <c r="O76" s="158">
        <f t="shared" si="219"/>
        <v>1787</v>
      </c>
      <c r="P76" s="157">
        <f t="shared" si="219"/>
        <v>1680</v>
      </c>
      <c r="Q76" s="158">
        <f t="shared" si="219"/>
        <v>1787</v>
      </c>
      <c r="R76" s="155">
        <v>16</v>
      </c>
      <c r="S76" s="156">
        <v>14</v>
      </c>
      <c r="T76" s="157">
        <f t="shared" si="220"/>
        <v>16</v>
      </c>
      <c r="U76" s="158">
        <f t="shared" si="220"/>
        <v>14</v>
      </c>
      <c r="V76" s="155">
        <v>2</v>
      </c>
      <c r="W76" s="156">
        <v>4</v>
      </c>
      <c r="X76" s="157">
        <f t="shared" si="221"/>
        <v>2</v>
      </c>
      <c r="Y76" s="158">
        <f t="shared" si="221"/>
        <v>4</v>
      </c>
      <c r="Z76" s="155"/>
      <c r="AA76" s="156"/>
      <c r="AB76" s="157">
        <f t="shared" si="222"/>
        <v>0</v>
      </c>
      <c r="AC76" s="158">
        <f t="shared" si="222"/>
        <v>0</v>
      </c>
      <c r="AD76" s="157">
        <f t="shared" si="223"/>
        <v>18</v>
      </c>
      <c r="AE76" s="158">
        <f t="shared" si="223"/>
        <v>18</v>
      </c>
      <c r="AF76" s="157">
        <f t="shared" si="224"/>
        <v>18</v>
      </c>
      <c r="AG76" s="158">
        <f t="shared" si="224"/>
        <v>18</v>
      </c>
      <c r="AH76" s="155">
        <v>4.1875</v>
      </c>
      <c r="AI76" s="156">
        <v>4.6399999999999997</v>
      </c>
      <c r="AJ76" s="157">
        <f t="shared" si="225"/>
        <v>67</v>
      </c>
      <c r="AK76" s="157">
        <f t="shared" si="225"/>
        <v>64.959999999999994</v>
      </c>
      <c r="AL76" s="155">
        <v>4.5</v>
      </c>
      <c r="AM76" s="156">
        <v>4.5</v>
      </c>
      <c r="AN76" s="157">
        <f t="shared" si="226"/>
        <v>9</v>
      </c>
      <c r="AO76" s="157">
        <f t="shared" si="226"/>
        <v>18</v>
      </c>
      <c r="AP76" s="155"/>
      <c r="AQ76" s="156"/>
      <c r="AR76" s="157">
        <f t="shared" si="227"/>
        <v>0</v>
      </c>
      <c r="AS76" s="158">
        <f t="shared" si="227"/>
        <v>0</v>
      </c>
      <c r="AT76" s="157">
        <f t="shared" si="228"/>
        <v>4.2222222222222223</v>
      </c>
      <c r="AU76" s="158">
        <f t="shared" si="228"/>
        <v>4.6088888888888881</v>
      </c>
      <c r="AV76" s="157">
        <f t="shared" si="229"/>
        <v>76</v>
      </c>
      <c r="AW76" s="158">
        <f t="shared" si="229"/>
        <v>82.95999999999998</v>
      </c>
      <c r="AX76" s="155">
        <v>134.0625</v>
      </c>
      <c r="AY76" s="156">
        <v>132.5</v>
      </c>
      <c r="AZ76" s="157">
        <f t="shared" si="230"/>
        <v>2145</v>
      </c>
      <c r="BA76" s="158">
        <f t="shared" si="230"/>
        <v>1855</v>
      </c>
      <c r="BB76" s="155">
        <v>129.5</v>
      </c>
      <c r="BC76" s="156">
        <v>149</v>
      </c>
      <c r="BD76" s="157">
        <f t="shared" si="231"/>
        <v>259</v>
      </c>
      <c r="BE76" s="158">
        <f t="shared" si="231"/>
        <v>596</v>
      </c>
      <c r="BF76" s="155"/>
      <c r="BG76" s="156"/>
      <c r="BH76" s="157">
        <f t="shared" si="232"/>
        <v>0</v>
      </c>
      <c r="BI76" s="158">
        <f t="shared" si="232"/>
        <v>0</v>
      </c>
      <c r="BJ76" s="157">
        <f t="shared" si="233"/>
        <v>133.55555555555554</v>
      </c>
      <c r="BK76" s="158">
        <f t="shared" si="233"/>
        <v>136.16666666666666</v>
      </c>
      <c r="BL76" s="157">
        <f t="shared" si="234"/>
        <v>2404</v>
      </c>
      <c r="BM76" s="158">
        <f t="shared" si="234"/>
        <v>2451</v>
      </c>
      <c r="BN76" s="155">
        <v>949</v>
      </c>
      <c r="BO76" s="156">
        <v>1034</v>
      </c>
      <c r="BP76" s="157">
        <f t="shared" si="235"/>
        <v>949</v>
      </c>
      <c r="BQ76" s="158">
        <f t="shared" si="235"/>
        <v>1034</v>
      </c>
      <c r="BR76" s="155">
        <v>49</v>
      </c>
      <c r="BS76" s="156">
        <v>55</v>
      </c>
      <c r="BT76" s="157">
        <f t="shared" si="236"/>
        <v>49</v>
      </c>
      <c r="BU76" s="158">
        <f t="shared" si="236"/>
        <v>55</v>
      </c>
      <c r="BV76" s="155"/>
      <c r="BW76" s="156"/>
      <c r="BX76" s="157">
        <f t="shared" si="237"/>
        <v>0</v>
      </c>
      <c r="BY76" s="158">
        <f t="shared" si="237"/>
        <v>0</v>
      </c>
      <c r="BZ76" s="157">
        <f t="shared" si="238"/>
        <v>998</v>
      </c>
      <c r="CA76" s="158">
        <f t="shared" si="238"/>
        <v>1089</v>
      </c>
      <c r="CB76" s="157">
        <f t="shared" si="239"/>
        <v>998</v>
      </c>
      <c r="CC76" s="158">
        <f t="shared" si="239"/>
        <v>1089</v>
      </c>
      <c r="CD76" s="155">
        <v>5.2976817702845098</v>
      </c>
      <c r="CE76" s="156">
        <v>5.22</v>
      </c>
      <c r="CF76" s="157">
        <f t="shared" si="240"/>
        <v>5027.5</v>
      </c>
      <c r="CG76" s="158">
        <f t="shared" si="240"/>
        <v>5397.48</v>
      </c>
      <c r="CH76" s="155">
        <v>5.9591836734693899</v>
      </c>
      <c r="CI76" s="156">
        <v>5.38</v>
      </c>
      <c r="CJ76" s="157">
        <f t="shared" si="241"/>
        <v>292.00000000000011</v>
      </c>
      <c r="CK76" s="158">
        <f t="shared" si="241"/>
        <v>295.89999999999998</v>
      </c>
      <c r="CL76" s="155"/>
      <c r="CM76" s="156"/>
      <c r="CN76" s="157">
        <f t="shared" si="242"/>
        <v>0</v>
      </c>
      <c r="CO76" s="158">
        <f t="shared" si="242"/>
        <v>0</v>
      </c>
      <c r="CP76" s="157">
        <f t="shared" si="243"/>
        <v>5.3301603206412826</v>
      </c>
      <c r="CQ76" s="158">
        <f t="shared" si="243"/>
        <v>5.228080808080807</v>
      </c>
      <c r="CR76" s="157">
        <f t="shared" si="244"/>
        <v>5319.5</v>
      </c>
      <c r="CS76" s="158">
        <f t="shared" si="244"/>
        <v>5693.3799999999992</v>
      </c>
      <c r="CT76" s="155">
        <v>139.89321390937801</v>
      </c>
      <c r="CU76" s="156">
        <v>138.76</v>
      </c>
      <c r="CV76" s="157">
        <f t="shared" si="245"/>
        <v>132758.65999999971</v>
      </c>
      <c r="CW76" s="158">
        <f t="shared" si="245"/>
        <v>143477.84</v>
      </c>
      <c r="CX76" s="155">
        <v>144.897346938776</v>
      </c>
      <c r="CY76" s="156">
        <v>134.07</v>
      </c>
      <c r="CZ76" s="157">
        <f t="shared" si="246"/>
        <v>7099.9700000000239</v>
      </c>
      <c r="DA76" s="158">
        <f t="shared" si="246"/>
        <v>7373.8499999999995</v>
      </c>
      <c r="DB76" s="155"/>
      <c r="DC76" s="156"/>
      <c r="DD76" s="157">
        <f t="shared" si="247"/>
        <v>0</v>
      </c>
      <c r="DE76" s="158">
        <f t="shared" si="247"/>
        <v>0</v>
      </c>
      <c r="DF76" s="157">
        <f t="shared" si="248"/>
        <v>140.138907815631</v>
      </c>
      <c r="DG76" s="158">
        <f t="shared" si="248"/>
        <v>138.5231313131313</v>
      </c>
      <c r="DH76" s="157">
        <f t="shared" si="249"/>
        <v>139858.62999999974</v>
      </c>
      <c r="DI76" s="158">
        <f t="shared" si="249"/>
        <v>150851.68999999997</v>
      </c>
      <c r="DJ76" s="157">
        <f t="shared" si="250"/>
        <v>1016</v>
      </c>
      <c r="DK76" s="158">
        <f t="shared" si="250"/>
        <v>1107</v>
      </c>
      <c r="DL76" s="157">
        <f t="shared" si="250"/>
        <v>1016</v>
      </c>
      <c r="DM76" s="158">
        <f t="shared" si="250"/>
        <v>1107</v>
      </c>
      <c r="DN76" s="157">
        <f t="shared" si="251"/>
        <v>5.3105314960629917</v>
      </c>
      <c r="DO76" s="158">
        <f t="shared" si="251"/>
        <v>5.2180126467931336</v>
      </c>
      <c r="DP76" s="157">
        <f t="shared" si="252"/>
        <v>5395.5</v>
      </c>
      <c r="DQ76" s="158">
        <f t="shared" si="252"/>
        <v>5776.3399999999992</v>
      </c>
      <c r="DR76" s="157">
        <f t="shared" si="253"/>
        <v>140.02227362204698</v>
      </c>
      <c r="DS76" s="158">
        <f t="shared" si="253"/>
        <v>138.4848148148148</v>
      </c>
      <c r="DT76" s="157">
        <f t="shared" si="254"/>
        <v>142262.62999999974</v>
      </c>
      <c r="DU76" s="158">
        <f t="shared" si="254"/>
        <v>153302.68999999997</v>
      </c>
      <c r="DV76" s="155">
        <v>462</v>
      </c>
      <c r="DW76" s="156">
        <v>492</v>
      </c>
      <c r="DX76" s="157">
        <f t="shared" si="255"/>
        <v>462</v>
      </c>
      <c r="DY76" s="158">
        <f t="shared" si="255"/>
        <v>492</v>
      </c>
      <c r="DZ76" s="155">
        <v>200</v>
      </c>
      <c r="EA76" s="156">
        <v>188</v>
      </c>
      <c r="EB76" s="157">
        <f t="shared" si="256"/>
        <v>200</v>
      </c>
      <c r="EC76" s="158">
        <f t="shared" si="256"/>
        <v>188</v>
      </c>
      <c r="ED76" s="155"/>
      <c r="EE76" s="156"/>
      <c r="EF76" s="157">
        <f t="shared" si="257"/>
        <v>0</v>
      </c>
      <c r="EG76" s="158">
        <f t="shared" si="257"/>
        <v>0</v>
      </c>
      <c r="EH76" s="157">
        <f t="shared" si="258"/>
        <v>662</v>
      </c>
      <c r="EI76" s="158">
        <f t="shared" si="258"/>
        <v>680</v>
      </c>
      <c r="EJ76" s="157">
        <f t="shared" si="259"/>
        <v>662</v>
      </c>
      <c r="EK76" s="158">
        <f t="shared" si="259"/>
        <v>680</v>
      </c>
      <c r="EL76" s="155">
        <v>3.5638528138528098</v>
      </c>
      <c r="EM76" s="156">
        <v>3.6</v>
      </c>
      <c r="EN76" s="157">
        <f t="shared" si="260"/>
        <v>1646.4999999999982</v>
      </c>
      <c r="EO76" s="158">
        <f t="shared" si="260"/>
        <v>1771.2</v>
      </c>
      <c r="EP76" s="155">
        <v>3.4849999999999999</v>
      </c>
      <c r="EQ76" s="156">
        <v>3.89</v>
      </c>
      <c r="ER76" s="157">
        <f t="shared" si="261"/>
        <v>697</v>
      </c>
      <c r="ES76" s="158">
        <f t="shared" si="261"/>
        <v>731.32</v>
      </c>
      <c r="ET76" s="155"/>
      <c r="EU76" s="156"/>
      <c r="EV76" s="157">
        <f t="shared" si="262"/>
        <v>0</v>
      </c>
      <c r="EW76" s="158">
        <f t="shared" si="262"/>
        <v>0</v>
      </c>
      <c r="EX76" s="157">
        <f t="shared" si="263"/>
        <v>3.5400302114803597</v>
      </c>
      <c r="EY76" s="158">
        <f t="shared" si="263"/>
        <v>3.6801764705882354</v>
      </c>
      <c r="EZ76" s="157">
        <f t="shared" si="264"/>
        <v>2343.4999999999982</v>
      </c>
      <c r="FA76" s="158">
        <f t="shared" si="264"/>
        <v>2502.52</v>
      </c>
      <c r="FB76" s="155">
        <v>93.355692640692595</v>
      </c>
      <c r="FC76" s="156">
        <v>93.93</v>
      </c>
      <c r="FD76" s="157">
        <f t="shared" si="265"/>
        <v>43130.32999999998</v>
      </c>
      <c r="FE76" s="158">
        <f t="shared" si="265"/>
        <v>46213.560000000005</v>
      </c>
      <c r="FF76" s="155">
        <v>70.416600000000003</v>
      </c>
      <c r="FG76" s="156">
        <v>71.94</v>
      </c>
      <c r="FH76" s="157">
        <f t="shared" si="266"/>
        <v>14083.32</v>
      </c>
      <c r="FI76" s="158">
        <f t="shared" si="266"/>
        <v>13524.72</v>
      </c>
      <c r="FJ76" s="155"/>
      <c r="FK76" s="156"/>
      <c r="FL76" s="157">
        <f t="shared" si="267"/>
        <v>0</v>
      </c>
      <c r="FM76" s="158">
        <f t="shared" si="267"/>
        <v>0</v>
      </c>
      <c r="FN76" s="157">
        <f t="shared" si="268"/>
        <v>86.425453172205408</v>
      </c>
      <c r="FO76" s="158">
        <f t="shared" si="268"/>
        <v>87.850411764705896</v>
      </c>
      <c r="FP76" s="157">
        <f t="shared" si="269"/>
        <v>57213.64999999998</v>
      </c>
      <c r="FQ76" s="158">
        <f t="shared" si="269"/>
        <v>59738.280000000006</v>
      </c>
      <c r="FR76" s="155">
        <v>2</v>
      </c>
      <c r="FS76" s="156"/>
      <c r="FT76" s="157">
        <f t="shared" si="270"/>
        <v>2</v>
      </c>
      <c r="FU76" s="158">
        <f t="shared" si="270"/>
        <v>0</v>
      </c>
      <c r="FV76" s="155"/>
      <c r="FW76" s="156"/>
      <c r="FX76" s="157">
        <f t="shared" si="271"/>
        <v>0</v>
      </c>
      <c r="FY76" s="158">
        <f t="shared" si="271"/>
        <v>0</v>
      </c>
      <c r="FZ76" s="155">
        <v>130.5</v>
      </c>
      <c r="GA76" s="156"/>
      <c r="GB76" s="157">
        <f t="shared" si="272"/>
        <v>261</v>
      </c>
      <c r="GC76" s="158">
        <f t="shared" si="272"/>
        <v>0</v>
      </c>
      <c r="GD76" s="157">
        <f t="shared" si="273"/>
        <v>1427</v>
      </c>
      <c r="GE76" s="158">
        <f t="shared" si="273"/>
        <v>1540</v>
      </c>
      <c r="GF76" s="157">
        <f t="shared" si="273"/>
        <v>1427</v>
      </c>
      <c r="GG76" s="158">
        <f t="shared" si="273"/>
        <v>1540</v>
      </c>
      <c r="GH76" s="157">
        <f t="shared" si="274"/>
        <v>6740.9999999999982</v>
      </c>
      <c r="GI76" s="158">
        <f t="shared" si="274"/>
        <v>7233.6399999999994</v>
      </c>
      <c r="GJ76" s="157">
        <f t="shared" si="275"/>
        <v>178033.9899999997</v>
      </c>
      <c r="GK76" s="158">
        <f t="shared" si="275"/>
        <v>191546.4</v>
      </c>
      <c r="GL76" s="157">
        <f t="shared" si="276"/>
        <v>251</v>
      </c>
      <c r="GM76" s="158">
        <f t="shared" si="276"/>
        <v>247</v>
      </c>
      <c r="GN76" s="157">
        <f t="shared" si="276"/>
        <v>251</v>
      </c>
      <c r="GO76" s="158">
        <f t="shared" si="276"/>
        <v>247</v>
      </c>
      <c r="GP76" s="157">
        <f t="shared" si="277"/>
        <v>998.00000000000011</v>
      </c>
      <c r="GQ76" s="158">
        <f t="shared" si="277"/>
        <v>1045.22</v>
      </c>
      <c r="GR76" s="157">
        <f t="shared" si="278"/>
        <v>21442.290000000023</v>
      </c>
      <c r="GS76" s="158">
        <f t="shared" si="278"/>
        <v>21494.57</v>
      </c>
      <c r="GT76" s="157">
        <f t="shared" si="279"/>
        <v>1678</v>
      </c>
      <c r="GU76" s="158">
        <f t="shared" si="279"/>
        <v>1787</v>
      </c>
      <c r="GV76" s="157">
        <f t="shared" si="279"/>
        <v>1678</v>
      </c>
      <c r="GW76" s="158">
        <f t="shared" si="279"/>
        <v>1787</v>
      </c>
      <c r="GX76" s="157">
        <f t="shared" si="280"/>
        <v>7738.9999999999982</v>
      </c>
      <c r="GY76" s="158">
        <f t="shared" si="280"/>
        <v>8278.8599999999988</v>
      </c>
      <c r="GZ76" s="157">
        <f t="shared" si="280"/>
        <v>199476.27999999974</v>
      </c>
      <c r="HA76" s="158">
        <f t="shared" si="280"/>
        <v>213040.97</v>
      </c>
      <c r="HB76" s="157">
        <f t="shared" si="281"/>
        <v>0</v>
      </c>
      <c r="HC76" s="158">
        <f t="shared" si="281"/>
        <v>0</v>
      </c>
      <c r="HD76" s="157">
        <f t="shared" si="281"/>
        <v>0</v>
      </c>
      <c r="HE76" s="158">
        <f t="shared" si="281"/>
        <v>0</v>
      </c>
      <c r="HF76" s="157" t="str">
        <f t="shared" si="282"/>
        <v/>
      </c>
      <c r="HG76" s="158" t="str">
        <f t="shared" si="282"/>
        <v/>
      </c>
      <c r="HH76" s="157" t="str">
        <f t="shared" si="283"/>
        <v/>
      </c>
      <c r="HI76" s="158" t="str">
        <f t="shared" si="283"/>
        <v/>
      </c>
      <c r="HJ76" s="157">
        <f t="shared" si="284"/>
        <v>7738.9999999999982</v>
      </c>
      <c r="HK76" s="158">
        <f t="shared" si="284"/>
        <v>8278.8599999999988</v>
      </c>
      <c r="HL76" s="157">
        <f t="shared" si="285"/>
        <v>199737.27999999974</v>
      </c>
      <c r="HM76" s="158">
        <f t="shared" si="285"/>
        <v>213040.96999999997</v>
      </c>
    </row>
    <row r="77" spans="1:221">
      <c r="A77" s="176" t="s">
        <v>425</v>
      </c>
      <c r="B77" s="177" t="s">
        <v>438</v>
      </c>
      <c r="C77" s="178"/>
      <c r="D77" s="179" t="s">
        <v>439</v>
      </c>
      <c r="E77" s="180">
        <v>3</v>
      </c>
      <c r="F77" s="155">
        <v>1657</v>
      </c>
      <c r="G77" s="156">
        <v>1673</v>
      </c>
      <c r="H77" s="155">
        <v>40</v>
      </c>
      <c r="I77" s="156">
        <v>47</v>
      </c>
      <c r="J77" s="157">
        <f t="shared" si="218"/>
        <v>1617</v>
      </c>
      <c r="K77" s="158">
        <f t="shared" si="218"/>
        <v>1626</v>
      </c>
      <c r="L77" s="155"/>
      <c r="M77" s="156"/>
      <c r="N77" s="157">
        <f t="shared" si="219"/>
        <v>1617</v>
      </c>
      <c r="O77" s="158">
        <f t="shared" si="219"/>
        <v>1626</v>
      </c>
      <c r="P77" s="157">
        <f t="shared" si="219"/>
        <v>1617</v>
      </c>
      <c r="Q77" s="158">
        <f t="shared" si="219"/>
        <v>1626</v>
      </c>
      <c r="R77" s="155">
        <v>2</v>
      </c>
      <c r="S77" s="156">
        <v>7</v>
      </c>
      <c r="T77" s="157">
        <f t="shared" si="220"/>
        <v>2</v>
      </c>
      <c r="U77" s="158">
        <f t="shared" si="220"/>
        <v>7</v>
      </c>
      <c r="V77" s="155">
        <v>1</v>
      </c>
      <c r="W77" s="156">
        <v>1</v>
      </c>
      <c r="X77" s="157">
        <f t="shared" si="221"/>
        <v>1</v>
      </c>
      <c r="Y77" s="158">
        <f t="shared" si="221"/>
        <v>1</v>
      </c>
      <c r="Z77" s="155"/>
      <c r="AA77" s="156"/>
      <c r="AB77" s="157">
        <f t="shared" si="222"/>
        <v>0</v>
      </c>
      <c r="AC77" s="158">
        <f t="shared" si="222"/>
        <v>0</v>
      </c>
      <c r="AD77" s="157">
        <f t="shared" si="223"/>
        <v>3</v>
      </c>
      <c r="AE77" s="158">
        <f t="shared" si="223"/>
        <v>8</v>
      </c>
      <c r="AF77" s="157">
        <f t="shared" si="224"/>
        <v>3</v>
      </c>
      <c r="AG77" s="158">
        <f t="shared" si="224"/>
        <v>8</v>
      </c>
      <c r="AH77" s="155">
        <v>7.5</v>
      </c>
      <c r="AI77" s="156">
        <v>6.43</v>
      </c>
      <c r="AJ77" s="157">
        <f t="shared" si="225"/>
        <v>15</v>
      </c>
      <c r="AK77" s="157">
        <f t="shared" si="225"/>
        <v>45.01</v>
      </c>
      <c r="AL77" s="155">
        <v>6</v>
      </c>
      <c r="AM77" s="156">
        <v>10</v>
      </c>
      <c r="AN77" s="157">
        <f t="shared" si="226"/>
        <v>6</v>
      </c>
      <c r="AO77" s="157">
        <f t="shared" si="226"/>
        <v>10</v>
      </c>
      <c r="AP77" s="155"/>
      <c r="AQ77" s="156"/>
      <c r="AR77" s="157">
        <f t="shared" si="227"/>
        <v>0</v>
      </c>
      <c r="AS77" s="158">
        <f t="shared" si="227"/>
        <v>0</v>
      </c>
      <c r="AT77" s="157">
        <f t="shared" si="228"/>
        <v>7</v>
      </c>
      <c r="AU77" s="158">
        <f t="shared" si="228"/>
        <v>6.8762499999999998</v>
      </c>
      <c r="AV77" s="157">
        <f t="shared" si="229"/>
        <v>21</v>
      </c>
      <c r="AW77" s="158">
        <f t="shared" si="229"/>
        <v>55.01</v>
      </c>
      <c r="AX77" s="155">
        <v>161</v>
      </c>
      <c r="AY77" s="156">
        <v>136.29</v>
      </c>
      <c r="AZ77" s="157">
        <f t="shared" si="230"/>
        <v>322</v>
      </c>
      <c r="BA77" s="158">
        <f t="shared" si="230"/>
        <v>954.03</v>
      </c>
      <c r="BB77" s="155">
        <v>109</v>
      </c>
      <c r="BC77" s="156">
        <v>221</v>
      </c>
      <c r="BD77" s="157">
        <f t="shared" si="231"/>
        <v>109</v>
      </c>
      <c r="BE77" s="158">
        <f t="shared" si="231"/>
        <v>221</v>
      </c>
      <c r="BF77" s="155"/>
      <c r="BG77" s="156"/>
      <c r="BH77" s="157">
        <f t="shared" si="232"/>
        <v>0</v>
      </c>
      <c r="BI77" s="158">
        <f t="shared" si="232"/>
        <v>0</v>
      </c>
      <c r="BJ77" s="157">
        <f t="shared" si="233"/>
        <v>143.66666666666666</v>
      </c>
      <c r="BK77" s="158">
        <f t="shared" si="233"/>
        <v>146.87875</v>
      </c>
      <c r="BL77" s="157">
        <f t="shared" si="234"/>
        <v>431</v>
      </c>
      <c r="BM77" s="158">
        <f t="shared" si="234"/>
        <v>1175.03</v>
      </c>
      <c r="BN77" s="155">
        <v>834</v>
      </c>
      <c r="BO77" s="156">
        <v>848</v>
      </c>
      <c r="BP77" s="157">
        <f t="shared" si="235"/>
        <v>834</v>
      </c>
      <c r="BQ77" s="158">
        <f t="shared" si="235"/>
        <v>848</v>
      </c>
      <c r="BR77" s="155">
        <v>42</v>
      </c>
      <c r="BS77" s="156">
        <v>35</v>
      </c>
      <c r="BT77" s="157">
        <f t="shared" si="236"/>
        <v>42</v>
      </c>
      <c r="BU77" s="158">
        <f t="shared" si="236"/>
        <v>35</v>
      </c>
      <c r="BV77" s="155"/>
      <c r="BW77" s="156"/>
      <c r="BX77" s="157">
        <f t="shared" si="237"/>
        <v>0</v>
      </c>
      <c r="BY77" s="158">
        <f t="shared" si="237"/>
        <v>0</v>
      </c>
      <c r="BZ77" s="157">
        <f t="shared" si="238"/>
        <v>876</v>
      </c>
      <c r="CA77" s="158">
        <f t="shared" si="238"/>
        <v>883</v>
      </c>
      <c r="CB77" s="157">
        <f t="shared" si="239"/>
        <v>876</v>
      </c>
      <c r="CC77" s="158">
        <f t="shared" si="239"/>
        <v>883</v>
      </c>
      <c r="CD77" s="155">
        <v>5.2553956834532398</v>
      </c>
      <c r="CE77" s="156">
        <v>5.31</v>
      </c>
      <c r="CF77" s="157">
        <f t="shared" si="240"/>
        <v>4383.0000000000018</v>
      </c>
      <c r="CG77" s="158">
        <f t="shared" si="240"/>
        <v>4502.88</v>
      </c>
      <c r="CH77" s="155">
        <v>6.1547619047619104</v>
      </c>
      <c r="CI77" s="156">
        <v>6.36</v>
      </c>
      <c r="CJ77" s="157">
        <f t="shared" si="241"/>
        <v>258.50000000000023</v>
      </c>
      <c r="CK77" s="158">
        <f t="shared" si="241"/>
        <v>222.60000000000002</v>
      </c>
      <c r="CL77" s="155"/>
      <c r="CM77" s="156"/>
      <c r="CN77" s="157">
        <f t="shared" si="242"/>
        <v>0</v>
      </c>
      <c r="CO77" s="158">
        <f t="shared" si="242"/>
        <v>0</v>
      </c>
      <c r="CP77" s="157">
        <f t="shared" si="243"/>
        <v>5.2985159817351617</v>
      </c>
      <c r="CQ77" s="158">
        <f t="shared" si="243"/>
        <v>5.3516194790486979</v>
      </c>
      <c r="CR77" s="157">
        <f t="shared" si="244"/>
        <v>4641.5000000000018</v>
      </c>
      <c r="CS77" s="158">
        <f t="shared" si="244"/>
        <v>4725.4800000000005</v>
      </c>
      <c r="CT77" s="155">
        <v>138.248585131894</v>
      </c>
      <c r="CU77" s="156">
        <v>140.71</v>
      </c>
      <c r="CV77" s="157">
        <f t="shared" si="245"/>
        <v>115299.3199999996</v>
      </c>
      <c r="CW77" s="158">
        <f t="shared" si="245"/>
        <v>119322.08</v>
      </c>
      <c r="CX77" s="155">
        <v>136.13428571428599</v>
      </c>
      <c r="CY77" s="156">
        <v>136.22999999999999</v>
      </c>
      <c r="CZ77" s="157">
        <f t="shared" si="246"/>
        <v>5717.6400000000122</v>
      </c>
      <c r="DA77" s="158">
        <f t="shared" si="246"/>
        <v>4768.0499999999993</v>
      </c>
      <c r="DB77" s="155"/>
      <c r="DC77" s="156"/>
      <c r="DD77" s="157">
        <f t="shared" si="247"/>
        <v>0</v>
      </c>
      <c r="DE77" s="158">
        <f t="shared" si="247"/>
        <v>0</v>
      </c>
      <c r="DF77" s="157">
        <f t="shared" si="248"/>
        <v>138.1472146118717</v>
      </c>
      <c r="DG77" s="158">
        <f t="shared" si="248"/>
        <v>140.53242355605889</v>
      </c>
      <c r="DH77" s="157">
        <f t="shared" si="249"/>
        <v>121016.95999999961</v>
      </c>
      <c r="DI77" s="158">
        <f t="shared" si="249"/>
        <v>124090.13</v>
      </c>
      <c r="DJ77" s="157">
        <f t="shared" si="250"/>
        <v>879</v>
      </c>
      <c r="DK77" s="158">
        <f t="shared" si="250"/>
        <v>891</v>
      </c>
      <c r="DL77" s="157">
        <f t="shared" si="250"/>
        <v>879</v>
      </c>
      <c r="DM77" s="158">
        <f t="shared" si="250"/>
        <v>891</v>
      </c>
      <c r="DN77" s="157">
        <f t="shared" si="251"/>
        <v>5.3043230944254853</v>
      </c>
      <c r="DO77" s="158">
        <f t="shared" si="251"/>
        <v>5.3653086419753091</v>
      </c>
      <c r="DP77" s="157">
        <f t="shared" si="252"/>
        <v>4662.5000000000018</v>
      </c>
      <c r="DQ77" s="158">
        <f t="shared" si="252"/>
        <v>4780.4900000000007</v>
      </c>
      <c r="DR77" s="157">
        <f t="shared" si="253"/>
        <v>138.16605233219525</v>
      </c>
      <c r="DS77" s="158">
        <f t="shared" si="253"/>
        <v>140.5894051627385</v>
      </c>
      <c r="DT77" s="157">
        <f t="shared" si="254"/>
        <v>121447.95999999963</v>
      </c>
      <c r="DU77" s="158">
        <f t="shared" si="254"/>
        <v>125265.16</v>
      </c>
      <c r="DV77" s="155">
        <v>570</v>
      </c>
      <c r="DW77" s="156">
        <v>554</v>
      </c>
      <c r="DX77" s="157">
        <f t="shared" si="255"/>
        <v>570</v>
      </c>
      <c r="DY77" s="158">
        <f t="shared" si="255"/>
        <v>554</v>
      </c>
      <c r="DZ77" s="155">
        <v>166</v>
      </c>
      <c r="EA77" s="156">
        <v>181</v>
      </c>
      <c r="EB77" s="157">
        <f t="shared" si="256"/>
        <v>166</v>
      </c>
      <c r="EC77" s="158">
        <f t="shared" si="256"/>
        <v>181</v>
      </c>
      <c r="ED77" s="155"/>
      <c r="EE77" s="156"/>
      <c r="EF77" s="157">
        <f t="shared" si="257"/>
        <v>0</v>
      </c>
      <c r="EG77" s="158">
        <f t="shared" si="257"/>
        <v>0</v>
      </c>
      <c r="EH77" s="157">
        <f t="shared" si="258"/>
        <v>736</v>
      </c>
      <c r="EI77" s="158">
        <f t="shared" si="258"/>
        <v>735</v>
      </c>
      <c r="EJ77" s="157">
        <f t="shared" si="259"/>
        <v>736</v>
      </c>
      <c r="EK77" s="158">
        <f t="shared" si="259"/>
        <v>735</v>
      </c>
      <c r="EL77" s="155">
        <v>3.8710526315789502</v>
      </c>
      <c r="EM77" s="156">
        <v>3.78</v>
      </c>
      <c r="EN77" s="157">
        <f t="shared" si="260"/>
        <v>2206.5000000000018</v>
      </c>
      <c r="EO77" s="158">
        <f t="shared" si="260"/>
        <v>2094.12</v>
      </c>
      <c r="EP77" s="155">
        <v>3.6957831325301198</v>
      </c>
      <c r="EQ77" s="156">
        <v>3.84</v>
      </c>
      <c r="ER77" s="157">
        <f t="shared" si="261"/>
        <v>613.49999999999989</v>
      </c>
      <c r="ES77" s="158">
        <f t="shared" si="261"/>
        <v>695.04</v>
      </c>
      <c r="ET77" s="155"/>
      <c r="EU77" s="156"/>
      <c r="EV77" s="157">
        <f t="shared" si="262"/>
        <v>0</v>
      </c>
      <c r="EW77" s="158">
        <f t="shared" si="262"/>
        <v>0</v>
      </c>
      <c r="EX77" s="157">
        <f t="shared" si="263"/>
        <v>3.8315217391304373</v>
      </c>
      <c r="EY77" s="158">
        <f t="shared" si="263"/>
        <v>3.7947755102040812</v>
      </c>
      <c r="EZ77" s="157">
        <f t="shared" si="264"/>
        <v>2820.0000000000018</v>
      </c>
      <c r="FA77" s="158">
        <f t="shared" si="264"/>
        <v>2789.16</v>
      </c>
      <c r="FB77" s="155">
        <v>94.906999999999996</v>
      </c>
      <c r="FC77" s="156">
        <v>95.12</v>
      </c>
      <c r="FD77" s="157">
        <f t="shared" si="265"/>
        <v>54096.99</v>
      </c>
      <c r="FE77" s="158">
        <f t="shared" si="265"/>
        <v>52696.480000000003</v>
      </c>
      <c r="FF77" s="155">
        <v>76.768855421686794</v>
      </c>
      <c r="FG77" s="156">
        <v>74.11</v>
      </c>
      <c r="FH77" s="157">
        <f t="shared" si="266"/>
        <v>12743.630000000008</v>
      </c>
      <c r="FI77" s="158">
        <f t="shared" si="266"/>
        <v>13413.91</v>
      </c>
      <c r="FJ77" s="155"/>
      <c r="FK77" s="156"/>
      <c r="FL77" s="157">
        <f t="shared" si="267"/>
        <v>0</v>
      </c>
      <c r="FM77" s="158">
        <f t="shared" si="267"/>
        <v>0</v>
      </c>
      <c r="FN77" s="157">
        <f t="shared" si="268"/>
        <v>90.816059782608704</v>
      </c>
      <c r="FO77" s="158">
        <f t="shared" si="268"/>
        <v>89.946108843537417</v>
      </c>
      <c r="FP77" s="157">
        <f t="shared" si="269"/>
        <v>66840.62000000001</v>
      </c>
      <c r="FQ77" s="158">
        <f t="shared" si="269"/>
        <v>66110.39</v>
      </c>
      <c r="FR77" s="155">
        <v>2</v>
      </c>
      <c r="FS77" s="156"/>
      <c r="FT77" s="157">
        <f t="shared" si="270"/>
        <v>2</v>
      </c>
      <c r="FU77" s="158">
        <f t="shared" si="270"/>
        <v>0</v>
      </c>
      <c r="FV77" s="155"/>
      <c r="FW77" s="156"/>
      <c r="FX77" s="157">
        <f t="shared" si="271"/>
        <v>0</v>
      </c>
      <c r="FY77" s="158">
        <f t="shared" si="271"/>
        <v>0</v>
      </c>
      <c r="FZ77" s="155">
        <v>140</v>
      </c>
      <c r="GA77" s="156"/>
      <c r="GB77" s="157">
        <f t="shared" si="272"/>
        <v>280</v>
      </c>
      <c r="GC77" s="158">
        <f t="shared" si="272"/>
        <v>0</v>
      </c>
      <c r="GD77" s="157">
        <f t="shared" si="273"/>
        <v>1406</v>
      </c>
      <c r="GE77" s="158">
        <f t="shared" si="273"/>
        <v>1409</v>
      </c>
      <c r="GF77" s="157">
        <f t="shared" si="273"/>
        <v>1406</v>
      </c>
      <c r="GG77" s="158">
        <f t="shared" si="273"/>
        <v>1409</v>
      </c>
      <c r="GH77" s="157">
        <f t="shared" si="274"/>
        <v>6604.5000000000036</v>
      </c>
      <c r="GI77" s="158">
        <f t="shared" si="274"/>
        <v>6642.01</v>
      </c>
      <c r="GJ77" s="157">
        <f t="shared" si="275"/>
        <v>169718.30999999959</v>
      </c>
      <c r="GK77" s="158">
        <f t="shared" si="275"/>
        <v>172972.59</v>
      </c>
      <c r="GL77" s="157">
        <f t="shared" si="276"/>
        <v>209</v>
      </c>
      <c r="GM77" s="158">
        <f t="shared" si="276"/>
        <v>217</v>
      </c>
      <c r="GN77" s="157">
        <f t="shared" si="276"/>
        <v>209</v>
      </c>
      <c r="GO77" s="158">
        <f t="shared" si="276"/>
        <v>217</v>
      </c>
      <c r="GP77" s="157">
        <f t="shared" si="277"/>
        <v>878.00000000000011</v>
      </c>
      <c r="GQ77" s="158">
        <f t="shared" si="277"/>
        <v>927.64</v>
      </c>
      <c r="GR77" s="157">
        <f t="shared" si="278"/>
        <v>18570.270000000019</v>
      </c>
      <c r="GS77" s="158">
        <f t="shared" si="278"/>
        <v>18402.96</v>
      </c>
      <c r="GT77" s="157">
        <f t="shared" si="279"/>
        <v>1615</v>
      </c>
      <c r="GU77" s="158">
        <f t="shared" si="279"/>
        <v>1626</v>
      </c>
      <c r="GV77" s="157">
        <f t="shared" si="279"/>
        <v>1615</v>
      </c>
      <c r="GW77" s="158">
        <f t="shared" si="279"/>
        <v>1626</v>
      </c>
      <c r="GX77" s="157">
        <f t="shared" si="280"/>
        <v>7482.5000000000036</v>
      </c>
      <c r="GY77" s="158">
        <f t="shared" si="280"/>
        <v>7569.6500000000005</v>
      </c>
      <c r="GZ77" s="157">
        <f t="shared" si="280"/>
        <v>188288.57999999961</v>
      </c>
      <c r="HA77" s="158">
        <f t="shared" si="280"/>
        <v>191375.55</v>
      </c>
      <c r="HB77" s="157">
        <f t="shared" si="281"/>
        <v>0</v>
      </c>
      <c r="HC77" s="158">
        <f t="shared" si="281"/>
        <v>0</v>
      </c>
      <c r="HD77" s="157">
        <f t="shared" si="281"/>
        <v>0</v>
      </c>
      <c r="HE77" s="158">
        <f t="shared" si="281"/>
        <v>0</v>
      </c>
      <c r="HF77" s="157" t="str">
        <f t="shared" si="282"/>
        <v/>
      </c>
      <c r="HG77" s="158" t="str">
        <f t="shared" si="282"/>
        <v/>
      </c>
      <c r="HH77" s="157" t="str">
        <f t="shared" si="283"/>
        <v/>
      </c>
      <c r="HI77" s="158" t="str">
        <f t="shared" si="283"/>
        <v/>
      </c>
      <c r="HJ77" s="157">
        <f t="shared" si="284"/>
        <v>7482.5000000000036</v>
      </c>
      <c r="HK77" s="158">
        <f t="shared" si="284"/>
        <v>7569.6500000000005</v>
      </c>
      <c r="HL77" s="157">
        <f t="shared" si="285"/>
        <v>188568.57999999964</v>
      </c>
      <c r="HM77" s="158">
        <f t="shared" si="285"/>
        <v>191375.55</v>
      </c>
    </row>
    <row r="78" spans="1:221">
      <c r="A78" s="176" t="s">
        <v>425</v>
      </c>
      <c r="B78" s="177" t="s">
        <v>440</v>
      </c>
      <c r="C78" s="178"/>
      <c r="D78" s="179" t="s">
        <v>441</v>
      </c>
      <c r="E78" s="180">
        <v>4</v>
      </c>
      <c r="F78" s="155">
        <v>561</v>
      </c>
      <c r="G78" s="156">
        <v>1394</v>
      </c>
      <c r="H78" s="155">
        <v>15</v>
      </c>
      <c r="I78" s="156">
        <v>20</v>
      </c>
      <c r="J78" s="157">
        <f t="shared" si="218"/>
        <v>546</v>
      </c>
      <c r="K78" s="158">
        <f t="shared" si="218"/>
        <v>1374</v>
      </c>
      <c r="L78" s="155"/>
      <c r="M78" s="156"/>
      <c r="N78" s="157">
        <f t="shared" si="219"/>
        <v>546</v>
      </c>
      <c r="O78" s="181">
        <f t="shared" si="219"/>
        <v>493</v>
      </c>
      <c r="P78" s="157">
        <f t="shared" si="219"/>
        <v>546</v>
      </c>
      <c r="Q78" s="181">
        <f t="shared" si="219"/>
        <v>493</v>
      </c>
      <c r="R78" s="155">
        <v>1</v>
      </c>
      <c r="S78" s="156">
        <v>5</v>
      </c>
      <c r="T78" s="157">
        <f t="shared" si="220"/>
        <v>1</v>
      </c>
      <c r="U78" s="158">
        <f t="shared" si="220"/>
        <v>5</v>
      </c>
      <c r="V78" s="155">
        <v>0</v>
      </c>
      <c r="W78" s="156">
        <v>1</v>
      </c>
      <c r="X78" s="157">
        <f t="shared" si="221"/>
        <v>0</v>
      </c>
      <c r="Y78" s="158">
        <f t="shared" si="221"/>
        <v>1</v>
      </c>
      <c r="Z78" s="155"/>
      <c r="AA78" s="156"/>
      <c r="AB78" s="157">
        <f t="shared" si="222"/>
        <v>0</v>
      </c>
      <c r="AC78" s="158">
        <f t="shared" si="222"/>
        <v>0</v>
      </c>
      <c r="AD78" s="157">
        <f t="shared" si="223"/>
        <v>1</v>
      </c>
      <c r="AE78" s="158">
        <f t="shared" si="223"/>
        <v>6</v>
      </c>
      <c r="AF78" s="157">
        <f t="shared" si="224"/>
        <v>1</v>
      </c>
      <c r="AG78" s="158">
        <f t="shared" si="224"/>
        <v>6</v>
      </c>
      <c r="AH78" s="155">
        <v>5</v>
      </c>
      <c r="AI78" s="156">
        <v>5.4</v>
      </c>
      <c r="AJ78" s="157">
        <f t="shared" si="225"/>
        <v>5</v>
      </c>
      <c r="AK78" s="157">
        <f t="shared" si="225"/>
        <v>27</v>
      </c>
      <c r="AL78" s="155">
        <v>0</v>
      </c>
      <c r="AM78" s="156">
        <v>3</v>
      </c>
      <c r="AN78" s="157">
        <f t="shared" si="226"/>
        <v>0</v>
      </c>
      <c r="AO78" s="157">
        <f t="shared" si="226"/>
        <v>3</v>
      </c>
      <c r="AP78" s="155"/>
      <c r="AQ78" s="156"/>
      <c r="AR78" s="157">
        <f t="shared" si="227"/>
        <v>0</v>
      </c>
      <c r="AS78" s="158">
        <f t="shared" si="227"/>
        <v>0</v>
      </c>
      <c r="AT78" s="157">
        <f t="shared" si="228"/>
        <v>5</v>
      </c>
      <c r="AU78" s="158">
        <f t="shared" si="228"/>
        <v>5</v>
      </c>
      <c r="AV78" s="157">
        <f t="shared" si="229"/>
        <v>5</v>
      </c>
      <c r="AW78" s="158">
        <f t="shared" si="229"/>
        <v>30</v>
      </c>
      <c r="AX78" s="155">
        <v>122</v>
      </c>
      <c r="AY78" s="156">
        <v>119.8</v>
      </c>
      <c r="AZ78" s="157">
        <f t="shared" si="230"/>
        <v>122</v>
      </c>
      <c r="BA78" s="158">
        <f t="shared" si="230"/>
        <v>599</v>
      </c>
      <c r="BB78" s="155">
        <v>0</v>
      </c>
      <c r="BC78" s="156">
        <v>66</v>
      </c>
      <c r="BD78" s="157">
        <f t="shared" si="231"/>
        <v>0</v>
      </c>
      <c r="BE78" s="158">
        <f t="shared" si="231"/>
        <v>66</v>
      </c>
      <c r="BF78" s="155"/>
      <c r="BG78" s="156"/>
      <c r="BH78" s="157">
        <f t="shared" si="232"/>
        <v>0</v>
      </c>
      <c r="BI78" s="158">
        <f t="shared" si="232"/>
        <v>0</v>
      </c>
      <c r="BJ78" s="157">
        <f t="shared" si="233"/>
        <v>122</v>
      </c>
      <c r="BK78" s="158">
        <f t="shared" si="233"/>
        <v>110.83333333333333</v>
      </c>
      <c r="BL78" s="157">
        <f t="shared" si="234"/>
        <v>122</v>
      </c>
      <c r="BM78" s="158">
        <f t="shared" si="234"/>
        <v>665</v>
      </c>
      <c r="BN78" s="155">
        <v>335</v>
      </c>
      <c r="BO78" s="156">
        <v>315</v>
      </c>
      <c r="BP78" s="157">
        <f t="shared" si="235"/>
        <v>335</v>
      </c>
      <c r="BQ78" s="158">
        <f t="shared" si="235"/>
        <v>315</v>
      </c>
      <c r="BR78" s="155">
        <v>15</v>
      </c>
      <c r="BS78" s="156">
        <v>28</v>
      </c>
      <c r="BT78" s="157">
        <f t="shared" si="236"/>
        <v>15</v>
      </c>
      <c r="BU78" s="158">
        <f t="shared" si="236"/>
        <v>28</v>
      </c>
      <c r="BV78" s="155"/>
      <c r="BW78" s="156"/>
      <c r="BX78" s="157">
        <f t="shared" si="237"/>
        <v>0</v>
      </c>
      <c r="BY78" s="158">
        <f t="shared" si="237"/>
        <v>0</v>
      </c>
      <c r="BZ78" s="157">
        <f t="shared" si="238"/>
        <v>350</v>
      </c>
      <c r="CA78" s="158">
        <f t="shared" si="238"/>
        <v>343</v>
      </c>
      <c r="CB78" s="157">
        <f t="shared" si="239"/>
        <v>350</v>
      </c>
      <c r="CC78" s="158">
        <f t="shared" si="239"/>
        <v>343</v>
      </c>
      <c r="CD78" s="155">
        <v>5.4253731343283604</v>
      </c>
      <c r="CE78" s="156">
        <v>5.7</v>
      </c>
      <c r="CF78" s="157">
        <f t="shared" si="240"/>
        <v>1817.5000000000007</v>
      </c>
      <c r="CG78" s="158">
        <f t="shared" si="240"/>
        <v>1795.5</v>
      </c>
      <c r="CH78" s="155">
        <v>7.6</v>
      </c>
      <c r="CI78" s="156">
        <v>8.52</v>
      </c>
      <c r="CJ78" s="157">
        <f t="shared" si="241"/>
        <v>114</v>
      </c>
      <c r="CK78" s="158">
        <f t="shared" si="241"/>
        <v>238.56</v>
      </c>
      <c r="CL78" s="155"/>
      <c r="CM78" s="156"/>
      <c r="CN78" s="157">
        <f t="shared" si="242"/>
        <v>0</v>
      </c>
      <c r="CO78" s="158">
        <f t="shared" si="242"/>
        <v>0</v>
      </c>
      <c r="CP78" s="157">
        <f t="shared" si="243"/>
        <v>5.5185714285714305</v>
      </c>
      <c r="CQ78" s="158">
        <f t="shared" si="243"/>
        <v>5.9302040816326533</v>
      </c>
      <c r="CR78" s="157">
        <f t="shared" si="244"/>
        <v>1931.5000000000007</v>
      </c>
      <c r="CS78" s="158">
        <f t="shared" si="244"/>
        <v>2034.0600000000002</v>
      </c>
      <c r="CT78" s="155">
        <v>147.31838805970199</v>
      </c>
      <c r="CU78" s="156">
        <v>141.08000000000001</v>
      </c>
      <c r="CV78" s="157">
        <f t="shared" si="245"/>
        <v>49351.660000000164</v>
      </c>
      <c r="CW78" s="158">
        <f t="shared" si="245"/>
        <v>44440.200000000004</v>
      </c>
      <c r="CX78" s="155">
        <v>147.244</v>
      </c>
      <c r="CY78" s="156">
        <v>119.61</v>
      </c>
      <c r="CZ78" s="157">
        <f t="shared" si="246"/>
        <v>2208.66</v>
      </c>
      <c r="DA78" s="158">
        <f t="shared" si="246"/>
        <v>3349.08</v>
      </c>
      <c r="DB78" s="155"/>
      <c r="DC78" s="156"/>
      <c r="DD78" s="157">
        <f t="shared" si="247"/>
        <v>0</v>
      </c>
      <c r="DE78" s="158">
        <f t="shared" si="247"/>
        <v>0</v>
      </c>
      <c r="DF78" s="157">
        <f t="shared" si="248"/>
        <v>147.31520000000049</v>
      </c>
      <c r="DG78" s="158">
        <f t="shared" si="248"/>
        <v>139.32734693877552</v>
      </c>
      <c r="DH78" s="157">
        <f t="shared" si="249"/>
        <v>51560.320000000167</v>
      </c>
      <c r="DI78" s="158">
        <f t="shared" si="249"/>
        <v>47789.280000000006</v>
      </c>
      <c r="DJ78" s="157">
        <f t="shared" si="250"/>
        <v>351</v>
      </c>
      <c r="DK78" s="158">
        <f t="shared" si="250"/>
        <v>349</v>
      </c>
      <c r="DL78" s="157">
        <f t="shared" si="250"/>
        <v>351</v>
      </c>
      <c r="DM78" s="158">
        <f t="shared" si="250"/>
        <v>349</v>
      </c>
      <c r="DN78" s="157">
        <f t="shared" si="251"/>
        <v>5.5170940170940188</v>
      </c>
      <c r="DO78" s="158">
        <f t="shared" si="251"/>
        <v>5.9142120343839553</v>
      </c>
      <c r="DP78" s="157">
        <f t="shared" si="252"/>
        <v>1936.5000000000007</v>
      </c>
      <c r="DQ78" s="158">
        <f t="shared" si="252"/>
        <v>2064.0600000000004</v>
      </c>
      <c r="DR78" s="157">
        <f t="shared" si="253"/>
        <v>147.24307692307741</v>
      </c>
      <c r="DS78" s="158">
        <f t="shared" si="253"/>
        <v>138.83747851002866</v>
      </c>
      <c r="DT78" s="157">
        <f t="shared" si="254"/>
        <v>51682.320000000174</v>
      </c>
      <c r="DU78" s="158">
        <f t="shared" si="254"/>
        <v>48454.28</v>
      </c>
      <c r="DV78" s="155">
        <v>148</v>
      </c>
      <c r="DW78" s="156">
        <v>115</v>
      </c>
      <c r="DX78" s="157">
        <f t="shared" si="255"/>
        <v>148</v>
      </c>
      <c r="DY78" s="158">
        <f t="shared" si="255"/>
        <v>115</v>
      </c>
      <c r="DZ78" s="155">
        <v>47</v>
      </c>
      <c r="EA78" s="156">
        <v>29</v>
      </c>
      <c r="EB78" s="157">
        <f t="shared" si="256"/>
        <v>47</v>
      </c>
      <c r="EC78" s="158">
        <f t="shared" si="256"/>
        <v>29</v>
      </c>
      <c r="ED78" s="155"/>
      <c r="EE78" s="156"/>
      <c r="EF78" s="157">
        <f t="shared" si="257"/>
        <v>0</v>
      </c>
      <c r="EG78" s="158">
        <f t="shared" si="257"/>
        <v>0</v>
      </c>
      <c r="EH78" s="157">
        <f t="shared" si="258"/>
        <v>195</v>
      </c>
      <c r="EI78" s="158">
        <f t="shared" si="258"/>
        <v>144</v>
      </c>
      <c r="EJ78" s="157">
        <f t="shared" si="259"/>
        <v>195</v>
      </c>
      <c r="EK78" s="158">
        <f t="shared" si="259"/>
        <v>144</v>
      </c>
      <c r="EL78" s="155">
        <v>3.7972972972973</v>
      </c>
      <c r="EM78" s="156">
        <v>4.66</v>
      </c>
      <c r="EN78" s="157">
        <f t="shared" si="260"/>
        <v>562.00000000000045</v>
      </c>
      <c r="EO78" s="158">
        <f t="shared" si="260"/>
        <v>535.9</v>
      </c>
      <c r="EP78" s="155">
        <v>4.1914893617021303</v>
      </c>
      <c r="EQ78" s="156">
        <v>4.67</v>
      </c>
      <c r="ER78" s="157">
        <f t="shared" si="261"/>
        <v>197.00000000000011</v>
      </c>
      <c r="ES78" s="158">
        <f t="shared" si="261"/>
        <v>135.43</v>
      </c>
      <c r="ET78" s="155"/>
      <c r="EU78" s="156"/>
      <c r="EV78" s="157">
        <f t="shared" si="262"/>
        <v>0</v>
      </c>
      <c r="EW78" s="158">
        <f t="shared" si="262"/>
        <v>0</v>
      </c>
      <c r="EX78" s="157">
        <f t="shared" si="263"/>
        <v>3.8923076923076954</v>
      </c>
      <c r="EY78" s="158">
        <f t="shared" si="263"/>
        <v>4.6620138888888887</v>
      </c>
      <c r="EZ78" s="157">
        <f t="shared" si="264"/>
        <v>759.00000000000057</v>
      </c>
      <c r="FA78" s="158">
        <f t="shared" si="264"/>
        <v>671.32999999999993</v>
      </c>
      <c r="FB78" s="155">
        <v>99.290540540540505</v>
      </c>
      <c r="FC78" s="156">
        <v>100.34</v>
      </c>
      <c r="FD78" s="157">
        <f t="shared" si="265"/>
        <v>14694.999999999995</v>
      </c>
      <c r="FE78" s="158">
        <f t="shared" si="265"/>
        <v>11539.1</v>
      </c>
      <c r="FF78" s="155">
        <v>77.297872340425499</v>
      </c>
      <c r="FG78" s="156">
        <v>87.45</v>
      </c>
      <c r="FH78" s="157">
        <f t="shared" si="266"/>
        <v>3632.9999999999986</v>
      </c>
      <c r="FI78" s="158">
        <f t="shared" si="266"/>
        <v>2536.0500000000002</v>
      </c>
      <c r="FJ78" s="155"/>
      <c r="FK78" s="156"/>
      <c r="FL78" s="157">
        <f t="shared" si="267"/>
        <v>0</v>
      </c>
      <c r="FM78" s="158">
        <f t="shared" si="267"/>
        <v>0</v>
      </c>
      <c r="FN78" s="157">
        <f t="shared" si="268"/>
        <v>93.989743589743554</v>
      </c>
      <c r="FO78" s="158">
        <f t="shared" si="268"/>
        <v>97.744097222222237</v>
      </c>
      <c r="FP78" s="157">
        <f t="shared" si="269"/>
        <v>18327.999999999993</v>
      </c>
      <c r="FQ78" s="158">
        <f t="shared" si="269"/>
        <v>14075.150000000001</v>
      </c>
      <c r="FR78" s="155"/>
      <c r="FS78" s="156"/>
      <c r="FT78" s="157">
        <f t="shared" si="270"/>
        <v>0</v>
      </c>
      <c r="FU78" s="158">
        <f t="shared" si="270"/>
        <v>0</v>
      </c>
      <c r="FV78" s="155"/>
      <c r="FW78" s="156"/>
      <c r="FX78" s="157">
        <f t="shared" si="271"/>
        <v>0</v>
      </c>
      <c r="FY78" s="158">
        <f t="shared" si="271"/>
        <v>0</v>
      </c>
      <c r="FZ78" s="155"/>
      <c r="GA78" s="156"/>
      <c r="GB78" s="157">
        <f t="shared" si="272"/>
        <v>0</v>
      </c>
      <c r="GC78" s="158">
        <f t="shared" si="272"/>
        <v>0</v>
      </c>
      <c r="GD78" s="157">
        <f t="shared" si="273"/>
        <v>484</v>
      </c>
      <c r="GE78" s="158">
        <f t="shared" si="273"/>
        <v>435</v>
      </c>
      <c r="GF78" s="157">
        <f t="shared" si="273"/>
        <v>484</v>
      </c>
      <c r="GG78" s="158">
        <f t="shared" si="273"/>
        <v>435</v>
      </c>
      <c r="GH78" s="157">
        <f t="shared" si="274"/>
        <v>2384.5000000000009</v>
      </c>
      <c r="GI78" s="158">
        <f t="shared" si="274"/>
        <v>2358.4</v>
      </c>
      <c r="GJ78" s="157">
        <f t="shared" si="275"/>
        <v>64168.660000000156</v>
      </c>
      <c r="GK78" s="158">
        <f t="shared" si="275"/>
        <v>56578.3</v>
      </c>
      <c r="GL78" s="157">
        <f t="shared" si="276"/>
        <v>62</v>
      </c>
      <c r="GM78" s="158">
        <f t="shared" si="276"/>
        <v>58</v>
      </c>
      <c r="GN78" s="157">
        <f t="shared" si="276"/>
        <v>62</v>
      </c>
      <c r="GO78" s="158">
        <f t="shared" si="276"/>
        <v>58</v>
      </c>
      <c r="GP78" s="157">
        <f t="shared" si="277"/>
        <v>311.00000000000011</v>
      </c>
      <c r="GQ78" s="158">
        <f t="shared" si="277"/>
        <v>376.99</v>
      </c>
      <c r="GR78" s="157">
        <f t="shared" si="278"/>
        <v>5841.659999999998</v>
      </c>
      <c r="GS78" s="158">
        <f t="shared" si="278"/>
        <v>5951.13</v>
      </c>
      <c r="GT78" s="157">
        <f t="shared" si="279"/>
        <v>546</v>
      </c>
      <c r="GU78" s="158">
        <f t="shared" si="279"/>
        <v>493</v>
      </c>
      <c r="GV78" s="157">
        <f t="shared" si="279"/>
        <v>546</v>
      </c>
      <c r="GW78" s="158">
        <f t="shared" si="279"/>
        <v>493</v>
      </c>
      <c r="GX78" s="157">
        <f t="shared" si="280"/>
        <v>2695.5000000000009</v>
      </c>
      <c r="GY78" s="158">
        <f t="shared" si="280"/>
        <v>2735.3900000000003</v>
      </c>
      <c r="GZ78" s="157">
        <f t="shared" si="280"/>
        <v>70010.320000000153</v>
      </c>
      <c r="HA78" s="158">
        <f t="shared" si="280"/>
        <v>62529.43</v>
      </c>
      <c r="HB78" s="157">
        <f t="shared" si="281"/>
        <v>0</v>
      </c>
      <c r="HC78" s="158">
        <f t="shared" si="281"/>
        <v>0</v>
      </c>
      <c r="HD78" s="157">
        <f t="shared" si="281"/>
        <v>0</v>
      </c>
      <c r="HE78" s="158">
        <f t="shared" si="281"/>
        <v>0</v>
      </c>
      <c r="HF78" s="157" t="str">
        <f t="shared" si="282"/>
        <v/>
      </c>
      <c r="HG78" s="158" t="str">
        <f t="shared" si="282"/>
        <v/>
      </c>
      <c r="HH78" s="157" t="str">
        <f t="shared" si="283"/>
        <v/>
      </c>
      <c r="HI78" s="158" t="str">
        <f t="shared" si="283"/>
        <v/>
      </c>
      <c r="HJ78" s="157">
        <f t="shared" si="284"/>
        <v>2695.5000000000014</v>
      </c>
      <c r="HK78" s="158">
        <f t="shared" si="284"/>
        <v>2735.3900000000003</v>
      </c>
      <c r="HL78" s="157">
        <f t="shared" si="285"/>
        <v>70010.320000000167</v>
      </c>
      <c r="HM78" s="158">
        <f t="shared" si="285"/>
        <v>62529.43</v>
      </c>
    </row>
    <row r="79" spans="1:221">
      <c r="A79" s="176" t="s">
        <v>425</v>
      </c>
      <c r="B79" s="183" t="s">
        <v>442</v>
      </c>
      <c r="C79" s="178"/>
      <c r="D79" s="179" t="s">
        <v>443</v>
      </c>
      <c r="E79" s="180">
        <v>4</v>
      </c>
      <c r="F79" s="155">
        <v>1047</v>
      </c>
      <c r="G79" s="156">
        <v>995</v>
      </c>
      <c r="H79" s="155">
        <v>6</v>
      </c>
      <c r="I79" s="156">
        <v>10</v>
      </c>
      <c r="J79" s="157">
        <f t="shared" si="218"/>
        <v>1041</v>
      </c>
      <c r="K79" s="158">
        <f t="shared" si="218"/>
        <v>985</v>
      </c>
      <c r="L79" s="155"/>
      <c r="M79" s="156"/>
      <c r="N79" s="157">
        <f t="shared" si="219"/>
        <v>1041</v>
      </c>
      <c r="O79" s="158">
        <f t="shared" si="219"/>
        <v>985</v>
      </c>
      <c r="P79" s="157">
        <f t="shared" si="219"/>
        <v>1041</v>
      </c>
      <c r="Q79" s="158">
        <f t="shared" si="219"/>
        <v>985</v>
      </c>
      <c r="R79" s="155">
        <v>6</v>
      </c>
      <c r="S79" s="156">
        <v>11</v>
      </c>
      <c r="T79" s="157">
        <f t="shared" si="220"/>
        <v>6</v>
      </c>
      <c r="U79" s="158">
        <f t="shared" si="220"/>
        <v>11</v>
      </c>
      <c r="V79" s="155">
        <v>1</v>
      </c>
      <c r="W79" s="156">
        <v>1</v>
      </c>
      <c r="X79" s="157">
        <f t="shared" si="221"/>
        <v>1</v>
      </c>
      <c r="Y79" s="158">
        <f t="shared" si="221"/>
        <v>1</v>
      </c>
      <c r="Z79" s="155"/>
      <c r="AA79" s="156"/>
      <c r="AB79" s="157">
        <f t="shared" si="222"/>
        <v>0</v>
      </c>
      <c r="AC79" s="158">
        <f t="shared" si="222"/>
        <v>0</v>
      </c>
      <c r="AD79" s="157">
        <f t="shared" si="223"/>
        <v>7</v>
      </c>
      <c r="AE79" s="158">
        <f t="shared" si="223"/>
        <v>12</v>
      </c>
      <c r="AF79" s="157">
        <f t="shared" si="224"/>
        <v>7</v>
      </c>
      <c r="AG79" s="158">
        <f t="shared" si="224"/>
        <v>12</v>
      </c>
      <c r="AH79" s="155">
        <v>4.4166666666666696</v>
      </c>
      <c r="AI79" s="156">
        <v>4.95</v>
      </c>
      <c r="AJ79" s="157">
        <f t="shared" si="225"/>
        <v>26.500000000000018</v>
      </c>
      <c r="AK79" s="157">
        <f t="shared" si="225"/>
        <v>54.45</v>
      </c>
      <c r="AL79" s="155">
        <v>7</v>
      </c>
      <c r="AM79" s="156">
        <v>3</v>
      </c>
      <c r="AN79" s="157">
        <f t="shared" si="226"/>
        <v>7</v>
      </c>
      <c r="AO79" s="157">
        <f t="shared" si="226"/>
        <v>3</v>
      </c>
      <c r="AP79" s="155"/>
      <c r="AQ79" s="156"/>
      <c r="AR79" s="157">
        <f t="shared" si="227"/>
        <v>0</v>
      </c>
      <c r="AS79" s="158">
        <f t="shared" si="227"/>
        <v>0</v>
      </c>
      <c r="AT79" s="157">
        <f t="shared" si="228"/>
        <v>4.7857142857142874</v>
      </c>
      <c r="AU79" s="158">
        <f t="shared" si="228"/>
        <v>4.7875000000000005</v>
      </c>
      <c r="AV79" s="157">
        <f t="shared" si="229"/>
        <v>33.500000000000014</v>
      </c>
      <c r="AW79" s="158">
        <f t="shared" si="229"/>
        <v>57.45</v>
      </c>
      <c r="AX79" s="155">
        <v>128.666666666667</v>
      </c>
      <c r="AY79" s="156">
        <v>132.91</v>
      </c>
      <c r="AZ79" s="157">
        <f t="shared" si="230"/>
        <v>772.00000000000205</v>
      </c>
      <c r="BA79" s="158">
        <f t="shared" si="230"/>
        <v>1462.01</v>
      </c>
      <c r="BB79" s="155">
        <v>67</v>
      </c>
      <c r="BC79" s="156">
        <v>148</v>
      </c>
      <c r="BD79" s="157">
        <f t="shared" si="231"/>
        <v>67</v>
      </c>
      <c r="BE79" s="158">
        <f t="shared" si="231"/>
        <v>148</v>
      </c>
      <c r="BF79" s="155"/>
      <c r="BG79" s="156"/>
      <c r="BH79" s="157">
        <f t="shared" si="232"/>
        <v>0</v>
      </c>
      <c r="BI79" s="158">
        <f t="shared" si="232"/>
        <v>0</v>
      </c>
      <c r="BJ79" s="157">
        <f t="shared" si="233"/>
        <v>119.85714285714315</v>
      </c>
      <c r="BK79" s="158">
        <f t="shared" si="233"/>
        <v>134.16749999999999</v>
      </c>
      <c r="BL79" s="157">
        <f t="shared" si="234"/>
        <v>839.00000000000205</v>
      </c>
      <c r="BM79" s="158">
        <f t="shared" si="234"/>
        <v>1610.0099999999998</v>
      </c>
      <c r="BN79" s="155">
        <v>402</v>
      </c>
      <c r="BO79" s="156">
        <v>367</v>
      </c>
      <c r="BP79" s="157">
        <f t="shared" si="235"/>
        <v>402</v>
      </c>
      <c r="BQ79" s="158">
        <f t="shared" si="235"/>
        <v>367</v>
      </c>
      <c r="BR79" s="155">
        <v>60</v>
      </c>
      <c r="BS79" s="156">
        <v>57</v>
      </c>
      <c r="BT79" s="157">
        <f t="shared" si="236"/>
        <v>60</v>
      </c>
      <c r="BU79" s="158">
        <f t="shared" si="236"/>
        <v>57</v>
      </c>
      <c r="BV79" s="155"/>
      <c r="BW79" s="156"/>
      <c r="BX79" s="157">
        <f t="shared" si="237"/>
        <v>0</v>
      </c>
      <c r="BY79" s="158">
        <f t="shared" si="237"/>
        <v>0</v>
      </c>
      <c r="BZ79" s="157">
        <f t="shared" si="238"/>
        <v>462</v>
      </c>
      <c r="CA79" s="158">
        <f t="shared" si="238"/>
        <v>424</v>
      </c>
      <c r="CB79" s="157">
        <f t="shared" si="239"/>
        <v>462</v>
      </c>
      <c r="CC79" s="158">
        <f t="shared" si="239"/>
        <v>424</v>
      </c>
      <c r="CD79" s="155">
        <v>5.3470149253731396</v>
      </c>
      <c r="CE79" s="156">
        <v>5.37</v>
      </c>
      <c r="CF79" s="157">
        <f t="shared" si="240"/>
        <v>2149.5000000000023</v>
      </c>
      <c r="CG79" s="158">
        <f t="shared" si="240"/>
        <v>1970.79</v>
      </c>
      <c r="CH79" s="155">
        <v>6.5333333333333297</v>
      </c>
      <c r="CI79" s="156">
        <v>6.05</v>
      </c>
      <c r="CJ79" s="157">
        <f t="shared" si="241"/>
        <v>391.99999999999977</v>
      </c>
      <c r="CK79" s="158">
        <f t="shared" si="241"/>
        <v>344.84999999999997</v>
      </c>
      <c r="CL79" s="155"/>
      <c r="CM79" s="156"/>
      <c r="CN79" s="157">
        <f t="shared" si="242"/>
        <v>0</v>
      </c>
      <c r="CO79" s="158">
        <f t="shared" si="242"/>
        <v>0</v>
      </c>
      <c r="CP79" s="157">
        <f t="shared" si="243"/>
        <v>5.5010822510822548</v>
      </c>
      <c r="CQ79" s="158">
        <f t="shared" si="243"/>
        <v>5.461415094339622</v>
      </c>
      <c r="CR79" s="157">
        <f t="shared" si="244"/>
        <v>2541.5000000000018</v>
      </c>
      <c r="CS79" s="158">
        <f t="shared" si="244"/>
        <v>2315.64</v>
      </c>
      <c r="CT79" s="155">
        <v>139.361517412935</v>
      </c>
      <c r="CU79" s="156">
        <v>140.38999999999999</v>
      </c>
      <c r="CV79" s="157">
        <f t="shared" si="245"/>
        <v>56023.329999999871</v>
      </c>
      <c r="CW79" s="158">
        <f t="shared" si="245"/>
        <v>51523.13</v>
      </c>
      <c r="CX79" s="155">
        <v>138.994</v>
      </c>
      <c r="CY79" s="156">
        <v>128.75</v>
      </c>
      <c r="CZ79" s="157">
        <f t="shared" si="246"/>
        <v>8339.64</v>
      </c>
      <c r="DA79" s="158">
        <f t="shared" si="246"/>
        <v>7338.75</v>
      </c>
      <c r="DB79" s="155"/>
      <c r="DC79" s="156"/>
      <c r="DD79" s="157">
        <f t="shared" si="247"/>
        <v>0</v>
      </c>
      <c r="DE79" s="158">
        <f t="shared" si="247"/>
        <v>0</v>
      </c>
      <c r="DF79" s="157">
        <f t="shared" si="248"/>
        <v>139.31378787878759</v>
      </c>
      <c r="DG79" s="158">
        <f t="shared" si="248"/>
        <v>138.82518867924529</v>
      </c>
      <c r="DH79" s="157">
        <f t="shared" si="249"/>
        <v>64362.96999999987</v>
      </c>
      <c r="DI79" s="158">
        <f t="shared" si="249"/>
        <v>58861.880000000005</v>
      </c>
      <c r="DJ79" s="157">
        <f t="shared" si="250"/>
        <v>469</v>
      </c>
      <c r="DK79" s="158">
        <f t="shared" si="250"/>
        <v>436</v>
      </c>
      <c r="DL79" s="157">
        <f t="shared" si="250"/>
        <v>469</v>
      </c>
      <c r="DM79" s="158">
        <f t="shared" si="250"/>
        <v>436</v>
      </c>
      <c r="DN79" s="157">
        <f t="shared" si="251"/>
        <v>5.4904051172707931</v>
      </c>
      <c r="DO79" s="158">
        <f t="shared" si="251"/>
        <v>5.4428669724770637</v>
      </c>
      <c r="DP79" s="157">
        <f t="shared" si="252"/>
        <v>2575.0000000000018</v>
      </c>
      <c r="DQ79" s="158">
        <f t="shared" si="252"/>
        <v>2373.0899999999997</v>
      </c>
      <c r="DR79" s="157">
        <f t="shared" si="253"/>
        <v>139.02339019189739</v>
      </c>
      <c r="DS79" s="158">
        <f t="shared" si="253"/>
        <v>138.69699541284405</v>
      </c>
      <c r="DT79" s="157">
        <f t="shared" si="254"/>
        <v>65201.969999999877</v>
      </c>
      <c r="DU79" s="158">
        <f t="shared" si="254"/>
        <v>60471.890000000007</v>
      </c>
      <c r="DV79" s="155">
        <v>391</v>
      </c>
      <c r="DW79" s="156">
        <v>384</v>
      </c>
      <c r="DX79" s="157">
        <f t="shared" si="255"/>
        <v>391</v>
      </c>
      <c r="DY79" s="158">
        <f t="shared" si="255"/>
        <v>384</v>
      </c>
      <c r="DZ79" s="155">
        <v>179</v>
      </c>
      <c r="EA79" s="156">
        <v>164</v>
      </c>
      <c r="EB79" s="157">
        <f t="shared" si="256"/>
        <v>179</v>
      </c>
      <c r="EC79" s="158">
        <f t="shared" si="256"/>
        <v>164</v>
      </c>
      <c r="ED79" s="155"/>
      <c r="EE79" s="156"/>
      <c r="EF79" s="157">
        <f t="shared" si="257"/>
        <v>0</v>
      </c>
      <c r="EG79" s="158">
        <f t="shared" si="257"/>
        <v>0</v>
      </c>
      <c r="EH79" s="157">
        <f t="shared" si="258"/>
        <v>570</v>
      </c>
      <c r="EI79" s="158">
        <f t="shared" si="258"/>
        <v>548</v>
      </c>
      <c r="EJ79" s="157">
        <f t="shared" si="259"/>
        <v>570</v>
      </c>
      <c r="EK79" s="158">
        <f t="shared" si="259"/>
        <v>548</v>
      </c>
      <c r="EL79" s="155">
        <v>3.5102301790281301</v>
      </c>
      <c r="EM79" s="156">
        <v>3.79</v>
      </c>
      <c r="EN79" s="157">
        <f t="shared" si="260"/>
        <v>1372.4999999999989</v>
      </c>
      <c r="EO79" s="158">
        <f t="shared" si="260"/>
        <v>1455.3600000000001</v>
      </c>
      <c r="EP79" s="155">
        <v>4.2122905027932998</v>
      </c>
      <c r="EQ79" s="156">
        <v>4.12</v>
      </c>
      <c r="ER79" s="157">
        <f t="shared" si="261"/>
        <v>754.00000000000068</v>
      </c>
      <c r="ES79" s="158">
        <f t="shared" si="261"/>
        <v>675.68000000000006</v>
      </c>
      <c r="ET79" s="155"/>
      <c r="EU79" s="156"/>
      <c r="EV79" s="157">
        <f t="shared" si="262"/>
        <v>0</v>
      </c>
      <c r="EW79" s="158">
        <f t="shared" si="262"/>
        <v>0</v>
      </c>
      <c r="EX79" s="157">
        <f t="shared" si="263"/>
        <v>3.7307017543859642</v>
      </c>
      <c r="EY79" s="158">
        <f t="shared" si="263"/>
        <v>3.8887591240875912</v>
      </c>
      <c r="EZ79" s="157">
        <f t="shared" si="264"/>
        <v>2126.4999999999995</v>
      </c>
      <c r="FA79" s="158">
        <f t="shared" si="264"/>
        <v>2131.04</v>
      </c>
      <c r="FB79" s="155">
        <v>92.930920716112496</v>
      </c>
      <c r="FC79" s="156">
        <v>96.54</v>
      </c>
      <c r="FD79" s="157">
        <f t="shared" si="265"/>
        <v>36335.989999999983</v>
      </c>
      <c r="FE79" s="158">
        <f t="shared" si="265"/>
        <v>37071.360000000001</v>
      </c>
      <c r="FF79" s="155">
        <v>91.066983240223493</v>
      </c>
      <c r="FG79" s="156">
        <v>94.77</v>
      </c>
      <c r="FH79" s="157">
        <f t="shared" si="266"/>
        <v>16300.990000000005</v>
      </c>
      <c r="FI79" s="158">
        <f t="shared" si="266"/>
        <v>15542.279999999999</v>
      </c>
      <c r="FJ79" s="155"/>
      <c r="FK79" s="156"/>
      <c r="FL79" s="157">
        <f t="shared" si="267"/>
        <v>0</v>
      </c>
      <c r="FM79" s="158">
        <f t="shared" si="267"/>
        <v>0</v>
      </c>
      <c r="FN79" s="157">
        <f t="shared" si="268"/>
        <v>92.345578947368395</v>
      </c>
      <c r="FO79" s="158">
        <f t="shared" si="268"/>
        <v>96.010291970802925</v>
      </c>
      <c r="FP79" s="157">
        <f t="shared" si="269"/>
        <v>52636.979999999989</v>
      </c>
      <c r="FQ79" s="158">
        <f t="shared" si="269"/>
        <v>52613.64</v>
      </c>
      <c r="FR79" s="155">
        <v>2</v>
      </c>
      <c r="FS79" s="156">
        <v>1</v>
      </c>
      <c r="FT79" s="157">
        <f t="shared" si="270"/>
        <v>2</v>
      </c>
      <c r="FU79" s="158">
        <f t="shared" si="270"/>
        <v>1</v>
      </c>
      <c r="FV79" s="155"/>
      <c r="FW79" s="156"/>
      <c r="FX79" s="157">
        <f t="shared" si="271"/>
        <v>0</v>
      </c>
      <c r="FY79" s="158">
        <f t="shared" si="271"/>
        <v>0</v>
      </c>
      <c r="FZ79" s="155">
        <v>123.5</v>
      </c>
      <c r="GA79" s="156">
        <v>155.66</v>
      </c>
      <c r="GB79" s="157">
        <f t="shared" si="272"/>
        <v>247</v>
      </c>
      <c r="GC79" s="158">
        <f t="shared" si="272"/>
        <v>155.66</v>
      </c>
      <c r="GD79" s="157">
        <f t="shared" si="273"/>
        <v>799</v>
      </c>
      <c r="GE79" s="158">
        <f t="shared" si="273"/>
        <v>762</v>
      </c>
      <c r="GF79" s="157">
        <f t="shared" si="273"/>
        <v>799</v>
      </c>
      <c r="GG79" s="158">
        <f t="shared" si="273"/>
        <v>762</v>
      </c>
      <c r="GH79" s="157">
        <f t="shared" si="274"/>
        <v>3548.5000000000009</v>
      </c>
      <c r="GI79" s="158">
        <f t="shared" si="274"/>
        <v>3480.6000000000004</v>
      </c>
      <c r="GJ79" s="157">
        <f t="shared" si="275"/>
        <v>93131.319999999861</v>
      </c>
      <c r="GK79" s="158">
        <f t="shared" si="275"/>
        <v>90056.5</v>
      </c>
      <c r="GL79" s="157">
        <f t="shared" si="276"/>
        <v>240</v>
      </c>
      <c r="GM79" s="158">
        <f t="shared" si="276"/>
        <v>222</v>
      </c>
      <c r="GN79" s="157">
        <f t="shared" si="276"/>
        <v>240</v>
      </c>
      <c r="GO79" s="158">
        <f t="shared" si="276"/>
        <v>222</v>
      </c>
      <c r="GP79" s="157">
        <f t="shared" si="277"/>
        <v>1153.0000000000005</v>
      </c>
      <c r="GQ79" s="158">
        <f t="shared" si="277"/>
        <v>1023.53</v>
      </c>
      <c r="GR79" s="157">
        <f t="shared" si="278"/>
        <v>24707.630000000005</v>
      </c>
      <c r="GS79" s="158">
        <f t="shared" si="278"/>
        <v>23029.03</v>
      </c>
      <c r="GT79" s="157">
        <f t="shared" si="279"/>
        <v>1039</v>
      </c>
      <c r="GU79" s="158">
        <f t="shared" si="279"/>
        <v>984</v>
      </c>
      <c r="GV79" s="157">
        <f t="shared" si="279"/>
        <v>1039</v>
      </c>
      <c r="GW79" s="158">
        <f t="shared" si="279"/>
        <v>984</v>
      </c>
      <c r="GX79" s="157">
        <f t="shared" si="280"/>
        <v>4701.5000000000018</v>
      </c>
      <c r="GY79" s="158">
        <f t="shared" si="280"/>
        <v>4504.13</v>
      </c>
      <c r="GZ79" s="157">
        <f t="shared" si="280"/>
        <v>117838.94999999987</v>
      </c>
      <c r="HA79" s="158">
        <f t="shared" si="280"/>
        <v>113085.53</v>
      </c>
      <c r="HB79" s="157">
        <f t="shared" si="281"/>
        <v>0</v>
      </c>
      <c r="HC79" s="158">
        <f t="shared" si="281"/>
        <v>0</v>
      </c>
      <c r="HD79" s="157">
        <f t="shared" si="281"/>
        <v>0</v>
      </c>
      <c r="HE79" s="158">
        <f t="shared" si="281"/>
        <v>0</v>
      </c>
      <c r="HF79" s="157" t="str">
        <f t="shared" si="282"/>
        <v/>
      </c>
      <c r="HG79" s="158" t="str">
        <f t="shared" si="282"/>
        <v/>
      </c>
      <c r="HH79" s="157" t="str">
        <f t="shared" si="283"/>
        <v/>
      </c>
      <c r="HI79" s="158" t="str">
        <f t="shared" si="283"/>
        <v/>
      </c>
      <c r="HJ79" s="157">
        <f t="shared" si="284"/>
        <v>4701.5000000000018</v>
      </c>
      <c r="HK79" s="158">
        <f t="shared" si="284"/>
        <v>4504.1299999999992</v>
      </c>
      <c r="HL79" s="157">
        <f t="shared" si="285"/>
        <v>118085.94999999987</v>
      </c>
      <c r="HM79" s="158">
        <f t="shared" si="285"/>
        <v>113241.19</v>
      </c>
    </row>
    <row r="80" spans="1:221">
      <c r="A80" s="176" t="s">
        <v>425</v>
      </c>
      <c r="B80" s="177" t="s">
        <v>444</v>
      </c>
      <c r="C80" s="182"/>
      <c r="D80" s="179" t="s">
        <v>445</v>
      </c>
      <c r="E80" s="180">
        <v>4</v>
      </c>
      <c r="F80" s="155">
        <v>1029</v>
      </c>
      <c r="G80" s="156">
        <v>1024</v>
      </c>
      <c r="H80" s="155">
        <v>1</v>
      </c>
      <c r="I80" s="156">
        <v>3</v>
      </c>
      <c r="J80" s="157">
        <f t="shared" si="218"/>
        <v>1028</v>
      </c>
      <c r="K80" s="158">
        <f t="shared" si="218"/>
        <v>1021</v>
      </c>
      <c r="L80" s="155"/>
      <c r="M80" s="156"/>
      <c r="N80" s="157">
        <f t="shared" si="219"/>
        <v>1028</v>
      </c>
      <c r="O80" s="158">
        <f t="shared" si="219"/>
        <v>1021</v>
      </c>
      <c r="P80" s="157">
        <f t="shared" si="219"/>
        <v>1028</v>
      </c>
      <c r="Q80" s="158">
        <f t="shared" si="219"/>
        <v>1021</v>
      </c>
      <c r="R80" s="155">
        <v>11</v>
      </c>
      <c r="S80" s="156">
        <v>11</v>
      </c>
      <c r="T80" s="157">
        <f t="shared" si="220"/>
        <v>11</v>
      </c>
      <c r="U80" s="158">
        <f t="shared" si="220"/>
        <v>11</v>
      </c>
      <c r="V80" s="155">
        <v>0</v>
      </c>
      <c r="W80" s="156">
        <v>0</v>
      </c>
      <c r="X80" s="157">
        <f t="shared" si="221"/>
        <v>0</v>
      </c>
      <c r="Y80" s="158">
        <f t="shared" si="221"/>
        <v>0</v>
      </c>
      <c r="Z80" s="155"/>
      <c r="AA80" s="156"/>
      <c r="AB80" s="157">
        <f t="shared" si="222"/>
        <v>0</v>
      </c>
      <c r="AC80" s="158">
        <f t="shared" si="222"/>
        <v>0</v>
      </c>
      <c r="AD80" s="157">
        <f t="shared" si="223"/>
        <v>11</v>
      </c>
      <c r="AE80" s="158">
        <f t="shared" si="223"/>
        <v>11</v>
      </c>
      <c r="AF80" s="157">
        <f t="shared" si="224"/>
        <v>11</v>
      </c>
      <c r="AG80" s="158">
        <f t="shared" si="224"/>
        <v>11</v>
      </c>
      <c r="AH80" s="155">
        <v>3.9090909090909101</v>
      </c>
      <c r="AI80" s="156">
        <v>5.77</v>
      </c>
      <c r="AJ80" s="157">
        <f t="shared" si="225"/>
        <v>43.000000000000014</v>
      </c>
      <c r="AK80" s="157">
        <f t="shared" si="225"/>
        <v>63.47</v>
      </c>
      <c r="AL80" s="155">
        <v>0</v>
      </c>
      <c r="AM80" s="156"/>
      <c r="AN80" s="157">
        <f t="shared" si="226"/>
        <v>0</v>
      </c>
      <c r="AO80" s="157">
        <f t="shared" si="226"/>
        <v>0</v>
      </c>
      <c r="AP80" s="155"/>
      <c r="AQ80" s="156"/>
      <c r="AR80" s="157">
        <f t="shared" si="227"/>
        <v>0</v>
      </c>
      <c r="AS80" s="158">
        <f t="shared" si="227"/>
        <v>0</v>
      </c>
      <c r="AT80" s="157">
        <f t="shared" si="228"/>
        <v>3.9090909090909105</v>
      </c>
      <c r="AU80" s="158">
        <f t="shared" si="228"/>
        <v>5.77</v>
      </c>
      <c r="AV80" s="157">
        <f t="shared" si="229"/>
        <v>43.000000000000014</v>
      </c>
      <c r="AW80" s="158">
        <f t="shared" si="229"/>
        <v>63.47</v>
      </c>
      <c r="AX80" s="155">
        <v>138.45454545454501</v>
      </c>
      <c r="AY80" s="156">
        <v>141.72999999999999</v>
      </c>
      <c r="AZ80" s="157">
        <f t="shared" si="230"/>
        <v>1522.9999999999952</v>
      </c>
      <c r="BA80" s="158">
        <f t="shared" si="230"/>
        <v>1559.03</v>
      </c>
      <c r="BB80" s="155">
        <v>0</v>
      </c>
      <c r="BC80" s="156"/>
      <c r="BD80" s="157">
        <f t="shared" si="231"/>
        <v>0</v>
      </c>
      <c r="BE80" s="158">
        <f t="shared" si="231"/>
        <v>0</v>
      </c>
      <c r="BF80" s="155"/>
      <c r="BG80" s="156"/>
      <c r="BH80" s="157">
        <f t="shared" si="232"/>
        <v>0</v>
      </c>
      <c r="BI80" s="158">
        <f t="shared" si="232"/>
        <v>0</v>
      </c>
      <c r="BJ80" s="157">
        <f t="shared" si="233"/>
        <v>138.45454545454501</v>
      </c>
      <c r="BK80" s="158">
        <f t="shared" si="233"/>
        <v>141.72999999999999</v>
      </c>
      <c r="BL80" s="157">
        <f t="shared" si="234"/>
        <v>1522.9999999999952</v>
      </c>
      <c r="BM80" s="158">
        <f t="shared" si="234"/>
        <v>1559.03</v>
      </c>
      <c r="BN80" s="155">
        <v>175</v>
      </c>
      <c r="BO80" s="156">
        <v>177</v>
      </c>
      <c r="BP80" s="157">
        <f t="shared" si="235"/>
        <v>175</v>
      </c>
      <c r="BQ80" s="158">
        <f t="shared" si="235"/>
        <v>177</v>
      </c>
      <c r="BR80" s="155">
        <v>67</v>
      </c>
      <c r="BS80" s="156">
        <v>72</v>
      </c>
      <c r="BT80" s="157">
        <f t="shared" si="236"/>
        <v>67</v>
      </c>
      <c r="BU80" s="158">
        <f t="shared" si="236"/>
        <v>72</v>
      </c>
      <c r="BV80" s="155"/>
      <c r="BW80" s="156"/>
      <c r="BX80" s="157">
        <f t="shared" si="237"/>
        <v>0</v>
      </c>
      <c r="BY80" s="158">
        <f t="shared" si="237"/>
        <v>0</v>
      </c>
      <c r="BZ80" s="157">
        <f t="shared" si="238"/>
        <v>242</v>
      </c>
      <c r="CA80" s="158">
        <f t="shared" si="238"/>
        <v>249</v>
      </c>
      <c r="CB80" s="157">
        <f t="shared" si="239"/>
        <v>242</v>
      </c>
      <c r="CC80" s="158">
        <f t="shared" si="239"/>
        <v>249</v>
      </c>
      <c r="CD80" s="155">
        <v>5.9428571428571404</v>
      </c>
      <c r="CE80" s="156">
        <v>5.91</v>
      </c>
      <c r="CF80" s="157">
        <f t="shared" si="240"/>
        <v>1039.9999999999995</v>
      </c>
      <c r="CG80" s="158">
        <f t="shared" si="240"/>
        <v>1046.07</v>
      </c>
      <c r="CH80" s="155">
        <v>6.9179104477611899</v>
      </c>
      <c r="CI80" s="156">
        <v>7.44</v>
      </c>
      <c r="CJ80" s="157">
        <f t="shared" si="241"/>
        <v>463.49999999999972</v>
      </c>
      <c r="CK80" s="158">
        <f t="shared" si="241"/>
        <v>535.68000000000006</v>
      </c>
      <c r="CL80" s="155"/>
      <c r="CM80" s="156"/>
      <c r="CN80" s="157">
        <f t="shared" si="242"/>
        <v>0</v>
      </c>
      <c r="CO80" s="158">
        <f t="shared" si="242"/>
        <v>0</v>
      </c>
      <c r="CP80" s="157">
        <f t="shared" si="243"/>
        <v>6.2128099173553695</v>
      </c>
      <c r="CQ80" s="158">
        <f t="shared" si="243"/>
        <v>6.3524096385542173</v>
      </c>
      <c r="CR80" s="157">
        <f t="shared" si="244"/>
        <v>1503.4999999999993</v>
      </c>
      <c r="CS80" s="158">
        <f t="shared" si="244"/>
        <v>1581.75</v>
      </c>
      <c r="CT80" s="155">
        <v>141.6876</v>
      </c>
      <c r="CU80" s="156">
        <v>141.87</v>
      </c>
      <c r="CV80" s="157">
        <f t="shared" si="245"/>
        <v>24795.33</v>
      </c>
      <c r="CW80" s="158">
        <f t="shared" si="245"/>
        <v>25110.99</v>
      </c>
      <c r="CX80" s="155">
        <v>142.034328358209</v>
      </c>
      <c r="CY80" s="156">
        <v>140.02000000000001</v>
      </c>
      <c r="CZ80" s="157">
        <f t="shared" si="246"/>
        <v>9516.3000000000029</v>
      </c>
      <c r="DA80" s="158">
        <f t="shared" si="246"/>
        <v>10081.44</v>
      </c>
      <c r="DB80" s="155"/>
      <c r="DC80" s="156"/>
      <c r="DD80" s="157">
        <f t="shared" si="247"/>
        <v>0</v>
      </c>
      <c r="DE80" s="158">
        <f t="shared" si="247"/>
        <v>0</v>
      </c>
      <c r="DF80" s="157">
        <f t="shared" si="248"/>
        <v>141.78359504132234</v>
      </c>
      <c r="DG80" s="158">
        <f t="shared" si="248"/>
        <v>141.33506024096386</v>
      </c>
      <c r="DH80" s="157">
        <f t="shared" si="249"/>
        <v>34311.630000000005</v>
      </c>
      <c r="DI80" s="158">
        <f t="shared" si="249"/>
        <v>35192.43</v>
      </c>
      <c r="DJ80" s="157">
        <f t="shared" si="250"/>
        <v>253</v>
      </c>
      <c r="DK80" s="158">
        <f t="shared" si="250"/>
        <v>260</v>
      </c>
      <c r="DL80" s="157">
        <f t="shared" si="250"/>
        <v>253</v>
      </c>
      <c r="DM80" s="158">
        <f t="shared" si="250"/>
        <v>260</v>
      </c>
      <c r="DN80" s="157">
        <f t="shared" si="251"/>
        <v>6.1126482213438704</v>
      </c>
      <c r="DO80" s="158">
        <f t="shared" si="251"/>
        <v>6.3277692307692313</v>
      </c>
      <c r="DP80" s="157">
        <f t="shared" si="252"/>
        <v>1546.4999999999993</v>
      </c>
      <c r="DQ80" s="158">
        <f t="shared" si="252"/>
        <v>1645.22</v>
      </c>
      <c r="DR80" s="157">
        <f t="shared" si="253"/>
        <v>141.6388537549407</v>
      </c>
      <c r="DS80" s="158">
        <f t="shared" si="253"/>
        <v>141.35176923076924</v>
      </c>
      <c r="DT80" s="157">
        <f t="shared" si="254"/>
        <v>35834.629999999997</v>
      </c>
      <c r="DU80" s="158">
        <f t="shared" si="254"/>
        <v>36751.46</v>
      </c>
      <c r="DV80" s="155">
        <v>433</v>
      </c>
      <c r="DW80" s="156">
        <v>410</v>
      </c>
      <c r="DX80" s="157">
        <f t="shared" si="255"/>
        <v>433</v>
      </c>
      <c r="DY80" s="158">
        <f t="shared" si="255"/>
        <v>410</v>
      </c>
      <c r="DZ80" s="155">
        <v>341</v>
      </c>
      <c r="EA80" s="156">
        <v>351</v>
      </c>
      <c r="EB80" s="157">
        <f t="shared" si="256"/>
        <v>341</v>
      </c>
      <c r="EC80" s="158">
        <f t="shared" si="256"/>
        <v>351</v>
      </c>
      <c r="ED80" s="155"/>
      <c r="EE80" s="156"/>
      <c r="EF80" s="157">
        <f t="shared" si="257"/>
        <v>0</v>
      </c>
      <c r="EG80" s="158">
        <f t="shared" si="257"/>
        <v>0</v>
      </c>
      <c r="EH80" s="157">
        <f t="shared" si="258"/>
        <v>774</v>
      </c>
      <c r="EI80" s="158">
        <f t="shared" si="258"/>
        <v>761</v>
      </c>
      <c r="EJ80" s="157">
        <f t="shared" si="259"/>
        <v>774</v>
      </c>
      <c r="EK80" s="158">
        <f t="shared" si="259"/>
        <v>761</v>
      </c>
      <c r="EL80" s="155">
        <v>3.7967667436489601</v>
      </c>
      <c r="EM80" s="156">
        <v>3.8</v>
      </c>
      <c r="EN80" s="157">
        <f t="shared" si="260"/>
        <v>1643.9999999999998</v>
      </c>
      <c r="EO80" s="158">
        <f t="shared" si="260"/>
        <v>1558</v>
      </c>
      <c r="EP80" s="155">
        <v>4.4384164222873901</v>
      </c>
      <c r="EQ80" s="156">
        <v>4.9400000000000004</v>
      </c>
      <c r="ER80" s="157">
        <f t="shared" si="261"/>
        <v>1513.5</v>
      </c>
      <c r="ES80" s="158">
        <f t="shared" si="261"/>
        <v>1733.94</v>
      </c>
      <c r="ET80" s="155"/>
      <c r="EU80" s="156"/>
      <c r="EV80" s="157">
        <f t="shared" si="262"/>
        <v>0</v>
      </c>
      <c r="EW80" s="158">
        <f t="shared" si="262"/>
        <v>0</v>
      </c>
      <c r="EX80" s="157">
        <f t="shared" si="263"/>
        <v>4.079457364341085</v>
      </c>
      <c r="EY80" s="158">
        <f t="shared" si="263"/>
        <v>4.3258081471747705</v>
      </c>
      <c r="EZ80" s="157">
        <f t="shared" si="264"/>
        <v>3157.4999999999995</v>
      </c>
      <c r="FA80" s="158">
        <f t="shared" si="264"/>
        <v>3291.9400000000005</v>
      </c>
      <c r="FB80" s="155">
        <v>86.295588914549697</v>
      </c>
      <c r="FC80" s="156">
        <v>88.33</v>
      </c>
      <c r="FD80" s="157">
        <f t="shared" si="265"/>
        <v>37365.99000000002</v>
      </c>
      <c r="FE80" s="158">
        <f t="shared" si="265"/>
        <v>36215.300000000003</v>
      </c>
      <c r="FF80" s="155">
        <v>80.204193548387096</v>
      </c>
      <c r="FG80" s="156">
        <v>86.47</v>
      </c>
      <c r="FH80" s="157">
        <f t="shared" si="266"/>
        <v>27349.63</v>
      </c>
      <c r="FI80" s="158">
        <f t="shared" si="266"/>
        <v>30350.97</v>
      </c>
      <c r="FJ80" s="155"/>
      <c r="FK80" s="156"/>
      <c r="FL80" s="157">
        <f t="shared" si="267"/>
        <v>0</v>
      </c>
      <c r="FM80" s="158">
        <f t="shared" si="267"/>
        <v>0</v>
      </c>
      <c r="FN80" s="157">
        <f t="shared" si="268"/>
        <v>83.61191214470287</v>
      </c>
      <c r="FO80" s="158">
        <f t="shared" si="268"/>
        <v>87.472102496714854</v>
      </c>
      <c r="FP80" s="157">
        <f t="shared" si="269"/>
        <v>64715.620000000024</v>
      </c>
      <c r="FQ80" s="158">
        <f t="shared" si="269"/>
        <v>66566.27</v>
      </c>
      <c r="FR80" s="155">
        <v>1</v>
      </c>
      <c r="FS80" s="156"/>
      <c r="FT80" s="157">
        <f t="shared" si="270"/>
        <v>1</v>
      </c>
      <c r="FU80" s="158">
        <f t="shared" si="270"/>
        <v>0</v>
      </c>
      <c r="FV80" s="155"/>
      <c r="FW80" s="156"/>
      <c r="FX80" s="157">
        <f t="shared" si="271"/>
        <v>0</v>
      </c>
      <c r="FY80" s="158">
        <f t="shared" si="271"/>
        <v>0</v>
      </c>
      <c r="FZ80" s="155">
        <v>125</v>
      </c>
      <c r="GA80" s="156"/>
      <c r="GB80" s="157">
        <f t="shared" si="272"/>
        <v>125</v>
      </c>
      <c r="GC80" s="158">
        <f t="shared" si="272"/>
        <v>0</v>
      </c>
      <c r="GD80" s="157">
        <f t="shared" si="273"/>
        <v>619</v>
      </c>
      <c r="GE80" s="158">
        <f t="shared" si="273"/>
        <v>598</v>
      </c>
      <c r="GF80" s="157">
        <f t="shared" si="273"/>
        <v>619</v>
      </c>
      <c r="GG80" s="158">
        <f t="shared" si="273"/>
        <v>598</v>
      </c>
      <c r="GH80" s="157">
        <f t="shared" si="274"/>
        <v>2726.9999999999991</v>
      </c>
      <c r="GI80" s="158">
        <f t="shared" si="274"/>
        <v>2667.54</v>
      </c>
      <c r="GJ80" s="157">
        <f t="shared" si="275"/>
        <v>63684.320000000022</v>
      </c>
      <c r="GK80" s="158">
        <f t="shared" si="275"/>
        <v>62885.320000000007</v>
      </c>
      <c r="GL80" s="157">
        <f t="shared" si="276"/>
        <v>408</v>
      </c>
      <c r="GM80" s="158">
        <f t="shared" si="276"/>
        <v>423</v>
      </c>
      <c r="GN80" s="157">
        <f t="shared" si="276"/>
        <v>408</v>
      </c>
      <c r="GO80" s="158">
        <f t="shared" si="276"/>
        <v>423</v>
      </c>
      <c r="GP80" s="157">
        <f t="shared" si="277"/>
        <v>1976.9999999999998</v>
      </c>
      <c r="GQ80" s="158">
        <f t="shared" si="277"/>
        <v>2269.62</v>
      </c>
      <c r="GR80" s="157">
        <f t="shared" si="278"/>
        <v>36865.930000000008</v>
      </c>
      <c r="GS80" s="158">
        <f t="shared" si="278"/>
        <v>40432.410000000003</v>
      </c>
      <c r="GT80" s="157">
        <f t="shared" si="279"/>
        <v>1027</v>
      </c>
      <c r="GU80" s="158">
        <f t="shared" si="279"/>
        <v>1021</v>
      </c>
      <c r="GV80" s="157">
        <f t="shared" si="279"/>
        <v>1027</v>
      </c>
      <c r="GW80" s="158">
        <f t="shared" si="279"/>
        <v>1021</v>
      </c>
      <c r="GX80" s="157">
        <f t="shared" si="280"/>
        <v>4703.9999999999991</v>
      </c>
      <c r="GY80" s="158">
        <f t="shared" si="280"/>
        <v>4937.16</v>
      </c>
      <c r="GZ80" s="157">
        <f t="shared" si="280"/>
        <v>100550.25000000003</v>
      </c>
      <c r="HA80" s="158">
        <f t="shared" si="280"/>
        <v>103317.73000000001</v>
      </c>
      <c r="HB80" s="157">
        <f t="shared" si="281"/>
        <v>0</v>
      </c>
      <c r="HC80" s="158">
        <f t="shared" si="281"/>
        <v>0</v>
      </c>
      <c r="HD80" s="157">
        <f t="shared" si="281"/>
        <v>0</v>
      </c>
      <c r="HE80" s="158">
        <f t="shared" si="281"/>
        <v>0</v>
      </c>
      <c r="HF80" s="157" t="str">
        <f t="shared" si="282"/>
        <v/>
      </c>
      <c r="HG80" s="158" t="str">
        <f t="shared" si="282"/>
        <v/>
      </c>
      <c r="HH80" s="157" t="str">
        <f t="shared" si="283"/>
        <v/>
      </c>
      <c r="HI80" s="158" t="str">
        <f t="shared" si="283"/>
        <v/>
      </c>
      <c r="HJ80" s="157">
        <f t="shared" si="284"/>
        <v>4703.9999999999991</v>
      </c>
      <c r="HK80" s="158">
        <f t="shared" si="284"/>
        <v>4937.1600000000008</v>
      </c>
      <c r="HL80" s="157">
        <f t="shared" si="285"/>
        <v>100675.25000000003</v>
      </c>
      <c r="HM80" s="158">
        <f t="shared" si="285"/>
        <v>103317.73000000001</v>
      </c>
    </row>
    <row r="81" spans="1:221">
      <c r="A81" s="176" t="s">
        <v>425</v>
      </c>
      <c r="B81" s="177" t="s">
        <v>446</v>
      </c>
      <c r="C81" s="178"/>
      <c r="D81" s="179" t="s">
        <v>447</v>
      </c>
      <c r="E81" s="180">
        <v>4</v>
      </c>
      <c r="F81" s="155">
        <v>1055</v>
      </c>
      <c r="G81" s="156">
        <v>1033</v>
      </c>
      <c r="H81" s="155">
        <v>4</v>
      </c>
      <c r="I81" s="156">
        <v>2</v>
      </c>
      <c r="J81" s="157">
        <f t="shared" si="218"/>
        <v>1051</v>
      </c>
      <c r="K81" s="158">
        <f t="shared" si="218"/>
        <v>1031</v>
      </c>
      <c r="L81" s="155"/>
      <c r="M81" s="156"/>
      <c r="N81" s="157">
        <f t="shared" si="219"/>
        <v>1051</v>
      </c>
      <c r="O81" s="158">
        <f t="shared" si="219"/>
        <v>1031</v>
      </c>
      <c r="P81" s="157">
        <f t="shared" si="219"/>
        <v>1051</v>
      </c>
      <c r="Q81" s="158">
        <f t="shared" si="219"/>
        <v>1031</v>
      </c>
      <c r="R81" s="155">
        <v>16</v>
      </c>
      <c r="S81" s="156">
        <v>22</v>
      </c>
      <c r="T81" s="157">
        <f t="shared" si="220"/>
        <v>16</v>
      </c>
      <c r="U81" s="158">
        <f t="shared" si="220"/>
        <v>22</v>
      </c>
      <c r="V81" s="155">
        <v>4</v>
      </c>
      <c r="W81" s="156">
        <v>5</v>
      </c>
      <c r="X81" s="157">
        <f t="shared" si="221"/>
        <v>4</v>
      </c>
      <c r="Y81" s="158">
        <f t="shared" si="221"/>
        <v>5</v>
      </c>
      <c r="Z81" s="155"/>
      <c r="AA81" s="156"/>
      <c r="AB81" s="157">
        <f t="shared" si="222"/>
        <v>0</v>
      </c>
      <c r="AC81" s="158">
        <f t="shared" si="222"/>
        <v>0</v>
      </c>
      <c r="AD81" s="157">
        <f t="shared" si="223"/>
        <v>20</v>
      </c>
      <c r="AE81" s="158">
        <f t="shared" si="223"/>
        <v>27</v>
      </c>
      <c r="AF81" s="157">
        <f t="shared" si="224"/>
        <v>20</v>
      </c>
      <c r="AG81" s="158">
        <f t="shared" si="224"/>
        <v>27</v>
      </c>
      <c r="AH81" s="155">
        <v>5.4375</v>
      </c>
      <c r="AI81" s="156">
        <v>5.45</v>
      </c>
      <c r="AJ81" s="157">
        <f t="shared" si="225"/>
        <v>87</v>
      </c>
      <c r="AK81" s="157">
        <f t="shared" si="225"/>
        <v>119.9</v>
      </c>
      <c r="AL81" s="155">
        <v>4.25</v>
      </c>
      <c r="AM81" s="156">
        <v>4.4000000000000004</v>
      </c>
      <c r="AN81" s="157">
        <f t="shared" si="226"/>
        <v>17</v>
      </c>
      <c r="AO81" s="157">
        <f t="shared" si="226"/>
        <v>22</v>
      </c>
      <c r="AP81" s="155"/>
      <c r="AQ81" s="156"/>
      <c r="AR81" s="157">
        <f t="shared" si="227"/>
        <v>0</v>
      </c>
      <c r="AS81" s="158">
        <f t="shared" si="227"/>
        <v>0</v>
      </c>
      <c r="AT81" s="157">
        <f t="shared" si="228"/>
        <v>5.2</v>
      </c>
      <c r="AU81" s="158">
        <f t="shared" si="228"/>
        <v>5.2555555555555555</v>
      </c>
      <c r="AV81" s="157">
        <f t="shared" si="229"/>
        <v>104</v>
      </c>
      <c r="AW81" s="158">
        <f t="shared" si="229"/>
        <v>141.9</v>
      </c>
      <c r="AX81" s="155">
        <v>147</v>
      </c>
      <c r="AY81" s="156">
        <v>144.91</v>
      </c>
      <c r="AZ81" s="157">
        <f t="shared" si="230"/>
        <v>2352</v>
      </c>
      <c r="BA81" s="158">
        <f t="shared" si="230"/>
        <v>3188.02</v>
      </c>
      <c r="BB81" s="155">
        <v>141.5</v>
      </c>
      <c r="BC81" s="156">
        <v>129.4</v>
      </c>
      <c r="BD81" s="157">
        <f t="shared" si="231"/>
        <v>566</v>
      </c>
      <c r="BE81" s="158">
        <f t="shared" si="231"/>
        <v>647</v>
      </c>
      <c r="BF81" s="155"/>
      <c r="BG81" s="156"/>
      <c r="BH81" s="157">
        <f t="shared" si="232"/>
        <v>0</v>
      </c>
      <c r="BI81" s="158">
        <f t="shared" si="232"/>
        <v>0</v>
      </c>
      <c r="BJ81" s="157">
        <f t="shared" si="233"/>
        <v>145.9</v>
      </c>
      <c r="BK81" s="158">
        <f t="shared" si="233"/>
        <v>142.03777777777779</v>
      </c>
      <c r="BL81" s="157">
        <f t="shared" si="234"/>
        <v>2918</v>
      </c>
      <c r="BM81" s="158">
        <f t="shared" si="234"/>
        <v>3835.0200000000004</v>
      </c>
      <c r="BN81" s="155">
        <v>472</v>
      </c>
      <c r="BO81" s="156">
        <v>459</v>
      </c>
      <c r="BP81" s="157">
        <f t="shared" si="235"/>
        <v>472</v>
      </c>
      <c r="BQ81" s="158">
        <f t="shared" si="235"/>
        <v>459</v>
      </c>
      <c r="BR81" s="155">
        <v>39</v>
      </c>
      <c r="BS81" s="156">
        <v>33</v>
      </c>
      <c r="BT81" s="157">
        <f t="shared" si="236"/>
        <v>39</v>
      </c>
      <c r="BU81" s="158">
        <f t="shared" si="236"/>
        <v>33</v>
      </c>
      <c r="BV81" s="155"/>
      <c r="BW81" s="156"/>
      <c r="BX81" s="157">
        <f t="shared" si="237"/>
        <v>0</v>
      </c>
      <c r="BY81" s="158">
        <f t="shared" si="237"/>
        <v>0</v>
      </c>
      <c r="BZ81" s="157">
        <f t="shared" si="238"/>
        <v>511</v>
      </c>
      <c r="CA81" s="158">
        <f t="shared" si="238"/>
        <v>492</v>
      </c>
      <c r="CB81" s="157">
        <f t="shared" si="239"/>
        <v>511</v>
      </c>
      <c r="CC81" s="158">
        <f t="shared" si="239"/>
        <v>492</v>
      </c>
      <c r="CD81" s="155">
        <v>5.5699152542372898</v>
      </c>
      <c r="CE81" s="156">
        <v>5.41</v>
      </c>
      <c r="CF81" s="157">
        <f t="shared" si="240"/>
        <v>2629.0000000000009</v>
      </c>
      <c r="CG81" s="158">
        <f t="shared" si="240"/>
        <v>2483.19</v>
      </c>
      <c r="CH81" s="155">
        <v>6.6282051282051304</v>
      </c>
      <c r="CI81" s="156">
        <v>7.55</v>
      </c>
      <c r="CJ81" s="157">
        <f t="shared" si="241"/>
        <v>258.50000000000011</v>
      </c>
      <c r="CK81" s="158">
        <f t="shared" si="241"/>
        <v>249.15</v>
      </c>
      <c r="CL81" s="155"/>
      <c r="CM81" s="156"/>
      <c r="CN81" s="157">
        <f t="shared" si="242"/>
        <v>0</v>
      </c>
      <c r="CO81" s="158">
        <f t="shared" si="242"/>
        <v>0</v>
      </c>
      <c r="CP81" s="157">
        <f t="shared" si="243"/>
        <v>5.6506849315068512</v>
      </c>
      <c r="CQ81" s="158">
        <f t="shared" si="243"/>
        <v>5.5535365853658538</v>
      </c>
      <c r="CR81" s="157">
        <f t="shared" si="244"/>
        <v>2887.5000000000009</v>
      </c>
      <c r="CS81" s="158">
        <f t="shared" si="244"/>
        <v>2732.34</v>
      </c>
      <c r="CT81" s="155">
        <v>143.642648305085</v>
      </c>
      <c r="CU81" s="156">
        <v>141.4</v>
      </c>
      <c r="CV81" s="157">
        <f t="shared" si="245"/>
        <v>67799.330000000118</v>
      </c>
      <c r="CW81" s="158">
        <f t="shared" si="245"/>
        <v>64902.600000000006</v>
      </c>
      <c r="CX81" s="155">
        <v>136.16205128205101</v>
      </c>
      <c r="CY81" s="156">
        <v>137.88</v>
      </c>
      <c r="CZ81" s="157">
        <f t="shared" si="246"/>
        <v>5310.3199999999897</v>
      </c>
      <c r="DA81" s="158">
        <f t="shared" si="246"/>
        <v>4550.04</v>
      </c>
      <c r="DB81" s="155"/>
      <c r="DC81" s="156"/>
      <c r="DD81" s="157">
        <f t="shared" si="247"/>
        <v>0</v>
      </c>
      <c r="DE81" s="158">
        <f t="shared" si="247"/>
        <v>0</v>
      </c>
      <c r="DF81" s="157">
        <f t="shared" si="248"/>
        <v>143.07172211350314</v>
      </c>
      <c r="DG81" s="158">
        <f t="shared" si="248"/>
        <v>141.16390243902438</v>
      </c>
      <c r="DH81" s="157">
        <f t="shared" si="249"/>
        <v>73109.650000000111</v>
      </c>
      <c r="DI81" s="158">
        <f t="shared" si="249"/>
        <v>69452.639999999999</v>
      </c>
      <c r="DJ81" s="157">
        <f t="shared" si="250"/>
        <v>531</v>
      </c>
      <c r="DK81" s="158">
        <f t="shared" si="250"/>
        <v>519</v>
      </c>
      <c r="DL81" s="157">
        <f t="shared" si="250"/>
        <v>531</v>
      </c>
      <c r="DM81" s="158">
        <f t="shared" si="250"/>
        <v>519</v>
      </c>
      <c r="DN81" s="157">
        <f t="shared" si="251"/>
        <v>5.6337099811676099</v>
      </c>
      <c r="DO81" s="158">
        <f t="shared" si="251"/>
        <v>5.5380346820809256</v>
      </c>
      <c r="DP81" s="157">
        <f t="shared" si="252"/>
        <v>2991.5000000000009</v>
      </c>
      <c r="DQ81" s="158">
        <f t="shared" si="252"/>
        <v>2874.2400000000002</v>
      </c>
      <c r="DR81" s="157">
        <f t="shared" si="253"/>
        <v>143.17824858757083</v>
      </c>
      <c r="DS81" s="158">
        <f t="shared" si="253"/>
        <v>141.20936416184972</v>
      </c>
      <c r="DT81" s="157">
        <f t="shared" si="254"/>
        <v>76027.650000000111</v>
      </c>
      <c r="DU81" s="158">
        <f t="shared" si="254"/>
        <v>73287.66</v>
      </c>
      <c r="DV81" s="155">
        <v>299</v>
      </c>
      <c r="DW81" s="156">
        <v>306</v>
      </c>
      <c r="DX81" s="157">
        <f t="shared" si="255"/>
        <v>299</v>
      </c>
      <c r="DY81" s="158">
        <f t="shared" si="255"/>
        <v>306</v>
      </c>
      <c r="DZ81" s="155">
        <v>218</v>
      </c>
      <c r="EA81" s="156">
        <v>205</v>
      </c>
      <c r="EB81" s="157">
        <f t="shared" si="256"/>
        <v>218</v>
      </c>
      <c r="EC81" s="158">
        <f t="shared" si="256"/>
        <v>205</v>
      </c>
      <c r="ED81" s="155"/>
      <c r="EE81" s="156"/>
      <c r="EF81" s="157">
        <f t="shared" si="257"/>
        <v>0</v>
      </c>
      <c r="EG81" s="158">
        <f t="shared" si="257"/>
        <v>0</v>
      </c>
      <c r="EH81" s="157">
        <f t="shared" si="258"/>
        <v>517</v>
      </c>
      <c r="EI81" s="158">
        <f t="shared" si="258"/>
        <v>511</v>
      </c>
      <c r="EJ81" s="157">
        <f t="shared" si="259"/>
        <v>517</v>
      </c>
      <c r="EK81" s="158">
        <f t="shared" si="259"/>
        <v>511</v>
      </c>
      <c r="EL81" s="155">
        <v>3.8695652173913002</v>
      </c>
      <c r="EM81" s="156">
        <v>3.82</v>
      </c>
      <c r="EN81" s="157">
        <f t="shared" si="260"/>
        <v>1156.9999999999989</v>
      </c>
      <c r="EO81" s="158">
        <f t="shared" si="260"/>
        <v>1168.9199999999998</v>
      </c>
      <c r="EP81" s="155">
        <v>3.6697247706421998</v>
      </c>
      <c r="EQ81" s="156">
        <v>3.38</v>
      </c>
      <c r="ER81" s="157">
        <f t="shared" si="261"/>
        <v>799.99999999999955</v>
      </c>
      <c r="ES81" s="158">
        <f t="shared" si="261"/>
        <v>692.9</v>
      </c>
      <c r="ET81" s="155"/>
      <c r="EU81" s="156"/>
      <c r="EV81" s="157">
        <f t="shared" si="262"/>
        <v>0</v>
      </c>
      <c r="EW81" s="158">
        <f t="shared" si="262"/>
        <v>0</v>
      </c>
      <c r="EX81" s="157">
        <f t="shared" si="263"/>
        <v>3.7852998065763992</v>
      </c>
      <c r="EY81" s="158">
        <f t="shared" si="263"/>
        <v>3.6434833659491188</v>
      </c>
      <c r="EZ81" s="157">
        <f t="shared" si="264"/>
        <v>1956.9999999999984</v>
      </c>
      <c r="FA81" s="158">
        <f t="shared" si="264"/>
        <v>1861.8199999999997</v>
      </c>
      <c r="FB81" s="155">
        <v>94.946488294314406</v>
      </c>
      <c r="FC81" s="156">
        <v>93.55</v>
      </c>
      <c r="FD81" s="157">
        <f t="shared" si="265"/>
        <v>28389.000000000007</v>
      </c>
      <c r="FE81" s="158">
        <f t="shared" si="265"/>
        <v>28626.3</v>
      </c>
      <c r="FF81" s="155">
        <v>72.693990825688104</v>
      </c>
      <c r="FG81" s="156">
        <v>68.150000000000006</v>
      </c>
      <c r="FH81" s="157">
        <f t="shared" si="266"/>
        <v>15847.290000000006</v>
      </c>
      <c r="FI81" s="158">
        <f t="shared" si="266"/>
        <v>13970.750000000002</v>
      </c>
      <c r="FJ81" s="155"/>
      <c r="FK81" s="156"/>
      <c r="FL81" s="157">
        <f t="shared" si="267"/>
        <v>0</v>
      </c>
      <c r="FM81" s="158">
        <f t="shared" si="267"/>
        <v>0</v>
      </c>
      <c r="FN81" s="157">
        <f t="shared" si="268"/>
        <v>85.563423597678948</v>
      </c>
      <c r="FO81" s="158">
        <f t="shared" si="268"/>
        <v>83.360176125244621</v>
      </c>
      <c r="FP81" s="157">
        <f t="shared" si="269"/>
        <v>44236.290000000015</v>
      </c>
      <c r="FQ81" s="158">
        <f t="shared" si="269"/>
        <v>42597.05</v>
      </c>
      <c r="FR81" s="155">
        <v>3</v>
      </c>
      <c r="FS81" s="156">
        <v>1</v>
      </c>
      <c r="FT81" s="157">
        <f t="shared" si="270"/>
        <v>3</v>
      </c>
      <c r="FU81" s="158">
        <f t="shared" si="270"/>
        <v>1</v>
      </c>
      <c r="FV81" s="155"/>
      <c r="FW81" s="156"/>
      <c r="FX81" s="157">
        <f t="shared" si="271"/>
        <v>0</v>
      </c>
      <c r="FY81" s="158">
        <f t="shared" si="271"/>
        <v>0</v>
      </c>
      <c r="FZ81" s="155">
        <v>154.38999999999999</v>
      </c>
      <c r="GA81" s="156">
        <v>145.33000000000001</v>
      </c>
      <c r="GB81" s="157">
        <f t="shared" si="272"/>
        <v>463.16999999999996</v>
      </c>
      <c r="GC81" s="158">
        <f t="shared" si="272"/>
        <v>145.33000000000001</v>
      </c>
      <c r="GD81" s="157">
        <f t="shared" si="273"/>
        <v>787</v>
      </c>
      <c r="GE81" s="158">
        <f t="shared" si="273"/>
        <v>787</v>
      </c>
      <c r="GF81" s="157">
        <f t="shared" si="273"/>
        <v>787</v>
      </c>
      <c r="GG81" s="158">
        <f t="shared" si="273"/>
        <v>787</v>
      </c>
      <c r="GH81" s="157">
        <f t="shared" si="274"/>
        <v>3873</v>
      </c>
      <c r="GI81" s="158">
        <f t="shared" si="274"/>
        <v>3772.01</v>
      </c>
      <c r="GJ81" s="157">
        <f t="shared" si="275"/>
        <v>98540.330000000133</v>
      </c>
      <c r="GK81" s="158">
        <f t="shared" si="275"/>
        <v>96716.920000000013</v>
      </c>
      <c r="GL81" s="157">
        <f t="shared" si="276"/>
        <v>261</v>
      </c>
      <c r="GM81" s="158">
        <f t="shared" si="276"/>
        <v>243</v>
      </c>
      <c r="GN81" s="157">
        <f t="shared" si="276"/>
        <v>261</v>
      </c>
      <c r="GO81" s="158">
        <f t="shared" si="276"/>
        <v>243</v>
      </c>
      <c r="GP81" s="157">
        <f t="shared" si="277"/>
        <v>1075.4999999999995</v>
      </c>
      <c r="GQ81" s="158">
        <f t="shared" si="277"/>
        <v>964.05</v>
      </c>
      <c r="GR81" s="157">
        <f t="shared" si="278"/>
        <v>21723.609999999997</v>
      </c>
      <c r="GS81" s="158">
        <f t="shared" si="278"/>
        <v>19167.79</v>
      </c>
      <c r="GT81" s="157">
        <f t="shared" si="279"/>
        <v>1048</v>
      </c>
      <c r="GU81" s="158">
        <f t="shared" si="279"/>
        <v>1030</v>
      </c>
      <c r="GV81" s="157">
        <f t="shared" si="279"/>
        <v>1048</v>
      </c>
      <c r="GW81" s="158">
        <f t="shared" si="279"/>
        <v>1030</v>
      </c>
      <c r="GX81" s="157">
        <f t="shared" si="280"/>
        <v>4948.5</v>
      </c>
      <c r="GY81" s="158">
        <f t="shared" si="280"/>
        <v>4736.0600000000004</v>
      </c>
      <c r="GZ81" s="157">
        <f t="shared" si="280"/>
        <v>120263.94000000013</v>
      </c>
      <c r="HA81" s="158">
        <f t="shared" si="280"/>
        <v>115884.71000000002</v>
      </c>
      <c r="HB81" s="157">
        <f t="shared" si="281"/>
        <v>0</v>
      </c>
      <c r="HC81" s="158">
        <f t="shared" si="281"/>
        <v>0</v>
      </c>
      <c r="HD81" s="157">
        <f t="shared" si="281"/>
        <v>0</v>
      </c>
      <c r="HE81" s="158">
        <f t="shared" si="281"/>
        <v>0</v>
      </c>
      <c r="HF81" s="157" t="str">
        <f t="shared" si="282"/>
        <v/>
      </c>
      <c r="HG81" s="158" t="str">
        <f t="shared" si="282"/>
        <v/>
      </c>
      <c r="HH81" s="157" t="str">
        <f t="shared" si="283"/>
        <v/>
      </c>
      <c r="HI81" s="158" t="str">
        <f t="shared" si="283"/>
        <v/>
      </c>
      <c r="HJ81" s="157">
        <f t="shared" si="284"/>
        <v>4948.4999999999991</v>
      </c>
      <c r="HK81" s="158">
        <f t="shared" si="284"/>
        <v>4736.0599999999995</v>
      </c>
      <c r="HL81" s="157">
        <f t="shared" si="285"/>
        <v>120727.11000000012</v>
      </c>
      <c r="HM81" s="158">
        <f t="shared" si="285"/>
        <v>116030.04000000001</v>
      </c>
    </row>
    <row r="82" spans="1:221">
      <c r="A82" s="176" t="s">
        <v>425</v>
      </c>
      <c r="B82" s="177" t="s">
        <v>448</v>
      </c>
      <c r="C82" s="182"/>
      <c r="D82" s="179" t="s">
        <v>449</v>
      </c>
      <c r="E82" s="180">
        <v>4</v>
      </c>
      <c r="F82" s="155">
        <v>428</v>
      </c>
      <c r="G82" s="156">
        <v>366</v>
      </c>
      <c r="H82" s="155">
        <v>1</v>
      </c>
      <c r="I82" s="156">
        <v>1</v>
      </c>
      <c r="J82" s="157">
        <f t="shared" si="218"/>
        <v>427</v>
      </c>
      <c r="K82" s="158">
        <f t="shared" si="218"/>
        <v>365</v>
      </c>
      <c r="L82" s="155"/>
      <c r="M82" s="156"/>
      <c r="N82" s="157">
        <f t="shared" si="219"/>
        <v>427</v>
      </c>
      <c r="O82" s="158">
        <f t="shared" si="219"/>
        <v>365</v>
      </c>
      <c r="P82" s="157">
        <f t="shared" si="219"/>
        <v>427</v>
      </c>
      <c r="Q82" s="158">
        <f t="shared" si="219"/>
        <v>365</v>
      </c>
      <c r="R82" s="155">
        <v>3</v>
      </c>
      <c r="S82" s="156">
        <v>4</v>
      </c>
      <c r="T82" s="157">
        <f t="shared" si="220"/>
        <v>3</v>
      </c>
      <c r="U82" s="158">
        <f t="shared" si="220"/>
        <v>4</v>
      </c>
      <c r="V82" s="155">
        <v>1</v>
      </c>
      <c r="W82" s="156">
        <v>0</v>
      </c>
      <c r="X82" s="157">
        <f t="shared" si="221"/>
        <v>1</v>
      </c>
      <c r="Y82" s="158">
        <f t="shared" si="221"/>
        <v>0</v>
      </c>
      <c r="Z82" s="155"/>
      <c r="AA82" s="156"/>
      <c r="AB82" s="157">
        <f t="shared" si="222"/>
        <v>0</v>
      </c>
      <c r="AC82" s="158">
        <f t="shared" si="222"/>
        <v>0</v>
      </c>
      <c r="AD82" s="157">
        <f t="shared" si="223"/>
        <v>4</v>
      </c>
      <c r="AE82" s="158">
        <f t="shared" si="223"/>
        <v>4</v>
      </c>
      <c r="AF82" s="157">
        <f t="shared" si="224"/>
        <v>4</v>
      </c>
      <c r="AG82" s="158">
        <f t="shared" si="224"/>
        <v>4</v>
      </c>
      <c r="AH82" s="155">
        <v>4.3333333333333304</v>
      </c>
      <c r="AI82" s="156">
        <v>4.5</v>
      </c>
      <c r="AJ82" s="157">
        <f t="shared" si="225"/>
        <v>12.999999999999991</v>
      </c>
      <c r="AK82" s="157">
        <f t="shared" si="225"/>
        <v>18</v>
      </c>
      <c r="AL82" s="155">
        <v>4</v>
      </c>
      <c r="AM82" s="156"/>
      <c r="AN82" s="157">
        <f t="shared" si="226"/>
        <v>4</v>
      </c>
      <c r="AO82" s="157">
        <f t="shared" si="226"/>
        <v>0</v>
      </c>
      <c r="AP82" s="155"/>
      <c r="AQ82" s="156"/>
      <c r="AR82" s="157">
        <f t="shared" si="227"/>
        <v>0</v>
      </c>
      <c r="AS82" s="158">
        <f t="shared" si="227"/>
        <v>0</v>
      </c>
      <c r="AT82" s="157">
        <f t="shared" si="228"/>
        <v>4.2499999999999982</v>
      </c>
      <c r="AU82" s="158">
        <f t="shared" si="228"/>
        <v>4.5</v>
      </c>
      <c r="AV82" s="157">
        <f t="shared" si="229"/>
        <v>16.999999999999993</v>
      </c>
      <c r="AW82" s="158">
        <f t="shared" si="229"/>
        <v>18</v>
      </c>
      <c r="AX82" s="155">
        <v>141.666666666667</v>
      </c>
      <c r="AY82" s="156">
        <v>146</v>
      </c>
      <c r="AZ82" s="157">
        <f t="shared" si="230"/>
        <v>425.00000000000102</v>
      </c>
      <c r="BA82" s="158">
        <f t="shared" si="230"/>
        <v>584</v>
      </c>
      <c r="BB82" s="155">
        <v>133</v>
      </c>
      <c r="BC82" s="156"/>
      <c r="BD82" s="157">
        <f t="shared" si="231"/>
        <v>133</v>
      </c>
      <c r="BE82" s="158">
        <f t="shared" si="231"/>
        <v>0</v>
      </c>
      <c r="BF82" s="155"/>
      <c r="BG82" s="156"/>
      <c r="BH82" s="157">
        <f t="shared" si="232"/>
        <v>0</v>
      </c>
      <c r="BI82" s="158">
        <f t="shared" si="232"/>
        <v>0</v>
      </c>
      <c r="BJ82" s="157">
        <f t="shared" si="233"/>
        <v>139.50000000000026</v>
      </c>
      <c r="BK82" s="158">
        <f t="shared" si="233"/>
        <v>146</v>
      </c>
      <c r="BL82" s="157">
        <f t="shared" si="234"/>
        <v>558.00000000000102</v>
      </c>
      <c r="BM82" s="158">
        <f t="shared" si="234"/>
        <v>584</v>
      </c>
      <c r="BN82" s="155">
        <v>280</v>
      </c>
      <c r="BO82" s="156">
        <v>236</v>
      </c>
      <c r="BP82" s="157">
        <f t="shared" si="235"/>
        <v>280</v>
      </c>
      <c r="BQ82" s="158">
        <f t="shared" si="235"/>
        <v>236</v>
      </c>
      <c r="BR82" s="155">
        <v>20</v>
      </c>
      <c r="BS82" s="156">
        <v>15</v>
      </c>
      <c r="BT82" s="157">
        <f t="shared" si="236"/>
        <v>20</v>
      </c>
      <c r="BU82" s="158">
        <f t="shared" si="236"/>
        <v>15</v>
      </c>
      <c r="BV82" s="155"/>
      <c r="BW82" s="156"/>
      <c r="BX82" s="157">
        <f t="shared" si="237"/>
        <v>0</v>
      </c>
      <c r="BY82" s="158">
        <f t="shared" si="237"/>
        <v>0</v>
      </c>
      <c r="BZ82" s="157">
        <f t="shared" si="238"/>
        <v>300</v>
      </c>
      <c r="CA82" s="158">
        <f t="shared" si="238"/>
        <v>251</v>
      </c>
      <c r="CB82" s="157">
        <f t="shared" si="239"/>
        <v>300</v>
      </c>
      <c r="CC82" s="158">
        <f t="shared" si="239"/>
        <v>251</v>
      </c>
      <c r="CD82" s="155">
        <v>5.5142857142857098</v>
      </c>
      <c r="CE82" s="156">
        <v>5.5</v>
      </c>
      <c r="CF82" s="157">
        <f t="shared" si="240"/>
        <v>1543.9999999999986</v>
      </c>
      <c r="CG82" s="158">
        <f t="shared" si="240"/>
        <v>1298</v>
      </c>
      <c r="CH82" s="155">
        <v>5.95</v>
      </c>
      <c r="CI82" s="156">
        <v>6.33</v>
      </c>
      <c r="CJ82" s="157">
        <f t="shared" si="241"/>
        <v>119</v>
      </c>
      <c r="CK82" s="158">
        <f t="shared" si="241"/>
        <v>94.95</v>
      </c>
      <c r="CL82" s="155"/>
      <c r="CM82" s="156"/>
      <c r="CN82" s="157">
        <f t="shared" si="242"/>
        <v>0</v>
      </c>
      <c r="CO82" s="158">
        <f t="shared" si="242"/>
        <v>0</v>
      </c>
      <c r="CP82" s="157">
        <f t="shared" si="243"/>
        <v>5.5433333333333286</v>
      </c>
      <c r="CQ82" s="158">
        <f t="shared" si="243"/>
        <v>5.5496015936254981</v>
      </c>
      <c r="CR82" s="157">
        <f t="shared" si="244"/>
        <v>1662.9999999999986</v>
      </c>
      <c r="CS82" s="158">
        <f t="shared" si="244"/>
        <v>1392.95</v>
      </c>
      <c r="CT82" s="155">
        <v>150.38928571428599</v>
      </c>
      <c r="CU82" s="156">
        <v>147.54</v>
      </c>
      <c r="CV82" s="157">
        <f t="shared" si="245"/>
        <v>42109.00000000008</v>
      </c>
      <c r="CW82" s="158">
        <f t="shared" si="245"/>
        <v>34819.439999999995</v>
      </c>
      <c r="CX82" s="155">
        <v>156.16550000000001</v>
      </c>
      <c r="CY82" s="156">
        <v>149.72999999999999</v>
      </c>
      <c r="CZ82" s="157">
        <f t="shared" si="246"/>
        <v>3123.3100000000004</v>
      </c>
      <c r="DA82" s="158">
        <f t="shared" si="246"/>
        <v>2245.9499999999998</v>
      </c>
      <c r="DB82" s="155"/>
      <c r="DC82" s="156"/>
      <c r="DD82" s="157">
        <f t="shared" si="247"/>
        <v>0</v>
      </c>
      <c r="DE82" s="158">
        <f t="shared" si="247"/>
        <v>0</v>
      </c>
      <c r="DF82" s="157">
        <f t="shared" si="248"/>
        <v>150.77436666666694</v>
      </c>
      <c r="DG82" s="158">
        <f t="shared" si="248"/>
        <v>147.67087649402387</v>
      </c>
      <c r="DH82" s="157">
        <f t="shared" si="249"/>
        <v>45232.310000000078</v>
      </c>
      <c r="DI82" s="158">
        <f t="shared" si="249"/>
        <v>37065.389999999992</v>
      </c>
      <c r="DJ82" s="157">
        <f t="shared" si="250"/>
        <v>304</v>
      </c>
      <c r="DK82" s="158">
        <f t="shared" si="250"/>
        <v>255</v>
      </c>
      <c r="DL82" s="157">
        <f t="shared" si="250"/>
        <v>304</v>
      </c>
      <c r="DM82" s="158">
        <f t="shared" si="250"/>
        <v>255</v>
      </c>
      <c r="DN82" s="157">
        <f t="shared" si="251"/>
        <v>5.5263157894736796</v>
      </c>
      <c r="DO82" s="158">
        <f t="shared" si="251"/>
        <v>5.5331372549019608</v>
      </c>
      <c r="DP82" s="157">
        <f t="shared" si="252"/>
        <v>1679.9999999999986</v>
      </c>
      <c r="DQ82" s="158">
        <f t="shared" si="252"/>
        <v>1410.95</v>
      </c>
      <c r="DR82" s="157">
        <f t="shared" si="253"/>
        <v>150.62601973684235</v>
      </c>
      <c r="DS82" s="158">
        <f t="shared" si="253"/>
        <v>147.64466666666664</v>
      </c>
      <c r="DT82" s="157">
        <f t="shared" si="254"/>
        <v>45790.310000000078</v>
      </c>
      <c r="DU82" s="158">
        <f t="shared" si="254"/>
        <v>37649.389999999992</v>
      </c>
      <c r="DV82" s="155">
        <v>96</v>
      </c>
      <c r="DW82" s="156">
        <v>93</v>
      </c>
      <c r="DX82" s="157">
        <f t="shared" si="255"/>
        <v>96</v>
      </c>
      <c r="DY82" s="158">
        <f t="shared" si="255"/>
        <v>93</v>
      </c>
      <c r="DZ82" s="155">
        <v>27</v>
      </c>
      <c r="EA82" s="156">
        <v>17</v>
      </c>
      <c r="EB82" s="157">
        <f t="shared" si="256"/>
        <v>27</v>
      </c>
      <c r="EC82" s="158">
        <f t="shared" si="256"/>
        <v>17</v>
      </c>
      <c r="ED82" s="155"/>
      <c r="EE82" s="156"/>
      <c r="EF82" s="157">
        <f t="shared" si="257"/>
        <v>0</v>
      </c>
      <c r="EG82" s="158">
        <f t="shared" si="257"/>
        <v>0</v>
      </c>
      <c r="EH82" s="157">
        <f t="shared" si="258"/>
        <v>123</v>
      </c>
      <c r="EI82" s="158">
        <f t="shared" si="258"/>
        <v>110</v>
      </c>
      <c r="EJ82" s="157">
        <f t="shared" si="259"/>
        <v>123</v>
      </c>
      <c r="EK82" s="158">
        <f t="shared" si="259"/>
        <v>110</v>
      </c>
      <c r="EL82" s="155">
        <v>3.8958333333333299</v>
      </c>
      <c r="EM82" s="156">
        <v>4.3600000000000003</v>
      </c>
      <c r="EN82" s="157">
        <f t="shared" si="260"/>
        <v>373.99999999999966</v>
      </c>
      <c r="EO82" s="158">
        <f t="shared" si="260"/>
        <v>405.48</v>
      </c>
      <c r="EP82" s="155">
        <v>4.2592592592592604</v>
      </c>
      <c r="EQ82" s="156">
        <v>4.12</v>
      </c>
      <c r="ER82" s="157">
        <f t="shared" si="261"/>
        <v>115.00000000000003</v>
      </c>
      <c r="ES82" s="158">
        <f t="shared" si="261"/>
        <v>70.040000000000006</v>
      </c>
      <c r="ET82" s="155"/>
      <c r="EU82" s="156"/>
      <c r="EV82" s="157">
        <f t="shared" si="262"/>
        <v>0</v>
      </c>
      <c r="EW82" s="158">
        <f t="shared" si="262"/>
        <v>0</v>
      </c>
      <c r="EX82" s="157">
        <f t="shared" si="263"/>
        <v>3.9756097560975583</v>
      </c>
      <c r="EY82" s="158">
        <f t="shared" si="263"/>
        <v>4.322909090909091</v>
      </c>
      <c r="EZ82" s="157">
        <f t="shared" si="264"/>
        <v>488.99999999999966</v>
      </c>
      <c r="FA82" s="158">
        <f t="shared" si="264"/>
        <v>475.52000000000004</v>
      </c>
      <c r="FB82" s="155">
        <v>99.09375</v>
      </c>
      <c r="FC82" s="156">
        <v>107.46</v>
      </c>
      <c r="FD82" s="157">
        <f t="shared" si="265"/>
        <v>9513</v>
      </c>
      <c r="FE82" s="158">
        <f t="shared" si="265"/>
        <v>9993.7799999999988</v>
      </c>
      <c r="FF82" s="155">
        <v>90.79</v>
      </c>
      <c r="FG82" s="156">
        <v>82.92</v>
      </c>
      <c r="FH82" s="157">
        <f t="shared" si="266"/>
        <v>2451.3300000000004</v>
      </c>
      <c r="FI82" s="158">
        <f t="shared" si="266"/>
        <v>1409.64</v>
      </c>
      <c r="FJ82" s="155"/>
      <c r="FK82" s="156"/>
      <c r="FL82" s="157">
        <f t="shared" si="267"/>
        <v>0</v>
      </c>
      <c r="FM82" s="158">
        <f t="shared" si="267"/>
        <v>0</v>
      </c>
      <c r="FN82" s="157">
        <f t="shared" si="268"/>
        <v>97.270975609756093</v>
      </c>
      <c r="FO82" s="158">
        <f t="shared" si="268"/>
        <v>103.66745454545453</v>
      </c>
      <c r="FP82" s="157">
        <f t="shared" si="269"/>
        <v>11964.33</v>
      </c>
      <c r="FQ82" s="158">
        <f t="shared" si="269"/>
        <v>11403.419999999998</v>
      </c>
      <c r="FR82" s="155"/>
      <c r="FS82" s="156"/>
      <c r="FT82" s="157">
        <f t="shared" si="270"/>
        <v>0</v>
      </c>
      <c r="FU82" s="158">
        <f t="shared" si="270"/>
        <v>0</v>
      </c>
      <c r="FV82" s="155"/>
      <c r="FW82" s="156"/>
      <c r="FX82" s="157">
        <f t="shared" si="271"/>
        <v>0</v>
      </c>
      <c r="FY82" s="158">
        <f t="shared" si="271"/>
        <v>0</v>
      </c>
      <c r="FZ82" s="155"/>
      <c r="GA82" s="156"/>
      <c r="GB82" s="157">
        <f t="shared" si="272"/>
        <v>0</v>
      </c>
      <c r="GC82" s="158">
        <f t="shared" si="272"/>
        <v>0</v>
      </c>
      <c r="GD82" s="157">
        <f t="shared" si="273"/>
        <v>379</v>
      </c>
      <c r="GE82" s="158">
        <f t="shared" si="273"/>
        <v>333</v>
      </c>
      <c r="GF82" s="157">
        <f t="shared" si="273"/>
        <v>379</v>
      </c>
      <c r="GG82" s="158">
        <f t="shared" si="273"/>
        <v>333</v>
      </c>
      <c r="GH82" s="157">
        <f t="shared" si="274"/>
        <v>1930.9999999999982</v>
      </c>
      <c r="GI82" s="158">
        <f t="shared" si="274"/>
        <v>1721.48</v>
      </c>
      <c r="GJ82" s="157">
        <f t="shared" si="275"/>
        <v>52047.00000000008</v>
      </c>
      <c r="GK82" s="158">
        <f t="shared" si="275"/>
        <v>45397.219999999994</v>
      </c>
      <c r="GL82" s="157">
        <f t="shared" si="276"/>
        <v>48</v>
      </c>
      <c r="GM82" s="158">
        <f t="shared" si="276"/>
        <v>32</v>
      </c>
      <c r="GN82" s="157">
        <f t="shared" si="276"/>
        <v>48</v>
      </c>
      <c r="GO82" s="158">
        <f t="shared" si="276"/>
        <v>32</v>
      </c>
      <c r="GP82" s="157">
        <f t="shared" si="277"/>
        <v>238.00000000000003</v>
      </c>
      <c r="GQ82" s="158">
        <f t="shared" si="277"/>
        <v>164.99</v>
      </c>
      <c r="GR82" s="157">
        <f t="shared" si="278"/>
        <v>5707.6400000000012</v>
      </c>
      <c r="GS82" s="158">
        <f t="shared" si="278"/>
        <v>3655.59</v>
      </c>
      <c r="GT82" s="157">
        <f t="shared" si="279"/>
        <v>427</v>
      </c>
      <c r="GU82" s="158">
        <f t="shared" si="279"/>
        <v>365</v>
      </c>
      <c r="GV82" s="157">
        <f t="shared" si="279"/>
        <v>427</v>
      </c>
      <c r="GW82" s="158">
        <f t="shared" si="279"/>
        <v>365</v>
      </c>
      <c r="GX82" s="157">
        <f t="shared" si="280"/>
        <v>2168.9999999999982</v>
      </c>
      <c r="GY82" s="158">
        <f t="shared" si="280"/>
        <v>1886.47</v>
      </c>
      <c r="GZ82" s="157">
        <f t="shared" si="280"/>
        <v>57754.640000000079</v>
      </c>
      <c r="HA82" s="158">
        <f t="shared" si="280"/>
        <v>49052.81</v>
      </c>
      <c r="HB82" s="157">
        <f t="shared" si="281"/>
        <v>0</v>
      </c>
      <c r="HC82" s="158">
        <f t="shared" si="281"/>
        <v>0</v>
      </c>
      <c r="HD82" s="157">
        <f t="shared" si="281"/>
        <v>0</v>
      </c>
      <c r="HE82" s="158">
        <f t="shared" si="281"/>
        <v>0</v>
      </c>
      <c r="HF82" s="157" t="str">
        <f t="shared" si="282"/>
        <v/>
      </c>
      <c r="HG82" s="158" t="str">
        <f t="shared" si="282"/>
        <v/>
      </c>
      <c r="HH82" s="157" t="str">
        <f t="shared" si="283"/>
        <v/>
      </c>
      <c r="HI82" s="158" t="str">
        <f t="shared" si="283"/>
        <v/>
      </c>
      <c r="HJ82" s="157">
        <f t="shared" si="284"/>
        <v>2168.9999999999982</v>
      </c>
      <c r="HK82" s="158">
        <f t="shared" si="284"/>
        <v>1886.47</v>
      </c>
      <c r="HL82" s="157">
        <f t="shared" si="285"/>
        <v>57754.640000000079</v>
      </c>
      <c r="HM82" s="158">
        <f t="shared" si="285"/>
        <v>49052.80999999999</v>
      </c>
    </row>
    <row r="83" spans="1:221">
      <c r="A83" s="176" t="s">
        <v>425</v>
      </c>
      <c r="B83" s="177" t="s">
        <v>450</v>
      </c>
      <c r="C83" s="178"/>
      <c r="D83" s="179" t="s">
        <v>451</v>
      </c>
      <c r="E83" s="180">
        <v>4</v>
      </c>
      <c r="F83" s="155">
        <v>1163</v>
      </c>
      <c r="G83" s="156">
        <v>1303</v>
      </c>
      <c r="H83" s="155">
        <v>31</v>
      </c>
      <c r="I83" s="156">
        <v>58</v>
      </c>
      <c r="J83" s="157">
        <f t="shared" si="218"/>
        <v>1132</v>
      </c>
      <c r="K83" s="158">
        <f t="shared" si="218"/>
        <v>1245</v>
      </c>
      <c r="L83" s="155"/>
      <c r="M83" s="156"/>
      <c r="N83" s="157">
        <f t="shared" si="219"/>
        <v>1132</v>
      </c>
      <c r="O83" s="158">
        <f t="shared" si="219"/>
        <v>1245</v>
      </c>
      <c r="P83" s="157">
        <f t="shared" si="219"/>
        <v>1132</v>
      </c>
      <c r="Q83" s="158">
        <f t="shared" si="219"/>
        <v>1245</v>
      </c>
      <c r="R83" s="155">
        <v>16</v>
      </c>
      <c r="S83" s="156">
        <v>15</v>
      </c>
      <c r="T83" s="157">
        <f t="shared" si="220"/>
        <v>16</v>
      </c>
      <c r="U83" s="158">
        <f t="shared" si="220"/>
        <v>15</v>
      </c>
      <c r="V83" s="155">
        <v>1</v>
      </c>
      <c r="W83" s="156">
        <v>0</v>
      </c>
      <c r="X83" s="157">
        <f t="shared" si="221"/>
        <v>1</v>
      </c>
      <c r="Y83" s="158">
        <f t="shared" si="221"/>
        <v>0</v>
      </c>
      <c r="Z83" s="155"/>
      <c r="AA83" s="156"/>
      <c r="AB83" s="157">
        <f t="shared" si="222"/>
        <v>0</v>
      </c>
      <c r="AC83" s="158">
        <f t="shared" si="222"/>
        <v>0</v>
      </c>
      <c r="AD83" s="157">
        <f t="shared" si="223"/>
        <v>17</v>
      </c>
      <c r="AE83" s="158">
        <f t="shared" si="223"/>
        <v>15</v>
      </c>
      <c r="AF83" s="157">
        <f t="shared" si="224"/>
        <v>17</v>
      </c>
      <c r="AG83" s="158">
        <f t="shared" si="224"/>
        <v>15</v>
      </c>
      <c r="AH83" s="155">
        <v>4.5</v>
      </c>
      <c r="AI83" s="156">
        <v>4.33</v>
      </c>
      <c r="AJ83" s="157">
        <f t="shared" si="225"/>
        <v>72</v>
      </c>
      <c r="AK83" s="157">
        <f t="shared" si="225"/>
        <v>64.95</v>
      </c>
      <c r="AL83" s="155">
        <v>4</v>
      </c>
      <c r="AM83" s="156"/>
      <c r="AN83" s="157">
        <f t="shared" si="226"/>
        <v>4</v>
      </c>
      <c r="AO83" s="157">
        <f t="shared" si="226"/>
        <v>0</v>
      </c>
      <c r="AP83" s="155"/>
      <c r="AQ83" s="156"/>
      <c r="AR83" s="157">
        <f t="shared" si="227"/>
        <v>0</v>
      </c>
      <c r="AS83" s="158">
        <f t="shared" si="227"/>
        <v>0</v>
      </c>
      <c r="AT83" s="157">
        <f t="shared" si="228"/>
        <v>4.4705882352941178</v>
      </c>
      <c r="AU83" s="158">
        <f t="shared" si="228"/>
        <v>4.33</v>
      </c>
      <c r="AV83" s="157">
        <f t="shared" si="229"/>
        <v>76</v>
      </c>
      <c r="AW83" s="158">
        <f t="shared" si="229"/>
        <v>64.95</v>
      </c>
      <c r="AX83" s="155">
        <v>132.3125</v>
      </c>
      <c r="AY83" s="156">
        <v>133.53</v>
      </c>
      <c r="AZ83" s="157">
        <f t="shared" si="230"/>
        <v>2117</v>
      </c>
      <c r="BA83" s="158">
        <f t="shared" si="230"/>
        <v>2002.95</v>
      </c>
      <c r="BB83" s="155">
        <v>82</v>
      </c>
      <c r="BC83" s="156"/>
      <c r="BD83" s="157">
        <f t="shared" si="231"/>
        <v>82</v>
      </c>
      <c r="BE83" s="158">
        <f t="shared" si="231"/>
        <v>0</v>
      </c>
      <c r="BF83" s="155"/>
      <c r="BG83" s="156"/>
      <c r="BH83" s="157">
        <f t="shared" si="232"/>
        <v>0</v>
      </c>
      <c r="BI83" s="158">
        <f t="shared" si="232"/>
        <v>0</v>
      </c>
      <c r="BJ83" s="157">
        <f t="shared" si="233"/>
        <v>129.35294117647058</v>
      </c>
      <c r="BK83" s="158">
        <f t="shared" si="233"/>
        <v>133.53</v>
      </c>
      <c r="BL83" s="157">
        <f t="shared" si="234"/>
        <v>2199</v>
      </c>
      <c r="BM83" s="158">
        <f t="shared" si="234"/>
        <v>2002.95</v>
      </c>
      <c r="BN83" s="155">
        <v>622</v>
      </c>
      <c r="BO83" s="156">
        <v>732</v>
      </c>
      <c r="BP83" s="157">
        <f t="shared" si="235"/>
        <v>622</v>
      </c>
      <c r="BQ83" s="158">
        <f t="shared" si="235"/>
        <v>732</v>
      </c>
      <c r="BR83" s="155">
        <v>72</v>
      </c>
      <c r="BS83" s="156">
        <v>90</v>
      </c>
      <c r="BT83" s="157">
        <f t="shared" si="236"/>
        <v>72</v>
      </c>
      <c r="BU83" s="158">
        <f t="shared" si="236"/>
        <v>90</v>
      </c>
      <c r="BV83" s="155"/>
      <c r="BW83" s="156"/>
      <c r="BX83" s="157">
        <f t="shared" si="237"/>
        <v>0</v>
      </c>
      <c r="BY83" s="158">
        <f t="shared" si="237"/>
        <v>0</v>
      </c>
      <c r="BZ83" s="157">
        <f t="shared" si="238"/>
        <v>694</v>
      </c>
      <c r="CA83" s="158">
        <f t="shared" si="238"/>
        <v>822</v>
      </c>
      <c r="CB83" s="157">
        <f t="shared" si="239"/>
        <v>694</v>
      </c>
      <c r="CC83" s="158">
        <f t="shared" si="239"/>
        <v>822</v>
      </c>
      <c r="CD83" s="155">
        <v>4.6061093247588403</v>
      </c>
      <c r="CE83" s="156">
        <v>4.58</v>
      </c>
      <c r="CF83" s="157">
        <f t="shared" si="240"/>
        <v>2864.9999999999986</v>
      </c>
      <c r="CG83" s="158">
        <f t="shared" si="240"/>
        <v>3352.56</v>
      </c>
      <c r="CH83" s="155">
        <v>4.6388888888888902</v>
      </c>
      <c r="CI83" s="156">
        <v>4.62</v>
      </c>
      <c r="CJ83" s="157">
        <f t="shared" si="241"/>
        <v>334.00000000000011</v>
      </c>
      <c r="CK83" s="158">
        <f t="shared" si="241"/>
        <v>415.8</v>
      </c>
      <c r="CL83" s="155"/>
      <c r="CM83" s="156"/>
      <c r="CN83" s="157">
        <f t="shared" si="242"/>
        <v>0</v>
      </c>
      <c r="CO83" s="158">
        <f t="shared" si="242"/>
        <v>0</v>
      </c>
      <c r="CP83" s="157">
        <f t="shared" si="243"/>
        <v>4.6095100864553293</v>
      </c>
      <c r="CQ83" s="158">
        <f t="shared" si="243"/>
        <v>4.5843795620437957</v>
      </c>
      <c r="CR83" s="157">
        <f t="shared" si="244"/>
        <v>3198.9999999999986</v>
      </c>
      <c r="CS83" s="158">
        <f t="shared" si="244"/>
        <v>3768.36</v>
      </c>
      <c r="CT83" s="155">
        <v>129.873794212219</v>
      </c>
      <c r="CU83" s="156">
        <v>128.34</v>
      </c>
      <c r="CV83" s="157">
        <f t="shared" si="245"/>
        <v>80781.500000000218</v>
      </c>
      <c r="CW83" s="158">
        <f t="shared" si="245"/>
        <v>93944.88</v>
      </c>
      <c r="CX83" s="155">
        <v>132.49986111111099</v>
      </c>
      <c r="CY83" s="156">
        <v>134.62</v>
      </c>
      <c r="CZ83" s="157">
        <f t="shared" si="246"/>
        <v>9539.9899999999907</v>
      </c>
      <c r="DA83" s="158">
        <f t="shared" si="246"/>
        <v>12115.800000000001</v>
      </c>
      <c r="DB83" s="155"/>
      <c r="DC83" s="156"/>
      <c r="DD83" s="157">
        <f t="shared" si="247"/>
        <v>0</v>
      </c>
      <c r="DE83" s="158">
        <f t="shared" si="247"/>
        <v>0</v>
      </c>
      <c r="DF83" s="157">
        <f t="shared" si="248"/>
        <v>130.14623919308389</v>
      </c>
      <c r="DG83" s="158">
        <f t="shared" si="248"/>
        <v>129.02759124087592</v>
      </c>
      <c r="DH83" s="157">
        <f t="shared" si="249"/>
        <v>90321.490000000224</v>
      </c>
      <c r="DI83" s="158">
        <f t="shared" si="249"/>
        <v>106060.68000000001</v>
      </c>
      <c r="DJ83" s="157">
        <f t="shared" si="250"/>
        <v>711</v>
      </c>
      <c r="DK83" s="158">
        <f t="shared" si="250"/>
        <v>837</v>
      </c>
      <c r="DL83" s="157">
        <f t="shared" si="250"/>
        <v>711</v>
      </c>
      <c r="DM83" s="158">
        <f t="shared" si="250"/>
        <v>837</v>
      </c>
      <c r="DN83" s="157">
        <f t="shared" si="251"/>
        <v>4.6061884669479589</v>
      </c>
      <c r="DO83" s="158">
        <f t="shared" si="251"/>
        <v>4.5798207885304656</v>
      </c>
      <c r="DP83" s="157">
        <f t="shared" si="252"/>
        <v>3274.9999999999986</v>
      </c>
      <c r="DQ83" s="158">
        <f t="shared" si="252"/>
        <v>3833.3099999999995</v>
      </c>
      <c r="DR83" s="157">
        <f t="shared" si="253"/>
        <v>130.12727144866417</v>
      </c>
      <c r="DS83" s="158">
        <f t="shared" si="253"/>
        <v>129.10827956989249</v>
      </c>
      <c r="DT83" s="157">
        <f t="shared" si="254"/>
        <v>92520.490000000224</v>
      </c>
      <c r="DU83" s="158">
        <f t="shared" si="254"/>
        <v>108063.63000000002</v>
      </c>
      <c r="DV83" s="155">
        <v>361</v>
      </c>
      <c r="DW83" s="156">
        <v>353</v>
      </c>
      <c r="DX83" s="157">
        <f t="shared" si="255"/>
        <v>361</v>
      </c>
      <c r="DY83" s="158">
        <f t="shared" si="255"/>
        <v>353</v>
      </c>
      <c r="DZ83" s="155">
        <v>59</v>
      </c>
      <c r="EA83" s="156">
        <v>55</v>
      </c>
      <c r="EB83" s="157">
        <f t="shared" si="256"/>
        <v>59</v>
      </c>
      <c r="EC83" s="158">
        <f t="shared" si="256"/>
        <v>55</v>
      </c>
      <c r="ED83" s="155"/>
      <c r="EE83" s="156"/>
      <c r="EF83" s="157">
        <f t="shared" si="257"/>
        <v>0</v>
      </c>
      <c r="EG83" s="158">
        <f t="shared" si="257"/>
        <v>0</v>
      </c>
      <c r="EH83" s="157">
        <f t="shared" si="258"/>
        <v>420</v>
      </c>
      <c r="EI83" s="158">
        <f t="shared" si="258"/>
        <v>408</v>
      </c>
      <c r="EJ83" s="157">
        <f t="shared" si="259"/>
        <v>420</v>
      </c>
      <c r="EK83" s="158">
        <f t="shared" si="259"/>
        <v>408</v>
      </c>
      <c r="EL83" s="155">
        <v>3.7326869806094201</v>
      </c>
      <c r="EM83" s="156">
        <v>3.69</v>
      </c>
      <c r="EN83" s="157">
        <f t="shared" si="260"/>
        <v>1347.5000000000007</v>
      </c>
      <c r="EO83" s="158">
        <f t="shared" si="260"/>
        <v>1302.57</v>
      </c>
      <c r="EP83" s="155">
        <v>3.5</v>
      </c>
      <c r="EQ83" s="156">
        <v>3.37</v>
      </c>
      <c r="ER83" s="157">
        <f t="shared" si="261"/>
        <v>206.5</v>
      </c>
      <c r="ES83" s="158">
        <f t="shared" si="261"/>
        <v>185.35</v>
      </c>
      <c r="ET83" s="155"/>
      <c r="EU83" s="156"/>
      <c r="EV83" s="157">
        <f t="shared" si="262"/>
        <v>0</v>
      </c>
      <c r="EW83" s="158">
        <f t="shared" si="262"/>
        <v>0</v>
      </c>
      <c r="EX83" s="157">
        <f t="shared" si="263"/>
        <v>3.7000000000000015</v>
      </c>
      <c r="EY83" s="158">
        <f t="shared" si="263"/>
        <v>3.6468627450980389</v>
      </c>
      <c r="EZ83" s="157">
        <f t="shared" si="264"/>
        <v>1554.0000000000007</v>
      </c>
      <c r="FA83" s="158">
        <f t="shared" si="264"/>
        <v>1487.9199999999998</v>
      </c>
      <c r="FB83" s="155">
        <v>96.033240997229896</v>
      </c>
      <c r="FC83" s="156">
        <v>97.62</v>
      </c>
      <c r="FD83" s="157">
        <f t="shared" si="265"/>
        <v>34667.999999999993</v>
      </c>
      <c r="FE83" s="158">
        <f t="shared" si="265"/>
        <v>34459.86</v>
      </c>
      <c r="FF83" s="155">
        <v>80.951864406779706</v>
      </c>
      <c r="FG83" s="156">
        <v>75.31</v>
      </c>
      <c r="FH83" s="157">
        <f t="shared" si="266"/>
        <v>4776.1600000000026</v>
      </c>
      <c r="FI83" s="158">
        <f t="shared" si="266"/>
        <v>4142.05</v>
      </c>
      <c r="FJ83" s="155"/>
      <c r="FK83" s="156"/>
      <c r="FL83" s="157">
        <f t="shared" si="267"/>
        <v>0</v>
      </c>
      <c r="FM83" s="158">
        <f t="shared" si="267"/>
        <v>0</v>
      </c>
      <c r="FN83" s="157">
        <f t="shared" si="268"/>
        <v>93.914666666666662</v>
      </c>
      <c r="FO83" s="158">
        <f t="shared" si="268"/>
        <v>94.612524509803933</v>
      </c>
      <c r="FP83" s="157">
        <f t="shared" si="269"/>
        <v>39444.159999999996</v>
      </c>
      <c r="FQ83" s="158">
        <f t="shared" si="269"/>
        <v>38601.910000000003</v>
      </c>
      <c r="FR83" s="155">
        <v>1</v>
      </c>
      <c r="FS83" s="156"/>
      <c r="FT83" s="157">
        <f t="shared" si="270"/>
        <v>1</v>
      </c>
      <c r="FU83" s="158">
        <f t="shared" si="270"/>
        <v>0</v>
      </c>
      <c r="FV83" s="155"/>
      <c r="FW83" s="156"/>
      <c r="FX83" s="157">
        <f t="shared" si="271"/>
        <v>0</v>
      </c>
      <c r="FY83" s="158">
        <f t="shared" si="271"/>
        <v>0</v>
      </c>
      <c r="FZ83" s="155">
        <v>168</v>
      </c>
      <c r="GA83" s="156"/>
      <c r="GB83" s="157">
        <f t="shared" si="272"/>
        <v>168</v>
      </c>
      <c r="GC83" s="158">
        <f t="shared" si="272"/>
        <v>0</v>
      </c>
      <c r="GD83" s="157">
        <f t="shared" si="273"/>
        <v>999</v>
      </c>
      <c r="GE83" s="158">
        <f t="shared" si="273"/>
        <v>1100</v>
      </c>
      <c r="GF83" s="157">
        <f t="shared" si="273"/>
        <v>999</v>
      </c>
      <c r="GG83" s="158">
        <f t="shared" si="273"/>
        <v>1100</v>
      </c>
      <c r="GH83" s="157">
        <f t="shared" si="274"/>
        <v>4284.4999999999991</v>
      </c>
      <c r="GI83" s="158">
        <f t="shared" si="274"/>
        <v>4720.08</v>
      </c>
      <c r="GJ83" s="157">
        <f t="shared" si="275"/>
        <v>117566.5000000002</v>
      </c>
      <c r="GK83" s="158">
        <f t="shared" si="275"/>
        <v>130407.69</v>
      </c>
      <c r="GL83" s="157">
        <f t="shared" si="276"/>
        <v>132</v>
      </c>
      <c r="GM83" s="158">
        <f t="shared" si="276"/>
        <v>145</v>
      </c>
      <c r="GN83" s="157">
        <f t="shared" si="276"/>
        <v>132</v>
      </c>
      <c r="GO83" s="158">
        <f t="shared" si="276"/>
        <v>145</v>
      </c>
      <c r="GP83" s="157">
        <f t="shared" si="277"/>
        <v>544.50000000000011</v>
      </c>
      <c r="GQ83" s="158">
        <f t="shared" si="277"/>
        <v>601.15</v>
      </c>
      <c r="GR83" s="157">
        <f t="shared" si="278"/>
        <v>14398.149999999994</v>
      </c>
      <c r="GS83" s="158">
        <f t="shared" si="278"/>
        <v>16257.850000000002</v>
      </c>
      <c r="GT83" s="157">
        <f t="shared" si="279"/>
        <v>1131</v>
      </c>
      <c r="GU83" s="158">
        <f t="shared" si="279"/>
        <v>1245</v>
      </c>
      <c r="GV83" s="157">
        <f t="shared" si="279"/>
        <v>1131</v>
      </c>
      <c r="GW83" s="158">
        <f t="shared" si="279"/>
        <v>1245</v>
      </c>
      <c r="GX83" s="157">
        <f t="shared" si="280"/>
        <v>4828.9999999999991</v>
      </c>
      <c r="GY83" s="158">
        <f t="shared" si="280"/>
        <v>5321.23</v>
      </c>
      <c r="GZ83" s="157">
        <f t="shared" si="280"/>
        <v>131964.6500000002</v>
      </c>
      <c r="HA83" s="158">
        <f t="shared" si="280"/>
        <v>146665.54</v>
      </c>
      <c r="HB83" s="157">
        <f t="shared" si="281"/>
        <v>0</v>
      </c>
      <c r="HC83" s="158">
        <f t="shared" si="281"/>
        <v>0</v>
      </c>
      <c r="HD83" s="157">
        <f t="shared" si="281"/>
        <v>0</v>
      </c>
      <c r="HE83" s="158">
        <f t="shared" si="281"/>
        <v>0</v>
      </c>
      <c r="HF83" s="157" t="str">
        <f t="shared" si="282"/>
        <v/>
      </c>
      <c r="HG83" s="158" t="str">
        <f t="shared" si="282"/>
        <v/>
      </c>
      <c r="HH83" s="157" t="str">
        <f t="shared" si="283"/>
        <v/>
      </c>
      <c r="HI83" s="158" t="str">
        <f t="shared" si="283"/>
        <v/>
      </c>
      <c r="HJ83" s="157">
        <f t="shared" si="284"/>
        <v>4828.9999999999991</v>
      </c>
      <c r="HK83" s="158">
        <f t="shared" si="284"/>
        <v>5321.23</v>
      </c>
      <c r="HL83" s="157">
        <f t="shared" si="285"/>
        <v>132132.65000000023</v>
      </c>
      <c r="HM83" s="158">
        <f t="shared" si="285"/>
        <v>146665.54000000004</v>
      </c>
    </row>
    <row r="84" spans="1:221">
      <c r="A84" s="176" t="s">
        <v>425</v>
      </c>
      <c r="B84" s="177" t="s">
        <v>452</v>
      </c>
      <c r="C84" s="178"/>
      <c r="D84" s="179" t="s">
        <v>453</v>
      </c>
      <c r="E84" s="180">
        <v>4</v>
      </c>
      <c r="F84" s="155">
        <v>909</v>
      </c>
      <c r="G84" s="156">
        <v>943</v>
      </c>
      <c r="H84" s="155">
        <v>25</v>
      </c>
      <c r="I84" s="156">
        <v>16</v>
      </c>
      <c r="J84" s="157">
        <f t="shared" si="218"/>
        <v>884</v>
      </c>
      <c r="K84" s="158">
        <f t="shared" si="218"/>
        <v>927</v>
      </c>
      <c r="L84" s="155"/>
      <c r="M84" s="156"/>
      <c r="N84" s="157">
        <f t="shared" si="219"/>
        <v>884</v>
      </c>
      <c r="O84" s="158">
        <f t="shared" si="219"/>
        <v>927</v>
      </c>
      <c r="P84" s="157">
        <f t="shared" si="219"/>
        <v>884</v>
      </c>
      <c r="Q84" s="158">
        <f t="shared" si="219"/>
        <v>927</v>
      </c>
      <c r="R84" s="155">
        <v>12</v>
      </c>
      <c r="S84" s="156">
        <v>7</v>
      </c>
      <c r="T84" s="157">
        <f t="shared" si="220"/>
        <v>12</v>
      </c>
      <c r="U84" s="158">
        <f t="shared" si="220"/>
        <v>7</v>
      </c>
      <c r="V84" s="155">
        <v>2</v>
      </c>
      <c r="W84" s="156">
        <v>2</v>
      </c>
      <c r="X84" s="157">
        <f t="shared" si="221"/>
        <v>2</v>
      </c>
      <c r="Y84" s="158">
        <f t="shared" si="221"/>
        <v>2</v>
      </c>
      <c r="Z84" s="155"/>
      <c r="AA84" s="156"/>
      <c r="AB84" s="157">
        <f t="shared" si="222"/>
        <v>0</v>
      </c>
      <c r="AC84" s="158">
        <f t="shared" si="222"/>
        <v>0</v>
      </c>
      <c r="AD84" s="157">
        <f t="shared" si="223"/>
        <v>14</v>
      </c>
      <c r="AE84" s="158">
        <f t="shared" si="223"/>
        <v>9</v>
      </c>
      <c r="AF84" s="157">
        <f t="shared" si="224"/>
        <v>14</v>
      </c>
      <c r="AG84" s="158">
        <f t="shared" si="224"/>
        <v>9</v>
      </c>
      <c r="AH84" s="155">
        <v>4.2916666666666696</v>
      </c>
      <c r="AI84" s="156">
        <v>4.57</v>
      </c>
      <c r="AJ84" s="157">
        <f t="shared" si="225"/>
        <v>51.500000000000036</v>
      </c>
      <c r="AK84" s="157">
        <f t="shared" si="225"/>
        <v>31.990000000000002</v>
      </c>
      <c r="AL84" s="155">
        <v>7</v>
      </c>
      <c r="AM84" s="156">
        <v>5</v>
      </c>
      <c r="AN84" s="157">
        <f t="shared" si="226"/>
        <v>14</v>
      </c>
      <c r="AO84" s="157">
        <f t="shared" si="226"/>
        <v>10</v>
      </c>
      <c r="AP84" s="155"/>
      <c r="AQ84" s="156"/>
      <c r="AR84" s="157">
        <f t="shared" si="227"/>
        <v>0</v>
      </c>
      <c r="AS84" s="158">
        <f t="shared" si="227"/>
        <v>0</v>
      </c>
      <c r="AT84" s="157">
        <f t="shared" si="228"/>
        <v>4.6785714285714306</v>
      </c>
      <c r="AU84" s="158">
        <f t="shared" si="228"/>
        <v>4.6655555555555557</v>
      </c>
      <c r="AV84" s="157">
        <f t="shared" si="229"/>
        <v>65.500000000000028</v>
      </c>
      <c r="AW84" s="158">
        <f t="shared" si="229"/>
        <v>41.99</v>
      </c>
      <c r="AX84" s="155">
        <v>132.833333333333</v>
      </c>
      <c r="AY84" s="156">
        <v>138.13999999999999</v>
      </c>
      <c r="AZ84" s="157">
        <f t="shared" si="230"/>
        <v>1593.9999999999959</v>
      </c>
      <c r="BA84" s="158">
        <f t="shared" si="230"/>
        <v>966.9799999999999</v>
      </c>
      <c r="BB84" s="155">
        <v>167</v>
      </c>
      <c r="BC84" s="156">
        <v>191.5</v>
      </c>
      <c r="BD84" s="157">
        <f t="shared" si="231"/>
        <v>334</v>
      </c>
      <c r="BE84" s="158">
        <f t="shared" si="231"/>
        <v>383</v>
      </c>
      <c r="BF84" s="155"/>
      <c r="BG84" s="156"/>
      <c r="BH84" s="157">
        <f t="shared" si="232"/>
        <v>0</v>
      </c>
      <c r="BI84" s="158">
        <f t="shared" si="232"/>
        <v>0</v>
      </c>
      <c r="BJ84" s="157">
        <f t="shared" si="233"/>
        <v>137.71428571428541</v>
      </c>
      <c r="BK84" s="158">
        <f t="shared" si="233"/>
        <v>149.99777777777777</v>
      </c>
      <c r="BL84" s="157">
        <f t="shared" si="234"/>
        <v>1927.9999999999957</v>
      </c>
      <c r="BM84" s="158">
        <f t="shared" si="234"/>
        <v>1349.98</v>
      </c>
      <c r="BN84" s="155">
        <v>312</v>
      </c>
      <c r="BO84" s="156">
        <v>349</v>
      </c>
      <c r="BP84" s="157">
        <f t="shared" si="235"/>
        <v>312</v>
      </c>
      <c r="BQ84" s="158">
        <f t="shared" si="235"/>
        <v>349</v>
      </c>
      <c r="BR84" s="155">
        <v>38</v>
      </c>
      <c r="BS84" s="156">
        <v>36</v>
      </c>
      <c r="BT84" s="157">
        <f t="shared" si="236"/>
        <v>38</v>
      </c>
      <c r="BU84" s="158">
        <f t="shared" si="236"/>
        <v>36</v>
      </c>
      <c r="BV84" s="155"/>
      <c r="BW84" s="156"/>
      <c r="BX84" s="157">
        <f t="shared" si="237"/>
        <v>0</v>
      </c>
      <c r="BY84" s="158">
        <f t="shared" si="237"/>
        <v>0</v>
      </c>
      <c r="BZ84" s="157">
        <f t="shared" si="238"/>
        <v>350</v>
      </c>
      <c r="CA84" s="158">
        <f t="shared" si="238"/>
        <v>385</v>
      </c>
      <c r="CB84" s="157">
        <f t="shared" si="239"/>
        <v>350</v>
      </c>
      <c r="CC84" s="158">
        <f t="shared" si="239"/>
        <v>385</v>
      </c>
      <c r="CD84" s="155">
        <v>5.8333333333333304</v>
      </c>
      <c r="CE84" s="156">
        <v>5.56</v>
      </c>
      <c r="CF84" s="157">
        <f t="shared" si="240"/>
        <v>1819.9999999999991</v>
      </c>
      <c r="CG84" s="158">
        <f t="shared" si="240"/>
        <v>1940.4399999999998</v>
      </c>
      <c r="CH84" s="155">
        <v>7.5263157894736903</v>
      </c>
      <c r="CI84" s="156">
        <v>6.31</v>
      </c>
      <c r="CJ84" s="157">
        <f t="shared" si="241"/>
        <v>286.00000000000023</v>
      </c>
      <c r="CK84" s="158">
        <f t="shared" si="241"/>
        <v>227.16</v>
      </c>
      <c r="CL84" s="155"/>
      <c r="CM84" s="156"/>
      <c r="CN84" s="157">
        <f t="shared" si="242"/>
        <v>0</v>
      </c>
      <c r="CO84" s="158">
        <f t="shared" si="242"/>
        <v>0</v>
      </c>
      <c r="CP84" s="157">
        <f t="shared" si="243"/>
        <v>6.0171428571428542</v>
      </c>
      <c r="CQ84" s="158">
        <f t="shared" si="243"/>
        <v>5.6301298701298697</v>
      </c>
      <c r="CR84" s="157">
        <f t="shared" si="244"/>
        <v>2105.9999999999991</v>
      </c>
      <c r="CS84" s="158">
        <f t="shared" si="244"/>
        <v>2167.6</v>
      </c>
      <c r="CT84" s="155">
        <v>142.57157051282101</v>
      </c>
      <c r="CU84" s="156">
        <v>141.44999999999999</v>
      </c>
      <c r="CV84" s="157">
        <f t="shared" si="245"/>
        <v>44482.330000000155</v>
      </c>
      <c r="CW84" s="158">
        <f t="shared" si="245"/>
        <v>49366.049999999996</v>
      </c>
      <c r="CX84" s="155">
        <v>137.11315789473699</v>
      </c>
      <c r="CY84" s="156">
        <v>138.52000000000001</v>
      </c>
      <c r="CZ84" s="157">
        <f t="shared" si="246"/>
        <v>5210.3000000000056</v>
      </c>
      <c r="DA84" s="158">
        <f t="shared" si="246"/>
        <v>4986.72</v>
      </c>
      <c r="DB84" s="155"/>
      <c r="DC84" s="156"/>
      <c r="DD84" s="157">
        <f t="shared" si="247"/>
        <v>0</v>
      </c>
      <c r="DE84" s="158">
        <f t="shared" si="247"/>
        <v>0</v>
      </c>
      <c r="DF84" s="157">
        <f t="shared" si="248"/>
        <v>141.97894285714329</v>
      </c>
      <c r="DG84" s="158">
        <f t="shared" si="248"/>
        <v>141.17602597402598</v>
      </c>
      <c r="DH84" s="157">
        <f t="shared" si="249"/>
        <v>49692.63000000015</v>
      </c>
      <c r="DI84" s="158">
        <f t="shared" si="249"/>
        <v>54352.770000000004</v>
      </c>
      <c r="DJ84" s="157">
        <f t="shared" si="250"/>
        <v>364</v>
      </c>
      <c r="DK84" s="158">
        <f t="shared" si="250"/>
        <v>394</v>
      </c>
      <c r="DL84" s="157">
        <f t="shared" si="250"/>
        <v>364</v>
      </c>
      <c r="DM84" s="158">
        <f t="shared" si="250"/>
        <v>394</v>
      </c>
      <c r="DN84" s="157">
        <f t="shared" si="251"/>
        <v>5.9656593406593386</v>
      </c>
      <c r="DO84" s="158">
        <f t="shared" si="251"/>
        <v>5.6080964467005066</v>
      </c>
      <c r="DP84" s="157">
        <f t="shared" si="252"/>
        <v>2171.4999999999991</v>
      </c>
      <c r="DQ84" s="158">
        <f t="shared" si="252"/>
        <v>2209.5899999999997</v>
      </c>
      <c r="DR84" s="157">
        <f t="shared" si="253"/>
        <v>141.81491758241796</v>
      </c>
      <c r="DS84" s="158">
        <f t="shared" si="253"/>
        <v>141.377538071066</v>
      </c>
      <c r="DT84" s="157">
        <f t="shared" si="254"/>
        <v>51620.630000000136</v>
      </c>
      <c r="DU84" s="158">
        <f t="shared" si="254"/>
        <v>55702.75</v>
      </c>
      <c r="DV84" s="155">
        <v>417</v>
      </c>
      <c r="DW84" s="156">
        <v>424</v>
      </c>
      <c r="DX84" s="157">
        <f t="shared" si="255"/>
        <v>417</v>
      </c>
      <c r="DY84" s="158">
        <f t="shared" si="255"/>
        <v>424</v>
      </c>
      <c r="DZ84" s="155">
        <v>100</v>
      </c>
      <c r="EA84" s="156">
        <v>109</v>
      </c>
      <c r="EB84" s="157">
        <f t="shared" si="256"/>
        <v>100</v>
      </c>
      <c r="EC84" s="158">
        <f t="shared" si="256"/>
        <v>109</v>
      </c>
      <c r="ED84" s="155"/>
      <c r="EE84" s="156"/>
      <c r="EF84" s="157">
        <f t="shared" si="257"/>
        <v>0</v>
      </c>
      <c r="EG84" s="158">
        <f t="shared" si="257"/>
        <v>0</v>
      </c>
      <c r="EH84" s="157">
        <f t="shared" si="258"/>
        <v>517</v>
      </c>
      <c r="EI84" s="158">
        <f t="shared" si="258"/>
        <v>533</v>
      </c>
      <c r="EJ84" s="157">
        <f t="shared" si="259"/>
        <v>517</v>
      </c>
      <c r="EK84" s="158">
        <f t="shared" si="259"/>
        <v>533</v>
      </c>
      <c r="EL84" s="155">
        <v>3.1510791366906501</v>
      </c>
      <c r="EM84" s="156">
        <v>3.28</v>
      </c>
      <c r="EN84" s="157">
        <f t="shared" si="260"/>
        <v>1314.0000000000011</v>
      </c>
      <c r="EO84" s="158">
        <f t="shared" si="260"/>
        <v>1390.72</v>
      </c>
      <c r="EP84" s="155">
        <v>4.4850000000000003</v>
      </c>
      <c r="EQ84" s="156">
        <v>4.12</v>
      </c>
      <c r="ER84" s="157">
        <f t="shared" si="261"/>
        <v>448.50000000000006</v>
      </c>
      <c r="ES84" s="158">
        <f t="shared" si="261"/>
        <v>449.08</v>
      </c>
      <c r="ET84" s="155"/>
      <c r="EU84" s="156"/>
      <c r="EV84" s="157">
        <f t="shared" si="262"/>
        <v>0</v>
      </c>
      <c r="EW84" s="158">
        <f t="shared" si="262"/>
        <v>0</v>
      </c>
      <c r="EX84" s="157">
        <f t="shared" si="263"/>
        <v>3.4090909090909114</v>
      </c>
      <c r="EY84" s="158">
        <f t="shared" si="263"/>
        <v>3.4517823639774861</v>
      </c>
      <c r="EZ84" s="157">
        <f t="shared" si="264"/>
        <v>1762.5000000000011</v>
      </c>
      <c r="FA84" s="158">
        <f t="shared" si="264"/>
        <v>1839.8000000000002</v>
      </c>
      <c r="FB84" s="155">
        <v>84.669832134292605</v>
      </c>
      <c r="FC84" s="156">
        <v>85.46</v>
      </c>
      <c r="FD84" s="157">
        <f t="shared" si="265"/>
        <v>35307.320000000014</v>
      </c>
      <c r="FE84" s="158">
        <f t="shared" si="265"/>
        <v>36235.040000000001</v>
      </c>
      <c r="FF84" s="155">
        <v>93.756600000000006</v>
      </c>
      <c r="FG84" s="156">
        <v>89.66</v>
      </c>
      <c r="FH84" s="157">
        <f t="shared" si="266"/>
        <v>9375.66</v>
      </c>
      <c r="FI84" s="158">
        <f t="shared" si="266"/>
        <v>9772.94</v>
      </c>
      <c r="FJ84" s="155"/>
      <c r="FK84" s="156"/>
      <c r="FL84" s="157">
        <f t="shared" si="267"/>
        <v>0</v>
      </c>
      <c r="FM84" s="158">
        <f t="shared" si="267"/>
        <v>0</v>
      </c>
      <c r="FN84" s="157">
        <f t="shared" si="268"/>
        <v>86.427427466150888</v>
      </c>
      <c r="FO84" s="158">
        <f t="shared" si="268"/>
        <v>86.318911819887433</v>
      </c>
      <c r="FP84" s="157">
        <f t="shared" si="269"/>
        <v>44682.98000000001</v>
      </c>
      <c r="FQ84" s="158">
        <f t="shared" si="269"/>
        <v>46007.98</v>
      </c>
      <c r="FR84" s="155">
        <v>3</v>
      </c>
      <c r="FS84" s="156"/>
      <c r="FT84" s="157">
        <f t="shared" si="270"/>
        <v>3</v>
      </c>
      <c r="FU84" s="158">
        <f t="shared" si="270"/>
        <v>0</v>
      </c>
      <c r="FV84" s="155"/>
      <c r="FW84" s="156"/>
      <c r="FX84" s="157">
        <f t="shared" si="271"/>
        <v>0</v>
      </c>
      <c r="FY84" s="158">
        <f t="shared" si="271"/>
        <v>0</v>
      </c>
      <c r="FZ84" s="155">
        <v>128.5</v>
      </c>
      <c r="GA84" s="156"/>
      <c r="GB84" s="157">
        <f t="shared" si="272"/>
        <v>385.5</v>
      </c>
      <c r="GC84" s="158">
        <f t="shared" si="272"/>
        <v>0</v>
      </c>
      <c r="GD84" s="157">
        <f t="shared" si="273"/>
        <v>741</v>
      </c>
      <c r="GE84" s="158">
        <f t="shared" si="273"/>
        <v>780</v>
      </c>
      <c r="GF84" s="157">
        <f t="shared" si="273"/>
        <v>741</v>
      </c>
      <c r="GG84" s="158">
        <f t="shared" si="273"/>
        <v>780</v>
      </c>
      <c r="GH84" s="157">
        <f t="shared" si="274"/>
        <v>3185.5</v>
      </c>
      <c r="GI84" s="158">
        <f t="shared" si="274"/>
        <v>3363.1499999999996</v>
      </c>
      <c r="GJ84" s="157">
        <f t="shared" si="275"/>
        <v>81383.650000000169</v>
      </c>
      <c r="GK84" s="158">
        <f t="shared" si="275"/>
        <v>86568.07</v>
      </c>
      <c r="GL84" s="157">
        <f t="shared" si="276"/>
        <v>140</v>
      </c>
      <c r="GM84" s="158">
        <f t="shared" si="276"/>
        <v>147</v>
      </c>
      <c r="GN84" s="157">
        <f t="shared" si="276"/>
        <v>140</v>
      </c>
      <c r="GO84" s="158">
        <f t="shared" si="276"/>
        <v>147</v>
      </c>
      <c r="GP84" s="157">
        <f t="shared" si="277"/>
        <v>748.50000000000023</v>
      </c>
      <c r="GQ84" s="158">
        <f t="shared" si="277"/>
        <v>686.24</v>
      </c>
      <c r="GR84" s="157">
        <f t="shared" si="278"/>
        <v>14919.960000000006</v>
      </c>
      <c r="GS84" s="158">
        <f t="shared" si="278"/>
        <v>15142.66</v>
      </c>
      <c r="GT84" s="157">
        <f t="shared" si="279"/>
        <v>881</v>
      </c>
      <c r="GU84" s="158">
        <f t="shared" si="279"/>
        <v>927</v>
      </c>
      <c r="GV84" s="157">
        <f t="shared" si="279"/>
        <v>881</v>
      </c>
      <c r="GW84" s="158">
        <f t="shared" si="279"/>
        <v>927</v>
      </c>
      <c r="GX84" s="157">
        <f t="shared" si="280"/>
        <v>3934</v>
      </c>
      <c r="GY84" s="158">
        <f t="shared" si="280"/>
        <v>4049.3899999999994</v>
      </c>
      <c r="GZ84" s="157">
        <f t="shared" si="280"/>
        <v>96303.610000000175</v>
      </c>
      <c r="HA84" s="158">
        <f t="shared" si="280"/>
        <v>101710.73000000001</v>
      </c>
      <c r="HB84" s="157">
        <f t="shared" si="281"/>
        <v>0</v>
      </c>
      <c r="HC84" s="158">
        <f t="shared" si="281"/>
        <v>0</v>
      </c>
      <c r="HD84" s="157">
        <f t="shared" si="281"/>
        <v>0</v>
      </c>
      <c r="HE84" s="158">
        <f t="shared" si="281"/>
        <v>0</v>
      </c>
      <c r="HF84" s="157" t="str">
        <f t="shared" si="282"/>
        <v/>
      </c>
      <c r="HG84" s="158" t="str">
        <f t="shared" si="282"/>
        <v/>
      </c>
      <c r="HH84" s="157" t="str">
        <f t="shared" si="283"/>
        <v/>
      </c>
      <c r="HI84" s="158" t="str">
        <f t="shared" si="283"/>
        <v/>
      </c>
      <c r="HJ84" s="157">
        <f t="shared" si="284"/>
        <v>3934</v>
      </c>
      <c r="HK84" s="158">
        <f t="shared" si="284"/>
        <v>4049.39</v>
      </c>
      <c r="HL84" s="157">
        <f t="shared" si="285"/>
        <v>96689.110000000146</v>
      </c>
      <c r="HM84" s="158">
        <f t="shared" si="285"/>
        <v>101710.73000000001</v>
      </c>
    </row>
    <row r="85" spans="1:221">
      <c r="A85" s="176" t="s">
        <v>425</v>
      </c>
      <c r="B85" s="177" t="s">
        <v>454</v>
      </c>
      <c r="C85" s="178"/>
      <c r="D85" s="184">
        <v>482680</v>
      </c>
      <c r="E85" s="180">
        <v>4</v>
      </c>
      <c r="F85" s="155">
        <v>1796</v>
      </c>
      <c r="G85" s="156">
        <v>960</v>
      </c>
      <c r="H85" s="155">
        <v>136</v>
      </c>
      <c r="I85" s="156">
        <v>5</v>
      </c>
      <c r="J85" s="157">
        <f t="shared" si="218"/>
        <v>1660</v>
      </c>
      <c r="K85" s="158">
        <f t="shared" si="218"/>
        <v>955</v>
      </c>
      <c r="L85" s="155"/>
      <c r="M85" s="156"/>
      <c r="N85" s="157">
        <f t="shared" si="219"/>
        <v>1660</v>
      </c>
      <c r="O85" s="181">
        <f t="shared" si="219"/>
        <v>1768</v>
      </c>
      <c r="P85" s="157">
        <f t="shared" si="219"/>
        <v>1660</v>
      </c>
      <c r="Q85" s="181">
        <f t="shared" si="219"/>
        <v>1768</v>
      </c>
      <c r="R85" s="155">
        <v>11</v>
      </c>
      <c r="S85" s="156">
        <v>21</v>
      </c>
      <c r="T85" s="157">
        <f t="shared" si="220"/>
        <v>11</v>
      </c>
      <c r="U85" s="158">
        <f t="shared" si="220"/>
        <v>21</v>
      </c>
      <c r="V85" s="155">
        <v>2</v>
      </c>
      <c r="W85" s="156">
        <v>5</v>
      </c>
      <c r="X85" s="157">
        <f t="shared" si="221"/>
        <v>2</v>
      </c>
      <c r="Y85" s="158">
        <f t="shared" si="221"/>
        <v>5</v>
      </c>
      <c r="Z85" s="155"/>
      <c r="AA85" s="156"/>
      <c r="AB85" s="157">
        <f t="shared" si="222"/>
        <v>0</v>
      </c>
      <c r="AC85" s="158">
        <f t="shared" si="222"/>
        <v>0</v>
      </c>
      <c r="AD85" s="157">
        <f t="shared" si="223"/>
        <v>13</v>
      </c>
      <c r="AE85" s="158">
        <f t="shared" si="223"/>
        <v>26</v>
      </c>
      <c r="AF85" s="157">
        <f t="shared" si="224"/>
        <v>13</v>
      </c>
      <c r="AG85" s="158">
        <f t="shared" si="224"/>
        <v>26</v>
      </c>
      <c r="AH85" s="155">
        <v>4.3636363636363598</v>
      </c>
      <c r="AI85" s="156">
        <v>4.24</v>
      </c>
      <c r="AJ85" s="157">
        <f t="shared" si="225"/>
        <v>47.999999999999957</v>
      </c>
      <c r="AK85" s="157">
        <f t="shared" si="225"/>
        <v>89.04</v>
      </c>
      <c r="AL85" s="155">
        <v>7</v>
      </c>
      <c r="AM85" s="156">
        <v>4.8</v>
      </c>
      <c r="AN85" s="157">
        <f t="shared" si="226"/>
        <v>14</v>
      </c>
      <c r="AO85" s="157">
        <f t="shared" si="226"/>
        <v>24</v>
      </c>
      <c r="AP85" s="155"/>
      <c r="AQ85" s="156"/>
      <c r="AR85" s="157">
        <f t="shared" si="227"/>
        <v>0</v>
      </c>
      <c r="AS85" s="158">
        <f t="shared" si="227"/>
        <v>0</v>
      </c>
      <c r="AT85" s="157">
        <f t="shared" si="228"/>
        <v>4.7692307692307656</v>
      </c>
      <c r="AU85" s="158">
        <f t="shared" si="228"/>
        <v>4.3476923076923075</v>
      </c>
      <c r="AV85" s="157">
        <f t="shared" si="229"/>
        <v>61.99999999999995</v>
      </c>
      <c r="AW85" s="158">
        <f t="shared" si="229"/>
        <v>113.03999999999999</v>
      </c>
      <c r="AX85" s="155">
        <v>128.727272727273</v>
      </c>
      <c r="AY85" s="156">
        <v>125.57</v>
      </c>
      <c r="AZ85" s="157">
        <f t="shared" si="230"/>
        <v>1416.000000000003</v>
      </c>
      <c r="BA85" s="158">
        <f t="shared" si="230"/>
        <v>2636.97</v>
      </c>
      <c r="BB85" s="155">
        <v>124</v>
      </c>
      <c r="BC85" s="156">
        <v>142.19999999999999</v>
      </c>
      <c r="BD85" s="157">
        <f t="shared" si="231"/>
        <v>248</v>
      </c>
      <c r="BE85" s="158">
        <f t="shared" si="231"/>
        <v>711</v>
      </c>
      <c r="BF85" s="155"/>
      <c r="BG85" s="156"/>
      <c r="BH85" s="157">
        <f t="shared" si="232"/>
        <v>0</v>
      </c>
      <c r="BI85" s="158">
        <f t="shared" si="232"/>
        <v>0</v>
      </c>
      <c r="BJ85" s="157">
        <f t="shared" si="233"/>
        <v>128.00000000000023</v>
      </c>
      <c r="BK85" s="158">
        <f t="shared" si="233"/>
        <v>128.7680769230769</v>
      </c>
      <c r="BL85" s="157">
        <f t="shared" si="234"/>
        <v>1664.000000000003</v>
      </c>
      <c r="BM85" s="158">
        <f t="shared" si="234"/>
        <v>3347.9699999999993</v>
      </c>
      <c r="BN85" s="155">
        <v>886</v>
      </c>
      <c r="BO85" s="156">
        <v>923</v>
      </c>
      <c r="BP85" s="157">
        <f t="shared" si="235"/>
        <v>886</v>
      </c>
      <c r="BQ85" s="158">
        <f t="shared" si="235"/>
        <v>923</v>
      </c>
      <c r="BR85" s="155">
        <v>152</v>
      </c>
      <c r="BS85" s="156">
        <v>144</v>
      </c>
      <c r="BT85" s="157">
        <f t="shared" si="236"/>
        <v>152</v>
      </c>
      <c r="BU85" s="158">
        <f t="shared" si="236"/>
        <v>144</v>
      </c>
      <c r="BV85" s="155"/>
      <c r="BW85" s="156"/>
      <c r="BX85" s="157">
        <f t="shared" si="237"/>
        <v>0</v>
      </c>
      <c r="BY85" s="158">
        <f t="shared" si="237"/>
        <v>0</v>
      </c>
      <c r="BZ85" s="157">
        <f t="shared" si="238"/>
        <v>1038</v>
      </c>
      <c r="CA85" s="158">
        <f t="shared" si="238"/>
        <v>1067</v>
      </c>
      <c r="CB85" s="157">
        <f t="shared" si="239"/>
        <v>1038</v>
      </c>
      <c r="CC85" s="158">
        <f t="shared" si="239"/>
        <v>1067</v>
      </c>
      <c r="CD85" s="155">
        <v>5.3922121896162496</v>
      </c>
      <c r="CE85" s="156">
        <v>5.39</v>
      </c>
      <c r="CF85" s="157">
        <f t="shared" si="240"/>
        <v>4777.4999999999973</v>
      </c>
      <c r="CG85" s="158">
        <f t="shared" si="240"/>
        <v>4974.9699999999993</v>
      </c>
      <c r="CH85" s="155">
        <v>6.3125</v>
      </c>
      <c r="CI85" s="156">
        <v>5.54</v>
      </c>
      <c r="CJ85" s="157">
        <f t="shared" si="241"/>
        <v>959.5</v>
      </c>
      <c r="CK85" s="158">
        <f t="shared" si="241"/>
        <v>797.76</v>
      </c>
      <c r="CL85" s="155"/>
      <c r="CM85" s="156"/>
      <c r="CN85" s="157">
        <f t="shared" si="242"/>
        <v>0</v>
      </c>
      <c r="CO85" s="158">
        <f t="shared" si="242"/>
        <v>0</v>
      </c>
      <c r="CP85" s="157">
        <f t="shared" si="243"/>
        <v>5.5269749518304403</v>
      </c>
      <c r="CQ85" s="158">
        <f t="shared" si="243"/>
        <v>5.4102436738519213</v>
      </c>
      <c r="CR85" s="157">
        <f t="shared" si="244"/>
        <v>5736.9999999999973</v>
      </c>
      <c r="CS85" s="158">
        <f t="shared" si="244"/>
        <v>5772.73</v>
      </c>
      <c r="CT85" s="155">
        <v>137.258465011287</v>
      </c>
      <c r="CU85" s="156">
        <v>136.88999999999999</v>
      </c>
      <c r="CV85" s="157">
        <f t="shared" si="245"/>
        <v>121611.00000000028</v>
      </c>
      <c r="CW85" s="158">
        <f t="shared" si="245"/>
        <v>126349.46999999999</v>
      </c>
      <c r="CX85" s="155">
        <v>140.23203947368401</v>
      </c>
      <c r="CY85" s="156">
        <v>135.88999999999999</v>
      </c>
      <c r="CZ85" s="157">
        <f t="shared" si="246"/>
        <v>21315.269999999971</v>
      </c>
      <c r="DA85" s="158">
        <f t="shared" si="246"/>
        <v>19568.159999999996</v>
      </c>
      <c r="DB85" s="155"/>
      <c r="DC85" s="156"/>
      <c r="DD85" s="157">
        <f t="shared" si="247"/>
        <v>0</v>
      </c>
      <c r="DE85" s="158">
        <f t="shared" si="247"/>
        <v>0</v>
      </c>
      <c r="DF85" s="157">
        <f t="shared" si="248"/>
        <v>137.69390173410429</v>
      </c>
      <c r="DG85" s="158">
        <f t="shared" si="248"/>
        <v>136.75504217432049</v>
      </c>
      <c r="DH85" s="157">
        <f t="shared" si="249"/>
        <v>142926.27000000025</v>
      </c>
      <c r="DI85" s="158">
        <f t="shared" si="249"/>
        <v>145917.62999999998</v>
      </c>
      <c r="DJ85" s="157">
        <f t="shared" si="250"/>
        <v>1051</v>
      </c>
      <c r="DK85" s="158">
        <f t="shared" si="250"/>
        <v>1093</v>
      </c>
      <c r="DL85" s="157">
        <f t="shared" si="250"/>
        <v>1051</v>
      </c>
      <c r="DM85" s="158">
        <f t="shared" si="250"/>
        <v>1093</v>
      </c>
      <c r="DN85" s="157">
        <f t="shared" si="251"/>
        <v>5.5176022835394836</v>
      </c>
      <c r="DO85" s="158">
        <f t="shared" si="251"/>
        <v>5.3849679780420852</v>
      </c>
      <c r="DP85" s="157">
        <f t="shared" si="252"/>
        <v>5798.9999999999973</v>
      </c>
      <c r="DQ85" s="158">
        <f t="shared" si="252"/>
        <v>5885.7699999999995</v>
      </c>
      <c r="DR85" s="157">
        <f t="shared" si="253"/>
        <v>137.57399619410108</v>
      </c>
      <c r="DS85" s="158">
        <f t="shared" si="253"/>
        <v>136.56505032021957</v>
      </c>
      <c r="DT85" s="157">
        <f t="shared" si="254"/>
        <v>144590.27000000025</v>
      </c>
      <c r="DU85" s="158">
        <f t="shared" si="254"/>
        <v>149265.59999999998</v>
      </c>
      <c r="DV85" s="155">
        <v>454</v>
      </c>
      <c r="DW85" s="156">
        <v>505</v>
      </c>
      <c r="DX85" s="157">
        <f t="shared" si="255"/>
        <v>454</v>
      </c>
      <c r="DY85" s="158">
        <f t="shared" si="255"/>
        <v>505</v>
      </c>
      <c r="DZ85" s="155">
        <v>155</v>
      </c>
      <c r="EA85" s="156">
        <v>168</v>
      </c>
      <c r="EB85" s="157">
        <f t="shared" si="256"/>
        <v>155</v>
      </c>
      <c r="EC85" s="158">
        <f t="shared" si="256"/>
        <v>168</v>
      </c>
      <c r="ED85" s="155"/>
      <c r="EE85" s="156"/>
      <c r="EF85" s="157">
        <f t="shared" si="257"/>
        <v>0</v>
      </c>
      <c r="EG85" s="158">
        <f t="shared" si="257"/>
        <v>0</v>
      </c>
      <c r="EH85" s="157">
        <f t="shared" si="258"/>
        <v>609</v>
      </c>
      <c r="EI85" s="158">
        <f t="shared" si="258"/>
        <v>673</v>
      </c>
      <c r="EJ85" s="157">
        <f t="shared" si="259"/>
        <v>609</v>
      </c>
      <c r="EK85" s="158">
        <f t="shared" si="259"/>
        <v>673</v>
      </c>
      <c r="EL85" s="155">
        <v>4.1002202643171799</v>
      </c>
      <c r="EM85" s="156">
        <v>4.09</v>
      </c>
      <c r="EN85" s="157">
        <f t="shared" si="260"/>
        <v>1861.4999999999998</v>
      </c>
      <c r="EO85" s="158">
        <f t="shared" si="260"/>
        <v>2065.4499999999998</v>
      </c>
      <c r="EP85" s="155">
        <v>4.8483870967741902</v>
      </c>
      <c r="EQ85" s="156">
        <v>4.4000000000000004</v>
      </c>
      <c r="ER85" s="157">
        <f t="shared" si="261"/>
        <v>751.49999999999943</v>
      </c>
      <c r="ES85" s="158">
        <f t="shared" si="261"/>
        <v>739.2</v>
      </c>
      <c r="ET85" s="155"/>
      <c r="EU85" s="156"/>
      <c r="EV85" s="157">
        <f t="shared" si="262"/>
        <v>0</v>
      </c>
      <c r="EW85" s="158">
        <f t="shared" si="262"/>
        <v>0</v>
      </c>
      <c r="EX85" s="157">
        <f t="shared" si="263"/>
        <v>4.2906403940886682</v>
      </c>
      <c r="EY85" s="158">
        <f t="shared" si="263"/>
        <v>4.1673848439821688</v>
      </c>
      <c r="EZ85" s="157">
        <f t="shared" si="264"/>
        <v>2612.9999999999991</v>
      </c>
      <c r="FA85" s="158">
        <f t="shared" si="264"/>
        <v>2804.6499999999996</v>
      </c>
      <c r="FB85" s="155">
        <v>106.909691629956</v>
      </c>
      <c r="FC85" s="156">
        <v>105.85</v>
      </c>
      <c r="FD85" s="157">
        <f t="shared" si="265"/>
        <v>48537.000000000022</v>
      </c>
      <c r="FE85" s="158">
        <f t="shared" si="265"/>
        <v>53454.25</v>
      </c>
      <c r="FF85" s="155">
        <v>99.015032258064494</v>
      </c>
      <c r="FG85" s="156">
        <v>93.52</v>
      </c>
      <c r="FH85" s="157">
        <f t="shared" si="266"/>
        <v>15347.329999999996</v>
      </c>
      <c r="FI85" s="158">
        <f t="shared" si="266"/>
        <v>15711.359999999999</v>
      </c>
      <c r="FJ85" s="155"/>
      <c r="FK85" s="156"/>
      <c r="FL85" s="157">
        <f t="shared" si="267"/>
        <v>0</v>
      </c>
      <c r="FM85" s="158">
        <f t="shared" si="267"/>
        <v>0</v>
      </c>
      <c r="FN85" s="157">
        <f t="shared" si="268"/>
        <v>104.90037766830874</v>
      </c>
      <c r="FO85" s="158">
        <f t="shared" si="268"/>
        <v>102.77208023774146</v>
      </c>
      <c r="FP85" s="157">
        <f t="shared" si="269"/>
        <v>63884.330000000016</v>
      </c>
      <c r="FQ85" s="158">
        <f t="shared" si="269"/>
        <v>69165.61</v>
      </c>
      <c r="FR85" s="155"/>
      <c r="FS85" s="156">
        <v>2</v>
      </c>
      <c r="FT85" s="157">
        <f t="shared" si="270"/>
        <v>0</v>
      </c>
      <c r="FU85" s="158">
        <f t="shared" si="270"/>
        <v>2</v>
      </c>
      <c r="FV85" s="155"/>
      <c r="FW85" s="156"/>
      <c r="FX85" s="157">
        <f t="shared" si="271"/>
        <v>0</v>
      </c>
      <c r="FY85" s="158">
        <f t="shared" si="271"/>
        <v>0</v>
      </c>
      <c r="FZ85" s="155"/>
      <c r="GA85" s="156">
        <v>124</v>
      </c>
      <c r="GB85" s="157">
        <f t="shared" si="272"/>
        <v>0</v>
      </c>
      <c r="GC85" s="158">
        <f t="shared" si="272"/>
        <v>248</v>
      </c>
      <c r="GD85" s="157">
        <f t="shared" si="273"/>
        <v>1351</v>
      </c>
      <c r="GE85" s="158">
        <f t="shared" si="273"/>
        <v>1449</v>
      </c>
      <c r="GF85" s="157">
        <f t="shared" si="273"/>
        <v>1351</v>
      </c>
      <c r="GG85" s="158">
        <f t="shared" si="273"/>
        <v>1449</v>
      </c>
      <c r="GH85" s="157">
        <f t="shared" si="274"/>
        <v>6686.9999999999973</v>
      </c>
      <c r="GI85" s="158">
        <f t="shared" si="274"/>
        <v>7129.4599999999991</v>
      </c>
      <c r="GJ85" s="157">
        <f t="shared" si="275"/>
        <v>171564.00000000029</v>
      </c>
      <c r="GK85" s="158">
        <f t="shared" si="275"/>
        <v>182440.69</v>
      </c>
      <c r="GL85" s="157">
        <f t="shared" si="276"/>
        <v>309</v>
      </c>
      <c r="GM85" s="158">
        <f t="shared" si="276"/>
        <v>317</v>
      </c>
      <c r="GN85" s="157">
        <f t="shared" si="276"/>
        <v>309</v>
      </c>
      <c r="GO85" s="158">
        <f t="shared" si="276"/>
        <v>317</v>
      </c>
      <c r="GP85" s="157">
        <f t="shared" si="277"/>
        <v>1724.9999999999995</v>
      </c>
      <c r="GQ85" s="158">
        <f t="shared" si="277"/>
        <v>1560.96</v>
      </c>
      <c r="GR85" s="157">
        <f t="shared" si="278"/>
        <v>36910.599999999969</v>
      </c>
      <c r="GS85" s="158">
        <f t="shared" si="278"/>
        <v>35990.519999999997</v>
      </c>
      <c r="GT85" s="157">
        <f t="shared" si="279"/>
        <v>1660</v>
      </c>
      <c r="GU85" s="158">
        <f t="shared" si="279"/>
        <v>1766</v>
      </c>
      <c r="GV85" s="157">
        <f t="shared" si="279"/>
        <v>1660</v>
      </c>
      <c r="GW85" s="158">
        <f t="shared" si="279"/>
        <v>1766</v>
      </c>
      <c r="GX85" s="157">
        <f t="shared" si="280"/>
        <v>8411.9999999999964</v>
      </c>
      <c r="GY85" s="158">
        <f t="shared" si="280"/>
        <v>8690.4199999999983</v>
      </c>
      <c r="GZ85" s="157">
        <f t="shared" si="280"/>
        <v>208474.60000000027</v>
      </c>
      <c r="HA85" s="158">
        <f t="shared" si="280"/>
        <v>218431.21</v>
      </c>
      <c r="HB85" s="157">
        <f t="shared" si="281"/>
        <v>0</v>
      </c>
      <c r="HC85" s="158">
        <f t="shared" si="281"/>
        <v>0</v>
      </c>
      <c r="HD85" s="157">
        <f t="shared" si="281"/>
        <v>0</v>
      </c>
      <c r="HE85" s="158">
        <f t="shared" si="281"/>
        <v>0</v>
      </c>
      <c r="HF85" s="157" t="str">
        <f t="shared" si="282"/>
        <v/>
      </c>
      <c r="HG85" s="158" t="str">
        <f t="shared" si="282"/>
        <v/>
      </c>
      <c r="HH85" s="157" t="str">
        <f t="shared" si="283"/>
        <v/>
      </c>
      <c r="HI85" s="158" t="str">
        <f t="shared" si="283"/>
        <v/>
      </c>
      <c r="HJ85" s="157">
        <f t="shared" si="284"/>
        <v>8411.9999999999964</v>
      </c>
      <c r="HK85" s="158">
        <f t="shared" si="284"/>
        <v>8690.4199999999983</v>
      </c>
      <c r="HL85" s="157">
        <f t="shared" si="285"/>
        <v>208474.60000000027</v>
      </c>
      <c r="HM85" s="158">
        <f t="shared" si="285"/>
        <v>218679.20999999996</v>
      </c>
    </row>
    <row r="86" spans="1:221">
      <c r="A86" s="176" t="s">
        <v>425</v>
      </c>
      <c r="B86" s="177" t="s">
        <v>455</v>
      </c>
      <c r="C86" s="188" t="s">
        <v>483</v>
      </c>
      <c r="D86" s="179" t="s">
        <v>456</v>
      </c>
      <c r="E86" s="186">
        <v>4</v>
      </c>
      <c r="F86" s="155">
        <v>432</v>
      </c>
      <c r="G86" s="156">
        <v>422</v>
      </c>
      <c r="H86" s="155">
        <v>0</v>
      </c>
      <c r="I86" s="156">
        <v>3</v>
      </c>
      <c r="J86" s="157">
        <f t="shared" si="218"/>
        <v>432</v>
      </c>
      <c r="K86" s="158">
        <f t="shared" si="218"/>
        <v>419</v>
      </c>
      <c r="L86" s="155"/>
      <c r="M86" s="156"/>
      <c r="N86" s="157">
        <f t="shared" si="219"/>
        <v>432</v>
      </c>
      <c r="O86" s="158">
        <f t="shared" si="219"/>
        <v>419</v>
      </c>
      <c r="P86" s="157">
        <f t="shared" si="219"/>
        <v>432</v>
      </c>
      <c r="Q86" s="158">
        <f t="shared" si="219"/>
        <v>419</v>
      </c>
      <c r="R86" s="155">
        <v>8</v>
      </c>
      <c r="S86" s="156">
        <v>9</v>
      </c>
      <c r="T86" s="157">
        <f t="shared" si="220"/>
        <v>8</v>
      </c>
      <c r="U86" s="158">
        <f t="shared" si="220"/>
        <v>9</v>
      </c>
      <c r="V86" s="155">
        <v>1</v>
      </c>
      <c r="W86" s="156">
        <v>1</v>
      </c>
      <c r="X86" s="157">
        <f t="shared" si="221"/>
        <v>1</v>
      </c>
      <c r="Y86" s="158">
        <f t="shared" si="221"/>
        <v>1</v>
      </c>
      <c r="Z86" s="155"/>
      <c r="AA86" s="156"/>
      <c r="AB86" s="157">
        <f t="shared" si="222"/>
        <v>0</v>
      </c>
      <c r="AC86" s="158">
        <f t="shared" si="222"/>
        <v>0</v>
      </c>
      <c r="AD86" s="157">
        <f t="shared" si="223"/>
        <v>9</v>
      </c>
      <c r="AE86" s="158">
        <f t="shared" si="223"/>
        <v>10</v>
      </c>
      <c r="AF86" s="157">
        <f t="shared" si="224"/>
        <v>9</v>
      </c>
      <c r="AG86" s="158">
        <f t="shared" si="224"/>
        <v>10</v>
      </c>
      <c r="AH86" s="155">
        <v>4.875</v>
      </c>
      <c r="AI86" s="156">
        <v>5.22</v>
      </c>
      <c r="AJ86" s="157">
        <f t="shared" si="225"/>
        <v>39</v>
      </c>
      <c r="AK86" s="157">
        <f t="shared" si="225"/>
        <v>46.98</v>
      </c>
      <c r="AL86" s="155">
        <v>3</v>
      </c>
      <c r="AM86" s="156">
        <v>10</v>
      </c>
      <c r="AN86" s="157">
        <f t="shared" si="226"/>
        <v>3</v>
      </c>
      <c r="AO86" s="157">
        <f t="shared" si="226"/>
        <v>10</v>
      </c>
      <c r="AP86" s="155"/>
      <c r="AQ86" s="156"/>
      <c r="AR86" s="157">
        <f t="shared" si="227"/>
        <v>0</v>
      </c>
      <c r="AS86" s="158">
        <f t="shared" si="227"/>
        <v>0</v>
      </c>
      <c r="AT86" s="157">
        <f t="shared" si="228"/>
        <v>4.666666666666667</v>
      </c>
      <c r="AU86" s="158">
        <f t="shared" si="228"/>
        <v>5.6979999999999995</v>
      </c>
      <c r="AV86" s="157">
        <f t="shared" si="229"/>
        <v>42</v>
      </c>
      <c r="AW86" s="158">
        <f t="shared" si="229"/>
        <v>56.98</v>
      </c>
      <c r="AX86" s="155">
        <v>146.5</v>
      </c>
      <c r="AY86" s="156">
        <v>162.56</v>
      </c>
      <c r="AZ86" s="157">
        <f t="shared" si="230"/>
        <v>1172</v>
      </c>
      <c r="BA86" s="158">
        <f t="shared" si="230"/>
        <v>1463.04</v>
      </c>
      <c r="BB86" s="155">
        <v>147</v>
      </c>
      <c r="BC86" s="156">
        <v>148</v>
      </c>
      <c r="BD86" s="157">
        <f t="shared" si="231"/>
        <v>147</v>
      </c>
      <c r="BE86" s="158">
        <f t="shared" si="231"/>
        <v>148</v>
      </c>
      <c r="BF86" s="155"/>
      <c r="BG86" s="156"/>
      <c r="BH86" s="157">
        <f t="shared" si="232"/>
        <v>0</v>
      </c>
      <c r="BI86" s="158">
        <f t="shared" si="232"/>
        <v>0</v>
      </c>
      <c r="BJ86" s="157">
        <f t="shared" si="233"/>
        <v>146.55555555555554</v>
      </c>
      <c r="BK86" s="158">
        <f t="shared" si="233"/>
        <v>161.10399999999998</v>
      </c>
      <c r="BL86" s="157">
        <f t="shared" si="234"/>
        <v>1319</v>
      </c>
      <c r="BM86" s="158">
        <f t="shared" si="234"/>
        <v>1611.04</v>
      </c>
      <c r="BN86" s="155">
        <v>122</v>
      </c>
      <c r="BO86" s="156">
        <v>122</v>
      </c>
      <c r="BP86" s="157">
        <f t="shared" si="235"/>
        <v>122</v>
      </c>
      <c r="BQ86" s="158">
        <f t="shared" si="235"/>
        <v>122</v>
      </c>
      <c r="BR86" s="155">
        <v>7</v>
      </c>
      <c r="BS86" s="156">
        <v>5</v>
      </c>
      <c r="BT86" s="157">
        <f t="shared" si="236"/>
        <v>7</v>
      </c>
      <c r="BU86" s="158">
        <f t="shared" si="236"/>
        <v>5</v>
      </c>
      <c r="BV86" s="155"/>
      <c r="BW86" s="156"/>
      <c r="BX86" s="157">
        <f t="shared" si="237"/>
        <v>0</v>
      </c>
      <c r="BY86" s="158">
        <f t="shared" si="237"/>
        <v>0</v>
      </c>
      <c r="BZ86" s="157">
        <f t="shared" si="238"/>
        <v>129</v>
      </c>
      <c r="CA86" s="158">
        <f t="shared" si="238"/>
        <v>127</v>
      </c>
      <c r="CB86" s="157">
        <f t="shared" si="239"/>
        <v>129</v>
      </c>
      <c r="CC86" s="158">
        <f t="shared" si="239"/>
        <v>127</v>
      </c>
      <c r="CD86" s="155">
        <v>5.3032786885245899</v>
      </c>
      <c r="CE86" s="156">
        <v>5.19</v>
      </c>
      <c r="CF86" s="157">
        <f t="shared" si="240"/>
        <v>647</v>
      </c>
      <c r="CG86" s="158">
        <f t="shared" si="240"/>
        <v>633.18000000000006</v>
      </c>
      <c r="CH86" s="155">
        <v>5.78571428571429</v>
      </c>
      <c r="CI86" s="156">
        <v>5.9</v>
      </c>
      <c r="CJ86" s="157">
        <f t="shared" si="241"/>
        <v>40.500000000000028</v>
      </c>
      <c r="CK86" s="158">
        <f t="shared" si="241"/>
        <v>29.5</v>
      </c>
      <c r="CL86" s="155"/>
      <c r="CM86" s="156"/>
      <c r="CN86" s="157">
        <f t="shared" si="242"/>
        <v>0</v>
      </c>
      <c r="CO86" s="158">
        <f t="shared" si="242"/>
        <v>0</v>
      </c>
      <c r="CP86" s="157">
        <f t="shared" si="243"/>
        <v>5.329457364341085</v>
      </c>
      <c r="CQ86" s="158">
        <f t="shared" si="243"/>
        <v>5.2179527559055119</v>
      </c>
      <c r="CR86" s="157">
        <f t="shared" si="244"/>
        <v>687.5</v>
      </c>
      <c r="CS86" s="158">
        <f t="shared" si="244"/>
        <v>662.68000000000006</v>
      </c>
      <c r="CT86" s="155">
        <v>144.5</v>
      </c>
      <c r="CU86" s="156">
        <v>145.66999999999999</v>
      </c>
      <c r="CV86" s="157">
        <f t="shared" si="245"/>
        <v>17629</v>
      </c>
      <c r="CW86" s="158">
        <f t="shared" si="245"/>
        <v>17771.739999999998</v>
      </c>
      <c r="CX86" s="155">
        <v>136.23571428571401</v>
      </c>
      <c r="CY86" s="156">
        <v>108.2</v>
      </c>
      <c r="CZ86" s="157">
        <f t="shared" si="246"/>
        <v>953.64999999999804</v>
      </c>
      <c r="DA86" s="158">
        <f t="shared" si="246"/>
        <v>541</v>
      </c>
      <c r="DB86" s="155"/>
      <c r="DC86" s="156"/>
      <c r="DD86" s="157">
        <f t="shared" si="247"/>
        <v>0</v>
      </c>
      <c r="DE86" s="158">
        <f t="shared" si="247"/>
        <v>0</v>
      </c>
      <c r="DF86" s="157">
        <f t="shared" si="248"/>
        <v>144.05155038759688</v>
      </c>
      <c r="DG86" s="158">
        <f t="shared" si="248"/>
        <v>144.19480314960629</v>
      </c>
      <c r="DH86" s="157">
        <f t="shared" si="249"/>
        <v>18582.649999999998</v>
      </c>
      <c r="DI86" s="158">
        <f t="shared" si="249"/>
        <v>18312.739999999998</v>
      </c>
      <c r="DJ86" s="157">
        <f t="shared" si="250"/>
        <v>138</v>
      </c>
      <c r="DK86" s="158">
        <f t="shared" si="250"/>
        <v>137</v>
      </c>
      <c r="DL86" s="157">
        <f t="shared" si="250"/>
        <v>138</v>
      </c>
      <c r="DM86" s="158">
        <f t="shared" si="250"/>
        <v>137</v>
      </c>
      <c r="DN86" s="157">
        <f t="shared" si="251"/>
        <v>5.2862318840579707</v>
      </c>
      <c r="DO86" s="158">
        <f t="shared" si="251"/>
        <v>5.2529927007299273</v>
      </c>
      <c r="DP86" s="157">
        <f t="shared" si="252"/>
        <v>729.5</v>
      </c>
      <c r="DQ86" s="158">
        <f t="shared" si="252"/>
        <v>719.66000000000008</v>
      </c>
      <c r="DR86" s="157">
        <f t="shared" si="253"/>
        <v>144.21485507246376</v>
      </c>
      <c r="DS86" s="158">
        <f t="shared" si="253"/>
        <v>145.4290510948905</v>
      </c>
      <c r="DT86" s="157">
        <f t="shared" si="254"/>
        <v>19901.649999999998</v>
      </c>
      <c r="DU86" s="158">
        <f t="shared" si="254"/>
        <v>19923.78</v>
      </c>
      <c r="DV86" s="155">
        <v>190</v>
      </c>
      <c r="DW86" s="156">
        <v>185</v>
      </c>
      <c r="DX86" s="157">
        <f t="shared" si="255"/>
        <v>190</v>
      </c>
      <c r="DY86" s="158">
        <f t="shared" si="255"/>
        <v>185</v>
      </c>
      <c r="DZ86" s="155">
        <v>104</v>
      </c>
      <c r="EA86" s="156">
        <v>97</v>
      </c>
      <c r="EB86" s="157">
        <f t="shared" si="256"/>
        <v>104</v>
      </c>
      <c r="EC86" s="158">
        <f t="shared" si="256"/>
        <v>97</v>
      </c>
      <c r="ED86" s="155"/>
      <c r="EE86" s="156"/>
      <c r="EF86" s="157">
        <f t="shared" si="257"/>
        <v>0</v>
      </c>
      <c r="EG86" s="158">
        <f t="shared" si="257"/>
        <v>0</v>
      </c>
      <c r="EH86" s="157">
        <f t="shared" si="258"/>
        <v>294</v>
      </c>
      <c r="EI86" s="158">
        <f t="shared" si="258"/>
        <v>282</v>
      </c>
      <c r="EJ86" s="157">
        <f t="shared" si="259"/>
        <v>294</v>
      </c>
      <c r="EK86" s="158">
        <f t="shared" si="259"/>
        <v>282</v>
      </c>
      <c r="EL86" s="155">
        <v>3.1657894736842098</v>
      </c>
      <c r="EM86" s="156">
        <v>3.42</v>
      </c>
      <c r="EN86" s="157">
        <f t="shared" si="260"/>
        <v>601.49999999999989</v>
      </c>
      <c r="EO86" s="158">
        <f t="shared" si="260"/>
        <v>632.69999999999993</v>
      </c>
      <c r="EP86" s="155">
        <v>3.5336538461538498</v>
      </c>
      <c r="EQ86" s="156">
        <v>3.64</v>
      </c>
      <c r="ER86" s="157">
        <f t="shared" si="261"/>
        <v>367.5000000000004</v>
      </c>
      <c r="ES86" s="158">
        <f t="shared" si="261"/>
        <v>353.08</v>
      </c>
      <c r="ET86" s="155"/>
      <c r="EU86" s="156"/>
      <c r="EV86" s="157">
        <f t="shared" si="262"/>
        <v>0</v>
      </c>
      <c r="EW86" s="158">
        <f t="shared" si="262"/>
        <v>0</v>
      </c>
      <c r="EX86" s="157">
        <f t="shared" si="263"/>
        <v>3.2959183673469394</v>
      </c>
      <c r="EY86" s="158">
        <f t="shared" si="263"/>
        <v>3.495673758865248</v>
      </c>
      <c r="EZ86" s="157">
        <f t="shared" si="264"/>
        <v>969.00000000000023</v>
      </c>
      <c r="FA86" s="158">
        <f t="shared" si="264"/>
        <v>985.78</v>
      </c>
      <c r="FB86" s="155">
        <v>80.808736842105304</v>
      </c>
      <c r="FC86" s="156">
        <v>84.17</v>
      </c>
      <c r="FD86" s="157">
        <f t="shared" si="265"/>
        <v>15353.660000000007</v>
      </c>
      <c r="FE86" s="158">
        <f t="shared" si="265"/>
        <v>15571.45</v>
      </c>
      <c r="FF86" s="155">
        <v>60.336442307692302</v>
      </c>
      <c r="FG86" s="156">
        <v>66.41</v>
      </c>
      <c r="FH86" s="157">
        <f t="shared" si="266"/>
        <v>6274.99</v>
      </c>
      <c r="FI86" s="158">
        <f t="shared" si="266"/>
        <v>6441.7699999999995</v>
      </c>
      <c r="FJ86" s="155"/>
      <c r="FK86" s="156"/>
      <c r="FL86" s="157">
        <f t="shared" si="267"/>
        <v>0</v>
      </c>
      <c r="FM86" s="158">
        <f t="shared" si="267"/>
        <v>0</v>
      </c>
      <c r="FN86" s="157">
        <f t="shared" si="268"/>
        <v>73.566836734693908</v>
      </c>
      <c r="FO86" s="158">
        <f t="shared" si="268"/>
        <v>78.061063829787244</v>
      </c>
      <c r="FP86" s="157">
        <f t="shared" si="269"/>
        <v>21628.650000000009</v>
      </c>
      <c r="FQ86" s="158">
        <f t="shared" si="269"/>
        <v>22013.22</v>
      </c>
      <c r="FR86" s="155"/>
      <c r="FS86" s="156"/>
      <c r="FT86" s="157">
        <f t="shared" si="270"/>
        <v>0</v>
      </c>
      <c r="FU86" s="158">
        <f t="shared" si="270"/>
        <v>0</v>
      </c>
      <c r="FV86" s="155"/>
      <c r="FW86" s="156"/>
      <c r="FX86" s="157">
        <f t="shared" si="271"/>
        <v>0</v>
      </c>
      <c r="FY86" s="158">
        <f t="shared" si="271"/>
        <v>0</v>
      </c>
      <c r="FZ86" s="155"/>
      <c r="GA86" s="156"/>
      <c r="GB86" s="157">
        <f t="shared" si="272"/>
        <v>0</v>
      </c>
      <c r="GC86" s="158">
        <f t="shared" si="272"/>
        <v>0</v>
      </c>
      <c r="GD86" s="157">
        <f t="shared" si="273"/>
        <v>320</v>
      </c>
      <c r="GE86" s="158">
        <f t="shared" si="273"/>
        <v>316</v>
      </c>
      <c r="GF86" s="157">
        <f t="shared" si="273"/>
        <v>320</v>
      </c>
      <c r="GG86" s="158">
        <f t="shared" si="273"/>
        <v>316</v>
      </c>
      <c r="GH86" s="157">
        <f t="shared" si="274"/>
        <v>1287.5</v>
      </c>
      <c r="GI86" s="158">
        <f t="shared" si="274"/>
        <v>1312.8600000000001</v>
      </c>
      <c r="GJ86" s="157">
        <f t="shared" si="275"/>
        <v>34154.660000000003</v>
      </c>
      <c r="GK86" s="158">
        <f t="shared" si="275"/>
        <v>34806.229999999996</v>
      </c>
      <c r="GL86" s="157">
        <f t="shared" si="276"/>
        <v>112</v>
      </c>
      <c r="GM86" s="158">
        <f t="shared" si="276"/>
        <v>103</v>
      </c>
      <c r="GN86" s="157">
        <f t="shared" si="276"/>
        <v>112</v>
      </c>
      <c r="GO86" s="158">
        <f t="shared" si="276"/>
        <v>103</v>
      </c>
      <c r="GP86" s="157">
        <f t="shared" si="277"/>
        <v>411.00000000000045</v>
      </c>
      <c r="GQ86" s="158">
        <f t="shared" si="277"/>
        <v>392.58</v>
      </c>
      <c r="GR86" s="157">
        <f t="shared" si="278"/>
        <v>7375.6399999999976</v>
      </c>
      <c r="GS86" s="158">
        <f t="shared" si="278"/>
        <v>7130.7699999999995</v>
      </c>
      <c r="GT86" s="157">
        <f t="shared" si="279"/>
        <v>432</v>
      </c>
      <c r="GU86" s="158">
        <f t="shared" si="279"/>
        <v>419</v>
      </c>
      <c r="GV86" s="157">
        <f t="shared" si="279"/>
        <v>432</v>
      </c>
      <c r="GW86" s="158">
        <f t="shared" si="279"/>
        <v>419</v>
      </c>
      <c r="GX86" s="157">
        <f t="shared" si="280"/>
        <v>1698.5000000000005</v>
      </c>
      <c r="GY86" s="158">
        <f t="shared" si="280"/>
        <v>1705.44</v>
      </c>
      <c r="GZ86" s="157">
        <f t="shared" si="280"/>
        <v>41530.300000000003</v>
      </c>
      <c r="HA86" s="158">
        <f t="shared" si="280"/>
        <v>41936.999999999993</v>
      </c>
      <c r="HB86" s="157">
        <f t="shared" si="281"/>
        <v>0</v>
      </c>
      <c r="HC86" s="158">
        <f t="shared" si="281"/>
        <v>0</v>
      </c>
      <c r="HD86" s="157">
        <f t="shared" si="281"/>
        <v>0</v>
      </c>
      <c r="HE86" s="158">
        <f t="shared" si="281"/>
        <v>0</v>
      </c>
      <c r="HF86" s="157" t="str">
        <f t="shared" si="282"/>
        <v/>
      </c>
      <c r="HG86" s="158" t="str">
        <f t="shared" si="282"/>
        <v/>
      </c>
      <c r="HH86" s="157" t="str">
        <f t="shared" si="283"/>
        <v/>
      </c>
      <c r="HI86" s="158" t="str">
        <f t="shared" si="283"/>
        <v/>
      </c>
      <c r="HJ86" s="157">
        <f t="shared" si="284"/>
        <v>1698.5000000000002</v>
      </c>
      <c r="HK86" s="158">
        <f t="shared" si="284"/>
        <v>1705.44</v>
      </c>
      <c r="HL86" s="157">
        <f t="shared" si="285"/>
        <v>41530.300000000003</v>
      </c>
      <c r="HM86" s="158">
        <f t="shared" si="285"/>
        <v>41937</v>
      </c>
    </row>
    <row r="87" spans="1:221">
      <c r="A87" s="176" t="s">
        <v>425</v>
      </c>
      <c r="B87" s="177" t="s">
        <v>457</v>
      </c>
      <c r="C87" s="189"/>
      <c r="D87" s="179" t="s">
        <v>458</v>
      </c>
      <c r="E87" s="180">
        <v>5</v>
      </c>
      <c r="F87" s="155">
        <v>510</v>
      </c>
      <c r="G87" s="156">
        <v>580</v>
      </c>
      <c r="H87" s="155">
        <v>1</v>
      </c>
      <c r="I87" s="156">
        <v>4</v>
      </c>
      <c r="J87" s="157">
        <f t="shared" si="218"/>
        <v>509</v>
      </c>
      <c r="K87" s="158">
        <f t="shared" si="218"/>
        <v>576</v>
      </c>
      <c r="L87" s="155"/>
      <c r="M87" s="156"/>
      <c r="N87" s="157">
        <f t="shared" si="219"/>
        <v>509</v>
      </c>
      <c r="O87" s="158">
        <f t="shared" si="219"/>
        <v>576</v>
      </c>
      <c r="P87" s="157">
        <f t="shared" si="219"/>
        <v>509</v>
      </c>
      <c r="Q87" s="158">
        <f t="shared" si="219"/>
        <v>576</v>
      </c>
      <c r="R87" s="155"/>
      <c r="S87" s="156">
        <v>0</v>
      </c>
      <c r="T87" s="157">
        <f t="shared" si="220"/>
        <v>0</v>
      </c>
      <c r="U87" s="158">
        <f t="shared" si="220"/>
        <v>0</v>
      </c>
      <c r="V87" s="155"/>
      <c r="W87" s="156">
        <v>1</v>
      </c>
      <c r="X87" s="157">
        <f t="shared" si="221"/>
        <v>0</v>
      </c>
      <c r="Y87" s="158">
        <f t="shared" si="221"/>
        <v>1</v>
      </c>
      <c r="Z87" s="155"/>
      <c r="AA87" s="156"/>
      <c r="AB87" s="157">
        <f t="shared" si="222"/>
        <v>0</v>
      </c>
      <c r="AC87" s="158">
        <f t="shared" si="222"/>
        <v>0</v>
      </c>
      <c r="AD87" s="157">
        <f t="shared" si="223"/>
        <v>0</v>
      </c>
      <c r="AE87" s="158">
        <f t="shared" si="223"/>
        <v>1</v>
      </c>
      <c r="AF87" s="157">
        <f t="shared" si="224"/>
        <v>0</v>
      </c>
      <c r="AG87" s="158">
        <f t="shared" si="224"/>
        <v>1</v>
      </c>
      <c r="AH87" s="155"/>
      <c r="AI87" s="156"/>
      <c r="AJ87" s="157">
        <f t="shared" si="225"/>
        <v>0</v>
      </c>
      <c r="AK87" s="157">
        <f t="shared" si="225"/>
        <v>0</v>
      </c>
      <c r="AL87" s="155"/>
      <c r="AM87" s="156">
        <v>5</v>
      </c>
      <c r="AN87" s="157">
        <f t="shared" si="226"/>
        <v>0</v>
      </c>
      <c r="AO87" s="157">
        <f t="shared" si="226"/>
        <v>5</v>
      </c>
      <c r="AP87" s="155"/>
      <c r="AQ87" s="156"/>
      <c r="AR87" s="157">
        <f t="shared" si="227"/>
        <v>0</v>
      </c>
      <c r="AS87" s="158">
        <f t="shared" si="227"/>
        <v>0</v>
      </c>
      <c r="AT87" s="157">
        <f t="shared" si="228"/>
        <v>0</v>
      </c>
      <c r="AU87" s="158">
        <f t="shared" si="228"/>
        <v>5</v>
      </c>
      <c r="AV87" s="157">
        <f t="shared" si="229"/>
        <v>0</v>
      </c>
      <c r="AW87" s="158">
        <f t="shared" si="229"/>
        <v>5</v>
      </c>
      <c r="AX87" s="155"/>
      <c r="AY87" s="156"/>
      <c r="AZ87" s="157">
        <f t="shared" si="230"/>
        <v>0</v>
      </c>
      <c r="BA87" s="158">
        <f t="shared" si="230"/>
        <v>0</v>
      </c>
      <c r="BB87" s="155"/>
      <c r="BC87" s="156">
        <v>145</v>
      </c>
      <c r="BD87" s="157">
        <f t="shared" si="231"/>
        <v>0</v>
      </c>
      <c r="BE87" s="158">
        <f t="shared" si="231"/>
        <v>145</v>
      </c>
      <c r="BF87" s="155"/>
      <c r="BG87" s="156"/>
      <c r="BH87" s="157">
        <f t="shared" si="232"/>
        <v>0</v>
      </c>
      <c r="BI87" s="158">
        <f t="shared" si="232"/>
        <v>0</v>
      </c>
      <c r="BJ87" s="157">
        <f t="shared" si="233"/>
        <v>0</v>
      </c>
      <c r="BK87" s="158">
        <f t="shared" si="233"/>
        <v>145</v>
      </c>
      <c r="BL87" s="157">
        <f t="shared" si="234"/>
        <v>0</v>
      </c>
      <c r="BM87" s="158">
        <f t="shared" si="234"/>
        <v>145</v>
      </c>
      <c r="BN87" s="155">
        <v>365</v>
      </c>
      <c r="BO87" s="156">
        <v>425</v>
      </c>
      <c r="BP87" s="157">
        <f t="shared" si="235"/>
        <v>365</v>
      </c>
      <c r="BQ87" s="158">
        <f t="shared" si="235"/>
        <v>425</v>
      </c>
      <c r="BR87" s="155">
        <v>19</v>
      </c>
      <c r="BS87" s="156">
        <v>12</v>
      </c>
      <c r="BT87" s="157">
        <f t="shared" si="236"/>
        <v>19</v>
      </c>
      <c r="BU87" s="158">
        <f t="shared" si="236"/>
        <v>12</v>
      </c>
      <c r="BV87" s="155"/>
      <c r="BW87" s="156"/>
      <c r="BX87" s="157">
        <f t="shared" si="237"/>
        <v>0</v>
      </c>
      <c r="BY87" s="158">
        <f t="shared" si="237"/>
        <v>0</v>
      </c>
      <c r="BZ87" s="157">
        <f t="shared" si="238"/>
        <v>384</v>
      </c>
      <c r="CA87" s="158">
        <f t="shared" si="238"/>
        <v>437</v>
      </c>
      <c r="CB87" s="157">
        <f t="shared" si="239"/>
        <v>384</v>
      </c>
      <c r="CC87" s="158">
        <f t="shared" si="239"/>
        <v>437</v>
      </c>
      <c r="CD87" s="155">
        <v>5.3931506849315101</v>
      </c>
      <c r="CE87" s="156">
        <v>5.38</v>
      </c>
      <c r="CF87" s="157">
        <f t="shared" si="240"/>
        <v>1968.5000000000011</v>
      </c>
      <c r="CG87" s="158">
        <f t="shared" si="240"/>
        <v>2286.5</v>
      </c>
      <c r="CH87" s="155">
        <v>5.8157894736842097</v>
      </c>
      <c r="CI87" s="156">
        <v>6.29</v>
      </c>
      <c r="CJ87" s="157">
        <f t="shared" si="241"/>
        <v>110.49999999999999</v>
      </c>
      <c r="CK87" s="158">
        <f t="shared" si="241"/>
        <v>75.48</v>
      </c>
      <c r="CL87" s="155"/>
      <c r="CM87" s="156"/>
      <c r="CN87" s="157">
        <f t="shared" si="242"/>
        <v>0</v>
      </c>
      <c r="CO87" s="158">
        <f t="shared" si="242"/>
        <v>0</v>
      </c>
      <c r="CP87" s="157">
        <f t="shared" si="243"/>
        <v>5.4140625000000027</v>
      </c>
      <c r="CQ87" s="158">
        <f t="shared" si="243"/>
        <v>5.4049885583524029</v>
      </c>
      <c r="CR87" s="157">
        <f t="shared" si="244"/>
        <v>2079.0000000000009</v>
      </c>
      <c r="CS87" s="158">
        <f t="shared" si="244"/>
        <v>2361.98</v>
      </c>
      <c r="CT87" s="155">
        <v>150.42098630136999</v>
      </c>
      <c r="CU87" s="156">
        <v>149.36000000000001</v>
      </c>
      <c r="CV87" s="157">
        <f t="shared" si="245"/>
        <v>54903.660000000047</v>
      </c>
      <c r="CW87" s="158">
        <f t="shared" si="245"/>
        <v>63478.000000000007</v>
      </c>
      <c r="CX87" s="155">
        <v>153.07</v>
      </c>
      <c r="CY87" s="156">
        <v>147.31</v>
      </c>
      <c r="CZ87" s="157">
        <f t="shared" si="246"/>
        <v>2908.33</v>
      </c>
      <c r="DA87" s="158">
        <f t="shared" si="246"/>
        <v>1767.72</v>
      </c>
      <c r="DB87" s="155"/>
      <c r="DC87" s="156"/>
      <c r="DD87" s="157">
        <f t="shared" si="247"/>
        <v>0</v>
      </c>
      <c r="DE87" s="158">
        <f t="shared" si="247"/>
        <v>0</v>
      </c>
      <c r="DF87" s="157">
        <f t="shared" si="248"/>
        <v>150.55205729166678</v>
      </c>
      <c r="DG87" s="158">
        <f t="shared" si="248"/>
        <v>149.30370709382154</v>
      </c>
      <c r="DH87" s="157">
        <f t="shared" si="249"/>
        <v>57811.990000000049</v>
      </c>
      <c r="DI87" s="158">
        <f t="shared" si="249"/>
        <v>65245.720000000016</v>
      </c>
      <c r="DJ87" s="157">
        <f t="shared" si="250"/>
        <v>384</v>
      </c>
      <c r="DK87" s="158">
        <f t="shared" si="250"/>
        <v>438</v>
      </c>
      <c r="DL87" s="157">
        <f t="shared" si="250"/>
        <v>384</v>
      </c>
      <c r="DM87" s="158">
        <f t="shared" si="250"/>
        <v>438</v>
      </c>
      <c r="DN87" s="157">
        <f t="shared" si="251"/>
        <v>5.4140625000000027</v>
      </c>
      <c r="DO87" s="158">
        <f t="shared" si="251"/>
        <v>5.4040639269406396</v>
      </c>
      <c r="DP87" s="157">
        <f t="shared" si="252"/>
        <v>2079.0000000000009</v>
      </c>
      <c r="DQ87" s="158">
        <f t="shared" si="252"/>
        <v>2366.98</v>
      </c>
      <c r="DR87" s="157">
        <f t="shared" si="253"/>
        <v>150.55205729166678</v>
      </c>
      <c r="DS87" s="158">
        <f t="shared" si="253"/>
        <v>149.29388127853886</v>
      </c>
      <c r="DT87" s="157">
        <f t="shared" si="254"/>
        <v>57811.990000000049</v>
      </c>
      <c r="DU87" s="158">
        <f t="shared" si="254"/>
        <v>65390.720000000023</v>
      </c>
      <c r="DV87" s="155">
        <v>103</v>
      </c>
      <c r="DW87" s="156">
        <v>117</v>
      </c>
      <c r="DX87" s="157">
        <f t="shared" si="255"/>
        <v>103</v>
      </c>
      <c r="DY87" s="158">
        <f t="shared" si="255"/>
        <v>117</v>
      </c>
      <c r="DZ87" s="155">
        <v>22</v>
      </c>
      <c r="EA87" s="156">
        <v>20</v>
      </c>
      <c r="EB87" s="157">
        <f t="shared" si="256"/>
        <v>22</v>
      </c>
      <c r="EC87" s="158">
        <f t="shared" si="256"/>
        <v>20</v>
      </c>
      <c r="ED87" s="155"/>
      <c r="EE87" s="156"/>
      <c r="EF87" s="157">
        <f t="shared" si="257"/>
        <v>0</v>
      </c>
      <c r="EG87" s="158">
        <f t="shared" si="257"/>
        <v>0</v>
      </c>
      <c r="EH87" s="157">
        <f t="shared" si="258"/>
        <v>125</v>
      </c>
      <c r="EI87" s="158">
        <f t="shared" si="258"/>
        <v>137</v>
      </c>
      <c r="EJ87" s="157">
        <f t="shared" si="259"/>
        <v>125</v>
      </c>
      <c r="EK87" s="158">
        <f t="shared" si="259"/>
        <v>137</v>
      </c>
      <c r="EL87" s="155">
        <v>4.2378640776698999</v>
      </c>
      <c r="EM87" s="156">
        <v>3.79</v>
      </c>
      <c r="EN87" s="157">
        <f t="shared" si="260"/>
        <v>436.49999999999972</v>
      </c>
      <c r="EO87" s="158">
        <f t="shared" si="260"/>
        <v>443.43</v>
      </c>
      <c r="EP87" s="155">
        <v>4.5454545454545503</v>
      </c>
      <c r="EQ87" s="156">
        <v>4.1500000000000004</v>
      </c>
      <c r="ER87" s="157">
        <f t="shared" si="261"/>
        <v>100.00000000000011</v>
      </c>
      <c r="ES87" s="158">
        <f t="shared" si="261"/>
        <v>83</v>
      </c>
      <c r="ET87" s="155"/>
      <c r="EU87" s="156"/>
      <c r="EV87" s="157">
        <f t="shared" si="262"/>
        <v>0</v>
      </c>
      <c r="EW87" s="158">
        <f t="shared" si="262"/>
        <v>0</v>
      </c>
      <c r="EX87" s="157">
        <f t="shared" si="263"/>
        <v>4.291999999999998</v>
      </c>
      <c r="EY87" s="158">
        <f t="shared" si="263"/>
        <v>3.8425547445255481</v>
      </c>
      <c r="EZ87" s="157">
        <f t="shared" si="264"/>
        <v>536.49999999999977</v>
      </c>
      <c r="FA87" s="158">
        <f t="shared" si="264"/>
        <v>526.43000000000006</v>
      </c>
      <c r="FB87" s="155">
        <v>113.291262135922</v>
      </c>
      <c r="FC87" s="156">
        <v>106.23</v>
      </c>
      <c r="FD87" s="157">
        <f t="shared" si="265"/>
        <v>11668.999999999965</v>
      </c>
      <c r="FE87" s="158">
        <f t="shared" si="265"/>
        <v>12428.91</v>
      </c>
      <c r="FF87" s="155">
        <v>108.363636363636</v>
      </c>
      <c r="FG87" s="156">
        <v>88.55</v>
      </c>
      <c r="FH87" s="157">
        <f t="shared" si="266"/>
        <v>2383.9999999999923</v>
      </c>
      <c r="FI87" s="158">
        <f t="shared" si="266"/>
        <v>1771</v>
      </c>
      <c r="FJ87" s="155"/>
      <c r="FK87" s="156"/>
      <c r="FL87" s="157">
        <f t="shared" si="267"/>
        <v>0</v>
      </c>
      <c r="FM87" s="158">
        <f t="shared" si="267"/>
        <v>0</v>
      </c>
      <c r="FN87" s="157">
        <f t="shared" si="268"/>
        <v>112.42399999999967</v>
      </c>
      <c r="FO87" s="158">
        <f t="shared" si="268"/>
        <v>103.64897810218979</v>
      </c>
      <c r="FP87" s="157">
        <f t="shared" si="269"/>
        <v>14052.999999999958</v>
      </c>
      <c r="FQ87" s="158">
        <f t="shared" si="269"/>
        <v>14199.910000000002</v>
      </c>
      <c r="FR87" s="155"/>
      <c r="FS87" s="156">
        <v>1</v>
      </c>
      <c r="FT87" s="157">
        <f t="shared" si="270"/>
        <v>0</v>
      </c>
      <c r="FU87" s="158">
        <f t="shared" si="270"/>
        <v>1</v>
      </c>
      <c r="FV87" s="155"/>
      <c r="FW87" s="156"/>
      <c r="FX87" s="157">
        <f t="shared" si="271"/>
        <v>0</v>
      </c>
      <c r="FY87" s="158">
        <f t="shared" si="271"/>
        <v>0</v>
      </c>
      <c r="FZ87" s="155"/>
      <c r="GA87" s="156">
        <v>142</v>
      </c>
      <c r="GB87" s="157">
        <f t="shared" si="272"/>
        <v>0</v>
      </c>
      <c r="GC87" s="158">
        <f t="shared" si="272"/>
        <v>142</v>
      </c>
      <c r="GD87" s="157">
        <f t="shared" si="273"/>
        <v>468</v>
      </c>
      <c r="GE87" s="158">
        <f t="shared" si="273"/>
        <v>542</v>
      </c>
      <c r="GF87" s="157">
        <f t="shared" si="273"/>
        <v>468</v>
      </c>
      <c r="GG87" s="158">
        <f t="shared" si="273"/>
        <v>542</v>
      </c>
      <c r="GH87" s="157">
        <f t="shared" si="274"/>
        <v>2405.0000000000009</v>
      </c>
      <c r="GI87" s="158">
        <f t="shared" si="274"/>
        <v>2729.93</v>
      </c>
      <c r="GJ87" s="157">
        <f t="shared" si="275"/>
        <v>66572.660000000018</v>
      </c>
      <c r="GK87" s="158">
        <f t="shared" si="275"/>
        <v>75906.91</v>
      </c>
      <c r="GL87" s="157">
        <f t="shared" si="276"/>
        <v>41</v>
      </c>
      <c r="GM87" s="158">
        <f t="shared" si="276"/>
        <v>33</v>
      </c>
      <c r="GN87" s="157">
        <f t="shared" si="276"/>
        <v>41</v>
      </c>
      <c r="GO87" s="158">
        <f t="shared" si="276"/>
        <v>33</v>
      </c>
      <c r="GP87" s="157">
        <f t="shared" si="277"/>
        <v>210.50000000000011</v>
      </c>
      <c r="GQ87" s="158">
        <f t="shared" si="277"/>
        <v>163.48000000000002</v>
      </c>
      <c r="GR87" s="157">
        <f t="shared" si="278"/>
        <v>5292.3299999999927</v>
      </c>
      <c r="GS87" s="158">
        <f t="shared" si="278"/>
        <v>3683.7200000000003</v>
      </c>
      <c r="GT87" s="157">
        <f t="shared" si="279"/>
        <v>509</v>
      </c>
      <c r="GU87" s="158">
        <f t="shared" si="279"/>
        <v>575</v>
      </c>
      <c r="GV87" s="157">
        <f t="shared" si="279"/>
        <v>509</v>
      </c>
      <c r="GW87" s="158">
        <f t="shared" si="279"/>
        <v>575</v>
      </c>
      <c r="GX87" s="157">
        <f t="shared" si="280"/>
        <v>2615.5000000000009</v>
      </c>
      <c r="GY87" s="158">
        <f t="shared" si="280"/>
        <v>2893.41</v>
      </c>
      <c r="GZ87" s="157">
        <f t="shared" si="280"/>
        <v>71864.990000000005</v>
      </c>
      <c r="HA87" s="158">
        <f t="shared" si="280"/>
        <v>79590.63</v>
      </c>
      <c r="HB87" s="157">
        <f t="shared" si="281"/>
        <v>0</v>
      </c>
      <c r="HC87" s="158">
        <f t="shared" si="281"/>
        <v>0</v>
      </c>
      <c r="HD87" s="157">
        <f t="shared" si="281"/>
        <v>0</v>
      </c>
      <c r="HE87" s="158">
        <f t="shared" si="281"/>
        <v>0</v>
      </c>
      <c r="HF87" s="157" t="str">
        <f t="shared" si="282"/>
        <v/>
      </c>
      <c r="HG87" s="158" t="str">
        <f t="shared" si="282"/>
        <v/>
      </c>
      <c r="HH87" s="157" t="str">
        <f t="shared" si="283"/>
        <v/>
      </c>
      <c r="HI87" s="158" t="str">
        <f t="shared" si="283"/>
        <v/>
      </c>
      <c r="HJ87" s="157">
        <f t="shared" si="284"/>
        <v>2615.5000000000009</v>
      </c>
      <c r="HK87" s="158">
        <f t="shared" si="284"/>
        <v>2893.41</v>
      </c>
      <c r="HL87" s="157">
        <f t="shared" si="285"/>
        <v>71864.990000000005</v>
      </c>
      <c r="HM87" s="158">
        <f t="shared" si="285"/>
        <v>79732.630000000019</v>
      </c>
    </row>
    <row r="88" spans="1:221">
      <c r="A88" s="176" t="s">
        <v>425</v>
      </c>
      <c r="B88" s="185" t="s">
        <v>459</v>
      </c>
      <c r="C88" s="188"/>
      <c r="D88" s="179" t="s">
        <v>460</v>
      </c>
      <c r="E88" s="190">
        <v>6</v>
      </c>
      <c r="F88" s="155">
        <v>330</v>
      </c>
      <c r="G88" s="156">
        <v>296</v>
      </c>
      <c r="H88" s="155">
        <v>0</v>
      </c>
      <c r="I88" s="156">
        <v>0</v>
      </c>
      <c r="J88" s="157">
        <f t="shared" si="218"/>
        <v>330</v>
      </c>
      <c r="K88" s="158">
        <f t="shared" si="218"/>
        <v>296</v>
      </c>
      <c r="L88" s="155"/>
      <c r="M88" s="156"/>
      <c r="N88" s="157">
        <f t="shared" si="219"/>
        <v>330</v>
      </c>
      <c r="O88" s="158">
        <f t="shared" si="219"/>
        <v>296</v>
      </c>
      <c r="P88" s="157">
        <f t="shared" si="219"/>
        <v>330</v>
      </c>
      <c r="Q88" s="158">
        <f t="shared" si="219"/>
        <v>296</v>
      </c>
      <c r="R88" s="155">
        <v>11</v>
      </c>
      <c r="S88" s="156">
        <v>6</v>
      </c>
      <c r="T88" s="157">
        <f t="shared" si="220"/>
        <v>11</v>
      </c>
      <c r="U88" s="158">
        <f t="shared" si="220"/>
        <v>6</v>
      </c>
      <c r="V88" s="155">
        <v>10</v>
      </c>
      <c r="W88" s="156">
        <v>0</v>
      </c>
      <c r="X88" s="157">
        <f t="shared" si="221"/>
        <v>10</v>
      </c>
      <c r="Y88" s="158">
        <f t="shared" si="221"/>
        <v>0</v>
      </c>
      <c r="Z88" s="155"/>
      <c r="AA88" s="156"/>
      <c r="AB88" s="157">
        <f t="shared" si="222"/>
        <v>0</v>
      </c>
      <c r="AC88" s="158">
        <f t="shared" si="222"/>
        <v>0</v>
      </c>
      <c r="AD88" s="157">
        <f t="shared" si="223"/>
        <v>21</v>
      </c>
      <c r="AE88" s="158">
        <f t="shared" si="223"/>
        <v>6</v>
      </c>
      <c r="AF88" s="157">
        <f t="shared" si="224"/>
        <v>21</v>
      </c>
      <c r="AG88" s="158">
        <f t="shared" si="224"/>
        <v>6</v>
      </c>
      <c r="AH88" s="155">
        <v>3.5</v>
      </c>
      <c r="AI88" s="156">
        <v>3.17</v>
      </c>
      <c r="AJ88" s="157">
        <f t="shared" si="225"/>
        <v>38.5</v>
      </c>
      <c r="AK88" s="157">
        <f t="shared" si="225"/>
        <v>19.02</v>
      </c>
      <c r="AL88" s="155">
        <v>4</v>
      </c>
      <c r="AM88" s="156"/>
      <c r="AN88" s="157">
        <f t="shared" si="226"/>
        <v>40</v>
      </c>
      <c r="AO88" s="157">
        <f t="shared" si="226"/>
        <v>0</v>
      </c>
      <c r="AP88" s="155"/>
      <c r="AQ88" s="156"/>
      <c r="AR88" s="157">
        <f t="shared" si="227"/>
        <v>0</v>
      </c>
      <c r="AS88" s="158">
        <f t="shared" si="227"/>
        <v>0</v>
      </c>
      <c r="AT88" s="157">
        <f t="shared" si="228"/>
        <v>3.7380952380952381</v>
      </c>
      <c r="AU88" s="158">
        <f t="shared" si="228"/>
        <v>3.17</v>
      </c>
      <c r="AV88" s="157">
        <f t="shared" si="229"/>
        <v>78.5</v>
      </c>
      <c r="AW88" s="158">
        <f t="shared" si="229"/>
        <v>19.02</v>
      </c>
      <c r="AX88" s="155">
        <v>102.454545454545</v>
      </c>
      <c r="AY88" s="156">
        <v>76.33</v>
      </c>
      <c r="AZ88" s="157">
        <f t="shared" si="230"/>
        <v>1126.999999999995</v>
      </c>
      <c r="BA88" s="158">
        <f t="shared" si="230"/>
        <v>457.98</v>
      </c>
      <c r="BB88" s="155">
        <v>86.6</v>
      </c>
      <c r="BC88" s="156"/>
      <c r="BD88" s="157">
        <f t="shared" si="231"/>
        <v>866</v>
      </c>
      <c r="BE88" s="158">
        <f t="shared" si="231"/>
        <v>0</v>
      </c>
      <c r="BF88" s="155"/>
      <c r="BG88" s="156"/>
      <c r="BH88" s="157">
        <f t="shared" si="232"/>
        <v>0</v>
      </c>
      <c r="BI88" s="158">
        <f t="shared" si="232"/>
        <v>0</v>
      </c>
      <c r="BJ88" s="157">
        <f t="shared" si="233"/>
        <v>94.904761904761671</v>
      </c>
      <c r="BK88" s="158">
        <f t="shared" si="233"/>
        <v>76.33</v>
      </c>
      <c r="BL88" s="157">
        <f t="shared" si="234"/>
        <v>1992.999999999995</v>
      </c>
      <c r="BM88" s="158">
        <f t="shared" si="234"/>
        <v>457.98</v>
      </c>
      <c r="BN88" s="155">
        <v>164</v>
      </c>
      <c r="BO88" s="156">
        <v>131</v>
      </c>
      <c r="BP88" s="157">
        <f t="shared" si="235"/>
        <v>164</v>
      </c>
      <c r="BQ88" s="158">
        <f t="shared" si="235"/>
        <v>131</v>
      </c>
      <c r="BR88" s="155">
        <v>52</v>
      </c>
      <c r="BS88" s="156">
        <v>45</v>
      </c>
      <c r="BT88" s="157">
        <f t="shared" si="236"/>
        <v>52</v>
      </c>
      <c r="BU88" s="158">
        <f t="shared" si="236"/>
        <v>45</v>
      </c>
      <c r="BV88" s="155"/>
      <c r="BW88" s="156"/>
      <c r="BX88" s="157">
        <f t="shared" si="237"/>
        <v>0</v>
      </c>
      <c r="BY88" s="158">
        <f t="shared" si="237"/>
        <v>0</v>
      </c>
      <c r="BZ88" s="157">
        <f t="shared" si="238"/>
        <v>216</v>
      </c>
      <c r="CA88" s="158">
        <f t="shared" si="238"/>
        <v>176</v>
      </c>
      <c r="CB88" s="157">
        <f t="shared" si="239"/>
        <v>216</v>
      </c>
      <c r="CC88" s="158">
        <f t="shared" si="239"/>
        <v>176</v>
      </c>
      <c r="CD88" s="155">
        <v>4.7317073170731696</v>
      </c>
      <c r="CE88" s="156">
        <v>4.37</v>
      </c>
      <c r="CF88" s="157">
        <f t="shared" si="240"/>
        <v>775.99999999999977</v>
      </c>
      <c r="CG88" s="158">
        <f t="shared" si="240"/>
        <v>572.47</v>
      </c>
      <c r="CH88" s="155">
        <v>6.2403846153846203</v>
      </c>
      <c r="CI88" s="156">
        <v>5.4</v>
      </c>
      <c r="CJ88" s="157">
        <f t="shared" si="241"/>
        <v>324.50000000000023</v>
      </c>
      <c r="CK88" s="158">
        <f t="shared" si="241"/>
        <v>243.00000000000003</v>
      </c>
      <c r="CL88" s="155"/>
      <c r="CM88" s="156"/>
      <c r="CN88" s="157">
        <f t="shared" si="242"/>
        <v>0</v>
      </c>
      <c r="CO88" s="158">
        <f t="shared" si="242"/>
        <v>0</v>
      </c>
      <c r="CP88" s="157">
        <f t="shared" si="243"/>
        <v>5.0949074074074074</v>
      </c>
      <c r="CQ88" s="158">
        <f t="shared" si="243"/>
        <v>4.6333522727272731</v>
      </c>
      <c r="CR88" s="157">
        <f t="shared" si="244"/>
        <v>1100.5</v>
      </c>
      <c r="CS88" s="158">
        <f t="shared" si="244"/>
        <v>815.47</v>
      </c>
      <c r="CT88" s="155">
        <v>97.820121951219505</v>
      </c>
      <c r="CU88" s="156">
        <v>89.1</v>
      </c>
      <c r="CV88" s="157">
        <f t="shared" si="245"/>
        <v>16042.499999999998</v>
      </c>
      <c r="CW88" s="158">
        <f t="shared" si="245"/>
        <v>11672.099999999999</v>
      </c>
      <c r="CX88" s="155">
        <v>99.7880769230769</v>
      </c>
      <c r="CY88" s="156">
        <v>90.06</v>
      </c>
      <c r="CZ88" s="157">
        <f t="shared" si="246"/>
        <v>5188.9799999999987</v>
      </c>
      <c r="DA88" s="158">
        <f t="shared" si="246"/>
        <v>4052.7000000000003</v>
      </c>
      <c r="DB88" s="155"/>
      <c r="DC88" s="156"/>
      <c r="DD88" s="157">
        <f t="shared" si="247"/>
        <v>0</v>
      </c>
      <c r="DE88" s="158">
        <f t="shared" si="247"/>
        <v>0</v>
      </c>
      <c r="DF88" s="157">
        <f t="shared" si="248"/>
        <v>98.293888888888873</v>
      </c>
      <c r="DG88" s="158">
        <f t="shared" si="248"/>
        <v>89.345454545454544</v>
      </c>
      <c r="DH88" s="157">
        <f t="shared" si="249"/>
        <v>21231.479999999996</v>
      </c>
      <c r="DI88" s="158">
        <f t="shared" si="249"/>
        <v>15724.8</v>
      </c>
      <c r="DJ88" s="157">
        <f t="shared" si="250"/>
        <v>237</v>
      </c>
      <c r="DK88" s="158">
        <f t="shared" si="250"/>
        <v>182</v>
      </c>
      <c r="DL88" s="157">
        <f t="shared" si="250"/>
        <v>237</v>
      </c>
      <c r="DM88" s="158">
        <f t="shared" si="250"/>
        <v>182</v>
      </c>
      <c r="DN88" s="157">
        <f t="shared" si="251"/>
        <v>4.9746835443037973</v>
      </c>
      <c r="DO88" s="158">
        <f t="shared" si="251"/>
        <v>4.5851098901098899</v>
      </c>
      <c r="DP88" s="157">
        <f t="shared" si="252"/>
        <v>1179</v>
      </c>
      <c r="DQ88" s="158">
        <f t="shared" si="252"/>
        <v>834.49</v>
      </c>
      <c r="DR88" s="157">
        <f t="shared" si="253"/>
        <v>97.993586497890263</v>
      </c>
      <c r="DS88" s="158">
        <f t="shared" si="253"/>
        <v>88.916373626373627</v>
      </c>
      <c r="DT88" s="157">
        <f t="shared" si="254"/>
        <v>23224.479999999992</v>
      </c>
      <c r="DU88" s="158">
        <f t="shared" si="254"/>
        <v>16182.78</v>
      </c>
      <c r="DV88" s="155">
        <v>55</v>
      </c>
      <c r="DW88" s="156">
        <v>78</v>
      </c>
      <c r="DX88" s="157">
        <f t="shared" si="255"/>
        <v>55</v>
      </c>
      <c r="DY88" s="158">
        <f t="shared" si="255"/>
        <v>78</v>
      </c>
      <c r="DZ88" s="155">
        <v>37</v>
      </c>
      <c r="EA88" s="156">
        <v>35</v>
      </c>
      <c r="EB88" s="157">
        <f t="shared" si="256"/>
        <v>37</v>
      </c>
      <c r="EC88" s="158">
        <f t="shared" si="256"/>
        <v>35</v>
      </c>
      <c r="ED88" s="155"/>
      <c r="EE88" s="156"/>
      <c r="EF88" s="157">
        <f t="shared" si="257"/>
        <v>0</v>
      </c>
      <c r="EG88" s="158">
        <f t="shared" si="257"/>
        <v>0</v>
      </c>
      <c r="EH88" s="157">
        <f t="shared" si="258"/>
        <v>92</v>
      </c>
      <c r="EI88" s="158">
        <f t="shared" si="258"/>
        <v>113</v>
      </c>
      <c r="EJ88" s="157">
        <f t="shared" si="259"/>
        <v>92</v>
      </c>
      <c r="EK88" s="158">
        <f t="shared" si="259"/>
        <v>113</v>
      </c>
      <c r="EL88" s="155">
        <v>3.1363636363636398</v>
      </c>
      <c r="EM88" s="156">
        <v>3.1</v>
      </c>
      <c r="EN88" s="157">
        <f t="shared" si="260"/>
        <v>172.5000000000002</v>
      </c>
      <c r="EO88" s="158">
        <f t="shared" si="260"/>
        <v>241.8</v>
      </c>
      <c r="EP88" s="155">
        <v>3.8108108108108101</v>
      </c>
      <c r="EQ88" s="156">
        <v>3.33</v>
      </c>
      <c r="ER88" s="157">
        <f t="shared" si="261"/>
        <v>140.99999999999997</v>
      </c>
      <c r="ES88" s="158">
        <f t="shared" si="261"/>
        <v>116.55</v>
      </c>
      <c r="ET88" s="155"/>
      <c r="EU88" s="156"/>
      <c r="EV88" s="157">
        <f t="shared" si="262"/>
        <v>0</v>
      </c>
      <c r="EW88" s="158">
        <f t="shared" si="262"/>
        <v>0</v>
      </c>
      <c r="EX88" s="157">
        <f t="shared" si="263"/>
        <v>3.4076086956521756</v>
      </c>
      <c r="EY88" s="158">
        <f t="shared" si="263"/>
        <v>3.1712389380530976</v>
      </c>
      <c r="EZ88" s="157">
        <f t="shared" si="264"/>
        <v>313.50000000000017</v>
      </c>
      <c r="FA88" s="158">
        <f t="shared" si="264"/>
        <v>358.35</v>
      </c>
      <c r="FB88" s="155">
        <v>74.872727272727303</v>
      </c>
      <c r="FC88" s="156">
        <v>65.650000000000006</v>
      </c>
      <c r="FD88" s="157">
        <f t="shared" si="265"/>
        <v>4118.0000000000018</v>
      </c>
      <c r="FE88" s="158">
        <f t="shared" si="265"/>
        <v>5120.7000000000007</v>
      </c>
      <c r="FF88" s="155">
        <v>61.950270270270302</v>
      </c>
      <c r="FG88" s="156">
        <v>58.09</v>
      </c>
      <c r="FH88" s="157">
        <f t="shared" si="266"/>
        <v>2292.1600000000012</v>
      </c>
      <c r="FI88" s="158">
        <f t="shared" si="266"/>
        <v>2033.15</v>
      </c>
      <c r="FJ88" s="155"/>
      <c r="FK88" s="156"/>
      <c r="FL88" s="157">
        <f t="shared" si="267"/>
        <v>0</v>
      </c>
      <c r="FM88" s="158">
        <f t="shared" si="267"/>
        <v>0</v>
      </c>
      <c r="FN88" s="157">
        <f t="shared" si="268"/>
        <v>69.675652173913079</v>
      </c>
      <c r="FO88" s="158">
        <f t="shared" si="268"/>
        <v>63.308407079646024</v>
      </c>
      <c r="FP88" s="157">
        <f t="shared" si="269"/>
        <v>6410.1600000000035</v>
      </c>
      <c r="FQ88" s="158">
        <f t="shared" si="269"/>
        <v>7153.85</v>
      </c>
      <c r="FR88" s="155">
        <v>1</v>
      </c>
      <c r="FS88" s="156">
        <v>1</v>
      </c>
      <c r="FT88" s="157">
        <f t="shared" si="270"/>
        <v>1</v>
      </c>
      <c r="FU88" s="158">
        <f t="shared" si="270"/>
        <v>1</v>
      </c>
      <c r="FV88" s="155"/>
      <c r="FW88" s="156"/>
      <c r="FX88" s="157">
        <f t="shared" si="271"/>
        <v>0</v>
      </c>
      <c r="FY88" s="158">
        <f t="shared" si="271"/>
        <v>0</v>
      </c>
      <c r="FZ88" s="155">
        <v>68</v>
      </c>
      <c r="GA88" s="156">
        <v>61</v>
      </c>
      <c r="GB88" s="157">
        <f t="shared" si="272"/>
        <v>68</v>
      </c>
      <c r="GC88" s="158">
        <f t="shared" si="272"/>
        <v>61</v>
      </c>
      <c r="GD88" s="157">
        <f t="shared" si="273"/>
        <v>230</v>
      </c>
      <c r="GE88" s="158">
        <f t="shared" si="273"/>
        <v>215</v>
      </c>
      <c r="GF88" s="157">
        <f t="shared" si="273"/>
        <v>230</v>
      </c>
      <c r="GG88" s="158">
        <f t="shared" si="273"/>
        <v>215</v>
      </c>
      <c r="GH88" s="157">
        <f t="shared" si="274"/>
        <v>987</v>
      </c>
      <c r="GI88" s="158">
        <f t="shared" si="274"/>
        <v>833.29</v>
      </c>
      <c r="GJ88" s="157">
        <f t="shared" si="275"/>
        <v>21287.499999999993</v>
      </c>
      <c r="GK88" s="158">
        <f t="shared" si="275"/>
        <v>17250.78</v>
      </c>
      <c r="GL88" s="157">
        <f t="shared" si="276"/>
        <v>99</v>
      </c>
      <c r="GM88" s="158">
        <f t="shared" si="276"/>
        <v>80</v>
      </c>
      <c r="GN88" s="157">
        <f t="shared" si="276"/>
        <v>99</v>
      </c>
      <c r="GO88" s="158">
        <f t="shared" si="276"/>
        <v>80</v>
      </c>
      <c r="GP88" s="157">
        <f t="shared" si="277"/>
        <v>505.50000000000023</v>
      </c>
      <c r="GQ88" s="158">
        <f t="shared" si="277"/>
        <v>359.55</v>
      </c>
      <c r="GR88" s="157">
        <f t="shared" si="278"/>
        <v>8347.14</v>
      </c>
      <c r="GS88" s="158">
        <f t="shared" si="278"/>
        <v>6085.85</v>
      </c>
      <c r="GT88" s="157">
        <f t="shared" si="279"/>
        <v>329</v>
      </c>
      <c r="GU88" s="158">
        <f t="shared" si="279"/>
        <v>295</v>
      </c>
      <c r="GV88" s="157">
        <f t="shared" si="279"/>
        <v>329</v>
      </c>
      <c r="GW88" s="158">
        <f t="shared" si="279"/>
        <v>295</v>
      </c>
      <c r="GX88" s="157">
        <f t="shared" si="280"/>
        <v>1492.5000000000002</v>
      </c>
      <c r="GY88" s="158">
        <f t="shared" si="280"/>
        <v>1192.8399999999999</v>
      </c>
      <c r="GZ88" s="157">
        <f t="shared" si="280"/>
        <v>29634.639999999992</v>
      </c>
      <c r="HA88" s="158">
        <f t="shared" si="280"/>
        <v>23336.629999999997</v>
      </c>
      <c r="HB88" s="157">
        <f t="shared" si="281"/>
        <v>0</v>
      </c>
      <c r="HC88" s="158">
        <f t="shared" si="281"/>
        <v>0</v>
      </c>
      <c r="HD88" s="157">
        <f t="shared" si="281"/>
        <v>0</v>
      </c>
      <c r="HE88" s="158">
        <f t="shared" si="281"/>
        <v>0</v>
      </c>
      <c r="HF88" s="157" t="str">
        <f t="shared" si="282"/>
        <v/>
      </c>
      <c r="HG88" s="158" t="str">
        <f t="shared" si="282"/>
        <v/>
      </c>
      <c r="HH88" s="157" t="str">
        <f t="shared" si="283"/>
        <v/>
      </c>
      <c r="HI88" s="158" t="str">
        <f t="shared" si="283"/>
        <v/>
      </c>
      <c r="HJ88" s="157">
        <f t="shared" si="284"/>
        <v>1492.5000000000002</v>
      </c>
      <c r="HK88" s="158">
        <f t="shared" si="284"/>
        <v>1192.8400000000001</v>
      </c>
      <c r="HL88" s="157">
        <f t="shared" si="285"/>
        <v>29702.639999999996</v>
      </c>
      <c r="HM88" s="158">
        <f t="shared" si="285"/>
        <v>23397.63</v>
      </c>
    </row>
    <row r="89" spans="1:221">
      <c r="A89" s="176" t="s">
        <v>425</v>
      </c>
      <c r="B89" s="177" t="s">
        <v>461</v>
      </c>
      <c r="C89" s="188"/>
      <c r="D89" s="179" t="s">
        <v>462</v>
      </c>
      <c r="E89" s="180">
        <v>6</v>
      </c>
      <c r="F89" s="155">
        <v>386</v>
      </c>
      <c r="G89" s="156">
        <v>365</v>
      </c>
      <c r="H89" s="155">
        <v>1</v>
      </c>
      <c r="I89" s="156">
        <v>2</v>
      </c>
      <c r="J89" s="157">
        <f t="shared" si="218"/>
        <v>385</v>
      </c>
      <c r="K89" s="158">
        <f t="shared" si="218"/>
        <v>363</v>
      </c>
      <c r="L89" s="155"/>
      <c r="M89" s="156"/>
      <c r="N89" s="157">
        <f t="shared" si="219"/>
        <v>385</v>
      </c>
      <c r="O89" s="181">
        <f t="shared" si="219"/>
        <v>448</v>
      </c>
      <c r="P89" s="157">
        <f t="shared" si="219"/>
        <v>385</v>
      </c>
      <c r="Q89" s="181">
        <f t="shared" si="219"/>
        <v>448</v>
      </c>
      <c r="R89" s="155">
        <v>7</v>
      </c>
      <c r="S89" s="156">
        <v>9</v>
      </c>
      <c r="T89" s="157">
        <f t="shared" si="220"/>
        <v>7</v>
      </c>
      <c r="U89" s="158">
        <f t="shared" si="220"/>
        <v>9</v>
      </c>
      <c r="V89" s="155">
        <v>4</v>
      </c>
      <c r="W89" s="156">
        <v>5</v>
      </c>
      <c r="X89" s="157">
        <f t="shared" si="221"/>
        <v>4</v>
      </c>
      <c r="Y89" s="158">
        <f t="shared" si="221"/>
        <v>5</v>
      </c>
      <c r="Z89" s="155"/>
      <c r="AA89" s="156"/>
      <c r="AB89" s="157">
        <f t="shared" si="222"/>
        <v>0</v>
      </c>
      <c r="AC89" s="158">
        <f t="shared" si="222"/>
        <v>0</v>
      </c>
      <c r="AD89" s="157">
        <f t="shared" si="223"/>
        <v>11</v>
      </c>
      <c r="AE89" s="158">
        <f t="shared" si="223"/>
        <v>14</v>
      </c>
      <c r="AF89" s="157">
        <f t="shared" si="224"/>
        <v>11</v>
      </c>
      <c r="AG89" s="158">
        <f t="shared" si="224"/>
        <v>14</v>
      </c>
      <c r="AH89" s="155">
        <v>4.28571428571429</v>
      </c>
      <c r="AI89" s="156">
        <v>5.56</v>
      </c>
      <c r="AJ89" s="157">
        <f t="shared" si="225"/>
        <v>30.000000000000028</v>
      </c>
      <c r="AK89" s="157">
        <f t="shared" si="225"/>
        <v>50.04</v>
      </c>
      <c r="AL89" s="155">
        <v>5.5</v>
      </c>
      <c r="AM89" s="156">
        <v>6.2</v>
      </c>
      <c r="AN89" s="157">
        <f t="shared" si="226"/>
        <v>22</v>
      </c>
      <c r="AO89" s="157">
        <f t="shared" si="226"/>
        <v>31</v>
      </c>
      <c r="AP89" s="155"/>
      <c r="AQ89" s="156"/>
      <c r="AR89" s="157">
        <f t="shared" si="227"/>
        <v>0</v>
      </c>
      <c r="AS89" s="158">
        <f t="shared" si="227"/>
        <v>0</v>
      </c>
      <c r="AT89" s="157">
        <f t="shared" si="228"/>
        <v>4.7272727272727302</v>
      </c>
      <c r="AU89" s="158">
        <f t="shared" si="228"/>
        <v>5.7885714285714283</v>
      </c>
      <c r="AV89" s="157">
        <f t="shared" si="229"/>
        <v>52.000000000000028</v>
      </c>
      <c r="AW89" s="158">
        <f t="shared" si="229"/>
        <v>81.039999999999992</v>
      </c>
      <c r="AX89" s="155">
        <v>120.71428571428601</v>
      </c>
      <c r="AY89" s="156">
        <v>143.11000000000001</v>
      </c>
      <c r="AZ89" s="157">
        <f t="shared" si="230"/>
        <v>845.00000000000205</v>
      </c>
      <c r="BA89" s="158">
        <f t="shared" si="230"/>
        <v>1287.9900000000002</v>
      </c>
      <c r="BB89" s="155">
        <v>128.25</v>
      </c>
      <c r="BC89" s="156">
        <v>138.6</v>
      </c>
      <c r="BD89" s="157">
        <f t="shared" si="231"/>
        <v>513</v>
      </c>
      <c r="BE89" s="158">
        <f t="shared" si="231"/>
        <v>693</v>
      </c>
      <c r="BF89" s="155"/>
      <c r="BG89" s="156"/>
      <c r="BH89" s="157">
        <f t="shared" si="232"/>
        <v>0</v>
      </c>
      <c r="BI89" s="158">
        <f t="shared" si="232"/>
        <v>0</v>
      </c>
      <c r="BJ89" s="157">
        <f t="shared" si="233"/>
        <v>123.45454545454564</v>
      </c>
      <c r="BK89" s="158">
        <f t="shared" si="233"/>
        <v>141.49928571428572</v>
      </c>
      <c r="BL89" s="157">
        <f t="shared" si="234"/>
        <v>1358.000000000002</v>
      </c>
      <c r="BM89" s="158">
        <f t="shared" si="234"/>
        <v>1980.99</v>
      </c>
      <c r="BN89" s="155">
        <v>200</v>
      </c>
      <c r="BO89" s="156">
        <v>216</v>
      </c>
      <c r="BP89" s="157">
        <f t="shared" si="235"/>
        <v>200</v>
      </c>
      <c r="BQ89" s="158">
        <f t="shared" si="235"/>
        <v>216</v>
      </c>
      <c r="BR89" s="155">
        <v>35</v>
      </c>
      <c r="BS89" s="156">
        <v>41</v>
      </c>
      <c r="BT89" s="157">
        <f t="shared" si="236"/>
        <v>35</v>
      </c>
      <c r="BU89" s="158">
        <f t="shared" si="236"/>
        <v>41</v>
      </c>
      <c r="BV89" s="155"/>
      <c r="BW89" s="156"/>
      <c r="BX89" s="157">
        <f t="shared" si="237"/>
        <v>0</v>
      </c>
      <c r="BY89" s="158">
        <f t="shared" si="237"/>
        <v>0</v>
      </c>
      <c r="BZ89" s="157">
        <f t="shared" si="238"/>
        <v>235</v>
      </c>
      <c r="CA89" s="158">
        <f t="shared" si="238"/>
        <v>257</v>
      </c>
      <c r="CB89" s="157">
        <f t="shared" si="239"/>
        <v>235</v>
      </c>
      <c r="CC89" s="158">
        <f t="shared" si="239"/>
        <v>257</v>
      </c>
      <c r="CD89" s="155">
        <v>6.3025000000000002</v>
      </c>
      <c r="CE89" s="156">
        <v>6.18</v>
      </c>
      <c r="CF89" s="157">
        <f t="shared" si="240"/>
        <v>1260.5</v>
      </c>
      <c r="CG89" s="158">
        <f t="shared" si="240"/>
        <v>1334.8799999999999</v>
      </c>
      <c r="CH89" s="155">
        <v>7.5285714285714302</v>
      </c>
      <c r="CI89" s="156">
        <v>6.85</v>
      </c>
      <c r="CJ89" s="157">
        <f t="shared" si="241"/>
        <v>263.50000000000006</v>
      </c>
      <c r="CK89" s="158">
        <f t="shared" si="241"/>
        <v>280.84999999999997</v>
      </c>
      <c r="CL89" s="155"/>
      <c r="CM89" s="156"/>
      <c r="CN89" s="157">
        <f t="shared" si="242"/>
        <v>0</v>
      </c>
      <c r="CO89" s="158">
        <f t="shared" si="242"/>
        <v>0</v>
      </c>
      <c r="CP89" s="157">
        <f t="shared" si="243"/>
        <v>6.4851063829787234</v>
      </c>
      <c r="CQ89" s="158">
        <f t="shared" si="243"/>
        <v>6.2868871595330731</v>
      </c>
      <c r="CR89" s="157">
        <f t="shared" si="244"/>
        <v>1524</v>
      </c>
      <c r="CS89" s="158">
        <f t="shared" si="244"/>
        <v>1615.7299999999998</v>
      </c>
      <c r="CT89" s="155">
        <v>144.40495000000001</v>
      </c>
      <c r="CU89" s="156">
        <v>142.58000000000001</v>
      </c>
      <c r="CV89" s="157">
        <f t="shared" si="245"/>
        <v>28880.99</v>
      </c>
      <c r="CW89" s="158">
        <f t="shared" si="245"/>
        <v>30797.280000000002</v>
      </c>
      <c r="CX89" s="155">
        <v>156.761142857143</v>
      </c>
      <c r="CY89" s="156">
        <v>142.1</v>
      </c>
      <c r="CZ89" s="157">
        <f t="shared" si="246"/>
        <v>5486.6400000000049</v>
      </c>
      <c r="DA89" s="158">
        <f t="shared" si="246"/>
        <v>5826.0999999999995</v>
      </c>
      <c r="DB89" s="155"/>
      <c r="DC89" s="156"/>
      <c r="DD89" s="157">
        <f t="shared" si="247"/>
        <v>0</v>
      </c>
      <c r="DE89" s="158">
        <f t="shared" si="247"/>
        <v>0</v>
      </c>
      <c r="DF89" s="157">
        <f t="shared" si="248"/>
        <v>146.24523404255322</v>
      </c>
      <c r="DG89" s="158">
        <f t="shared" si="248"/>
        <v>142.50342412451363</v>
      </c>
      <c r="DH89" s="157">
        <f t="shared" si="249"/>
        <v>34367.630000000005</v>
      </c>
      <c r="DI89" s="158">
        <f t="shared" si="249"/>
        <v>36623.380000000005</v>
      </c>
      <c r="DJ89" s="157">
        <f t="shared" si="250"/>
        <v>246</v>
      </c>
      <c r="DK89" s="158">
        <f t="shared" si="250"/>
        <v>271</v>
      </c>
      <c r="DL89" s="157">
        <f t="shared" si="250"/>
        <v>246</v>
      </c>
      <c r="DM89" s="158">
        <f t="shared" si="250"/>
        <v>271</v>
      </c>
      <c r="DN89" s="157">
        <f t="shared" si="251"/>
        <v>6.4065040650406502</v>
      </c>
      <c r="DO89" s="158">
        <f t="shared" si="251"/>
        <v>6.2611439114391132</v>
      </c>
      <c r="DP89" s="157">
        <f t="shared" si="252"/>
        <v>1576</v>
      </c>
      <c r="DQ89" s="158">
        <f t="shared" si="252"/>
        <v>1696.7699999999998</v>
      </c>
      <c r="DR89" s="157">
        <f t="shared" si="253"/>
        <v>145.22613821138214</v>
      </c>
      <c r="DS89" s="158">
        <f t="shared" si="253"/>
        <v>142.45154981549817</v>
      </c>
      <c r="DT89" s="157">
        <f t="shared" si="254"/>
        <v>35725.630000000005</v>
      </c>
      <c r="DU89" s="158">
        <f t="shared" si="254"/>
        <v>38604.370000000003</v>
      </c>
      <c r="DV89" s="155">
        <v>88</v>
      </c>
      <c r="DW89" s="156">
        <v>123</v>
      </c>
      <c r="DX89" s="157">
        <f t="shared" si="255"/>
        <v>88</v>
      </c>
      <c r="DY89" s="158">
        <f t="shared" si="255"/>
        <v>123</v>
      </c>
      <c r="DZ89" s="155">
        <v>51</v>
      </c>
      <c r="EA89" s="156">
        <v>53</v>
      </c>
      <c r="EB89" s="157">
        <f t="shared" si="256"/>
        <v>51</v>
      </c>
      <c r="EC89" s="158">
        <f t="shared" si="256"/>
        <v>53</v>
      </c>
      <c r="ED89" s="155"/>
      <c r="EE89" s="156"/>
      <c r="EF89" s="157">
        <f t="shared" si="257"/>
        <v>0</v>
      </c>
      <c r="EG89" s="158">
        <f t="shared" si="257"/>
        <v>0</v>
      </c>
      <c r="EH89" s="157">
        <f t="shared" si="258"/>
        <v>139</v>
      </c>
      <c r="EI89" s="158">
        <f t="shared" si="258"/>
        <v>176</v>
      </c>
      <c r="EJ89" s="157">
        <f t="shared" si="259"/>
        <v>139</v>
      </c>
      <c r="EK89" s="158">
        <f t="shared" si="259"/>
        <v>176</v>
      </c>
      <c r="EL89" s="155">
        <v>4.125</v>
      </c>
      <c r="EM89" s="156">
        <v>4.1500000000000004</v>
      </c>
      <c r="EN89" s="157">
        <f t="shared" si="260"/>
        <v>363</v>
      </c>
      <c r="EO89" s="158">
        <f t="shared" si="260"/>
        <v>510.45000000000005</v>
      </c>
      <c r="EP89" s="155">
        <v>4.87254901960784</v>
      </c>
      <c r="EQ89" s="156">
        <v>5.07</v>
      </c>
      <c r="ER89" s="157">
        <f t="shared" si="261"/>
        <v>248.49999999999983</v>
      </c>
      <c r="ES89" s="158">
        <f t="shared" si="261"/>
        <v>268.71000000000004</v>
      </c>
      <c r="ET89" s="155"/>
      <c r="EU89" s="156"/>
      <c r="EV89" s="157">
        <f t="shared" si="262"/>
        <v>0</v>
      </c>
      <c r="EW89" s="158">
        <f t="shared" si="262"/>
        <v>0</v>
      </c>
      <c r="EX89" s="157">
        <f t="shared" si="263"/>
        <v>4.3992805755395663</v>
      </c>
      <c r="EY89" s="158">
        <f t="shared" si="263"/>
        <v>4.4270454545454552</v>
      </c>
      <c r="EZ89" s="157">
        <f t="shared" si="264"/>
        <v>611.49999999999977</v>
      </c>
      <c r="FA89" s="158">
        <f t="shared" si="264"/>
        <v>779.16000000000008</v>
      </c>
      <c r="FB89" s="155">
        <v>105.306818181818</v>
      </c>
      <c r="FC89" s="156">
        <v>103.66</v>
      </c>
      <c r="FD89" s="157">
        <f t="shared" si="265"/>
        <v>9266.9999999999836</v>
      </c>
      <c r="FE89" s="158">
        <f t="shared" si="265"/>
        <v>12750.18</v>
      </c>
      <c r="FF89" s="155">
        <v>111.45725490196099</v>
      </c>
      <c r="FG89" s="156">
        <v>105.35</v>
      </c>
      <c r="FH89" s="157">
        <f t="shared" si="266"/>
        <v>5684.3200000000106</v>
      </c>
      <c r="FI89" s="158">
        <f t="shared" si="266"/>
        <v>5583.5499999999993</v>
      </c>
      <c r="FJ89" s="155"/>
      <c r="FK89" s="156"/>
      <c r="FL89" s="157">
        <f t="shared" si="267"/>
        <v>0</v>
      </c>
      <c r="FM89" s="158">
        <f t="shared" si="267"/>
        <v>0</v>
      </c>
      <c r="FN89" s="157">
        <f t="shared" si="268"/>
        <v>107.56345323741003</v>
      </c>
      <c r="FO89" s="158">
        <f t="shared" si="268"/>
        <v>104.16892045454546</v>
      </c>
      <c r="FP89" s="157">
        <f t="shared" si="269"/>
        <v>14951.319999999994</v>
      </c>
      <c r="FQ89" s="158">
        <f t="shared" si="269"/>
        <v>18333.73</v>
      </c>
      <c r="FR89" s="155"/>
      <c r="FS89" s="156">
        <v>1</v>
      </c>
      <c r="FT89" s="157">
        <f t="shared" si="270"/>
        <v>0</v>
      </c>
      <c r="FU89" s="158">
        <f t="shared" si="270"/>
        <v>1</v>
      </c>
      <c r="FV89" s="155"/>
      <c r="FW89" s="156"/>
      <c r="FX89" s="157">
        <f t="shared" si="271"/>
        <v>0</v>
      </c>
      <c r="FY89" s="158">
        <f t="shared" si="271"/>
        <v>0</v>
      </c>
      <c r="FZ89" s="155"/>
      <c r="GA89" s="156">
        <v>125</v>
      </c>
      <c r="GB89" s="157">
        <f t="shared" si="272"/>
        <v>0</v>
      </c>
      <c r="GC89" s="158">
        <f t="shared" si="272"/>
        <v>125</v>
      </c>
      <c r="GD89" s="157">
        <f t="shared" si="273"/>
        <v>295</v>
      </c>
      <c r="GE89" s="158">
        <f t="shared" si="273"/>
        <v>348</v>
      </c>
      <c r="GF89" s="157">
        <f t="shared" si="273"/>
        <v>295</v>
      </c>
      <c r="GG89" s="158">
        <f t="shared" si="273"/>
        <v>348</v>
      </c>
      <c r="GH89" s="157">
        <f t="shared" si="274"/>
        <v>1653.5</v>
      </c>
      <c r="GI89" s="158">
        <f t="shared" si="274"/>
        <v>1895.37</v>
      </c>
      <c r="GJ89" s="157">
        <f t="shared" si="275"/>
        <v>38992.989999999991</v>
      </c>
      <c r="GK89" s="158">
        <f t="shared" si="275"/>
        <v>44835.450000000004</v>
      </c>
      <c r="GL89" s="157">
        <f t="shared" si="276"/>
        <v>90</v>
      </c>
      <c r="GM89" s="158">
        <f t="shared" si="276"/>
        <v>99</v>
      </c>
      <c r="GN89" s="157">
        <f t="shared" si="276"/>
        <v>90</v>
      </c>
      <c r="GO89" s="158">
        <f t="shared" si="276"/>
        <v>99</v>
      </c>
      <c r="GP89" s="157">
        <f t="shared" si="277"/>
        <v>533.99999999999989</v>
      </c>
      <c r="GQ89" s="158">
        <f t="shared" si="277"/>
        <v>580.55999999999995</v>
      </c>
      <c r="GR89" s="157">
        <f t="shared" si="278"/>
        <v>11683.960000000015</v>
      </c>
      <c r="GS89" s="158">
        <f t="shared" si="278"/>
        <v>12102.649999999998</v>
      </c>
      <c r="GT89" s="157">
        <f t="shared" si="279"/>
        <v>385</v>
      </c>
      <c r="GU89" s="158">
        <f t="shared" si="279"/>
        <v>447</v>
      </c>
      <c r="GV89" s="157">
        <f t="shared" si="279"/>
        <v>385</v>
      </c>
      <c r="GW89" s="158">
        <f t="shared" si="279"/>
        <v>447</v>
      </c>
      <c r="GX89" s="157">
        <f t="shared" si="280"/>
        <v>2187.5</v>
      </c>
      <c r="GY89" s="158">
        <f t="shared" si="280"/>
        <v>2475.9299999999998</v>
      </c>
      <c r="GZ89" s="157">
        <f t="shared" si="280"/>
        <v>50676.950000000004</v>
      </c>
      <c r="HA89" s="158">
        <f t="shared" si="280"/>
        <v>56938.100000000006</v>
      </c>
      <c r="HB89" s="157">
        <f t="shared" si="281"/>
        <v>0</v>
      </c>
      <c r="HC89" s="158">
        <f t="shared" si="281"/>
        <v>0</v>
      </c>
      <c r="HD89" s="157">
        <f t="shared" si="281"/>
        <v>0</v>
      </c>
      <c r="HE89" s="158">
        <f t="shared" si="281"/>
        <v>0</v>
      </c>
      <c r="HF89" s="157" t="str">
        <f t="shared" si="282"/>
        <v/>
      </c>
      <c r="HG89" s="158" t="str">
        <f t="shared" si="282"/>
        <v/>
      </c>
      <c r="HH89" s="157" t="str">
        <f t="shared" si="283"/>
        <v/>
      </c>
      <c r="HI89" s="158" t="str">
        <f t="shared" si="283"/>
        <v/>
      </c>
      <c r="HJ89" s="157">
        <f t="shared" si="284"/>
        <v>2187.5</v>
      </c>
      <c r="HK89" s="158">
        <f t="shared" si="284"/>
        <v>2475.9299999999998</v>
      </c>
      <c r="HL89" s="157">
        <f t="shared" si="285"/>
        <v>50676.95</v>
      </c>
      <c r="HM89" s="158">
        <f t="shared" si="285"/>
        <v>57063.100000000006</v>
      </c>
    </row>
    <row r="90" spans="1:221">
      <c r="A90" s="176" t="s">
        <v>425</v>
      </c>
      <c r="B90" s="177" t="s">
        <v>463</v>
      </c>
      <c r="C90" s="188"/>
      <c r="D90" s="179" t="s">
        <v>464</v>
      </c>
      <c r="E90" s="180">
        <v>6</v>
      </c>
      <c r="F90" s="155">
        <v>884</v>
      </c>
      <c r="G90" s="156">
        <v>1017</v>
      </c>
      <c r="H90" s="155">
        <v>3</v>
      </c>
      <c r="I90" s="156">
        <v>1</v>
      </c>
      <c r="J90" s="157">
        <f t="shared" si="218"/>
        <v>881</v>
      </c>
      <c r="K90" s="158">
        <f t="shared" si="218"/>
        <v>1016</v>
      </c>
      <c r="L90" s="155"/>
      <c r="M90" s="156"/>
      <c r="N90" s="157">
        <f t="shared" si="219"/>
        <v>881</v>
      </c>
      <c r="O90" s="158">
        <f t="shared" si="219"/>
        <v>1016</v>
      </c>
      <c r="P90" s="157">
        <f t="shared" si="219"/>
        <v>881</v>
      </c>
      <c r="Q90" s="158">
        <f t="shared" si="219"/>
        <v>1016</v>
      </c>
      <c r="R90" s="155">
        <v>4</v>
      </c>
      <c r="S90" s="156">
        <v>13</v>
      </c>
      <c r="T90" s="157">
        <f t="shared" si="220"/>
        <v>4</v>
      </c>
      <c r="U90" s="158">
        <f t="shared" si="220"/>
        <v>13</v>
      </c>
      <c r="V90" s="155">
        <v>3</v>
      </c>
      <c r="W90" s="156">
        <v>0</v>
      </c>
      <c r="X90" s="157">
        <f t="shared" si="221"/>
        <v>3</v>
      </c>
      <c r="Y90" s="158">
        <f t="shared" si="221"/>
        <v>0</v>
      </c>
      <c r="Z90" s="155"/>
      <c r="AA90" s="156"/>
      <c r="AB90" s="157">
        <f t="shared" si="222"/>
        <v>0</v>
      </c>
      <c r="AC90" s="158">
        <f t="shared" si="222"/>
        <v>0</v>
      </c>
      <c r="AD90" s="157">
        <f t="shared" si="223"/>
        <v>7</v>
      </c>
      <c r="AE90" s="158">
        <f t="shared" si="223"/>
        <v>13</v>
      </c>
      <c r="AF90" s="157">
        <f t="shared" si="224"/>
        <v>7</v>
      </c>
      <c r="AG90" s="158">
        <f t="shared" si="224"/>
        <v>13</v>
      </c>
      <c r="AH90" s="155">
        <v>4.5</v>
      </c>
      <c r="AI90" s="156">
        <v>4.1500000000000004</v>
      </c>
      <c r="AJ90" s="157">
        <f t="shared" si="225"/>
        <v>18</v>
      </c>
      <c r="AK90" s="157">
        <f t="shared" si="225"/>
        <v>53.95</v>
      </c>
      <c r="AL90" s="155">
        <v>4</v>
      </c>
      <c r="AM90" s="156"/>
      <c r="AN90" s="157">
        <f t="shared" si="226"/>
        <v>12</v>
      </c>
      <c r="AO90" s="157">
        <f t="shared" si="226"/>
        <v>0</v>
      </c>
      <c r="AP90" s="155"/>
      <c r="AQ90" s="156"/>
      <c r="AR90" s="157">
        <f t="shared" si="227"/>
        <v>0</v>
      </c>
      <c r="AS90" s="158">
        <f t="shared" si="227"/>
        <v>0</v>
      </c>
      <c r="AT90" s="157">
        <f t="shared" si="228"/>
        <v>4.2857142857142856</v>
      </c>
      <c r="AU90" s="158">
        <f t="shared" si="228"/>
        <v>4.1500000000000004</v>
      </c>
      <c r="AV90" s="157">
        <f t="shared" si="229"/>
        <v>30</v>
      </c>
      <c r="AW90" s="158">
        <f t="shared" si="229"/>
        <v>53.95</v>
      </c>
      <c r="AX90" s="155">
        <v>134.25</v>
      </c>
      <c r="AY90" s="156">
        <v>137.54</v>
      </c>
      <c r="AZ90" s="157">
        <f t="shared" si="230"/>
        <v>537</v>
      </c>
      <c r="BA90" s="158">
        <f t="shared" si="230"/>
        <v>1788.02</v>
      </c>
      <c r="BB90" s="155">
        <v>138.333333333333</v>
      </c>
      <c r="BC90" s="156"/>
      <c r="BD90" s="157">
        <f t="shared" si="231"/>
        <v>414.99999999999898</v>
      </c>
      <c r="BE90" s="158">
        <f t="shared" si="231"/>
        <v>0</v>
      </c>
      <c r="BF90" s="155"/>
      <c r="BG90" s="156"/>
      <c r="BH90" s="157">
        <f t="shared" si="232"/>
        <v>0</v>
      </c>
      <c r="BI90" s="158">
        <f t="shared" si="232"/>
        <v>0</v>
      </c>
      <c r="BJ90" s="157">
        <f t="shared" si="233"/>
        <v>135.99999999999986</v>
      </c>
      <c r="BK90" s="158">
        <f t="shared" si="233"/>
        <v>137.54</v>
      </c>
      <c r="BL90" s="157">
        <f t="shared" si="234"/>
        <v>951.99999999999898</v>
      </c>
      <c r="BM90" s="158">
        <f t="shared" si="234"/>
        <v>1788.02</v>
      </c>
      <c r="BN90" s="155">
        <v>323</v>
      </c>
      <c r="BO90" s="156">
        <v>391</v>
      </c>
      <c r="BP90" s="157">
        <f t="shared" si="235"/>
        <v>323</v>
      </c>
      <c r="BQ90" s="158">
        <f t="shared" si="235"/>
        <v>391</v>
      </c>
      <c r="BR90" s="155">
        <v>43</v>
      </c>
      <c r="BS90" s="156">
        <v>63</v>
      </c>
      <c r="BT90" s="157">
        <f t="shared" si="236"/>
        <v>43</v>
      </c>
      <c r="BU90" s="158">
        <f t="shared" si="236"/>
        <v>63</v>
      </c>
      <c r="BV90" s="155"/>
      <c r="BW90" s="156"/>
      <c r="BX90" s="157">
        <f t="shared" si="237"/>
        <v>0</v>
      </c>
      <c r="BY90" s="158">
        <f t="shared" si="237"/>
        <v>0</v>
      </c>
      <c r="BZ90" s="157">
        <f t="shared" si="238"/>
        <v>366</v>
      </c>
      <c r="CA90" s="158">
        <f t="shared" si="238"/>
        <v>454</v>
      </c>
      <c r="CB90" s="157">
        <f t="shared" si="239"/>
        <v>366</v>
      </c>
      <c r="CC90" s="158">
        <f t="shared" si="239"/>
        <v>454</v>
      </c>
      <c r="CD90" s="155">
        <v>5.3947368421052602</v>
      </c>
      <c r="CE90" s="156">
        <v>5.6</v>
      </c>
      <c r="CF90" s="157">
        <f t="shared" si="240"/>
        <v>1742.4999999999991</v>
      </c>
      <c r="CG90" s="158">
        <f t="shared" si="240"/>
        <v>2189.6</v>
      </c>
      <c r="CH90" s="155">
        <v>5.9302325581395303</v>
      </c>
      <c r="CI90" s="156">
        <v>6.06</v>
      </c>
      <c r="CJ90" s="157">
        <f t="shared" si="241"/>
        <v>254.9999999999998</v>
      </c>
      <c r="CK90" s="158">
        <f t="shared" si="241"/>
        <v>381.78</v>
      </c>
      <c r="CL90" s="155"/>
      <c r="CM90" s="156"/>
      <c r="CN90" s="157">
        <f t="shared" si="242"/>
        <v>0</v>
      </c>
      <c r="CO90" s="158">
        <f t="shared" si="242"/>
        <v>0</v>
      </c>
      <c r="CP90" s="157">
        <f t="shared" si="243"/>
        <v>5.4576502732240408</v>
      </c>
      <c r="CQ90" s="158">
        <f t="shared" si="243"/>
        <v>5.6638325991189431</v>
      </c>
      <c r="CR90" s="157">
        <f t="shared" si="244"/>
        <v>1997.4999999999989</v>
      </c>
      <c r="CS90" s="158">
        <f t="shared" si="244"/>
        <v>2571.38</v>
      </c>
      <c r="CT90" s="155">
        <v>139.00309597523199</v>
      </c>
      <c r="CU90" s="156">
        <v>140.16999999999999</v>
      </c>
      <c r="CV90" s="157">
        <f t="shared" si="245"/>
        <v>44897.999999999935</v>
      </c>
      <c r="CW90" s="158">
        <f t="shared" si="245"/>
        <v>54806.469999999994</v>
      </c>
      <c r="CX90" s="155">
        <v>139.44186046511601</v>
      </c>
      <c r="CY90" s="156">
        <v>141.91999999999999</v>
      </c>
      <c r="CZ90" s="157">
        <f t="shared" si="246"/>
        <v>5995.9999999999882</v>
      </c>
      <c r="DA90" s="158">
        <f t="shared" si="246"/>
        <v>8940.9599999999991</v>
      </c>
      <c r="DB90" s="155"/>
      <c r="DC90" s="156"/>
      <c r="DD90" s="157">
        <f t="shared" si="247"/>
        <v>0</v>
      </c>
      <c r="DE90" s="158">
        <f t="shared" si="247"/>
        <v>0</v>
      </c>
      <c r="DF90" s="157">
        <f t="shared" si="248"/>
        <v>139.05464480874295</v>
      </c>
      <c r="DG90" s="158">
        <f t="shared" si="248"/>
        <v>140.41284140969162</v>
      </c>
      <c r="DH90" s="157">
        <f t="shared" si="249"/>
        <v>50893.99999999992</v>
      </c>
      <c r="DI90" s="158">
        <f t="shared" si="249"/>
        <v>63747.43</v>
      </c>
      <c r="DJ90" s="157">
        <f t="shared" si="250"/>
        <v>373</v>
      </c>
      <c r="DK90" s="158">
        <f t="shared" si="250"/>
        <v>467</v>
      </c>
      <c r="DL90" s="157">
        <f t="shared" si="250"/>
        <v>373</v>
      </c>
      <c r="DM90" s="158">
        <f t="shared" si="250"/>
        <v>467</v>
      </c>
      <c r="DN90" s="157">
        <f t="shared" si="251"/>
        <v>5.4356568364611233</v>
      </c>
      <c r="DO90" s="158">
        <f t="shared" si="251"/>
        <v>5.6216916488222699</v>
      </c>
      <c r="DP90" s="157">
        <f t="shared" si="252"/>
        <v>2027.4999999999991</v>
      </c>
      <c r="DQ90" s="158">
        <f t="shared" si="252"/>
        <v>2625.33</v>
      </c>
      <c r="DR90" s="157">
        <f t="shared" si="253"/>
        <v>138.99731903485232</v>
      </c>
      <c r="DS90" s="158">
        <f t="shared" si="253"/>
        <v>140.33286937901499</v>
      </c>
      <c r="DT90" s="157">
        <f t="shared" si="254"/>
        <v>51845.99999999992</v>
      </c>
      <c r="DU90" s="158">
        <f t="shared" si="254"/>
        <v>65535.450000000004</v>
      </c>
      <c r="DV90" s="155">
        <v>298</v>
      </c>
      <c r="DW90" s="156">
        <v>310</v>
      </c>
      <c r="DX90" s="157">
        <f t="shared" si="255"/>
        <v>298</v>
      </c>
      <c r="DY90" s="158">
        <f t="shared" si="255"/>
        <v>310</v>
      </c>
      <c r="DZ90" s="155">
        <v>209</v>
      </c>
      <c r="EA90" s="156">
        <v>238</v>
      </c>
      <c r="EB90" s="157">
        <f t="shared" si="256"/>
        <v>209</v>
      </c>
      <c r="EC90" s="158">
        <f t="shared" si="256"/>
        <v>238</v>
      </c>
      <c r="ED90" s="155"/>
      <c r="EE90" s="156"/>
      <c r="EF90" s="157">
        <f t="shared" si="257"/>
        <v>0</v>
      </c>
      <c r="EG90" s="158">
        <f t="shared" si="257"/>
        <v>0</v>
      </c>
      <c r="EH90" s="157">
        <f t="shared" si="258"/>
        <v>507</v>
      </c>
      <c r="EI90" s="158">
        <f t="shared" si="258"/>
        <v>548</v>
      </c>
      <c r="EJ90" s="157">
        <f t="shared" si="259"/>
        <v>507</v>
      </c>
      <c r="EK90" s="158">
        <f t="shared" si="259"/>
        <v>548</v>
      </c>
      <c r="EL90" s="155">
        <v>3.9748322147651001</v>
      </c>
      <c r="EM90" s="156">
        <v>4.1500000000000004</v>
      </c>
      <c r="EN90" s="157">
        <f t="shared" si="260"/>
        <v>1184.4999999999998</v>
      </c>
      <c r="EO90" s="158">
        <f t="shared" si="260"/>
        <v>1286.5</v>
      </c>
      <c r="EP90" s="155">
        <v>4.5861244019138798</v>
      </c>
      <c r="EQ90" s="156">
        <v>4.63</v>
      </c>
      <c r="ER90" s="157">
        <f t="shared" si="261"/>
        <v>958.50000000000091</v>
      </c>
      <c r="ES90" s="158">
        <f t="shared" si="261"/>
        <v>1101.94</v>
      </c>
      <c r="ET90" s="155"/>
      <c r="EU90" s="156"/>
      <c r="EV90" s="157">
        <f t="shared" si="262"/>
        <v>0</v>
      </c>
      <c r="EW90" s="158">
        <f t="shared" si="262"/>
        <v>0</v>
      </c>
      <c r="EX90" s="157">
        <f t="shared" si="263"/>
        <v>4.2268244575936897</v>
      </c>
      <c r="EY90" s="158">
        <f t="shared" si="263"/>
        <v>4.3584671532846713</v>
      </c>
      <c r="EZ90" s="157">
        <f t="shared" si="264"/>
        <v>2143.0000000000009</v>
      </c>
      <c r="FA90" s="158">
        <f t="shared" si="264"/>
        <v>2388.44</v>
      </c>
      <c r="FB90" s="155">
        <v>99.325503355704697</v>
      </c>
      <c r="FC90" s="156">
        <v>102.45</v>
      </c>
      <c r="FD90" s="157">
        <f t="shared" si="265"/>
        <v>29599</v>
      </c>
      <c r="FE90" s="158">
        <f t="shared" si="265"/>
        <v>31759.5</v>
      </c>
      <c r="FF90" s="155">
        <v>97.6459330143541</v>
      </c>
      <c r="FG90" s="156">
        <v>96.09</v>
      </c>
      <c r="FH90" s="157">
        <f t="shared" si="266"/>
        <v>20408.000000000007</v>
      </c>
      <c r="FI90" s="158">
        <f t="shared" si="266"/>
        <v>22869.420000000002</v>
      </c>
      <c r="FJ90" s="155"/>
      <c r="FK90" s="156"/>
      <c r="FL90" s="157">
        <f t="shared" si="267"/>
        <v>0</v>
      </c>
      <c r="FM90" s="158">
        <f t="shared" si="267"/>
        <v>0</v>
      </c>
      <c r="FN90" s="157">
        <f t="shared" si="268"/>
        <v>98.633136094674569</v>
      </c>
      <c r="FO90" s="158">
        <f t="shared" si="268"/>
        <v>99.6878102189781</v>
      </c>
      <c r="FP90" s="157">
        <f t="shared" si="269"/>
        <v>50007.000000000007</v>
      </c>
      <c r="FQ90" s="158">
        <f t="shared" si="269"/>
        <v>54628.92</v>
      </c>
      <c r="FR90" s="155">
        <v>1</v>
      </c>
      <c r="FS90" s="156">
        <v>1</v>
      </c>
      <c r="FT90" s="157">
        <f t="shared" si="270"/>
        <v>1</v>
      </c>
      <c r="FU90" s="158">
        <f t="shared" si="270"/>
        <v>1</v>
      </c>
      <c r="FV90" s="155"/>
      <c r="FW90" s="156"/>
      <c r="FX90" s="157">
        <f t="shared" si="271"/>
        <v>0</v>
      </c>
      <c r="FY90" s="158">
        <f t="shared" si="271"/>
        <v>0</v>
      </c>
      <c r="FZ90" s="155">
        <v>126</v>
      </c>
      <c r="GA90" s="156">
        <v>133.66</v>
      </c>
      <c r="GB90" s="157">
        <f t="shared" si="272"/>
        <v>126</v>
      </c>
      <c r="GC90" s="158">
        <f t="shared" si="272"/>
        <v>133.66</v>
      </c>
      <c r="GD90" s="157">
        <f t="shared" si="273"/>
        <v>625</v>
      </c>
      <c r="GE90" s="158">
        <f t="shared" si="273"/>
        <v>714</v>
      </c>
      <c r="GF90" s="157">
        <f t="shared" si="273"/>
        <v>625</v>
      </c>
      <c r="GG90" s="158">
        <f t="shared" si="273"/>
        <v>714</v>
      </c>
      <c r="GH90" s="157">
        <f t="shared" si="274"/>
        <v>2944.9999999999991</v>
      </c>
      <c r="GI90" s="158">
        <f t="shared" si="274"/>
        <v>3530.0499999999997</v>
      </c>
      <c r="GJ90" s="157">
        <f t="shared" si="275"/>
        <v>75033.999999999942</v>
      </c>
      <c r="GK90" s="158">
        <f t="shared" si="275"/>
        <v>88353.989999999991</v>
      </c>
      <c r="GL90" s="157">
        <f t="shared" si="276"/>
        <v>255</v>
      </c>
      <c r="GM90" s="158">
        <f t="shared" si="276"/>
        <v>301</v>
      </c>
      <c r="GN90" s="157">
        <f t="shared" si="276"/>
        <v>255</v>
      </c>
      <c r="GO90" s="158">
        <f t="shared" si="276"/>
        <v>301</v>
      </c>
      <c r="GP90" s="157">
        <f t="shared" si="277"/>
        <v>1225.5000000000007</v>
      </c>
      <c r="GQ90" s="158">
        <f t="shared" si="277"/>
        <v>1483.72</v>
      </c>
      <c r="GR90" s="157">
        <f t="shared" si="278"/>
        <v>26818.999999999993</v>
      </c>
      <c r="GS90" s="158">
        <f t="shared" si="278"/>
        <v>31810.38</v>
      </c>
      <c r="GT90" s="157">
        <f t="shared" si="279"/>
        <v>880</v>
      </c>
      <c r="GU90" s="158">
        <f t="shared" si="279"/>
        <v>1015</v>
      </c>
      <c r="GV90" s="157">
        <f t="shared" si="279"/>
        <v>880</v>
      </c>
      <c r="GW90" s="158">
        <f t="shared" si="279"/>
        <v>1015</v>
      </c>
      <c r="GX90" s="157">
        <f t="shared" si="280"/>
        <v>4170.5</v>
      </c>
      <c r="GY90" s="158">
        <f t="shared" si="280"/>
        <v>5013.7699999999995</v>
      </c>
      <c r="GZ90" s="157">
        <f t="shared" si="280"/>
        <v>101852.99999999994</v>
      </c>
      <c r="HA90" s="158">
        <f t="shared" si="280"/>
        <v>120164.37</v>
      </c>
      <c r="HB90" s="157">
        <f t="shared" si="281"/>
        <v>0</v>
      </c>
      <c r="HC90" s="158">
        <f t="shared" si="281"/>
        <v>0</v>
      </c>
      <c r="HD90" s="157">
        <f t="shared" si="281"/>
        <v>0</v>
      </c>
      <c r="HE90" s="158">
        <f t="shared" si="281"/>
        <v>0</v>
      </c>
      <c r="HF90" s="157" t="str">
        <f t="shared" si="282"/>
        <v/>
      </c>
      <c r="HG90" s="158" t="str">
        <f t="shared" si="282"/>
        <v/>
      </c>
      <c r="HH90" s="157" t="str">
        <f t="shared" si="283"/>
        <v/>
      </c>
      <c r="HI90" s="158" t="str">
        <f t="shared" si="283"/>
        <v/>
      </c>
      <c r="HJ90" s="157">
        <f t="shared" si="284"/>
        <v>4170.5</v>
      </c>
      <c r="HK90" s="158">
        <f t="shared" si="284"/>
        <v>5013.7700000000004</v>
      </c>
      <c r="HL90" s="157">
        <f t="shared" si="285"/>
        <v>101978.99999999993</v>
      </c>
      <c r="HM90" s="158">
        <f t="shared" si="285"/>
        <v>120298.03</v>
      </c>
    </row>
    <row r="91" spans="1:221">
      <c r="A91" s="176" t="s">
        <v>425</v>
      </c>
      <c r="B91" s="177" t="s">
        <v>465</v>
      </c>
      <c r="C91" s="189"/>
      <c r="D91" s="184">
        <v>482158</v>
      </c>
      <c r="E91" s="180">
        <v>6</v>
      </c>
      <c r="F91" s="155">
        <v>631</v>
      </c>
      <c r="G91" s="156">
        <v>331</v>
      </c>
      <c r="H91" s="155">
        <v>4</v>
      </c>
      <c r="I91" s="156">
        <v>3</v>
      </c>
      <c r="J91" s="157">
        <f t="shared" si="218"/>
        <v>627</v>
      </c>
      <c r="K91" s="158">
        <f t="shared" si="218"/>
        <v>328</v>
      </c>
      <c r="L91" s="155"/>
      <c r="M91" s="156"/>
      <c r="N91" s="157">
        <f t="shared" si="219"/>
        <v>627</v>
      </c>
      <c r="O91" s="181">
        <f t="shared" si="219"/>
        <v>673</v>
      </c>
      <c r="P91" s="157">
        <f t="shared" si="219"/>
        <v>627</v>
      </c>
      <c r="Q91" s="181">
        <f t="shared" si="219"/>
        <v>673</v>
      </c>
      <c r="R91" s="155">
        <v>7</v>
      </c>
      <c r="S91" s="156">
        <v>13</v>
      </c>
      <c r="T91" s="157">
        <f t="shared" si="220"/>
        <v>7</v>
      </c>
      <c r="U91" s="158">
        <f t="shared" si="220"/>
        <v>13</v>
      </c>
      <c r="V91" s="155">
        <v>4</v>
      </c>
      <c r="W91" s="156">
        <v>2</v>
      </c>
      <c r="X91" s="157">
        <f t="shared" si="221"/>
        <v>4</v>
      </c>
      <c r="Y91" s="158">
        <f t="shared" si="221"/>
        <v>2</v>
      </c>
      <c r="Z91" s="155"/>
      <c r="AA91" s="156"/>
      <c r="AB91" s="157">
        <f t="shared" si="222"/>
        <v>0</v>
      </c>
      <c r="AC91" s="158">
        <f t="shared" si="222"/>
        <v>0</v>
      </c>
      <c r="AD91" s="157">
        <f t="shared" si="223"/>
        <v>11</v>
      </c>
      <c r="AE91" s="158">
        <f t="shared" si="223"/>
        <v>15</v>
      </c>
      <c r="AF91" s="157">
        <f t="shared" si="224"/>
        <v>11</v>
      </c>
      <c r="AG91" s="158">
        <f t="shared" si="224"/>
        <v>15</v>
      </c>
      <c r="AH91" s="155">
        <v>4.5714285714285703</v>
      </c>
      <c r="AI91" s="156">
        <v>4.2699999999999996</v>
      </c>
      <c r="AJ91" s="157">
        <f t="shared" si="225"/>
        <v>31.999999999999993</v>
      </c>
      <c r="AK91" s="157">
        <f t="shared" si="225"/>
        <v>55.509999999999991</v>
      </c>
      <c r="AL91" s="155">
        <v>7.25</v>
      </c>
      <c r="AM91" s="156">
        <v>5.75</v>
      </c>
      <c r="AN91" s="157">
        <f t="shared" si="226"/>
        <v>29</v>
      </c>
      <c r="AO91" s="157">
        <f t="shared" si="226"/>
        <v>11.5</v>
      </c>
      <c r="AP91" s="155"/>
      <c r="AQ91" s="156"/>
      <c r="AR91" s="157">
        <f t="shared" si="227"/>
        <v>0</v>
      </c>
      <c r="AS91" s="158">
        <f t="shared" si="227"/>
        <v>0</v>
      </c>
      <c r="AT91" s="157">
        <f t="shared" si="228"/>
        <v>5.545454545454545</v>
      </c>
      <c r="AU91" s="158">
        <f t="shared" si="228"/>
        <v>4.4673333333333325</v>
      </c>
      <c r="AV91" s="157">
        <f t="shared" si="229"/>
        <v>60.999999999999993</v>
      </c>
      <c r="AW91" s="158">
        <f t="shared" si="229"/>
        <v>67.009999999999991</v>
      </c>
      <c r="AX91" s="155">
        <v>139.57142857142901</v>
      </c>
      <c r="AY91" s="156">
        <v>133.85</v>
      </c>
      <c r="AZ91" s="157">
        <f t="shared" si="230"/>
        <v>977.00000000000307</v>
      </c>
      <c r="BA91" s="158">
        <f t="shared" si="230"/>
        <v>1740.05</v>
      </c>
      <c r="BB91" s="155">
        <v>145.75</v>
      </c>
      <c r="BC91" s="156">
        <v>109.5</v>
      </c>
      <c r="BD91" s="157">
        <f t="shared" si="231"/>
        <v>583</v>
      </c>
      <c r="BE91" s="158">
        <f t="shared" si="231"/>
        <v>219</v>
      </c>
      <c r="BF91" s="155"/>
      <c r="BG91" s="156"/>
      <c r="BH91" s="157">
        <f t="shared" si="232"/>
        <v>0</v>
      </c>
      <c r="BI91" s="158">
        <f t="shared" si="232"/>
        <v>0</v>
      </c>
      <c r="BJ91" s="157">
        <f t="shared" si="233"/>
        <v>141.8181818181821</v>
      </c>
      <c r="BK91" s="158">
        <f t="shared" si="233"/>
        <v>130.60333333333332</v>
      </c>
      <c r="BL91" s="157">
        <f t="shared" si="234"/>
        <v>1560.0000000000032</v>
      </c>
      <c r="BM91" s="158">
        <f t="shared" si="234"/>
        <v>1959.05</v>
      </c>
      <c r="BN91" s="155">
        <v>228</v>
      </c>
      <c r="BO91" s="156">
        <v>284</v>
      </c>
      <c r="BP91" s="157">
        <f t="shared" si="235"/>
        <v>228</v>
      </c>
      <c r="BQ91" s="158">
        <f t="shared" si="235"/>
        <v>284</v>
      </c>
      <c r="BR91" s="155">
        <v>71</v>
      </c>
      <c r="BS91" s="156">
        <v>45</v>
      </c>
      <c r="BT91" s="157">
        <f t="shared" si="236"/>
        <v>71</v>
      </c>
      <c r="BU91" s="158">
        <f t="shared" si="236"/>
        <v>45</v>
      </c>
      <c r="BV91" s="155"/>
      <c r="BW91" s="156"/>
      <c r="BX91" s="157">
        <f t="shared" si="237"/>
        <v>0</v>
      </c>
      <c r="BY91" s="158">
        <f t="shared" si="237"/>
        <v>0</v>
      </c>
      <c r="BZ91" s="157">
        <f t="shared" si="238"/>
        <v>299</v>
      </c>
      <c r="CA91" s="158">
        <f t="shared" si="238"/>
        <v>329</v>
      </c>
      <c r="CB91" s="157">
        <f t="shared" si="239"/>
        <v>299</v>
      </c>
      <c r="CC91" s="158">
        <f t="shared" si="239"/>
        <v>329</v>
      </c>
      <c r="CD91" s="155">
        <v>6.2192982456140404</v>
      </c>
      <c r="CE91" s="156">
        <v>6.18</v>
      </c>
      <c r="CF91" s="157">
        <f t="shared" si="240"/>
        <v>1418.0000000000011</v>
      </c>
      <c r="CG91" s="158">
        <f t="shared" si="240"/>
        <v>1755.12</v>
      </c>
      <c r="CH91" s="155">
        <v>7.9366197183098599</v>
      </c>
      <c r="CI91" s="156">
        <v>7.7</v>
      </c>
      <c r="CJ91" s="157">
        <f t="shared" si="241"/>
        <v>563.5</v>
      </c>
      <c r="CK91" s="158">
        <f t="shared" si="241"/>
        <v>346.5</v>
      </c>
      <c r="CL91" s="155"/>
      <c r="CM91" s="156"/>
      <c r="CN91" s="157">
        <f t="shared" si="242"/>
        <v>0</v>
      </c>
      <c r="CO91" s="158">
        <f t="shared" si="242"/>
        <v>0</v>
      </c>
      <c r="CP91" s="157">
        <f t="shared" si="243"/>
        <v>6.6270903010033484</v>
      </c>
      <c r="CQ91" s="158">
        <f t="shared" si="243"/>
        <v>6.3879027355623101</v>
      </c>
      <c r="CR91" s="157">
        <f t="shared" si="244"/>
        <v>1981.5000000000011</v>
      </c>
      <c r="CS91" s="158">
        <f t="shared" si="244"/>
        <v>2101.62</v>
      </c>
      <c r="CT91" s="155">
        <v>143.279035087719</v>
      </c>
      <c r="CU91" s="156">
        <v>143.05000000000001</v>
      </c>
      <c r="CV91" s="157">
        <f t="shared" si="245"/>
        <v>32667.61999999993</v>
      </c>
      <c r="CW91" s="158">
        <f t="shared" si="245"/>
        <v>40626.200000000004</v>
      </c>
      <c r="CX91" s="155">
        <v>146.61704225352099</v>
      </c>
      <c r="CY91" s="156">
        <v>144.88</v>
      </c>
      <c r="CZ91" s="157">
        <f t="shared" si="246"/>
        <v>10409.80999999999</v>
      </c>
      <c r="DA91" s="158">
        <f t="shared" si="246"/>
        <v>6519.5999999999995</v>
      </c>
      <c r="DB91" s="155"/>
      <c r="DC91" s="156"/>
      <c r="DD91" s="157">
        <f t="shared" si="247"/>
        <v>0</v>
      </c>
      <c r="DE91" s="158">
        <f t="shared" si="247"/>
        <v>0</v>
      </c>
      <c r="DF91" s="157">
        <f t="shared" si="248"/>
        <v>144.0716722408024</v>
      </c>
      <c r="DG91" s="158">
        <f t="shared" si="248"/>
        <v>143.30030395136779</v>
      </c>
      <c r="DH91" s="157">
        <f t="shared" si="249"/>
        <v>43077.42999999992</v>
      </c>
      <c r="DI91" s="158">
        <f t="shared" si="249"/>
        <v>47145.8</v>
      </c>
      <c r="DJ91" s="157">
        <f t="shared" si="250"/>
        <v>310</v>
      </c>
      <c r="DK91" s="158">
        <f t="shared" si="250"/>
        <v>344</v>
      </c>
      <c r="DL91" s="157">
        <f t="shared" si="250"/>
        <v>310</v>
      </c>
      <c r="DM91" s="158">
        <f t="shared" si="250"/>
        <v>344</v>
      </c>
      <c r="DN91" s="157">
        <f t="shared" si="251"/>
        <v>6.5887096774193585</v>
      </c>
      <c r="DO91" s="158">
        <f t="shared" si="251"/>
        <v>6.3041569767441867</v>
      </c>
      <c r="DP91" s="157">
        <f t="shared" si="252"/>
        <v>2042.5000000000011</v>
      </c>
      <c r="DQ91" s="158">
        <f t="shared" si="252"/>
        <v>2168.63</v>
      </c>
      <c r="DR91" s="157">
        <f t="shared" si="253"/>
        <v>143.9917096774191</v>
      </c>
      <c r="DS91" s="158">
        <f t="shared" si="253"/>
        <v>142.74665697674419</v>
      </c>
      <c r="DT91" s="157">
        <f t="shared" si="254"/>
        <v>44637.42999999992</v>
      </c>
      <c r="DU91" s="158">
        <f t="shared" si="254"/>
        <v>49104.85</v>
      </c>
      <c r="DV91" s="155">
        <v>210</v>
      </c>
      <c r="DW91" s="156">
        <v>203</v>
      </c>
      <c r="DX91" s="157">
        <f t="shared" si="255"/>
        <v>210</v>
      </c>
      <c r="DY91" s="158">
        <f t="shared" si="255"/>
        <v>203</v>
      </c>
      <c r="DZ91" s="155">
        <v>107</v>
      </c>
      <c r="EA91" s="156">
        <v>126</v>
      </c>
      <c r="EB91" s="157">
        <f t="shared" si="256"/>
        <v>107</v>
      </c>
      <c r="EC91" s="158">
        <f t="shared" si="256"/>
        <v>126</v>
      </c>
      <c r="ED91" s="155"/>
      <c r="EE91" s="156"/>
      <c r="EF91" s="157">
        <f t="shared" si="257"/>
        <v>0</v>
      </c>
      <c r="EG91" s="158">
        <f t="shared" si="257"/>
        <v>0</v>
      </c>
      <c r="EH91" s="157">
        <f t="shared" si="258"/>
        <v>317</v>
      </c>
      <c r="EI91" s="158">
        <f t="shared" si="258"/>
        <v>329</v>
      </c>
      <c r="EJ91" s="157">
        <f t="shared" si="259"/>
        <v>317</v>
      </c>
      <c r="EK91" s="158">
        <f t="shared" si="259"/>
        <v>329</v>
      </c>
      <c r="EL91" s="155">
        <v>4.29285714285714</v>
      </c>
      <c r="EM91" s="156">
        <v>4.17</v>
      </c>
      <c r="EN91" s="157">
        <f t="shared" si="260"/>
        <v>901.49999999999943</v>
      </c>
      <c r="EO91" s="158">
        <f t="shared" si="260"/>
        <v>846.51</v>
      </c>
      <c r="EP91" s="155">
        <v>5.3971962616822404</v>
      </c>
      <c r="EQ91" s="156">
        <v>4.6100000000000003</v>
      </c>
      <c r="ER91" s="157">
        <f t="shared" si="261"/>
        <v>577.49999999999977</v>
      </c>
      <c r="ES91" s="158">
        <f t="shared" si="261"/>
        <v>580.86</v>
      </c>
      <c r="ET91" s="155"/>
      <c r="EU91" s="156"/>
      <c r="EV91" s="157">
        <f t="shared" si="262"/>
        <v>0</v>
      </c>
      <c r="EW91" s="158">
        <f t="shared" si="262"/>
        <v>0</v>
      </c>
      <c r="EX91" s="157">
        <f t="shared" si="263"/>
        <v>4.6656151419558327</v>
      </c>
      <c r="EY91" s="158">
        <f t="shared" si="263"/>
        <v>4.3385106382978718</v>
      </c>
      <c r="EZ91" s="157">
        <f t="shared" si="264"/>
        <v>1478.9999999999989</v>
      </c>
      <c r="FA91" s="158">
        <f t="shared" si="264"/>
        <v>1427.37</v>
      </c>
      <c r="FB91" s="155">
        <v>104.263476190476</v>
      </c>
      <c r="FC91" s="156">
        <v>100.08</v>
      </c>
      <c r="FD91" s="157">
        <f t="shared" si="265"/>
        <v>21895.329999999958</v>
      </c>
      <c r="FE91" s="158">
        <f t="shared" si="265"/>
        <v>20316.239999999998</v>
      </c>
      <c r="FF91" s="155">
        <v>102.576168224299</v>
      </c>
      <c r="FG91" s="156">
        <v>91.75</v>
      </c>
      <c r="FH91" s="157">
        <f t="shared" si="266"/>
        <v>10975.649999999992</v>
      </c>
      <c r="FI91" s="158">
        <f t="shared" si="266"/>
        <v>11560.5</v>
      </c>
      <c r="FJ91" s="155"/>
      <c r="FK91" s="156"/>
      <c r="FL91" s="157">
        <f t="shared" si="267"/>
        <v>0</v>
      </c>
      <c r="FM91" s="158">
        <f t="shared" si="267"/>
        <v>0</v>
      </c>
      <c r="FN91" s="157">
        <f t="shared" si="268"/>
        <v>103.69394321766546</v>
      </c>
      <c r="FO91" s="158">
        <f t="shared" si="268"/>
        <v>96.889787234042544</v>
      </c>
      <c r="FP91" s="157">
        <f t="shared" si="269"/>
        <v>32870.979999999952</v>
      </c>
      <c r="FQ91" s="158">
        <f t="shared" si="269"/>
        <v>31876.739999999998</v>
      </c>
      <c r="FR91" s="155"/>
      <c r="FS91" s="156"/>
      <c r="FT91" s="157">
        <f t="shared" si="270"/>
        <v>0</v>
      </c>
      <c r="FU91" s="158">
        <f t="shared" si="270"/>
        <v>0</v>
      </c>
      <c r="FV91" s="155"/>
      <c r="FW91" s="156"/>
      <c r="FX91" s="157">
        <f t="shared" si="271"/>
        <v>0</v>
      </c>
      <c r="FY91" s="158">
        <f t="shared" si="271"/>
        <v>0</v>
      </c>
      <c r="FZ91" s="155"/>
      <c r="GA91" s="156"/>
      <c r="GB91" s="157">
        <f t="shared" si="272"/>
        <v>0</v>
      </c>
      <c r="GC91" s="158">
        <f t="shared" si="272"/>
        <v>0</v>
      </c>
      <c r="GD91" s="157">
        <f t="shared" si="273"/>
        <v>445</v>
      </c>
      <c r="GE91" s="158">
        <f t="shared" si="273"/>
        <v>500</v>
      </c>
      <c r="GF91" s="157">
        <f t="shared" si="273"/>
        <v>445</v>
      </c>
      <c r="GG91" s="158">
        <f t="shared" si="273"/>
        <v>500</v>
      </c>
      <c r="GH91" s="157">
        <f t="shared" si="274"/>
        <v>2351.5000000000005</v>
      </c>
      <c r="GI91" s="158">
        <f t="shared" si="274"/>
        <v>2657.14</v>
      </c>
      <c r="GJ91" s="157">
        <f t="shared" si="275"/>
        <v>55539.949999999888</v>
      </c>
      <c r="GK91" s="158">
        <f t="shared" si="275"/>
        <v>62682.490000000005</v>
      </c>
      <c r="GL91" s="157">
        <f t="shared" si="276"/>
        <v>182</v>
      </c>
      <c r="GM91" s="158">
        <f t="shared" si="276"/>
        <v>173</v>
      </c>
      <c r="GN91" s="157">
        <f t="shared" si="276"/>
        <v>182</v>
      </c>
      <c r="GO91" s="158">
        <f t="shared" si="276"/>
        <v>173</v>
      </c>
      <c r="GP91" s="157">
        <f t="shared" si="277"/>
        <v>1169.9999999999998</v>
      </c>
      <c r="GQ91" s="158">
        <f t="shared" si="277"/>
        <v>938.86</v>
      </c>
      <c r="GR91" s="157">
        <f t="shared" si="278"/>
        <v>21968.459999999985</v>
      </c>
      <c r="GS91" s="158">
        <f t="shared" si="278"/>
        <v>18299.099999999999</v>
      </c>
      <c r="GT91" s="157">
        <f t="shared" si="279"/>
        <v>627</v>
      </c>
      <c r="GU91" s="158">
        <f t="shared" si="279"/>
        <v>673</v>
      </c>
      <c r="GV91" s="157">
        <f t="shared" si="279"/>
        <v>627</v>
      </c>
      <c r="GW91" s="158">
        <f t="shared" si="279"/>
        <v>673</v>
      </c>
      <c r="GX91" s="157">
        <f t="shared" si="280"/>
        <v>3521.5</v>
      </c>
      <c r="GY91" s="158">
        <f t="shared" si="280"/>
        <v>3596</v>
      </c>
      <c r="GZ91" s="157">
        <f t="shared" si="280"/>
        <v>77508.409999999873</v>
      </c>
      <c r="HA91" s="158">
        <f t="shared" si="280"/>
        <v>80981.59</v>
      </c>
      <c r="HB91" s="157">
        <f t="shared" si="281"/>
        <v>0</v>
      </c>
      <c r="HC91" s="158">
        <f t="shared" si="281"/>
        <v>0</v>
      </c>
      <c r="HD91" s="157">
        <f t="shared" si="281"/>
        <v>0</v>
      </c>
      <c r="HE91" s="158">
        <f t="shared" si="281"/>
        <v>0</v>
      </c>
      <c r="HF91" s="157" t="str">
        <f t="shared" si="282"/>
        <v/>
      </c>
      <c r="HG91" s="158" t="str">
        <f t="shared" si="282"/>
        <v/>
      </c>
      <c r="HH91" s="157" t="str">
        <f t="shared" si="283"/>
        <v/>
      </c>
      <c r="HI91" s="158" t="str">
        <f t="shared" si="283"/>
        <v/>
      </c>
      <c r="HJ91" s="157">
        <f t="shared" si="284"/>
        <v>3521.5</v>
      </c>
      <c r="HK91" s="158">
        <f t="shared" si="284"/>
        <v>3596</v>
      </c>
      <c r="HL91" s="157">
        <f t="shared" si="285"/>
        <v>77508.409999999873</v>
      </c>
      <c r="HM91" s="158">
        <f t="shared" si="285"/>
        <v>80981.59</v>
      </c>
    </row>
    <row r="92" spans="1:221">
      <c r="A92" s="176" t="s">
        <v>425</v>
      </c>
      <c r="B92" s="177" t="s">
        <v>466</v>
      </c>
      <c r="C92" s="189" t="s">
        <v>484</v>
      </c>
      <c r="D92" s="179" t="s">
        <v>467</v>
      </c>
      <c r="E92" s="190">
        <v>7</v>
      </c>
      <c r="F92" s="155">
        <v>457</v>
      </c>
      <c r="G92" s="156">
        <v>391</v>
      </c>
      <c r="H92" s="155">
        <v>5</v>
      </c>
      <c r="I92" s="156">
        <v>2</v>
      </c>
      <c r="J92" s="157">
        <f t="shared" si="218"/>
        <v>452</v>
      </c>
      <c r="K92" s="158">
        <f t="shared" si="218"/>
        <v>389</v>
      </c>
      <c r="L92" s="155"/>
      <c r="M92" s="156"/>
      <c r="N92" s="157">
        <f t="shared" si="219"/>
        <v>452</v>
      </c>
      <c r="O92" s="158">
        <f t="shared" si="219"/>
        <v>389</v>
      </c>
      <c r="P92" s="157">
        <f t="shared" si="219"/>
        <v>452</v>
      </c>
      <c r="Q92" s="158">
        <f t="shared" si="219"/>
        <v>389</v>
      </c>
      <c r="R92" s="155">
        <v>11</v>
      </c>
      <c r="S92" s="156">
        <v>17</v>
      </c>
      <c r="T92" s="157">
        <f t="shared" si="220"/>
        <v>11</v>
      </c>
      <c r="U92" s="158">
        <f t="shared" si="220"/>
        <v>17</v>
      </c>
      <c r="V92" s="155">
        <v>0</v>
      </c>
      <c r="W92" s="156">
        <v>4</v>
      </c>
      <c r="X92" s="157">
        <f t="shared" si="221"/>
        <v>0</v>
      </c>
      <c r="Y92" s="158">
        <f t="shared" si="221"/>
        <v>4</v>
      </c>
      <c r="Z92" s="155"/>
      <c r="AA92" s="156"/>
      <c r="AB92" s="157">
        <f t="shared" si="222"/>
        <v>0</v>
      </c>
      <c r="AC92" s="158">
        <f t="shared" si="222"/>
        <v>0</v>
      </c>
      <c r="AD92" s="157">
        <f t="shared" si="223"/>
        <v>11</v>
      </c>
      <c r="AE92" s="158">
        <f t="shared" si="223"/>
        <v>21</v>
      </c>
      <c r="AF92" s="157">
        <f t="shared" si="224"/>
        <v>11</v>
      </c>
      <c r="AG92" s="158">
        <f t="shared" si="224"/>
        <v>21</v>
      </c>
      <c r="AH92" s="155">
        <v>2.1818181818181799</v>
      </c>
      <c r="AI92" s="156">
        <v>2.35</v>
      </c>
      <c r="AJ92" s="157">
        <f t="shared" si="225"/>
        <v>23.999999999999979</v>
      </c>
      <c r="AK92" s="157">
        <f t="shared" si="225"/>
        <v>39.950000000000003</v>
      </c>
      <c r="AL92" s="155">
        <v>0</v>
      </c>
      <c r="AM92" s="156">
        <v>3</v>
      </c>
      <c r="AN92" s="157">
        <f t="shared" si="226"/>
        <v>0</v>
      </c>
      <c r="AO92" s="157">
        <f t="shared" si="226"/>
        <v>12</v>
      </c>
      <c r="AP92" s="155"/>
      <c r="AQ92" s="156"/>
      <c r="AR92" s="157">
        <f t="shared" si="227"/>
        <v>0</v>
      </c>
      <c r="AS92" s="158">
        <f t="shared" si="227"/>
        <v>0</v>
      </c>
      <c r="AT92" s="157">
        <f t="shared" si="228"/>
        <v>2.1818181818181799</v>
      </c>
      <c r="AU92" s="158">
        <f t="shared" si="228"/>
        <v>2.4738095238095239</v>
      </c>
      <c r="AV92" s="157">
        <f t="shared" si="229"/>
        <v>23.999999999999979</v>
      </c>
      <c r="AW92" s="158">
        <f t="shared" si="229"/>
        <v>51.95</v>
      </c>
      <c r="AX92" s="155">
        <v>71.727272727272705</v>
      </c>
      <c r="AY92" s="156">
        <v>74.06</v>
      </c>
      <c r="AZ92" s="157">
        <f t="shared" si="230"/>
        <v>788.99999999999977</v>
      </c>
      <c r="BA92" s="158">
        <f t="shared" si="230"/>
        <v>1259.02</v>
      </c>
      <c r="BB92" s="155">
        <v>0</v>
      </c>
      <c r="BC92" s="156">
        <v>76.5</v>
      </c>
      <c r="BD92" s="157">
        <f t="shared" si="231"/>
        <v>0</v>
      </c>
      <c r="BE92" s="158">
        <f t="shared" si="231"/>
        <v>306</v>
      </c>
      <c r="BF92" s="155"/>
      <c r="BG92" s="156"/>
      <c r="BH92" s="157">
        <f t="shared" si="232"/>
        <v>0</v>
      </c>
      <c r="BI92" s="158">
        <f t="shared" si="232"/>
        <v>0</v>
      </c>
      <c r="BJ92" s="157">
        <f t="shared" si="233"/>
        <v>71.727272727272705</v>
      </c>
      <c r="BK92" s="158">
        <f t="shared" si="233"/>
        <v>74.524761904761903</v>
      </c>
      <c r="BL92" s="157">
        <f t="shared" si="234"/>
        <v>788.99999999999977</v>
      </c>
      <c r="BM92" s="158">
        <f t="shared" si="234"/>
        <v>1565.02</v>
      </c>
      <c r="BN92" s="155">
        <v>240</v>
      </c>
      <c r="BO92" s="156">
        <v>215</v>
      </c>
      <c r="BP92" s="157">
        <f t="shared" si="235"/>
        <v>240</v>
      </c>
      <c r="BQ92" s="158">
        <f t="shared" si="235"/>
        <v>215</v>
      </c>
      <c r="BR92" s="155">
        <v>28</v>
      </c>
      <c r="BS92" s="156">
        <v>23</v>
      </c>
      <c r="BT92" s="157">
        <f t="shared" si="236"/>
        <v>28</v>
      </c>
      <c r="BU92" s="158">
        <f t="shared" si="236"/>
        <v>23</v>
      </c>
      <c r="BV92" s="155"/>
      <c r="BW92" s="156"/>
      <c r="BX92" s="157">
        <f t="shared" si="237"/>
        <v>0</v>
      </c>
      <c r="BY92" s="158">
        <f t="shared" si="237"/>
        <v>0</v>
      </c>
      <c r="BZ92" s="157">
        <f t="shared" si="238"/>
        <v>268</v>
      </c>
      <c r="CA92" s="158">
        <f t="shared" si="238"/>
        <v>238</v>
      </c>
      <c r="CB92" s="157">
        <f t="shared" si="239"/>
        <v>268</v>
      </c>
      <c r="CC92" s="158">
        <f t="shared" si="239"/>
        <v>238</v>
      </c>
      <c r="CD92" s="155">
        <v>4.0416666666666696</v>
      </c>
      <c r="CE92" s="156">
        <v>3.84</v>
      </c>
      <c r="CF92" s="157">
        <f t="shared" si="240"/>
        <v>970.00000000000068</v>
      </c>
      <c r="CG92" s="158">
        <f t="shared" si="240"/>
        <v>825.6</v>
      </c>
      <c r="CH92" s="155">
        <v>6.1785714285714297</v>
      </c>
      <c r="CI92" s="156">
        <v>5.43</v>
      </c>
      <c r="CJ92" s="157">
        <f t="shared" si="241"/>
        <v>173.00000000000003</v>
      </c>
      <c r="CK92" s="158">
        <f t="shared" si="241"/>
        <v>124.88999999999999</v>
      </c>
      <c r="CL92" s="155"/>
      <c r="CM92" s="156"/>
      <c r="CN92" s="157">
        <f t="shared" si="242"/>
        <v>0</v>
      </c>
      <c r="CO92" s="158">
        <f t="shared" si="242"/>
        <v>0</v>
      </c>
      <c r="CP92" s="157">
        <f t="shared" si="243"/>
        <v>4.2649253731343313</v>
      </c>
      <c r="CQ92" s="158">
        <f t="shared" si="243"/>
        <v>3.9936554621848739</v>
      </c>
      <c r="CR92" s="157">
        <f t="shared" si="244"/>
        <v>1143.0000000000007</v>
      </c>
      <c r="CS92" s="158">
        <f t="shared" si="244"/>
        <v>950.49</v>
      </c>
      <c r="CT92" s="155">
        <v>82.587500000000006</v>
      </c>
      <c r="CU92" s="156">
        <v>81</v>
      </c>
      <c r="CV92" s="157">
        <f t="shared" si="245"/>
        <v>19821</v>
      </c>
      <c r="CW92" s="158">
        <f t="shared" si="245"/>
        <v>17415</v>
      </c>
      <c r="CX92" s="155">
        <v>82.1421428571429</v>
      </c>
      <c r="CY92" s="156">
        <v>76.91</v>
      </c>
      <c r="CZ92" s="157">
        <f t="shared" si="246"/>
        <v>2299.9800000000014</v>
      </c>
      <c r="DA92" s="158">
        <f t="shared" si="246"/>
        <v>1768.9299999999998</v>
      </c>
      <c r="DB92" s="155"/>
      <c r="DC92" s="156"/>
      <c r="DD92" s="157">
        <f t="shared" si="247"/>
        <v>0</v>
      </c>
      <c r="DE92" s="158">
        <f t="shared" si="247"/>
        <v>0</v>
      </c>
      <c r="DF92" s="157">
        <f t="shared" si="248"/>
        <v>82.540970149253738</v>
      </c>
      <c r="DG92" s="158">
        <f t="shared" si="248"/>
        <v>80.604747899159662</v>
      </c>
      <c r="DH92" s="157">
        <f t="shared" si="249"/>
        <v>22120.980000000003</v>
      </c>
      <c r="DI92" s="158">
        <f t="shared" si="249"/>
        <v>19183.93</v>
      </c>
      <c r="DJ92" s="157">
        <f t="shared" si="250"/>
        <v>279</v>
      </c>
      <c r="DK92" s="158">
        <f t="shared" si="250"/>
        <v>259</v>
      </c>
      <c r="DL92" s="157">
        <f t="shared" si="250"/>
        <v>279</v>
      </c>
      <c r="DM92" s="158">
        <f t="shared" si="250"/>
        <v>259</v>
      </c>
      <c r="DN92" s="157">
        <f t="shared" si="251"/>
        <v>4.1827956989247337</v>
      </c>
      <c r="DO92" s="158">
        <f t="shared" si="251"/>
        <v>3.8704247104247105</v>
      </c>
      <c r="DP92" s="157">
        <f t="shared" si="252"/>
        <v>1167.0000000000007</v>
      </c>
      <c r="DQ92" s="158">
        <f t="shared" si="252"/>
        <v>1002.44</v>
      </c>
      <c r="DR92" s="157">
        <f t="shared" si="253"/>
        <v>82.114623655913988</v>
      </c>
      <c r="DS92" s="158">
        <f t="shared" si="253"/>
        <v>80.111776061776069</v>
      </c>
      <c r="DT92" s="157">
        <f t="shared" si="254"/>
        <v>22909.980000000003</v>
      </c>
      <c r="DU92" s="158">
        <f t="shared" si="254"/>
        <v>20748.95</v>
      </c>
      <c r="DV92" s="155">
        <v>87</v>
      </c>
      <c r="DW92" s="156">
        <v>74</v>
      </c>
      <c r="DX92" s="157">
        <f t="shared" si="255"/>
        <v>87</v>
      </c>
      <c r="DY92" s="158">
        <f t="shared" si="255"/>
        <v>74</v>
      </c>
      <c r="DZ92" s="155">
        <v>83</v>
      </c>
      <c r="EA92" s="156">
        <v>53</v>
      </c>
      <c r="EB92" s="157">
        <f t="shared" si="256"/>
        <v>83</v>
      </c>
      <c r="EC92" s="158">
        <f t="shared" si="256"/>
        <v>53</v>
      </c>
      <c r="ED92" s="155"/>
      <c r="EE92" s="156"/>
      <c r="EF92" s="157">
        <f t="shared" si="257"/>
        <v>0</v>
      </c>
      <c r="EG92" s="158">
        <f t="shared" si="257"/>
        <v>0</v>
      </c>
      <c r="EH92" s="157">
        <f t="shared" si="258"/>
        <v>170</v>
      </c>
      <c r="EI92" s="158">
        <f t="shared" si="258"/>
        <v>127</v>
      </c>
      <c r="EJ92" s="157">
        <f t="shared" si="259"/>
        <v>170</v>
      </c>
      <c r="EK92" s="158">
        <f t="shared" si="259"/>
        <v>127</v>
      </c>
      <c r="EL92" s="155">
        <v>2.9540229885057498</v>
      </c>
      <c r="EM92" s="156">
        <v>3.13</v>
      </c>
      <c r="EN92" s="157">
        <f t="shared" si="260"/>
        <v>257.00000000000023</v>
      </c>
      <c r="EO92" s="158">
        <f t="shared" si="260"/>
        <v>231.62</v>
      </c>
      <c r="EP92" s="155">
        <v>2.80722891566265</v>
      </c>
      <c r="EQ92" s="156">
        <v>3.04</v>
      </c>
      <c r="ER92" s="157">
        <f t="shared" si="261"/>
        <v>232.99999999999994</v>
      </c>
      <c r="ES92" s="158">
        <f t="shared" si="261"/>
        <v>161.12</v>
      </c>
      <c r="ET92" s="155"/>
      <c r="EU92" s="156"/>
      <c r="EV92" s="157">
        <f t="shared" si="262"/>
        <v>0</v>
      </c>
      <c r="EW92" s="158">
        <f t="shared" si="262"/>
        <v>0</v>
      </c>
      <c r="EX92" s="157">
        <f t="shared" si="263"/>
        <v>2.8823529411764715</v>
      </c>
      <c r="EY92" s="158">
        <f t="shared" si="263"/>
        <v>3.0924409448818899</v>
      </c>
      <c r="EZ92" s="157">
        <f t="shared" si="264"/>
        <v>490.00000000000017</v>
      </c>
      <c r="FA92" s="158">
        <f t="shared" si="264"/>
        <v>392.74</v>
      </c>
      <c r="FB92" s="155">
        <v>71.689655172413794</v>
      </c>
      <c r="FC92" s="156">
        <v>70.31</v>
      </c>
      <c r="FD92" s="157">
        <f t="shared" si="265"/>
        <v>6237</v>
      </c>
      <c r="FE92" s="158">
        <f t="shared" si="265"/>
        <v>5202.9400000000005</v>
      </c>
      <c r="FF92" s="155">
        <v>44.1403614457831</v>
      </c>
      <c r="FG92" s="156">
        <v>47.58</v>
      </c>
      <c r="FH92" s="157">
        <f t="shared" si="266"/>
        <v>3663.6499999999974</v>
      </c>
      <c r="FI92" s="158">
        <f t="shared" si="266"/>
        <v>2521.7399999999998</v>
      </c>
      <c r="FJ92" s="155"/>
      <c r="FK92" s="156"/>
      <c r="FL92" s="157">
        <f t="shared" si="267"/>
        <v>0</v>
      </c>
      <c r="FM92" s="158">
        <f t="shared" si="267"/>
        <v>0</v>
      </c>
      <c r="FN92" s="157">
        <f t="shared" si="268"/>
        <v>58.239117647058812</v>
      </c>
      <c r="FO92" s="158">
        <f t="shared" si="268"/>
        <v>60.824251968503937</v>
      </c>
      <c r="FP92" s="157">
        <f t="shared" si="269"/>
        <v>9900.6499999999978</v>
      </c>
      <c r="FQ92" s="158">
        <f t="shared" si="269"/>
        <v>7724.68</v>
      </c>
      <c r="FR92" s="155">
        <v>3</v>
      </c>
      <c r="FS92" s="156">
        <v>3</v>
      </c>
      <c r="FT92" s="157">
        <f t="shared" si="270"/>
        <v>3</v>
      </c>
      <c r="FU92" s="158">
        <f t="shared" si="270"/>
        <v>3</v>
      </c>
      <c r="FV92" s="155"/>
      <c r="FW92" s="156"/>
      <c r="FX92" s="157">
        <f t="shared" si="271"/>
        <v>0</v>
      </c>
      <c r="FY92" s="158">
        <f t="shared" si="271"/>
        <v>0</v>
      </c>
      <c r="FZ92" s="155">
        <v>80.67</v>
      </c>
      <c r="GA92" s="156">
        <v>75.22</v>
      </c>
      <c r="GB92" s="157">
        <f t="shared" si="272"/>
        <v>242.01</v>
      </c>
      <c r="GC92" s="158">
        <f t="shared" si="272"/>
        <v>225.66</v>
      </c>
      <c r="GD92" s="157">
        <f t="shared" si="273"/>
        <v>338</v>
      </c>
      <c r="GE92" s="158">
        <f t="shared" si="273"/>
        <v>306</v>
      </c>
      <c r="GF92" s="157">
        <f t="shared" si="273"/>
        <v>338</v>
      </c>
      <c r="GG92" s="158">
        <f t="shared" si="273"/>
        <v>306</v>
      </c>
      <c r="GH92" s="157">
        <f t="shared" si="274"/>
        <v>1251.0000000000009</v>
      </c>
      <c r="GI92" s="158">
        <f t="shared" si="274"/>
        <v>1097.17</v>
      </c>
      <c r="GJ92" s="157">
        <f t="shared" si="275"/>
        <v>26847</v>
      </c>
      <c r="GK92" s="158">
        <f t="shared" si="275"/>
        <v>23876.959999999999</v>
      </c>
      <c r="GL92" s="157">
        <f t="shared" si="276"/>
        <v>111</v>
      </c>
      <c r="GM92" s="158">
        <f t="shared" si="276"/>
        <v>80</v>
      </c>
      <c r="GN92" s="157">
        <f t="shared" si="276"/>
        <v>111</v>
      </c>
      <c r="GO92" s="158">
        <f t="shared" si="276"/>
        <v>80</v>
      </c>
      <c r="GP92" s="157">
        <f t="shared" si="277"/>
        <v>406</v>
      </c>
      <c r="GQ92" s="158">
        <f t="shared" si="277"/>
        <v>298.01</v>
      </c>
      <c r="GR92" s="157">
        <f t="shared" si="278"/>
        <v>5963.6299999999992</v>
      </c>
      <c r="GS92" s="158">
        <f t="shared" si="278"/>
        <v>4596.67</v>
      </c>
      <c r="GT92" s="157">
        <f t="shared" si="279"/>
        <v>449</v>
      </c>
      <c r="GU92" s="158">
        <f t="shared" si="279"/>
        <v>386</v>
      </c>
      <c r="GV92" s="157">
        <f t="shared" si="279"/>
        <v>449</v>
      </c>
      <c r="GW92" s="158">
        <f t="shared" si="279"/>
        <v>386</v>
      </c>
      <c r="GX92" s="157">
        <f t="shared" si="280"/>
        <v>1657.0000000000009</v>
      </c>
      <c r="GY92" s="158">
        <f t="shared" si="280"/>
        <v>1395.18</v>
      </c>
      <c r="GZ92" s="157">
        <f t="shared" si="280"/>
        <v>32810.629999999997</v>
      </c>
      <c r="HA92" s="158">
        <f t="shared" si="280"/>
        <v>28473.629999999997</v>
      </c>
      <c r="HB92" s="157">
        <f t="shared" si="281"/>
        <v>0</v>
      </c>
      <c r="HC92" s="158">
        <f t="shared" si="281"/>
        <v>0</v>
      </c>
      <c r="HD92" s="157">
        <f t="shared" si="281"/>
        <v>0</v>
      </c>
      <c r="HE92" s="158">
        <f t="shared" si="281"/>
        <v>0</v>
      </c>
      <c r="HF92" s="157" t="str">
        <f t="shared" si="282"/>
        <v/>
      </c>
      <c r="HG92" s="158" t="str">
        <f t="shared" si="282"/>
        <v/>
      </c>
      <c r="HH92" s="157" t="str">
        <f t="shared" si="283"/>
        <v/>
      </c>
      <c r="HI92" s="158" t="str">
        <f t="shared" si="283"/>
        <v/>
      </c>
      <c r="HJ92" s="157">
        <f t="shared" si="284"/>
        <v>1657.0000000000009</v>
      </c>
      <c r="HK92" s="158">
        <f t="shared" si="284"/>
        <v>1395.18</v>
      </c>
      <c r="HL92" s="157">
        <f t="shared" si="285"/>
        <v>33052.640000000007</v>
      </c>
      <c r="HM92" s="158">
        <f t="shared" si="285"/>
        <v>28699.29</v>
      </c>
    </row>
    <row r="93" spans="1:221">
      <c r="A93" s="176" t="s">
        <v>425</v>
      </c>
      <c r="B93" s="177" t="s">
        <v>468</v>
      </c>
      <c r="C93" s="188"/>
      <c r="D93" s="179" t="s">
        <v>469</v>
      </c>
      <c r="E93" s="190">
        <v>7</v>
      </c>
      <c r="F93" s="155">
        <v>350</v>
      </c>
      <c r="G93" s="156">
        <v>317</v>
      </c>
      <c r="H93" s="155">
        <v>0</v>
      </c>
      <c r="I93" s="156">
        <v>2</v>
      </c>
      <c r="J93" s="157">
        <f t="shared" si="218"/>
        <v>350</v>
      </c>
      <c r="K93" s="158">
        <f t="shared" si="218"/>
        <v>315</v>
      </c>
      <c r="L93" s="155"/>
      <c r="M93" s="156"/>
      <c r="N93" s="157">
        <f t="shared" si="219"/>
        <v>350</v>
      </c>
      <c r="O93" s="158">
        <f t="shared" si="219"/>
        <v>315</v>
      </c>
      <c r="P93" s="157">
        <f t="shared" si="219"/>
        <v>350</v>
      </c>
      <c r="Q93" s="158">
        <f t="shared" si="219"/>
        <v>315</v>
      </c>
      <c r="R93" s="155">
        <v>2</v>
      </c>
      <c r="S93" s="156">
        <v>3</v>
      </c>
      <c r="T93" s="157">
        <f t="shared" si="220"/>
        <v>2</v>
      </c>
      <c r="U93" s="158">
        <f t="shared" si="220"/>
        <v>3</v>
      </c>
      <c r="V93" s="155">
        <v>0</v>
      </c>
      <c r="W93" s="156">
        <v>3</v>
      </c>
      <c r="X93" s="157">
        <f t="shared" si="221"/>
        <v>0</v>
      </c>
      <c r="Y93" s="158">
        <f t="shared" si="221"/>
        <v>3</v>
      </c>
      <c r="Z93" s="155"/>
      <c r="AA93" s="156"/>
      <c r="AB93" s="157">
        <f t="shared" si="222"/>
        <v>0</v>
      </c>
      <c r="AC93" s="158">
        <f t="shared" si="222"/>
        <v>0</v>
      </c>
      <c r="AD93" s="157">
        <f t="shared" si="223"/>
        <v>2</v>
      </c>
      <c r="AE93" s="158">
        <f t="shared" si="223"/>
        <v>6</v>
      </c>
      <c r="AF93" s="157">
        <f t="shared" si="224"/>
        <v>2</v>
      </c>
      <c r="AG93" s="158">
        <f t="shared" si="224"/>
        <v>6</v>
      </c>
      <c r="AH93" s="155">
        <v>3.25</v>
      </c>
      <c r="AI93" s="156">
        <v>3.5</v>
      </c>
      <c r="AJ93" s="157">
        <f t="shared" si="225"/>
        <v>6.5</v>
      </c>
      <c r="AK93" s="157">
        <f t="shared" si="225"/>
        <v>10.5</v>
      </c>
      <c r="AL93" s="155">
        <v>0</v>
      </c>
      <c r="AM93" s="156">
        <v>3.33</v>
      </c>
      <c r="AN93" s="157">
        <f t="shared" si="226"/>
        <v>0</v>
      </c>
      <c r="AO93" s="157">
        <f t="shared" si="226"/>
        <v>9.99</v>
      </c>
      <c r="AP93" s="155"/>
      <c r="AQ93" s="156"/>
      <c r="AR93" s="157">
        <f t="shared" si="227"/>
        <v>0</v>
      </c>
      <c r="AS93" s="158">
        <f t="shared" si="227"/>
        <v>0</v>
      </c>
      <c r="AT93" s="157">
        <f t="shared" si="228"/>
        <v>3.25</v>
      </c>
      <c r="AU93" s="158">
        <f t="shared" si="228"/>
        <v>3.4150000000000005</v>
      </c>
      <c r="AV93" s="157">
        <f t="shared" si="229"/>
        <v>6.5</v>
      </c>
      <c r="AW93" s="158">
        <f t="shared" si="229"/>
        <v>20.490000000000002</v>
      </c>
      <c r="AX93" s="155">
        <v>74.5</v>
      </c>
      <c r="AY93" s="156">
        <v>93.33</v>
      </c>
      <c r="AZ93" s="157">
        <f t="shared" si="230"/>
        <v>149</v>
      </c>
      <c r="BA93" s="158">
        <f t="shared" si="230"/>
        <v>279.99</v>
      </c>
      <c r="BB93" s="155">
        <v>0</v>
      </c>
      <c r="BC93" s="156">
        <v>86.67</v>
      </c>
      <c r="BD93" s="157">
        <f t="shared" si="231"/>
        <v>0</v>
      </c>
      <c r="BE93" s="158">
        <f t="shared" si="231"/>
        <v>260.01</v>
      </c>
      <c r="BF93" s="155"/>
      <c r="BG93" s="156"/>
      <c r="BH93" s="157">
        <f t="shared" si="232"/>
        <v>0</v>
      </c>
      <c r="BI93" s="158">
        <f t="shared" si="232"/>
        <v>0</v>
      </c>
      <c r="BJ93" s="157">
        <f t="shared" si="233"/>
        <v>74.5</v>
      </c>
      <c r="BK93" s="158">
        <f t="shared" si="233"/>
        <v>90</v>
      </c>
      <c r="BL93" s="157">
        <f t="shared" si="234"/>
        <v>149</v>
      </c>
      <c r="BM93" s="158">
        <f t="shared" si="234"/>
        <v>540</v>
      </c>
      <c r="BN93" s="155">
        <v>103</v>
      </c>
      <c r="BO93" s="156">
        <v>80</v>
      </c>
      <c r="BP93" s="157">
        <f t="shared" si="235"/>
        <v>103</v>
      </c>
      <c r="BQ93" s="158">
        <f t="shared" si="235"/>
        <v>80</v>
      </c>
      <c r="BR93" s="155">
        <v>53</v>
      </c>
      <c r="BS93" s="156">
        <v>52</v>
      </c>
      <c r="BT93" s="157">
        <f t="shared" si="236"/>
        <v>53</v>
      </c>
      <c r="BU93" s="158">
        <f t="shared" si="236"/>
        <v>52</v>
      </c>
      <c r="BV93" s="155"/>
      <c r="BW93" s="156"/>
      <c r="BX93" s="157">
        <f t="shared" si="237"/>
        <v>0</v>
      </c>
      <c r="BY93" s="158">
        <f t="shared" si="237"/>
        <v>0</v>
      </c>
      <c r="BZ93" s="157">
        <f t="shared" si="238"/>
        <v>156</v>
      </c>
      <c r="CA93" s="158">
        <f t="shared" si="238"/>
        <v>132</v>
      </c>
      <c r="CB93" s="157">
        <f t="shared" si="239"/>
        <v>156</v>
      </c>
      <c r="CC93" s="158">
        <f t="shared" si="239"/>
        <v>132</v>
      </c>
      <c r="CD93" s="155">
        <v>4.13592233009709</v>
      </c>
      <c r="CE93" s="156">
        <v>3.86</v>
      </c>
      <c r="CF93" s="157">
        <f t="shared" si="240"/>
        <v>426.00000000000028</v>
      </c>
      <c r="CG93" s="158">
        <f t="shared" si="240"/>
        <v>308.8</v>
      </c>
      <c r="CH93" s="155">
        <v>5.2924528301886804</v>
      </c>
      <c r="CI93" s="156">
        <v>4.51</v>
      </c>
      <c r="CJ93" s="157">
        <f t="shared" si="241"/>
        <v>280.50000000000006</v>
      </c>
      <c r="CK93" s="158">
        <f t="shared" si="241"/>
        <v>234.51999999999998</v>
      </c>
      <c r="CL93" s="155"/>
      <c r="CM93" s="156"/>
      <c r="CN93" s="157">
        <f t="shared" si="242"/>
        <v>0</v>
      </c>
      <c r="CO93" s="158">
        <f t="shared" si="242"/>
        <v>0</v>
      </c>
      <c r="CP93" s="157">
        <f t="shared" si="243"/>
        <v>4.528846153846156</v>
      </c>
      <c r="CQ93" s="158">
        <f t="shared" si="243"/>
        <v>4.1160606060606053</v>
      </c>
      <c r="CR93" s="157">
        <f t="shared" si="244"/>
        <v>706.50000000000034</v>
      </c>
      <c r="CS93" s="158">
        <f t="shared" si="244"/>
        <v>543.31999999999994</v>
      </c>
      <c r="CT93" s="155">
        <v>79.427184466019398</v>
      </c>
      <c r="CU93" s="156">
        <v>77.510000000000005</v>
      </c>
      <c r="CV93" s="157">
        <f t="shared" si="245"/>
        <v>8180.9999999999982</v>
      </c>
      <c r="CW93" s="158">
        <f t="shared" si="245"/>
        <v>6200.8</v>
      </c>
      <c r="CX93" s="155">
        <v>76.163207547169804</v>
      </c>
      <c r="CY93" s="156">
        <v>78.099999999999994</v>
      </c>
      <c r="CZ93" s="157">
        <f t="shared" si="246"/>
        <v>4036.6499999999996</v>
      </c>
      <c r="DA93" s="158">
        <f t="shared" si="246"/>
        <v>4061.2</v>
      </c>
      <c r="DB93" s="155"/>
      <c r="DC93" s="156"/>
      <c r="DD93" s="157">
        <f t="shared" si="247"/>
        <v>0</v>
      </c>
      <c r="DE93" s="158">
        <f t="shared" si="247"/>
        <v>0</v>
      </c>
      <c r="DF93" s="157">
        <f t="shared" si="248"/>
        <v>78.318269230769218</v>
      </c>
      <c r="DG93" s="158">
        <f t="shared" si="248"/>
        <v>77.742424242424249</v>
      </c>
      <c r="DH93" s="157">
        <f t="shared" si="249"/>
        <v>12217.649999999998</v>
      </c>
      <c r="DI93" s="158">
        <f t="shared" si="249"/>
        <v>10262</v>
      </c>
      <c r="DJ93" s="157">
        <f t="shared" si="250"/>
        <v>158</v>
      </c>
      <c r="DK93" s="158">
        <f t="shared" si="250"/>
        <v>138</v>
      </c>
      <c r="DL93" s="157">
        <f t="shared" si="250"/>
        <v>158</v>
      </c>
      <c r="DM93" s="158">
        <f t="shared" si="250"/>
        <v>138</v>
      </c>
      <c r="DN93" s="157">
        <f t="shared" si="251"/>
        <v>4.5126582278481031</v>
      </c>
      <c r="DO93" s="158">
        <f t="shared" si="251"/>
        <v>4.0855797101449269</v>
      </c>
      <c r="DP93" s="157">
        <f t="shared" si="252"/>
        <v>713.00000000000034</v>
      </c>
      <c r="DQ93" s="158">
        <f t="shared" si="252"/>
        <v>563.80999999999995</v>
      </c>
      <c r="DR93" s="157">
        <f t="shared" si="253"/>
        <v>78.26993670886074</v>
      </c>
      <c r="DS93" s="158">
        <f t="shared" si="253"/>
        <v>78.275362318840578</v>
      </c>
      <c r="DT93" s="157">
        <f t="shared" si="254"/>
        <v>12366.649999999998</v>
      </c>
      <c r="DU93" s="158">
        <f t="shared" si="254"/>
        <v>10802</v>
      </c>
      <c r="DV93" s="155">
        <v>104</v>
      </c>
      <c r="DW93" s="156">
        <v>92</v>
      </c>
      <c r="DX93" s="157">
        <f t="shared" si="255"/>
        <v>104</v>
      </c>
      <c r="DY93" s="158">
        <f t="shared" si="255"/>
        <v>92</v>
      </c>
      <c r="DZ93" s="155">
        <v>86</v>
      </c>
      <c r="EA93" s="156">
        <v>81</v>
      </c>
      <c r="EB93" s="157">
        <f t="shared" si="256"/>
        <v>86</v>
      </c>
      <c r="EC93" s="158">
        <f t="shared" si="256"/>
        <v>81</v>
      </c>
      <c r="ED93" s="155"/>
      <c r="EE93" s="156"/>
      <c r="EF93" s="157">
        <f t="shared" si="257"/>
        <v>0</v>
      </c>
      <c r="EG93" s="158">
        <f t="shared" si="257"/>
        <v>0</v>
      </c>
      <c r="EH93" s="157">
        <f t="shared" si="258"/>
        <v>190</v>
      </c>
      <c r="EI93" s="158">
        <f t="shared" si="258"/>
        <v>173</v>
      </c>
      <c r="EJ93" s="157">
        <f t="shared" si="259"/>
        <v>190</v>
      </c>
      <c r="EK93" s="158">
        <f t="shared" si="259"/>
        <v>173</v>
      </c>
      <c r="EL93" s="155">
        <v>3.3269230769230802</v>
      </c>
      <c r="EM93" s="156">
        <v>3.32</v>
      </c>
      <c r="EN93" s="157">
        <f t="shared" si="260"/>
        <v>346.00000000000034</v>
      </c>
      <c r="EO93" s="158">
        <f t="shared" si="260"/>
        <v>305.44</v>
      </c>
      <c r="EP93" s="155">
        <v>4.1395348837209296</v>
      </c>
      <c r="EQ93" s="156">
        <v>3.19</v>
      </c>
      <c r="ER93" s="157">
        <f t="shared" si="261"/>
        <v>355.99999999999994</v>
      </c>
      <c r="ES93" s="158">
        <f t="shared" si="261"/>
        <v>258.39</v>
      </c>
      <c r="ET93" s="155"/>
      <c r="EU93" s="156"/>
      <c r="EV93" s="157">
        <f t="shared" si="262"/>
        <v>0</v>
      </c>
      <c r="EW93" s="158">
        <f t="shared" si="262"/>
        <v>0</v>
      </c>
      <c r="EX93" s="157">
        <f t="shared" si="263"/>
        <v>3.6947368421052644</v>
      </c>
      <c r="EY93" s="158">
        <f t="shared" si="263"/>
        <v>3.259132947976878</v>
      </c>
      <c r="EZ93" s="157">
        <f t="shared" si="264"/>
        <v>702.00000000000023</v>
      </c>
      <c r="FA93" s="158">
        <f t="shared" si="264"/>
        <v>563.82999999999993</v>
      </c>
      <c r="FB93" s="155">
        <v>70.564038461538502</v>
      </c>
      <c r="FC93" s="156">
        <v>61.98</v>
      </c>
      <c r="FD93" s="157">
        <f t="shared" si="265"/>
        <v>7338.6600000000044</v>
      </c>
      <c r="FE93" s="158">
        <f t="shared" si="265"/>
        <v>5702.16</v>
      </c>
      <c r="FF93" s="155">
        <v>65.957209302325595</v>
      </c>
      <c r="FG93" s="156">
        <v>60.26</v>
      </c>
      <c r="FH93" s="157">
        <f t="shared" si="266"/>
        <v>5672.3200000000015</v>
      </c>
      <c r="FI93" s="158">
        <f t="shared" si="266"/>
        <v>4881.0599999999995</v>
      </c>
      <c r="FJ93" s="155"/>
      <c r="FK93" s="156"/>
      <c r="FL93" s="157">
        <f t="shared" si="267"/>
        <v>0</v>
      </c>
      <c r="FM93" s="158">
        <f t="shared" si="267"/>
        <v>0</v>
      </c>
      <c r="FN93" s="157">
        <f t="shared" si="268"/>
        <v>68.478842105263197</v>
      </c>
      <c r="FO93" s="158">
        <f t="shared" si="268"/>
        <v>61.174682080924853</v>
      </c>
      <c r="FP93" s="157">
        <f t="shared" si="269"/>
        <v>13010.980000000007</v>
      </c>
      <c r="FQ93" s="158">
        <f t="shared" si="269"/>
        <v>10583.22</v>
      </c>
      <c r="FR93" s="155">
        <v>2</v>
      </c>
      <c r="FS93" s="156">
        <v>4</v>
      </c>
      <c r="FT93" s="157">
        <f t="shared" si="270"/>
        <v>2</v>
      </c>
      <c r="FU93" s="158">
        <f t="shared" si="270"/>
        <v>4</v>
      </c>
      <c r="FV93" s="155"/>
      <c r="FW93" s="156"/>
      <c r="FX93" s="157">
        <f t="shared" si="271"/>
        <v>0</v>
      </c>
      <c r="FY93" s="158">
        <f t="shared" si="271"/>
        <v>0</v>
      </c>
      <c r="FZ93" s="155">
        <v>76</v>
      </c>
      <c r="GA93" s="156">
        <v>68.25</v>
      </c>
      <c r="GB93" s="157">
        <f t="shared" si="272"/>
        <v>152</v>
      </c>
      <c r="GC93" s="158">
        <f t="shared" si="272"/>
        <v>273</v>
      </c>
      <c r="GD93" s="157">
        <f t="shared" si="273"/>
        <v>209</v>
      </c>
      <c r="GE93" s="158">
        <f t="shared" si="273"/>
        <v>175</v>
      </c>
      <c r="GF93" s="157">
        <f t="shared" si="273"/>
        <v>209</v>
      </c>
      <c r="GG93" s="158">
        <f t="shared" si="273"/>
        <v>175</v>
      </c>
      <c r="GH93" s="157">
        <f t="shared" si="274"/>
        <v>778.50000000000068</v>
      </c>
      <c r="GI93" s="158">
        <f t="shared" si="274"/>
        <v>624.74</v>
      </c>
      <c r="GJ93" s="157">
        <f t="shared" si="275"/>
        <v>15668.660000000003</v>
      </c>
      <c r="GK93" s="158">
        <f t="shared" si="275"/>
        <v>12182.95</v>
      </c>
      <c r="GL93" s="157">
        <f t="shared" si="276"/>
        <v>139</v>
      </c>
      <c r="GM93" s="158">
        <f t="shared" si="276"/>
        <v>136</v>
      </c>
      <c r="GN93" s="157">
        <f t="shared" si="276"/>
        <v>139</v>
      </c>
      <c r="GO93" s="158">
        <f t="shared" si="276"/>
        <v>136</v>
      </c>
      <c r="GP93" s="157">
        <f t="shared" si="277"/>
        <v>636.5</v>
      </c>
      <c r="GQ93" s="158">
        <f t="shared" si="277"/>
        <v>502.9</v>
      </c>
      <c r="GR93" s="157">
        <f t="shared" si="278"/>
        <v>9708.9700000000012</v>
      </c>
      <c r="GS93" s="158">
        <f t="shared" si="278"/>
        <v>9202.27</v>
      </c>
      <c r="GT93" s="157">
        <f t="shared" si="279"/>
        <v>348</v>
      </c>
      <c r="GU93" s="158">
        <f t="shared" si="279"/>
        <v>311</v>
      </c>
      <c r="GV93" s="157">
        <f t="shared" si="279"/>
        <v>348</v>
      </c>
      <c r="GW93" s="158">
        <f t="shared" si="279"/>
        <v>311</v>
      </c>
      <c r="GX93" s="157">
        <f t="shared" si="280"/>
        <v>1415.0000000000007</v>
      </c>
      <c r="GY93" s="158">
        <f t="shared" si="280"/>
        <v>1127.6399999999999</v>
      </c>
      <c r="GZ93" s="157">
        <f t="shared" si="280"/>
        <v>25377.630000000005</v>
      </c>
      <c r="HA93" s="158">
        <f t="shared" si="280"/>
        <v>21385.22</v>
      </c>
      <c r="HB93" s="157">
        <f t="shared" si="281"/>
        <v>0</v>
      </c>
      <c r="HC93" s="158">
        <f t="shared" si="281"/>
        <v>0</v>
      </c>
      <c r="HD93" s="157">
        <f t="shared" si="281"/>
        <v>0</v>
      </c>
      <c r="HE93" s="158">
        <f t="shared" si="281"/>
        <v>0</v>
      </c>
      <c r="HF93" s="157" t="str">
        <f t="shared" si="282"/>
        <v/>
      </c>
      <c r="HG93" s="158" t="str">
        <f t="shared" si="282"/>
        <v/>
      </c>
      <c r="HH93" s="157" t="str">
        <f t="shared" si="283"/>
        <v/>
      </c>
      <c r="HI93" s="158" t="str">
        <f t="shared" si="283"/>
        <v/>
      </c>
      <c r="HJ93" s="157">
        <f t="shared" si="284"/>
        <v>1415.0000000000005</v>
      </c>
      <c r="HK93" s="158">
        <f t="shared" si="284"/>
        <v>1127.6399999999999</v>
      </c>
      <c r="HL93" s="157">
        <f t="shared" si="285"/>
        <v>25529.630000000005</v>
      </c>
      <c r="HM93" s="158">
        <f t="shared" si="285"/>
        <v>21658.22</v>
      </c>
    </row>
    <row r="94" spans="1:221">
      <c r="A94" s="176" t="s">
        <v>425</v>
      </c>
      <c r="B94" s="185" t="s">
        <v>470</v>
      </c>
      <c r="C94" s="189" t="s">
        <v>485</v>
      </c>
      <c r="D94" s="179" t="s">
        <v>471</v>
      </c>
      <c r="E94" s="190">
        <v>7</v>
      </c>
      <c r="F94" s="155">
        <v>898</v>
      </c>
      <c r="G94" s="156"/>
      <c r="H94" s="155">
        <v>11</v>
      </c>
      <c r="I94" s="156"/>
      <c r="J94" s="157">
        <f t="shared" si="218"/>
        <v>887</v>
      </c>
      <c r="K94" s="158">
        <f t="shared" si="218"/>
        <v>0</v>
      </c>
      <c r="L94" s="155"/>
      <c r="M94" s="156"/>
      <c r="N94" s="157">
        <f t="shared" si="219"/>
        <v>887</v>
      </c>
      <c r="O94" s="158">
        <f t="shared" si="219"/>
        <v>0</v>
      </c>
      <c r="P94" s="157">
        <f t="shared" si="219"/>
        <v>887</v>
      </c>
      <c r="Q94" s="158">
        <f t="shared" si="219"/>
        <v>0</v>
      </c>
      <c r="R94" s="155">
        <v>14</v>
      </c>
      <c r="S94" s="156"/>
      <c r="T94" s="157">
        <f t="shared" si="220"/>
        <v>14</v>
      </c>
      <c r="U94" s="158">
        <f t="shared" si="220"/>
        <v>0</v>
      </c>
      <c r="V94" s="155">
        <v>3</v>
      </c>
      <c r="W94" s="156"/>
      <c r="X94" s="157">
        <f t="shared" si="221"/>
        <v>3</v>
      </c>
      <c r="Y94" s="158">
        <f t="shared" si="221"/>
        <v>0</v>
      </c>
      <c r="Z94" s="155"/>
      <c r="AA94" s="156"/>
      <c r="AB94" s="157">
        <f t="shared" si="222"/>
        <v>0</v>
      </c>
      <c r="AC94" s="158">
        <f t="shared" si="222"/>
        <v>0</v>
      </c>
      <c r="AD94" s="157">
        <f t="shared" si="223"/>
        <v>17</v>
      </c>
      <c r="AE94" s="158">
        <f t="shared" si="223"/>
        <v>0</v>
      </c>
      <c r="AF94" s="157">
        <f t="shared" si="224"/>
        <v>17</v>
      </c>
      <c r="AG94" s="158">
        <f t="shared" si="224"/>
        <v>0</v>
      </c>
      <c r="AH94" s="155">
        <v>2.21428571428571</v>
      </c>
      <c r="AI94" s="156"/>
      <c r="AJ94" s="157">
        <f t="shared" si="225"/>
        <v>30.99999999999994</v>
      </c>
      <c r="AK94" s="157">
        <f t="shared" si="225"/>
        <v>0</v>
      </c>
      <c r="AL94" s="155">
        <v>4</v>
      </c>
      <c r="AM94" s="156"/>
      <c r="AN94" s="157">
        <f t="shared" si="226"/>
        <v>12</v>
      </c>
      <c r="AO94" s="157">
        <f t="shared" si="226"/>
        <v>0</v>
      </c>
      <c r="AP94" s="155"/>
      <c r="AQ94" s="156"/>
      <c r="AR94" s="157">
        <f t="shared" si="227"/>
        <v>0</v>
      </c>
      <c r="AS94" s="158">
        <f t="shared" si="227"/>
        <v>0</v>
      </c>
      <c r="AT94" s="157">
        <f t="shared" si="228"/>
        <v>2.5294117647058791</v>
      </c>
      <c r="AU94" s="158">
        <f t="shared" si="228"/>
        <v>0</v>
      </c>
      <c r="AV94" s="157">
        <f t="shared" si="229"/>
        <v>42.999999999999943</v>
      </c>
      <c r="AW94" s="158">
        <f t="shared" si="229"/>
        <v>0</v>
      </c>
      <c r="AX94" s="155">
        <v>75.285714285714306</v>
      </c>
      <c r="AY94" s="156"/>
      <c r="AZ94" s="157">
        <f t="shared" si="230"/>
        <v>1054.0000000000002</v>
      </c>
      <c r="BA94" s="158">
        <f t="shared" si="230"/>
        <v>0</v>
      </c>
      <c r="BB94" s="155">
        <v>76.3333333333333</v>
      </c>
      <c r="BC94" s="156"/>
      <c r="BD94" s="157">
        <f t="shared" si="231"/>
        <v>228.99999999999989</v>
      </c>
      <c r="BE94" s="158">
        <f t="shared" si="231"/>
        <v>0</v>
      </c>
      <c r="BF94" s="155"/>
      <c r="BG94" s="156"/>
      <c r="BH94" s="157">
        <f t="shared" si="232"/>
        <v>0</v>
      </c>
      <c r="BI94" s="158">
        <f t="shared" si="232"/>
        <v>0</v>
      </c>
      <c r="BJ94" s="157">
        <f t="shared" si="233"/>
        <v>75.470588235294116</v>
      </c>
      <c r="BK94" s="158">
        <f t="shared" si="233"/>
        <v>0</v>
      </c>
      <c r="BL94" s="157">
        <f t="shared" si="234"/>
        <v>1283</v>
      </c>
      <c r="BM94" s="158">
        <f t="shared" si="234"/>
        <v>0</v>
      </c>
      <c r="BN94" s="155">
        <v>281</v>
      </c>
      <c r="BO94" s="156"/>
      <c r="BP94" s="157">
        <f t="shared" si="235"/>
        <v>281</v>
      </c>
      <c r="BQ94" s="158">
        <f t="shared" si="235"/>
        <v>0</v>
      </c>
      <c r="BR94" s="155">
        <v>73</v>
      </c>
      <c r="BS94" s="156"/>
      <c r="BT94" s="157">
        <f t="shared" si="236"/>
        <v>73</v>
      </c>
      <c r="BU94" s="158">
        <f t="shared" si="236"/>
        <v>0</v>
      </c>
      <c r="BV94" s="155"/>
      <c r="BW94" s="156"/>
      <c r="BX94" s="157">
        <f t="shared" si="237"/>
        <v>0</v>
      </c>
      <c r="BY94" s="158">
        <f t="shared" si="237"/>
        <v>0</v>
      </c>
      <c r="BZ94" s="157">
        <f t="shared" si="238"/>
        <v>354</v>
      </c>
      <c r="CA94" s="158">
        <f t="shared" si="238"/>
        <v>0</v>
      </c>
      <c r="CB94" s="157">
        <f t="shared" si="239"/>
        <v>354</v>
      </c>
      <c r="CC94" s="158">
        <f t="shared" si="239"/>
        <v>0</v>
      </c>
      <c r="CD94" s="155">
        <v>4.4128113879003603</v>
      </c>
      <c r="CE94" s="156"/>
      <c r="CF94" s="157">
        <f t="shared" si="240"/>
        <v>1240.0000000000011</v>
      </c>
      <c r="CG94" s="158">
        <f t="shared" si="240"/>
        <v>0</v>
      </c>
      <c r="CH94" s="155">
        <v>6.4246575342465801</v>
      </c>
      <c r="CI94" s="156"/>
      <c r="CJ94" s="157">
        <f t="shared" si="241"/>
        <v>469.00000000000034</v>
      </c>
      <c r="CK94" s="158">
        <f t="shared" si="241"/>
        <v>0</v>
      </c>
      <c r="CL94" s="155"/>
      <c r="CM94" s="156"/>
      <c r="CN94" s="157">
        <f t="shared" si="242"/>
        <v>0</v>
      </c>
      <c r="CO94" s="158">
        <f t="shared" si="242"/>
        <v>0</v>
      </c>
      <c r="CP94" s="157">
        <f t="shared" si="243"/>
        <v>4.8276836158192129</v>
      </c>
      <c r="CQ94" s="158">
        <f t="shared" si="243"/>
        <v>0</v>
      </c>
      <c r="CR94" s="157">
        <f t="shared" si="244"/>
        <v>1709.0000000000014</v>
      </c>
      <c r="CS94" s="158">
        <f t="shared" si="244"/>
        <v>0</v>
      </c>
      <c r="CT94" s="155">
        <v>85.241957295373695</v>
      </c>
      <c r="CU94" s="156"/>
      <c r="CV94" s="157">
        <f t="shared" si="245"/>
        <v>23952.990000000009</v>
      </c>
      <c r="CW94" s="158">
        <f t="shared" si="245"/>
        <v>0</v>
      </c>
      <c r="CX94" s="155">
        <v>90.7005479452055</v>
      </c>
      <c r="CY94" s="156"/>
      <c r="CZ94" s="157">
        <f t="shared" si="246"/>
        <v>6621.1400000000012</v>
      </c>
      <c r="DA94" s="158">
        <f t="shared" si="246"/>
        <v>0</v>
      </c>
      <c r="DB94" s="155"/>
      <c r="DC94" s="156"/>
      <c r="DD94" s="157">
        <f t="shared" si="247"/>
        <v>0</v>
      </c>
      <c r="DE94" s="158">
        <f t="shared" si="247"/>
        <v>0</v>
      </c>
      <c r="DF94" s="157">
        <f t="shared" si="248"/>
        <v>86.367598870056526</v>
      </c>
      <c r="DG94" s="158">
        <f t="shared" si="248"/>
        <v>0</v>
      </c>
      <c r="DH94" s="157">
        <f t="shared" si="249"/>
        <v>30574.130000000008</v>
      </c>
      <c r="DI94" s="158">
        <f t="shared" si="249"/>
        <v>0</v>
      </c>
      <c r="DJ94" s="157">
        <f t="shared" si="250"/>
        <v>371</v>
      </c>
      <c r="DK94" s="158">
        <f t="shared" si="250"/>
        <v>0</v>
      </c>
      <c r="DL94" s="157">
        <f t="shared" si="250"/>
        <v>371</v>
      </c>
      <c r="DM94" s="158">
        <f t="shared" si="250"/>
        <v>0</v>
      </c>
      <c r="DN94" s="157">
        <f t="shared" si="251"/>
        <v>4.7223719676549898</v>
      </c>
      <c r="DO94" s="158">
        <f t="shared" si="251"/>
        <v>0</v>
      </c>
      <c r="DP94" s="157">
        <f t="shared" si="252"/>
        <v>1752.0000000000011</v>
      </c>
      <c r="DQ94" s="158">
        <f t="shared" si="252"/>
        <v>0</v>
      </c>
      <c r="DR94" s="157">
        <f t="shared" si="253"/>
        <v>85.868274932614582</v>
      </c>
      <c r="DS94" s="158">
        <f t="shared" si="253"/>
        <v>0</v>
      </c>
      <c r="DT94" s="157">
        <f t="shared" si="254"/>
        <v>31857.130000000008</v>
      </c>
      <c r="DU94" s="158">
        <f t="shared" si="254"/>
        <v>0</v>
      </c>
      <c r="DV94" s="155">
        <v>159</v>
      </c>
      <c r="DW94" s="156"/>
      <c r="DX94" s="157">
        <f t="shared" si="255"/>
        <v>159</v>
      </c>
      <c r="DY94" s="158">
        <f t="shared" si="255"/>
        <v>0</v>
      </c>
      <c r="DZ94" s="155">
        <v>347</v>
      </c>
      <c r="EA94" s="156"/>
      <c r="EB94" s="157">
        <f t="shared" si="256"/>
        <v>347</v>
      </c>
      <c r="EC94" s="158">
        <f t="shared" si="256"/>
        <v>0</v>
      </c>
      <c r="ED94" s="155"/>
      <c r="EE94" s="156"/>
      <c r="EF94" s="157">
        <f t="shared" si="257"/>
        <v>0</v>
      </c>
      <c r="EG94" s="158">
        <f t="shared" si="257"/>
        <v>0</v>
      </c>
      <c r="EH94" s="157">
        <f t="shared" si="258"/>
        <v>506</v>
      </c>
      <c r="EI94" s="158">
        <f t="shared" si="258"/>
        <v>0</v>
      </c>
      <c r="EJ94" s="157">
        <f t="shared" si="259"/>
        <v>506</v>
      </c>
      <c r="EK94" s="158">
        <f t="shared" si="259"/>
        <v>0</v>
      </c>
      <c r="EL94" s="155">
        <v>3.54088050314465</v>
      </c>
      <c r="EM94" s="156"/>
      <c r="EN94" s="157">
        <f t="shared" si="260"/>
        <v>562.99999999999932</v>
      </c>
      <c r="EO94" s="158">
        <f t="shared" si="260"/>
        <v>0</v>
      </c>
      <c r="EP94" s="155">
        <v>3.21469740634006</v>
      </c>
      <c r="EQ94" s="156"/>
      <c r="ER94" s="157">
        <f t="shared" si="261"/>
        <v>1115.5000000000009</v>
      </c>
      <c r="ES94" s="158">
        <f t="shared" si="261"/>
        <v>0</v>
      </c>
      <c r="ET94" s="155"/>
      <c r="EU94" s="156"/>
      <c r="EV94" s="157">
        <f t="shared" si="262"/>
        <v>0</v>
      </c>
      <c r="EW94" s="158">
        <f t="shared" si="262"/>
        <v>0</v>
      </c>
      <c r="EX94" s="157">
        <f t="shared" si="263"/>
        <v>3.3171936758893286</v>
      </c>
      <c r="EY94" s="158">
        <f t="shared" si="263"/>
        <v>0</v>
      </c>
      <c r="EZ94" s="157">
        <f t="shared" si="264"/>
        <v>1678.5000000000002</v>
      </c>
      <c r="FA94" s="158">
        <f t="shared" si="264"/>
        <v>0</v>
      </c>
      <c r="FB94" s="155">
        <v>67.801886792452805</v>
      </c>
      <c r="FC94" s="156"/>
      <c r="FD94" s="157">
        <f t="shared" si="265"/>
        <v>10780.499999999996</v>
      </c>
      <c r="FE94" s="158">
        <f t="shared" si="265"/>
        <v>0</v>
      </c>
      <c r="FF94" s="155">
        <v>49.309250720461101</v>
      </c>
      <c r="FG94" s="156"/>
      <c r="FH94" s="157">
        <f t="shared" si="266"/>
        <v>17110.310000000001</v>
      </c>
      <c r="FI94" s="158">
        <f t="shared" si="266"/>
        <v>0</v>
      </c>
      <c r="FJ94" s="155"/>
      <c r="FK94" s="156"/>
      <c r="FL94" s="157">
        <f t="shared" si="267"/>
        <v>0</v>
      </c>
      <c r="FM94" s="158">
        <f t="shared" si="267"/>
        <v>0</v>
      </c>
      <c r="FN94" s="157">
        <f t="shared" si="268"/>
        <v>55.120177865612646</v>
      </c>
      <c r="FO94" s="158">
        <f t="shared" si="268"/>
        <v>0</v>
      </c>
      <c r="FP94" s="157">
        <f t="shared" si="269"/>
        <v>27890.809999999998</v>
      </c>
      <c r="FQ94" s="158">
        <f t="shared" si="269"/>
        <v>0</v>
      </c>
      <c r="FR94" s="155">
        <v>10</v>
      </c>
      <c r="FS94" s="156"/>
      <c r="FT94" s="157">
        <f t="shared" si="270"/>
        <v>10</v>
      </c>
      <c r="FU94" s="158">
        <f t="shared" si="270"/>
        <v>0</v>
      </c>
      <c r="FV94" s="155"/>
      <c r="FW94" s="156"/>
      <c r="FX94" s="157">
        <f t="shared" si="271"/>
        <v>0</v>
      </c>
      <c r="FY94" s="158">
        <f t="shared" si="271"/>
        <v>0</v>
      </c>
      <c r="FZ94" s="155">
        <v>68.55</v>
      </c>
      <c r="GA94" s="156"/>
      <c r="GB94" s="157">
        <f t="shared" si="272"/>
        <v>685.5</v>
      </c>
      <c r="GC94" s="158">
        <f t="shared" si="272"/>
        <v>0</v>
      </c>
      <c r="GD94" s="157">
        <f t="shared" si="273"/>
        <v>454</v>
      </c>
      <c r="GE94" s="158">
        <f t="shared" si="273"/>
        <v>0</v>
      </c>
      <c r="GF94" s="157">
        <f t="shared" si="273"/>
        <v>454</v>
      </c>
      <c r="GG94" s="158">
        <f t="shared" si="273"/>
        <v>0</v>
      </c>
      <c r="GH94" s="157">
        <f t="shared" si="274"/>
        <v>1834.0000000000005</v>
      </c>
      <c r="GI94" s="158" t="str">
        <f t="shared" si="274"/>
        <v/>
      </c>
      <c r="GJ94" s="157">
        <f t="shared" si="275"/>
        <v>35787.490000000005</v>
      </c>
      <c r="GK94" s="158" t="str">
        <f t="shared" si="275"/>
        <v/>
      </c>
      <c r="GL94" s="157">
        <f t="shared" si="276"/>
        <v>423</v>
      </c>
      <c r="GM94" s="158">
        <f t="shared" si="276"/>
        <v>0</v>
      </c>
      <c r="GN94" s="157">
        <f t="shared" si="276"/>
        <v>423</v>
      </c>
      <c r="GO94" s="158">
        <f t="shared" si="276"/>
        <v>0</v>
      </c>
      <c r="GP94" s="157">
        <f t="shared" si="277"/>
        <v>1596.5000000000014</v>
      </c>
      <c r="GQ94" s="158">
        <f t="shared" si="277"/>
        <v>0</v>
      </c>
      <c r="GR94" s="157">
        <f t="shared" si="278"/>
        <v>23960.450000000004</v>
      </c>
      <c r="GS94" s="158">
        <f t="shared" si="278"/>
        <v>0</v>
      </c>
      <c r="GT94" s="157">
        <f t="shared" si="279"/>
        <v>877</v>
      </c>
      <c r="GU94" s="158">
        <f t="shared" si="279"/>
        <v>0</v>
      </c>
      <c r="GV94" s="157">
        <f t="shared" si="279"/>
        <v>877</v>
      </c>
      <c r="GW94" s="158">
        <f t="shared" si="279"/>
        <v>0</v>
      </c>
      <c r="GX94" s="157">
        <f t="shared" si="280"/>
        <v>3430.5000000000018</v>
      </c>
      <c r="GY94" s="158" t="str">
        <f t="shared" si="280"/>
        <v/>
      </c>
      <c r="GZ94" s="157">
        <f t="shared" si="280"/>
        <v>59747.94000000001</v>
      </c>
      <c r="HA94" s="158" t="str">
        <f t="shared" si="280"/>
        <v/>
      </c>
      <c r="HB94" s="157">
        <f t="shared" si="281"/>
        <v>0</v>
      </c>
      <c r="HC94" s="158">
        <f t="shared" si="281"/>
        <v>0</v>
      </c>
      <c r="HD94" s="157">
        <f t="shared" si="281"/>
        <v>0</v>
      </c>
      <c r="HE94" s="158">
        <f t="shared" si="281"/>
        <v>0</v>
      </c>
      <c r="HF94" s="157" t="str">
        <f t="shared" si="282"/>
        <v/>
      </c>
      <c r="HG94" s="158" t="str">
        <f t="shared" si="282"/>
        <v/>
      </c>
      <c r="HH94" s="157" t="str">
        <f t="shared" si="283"/>
        <v/>
      </c>
      <c r="HI94" s="158" t="str">
        <f t="shared" si="283"/>
        <v/>
      </c>
      <c r="HJ94" s="157">
        <f t="shared" si="284"/>
        <v>3430.5000000000014</v>
      </c>
      <c r="HK94" s="158" t="str">
        <f t="shared" si="284"/>
        <v/>
      </c>
      <c r="HL94" s="157">
        <f t="shared" si="285"/>
        <v>60433.440000000002</v>
      </c>
      <c r="HM94" s="158" t="str">
        <f t="shared" si="285"/>
        <v/>
      </c>
    </row>
    <row r="95" spans="1:221">
      <c r="A95" s="176" t="s">
        <v>425</v>
      </c>
      <c r="B95" s="177" t="s">
        <v>472</v>
      </c>
      <c r="C95" s="188"/>
      <c r="D95" s="179" t="s">
        <v>473</v>
      </c>
      <c r="E95" s="190">
        <v>7</v>
      </c>
      <c r="F95" s="155">
        <v>356</v>
      </c>
      <c r="G95" s="156">
        <v>342</v>
      </c>
      <c r="H95" s="155">
        <v>2</v>
      </c>
      <c r="I95" s="156">
        <v>0</v>
      </c>
      <c r="J95" s="157">
        <f t="shared" si="218"/>
        <v>354</v>
      </c>
      <c r="K95" s="158">
        <f t="shared" si="218"/>
        <v>342</v>
      </c>
      <c r="L95" s="155"/>
      <c r="M95" s="156"/>
      <c r="N95" s="157">
        <f t="shared" si="219"/>
        <v>354</v>
      </c>
      <c r="O95" s="158">
        <f t="shared" si="219"/>
        <v>342</v>
      </c>
      <c r="P95" s="157">
        <f t="shared" si="219"/>
        <v>354</v>
      </c>
      <c r="Q95" s="158">
        <f t="shared" si="219"/>
        <v>342</v>
      </c>
      <c r="R95" s="155">
        <v>12</v>
      </c>
      <c r="S95" s="156">
        <v>6</v>
      </c>
      <c r="T95" s="157">
        <f t="shared" si="220"/>
        <v>12</v>
      </c>
      <c r="U95" s="158">
        <f t="shared" si="220"/>
        <v>6</v>
      </c>
      <c r="V95" s="155">
        <v>2</v>
      </c>
      <c r="W95" s="156">
        <v>1</v>
      </c>
      <c r="X95" s="157">
        <f t="shared" si="221"/>
        <v>2</v>
      </c>
      <c r="Y95" s="158">
        <f t="shared" si="221"/>
        <v>1</v>
      </c>
      <c r="Z95" s="155"/>
      <c r="AA95" s="156"/>
      <c r="AB95" s="157">
        <f t="shared" si="222"/>
        <v>0</v>
      </c>
      <c r="AC95" s="158">
        <f t="shared" si="222"/>
        <v>0</v>
      </c>
      <c r="AD95" s="157">
        <f t="shared" si="223"/>
        <v>14</v>
      </c>
      <c r="AE95" s="158">
        <f t="shared" si="223"/>
        <v>7</v>
      </c>
      <c r="AF95" s="157">
        <f t="shared" si="224"/>
        <v>14</v>
      </c>
      <c r="AG95" s="158">
        <f t="shared" si="224"/>
        <v>7</v>
      </c>
      <c r="AH95" s="155">
        <v>3.0416666666666701</v>
      </c>
      <c r="AI95" s="156">
        <v>2.17</v>
      </c>
      <c r="AJ95" s="157">
        <f t="shared" si="225"/>
        <v>36.500000000000043</v>
      </c>
      <c r="AK95" s="157">
        <f t="shared" si="225"/>
        <v>13.02</v>
      </c>
      <c r="AL95" s="155">
        <v>3.5</v>
      </c>
      <c r="AM95" s="156">
        <v>3</v>
      </c>
      <c r="AN95" s="157">
        <f t="shared" si="226"/>
        <v>7</v>
      </c>
      <c r="AO95" s="157">
        <f t="shared" si="226"/>
        <v>3</v>
      </c>
      <c r="AP95" s="155"/>
      <c r="AQ95" s="156"/>
      <c r="AR95" s="157">
        <f t="shared" si="227"/>
        <v>0</v>
      </c>
      <c r="AS95" s="158">
        <f t="shared" si="227"/>
        <v>0</v>
      </c>
      <c r="AT95" s="157">
        <f t="shared" si="228"/>
        <v>3.1071428571428603</v>
      </c>
      <c r="AU95" s="158">
        <f t="shared" si="228"/>
        <v>2.2885714285714287</v>
      </c>
      <c r="AV95" s="157">
        <f t="shared" si="229"/>
        <v>43.500000000000043</v>
      </c>
      <c r="AW95" s="158">
        <f t="shared" si="229"/>
        <v>16.02</v>
      </c>
      <c r="AX95" s="155">
        <v>73.4166666666667</v>
      </c>
      <c r="AY95" s="156">
        <v>70.5</v>
      </c>
      <c r="AZ95" s="157">
        <f t="shared" si="230"/>
        <v>881.00000000000045</v>
      </c>
      <c r="BA95" s="158">
        <f t="shared" si="230"/>
        <v>423</v>
      </c>
      <c r="BB95" s="155">
        <v>34.5</v>
      </c>
      <c r="BC95" s="156">
        <v>50</v>
      </c>
      <c r="BD95" s="157">
        <f t="shared" si="231"/>
        <v>69</v>
      </c>
      <c r="BE95" s="158">
        <f t="shared" si="231"/>
        <v>50</v>
      </c>
      <c r="BF95" s="155"/>
      <c r="BG95" s="156"/>
      <c r="BH95" s="157">
        <f t="shared" si="232"/>
        <v>0</v>
      </c>
      <c r="BI95" s="158">
        <f t="shared" si="232"/>
        <v>0</v>
      </c>
      <c r="BJ95" s="157">
        <f t="shared" si="233"/>
        <v>67.85714285714289</v>
      </c>
      <c r="BK95" s="158">
        <f t="shared" si="233"/>
        <v>67.571428571428569</v>
      </c>
      <c r="BL95" s="157">
        <f t="shared" si="234"/>
        <v>950.00000000000045</v>
      </c>
      <c r="BM95" s="158">
        <f t="shared" si="234"/>
        <v>473</v>
      </c>
      <c r="BN95" s="155">
        <v>225</v>
      </c>
      <c r="BO95" s="156">
        <v>213</v>
      </c>
      <c r="BP95" s="157">
        <f t="shared" si="235"/>
        <v>225</v>
      </c>
      <c r="BQ95" s="158">
        <f t="shared" si="235"/>
        <v>213</v>
      </c>
      <c r="BR95" s="155">
        <v>40</v>
      </c>
      <c r="BS95" s="156">
        <v>32</v>
      </c>
      <c r="BT95" s="157">
        <f t="shared" si="236"/>
        <v>40</v>
      </c>
      <c r="BU95" s="158">
        <f t="shared" si="236"/>
        <v>32</v>
      </c>
      <c r="BV95" s="155"/>
      <c r="BW95" s="156"/>
      <c r="BX95" s="157">
        <f t="shared" si="237"/>
        <v>0</v>
      </c>
      <c r="BY95" s="158">
        <f t="shared" si="237"/>
        <v>0</v>
      </c>
      <c r="BZ95" s="157">
        <f t="shared" si="238"/>
        <v>265</v>
      </c>
      <c r="CA95" s="158">
        <f t="shared" si="238"/>
        <v>245</v>
      </c>
      <c r="CB95" s="157">
        <f t="shared" si="239"/>
        <v>265</v>
      </c>
      <c r="CC95" s="158">
        <f t="shared" si="239"/>
        <v>245</v>
      </c>
      <c r="CD95" s="155">
        <v>3.79111111111111</v>
      </c>
      <c r="CE95" s="156">
        <v>4.2699999999999996</v>
      </c>
      <c r="CF95" s="157">
        <f t="shared" si="240"/>
        <v>852.99999999999977</v>
      </c>
      <c r="CG95" s="158">
        <f t="shared" si="240"/>
        <v>909.50999999999988</v>
      </c>
      <c r="CH95" s="155">
        <v>5.6624999999999996</v>
      </c>
      <c r="CI95" s="156">
        <v>4.8099999999999996</v>
      </c>
      <c r="CJ95" s="157">
        <f t="shared" si="241"/>
        <v>226.5</v>
      </c>
      <c r="CK95" s="158">
        <f t="shared" si="241"/>
        <v>153.91999999999999</v>
      </c>
      <c r="CL95" s="155"/>
      <c r="CM95" s="156"/>
      <c r="CN95" s="157">
        <f t="shared" si="242"/>
        <v>0</v>
      </c>
      <c r="CO95" s="158">
        <f t="shared" si="242"/>
        <v>0</v>
      </c>
      <c r="CP95" s="157">
        <f t="shared" si="243"/>
        <v>4.0735849056603763</v>
      </c>
      <c r="CQ95" s="158">
        <f t="shared" si="243"/>
        <v>4.3405306122448977</v>
      </c>
      <c r="CR95" s="157">
        <f t="shared" si="244"/>
        <v>1079.4999999999998</v>
      </c>
      <c r="CS95" s="158">
        <f t="shared" si="244"/>
        <v>1063.4299999999998</v>
      </c>
      <c r="CT95" s="155">
        <v>65.893333333333302</v>
      </c>
      <c r="CU95" s="156">
        <v>60.85</v>
      </c>
      <c r="CV95" s="157">
        <f t="shared" si="245"/>
        <v>14825.999999999993</v>
      </c>
      <c r="CW95" s="158">
        <f t="shared" si="245"/>
        <v>12961.050000000001</v>
      </c>
      <c r="CX95" s="155">
        <v>67.775000000000006</v>
      </c>
      <c r="CY95" s="156">
        <v>60.13</v>
      </c>
      <c r="CZ95" s="157">
        <f t="shared" si="246"/>
        <v>2711</v>
      </c>
      <c r="DA95" s="158">
        <f t="shared" si="246"/>
        <v>1924.16</v>
      </c>
      <c r="DB95" s="155"/>
      <c r="DC95" s="156"/>
      <c r="DD95" s="157">
        <f t="shared" si="247"/>
        <v>0</v>
      </c>
      <c r="DE95" s="158">
        <f t="shared" si="247"/>
        <v>0</v>
      </c>
      <c r="DF95" s="157">
        <f t="shared" si="248"/>
        <v>66.177358490566007</v>
      </c>
      <c r="DG95" s="158">
        <f t="shared" si="248"/>
        <v>60.755959183673475</v>
      </c>
      <c r="DH95" s="157">
        <f t="shared" si="249"/>
        <v>17536.999999999993</v>
      </c>
      <c r="DI95" s="158">
        <f t="shared" si="249"/>
        <v>14885.210000000001</v>
      </c>
      <c r="DJ95" s="157">
        <f t="shared" si="250"/>
        <v>279</v>
      </c>
      <c r="DK95" s="158">
        <f t="shared" si="250"/>
        <v>252</v>
      </c>
      <c r="DL95" s="157">
        <f t="shared" si="250"/>
        <v>279</v>
      </c>
      <c r="DM95" s="158">
        <f t="shared" si="250"/>
        <v>252</v>
      </c>
      <c r="DN95" s="157">
        <f t="shared" si="251"/>
        <v>4.0250896057347658</v>
      </c>
      <c r="DO95" s="158">
        <f t="shared" si="251"/>
        <v>4.2835317460317457</v>
      </c>
      <c r="DP95" s="157">
        <f t="shared" si="252"/>
        <v>1122.9999999999998</v>
      </c>
      <c r="DQ95" s="158">
        <f t="shared" si="252"/>
        <v>1079.4499999999998</v>
      </c>
      <c r="DR95" s="157">
        <f t="shared" si="253"/>
        <v>66.261648745519693</v>
      </c>
      <c r="DS95" s="158">
        <f t="shared" si="253"/>
        <v>60.945277777777783</v>
      </c>
      <c r="DT95" s="157">
        <f t="shared" si="254"/>
        <v>18486.999999999993</v>
      </c>
      <c r="DU95" s="158">
        <f t="shared" si="254"/>
        <v>15358.210000000001</v>
      </c>
      <c r="DV95" s="155">
        <v>58</v>
      </c>
      <c r="DW95" s="156">
        <v>70</v>
      </c>
      <c r="DX95" s="157">
        <f t="shared" si="255"/>
        <v>58</v>
      </c>
      <c r="DY95" s="158">
        <f t="shared" si="255"/>
        <v>70</v>
      </c>
      <c r="DZ95" s="155">
        <v>15</v>
      </c>
      <c r="EA95" s="156">
        <v>18</v>
      </c>
      <c r="EB95" s="157">
        <f t="shared" si="256"/>
        <v>15</v>
      </c>
      <c r="EC95" s="158">
        <f t="shared" si="256"/>
        <v>18</v>
      </c>
      <c r="ED95" s="155"/>
      <c r="EE95" s="156"/>
      <c r="EF95" s="157">
        <f t="shared" si="257"/>
        <v>0</v>
      </c>
      <c r="EG95" s="158">
        <f t="shared" si="257"/>
        <v>0</v>
      </c>
      <c r="EH95" s="157">
        <f t="shared" si="258"/>
        <v>73</v>
      </c>
      <c r="EI95" s="158">
        <f t="shared" si="258"/>
        <v>88</v>
      </c>
      <c r="EJ95" s="157">
        <f t="shared" si="259"/>
        <v>73</v>
      </c>
      <c r="EK95" s="158">
        <f t="shared" si="259"/>
        <v>88</v>
      </c>
      <c r="EL95" s="155">
        <v>2.97413793103448</v>
      </c>
      <c r="EM95" s="156">
        <v>3.03</v>
      </c>
      <c r="EN95" s="157">
        <f t="shared" si="260"/>
        <v>172.49999999999983</v>
      </c>
      <c r="EO95" s="158">
        <f t="shared" si="260"/>
        <v>212.1</v>
      </c>
      <c r="EP95" s="155">
        <v>2.8333333333333299</v>
      </c>
      <c r="EQ95" s="156">
        <v>4.17</v>
      </c>
      <c r="ER95" s="157">
        <f t="shared" si="261"/>
        <v>42.49999999999995</v>
      </c>
      <c r="ES95" s="158">
        <f t="shared" si="261"/>
        <v>75.06</v>
      </c>
      <c r="ET95" s="155"/>
      <c r="EU95" s="156"/>
      <c r="EV95" s="157">
        <f t="shared" si="262"/>
        <v>0</v>
      </c>
      <c r="EW95" s="158">
        <f t="shared" si="262"/>
        <v>0</v>
      </c>
      <c r="EX95" s="157">
        <f t="shared" si="263"/>
        <v>2.9452054794520515</v>
      </c>
      <c r="EY95" s="158">
        <f t="shared" si="263"/>
        <v>3.2631818181818177</v>
      </c>
      <c r="EZ95" s="157">
        <f t="shared" si="264"/>
        <v>214.99999999999974</v>
      </c>
      <c r="FA95" s="158">
        <f t="shared" si="264"/>
        <v>287.15999999999997</v>
      </c>
      <c r="FB95" s="155">
        <v>53.5</v>
      </c>
      <c r="FC95" s="156">
        <v>55.15</v>
      </c>
      <c r="FD95" s="157">
        <f t="shared" si="265"/>
        <v>3103</v>
      </c>
      <c r="FE95" s="158">
        <f t="shared" si="265"/>
        <v>3860.5</v>
      </c>
      <c r="FF95" s="155">
        <v>59.643999999999998</v>
      </c>
      <c r="FG95" s="156">
        <v>56.44</v>
      </c>
      <c r="FH95" s="157">
        <f t="shared" si="266"/>
        <v>894.66</v>
      </c>
      <c r="FI95" s="158">
        <f t="shared" si="266"/>
        <v>1015.92</v>
      </c>
      <c r="FJ95" s="155"/>
      <c r="FK95" s="156"/>
      <c r="FL95" s="157">
        <f t="shared" si="267"/>
        <v>0</v>
      </c>
      <c r="FM95" s="158">
        <f t="shared" si="267"/>
        <v>0</v>
      </c>
      <c r="FN95" s="157">
        <f t="shared" si="268"/>
        <v>54.762465753424657</v>
      </c>
      <c r="FO95" s="158">
        <f t="shared" si="268"/>
        <v>55.413863636363637</v>
      </c>
      <c r="FP95" s="157">
        <f t="shared" si="269"/>
        <v>3997.66</v>
      </c>
      <c r="FQ95" s="158">
        <f t="shared" si="269"/>
        <v>4876.42</v>
      </c>
      <c r="FR95" s="155">
        <v>2</v>
      </c>
      <c r="FS95" s="156">
        <v>2</v>
      </c>
      <c r="FT95" s="157">
        <f t="shared" si="270"/>
        <v>2</v>
      </c>
      <c r="FU95" s="158">
        <f t="shared" si="270"/>
        <v>2</v>
      </c>
      <c r="FV95" s="155"/>
      <c r="FW95" s="156"/>
      <c r="FX95" s="157">
        <f t="shared" si="271"/>
        <v>0</v>
      </c>
      <c r="FY95" s="158">
        <f t="shared" si="271"/>
        <v>0</v>
      </c>
      <c r="FZ95" s="155">
        <v>79.5</v>
      </c>
      <c r="GA95" s="156">
        <v>67</v>
      </c>
      <c r="GB95" s="157">
        <f t="shared" si="272"/>
        <v>159</v>
      </c>
      <c r="GC95" s="158">
        <f t="shared" si="272"/>
        <v>134</v>
      </c>
      <c r="GD95" s="157">
        <f t="shared" si="273"/>
        <v>295</v>
      </c>
      <c r="GE95" s="158">
        <f t="shared" si="273"/>
        <v>289</v>
      </c>
      <c r="GF95" s="157">
        <f t="shared" si="273"/>
        <v>295</v>
      </c>
      <c r="GG95" s="158">
        <f t="shared" si="273"/>
        <v>289</v>
      </c>
      <c r="GH95" s="157">
        <f t="shared" si="274"/>
        <v>1061.9999999999995</v>
      </c>
      <c r="GI95" s="158">
        <f t="shared" si="274"/>
        <v>1134.6299999999999</v>
      </c>
      <c r="GJ95" s="157">
        <f t="shared" si="275"/>
        <v>18809.999999999993</v>
      </c>
      <c r="GK95" s="158">
        <f t="shared" si="275"/>
        <v>17244.550000000003</v>
      </c>
      <c r="GL95" s="157">
        <f t="shared" si="276"/>
        <v>57</v>
      </c>
      <c r="GM95" s="158">
        <f t="shared" si="276"/>
        <v>51</v>
      </c>
      <c r="GN95" s="157">
        <f t="shared" si="276"/>
        <v>57</v>
      </c>
      <c r="GO95" s="158">
        <f t="shared" si="276"/>
        <v>51</v>
      </c>
      <c r="GP95" s="157">
        <f t="shared" si="277"/>
        <v>275.99999999999994</v>
      </c>
      <c r="GQ95" s="158">
        <f t="shared" si="277"/>
        <v>231.98</v>
      </c>
      <c r="GR95" s="157">
        <f t="shared" si="278"/>
        <v>3674.66</v>
      </c>
      <c r="GS95" s="158">
        <f t="shared" si="278"/>
        <v>2990.08</v>
      </c>
      <c r="GT95" s="157">
        <f t="shared" si="279"/>
        <v>352</v>
      </c>
      <c r="GU95" s="158">
        <f t="shared" si="279"/>
        <v>340</v>
      </c>
      <c r="GV95" s="157">
        <f t="shared" si="279"/>
        <v>352</v>
      </c>
      <c r="GW95" s="158">
        <f t="shared" si="279"/>
        <v>340</v>
      </c>
      <c r="GX95" s="157">
        <f t="shared" si="280"/>
        <v>1337.9999999999995</v>
      </c>
      <c r="GY95" s="158">
        <f t="shared" si="280"/>
        <v>1366.61</v>
      </c>
      <c r="GZ95" s="157">
        <f t="shared" si="280"/>
        <v>22484.659999999993</v>
      </c>
      <c r="HA95" s="158">
        <f t="shared" si="280"/>
        <v>20234.630000000005</v>
      </c>
      <c r="HB95" s="157">
        <f t="shared" si="281"/>
        <v>0</v>
      </c>
      <c r="HC95" s="158">
        <f t="shared" si="281"/>
        <v>0</v>
      </c>
      <c r="HD95" s="157">
        <f t="shared" si="281"/>
        <v>0</v>
      </c>
      <c r="HE95" s="158">
        <f t="shared" si="281"/>
        <v>0</v>
      </c>
      <c r="HF95" s="157" t="str">
        <f t="shared" si="282"/>
        <v/>
      </c>
      <c r="HG95" s="158" t="str">
        <f t="shared" si="282"/>
        <v/>
      </c>
      <c r="HH95" s="157" t="str">
        <f t="shared" si="283"/>
        <v/>
      </c>
      <c r="HI95" s="158" t="str">
        <f t="shared" si="283"/>
        <v/>
      </c>
      <c r="HJ95" s="157">
        <f t="shared" si="284"/>
        <v>1337.9999999999995</v>
      </c>
      <c r="HK95" s="158">
        <f t="shared" si="284"/>
        <v>1366.6099999999997</v>
      </c>
      <c r="HL95" s="157">
        <f t="shared" si="285"/>
        <v>22643.659999999993</v>
      </c>
      <c r="HM95" s="158">
        <f t="shared" si="285"/>
        <v>20368.63</v>
      </c>
    </row>
    <row r="96" spans="1:221">
      <c r="A96" s="176" t="s">
        <v>425</v>
      </c>
      <c r="B96" s="177" t="s">
        <v>474</v>
      </c>
      <c r="C96" s="189" t="s">
        <v>484</v>
      </c>
      <c r="D96" s="179" t="s">
        <v>475</v>
      </c>
      <c r="E96" s="190">
        <v>7</v>
      </c>
      <c r="F96" s="155">
        <v>436</v>
      </c>
      <c r="G96" s="156">
        <v>436</v>
      </c>
      <c r="H96" s="155">
        <v>5</v>
      </c>
      <c r="I96" s="156">
        <v>11</v>
      </c>
      <c r="J96" s="157">
        <f t="shared" si="218"/>
        <v>431</v>
      </c>
      <c r="K96" s="158">
        <f t="shared" si="218"/>
        <v>425</v>
      </c>
      <c r="L96" s="155"/>
      <c r="M96" s="156"/>
      <c r="N96" s="157">
        <f t="shared" si="219"/>
        <v>431</v>
      </c>
      <c r="O96" s="158">
        <f t="shared" si="219"/>
        <v>425</v>
      </c>
      <c r="P96" s="157">
        <f t="shared" si="219"/>
        <v>431</v>
      </c>
      <c r="Q96" s="158">
        <f t="shared" si="219"/>
        <v>425</v>
      </c>
      <c r="R96" s="155">
        <v>7</v>
      </c>
      <c r="S96" s="156">
        <v>18</v>
      </c>
      <c r="T96" s="157">
        <f t="shared" si="220"/>
        <v>7</v>
      </c>
      <c r="U96" s="158">
        <f t="shared" si="220"/>
        <v>18</v>
      </c>
      <c r="V96" s="155">
        <v>2</v>
      </c>
      <c r="W96" s="156">
        <v>2</v>
      </c>
      <c r="X96" s="157">
        <f t="shared" si="221"/>
        <v>2</v>
      </c>
      <c r="Y96" s="158">
        <f t="shared" si="221"/>
        <v>2</v>
      </c>
      <c r="Z96" s="155"/>
      <c r="AA96" s="156"/>
      <c r="AB96" s="157">
        <f t="shared" si="222"/>
        <v>0</v>
      </c>
      <c r="AC96" s="158">
        <f t="shared" si="222"/>
        <v>0</v>
      </c>
      <c r="AD96" s="157">
        <f t="shared" si="223"/>
        <v>9</v>
      </c>
      <c r="AE96" s="158">
        <f t="shared" si="223"/>
        <v>20</v>
      </c>
      <c r="AF96" s="157">
        <f t="shared" si="224"/>
        <v>9</v>
      </c>
      <c r="AG96" s="158">
        <f t="shared" si="224"/>
        <v>20</v>
      </c>
      <c r="AH96" s="155">
        <v>5.71428571428571</v>
      </c>
      <c r="AI96" s="156">
        <v>3.19</v>
      </c>
      <c r="AJ96" s="157">
        <f t="shared" si="225"/>
        <v>39.999999999999972</v>
      </c>
      <c r="AK96" s="157">
        <f t="shared" si="225"/>
        <v>57.42</v>
      </c>
      <c r="AL96" s="155">
        <v>2.5</v>
      </c>
      <c r="AM96" s="156">
        <v>1.25</v>
      </c>
      <c r="AN96" s="157">
        <f t="shared" si="226"/>
        <v>5</v>
      </c>
      <c r="AO96" s="157">
        <f t="shared" si="226"/>
        <v>2.5</v>
      </c>
      <c r="AP96" s="155"/>
      <c r="AQ96" s="156"/>
      <c r="AR96" s="157">
        <f t="shared" si="227"/>
        <v>0</v>
      </c>
      <c r="AS96" s="158">
        <f t="shared" si="227"/>
        <v>0</v>
      </c>
      <c r="AT96" s="157">
        <f t="shared" si="228"/>
        <v>4.9999999999999964</v>
      </c>
      <c r="AU96" s="158">
        <f t="shared" si="228"/>
        <v>2.996</v>
      </c>
      <c r="AV96" s="157">
        <f t="shared" si="229"/>
        <v>44.999999999999972</v>
      </c>
      <c r="AW96" s="158">
        <f t="shared" si="229"/>
        <v>59.92</v>
      </c>
      <c r="AX96" s="155">
        <v>91.571428571428598</v>
      </c>
      <c r="AY96" s="156">
        <v>84.22</v>
      </c>
      <c r="AZ96" s="157">
        <f t="shared" si="230"/>
        <v>641.00000000000023</v>
      </c>
      <c r="BA96" s="158">
        <f t="shared" si="230"/>
        <v>1515.96</v>
      </c>
      <c r="BB96" s="155">
        <v>81</v>
      </c>
      <c r="BC96" s="156">
        <v>68</v>
      </c>
      <c r="BD96" s="157">
        <f t="shared" si="231"/>
        <v>162</v>
      </c>
      <c r="BE96" s="158">
        <f t="shared" si="231"/>
        <v>136</v>
      </c>
      <c r="BF96" s="155"/>
      <c r="BG96" s="156"/>
      <c r="BH96" s="157">
        <f t="shared" si="232"/>
        <v>0</v>
      </c>
      <c r="BI96" s="158">
        <f t="shared" si="232"/>
        <v>0</v>
      </c>
      <c r="BJ96" s="157">
        <f t="shared" si="233"/>
        <v>89.222222222222243</v>
      </c>
      <c r="BK96" s="158">
        <f t="shared" si="233"/>
        <v>82.597999999999999</v>
      </c>
      <c r="BL96" s="157">
        <f t="shared" si="234"/>
        <v>803.00000000000023</v>
      </c>
      <c r="BM96" s="158">
        <f t="shared" si="234"/>
        <v>1651.96</v>
      </c>
      <c r="BN96" s="155">
        <v>258</v>
      </c>
      <c r="BO96" s="156">
        <v>252</v>
      </c>
      <c r="BP96" s="157">
        <f t="shared" si="235"/>
        <v>258</v>
      </c>
      <c r="BQ96" s="158">
        <f t="shared" si="235"/>
        <v>252</v>
      </c>
      <c r="BR96" s="155">
        <v>30</v>
      </c>
      <c r="BS96" s="156">
        <v>28</v>
      </c>
      <c r="BT96" s="157">
        <f t="shared" si="236"/>
        <v>30</v>
      </c>
      <c r="BU96" s="158">
        <f t="shared" si="236"/>
        <v>28</v>
      </c>
      <c r="BV96" s="155"/>
      <c r="BW96" s="156"/>
      <c r="BX96" s="157">
        <f t="shared" si="237"/>
        <v>0</v>
      </c>
      <c r="BY96" s="158">
        <f t="shared" si="237"/>
        <v>0</v>
      </c>
      <c r="BZ96" s="157">
        <f t="shared" si="238"/>
        <v>288</v>
      </c>
      <c r="CA96" s="158">
        <f t="shared" si="238"/>
        <v>280</v>
      </c>
      <c r="CB96" s="157">
        <f t="shared" si="239"/>
        <v>288</v>
      </c>
      <c r="CC96" s="158">
        <f t="shared" si="239"/>
        <v>280</v>
      </c>
      <c r="CD96" s="155">
        <v>4.16085271317829</v>
      </c>
      <c r="CE96" s="156">
        <v>4.1500000000000004</v>
      </c>
      <c r="CF96" s="157">
        <f t="shared" si="240"/>
        <v>1073.4999999999989</v>
      </c>
      <c r="CG96" s="158">
        <f t="shared" si="240"/>
        <v>1045.8000000000002</v>
      </c>
      <c r="CH96" s="155">
        <v>5.15</v>
      </c>
      <c r="CI96" s="156">
        <v>5.13</v>
      </c>
      <c r="CJ96" s="157">
        <f t="shared" si="241"/>
        <v>154.5</v>
      </c>
      <c r="CK96" s="158">
        <f t="shared" si="241"/>
        <v>143.63999999999999</v>
      </c>
      <c r="CL96" s="155"/>
      <c r="CM96" s="156"/>
      <c r="CN96" s="157">
        <f t="shared" si="242"/>
        <v>0</v>
      </c>
      <c r="CO96" s="158">
        <f t="shared" si="242"/>
        <v>0</v>
      </c>
      <c r="CP96" s="157">
        <f t="shared" si="243"/>
        <v>4.2638888888888848</v>
      </c>
      <c r="CQ96" s="158">
        <f t="shared" si="243"/>
        <v>4.2480000000000002</v>
      </c>
      <c r="CR96" s="157">
        <f t="shared" si="244"/>
        <v>1227.9999999999989</v>
      </c>
      <c r="CS96" s="158">
        <f t="shared" si="244"/>
        <v>1189.44</v>
      </c>
      <c r="CT96" s="155">
        <v>86.271317829457402</v>
      </c>
      <c r="CU96" s="156">
        <v>85.35</v>
      </c>
      <c r="CV96" s="157">
        <f t="shared" si="245"/>
        <v>22258.000000000011</v>
      </c>
      <c r="CW96" s="158">
        <f t="shared" si="245"/>
        <v>21508.199999999997</v>
      </c>
      <c r="CX96" s="155">
        <v>94.010333333333307</v>
      </c>
      <c r="CY96" s="156">
        <v>88.67</v>
      </c>
      <c r="CZ96" s="157">
        <f t="shared" si="246"/>
        <v>2820.309999999999</v>
      </c>
      <c r="DA96" s="158">
        <f t="shared" si="246"/>
        <v>2482.7600000000002</v>
      </c>
      <c r="DB96" s="155"/>
      <c r="DC96" s="156"/>
      <c r="DD96" s="157">
        <f t="shared" si="247"/>
        <v>0</v>
      </c>
      <c r="DE96" s="158">
        <f t="shared" si="247"/>
        <v>0</v>
      </c>
      <c r="DF96" s="157">
        <f t="shared" si="248"/>
        <v>87.077465277777804</v>
      </c>
      <c r="DG96" s="158">
        <f t="shared" si="248"/>
        <v>85.682000000000002</v>
      </c>
      <c r="DH96" s="157">
        <f t="shared" si="249"/>
        <v>25078.310000000009</v>
      </c>
      <c r="DI96" s="158">
        <f t="shared" si="249"/>
        <v>23990.959999999999</v>
      </c>
      <c r="DJ96" s="157">
        <f t="shared" si="250"/>
        <v>297</v>
      </c>
      <c r="DK96" s="158">
        <f t="shared" si="250"/>
        <v>300</v>
      </c>
      <c r="DL96" s="157">
        <f t="shared" si="250"/>
        <v>297</v>
      </c>
      <c r="DM96" s="158">
        <f t="shared" si="250"/>
        <v>300</v>
      </c>
      <c r="DN96" s="157">
        <f t="shared" si="251"/>
        <v>4.2861952861952828</v>
      </c>
      <c r="DO96" s="158">
        <f t="shared" si="251"/>
        <v>4.1645333333333339</v>
      </c>
      <c r="DP96" s="157">
        <f t="shared" si="252"/>
        <v>1272.9999999999991</v>
      </c>
      <c r="DQ96" s="158">
        <f t="shared" si="252"/>
        <v>1249.3600000000001</v>
      </c>
      <c r="DR96" s="157">
        <f t="shared" si="253"/>
        <v>87.142457912457942</v>
      </c>
      <c r="DS96" s="158">
        <f t="shared" si="253"/>
        <v>85.476399999999998</v>
      </c>
      <c r="DT96" s="157">
        <f t="shared" si="254"/>
        <v>25881.310000000009</v>
      </c>
      <c r="DU96" s="158">
        <f t="shared" si="254"/>
        <v>25642.92</v>
      </c>
      <c r="DV96" s="155">
        <v>74</v>
      </c>
      <c r="DW96" s="156">
        <v>64</v>
      </c>
      <c r="DX96" s="157">
        <f t="shared" si="255"/>
        <v>74</v>
      </c>
      <c r="DY96" s="158">
        <f t="shared" si="255"/>
        <v>64</v>
      </c>
      <c r="DZ96" s="155">
        <v>57</v>
      </c>
      <c r="EA96" s="156">
        <v>58</v>
      </c>
      <c r="EB96" s="157">
        <f t="shared" si="256"/>
        <v>57</v>
      </c>
      <c r="EC96" s="158">
        <f t="shared" si="256"/>
        <v>58</v>
      </c>
      <c r="ED96" s="155"/>
      <c r="EE96" s="156"/>
      <c r="EF96" s="157">
        <f t="shared" si="257"/>
        <v>0</v>
      </c>
      <c r="EG96" s="158">
        <f t="shared" si="257"/>
        <v>0</v>
      </c>
      <c r="EH96" s="157">
        <f t="shared" si="258"/>
        <v>131</v>
      </c>
      <c r="EI96" s="158">
        <f t="shared" si="258"/>
        <v>122</v>
      </c>
      <c r="EJ96" s="157">
        <f t="shared" si="259"/>
        <v>131</v>
      </c>
      <c r="EK96" s="158">
        <f t="shared" si="259"/>
        <v>122</v>
      </c>
      <c r="EL96" s="155">
        <v>3.4054054054054101</v>
      </c>
      <c r="EM96" s="156">
        <v>3.38</v>
      </c>
      <c r="EN96" s="157">
        <f t="shared" si="260"/>
        <v>252.00000000000034</v>
      </c>
      <c r="EO96" s="158">
        <f t="shared" si="260"/>
        <v>216.32</v>
      </c>
      <c r="EP96" s="155">
        <v>3.54385964912281</v>
      </c>
      <c r="EQ96" s="156">
        <v>4.07</v>
      </c>
      <c r="ER96" s="157">
        <f t="shared" si="261"/>
        <v>202.00000000000017</v>
      </c>
      <c r="ES96" s="158">
        <f t="shared" si="261"/>
        <v>236.06</v>
      </c>
      <c r="ET96" s="155"/>
      <c r="EU96" s="156"/>
      <c r="EV96" s="157">
        <f t="shared" si="262"/>
        <v>0</v>
      </c>
      <c r="EW96" s="158">
        <f t="shared" si="262"/>
        <v>0</v>
      </c>
      <c r="EX96" s="157">
        <f t="shared" si="263"/>
        <v>3.4656488549618358</v>
      </c>
      <c r="EY96" s="158">
        <f t="shared" si="263"/>
        <v>3.7080327868852461</v>
      </c>
      <c r="EZ96" s="157">
        <f t="shared" si="264"/>
        <v>454.00000000000051</v>
      </c>
      <c r="FA96" s="158">
        <f t="shared" si="264"/>
        <v>452.38</v>
      </c>
      <c r="FB96" s="155">
        <v>73.157567567567597</v>
      </c>
      <c r="FC96" s="156">
        <v>63.31</v>
      </c>
      <c r="FD96" s="157">
        <f t="shared" si="265"/>
        <v>5413.6600000000026</v>
      </c>
      <c r="FE96" s="158">
        <f t="shared" si="265"/>
        <v>4051.84</v>
      </c>
      <c r="FF96" s="155">
        <v>52.894736842105303</v>
      </c>
      <c r="FG96" s="156">
        <v>65.34</v>
      </c>
      <c r="FH96" s="157">
        <f t="shared" si="266"/>
        <v>3015.0000000000023</v>
      </c>
      <c r="FI96" s="158">
        <f t="shared" si="266"/>
        <v>3789.7200000000003</v>
      </c>
      <c r="FJ96" s="155"/>
      <c r="FK96" s="156"/>
      <c r="FL96" s="157">
        <f t="shared" si="267"/>
        <v>0</v>
      </c>
      <c r="FM96" s="158">
        <f t="shared" si="267"/>
        <v>0</v>
      </c>
      <c r="FN96" s="157">
        <f t="shared" si="268"/>
        <v>64.340916030534387</v>
      </c>
      <c r="FO96" s="158">
        <f t="shared" si="268"/>
        <v>64.275081967213112</v>
      </c>
      <c r="FP96" s="157">
        <f t="shared" si="269"/>
        <v>8428.6600000000053</v>
      </c>
      <c r="FQ96" s="158">
        <f t="shared" si="269"/>
        <v>7841.5599999999995</v>
      </c>
      <c r="FR96" s="155">
        <v>3</v>
      </c>
      <c r="FS96" s="156">
        <v>3</v>
      </c>
      <c r="FT96" s="157">
        <f t="shared" si="270"/>
        <v>3</v>
      </c>
      <c r="FU96" s="158">
        <f t="shared" si="270"/>
        <v>3</v>
      </c>
      <c r="FV96" s="155"/>
      <c r="FW96" s="156"/>
      <c r="FX96" s="157">
        <f t="shared" si="271"/>
        <v>0</v>
      </c>
      <c r="FY96" s="158">
        <f t="shared" si="271"/>
        <v>0</v>
      </c>
      <c r="FZ96" s="155">
        <v>67.33</v>
      </c>
      <c r="GA96" s="156">
        <v>78.33</v>
      </c>
      <c r="GB96" s="157">
        <f t="shared" si="272"/>
        <v>201.99</v>
      </c>
      <c r="GC96" s="158">
        <f t="shared" si="272"/>
        <v>234.99</v>
      </c>
      <c r="GD96" s="157">
        <f t="shared" si="273"/>
        <v>339</v>
      </c>
      <c r="GE96" s="158">
        <f t="shared" si="273"/>
        <v>334</v>
      </c>
      <c r="GF96" s="157">
        <f t="shared" si="273"/>
        <v>339</v>
      </c>
      <c r="GG96" s="158">
        <f t="shared" si="273"/>
        <v>334</v>
      </c>
      <c r="GH96" s="157">
        <f t="shared" si="274"/>
        <v>1365.4999999999991</v>
      </c>
      <c r="GI96" s="158">
        <f t="shared" si="274"/>
        <v>1319.5400000000002</v>
      </c>
      <c r="GJ96" s="157">
        <f t="shared" si="275"/>
        <v>28312.660000000014</v>
      </c>
      <c r="GK96" s="158">
        <f t="shared" si="275"/>
        <v>27075.999999999996</v>
      </c>
      <c r="GL96" s="157">
        <f t="shared" si="276"/>
        <v>89</v>
      </c>
      <c r="GM96" s="158">
        <f t="shared" si="276"/>
        <v>88</v>
      </c>
      <c r="GN96" s="157">
        <f t="shared" si="276"/>
        <v>89</v>
      </c>
      <c r="GO96" s="158">
        <f t="shared" si="276"/>
        <v>88</v>
      </c>
      <c r="GP96" s="157">
        <f t="shared" si="277"/>
        <v>361.50000000000017</v>
      </c>
      <c r="GQ96" s="158">
        <f t="shared" si="277"/>
        <v>382.2</v>
      </c>
      <c r="GR96" s="157">
        <f t="shared" si="278"/>
        <v>5997.3100000000013</v>
      </c>
      <c r="GS96" s="158">
        <f t="shared" si="278"/>
        <v>6408.4800000000005</v>
      </c>
      <c r="GT96" s="157">
        <f t="shared" si="279"/>
        <v>428</v>
      </c>
      <c r="GU96" s="158">
        <f t="shared" si="279"/>
        <v>422</v>
      </c>
      <c r="GV96" s="157">
        <f t="shared" si="279"/>
        <v>428</v>
      </c>
      <c r="GW96" s="158">
        <f t="shared" si="279"/>
        <v>422</v>
      </c>
      <c r="GX96" s="157">
        <f t="shared" si="280"/>
        <v>1726.9999999999993</v>
      </c>
      <c r="GY96" s="158">
        <f t="shared" si="280"/>
        <v>1701.7400000000002</v>
      </c>
      <c r="GZ96" s="157">
        <f t="shared" si="280"/>
        <v>34309.970000000016</v>
      </c>
      <c r="HA96" s="158">
        <f t="shared" si="280"/>
        <v>33484.479999999996</v>
      </c>
      <c r="HB96" s="157">
        <f t="shared" si="281"/>
        <v>0</v>
      </c>
      <c r="HC96" s="158">
        <f t="shared" si="281"/>
        <v>0</v>
      </c>
      <c r="HD96" s="157">
        <f t="shared" si="281"/>
        <v>0</v>
      </c>
      <c r="HE96" s="158">
        <f t="shared" si="281"/>
        <v>0</v>
      </c>
      <c r="HF96" s="157" t="str">
        <f t="shared" si="282"/>
        <v/>
      </c>
      <c r="HG96" s="158" t="str">
        <f t="shared" si="282"/>
        <v/>
      </c>
      <c r="HH96" s="157" t="str">
        <f t="shared" si="283"/>
        <v/>
      </c>
      <c r="HI96" s="158" t="str">
        <f t="shared" si="283"/>
        <v/>
      </c>
      <c r="HJ96" s="157">
        <f t="shared" si="284"/>
        <v>1726.9999999999995</v>
      </c>
      <c r="HK96" s="158">
        <f t="shared" si="284"/>
        <v>1701.7400000000002</v>
      </c>
      <c r="HL96" s="157">
        <f t="shared" si="285"/>
        <v>34511.960000000014</v>
      </c>
      <c r="HM96" s="158">
        <f t="shared" si="285"/>
        <v>33719.469999999994</v>
      </c>
    </row>
    <row r="97" spans="1:221">
      <c r="A97" s="176" t="s">
        <v>425</v>
      </c>
      <c r="B97" s="177" t="s">
        <v>476</v>
      </c>
      <c r="C97" s="188"/>
      <c r="D97" s="184">
        <v>482699</v>
      </c>
      <c r="E97" s="190">
        <v>7</v>
      </c>
      <c r="F97" s="155">
        <v>302</v>
      </c>
      <c r="G97" s="156">
        <v>296</v>
      </c>
      <c r="H97" s="155">
        <v>5</v>
      </c>
      <c r="I97" s="156">
        <v>4</v>
      </c>
      <c r="J97" s="157">
        <f t="shared" si="218"/>
        <v>297</v>
      </c>
      <c r="K97" s="158">
        <f t="shared" si="218"/>
        <v>292</v>
      </c>
      <c r="L97" s="155"/>
      <c r="M97" s="156"/>
      <c r="N97" s="157">
        <f t="shared" si="219"/>
        <v>297</v>
      </c>
      <c r="O97" s="158">
        <f t="shared" si="219"/>
        <v>292</v>
      </c>
      <c r="P97" s="157">
        <f t="shared" si="219"/>
        <v>297</v>
      </c>
      <c r="Q97" s="158">
        <f t="shared" si="219"/>
        <v>292</v>
      </c>
      <c r="R97" s="155">
        <v>18</v>
      </c>
      <c r="S97" s="156">
        <v>24</v>
      </c>
      <c r="T97" s="157">
        <f t="shared" si="220"/>
        <v>18</v>
      </c>
      <c r="U97" s="158">
        <f t="shared" si="220"/>
        <v>24</v>
      </c>
      <c r="V97" s="155">
        <v>6</v>
      </c>
      <c r="W97" s="156">
        <v>10</v>
      </c>
      <c r="X97" s="157">
        <f t="shared" si="221"/>
        <v>6</v>
      </c>
      <c r="Y97" s="158">
        <f t="shared" si="221"/>
        <v>10</v>
      </c>
      <c r="Z97" s="155"/>
      <c r="AA97" s="156"/>
      <c r="AB97" s="157">
        <f t="shared" si="222"/>
        <v>0</v>
      </c>
      <c r="AC97" s="158">
        <f t="shared" si="222"/>
        <v>0</v>
      </c>
      <c r="AD97" s="157">
        <f t="shared" si="223"/>
        <v>24</v>
      </c>
      <c r="AE97" s="158">
        <f t="shared" si="223"/>
        <v>34</v>
      </c>
      <c r="AF97" s="157">
        <f t="shared" si="224"/>
        <v>24</v>
      </c>
      <c r="AG97" s="158">
        <f t="shared" si="224"/>
        <v>34</v>
      </c>
      <c r="AH97" s="155">
        <v>2.2777777777777799</v>
      </c>
      <c r="AI97" s="156">
        <v>2.38</v>
      </c>
      <c r="AJ97" s="157">
        <f t="shared" si="225"/>
        <v>41.000000000000036</v>
      </c>
      <c r="AK97" s="157">
        <f t="shared" si="225"/>
        <v>57.12</v>
      </c>
      <c r="AL97" s="155">
        <v>3.5833333333333299</v>
      </c>
      <c r="AM97" s="156">
        <v>2.2999999999999998</v>
      </c>
      <c r="AN97" s="157">
        <f t="shared" si="226"/>
        <v>21.499999999999979</v>
      </c>
      <c r="AO97" s="157">
        <f t="shared" si="226"/>
        <v>23</v>
      </c>
      <c r="AP97" s="155"/>
      <c r="AQ97" s="156"/>
      <c r="AR97" s="157">
        <f t="shared" si="227"/>
        <v>0</v>
      </c>
      <c r="AS97" s="158">
        <f t="shared" si="227"/>
        <v>0</v>
      </c>
      <c r="AT97" s="157">
        <f t="shared" si="228"/>
        <v>2.6041666666666674</v>
      </c>
      <c r="AU97" s="158">
        <f t="shared" si="228"/>
        <v>2.3564705882352941</v>
      </c>
      <c r="AV97" s="157">
        <f t="shared" si="229"/>
        <v>62.500000000000014</v>
      </c>
      <c r="AW97" s="158">
        <f t="shared" si="229"/>
        <v>80.12</v>
      </c>
      <c r="AX97" s="155">
        <v>70.6666666666667</v>
      </c>
      <c r="AY97" s="156">
        <v>76.959999999999994</v>
      </c>
      <c r="AZ97" s="157">
        <f t="shared" si="230"/>
        <v>1272.0000000000007</v>
      </c>
      <c r="BA97" s="158">
        <f t="shared" si="230"/>
        <v>1847.04</v>
      </c>
      <c r="BB97" s="155">
        <v>79.1666666666667</v>
      </c>
      <c r="BC97" s="156">
        <v>79.7</v>
      </c>
      <c r="BD97" s="157">
        <f t="shared" si="231"/>
        <v>475.00000000000023</v>
      </c>
      <c r="BE97" s="158">
        <f t="shared" si="231"/>
        <v>797</v>
      </c>
      <c r="BF97" s="155"/>
      <c r="BG97" s="156"/>
      <c r="BH97" s="157">
        <f t="shared" si="232"/>
        <v>0</v>
      </c>
      <c r="BI97" s="158">
        <f t="shared" si="232"/>
        <v>0</v>
      </c>
      <c r="BJ97" s="157">
        <f t="shared" si="233"/>
        <v>72.7916666666667</v>
      </c>
      <c r="BK97" s="158">
        <f t="shared" si="233"/>
        <v>77.765882352941176</v>
      </c>
      <c r="BL97" s="157">
        <f t="shared" si="234"/>
        <v>1747.0000000000009</v>
      </c>
      <c r="BM97" s="158">
        <f t="shared" si="234"/>
        <v>2644.04</v>
      </c>
      <c r="BN97" s="155">
        <v>171</v>
      </c>
      <c r="BO97" s="156">
        <v>155</v>
      </c>
      <c r="BP97" s="157">
        <f t="shared" si="235"/>
        <v>171</v>
      </c>
      <c r="BQ97" s="158">
        <f t="shared" si="235"/>
        <v>155</v>
      </c>
      <c r="BR97" s="155">
        <v>35</v>
      </c>
      <c r="BS97" s="156">
        <v>34</v>
      </c>
      <c r="BT97" s="157">
        <f t="shared" si="236"/>
        <v>35</v>
      </c>
      <c r="BU97" s="158">
        <f t="shared" si="236"/>
        <v>34</v>
      </c>
      <c r="BV97" s="155"/>
      <c r="BW97" s="156"/>
      <c r="BX97" s="157">
        <f t="shared" si="237"/>
        <v>0</v>
      </c>
      <c r="BY97" s="158">
        <f t="shared" si="237"/>
        <v>0</v>
      </c>
      <c r="BZ97" s="157">
        <f t="shared" si="238"/>
        <v>206</v>
      </c>
      <c r="CA97" s="158">
        <f t="shared" si="238"/>
        <v>189</v>
      </c>
      <c r="CB97" s="157">
        <f t="shared" si="239"/>
        <v>206</v>
      </c>
      <c r="CC97" s="158">
        <f t="shared" si="239"/>
        <v>189</v>
      </c>
      <c r="CD97" s="155">
        <v>3.9766081871345</v>
      </c>
      <c r="CE97" s="156">
        <v>4.6100000000000003</v>
      </c>
      <c r="CF97" s="157">
        <f t="shared" si="240"/>
        <v>679.99999999999955</v>
      </c>
      <c r="CG97" s="158">
        <f t="shared" si="240"/>
        <v>714.55000000000007</v>
      </c>
      <c r="CH97" s="155">
        <v>5.8</v>
      </c>
      <c r="CI97" s="156">
        <v>4.75</v>
      </c>
      <c r="CJ97" s="157">
        <f t="shared" si="241"/>
        <v>203</v>
      </c>
      <c r="CK97" s="158">
        <f t="shared" si="241"/>
        <v>161.5</v>
      </c>
      <c r="CL97" s="155"/>
      <c r="CM97" s="156"/>
      <c r="CN97" s="157">
        <f t="shared" si="242"/>
        <v>0</v>
      </c>
      <c r="CO97" s="158">
        <f t="shared" si="242"/>
        <v>0</v>
      </c>
      <c r="CP97" s="157">
        <f t="shared" si="243"/>
        <v>4.2864077669902887</v>
      </c>
      <c r="CQ97" s="158">
        <f t="shared" si="243"/>
        <v>4.6351851851851853</v>
      </c>
      <c r="CR97" s="157">
        <f t="shared" si="244"/>
        <v>882.99999999999943</v>
      </c>
      <c r="CS97" s="158">
        <f t="shared" si="244"/>
        <v>876.05000000000007</v>
      </c>
      <c r="CT97" s="155">
        <v>79.393742690058502</v>
      </c>
      <c r="CU97" s="156">
        <v>83.51</v>
      </c>
      <c r="CV97" s="157">
        <f t="shared" si="245"/>
        <v>13576.330000000004</v>
      </c>
      <c r="CW97" s="158">
        <f t="shared" si="245"/>
        <v>12944.050000000001</v>
      </c>
      <c r="CX97" s="155">
        <v>83.932857142857102</v>
      </c>
      <c r="CY97" s="156">
        <v>74.69</v>
      </c>
      <c r="CZ97" s="157">
        <f t="shared" si="246"/>
        <v>2937.6499999999987</v>
      </c>
      <c r="DA97" s="158">
        <f t="shared" si="246"/>
        <v>2539.46</v>
      </c>
      <c r="DB97" s="155"/>
      <c r="DC97" s="156"/>
      <c r="DD97" s="157">
        <f t="shared" si="247"/>
        <v>0</v>
      </c>
      <c r="DE97" s="158">
        <f t="shared" si="247"/>
        <v>0</v>
      </c>
      <c r="DF97" s="157">
        <f t="shared" si="248"/>
        <v>80.164951456310689</v>
      </c>
      <c r="DG97" s="158">
        <f t="shared" si="248"/>
        <v>81.923333333333346</v>
      </c>
      <c r="DH97" s="157">
        <f t="shared" si="249"/>
        <v>16513.980000000003</v>
      </c>
      <c r="DI97" s="158">
        <f t="shared" si="249"/>
        <v>15483.510000000002</v>
      </c>
      <c r="DJ97" s="157">
        <f t="shared" si="250"/>
        <v>230</v>
      </c>
      <c r="DK97" s="158">
        <f t="shared" si="250"/>
        <v>223</v>
      </c>
      <c r="DL97" s="157">
        <f t="shared" si="250"/>
        <v>230</v>
      </c>
      <c r="DM97" s="158">
        <f t="shared" si="250"/>
        <v>223</v>
      </c>
      <c r="DN97" s="157">
        <f t="shared" si="251"/>
        <v>4.1108695652173886</v>
      </c>
      <c r="DO97" s="158">
        <f t="shared" si="251"/>
        <v>4.2877578475336326</v>
      </c>
      <c r="DP97" s="157">
        <f t="shared" si="252"/>
        <v>945.49999999999932</v>
      </c>
      <c r="DQ97" s="158">
        <f t="shared" si="252"/>
        <v>956.17000000000007</v>
      </c>
      <c r="DR97" s="157">
        <f t="shared" si="253"/>
        <v>79.395565217391322</v>
      </c>
      <c r="DS97" s="158">
        <f t="shared" si="253"/>
        <v>81.28946188340808</v>
      </c>
      <c r="DT97" s="157">
        <f t="shared" si="254"/>
        <v>18260.980000000003</v>
      </c>
      <c r="DU97" s="158">
        <f t="shared" si="254"/>
        <v>18127.550000000003</v>
      </c>
      <c r="DV97" s="155">
        <v>38</v>
      </c>
      <c r="DW97" s="156">
        <v>39</v>
      </c>
      <c r="DX97" s="157">
        <f t="shared" si="255"/>
        <v>38</v>
      </c>
      <c r="DY97" s="158">
        <f t="shared" si="255"/>
        <v>39</v>
      </c>
      <c r="DZ97" s="155">
        <v>26</v>
      </c>
      <c r="EA97" s="156">
        <v>26</v>
      </c>
      <c r="EB97" s="157">
        <f t="shared" si="256"/>
        <v>26</v>
      </c>
      <c r="EC97" s="158">
        <f t="shared" si="256"/>
        <v>26</v>
      </c>
      <c r="ED97" s="155"/>
      <c r="EE97" s="156"/>
      <c r="EF97" s="157">
        <f t="shared" si="257"/>
        <v>0</v>
      </c>
      <c r="EG97" s="158">
        <f t="shared" si="257"/>
        <v>0</v>
      </c>
      <c r="EH97" s="157">
        <f t="shared" si="258"/>
        <v>64</v>
      </c>
      <c r="EI97" s="158">
        <f t="shared" si="258"/>
        <v>65</v>
      </c>
      <c r="EJ97" s="157">
        <f t="shared" si="259"/>
        <v>64</v>
      </c>
      <c r="EK97" s="158">
        <f t="shared" si="259"/>
        <v>65</v>
      </c>
      <c r="EL97" s="155">
        <v>2.5263157894736801</v>
      </c>
      <c r="EM97" s="156">
        <v>2.31</v>
      </c>
      <c r="EN97" s="157">
        <f t="shared" si="260"/>
        <v>95.999999999999844</v>
      </c>
      <c r="EO97" s="158">
        <f t="shared" si="260"/>
        <v>90.09</v>
      </c>
      <c r="EP97" s="155">
        <v>3.4423076923076898</v>
      </c>
      <c r="EQ97" s="156">
        <v>2.62</v>
      </c>
      <c r="ER97" s="157">
        <f t="shared" si="261"/>
        <v>89.499999999999943</v>
      </c>
      <c r="ES97" s="158">
        <f t="shared" si="261"/>
        <v>68.12</v>
      </c>
      <c r="ET97" s="155"/>
      <c r="EU97" s="156"/>
      <c r="EV97" s="157">
        <f t="shared" si="262"/>
        <v>0</v>
      </c>
      <c r="EW97" s="158">
        <f t="shared" si="262"/>
        <v>0</v>
      </c>
      <c r="EX97" s="157">
        <f t="shared" si="263"/>
        <v>2.8984374999999964</v>
      </c>
      <c r="EY97" s="158">
        <f t="shared" si="263"/>
        <v>2.4340000000000002</v>
      </c>
      <c r="EZ97" s="157">
        <f t="shared" si="264"/>
        <v>185.49999999999977</v>
      </c>
      <c r="FA97" s="158">
        <f t="shared" si="264"/>
        <v>158.21</v>
      </c>
      <c r="FB97" s="155">
        <v>60.026315789473699</v>
      </c>
      <c r="FC97" s="156">
        <v>60.46</v>
      </c>
      <c r="FD97" s="157">
        <f t="shared" si="265"/>
        <v>2281.0000000000005</v>
      </c>
      <c r="FE97" s="158">
        <f t="shared" si="265"/>
        <v>2357.94</v>
      </c>
      <c r="FF97" s="155">
        <v>57.9742307692308</v>
      </c>
      <c r="FG97" s="156">
        <v>60.41</v>
      </c>
      <c r="FH97" s="157">
        <f t="shared" si="266"/>
        <v>1507.3300000000008</v>
      </c>
      <c r="FI97" s="158">
        <f t="shared" si="266"/>
        <v>1570.6599999999999</v>
      </c>
      <c r="FJ97" s="155"/>
      <c r="FK97" s="156"/>
      <c r="FL97" s="157">
        <f t="shared" si="267"/>
        <v>0</v>
      </c>
      <c r="FM97" s="158">
        <f t="shared" si="267"/>
        <v>0</v>
      </c>
      <c r="FN97" s="157">
        <f t="shared" si="268"/>
        <v>59.19265625000002</v>
      </c>
      <c r="FO97" s="158">
        <f t="shared" si="268"/>
        <v>60.44</v>
      </c>
      <c r="FP97" s="157">
        <f t="shared" si="269"/>
        <v>3788.3300000000013</v>
      </c>
      <c r="FQ97" s="158">
        <f t="shared" si="269"/>
        <v>3928.6</v>
      </c>
      <c r="FR97" s="155">
        <v>3</v>
      </c>
      <c r="FS97" s="156">
        <v>4</v>
      </c>
      <c r="FT97" s="157">
        <f t="shared" si="270"/>
        <v>3</v>
      </c>
      <c r="FU97" s="158">
        <f t="shared" si="270"/>
        <v>4</v>
      </c>
      <c r="FV97" s="155"/>
      <c r="FW97" s="156"/>
      <c r="FX97" s="157">
        <f t="shared" si="271"/>
        <v>0</v>
      </c>
      <c r="FY97" s="158">
        <f t="shared" si="271"/>
        <v>0</v>
      </c>
      <c r="FZ97" s="155">
        <v>67</v>
      </c>
      <c r="GA97" s="156">
        <v>67</v>
      </c>
      <c r="GB97" s="157">
        <f t="shared" si="272"/>
        <v>201</v>
      </c>
      <c r="GC97" s="158">
        <f t="shared" si="272"/>
        <v>268</v>
      </c>
      <c r="GD97" s="157">
        <f t="shared" si="273"/>
        <v>227</v>
      </c>
      <c r="GE97" s="158">
        <f t="shared" si="273"/>
        <v>218</v>
      </c>
      <c r="GF97" s="157">
        <f t="shared" si="273"/>
        <v>227</v>
      </c>
      <c r="GG97" s="158">
        <f t="shared" si="273"/>
        <v>218</v>
      </c>
      <c r="GH97" s="157">
        <f t="shared" si="274"/>
        <v>816.99999999999943</v>
      </c>
      <c r="GI97" s="158">
        <f t="shared" si="274"/>
        <v>861.7600000000001</v>
      </c>
      <c r="GJ97" s="157">
        <f t="shared" si="275"/>
        <v>17129.330000000005</v>
      </c>
      <c r="GK97" s="158">
        <f t="shared" si="275"/>
        <v>17149.03</v>
      </c>
      <c r="GL97" s="157">
        <f t="shared" si="276"/>
        <v>67</v>
      </c>
      <c r="GM97" s="158">
        <f t="shared" si="276"/>
        <v>70</v>
      </c>
      <c r="GN97" s="157">
        <f t="shared" si="276"/>
        <v>67</v>
      </c>
      <c r="GO97" s="158">
        <f t="shared" si="276"/>
        <v>70</v>
      </c>
      <c r="GP97" s="157">
        <f t="shared" si="277"/>
        <v>313.99999999999989</v>
      </c>
      <c r="GQ97" s="158">
        <f t="shared" si="277"/>
        <v>252.62</v>
      </c>
      <c r="GR97" s="157">
        <f t="shared" si="278"/>
        <v>4919.9799999999996</v>
      </c>
      <c r="GS97" s="158">
        <f t="shared" si="278"/>
        <v>4907.12</v>
      </c>
      <c r="GT97" s="157">
        <f t="shared" si="279"/>
        <v>294</v>
      </c>
      <c r="GU97" s="158">
        <f t="shared" si="279"/>
        <v>288</v>
      </c>
      <c r="GV97" s="157">
        <f t="shared" si="279"/>
        <v>294</v>
      </c>
      <c r="GW97" s="158">
        <f t="shared" si="279"/>
        <v>288</v>
      </c>
      <c r="GX97" s="157">
        <f t="shared" si="280"/>
        <v>1130.9999999999993</v>
      </c>
      <c r="GY97" s="158">
        <f t="shared" si="280"/>
        <v>1114.3800000000001</v>
      </c>
      <c r="GZ97" s="157">
        <f t="shared" si="280"/>
        <v>22049.310000000005</v>
      </c>
      <c r="HA97" s="158">
        <f t="shared" si="280"/>
        <v>22056.149999999998</v>
      </c>
      <c r="HB97" s="157">
        <f t="shared" si="281"/>
        <v>0</v>
      </c>
      <c r="HC97" s="158">
        <f t="shared" si="281"/>
        <v>0</v>
      </c>
      <c r="HD97" s="157">
        <f t="shared" si="281"/>
        <v>0</v>
      </c>
      <c r="HE97" s="158">
        <f t="shared" si="281"/>
        <v>0</v>
      </c>
      <c r="HF97" s="157" t="str">
        <f t="shared" si="282"/>
        <v/>
      </c>
      <c r="HG97" s="158" t="str">
        <f t="shared" si="282"/>
        <v/>
      </c>
      <c r="HH97" s="157" t="str">
        <f t="shared" si="283"/>
        <v/>
      </c>
      <c r="HI97" s="158" t="str">
        <f t="shared" si="283"/>
        <v/>
      </c>
      <c r="HJ97" s="157">
        <f t="shared" si="284"/>
        <v>1130.9999999999991</v>
      </c>
      <c r="HK97" s="158">
        <f t="shared" si="284"/>
        <v>1114.3800000000001</v>
      </c>
      <c r="HL97" s="157">
        <f t="shared" si="285"/>
        <v>22250.310000000005</v>
      </c>
      <c r="HM97" s="158">
        <f t="shared" si="285"/>
        <v>22324.15</v>
      </c>
    </row>
    <row r="98" spans="1:221">
      <c r="A98" s="176" t="s">
        <v>425</v>
      </c>
      <c r="B98" s="177" t="s">
        <v>477</v>
      </c>
      <c r="C98" s="189" t="s">
        <v>485</v>
      </c>
      <c r="D98" s="179" t="s">
        <v>478</v>
      </c>
      <c r="E98" s="190">
        <v>8</v>
      </c>
      <c r="F98" s="155"/>
      <c r="G98" s="156"/>
      <c r="H98" s="155"/>
      <c r="I98" s="156"/>
      <c r="J98" s="157">
        <f t="shared" si="218"/>
        <v>0</v>
      </c>
      <c r="K98" s="158">
        <f t="shared" si="218"/>
        <v>0</v>
      </c>
      <c r="L98" s="155"/>
      <c r="M98" s="156"/>
      <c r="N98" s="157">
        <f t="shared" si="219"/>
        <v>0</v>
      </c>
      <c r="O98" s="158">
        <f t="shared" si="219"/>
        <v>0</v>
      </c>
      <c r="P98" s="157">
        <f t="shared" si="219"/>
        <v>0</v>
      </c>
      <c r="Q98" s="158">
        <f t="shared" si="219"/>
        <v>0</v>
      </c>
      <c r="R98" s="155"/>
      <c r="S98" s="156"/>
      <c r="T98" s="157">
        <f t="shared" si="220"/>
        <v>0</v>
      </c>
      <c r="U98" s="158">
        <f t="shared" si="220"/>
        <v>0</v>
      </c>
      <c r="V98" s="155"/>
      <c r="W98" s="156"/>
      <c r="X98" s="157">
        <f t="shared" si="221"/>
        <v>0</v>
      </c>
      <c r="Y98" s="158">
        <f t="shared" si="221"/>
        <v>0</v>
      </c>
      <c r="Z98" s="155"/>
      <c r="AA98" s="156"/>
      <c r="AB98" s="157">
        <f t="shared" si="222"/>
        <v>0</v>
      </c>
      <c r="AC98" s="158">
        <f t="shared" si="222"/>
        <v>0</v>
      </c>
      <c r="AD98" s="157">
        <f t="shared" si="223"/>
        <v>0</v>
      </c>
      <c r="AE98" s="158">
        <f t="shared" si="223"/>
        <v>0</v>
      </c>
      <c r="AF98" s="157">
        <f t="shared" si="224"/>
        <v>0</v>
      </c>
      <c r="AG98" s="158">
        <f t="shared" si="224"/>
        <v>0</v>
      </c>
      <c r="AH98" s="155"/>
      <c r="AI98" s="156"/>
      <c r="AJ98" s="157">
        <f t="shared" si="225"/>
        <v>0</v>
      </c>
      <c r="AK98" s="157">
        <f t="shared" si="225"/>
        <v>0</v>
      </c>
      <c r="AL98" s="155"/>
      <c r="AM98" s="156"/>
      <c r="AN98" s="157">
        <f t="shared" si="226"/>
        <v>0</v>
      </c>
      <c r="AO98" s="157">
        <f t="shared" si="226"/>
        <v>0</v>
      </c>
      <c r="AP98" s="155"/>
      <c r="AQ98" s="156"/>
      <c r="AR98" s="157">
        <f t="shared" si="227"/>
        <v>0</v>
      </c>
      <c r="AS98" s="158">
        <f t="shared" si="227"/>
        <v>0</v>
      </c>
      <c r="AT98" s="157">
        <f t="shared" si="228"/>
        <v>0</v>
      </c>
      <c r="AU98" s="158">
        <f t="shared" si="228"/>
        <v>0</v>
      </c>
      <c r="AV98" s="157">
        <f t="shared" si="229"/>
        <v>0</v>
      </c>
      <c r="AW98" s="158">
        <f t="shared" si="229"/>
        <v>0</v>
      </c>
      <c r="AX98" s="155"/>
      <c r="AY98" s="156"/>
      <c r="AZ98" s="157">
        <f t="shared" si="230"/>
        <v>0</v>
      </c>
      <c r="BA98" s="158">
        <f t="shared" si="230"/>
        <v>0</v>
      </c>
      <c r="BB98" s="155"/>
      <c r="BC98" s="156"/>
      <c r="BD98" s="157">
        <f t="shared" si="231"/>
        <v>0</v>
      </c>
      <c r="BE98" s="158">
        <f t="shared" si="231"/>
        <v>0</v>
      </c>
      <c r="BF98" s="155"/>
      <c r="BG98" s="156"/>
      <c r="BH98" s="157">
        <f t="shared" si="232"/>
        <v>0</v>
      </c>
      <c r="BI98" s="158">
        <f t="shared" si="232"/>
        <v>0</v>
      </c>
      <c r="BJ98" s="157">
        <f t="shared" si="233"/>
        <v>0</v>
      </c>
      <c r="BK98" s="158">
        <f t="shared" si="233"/>
        <v>0</v>
      </c>
      <c r="BL98" s="157">
        <f t="shared" si="234"/>
        <v>0</v>
      </c>
      <c r="BM98" s="158">
        <f t="shared" si="234"/>
        <v>0</v>
      </c>
      <c r="BN98" s="155"/>
      <c r="BO98" s="156"/>
      <c r="BP98" s="157">
        <f t="shared" si="235"/>
        <v>0</v>
      </c>
      <c r="BQ98" s="158">
        <f t="shared" si="235"/>
        <v>0</v>
      </c>
      <c r="BR98" s="155"/>
      <c r="BS98" s="156"/>
      <c r="BT98" s="157">
        <f t="shared" si="236"/>
        <v>0</v>
      </c>
      <c r="BU98" s="158">
        <f t="shared" si="236"/>
        <v>0</v>
      </c>
      <c r="BV98" s="155"/>
      <c r="BW98" s="156"/>
      <c r="BX98" s="157">
        <f t="shared" si="237"/>
        <v>0</v>
      </c>
      <c r="BY98" s="158">
        <f t="shared" si="237"/>
        <v>0</v>
      </c>
      <c r="BZ98" s="157">
        <f t="shared" si="238"/>
        <v>0</v>
      </c>
      <c r="CA98" s="158">
        <f t="shared" si="238"/>
        <v>0</v>
      </c>
      <c r="CB98" s="157">
        <f t="shared" si="239"/>
        <v>0</v>
      </c>
      <c r="CC98" s="158">
        <f t="shared" si="239"/>
        <v>0</v>
      </c>
      <c r="CD98" s="155"/>
      <c r="CE98" s="156"/>
      <c r="CF98" s="157">
        <f t="shared" si="240"/>
        <v>0</v>
      </c>
      <c r="CG98" s="158">
        <f t="shared" si="240"/>
        <v>0</v>
      </c>
      <c r="CH98" s="155"/>
      <c r="CI98" s="156"/>
      <c r="CJ98" s="157">
        <f t="shared" si="241"/>
        <v>0</v>
      </c>
      <c r="CK98" s="158">
        <f t="shared" si="241"/>
        <v>0</v>
      </c>
      <c r="CL98" s="155"/>
      <c r="CM98" s="156"/>
      <c r="CN98" s="157">
        <f t="shared" si="242"/>
        <v>0</v>
      </c>
      <c r="CO98" s="158">
        <f t="shared" si="242"/>
        <v>0</v>
      </c>
      <c r="CP98" s="157">
        <f t="shared" si="243"/>
        <v>0</v>
      </c>
      <c r="CQ98" s="158">
        <f t="shared" si="243"/>
        <v>0</v>
      </c>
      <c r="CR98" s="157">
        <f t="shared" si="244"/>
        <v>0</v>
      </c>
      <c r="CS98" s="158">
        <f t="shared" si="244"/>
        <v>0</v>
      </c>
      <c r="CT98" s="155"/>
      <c r="CU98" s="156"/>
      <c r="CV98" s="157">
        <f t="shared" si="245"/>
        <v>0</v>
      </c>
      <c r="CW98" s="158">
        <f t="shared" si="245"/>
        <v>0</v>
      </c>
      <c r="CX98" s="155"/>
      <c r="CY98" s="156"/>
      <c r="CZ98" s="157">
        <f t="shared" si="246"/>
        <v>0</v>
      </c>
      <c r="DA98" s="158">
        <f t="shared" si="246"/>
        <v>0</v>
      </c>
      <c r="DB98" s="155"/>
      <c r="DC98" s="156"/>
      <c r="DD98" s="157">
        <f t="shared" si="247"/>
        <v>0</v>
      </c>
      <c r="DE98" s="158">
        <f t="shared" si="247"/>
        <v>0</v>
      </c>
      <c r="DF98" s="157">
        <f t="shared" si="248"/>
        <v>0</v>
      </c>
      <c r="DG98" s="158">
        <f t="shared" si="248"/>
        <v>0</v>
      </c>
      <c r="DH98" s="157">
        <f t="shared" si="249"/>
        <v>0</v>
      </c>
      <c r="DI98" s="158">
        <f t="shared" si="249"/>
        <v>0</v>
      </c>
      <c r="DJ98" s="157">
        <f t="shared" si="250"/>
        <v>0</v>
      </c>
      <c r="DK98" s="158">
        <f t="shared" si="250"/>
        <v>0</v>
      </c>
      <c r="DL98" s="157">
        <f t="shared" si="250"/>
        <v>0</v>
      </c>
      <c r="DM98" s="158">
        <f t="shared" si="250"/>
        <v>0</v>
      </c>
      <c r="DN98" s="157">
        <f t="shared" si="251"/>
        <v>0</v>
      </c>
      <c r="DO98" s="158">
        <f t="shared" si="251"/>
        <v>0</v>
      </c>
      <c r="DP98" s="157">
        <f t="shared" si="252"/>
        <v>0</v>
      </c>
      <c r="DQ98" s="158">
        <f t="shared" si="252"/>
        <v>0</v>
      </c>
      <c r="DR98" s="157">
        <f t="shared" si="253"/>
        <v>0</v>
      </c>
      <c r="DS98" s="158">
        <f t="shared" si="253"/>
        <v>0</v>
      </c>
      <c r="DT98" s="157">
        <f t="shared" si="254"/>
        <v>0</v>
      </c>
      <c r="DU98" s="158">
        <f t="shared" si="254"/>
        <v>0</v>
      </c>
      <c r="DV98" s="155"/>
      <c r="DW98" s="156"/>
      <c r="DX98" s="157">
        <f t="shared" si="255"/>
        <v>0</v>
      </c>
      <c r="DY98" s="158">
        <f t="shared" si="255"/>
        <v>0</v>
      </c>
      <c r="DZ98" s="155"/>
      <c r="EA98" s="156"/>
      <c r="EB98" s="157">
        <f t="shared" si="256"/>
        <v>0</v>
      </c>
      <c r="EC98" s="158">
        <f t="shared" si="256"/>
        <v>0</v>
      </c>
      <c r="ED98" s="155"/>
      <c r="EE98" s="156"/>
      <c r="EF98" s="157">
        <f t="shared" si="257"/>
        <v>0</v>
      </c>
      <c r="EG98" s="158">
        <f t="shared" si="257"/>
        <v>0</v>
      </c>
      <c r="EH98" s="157">
        <f t="shared" si="258"/>
        <v>0</v>
      </c>
      <c r="EI98" s="158">
        <f t="shared" si="258"/>
        <v>0</v>
      </c>
      <c r="EJ98" s="157">
        <f t="shared" si="259"/>
        <v>0</v>
      </c>
      <c r="EK98" s="158">
        <f t="shared" si="259"/>
        <v>0</v>
      </c>
      <c r="EL98" s="155"/>
      <c r="EM98" s="156"/>
      <c r="EN98" s="157">
        <f t="shared" si="260"/>
        <v>0</v>
      </c>
      <c r="EO98" s="158">
        <f t="shared" si="260"/>
        <v>0</v>
      </c>
      <c r="EP98" s="155"/>
      <c r="EQ98" s="156"/>
      <c r="ER98" s="157">
        <f t="shared" si="261"/>
        <v>0</v>
      </c>
      <c r="ES98" s="158">
        <f t="shared" si="261"/>
        <v>0</v>
      </c>
      <c r="ET98" s="155"/>
      <c r="EU98" s="156"/>
      <c r="EV98" s="157">
        <f t="shared" si="262"/>
        <v>0</v>
      </c>
      <c r="EW98" s="158">
        <f t="shared" si="262"/>
        <v>0</v>
      </c>
      <c r="EX98" s="157">
        <f t="shared" si="263"/>
        <v>0</v>
      </c>
      <c r="EY98" s="158">
        <f t="shared" si="263"/>
        <v>0</v>
      </c>
      <c r="EZ98" s="157">
        <f t="shared" si="264"/>
        <v>0</v>
      </c>
      <c r="FA98" s="158">
        <f t="shared" si="264"/>
        <v>0</v>
      </c>
      <c r="FB98" s="155"/>
      <c r="FC98" s="156"/>
      <c r="FD98" s="157">
        <f t="shared" si="265"/>
        <v>0</v>
      </c>
      <c r="FE98" s="158">
        <f t="shared" si="265"/>
        <v>0</v>
      </c>
      <c r="FF98" s="155"/>
      <c r="FG98" s="156"/>
      <c r="FH98" s="157">
        <f t="shared" si="266"/>
        <v>0</v>
      </c>
      <c r="FI98" s="158">
        <f t="shared" si="266"/>
        <v>0</v>
      </c>
      <c r="FJ98" s="155"/>
      <c r="FK98" s="156"/>
      <c r="FL98" s="157">
        <f t="shared" si="267"/>
        <v>0</v>
      </c>
      <c r="FM98" s="158">
        <f t="shared" si="267"/>
        <v>0</v>
      </c>
      <c r="FN98" s="157">
        <f t="shared" si="268"/>
        <v>0</v>
      </c>
      <c r="FO98" s="158">
        <f t="shared" si="268"/>
        <v>0</v>
      </c>
      <c r="FP98" s="157">
        <f t="shared" si="269"/>
        <v>0</v>
      </c>
      <c r="FQ98" s="158">
        <f t="shared" si="269"/>
        <v>0</v>
      </c>
      <c r="FR98" s="155"/>
      <c r="FS98" s="156"/>
      <c r="FT98" s="157">
        <f t="shared" si="270"/>
        <v>0</v>
      </c>
      <c r="FU98" s="158">
        <f t="shared" si="270"/>
        <v>0</v>
      </c>
      <c r="FV98" s="155"/>
      <c r="FW98" s="156"/>
      <c r="FX98" s="157">
        <f t="shared" si="271"/>
        <v>0</v>
      </c>
      <c r="FY98" s="158">
        <f t="shared" si="271"/>
        <v>0</v>
      </c>
      <c r="FZ98" s="155"/>
      <c r="GA98" s="156"/>
      <c r="GB98" s="157">
        <f t="shared" si="272"/>
        <v>0</v>
      </c>
      <c r="GC98" s="158">
        <f t="shared" si="272"/>
        <v>0</v>
      </c>
      <c r="GD98" s="157">
        <f t="shared" si="273"/>
        <v>0</v>
      </c>
      <c r="GE98" s="158">
        <f t="shared" si="273"/>
        <v>0</v>
      </c>
      <c r="GF98" s="157">
        <f t="shared" si="273"/>
        <v>0</v>
      </c>
      <c r="GG98" s="158">
        <f t="shared" si="273"/>
        <v>0</v>
      </c>
      <c r="GH98" s="157" t="str">
        <f t="shared" si="274"/>
        <v/>
      </c>
      <c r="GI98" s="158" t="str">
        <f t="shared" si="274"/>
        <v/>
      </c>
      <c r="GJ98" s="157" t="str">
        <f t="shared" si="275"/>
        <v/>
      </c>
      <c r="GK98" s="158" t="str">
        <f t="shared" si="275"/>
        <v/>
      </c>
      <c r="GL98" s="157">
        <f t="shared" si="276"/>
        <v>0</v>
      </c>
      <c r="GM98" s="158">
        <f t="shared" si="276"/>
        <v>0</v>
      </c>
      <c r="GN98" s="157">
        <f t="shared" si="276"/>
        <v>0</v>
      </c>
      <c r="GO98" s="158">
        <f t="shared" si="276"/>
        <v>0</v>
      </c>
      <c r="GP98" s="157">
        <f t="shared" si="277"/>
        <v>0</v>
      </c>
      <c r="GQ98" s="158">
        <f t="shared" si="277"/>
        <v>0</v>
      </c>
      <c r="GR98" s="157">
        <f t="shared" si="278"/>
        <v>0</v>
      </c>
      <c r="GS98" s="158">
        <f t="shared" si="278"/>
        <v>0</v>
      </c>
      <c r="GT98" s="157">
        <f t="shared" si="279"/>
        <v>0</v>
      </c>
      <c r="GU98" s="158">
        <f t="shared" si="279"/>
        <v>0</v>
      </c>
      <c r="GV98" s="157">
        <f t="shared" si="279"/>
        <v>0</v>
      </c>
      <c r="GW98" s="158">
        <f t="shared" si="279"/>
        <v>0</v>
      </c>
      <c r="GX98" s="157" t="str">
        <f t="shared" si="280"/>
        <v/>
      </c>
      <c r="GY98" s="158" t="str">
        <f t="shared" si="280"/>
        <v/>
      </c>
      <c r="GZ98" s="157" t="str">
        <f t="shared" si="280"/>
        <v/>
      </c>
      <c r="HA98" s="158" t="str">
        <f t="shared" si="280"/>
        <v/>
      </c>
      <c r="HB98" s="157">
        <f t="shared" si="281"/>
        <v>0</v>
      </c>
      <c r="HC98" s="158">
        <f t="shared" si="281"/>
        <v>0</v>
      </c>
      <c r="HD98" s="157">
        <f t="shared" si="281"/>
        <v>0</v>
      </c>
      <c r="HE98" s="158">
        <f t="shared" si="281"/>
        <v>0</v>
      </c>
      <c r="HF98" s="157" t="str">
        <f t="shared" si="282"/>
        <v/>
      </c>
      <c r="HG98" s="158" t="str">
        <f t="shared" si="282"/>
        <v/>
      </c>
      <c r="HH98" s="157" t="str">
        <f t="shared" si="283"/>
        <v/>
      </c>
      <c r="HI98" s="158" t="str">
        <f t="shared" si="283"/>
        <v/>
      </c>
      <c r="HJ98" s="157" t="str">
        <f t="shared" si="284"/>
        <v/>
      </c>
      <c r="HK98" s="158" t="str">
        <f t="shared" si="284"/>
        <v/>
      </c>
      <c r="HL98" s="157" t="str">
        <f t="shared" si="285"/>
        <v/>
      </c>
      <c r="HM98" s="158" t="str">
        <f t="shared" si="285"/>
        <v/>
      </c>
    </row>
    <row r="99" spans="1:221">
      <c r="A99" s="176" t="s">
        <v>425</v>
      </c>
      <c r="B99" s="177" t="s">
        <v>479</v>
      </c>
      <c r="C99" s="188" t="s">
        <v>422</v>
      </c>
      <c r="D99" s="179" t="s">
        <v>480</v>
      </c>
      <c r="E99" s="191">
        <v>7</v>
      </c>
      <c r="F99" s="155">
        <v>601</v>
      </c>
      <c r="G99" s="156">
        <v>632</v>
      </c>
      <c r="H99" s="155">
        <v>1</v>
      </c>
      <c r="I99" s="156">
        <v>2</v>
      </c>
      <c r="J99" s="157">
        <f t="shared" si="218"/>
        <v>600</v>
      </c>
      <c r="K99" s="158">
        <f t="shared" si="218"/>
        <v>630</v>
      </c>
      <c r="L99" s="155"/>
      <c r="M99" s="156"/>
      <c r="N99" s="157">
        <f t="shared" si="219"/>
        <v>600</v>
      </c>
      <c r="O99" s="158">
        <f t="shared" si="219"/>
        <v>630</v>
      </c>
      <c r="P99" s="157">
        <f t="shared" si="219"/>
        <v>600</v>
      </c>
      <c r="Q99" s="158">
        <f t="shared" si="219"/>
        <v>630</v>
      </c>
      <c r="R99" s="155">
        <v>1</v>
      </c>
      <c r="S99" s="156">
        <v>7</v>
      </c>
      <c r="T99" s="157">
        <f t="shared" si="220"/>
        <v>1</v>
      </c>
      <c r="U99" s="158">
        <f t="shared" si="220"/>
        <v>7</v>
      </c>
      <c r="V99" s="155">
        <v>2</v>
      </c>
      <c r="W99" s="156">
        <v>5</v>
      </c>
      <c r="X99" s="157">
        <f t="shared" si="221"/>
        <v>2</v>
      </c>
      <c r="Y99" s="158">
        <f t="shared" si="221"/>
        <v>5</v>
      </c>
      <c r="Z99" s="155"/>
      <c r="AA99" s="156"/>
      <c r="AB99" s="157">
        <f t="shared" si="222"/>
        <v>0</v>
      </c>
      <c r="AC99" s="158">
        <f t="shared" si="222"/>
        <v>0</v>
      </c>
      <c r="AD99" s="157">
        <f t="shared" si="223"/>
        <v>3</v>
      </c>
      <c r="AE99" s="158">
        <f t="shared" si="223"/>
        <v>12</v>
      </c>
      <c r="AF99" s="157">
        <f t="shared" si="224"/>
        <v>3</v>
      </c>
      <c r="AG99" s="158">
        <f t="shared" si="224"/>
        <v>12</v>
      </c>
      <c r="AH99" s="155">
        <v>10</v>
      </c>
      <c r="AI99" s="156">
        <v>3.14</v>
      </c>
      <c r="AJ99" s="157">
        <f t="shared" si="225"/>
        <v>10</v>
      </c>
      <c r="AK99" s="157">
        <f t="shared" si="225"/>
        <v>21.98</v>
      </c>
      <c r="AL99" s="155">
        <v>2.5</v>
      </c>
      <c r="AM99" s="156">
        <v>1.8</v>
      </c>
      <c r="AN99" s="157">
        <f t="shared" si="226"/>
        <v>5</v>
      </c>
      <c r="AO99" s="157">
        <f t="shared" si="226"/>
        <v>9</v>
      </c>
      <c r="AP99" s="155"/>
      <c r="AQ99" s="156"/>
      <c r="AR99" s="157">
        <f t="shared" si="227"/>
        <v>0</v>
      </c>
      <c r="AS99" s="158">
        <f t="shared" si="227"/>
        <v>0</v>
      </c>
      <c r="AT99" s="157">
        <f t="shared" si="228"/>
        <v>5</v>
      </c>
      <c r="AU99" s="158">
        <f t="shared" si="228"/>
        <v>2.5816666666666666</v>
      </c>
      <c r="AV99" s="157">
        <f t="shared" si="229"/>
        <v>15</v>
      </c>
      <c r="AW99" s="158">
        <f t="shared" si="229"/>
        <v>30.979999999999997</v>
      </c>
      <c r="AX99" s="155">
        <v>226</v>
      </c>
      <c r="AY99" s="156">
        <v>87.71</v>
      </c>
      <c r="AZ99" s="157">
        <f t="shared" si="230"/>
        <v>226</v>
      </c>
      <c r="BA99" s="158">
        <f t="shared" si="230"/>
        <v>613.96999999999991</v>
      </c>
      <c r="BB99" s="155">
        <v>64</v>
      </c>
      <c r="BC99" s="156">
        <v>73.400000000000006</v>
      </c>
      <c r="BD99" s="157">
        <f t="shared" si="231"/>
        <v>128</v>
      </c>
      <c r="BE99" s="158">
        <f t="shared" si="231"/>
        <v>367</v>
      </c>
      <c r="BF99" s="155"/>
      <c r="BG99" s="156"/>
      <c r="BH99" s="157">
        <f t="shared" si="232"/>
        <v>0</v>
      </c>
      <c r="BI99" s="158">
        <f t="shared" si="232"/>
        <v>0</v>
      </c>
      <c r="BJ99" s="157">
        <f t="shared" si="233"/>
        <v>118</v>
      </c>
      <c r="BK99" s="158">
        <f t="shared" si="233"/>
        <v>81.747499999999988</v>
      </c>
      <c r="BL99" s="157">
        <f t="shared" si="234"/>
        <v>354</v>
      </c>
      <c r="BM99" s="158">
        <f t="shared" si="234"/>
        <v>980.9699999999998</v>
      </c>
      <c r="BN99" s="155">
        <v>292</v>
      </c>
      <c r="BO99" s="156">
        <v>259</v>
      </c>
      <c r="BP99" s="157">
        <f t="shared" si="235"/>
        <v>292</v>
      </c>
      <c r="BQ99" s="158">
        <f t="shared" si="235"/>
        <v>259</v>
      </c>
      <c r="BR99" s="155">
        <v>60</v>
      </c>
      <c r="BS99" s="156">
        <v>88</v>
      </c>
      <c r="BT99" s="157">
        <f t="shared" si="236"/>
        <v>60</v>
      </c>
      <c r="BU99" s="158">
        <f t="shared" si="236"/>
        <v>88</v>
      </c>
      <c r="BV99" s="155"/>
      <c r="BW99" s="156"/>
      <c r="BX99" s="157">
        <f t="shared" si="237"/>
        <v>0</v>
      </c>
      <c r="BY99" s="158">
        <f t="shared" si="237"/>
        <v>0</v>
      </c>
      <c r="BZ99" s="157">
        <f t="shared" si="238"/>
        <v>352</v>
      </c>
      <c r="CA99" s="158">
        <f t="shared" si="238"/>
        <v>347</v>
      </c>
      <c r="CB99" s="157">
        <f t="shared" si="239"/>
        <v>352</v>
      </c>
      <c r="CC99" s="158">
        <f t="shared" si="239"/>
        <v>347</v>
      </c>
      <c r="CD99" s="155">
        <v>4.5547945205479499</v>
      </c>
      <c r="CE99" s="156">
        <v>4.24</v>
      </c>
      <c r="CF99" s="157">
        <f t="shared" si="240"/>
        <v>1330.0000000000014</v>
      </c>
      <c r="CG99" s="158">
        <f t="shared" si="240"/>
        <v>1098.1600000000001</v>
      </c>
      <c r="CH99" s="155">
        <v>4.81666666666667</v>
      </c>
      <c r="CI99" s="156">
        <v>4.91</v>
      </c>
      <c r="CJ99" s="157">
        <f t="shared" si="241"/>
        <v>289.00000000000023</v>
      </c>
      <c r="CK99" s="158">
        <f t="shared" si="241"/>
        <v>432.08000000000004</v>
      </c>
      <c r="CL99" s="155"/>
      <c r="CM99" s="156"/>
      <c r="CN99" s="157">
        <f t="shared" si="242"/>
        <v>0</v>
      </c>
      <c r="CO99" s="158">
        <f t="shared" si="242"/>
        <v>0</v>
      </c>
      <c r="CP99" s="157">
        <f t="shared" si="243"/>
        <v>4.5994318181818228</v>
      </c>
      <c r="CQ99" s="158">
        <f t="shared" si="243"/>
        <v>4.4099135446685889</v>
      </c>
      <c r="CR99" s="157">
        <f t="shared" si="244"/>
        <v>1619.0000000000016</v>
      </c>
      <c r="CS99" s="158">
        <f t="shared" si="244"/>
        <v>1530.2400000000002</v>
      </c>
      <c r="CT99" s="155">
        <v>79.292226027397305</v>
      </c>
      <c r="CU99" s="156">
        <v>77.569999999999993</v>
      </c>
      <c r="CV99" s="157">
        <f t="shared" si="245"/>
        <v>23153.330000000013</v>
      </c>
      <c r="CW99" s="158">
        <f t="shared" si="245"/>
        <v>20090.629999999997</v>
      </c>
      <c r="CX99" s="155">
        <v>78.110833333333304</v>
      </c>
      <c r="CY99" s="156">
        <v>78.930000000000007</v>
      </c>
      <c r="CZ99" s="157">
        <f t="shared" si="246"/>
        <v>4686.6499999999978</v>
      </c>
      <c r="DA99" s="158">
        <f t="shared" si="246"/>
        <v>6945.84</v>
      </c>
      <c r="DB99" s="155"/>
      <c r="DC99" s="156"/>
      <c r="DD99" s="157">
        <f t="shared" si="247"/>
        <v>0</v>
      </c>
      <c r="DE99" s="158">
        <f t="shared" si="247"/>
        <v>0</v>
      </c>
      <c r="DF99" s="157">
        <f t="shared" si="248"/>
        <v>79.090852272727304</v>
      </c>
      <c r="DG99" s="158">
        <f t="shared" si="248"/>
        <v>77.914899135446674</v>
      </c>
      <c r="DH99" s="157">
        <f t="shared" si="249"/>
        <v>27839.98000000001</v>
      </c>
      <c r="DI99" s="158">
        <f t="shared" si="249"/>
        <v>27036.469999999998</v>
      </c>
      <c r="DJ99" s="157">
        <f t="shared" si="250"/>
        <v>355</v>
      </c>
      <c r="DK99" s="158">
        <f t="shared" si="250"/>
        <v>359</v>
      </c>
      <c r="DL99" s="157">
        <f t="shared" si="250"/>
        <v>355</v>
      </c>
      <c r="DM99" s="158">
        <f t="shared" si="250"/>
        <v>359</v>
      </c>
      <c r="DN99" s="157">
        <f t="shared" si="251"/>
        <v>4.6028169014084552</v>
      </c>
      <c r="DO99" s="158">
        <f t="shared" si="251"/>
        <v>4.3488022284122572</v>
      </c>
      <c r="DP99" s="157">
        <f t="shared" si="252"/>
        <v>1634.0000000000016</v>
      </c>
      <c r="DQ99" s="158">
        <f t="shared" si="252"/>
        <v>1561.2200000000003</v>
      </c>
      <c r="DR99" s="157">
        <f t="shared" si="253"/>
        <v>79.419661971831019</v>
      </c>
      <c r="DS99" s="158">
        <f t="shared" si="253"/>
        <v>78.043008356545954</v>
      </c>
      <c r="DT99" s="157">
        <f t="shared" si="254"/>
        <v>28193.98000000001</v>
      </c>
      <c r="DU99" s="158">
        <f t="shared" si="254"/>
        <v>28017.439999999999</v>
      </c>
      <c r="DV99" s="155">
        <v>120</v>
      </c>
      <c r="DW99" s="156">
        <v>128</v>
      </c>
      <c r="DX99" s="157">
        <f t="shared" si="255"/>
        <v>120</v>
      </c>
      <c r="DY99" s="158">
        <f t="shared" si="255"/>
        <v>128</v>
      </c>
      <c r="DZ99" s="155">
        <v>125</v>
      </c>
      <c r="EA99" s="156">
        <v>137</v>
      </c>
      <c r="EB99" s="157">
        <f t="shared" si="256"/>
        <v>125</v>
      </c>
      <c r="EC99" s="158">
        <f t="shared" si="256"/>
        <v>137</v>
      </c>
      <c r="ED99" s="155"/>
      <c r="EE99" s="156"/>
      <c r="EF99" s="157">
        <f t="shared" si="257"/>
        <v>0</v>
      </c>
      <c r="EG99" s="158">
        <f t="shared" si="257"/>
        <v>0</v>
      </c>
      <c r="EH99" s="157">
        <f t="shared" si="258"/>
        <v>245</v>
      </c>
      <c r="EI99" s="158">
        <f t="shared" si="258"/>
        <v>265</v>
      </c>
      <c r="EJ99" s="157">
        <f t="shared" si="259"/>
        <v>245</v>
      </c>
      <c r="EK99" s="158">
        <f t="shared" si="259"/>
        <v>265</v>
      </c>
      <c r="EL99" s="155">
        <v>3.6458333333333299</v>
      </c>
      <c r="EM99" s="156">
        <v>3.32</v>
      </c>
      <c r="EN99" s="157">
        <f t="shared" si="260"/>
        <v>437.4999999999996</v>
      </c>
      <c r="EO99" s="158">
        <f t="shared" si="260"/>
        <v>424.96</v>
      </c>
      <c r="EP99" s="155">
        <v>3.3759999999999999</v>
      </c>
      <c r="EQ99" s="156">
        <v>3.69</v>
      </c>
      <c r="ER99" s="157">
        <f t="shared" si="261"/>
        <v>422</v>
      </c>
      <c r="ES99" s="158">
        <f t="shared" si="261"/>
        <v>505.53</v>
      </c>
      <c r="ET99" s="155"/>
      <c r="EU99" s="156"/>
      <c r="EV99" s="157">
        <f t="shared" si="262"/>
        <v>0</v>
      </c>
      <c r="EW99" s="158">
        <f t="shared" si="262"/>
        <v>0</v>
      </c>
      <c r="EX99" s="157">
        <f t="shared" si="263"/>
        <v>3.5081632653061208</v>
      </c>
      <c r="EY99" s="158">
        <f t="shared" si="263"/>
        <v>3.5112830188679247</v>
      </c>
      <c r="EZ99" s="157">
        <f t="shared" si="264"/>
        <v>859.49999999999955</v>
      </c>
      <c r="FA99" s="158">
        <f t="shared" si="264"/>
        <v>930.49</v>
      </c>
      <c r="FB99" s="155">
        <v>63.505499999999998</v>
      </c>
      <c r="FC99" s="156">
        <v>61.18</v>
      </c>
      <c r="FD99" s="157">
        <f t="shared" si="265"/>
        <v>7620.66</v>
      </c>
      <c r="FE99" s="158">
        <f t="shared" si="265"/>
        <v>7831.04</v>
      </c>
      <c r="FF99" s="155">
        <v>57.327919999999999</v>
      </c>
      <c r="FG99" s="156">
        <v>56.72</v>
      </c>
      <c r="FH99" s="157">
        <f t="shared" si="266"/>
        <v>7165.99</v>
      </c>
      <c r="FI99" s="158">
        <f t="shared" si="266"/>
        <v>7770.6399999999994</v>
      </c>
      <c r="FJ99" s="155"/>
      <c r="FK99" s="156"/>
      <c r="FL99" s="157">
        <f t="shared" si="267"/>
        <v>0</v>
      </c>
      <c r="FM99" s="158">
        <f t="shared" si="267"/>
        <v>0</v>
      </c>
      <c r="FN99" s="157">
        <f t="shared" si="268"/>
        <v>60.353673469387751</v>
      </c>
      <c r="FO99" s="158">
        <f t="shared" si="268"/>
        <v>58.874264150943397</v>
      </c>
      <c r="FP99" s="157">
        <f t="shared" si="269"/>
        <v>14786.65</v>
      </c>
      <c r="FQ99" s="158">
        <f t="shared" si="269"/>
        <v>15601.68</v>
      </c>
      <c r="FR99" s="155"/>
      <c r="FS99" s="156">
        <v>6</v>
      </c>
      <c r="FT99" s="157">
        <f t="shared" si="270"/>
        <v>0</v>
      </c>
      <c r="FU99" s="158">
        <f t="shared" si="270"/>
        <v>6</v>
      </c>
      <c r="FV99" s="155"/>
      <c r="FW99" s="156"/>
      <c r="FX99" s="157">
        <f t="shared" si="271"/>
        <v>0</v>
      </c>
      <c r="FY99" s="158">
        <f t="shared" si="271"/>
        <v>0</v>
      </c>
      <c r="FZ99" s="155"/>
      <c r="GA99" s="156">
        <v>67.5</v>
      </c>
      <c r="GB99" s="157">
        <f t="shared" si="272"/>
        <v>0</v>
      </c>
      <c r="GC99" s="158">
        <f t="shared" si="272"/>
        <v>405</v>
      </c>
      <c r="GD99" s="157">
        <f t="shared" si="273"/>
        <v>413</v>
      </c>
      <c r="GE99" s="158">
        <f t="shared" si="273"/>
        <v>394</v>
      </c>
      <c r="GF99" s="157">
        <f t="shared" si="273"/>
        <v>413</v>
      </c>
      <c r="GG99" s="158">
        <f t="shared" si="273"/>
        <v>394</v>
      </c>
      <c r="GH99" s="157">
        <f t="shared" si="274"/>
        <v>1777.5000000000009</v>
      </c>
      <c r="GI99" s="158">
        <f t="shared" si="274"/>
        <v>1545.1000000000001</v>
      </c>
      <c r="GJ99" s="157">
        <f t="shared" si="275"/>
        <v>30999.990000000013</v>
      </c>
      <c r="GK99" s="158">
        <f t="shared" si="275"/>
        <v>28535.64</v>
      </c>
      <c r="GL99" s="157">
        <f t="shared" si="276"/>
        <v>187</v>
      </c>
      <c r="GM99" s="158">
        <f t="shared" si="276"/>
        <v>230</v>
      </c>
      <c r="GN99" s="157">
        <f t="shared" si="276"/>
        <v>187</v>
      </c>
      <c r="GO99" s="158">
        <f t="shared" si="276"/>
        <v>230</v>
      </c>
      <c r="GP99" s="157">
        <f t="shared" si="277"/>
        <v>716.00000000000023</v>
      </c>
      <c r="GQ99" s="158">
        <f t="shared" si="277"/>
        <v>946.61</v>
      </c>
      <c r="GR99" s="157">
        <f t="shared" si="278"/>
        <v>11980.639999999998</v>
      </c>
      <c r="GS99" s="158">
        <f t="shared" si="278"/>
        <v>15083.48</v>
      </c>
      <c r="GT99" s="157">
        <f t="shared" si="279"/>
        <v>600</v>
      </c>
      <c r="GU99" s="158">
        <f t="shared" si="279"/>
        <v>624</v>
      </c>
      <c r="GV99" s="157">
        <f t="shared" si="279"/>
        <v>600</v>
      </c>
      <c r="GW99" s="158">
        <f t="shared" si="279"/>
        <v>624</v>
      </c>
      <c r="GX99" s="157">
        <f t="shared" si="280"/>
        <v>2493.5000000000009</v>
      </c>
      <c r="GY99" s="158">
        <f t="shared" si="280"/>
        <v>2491.71</v>
      </c>
      <c r="GZ99" s="157">
        <f t="shared" si="280"/>
        <v>42980.630000000012</v>
      </c>
      <c r="HA99" s="158">
        <f t="shared" si="280"/>
        <v>43619.119999999995</v>
      </c>
      <c r="HB99" s="157">
        <f t="shared" si="281"/>
        <v>0</v>
      </c>
      <c r="HC99" s="158">
        <f t="shared" si="281"/>
        <v>0</v>
      </c>
      <c r="HD99" s="157">
        <f t="shared" si="281"/>
        <v>0</v>
      </c>
      <c r="HE99" s="158">
        <f t="shared" si="281"/>
        <v>0</v>
      </c>
      <c r="HF99" s="157" t="str">
        <f t="shared" si="282"/>
        <v/>
      </c>
      <c r="HG99" s="158" t="str">
        <f t="shared" si="282"/>
        <v/>
      </c>
      <c r="HH99" s="157" t="str">
        <f t="shared" si="283"/>
        <v/>
      </c>
      <c r="HI99" s="158" t="str">
        <f t="shared" si="283"/>
        <v/>
      </c>
      <c r="HJ99" s="157">
        <f t="shared" si="284"/>
        <v>2493.5000000000009</v>
      </c>
      <c r="HK99" s="158">
        <f t="shared" si="284"/>
        <v>2491.71</v>
      </c>
      <c r="HL99" s="157">
        <f t="shared" si="285"/>
        <v>42980.630000000012</v>
      </c>
      <c r="HM99" s="158">
        <f t="shared" si="285"/>
        <v>44024.119999999995</v>
      </c>
    </row>
    <row r="100" spans="1:221">
      <c r="A100" s="176" t="s">
        <v>425</v>
      </c>
      <c r="B100" s="177" t="s">
        <v>481</v>
      </c>
      <c r="C100" s="189" t="s">
        <v>486</v>
      </c>
      <c r="D100" s="179" t="s">
        <v>482</v>
      </c>
      <c r="E100" s="190">
        <v>10</v>
      </c>
      <c r="F100" s="155">
        <v>199</v>
      </c>
      <c r="G100" s="156">
        <v>208</v>
      </c>
      <c r="H100" s="155">
        <v>3</v>
      </c>
      <c r="I100" s="156">
        <v>2</v>
      </c>
      <c r="J100" s="157">
        <f t="shared" si="218"/>
        <v>196</v>
      </c>
      <c r="K100" s="158">
        <f t="shared" si="218"/>
        <v>206</v>
      </c>
      <c r="L100" s="155"/>
      <c r="M100" s="156"/>
      <c r="N100" s="157">
        <f t="shared" si="219"/>
        <v>196</v>
      </c>
      <c r="O100" s="158">
        <f t="shared" si="219"/>
        <v>206</v>
      </c>
      <c r="P100" s="157">
        <f t="shared" si="219"/>
        <v>196</v>
      </c>
      <c r="Q100" s="158">
        <f t="shared" si="219"/>
        <v>206</v>
      </c>
      <c r="R100" s="155">
        <v>7</v>
      </c>
      <c r="S100" s="156">
        <v>7</v>
      </c>
      <c r="T100" s="157">
        <f t="shared" si="220"/>
        <v>7</v>
      </c>
      <c r="U100" s="158">
        <f t="shared" si="220"/>
        <v>7</v>
      </c>
      <c r="V100" s="155">
        <v>9</v>
      </c>
      <c r="W100" s="156">
        <v>6</v>
      </c>
      <c r="X100" s="157">
        <f t="shared" si="221"/>
        <v>9</v>
      </c>
      <c r="Y100" s="158">
        <f t="shared" si="221"/>
        <v>6</v>
      </c>
      <c r="Z100" s="155"/>
      <c r="AA100" s="156"/>
      <c r="AB100" s="157">
        <f t="shared" si="222"/>
        <v>0</v>
      </c>
      <c r="AC100" s="158">
        <f t="shared" si="222"/>
        <v>0</v>
      </c>
      <c r="AD100" s="157">
        <f t="shared" si="223"/>
        <v>16</v>
      </c>
      <c r="AE100" s="158">
        <f t="shared" si="223"/>
        <v>13</v>
      </c>
      <c r="AF100" s="157">
        <f t="shared" si="224"/>
        <v>16</v>
      </c>
      <c r="AG100" s="158">
        <f t="shared" si="224"/>
        <v>13</v>
      </c>
      <c r="AH100" s="155">
        <v>4.4285714285714297</v>
      </c>
      <c r="AI100" s="156">
        <v>4.43</v>
      </c>
      <c r="AJ100" s="157">
        <f t="shared" si="225"/>
        <v>31.000000000000007</v>
      </c>
      <c r="AK100" s="157">
        <f t="shared" si="225"/>
        <v>31.009999999999998</v>
      </c>
      <c r="AL100" s="155">
        <v>5.4444444444444402</v>
      </c>
      <c r="AM100" s="156">
        <v>8.42</v>
      </c>
      <c r="AN100" s="157">
        <f t="shared" si="226"/>
        <v>48.999999999999964</v>
      </c>
      <c r="AO100" s="157">
        <f t="shared" si="226"/>
        <v>50.519999999999996</v>
      </c>
      <c r="AP100" s="155"/>
      <c r="AQ100" s="156"/>
      <c r="AR100" s="157">
        <f t="shared" si="227"/>
        <v>0</v>
      </c>
      <c r="AS100" s="158">
        <f t="shared" si="227"/>
        <v>0</v>
      </c>
      <c r="AT100" s="157">
        <f t="shared" si="228"/>
        <v>4.9999999999999982</v>
      </c>
      <c r="AU100" s="158">
        <f t="shared" si="228"/>
        <v>6.2715384615384613</v>
      </c>
      <c r="AV100" s="157">
        <f t="shared" si="229"/>
        <v>79.999999999999972</v>
      </c>
      <c r="AW100" s="158">
        <f t="shared" si="229"/>
        <v>81.53</v>
      </c>
      <c r="AX100" s="155">
        <v>85.857142857142904</v>
      </c>
      <c r="AY100" s="156">
        <v>97.57</v>
      </c>
      <c r="AZ100" s="157">
        <f t="shared" si="230"/>
        <v>601.00000000000034</v>
      </c>
      <c r="BA100" s="158">
        <f t="shared" si="230"/>
        <v>682.99</v>
      </c>
      <c r="BB100" s="155">
        <v>95.4444444444445</v>
      </c>
      <c r="BC100" s="156">
        <v>118</v>
      </c>
      <c r="BD100" s="157">
        <f t="shared" si="231"/>
        <v>859.00000000000045</v>
      </c>
      <c r="BE100" s="158">
        <f t="shared" si="231"/>
        <v>708</v>
      </c>
      <c r="BF100" s="155"/>
      <c r="BG100" s="156"/>
      <c r="BH100" s="157">
        <f t="shared" si="232"/>
        <v>0</v>
      </c>
      <c r="BI100" s="158">
        <f t="shared" si="232"/>
        <v>0</v>
      </c>
      <c r="BJ100" s="157">
        <f t="shared" si="233"/>
        <v>91.250000000000057</v>
      </c>
      <c r="BK100" s="158">
        <f t="shared" si="233"/>
        <v>106.99923076923076</v>
      </c>
      <c r="BL100" s="157">
        <f t="shared" si="234"/>
        <v>1460.0000000000009</v>
      </c>
      <c r="BM100" s="158">
        <f t="shared" si="234"/>
        <v>1390.99</v>
      </c>
      <c r="BN100" s="155">
        <v>67</v>
      </c>
      <c r="BO100" s="156">
        <v>51</v>
      </c>
      <c r="BP100" s="157">
        <f t="shared" si="235"/>
        <v>67</v>
      </c>
      <c r="BQ100" s="158">
        <f t="shared" si="235"/>
        <v>51</v>
      </c>
      <c r="BR100" s="155">
        <v>53</v>
      </c>
      <c r="BS100" s="156">
        <v>44</v>
      </c>
      <c r="BT100" s="157">
        <f t="shared" si="236"/>
        <v>53</v>
      </c>
      <c r="BU100" s="158">
        <f t="shared" si="236"/>
        <v>44</v>
      </c>
      <c r="BV100" s="155"/>
      <c r="BW100" s="156"/>
      <c r="BX100" s="157">
        <f t="shared" si="237"/>
        <v>0</v>
      </c>
      <c r="BY100" s="158">
        <f t="shared" si="237"/>
        <v>0</v>
      </c>
      <c r="BZ100" s="157">
        <f t="shared" si="238"/>
        <v>120</v>
      </c>
      <c r="CA100" s="158">
        <f t="shared" si="238"/>
        <v>95</v>
      </c>
      <c r="CB100" s="157">
        <f t="shared" si="239"/>
        <v>120</v>
      </c>
      <c r="CC100" s="158">
        <f t="shared" si="239"/>
        <v>95</v>
      </c>
      <c r="CD100" s="155">
        <v>4.6268656716417897</v>
      </c>
      <c r="CE100" s="156">
        <v>5.83</v>
      </c>
      <c r="CF100" s="157">
        <f t="shared" si="240"/>
        <v>309.99999999999989</v>
      </c>
      <c r="CG100" s="158">
        <f t="shared" si="240"/>
        <v>297.33</v>
      </c>
      <c r="CH100" s="155">
        <v>6.4811320754716997</v>
      </c>
      <c r="CI100" s="156">
        <v>6.05</v>
      </c>
      <c r="CJ100" s="157">
        <f t="shared" si="241"/>
        <v>343.50000000000006</v>
      </c>
      <c r="CK100" s="158">
        <f t="shared" si="241"/>
        <v>266.2</v>
      </c>
      <c r="CL100" s="155"/>
      <c r="CM100" s="156"/>
      <c r="CN100" s="157">
        <f t="shared" si="242"/>
        <v>0</v>
      </c>
      <c r="CO100" s="158">
        <f t="shared" si="242"/>
        <v>0</v>
      </c>
      <c r="CP100" s="157">
        <f t="shared" si="243"/>
        <v>5.4458333333333337</v>
      </c>
      <c r="CQ100" s="158">
        <f t="shared" si="243"/>
        <v>5.9318947368421053</v>
      </c>
      <c r="CR100" s="157">
        <f t="shared" si="244"/>
        <v>653.5</v>
      </c>
      <c r="CS100" s="158">
        <f t="shared" si="244"/>
        <v>563.53</v>
      </c>
      <c r="CT100" s="155">
        <v>91.611791044776098</v>
      </c>
      <c r="CU100" s="156">
        <v>99.57</v>
      </c>
      <c r="CV100" s="157">
        <f t="shared" si="245"/>
        <v>6137.9899999999989</v>
      </c>
      <c r="CW100" s="158">
        <f t="shared" si="245"/>
        <v>5078.07</v>
      </c>
      <c r="CX100" s="155">
        <v>113.087547169811</v>
      </c>
      <c r="CY100" s="156">
        <v>100.5</v>
      </c>
      <c r="CZ100" s="157">
        <f t="shared" si="246"/>
        <v>5993.639999999983</v>
      </c>
      <c r="DA100" s="158">
        <f t="shared" si="246"/>
        <v>4422</v>
      </c>
      <c r="DB100" s="155"/>
      <c r="DC100" s="156"/>
      <c r="DD100" s="157">
        <f t="shared" si="247"/>
        <v>0</v>
      </c>
      <c r="DE100" s="158">
        <f t="shared" si="247"/>
        <v>0</v>
      </c>
      <c r="DF100" s="157">
        <f t="shared" si="248"/>
        <v>101.09691666666653</v>
      </c>
      <c r="DG100" s="158">
        <f t="shared" si="248"/>
        <v>100.00073684210525</v>
      </c>
      <c r="DH100" s="157">
        <f t="shared" si="249"/>
        <v>12131.629999999983</v>
      </c>
      <c r="DI100" s="158">
        <f t="shared" si="249"/>
        <v>9500.07</v>
      </c>
      <c r="DJ100" s="157">
        <f t="shared" si="250"/>
        <v>136</v>
      </c>
      <c r="DK100" s="158">
        <f t="shared" si="250"/>
        <v>108</v>
      </c>
      <c r="DL100" s="157">
        <f t="shared" si="250"/>
        <v>136</v>
      </c>
      <c r="DM100" s="158">
        <f t="shared" si="250"/>
        <v>108</v>
      </c>
      <c r="DN100" s="157">
        <f t="shared" si="251"/>
        <v>5.3933823529411766</v>
      </c>
      <c r="DO100" s="158">
        <f t="shared" si="251"/>
        <v>5.9727777777777771</v>
      </c>
      <c r="DP100" s="157">
        <f t="shared" si="252"/>
        <v>733.5</v>
      </c>
      <c r="DQ100" s="158">
        <f t="shared" si="252"/>
        <v>645.05999999999995</v>
      </c>
      <c r="DR100" s="157">
        <f t="shared" si="253"/>
        <v>99.938455882352812</v>
      </c>
      <c r="DS100" s="158">
        <f t="shared" si="253"/>
        <v>100.84314814814815</v>
      </c>
      <c r="DT100" s="157">
        <f t="shared" si="254"/>
        <v>13591.629999999983</v>
      </c>
      <c r="DU100" s="158">
        <f t="shared" si="254"/>
        <v>10891.06</v>
      </c>
      <c r="DV100" s="155">
        <v>32</v>
      </c>
      <c r="DW100" s="156">
        <v>26</v>
      </c>
      <c r="DX100" s="157">
        <f t="shared" si="255"/>
        <v>32</v>
      </c>
      <c r="DY100" s="158">
        <f t="shared" si="255"/>
        <v>26</v>
      </c>
      <c r="DZ100" s="155">
        <v>27</v>
      </c>
      <c r="EA100" s="156">
        <v>33</v>
      </c>
      <c r="EB100" s="157">
        <f t="shared" si="256"/>
        <v>27</v>
      </c>
      <c r="EC100" s="158">
        <f t="shared" si="256"/>
        <v>33</v>
      </c>
      <c r="ED100" s="155"/>
      <c r="EE100" s="156"/>
      <c r="EF100" s="157">
        <f t="shared" si="257"/>
        <v>0</v>
      </c>
      <c r="EG100" s="158">
        <f t="shared" si="257"/>
        <v>0</v>
      </c>
      <c r="EH100" s="157">
        <f t="shared" si="258"/>
        <v>59</v>
      </c>
      <c r="EI100" s="158">
        <f t="shared" si="258"/>
        <v>59</v>
      </c>
      <c r="EJ100" s="157">
        <f t="shared" si="259"/>
        <v>59</v>
      </c>
      <c r="EK100" s="158">
        <f t="shared" si="259"/>
        <v>59</v>
      </c>
      <c r="EL100" s="155">
        <v>4.5625</v>
      </c>
      <c r="EM100" s="156">
        <v>4.0199999999999996</v>
      </c>
      <c r="EN100" s="157">
        <f t="shared" si="260"/>
        <v>146</v>
      </c>
      <c r="EO100" s="158">
        <f t="shared" si="260"/>
        <v>104.51999999999998</v>
      </c>
      <c r="EP100" s="155">
        <v>3.42592592592593</v>
      </c>
      <c r="EQ100" s="156">
        <v>3.32</v>
      </c>
      <c r="ER100" s="157">
        <f t="shared" si="261"/>
        <v>92.500000000000114</v>
      </c>
      <c r="ES100" s="158">
        <f t="shared" si="261"/>
        <v>109.55999999999999</v>
      </c>
      <c r="ET100" s="155"/>
      <c r="EU100" s="156"/>
      <c r="EV100" s="157">
        <f t="shared" si="262"/>
        <v>0</v>
      </c>
      <c r="EW100" s="158">
        <f t="shared" si="262"/>
        <v>0</v>
      </c>
      <c r="EX100" s="157">
        <f t="shared" si="263"/>
        <v>4.0423728813559343</v>
      </c>
      <c r="EY100" s="158">
        <f t="shared" si="263"/>
        <v>3.6284745762711861</v>
      </c>
      <c r="EZ100" s="157">
        <f t="shared" si="264"/>
        <v>238.50000000000011</v>
      </c>
      <c r="FA100" s="158">
        <f t="shared" si="264"/>
        <v>214.07999999999998</v>
      </c>
      <c r="FB100" s="155">
        <v>85.989374999999995</v>
      </c>
      <c r="FC100" s="156">
        <v>75.23</v>
      </c>
      <c r="FD100" s="157">
        <f t="shared" si="265"/>
        <v>2751.66</v>
      </c>
      <c r="FE100" s="158">
        <f t="shared" si="265"/>
        <v>1955.98</v>
      </c>
      <c r="FF100" s="155">
        <v>69.481481481481495</v>
      </c>
      <c r="FG100" s="156">
        <v>69.930000000000007</v>
      </c>
      <c r="FH100" s="157">
        <f t="shared" si="266"/>
        <v>1876.0000000000005</v>
      </c>
      <c r="FI100" s="158">
        <f t="shared" si="266"/>
        <v>2307.69</v>
      </c>
      <c r="FJ100" s="155"/>
      <c r="FK100" s="156"/>
      <c r="FL100" s="157">
        <f t="shared" si="267"/>
        <v>0</v>
      </c>
      <c r="FM100" s="158">
        <f t="shared" si="267"/>
        <v>0</v>
      </c>
      <c r="FN100" s="157">
        <f t="shared" si="268"/>
        <v>78.434915254237282</v>
      </c>
      <c r="FO100" s="158">
        <f t="shared" si="268"/>
        <v>72.265593220338985</v>
      </c>
      <c r="FP100" s="157">
        <f t="shared" si="269"/>
        <v>4627.66</v>
      </c>
      <c r="FQ100" s="158">
        <f t="shared" si="269"/>
        <v>4263.67</v>
      </c>
      <c r="FR100" s="155">
        <v>1</v>
      </c>
      <c r="FS100" s="156">
        <v>39</v>
      </c>
      <c r="FT100" s="157">
        <f t="shared" si="270"/>
        <v>1</v>
      </c>
      <c r="FU100" s="158">
        <f t="shared" si="270"/>
        <v>39</v>
      </c>
      <c r="FV100" s="155"/>
      <c r="FW100" s="156"/>
      <c r="FX100" s="157">
        <f t="shared" si="271"/>
        <v>0</v>
      </c>
      <c r="FY100" s="158">
        <f t="shared" si="271"/>
        <v>0</v>
      </c>
      <c r="FZ100" s="155">
        <v>64</v>
      </c>
      <c r="GA100" s="156">
        <v>66.790000000000006</v>
      </c>
      <c r="GB100" s="157">
        <f t="shared" si="272"/>
        <v>64</v>
      </c>
      <c r="GC100" s="158">
        <f t="shared" si="272"/>
        <v>2604.8100000000004</v>
      </c>
      <c r="GD100" s="157">
        <f t="shared" si="273"/>
        <v>106</v>
      </c>
      <c r="GE100" s="158">
        <f t="shared" si="273"/>
        <v>84</v>
      </c>
      <c r="GF100" s="157">
        <f t="shared" si="273"/>
        <v>106</v>
      </c>
      <c r="GG100" s="158">
        <f t="shared" si="273"/>
        <v>84</v>
      </c>
      <c r="GH100" s="157">
        <f t="shared" si="274"/>
        <v>486.99999999999989</v>
      </c>
      <c r="GI100" s="158">
        <f t="shared" si="274"/>
        <v>432.85999999999996</v>
      </c>
      <c r="GJ100" s="157">
        <f t="shared" si="275"/>
        <v>9490.6499999999978</v>
      </c>
      <c r="GK100" s="158">
        <f t="shared" si="275"/>
        <v>7717.0399999999991</v>
      </c>
      <c r="GL100" s="157">
        <f t="shared" si="276"/>
        <v>89</v>
      </c>
      <c r="GM100" s="158">
        <f t="shared" si="276"/>
        <v>83</v>
      </c>
      <c r="GN100" s="157">
        <f t="shared" si="276"/>
        <v>89</v>
      </c>
      <c r="GO100" s="158">
        <f t="shared" si="276"/>
        <v>83</v>
      </c>
      <c r="GP100" s="157">
        <f t="shared" si="277"/>
        <v>485.00000000000011</v>
      </c>
      <c r="GQ100" s="158">
        <f t="shared" si="277"/>
        <v>426.28</v>
      </c>
      <c r="GR100" s="157">
        <f t="shared" si="278"/>
        <v>8728.639999999983</v>
      </c>
      <c r="GS100" s="158">
        <f t="shared" si="278"/>
        <v>7437.6900000000005</v>
      </c>
      <c r="GT100" s="157">
        <f t="shared" si="279"/>
        <v>195</v>
      </c>
      <c r="GU100" s="158">
        <f t="shared" si="279"/>
        <v>167</v>
      </c>
      <c r="GV100" s="157">
        <f t="shared" si="279"/>
        <v>195</v>
      </c>
      <c r="GW100" s="158">
        <f t="shared" si="279"/>
        <v>167</v>
      </c>
      <c r="GX100" s="157">
        <f t="shared" si="280"/>
        <v>972</v>
      </c>
      <c r="GY100" s="158">
        <f t="shared" si="280"/>
        <v>859.13999999999987</v>
      </c>
      <c r="GZ100" s="157">
        <f t="shared" si="280"/>
        <v>18219.289999999979</v>
      </c>
      <c r="HA100" s="158">
        <f t="shared" si="280"/>
        <v>15154.73</v>
      </c>
      <c r="HB100" s="157">
        <f t="shared" si="281"/>
        <v>0</v>
      </c>
      <c r="HC100" s="158">
        <f t="shared" si="281"/>
        <v>0</v>
      </c>
      <c r="HD100" s="157">
        <f t="shared" si="281"/>
        <v>0</v>
      </c>
      <c r="HE100" s="158">
        <f t="shared" si="281"/>
        <v>0</v>
      </c>
      <c r="HF100" s="157" t="str">
        <f t="shared" si="282"/>
        <v/>
      </c>
      <c r="HG100" s="158" t="str">
        <f t="shared" si="282"/>
        <v/>
      </c>
      <c r="HH100" s="157" t="str">
        <f t="shared" si="283"/>
        <v/>
      </c>
      <c r="HI100" s="158" t="str">
        <f t="shared" si="283"/>
        <v/>
      </c>
      <c r="HJ100" s="157">
        <f t="shared" si="284"/>
        <v>972.00000000000011</v>
      </c>
      <c r="HK100" s="158">
        <f t="shared" si="284"/>
        <v>859.13999999999987</v>
      </c>
      <c r="HL100" s="157">
        <f t="shared" si="285"/>
        <v>18283.289999999983</v>
      </c>
      <c r="HM100" s="158">
        <f t="shared" si="285"/>
        <v>17759.54</v>
      </c>
    </row>
    <row r="101" spans="1:221" s="82" customFormat="1" ht="13.5" customHeight="1">
      <c r="A101" s="167" t="s">
        <v>487</v>
      </c>
      <c r="B101" s="162" t="s">
        <v>488</v>
      </c>
      <c r="C101" s="153"/>
      <c r="D101" s="154">
        <v>157085</v>
      </c>
      <c r="E101" s="154">
        <v>1</v>
      </c>
      <c r="F101" s="155">
        <v>4540</v>
      </c>
      <c r="G101" s="156">
        <v>4642</v>
      </c>
      <c r="H101" s="155">
        <v>166</v>
      </c>
      <c r="I101" s="156">
        <v>184</v>
      </c>
      <c r="J101" s="157">
        <f t="shared" ref="J101:K122" si="286">F101-H101</f>
        <v>4374</v>
      </c>
      <c r="K101" s="158">
        <f t="shared" si="286"/>
        <v>4458</v>
      </c>
      <c r="L101" s="155"/>
      <c r="M101" s="156"/>
      <c r="N101" s="157">
        <f t="shared" ref="N101:Q122" si="287">+R101+V101+Z101+BN101+BR101+BV101+DV101+DZ101+ED101+FR101</f>
        <v>4374</v>
      </c>
      <c r="O101" s="181">
        <f t="shared" si="287"/>
        <v>4458</v>
      </c>
      <c r="P101" s="157">
        <f t="shared" si="287"/>
        <v>4374</v>
      </c>
      <c r="Q101" s="181">
        <f t="shared" si="287"/>
        <v>4458</v>
      </c>
      <c r="R101" s="155">
        <v>823</v>
      </c>
      <c r="S101" s="156">
        <v>855</v>
      </c>
      <c r="T101" s="157">
        <f t="shared" ref="T101:U122" si="288">IF(AX101&gt;0,R101,)</f>
        <v>823</v>
      </c>
      <c r="U101" s="158">
        <f t="shared" si="288"/>
        <v>855</v>
      </c>
      <c r="V101" s="155">
        <v>11</v>
      </c>
      <c r="W101" s="156">
        <v>19</v>
      </c>
      <c r="X101" s="157">
        <f t="shared" ref="X101:Y122" si="289">IF(BB101&gt;0,V101,)</f>
        <v>11</v>
      </c>
      <c r="Y101" s="158">
        <f t="shared" si="289"/>
        <v>19</v>
      </c>
      <c r="Z101" s="155"/>
      <c r="AA101" s="156"/>
      <c r="AB101" s="157">
        <f t="shared" ref="AB101:AC122" si="290">IF(BF101&gt;0,Z101,)</f>
        <v>0</v>
      </c>
      <c r="AC101" s="158">
        <f t="shared" si="290"/>
        <v>0</v>
      </c>
      <c r="AD101" s="157">
        <f t="shared" ref="AD101:AE122" si="291">R101+V101+Z101</f>
        <v>834</v>
      </c>
      <c r="AE101" s="158">
        <f t="shared" si="291"/>
        <v>874</v>
      </c>
      <c r="AF101" s="157">
        <f t="shared" ref="AF101:AG122" si="292">IF(BJ101&gt;0,AD101,)</f>
        <v>834</v>
      </c>
      <c r="AG101" s="158">
        <f t="shared" si="292"/>
        <v>874</v>
      </c>
      <c r="AH101" s="155">
        <v>4.5999999999999996</v>
      </c>
      <c r="AI101" s="156">
        <v>5</v>
      </c>
      <c r="AJ101" s="157">
        <f t="shared" ref="AJ101:AK122" si="293">IF(R101&gt;0,(R101*AH101),)</f>
        <v>3785.7999999999997</v>
      </c>
      <c r="AK101" s="157">
        <f t="shared" si="293"/>
        <v>4275</v>
      </c>
      <c r="AL101" s="155">
        <v>4.5999999999999996</v>
      </c>
      <c r="AM101" s="156">
        <v>4.4000000000000004</v>
      </c>
      <c r="AN101" s="157">
        <f t="shared" ref="AN101:AO122" si="294">IF(V101&gt;0,(V101*AL101),)</f>
        <v>50.599999999999994</v>
      </c>
      <c r="AO101" s="157">
        <f t="shared" si="294"/>
        <v>83.600000000000009</v>
      </c>
      <c r="AP101" s="155"/>
      <c r="AQ101" s="156"/>
      <c r="AR101" s="157">
        <f t="shared" ref="AR101:AS122" si="295">IF(Z101&gt;0,(Z101*AP101),)</f>
        <v>0</v>
      </c>
      <c r="AS101" s="158">
        <f t="shared" si="295"/>
        <v>0</v>
      </c>
      <c r="AT101" s="157">
        <f t="shared" ref="AT101:AU122" si="296">IF(AD101&gt;0,((AJ101+AN101+AR101)/AD101),)</f>
        <v>4.5999999999999996</v>
      </c>
      <c r="AU101" s="158">
        <f t="shared" si="296"/>
        <v>4.9869565217391312</v>
      </c>
      <c r="AV101" s="157">
        <f t="shared" ref="AV101:AW122" si="297">IF(AD101&gt;0,(AD101*AT101),)</f>
        <v>3836.3999999999996</v>
      </c>
      <c r="AW101" s="158">
        <f t="shared" si="297"/>
        <v>4358.6000000000004</v>
      </c>
      <c r="AX101" s="155">
        <v>133.1</v>
      </c>
      <c r="AY101" s="156">
        <v>130.80000000000001</v>
      </c>
      <c r="AZ101" s="157">
        <f t="shared" ref="AZ101:BA122" si="298">IF(T101&gt;0,(T101*AX101),)</f>
        <v>109541.29999999999</v>
      </c>
      <c r="BA101" s="158">
        <f t="shared" si="298"/>
        <v>111834.00000000001</v>
      </c>
      <c r="BB101" s="155">
        <v>125.2</v>
      </c>
      <c r="BC101" s="156">
        <v>111.4</v>
      </c>
      <c r="BD101" s="157">
        <f t="shared" ref="BD101:BE122" si="299">IF(X101&gt;0,(X101*BB101),)</f>
        <v>1377.2</v>
      </c>
      <c r="BE101" s="158">
        <f t="shared" si="299"/>
        <v>2116.6</v>
      </c>
      <c r="BF101" s="155"/>
      <c r="BG101" s="156"/>
      <c r="BH101" s="157">
        <f t="shared" ref="BH101:BI122" si="300">IF(AB101&gt;0,(AB101*BF101),)</f>
        <v>0</v>
      </c>
      <c r="BI101" s="158">
        <f t="shared" si="300"/>
        <v>0</v>
      </c>
      <c r="BJ101" s="157">
        <f t="shared" ref="BJ101:BK122" si="301">IF((AZ101+BD101+BH101)&gt;0,((AZ101+BD101+BH101)/AD101),)</f>
        <v>132.99580335731414</v>
      </c>
      <c r="BK101" s="158">
        <f t="shared" si="301"/>
        <v>130.37826086956525</v>
      </c>
      <c r="BL101" s="157">
        <f t="shared" ref="BL101:BM122" si="302">IF(AF101&gt;0,(AD101*BJ101),)</f>
        <v>110918.5</v>
      </c>
      <c r="BM101" s="158">
        <f t="shared" si="302"/>
        <v>113950.60000000003</v>
      </c>
      <c r="BN101" s="155">
        <v>2213</v>
      </c>
      <c r="BO101" s="156">
        <v>2184</v>
      </c>
      <c r="BP101" s="157">
        <f t="shared" ref="BP101:BQ122" si="303">IF(CT101&gt;0,BN101,)</f>
        <v>2213</v>
      </c>
      <c r="BQ101" s="158">
        <f t="shared" si="303"/>
        <v>2184</v>
      </c>
      <c r="BR101" s="155">
        <v>61</v>
      </c>
      <c r="BS101" s="156">
        <v>64</v>
      </c>
      <c r="BT101" s="157">
        <f t="shared" ref="BT101:BU122" si="304">IF(CX101&gt;0,BR101,)</f>
        <v>61</v>
      </c>
      <c r="BU101" s="158">
        <f t="shared" si="304"/>
        <v>64</v>
      </c>
      <c r="BV101" s="155"/>
      <c r="BW101" s="156"/>
      <c r="BX101" s="157">
        <f t="shared" ref="BX101:BY122" si="305">IF(DB101&gt;0,BV101,)</f>
        <v>0</v>
      </c>
      <c r="BY101" s="158">
        <f t="shared" si="305"/>
        <v>0</v>
      </c>
      <c r="BZ101" s="157">
        <f t="shared" ref="BZ101:CA122" si="306">BN101+BR101+BV101</f>
        <v>2274</v>
      </c>
      <c r="CA101" s="158">
        <f t="shared" si="306"/>
        <v>2248</v>
      </c>
      <c r="CB101" s="157">
        <f t="shared" ref="CB101:CC122" si="307">IF(DF101&gt;0,BZ101,)</f>
        <v>2274</v>
      </c>
      <c r="CC101" s="158">
        <f t="shared" si="307"/>
        <v>2248</v>
      </c>
      <c r="CD101" s="155">
        <v>4.7</v>
      </c>
      <c r="CE101" s="156">
        <v>5</v>
      </c>
      <c r="CF101" s="157">
        <f t="shared" ref="CF101:CG122" si="308">IF(BN101&gt;0,(BN101*CD101),)</f>
        <v>10401.1</v>
      </c>
      <c r="CG101" s="158">
        <f t="shared" si="308"/>
        <v>10920</v>
      </c>
      <c r="CH101" s="155">
        <v>4.8</v>
      </c>
      <c r="CI101" s="156">
        <v>4.5</v>
      </c>
      <c r="CJ101" s="157">
        <f t="shared" ref="CJ101:CK122" si="309">IF(BR101&gt;0,(BR101*CH101),)</f>
        <v>292.8</v>
      </c>
      <c r="CK101" s="158">
        <f t="shared" si="309"/>
        <v>288</v>
      </c>
      <c r="CL101" s="155"/>
      <c r="CM101" s="156"/>
      <c r="CN101" s="157">
        <f t="shared" ref="CN101:CO122" si="310">IF(BV101&gt;0,(BV101*CL101),)</f>
        <v>0</v>
      </c>
      <c r="CO101" s="158">
        <f t="shared" si="310"/>
        <v>0</v>
      </c>
      <c r="CP101" s="157">
        <f t="shared" ref="CP101:CQ122" si="311">IF(BZ101&gt;0,((CF101+CJ101+CN101)/BZ101),)</f>
        <v>4.7026824978012307</v>
      </c>
      <c r="CQ101" s="158">
        <f t="shared" si="311"/>
        <v>4.9857651245551597</v>
      </c>
      <c r="CR101" s="157">
        <f t="shared" ref="CR101:CS122" si="312">IF(BZ101&gt;0,(BZ101*CP101),)</f>
        <v>10693.899999999998</v>
      </c>
      <c r="CS101" s="158">
        <f t="shared" si="312"/>
        <v>11208</v>
      </c>
      <c r="CT101" s="155">
        <v>135</v>
      </c>
      <c r="CU101" s="156">
        <v>132.9</v>
      </c>
      <c r="CV101" s="157">
        <f t="shared" ref="CV101:CW122" si="313">IF(BP101&gt;0,(BP101*CT101),)</f>
        <v>298755</v>
      </c>
      <c r="CW101" s="158">
        <f t="shared" si="313"/>
        <v>290253.60000000003</v>
      </c>
      <c r="CX101" s="155">
        <v>128.19999999999999</v>
      </c>
      <c r="CY101" s="156">
        <v>135.30000000000001</v>
      </c>
      <c r="CZ101" s="157">
        <f t="shared" ref="CZ101:DA122" si="314">IF(BT101&gt;0,(BT101*CX101),)</f>
        <v>7820.1999999999989</v>
      </c>
      <c r="DA101" s="158">
        <f t="shared" si="314"/>
        <v>8659.2000000000007</v>
      </c>
      <c r="DB101" s="155"/>
      <c r="DC101" s="156"/>
      <c r="DD101" s="157">
        <f t="shared" ref="DD101:DE122" si="315">IF(BX101&gt;0,(BX101*DB101),)</f>
        <v>0</v>
      </c>
      <c r="DE101" s="158">
        <f t="shared" si="315"/>
        <v>0</v>
      </c>
      <c r="DF101" s="157">
        <f t="shared" ref="DF101:DG122" si="316">IF((CV101+CZ101+DD101)&gt;0,((CV101+CZ101+DD101)/BZ101),)</f>
        <v>134.81759014951626</v>
      </c>
      <c r="DG101" s="158">
        <f t="shared" si="316"/>
        <v>132.96832740213526</v>
      </c>
      <c r="DH101" s="157">
        <f t="shared" ref="DH101:DI122" si="317">IF(CB101&gt;0,(BZ101*DF101),)</f>
        <v>306575.2</v>
      </c>
      <c r="DI101" s="158">
        <f t="shared" si="317"/>
        <v>298912.80000000005</v>
      </c>
      <c r="DJ101" s="157">
        <f t="shared" ref="DJ101:DM122" si="318">AD101+BZ101</f>
        <v>3108</v>
      </c>
      <c r="DK101" s="158">
        <f t="shared" si="318"/>
        <v>3122</v>
      </c>
      <c r="DL101" s="157">
        <f t="shared" si="318"/>
        <v>3108</v>
      </c>
      <c r="DM101" s="158">
        <f t="shared" si="318"/>
        <v>3122</v>
      </c>
      <c r="DN101" s="157">
        <f t="shared" ref="DN101:DO122" si="319">IF(DJ101&gt;0,((AD101*AT101)+(BZ101*CP101))/DJ101,)</f>
        <v>4.675128700128699</v>
      </c>
      <c r="DO101" s="158">
        <f t="shared" si="319"/>
        <v>4.9860986547085204</v>
      </c>
      <c r="DP101" s="157">
        <f t="shared" ref="DP101:DQ122" si="320">IF(DJ101&gt;0,(DJ101*DN101),)</f>
        <v>14530.299999999996</v>
      </c>
      <c r="DQ101" s="158">
        <f t="shared" si="320"/>
        <v>15566.6</v>
      </c>
      <c r="DR101" s="157">
        <f t="shared" ref="DR101:DS122" si="321">IF(DL101&gt;0,((AF101*BJ101)+(CB101*DF101))/DL101,)</f>
        <v>134.32873230373229</v>
      </c>
      <c r="DS101" s="158">
        <f t="shared" si="321"/>
        <v>132.24324151185141</v>
      </c>
      <c r="DT101" s="157">
        <f t="shared" ref="DT101:DU122" si="322">IF(DL101&gt;0,(DL101*DR101),)</f>
        <v>417493.69999999995</v>
      </c>
      <c r="DU101" s="158">
        <f t="shared" si="322"/>
        <v>412863.40000000008</v>
      </c>
      <c r="DV101" s="155">
        <v>938</v>
      </c>
      <c r="DW101" s="156">
        <v>959</v>
      </c>
      <c r="DX101" s="157">
        <f t="shared" ref="DX101:DY122" si="323">IF(FB101&gt;0,DV101,)</f>
        <v>938</v>
      </c>
      <c r="DY101" s="158">
        <f t="shared" si="323"/>
        <v>959</v>
      </c>
      <c r="DZ101" s="155">
        <v>259</v>
      </c>
      <c r="EA101" s="156">
        <v>258</v>
      </c>
      <c r="EB101" s="157">
        <f t="shared" ref="EB101:EC122" si="324">IF(FF101&gt;0,DZ101,)</f>
        <v>259</v>
      </c>
      <c r="EC101" s="158">
        <f t="shared" si="324"/>
        <v>258</v>
      </c>
      <c r="ED101" s="155"/>
      <c r="EE101" s="156"/>
      <c r="EF101" s="157">
        <f t="shared" ref="EF101:EG122" si="325">IF(FJ101&gt;0,ED101,)</f>
        <v>0</v>
      </c>
      <c r="EG101" s="158">
        <f t="shared" si="325"/>
        <v>0</v>
      </c>
      <c r="EH101" s="157">
        <f t="shared" ref="EH101:EI122" si="326">DV101+DZ101+ED101</f>
        <v>1197</v>
      </c>
      <c r="EI101" s="158">
        <f t="shared" si="326"/>
        <v>1217</v>
      </c>
      <c r="EJ101" s="157">
        <f t="shared" ref="EJ101:EK122" si="327">IF(FN101&gt;0,EH101,)</f>
        <v>1197</v>
      </c>
      <c r="EK101" s="158">
        <f t="shared" si="327"/>
        <v>1217</v>
      </c>
      <c r="EL101" s="155">
        <v>5.2</v>
      </c>
      <c r="EM101" s="156">
        <v>5.3</v>
      </c>
      <c r="EN101" s="157">
        <f t="shared" ref="EN101:EO122" si="328">IF(DV101&gt;0,(DV101*EL101),)</f>
        <v>4877.6000000000004</v>
      </c>
      <c r="EO101" s="158">
        <f t="shared" si="328"/>
        <v>5082.7</v>
      </c>
      <c r="EP101" s="155">
        <v>5.7</v>
      </c>
      <c r="EQ101" s="156">
        <v>5.8</v>
      </c>
      <c r="ER101" s="157">
        <f t="shared" ref="ER101:ES122" si="329">IF(DZ101&gt;0,(DZ101*EP101),)</f>
        <v>1476.3</v>
      </c>
      <c r="ES101" s="158">
        <f t="shared" si="329"/>
        <v>1496.3999999999999</v>
      </c>
      <c r="ET101" s="155"/>
      <c r="EU101" s="156"/>
      <c r="EV101" s="157">
        <f t="shared" ref="EV101:EW122" si="330">IF(ED101&gt;0,(ED101*ET101),)</f>
        <v>0</v>
      </c>
      <c r="EW101" s="158">
        <f t="shared" si="330"/>
        <v>0</v>
      </c>
      <c r="EX101" s="157">
        <f t="shared" ref="EX101:EY122" si="331">IF(EH101&gt;0,((EN101+ER101+EV101)/EH101),)</f>
        <v>5.3081871345029246</v>
      </c>
      <c r="EY101" s="158">
        <f t="shared" si="331"/>
        <v>5.4059983566146252</v>
      </c>
      <c r="EZ101" s="157">
        <f t="shared" ref="EZ101:FA122" si="332">IF(EH101&gt;0,(EH101*EX101),)</f>
        <v>6353.9000000000005</v>
      </c>
      <c r="FA101" s="158">
        <f t="shared" si="332"/>
        <v>6579.0999999999985</v>
      </c>
      <c r="FB101" s="155">
        <v>94.3</v>
      </c>
      <c r="FC101" s="156">
        <v>91.3</v>
      </c>
      <c r="FD101" s="157">
        <f t="shared" ref="FD101:FE122" si="333">IF(DX101&gt;0,(DX101*FB101),)</f>
        <v>88453.4</v>
      </c>
      <c r="FE101" s="158">
        <f t="shared" si="333"/>
        <v>87556.7</v>
      </c>
      <c r="FF101" s="155">
        <v>94.6</v>
      </c>
      <c r="FG101" s="156">
        <v>92.3</v>
      </c>
      <c r="FH101" s="157">
        <f t="shared" ref="FH101:FI122" si="334">IF(EB101&gt;0,(EB101*FF101),)</f>
        <v>24501.399999999998</v>
      </c>
      <c r="FI101" s="158">
        <f t="shared" si="334"/>
        <v>23813.399999999998</v>
      </c>
      <c r="FJ101" s="155"/>
      <c r="FK101" s="156"/>
      <c r="FL101" s="157">
        <f t="shared" ref="FL101:FM122" si="335">IF(EF101&gt;0,(EF101*FJ101),)</f>
        <v>0</v>
      </c>
      <c r="FM101" s="158">
        <f t="shared" si="335"/>
        <v>0</v>
      </c>
      <c r="FN101" s="157">
        <f t="shared" ref="FN101:FO122" si="336">IF((FD101+FH101+FL101)&gt;0,((FD101+FH101+FL101)/EH101),)</f>
        <v>94.364912280701745</v>
      </c>
      <c r="FO101" s="158">
        <f t="shared" si="336"/>
        <v>91.511996713229252</v>
      </c>
      <c r="FP101" s="157">
        <f t="shared" ref="FP101:FQ122" si="337">IF(EH101&gt;0,(EH101*FN101),)</f>
        <v>112954.79999999999</v>
      </c>
      <c r="FQ101" s="158">
        <f t="shared" si="337"/>
        <v>111370.1</v>
      </c>
      <c r="FR101" s="155">
        <v>69</v>
      </c>
      <c r="FS101" s="156">
        <v>119</v>
      </c>
      <c r="FT101" s="157">
        <f t="shared" ref="FT101:FU122" si="338">IF(FZ101&gt;0,FR101,)</f>
        <v>69</v>
      </c>
      <c r="FU101" s="158">
        <f t="shared" si="338"/>
        <v>119</v>
      </c>
      <c r="FV101" s="155">
        <v>5.5</v>
      </c>
      <c r="FW101" s="156">
        <v>6.1</v>
      </c>
      <c r="FX101" s="157">
        <f t="shared" ref="FX101:FY122" si="339">IF(FR101&gt;0,(FR101*FV101),)</f>
        <v>379.5</v>
      </c>
      <c r="FY101" s="158">
        <f t="shared" si="339"/>
        <v>725.9</v>
      </c>
      <c r="FZ101" s="155">
        <v>104.5</v>
      </c>
      <c r="GA101" s="156">
        <v>137.80000000000001</v>
      </c>
      <c r="GB101" s="157">
        <f t="shared" ref="GB101:GC122" si="340">IF(FZ101&gt;0,(FR101*FZ101),)</f>
        <v>7210.5</v>
      </c>
      <c r="GC101" s="158">
        <f t="shared" si="340"/>
        <v>16398.2</v>
      </c>
      <c r="GD101" s="157">
        <f t="shared" ref="GD101:GG122" si="341">(R101+BN101+DV101)</f>
        <v>3974</v>
      </c>
      <c r="GE101" s="158">
        <f t="shared" si="341"/>
        <v>3998</v>
      </c>
      <c r="GF101" s="157">
        <f t="shared" si="341"/>
        <v>3974</v>
      </c>
      <c r="GG101" s="158">
        <f t="shared" si="341"/>
        <v>3998</v>
      </c>
      <c r="GH101" s="157">
        <f t="shared" ref="GH101:GI122" si="342">IF(GD101&gt;0,(AJ101+CF101+EN101),"")</f>
        <v>19064.5</v>
      </c>
      <c r="GI101" s="158">
        <f t="shared" si="342"/>
        <v>20277.7</v>
      </c>
      <c r="GJ101" s="157">
        <f t="shared" ref="GJ101:GK122" si="343">IF(GF101&gt;0,(AZ101+CV101+FD101),"")</f>
        <v>496749.69999999995</v>
      </c>
      <c r="GK101" s="158">
        <f t="shared" si="343"/>
        <v>489644.30000000005</v>
      </c>
      <c r="GL101" s="157">
        <f t="shared" ref="GL101:GO122" si="344">(V101+BR101+DZ101)</f>
        <v>331</v>
      </c>
      <c r="GM101" s="158">
        <f t="shared" si="344"/>
        <v>341</v>
      </c>
      <c r="GN101" s="157">
        <f t="shared" si="344"/>
        <v>331</v>
      </c>
      <c r="GO101" s="158">
        <f t="shared" si="344"/>
        <v>341</v>
      </c>
      <c r="GP101" s="157">
        <f t="shared" ref="GP101:GQ122" si="345">IF(GL101&gt;0,AN101+CJ101+ER101,)</f>
        <v>1819.6999999999998</v>
      </c>
      <c r="GQ101" s="158">
        <f t="shared" si="345"/>
        <v>1868</v>
      </c>
      <c r="GR101" s="157">
        <f t="shared" ref="GR101:GS122" si="346">IF(GN101&gt;0,BD101+CZ101+FH101,)</f>
        <v>33698.799999999996</v>
      </c>
      <c r="GS101" s="158">
        <f t="shared" si="346"/>
        <v>34589.199999999997</v>
      </c>
      <c r="GT101" s="157">
        <f t="shared" ref="GT101:GW122" si="347">+GL101+GD101</f>
        <v>4305</v>
      </c>
      <c r="GU101" s="158">
        <f t="shared" si="347"/>
        <v>4339</v>
      </c>
      <c r="GV101" s="157">
        <f t="shared" si="347"/>
        <v>4305</v>
      </c>
      <c r="GW101" s="158">
        <f t="shared" si="347"/>
        <v>4339</v>
      </c>
      <c r="GX101" s="157">
        <f t="shared" ref="GX101:HA122" si="348">IF(GT101&gt;0,(GH101+GP101),"")</f>
        <v>20884.2</v>
      </c>
      <c r="GY101" s="158">
        <f t="shared" si="348"/>
        <v>22145.7</v>
      </c>
      <c r="GZ101" s="157">
        <f t="shared" si="348"/>
        <v>530448.5</v>
      </c>
      <c r="HA101" s="158">
        <f t="shared" si="348"/>
        <v>524233.50000000006</v>
      </c>
      <c r="HB101" s="157">
        <f t="shared" ref="HB101:HE122" si="349">(Z101+BV101+ED101)</f>
        <v>0</v>
      </c>
      <c r="HC101" s="158">
        <f t="shared" si="349"/>
        <v>0</v>
      </c>
      <c r="HD101" s="157">
        <f t="shared" si="349"/>
        <v>0</v>
      </c>
      <c r="HE101" s="158">
        <f t="shared" si="349"/>
        <v>0</v>
      </c>
      <c r="HF101" s="157" t="str">
        <f t="shared" ref="HF101:HG122" si="350">IF(HB101&gt;0,(AR101+CN101+EV101),"")</f>
        <v/>
      </c>
      <c r="HG101" s="158" t="str">
        <f t="shared" si="350"/>
        <v/>
      </c>
      <c r="HH101" s="157" t="str">
        <f t="shared" ref="HH101:HI122" si="351">IF(HD101&gt;0,(BH101+DD101+FL101),"")</f>
        <v/>
      </c>
      <c r="HI101" s="158" t="str">
        <f t="shared" si="351"/>
        <v/>
      </c>
      <c r="HJ101" s="157">
        <f t="shared" ref="HJ101:HK122" si="352">IF((DJ101+EH101+FR101)&gt;0,(DP101+EZ101+FX101),"")</f>
        <v>21263.699999999997</v>
      </c>
      <c r="HK101" s="158">
        <f t="shared" si="352"/>
        <v>22871.599999999999</v>
      </c>
      <c r="HL101" s="157">
        <f t="shared" ref="HL101:HM122" si="353">IF((DL101+EJ101+FT101)&gt;0,(DT101+FP101+GB101),"")</f>
        <v>537659</v>
      </c>
      <c r="HM101" s="158">
        <f t="shared" si="353"/>
        <v>540631.70000000007</v>
      </c>
    </row>
    <row r="102" spans="1:221">
      <c r="A102" s="167" t="s">
        <v>487</v>
      </c>
      <c r="B102" s="162" t="s">
        <v>489</v>
      </c>
      <c r="C102" s="153"/>
      <c r="D102" s="154">
        <v>157289</v>
      </c>
      <c r="E102" s="154">
        <v>1</v>
      </c>
      <c r="F102" s="155">
        <v>2705</v>
      </c>
      <c r="G102" s="156">
        <v>3010</v>
      </c>
      <c r="H102" s="155">
        <v>43</v>
      </c>
      <c r="I102" s="156">
        <v>31</v>
      </c>
      <c r="J102" s="157">
        <f t="shared" si="286"/>
        <v>2662</v>
      </c>
      <c r="K102" s="158">
        <f t="shared" si="286"/>
        <v>2979</v>
      </c>
      <c r="L102" s="155"/>
      <c r="M102" s="156"/>
      <c r="N102" s="157">
        <f t="shared" si="287"/>
        <v>2662</v>
      </c>
      <c r="O102" s="181">
        <f t="shared" si="287"/>
        <v>2979</v>
      </c>
      <c r="P102" s="157">
        <f t="shared" si="287"/>
        <v>2662</v>
      </c>
      <c r="Q102" s="181">
        <f t="shared" si="287"/>
        <v>2979</v>
      </c>
      <c r="R102" s="155">
        <v>448</v>
      </c>
      <c r="S102" s="156">
        <v>488</v>
      </c>
      <c r="T102" s="157">
        <f t="shared" si="288"/>
        <v>448</v>
      </c>
      <c r="U102" s="158">
        <f t="shared" si="288"/>
        <v>488</v>
      </c>
      <c r="V102" s="155">
        <v>7</v>
      </c>
      <c r="W102" s="156">
        <v>9</v>
      </c>
      <c r="X102" s="157">
        <f t="shared" si="289"/>
        <v>7</v>
      </c>
      <c r="Y102" s="158">
        <f t="shared" si="289"/>
        <v>9</v>
      </c>
      <c r="Z102" s="155"/>
      <c r="AA102" s="156"/>
      <c r="AB102" s="157">
        <f t="shared" si="290"/>
        <v>0</v>
      </c>
      <c r="AC102" s="158">
        <f t="shared" si="290"/>
        <v>0</v>
      </c>
      <c r="AD102" s="157">
        <f t="shared" si="291"/>
        <v>455</v>
      </c>
      <c r="AE102" s="158">
        <f t="shared" si="291"/>
        <v>497</v>
      </c>
      <c r="AF102" s="157">
        <f t="shared" si="292"/>
        <v>455</v>
      </c>
      <c r="AG102" s="158">
        <f t="shared" si="292"/>
        <v>497</v>
      </c>
      <c r="AH102" s="155">
        <v>4.7</v>
      </c>
      <c r="AI102" s="156">
        <v>5</v>
      </c>
      <c r="AJ102" s="157">
        <f t="shared" si="293"/>
        <v>2105.6</v>
      </c>
      <c r="AK102" s="157">
        <f t="shared" si="293"/>
        <v>2440</v>
      </c>
      <c r="AL102" s="155">
        <v>5.5</v>
      </c>
      <c r="AM102" s="156">
        <v>4.8</v>
      </c>
      <c r="AN102" s="157">
        <f t="shared" si="294"/>
        <v>38.5</v>
      </c>
      <c r="AO102" s="157">
        <f t="shared" si="294"/>
        <v>43.199999999999996</v>
      </c>
      <c r="AP102" s="155"/>
      <c r="AQ102" s="156"/>
      <c r="AR102" s="157">
        <f t="shared" si="295"/>
        <v>0</v>
      </c>
      <c r="AS102" s="158">
        <f t="shared" si="295"/>
        <v>0</v>
      </c>
      <c r="AT102" s="157">
        <f t="shared" si="296"/>
        <v>4.7123076923076921</v>
      </c>
      <c r="AU102" s="158">
        <f t="shared" si="296"/>
        <v>4.9963782696177059</v>
      </c>
      <c r="AV102" s="157">
        <f t="shared" si="297"/>
        <v>2144.1</v>
      </c>
      <c r="AW102" s="158">
        <f t="shared" si="297"/>
        <v>2483.1999999999998</v>
      </c>
      <c r="AX102" s="155">
        <v>134.1</v>
      </c>
      <c r="AY102" s="156">
        <v>131.9</v>
      </c>
      <c r="AZ102" s="157">
        <f t="shared" si="298"/>
        <v>60076.799999999996</v>
      </c>
      <c r="BA102" s="158">
        <f t="shared" si="298"/>
        <v>64367.200000000004</v>
      </c>
      <c r="BB102" s="155">
        <v>144</v>
      </c>
      <c r="BC102" s="156">
        <v>132.30000000000001</v>
      </c>
      <c r="BD102" s="157">
        <f t="shared" si="299"/>
        <v>1008</v>
      </c>
      <c r="BE102" s="158">
        <f t="shared" si="299"/>
        <v>1190.7</v>
      </c>
      <c r="BF102" s="155"/>
      <c r="BG102" s="156"/>
      <c r="BH102" s="157">
        <f t="shared" si="300"/>
        <v>0</v>
      </c>
      <c r="BI102" s="158">
        <f t="shared" si="300"/>
        <v>0</v>
      </c>
      <c r="BJ102" s="157">
        <f t="shared" si="301"/>
        <v>134.25230769230768</v>
      </c>
      <c r="BK102" s="158">
        <f t="shared" si="301"/>
        <v>131.90724346076462</v>
      </c>
      <c r="BL102" s="157">
        <f t="shared" si="302"/>
        <v>61084.799999999996</v>
      </c>
      <c r="BM102" s="158">
        <f t="shared" si="302"/>
        <v>65557.900000000009</v>
      </c>
      <c r="BN102" s="155">
        <v>1046</v>
      </c>
      <c r="BO102" s="156">
        <v>1226</v>
      </c>
      <c r="BP102" s="157">
        <f t="shared" si="303"/>
        <v>1046</v>
      </c>
      <c r="BQ102" s="158">
        <f t="shared" si="303"/>
        <v>1226</v>
      </c>
      <c r="BR102" s="155">
        <v>51</v>
      </c>
      <c r="BS102" s="156">
        <v>51</v>
      </c>
      <c r="BT102" s="157">
        <f t="shared" si="304"/>
        <v>51</v>
      </c>
      <c r="BU102" s="158">
        <f t="shared" si="304"/>
        <v>51</v>
      </c>
      <c r="BV102" s="155"/>
      <c r="BW102" s="156"/>
      <c r="BX102" s="157">
        <f t="shared" si="305"/>
        <v>0</v>
      </c>
      <c r="BY102" s="158">
        <f t="shared" si="305"/>
        <v>0</v>
      </c>
      <c r="BZ102" s="157">
        <f t="shared" si="306"/>
        <v>1097</v>
      </c>
      <c r="CA102" s="158">
        <f t="shared" si="306"/>
        <v>1277</v>
      </c>
      <c r="CB102" s="157">
        <f t="shared" si="307"/>
        <v>1097</v>
      </c>
      <c r="CC102" s="158">
        <f t="shared" si="307"/>
        <v>1277</v>
      </c>
      <c r="CD102" s="155">
        <v>5</v>
      </c>
      <c r="CE102" s="156">
        <v>5</v>
      </c>
      <c r="CF102" s="157">
        <f t="shared" si="308"/>
        <v>5230</v>
      </c>
      <c r="CG102" s="158">
        <f t="shared" si="308"/>
        <v>6130</v>
      </c>
      <c r="CH102" s="155">
        <v>4.8</v>
      </c>
      <c r="CI102" s="156">
        <v>4.9000000000000004</v>
      </c>
      <c r="CJ102" s="157">
        <f t="shared" si="309"/>
        <v>244.79999999999998</v>
      </c>
      <c r="CK102" s="158">
        <f t="shared" si="309"/>
        <v>249.9</v>
      </c>
      <c r="CL102" s="155"/>
      <c r="CM102" s="156"/>
      <c r="CN102" s="157">
        <f t="shared" si="310"/>
        <v>0</v>
      </c>
      <c r="CO102" s="158">
        <f t="shared" si="310"/>
        <v>0</v>
      </c>
      <c r="CP102" s="157">
        <f t="shared" si="311"/>
        <v>4.9907019143117592</v>
      </c>
      <c r="CQ102" s="158">
        <f t="shared" si="311"/>
        <v>4.9960062646828503</v>
      </c>
      <c r="CR102" s="157">
        <f t="shared" si="312"/>
        <v>5474.8</v>
      </c>
      <c r="CS102" s="158">
        <f t="shared" si="312"/>
        <v>6379.9</v>
      </c>
      <c r="CT102" s="155">
        <v>137</v>
      </c>
      <c r="CU102" s="156">
        <v>135.9</v>
      </c>
      <c r="CV102" s="157">
        <f t="shared" si="313"/>
        <v>143302</v>
      </c>
      <c r="CW102" s="158">
        <f t="shared" si="313"/>
        <v>166613.4</v>
      </c>
      <c r="CX102" s="155">
        <v>135</v>
      </c>
      <c r="CY102" s="156">
        <v>132</v>
      </c>
      <c r="CZ102" s="157">
        <f t="shared" si="314"/>
        <v>6885</v>
      </c>
      <c r="DA102" s="158">
        <f t="shared" si="314"/>
        <v>6732</v>
      </c>
      <c r="DB102" s="155"/>
      <c r="DC102" s="156"/>
      <c r="DD102" s="157">
        <f t="shared" si="315"/>
        <v>0</v>
      </c>
      <c r="DE102" s="158">
        <f t="shared" si="315"/>
        <v>0</v>
      </c>
      <c r="DF102" s="157">
        <f t="shared" si="316"/>
        <v>136.90701914311759</v>
      </c>
      <c r="DG102" s="158">
        <f t="shared" si="316"/>
        <v>135.74424432263118</v>
      </c>
      <c r="DH102" s="157">
        <f t="shared" si="317"/>
        <v>150187</v>
      </c>
      <c r="DI102" s="158">
        <f t="shared" si="317"/>
        <v>173345.40000000002</v>
      </c>
      <c r="DJ102" s="157">
        <f t="shared" si="318"/>
        <v>1552</v>
      </c>
      <c r="DK102" s="158">
        <f t="shared" si="318"/>
        <v>1774</v>
      </c>
      <c r="DL102" s="157">
        <f t="shared" si="318"/>
        <v>1552</v>
      </c>
      <c r="DM102" s="158">
        <f t="shared" si="318"/>
        <v>1774</v>
      </c>
      <c r="DN102" s="157">
        <f t="shared" si="319"/>
        <v>4.9090850515463913</v>
      </c>
      <c r="DO102" s="158">
        <f t="shared" si="319"/>
        <v>4.9961104847801572</v>
      </c>
      <c r="DP102" s="157">
        <f t="shared" si="320"/>
        <v>7618.9</v>
      </c>
      <c r="DQ102" s="158">
        <f t="shared" si="320"/>
        <v>8863.0999999999985</v>
      </c>
      <c r="DR102" s="157">
        <f t="shared" si="321"/>
        <v>136.12873711340205</v>
      </c>
      <c r="DS102" s="158">
        <f t="shared" si="321"/>
        <v>134.66927846674184</v>
      </c>
      <c r="DT102" s="157">
        <f t="shared" si="322"/>
        <v>211271.8</v>
      </c>
      <c r="DU102" s="158">
        <f t="shared" si="322"/>
        <v>238903.30000000002</v>
      </c>
      <c r="DV102" s="155">
        <v>720</v>
      </c>
      <c r="DW102" s="156">
        <v>756</v>
      </c>
      <c r="DX102" s="157">
        <f t="shared" si="323"/>
        <v>720</v>
      </c>
      <c r="DY102" s="158">
        <f t="shared" si="323"/>
        <v>756</v>
      </c>
      <c r="DZ102" s="155">
        <v>275</v>
      </c>
      <c r="EA102" s="156">
        <v>287</v>
      </c>
      <c r="EB102" s="157">
        <f t="shared" si="324"/>
        <v>275</v>
      </c>
      <c r="EC102" s="158">
        <f t="shared" si="324"/>
        <v>287</v>
      </c>
      <c r="ED102" s="155"/>
      <c r="EE102" s="156"/>
      <c r="EF102" s="157">
        <f t="shared" si="325"/>
        <v>0</v>
      </c>
      <c r="EG102" s="158">
        <f t="shared" si="325"/>
        <v>0</v>
      </c>
      <c r="EH102" s="157">
        <f t="shared" si="326"/>
        <v>995</v>
      </c>
      <c r="EI102" s="158">
        <f t="shared" si="326"/>
        <v>1043</v>
      </c>
      <c r="EJ102" s="157">
        <f t="shared" si="327"/>
        <v>995</v>
      </c>
      <c r="EK102" s="158">
        <f t="shared" si="327"/>
        <v>1043</v>
      </c>
      <c r="EL102" s="155">
        <v>5.9</v>
      </c>
      <c r="EM102" s="156">
        <v>5.6</v>
      </c>
      <c r="EN102" s="157">
        <f t="shared" si="328"/>
        <v>4248</v>
      </c>
      <c r="EO102" s="158">
        <f t="shared" si="328"/>
        <v>4233.5999999999995</v>
      </c>
      <c r="EP102" s="155">
        <v>6.5</v>
      </c>
      <c r="EQ102" s="156">
        <v>5.8</v>
      </c>
      <c r="ER102" s="157">
        <f t="shared" si="329"/>
        <v>1787.5</v>
      </c>
      <c r="ES102" s="158">
        <f t="shared" si="329"/>
        <v>1664.6</v>
      </c>
      <c r="ET102" s="155"/>
      <c r="EU102" s="156"/>
      <c r="EV102" s="157">
        <f t="shared" si="330"/>
        <v>0</v>
      </c>
      <c r="EW102" s="158">
        <f t="shared" si="330"/>
        <v>0</v>
      </c>
      <c r="EX102" s="157">
        <f t="shared" si="331"/>
        <v>6.0658291457286433</v>
      </c>
      <c r="EY102" s="158">
        <f t="shared" si="331"/>
        <v>5.6550335570469787</v>
      </c>
      <c r="EZ102" s="157">
        <f t="shared" si="332"/>
        <v>6035.5</v>
      </c>
      <c r="FA102" s="158">
        <f t="shared" si="332"/>
        <v>5898.1999999999989</v>
      </c>
      <c r="FB102" s="155">
        <v>92.7</v>
      </c>
      <c r="FC102" s="156">
        <v>91.1</v>
      </c>
      <c r="FD102" s="157">
        <f t="shared" si="333"/>
        <v>66744</v>
      </c>
      <c r="FE102" s="158">
        <f t="shared" si="333"/>
        <v>68871.599999999991</v>
      </c>
      <c r="FF102" s="155">
        <v>81.2</v>
      </c>
      <c r="FG102" s="156">
        <v>76.400000000000006</v>
      </c>
      <c r="FH102" s="157">
        <f t="shared" si="334"/>
        <v>22330</v>
      </c>
      <c r="FI102" s="158">
        <f t="shared" si="334"/>
        <v>21926.800000000003</v>
      </c>
      <c r="FJ102" s="155"/>
      <c r="FK102" s="156"/>
      <c r="FL102" s="157">
        <f t="shared" si="335"/>
        <v>0</v>
      </c>
      <c r="FM102" s="158">
        <f t="shared" si="335"/>
        <v>0</v>
      </c>
      <c r="FN102" s="157">
        <f t="shared" si="336"/>
        <v>89.521608040201002</v>
      </c>
      <c r="FO102" s="158">
        <f t="shared" si="336"/>
        <v>87.055033557046968</v>
      </c>
      <c r="FP102" s="157">
        <f t="shared" si="337"/>
        <v>89074</v>
      </c>
      <c r="FQ102" s="158">
        <f t="shared" si="337"/>
        <v>90798.399999999994</v>
      </c>
      <c r="FR102" s="155">
        <v>115</v>
      </c>
      <c r="FS102" s="156">
        <v>162</v>
      </c>
      <c r="FT102" s="157">
        <f t="shared" si="338"/>
        <v>115</v>
      </c>
      <c r="FU102" s="158">
        <f t="shared" si="338"/>
        <v>162</v>
      </c>
      <c r="FV102" s="155">
        <v>6.2</v>
      </c>
      <c r="FW102" s="156">
        <v>6.6</v>
      </c>
      <c r="FX102" s="157">
        <f t="shared" si="339"/>
        <v>713</v>
      </c>
      <c r="FY102" s="158">
        <f t="shared" si="339"/>
        <v>1069.2</v>
      </c>
      <c r="FZ102" s="155">
        <v>94.1</v>
      </c>
      <c r="GA102" s="156">
        <v>120.4</v>
      </c>
      <c r="GB102" s="157">
        <f t="shared" si="340"/>
        <v>10821.5</v>
      </c>
      <c r="GC102" s="158">
        <f t="shared" si="340"/>
        <v>19504.8</v>
      </c>
      <c r="GD102" s="157">
        <f t="shared" si="341"/>
        <v>2214</v>
      </c>
      <c r="GE102" s="158">
        <f t="shared" si="341"/>
        <v>2470</v>
      </c>
      <c r="GF102" s="157">
        <f t="shared" si="341"/>
        <v>2214</v>
      </c>
      <c r="GG102" s="158">
        <f t="shared" si="341"/>
        <v>2470</v>
      </c>
      <c r="GH102" s="157">
        <f t="shared" si="342"/>
        <v>11583.6</v>
      </c>
      <c r="GI102" s="158">
        <f t="shared" si="342"/>
        <v>12803.599999999999</v>
      </c>
      <c r="GJ102" s="157">
        <f t="shared" si="343"/>
        <v>270122.8</v>
      </c>
      <c r="GK102" s="158">
        <f t="shared" si="343"/>
        <v>299852.2</v>
      </c>
      <c r="GL102" s="157">
        <f t="shared" si="344"/>
        <v>333</v>
      </c>
      <c r="GM102" s="158">
        <f t="shared" si="344"/>
        <v>347</v>
      </c>
      <c r="GN102" s="157">
        <f t="shared" si="344"/>
        <v>333</v>
      </c>
      <c r="GO102" s="158">
        <f t="shared" si="344"/>
        <v>347</v>
      </c>
      <c r="GP102" s="157">
        <f t="shared" si="345"/>
        <v>2070.8000000000002</v>
      </c>
      <c r="GQ102" s="158">
        <f t="shared" si="345"/>
        <v>1957.6999999999998</v>
      </c>
      <c r="GR102" s="157">
        <f t="shared" si="346"/>
        <v>30223</v>
      </c>
      <c r="GS102" s="158">
        <f t="shared" si="346"/>
        <v>29849.500000000004</v>
      </c>
      <c r="GT102" s="157">
        <f t="shared" si="347"/>
        <v>2547</v>
      </c>
      <c r="GU102" s="158">
        <f t="shared" si="347"/>
        <v>2817</v>
      </c>
      <c r="GV102" s="157">
        <f t="shared" si="347"/>
        <v>2547</v>
      </c>
      <c r="GW102" s="158">
        <f t="shared" si="347"/>
        <v>2817</v>
      </c>
      <c r="GX102" s="157">
        <f t="shared" si="348"/>
        <v>13654.400000000001</v>
      </c>
      <c r="GY102" s="158">
        <f t="shared" si="348"/>
        <v>14761.3</v>
      </c>
      <c r="GZ102" s="157">
        <f t="shared" si="348"/>
        <v>300345.8</v>
      </c>
      <c r="HA102" s="158">
        <f t="shared" si="348"/>
        <v>329701.7</v>
      </c>
      <c r="HB102" s="157">
        <f t="shared" si="349"/>
        <v>0</v>
      </c>
      <c r="HC102" s="158">
        <f t="shared" si="349"/>
        <v>0</v>
      </c>
      <c r="HD102" s="157">
        <f t="shared" si="349"/>
        <v>0</v>
      </c>
      <c r="HE102" s="158">
        <f t="shared" si="349"/>
        <v>0</v>
      </c>
      <c r="HF102" s="157" t="str">
        <f t="shared" si="350"/>
        <v/>
      </c>
      <c r="HG102" s="158" t="str">
        <f t="shared" si="350"/>
        <v/>
      </c>
      <c r="HH102" s="157" t="str">
        <f t="shared" si="351"/>
        <v/>
      </c>
      <c r="HI102" s="158" t="str">
        <f t="shared" si="351"/>
        <v/>
      </c>
      <c r="HJ102" s="157">
        <f t="shared" si="352"/>
        <v>14367.4</v>
      </c>
      <c r="HK102" s="158">
        <f t="shared" si="352"/>
        <v>15830.499999999998</v>
      </c>
      <c r="HL102" s="157">
        <f t="shared" si="353"/>
        <v>311167.3</v>
      </c>
      <c r="HM102" s="158">
        <f t="shared" si="353"/>
        <v>349206.5</v>
      </c>
    </row>
    <row r="103" spans="1:221">
      <c r="A103" s="167" t="s">
        <v>487</v>
      </c>
      <c r="B103" s="162" t="s">
        <v>490</v>
      </c>
      <c r="C103" s="153"/>
      <c r="D103" s="154">
        <v>156620</v>
      </c>
      <c r="E103" s="154">
        <v>3</v>
      </c>
      <c r="F103" s="155">
        <v>2559</v>
      </c>
      <c r="G103" s="156">
        <v>2573</v>
      </c>
      <c r="H103" s="155">
        <v>41</v>
      </c>
      <c r="I103" s="156">
        <v>479</v>
      </c>
      <c r="J103" s="157">
        <f t="shared" si="286"/>
        <v>2518</v>
      </c>
      <c r="K103" s="158">
        <f t="shared" si="286"/>
        <v>2094</v>
      </c>
      <c r="L103" s="155"/>
      <c r="M103" s="156"/>
      <c r="N103" s="157">
        <f t="shared" si="287"/>
        <v>2518</v>
      </c>
      <c r="O103" s="181">
        <f t="shared" si="287"/>
        <v>2534</v>
      </c>
      <c r="P103" s="157">
        <f t="shared" si="287"/>
        <v>2518</v>
      </c>
      <c r="Q103" s="181">
        <f t="shared" si="287"/>
        <v>2534</v>
      </c>
      <c r="R103" s="155">
        <v>426</v>
      </c>
      <c r="S103" s="156">
        <v>445</v>
      </c>
      <c r="T103" s="157">
        <f t="shared" si="288"/>
        <v>426</v>
      </c>
      <c r="U103" s="158">
        <f t="shared" si="288"/>
        <v>445</v>
      </c>
      <c r="V103" s="155">
        <v>10</v>
      </c>
      <c r="W103" s="156">
        <v>8</v>
      </c>
      <c r="X103" s="157">
        <f t="shared" si="289"/>
        <v>10</v>
      </c>
      <c r="Y103" s="158">
        <f t="shared" si="289"/>
        <v>8</v>
      </c>
      <c r="Z103" s="155"/>
      <c r="AA103" s="156"/>
      <c r="AB103" s="157">
        <f t="shared" si="290"/>
        <v>0</v>
      </c>
      <c r="AC103" s="158">
        <f t="shared" si="290"/>
        <v>0</v>
      </c>
      <c r="AD103" s="157">
        <f t="shared" si="291"/>
        <v>436</v>
      </c>
      <c r="AE103" s="158">
        <f t="shared" si="291"/>
        <v>453</v>
      </c>
      <c r="AF103" s="157">
        <f t="shared" si="292"/>
        <v>436</v>
      </c>
      <c r="AG103" s="158">
        <f t="shared" si="292"/>
        <v>453</v>
      </c>
      <c r="AH103" s="155">
        <v>4.7</v>
      </c>
      <c r="AI103" s="156">
        <v>5</v>
      </c>
      <c r="AJ103" s="157">
        <f t="shared" si="293"/>
        <v>2002.2</v>
      </c>
      <c r="AK103" s="157">
        <f t="shared" si="293"/>
        <v>2225</v>
      </c>
      <c r="AL103" s="155">
        <v>6.6</v>
      </c>
      <c r="AM103" s="156">
        <v>6.8</v>
      </c>
      <c r="AN103" s="157">
        <f t="shared" si="294"/>
        <v>66</v>
      </c>
      <c r="AO103" s="157">
        <f t="shared" si="294"/>
        <v>54.4</v>
      </c>
      <c r="AP103" s="155"/>
      <c r="AQ103" s="156"/>
      <c r="AR103" s="157">
        <f t="shared" si="295"/>
        <v>0</v>
      </c>
      <c r="AS103" s="158">
        <f t="shared" si="295"/>
        <v>0</v>
      </c>
      <c r="AT103" s="157">
        <f t="shared" si="296"/>
        <v>4.7435779816513755</v>
      </c>
      <c r="AU103" s="158">
        <f t="shared" si="296"/>
        <v>5.031788079470199</v>
      </c>
      <c r="AV103" s="157">
        <f t="shared" si="297"/>
        <v>2068.1999999999998</v>
      </c>
      <c r="AW103" s="158">
        <f t="shared" si="297"/>
        <v>2279.4</v>
      </c>
      <c r="AX103" s="155">
        <v>129.19999999999999</v>
      </c>
      <c r="AY103" s="156">
        <v>127.8</v>
      </c>
      <c r="AZ103" s="157">
        <f t="shared" si="298"/>
        <v>55039.199999999997</v>
      </c>
      <c r="BA103" s="158">
        <f t="shared" si="298"/>
        <v>56871</v>
      </c>
      <c r="BB103" s="155">
        <v>134.1</v>
      </c>
      <c r="BC103" s="156">
        <v>140.6</v>
      </c>
      <c r="BD103" s="157">
        <f t="shared" si="299"/>
        <v>1341</v>
      </c>
      <c r="BE103" s="158">
        <f t="shared" si="299"/>
        <v>1124.8</v>
      </c>
      <c r="BF103" s="155"/>
      <c r="BG103" s="156"/>
      <c r="BH103" s="157">
        <f t="shared" si="300"/>
        <v>0</v>
      </c>
      <c r="BI103" s="158">
        <f t="shared" si="300"/>
        <v>0</v>
      </c>
      <c r="BJ103" s="157">
        <f t="shared" si="301"/>
        <v>129.31238532110092</v>
      </c>
      <c r="BK103" s="158">
        <f t="shared" si="301"/>
        <v>128.02604856512141</v>
      </c>
      <c r="BL103" s="157">
        <f t="shared" si="302"/>
        <v>56380.2</v>
      </c>
      <c r="BM103" s="158">
        <f t="shared" si="302"/>
        <v>57995.8</v>
      </c>
      <c r="BN103" s="155">
        <v>764</v>
      </c>
      <c r="BO103" s="156">
        <v>710</v>
      </c>
      <c r="BP103" s="157">
        <f t="shared" si="303"/>
        <v>764</v>
      </c>
      <c r="BQ103" s="158">
        <f t="shared" si="303"/>
        <v>710</v>
      </c>
      <c r="BR103" s="155">
        <v>39</v>
      </c>
      <c r="BS103" s="156">
        <v>26</v>
      </c>
      <c r="BT103" s="157">
        <f t="shared" si="304"/>
        <v>39</v>
      </c>
      <c r="BU103" s="158">
        <f t="shared" si="304"/>
        <v>26</v>
      </c>
      <c r="BV103" s="155"/>
      <c r="BW103" s="156"/>
      <c r="BX103" s="157">
        <f t="shared" si="305"/>
        <v>0</v>
      </c>
      <c r="BY103" s="158">
        <f t="shared" si="305"/>
        <v>0</v>
      </c>
      <c r="BZ103" s="157">
        <f t="shared" si="306"/>
        <v>803</v>
      </c>
      <c r="CA103" s="158">
        <f t="shared" si="306"/>
        <v>736</v>
      </c>
      <c r="CB103" s="157">
        <f t="shared" si="307"/>
        <v>803</v>
      </c>
      <c r="CC103" s="158">
        <f t="shared" si="307"/>
        <v>736</v>
      </c>
      <c r="CD103" s="155">
        <v>5.0999999999999996</v>
      </c>
      <c r="CE103" s="156">
        <v>5</v>
      </c>
      <c r="CF103" s="157">
        <f t="shared" si="308"/>
        <v>3896.3999999999996</v>
      </c>
      <c r="CG103" s="158">
        <f t="shared" si="308"/>
        <v>3550</v>
      </c>
      <c r="CH103" s="155">
        <v>5.2</v>
      </c>
      <c r="CI103" s="156">
        <v>5</v>
      </c>
      <c r="CJ103" s="157">
        <f t="shared" si="309"/>
        <v>202.8</v>
      </c>
      <c r="CK103" s="158">
        <f t="shared" si="309"/>
        <v>130</v>
      </c>
      <c r="CL103" s="155"/>
      <c r="CM103" s="156"/>
      <c r="CN103" s="157">
        <f t="shared" si="310"/>
        <v>0</v>
      </c>
      <c r="CO103" s="158">
        <f t="shared" si="310"/>
        <v>0</v>
      </c>
      <c r="CP103" s="157">
        <f t="shared" si="311"/>
        <v>5.1048567870485675</v>
      </c>
      <c r="CQ103" s="158">
        <f t="shared" si="311"/>
        <v>5</v>
      </c>
      <c r="CR103" s="157">
        <f t="shared" si="312"/>
        <v>4099.2</v>
      </c>
      <c r="CS103" s="158">
        <f t="shared" si="312"/>
        <v>3680</v>
      </c>
      <c r="CT103" s="155">
        <v>137.4</v>
      </c>
      <c r="CU103" s="156">
        <v>135.1</v>
      </c>
      <c r="CV103" s="157">
        <f t="shared" si="313"/>
        <v>104973.6</v>
      </c>
      <c r="CW103" s="158">
        <f t="shared" si="313"/>
        <v>95921</v>
      </c>
      <c r="CX103" s="155">
        <v>137.9</v>
      </c>
      <c r="CY103" s="156">
        <v>134</v>
      </c>
      <c r="CZ103" s="157">
        <f t="shared" si="314"/>
        <v>5378.1</v>
      </c>
      <c r="DA103" s="158">
        <f t="shared" si="314"/>
        <v>3484</v>
      </c>
      <c r="DB103" s="155"/>
      <c r="DC103" s="156"/>
      <c r="DD103" s="157">
        <f t="shared" si="315"/>
        <v>0</v>
      </c>
      <c r="DE103" s="158">
        <f t="shared" si="315"/>
        <v>0</v>
      </c>
      <c r="DF103" s="157">
        <f t="shared" si="316"/>
        <v>137.42428393524284</v>
      </c>
      <c r="DG103" s="158">
        <f t="shared" si="316"/>
        <v>135.06114130434781</v>
      </c>
      <c r="DH103" s="157">
        <f t="shared" si="317"/>
        <v>110351.7</v>
      </c>
      <c r="DI103" s="158">
        <f t="shared" si="317"/>
        <v>99404.999999999985</v>
      </c>
      <c r="DJ103" s="157">
        <f t="shared" si="318"/>
        <v>1239</v>
      </c>
      <c r="DK103" s="158">
        <f t="shared" si="318"/>
        <v>1189</v>
      </c>
      <c r="DL103" s="157">
        <f t="shared" si="318"/>
        <v>1239</v>
      </c>
      <c r="DM103" s="158">
        <f t="shared" si="318"/>
        <v>1189</v>
      </c>
      <c r="DN103" s="157">
        <f t="shared" si="319"/>
        <v>4.97772397094431</v>
      </c>
      <c r="DO103" s="158">
        <f t="shared" si="319"/>
        <v>5.0121110176619004</v>
      </c>
      <c r="DP103" s="157">
        <f t="shared" si="320"/>
        <v>6167.4</v>
      </c>
      <c r="DQ103" s="158">
        <f t="shared" si="320"/>
        <v>5959.4</v>
      </c>
      <c r="DR103" s="157">
        <f t="shared" si="321"/>
        <v>134.56973365617432</v>
      </c>
      <c r="DS103" s="158">
        <f t="shared" si="321"/>
        <v>132.3808242220353</v>
      </c>
      <c r="DT103" s="157">
        <f t="shared" si="322"/>
        <v>166731.9</v>
      </c>
      <c r="DU103" s="158">
        <f t="shared" si="322"/>
        <v>157400.79999999996</v>
      </c>
      <c r="DV103" s="155">
        <v>831</v>
      </c>
      <c r="DW103" s="156">
        <v>806</v>
      </c>
      <c r="DX103" s="157">
        <f t="shared" si="323"/>
        <v>831</v>
      </c>
      <c r="DY103" s="158">
        <f t="shared" si="323"/>
        <v>806</v>
      </c>
      <c r="DZ103" s="155">
        <v>301</v>
      </c>
      <c r="EA103" s="156">
        <v>334</v>
      </c>
      <c r="EB103" s="157">
        <f t="shared" si="324"/>
        <v>301</v>
      </c>
      <c r="EC103" s="158">
        <f t="shared" si="324"/>
        <v>334</v>
      </c>
      <c r="ED103" s="155"/>
      <c r="EE103" s="156"/>
      <c r="EF103" s="157">
        <f t="shared" si="325"/>
        <v>0</v>
      </c>
      <c r="EG103" s="158">
        <f t="shared" si="325"/>
        <v>0</v>
      </c>
      <c r="EH103" s="157">
        <f t="shared" si="326"/>
        <v>1132</v>
      </c>
      <c r="EI103" s="158">
        <f t="shared" si="326"/>
        <v>1140</v>
      </c>
      <c r="EJ103" s="157">
        <f t="shared" si="327"/>
        <v>1132</v>
      </c>
      <c r="EK103" s="158">
        <f t="shared" si="327"/>
        <v>1140</v>
      </c>
      <c r="EL103" s="155">
        <v>6</v>
      </c>
      <c r="EM103" s="156">
        <v>6.1</v>
      </c>
      <c r="EN103" s="157">
        <f t="shared" si="328"/>
        <v>4986</v>
      </c>
      <c r="EO103" s="158">
        <f t="shared" si="328"/>
        <v>4916.5999999999995</v>
      </c>
      <c r="EP103" s="155">
        <v>6</v>
      </c>
      <c r="EQ103" s="156">
        <v>6.1</v>
      </c>
      <c r="ER103" s="157">
        <f t="shared" si="329"/>
        <v>1806</v>
      </c>
      <c r="ES103" s="158">
        <f t="shared" si="329"/>
        <v>2037.3999999999999</v>
      </c>
      <c r="ET103" s="155"/>
      <c r="EU103" s="156"/>
      <c r="EV103" s="157">
        <f t="shared" si="330"/>
        <v>0</v>
      </c>
      <c r="EW103" s="158">
        <f t="shared" si="330"/>
        <v>0</v>
      </c>
      <c r="EX103" s="157">
        <f t="shared" si="331"/>
        <v>6</v>
      </c>
      <c r="EY103" s="158">
        <f t="shared" si="331"/>
        <v>6.1</v>
      </c>
      <c r="EZ103" s="157">
        <f t="shared" si="332"/>
        <v>6792</v>
      </c>
      <c r="FA103" s="158">
        <f t="shared" si="332"/>
        <v>6954</v>
      </c>
      <c r="FB103" s="155">
        <v>83.2</v>
      </c>
      <c r="FC103" s="156">
        <v>80.400000000000006</v>
      </c>
      <c r="FD103" s="157">
        <f t="shared" si="333"/>
        <v>69139.199999999997</v>
      </c>
      <c r="FE103" s="158">
        <f t="shared" si="333"/>
        <v>64802.400000000001</v>
      </c>
      <c r="FF103" s="155">
        <v>78.400000000000006</v>
      </c>
      <c r="FG103" s="156">
        <v>77.400000000000006</v>
      </c>
      <c r="FH103" s="157">
        <f t="shared" si="334"/>
        <v>23598.400000000001</v>
      </c>
      <c r="FI103" s="158">
        <f t="shared" si="334"/>
        <v>25851.600000000002</v>
      </c>
      <c r="FJ103" s="155"/>
      <c r="FK103" s="156"/>
      <c r="FL103" s="157">
        <f t="shared" si="335"/>
        <v>0</v>
      </c>
      <c r="FM103" s="158">
        <f t="shared" si="335"/>
        <v>0</v>
      </c>
      <c r="FN103" s="157">
        <f t="shared" si="336"/>
        <v>81.923674911660783</v>
      </c>
      <c r="FO103" s="158">
        <f t="shared" si="336"/>
        <v>79.521052631578954</v>
      </c>
      <c r="FP103" s="157">
        <f t="shared" si="337"/>
        <v>92737.600000000006</v>
      </c>
      <c r="FQ103" s="158">
        <f t="shared" si="337"/>
        <v>90654</v>
      </c>
      <c r="FR103" s="155">
        <v>147</v>
      </c>
      <c r="FS103" s="156">
        <v>205</v>
      </c>
      <c r="FT103" s="157">
        <f t="shared" si="338"/>
        <v>147</v>
      </c>
      <c r="FU103" s="158">
        <f t="shared" si="338"/>
        <v>205</v>
      </c>
      <c r="FV103" s="155">
        <v>5.4</v>
      </c>
      <c r="FW103" s="156">
        <v>5.7</v>
      </c>
      <c r="FX103" s="157">
        <f t="shared" si="339"/>
        <v>793.80000000000007</v>
      </c>
      <c r="FY103" s="158">
        <f t="shared" si="339"/>
        <v>1168.5</v>
      </c>
      <c r="FZ103" s="155">
        <v>93.1</v>
      </c>
      <c r="GA103" s="156">
        <v>114.3</v>
      </c>
      <c r="GB103" s="157">
        <f t="shared" si="340"/>
        <v>13685.699999999999</v>
      </c>
      <c r="GC103" s="158">
        <f t="shared" si="340"/>
        <v>23431.5</v>
      </c>
      <c r="GD103" s="157">
        <f t="shared" si="341"/>
        <v>2021</v>
      </c>
      <c r="GE103" s="158">
        <f t="shared" si="341"/>
        <v>1961</v>
      </c>
      <c r="GF103" s="157">
        <f t="shared" si="341"/>
        <v>2021</v>
      </c>
      <c r="GG103" s="158">
        <f t="shared" si="341"/>
        <v>1961</v>
      </c>
      <c r="GH103" s="157">
        <f t="shared" si="342"/>
        <v>10884.599999999999</v>
      </c>
      <c r="GI103" s="158">
        <f t="shared" si="342"/>
        <v>10691.599999999999</v>
      </c>
      <c r="GJ103" s="157">
        <f t="shared" si="343"/>
        <v>229152</v>
      </c>
      <c r="GK103" s="158">
        <f t="shared" si="343"/>
        <v>217594.4</v>
      </c>
      <c r="GL103" s="157">
        <f t="shared" si="344"/>
        <v>350</v>
      </c>
      <c r="GM103" s="158">
        <f t="shared" si="344"/>
        <v>368</v>
      </c>
      <c r="GN103" s="157">
        <f t="shared" si="344"/>
        <v>350</v>
      </c>
      <c r="GO103" s="158">
        <f t="shared" si="344"/>
        <v>368</v>
      </c>
      <c r="GP103" s="157">
        <f t="shared" si="345"/>
        <v>2074.8000000000002</v>
      </c>
      <c r="GQ103" s="158">
        <f t="shared" si="345"/>
        <v>2221.7999999999997</v>
      </c>
      <c r="GR103" s="157">
        <f t="shared" si="346"/>
        <v>30317.5</v>
      </c>
      <c r="GS103" s="158">
        <f t="shared" si="346"/>
        <v>30460.400000000001</v>
      </c>
      <c r="GT103" s="157">
        <f t="shared" si="347"/>
        <v>2371</v>
      </c>
      <c r="GU103" s="158">
        <f t="shared" si="347"/>
        <v>2329</v>
      </c>
      <c r="GV103" s="157">
        <f t="shared" si="347"/>
        <v>2371</v>
      </c>
      <c r="GW103" s="158">
        <f t="shared" si="347"/>
        <v>2329</v>
      </c>
      <c r="GX103" s="157">
        <f t="shared" si="348"/>
        <v>12959.399999999998</v>
      </c>
      <c r="GY103" s="158">
        <f t="shared" si="348"/>
        <v>12913.399999999998</v>
      </c>
      <c r="GZ103" s="157">
        <f t="shared" si="348"/>
        <v>259469.5</v>
      </c>
      <c r="HA103" s="158">
        <f t="shared" si="348"/>
        <v>248054.8</v>
      </c>
      <c r="HB103" s="157">
        <f t="shared" si="349"/>
        <v>0</v>
      </c>
      <c r="HC103" s="158">
        <f t="shared" si="349"/>
        <v>0</v>
      </c>
      <c r="HD103" s="157">
        <f t="shared" si="349"/>
        <v>0</v>
      </c>
      <c r="HE103" s="158">
        <f t="shared" si="349"/>
        <v>0</v>
      </c>
      <c r="HF103" s="157" t="str">
        <f t="shared" si="350"/>
        <v/>
      </c>
      <c r="HG103" s="158" t="str">
        <f t="shared" si="350"/>
        <v/>
      </c>
      <c r="HH103" s="157" t="str">
        <f t="shared" si="351"/>
        <v/>
      </c>
      <c r="HI103" s="158" t="str">
        <f t="shared" si="351"/>
        <v/>
      </c>
      <c r="HJ103" s="157">
        <f t="shared" si="352"/>
        <v>13753.199999999999</v>
      </c>
      <c r="HK103" s="158">
        <f t="shared" si="352"/>
        <v>14081.9</v>
      </c>
      <c r="HL103" s="157">
        <f t="shared" si="353"/>
        <v>273155.20000000001</v>
      </c>
      <c r="HM103" s="158">
        <f t="shared" si="353"/>
        <v>271486.29999999993</v>
      </c>
    </row>
    <row r="104" spans="1:221">
      <c r="A104" s="167" t="s">
        <v>487</v>
      </c>
      <c r="B104" s="152" t="s">
        <v>491</v>
      </c>
      <c r="C104" s="153"/>
      <c r="D104" s="154">
        <v>157386</v>
      </c>
      <c r="E104" s="154">
        <v>3</v>
      </c>
      <c r="F104" s="155">
        <v>1306</v>
      </c>
      <c r="G104" s="156">
        <v>1291</v>
      </c>
      <c r="H104" s="155">
        <v>11</v>
      </c>
      <c r="I104" s="156">
        <v>11</v>
      </c>
      <c r="J104" s="157">
        <f t="shared" si="286"/>
        <v>1295</v>
      </c>
      <c r="K104" s="158">
        <f t="shared" si="286"/>
        <v>1280</v>
      </c>
      <c r="L104" s="155"/>
      <c r="M104" s="156"/>
      <c r="N104" s="157">
        <f t="shared" si="287"/>
        <v>1295</v>
      </c>
      <c r="O104" s="158">
        <f t="shared" si="287"/>
        <v>1280</v>
      </c>
      <c r="P104" s="157">
        <f t="shared" si="287"/>
        <v>1295</v>
      </c>
      <c r="Q104" s="158">
        <f t="shared" si="287"/>
        <v>1280</v>
      </c>
      <c r="R104" s="155">
        <v>361</v>
      </c>
      <c r="S104" s="156">
        <v>402</v>
      </c>
      <c r="T104" s="157">
        <f t="shared" si="288"/>
        <v>361</v>
      </c>
      <c r="U104" s="158">
        <f t="shared" si="288"/>
        <v>402</v>
      </c>
      <c r="V104" s="155">
        <v>7</v>
      </c>
      <c r="W104" s="156">
        <v>10</v>
      </c>
      <c r="X104" s="157">
        <f t="shared" si="289"/>
        <v>7</v>
      </c>
      <c r="Y104" s="158">
        <f t="shared" si="289"/>
        <v>10</v>
      </c>
      <c r="Z104" s="155"/>
      <c r="AA104" s="156"/>
      <c r="AB104" s="157">
        <f t="shared" si="290"/>
        <v>0</v>
      </c>
      <c r="AC104" s="158">
        <f t="shared" si="290"/>
        <v>0</v>
      </c>
      <c r="AD104" s="157">
        <f t="shared" si="291"/>
        <v>368</v>
      </c>
      <c r="AE104" s="158">
        <f t="shared" si="291"/>
        <v>412</v>
      </c>
      <c r="AF104" s="157">
        <f t="shared" si="292"/>
        <v>368</v>
      </c>
      <c r="AG104" s="158">
        <f t="shared" si="292"/>
        <v>412</v>
      </c>
      <c r="AH104" s="155">
        <v>4.7</v>
      </c>
      <c r="AI104" s="156">
        <v>5</v>
      </c>
      <c r="AJ104" s="157">
        <f t="shared" si="293"/>
        <v>1696.7</v>
      </c>
      <c r="AK104" s="157">
        <f t="shared" si="293"/>
        <v>2010</v>
      </c>
      <c r="AL104" s="155">
        <v>4.5999999999999996</v>
      </c>
      <c r="AM104" s="156">
        <v>4.3</v>
      </c>
      <c r="AN104" s="157">
        <f t="shared" si="294"/>
        <v>32.199999999999996</v>
      </c>
      <c r="AO104" s="157">
        <f t="shared" si="294"/>
        <v>43</v>
      </c>
      <c r="AP104" s="155"/>
      <c r="AQ104" s="156"/>
      <c r="AR104" s="157">
        <f t="shared" si="295"/>
        <v>0</v>
      </c>
      <c r="AS104" s="158">
        <f t="shared" si="295"/>
        <v>0</v>
      </c>
      <c r="AT104" s="157">
        <f t="shared" si="296"/>
        <v>4.6980978260869568</v>
      </c>
      <c r="AU104" s="158">
        <f t="shared" si="296"/>
        <v>4.983009708737864</v>
      </c>
      <c r="AV104" s="157">
        <f t="shared" si="297"/>
        <v>1728.9</v>
      </c>
      <c r="AW104" s="158">
        <f t="shared" si="297"/>
        <v>2053</v>
      </c>
      <c r="AX104" s="155">
        <v>130</v>
      </c>
      <c r="AY104" s="156">
        <v>125.7</v>
      </c>
      <c r="AZ104" s="157">
        <f t="shared" si="298"/>
        <v>46930</v>
      </c>
      <c r="BA104" s="158">
        <f t="shared" si="298"/>
        <v>50531.4</v>
      </c>
      <c r="BB104" s="155">
        <v>127</v>
      </c>
      <c r="BC104" s="156">
        <v>130.5</v>
      </c>
      <c r="BD104" s="157">
        <f t="shared" si="299"/>
        <v>889</v>
      </c>
      <c r="BE104" s="158">
        <f t="shared" si="299"/>
        <v>1305</v>
      </c>
      <c r="BF104" s="155"/>
      <c r="BG104" s="156"/>
      <c r="BH104" s="157">
        <f t="shared" si="300"/>
        <v>0</v>
      </c>
      <c r="BI104" s="158">
        <f t="shared" si="300"/>
        <v>0</v>
      </c>
      <c r="BJ104" s="157">
        <f t="shared" si="301"/>
        <v>129.94293478260869</v>
      </c>
      <c r="BK104" s="158">
        <f t="shared" si="301"/>
        <v>125.81650485436893</v>
      </c>
      <c r="BL104" s="157">
        <f t="shared" si="302"/>
        <v>47819</v>
      </c>
      <c r="BM104" s="158">
        <f t="shared" si="302"/>
        <v>51836.4</v>
      </c>
      <c r="BN104" s="155">
        <v>386</v>
      </c>
      <c r="BO104" s="156">
        <v>338</v>
      </c>
      <c r="BP104" s="157">
        <f t="shared" si="303"/>
        <v>386</v>
      </c>
      <c r="BQ104" s="158">
        <f t="shared" si="303"/>
        <v>338</v>
      </c>
      <c r="BR104" s="155">
        <v>25</v>
      </c>
      <c r="BS104" s="156">
        <v>25</v>
      </c>
      <c r="BT104" s="157">
        <f t="shared" si="304"/>
        <v>25</v>
      </c>
      <c r="BU104" s="158">
        <f t="shared" si="304"/>
        <v>25</v>
      </c>
      <c r="BV104" s="155"/>
      <c r="BW104" s="156"/>
      <c r="BX104" s="157">
        <f t="shared" si="305"/>
        <v>0</v>
      </c>
      <c r="BY104" s="158">
        <f t="shared" si="305"/>
        <v>0</v>
      </c>
      <c r="BZ104" s="157">
        <f t="shared" si="306"/>
        <v>411</v>
      </c>
      <c r="CA104" s="158">
        <f t="shared" si="306"/>
        <v>363</v>
      </c>
      <c r="CB104" s="157">
        <f t="shared" si="307"/>
        <v>411</v>
      </c>
      <c r="CC104" s="158">
        <f t="shared" si="307"/>
        <v>363</v>
      </c>
      <c r="CD104" s="155">
        <v>4.9000000000000004</v>
      </c>
      <c r="CE104" s="156">
        <v>5</v>
      </c>
      <c r="CF104" s="157">
        <f t="shared" si="308"/>
        <v>1891.4</v>
      </c>
      <c r="CG104" s="158">
        <f t="shared" si="308"/>
        <v>1690</v>
      </c>
      <c r="CH104" s="155">
        <v>5.7</v>
      </c>
      <c r="CI104" s="156">
        <v>5.6</v>
      </c>
      <c r="CJ104" s="157">
        <f t="shared" si="309"/>
        <v>142.5</v>
      </c>
      <c r="CK104" s="158">
        <f t="shared" si="309"/>
        <v>140</v>
      </c>
      <c r="CL104" s="155"/>
      <c r="CM104" s="156"/>
      <c r="CN104" s="157">
        <f t="shared" si="310"/>
        <v>0</v>
      </c>
      <c r="CO104" s="158">
        <f t="shared" si="310"/>
        <v>0</v>
      </c>
      <c r="CP104" s="157">
        <f t="shared" si="311"/>
        <v>4.9486618004866179</v>
      </c>
      <c r="CQ104" s="158">
        <f t="shared" si="311"/>
        <v>5.0413223140495864</v>
      </c>
      <c r="CR104" s="157">
        <f t="shared" si="312"/>
        <v>2033.8999999999999</v>
      </c>
      <c r="CS104" s="158">
        <f t="shared" si="312"/>
        <v>1829.9999999999998</v>
      </c>
      <c r="CT104" s="155">
        <v>135.69999999999999</v>
      </c>
      <c r="CU104" s="156">
        <v>134</v>
      </c>
      <c r="CV104" s="157">
        <f t="shared" si="313"/>
        <v>52380.2</v>
      </c>
      <c r="CW104" s="158">
        <f t="shared" si="313"/>
        <v>45292</v>
      </c>
      <c r="CX104" s="155">
        <v>143.80000000000001</v>
      </c>
      <c r="CY104" s="156">
        <v>133.6</v>
      </c>
      <c r="CZ104" s="157">
        <f t="shared" si="314"/>
        <v>3595.0000000000005</v>
      </c>
      <c r="DA104" s="158">
        <f t="shared" si="314"/>
        <v>3340</v>
      </c>
      <c r="DB104" s="155"/>
      <c r="DC104" s="156"/>
      <c r="DD104" s="157">
        <f t="shared" si="315"/>
        <v>0</v>
      </c>
      <c r="DE104" s="158">
        <f t="shared" si="315"/>
        <v>0</v>
      </c>
      <c r="DF104" s="157">
        <f t="shared" si="316"/>
        <v>136.192700729927</v>
      </c>
      <c r="DG104" s="158">
        <f t="shared" si="316"/>
        <v>133.97245179063361</v>
      </c>
      <c r="DH104" s="157">
        <f t="shared" si="317"/>
        <v>55975.199999999997</v>
      </c>
      <c r="DI104" s="158">
        <f t="shared" si="317"/>
        <v>48632</v>
      </c>
      <c r="DJ104" s="157">
        <f t="shared" si="318"/>
        <v>779</v>
      </c>
      <c r="DK104" s="158">
        <f t="shared" si="318"/>
        <v>775</v>
      </c>
      <c r="DL104" s="157">
        <f t="shared" si="318"/>
        <v>779</v>
      </c>
      <c r="DM104" s="158">
        <f t="shared" si="318"/>
        <v>775</v>
      </c>
      <c r="DN104" s="157">
        <f t="shared" si="319"/>
        <v>4.8302952503209244</v>
      </c>
      <c r="DO104" s="158">
        <f t="shared" si="319"/>
        <v>5.0103225806451617</v>
      </c>
      <c r="DP104" s="157">
        <f t="shared" si="320"/>
        <v>3762.8</v>
      </c>
      <c r="DQ104" s="158">
        <f t="shared" si="320"/>
        <v>3883.0000000000005</v>
      </c>
      <c r="DR104" s="157">
        <f t="shared" si="321"/>
        <v>133.2403080872914</v>
      </c>
      <c r="DS104" s="158">
        <f t="shared" si="321"/>
        <v>129.63664516129032</v>
      </c>
      <c r="DT104" s="157">
        <f t="shared" si="322"/>
        <v>103794.2</v>
      </c>
      <c r="DU104" s="158">
        <f t="shared" si="322"/>
        <v>100468.4</v>
      </c>
      <c r="DV104" s="155">
        <v>355</v>
      </c>
      <c r="DW104" s="156">
        <v>329</v>
      </c>
      <c r="DX104" s="157">
        <f t="shared" si="323"/>
        <v>355</v>
      </c>
      <c r="DY104" s="158">
        <f t="shared" si="323"/>
        <v>329</v>
      </c>
      <c r="DZ104" s="155">
        <v>114</v>
      </c>
      <c r="EA104" s="156">
        <v>126</v>
      </c>
      <c r="EB104" s="157">
        <f t="shared" si="324"/>
        <v>114</v>
      </c>
      <c r="EC104" s="158">
        <f t="shared" si="324"/>
        <v>126</v>
      </c>
      <c r="ED104" s="155"/>
      <c r="EE104" s="156"/>
      <c r="EF104" s="157">
        <f t="shared" si="325"/>
        <v>0</v>
      </c>
      <c r="EG104" s="158">
        <f t="shared" si="325"/>
        <v>0</v>
      </c>
      <c r="EH104" s="157">
        <f t="shared" si="326"/>
        <v>469</v>
      </c>
      <c r="EI104" s="158">
        <f t="shared" si="326"/>
        <v>455</v>
      </c>
      <c r="EJ104" s="157">
        <f t="shared" si="327"/>
        <v>469</v>
      </c>
      <c r="EK104" s="158">
        <f t="shared" si="327"/>
        <v>455</v>
      </c>
      <c r="EL104" s="155">
        <v>6</v>
      </c>
      <c r="EM104" s="156">
        <v>5.9</v>
      </c>
      <c r="EN104" s="157">
        <f t="shared" si="328"/>
        <v>2130</v>
      </c>
      <c r="EO104" s="158">
        <f t="shared" si="328"/>
        <v>1941.1000000000001</v>
      </c>
      <c r="EP104" s="155">
        <v>6.4</v>
      </c>
      <c r="EQ104" s="156">
        <v>5.9</v>
      </c>
      <c r="ER104" s="157">
        <f t="shared" si="329"/>
        <v>729.6</v>
      </c>
      <c r="ES104" s="158">
        <f t="shared" si="329"/>
        <v>743.40000000000009</v>
      </c>
      <c r="ET104" s="155"/>
      <c r="EU104" s="156"/>
      <c r="EV104" s="157">
        <f t="shared" si="330"/>
        <v>0</v>
      </c>
      <c r="EW104" s="158">
        <f t="shared" si="330"/>
        <v>0</v>
      </c>
      <c r="EX104" s="157">
        <f t="shared" si="331"/>
        <v>6.0972281449893391</v>
      </c>
      <c r="EY104" s="158">
        <f t="shared" si="331"/>
        <v>5.9</v>
      </c>
      <c r="EZ104" s="157">
        <f t="shared" si="332"/>
        <v>2859.6</v>
      </c>
      <c r="FA104" s="158">
        <f t="shared" si="332"/>
        <v>2684.5</v>
      </c>
      <c r="FB104" s="155">
        <v>82.7</v>
      </c>
      <c r="FC104" s="156">
        <v>80.099999999999994</v>
      </c>
      <c r="FD104" s="157">
        <f t="shared" si="333"/>
        <v>29358.5</v>
      </c>
      <c r="FE104" s="158">
        <f t="shared" si="333"/>
        <v>26352.899999999998</v>
      </c>
      <c r="FF104" s="155">
        <v>76.2</v>
      </c>
      <c r="FG104" s="156">
        <v>78.2</v>
      </c>
      <c r="FH104" s="157">
        <f t="shared" si="334"/>
        <v>8686.8000000000011</v>
      </c>
      <c r="FI104" s="158">
        <f t="shared" si="334"/>
        <v>9853.2000000000007</v>
      </c>
      <c r="FJ104" s="155"/>
      <c r="FK104" s="156"/>
      <c r="FL104" s="157">
        <f t="shared" si="335"/>
        <v>0</v>
      </c>
      <c r="FM104" s="158">
        <f t="shared" si="335"/>
        <v>0</v>
      </c>
      <c r="FN104" s="157">
        <f t="shared" si="336"/>
        <v>81.120042643923242</v>
      </c>
      <c r="FO104" s="158">
        <f t="shared" si="336"/>
        <v>79.573846153846148</v>
      </c>
      <c r="FP104" s="157">
        <f t="shared" si="337"/>
        <v>38045.300000000003</v>
      </c>
      <c r="FQ104" s="158">
        <f t="shared" si="337"/>
        <v>36206.1</v>
      </c>
      <c r="FR104" s="155">
        <v>47</v>
      </c>
      <c r="FS104" s="156">
        <v>50</v>
      </c>
      <c r="FT104" s="157">
        <f t="shared" si="338"/>
        <v>47</v>
      </c>
      <c r="FU104" s="158">
        <f t="shared" si="338"/>
        <v>50</v>
      </c>
      <c r="FV104" s="155">
        <v>6.8</v>
      </c>
      <c r="FW104" s="156">
        <v>6.4</v>
      </c>
      <c r="FX104" s="157">
        <f t="shared" si="339"/>
        <v>319.59999999999997</v>
      </c>
      <c r="FY104" s="158">
        <f t="shared" si="339"/>
        <v>320</v>
      </c>
      <c r="FZ104" s="155">
        <v>106.9</v>
      </c>
      <c r="GA104" s="156">
        <v>107.7</v>
      </c>
      <c r="GB104" s="157">
        <f t="shared" si="340"/>
        <v>5024.3</v>
      </c>
      <c r="GC104" s="158">
        <f t="shared" si="340"/>
        <v>5385</v>
      </c>
      <c r="GD104" s="157">
        <f t="shared" si="341"/>
        <v>1102</v>
      </c>
      <c r="GE104" s="158">
        <f t="shared" si="341"/>
        <v>1069</v>
      </c>
      <c r="GF104" s="157">
        <f t="shared" si="341"/>
        <v>1102</v>
      </c>
      <c r="GG104" s="158">
        <f t="shared" si="341"/>
        <v>1069</v>
      </c>
      <c r="GH104" s="157">
        <f t="shared" si="342"/>
        <v>5718.1</v>
      </c>
      <c r="GI104" s="158">
        <f t="shared" si="342"/>
        <v>5641.1</v>
      </c>
      <c r="GJ104" s="157">
        <f t="shared" si="343"/>
        <v>128668.7</v>
      </c>
      <c r="GK104" s="158">
        <f t="shared" si="343"/>
        <v>122176.29999999999</v>
      </c>
      <c r="GL104" s="157">
        <f t="shared" si="344"/>
        <v>146</v>
      </c>
      <c r="GM104" s="158">
        <f t="shared" si="344"/>
        <v>161</v>
      </c>
      <c r="GN104" s="157">
        <f t="shared" si="344"/>
        <v>146</v>
      </c>
      <c r="GO104" s="158">
        <f t="shared" si="344"/>
        <v>161</v>
      </c>
      <c r="GP104" s="157">
        <f t="shared" si="345"/>
        <v>904.3</v>
      </c>
      <c r="GQ104" s="158">
        <f t="shared" si="345"/>
        <v>926.40000000000009</v>
      </c>
      <c r="GR104" s="157">
        <f t="shared" si="346"/>
        <v>13170.800000000001</v>
      </c>
      <c r="GS104" s="158">
        <f t="shared" si="346"/>
        <v>14498.2</v>
      </c>
      <c r="GT104" s="157">
        <f t="shared" si="347"/>
        <v>1248</v>
      </c>
      <c r="GU104" s="158">
        <f t="shared" si="347"/>
        <v>1230</v>
      </c>
      <c r="GV104" s="157">
        <f t="shared" si="347"/>
        <v>1248</v>
      </c>
      <c r="GW104" s="158">
        <f t="shared" si="347"/>
        <v>1230</v>
      </c>
      <c r="GX104" s="157">
        <f t="shared" si="348"/>
        <v>6622.4000000000005</v>
      </c>
      <c r="GY104" s="158">
        <f t="shared" si="348"/>
        <v>6567.5</v>
      </c>
      <c r="GZ104" s="157">
        <f t="shared" si="348"/>
        <v>141839.5</v>
      </c>
      <c r="HA104" s="158">
        <f t="shared" si="348"/>
        <v>136674.5</v>
      </c>
      <c r="HB104" s="157">
        <f t="shared" si="349"/>
        <v>0</v>
      </c>
      <c r="HC104" s="158">
        <f t="shared" si="349"/>
        <v>0</v>
      </c>
      <c r="HD104" s="157">
        <f t="shared" si="349"/>
        <v>0</v>
      </c>
      <c r="HE104" s="158">
        <f t="shared" si="349"/>
        <v>0</v>
      </c>
      <c r="HF104" s="157" t="str">
        <f t="shared" si="350"/>
        <v/>
      </c>
      <c r="HG104" s="158" t="str">
        <f t="shared" si="350"/>
        <v/>
      </c>
      <c r="HH104" s="157" t="str">
        <f t="shared" si="351"/>
        <v/>
      </c>
      <c r="HI104" s="158" t="str">
        <f t="shared" si="351"/>
        <v/>
      </c>
      <c r="HJ104" s="157">
        <f t="shared" si="352"/>
        <v>6942</v>
      </c>
      <c r="HK104" s="158">
        <f t="shared" si="352"/>
        <v>6887.5</v>
      </c>
      <c r="HL104" s="157">
        <f t="shared" si="353"/>
        <v>146863.79999999999</v>
      </c>
      <c r="HM104" s="158">
        <f t="shared" si="353"/>
        <v>142059.5</v>
      </c>
    </row>
    <row r="105" spans="1:221">
      <c r="A105" s="167" t="s">
        <v>487</v>
      </c>
      <c r="B105" s="162" t="s">
        <v>492</v>
      </c>
      <c r="C105" s="153"/>
      <c r="D105" s="154">
        <v>157401</v>
      </c>
      <c r="E105" s="154">
        <v>3</v>
      </c>
      <c r="F105" s="155">
        <v>1696</v>
      </c>
      <c r="G105" s="156">
        <v>1699</v>
      </c>
      <c r="H105" s="155">
        <v>11</v>
      </c>
      <c r="I105" s="156">
        <v>5</v>
      </c>
      <c r="J105" s="157">
        <f t="shared" si="286"/>
        <v>1685</v>
      </c>
      <c r="K105" s="158">
        <f t="shared" si="286"/>
        <v>1694</v>
      </c>
      <c r="L105" s="155"/>
      <c r="M105" s="156"/>
      <c r="N105" s="157">
        <f t="shared" si="287"/>
        <v>1685</v>
      </c>
      <c r="O105" s="158">
        <f t="shared" si="287"/>
        <v>1694</v>
      </c>
      <c r="P105" s="157">
        <f t="shared" si="287"/>
        <v>1685</v>
      </c>
      <c r="Q105" s="158">
        <f t="shared" si="287"/>
        <v>1694</v>
      </c>
      <c r="R105" s="155">
        <v>329</v>
      </c>
      <c r="S105" s="156">
        <v>334</v>
      </c>
      <c r="T105" s="157">
        <f t="shared" si="288"/>
        <v>329</v>
      </c>
      <c r="U105" s="158">
        <f t="shared" si="288"/>
        <v>334</v>
      </c>
      <c r="V105" s="155">
        <v>11</v>
      </c>
      <c r="W105" s="156">
        <v>7</v>
      </c>
      <c r="X105" s="157">
        <f t="shared" si="289"/>
        <v>11</v>
      </c>
      <c r="Y105" s="158">
        <f t="shared" si="289"/>
        <v>7</v>
      </c>
      <c r="Z105" s="155"/>
      <c r="AA105" s="156"/>
      <c r="AB105" s="157">
        <f t="shared" si="290"/>
        <v>0</v>
      </c>
      <c r="AC105" s="158">
        <f t="shared" si="290"/>
        <v>0</v>
      </c>
      <c r="AD105" s="157">
        <f t="shared" si="291"/>
        <v>340</v>
      </c>
      <c r="AE105" s="158">
        <f t="shared" si="291"/>
        <v>341</v>
      </c>
      <c r="AF105" s="157">
        <f t="shared" si="292"/>
        <v>340</v>
      </c>
      <c r="AG105" s="158">
        <f t="shared" si="292"/>
        <v>341</v>
      </c>
      <c r="AH105" s="155">
        <v>4.7</v>
      </c>
      <c r="AI105" s="156">
        <v>5</v>
      </c>
      <c r="AJ105" s="157">
        <f t="shared" si="293"/>
        <v>1546.3</v>
      </c>
      <c r="AK105" s="157">
        <f t="shared" si="293"/>
        <v>1670</v>
      </c>
      <c r="AL105" s="155">
        <v>4.9000000000000004</v>
      </c>
      <c r="AM105" s="156">
        <v>5</v>
      </c>
      <c r="AN105" s="157">
        <f t="shared" si="294"/>
        <v>53.900000000000006</v>
      </c>
      <c r="AO105" s="157">
        <f t="shared" si="294"/>
        <v>35</v>
      </c>
      <c r="AP105" s="155"/>
      <c r="AQ105" s="156"/>
      <c r="AR105" s="157">
        <f t="shared" si="295"/>
        <v>0</v>
      </c>
      <c r="AS105" s="158">
        <f t="shared" si="295"/>
        <v>0</v>
      </c>
      <c r="AT105" s="157">
        <f t="shared" si="296"/>
        <v>4.7064705882352946</v>
      </c>
      <c r="AU105" s="158">
        <f t="shared" si="296"/>
        <v>5</v>
      </c>
      <c r="AV105" s="157">
        <f t="shared" si="297"/>
        <v>1600.2000000000003</v>
      </c>
      <c r="AW105" s="158">
        <f t="shared" si="297"/>
        <v>1705</v>
      </c>
      <c r="AX105" s="155">
        <v>132.9</v>
      </c>
      <c r="AY105" s="156">
        <v>128.80000000000001</v>
      </c>
      <c r="AZ105" s="157">
        <f t="shared" si="298"/>
        <v>43724.1</v>
      </c>
      <c r="BA105" s="158">
        <f t="shared" si="298"/>
        <v>43019.200000000004</v>
      </c>
      <c r="BB105" s="155">
        <v>143.5</v>
      </c>
      <c r="BC105" s="156">
        <v>133.4</v>
      </c>
      <c r="BD105" s="157">
        <f t="shared" si="299"/>
        <v>1578.5</v>
      </c>
      <c r="BE105" s="158">
        <f t="shared" si="299"/>
        <v>933.80000000000007</v>
      </c>
      <c r="BF105" s="155"/>
      <c r="BG105" s="156"/>
      <c r="BH105" s="157">
        <f t="shared" si="300"/>
        <v>0</v>
      </c>
      <c r="BI105" s="158">
        <f t="shared" si="300"/>
        <v>0</v>
      </c>
      <c r="BJ105" s="157">
        <f t="shared" si="301"/>
        <v>133.24294117647059</v>
      </c>
      <c r="BK105" s="158">
        <f t="shared" si="301"/>
        <v>128.89442815249268</v>
      </c>
      <c r="BL105" s="157">
        <f t="shared" si="302"/>
        <v>45302.600000000006</v>
      </c>
      <c r="BM105" s="158">
        <f t="shared" si="302"/>
        <v>43953.000000000007</v>
      </c>
      <c r="BN105" s="155">
        <v>528</v>
      </c>
      <c r="BO105" s="156">
        <v>542</v>
      </c>
      <c r="BP105" s="157">
        <f t="shared" si="303"/>
        <v>528</v>
      </c>
      <c r="BQ105" s="158">
        <f t="shared" si="303"/>
        <v>542</v>
      </c>
      <c r="BR105" s="155">
        <v>21</v>
      </c>
      <c r="BS105" s="156">
        <v>12</v>
      </c>
      <c r="BT105" s="157">
        <f t="shared" si="304"/>
        <v>21</v>
      </c>
      <c r="BU105" s="158">
        <f t="shared" si="304"/>
        <v>12</v>
      </c>
      <c r="BV105" s="155"/>
      <c r="BW105" s="156"/>
      <c r="BX105" s="157">
        <f t="shared" si="305"/>
        <v>0</v>
      </c>
      <c r="BY105" s="158">
        <f t="shared" si="305"/>
        <v>0</v>
      </c>
      <c r="BZ105" s="157">
        <f t="shared" si="306"/>
        <v>549</v>
      </c>
      <c r="CA105" s="158">
        <f t="shared" si="306"/>
        <v>554</v>
      </c>
      <c r="CB105" s="157">
        <f t="shared" si="307"/>
        <v>549</v>
      </c>
      <c r="CC105" s="158">
        <f t="shared" si="307"/>
        <v>554</v>
      </c>
      <c r="CD105" s="155">
        <v>4.8</v>
      </c>
      <c r="CE105" s="156">
        <v>5</v>
      </c>
      <c r="CF105" s="157">
        <f t="shared" si="308"/>
        <v>2534.4</v>
      </c>
      <c r="CG105" s="158">
        <f t="shared" si="308"/>
        <v>2710</v>
      </c>
      <c r="CH105" s="155">
        <v>5.9</v>
      </c>
      <c r="CI105" s="156">
        <v>5.3</v>
      </c>
      <c r="CJ105" s="157">
        <f t="shared" si="309"/>
        <v>123.9</v>
      </c>
      <c r="CK105" s="158">
        <f t="shared" si="309"/>
        <v>63.599999999999994</v>
      </c>
      <c r="CL105" s="155"/>
      <c r="CM105" s="156"/>
      <c r="CN105" s="157">
        <f t="shared" si="310"/>
        <v>0</v>
      </c>
      <c r="CO105" s="158">
        <f t="shared" si="310"/>
        <v>0</v>
      </c>
      <c r="CP105" s="157">
        <f t="shared" si="311"/>
        <v>4.8420765027322403</v>
      </c>
      <c r="CQ105" s="158">
        <f t="shared" si="311"/>
        <v>5.0064981949458485</v>
      </c>
      <c r="CR105" s="157">
        <f t="shared" si="312"/>
        <v>2658.2999999999997</v>
      </c>
      <c r="CS105" s="158">
        <f t="shared" si="312"/>
        <v>2773.6</v>
      </c>
      <c r="CT105" s="155">
        <v>137.9</v>
      </c>
      <c r="CU105" s="156">
        <v>137.30000000000001</v>
      </c>
      <c r="CV105" s="157">
        <f t="shared" si="313"/>
        <v>72811.199999999997</v>
      </c>
      <c r="CW105" s="158">
        <f t="shared" si="313"/>
        <v>74416.600000000006</v>
      </c>
      <c r="CX105" s="155">
        <v>134.1</v>
      </c>
      <c r="CY105" s="156">
        <v>147.80000000000001</v>
      </c>
      <c r="CZ105" s="157">
        <f t="shared" si="314"/>
        <v>2816.1</v>
      </c>
      <c r="DA105" s="158">
        <f t="shared" si="314"/>
        <v>1773.6000000000001</v>
      </c>
      <c r="DB105" s="155"/>
      <c r="DC105" s="156"/>
      <c r="DD105" s="157">
        <f t="shared" si="315"/>
        <v>0</v>
      </c>
      <c r="DE105" s="158">
        <f t="shared" si="315"/>
        <v>0</v>
      </c>
      <c r="DF105" s="157">
        <f t="shared" si="316"/>
        <v>137.75464480874317</v>
      </c>
      <c r="DG105" s="158">
        <f t="shared" si="316"/>
        <v>137.52743682310472</v>
      </c>
      <c r="DH105" s="157">
        <f t="shared" si="317"/>
        <v>75627.3</v>
      </c>
      <c r="DI105" s="158">
        <f t="shared" si="317"/>
        <v>76190.200000000012</v>
      </c>
      <c r="DJ105" s="157">
        <f t="shared" si="318"/>
        <v>889</v>
      </c>
      <c r="DK105" s="158">
        <f t="shared" si="318"/>
        <v>895</v>
      </c>
      <c r="DL105" s="157">
        <f t="shared" si="318"/>
        <v>889</v>
      </c>
      <c r="DM105" s="158">
        <f t="shared" si="318"/>
        <v>895</v>
      </c>
      <c r="DN105" s="157">
        <f t="shared" si="319"/>
        <v>4.7902137232845892</v>
      </c>
      <c r="DO105" s="158">
        <f t="shared" si="319"/>
        <v>5.0040223463687159</v>
      </c>
      <c r="DP105" s="157">
        <f t="shared" si="320"/>
        <v>4258.5</v>
      </c>
      <c r="DQ105" s="158">
        <f t="shared" si="320"/>
        <v>4478.6000000000004</v>
      </c>
      <c r="DR105" s="157">
        <f t="shared" si="321"/>
        <v>136.02913385826773</v>
      </c>
      <c r="DS105" s="158">
        <f t="shared" si="321"/>
        <v>134.23821229050282</v>
      </c>
      <c r="DT105" s="157">
        <f t="shared" si="322"/>
        <v>120929.90000000001</v>
      </c>
      <c r="DU105" s="158">
        <f t="shared" si="322"/>
        <v>120143.20000000003</v>
      </c>
      <c r="DV105" s="155">
        <v>536</v>
      </c>
      <c r="DW105" s="156">
        <v>514</v>
      </c>
      <c r="DX105" s="157">
        <f t="shared" si="323"/>
        <v>536</v>
      </c>
      <c r="DY105" s="158">
        <f t="shared" si="323"/>
        <v>514</v>
      </c>
      <c r="DZ105" s="155">
        <v>190</v>
      </c>
      <c r="EA105" s="156">
        <v>197</v>
      </c>
      <c r="EB105" s="157">
        <f t="shared" si="324"/>
        <v>190</v>
      </c>
      <c r="EC105" s="158">
        <f t="shared" si="324"/>
        <v>197</v>
      </c>
      <c r="ED105" s="155"/>
      <c r="EE105" s="156"/>
      <c r="EF105" s="157">
        <f t="shared" si="325"/>
        <v>0</v>
      </c>
      <c r="EG105" s="158">
        <f t="shared" si="325"/>
        <v>0</v>
      </c>
      <c r="EH105" s="157">
        <f t="shared" si="326"/>
        <v>726</v>
      </c>
      <c r="EI105" s="158">
        <f t="shared" si="326"/>
        <v>711</v>
      </c>
      <c r="EJ105" s="157">
        <f t="shared" si="327"/>
        <v>726</v>
      </c>
      <c r="EK105" s="158">
        <f t="shared" si="327"/>
        <v>711</v>
      </c>
      <c r="EL105" s="155">
        <v>5</v>
      </c>
      <c r="EM105" s="156">
        <v>5.2</v>
      </c>
      <c r="EN105" s="157">
        <f t="shared" si="328"/>
        <v>2680</v>
      </c>
      <c r="EO105" s="158">
        <f t="shared" si="328"/>
        <v>2672.8</v>
      </c>
      <c r="EP105" s="155">
        <v>6.2</v>
      </c>
      <c r="EQ105" s="156">
        <v>5.7</v>
      </c>
      <c r="ER105" s="157">
        <f t="shared" si="329"/>
        <v>1178</v>
      </c>
      <c r="ES105" s="158">
        <f t="shared" si="329"/>
        <v>1122.9000000000001</v>
      </c>
      <c r="ET105" s="155"/>
      <c r="EU105" s="156"/>
      <c r="EV105" s="157">
        <f t="shared" si="330"/>
        <v>0</v>
      </c>
      <c r="EW105" s="158">
        <f t="shared" si="330"/>
        <v>0</v>
      </c>
      <c r="EX105" s="157">
        <f t="shared" si="331"/>
        <v>5.3140495867768598</v>
      </c>
      <c r="EY105" s="158">
        <f t="shared" si="331"/>
        <v>5.3385372714486641</v>
      </c>
      <c r="EZ105" s="157">
        <f t="shared" si="332"/>
        <v>3858</v>
      </c>
      <c r="FA105" s="158">
        <f t="shared" si="332"/>
        <v>3795.7000000000003</v>
      </c>
      <c r="FB105" s="155">
        <v>79.900000000000006</v>
      </c>
      <c r="FC105" s="156">
        <v>80.3</v>
      </c>
      <c r="FD105" s="157">
        <f t="shared" si="333"/>
        <v>42826.400000000001</v>
      </c>
      <c r="FE105" s="158">
        <f t="shared" si="333"/>
        <v>41274.199999999997</v>
      </c>
      <c r="FF105" s="155">
        <v>69.400000000000006</v>
      </c>
      <c r="FG105" s="156">
        <v>75.400000000000006</v>
      </c>
      <c r="FH105" s="157">
        <f t="shared" si="334"/>
        <v>13186.000000000002</v>
      </c>
      <c r="FI105" s="158">
        <f t="shared" si="334"/>
        <v>14853.800000000001</v>
      </c>
      <c r="FJ105" s="155"/>
      <c r="FK105" s="156"/>
      <c r="FL105" s="157">
        <f t="shared" si="335"/>
        <v>0</v>
      </c>
      <c r="FM105" s="158">
        <f t="shared" si="335"/>
        <v>0</v>
      </c>
      <c r="FN105" s="157">
        <f t="shared" si="336"/>
        <v>77.152066115702482</v>
      </c>
      <c r="FO105" s="158">
        <f t="shared" si="336"/>
        <v>78.942334739803101</v>
      </c>
      <c r="FP105" s="157">
        <f t="shared" si="337"/>
        <v>56012.4</v>
      </c>
      <c r="FQ105" s="158">
        <f t="shared" si="337"/>
        <v>56128.000000000007</v>
      </c>
      <c r="FR105" s="155">
        <v>70</v>
      </c>
      <c r="FS105" s="156">
        <v>88</v>
      </c>
      <c r="FT105" s="157">
        <f t="shared" si="338"/>
        <v>70</v>
      </c>
      <c r="FU105" s="158">
        <f t="shared" si="338"/>
        <v>88</v>
      </c>
      <c r="FV105" s="155">
        <v>5.2</v>
      </c>
      <c r="FW105" s="156">
        <v>6.5</v>
      </c>
      <c r="FX105" s="157">
        <f t="shared" si="339"/>
        <v>364</v>
      </c>
      <c r="FY105" s="158">
        <f t="shared" si="339"/>
        <v>572</v>
      </c>
      <c r="FZ105" s="155">
        <v>92.5</v>
      </c>
      <c r="GA105" s="156">
        <v>131.1</v>
      </c>
      <c r="GB105" s="157">
        <f t="shared" si="340"/>
        <v>6475</v>
      </c>
      <c r="GC105" s="158">
        <f t="shared" si="340"/>
        <v>11536.8</v>
      </c>
      <c r="GD105" s="157">
        <f t="shared" si="341"/>
        <v>1393</v>
      </c>
      <c r="GE105" s="158">
        <f t="shared" si="341"/>
        <v>1390</v>
      </c>
      <c r="GF105" s="157">
        <f t="shared" si="341"/>
        <v>1393</v>
      </c>
      <c r="GG105" s="158">
        <f t="shared" si="341"/>
        <v>1390</v>
      </c>
      <c r="GH105" s="157">
        <f t="shared" si="342"/>
        <v>6760.7</v>
      </c>
      <c r="GI105" s="158">
        <f t="shared" si="342"/>
        <v>7052.8</v>
      </c>
      <c r="GJ105" s="157">
        <f t="shared" si="343"/>
        <v>159361.69999999998</v>
      </c>
      <c r="GK105" s="158">
        <f t="shared" si="343"/>
        <v>158710</v>
      </c>
      <c r="GL105" s="157">
        <f t="shared" si="344"/>
        <v>222</v>
      </c>
      <c r="GM105" s="158">
        <f t="shared" si="344"/>
        <v>216</v>
      </c>
      <c r="GN105" s="157">
        <f t="shared" si="344"/>
        <v>222</v>
      </c>
      <c r="GO105" s="158">
        <f t="shared" si="344"/>
        <v>216</v>
      </c>
      <c r="GP105" s="157">
        <f t="shared" si="345"/>
        <v>1355.8</v>
      </c>
      <c r="GQ105" s="158">
        <f t="shared" si="345"/>
        <v>1221.5</v>
      </c>
      <c r="GR105" s="157">
        <f t="shared" si="346"/>
        <v>17580.600000000002</v>
      </c>
      <c r="GS105" s="158">
        <f t="shared" si="346"/>
        <v>17561.2</v>
      </c>
      <c r="GT105" s="157">
        <f t="shared" si="347"/>
        <v>1615</v>
      </c>
      <c r="GU105" s="158">
        <f t="shared" si="347"/>
        <v>1606</v>
      </c>
      <c r="GV105" s="157">
        <f t="shared" si="347"/>
        <v>1615</v>
      </c>
      <c r="GW105" s="158">
        <f t="shared" si="347"/>
        <v>1606</v>
      </c>
      <c r="GX105" s="157">
        <f t="shared" si="348"/>
        <v>8116.5</v>
      </c>
      <c r="GY105" s="158">
        <f t="shared" si="348"/>
        <v>8274.2999999999993</v>
      </c>
      <c r="GZ105" s="157">
        <f t="shared" si="348"/>
        <v>176942.3</v>
      </c>
      <c r="HA105" s="158">
        <f t="shared" si="348"/>
        <v>176271.2</v>
      </c>
      <c r="HB105" s="157">
        <f t="shared" si="349"/>
        <v>0</v>
      </c>
      <c r="HC105" s="158">
        <f t="shared" si="349"/>
        <v>0</v>
      </c>
      <c r="HD105" s="157">
        <f t="shared" si="349"/>
        <v>0</v>
      </c>
      <c r="HE105" s="158">
        <f t="shared" si="349"/>
        <v>0</v>
      </c>
      <c r="HF105" s="157" t="str">
        <f t="shared" si="350"/>
        <v/>
      </c>
      <c r="HG105" s="158" t="str">
        <f t="shared" si="350"/>
        <v/>
      </c>
      <c r="HH105" s="157" t="str">
        <f t="shared" si="351"/>
        <v/>
      </c>
      <c r="HI105" s="158" t="str">
        <f t="shared" si="351"/>
        <v/>
      </c>
      <c r="HJ105" s="157">
        <f t="shared" si="352"/>
        <v>8480.5</v>
      </c>
      <c r="HK105" s="158">
        <f t="shared" si="352"/>
        <v>8846.3000000000011</v>
      </c>
      <c r="HL105" s="157">
        <f t="shared" si="353"/>
        <v>183417.30000000002</v>
      </c>
      <c r="HM105" s="158">
        <f t="shared" si="353"/>
        <v>187808.00000000003</v>
      </c>
    </row>
    <row r="106" spans="1:221">
      <c r="A106" s="167" t="s">
        <v>487</v>
      </c>
      <c r="B106" s="162" t="s">
        <v>493</v>
      </c>
      <c r="C106" s="159"/>
      <c r="D106" s="154">
        <v>157447</v>
      </c>
      <c r="E106" s="154">
        <v>3</v>
      </c>
      <c r="F106" s="155">
        <v>2196</v>
      </c>
      <c r="G106" s="156">
        <v>2238</v>
      </c>
      <c r="H106" s="155">
        <v>48</v>
      </c>
      <c r="I106" s="156">
        <v>58</v>
      </c>
      <c r="J106" s="157">
        <f t="shared" si="286"/>
        <v>2148</v>
      </c>
      <c r="K106" s="158">
        <f t="shared" si="286"/>
        <v>2180</v>
      </c>
      <c r="L106" s="155"/>
      <c r="M106" s="156"/>
      <c r="N106" s="157">
        <f t="shared" si="287"/>
        <v>2148</v>
      </c>
      <c r="O106" s="181">
        <f t="shared" si="287"/>
        <v>2180</v>
      </c>
      <c r="P106" s="157">
        <f t="shared" si="287"/>
        <v>2148</v>
      </c>
      <c r="Q106" s="181">
        <f t="shared" si="287"/>
        <v>2180</v>
      </c>
      <c r="R106" s="155">
        <v>194</v>
      </c>
      <c r="S106" s="156">
        <v>230</v>
      </c>
      <c r="T106" s="157">
        <f t="shared" si="288"/>
        <v>194</v>
      </c>
      <c r="U106" s="158">
        <f t="shared" si="288"/>
        <v>230</v>
      </c>
      <c r="V106" s="155">
        <v>7</v>
      </c>
      <c r="W106" s="156">
        <v>8</v>
      </c>
      <c r="X106" s="157">
        <f t="shared" si="289"/>
        <v>7</v>
      </c>
      <c r="Y106" s="158">
        <f t="shared" si="289"/>
        <v>8</v>
      </c>
      <c r="Z106" s="155"/>
      <c r="AA106" s="156"/>
      <c r="AB106" s="157">
        <f t="shared" si="290"/>
        <v>0</v>
      </c>
      <c r="AC106" s="158">
        <f t="shared" si="290"/>
        <v>0</v>
      </c>
      <c r="AD106" s="157">
        <f t="shared" si="291"/>
        <v>201</v>
      </c>
      <c r="AE106" s="158">
        <f t="shared" si="291"/>
        <v>238</v>
      </c>
      <c r="AF106" s="157">
        <f t="shared" si="292"/>
        <v>201</v>
      </c>
      <c r="AG106" s="158">
        <f t="shared" si="292"/>
        <v>238</v>
      </c>
      <c r="AH106" s="155">
        <v>4.7</v>
      </c>
      <c r="AI106" s="156">
        <v>5</v>
      </c>
      <c r="AJ106" s="157">
        <f t="shared" si="293"/>
        <v>911.80000000000007</v>
      </c>
      <c r="AK106" s="157">
        <f t="shared" si="293"/>
        <v>1150</v>
      </c>
      <c r="AL106" s="155">
        <v>4.5</v>
      </c>
      <c r="AM106" s="156">
        <v>4.9000000000000004</v>
      </c>
      <c r="AN106" s="157">
        <f t="shared" si="294"/>
        <v>31.5</v>
      </c>
      <c r="AO106" s="157">
        <f t="shared" si="294"/>
        <v>39.200000000000003</v>
      </c>
      <c r="AP106" s="155"/>
      <c r="AQ106" s="156"/>
      <c r="AR106" s="157">
        <f t="shared" si="295"/>
        <v>0</v>
      </c>
      <c r="AS106" s="158">
        <f t="shared" si="295"/>
        <v>0</v>
      </c>
      <c r="AT106" s="157">
        <f t="shared" si="296"/>
        <v>4.6930348258706474</v>
      </c>
      <c r="AU106" s="158">
        <f t="shared" si="296"/>
        <v>4.9966386554621849</v>
      </c>
      <c r="AV106" s="157">
        <f t="shared" si="297"/>
        <v>943.30000000000007</v>
      </c>
      <c r="AW106" s="158">
        <f t="shared" si="297"/>
        <v>1189.2</v>
      </c>
      <c r="AX106" s="155">
        <v>128.80000000000001</v>
      </c>
      <c r="AY106" s="156">
        <v>129.6</v>
      </c>
      <c r="AZ106" s="157">
        <f t="shared" si="298"/>
        <v>24987.200000000001</v>
      </c>
      <c r="BA106" s="158">
        <f t="shared" si="298"/>
        <v>29808</v>
      </c>
      <c r="BB106" s="155">
        <v>121</v>
      </c>
      <c r="BC106" s="156">
        <v>125.6</v>
      </c>
      <c r="BD106" s="157">
        <f t="shared" si="299"/>
        <v>847</v>
      </c>
      <c r="BE106" s="158">
        <f t="shared" si="299"/>
        <v>1004.8</v>
      </c>
      <c r="BF106" s="155"/>
      <c r="BG106" s="156"/>
      <c r="BH106" s="157">
        <f t="shared" si="300"/>
        <v>0</v>
      </c>
      <c r="BI106" s="158">
        <f t="shared" si="300"/>
        <v>0</v>
      </c>
      <c r="BJ106" s="157">
        <f t="shared" si="301"/>
        <v>128.52835820895524</v>
      </c>
      <c r="BK106" s="158">
        <f t="shared" si="301"/>
        <v>129.46554621848739</v>
      </c>
      <c r="BL106" s="157">
        <f t="shared" si="302"/>
        <v>25834.200000000004</v>
      </c>
      <c r="BM106" s="158">
        <f t="shared" si="302"/>
        <v>30812.799999999999</v>
      </c>
      <c r="BN106" s="155">
        <v>897</v>
      </c>
      <c r="BO106" s="156">
        <v>863</v>
      </c>
      <c r="BP106" s="157">
        <f t="shared" si="303"/>
        <v>897</v>
      </c>
      <c r="BQ106" s="158">
        <f t="shared" si="303"/>
        <v>863</v>
      </c>
      <c r="BR106" s="155">
        <v>49</v>
      </c>
      <c r="BS106" s="156">
        <v>38</v>
      </c>
      <c r="BT106" s="157">
        <f t="shared" si="304"/>
        <v>49</v>
      </c>
      <c r="BU106" s="158">
        <f t="shared" si="304"/>
        <v>38</v>
      </c>
      <c r="BV106" s="155"/>
      <c r="BW106" s="156"/>
      <c r="BX106" s="157">
        <f t="shared" si="305"/>
        <v>0</v>
      </c>
      <c r="BY106" s="158">
        <f t="shared" si="305"/>
        <v>0</v>
      </c>
      <c r="BZ106" s="157">
        <f t="shared" si="306"/>
        <v>946</v>
      </c>
      <c r="CA106" s="158">
        <f t="shared" si="306"/>
        <v>901</v>
      </c>
      <c r="CB106" s="157">
        <f t="shared" si="307"/>
        <v>946</v>
      </c>
      <c r="CC106" s="158">
        <f t="shared" si="307"/>
        <v>901</v>
      </c>
      <c r="CD106" s="155">
        <v>5.3</v>
      </c>
      <c r="CE106" s="156">
        <v>5</v>
      </c>
      <c r="CF106" s="157">
        <f t="shared" si="308"/>
        <v>4754.0999999999995</v>
      </c>
      <c r="CG106" s="158">
        <f t="shared" si="308"/>
        <v>4315</v>
      </c>
      <c r="CH106" s="155">
        <v>6.3</v>
      </c>
      <c r="CI106" s="156">
        <v>6</v>
      </c>
      <c r="CJ106" s="157">
        <f t="shared" si="309"/>
        <v>308.7</v>
      </c>
      <c r="CK106" s="158">
        <f t="shared" si="309"/>
        <v>228</v>
      </c>
      <c r="CL106" s="155"/>
      <c r="CM106" s="156"/>
      <c r="CN106" s="157">
        <f t="shared" si="310"/>
        <v>0</v>
      </c>
      <c r="CO106" s="158">
        <f t="shared" si="310"/>
        <v>0</v>
      </c>
      <c r="CP106" s="157">
        <f t="shared" si="311"/>
        <v>5.3517970401691324</v>
      </c>
      <c r="CQ106" s="158">
        <f t="shared" si="311"/>
        <v>5.0421753607103215</v>
      </c>
      <c r="CR106" s="157">
        <f t="shared" si="312"/>
        <v>5062.7999999999993</v>
      </c>
      <c r="CS106" s="158">
        <f t="shared" si="312"/>
        <v>4543</v>
      </c>
      <c r="CT106" s="155">
        <v>138.30000000000001</v>
      </c>
      <c r="CU106" s="156">
        <v>135.69999999999999</v>
      </c>
      <c r="CV106" s="157">
        <f t="shared" si="313"/>
        <v>124055.1</v>
      </c>
      <c r="CW106" s="158">
        <f t="shared" si="313"/>
        <v>117109.09999999999</v>
      </c>
      <c r="CX106" s="155">
        <v>142</v>
      </c>
      <c r="CY106" s="156">
        <v>140.30000000000001</v>
      </c>
      <c r="CZ106" s="157">
        <f t="shared" si="314"/>
        <v>6958</v>
      </c>
      <c r="DA106" s="158">
        <f t="shared" si="314"/>
        <v>5331.4000000000005</v>
      </c>
      <c r="DB106" s="155"/>
      <c r="DC106" s="156"/>
      <c r="DD106" s="157">
        <f t="shared" si="315"/>
        <v>0</v>
      </c>
      <c r="DE106" s="158">
        <f t="shared" si="315"/>
        <v>0</v>
      </c>
      <c r="DF106" s="157">
        <f t="shared" si="316"/>
        <v>138.49164904862579</v>
      </c>
      <c r="DG106" s="158">
        <f t="shared" si="316"/>
        <v>135.89400665926746</v>
      </c>
      <c r="DH106" s="157">
        <f t="shared" si="317"/>
        <v>131013.09999999999</v>
      </c>
      <c r="DI106" s="158">
        <f t="shared" si="317"/>
        <v>122440.49999999999</v>
      </c>
      <c r="DJ106" s="157">
        <f t="shared" si="318"/>
        <v>1147</v>
      </c>
      <c r="DK106" s="158">
        <f t="shared" si="318"/>
        <v>1139</v>
      </c>
      <c r="DL106" s="157">
        <f t="shared" si="318"/>
        <v>1147</v>
      </c>
      <c r="DM106" s="158">
        <f t="shared" si="318"/>
        <v>1139</v>
      </c>
      <c r="DN106" s="157">
        <f t="shared" si="319"/>
        <v>5.2363557105492582</v>
      </c>
      <c r="DO106" s="158">
        <f t="shared" si="319"/>
        <v>5.0326602282704123</v>
      </c>
      <c r="DP106" s="157">
        <f t="shared" si="320"/>
        <v>6006.0999999999995</v>
      </c>
      <c r="DQ106" s="158">
        <f t="shared" si="320"/>
        <v>5732.2</v>
      </c>
      <c r="DR106" s="157">
        <f t="shared" si="321"/>
        <v>136.74568439407147</v>
      </c>
      <c r="DS106" s="158">
        <f t="shared" si="321"/>
        <v>134.5507462686567</v>
      </c>
      <c r="DT106" s="157">
        <f t="shared" si="322"/>
        <v>156847.29999999999</v>
      </c>
      <c r="DU106" s="158">
        <f t="shared" si="322"/>
        <v>153253.29999999999</v>
      </c>
      <c r="DV106" s="155">
        <v>589</v>
      </c>
      <c r="DW106" s="156">
        <v>558</v>
      </c>
      <c r="DX106" s="157">
        <f t="shared" si="323"/>
        <v>589</v>
      </c>
      <c r="DY106" s="158">
        <f t="shared" si="323"/>
        <v>558</v>
      </c>
      <c r="DZ106" s="155">
        <v>211</v>
      </c>
      <c r="EA106" s="156">
        <v>227</v>
      </c>
      <c r="EB106" s="157">
        <f t="shared" si="324"/>
        <v>211</v>
      </c>
      <c r="EC106" s="158">
        <f t="shared" si="324"/>
        <v>227</v>
      </c>
      <c r="ED106" s="155"/>
      <c r="EE106" s="156"/>
      <c r="EF106" s="157">
        <f t="shared" si="325"/>
        <v>0</v>
      </c>
      <c r="EG106" s="158">
        <f t="shared" si="325"/>
        <v>0</v>
      </c>
      <c r="EH106" s="157">
        <f t="shared" si="326"/>
        <v>800</v>
      </c>
      <c r="EI106" s="158">
        <f t="shared" si="326"/>
        <v>785</v>
      </c>
      <c r="EJ106" s="157">
        <f t="shared" si="327"/>
        <v>800</v>
      </c>
      <c r="EK106" s="158">
        <f t="shared" si="327"/>
        <v>785</v>
      </c>
      <c r="EL106" s="155">
        <v>5.2</v>
      </c>
      <c r="EM106" s="156">
        <v>5</v>
      </c>
      <c r="EN106" s="157">
        <f t="shared" si="328"/>
        <v>3062.8</v>
      </c>
      <c r="EO106" s="158">
        <f t="shared" si="328"/>
        <v>2790</v>
      </c>
      <c r="EP106" s="155">
        <v>5.0999999999999996</v>
      </c>
      <c r="EQ106" s="156">
        <v>5.4</v>
      </c>
      <c r="ER106" s="157">
        <f t="shared" si="329"/>
        <v>1076.0999999999999</v>
      </c>
      <c r="ES106" s="158">
        <f t="shared" si="329"/>
        <v>1225.8000000000002</v>
      </c>
      <c r="ET106" s="155"/>
      <c r="EU106" s="156"/>
      <c r="EV106" s="157">
        <f t="shared" si="330"/>
        <v>0</v>
      </c>
      <c r="EW106" s="158">
        <f t="shared" si="330"/>
        <v>0</v>
      </c>
      <c r="EX106" s="157">
        <f t="shared" si="331"/>
        <v>5.1736249999999995</v>
      </c>
      <c r="EY106" s="158">
        <f t="shared" si="331"/>
        <v>5.1156687898089173</v>
      </c>
      <c r="EZ106" s="157">
        <f t="shared" si="332"/>
        <v>4138.8999999999996</v>
      </c>
      <c r="FA106" s="158">
        <f t="shared" si="332"/>
        <v>4015.8</v>
      </c>
      <c r="FB106" s="155">
        <v>91.9</v>
      </c>
      <c r="FC106" s="156">
        <v>92.8</v>
      </c>
      <c r="FD106" s="157">
        <f t="shared" si="333"/>
        <v>54129.100000000006</v>
      </c>
      <c r="FE106" s="158">
        <f t="shared" si="333"/>
        <v>51782.400000000001</v>
      </c>
      <c r="FF106" s="155">
        <v>79.599999999999994</v>
      </c>
      <c r="FG106" s="156">
        <v>75.5</v>
      </c>
      <c r="FH106" s="157">
        <f t="shared" si="334"/>
        <v>16795.599999999999</v>
      </c>
      <c r="FI106" s="158">
        <f t="shared" si="334"/>
        <v>17138.5</v>
      </c>
      <c r="FJ106" s="155"/>
      <c r="FK106" s="156"/>
      <c r="FL106" s="157">
        <f t="shared" si="335"/>
        <v>0</v>
      </c>
      <c r="FM106" s="158">
        <f t="shared" si="335"/>
        <v>0</v>
      </c>
      <c r="FN106" s="157">
        <f t="shared" si="336"/>
        <v>88.655875000000009</v>
      </c>
      <c r="FO106" s="158">
        <f t="shared" si="336"/>
        <v>87.797324840764318</v>
      </c>
      <c r="FP106" s="157">
        <f t="shared" si="337"/>
        <v>70924.700000000012</v>
      </c>
      <c r="FQ106" s="158">
        <f t="shared" si="337"/>
        <v>68920.899999999994</v>
      </c>
      <c r="FR106" s="155">
        <v>201</v>
      </c>
      <c r="FS106" s="156">
        <v>256</v>
      </c>
      <c r="FT106" s="157">
        <f t="shared" si="338"/>
        <v>201</v>
      </c>
      <c r="FU106" s="158">
        <f t="shared" si="338"/>
        <v>256</v>
      </c>
      <c r="FV106" s="155">
        <v>5.6</v>
      </c>
      <c r="FW106" s="156">
        <v>5.7</v>
      </c>
      <c r="FX106" s="157">
        <f t="shared" si="339"/>
        <v>1125.5999999999999</v>
      </c>
      <c r="FY106" s="158">
        <f t="shared" si="339"/>
        <v>1459.2</v>
      </c>
      <c r="FZ106" s="155">
        <v>105</v>
      </c>
      <c r="GA106" s="156">
        <v>111.4</v>
      </c>
      <c r="GB106" s="157">
        <f t="shared" si="340"/>
        <v>21105</v>
      </c>
      <c r="GC106" s="158">
        <f t="shared" si="340"/>
        <v>28518.400000000001</v>
      </c>
      <c r="GD106" s="157">
        <f t="shared" si="341"/>
        <v>1680</v>
      </c>
      <c r="GE106" s="158">
        <f t="shared" si="341"/>
        <v>1651</v>
      </c>
      <c r="GF106" s="157">
        <f t="shared" si="341"/>
        <v>1680</v>
      </c>
      <c r="GG106" s="158">
        <f t="shared" si="341"/>
        <v>1651</v>
      </c>
      <c r="GH106" s="157">
        <f t="shared" si="342"/>
        <v>8728.7000000000007</v>
      </c>
      <c r="GI106" s="158">
        <f t="shared" si="342"/>
        <v>8255</v>
      </c>
      <c r="GJ106" s="157">
        <f t="shared" si="343"/>
        <v>203171.40000000002</v>
      </c>
      <c r="GK106" s="158">
        <f t="shared" si="343"/>
        <v>198699.49999999997</v>
      </c>
      <c r="GL106" s="157">
        <f t="shared" si="344"/>
        <v>267</v>
      </c>
      <c r="GM106" s="158">
        <f t="shared" si="344"/>
        <v>273</v>
      </c>
      <c r="GN106" s="157">
        <f t="shared" si="344"/>
        <v>267</v>
      </c>
      <c r="GO106" s="158">
        <f t="shared" si="344"/>
        <v>273</v>
      </c>
      <c r="GP106" s="157">
        <f t="shared" si="345"/>
        <v>1416.3</v>
      </c>
      <c r="GQ106" s="158">
        <f t="shared" si="345"/>
        <v>1493.0000000000002</v>
      </c>
      <c r="GR106" s="157">
        <f t="shared" si="346"/>
        <v>24600.6</v>
      </c>
      <c r="GS106" s="158">
        <f t="shared" si="346"/>
        <v>23474.7</v>
      </c>
      <c r="GT106" s="157">
        <f t="shared" si="347"/>
        <v>1947</v>
      </c>
      <c r="GU106" s="158">
        <f t="shared" si="347"/>
        <v>1924</v>
      </c>
      <c r="GV106" s="157">
        <f t="shared" si="347"/>
        <v>1947</v>
      </c>
      <c r="GW106" s="158">
        <f t="shared" si="347"/>
        <v>1924</v>
      </c>
      <c r="GX106" s="157">
        <f t="shared" si="348"/>
        <v>10145</v>
      </c>
      <c r="GY106" s="158">
        <f t="shared" si="348"/>
        <v>9748</v>
      </c>
      <c r="GZ106" s="157">
        <f t="shared" si="348"/>
        <v>227772.00000000003</v>
      </c>
      <c r="HA106" s="158">
        <f t="shared" si="348"/>
        <v>222174.19999999998</v>
      </c>
      <c r="HB106" s="157">
        <f t="shared" si="349"/>
        <v>0</v>
      </c>
      <c r="HC106" s="158">
        <f t="shared" si="349"/>
        <v>0</v>
      </c>
      <c r="HD106" s="157">
        <f t="shared" si="349"/>
        <v>0</v>
      </c>
      <c r="HE106" s="158">
        <f t="shared" si="349"/>
        <v>0</v>
      </c>
      <c r="HF106" s="157" t="str">
        <f t="shared" si="350"/>
        <v/>
      </c>
      <c r="HG106" s="158" t="str">
        <f t="shared" si="350"/>
        <v/>
      </c>
      <c r="HH106" s="157" t="str">
        <f t="shared" si="351"/>
        <v/>
      </c>
      <c r="HI106" s="158" t="str">
        <f t="shared" si="351"/>
        <v/>
      </c>
      <c r="HJ106" s="157">
        <f t="shared" si="352"/>
        <v>11270.6</v>
      </c>
      <c r="HK106" s="158">
        <f t="shared" si="352"/>
        <v>11207.2</v>
      </c>
      <c r="HL106" s="157">
        <f t="shared" si="353"/>
        <v>248877</v>
      </c>
      <c r="HM106" s="158">
        <f t="shared" si="353"/>
        <v>250692.59999999998</v>
      </c>
    </row>
    <row r="107" spans="1:221">
      <c r="A107" s="167" t="s">
        <v>487</v>
      </c>
      <c r="B107" s="162" t="s">
        <v>494</v>
      </c>
      <c r="C107" s="153"/>
      <c r="D107" s="154">
        <v>157951</v>
      </c>
      <c r="E107" s="154">
        <v>3</v>
      </c>
      <c r="F107" s="155">
        <v>2817</v>
      </c>
      <c r="G107" s="156">
        <v>2851</v>
      </c>
      <c r="H107" s="155">
        <v>66</v>
      </c>
      <c r="I107" s="156">
        <v>59</v>
      </c>
      <c r="J107" s="157">
        <f t="shared" si="286"/>
        <v>2751</v>
      </c>
      <c r="K107" s="158">
        <f t="shared" si="286"/>
        <v>2792</v>
      </c>
      <c r="L107" s="155"/>
      <c r="M107" s="156"/>
      <c r="N107" s="157">
        <f t="shared" si="287"/>
        <v>2751</v>
      </c>
      <c r="O107" s="181">
        <f t="shared" si="287"/>
        <v>2792</v>
      </c>
      <c r="P107" s="157">
        <f t="shared" si="287"/>
        <v>2751</v>
      </c>
      <c r="Q107" s="181">
        <f t="shared" si="287"/>
        <v>2792</v>
      </c>
      <c r="R107" s="155">
        <v>617</v>
      </c>
      <c r="S107" s="156">
        <v>645</v>
      </c>
      <c r="T107" s="157">
        <f t="shared" si="288"/>
        <v>617</v>
      </c>
      <c r="U107" s="158">
        <f t="shared" si="288"/>
        <v>645</v>
      </c>
      <c r="V107" s="155">
        <v>8</v>
      </c>
      <c r="W107" s="156">
        <v>9</v>
      </c>
      <c r="X107" s="157">
        <f t="shared" si="289"/>
        <v>8</v>
      </c>
      <c r="Y107" s="158">
        <f t="shared" si="289"/>
        <v>9</v>
      </c>
      <c r="Z107" s="155"/>
      <c r="AA107" s="156"/>
      <c r="AB107" s="157">
        <f t="shared" si="290"/>
        <v>0</v>
      </c>
      <c r="AC107" s="158">
        <f t="shared" si="290"/>
        <v>0</v>
      </c>
      <c r="AD107" s="157">
        <f t="shared" si="291"/>
        <v>625</v>
      </c>
      <c r="AE107" s="158">
        <f t="shared" si="291"/>
        <v>654</v>
      </c>
      <c r="AF107" s="157">
        <f t="shared" si="292"/>
        <v>625</v>
      </c>
      <c r="AG107" s="158">
        <f t="shared" si="292"/>
        <v>654</v>
      </c>
      <c r="AH107" s="155">
        <v>4.8</v>
      </c>
      <c r="AI107" s="156">
        <v>5</v>
      </c>
      <c r="AJ107" s="157">
        <f t="shared" si="293"/>
        <v>2961.6</v>
      </c>
      <c r="AK107" s="157">
        <f t="shared" si="293"/>
        <v>3225</v>
      </c>
      <c r="AL107" s="155">
        <v>5.6</v>
      </c>
      <c r="AM107" s="156">
        <v>5.4</v>
      </c>
      <c r="AN107" s="157">
        <f t="shared" si="294"/>
        <v>44.8</v>
      </c>
      <c r="AO107" s="157">
        <f t="shared" si="294"/>
        <v>48.6</v>
      </c>
      <c r="AP107" s="155"/>
      <c r="AQ107" s="156"/>
      <c r="AR107" s="157">
        <f t="shared" si="295"/>
        <v>0</v>
      </c>
      <c r="AS107" s="158">
        <f t="shared" si="295"/>
        <v>0</v>
      </c>
      <c r="AT107" s="157">
        <f t="shared" si="296"/>
        <v>4.8102400000000003</v>
      </c>
      <c r="AU107" s="158">
        <f t="shared" si="296"/>
        <v>5.0055045871559631</v>
      </c>
      <c r="AV107" s="157">
        <f t="shared" si="297"/>
        <v>3006.4</v>
      </c>
      <c r="AW107" s="158">
        <f t="shared" si="297"/>
        <v>3273.6</v>
      </c>
      <c r="AX107" s="155">
        <v>132.30000000000001</v>
      </c>
      <c r="AY107" s="156">
        <v>128.1</v>
      </c>
      <c r="AZ107" s="157">
        <f t="shared" si="298"/>
        <v>81629.100000000006</v>
      </c>
      <c r="BA107" s="158">
        <f t="shared" si="298"/>
        <v>82624.5</v>
      </c>
      <c r="BB107" s="155">
        <v>149.4</v>
      </c>
      <c r="BC107" s="156">
        <v>139.69999999999999</v>
      </c>
      <c r="BD107" s="157">
        <f t="shared" si="299"/>
        <v>1195.2</v>
      </c>
      <c r="BE107" s="158">
        <f t="shared" si="299"/>
        <v>1257.3</v>
      </c>
      <c r="BF107" s="155"/>
      <c r="BG107" s="156"/>
      <c r="BH107" s="157">
        <f t="shared" si="300"/>
        <v>0</v>
      </c>
      <c r="BI107" s="158">
        <f t="shared" si="300"/>
        <v>0</v>
      </c>
      <c r="BJ107" s="157">
        <f t="shared" si="301"/>
        <v>132.51888</v>
      </c>
      <c r="BK107" s="158">
        <f t="shared" si="301"/>
        <v>128.25963302752294</v>
      </c>
      <c r="BL107" s="157">
        <f t="shared" si="302"/>
        <v>82824.3</v>
      </c>
      <c r="BM107" s="158">
        <f t="shared" si="302"/>
        <v>83881.8</v>
      </c>
      <c r="BN107" s="155">
        <v>974</v>
      </c>
      <c r="BO107" s="156">
        <v>894</v>
      </c>
      <c r="BP107" s="157">
        <f t="shared" si="303"/>
        <v>974</v>
      </c>
      <c r="BQ107" s="158">
        <f t="shared" si="303"/>
        <v>894</v>
      </c>
      <c r="BR107" s="155">
        <v>40</v>
      </c>
      <c r="BS107" s="156">
        <v>35</v>
      </c>
      <c r="BT107" s="157">
        <f t="shared" si="304"/>
        <v>40</v>
      </c>
      <c r="BU107" s="158">
        <f t="shared" si="304"/>
        <v>35</v>
      </c>
      <c r="BV107" s="155"/>
      <c r="BW107" s="156"/>
      <c r="BX107" s="157">
        <f t="shared" si="305"/>
        <v>0</v>
      </c>
      <c r="BY107" s="158">
        <f t="shared" si="305"/>
        <v>0</v>
      </c>
      <c r="BZ107" s="157">
        <f t="shared" si="306"/>
        <v>1014</v>
      </c>
      <c r="CA107" s="158">
        <f t="shared" si="306"/>
        <v>929</v>
      </c>
      <c r="CB107" s="157">
        <f t="shared" si="307"/>
        <v>1014</v>
      </c>
      <c r="CC107" s="158">
        <f t="shared" si="307"/>
        <v>929</v>
      </c>
      <c r="CD107" s="155">
        <v>5.0999999999999996</v>
      </c>
      <c r="CE107" s="156">
        <v>5</v>
      </c>
      <c r="CF107" s="157">
        <f t="shared" si="308"/>
        <v>4967.3999999999996</v>
      </c>
      <c r="CG107" s="158">
        <f t="shared" si="308"/>
        <v>4470</v>
      </c>
      <c r="CH107" s="155">
        <v>5.6</v>
      </c>
      <c r="CI107" s="156">
        <v>5.3</v>
      </c>
      <c r="CJ107" s="157">
        <f t="shared" si="309"/>
        <v>224</v>
      </c>
      <c r="CK107" s="158">
        <f t="shared" si="309"/>
        <v>185.5</v>
      </c>
      <c r="CL107" s="155"/>
      <c r="CM107" s="156"/>
      <c r="CN107" s="157">
        <f t="shared" si="310"/>
        <v>0</v>
      </c>
      <c r="CO107" s="158">
        <f t="shared" si="310"/>
        <v>0</v>
      </c>
      <c r="CP107" s="157">
        <f t="shared" si="311"/>
        <v>5.1197238658777113</v>
      </c>
      <c r="CQ107" s="158">
        <f t="shared" si="311"/>
        <v>5.0113024757804094</v>
      </c>
      <c r="CR107" s="157">
        <f t="shared" si="312"/>
        <v>5191.3999999999996</v>
      </c>
      <c r="CS107" s="158">
        <f t="shared" si="312"/>
        <v>4655.5</v>
      </c>
      <c r="CT107" s="155">
        <v>138.6</v>
      </c>
      <c r="CU107" s="156">
        <v>136.4</v>
      </c>
      <c r="CV107" s="157">
        <f t="shared" si="313"/>
        <v>134996.4</v>
      </c>
      <c r="CW107" s="158">
        <f t="shared" si="313"/>
        <v>121941.6</v>
      </c>
      <c r="CX107" s="155">
        <v>140.30000000000001</v>
      </c>
      <c r="CY107" s="156">
        <v>138</v>
      </c>
      <c r="CZ107" s="157">
        <f t="shared" si="314"/>
        <v>5612</v>
      </c>
      <c r="DA107" s="158">
        <f t="shared" si="314"/>
        <v>4830</v>
      </c>
      <c r="DB107" s="155"/>
      <c r="DC107" s="156"/>
      <c r="DD107" s="157">
        <f t="shared" si="315"/>
        <v>0</v>
      </c>
      <c r="DE107" s="158">
        <f t="shared" si="315"/>
        <v>0</v>
      </c>
      <c r="DF107" s="157">
        <f t="shared" si="316"/>
        <v>138.66706114398423</v>
      </c>
      <c r="DG107" s="158">
        <f t="shared" si="316"/>
        <v>136.46027987082886</v>
      </c>
      <c r="DH107" s="157">
        <f t="shared" si="317"/>
        <v>140608.4</v>
      </c>
      <c r="DI107" s="158">
        <f t="shared" si="317"/>
        <v>126771.6</v>
      </c>
      <c r="DJ107" s="157">
        <f t="shared" si="318"/>
        <v>1639</v>
      </c>
      <c r="DK107" s="158">
        <f t="shared" si="318"/>
        <v>1583</v>
      </c>
      <c r="DL107" s="157">
        <f t="shared" si="318"/>
        <v>1639</v>
      </c>
      <c r="DM107" s="158">
        <f t="shared" si="318"/>
        <v>1583</v>
      </c>
      <c r="DN107" s="157">
        <f t="shared" si="319"/>
        <v>5.0017083587553381</v>
      </c>
      <c r="DO107" s="158">
        <f t="shared" si="319"/>
        <v>5.0089071383449149</v>
      </c>
      <c r="DP107" s="157">
        <f t="shared" si="320"/>
        <v>8197.7999999999993</v>
      </c>
      <c r="DQ107" s="158">
        <f t="shared" si="320"/>
        <v>7929.1</v>
      </c>
      <c r="DR107" s="157">
        <f t="shared" si="321"/>
        <v>136.32257474069556</v>
      </c>
      <c r="DS107" s="158">
        <f t="shared" si="321"/>
        <v>133.07226784586231</v>
      </c>
      <c r="DT107" s="157">
        <f t="shared" si="322"/>
        <v>223432.7</v>
      </c>
      <c r="DU107" s="158">
        <f t="shared" si="322"/>
        <v>210653.40000000005</v>
      </c>
      <c r="DV107" s="155">
        <v>682</v>
      </c>
      <c r="DW107" s="156">
        <v>722</v>
      </c>
      <c r="DX107" s="157">
        <f t="shared" si="323"/>
        <v>682</v>
      </c>
      <c r="DY107" s="158">
        <f t="shared" si="323"/>
        <v>722</v>
      </c>
      <c r="DZ107" s="155">
        <v>247</v>
      </c>
      <c r="EA107" s="156">
        <v>262</v>
      </c>
      <c r="EB107" s="157">
        <f t="shared" si="324"/>
        <v>247</v>
      </c>
      <c r="EC107" s="158">
        <f t="shared" si="324"/>
        <v>262</v>
      </c>
      <c r="ED107" s="155"/>
      <c r="EE107" s="156"/>
      <c r="EF107" s="157">
        <f t="shared" si="325"/>
        <v>0</v>
      </c>
      <c r="EG107" s="158">
        <f t="shared" si="325"/>
        <v>0</v>
      </c>
      <c r="EH107" s="157">
        <f t="shared" si="326"/>
        <v>929</v>
      </c>
      <c r="EI107" s="158">
        <f t="shared" si="326"/>
        <v>984</v>
      </c>
      <c r="EJ107" s="157">
        <f t="shared" si="327"/>
        <v>929</v>
      </c>
      <c r="EK107" s="158">
        <f t="shared" si="327"/>
        <v>984</v>
      </c>
      <c r="EL107" s="155">
        <v>5.7</v>
      </c>
      <c r="EM107" s="156">
        <v>5.4</v>
      </c>
      <c r="EN107" s="157">
        <f t="shared" si="328"/>
        <v>3887.4</v>
      </c>
      <c r="EO107" s="158">
        <f t="shared" si="328"/>
        <v>3898.8</v>
      </c>
      <c r="EP107" s="155">
        <v>6.3</v>
      </c>
      <c r="EQ107" s="156">
        <v>6.2</v>
      </c>
      <c r="ER107" s="157">
        <f t="shared" si="329"/>
        <v>1556.1</v>
      </c>
      <c r="ES107" s="158">
        <f t="shared" si="329"/>
        <v>1624.4</v>
      </c>
      <c r="ET107" s="155"/>
      <c r="EU107" s="156"/>
      <c r="EV107" s="157">
        <f t="shared" si="330"/>
        <v>0</v>
      </c>
      <c r="EW107" s="158">
        <f t="shared" si="330"/>
        <v>0</v>
      </c>
      <c r="EX107" s="157">
        <f t="shared" si="331"/>
        <v>5.8595263724434874</v>
      </c>
      <c r="EY107" s="158">
        <f t="shared" si="331"/>
        <v>5.6130081300813019</v>
      </c>
      <c r="EZ107" s="157">
        <f t="shared" si="332"/>
        <v>5443.5</v>
      </c>
      <c r="FA107" s="158">
        <f t="shared" si="332"/>
        <v>5523.2000000000007</v>
      </c>
      <c r="FB107" s="155">
        <v>81.8</v>
      </c>
      <c r="FC107" s="156">
        <v>81.599999999999994</v>
      </c>
      <c r="FD107" s="157">
        <f t="shared" si="333"/>
        <v>55787.6</v>
      </c>
      <c r="FE107" s="158">
        <f t="shared" si="333"/>
        <v>58915.199999999997</v>
      </c>
      <c r="FF107" s="155">
        <v>74.8</v>
      </c>
      <c r="FG107" s="156">
        <v>72.5</v>
      </c>
      <c r="FH107" s="157">
        <f t="shared" si="334"/>
        <v>18475.599999999999</v>
      </c>
      <c r="FI107" s="158">
        <f t="shared" si="334"/>
        <v>18995</v>
      </c>
      <c r="FJ107" s="155"/>
      <c r="FK107" s="156"/>
      <c r="FL107" s="157">
        <f t="shared" si="335"/>
        <v>0</v>
      </c>
      <c r="FM107" s="158">
        <f t="shared" si="335"/>
        <v>0</v>
      </c>
      <c r="FN107" s="157">
        <f t="shared" si="336"/>
        <v>79.938858988159311</v>
      </c>
      <c r="FO107" s="158">
        <f t="shared" si="336"/>
        <v>79.177032520325199</v>
      </c>
      <c r="FP107" s="157">
        <f t="shared" si="337"/>
        <v>74263.199999999997</v>
      </c>
      <c r="FQ107" s="158">
        <f t="shared" si="337"/>
        <v>77910.2</v>
      </c>
      <c r="FR107" s="155">
        <v>183</v>
      </c>
      <c r="FS107" s="156">
        <v>225</v>
      </c>
      <c r="FT107" s="157">
        <f t="shared" si="338"/>
        <v>183</v>
      </c>
      <c r="FU107" s="158">
        <f t="shared" si="338"/>
        <v>225</v>
      </c>
      <c r="FV107" s="155">
        <v>6.5</v>
      </c>
      <c r="FW107" s="156">
        <v>6.2</v>
      </c>
      <c r="FX107" s="157">
        <f t="shared" si="339"/>
        <v>1189.5</v>
      </c>
      <c r="FY107" s="158">
        <f t="shared" si="339"/>
        <v>1395</v>
      </c>
      <c r="FZ107" s="155">
        <v>113.6</v>
      </c>
      <c r="GA107" s="156">
        <v>128.6</v>
      </c>
      <c r="GB107" s="157">
        <f t="shared" si="340"/>
        <v>20788.8</v>
      </c>
      <c r="GC107" s="158">
        <f t="shared" si="340"/>
        <v>28935</v>
      </c>
      <c r="GD107" s="157">
        <f t="shared" si="341"/>
        <v>2273</v>
      </c>
      <c r="GE107" s="158">
        <f t="shared" si="341"/>
        <v>2261</v>
      </c>
      <c r="GF107" s="157">
        <f t="shared" si="341"/>
        <v>2273</v>
      </c>
      <c r="GG107" s="158">
        <f t="shared" si="341"/>
        <v>2261</v>
      </c>
      <c r="GH107" s="157">
        <f t="shared" si="342"/>
        <v>11816.4</v>
      </c>
      <c r="GI107" s="158">
        <f t="shared" si="342"/>
        <v>11593.8</v>
      </c>
      <c r="GJ107" s="157">
        <f t="shared" si="343"/>
        <v>272413.09999999998</v>
      </c>
      <c r="GK107" s="158">
        <f t="shared" si="343"/>
        <v>263481.3</v>
      </c>
      <c r="GL107" s="157">
        <f t="shared" si="344"/>
        <v>295</v>
      </c>
      <c r="GM107" s="158">
        <f t="shared" si="344"/>
        <v>306</v>
      </c>
      <c r="GN107" s="157">
        <f t="shared" si="344"/>
        <v>295</v>
      </c>
      <c r="GO107" s="158">
        <f t="shared" si="344"/>
        <v>306</v>
      </c>
      <c r="GP107" s="157">
        <f t="shared" si="345"/>
        <v>1824.8999999999999</v>
      </c>
      <c r="GQ107" s="158">
        <f t="shared" si="345"/>
        <v>1858.5</v>
      </c>
      <c r="GR107" s="157">
        <f t="shared" si="346"/>
        <v>25282.799999999999</v>
      </c>
      <c r="GS107" s="158">
        <f t="shared" si="346"/>
        <v>25082.3</v>
      </c>
      <c r="GT107" s="157">
        <f t="shared" si="347"/>
        <v>2568</v>
      </c>
      <c r="GU107" s="158">
        <f t="shared" si="347"/>
        <v>2567</v>
      </c>
      <c r="GV107" s="157">
        <f t="shared" si="347"/>
        <v>2568</v>
      </c>
      <c r="GW107" s="158">
        <f t="shared" si="347"/>
        <v>2567</v>
      </c>
      <c r="GX107" s="157">
        <f t="shared" si="348"/>
        <v>13641.3</v>
      </c>
      <c r="GY107" s="158">
        <f t="shared" si="348"/>
        <v>13452.3</v>
      </c>
      <c r="GZ107" s="157">
        <f t="shared" si="348"/>
        <v>297695.89999999997</v>
      </c>
      <c r="HA107" s="158">
        <f t="shared" si="348"/>
        <v>288563.59999999998</v>
      </c>
      <c r="HB107" s="157">
        <f t="shared" si="349"/>
        <v>0</v>
      </c>
      <c r="HC107" s="158">
        <f t="shared" si="349"/>
        <v>0</v>
      </c>
      <c r="HD107" s="157">
        <f t="shared" si="349"/>
        <v>0</v>
      </c>
      <c r="HE107" s="158">
        <f t="shared" si="349"/>
        <v>0</v>
      </c>
      <c r="HF107" s="157" t="str">
        <f t="shared" si="350"/>
        <v/>
      </c>
      <c r="HG107" s="158" t="str">
        <f t="shared" si="350"/>
        <v/>
      </c>
      <c r="HH107" s="157" t="str">
        <f t="shared" si="351"/>
        <v/>
      </c>
      <c r="HI107" s="158" t="str">
        <f t="shared" si="351"/>
        <v/>
      </c>
      <c r="HJ107" s="157">
        <f t="shared" si="352"/>
        <v>14830.8</v>
      </c>
      <c r="HK107" s="158">
        <f t="shared" si="352"/>
        <v>14847.300000000001</v>
      </c>
      <c r="HL107" s="157">
        <f t="shared" si="353"/>
        <v>318484.7</v>
      </c>
      <c r="HM107" s="158">
        <f t="shared" si="353"/>
        <v>317498.60000000003</v>
      </c>
    </row>
    <row r="108" spans="1:221">
      <c r="A108" s="167" t="s">
        <v>487</v>
      </c>
      <c r="B108" s="152" t="s">
        <v>495</v>
      </c>
      <c r="C108" s="153"/>
      <c r="D108" s="154">
        <v>157058</v>
      </c>
      <c r="E108" s="154">
        <v>4</v>
      </c>
      <c r="F108" s="155">
        <v>276</v>
      </c>
      <c r="G108" s="156">
        <v>315</v>
      </c>
      <c r="H108" s="155">
        <v>3</v>
      </c>
      <c r="I108" s="156">
        <v>4</v>
      </c>
      <c r="J108" s="157">
        <f t="shared" si="286"/>
        <v>273</v>
      </c>
      <c r="K108" s="158">
        <f t="shared" si="286"/>
        <v>311</v>
      </c>
      <c r="L108" s="155"/>
      <c r="M108" s="156"/>
      <c r="N108" s="157">
        <f t="shared" si="287"/>
        <v>273</v>
      </c>
      <c r="O108" s="181">
        <f t="shared" si="287"/>
        <v>311</v>
      </c>
      <c r="P108" s="157">
        <f t="shared" si="287"/>
        <v>273</v>
      </c>
      <c r="Q108" s="181">
        <f t="shared" si="287"/>
        <v>311</v>
      </c>
      <c r="R108" s="155">
        <v>7</v>
      </c>
      <c r="S108" s="156">
        <v>12</v>
      </c>
      <c r="T108" s="157">
        <f t="shared" si="288"/>
        <v>7</v>
      </c>
      <c r="U108" s="158">
        <f t="shared" si="288"/>
        <v>12</v>
      </c>
      <c r="V108" s="155"/>
      <c r="W108" s="156"/>
      <c r="X108" s="157">
        <f t="shared" si="289"/>
        <v>0</v>
      </c>
      <c r="Y108" s="158">
        <f t="shared" si="289"/>
        <v>0</v>
      </c>
      <c r="Z108" s="155"/>
      <c r="AA108" s="156"/>
      <c r="AB108" s="157">
        <f t="shared" si="290"/>
        <v>0</v>
      </c>
      <c r="AC108" s="158">
        <f t="shared" si="290"/>
        <v>0</v>
      </c>
      <c r="AD108" s="157">
        <f t="shared" si="291"/>
        <v>7</v>
      </c>
      <c r="AE108" s="158">
        <f t="shared" si="291"/>
        <v>12</v>
      </c>
      <c r="AF108" s="157">
        <f t="shared" si="292"/>
        <v>7</v>
      </c>
      <c r="AG108" s="158">
        <f t="shared" si="292"/>
        <v>12</v>
      </c>
      <c r="AH108" s="155">
        <v>5</v>
      </c>
      <c r="AI108" s="156">
        <v>5.5</v>
      </c>
      <c r="AJ108" s="157">
        <f t="shared" si="293"/>
        <v>35</v>
      </c>
      <c r="AK108" s="157">
        <f t="shared" si="293"/>
        <v>66</v>
      </c>
      <c r="AL108" s="155"/>
      <c r="AM108" s="156"/>
      <c r="AN108" s="157">
        <f t="shared" si="294"/>
        <v>0</v>
      </c>
      <c r="AO108" s="157">
        <f t="shared" si="294"/>
        <v>0</v>
      </c>
      <c r="AP108" s="155"/>
      <c r="AQ108" s="156"/>
      <c r="AR108" s="157">
        <f t="shared" si="295"/>
        <v>0</v>
      </c>
      <c r="AS108" s="158">
        <f t="shared" si="295"/>
        <v>0</v>
      </c>
      <c r="AT108" s="157">
        <f t="shared" si="296"/>
        <v>5</v>
      </c>
      <c r="AU108" s="158">
        <f t="shared" si="296"/>
        <v>5.5</v>
      </c>
      <c r="AV108" s="157">
        <f t="shared" si="297"/>
        <v>35</v>
      </c>
      <c r="AW108" s="158">
        <f t="shared" si="297"/>
        <v>66</v>
      </c>
      <c r="AX108" s="155">
        <v>139.4</v>
      </c>
      <c r="AY108" s="156">
        <v>145</v>
      </c>
      <c r="AZ108" s="157">
        <f t="shared" si="298"/>
        <v>975.80000000000007</v>
      </c>
      <c r="BA108" s="158">
        <f t="shared" si="298"/>
        <v>1740</v>
      </c>
      <c r="BB108" s="155"/>
      <c r="BC108" s="156"/>
      <c r="BD108" s="157">
        <f t="shared" si="299"/>
        <v>0</v>
      </c>
      <c r="BE108" s="158">
        <f t="shared" si="299"/>
        <v>0</v>
      </c>
      <c r="BF108" s="155"/>
      <c r="BG108" s="156"/>
      <c r="BH108" s="157">
        <f t="shared" si="300"/>
        <v>0</v>
      </c>
      <c r="BI108" s="158">
        <f t="shared" si="300"/>
        <v>0</v>
      </c>
      <c r="BJ108" s="157">
        <f t="shared" si="301"/>
        <v>139.4</v>
      </c>
      <c r="BK108" s="158">
        <f t="shared" si="301"/>
        <v>145</v>
      </c>
      <c r="BL108" s="157">
        <f t="shared" si="302"/>
        <v>975.80000000000007</v>
      </c>
      <c r="BM108" s="158">
        <f t="shared" si="302"/>
        <v>1740</v>
      </c>
      <c r="BN108" s="155">
        <v>123</v>
      </c>
      <c r="BO108" s="156">
        <v>125</v>
      </c>
      <c r="BP108" s="157">
        <f t="shared" si="303"/>
        <v>123</v>
      </c>
      <c r="BQ108" s="158">
        <f t="shared" si="303"/>
        <v>125</v>
      </c>
      <c r="BR108" s="155"/>
      <c r="BS108" s="156">
        <v>2</v>
      </c>
      <c r="BT108" s="157">
        <f t="shared" si="304"/>
        <v>0</v>
      </c>
      <c r="BU108" s="158">
        <f t="shared" si="304"/>
        <v>2</v>
      </c>
      <c r="BV108" s="155"/>
      <c r="BW108" s="156"/>
      <c r="BX108" s="157">
        <f t="shared" si="305"/>
        <v>0</v>
      </c>
      <c r="BY108" s="158">
        <f t="shared" si="305"/>
        <v>0</v>
      </c>
      <c r="BZ108" s="157">
        <f t="shared" si="306"/>
        <v>123</v>
      </c>
      <c r="CA108" s="158">
        <f t="shared" si="306"/>
        <v>127</v>
      </c>
      <c r="CB108" s="157">
        <f t="shared" si="307"/>
        <v>123</v>
      </c>
      <c r="CC108" s="158">
        <f t="shared" si="307"/>
        <v>127</v>
      </c>
      <c r="CD108" s="155">
        <v>5.7</v>
      </c>
      <c r="CE108" s="156">
        <v>5</v>
      </c>
      <c r="CF108" s="157">
        <f t="shared" si="308"/>
        <v>701.1</v>
      </c>
      <c r="CG108" s="158">
        <f t="shared" si="308"/>
        <v>625</v>
      </c>
      <c r="CH108" s="155"/>
      <c r="CI108" s="156">
        <v>7.5</v>
      </c>
      <c r="CJ108" s="157">
        <f t="shared" si="309"/>
        <v>0</v>
      </c>
      <c r="CK108" s="158">
        <f t="shared" si="309"/>
        <v>15</v>
      </c>
      <c r="CL108" s="155"/>
      <c r="CM108" s="156"/>
      <c r="CN108" s="157">
        <f t="shared" si="310"/>
        <v>0</v>
      </c>
      <c r="CO108" s="158">
        <f t="shared" si="310"/>
        <v>0</v>
      </c>
      <c r="CP108" s="157">
        <f t="shared" si="311"/>
        <v>5.7</v>
      </c>
      <c r="CQ108" s="158">
        <f t="shared" si="311"/>
        <v>5.0393700787401574</v>
      </c>
      <c r="CR108" s="157">
        <f t="shared" si="312"/>
        <v>701.1</v>
      </c>
      <c r="CS108" s="158">
        <f t="shared" si="312"/>
        <v>640</v>
      </c>
      <c r="CT108" s="155">
        <v>154.69999999999999</v>
      </c>
      <c r="CU108" s="156">
        <v>147.19999999999999</v>
      </c>
      <c r="CV108" s="157">
        <f t="shared" si="313"/>
        <v>19028.099999999999</v>
      </c>
      <c r="CW108" s="158">
        <f t="shared" si="313"/>
        <v>18400</v>
      </c>
      <c r="CX108" s="155"/>
      <c r="CY108" s="156">
        <v>159</v>
      </c>
      <c r="CZ108" s="157">
        <f t="shared" si="314"/>
        <v>0</v>
      </c>
      <c r="DA108" s="158">
        <f t="shared" si="314"/>
        <v>318</v>
      </c>
      <c r="DB108" s="155"/>
      <c r="DC108" s="156"/>
      <c r="DD108" s="157">
        <f t="shared" si="315"/>
        <v>0</v>
      </c>
      <c r="DE108" s="158">
        <f t="shared" si="315"/>
        <v>0</v>
      </c>
      <c r="DF108" s="157">
        <f t="shared" si="316"/>
        <v>154.69999999999999</v>
      </c>
      <c r="DG108" s="158">
        <f t="shared" si="316"/>
        <v>147.38582677165354</v>
      </c>
      <c r="DH108" s="157">
        <f t="shared" si="317"/>
        <v>19028.099999999999</v>
      </c>
      <c r="DI108" s="158">
        <f t="shared" si="317"/>
        <v>18718</v>
      </c>
      <c r="DJ108" s="157">
        <f t="shared" si="318"/>
        <v>130</v>
      </c>
      <c r="DK108" s="158">
        <f t="shared" si="318"/>
        <v>139</v>
      </c>
      <c r="DL108" s="157">
        <f t="shared" si="318"/>
        <v>130</v>
      </c>
      <c r="DM108" s="158">
        <f t="shared" si="318"/>
        <v>139</v>
      </c>
      <c r="DN108" s="157">
        <f t="shared" si="319"/>
        <v>5.6623076923076923</v>
      </c>
      <c r="DO108" s="158">
        <f t="shared" si="319"/>
        <v>5.0791366906474824</v>
      </c>
      <c r="DP108" s="157">
        <f t="shared" si="320"/>
        <v>736.1</v>
      </c>
      <c r="DQ108" s="158">
        <f t="shared" si="320"/>
        <v>706</v>
      </c>
      <c r="DR108" s="157">
        <f t="shared" si="321"/>
        <v>153.87615384615384</v>
      </c>
      <c r="DS108" s="158">
        <f t="shared" si="321"/>
        <v>147.17985611510792</v>
      </c>
      <c r="DT108" s="157">
        <f t="shared" si="322"/>
        <v>20003.899999999998</v>
      </c>
      <c r="DU108" s="158">
        <f t="shared" si="322"/>
        <v>20458</v>
      </c>
      <c r="DV108" s="155">
        <v>85</v>
      </c>
      <c r="DW108" s="156">
        <v>89</v>
      </c>
      <c r="DX108" s="157">
        <f t="shared" si="323"/>
        <v>85</v>
      </c>
      <c r="DY108" s="158">
        <f t="shared" si="323"/>
        <v>89</v>
      </c>
      <c r="DZ108" s="155">
        <v>32</v>
      </c>
      <c r="EA108" s="156">
        <v>42</v>
      </c>
      <c r="EB108" s="157">
        <f t="shared" si="324"/>
        <v>32</v>
      </c>
      <c r="EC108" s="158">
        <f t="shared" si="324"/>
        <v>42</v>
      </c>
      <c r="ED108" s="155"/>
      <c r="EE108" s="156"/>
      <c r="EF108" s="157">
        <f t="shared" si="325"/>
        <v>0</v>
      </c>
      <c r="EG108" s="158">
        <f t="shared" si="325"/>
        <v>0</v>
      </c>
      <c r="EH108" s="157">
        <f t="shared" si="326"/>
        <v>117</v>
      </c>
      <c r="EI108" s="158">
        <f t="shared" si="326"/>
        <v>131</v>
      </c>
      <c r="EJ108" s="157">
        <f t="shared" si="327"/>
        <v>117</v>
      </c>
      <c r="EK108" s="158">
        <f t="shared" si="327"/>
        <v>131</v>
      </c>
      <c r="EL108" s="155">
        <v>5.7</v>
      </c>
      <c r="EM108" s="156">
        <v>5.4</v>
      </c>
      <c r="EN108" s="157">
        <f t="shared" si="328"/>
        <v>484.5</v>
      </c>
      <c r="EO108" s="158">
        <f t="shared" si="328"/>
        <v>480.6</v>
      </c>
      <c r="EP108" s="155">
        <v>6.7</v>
      </c>
      <c r="EQ108" s="156">
        <v>7</v>
      </c>
      <c r="ER108" s="157">
        <f t="shared" si="329"/>
        <v>214.4</v>
      </c>
      <c r="ES108" s="158">
        <f t="shared" si="329"/>
        <v>294</v>
      </c>
      <c r="ET108" s="155"/>
      <c r="EU108" s="156"/>
      <c r="EV108" s="157">
        <f t="shared" si="330"/>
        <v>0</v>
      </c>
      <c r="EW108" s="158">
        <f t="shared" si="330"/>
        <v>0</v>
      </c>
      <c r="EX108" s="157">
        <f t="shared" si="331"/>
        <v>5.9735042735042736</v>
      </c>
      <c r="EY108" s="158">
        <f t="shared" si="331"/>
        <v>5.9129770992366417</v>
      </c>
      <c r="EZ108" s="157">
        <f t="shared" si="332"/>
        <v>698.9</v>
      </c>
      <c r="FA108" s="158">
        <f t="shared" si="332"/>
        <v>774.6</v>
      </c>
      <c r="FB108" s="155">
        <v>86.8</v>
      </c>
      <c r="FC108" s="156">
        <v>82.6</v>
      </c>
      <c r="FD108" s="157">
        <f t="shared" si="333"/>
        <v>7378</v>
      </c>
      <c r="FE108" s="158">
        <f t="shared" si="333"/>
        <v>7351.4</v>
      </c>
      <c r="FF108" s="155">
        <v>88.1</v>
      </c>
      <c r="FG108" s="156">
        <v>73.5</v>
      </c>
      <c r="FH108" s="157">
        <f t="shared" si="334"/>
        <v>2819.2</v>
      </c>
      <c r="FI108" s="158">
        <f t="shared" si="334"/>
        <v>3087</v>
      </c>
      <c r="FJ108" s="155"/>
      <c r="FK108" s="156"/>
      <c r="FL108" s="157">
        <f t="shared" si="335"/>
        <v>0</v>
      </c>
      <c r="FM108" s="158">
        <f t="shared" si="335"/>
        <v>0</v>
      </c>
      <c r="FN108" s="157">
        <f t="shared" si="336"/>
        <v>87.155555555555566</v>
      </c>
      <c r="FO108" s="158">
        <f t="shared" si="336"/>
        <v>79.682442748091603</v>
      </c>
      <c r="FP108" s="157">
        <f t="shared" si="337"/>
        <v>10197.200000000001</v>
      </c>
      <c r="FQ108" s="158">
        <f t="shared" si="337"/>
        <v>10438.4</v>
      </c>
      <c r="FR108" s="155">
        <v>26</v>
      </c>
      <c r="FS108" s="156">
        <v>41</v>
      </c>
      <c r="FT108" s="157">
        <f t="shared" si="338"/>
        <v>26</v>
      </c>
      <c r="FU108" s="158">
        <f t="shared" si="338"/>
        <v>41</v>
      </c>
      <c r="FV108" s="155">
        <v>5.6</v>
      </c>
      <c r="FW108" s="156">
        <v>6.4</v>
      </c>
      <c r="FX108" s="157">
        <f t="shared" si="339"/>
        <v>145.6</v>
      </c>
      <c r="FY108" s="158">
        <f t="shared" si="339"/>
        <v>262.40000000000003</v>
      </c>
      <c r="FZ108" s="155">
        <v>110.5</v>
      </c>
      <c r="GA108" s="156">
        <v>125.9</v>
      </c>
      <c r="GB108" s="157">
        <f t="shared" si="340"/>
        <v>2873</v>
      </c>
      <c r="GC108" s="158">
        <f t="shared" si="340"/>
        <v>5161.9000000000005</v>
      </c>
      <c r="GD108" s="157">
        <f t="shared" si="341"/>
        <v>215</v>
      </c>
      <c r="GE108" s="158">
        <f t="shared" si="341"/>
        <v>226</v>
      </c>
      <c r="GF108" s="157">
        <f t="shared" si="341"/>
        <v>215</v>
      </c>
      <c r="GG108" s="158">
        <f t="shared" si="341"/>
        <v>226</v>
      </c>
      <c r="GH108" s="157">
        <f t="shared" si="342"/>
        <v>1220.5999999999999</v>
      </c>
      <c r="GI108" s="158">
        <f t="shared" si="342"/>
        <v>1171.5999999999999</v>
      </c>
      <c r="GJ108" s="157">
        <f t="shared" si="343"/>
        <v>27381.899999999998</v>
      </c>
      <c r="GK108" s="158">
        <f t="shared" si="343"/>
        <v>27491.4</v>
      </c>
      <c r="GL108" s="157">
        <f t="shared" si="344"/>
        <v>32</v>
      </c>
      <c r="GM108" s="158">
        <f t="shared" si="344"/>
        <v>44</v>
      </c>
      <c r="GN108" s="157">
        <f t="shared" si="344"/>
        <v>32</v>
      </c>
      <c r="GO108" s="158">
        <f t="shared" si="344"/>
        <v>44</v>
      </c>
      <c r="GP108" s="157">
        <f t="shared" si="345"/>
        <v>214.4</v>
      </c>
      <c r="GQ108" s="158">
        <f t="shared" si="345"/>
        <v>309</v>
      </c>
      <c r="GR108" s="157">
        <f t="shared" si="346"/>
        <v>2819.2</v>
      </c>
      <c r="GS108" s="158">
        <f t="shared" si="346"/>
        <v>3405</v>
      </c>
      <c r="GT108" s="157">
        <f t="shared" si="347"/>
        <v>247</v>
      </c>
      <c r="GU108" s="158">
        <f t="shared" si="347"/>
        <v>270</v>
      </c>
      <c r="GV108" s="157">
        <f t="shared" si="347"/>
        <v>247</v>
      </c>
      <c r="GW108" s="158">
        <f t="shared" si="347"/>
        <v>270</v>
      </c>
      <c r="GX108" s="157">
        <f t="shared" si="348"/>
        <v>1435</v>
      </c>
      <c r="GY108" s="158">
        <f t="shared" si="348"/>
        <v>1480.6</v>
      </c>
      <c r="GZ108" s="157">
        <f t="shared" si="348"/>
        <v>30201.1</v>
      </c>
      <c r="HA108" s="158">
        <f t="shared" si="348"/>
        <v>30896.400000000001</v>
      </c>
      <c r="HB108" s="157">
        <f t="shared" si="349"/>
        <v>0</v>
      </c>
      <c r="HC108" s="158">
        <f t="shared" si="349"/>
        <v>0</v>
      </c>
      <c r="HD108" s="157">
        <f t="shared" si="349"/>
        <v>0</v>
      </c>
      <c r="HE108" s="158">
        <f t="shared" si="349"/>
        <v>0</v>
      </c>
      <c r="HF108" s="157" t="str">
        <f t="shared" si="350"/>
        <v/>
      </c>
      <c r="HG108" s="158" t="str">
        <f t="shared" si="350"/>
        <v/>
      </c>
      <c r="HH108" s="157" t="str">
        <f t="shared" si="351"/>
        <v/>
      </c>
      <c r="HI108" s="158" t="str">
        <f t="shared" si="351"/>
        <v/>
      </c>
      <c r="HJ108" s="157">
        <f t="shared" si="352"/>
        <v>1580.6</v>
      </c>
      <c r="HK108" s="158">
        <f t="shared" si="352"/>
        <v>1743</v>
      </c>
      <c r="HL108" s="157">
        <f t="shared" si="353"/>
        <v>33074.1</v>
      </c>
      <c r="HM108" s="158">
        <f t="shared" si="353"/>
        <v>36058.300000000003</v>
      </c>
    </row>
    <row r="109" spans="1:221">
      <c r="A109" s="167" t="s">
        <v>487</v>
      </c>
      <c r="B109" s="162" t="s">
        <v>496</v>
      </c>
      <c r="C109" s="153"/>
      <c r="D109" s="154">
        <v>157173</v>
      </c>
      <c r="E109" s="154">
        <v>8</v>
      </c>
      <c r="F109" s="155">
        <v>1309</v>
      </c>
      <c r="G109" s="156">
        <v>1272</v>
      </c>
      <c r="H109" s="155">
        <v>94</v>
      </c>
      <c r="I109" s="156">
        <v>57</v>
      </c>
      <c r="J109" s="157">
        <f t="shared" si="286"/>
        <v>1215</v>
      </c>
      <c r="K109" s="158">
        <f t="shared" si="286"/>
        <v>1215</v>
      </c>
      <c r="L109" s="155"/>
      <c r="M109" s="156"/>
      <c r="N109" s="157">
        <f t="shared" si="287"/>
        <v>1215</v>
      </c>
      <c r="O109" s="181">
        <f t="shared" si="287"/>
        <v>1176</v>
      </c>
      <c r="P109" s="157">
        <f t="shared" si="287"/>
        <v>1215</v>
      </c>
      <c r="Q109" s="181">
        <f t="shared" si="287"/>
        <v>1176</v>
      </c>
      <c r="R109" s="155">
        <v>86</v>
      </c>
      <c r="S109" s="156">
        <v>91</v>
      </c>
      <c r="T109" s="157">
        <f t="shared" si="288"/>
        <v>86</v>
      </c>
      <c r="U109" s="158">
        <f t="shared" si="288"/>
        <v>91</v>
      </c>
      <c r="V109" s="155">
        <v>14</v>
      </c>
      <c r="W109" s="156">
        <v>11</v>
      </c>
      <c r="X109" s="157">
        <f t="shared" si="289"/>
        <v>14</v>
      </c>
      <c r="Y109" s="158">
        <f t="shared" si="289"/>
        <v>11</v>
      </c>
      <c r="Z109" s="155"/>
      <c r="AA109" s="156"/>
      <c r="AB109" s="157">
        <f t="shared" si="290"/>
        <v>0</v>
      </c>
      <c r="AC109" s="158">
        <f t="shared" si="290"/>
        <v>0</v>
      </c>
      <c r="AD109" s="157">
        <f t="shared" si="291"/>
        <v>100</v>
      </c>
      <c r="AE109" s="158">
        <f t="shared" si="291"/>
        <v>102</v>
      </c>
      <c r="AF109" s="157">
        <f t="shared" si="292"/>
        <v>100</v>
      </c>
      <c r="AG109" s="158">
        <f t="shared" si="292"/>
        <v>102</v>
      </c>
      <c r="AH109" s="155">
        <v>3.7</v>
      </c>
      <c r="AI109" s="156">
        <v>3.8</v>
      </c>
      <c r="AJ109" s="157">
        <f t="shared" si="293"/>
        <v>318.2</v>
      </c>
      <c r="AK109" s="157">
        <f t="shared" si="293"/>
        <v>345.8</v>
      </c>
      <c r="AL109" s="155">
        <v>4.5</v>
      </c>
      <c r="AM109" s="156">
        <v>4.9000000000000004</v>
      </c>
      <c r="AN109" s="157">
        <f t="shared" si="294"/>
        <v>63</v>
      </c>
      <c r="AO109" s="157">
        <f t="shared" si="294"/>
        <v>53.900000000000006</v>
      </c>
      <c r="AP109" s="155"/>
      <c r="AQ109" s="156"/>
      <c r="AR109" s="157">
        <f t="shared" si="295"/>
        <v>0</v>
      </c>
      <c r="AS109" s="158">
        <f t="shared" si="295"/>
        <v>0</v>
      </c>
      <c r="AT109" s="157">
        <f t="shared" si="296"/>
        <v>3.8119999999999998</v>
      </c>
      <c r="AU109" s="158">
        <f t="shared" si="296"/>
        <v>3.9186274509803924</v>
      </c>
      <c r="AV109" s="157">
        <f t="shared" si="297"/>
        <v>381.2</v>
      </c>
      <c r="AW109" s="158">
        <f t="shared" si="297"/>
        <v>399.70000000000005</v>
      </c>
      <c r="AX109" s="155">
        <v>77.599999999999994</v>
      </c>
      <c r="AY109" s="156">
        <v>75.099999999999994</v>
      </c>
      <c r="AZ109" s="157">
        <f t="shared" si="298"/>
        <v>6673.5999999999995</v>
      </c>
      <c r="BA109" s="158">
        <f t="shared" si="298"/>
        <v>6834.0999999999995</v>
      </c>
      <c r="BB109" s="155">
        <v>80.2</v>
      </c>
      <c r="BC109" s="156">
        <v>81.7</v>
      </c>
      <c r="BD109" s="157">
        <f t="shared" si="299"/>
        <v>1122.8</v>
      </c>
      <c r="BE109" s="158">
        <f t="shared" si="299"/>
        <v>898.7</v>
      </c>
      <c r="BF109" s="155"/>
      <c r="BG109" s="156"/>
      <c r="BH109" s="157">
        <f t="shared" si="300"/>
        <v>0</v>
      </c>
      <c r="BI109" s="158">
        <f t="shared" si="300"/>
        <v>0</v>
      </c>
      <c r="BJ109" s="157">
        <f t="shared" si="301"/>
        <v>77.963999999999999</v>
      </c>
      <c r="BK109" s="158">
        <f t="shared" si="301"/>
        <v>75.811764705882339</v>
      </c>
      <c r="BL109" s="157">
        <f t="shared" si="302"/>
        <v>7796.4</v>
      </c>
      <c r="BM109" s="158">
        <f t="shared" si="302"/>
        <v>7732.7999999999984</v>
      </c>
      <c r="BN109" s="155">
        <v>289</v>
      </c>
      <c r="BO109" s="156">
        <v>295</v>
      </c>
      <c r="BP109" s="157">
        <f t="shared" si="303"/>
        <v>289</v>
      </c>
      <c r="BQ109" s="158">
        <f t="shared" si="303"/>
        <v>295</v>
      </c>
      <c r="BR109" s="155">
        <v>138</v>
      </c>
      <c r="BS109" s="156">
        <v>142</v>
      </c>
      <c r="BT109" s="157">
        <f t="shared" si="304"/>
        <v>138</v>
      </c>
      <c r="BU109" s="158">
        <f t="shared" si="304"/>
        <v>142</v>
      </c>
      <c r="BV109" s="155"/>
      <c r="BW109" s="156"/>
      <c r="BX109" s="157">
        <f t="shared" si="305"/>
        <v>0</v>
      </c>
      <c r="BY109" s="158">
        <f t="shared" si="305"/>
        <v>0</v>
      </c>
      <c r="BZ109" s="157">
        <f t="shared" si="306"/>
        <v>427</v>
      </c>
      <c r="CA109" s="158">
        <f t="shared" si="306"/>
        <v>437</v>
      </c>
      <c r="CB109" s="157">
        <f t="shared" si="307"/>
        <v>427</v>
      </c>
      <c r="CC109" s="158">
        <f t="shared" si="307"/>
        <v>437</v>
      </c>
      <c r="CD109" s="155">
        <v>4.5999999999999996</v>
      </c>
      <c r="CE109" s="156">
        <v>4.3</v>
      </c>
      <c r="CF109" s="157">
        <f t="shared" si="308"/>
        <v>1329.3999999999999</v>
      </c>
      <c r="CG109" s="158">
        <f t="shared" si="308"/>
        <v>1268.5</v>
      </c>
      <c r="CH109" s="155">
        <v>5.2</v>
      </c>
      <c r="CI109" s="156">
        <v>5.5</v>
      </c>
      <c r="CJ109" s="157">
        <f t="shared" si="309"/>
        <v>717.6</v>
      </c>
      <c r="CK109" s="158">
        <f t="shared" si="309"/>
        <v>781</v>
      </c>
      <c r="CL109" s="155"/>
      <c r="CM109" s="156"/>
      <c r="CN109" s="157">
        <f t="shared" si="310"/>
        <v>0</v>
      </c>
      <c r="CO109" s="158">
        <f t="shared" si="310"/>
        <v>0</v>
      </c>
      <c r="CP109" s="157">
        <f t="shared" si="311"/>
        <v>4.7939110070257609</v>
      </c>
      <c r="CQ109" s="158">
        <f t="shared" si="311"/>
        <v>4.6899313501144162</v>
      </c>
      <c r="CR109" s="157">
        <f t="shared" si="312"/>
        <v>2047</v>
      </c>
      <c r="CS109" s="158">
        <f t="shared" si="312"/>
        <v>2049.5</v>
      </c>
      <c r="CT109" s="155">
        <v>87</v>
      </c>
      <c r="CU109" s="156">
        <v>83.2</v>
      </c>
      <c r="CV109" s="157">
        <f t="shared" si="313"/>
        <v>25143</v>
      </c>
      <c r="CW109" s="158">
        <f t="shared" si="313"/>
        <v>24544</v>
      </c>
      <c r="CX109" s="155">
        <v>84.1</v>
      </c>
      <c r="CY109" s="156">
        <v>89.9</v>
      </c>
      <c r="CZ109" s="157">
        <f t="shared" si="314"/>
        <v>11605.8</v>
      </c>
      <c r="DA109" s="158">
        <f t="shared" si="314"/>
        <v>12765.800000000001</v>
      </c>
      <c r="DB109" s="155"/>
      <c r="DC109" s="156"/>
      <c r="DD109" s="157">
        <f t="shared" si="315"/>
        <v>0</v>
      </c>
      <c r="DE109" s="158">
        <f t="shared" si="315"/>
        <v>0</v>
      </c>
      <c r="DF109" s="157">
        <f t="shared" si="316"/>
        <v>86.062763466042156</v>
      </c>
      <c r="DG109" s="158">
        <f t="shared" si="316"/>
        <v>85.377116704805502</v>
      </c>
      <c r="DH109" s="157">
        <f t="shared" si="317"/>
        <v>36748.800000000003</v>
      </c>
      <c r="DI109" s="158">
        <f t="shared" si="317"/>
        <v>37309.800000000003</v>
      </c>
      <c r="DJ109" s="157">
        <f t="shared" si="318"/>
        <v>527</v>
      </c>
      <c r="DK109" s="158">
        <f t="shared" si="318"/>
        <v>539</v>
      </c>
      <c r="DL109" s="157">
        <f t="shared" si="318"/>
        <v>527</v>
      </c>
      <c r="DM109" s="158">
        <f t="shared" si="318"/>
        <v>539</v>
      </c>
      <c r="DN109" s="157">
        <f t="shared" si="319"/>
        <v>4.6075901328273243</v>
      </c>
      <c r="DO109" s="158">
        <f t="shared" si="319"/>
        <v>4.5439703153988864</v>
      </c>
      <c r="DP109" s="157">
        <f t="shared" si="320"/>
        <v>2428.1999999999998</v>
      </c>
      <c r="DQ109" s="158">
        <f t="shared" si="320"/>
        <v>2449.1999999999998</v>
      </c>
      <c r="DR109" s="157">
        <f t="shared" si="321"/>
        <v>84.525996204933591</v>
      </c>
      <c r="DS109" s="158">
        <f t="shared" si="321"/>
        <v>83.566975881261598</v>
      </c>
      <c r="DT109" s="157">
        <f t="shared" si="322"/>
        <v>44545.200000000004</v>
      </c>
      <c r="DU109" s="158">
        <f t="shared" si="322"/>
        <v>45042.6</v>
      </c>
      <c r="DV109" s="155">
        <v>381</v>
      </c>
      <c r="DW109" s="156">
        <v>349</v>
      </c>
      <c r="DX109" s="157">
        <f t="shared" si="323"/>
        <v>381</v>
      </c>
      <c r="DY109" s="158">
        <f t="shared" si="323"/>
        <v>349</v>
      </c>
      <c r="DZ109" s="155">
        <v>130</v>
      </c>
      <c r="EA109" s="156">
        <v>108</v>
      </c>
      <c r="EB109" s="157">
        <f t="shared" si="324"/>
        <v>130</v>
      </c>
      <c r="EC109" s="158">
        <f t="shared" si="324"/>
        <v>108</v>
      </c>
      <c r="ED109" s="155"/>
      <c r="EE109" s="156"/>
      <c r="EF109" s="157">
        <f t="shared" si="325"/>
        <v>0</v>
      </c>
      <c r="EG109" s="158">
        <f t="shared" si="325"/>
        <v>0</v>
      </c>
      <c r="EH109" s="157">
        <f t="shared" si="326"/>
        <v>511</v>
      </c>
      <c r="EI109" s="158">
        <f t="shared" si="326"/>
        <v>457</v>
      </c>
      <c r="EJ109" s="157">
        <f t="shared" si="327"/>
        <v>511</v>
      </c>
      <c r="EK109" s="158">
        <f t="shared" si="327"/>
        <v>457</v>
      </c>
      <c r="EL109" s="155">
        <v>5.7</v>
      </c>
      <c r="EM109" s="156">
        <v>6.1</v>
      </c>
      <c r="EN109" s="157">
        <f t="shared" si="328"/>
        <v>2171.7000000000003</v>
      </c>
      <c r="EO109" s="158">
        <f t="shared" si="328"/>
        <v>2128.9</v>
      </c>
      <c r="EP109" s="155">
        <v>4.8</v>
      </c>
      <c r="EQ109" s="156">
        <v>5.8</v>
      </c>
      <c r="ER109" s="157">
        <f t="shared" si="329"/>
        <v>624</v>
      </c>
      <c r="ES109" s="158">
        <f t="shared" si="329"/>
        <v>626.4</v>
      </c>
      <c r="ET109" s="155"/>
      <c r="EU109" s="156"/>
      <c r="EV109" s="157">
        <f t="shared" si="330"/>
        <v>0</v>
      </c>
      <c r="EW109" s="158">
        <f t="shared" si="330"/>
        <v>0</v>
      </c>
      <c r="EX109" s="157">
        <f t="shared" si="331"/>
        <v>5.4710371819960866</v>
      </c>
      <c r="EY109" s="158">
        <f t="shared" si="331"/>
        <v>6.0291028446389499</v>
      </c>
      <c r="EZ109" s="157">
        <f t="shared" si="332"/>
        <v>2795.7000000000003</v>
      </c>
      <c r="FA109" s="158">
        <f t="shared" si="332"/>
        <v>2755.3</v>
      </c>
      <c r="FB109" s="155">
        <v>53.3</v>
      </c>
      <c r="FC109" s="156">
        <v>60.1</v>
      </c>
      <c r="FD109" s="157">
        <f t="shared" si="333"/>
        <v>20307.3</v>
      </c>
      <c r="FE109" s="158">
        <f t="shared" si="333"/>
        <v>20974.9</v>
      </c>
      <c r="FF109" s="155">
        <v>58.8</v>
      </c>
      <c r="FG109" s="156">
        <v>60.4</v>
      </c>
      <c r="FH109" s="157">
        <f t="shared" si="334"/>
        <v>7644</v>
      </c>
      <c r="FI109" s="158">
        <f t="shared" si="334"/>
        <v>6523.2</v>
      </c>
      <c r="FJ109" s="155"/>
      <c r="FK109" s="156"/>
      <c r="FL109" s="157">
        <f t="shared" si="335"/>
        <v>0</v>
      </c>
      <c r="FM109" s="158">
        <f t="shared" si="335"/>
        <v>0</v>
      </c>
      <c r="FN109" s="157">
        <f t="shared" si="336"/>
        <v>54.699217221135029</v>
      </c>
      <c r="FO109" s="158">
        <f t="shared" si="336"/>
        <v>60.170897155361054</v>
      </c>
      <c r="FP109" s="157">
        <f t="shared" si="337"/>
        <v>27951.3</v>
      </c>
      <c r="FQ109" s="158">
        <f t="shared" si="337"/>
        <v>27498.100000000002</v>
      </c>
      <c r="FR109" s="155">
        <v>177</v>
      </c>
      <c r="FS109" s="156">
        <v>180</v>
      </c>
      <c r="FT109" s="157">
        <f t="shared" si="338"/>
        <v>177</v>
      </c>
      <c r="FU109" s="158">
        <f t="shared" si="338"/>
        <v>180</v>
      </c>
      <c r="FV109" s="155">
        <v>5.3</v>
      </c>
      <c r="FW109" s="156">
        <v>5</v>
      </c>
      <c r="FX109" s="157">
        <f t="shared" si="339"/>
        <v>938.1</v>
      </c>
      <c r="FY109" s="158">
        <f t="shared" si="339"/>
        <v>900</v>
      </c>
      <c r="FZ109" s="155">
        <v>77.599999999999994</v>
      </c>
      <c r="GA109" s="156">
        <v>81.2</v>
      </c>
      <c r="GB109" s="157">
        <f t="shared" si="340"/>
        <v>13735.199999999999</v>
      </c>
      <c r="GC109" s="158">
        <f t="shared" si="340"/>
        <v>14616</v>
      </c>
      <c r="GD109" s="157">
        <f t="shared" si="341"/>
        <v>756</v>
      </c>
      <c r="GE109" s="158">
        <f t="shared" si="341"/>
        <v>735</v>
      </c>
      <c r="GF109" s="157">
        <f t="shared" si="341"/>
        <v>756</v>
      </c>
      <c r="GG109" s="158">
        <f t="shared" si="341"/>
        <v>735</v>
      </c>
      <c r="GH109" s="157">
        <f t="shared" si="342"/>
        <v>3819.3</v>
      </c>
      <c r="GI109" s="158">
        <f t="shared" si="342"/>
        <v>3743.2</v>
      </c>
      <c r="GJ109" s="157">
        <f t="shared" si="343"/>
        <v>52123.899999999994</v>
      </c>
      <c r="GK109" s="158">
        <f t="shared" si="343"/>
        <v>52353</v>
      </c>
      <c r="GL109" s="157">
        <f t="shared" si="344"/>
        <v>282</v>
      </c>
      <c r="GM109" s="158">
        <f t="shared" si="344"/>
        <v>261</v>
      </c>
      <c r="GN109" s="157">
        <f t="shared" si="344"/>
        <v>282</v>
      </c>
      <c r="GO109" s="158">
        <f t="shared" si="344"/>
        <v>261</v>
      </c>
      <c r="GP109" s="157">
        <f t="shared" si="345"/>
        <v>1404.6</v>
      </c>
      <c r="GQ109" s="158">
        <f t="shared" si="345"/>
        <v>1461.3</v>
      </c>
      <c r="GR109" s="157">
        <f t="shared" si="346"/>
        <v>20372.599999999999</v>
      </c>
      <c r="GS109" s="158">
        <f t="shared" si="346"/>
        <v>20187.7</v>
      </c>
      <c r="GT109" s="157">
        <f t="shared" si="347"/>
        <v>1038</v>
      </c>
      <c r="GU109" s="158">
        <f t="shared" si="347"/>
        <v>996</v>
      </c>
      <c r="GV109" s="157">
        <f t="shared" si="347"/>
        <v>1038</v>
      </c>
      <c r="GW109" s="158">
        <f t="shared" si="347"/>
        <v>996</v>
      </c>
      <c r="GX109" s="157">
        <f t="shared" si="348"/>
        <v>5223.8999999999996</v>
      </c>
      <c r="GY109" s="158">
        <f t="shared" si="348"/>
        <v>5204.5</v>
      </c>
      <c r="GZ109" s="157">
        <f t="shared" si="348"/>
        <v>72496.5</v>
      </c>
      <c r="HA109" s="158">
        <f t="shared" si="348"/>
        <v>72540.7</v>
      </c>
      <c r="HB109" s="157">
        <f t="shared" si="349"/>
        <v>0</v>
      </c>
      <c r="HC109" s="158">
        <f t="shared" si="349"/>
        <v>0</v>
      </c>
      <c r="HD109" s="157">
        <f t="shared" si="349"/>
        <v>0</v>
      </c>
      <c r="HE109" s="158">
        <f t="shared" si="349"/>
        <v>0</v>
      </c>
      <c r="HF109" s="157" t="str">
        <f t="shared" si="350"/>
        <v/>
      </c>
      <c r="HG109" s="158" t="str">
        <f t="shared" si="350"/>
        <v/>
      </c>
      <c r="HH109" s="157" t="str">
        <f t="shared" si="351"/>
        <v/>
      </c>
      <c r="HI109" s="158" t="str">
        <f t="shared" si="351"/>
        <v/>
      </c>
      <c r="HJ109" s="157">
        <f t="shared" si="352"/>
        <v>6162</v>
      </c>
      <c r="HK109" s="158">
        <f t="shared" si="352"/>
        <v>6104.5</v>
      </c>
      <c r="HL109" s="157">
        <f t="shared" si="353"/>
        <v>86231.7</v>
      </c>
      <c r="HM109" s="158">
        <f t="shared" si="353"/>
        <v>87156.7</v>
      </c>
    </row>
    <row r="110" spans="1:221">
      <c r="A110" s="167" t="s">
        <v>487</v>
      </c>
      <c r="B110" s="162" t="s">
        <v>497</v>
      </c>
      <c r="C110" s="153"/>
      <c r="D110" s="154">
        <v>156921</v>
      </c>
      <c r="E110" s="154">
        <v>8</v>
      </c>
      <c r="F110" s="155">
        <v>1480</v>
      </c>
      <c r="G110" s="156">
        <v>1393</v>
      </c>
      <c r="H110" s="155">
        <v>216</v>
      </c>
      <c r="I110" s="156">
        <v>117</v>
      </c>
      <c r="J110" s="157">
        <f t="shared" si="286"/>
        <v>1264</v>
      </c>
      <c r="K110" s="158">
        <f t="shared" si="286"/>
        <v>1276</v>
      </c>
      <c r="L110" s="155"/>
      <c r="M110" s="156"/>
      <c r="N110" s="157">
        <f t="shared" si="287"/>
        <v>1264</v>
      </c>
      <c r="O110" s="181">
        <f t="shared" si="287"/>
        <v>1165</v>
      </c>
      <c r="P110" s="157">
        <f t="shared" si="287"/>
        <v>1264</v>
      </c>
      <c r="Q110" s="181">
        <f t="shared" si="287"/>
        <v>1165</v>
      </c>
      <c r="R110" s="155">
        <v>62</v>
      </c>
      <c r="S110" s="156">
        <v>56</v>
      </c>
      <c r="T110" s="157">
        <f t="shared" si="288"/>
        <v>62</v>
      </c>
      <c r="U110" s="158">
        <f t="shared" si="288"/>
        <v>56</v>
      </c>
      <c r="V110" s="155">
        <v>23</v>
      </c>
      <c r="W110" s="156">
        <v>23</v>
      </c>
      <c r="X110" s="157">
        <f t="shared" si="289"/>
        <v>23</v>
      </c>
      <c r="Y110" s="158">
        <f t="shared" si="289"/>
        <v>23</v>
      </c>
      <c r="Z110" s="155"/>
      <c r="AA110" s="156"/>
      <c r="AB110" s="157">
        <f t="shared" si="290"/>
        <v>0</v>
      </c>
      <c r="AC110" s="158">
        <f t="shared" si="290"/>
        <v>0</v>
      </c>
      <c r="AD110" s="157">
        <f t="shared" si="291"/>
        <v>85</v>
      </c>
      <c r="AE110" s="158">
        <f t="shared" si="291"/>
        <v>79</v>
      </c>
      <c r="AF110" s="157">
        <f t="shared" si="292"/>
        <v>85</v>
      </c>
      <c r="AG110" s="158">
        <f t="shared" si="292"/>
        <v>79</v>
      </c>
      <c r="AH110" s="155">
        <v>4.7</v>
      </c>
      <c r="AI110" s="156">
        <v>4.8</v>
      </c>
      <c r="AJ110" s="157">
        <f t="shared" si="293"/>
        <v>291.40000000000003</v>
      </c>
      <c r="AK110" s="157">
        <f t="shared" si="293"/>
        <v>268.8</v>
      </c>
      <c r="AL110" s="155">
        <v>4.8</v>
      </c>
      <c r="AM110" s="156">
        <v>4.8</v>
      </c>
      <c r="AN110" s="157">
        <f t="shared" si="294"/>
        <v>110.39999999999999</v>
      </c>
      <c r="AO110" s="157">
        <f t="shared" si="294"/>
        <v>110.39999999999999</v>
      </c>
      <c r="AP110" s="155"/>
      <c r="AQ110" s="156"/>
      <c r="AR110" s="157">
        <f t="shared" si="295"/>
        <v>0</v>
      </c>
      <c r="AS110" s="158">
        <f t="shared" si="295"/>
        <v>0</v>
      </c>
      <c r="AT110" s="157">
        <f t="shared" si="296"/>
        <v>4.7270588235294122</v>
      </c>
      <c r="AU110" s="158">
        <f t="shared" si="296"/>
        <v>4.8</v>
      </c>
      <c r="AV110" s="157">
        <f t="shared" si="297"/>
        <v>401.8</v>
      </c>
      <c r="AW110" s="158">
        <f t="shared" si="297"/>
        <v>379.2</v>
      </c>
      <c r="AX110" s="155">
        <v>72.5</v>
      </c>
      <c r="AY110" s="156">
        <v>74.7</v>
      </c>
      <c r="AZ110" s="157">
        <f t="shared" si="298"/>
        <v>4495</v>
      </c>
      <c r="BA110" s="158">
        <f t="shared" si="298"/>
        <v>4183.2</v>
      </c>
      <c r="BB110" s="155">
        <v>75.7</v>
      </c>
      <c r="BC110" s="156">
        <v>66</v>
      </c>
      <c r="BD110" s="157">
        <f t="shared" si="299"/>
        <v>1741.1000000000001</v>
      </c>
      <c r="BE110" s="158">
        <f t="shared" si="299"/>
        <v>1518</v>
      </c>
      <c r="BF110" s="155"/>
      <c r="BG110" s="156"/>
      <c r="BH110" s="157">
        <f t="shared" si="300"/>
        <v>0</v>
      </c>
      <c r="BI110" s="158">
        <f t="shared" si="300"/>
        <v>0</v>
      </c>
      <c r="BJ110" s="157">
        <f t="shared" si="301"/>
        <v>73.365882352941185</v>
      </c>
      <c r="BK110" s="158">
        <f t="shared" si="301"/>
        <v>72.167088607594934</v>
      </c>
      <c r="BL110" s="157">
        <f t="shared" si="302"/>
        <v>6236.1</v>
      </c>
      <c r="BM110" s="158">
        <f t="shared" si="302"/>
        <v>5701.2</v>
      </c>
      <c r="BN110" s="155">
        <v>196</v>
      </c>
      <c r="BO110" s="156">
        <v>221</v>
      </c>
      <c r="BP110" s="157">
        <f t="shared" si="303"/>
        <v>196</v>
      </c>
      <c r="BQ110" s="158">
        <f t="shared" si="303"/>
        <v>221</v>
      </c>
      <c r="BR110" s="155">
        <v>140</v>
      </c>
      <c r="BS110" s="156">
        <v>130</v>
      </c>
      <c r="BT110" s="157">
        <f t="shared" si="304"/>
        <v>140</v>
      </c>
      <c r="BU110" s="158">
        <f t="shared" si="304"/>
        <v>130</v>
      </c>
      <c r="BV110" s="155"/>
      <c r="BW110" s="156"/>
      <c r="BX110" s="157">
        <f t="shared" si="305"/>
        <v>0</v>
      </c>
      <c r="BY110" s="158">
        <f t="shared" si="305"/>
        <v>0</v>
      </c>
      <c r="BZ110" s="157">
        <f t="shared" si="306"/>
        <v>336</v>
      </c>
      <c r="CA110" s="158">
        <f t="shared" si="306"/>
        <v>351</v>
      </c>
      <c r="CB110" s="157">
        <f t="shared" si="307"/>
        <v>336</v>
      </c>
      <c r="CC110" s="158">
        <f t="shared" si="307"/>
        <v>351</v>
      </c>
      <c r="CD110" s="155">
        <v>5.2</v>
      </c>
      <c r="CE110" s="156">
        <v>4.8</v>
      </c>
      <c r="CF110" s="157">
        <f t="shared" si="308"/>
        <v>1019.2</v>
      </c>
      <c r="CG110" s="158">
        <f t="shared" si="308"/>
        <v>1060.8</v>
      </c>
      <c r="CH110" s="155">
        <v>5.9</v>
      </c>
      <c r="CI110" s="156">
        <v>5.6</v>
      </c>
      <c r="CJ110" s="157">
        <f t="shared" si="309"/>
        <v>826</v>
      </c>
      <c r="CK110" s="158">
        <f t="shared" si="309"/>
        <v>728</v>
      </c>
      <c r="CL110" s="155"/>
      <c r="CM110" s="156"/>
      <c r="CN110" s="157">
        <f t="shared" si="310"/>
        <v>0</v>
      </c>
      <c r="CO110" s="158">
        <f t="shared" si="310"/>
        <v>0</v>
      </c>
      <c r="CP110" s="157">
        <f t="shared" si="311"/>
        <v>5.4916666666666671</v>
      </c>
      <c r="CQ110" s="158">
        <f t="shared" si="311"/>
        <v>5.0962962962962965</v>
      </c>
      <c r="CR110" s="157">
        <f t="shared" si="312"/>
        <v>1845.2000000000003</v>
      </c>
      <c r="CS110" s="158">
        <f t="shared" si="312"/>
        <v>1788.8000000000002</v>
      </c>
      <c r="CT110" s="155">
        <v>88</v>
      </c>
      <c r="CU110" s="156">
        <v>87.8</v>
      </c>
      <c r="CV110" s="157">
        <f t="shared" si="313"/>
        <v>17248</v>
      </c>
      <c r="CW110" s="158">
        <f t="shared" si="313"/>
        <v>19403.8</v>
      </c>
      <c r="CX110" s="155">
        <v>85.2</v>
      </c>
      <c r="CY110" s="156">
        <v>87.8</v>
      </c>
      <c r="CZ110" s="157">
        <f t="shared" si="314"/>
        <v>11928</v>
      </c>
      <c r="DA110" s="158">
        <f t="shared" si="314"/>
        <v>11414</v>
      </c>
      <c r="DB110" s="155"/>
      <c r="DC110" s="156"/>
      <c r="DD110" s="157">
        <f t="shared" si="315"/>
        <v>0</v>
      </c>
      <c r="DE110" s="158">
        <f t="shared" si="315"/>
        <v>0</v>
      </c>
      <c r="DF110" s="157">
        <f t="shared" si="316"/>
        <v>86.833333333333329</v>
      </c>
      <c r="DG110" s="158">
        <f t="shared" si="316"/>
        <v>87.8</v>
      </c>
      <c r="DH110" s="157">
        <f t="shared" si="317"/>
        <v>29176</v>
      </c>
      <c r="DI110" s="158">
        <f t="shared" si="317"/>
        <v>30817.8</v>
      </c>
      <c r="DJ110" s="157">
        <f t="shared" si="318"/>
        <v>421</v>
      </c>
      <c r="DK110" s="158">
        <f t="shared" si="318"/>
        <v>430</v>
      </c>
      <c r="DL110" s="157">
        <f t="shared" si="318"/>
        <v>421</v>
      </c>
      <c r="DM110" s="158">
        <f t="shared" si="318"/>
        <v>430</v>
      </c>
      <c r="DN110" s="157">
        <f t="shared" si="319"/>
        <v>5.3372921615201907</v>
      </c>
      <c r="DO110" s="158">
        <f t="shared" si="319"/>
        <v>5.0418604651162795</v>
      </c>
      <c r="DP110" s="157">
        <f t="shared" si="320"/>
        <v>2247.0000000000005</v>
      </c>
      <c r="DQ110" s="158">
        <f t="shared" si="320"/>
        <v>2168</v>
      </c>
      <c r="DR110" s="157">
        <f t="shared" si="321"/>
        <v>84.114251781472674</v>
      </c>
      <c r="DS110" s="158">
        <f t="shared" si="321"/>
        <v>84.927906976744183</v>
      </c>
      <c r="DT110" s="157">
        <f t="shared" si="322"/>
        <v>35412.1</v>
      </c>
      <c r="DU110" s="158">
        <f t="shared" si="322"/>
        <v>36519</v>
      </c>
      <c r="DV110" s="155">
        <v>367</v>
      </c>
      <c r="DW110" s="156">
        <v>299</v>
      </c>
      <c r="DX110" s="157">
        <f t="shared" si="323"/>
        <v>367</v>
      </c>
      <c r="DY110" s="158">
        <f t="shared" si="323"/>
        <v>299</v>
      </c>
      <c r="DZ110" s="155">
        <v>174</v>
      </c>
      <c r="EA110" s="156">
        <v>166</v>
      </c>
      <c r="EB110" s="157">
        <f t="shared" si="324"/>
        <v>174</v>
      </c>
      <c r="EC110" s="158">
        <f t="shared" si="324"/>
        <v>166</v>
      </c>
      <c r="ED110" s="155"/>
      <c r="EE110" s="156"/>
      <c r="EF110" s="157">
        <f t="shared" si="325"/>
        <v>0</v>
      </c>
      <c r="EG110" s="158">
        <f t="shared" si="325"/>
        <v>0</v>
      </c>
      <c r="EH110" s="157">
        <f t="shared" si="326"/>
        <v>541</v>
      </c>
      <c r="EI110" s="158">
        <f t="shared" si="326"/>
        <v>465</v>
      </c>
      <c r="EJ110" s="157">
        <f t="shared" si="327"/>
        <v>541</v>
      </c>
      <c r="EK110" s="158">
        <f t="shared" si="327"/>
        <v>465</v>
      </c>
      <c r="EL110" s="155">
        <v>6.2</v>
      </c>
      <c r="EM110" s="156">
        <v>5.9</v>
      </c>
      <c r="EN110" s="157">
        <f t="shared" si="328"/>
        <v>2275.4</v>
      </c>
      <c r="EO110" s="158">
        <f t="shared" si="328"/>
        <v>1764.1000000000001</v>
      </c>
      <c r="EP110" s="155">
        <v>5.2</v>
      </c>
      <c r="EQ110" s="156">
        <v>5</v>
      </c>
      <c r="ER110" s="157">
        <f t="shared" si="329"/>
        <v>904.80000000000007</v>
      </c>
      <c r="ES110" s="158">
        <f t="shared" si="329"/>
        <v>830</v>
      </c>
      <c r="ET110" s="155"/>
      <c r="EU110" s="156"/>
      <c r="EV110" s="157">
        <f t="shared" si="330"/>
        <v>0</v>
      </c>
      <c r="EW110" s="158">
        <f t="shared" si="330"/>
        <v>0</v>
      </c>
      <c r="EX110" s="157">
        <f t="shared" si="331"/>
        <v>5.8783733826247691</v>
      </c>
      <c r="EY110" s="158">
        <f t="shared" si="331"/>
        <v>5.5787096774193552</v>
      </c>
      <c r="EZ110" s="157">
        <f t="shared" si="332"/>
        <v>3180.2000000000003</v>
      </c>
      <c r="FA110" s="158">
        <f t="shared" si="332"/>
        <v>2594.1000000000004</v>
      </c>
      <c r="FB110" s="155">
        <v>51.5</v>
      </c>
      <c r="FC110" s="156">
        <v>57.7</v>
      </c>
      <c r="FD110" s="157">
        <f t="shared" si="333"/>
        <v>18900.5</v>
      </c>
      <c r="FE110" s="158">
        <f t="shared" si="333"/>
        <v>17252.3</v>
      </c>
      <c r="FF110" s="155">
        <v>56.3</v>
      </c>
      <c r="FG110" s="156">
        <v>56.2</v>
      </c>
      <c r="FH110" s="157">
        <f t="shared" si="334"/>
        <v>9796.1999999999989</v>
      </c>
      <c r="FI110" s="158">
        <f t="shared" si="334"/>
        <v>9329.2000000000007</v>
      </c>
      <c r="FJ110" s="155"/>
      <c r="FK110" s="156"/>
      <c r="FL110" s="157">
        <f t="shared" si="335"/>
        <v>0</v>
      </c>
      <c r="FM110" s="158">
        <f t="shared" si="335"/>
        <v>0</v>
      </c>
      <c r="FN110" s="157">
        <f t="shared" si="336"/>
        <v>53.043807763401105</v>
      </c>
      <c r="FO110" s="158">
        <f t="shared" si="336"/>
        <v>57.164516129032258</v>
      </c>
      <c r="FP110" s="157">
        <f t="shared" si="337"/>
        <v>28696.699999999997</v>
      </c>
      <c r="FQ110" s="158">
        <f t="shared" si="337"/>
        <v>26581.5</v>
      </c>
      <c r="FR110" s="155">
        <v>302</v>
      </c>
      <c r="FS110" s="156">
        <v>270</v>
      </c>
      <c r="FT110" s="157">
        <f t="shared" si="338"/>
        <v>302</v>
      </c>
      <c r="FU110" s="158">
        <f t="shared" si="338"/>
        <v>270</v>
      </c>
      <c r="FV110" s="155">
        <v>5.9</v>
      </c>
      <c r="FW110" s="156">
        <v>5.4</v>
      </c>
      <c r="FX110" s="157">
        <f t="shared" si="339"/>
        <v>1781.8000000000002</v>
      </c>
      <c r="FY110" s="158">
        <f t="shared" si="339"/>
        <v>1458</v>
      </c>
      <c r="FZ110" s="155">
        <v>82.2</v>
      </c>
      <c r="GA110" s="156">
        <v>81.599999999999994</v>
      </c>
      <c r="GB110" s="157">
        <f t="shared" si="340"/>
        <v>24824.400000000001</v>
      </c>
      <c r="GC110" s="158">
        <f t="shared" si="340"/>
        <v>22032</v>
      </c>
      <c r="GD110" s="157">
        <f t="shared" si="341"/>
        <v>625</v>
      </c>
      <c r="GE110" s="158">
        <f t="shared" si="341"/>
        <v>576</v>
      </c>
      <c r="GF110" s="157">
        <f t="shared" si="341"/>
        <v>625</v>
      </c>
      <c r="GG110" s="158">
        <f t="shared" si="341"/>
        <v>576</v>
      </c>
      <c r="GH110" s="157">
        <f t="shared" si="342"/>
        <v>3586</v>
      </c>
      <c r="GI110" s="158">
        <f t="shared" si="342"/>
        <v>3093.7</v>
      </c>
      <c r="GJ110" s="157">
        <f t="shared" si="343"/>
        <v>40643.5</v>
      </c>
      <c r="GK110" s="158">
        <f t="shared" si="343"/>
        <v>40839.300000000003</v>
      </c>
      <c r="GL110" s="157">
        <f t="shared" si="344"/>
        <v>337</v>
      </c>
      <c r="GM110" s="158">
        <f t="shared" si="344"/>
        <v>319</v>
      </c>
      <c r="GN110" s="157">
        <f t="shared" si="344"/>
        <v>337</v>
      </c>
      <c r="GO110" s="158">
        <f t="shared" si="344"/>
        <v>319</v>
      </c>
      <c r="GP110" s="157">
        <f t="shared" si="345"/>
        <v>1841.2</v>
      </c>
      <c r="GQ110" s="158">
        <f t="shared" si="345"/>
        <v>1668.4</v>
      </c>
      <c r="GR110" s="157">
        <f t="shared" si="346"/>
        <v>23465.3</v>
      </c>
      <c r="GS110" s="158">
        <f t="shared" si="346"/>
        <v>22261.200000000001</v>
      </c>
      <c r="GT110" s="157">
        <f t="shared" si="347"/>
        <v>962</v>
      </c>
      <c r="GU110" s="158">
        <f t="shared" si="347"/>
        <v>895</v>
      </c>
      <c r="GV110" s="157">
        <f t="shared" si="347"/>
        <v>962</v>
      </c>
      <c r="GW110" s="158">
        <f t="shared" si="347"/>
        <v>895</v>
      </c>
      <c r="GX110" s="157">
        <f t="shared" si="348"/>
        <v>5427.2</v>
      </c>
      <c r="GY110" s="158">
        <f t="shared" si="348"/>
        <v>4762.1000000000004</v>
      </c>
      <c r="GZ110" s="157">
        <f t="shared" si="348"/>
        <v>64108.800000000003</v>
      </c>
      <c r="HA110" s="158">
        <f t="shared" si="348"/>
        <v>63100.5</v>
      </c>
      <c r="HB110" s="157">
        <f t="shared" si="349"/>
        <v>0</v>
      </c>
      <c r="HC110" s="158">
        <f t="shared" si="349"/>
        <v>0</v>
      </c>
      <c r="HD110" s="157">
        <f t="shared" si="349"/>
        <v>0</v>
      </c>
      <c r="HE110" s="158">
        <f t="shared" si="349"/>
        <v>0</v>
      </c>
      <c r="HF110" s="157" t="str">
        <f t="shared" si="350"/>
        <v/>
      </c>
      <c r="HG110" s="158" t="str">
        <f t="shared" si="350"/>
        <v/>
      </c>
      <c r="HH110" s="157" t="str">
        <f t="shared" si="351"/>
        <v/>
      </c>
      <c r="HI110" s="158" t="str">
        <f t="shared" si="351"/>
        <v/>
      </c>
      <c r="HJ110" s="157">
        <f t="shared" si="352"/>
        <v>7209.0000000000009</v>
      </c>
      <c r="HK110" s="158">
        <f t="shared" si="352"/>
        <v>6220.1</v>
      </c>
      <c r="HL110" s="157">
        <f t="shared" si="353"/>
        <v>88933.2</v>
      </c>
      <c r="HM110" s="158">
        <f t="shared" si="353"/>
        <v>85132.5</v>
      </c>
    </row>
    <row r="111" spans="1:221">
      <c r="A111" s="167" t="s">
        <v>487</v>
      </c>
      <c r="B111" s="162" t="s">
        <v>498</v>
      </c>
      <c r="C111" s="19" t="s">
        <v>510</v>
      </c>
      <c r="D111" s="154">
        <v>156231</v>
      </c>
      <c r="E111" s="193">
        <v>9</v>
      </c>
      <c r="F111" s="155">
        <v>353</v>
      </c>
      <c r="G111" s="156">
        <v>383</v>
      </c>
      <c r="H111" s="155">
        <v>22</v>
      </c>
      <c r="I111" s="156">
        <v>51</v>
      </c>
      <c r="J111" s="157">
        <f t="shared" si="286"/>
        <v>331</v>
      </c>
      <c r="K111" s="158">
        <f t="shared" si="286"/>
        <v>332</v>
      </c>
      <c r="L111" s="155"/>
      <c r="M111" s="156"/>
      <c r="N111" s="157">
        <f t="shared" si="287"/>
        <v>331</v>
      </c>
      <c r="O111" s="181">
        <f t="shared" si="287"/>
        <v>355</v>
      </c>
      <c r="P111" s="157">
        <f t="shared" si="287"/>
        <v>331</v>
      </c>
      <c r="Q111" s="181">
        <f t="shared" si="287"/>
        <v>355</v>
      </c>
      <c r="R111" s="155">
        <v>39</v>
      </c>
      <c r="S111" s="156">
        <v>36</v>
      </c>
      <c r="T111" s="157">
        <f t="shared" si="288"/>
        <v>39</v>
      </c>
      <c r="U111" s="158">
        <f t="shared" si="288"/>
        <v>36</v>
      </c>
      <c r="V111" s="155">
        <v>6</v>
      </c>
      <c r="W111" s="156">
        <v>10</v>
      </c>
      <c r="X111" s="157">
        <f t="shared" si="289"/>
        <v>6</v>
      </c>
      <c r="Y111" s="158">
        <f t="shared" si="289"/>
        <v>10</v>
      </c>
      <c r="Z111" s="155"/>
      <c r="AA111" s="156"/>
      <c r="AB111" s="157">
        <f t="shared" si="290"/>
        <v>0</v>
      </c>
      <c r="AC111" s="158">
        <f t="shared" si="290"/>
        <v>0</v>
      </c>
      <c r="AD111" s="157">
        <f t="shared" si="291"/>
        <v>45</v>
      </c>
      <c r="AE111" s="158">
        <f t="shared" si="291"/>
        <v>46</v>
      </c>
      <c r="AF111" s="157">
        <f t="shared" si="292"/>
        <v>45</v>
      </c>
      <c r="AG111" s="158">
        <f t="shared" si="292"/>
        <v>46</v>
      </c>
      <c r="AH111" s="155">
        <v>3.4</v>
      </c>
      <c r="AI111" s="156">
        <v>4.7</v>
      </c>
      <c r="AJ111" s="157">
        <f t="shared" si="293"/>
        <v>132.6</v>
      </c>
      <c r="AK111" s="157">
        <f t="shared" si="293"/>
        <v>169.20000000000002</v>
      </c>
      <c r="AL111" s="155">
        <v>4</v>
      </c>
      <c r="AM111" s="156">
        <v>3.9</v>
      </c>
      <c r="AN111" s="157">
        <f t="shared" si="294"/>
        <v>24</v>
      </c>
      <c r="AO111" s="157">
        <f t="shared" si="294"/>
        <v>39</v>
      </c>
      <c r="AP111" s="155"/>
      <c r="AQ111" s="156"/>
      <c r="AR111" s="157">
        <f t="shared" si="295"/>
        <v>0</v>
      </c>
      <c r="AS111" s="158">
        <f t="shared" si="295"/>
        <v>0</v>
      </c>
      <c r="AT111" s="157">
        <f t="shared" si="296"/>
        <v>3.48</v>
      </c>
      <c r="AU111" s="158">
        <f t="shared" si="296"/>
        <v>4.5260869565217394</v>
      </c>
      <c r="AV111" s="157">
        <f t="shared" si="297"/>
        <v>156.6</v>
      </c>
      <c r="AW111" s="158">
        <f t="shared" si="297"/>
        <v>208.20000000000002</v>
      </c>
      <c r="AX111" s="155">
        <v>77.2</v>
      </c>
      <c r="AY111" s="156">
        <v>85.1</v>
      </c>
      <c r="AZ111" s="157">
        <f t="shared" si="298"/>
        <v>3010.8</v>
      </c>
      <c r="BA111" s="158">
        <f t="shared" si="298"/>
        <v>3063.6</v>
      </c>
      <c r="BB111" s="155">
        <v>69.2</v>
      </c>
      <c r="BC111" s="156">
        <v>64</v>
      </c>
      <c r="BD111" s="157">
        <f t="shared" si="299"/>
        <v>415.20000000000005</v>
      </c>
      <c r="BE111" s="158">
        <f t="shared" si="299"/>
        <v>640</v>
      </c>
      <c r="BF111" s="155"/>
      <c r="BG111" s="156"/>
      <c r="BH111" s="157">
        <f t="shared" si="300"/>
        <v>0</v>
      </c>
      <c r="BI111" s="158">
        <f t="shared" si="300"/>
        <v>0</v>
      </c>
      <c r="BJ111" s="157">
        <f t="shared" si="301"/>
        <v>76.13333333333334</v>
      </c>
      <c r="BK111" s="158">
        <f t="shared" si="301"/>
        <v>80.513043478260869</v>
      </c>
      <c r="BL111" s="157">
        <f t="shared" si="302"/>
        <v>3426.0000000000005</v>
      </c>
      <c r="BM111" s="158">
        <f t="shared" si="302"/>
        <v>3703.6</v>
      </c>
      <c r="BN111" s="155">
        <v>81</v>
      </c>
      <c r="BO111" s="156">
        <v>81</v>
      </c>
      <c r="BP111" s="157">
        <f t="shared" si="303"/>
        <v>81</v>
      </c>
      <c r="BQ111" s="158">
        <f t="shared" si="303"/>
        <v>81</v>
      </c>
      <c r="BR111" s="155">
        <v>19</v>
      </c>
      <c r="BS111" s="156">
        <v>21</v>
      </c>
      <c r="BT111" s="157">
        <f t="shared" si="304"/>
        <v>19</v>
      </c>
      <c r="BU111" s="158">
        <f t="shared" si="304"/>
        <v>21</v>
      </c>
      <c r="BV111" s="155"/>
      <c r="BW111" s="156"/>
      <c r="BX111" s="157">
        <f t="shared" si="305"/>
        <v>0</v>
      </c>
      <c r="BY111" s="158">
        <f t="shared" si="305"/>
        <v>0</v>
      </c>
      <c r="BZ111" s="157">
        <f t="shared" si="306"/>
        <v>100</v>
      </c>
      <c r="CA111" s="158">
        <f t="shared" si="306"/>
        <v>102</v>
      </c>
      <c r="CB111" s="157">
        <f t="shared" si="307"/>
        <v>100</v>
      </c>
      <c r="CC111" s="158">
        <f t="shared" si="307"/>
        <v>102</v>
      </c>
      <c r="CD111" s="155">
        <v>4.4000000000000004</v>
      </c>
      <c r="CE111" s="156">
        <v>4.5999999999999996</v>
      </c>
      <c r="CF111" s="157">
        <f t="shared" si="308"/>
        <v>356.40000000000003</v>
      </c>
      <c r="CG111" s="158">
        <f t="shared" si="308"/>
        <v>372.59999999999997</v>
      </c>
      <c r="CH111" s="155">
        <v>3.4</v>
      </c>
      <c r="CI111" s="156">
        <v>4.8</v>
      </c>
      <c r="CJ111" s="157">
        <f t="shared" si="309"/>
        <v>64.599999999999994</v>
      </c>
      <c r="CK111" s="158">
        <f t="shared" si="309"/>
        <v>100.8</v>
      </c>
      <c r="CL111" s="155"/>
      <c r="CM111" s="156"/>
      <c r="CN111" s="157">
        <f t="shared" si="310"/>
        <v>0</v>
      </c>
      <c r="CO111" s="158">
        <f t="shared" si="310"/>
        <v>0</v>
      </c>
      <c r="CP111" s="157">
        <f t="shared" si="311"/>
        <v>4.21</v>
      </c>
      <c r="CQ111" s="158">
        <f t="shared" si="311"/>
        <v>4.6411764705882348</v>
      </c>
      <c r="CR111" s="157">
        <f t="shared" si="312"/>
        <v>421</v>
      </c>
      <c r="CS111" s="158">
        <f t="shared" si="312"/>
        <v>473.4</v>
      </c>
      <c r="CT111" s="155">
        <v>86.4</v>
      </c>
      <c r="CU111" s="156">
        <v>84.7</v>
      </c>
      <c r="CV111" s="157">
        <f t="shared" si="313"/>
        <v>6998.4000000000005</v>
      </c>
      <c r="CW111" s="158">
        <f t="shared" si="313"/>
        <v>6860.7</v>
      </c>
      <c r="CX111" s="155">
        <v>74.7</v>
      </c>
      <c r="CY111" s="156">
        <v>93.2</v>
      </c>
      <c r="CZ111" s="157">
        <f t="shared" si="314"/>
        <v>1419.3</v>
      </c>
      <c r="DA111" s="158">
        <f t="shared" si="314"/>
        <v>1957.2</v>
      </c>
      <c r="DB111" s="155"/>
      <c r="DC111" s="156"/>
      <c r="DD111" s="157">
        <f t="shared" si="315"/>
        <v>0</v>
      </c>
      <c r="DE111" s="158">
        <f t="shared" si="315"/>
        <v>0</v>
      </c>
      <c r="DF111" s="157">
        <f t="shared" si="316"/>
        <v>84.177000000000007</v>
      </c>
      <c r="DG111" s="158">
        <f t="shared" si="316"/>
        <v>86.45</v>
      </c>
      <c r="DH111" s="157">
        <f t="shared" si="317"/>
        <v>8417.7000000000007</v>
      </c>
      <c r="DI111" s="158">
        <f t="shared" si="317"/>
        <v>8817.9</v>
      </c>
      <c r="DJ111" s="157">
        <f t="shared" si="318"/>
        <v>145</v>
      </c>
      <c r="DK111" s="158">
        <f t="shared" si="318"/>
        <v>148</v>
      </c>
      <c r="DL111" s="157">
        <f t="shared" si="318"/>
        <v>145</v>
      </c>
      <c r="DM111" s="158">
        <f t="shared" si="318"/>
        <v>148</v>
      </c>
      <c r="DN111" s="157">
        <f t="shared" si="319"/>
        <v>3.9834482758620693</v>
      </c>
      <c r="DO111" s="158">
        <f t="shared" si="319"/>
        <v>4.6054054054054054</v>
      </c>
      <c r="DP111" s="157">
        <f t="shared" si="320"/>
        <v>577.6</v>
      </c>
      <c r="DQ111" s="158">
        <f t="shared" si="320"/>
        <v>681.6</v>
      </c>
      <c r="DR111" s="157">
        <f t="shared" si="321"/>
        <v>81.680689655172415</v>
      </c>
      <c r="DS111" s="158">
        <f t="shared" si="321"/>
        <v>84.604729729729726</v>
      </c>
      <c r="DT111" s="157">
        <f t="shared" si="322"/>
        <v>11843.7</v>
      </c>
      <c r="DU111" s="158">
        <f t="shared" si="322"/>
        <v>12521.5</v>
      </c>
      <c r="DV111" s="155">
        <v>75</v>
      </c>
      <c r="DW111" s="156">
        <v>90</v>
      </c>
      <c r="DX111" s="157">
        <f t="shared" si="323"/>
        <v>75</v>
      </c>
      <c r="DY111" s="158">
        <f t="shared" si="323"/>
        <v>90</v>
      </c>
      <c r="DZ111" s="155">
        <v>25</v>
      </c>
      <c r="EA111" s="156">
        <v>17</v>
      </c>
      <c r="EB111" s="157">
        <f t="shared" si="324"/>
        <v>25</v>
      </c>
      <c r="EC111" s="158">
        <f t="shared" si="324"/>
        <v>17</v>
      </c>
      <c r="ED111" s="155"/>
      <c r="EE111" s="156"/>
      <c r="EF111" s="157">
        <f t="shared" si="325"/>
        <v>0</v>
      </c>
      <c r="EG111" s="158">
        <f t="shared" si="325"/>
        <v>0</v>
      </c>
      <c r="EH111" s="157">
        <f t="shared" si="326"/>
        <v>100</v>
      </c>
      <c r="EI111" s="158">
        <f t="shared" si="326"/>
        <v>107</v>
      </c>
      <c r="EJ111" s="157">
        <f t="shared" si="327"/>
        <v>100</v>
      </c>
      <c r="EK111" s="158">
        <f t="shared" si="327"/>
        <v>107</v>
      </c>
      <c r="EL111" s="155">
        <v>4.7</v>
      </c>
      <c r="EM111" s="156">
        <v>5.2</v>
      </c>
      <c r="EN111" s="157">
        <f t="shared" si="328"/>
        <v>352.5</v>
      </c>
      <c r="EO111" s="158">
        <f t="shared" si="328"/>
        <v>468</v>
      </c>
      <c r="EP111" s="155">
        <v>4.2</v>
      </c>
      <c r="EQ111" s="156">
        <v>4.5</v>
      </c>
      <c r="ER111" s="157">
        <f t="shared" si="329"/>
        <v>105</v>
      </c>
      <c r="ES111" s="158">
        <f t="shared" si="329"/>
        <v>76.5</v>
      </c>
      <c r="ET111" s="155"/>
      <c r="EU111" s="156"/>
      <c r="EV111" s="157">
        <f t="shared" si="330"/>
        <v>0</v>
      </c>
      <c r="EW111" s="158">
        <f t="shared" si="330"/>
        <v>0</v>
      </c>
      <c r="EX111" s="157">
        <f t="shared" si="331"/>
        <v>4.5750000000000002</v>
      </c>
      <c r="EY111" s="158">
        <f t="shared" si="331"/>
        <v>5.0887850467289724</v>
      </c>
      <c r="EZ111" s="157">
        <f t="shared" si="332"/>
        <v>457.5</v>
      </c>
      <c r="FA111" s="158">
        <f t="shared" si="332"/>
        <v>544.5</v>
      </c>
      <c r="FB111" s="155">
        <v>66.900000000000006</v>
      </c>
      <c r="FC111" s="156">
        <v>67.3</v>
      </c>
      <c r="FD111" s="157">
        <f t="shared" si="333"/>
        <v>5017.5</v>
      </c>
      <c r="FE111" s="158">
        <f t="shared" si="333"/>
        <v>6057</v>
      </c>
      <c r="FF111" s="155">
        <v>55.4</v>
      </c>
      <c r="FG111" s="156">
        <v>53.5</v>
      </c>
      <c r="FH111" s="157">
        <f t="shared" si="334"/>
        <v>1385</v>
      </c>
      <c r="FI111" s="158">
        <f t="shared" si="334"/>
        <v>909.5</v>
      </c>
      <c r="FJ111" s="155"/>
      <c r="FK111" s="156"/>
      <c r="FL111" s="157">
        <f t="shared" si="335"/>
        <v>0</v>
      </c>
      <c r="FM111" s="158">
        <f t="shared" si="335"/>
        <v>0</v>
      </c>
      <c r="FN111" s="157">
        <f t="shared" si="336"/>
        <v>64.025000000000006</v>
      </c>
      <c r="FO111" s="158">
        <f t="shared" si="336"/>
        <v>65.107476635514018</v>
      </c>
      <c r="FP111" s="157">
        <f t="shared" si="337"/>
        <v>6402.5000000000009</v>
      </c>
      <c r="FQ111" s="158">
        <f t="shared" si="337"/>
        <v>6966.5</v>
      </c>
      <c r="FR111" s="155">
        <v>86</v>
      </c>
      <c r="FS111" s="156">
        <v>100</v>
      </c>
      <c r="FT111" s="157">
        <f t="shared" si="338"/>
        <v>86</v>
      </c>
      <c r="FU111" s="158">
        <f t="shared" si="338"/>
        <v>100</v>
      </c>
      <c r="FV111" s="155">
        <v>4.5999999999999996</v>
      </c>
      <c r="FW111" s="156">
        <v>4.7</v>
      </c>
      <c r="FX111" s="157">
        <f t="shared" si="339"/>
        <v>395.59999999999997</v>
      </c>
      <c r="FY111" s="158">
        <f t="shared" si="339"/>
        <v>470</v>
      </c>
      <c r="FZ111" s="155">
        <v>75.8</v>
      </c>
      <c r="GA111" s="156">
        <v>80.099999999999994</v>
      </c>
      <c r="GB111" s="157">
        <f t="shared" si="340"/>
        <v>6518.8</v>
      </c>
      <c r="GC111" s="158">
        <f t="shared" si="340"/>
        <v>8009.9999999999991</v>
      </c>
      <c r="GD111" s="157">
        <f t="shared" si="341"/>
        <v>195</v>
      </c>
      <c r="GE111" s="158">
        <f t="shared" si="341"/>
        <v>207</v>
      </c>
      <c r="GF111" s="157">
        <f t="shared" si="341"/>
        <v>195</v>
      </c>
      <c r="GG111" s="158">
        <f t="shared" si="341"/>
        <v>207</v>
      </c>
      <c r="GH111" s="157">
        <f t="shared" si="342"/>
        <v>841.5</v>
      </c>
      <c r="GI111" s="158">
        <f t="shared" si="342"/>
        <v>1009.8</v>
      </c>
      <c r="GJ111" s="157">
        <f t="shared" si="343"/>
        <v>15026.7</v>
      </c>
      <c r="GK111" s="158">
        <f t="shared" si="343"/>
        <v>15981.3</v>
      </c>
      <c r="GL111" s="157">
        <f t="shared" si="344"/>
        <v>50</v>
      </c>
      <c r="GM111" s="158">
        <f t="shared" si="344"/>
        <v>48</v>
      </c>
      <c r="GN111" s="157">
        <f t="shared" si="344"/>
        <v>50</v>
      </c>
      <c r="GO111" s="158">
        <f t="shared" si="344"/>
        <v>48</v>
      </c>
      <c r="GP111" s="157">
        <f t="shared" si="345"/>
        <v>193.6</v>
      </c>
      <c r="GQ111" s="158">
        <f t="shared" si="345"/>
        <v>216.3</v>
      </c>
      <c r="GR111" s="157">
        <f t="shared" si="346"/>
        <v>3219.5</v>
      </c>
      <c r="GS111" s="158">
        <f t="shared" si="346"/>
        <v>3506.7</v>
      </c>
      <c r="GT111" s="157">
        <f t="shared" si="347"/>
        <v>245</v>
      </c>
      <c r="GU111" s="158">
        <f t="shared" si="347"/>
        <v>255</v>
      </c>
      <c r="GV111" s="157">
        <f t="shared" si="347"/>
        <v>245</v>
      </c>
      <c r="GW111" s="158">
        <f t="shared" si="347"/>
        <v>255</v>
      </c>
      <c r="GX111" s="157">
        <f t="shared" si="348"/>
        <v>1035.0999999999999</v>
      </c>
      <c r="GY111" s="158">
        <f t="shared" si="348"/>
        <v>1226.0999999999999</v>
      </c>
      <c r="GZ111" s="157">
        <f t="shared" si="348"/>
        <v>18246.2</v>
      </c>
      <c r="HA111" s="158">
        <f t="shared" si="348"/>
        <v>19488</v>
      </c>
      <c r="HB111" s="157">
        <f t="shared" si="349"/>
        <v>0</v>
      </c>
      <c r="HC111" s="158">
        <f t="shared" si="349"/>
        <v>0</v>
      </c>
      <c r="HD111" s="157">
        <f t="shared" si="349"/>
        <v>0</v>
      </c>
      <c r="HE111" s="158">
        <f t="shared" si="349"/>
        <v>0</v>
      </c>
      <c r="HF111" s="157" t="str">
        <f t="shared" si="350"/>
        <v/>
      </c>
      <c r="HG111" s="158" t="str">
        <f t="shared" si="350"/>
        <v/>
      </c>
      <c r="HH111" s="157" t="str">
        <f t="shared" si="351"/>
        <v/>
      </c>
      <c r="HI111" s="158" t="str">
        <f t="shared" si="351"/>
        <v/>
      </c>
      <c r="HJ111" s="157">
        <f t="shared" si="352"/>
        <v>1430.6999999999998</v>
      </c>
      <c r="HK111" s="158">
        <f t="shared" si="352"/>
        <v>1696.1</v>
      </c>
      <c r="HL111" s="157">
        <f t="shared" si="353"/>
        <v>24765</v>
      </c>
      <c r="HM111" s="158">
        <f t="shared" si="353"/>
        <v>27498</v>
      </c>
    </row>
    <row r="112" spans="1:221">
      <c r="A112" s="167" t="s">
        <v>487</v>
      </c>
      <c r="B112" s="162" t="s">
        <v>499</v>
      </c>
      <c r="C112" s="19"/>
      <c r="D112" s="154">
        <v>157553</v>
      </c>
      <c r="E112" s="193">
        <v>9</v>
      </c>
      <c r="F112" s="155">
        <v>522</v>
      </c>
      <c r="G112" s="156">
        <v>574</v>
      </c>
      <c r="H112" s="155">
        <v>65</v>
      </c>
      <c r="I112" s="156">
        <v>102</v>
      </c>
      <c r="J112" s="157">
        <f t="shared" si="286"/>
        <v>457</v>
      </c>
      <c r="K112" s="158">
        <f t="shared" si="286"/>
        <v>472</v>
      </c>
      <c r="L112" s="155"/>
      <c r="M112" s="156"/>
      <c r="N112" s="157">
        <f t="shared" si="287"/>
        <v>457</v>
      </c>
      <c r="O112" s="181">
        <f t="shared" si="287"/>
        <v>461</v>
      </c>
      <c r="P112" s="157">
        <f t="shared" si="287"/>
        <v>457</v>
      </c>
      <c r="Q112" s="181">
        <f t="shared" si="287"/>
        <v>461</v>
      </c>
      <c r="R112" s="155">
        <v>28</v>
      </c>
      <c r="S112" s="156">
        <v>42</v>
      </c>
      <c r="T112" s="157">
        <f t="shared" si="288"/>
        <v>28</v>
      </c>
      <c r="U112" s="158">
        <f t="shared" si="288"/>
        <v>42</v>
      </c>
      <c r="V112" s="155">
        <v>23</v>
      </c>
      <c r="W112" s="156">
        <v>21</v>
      </c>
      <c r="X112" s="157">
        <f t="shared" si="289"/>
        <v>23</v>
      </c>
      <c r="Y112" s="158">
        <f t="shared" si="289"/>
        <v>21</v>
      </c>
      <c r="Z112" s="155"/>
      <c r="AA112" s="156"/>
      <c r="AB112" s="157">
        <f t="shared" si="290"/>
        <v>0</v>
      </c>
      <c r="AC112" s="158">
        <f t="shared" si="290"/>
        <v>0</v>
      </c>
      <c r="AD112" s="157">
        <f t="shared" si="291"/>
        <v>51</v>
      </c>
      <c r="AE112" s="158">
        <f t="shared" si="291"/>
        <v>63</v>
      </c>
      <c r="AF112" s="157">
        <f t="shared" si="292"/>
        <v>51</v>
      </c>
      <c r="AG112" s="158">
        <f t="shared" si="292"/>
        <v>63</v>
      </c>
      <c r="AH112" s="155">
        <v>3.1</v>
      </c>
      <c r="AI112" s="156">
        <v>3</v>
      </c>
      <c r="AJ112" s="157">
        <f t="shared" si="293"/>
        <v>86.8</v>
      </c>
      <c r="AK112" s="157">
        <f t="shared" si="293"/>
        <v>126</v>
      </c>
      <c r="AL112" s="155">
        <v>3.5</v>
      </c>
      <c r="AM112" s="156">
        <v>3.9</v>
      </c>
      <c r="AN112" s="157">
        <f t="shared" si="294"/>
        <v>80.5</v>
      </c>
      <c r="AO112" s="157">
        <f t="shared" si="294"/>
        <v>81.899999999999991</v>
      </c>
      <c r="AP112" s="155"/>
      <c r="AQ112" s="156"/>
      <c r="AR112" s="157">
        <f t="shared" si="295"/>
        <v>0</v>
      </c>
      <c r="AS112" s="158">
        <f t="shared" si="295"/>
        <v>0</v>
      </c>
      <c r="AT112" s="157">
        <f t="shared" si="296"/>
        <v>3.2803921568627454</v>
      </c>
      <c r="AU112" s="158">
        <f t="shared" si="296"/>
        <v>3.3</v>
      </c>
      <c r="AV112" s="157">
        <f t="shared" si="297"/>
        <v>167.3</v>
      </c>
      <c r="AW112" s="158">
        <f t="shared" si="297"/>
        <v>207.89999999999998</v>
      </c>
      <c r="AX112" s="155">
        <v>73.2</v>
      </c>
      <c r="AY112" s="156">
        <v>70.7</v>
      </c>
      <c r="AZ112" s="157">
        <f t="shared" si="298"/>
        <v>2049.6</v>
      </c>
      <c r="BA112" s="158">
        <f t="shared" si="298"/>
        <v>2969.4</v>
      </c>
      <c r="BB112" s="155">
        <v>46.9</v>
      </c>
      <c r="BC112" s="156">
        <v>65.7</v>
      </c>
      <c r="BD112" s="157">
        <f t="shared" si="299"/>
        <v>1078.7</v>
      </c>
      <c r="BE112" s="158">
        <f t="shared" si="299"/>
        <v>1379.7</v>
      </c>
      <c r="BF112" s="155"/>
      <c r="BG112" s="156"/>
      <c r="BH112" s="157">
        <f t="shared" si="300"/>
        <v>0</v>
      </c>
      <c r="BI112" s="158">
        <f t="shared" si="300"/>
        <v>0</v>
      </c>
      <c r="BJ112" s="157">
        <f t="shared" si="301"/>
        <v>61.339215686274514</v>
      </c>
      <c r="BK112" s="158">
        <f t="shared" si="301"/>
        <v>69.033333333333346</v>
      </c>
      <c r="BL112" s="157">
        <f t="shared" si="302"/>
        <v>3128.3</v>
      </c>
      <c r="BM112" s="158">
        <f t="shared" si="302"/>
        <v>4349.1000000000004</v>
      </c>
      <c r="BN112" s="155">
        <v>99</v>
      </c>
      <c r="BO112" s="156">
        <v>93</v>
      </c>
      <c r="BP112" s="157">
        <f t="shared" si="303"/>
        <v>99</v>
      </c>
      <c r="BQ112" s="158">
        <f t="shared" si="303"/>
        <v>93</v>
      </c>
      <c r="BR112" s="155">
        <v>19</v>
      </c>
      <c r="BS112" s="156">
        <v>11</v>
      </c>
      <c r="BT112" s="157">
        <f t="shared" si="304"/>
        <v>19</v>
      </c>
      <c r="BU112" s="158">
        <f t="shared" si="304"/>
        <v>11</v>
      </c>
      <c r="BV112" s="155"/>
      <c r="BW112" s="156"/>
      <c r="BX112" s="157">
        <f t="shared" si="305"/>
        <v>0</v>
      </c>
      <c r="BY112" s="158">
        <f t="shared" si="305"/>
        <v>0</v>
      </c>
      <c r="BZ112" s="157">
        <f t="shared" si="306"/>
        <v>118</v>
      </c>
      <c r="CA112" s="158">
        <f t="shared" si="306"/>
        <v>104</v>
      </c>
      <c r="CB112" s="157">
        <f t="shared" si="307"/>
        <v>118</v>
      </c>
      <c r="CC112" s="158">
        <f t="shared" si="307"/>
        <v>104</v>
      </c>
      <c r="CD112" s="155">
        <v>4.4000000000000004</v>
      </c>
      <c r="CE112" s="156">
        <v>4.7</v>
      </c>
      <c r="CF112" s="157">
        <f t="shared" si="308"/>
        <v>435.6</v>
      </c>
      <c r="CG112" s="158">
        <f t="shared" si="308"/>
        <v>437.1</v>
      </c>
      <c r="CH112" s="155">
        <v>6.6</v>
      </c>
      <c r="CI112" s="156">
        <v>5</v>
      </c>
      <c r="CJ112" s="157">
        <f t="shared" si="309"/>
        <v>125.39999999999999</v>
      </c>
      <c r="CK112" s="158">
        <f t="shared" si="309"/>
        <v>55</v>
      </c>
      <c r="CL112" s="155"/>
      <c r="CM112" s="156"/>
      <c r="CN112" s="157">
        <f t="shared" si="310"/>
        <v>0</v>
      </c>
      <c r="CO112" s="158">
        <f t="shared" si="310"/>
        <v>0</v>
      </c>
      <c r="CP112" s="157">
        <f t="shared" si="311"/>
        <v>4.7542372881355934</v>
      </c>
      <c r="CQ112" s="158">
        <f t="shared" si="311"/>
        <v>4.7317307692307695</v>
      </c>
      <c r="CR112" s="157">
        <f t="shared" si="312"/>
        <v>561</v>
      </c>
      <c r="CS112" s="158">
        <f t="shared" si="312"/>
        <v>492.1</v>
      </c>
      <c r="CT112" s="155">
        <v>88.7</v>
      </c>
      <c r="CU112" s="156">
        <v>92.2</v>
      </c>
      <c r="CV112" s="157">
        <f t="shared" si="313"/>
        <v>8781.3000000000011</v>
      </c>
      <c r="CW112" s="158">
        <f t="shared" si="313"/>
        <v>8574.6</v>
      </c>
      <c r="CX112" s="155">
        <v>91.4</v>
      </c>
      <c r="CY112" s="156">
        <v>84.5</v>
      </c>
      <c r="CZ112" s="157">
        <f t="shared" si="314"/>
        <v>1736.6000000000001</v>
      </c>
      <c r="DA112" s="158">
        <f t="shared" si="314"/>
        <v>929.5</v>
      </c>
      <c r="DB112" s="155"/>
      <c r="DC112" s="156"/>
      <c r="DD112" s="157">
        <f t="shared" si="315"/>
        <v>0</v>
      </c>
      <c r="DE112" s="158">
        <f t="shared" si="315"/>
        <v>0</v>
      </c>
      <c r="DF112" s="157">
        <f t="shared" si="316"/>
        <v>89.134745762711873</v>
      </c>
      <c r="DG112" s="158">
        <f t="shared" si="316"/>
        <v>91.385576923076925</v>
      </c>
      <c r="DH112" s="157">
        <f t="shared" si="317"/>
        <v>10517.900000000001</v>
      </c>
      <c r="DI112" s="158">
        <f t="shared" si="317"/>
        <v>9504.1</v>
      </c>
      <c r="DJ112" s="157">
        <f t="shared" si="318"/>
        <v>169</v>
      </c>
      <c r="DK112" s="158">
        <f t="shared" si="318"/>
        <v>167</v>
      </c>
      <c r="DL112" s="157">
        <f t="shared" si="318"/>
        <v>169</v>
      </c>
      <c r="DM112" s="158">
        <f t="shared" si="318"/>
        <v>167</v>
      </c>
      <c r="DN112" s="157">
        <f t="shared" si="319"/>
        <v>4.3094674556213013</v>
      </c>
      <c r="DO112" s="158">
        <f t="shared" si="319"/>
        <v>4.1916167664670656</v>
      </c>
      <c r="DP112" s="157">
        <f t="shared" si="320"/>
        <v>728.3</v>
      </c>
      <c r="DQ112" s="158">
        <f t="shared" si="320"/>
        <v>700</v>
      </c>
      <c r="DR112" s="157">
        <f t="shared" si="321"/>
        <v>80.746745562130187</v>
      </c>
      <c r="DS112" s="158">
        <f t="shared" si="321"/>
        <v>82.953293413173654</v>
      </c>
      <c r="DT112" s="157">
        <f t="shared" si="322"/>
        <v>13646.2</v>
      </c>
      <c r="DU112" s="158">
        <f t="shared" si="322"/>
        <v>13853.2</v>
      </c>
      <c r="DV112" s="155">
        <v>84</v>
      </c>
      <c r="DW112" s="156">
        <v>94</v>
      </c>
      <c r="DX112" s="157">
        <f t="shared" si="323"/>
        <v>84</v>
      </c>
      <c r="DY112" s="158">
        <f t="shared" si="323"/>
        <v>94</v>
      </c>
      <c r="DZ112" s="155">
        <v>19</v>
      </c>
      <c r="EA112" s="156">
        <v>16</v>
      </c>
      <c r="EB112" s="157">
        <f t="shared" si="324"/>
        <v>19</v>
      </c>
      <c r="EC112" s="158">
        <f t="shared" si="324"/>
        <v>16</v>
      </c>
      <c r="ED112" s="155"/>
      <c r="EE112" s="156"/>
      <c r="EF112" s="157">
        <f t="shared" si="325"/>
        <v>0</v>
      </c>
      <c r="EG112" s="158">
        <f t="shared" si="325"/>
        <v>0</v>
      </c>
      <c r="EH112" s="157">
        <f t="shared" si="326"/>
        <v>103</v>
      </c>
      <c r="EI112" s="158">
        <f t="shared" si="326"/>
        <v>110</v>
      </c>
      <c r="EJ112" s="157">
        <f t="shared" si="327"/>
        <v>103</v>
      </c>
      <c r="EK112" s="158">
        <f t="shared" si="327"/>
        <v>110</v>
      </c>
      <c r="EL112" s="155">
        <v>5.2</v>
      </c>
      <c r="EM112" s="156">
        <v>5.2</v>
      </c>
      <c r="EN112" s="157">
        <f t="shared" si="328"/>
        <v>436.8</v>
      </c>
      <c r="EO112" s="158">
        <f t="shared" si="328"/>
        <v>488.8</v>
      </c>
      <c r="EP112" s="155">
        <v>5.9</v>
      </c>
      <c r="EQ112" s="156">
        <v>5.7</v>
      </c>
      <c r="ER112" s="157">
        <f t="shared" si="329"/>
        <v>112.10000000000001</v>
      </c>
      <c r="ES112" s="158">
        <f t="shared" si="329"/>
        <v>91.2</v>
      </c>
      <c r="ET112" s="155"/>
      <c r="EU112" s="156"/>
      <c r="EV112" s="157">
        <f t="shared" si="330"/>
        <v>0</v>
      </c>
      <c r="EW112" s="158">
        <f t="shared" si="330"/>
        <v>0</v>
      </c>
      <c r="EX112" s="157">
        <f t="shared" si="331"/>
        <v>5.3291262135922324</v>
      </c>
      <c r="EY112" s="158">
        <f t="shared" si="331"/>
        <v>5.2727272727272725</v>
      </c>
      <c r="EZ112" s="157">
        <f t="shared" si="332"/>
        <v>548.9</v>
      </c>
      <c r="FA112" s="158">
        <f t="shared" si="332"/>
        <v>580</v>
      </c>
      <c r="FB112" s="155">
        <v>60.3</v>
      </c>
      <c r="FC112" s="156">
        <v>59.5</v>
      </c>
      <c r="FD112" s="157">
        <f t="shared" si="333"/>
        <v>5065.2</v>
      </c>
      <c r="FE112" s="158">
        <f t="shared" si="333"/>
        <v>5593</v>
      </c>
      <c r="FF112" s="155">
        <v>56.7</v>
      </c>
      <c r="FG112" s="156">
        <v>61.7</v>
      </c>
      <c r="FH112" s="157">
        <f t="shared" si="334"/>
        <v>1077.3</v>
      </c>
      <c r="FI112" s="158">
        <f t="shared" si="334"/>
        <v>987.2</v>
      </c>
      <c r="FJ112" s="155"/>
      <c r="FK112" s="156"/>
      <c r="FL112" s="157">
        <f t="shared" si="335"/>
        <v>0</v>
      </c>
      <c r="FM112" s="158">
        <f t="shared" si="335"/>
        <v>0</v>
      </c>
      <c r="FN112" s="157">
        <f t="shared" si="336"/>
        <v>59.635922330097088</v>
      </c>
      <c r="FO112" s="158">
        <f t="shared" si="336"/>
        <v>59.82</v>
      </c>
      <c r="FP112" s="157">
        <f t="shared" si="337"/>
        <v>6142.5</v>
      </c>
      <c r="FQ112" s="158">
        <f t="shared" si="337"/>
        <v>6580.2</v>
      </c>
      <c r="FR112" s="155">
        <v>185</v>
      </c>
      <c r="FS112" s="156">
        <v>184</v>
      </c>
      <c r="FT112" s="157">
        <f t="shared" si="338"/>
        <v>185</v>
      </c>
      <c r="FU112" s="158">
        <f t="shared" si="338"/>
        <v>184</v>
      </c>
      <c r="FV112" s="155">
        <v>4.4000000000000004</v>
      </c>
      <c r="FW112" s="156">
        <v>4.3</v>
      </c>
      <c r="FX112" s="157">
        <f t="shared" si="339"/>
        <v>814.00000000000011</v>
      </c>
      <c r="FY112" s="158">
        <f t="shared" si="339"/>
        <v>791.19999999999993</v>
      </c>
      <c r="FZ112" s="155">
        <v>82.8</v>
      </c>
      <c r="GA112" s="156">
        <v>81.5</v>
      </c>
      <c r="GB112" s="157">
        <f t="shared" si="340"/>
        <v>15318</v>
      </c>
      <c r="GC112" s="158">
        <f t="shared" si="340"/>
        <v>14996</v>
      </c>
      <c r="GD112" s="157">
        <f t="shared" si="341"/>
        <v>211</v>
      </c>
      <c r="GE112" s="158">
        <f t="shared" si="341"/>
        <v>229</v>
      </c>
      <c r="GF112" s="157">
        <f t="shared" si="341"/>
        <v>211</v>
      </c>
      <c r="GG112" s="158">
        <f t="shared" si="341"/>
        <v>229</v>
      </c>
      <c r="GH112" s="157">
        <f t="shared" si="342"/>
        <v>959.2</v>
      </c>
      <c r="GI112" s="158">
        <f t="shared" si="342"/>
        <v>1051.9000000000001</v>
      </c>
      <c r="GJ112" s="157">
        <f t="shared" si="343"/>
        <v>15896.100000000002</v>
      </c>
      <c r="GK112" s="158">
        <f t="shared" si="343"/>
        <v>17137</v>
      </c>
      <c r="GL112" s="157">
        <f t="shared" si="344"/>
        <v>61</v>
      </c>
      <c r="GM112" s="158">
        <f t="shared" si="344"/>
        <v>48</v>
      </c>
      <c r="GN112" s="157">
        <f t="shared" si="344"/>
        <v>61</v>
      </c>
      <c r="GO112" s="158">
        <f t="shared" si="344"/>
        <v>48</v>
      </c>
      <c r="GP112" s="157">
        <f t="shared" si="345"/>
        <v>318</v>
      </c>
      <c r="GQ112" s="158">
        <f t="shared" si="345"/>
        <v>228.09999999999997</v>
      </c>
      <c r="GR112" s="157">
        <f t="shared" si="346"/>
        <v>3892.6000000000004</v>
      </c>
      <c r="GS112" s="158">
        <f t="shared" si="346"/>
        <v>3296.3999999999996</v>
      </c>
      <c r="GT112" s="157">
        <f t="shared" si="347"/>
        <v>272</v>
      </c>
      <c r="GU112" s="158">
        <f t="shared" si="347"/>
        <v>277</v>
      </c>
      <c r="GV112" s="157">
        <f t="shared" si="347"/>
        <v>272</v>
      </c>
      <c r="GW112" s="158">
        <f t="shared" si="347"/>
        <v>277</v>
      </c>
      <c r="GX112" s="157">
        <f t="shared" si="348"/>
        <v>1277.2</v>
      </c>
      <c r="GY112" s="158">
        <f t="shared" si="348"/>
        <v>1280</v>
      </c>
      <c r="GZ112" s="157">
        <f t="shared" si="348"/>
        <v>19788.700000000004</v>
      </c>
      <c r="HA112" s="158">
        <f t="shared" si="348"/>
        <v>20433.400000000001</v>
      </c>
      <c r="HB112" s="157">
        <f t="shared" si="349"/>
        <v>0</v>
      </c>
      <c r="HC112" s="158">
        <f t="shared" si="349"/>
        <v>0</v>
      </c>
      <c r="HD112" s="157">
        <f t="shared" si="349"/>
        <v>0</v>
      </c>
      <c r="HE112" s="158">
        <f t="shared" si="349"/>
        <v>0</v>
      </c>
      <c r="HF112" s="157" t="str">
        <f t="shared" si="350"/>
        <v/>
      </c>
      <c r="HG112" s="158" t="str">
        <f t="shared" si="350"/>
        <v/>
      </c>
      <c r="HH112" s="157" t="str">
        <f t="shared" si="351"/>
        <v/>
      </c>
      <c r="HI112" s="158" t="str">
        <f t="shared" si="351"/>
        <v/>
      </c>
      <c r="HJ112" s="157">
        <f t="shared" si="352"/>
        <v>2091.1999999999998</v>
      </c>
      <c r="HK112" s="158">
        <f t="shared" si="352"/>
        <v>2071.1999999999998</v>
      </c>
      <c r="HL112" s="157">
        <f t="shared" si="353"/>
        <v>35106.699999999997</v>
      </c>
      <c r="HM112" s="158">
        <f t="shared" si="353"/>
        <v>35429.4</v>
      </c>
    </row>
    <row r="113" spans="1:221">
      <c r="A113" s="167" t="s">
        <v>487</v>
      </c>
      <c r="B113" s="162" t="s">
        <v>500</v>
      </c>
      <c r="C113" s="19"/>
      <c r="D113" s="154">
        <v>156648</v>
      </c>
      <c r="E113" s="193">
        <v>9</v>
      </c>
      <c r="F113" s="155">
        <v>793</v>
      </c>
      <c r="G113" s="156">
        <v>782</v>
      </c>
      <c r="H113" s="155">
        <v>72</v>
      </c>
      <c r="I113" s="156">
        <v>61</v>
      </c>
      <c r="J113" s="157">
        <f t="shared" si="286"/>
        <v>721</v>
      </c>
      <c r="K113" s="158">
        <f t="shared" si="286"/>
        <v>721</v>
      </c>
      <c r="L113" s="155"/>
      <c r="M113" s="156"/>
      <c r="N113" s="157">
        <f t="shared" si="287"/>
        <v>721</v>
      </c>
      <c r="O113" s="181">
        <f t="shared" si="287"/>
        <v>704</v>
      </c>
      <c r="P113" s="157">
        <f t="shared" si="287"/>
        <v>721</v>
      </c>
      <c r="Q113" s="181">
        <f t="shared" si="287"/>
        <v>704</v>
      </c>
      <c r="R113" s="155">
        <v>72</v>
      </c>
      <c r="S113" s="156">
        <v>81</v>
      </c>
      <c r="T113" s="157">
        <f t="shared" si="288"/>
        <v>72</v>
      </c>
      <c r="U113" s="158">
        <f t="shared" si="288"/>
        <v>81</v>
      </c>
      <c r="V113" s="155">
        <v>22</v>
      </c>
      <c r="W113" s="156">
        <v>11</v>
      </c>
      <c r="X113" s="157">
        <f t="shared" si="289"/>
        <v>22</v>
      </c>
      <c r="Y113" s="158">
        <f t="shared" si="289"/>
        <v>11</v>
      </c>
      <c r="Z113" s="155"/>
      <c r="AA113" s="156"/>
      <c r="AB113" s="157">
        <f t="shared" si="290"/>
        <v>0</v>
      </c>
      <c r="AC113" s="158">
        <f t="shared" si="290"/>
        <v>0</v>
      </c>
      <c r="AD113" s="157">
        <f t="shared" si="291"/>
        <v>94</v>
      </c>
      <c r="AE113" s="158">
        <f t="shared" si="291"/>
        <v>92</v>
      </c>
      <c r="AF113" s="157">
        <f t="shared" si="292"/>
        <v>94</v>
      </c>
      <c r="AG113" s="158">
        <f t="shared" si="292"/>
        <v>92</v>
      </c>
      <c r="AH113" s="155">
        <v>3.4</v>
      </c>
      <c r="AI113" s="156">
        <v>3.3</v>
      </c>
      <c r="AJ113" s="157">
        <f t="shared" si="293"/>
        <v>244.79999999999998</v>
      </c>
      <c r="AK113" s="157">
        <f t="shared" si="293"/>
        <v>267.3</v>
      </c>
      <c r="AL113" s="155">
        <v>3.3</v>
      </c>
      <c r="AM113" s="156">
        <v>3.9</v>
      </c>
      <c r="AN113" s="157">
        <f t="shared" si="294"/>
        <v>72.599999999999994</v>
      </c>
      <c r="AO113" s="157">
        <f t="shared" si="294"/>
        <v>42.9</v>
      </c>
      <c r="AP113" s="155"/>
      <c r="AQ113" s="156"/>
      <c r="AR113" s="157">
        <f t="shared" si="295"/>
        <v>0</v>
      </c>
      <c r="AS113" s="158">
        <f t="shared" si="295"/>
        <v>0</v>
      </c>
      <c r="AT113" s="157">
        <f t="shared" si="296"/>
        <v>3.3765957446808508</v>
      </c>
      <c r="AU113" s="158">
        <f t="shared" si="296"/>
        <v>3.3717391304347823</v>
      </c>
      <c r="AV113" s="157">
        <f t="shared" si="297"/>
        <v>317.39999999999998</v>
      </c>
      <c r="AW113" s="158">
        <f t="shared" si="297"/>
        <v>310.2</v>
      </c>
      <c r="AX113" s="155">
        <v>70.599999999999994</v>
      </c>
      <c r="AY113" s="156">
        <v>69.2</v>
      </c>
      <c r="AZ113" s="157">
        <f t="shared" si="298"/>
        <v>5083.2</v>
      </c>
      <c r="BA113" s="158">
        <f t="shared" si="298"/>
        <v>5605.2</v>
      </c>
      <c r="BB113" s="155">
        <v>72.2</v>
      </c>
      <c r="BC113" s="156">
        <v>70.400000000000006</v>
      </c>
      <c r="BD113" s="157">
        <f t="shared" si="299"/>
        <v>1588.4</v>
      </c>
      <c r="BE113" s="158">
        <f t="shared" si="299"/>
        <v>774.40000000000009</v>
      </c>
      <c r="BF113" s="155"/>
      <c r="BG113" s="156"/>
      <c r="BH113" s="157">
        <f t="shared" si="300"/>
        <v>0</v>
      </c>
      <c r="BI113" s="158">
        <f t="shared" si="300"/>
        <v>0</v>
      </c>
      <c r="BJ113" s="157">
        <f t="shared" si="301"/>
        <v>70.97446808510638</v>
      </c>
      <c r="BK113" s="158">
        <f t="shared" si="301"/>
        <v>69.343478260869574</v>
      </c>
      <c r="BL113" s="157">
        <f t="shared" si="302"/>
        <v>6671.5999999999995</v>
      </c>
      <c r="BM113" s="158">
        <f t="shared" si="302"/>
        <v>6379.6</v>
      </c>
      <c r="BN113" s="155">
        <v>225</v>
      </c>
      <c r="BO113" s="156">
        <v>212</v>
      </c>
      <c r="BP113" s="157">
        <f t="shared" si="303"/>
        <v>225</v>
      </c>
      <c r="BQ113" s="158">
        <f t="shared" si="303"/>
        <v>212</v>
      </c>
      <c r="BR113" s="155">
        <v>92</v>
      </c>
      <c r="BS113" s="156">
        <v>89</v>
      </c>
      <c r="BT113" s="157">
        <f t="shared" si="304"/>
        <v>92</v>
      </c>
      <c r="BU113" s="158">
        <f t="shared" si="304"/>
        <v>89</v>
      </c>
      <c r="BV113" s="155"/>
      <c r="BW113" s="156"/>
      <c r="BX113" s="157">
        <f t="shared" si="305"/>
        <v>0</v>
      </c>
      <c r="BY113" s="158">
        <f t="shared" si="305"/>
        <v>0</v>
      </c>
      <c r="BZ113" s="157">
        <f t="shared" si="306"/>
        <v>317</v>
      </c>
      <c r="CA113" s="158">
        <f t="shared" si="306"/>
        <v>301</v>
      </c>
      <c r="CB113" s="157">
        <f t="shared" si="307"/>
        <v>317</v>
      </c>
      <c r="CC113" s="158">
        <f t="shared" si="307"/>
        <v>301</v>
      </c>
      <c r="CD113" s="155">
        <v>4.7</v>
      </c>
      <c r="CE113" s="156">
        <v>4.4000000000000004</v>
      </c>
      <c r="CF113" s="157">
        <f t="shared" si="308"/>
        <v>1057.5</v>
      </c>
      <c r="CG113" s="158">
        <f t="shared" si="308"/>
        <v>932.80000000000007</v>
      </c>
      <c r="CH113" s="155">
        <v>5.5</v>
      </c>
      <c r="CI113" s="156">
        <v>5.2</v>
      </c>
      <c r="CJ113" s="157">
        <f t="shared" si="309"/>
        <v>506</v>
      </c>
      <c r="CK113" s="158">
        <f t="shared" si="309"/>
        <v>462.8</v>
      </c>
      <c r="CL113" s="155"/>
      <c r="CM113" s="156"/>
      <c r="CN113" s="157">
        <f t="shared" si="310"/>
        <v>0</v>
      </c>
      <c r="CO113" s="158">
        <f t="shared" si="310"/>
        <v>0</v>
      </c>
      <c r="CP113" s="157">
        <f t="shared" si="311"/>
        <v>4.9321766561514195</v>
      </c>
      <c r="CQ113" s="158">
        <f t="shared" si="311"/>
        <v>4.6365448504983391</v>
      </c>
      <c r="CR113" s="157">
        <f t="shared" si="312"/>
        <v>1563.5</v>
      </c>
      <c r="CS113" s="158">
        <f t="shared" si="312"/>
        <v>1395.6000000000001</v>
      </c>
      <c r="CT113" s="155">
        <v>85.5</v>
      </c>
      <c r="CU113" s="156">
        <v>84.9</v>
      </c>
      <c r="CV113" s="157">
        <f t="shared" si="313"/>
        <v>19237.5</v>
      </c>
      <c r="CW113" s="158">
        <f t="shared" si="313"/>
        <v>17998.800000000003</v>
      </c>
      <c r="CX113" s="155">
        <v>89.4</v>
      </c>
      <c r="CY113" s="156">
        <v>88.1</v>
      </c>
      <c r="CZ113" s="157">
        <f t="shared" si="314"/>
        <v>8224.8000000000011</v>
      </c>
      <c r="DA113" s="158">
        <f t="shared" si="314"/>
        <v>7840.9</v>
      </c>
      <c r="DB113" s="155"/>
      <c r="DC113" s="156"/>
      <c r="DD113" s="157">
        <f t="shared" si="315"/>
        <v>0</v>
      </c>
      <c r="DE113" s="158">
        <f t="shared" si="315"/>
        <v>0</v>
      </c>
      <c r="DF113" s="157">
        <f t="shared" si="316"/>
        <v>86.631861198738179</v>
      </c>
      <c r="DG113" s="158">
        <f t="shared" si="316"/>
        <v>85.846179401993368</v>
      </c>
      <c r="DH113" s="157">
        <f t="shared" si="317"/>
        <v>27462.300000000003</v>
      </c>
      <c r="DI113" s="158">
        <f t="shared" si="317"/>
        <v>25839.700000000004</v>
      </c>
      <c r="DJ113" s="157">
        <f t="shared" si="318"/>
        <v>411</v>
      </c>
      <c r="DK113" s="158">
        <f t="shared" si="318"/>
        <v>393</v>
      </c>
      <c r="DL113" s="157">
        <f t="shared" si="318"/>
        <v>411</v>
      </c>
      <c r="DM113" s="158">
        <f t="shared" si="318"/>
        <v>393</v>
      </c>
      <c r="DN113" s="157">
        <f t="shared" si="319"/>
        <v>4.5763990267639905</v>
      </c>
      <c r="DO113" s="158">
        <f t="shared" si="319"/>
        <v>4.3404580152671759</v>
      </c>
      <c r="DP113" s="157">
        <f t="shared" si="320"/>
        <v>1880.9</v>
      </c>
      <c r="DQ113" s="158">
        <f t="shared" si="320"/>
        <v>1705.8000000000002</v>
      </c>
      <c r="DR113" s="157">
        <f t="shared" si="321"/>
        <v>83.050851581508525</v>
      </c>
      <c r="DS113" s="158">
        <f t="shared" si="321"/>
        <v>81.982951653944028</v>
      </c>
      <c r="DT113" s="157">
        <f t="shared" si="322"/>
        <v>34133.9</v>
      </c>
      <c r="DU113" s="158">
        <f t="shared" si="322"/>
        <v>32219.300000000003</v>
      </c>
      <c r="DV113" s="155">
        <v>122</v>
      </c>
      <c r="DW113" s="156">
        <v>120</v>
      </c>
      <c r="DX113" s="157">
        <f t="shared" si="323"/>
        <v>122</v>
      </c>
      <c r="DY113" s="158">
        <f t="shared" si="323"/>
        <v>120</v>
      </c>
      <c r="DZ113" s="155">
        <v>69</v>
      </c>
      <c r="EA113" s="156">
        <v>76</v>
      </c>
      <c r="EB113" s="157">
        <f t="shared" si="324"/>
        <v>69</v>
      </c>
      <c r="EC113" s="158">
        <f t="shared" si="324"/>
        <v>76</v>
      </c>
      <c r="ED113" s="155"/>
      <c r="EE113" s="156"/>
      <c r="EF113" s="157">
        <f t="shared" si="325"/>
        <v>0</v>
      </c>
      <c r="EG113" s="158">
        <f t="shared" si="325"/>
        <v>0</v>
      </c>
      <c r="EH113" s="157">
        <f t="shared" si="326"/>
        <v>191</v>
      </c>
      <c r="EI113" s="158">
        <f t="shared" si="326"/>
        <v>196</v>
      </c>
      <c r="EJ113" s="157">
        <f t="shared" si="327"/>
        <v>191</v>
      </c>
      <c r="EK113" s="158">
        <f t="shared" si="327"/>
        <v>196</v>
      </c>
      <c r="EL113" s="155">
        <v>4.9000000000000004</v>
      </c>
      <c r="EM113" s="156">
        <v>5</v>
      </c>
      <c r="EN113" s="157">
        <f t="shared" si="328"/>
        <v>597.80000000000007</v>
      </c>
      <c r="EO113" s="158">
        <f t="shared" si="328"/>
        <v>600</v>
      </c>
      <c r="EP113" s="155">
        <v>4.9000000000000004</v>
      </c>
      <c r="EQ113" s="156">
        <v>5.2</v>
      </c>
      <c r="ER113" s="157">
        <f t="shared" si="329"/>
        <v>338.1</v>
      </c>
      <c r="ES113" s="158">
        <f t="shared" si="329"/>
        <v>395.2</v>
      </c>
      <c r="ET113" s="155"/>
      <c r="EU113" s="156"/>
      <c r="EV113" s="157">
        <f t="shared" si="330"/>
        <v>0</v>
      </c>
      <c r="EW113" s="158">
        <f t="shared" si="330"/>
        <v>0</v>
      </c>
      <c r="EX113" s="157">
        <f t="shared" si="331"/>
        <v>4.9000000000000004</v>
      </c>
      <c r="EY113" s="158">
        <f t="shared" si="331"/>
        <v>5.0775510204081638</v>
      </c>
      <c r="EZ113" s="157">
        <f t="shared" si="332"/>
        <v>935.90000000000009</v>
      </c>
      <c r="FA113" s="158">
        <f t="shared" si="332"/>
        <v>995.2</v>
      </c>
      <c r="FB113" s="155">
        <v>55.6</v>
      </c>
      <c r="FC113" s="156">
        <v>55.5</v>
      </c>
      <c r="FD113" s="157">
        <f t="shared" si="333"/>
        <v>6783.2</v>
      </c>
      <c r="FE113" s="158">
        <f t="shared" si="333"/>
        <v>6660</v>
      </c>
      <c r="FF113" s="155">
        <v>59.4</v>
      </c>
      <c r="FG113" s="156">
        <v>60.3</v>
      </c>
      <c r="FH113" s="157">
        <f t="shared" si="334"/>
        <v>4098.5999999999995</v>
      </c>
      <c r="FI113" s="158">
        <f t="shared" si="334"/>
        <v>4582.8</v>
      </c>
      <c r="FJ113" s="155"/>
      <c r="FK113" s="156"/>
      <c r="FL113" s="157">
        <f t="shared" si="335"/>
        <v>0</v>
      </c>
      <c r="FM113" s="158">
        <f t="shared" si="335"/>
        <v>0</v>
      </c>
      <c r="FN113" s="157">
        <f t="shared" si="336"/>
        <v>56.972774869109941</v>
      </c>
      <c r="FO113" s="158">
        <f t="shared" si="336"/>
        <v>57.361224489795916</v>
      </c>
      <c r="FP113" s="157">
        <f t="shared" si="337"/>
        <v>10881.8</v>
      </c>
      <c r="FQ113" s="158">
        <f t="shared" si="337"/>
        <v>11242.8</v>
      </c>
      <c r="FR113" s="155">
        <v>119</v>
      </c>
      <c r="FS113" s="156">
        <v>115</v>
      </c>
      <c r="FT113" s="157">
        <f t="shared" si="338"/>
        <v>119</v>
      </c>
      <c r="FU113" s="158">
        <f t="shared" si="338"/>
        <v>115</v>
      </c>
      <c r="FV113" s="155">
        <v>5.0999999999999996</v>
      </c>
      <c r="FW113" s="156">
        <v>4.7</v>
      </c>
      <c r="FX113" s="157">
        <f t="shared" si="339"/>
        <v>606.9</v>
      </c>
      <c r="FY113" s="158">
        <f t="shared" si="339"/>
        <v>540.5</v>
      </c>
      <c r="FZ113" s="155">
        <v>74.7</v>
      </c>
      <c r="GA113" s="156">
        <v>72.099999999999994</v>
      </c>
      <c r="GB113" s="157">
        <f t="shared" si="340"/>
        <v>8889.3000000000011</v>
      </c>
      <c r="GC113" s="158">
        <f t="shared" si="340"/>
        <v>8291.5</v>
      </c>
      <c r="GD113" s="157">
        <f t="shared" si="341"/>
        <v>419</v>
      </c>
      <c r="GE113" s="158">
        <f t="shared" si="341"/>
        <v>413</v>
      </c>
      <c r="GF113" s="157">
        <f t="shared" si="341"/>
        <v>419</v>
      </c>
      <c r="GG113" s="158">
        <f t="shared" si="341"/>
        <v>413</v>
      </c>
      <c r="GH113" s="157">
        <f t="shared" si="342"/>
        <v>1900.1</v>
      </c>
      <c r="GI113" s="158">
        <f t="shared" si="342"/>
        <v>1800.1000000000001</v>
      </c>
      <c r="GJ113" s="157">
        <f t="shared" si="343"/>
        <v>31103.9</v>
      </c>
      <c r="GK113" s="158">
        <f t="shared" si="343"/>
        <v>30264.000000000004</v>
      </c>
      <c r="GL113" s="157">
        <f t="shared" si="344"/>
        <v>183</v>
      </c>
      <c r="GM113" s="158">
        <f t="shared" si="344"/>
        <v>176</v>
      </c>
      <c r="GN113" s="157">
        <f t="shared" si="344"/>
        <v>183</v>
      </c>
      <c r="GO113" s="158">
        <f t="shared" si="344"/>
        <v>176</v>
      </c>
      <c r="GP113" s="157">
        <f t="shared" si="345"/>
        <v>916.7</v>
      </c>
      <c r="GQ113" s="158">
        <f t="shared" si="345"/>
        <v>900.9</v>
      </c>
      <c r="GR113" s="157">
        <f t="shared" si="346"/>
        <v>13911.8</v>
      </c>
      <c r="GS113" s="158">
        <f t="shared" si="346"/>
        <v>13198.099999999999</v>
      </c>
      <c r="GT113" s="157">
        <f t="shared" si="347"/>
        <v>602</v>
      </c>
      <c r="GU113" s="158">
        <f t="shared" si="347"/>
        <v>589</v>
      </c>
      <c r="GV113" s="157">
        <f t="shared" si="347"/>
        <v>602</v>
      </c>
      <c r="GW113" s="158">
        <f t="shared" si="347"/>
        <v>589</v>
      </c>
      <c r="GX113" s="157">
        <f t="shared" si="348"/>
        <v>2816.8</v>
      </c>
      <c r="GY113" s="158">
        <f t="shared" si="348"/>
        <v>2701</v>
      </c>
      <c r="GZ113" s="157">
        <f t="shared" si="348"/>
        <v>45015.7</v>
      </c>
      <c r="HA113" s="158">
        <f t="shared" si="348"/>
        <v>43462.100000000006</v>
      </c>
      <c r="HB113" s="157">
        <f t="shared" si="349"/>
        <v>0</v>
      </c>
      <c r="HC113" s="158">
        <f t="shared" si="349"/>
        <v>0</v>
      </c>
      <c r="HD113" s="157">
        <f t="shared" si="349"/>
        <v>0</v>
      </c>
      <c r="HE113" s="158">
        <f t="shared" si="349"/>
        <v>0</v>
      </c>
      <c r="HF113" s="157" t="str">
        <f t="shared" si="350"/>
        <v/>
      </c>
      <c r="HG113" s="158" t="str">
        <f t="shared" si="350"/>
        <v/>
      </c>
      <c r="HH113" s="157" t="str">
        <f t="shared" si="351"/>
        <v/>
      </c>
      <c r="HI113" s="158" t="str">
        <f t="shared" si="351"/>
        <v/>
      </c>
      <c r="HJ113" s="157">
        <f t="shared" si="352"/>
        <v>3423.7000000000003</v>
      </c>
      <c r="HK113" s="158">
        <f t="shared" si="352"/>
        <v>3241.5</v>
      </c>
      <c r="HL113" s="157">
        <f t="shared" si="353"/>
        <v>53905</v>
      </c>
      <c r="HM113" s="158">
        <f t="shared" si="353"/>
        <v>51753.600000000006</v>
      </c>
    </row>
    <row r="114" spans="1:221">
      <c r="A114" s="167" t="s">
        <v>487</v>
      </c>
      <c r="B114" s="162" t="s">
        <v>501</v>
      </c>
      <c r="C114" s="192" t="s">
        <v>391</v>
      </c>
      <c r="D114" s="154">
        <v>156860</v>
      </c>
      <c r="E114" s="17">
        <v>10</v>
      </c>
      <c r="F114" s="155">
        <v>524</v>
      </c>
      <c r="G114" s="156">
        <v>537</v>
      </c>
      <c r="H114" s="155">
        <v>81</v>
      </c>
      <c r="I114" s="156">
        <v>94</v>
      </c>
      <c r="J114" s="157">
        <f t="shared" si="286"/>
        <v>443</v>
      </c>
      <c r="K114" s="158">
        <f t="shared" si="286"/>
        <v>443</v>
      </c>
      <c r="L114" s="155"/>
      <c r="M114" s="156"/>
      <c r="N114" s="157">
        <f t="shared" si="287"/>
        <v>443</v>
      </c>
      <c r="O114" s="181">
        <f t="shared" si="287"/>
        <v>468</v>
      </c>
      <c r="P114" s="157">
        <f t="shared" si="287"/>
        <v>443</v>
      </c>
      <c r="Q114" s="181">
        <f t="shared" si="287"/>
        <v>468</v>
      </c>
      <c r="R114" s="155">
        <v>60</v>
      </c>
      <c r="S114" s="156">
        <v>55</v>
      </c>
      <c r="T114" s="157">
        <f t="shared" si="288"/>
        <v>60</v>
      </c>
      <c r="U114" s="158">
        <f t="shared" si="288"/>
        <v>55</v>
      </c>
      <c r="V114" s="155">
        <v>4</v>
      </c>
      <c r="W114" s="156">
        <v>8</v>
      </c>
      <c r="X114" s="157">
        <f t="shared" si="289"/>
        <v>4</v>
      </c>
      <c r="Y114" s="158">
        <f t="shared" si="289"/>
        <v>8</v>
      </c>
      <c r="Z114" s="155"/>
      <c r="AA114" s="156"/>
      <c r="AB114" s="157">
        <f t="shared" si="290"/>
        <v>0</v>
      </c>
      <c r="AC114" s="158">
        <f t="shared" si="290"/>
        <v>0</v>
      </c>
      <c r="AD114" s="157">
        <f t="shared" si="291"/>
        <v>64</v>
      </c>
      <c r="AE114" s="158">
        <f t="shared" si="291"/>
        <v>63</v>
      </c>
      <c r="AF114" s="157">
        <f t="shared" si="292"/>
        <v>64</v>
      </c>
      <c r="AG114" s="158">
        <f t="shared" si="292"/>
        <v>63</v>
      </c>
      <c r="AH114" s="155">
        <v>2.8</v>
      </c>
      <c r="AI114" s="156">
        <v>2.8</v>
      </c>
      <c r="AJ114" s="157">
        <f t="shared" si="293"/>
        <v>168</v>
      </c>
      <c r="AK114" s="157">
        <f t="shared" si="293"/>
        <v>154</v>
      </c>
      <c r="AL114" s="155">
        <v>2.2999999999999998</v>
      </c>
      <c r="AM114" s="156">
        <v>4.5999999999999996</v>
      </c>
      <c r="AN114" s="157">
        <f t="shared" si="294"/>
        <v>9.1999999999999993</v>
      </c>
      <c r="AO114" s="157">
        <f t="shared" si="294"/>
        <v>36.799999999999997</v>
      </c>
      <c r="AP114" s="155"/>
      <c r="AQ114" s="156"/>
      <c r="AR114" s="157">
        <f t="shared" si="295"/>
        <v>0</v>
      </c>
      <c r="AS114" s="158">
        <f t="shared" si="295"/>
        <v>0</v>
      </c>
      <c r="AT114" s="157">
        <f t="shared" si="296"/>
        <v>2.7687499999999998</v>
      </c>
      <c r="AU114" s="158">
        <f t="shared" si="296"/>
        <v>3.0285714285714289</v>
      </c>
      <c r="AV114" s="157">
        <f t="shared" si="297"/>
        <v>177.2</v>
      </c>
      <c r="AW114" s="158">
        <f t="shared" si="297"/>
        <v>190.8</v>
      </c>
      <c r="AX114" s="155">
        <v>69</v>
      </c>
      <c r="AY114" s="156">
        <v>66.5</v>
      </c>
      <c r="AZ114" s="157">
        <f t="shared" si="298"/>
        <v>4140</v>
      </c>
      <c r="BA114" s="158">
        <f t="shared" si="298"/>
        <v>3657.5</v>
      </c>
      <c r="BB114" s="155">
        <v>57.3</v>
      </c>
      <c r="BC114" s="156">
        <v>62.6</v>
      </c>
      <c r="BD114" s="157">
        <f t="shared" si="299"/>
        <v>229.2</v>
      </c>
      <c r="BE114" s="158">
        <f t="shared" si="299"/>
        <v>500.8</v>
      </c>
      <c r="BF114" s="155"/>
      <c r="BG114" s="156"/>
      <c r="BH114" s="157">
        <f t="shared" si="300"/>
        <v>0</v>
      </c>
      <c r="BI114" s="158">
        <f t="shared" si="300"/>
        <v>0</v>
      </c>
      <c r="BJ114" s="157">
        <f t="shared" si="301"/>
        <v>68.268749999999997</v>
      </c>
      <c r="BK114" s="158">
        <f t="shared" si="301"/>
        <v>66.004761904761907</v>
      </c>
      <c r="BL114" s="157">
        <f t="shared" si="302"/>
        <v>4369.2</v>
      </c>
      <c r="BM114" s="158">
        <f t="shared" si="302"/>
        <v>4158.3</v>
      </c>
      <c r="BN114" s="155">
        <v>71</v>
      </c>
      <c r="BO114" s="156">
        <v>76</v>
      </c>
      <c r="BP114" s="157">
        <f t="shared" si="303"/>
        <v>71</v>
      </c>
      <c r="BQ114" s="158">
        <f t="shared" si="303"/>
        <v>76</v>
      </c>
      <c r="BR114" s="155">
        <v>58</v>
      </c>
      <c r="BS114" s="156">
        <v>69</v>
      </c>
      <c r="BT114" s="157">
        <f t="shared" si="304"/>
        <v>58</v>
      </c>
      <c r="BU114" s="158">
        <f t="shared" si="304"/>
        <v>69</v>
      </c>
      <c r="BV114" s="155"/>
      <c r="BW114" s="156"/>
      <c r="BX114" s="157">
        <f t="shared" si="305"/>
        <v>0</v>
      </c>
      <c r="BY114" s="158">
        <f t="shared" si="305"/>
        <v>0</v>
      </c>
      <c r="BZ114" s="157">
        <f t="shared" si="306"/>
        <v>129</v>
      </c>
      <c r="CA114" s="158">
        <f t="shared" si="306"/>
        <v>145</v>
      </c>
      <c r="CB114" s="157">
        <f t="shared" si="307"/>
        <v>129</v>
      </c>
      <c r="CC114" s="158">
        <f t="shared" si="307"/>
        <v>145</v>
      </c>
      <c r="CD114" s="155">
        <v>4.3</v>
      </c>
      <c r="CE114" s="156">
        <v>4.4000000000000004</v>
      </c>
      <c r="CF114" s="157">
        <f t="shared" si="308"/>
        <v>305.3</v>
      </c>
      <c r="CG114" s="158">
        <f t="shared" si="308"/>
        <v>334.40000000000003</v>
      </c>
      <c r="CH114" s="155">
        <v>4.3</v>
      </c>
      <c r="CI114" s="156">
        <v>4.5999999999999996</v>
      </c>
      <c r="CJ114" s="157">
        <f t="shared" si="309"/>
        <v>249.39999999999998</v>
      </c>
      <c r="CK114" s="158">
        <f t="shared" si="309"/>
        <v>317.39999999999998</v>
      </c>
      <c r="CL114" s="155"/>
      <c r="CM114" s="156"/>
      <c r="CN114" s="157">
        <f t="shared" si="310"/>
        <v>0</v>
      </c>
      <c r="CO114" s="158">
        <f t="shared" si="310"/>
        <v>0</v>
      </c>
      <c r="CP114" s="157">
        <f t="shared" si="311"/>
        <v>4.3000000000000007</v>
      </c>
      <c r="CQ114" s="158">
        <f t="shared" si="311"/>
        <v>4.4951724137931031</v>
      </c>
      <c r="CR114" s="157">
        <f t="shared" si="312"/>
        <v>554.70000000000005</v>
      </c>
      <c r="CS114" s="158">
        <f t="shared" si="312"/>
        <v>651.79999999999995</v>
      </c>
      <c r="CT114" s="155">
        <v>81.7</v>
      </c>
      <c r="CU114" s="156">
        <v>82</v>
      </c>
      <c r="CV114" s="157">
        <f t="shared" si="313"/>
        <v>5800.7</v>
      </c>
      <c r="CW114" s="158">
        <f t="shared" si="313"/>
        <v>6232</v>
      </c>
      <c r="CX114" s="155">
        <v>78.7</v>
      </c>
      <c r="CY114" s="156">
        <v>75.8</v>
      </c>
      <c r="CZ114" s="157">
        <f t="shared" si="314"/>
        <v>4564.6000000000004</v>
      </c>
      <c r="DA114" s="158">
        <f t="shared" si="314"/>
        <v>5230.2</v>
      </c>
      <c r="DB114" s="155"/>
      <c r="DC114" s="156"/>
      <c r="DD114" s="157">
        <f t="shared" si="315"/>
        <v>0</v>
      </c>
      <c r="DE114" s="158">
        <f t="shared" si="315"/>
        <v>0</v>
      </c>
      <c r="DF114" s="157">
        <f t="shared" si="316"/>
        <v>80.351162790697671</v>
      </c>
      <c r="DG114" s="158">
        <f t="shared" si="316"/>
        <v>79.049655172413793</v>
      </c>
      <c r="DH114" s="157">
        <f t="shared" si="317"/>
        <v>10365.299999999999</v>
      </c>
      <c r="DI114" s="158">
        <f t="shared" si="317"/>
        <v>11462.2</v>
      </c>
      <c r="DJ114" s="157">
        <f t="shared" si="318"/>
        <v>193</v>
      </c>
      <c r="DK114" s="158">
        <f t="shared" si="318"/>
        <v>208</v>
      </c>
      <c r="DL114" s="157">
        <f t="shared" si="318"/>
        <v>193</v>
      </c>
      <c r="DM114" s="158">
        <f t="shared" si="318"/>
        <v>208</v>
      </c>
      <c r="DN114" s="157">
        <f t="shared" si="319"/>
        <v>3.7922279792746121</v>
      </c>
      <c r="DO114" s="158">
        <f t="shared" si="319"/>
        <v>4.0509615384615376</v>
      </c>
      <c r="DP114" s="157">
        <f t="shared" si="320"/>
        <v>731.90000000000009</v>
      </c>
      <c r="DQ114" s="158">
        <f t="shared" si="320"/>
        <v>842.5999999999998</v>
      </c>
      <c r="DR114" s="157">
        <f t="shared" si="321"/>
        <v>76.344559585492235</v>
      </c>
      <c r="DS114" s="158">
        <f t="shared" si="321"/>
        <v>75.098557692307693</v>
      </c>
      <c r="DT114" s="157">
        <f t="shared" si="322"/>
        <v>14734.500000000002</v>
      </c>
      <c r="DU114" s="158">
        <f t="shared" si="322"/>
        <v>15620.5</v>
      </c>
      <c r="DV114" s="155">
        <v>82</v>
      </c>
      <c r="DW114" s="156">
        <v>84</v>
      </c>
      <c r="DX114" s="157">
        <f t="shared" si="323"/>
        <v>82</v>
      </c>
      <c r="DY114" s="158">
        <f t="shared" si="323"/>
        <v>84</v>
      </c>
      <c r="DZ114" s="155">
        <v>81</v>
      </c>
      <c r="EA114" s="156">
        <v>85</v>
      </c>
      <c r="EB114" s="157">
        <f t="shared" si="324"/>
        <v>81</v>
      </c>
      <c r="EC114" s="158">
        <f t="shared" si="324"/>
        <v>85</v>
      </c>
      <c r="ED114" s="155"/>
      <c r="EE114" s="156"/>
      <c r="EF114" s="157">
        <f t="shared" si="325"/>
        <v>0</v>
      </c>
      <c r="EG114" s="158">
        <f t="shared" si="325"/>
        <v>0</v>
      </c>
      <c r="EH114" s="157">
        <f t="shared" si="326"/>
        <v>163</v>
      </c>
      <c r="EI114" s="158">
        <f t="shared" si="326"/>
        <v>169</v>
      </c>
      <c r="EJ114" s="157">
        <f t="shared" si="327"/>
        <v>163</v>
      </c>
      <c r="EK114" s="158">
        <f t="shared" si="327"/>
        <v>169</v>
      </c>
      <c r="EL114" s="155">
        <v>4.0999999999999996</v>
      </c>
      <c r="EM114" s="156">
        <v>4.3</v>
      </c>
      <c r="EN114" s="157">
        <f t="shared" si="328"/>
        <v>336.2</v>
      </c>
      <c r="EO114" s="158">
        <f t="shared" si="328"/>
        <v>361.2</v>
      </c>
      <c r="EP114" s="155">
        <v>3.6</v>
      </c>
      <c r="EQ114" s="156">
        <v>3.7</v>
      </c>
      <c r="ER114" s="157">
        <f t="shared" si="329"/>
        <v>291.60000000000002</v>
      </c>
      <c r="ES114" s="158">
        <f t="shared" si="329"/>
        <v>314.5</v>
      </c>
      <c r="ET114" s="155"/>
      <c r="EU114" s="156"/>
      <c r="EV114" s="157">
        <f t="shared" si="330"/>
        <v>0</v>
      </c>
      <c r="EW114" s="158">
        <f t="shared" si="330"/>
        <v>0</v>
      </c>
      <c r="EX114" s="157">
        <f t="shared" si="331"/>
        <v>3.8515337423312879</v>
      </c>
      <c r="EY114" s="158">
        <f t="shared" si="331"/>
        <v>3.9982248520710062</v>
      </c>
      <c r="EZ114" s="157">
        <f t="shared" si="332"/>
        <v>627.79999999999995</v>
      </c>
      <c r="FA114" s="158">
        <f t="shared" si="332"/>
        <v>675.7</v>
      </c>
      <c r="FB114" s="155">
        <v>59.6</v>
      </c>
      <c r="FC114" s="156">
        <v>57.7</v>
      </c>
      <c r="FD114" s="157">
        <f t="shared" si="333"/>
        <v>4887.2</v>
      </c>
      <c r="FE114" s="158">
        <f t="shared" si="333"/>
        <v>4846.8</v>
      </c>
      <c r="FF114" s="155">
        <v>54.3</v>
      </c>
      <c r="FG114" s="156">
        <v>56.7</v>
      </c>
      <c r="FH114" s="157">
        <f t="shared" si="334"/>
        <v>4398.3</v>
      </c>
      <c r="FI114" s="158">
        <f t="shared" si="334"/>
        <v>4819.5</v>
      </c>
      <c r="FJ114" s="155"/>
      <c r="FK114" s="156"/>
      <c r="FL114" s="157">
        <f t="shared" si="335"/>
        <v>0</v>
      </c>
      <c r="FM114" s="158">
        <f t="shared" si="335"/>
        <v>0</v>
      </c>
      <c r="FN114" s="157">
        <f t="shared" si="336"/>
        <v>56.966257668711656</v>
      </c>
      <c r="FO114" s="158">
        <f t="shared" si="336"/>
        <v>57.197041420118339</v>
      </c>
      <c r="FP114" s="157">
        <f t="shared" si="337"/>
        <v>9285.5</v>
      </c>
      <c r="FQ114" s="158">
        <f t="shared" si="337"/>
        <v>9666.2999999999993</v>
      </c>
      <c r="FR114" s="155">
        <v>87</v>
      </c>
      <c r="FS114" s="156">
        <v>91</v>
      </c>
      <c r="FT114" s="157">
        <f t="shared" si="338"/>
        <v>87</v>
      </c>
      <c r="FU114" s="158">
        <f t="shared" si="338"/>
        <v>91</v>
      </c>
      <c r="FV114" s="155">
        <v>4.0999999999999996</v>
      </c>
      <c r="FW114" s="156">
        <v>4.3</v>
      </c>
      <c r="FX114" s="157">
        <f t="shared" si="339"/>
        <v>356.7</v>
      </c>
      <c r="FY114" s="158">
        <f t="shared" si="339"/>
        <v>391.3</v>
      </c>
      <c r="FZ114" s="155">
        <v>63.6</v>
      </c>
      <c r="GA114" s="156">
        <v>66.3</v>
      </c>
      <c r="GB114" s="157">
        <f t="shared" si="340"/>
        <v>5533.2</v>
      </c>
      <c r="GC114" s="158">
        <f t="shared" si="340"/>
        <v>6033.3</v>
      </c>
      <c r="GD114" s="157">
        <f t="shared" si="341"/>
        <v>213</v>
      </c>
      <c r="GE114" s="158">
        <f t="shared" si="341"/>
        <v>215</v>
      </c>
      <c r="GF114" s="157">
        <f t="shared" si="341"/>
        <v>213</v>
      </c>
      <c r="GG114" s="158">
        <f t="shared" si="341"/>
        <v>215</v>
      </c>
      <c r="GH114" s="157">
        <f t="shared" si="342"/>
        <v>809.5</v>
      </c>
      <c r="GI114" s="158">
        <f t="shared" si="342"/>
        <v>849.6</v>
      </c>
      <c r="GJ114" s="157">
        <f t="shared" si="343"/>
        <v>14827.900000000001</v>
      </c>
      <c r="GK114" s="158">
        <f t="shared" si="343"/>
        <v>14736.3</v>
      </c>
      <c r="GL114" s="157">
        <f t="shared" si="344"/>
        <v>143</v>
      </c>
      <c r="GM114" s="158">
        <f t="shared" si="344"/>
        <v>162</v>
      </c>
      <c r="GN114" s="157">
        <f t="shared" si="344"/>
        <v>143</v>
      </c>
      <c r="GO114" s="158">
        <f t="shared" si="344"/>
        <v>162</v>
      </c>
      <c r="GP114" s="157">
        <f t="shared" si="345"/>
        <v>550.20000000000005</v>
      </c>
      <c r="GQ114" s="158">
        <f t="shared" si="345"/>
        <v>668.7</v>
      </c>
      <c r="GR114" s="157">
        <f t="shared" si="346"/>
        <v>9192.1</v>
      </c>
      <c r="GS114" s="158">
        <f t="shared" si="346"/>
        <v>10550.5</v>
      </c>
      <c r="GT114" s="157">
        <f t="shared" si="347"/>
        <v>356</v>
      </c>
      <c r="GU114" s="158">
        <f t="shared" si="347"/>
        <v>377</v>
      </c>
      <c r="GV114" s="157">
        <f t="shared" si="347"/>
        <v>356</v>
      </c>
      <c r="GW114" s="158">
        <f t="shared" si="347"/>
        <v>377</v>
      </c>
      <c r="GX114" s="157">
        <f t="shared" si="348"/>
        <v>1359.7</v>
      </c>
      <c r="GY114" s="158">
        <f t="shared" si="348"/>
        <v>1518.3000000000002</v>
      </c>
      <c r="GZ114" s="157">
        <f t="shared" si="348"/>
        <v>24020</v>
      </c>
      <c r="HA114" s="158">
        <f t="shared" si="348"/>
        <v>25286.799999999999</v>
      </c>
      <c r="HB114" s="157">
        <f t="shared" si="349"/>
        <v>0</v>
      </c>
      <c r="HC114" s="158">
        <f t="shared" si="349"/>
        <v>0</v>
      </c>
      <c r="HD114" s="157">
        <f t="shared" si="349"/>
        <v>0</v>
      </c>
      <c r="HE114" s="158">
        <f t="shared" si="349"/>
        <v>0</v>
      </c>
      <c r="HF114" s="157" t="str">
        <f t="shared" si="350"/>
        <v/>
      </c>
      <c r="HG114" s="158" t="str">
        <f t="shared" si="350"/>
        <v/>
      </c>
      <c r="HH114" s="157" t="str">
        <f t="shared" si="351"/>
        <v/>
      </c>
      <c r="HI114" s="158" t="str">
        <f t="shared" si="351"/>
        <v/>
      </c>
      <c r="HJ114" s="157">
        <f t="shared" si="352"/>
        <v>1716.4</v>
      </c>
      <c r="HK114" s="158">
        <f t="shared" si="352"/>
        <v>1909.5999999999997</v>
      </c>
      <c r="HL114" s="157">
        <f t="shared" si="353"/>
        <v>29553.200000000001</v>
      </c>
      <c r="HM114" s="158">
        <f t="shared" si="353"/>
        <v>31320.1</v>
      </c>
    </row>
    <row r="115" spans="1:221">
      <c r="A115" s="167" t="s">
        <v>487</v>
      </c>
      <c r="B115" s="162" t="s">
        <v>502</v>
      </c>
      <c r="C115" s="192" t="s">
        <v>391</v>
      </c>
      <c r="D115" s="154">
        <v>157304</v>
      </c>
      <c r="E115" s="17">
        <v>10</v>
      </c>
      <c r="F115" s="155">
        <v>393</v>
      </c>
      <c r="G115" s="156">
        <v>386</v>
      </c>
      <c r="H115" s="155">
        <v>17</v>
      </c>
      <c r="I115" s="156">
        <v>10</v>
      </c>
      <c r="J115" s="157">
        <f t="shared" si="286"/>
        <v>376</v>
      </c>
      <c r="K115" s="158">
        <f t="shared" si="286"/>
        <v>376</v>
      </c>
      <c r="L115" s="155"/>
      <c r="M115" s="156"/>
      <c r="N115" s="157">
        <f t="shared" si="287"/>
        <v>376</v>
      </c>
      <c r="O115" s="181">
        <f t="shared" si="287"/>
        <v>368</v>
      </c>
      <c r="P115" s="157">
        <f t="shared" si="287"/>
        <v>376</v>
      </c>
      <c r="Q115" s="181">
        <f t="shared" si="287"/>
        <v>368</v>
      </c>
      <c r="R115" s="155">
        <v>54</v>
      </c>
      <c r="S115" s="156">
        <v>65</v>
      </c>
      <c r="T115" s="157">
        <f t="shared" si="288"/>
        <v>54</v>
      </c>
      <c r="U115" s="158">
        <f t="shared" si="288"/>
        <v>65</v>
      </c>
      <c r="V115" s="155">
        <v>17</v>
      </c>
      <c r="W115" s="156">
        <v>13</v>
      </c>
      <c r="X115" s="157">
        <f t="shared" si="289"/>
        <v>17</v>
      </c>
      <c r="Y115" s="158">
        <f t="shared" si="289"/>
        <v>13</v>
      </c>
      <c r="Z115" s="155"/>
      <c r="AA115" s="156"/>
      <c r="AB115" s="157">
        <f t="shared" si="290"/>
        <v>0</v>
      </c>
      <c r="AC115" s="158">
        <f t="shared" si="290"/>
        <v>0</v>
      </c>
      <c r="AD115" s="157">
        <f t="shared" si="291"/>
        <v>71</v>
      </c>
      <c r="AE115" s="158">
        <f t="shared" si="291"/>
        <v>78</v>
      </c>
      <c r="AF115" s="157">
        <f t="shared" si="292"/>
        <v>71</v>
      </c>
      <c r="AG115" s="158">
        <f t="shared" si="292"/>
        <v>78</v>
      </c>
      <c r="AH115" s="155">
        <v>4.0999999999999996</v>
      </c>
      <c r="AI115" s="156">
        <v>4.4000000000000004</v>
      </c>
      <c r="AJ115" s="157">
        <f t="shared" si="293"/>
        <v>221.39999999999998</v>
      </c>
      <c r="AK115" s="157">
        <f t="shared" si="293"/>
        <v>286</v>
      </c>
      <c r="AL115" s="155">
        <v>3.6</v>
      </c>
      <c r="AM115" s="156">
        <v>5</v>
      </c>
      <c r="AN115" s="157">
        <f t="shared" si="294"/>
        <v>61.2</v>
      </c>
      <c r="AO115" s="157">
        <f t="shared" si="294"/>
        <v>65</v>
      </c>
      <c r="AP115" s="155"/>
      <c r="AQ115" s="156"/>
      <c r="AR115" s="157">
        <f t="shared" si="295"/>
        <v>0</v>
      </c>
      <c r="AS115" s="158">
        <f t="shared" si="295"/>
        <v>0</v>
      </c>
      <c r="AT115" s="157">
        <f t="shared" si="296"/>
        <v>3.9802816901408447</v>
      </c>
      <c r="AU115" s="158">
        <f t="shared" si="296"/>
        <v>4.5</v>
      </c>
      <c r="AV115" s="157">
        <f t="shared" si="297"/>
        <v>282.59999999999997</v>
      </c>
      <c r="AW115" s="158">
        <f t="shared" si="297"/>
        <v>351</v>
      </c>
      <c r="AX115" s="155">
        <v>81.400000000000006</v>
      </c>
      <c r="AY115" s="156">
        <v>81</v>
      </c>
      <c r="AZ115" s="157">
        <f t="shared" si="298"/>
        <v>4395.6000000000004</v>
      </c>
      <c r="BA115" s="158">
        <f t="shared" si="298"/>
        <v>5265</v>
      </c>
      <c r="BB115" s="155">
        <v>79.2</v>
      </c>
      <c r="BC115" s="156">
        <v>89</v>
      </c>
      <c r="BD115" s="157">
        <f t="shared" si="299"/>
        <v>1346.4</v>
      </c>
      <c r="BE115" s="158">
        <f t="shared" si="299"/>
        <v>1157</v>
      </c>
      <c r="BF115" s="155"/>
      <c r="BG115" s="156"/>
      <c r="BH115" s="157">
        <f t="shared" si="300"/>
        <v>0</v>
      </c>
      <c r="BI115" s="158">
        <f t="shared" si="300"/>
        <v>0</v>
      </c>
      <c r="BJ115" s="157">
        <f t="shared" si="301"/>
        <v>80.873239436619713</v>
      </c>
      <c r="BK115" s="158">
        <f t="shared" si="301"/>
        <v>82.333333333333329</v>
      </c>
      <c r="BL115" s="157">
        <f t="shared" si="302"/>
        <v>5742</v>
      </c>
      <c r="BM115" s="158">
        <f t="shared" si="302"/>
        <v>6422</v>
      </c>
      <c r="BN115" s="155">
        <v>72</v>
      </c>
      <c r="BO115" s="156">
        <v>52</v>
      </c>
      <c r="BP115" s="157">
        <f t="shared" si="303"/>
        <v>72</v>
      </c>
      <c r="BQ115" s="158">
        <f t="shared" si="303"/>
        <v>52</v>
      </c>
      <c r="BR115" s="155">
        <v>11</v>
      </c>
      <c r="BS115" s="156">
        <v>17</v>
      </c>
      <c r="BT115" s="157">
        <f t="shared" si="304"/>
        <v>11</v>
      </c>
      <c r="BU115" s="158">
        <f t="shared" si="304"/>
        <v>17</v>
      </c>
      <c r="BV115" s="155"/>
      <c r="BW115" s="156"/>
      <c r="BX115" s="157">
        <f t="shared" si="305"/>
        <v>0</v>
      </c>
      <c r="BY115" s="158">
        <f t="shared" si="305"/>
        <v>0</v>
      </c>
      <c r="BZ115" s="157">
        <f t="shared" si="306"/>
        <v>83</v>
      </c>
      <c r="CA115" s="158">
        <f t="shared" si="306"/>
        <v>69</v>
      </c>
      <c r="CB115" s="157">
        <f t="shared" si="307"/>
        <v>83</v>
      </c>
      <c r="CC115" s="158">
        <f t="shared" si="307"/>
        <v>69</v>
      </c>
      <c r="CD115" s="155">
        <v>4.7</v>
      </c>
      <c r="CE115" s="156">
        <v>4.4000000000000004</v>
      </c>
      <c r="CF115" s="157">
        <f t="shared" si="308"/>
        <v>338.40000000000003</v>
      </c>
      <c r="CG115" s="158">
        <f t="shared" si="308"/>
        <v>228.8</v>
      </c>
      <c r="CH115" s="155">
        <v>5.6</v>
      </c>
      <c r="CI115" s="156">
        <v>5.6</v>
      </c>
      <c r="CJ115" s="157">
        <f t="shared" si="309"/>
        <v>61.599999999999994</v>
      </c>
      <c r="CK115" s="158">
        <f t="shared" si="309"/>
        <v>95.199999999999989</v>
      </c>
      <c r="CL115" s="155"/>
      <c r="CM115" s="156"/>
      <c r="CN115" s="157">
        <f t="shared" si="310"/>
        <v>0</v>
      </c>
      <c r="CO115" s="158">
        <f t="shared" si="310"/>
        <v>0</v>
      </c>
      <c r="CP115" s="157">
        <f t="shared" si="311"/>
        <v>4.8192771084337354</v>
      </c>
      <c r="CQ115" s="158">
        <f t="shared" si="311"/>
        <v>4.6956521739130439</v>
      </c>
      <c r="CR115" s="157">
        <f t="shared" si="312"/>
        <v>400.00000000000006</v>
      </c>
      <c r="CS115" s="158">
        <f t="shared" si="312"/>
        <v>324.00000000000006</v>
      </c>
      <c r="CT115" s="155">
        <v>87.1</v>
      </c>
      <c r="CU115" s="156">
        <v>79.8</v>
      </c>
      <c r="CV115" s="157">
        <f t="shared" si="313"/>
        <v>6271.2</v>
      </c>
      <c r="CW115" s="158">
        <f t="shared" si="313"/>
        <v>4149.5999999999995</v>
      </c>
      <c r="CX115" s="155">
        <v>97.3</v>
      </c>
      <c r="CY115" s="156">
        <v>78.7</v>
      </c>
      <c r="CZ115" s="157">
        <f t="shared" si="314"/>
        <v>1070.3</v>
      </c>
      <c r="DA115" s="158">
        <f t="shared" si="314"/>
        <v>1337.9</v>
      </c>
      <c r="DB115" s="155"/>
      <c r="DC115" s="156"/>
      <c r="DD115" s="157">
        <f t="shared" si="315"/>
        <v>0</v>
      </c>
      <c r="DE115" s="158">
        <f t="shared" si="315"/>
        <v>0</v>
      </c>
      <c r="DF115" s="157">
        <f t="shared" si="316"/>
        <v>88.451807228915669</v>
      </c>
      <c r="DG115" s="158">
        <f t="shared" si="316"/>
        <v>79.528985507246375</v>
      </c>
      <c r="DH115" s="157">
        <f t="shared" si="317"/>
        <v>7341.5000000000009</v>
      </c>
      <c r="DI115" s="158">
        <f t="shared" si="317"/>
        <v>5487.5</v>
      </c>
      <c r="DJ115" s="157">
        <f t="shared" si="318"/>
        <v>154</v>
      </c>
      <c r="DK115" s="158">
        <f t="shared" si="318"/>
        <v>147</v>
      </c>
      <c r="DL115" s="157">
        <f t="shared" si="318"/>
        <v>154</v>
      </c>
      <c r="DM115" s="158">
        <f t="shared" si="318"/>
        <v>147</v>
      </c>
      <c r="DN115" s="157">
        <f t="shared" si="319"/>
        <v>4.4324675324675322</v>
      </c>
      <c r="DO115" s="158">
        <f t="shared" si="319"/>
        <v>4.591836734693878</v>
      </c>
      <c r="DP115" s="157">
        <f t="shared" si="320"/>
        <v>682.59999999999991</v>
      </c>
      <c r="DQ115" s="158">
        <f t="shared" si="320"/>
        <v>675.00000000000011</v>
      </c>
      <c r="DR115" s="157">
        <f t="shared" si="321"/>
        <v>84.95779220779221</v>
      </c>
      <c r="DS115" s="158">
        <f t="shared" si="321"/>
        <v>81.017006802721085</v>
      </c>
      <c r="DT115" s="157">
        <f t="shared" si="322"/>
        <v>13083.5</v>
      </c>
      <c r="DU115" s="158">
        <f t="shared" si="322"/>
        <v>11909.5</v>
      </c>
      <c r="DV115" s="155">
        <v>71</v>
      </c>
      <c r="DW115" s="156">
        <v>80</v>
      </c>
      <c r="DX115" s="157">
        <f t="shared" si="323"/>
        <v>71</v>
      </c>
      <c r="DY115" s="158">
        <f t="shared" si="323"/>
        <v>80</v>
      </c>
      <c r="DZ115" s="155">
        <v>44</v>
      </c>
      <c r="EA115" s="156">
        <v>32</v>
      </c>
      <c r="EB115" s="157">
        <f t="shared" si="324"/>
        <v>44</v>
      </c>
      <c r="EC115" s="158">
        <f t="shared" si="324"/>
        <v>32</v>
      </c>
      <c r="ED115" s="155"/>
      <c r="EE115" s="156"/>
      <c r="EF115" s="157">
        <f t="shared" si="325"/>
        <v>0</v>
      </c>
      <c r="EG115" s="158">
        <f t="shared" si="325"/>
        <v>0</v>
      </c>
      <c r="EH115" s="157">
        <f t="shared" si="326"/>
        <v>115</v>
      </c>
      <c r="EI115" s="158">
        <f t="shared" si="326"/>
        <v>112</v>
      </c>
      <c r="EJ115" s="157">
        <f t="shared" si="327"/>
        <v>115</v>
      </c>
      <c r="EK115" s="158">
        <f t="shared" si="327"/>
        <v>112</v>
      </c>
      <c r="EL115" s="155">
        <v>5.8</v>
      </c>
      <c r="EM115" s="156">
        <v>6.2</v>
      </c>
      <c r="EN115" s="157">
        <f t="shared" si="328"/>
        <v>411.8</v>
      </c>
      <c r="EO115" s="158">
        <f t="shared" si="328"/>
        <v>496</v>
      </c>
      <c r="EP115" s="155">
        <v>5.3</v>
      </c>
      <c r="EQ115" s="156">
        <v>5.0999999999999996</v>
      </c>
      <c r="ER115" s="157">
        <f t="shared" si="329"/>
        <v>233.2</v>
      </c>
      <c r="ES115" s="158">
        <f t="shared" si="329"/>
        <v>163.19999999999999</v>
      </c>
      <c r="ET115" s="155"/>
      <c r="EU115" s="156"/>
      <c r="EV115" s="157">
        <f t="shared" si="330"/>
        <v>0</v>
      </c>
      <c r="EW115" s="158">
        <f t="shared" si="330"/>
        <v>0</v>
      </c>
      <c r="EX115" s="157">
        <f t="shared" si="331"/>
        <v>5.6086956521739131</v>
      </c>
      <c r="EY115" s="158">
        <f t="shared" si="331"/>
        <v>5.8857142857142861</v>
      </c>
      <c r="EZ115" s="157">
        <f t="shared" si="332"/>
        <v>645</v>
      </c>
      <c r="FA115" s="158">
        <f t="shared" si="332"/>
        <v>659.2</v>
      </c>
      <c r="FB115" s="155">
        <v>55</v>
      </c>
      <c r="FC115" s="156">
        <v>54.5</v>
      </c>
      <c r="FD115" s="157">
        <f t="shared" si="333"/>
        <v>3905</v>
      </c>
      <c r="FE115" s="158">
        <f t="shared" si="333"/>
        <v>4360</v>
      </c>
      <c r="FF115" s="155">
        <v>49.9</v>
      </c>
      <c r="FG115" s="156">
        <v>52.6</v>
      </c>
      <c r="FH115" s="157">
        <f t="shared" si="334"/>
        <v>2195.6</v>
      </c>
      <c r="FI115" s="158">
        <f t="shared" si="334"/>
        <v>1683.2</v>
      </c>
      <c r="FJ115" s="155"/>
      <c r="FK115" s="156"/>
      <c r="FL115" s="157">
        <f t="shared" si="335"/>
        <v>0</v>
      </c>
      <c r="FM115" s="158">
        <f t="shared" si="335"/>
        <v>0</v>
      </c>
      <c r="FN115" s="157">
        <f t="shared" si="336"/>
        <v>53.048695652173919</v>
      </c>
      <c r="FO115" s="158">
        <f t="shared" si="336"/>
        <v>53.957142857142856</v>
      </c>
      <c r="FP115" s="157">
        <f t="shared" si="337"/>
        <v>6100.6</v>
      </c>
      <c r="FQ115" s="158">
        <f t="shared" si="337"/>
        <v>6043.2</v>
      </c>
      <c r="FR115" s="155">
        <v>107</v>
      </c>
      <c r="FS115" s="156">
        <v>109</v>
      </c>
      <c r="FT115" s="157">
        <f t="shared" si="338"/>
        <v>107</v>
      </c>
      <c r="FU115" s="158">
        <f t="shared" si="338"/>
        <v>109</v>
      </c>
      <c r="FV115" s="155">
        <v>5.2</v>
      </c>
      <c r="FW115" s="156">
        <v>4.5</v>
      </c>
      <c r="FX115" s="157">
        <f t="shared" si="339"/>
        <v>556.4</v>
      </c>
      <c r="FY115" s="158">
        <f t="shared" si="339"/>
        <v>490.5</v>
      </c>
      <c r="FZ115" s="155">
        <v>77.400000000000006</v>
      </c>
      <c r="GA115" s="156">
        <v>76</v>
      </c>
      <c r="GB115" s="157">
        <f t="shared" si="340"/>
        <v>8281.8000000000011</v>
      </c>
      <c r="GC115" s="158">
        <f t="shared" si="340"/>
        <v>8284</v>
      </c>
      <c r="GD115" s="157">
        <f t="shared" si="341"/>
        <v>197</v>
      </c>
      <c r="GE115" s="158">
        <f t="shared" si="341"/>
        <v>197</v>
      </c>
      <c r="GF115" s="157">
        <f t="shared" si="341"/>
        <v>197</v>
      </c>
      <c r="GG115" s="158">
        <f t="shared" si="341"/>
        <v>197</v>
      </c>
      <c r="GH115" s="157">
        <f t="shared" si="342"/>
        <v>971.59999999999991</v>
      </c>
      <c r="GI115" s="158">
        <f t="shared" si="342"/>
        <v>1010.8</v>
      </c>
      <c r="GJ115" s="157">
        <f t="shared" si="343"/>
        <v>14571.8</v>
      </c>
      <c r="GK115" s="158">
        <f t="shared" si="343"/>
        <v>13774.599999999999</v>
      </c>
      <c r="GL115" s="157">
        <f t="shared" si="344"/>
        <v>72</v>
      </c>
      <c r="GM115" s="158">
        <f t="shared" si="344"/>
        <v>62</v>
      </c>
      <c r="GN115" s="157">
        <f t="shared" si="344"/>
        <v>72</v>
      </c>
      <c r="GO115" s="158">
        <f t="shared" si="344"/>
        <v>62</v>
      </c>
      <c r="GP115" s="157">
        <f t="shared" si="345"/>
        <v>356</v>
      </c>
      <c r="GQ115" s="158">
        <f t="shared" si="345"/>
        <v>323.39999999999998</v>
      </c>
      <c r="GR115" s="157">
        <f t="shared" si="346"/>
        <v>4612.2999999999993</v>
      </c>
      <c r="GS115" s="158">
        <f t="shared" si="346"/>
        <v>4178.1000000000004</v>
      </c>
      <c r="GT115" s="157">
        <f t="shared" si="347"/>
        <v>269</v>
      </c>
      <c r="GU115" s="158">
        <f t="shared" si="347"/>
        <v>259</v>
      </c>
      <c r="GV115" s="157">
        <f t="shared" si="347"/>
        <v>269</v>
      </c>
      <c r="GW115" s="158">
        <f t="shared" si="347"/>
        <v>259</v>
      </c>
      <c r="GX115" s="157">
        <f t="shared" si="348"/>
        <v>1327.6</v>
      </c>
      <c r="GY115" s="158">
        <f t="shared" si="348"/>
        <v>1334.1999999999998</v>
      </c>
      <c r="GZ115" s="157">
        <f t="shared" si="348"/>
        <v>19184.099999999999</v>
      </c>
      <c r="HA115" s="158">
        <f t="shared" si="348"/>
        <v>17952.699999999997</v>
      </c>
      <c r="HB115" s="157">
        <f t="shared" si="349"/>
        <v>0</v>
      </c>
      <c r="HC115" s="158">
        <f t="shared" si="349"/>
        <v>0</v>
      </c>
      <c r="HD115" s="157">
        <f t="shared" si="349"/>
        <v>0</v>
      </c>
      <c r="HE115" s="158">
        <f t="shared" si="349"/>
        <v>0</v>
      </c>
      <c r="HF115" s="157" t="str">
        <f t="shared" si="350"/>
        <v/>
      </c>
      <c r="HG115" s="158" t="str">
        <f t="shared" si="350"/>
        <v/>
      </c>
      <c r="HH115" s="157" t="str">
        <f t="shared" si="351"/>
        <v/>
      </c>
      <c r="HI115" s="158" t="str">
        <f t="shared" si="351"/>
        <v/>
      </c>
      <c r="HJ115" s="157">
        <f t="shared" si="352"/>
        <v>1884</v>
      </c>
      <c r="HK115" s="158">
        <f t="shared" si="352"/>
        <v>1824.7000000000003</v>
      </c>
      <c r="HL115" s="157">
        <f t="shared" si="353"/>
        <v>27465.9</v>
      </c>
      <c r="HM115" s="158">
        <f t="shared" si="353"/>
        <v>26236.7</v>
      </c>
    </row>
    <row r="116" spans="1:221">
      <c r="A116" s="167" t="s">
        <v>487</v>
      </c>
      <c r="B116" s="162" t="s">
        <v>503</v>
      </c>
      <c r="C116" s="19"/>
      <c r="D116" s="154">
        <v>157331</v>
      </c>
      <c r="E116" s="193">
        <v>9</v>
      </c>
      <c r="F116" s="155">
        <v>402</v>
      </c>
      <c r="G116" s="156">
        <v>373</v>
      </c>
      <c r="H116" s="155">
        <v>9</v>
      </c>
      <c r="I116" s="156">
        <v>-21</v>
      </c>
      <c r="J116" s="157">
        <f t="shared" si="286"/>
        <v>393</v>
      </c>
      <c r="K116" s="158">
        <f t="shared" si="286"/>
        <v>394</v>
      </c>
      <c r="L116" s="155"/>
      <c r="M116" s="156"/>
      <c r="N116" s="157">
        <f t="shared" si="287"/>
        <v>393</v>
      </c>
      <c r="O116" s="181">
        <f t="shared" si="287"/>
        <v>361</v>
      </c>
      <c r="P116" s="157">
        <f t="shared" si="287"/>
        <v>393</v>
      </c>
      <c r="Q116" s="181">
        <f t="shared" si="287"/>
        <v>361</v>
      </c>
      <c r="R116" s="155">
        <v>53</v>
      </c>
      <c r="S116" s="156">
        <v>59</v>
      </c>
      <c r="T116" s="157">
        <f t="shared" si="288"/>
        <v>53</v>
      </c>
      <c r="U116" s="158">
        <f t="shared" si="288"/>
        <v>59</v>
      </c>
      <c r="V116" s="155">
        <v>21</v>
      </c>
      <c r="W116" s="156">
        <v>13</v>
      </c>
      <c r="X116" s="157">
        <f t="shared" si="289"/>
        <v>21</v>
      </c>
      <c r="Y116" s="158">
        <f t="shared" si="289"/>
        <v>13</v>
      </c>
      <c r="Z116" s="155"/>
      <c r="AA116" s="156"/>
      <c r="AB116" s="157">
        <f t="shared" si="290"/>
        <v>0</v>
      </c>
      <c r="AC116" s="158">
        <f t="shared" si="290"/>
        <v>0</v>
      </c>
      <c r="AD116" s="157">
        <f t="shared" si="291"/>
        <v>74</v>
      </c>
      <c r="AE116" s="158">
        <f t="shared" si="291"/>
        <v>72</v>
      </c>
      <c r="AF116" s="157">
        <f t="shared" si="292"/>
        <v>74</v>
      </c>
      <c r="AG116" s="158">
        <f t="shared" si="292"/>
        <v>72</v>
      </c>
      <c r="AH116" s="155">
        <v>4</v>
      </c>
      <c r="AI116" s="156">
        <v>3.7</v>
      </c>
      <c r="AJ116" s="157">
        <f t="shared" si="293"/>
        <v>212</v>
      </c>
      <c r="AK116" s="157">
        <f t="shared" si="293"/>
        <v>218.3</v>
      </c>
      <c r="AL116" s="155">
        <v>4.2</v>
      </c>
      <c r="AM116" s="156">
        <v>3.1</v>
      </c>
      <c r="AN116" s="157">
        <f t="shared" si="294"/>
        <v>88.2</v>
      </c>
      <c r="AO116" s="157">
        <f t="shared" si="294"/>
        <v>40.300000000000004</v>
      </c>
      <c r="AP116" s="155"/>
      <c r="AQ116" s="156"/>
      <c r="AR116" s="157">
        <f t="shared" si="295"/>
        <v>0</v>
      </c>
      <c r="AS116" s="158">
        <f t="shared" si="295"/>
        <v>0</v>
      </c>
      <c r="AT116" s="157">
        <f t="shared" si="296"/>
        <v>4.0567567567567568</v>
      </c>
      <c r="AU116" s="158">
        <f t="shared" si="296"/>
        <v>3.5916666666666668</v>
      </c>
      <c r="AV116" s="157">
        <f t="shared" si="297"/>
        <v>300.2</v>
      </c>
      <c r="AW116" s="158">
        <f t="shared" si="297"/>
        <v>258.60000000000002</v>
      </c>
      <c r="AX116" s="155">
        <v>78.7</v>
      </c>
      <c r="AY116" s="156">
        <v>73.099999999999994</v>
      </c>
      <c r="AZ116" s="157">
        <f t="shared" si="298"/>
        <v>4171.1000000000004</v>
      </c>
      <c r="BA116" s="158">
        <f t="shared" si="298"/>
        <v>4312.8999999999996</v>
      </c>
      <c r="BB116" s="155">
        <v>72.400000000000006</v>
      </c>
      <c r="BC116" s="156">
        <v>62.7</v>
      </c>
      <c r="BD116" s="157">
        <f t="shared" si="299"/>
        <v>1520.4</v>
      </c>
      <c r="BE116" s="158">
        <f t="shared" si="299"/>
        <v>815.1</v>
      </c>
      <c r="BF116" s="155"/>
      <c r="BG116" s="156"/>
      <c r="BH116" s="157">
        <f t="shared" si="300"/>
        <v>0</v>
      </c>
      <c r="BI116" s="158">
        <f t="shared" si="300"/>
        <v>0</v>
      </c>
      <c r="BJ116" s="157">
        <f t="shared" si="301"/>
        <v>76.912162162162161</v>
      </c>
      <c r="BK116" s="158">
        <f t="shared" si="301"/>
        <v>71.222222222222229</v>
      </c>
      <c r="BL116" s="157">
        <f t="shared" si="302"/>
        <v>5691.5</v>
      </c>
      <c r="BM116" s="158">
        <f t="shared" si="302"/>
        <v>5128</v>
      </c>
      <c r="BN116" s="155">
        <v>64</v>
      </c>
      <c r="BO116" s="156">
        <v>65</v>
      </c>
      <c r="BP116" s="157">
        <f t="shared" si="303"/>
        <v>64</v>
      </c>
      <c r="BQ116" s="158">
        <f t="shared" si="303"/>
        <v>65</v>
      </c>
      <c r="BR116" s="155">
        <v>30</v>
      </c>
      <c r="BS116" s="156">
        <v>32</v>
      </c>
      <c r="BT116" s="157">
        <f t="shared" si="304"/>
        <v>30</v>
      </c>
      <c r="BU116" s="158">
        <f t="shared" si="304"/>
        <v>32</v>
      </c>
      <c r="BV116" s="155"/>
      <c r="BW116" s="156"/>
      <c r="BX116" s="157">
        <f t="shared" si="305"/>
        <v>0</v>
      </c>
      <c r="BY116" s="158">
        <f t="shared" si="305"/>
        <v>0</v>
      </c>
      <c r="BZ116" s="157">
        <f t="shared" si="306"/>
        <v>94</v>
      </c>
      <c r="CA116" s="158">
        <f t="shared" si="306"/>
        <v>97</v>
      </c>
      <c r="CB116" s="157">
        <f t="shared" si="307"/>
        <v>94</v>
      </c>
      <c r="CC116" s="158">
        <f t="shared" si="307"/>
        <v>97</v>
      </c>
      <c r="CD116" s="155">
        <v>4.7</v>
      </c>
      <c r="CE116" s="156">
        <v>4</v>
      </c>
      <c r="CF116" s="157">
        <f t="shared" si="308"/>
        <v>300.8</v>
      </c>
      <c r="CG116" s="158">
        <f t="shared" si="308"/>
        <v>260</v>
      </c>
      <c r="CH116" s="155">
        <v>4.4000000000000004</v>
      </c>
      <c r="CI116" s="156">
        <v>5.0999999999999996</v>
      </c>
      <c r="CJ116" s="157">
        <f t="shared" si="309"/>
        <v>132</v>
      </c>
      <c r="CK116" s="158">
        <f t="shared" si="309"/>
        <v>163.19999999999999</v>
      </c>
      <c r="CL116" s="155"/>
      <c r="CM116" s="156"/>
      <c r="CN116" s="157">
        <f t="shared" si="310"/>
        <v>0</v>
      </c>
      <c r="CO116" s="158">
        <f t="shared" si="310"/>
        <v>0</v>
      </c>
      <c r="CP116" s="157">
        <f t="shared" si="311"/>
        <v>4.6042553191489359</v>
      </c>
      <c r="CQ116" s="158">
        <f t="shared" si="311"/>
        <v>4.3628865979381439</v>
      </c>
      <c r="CR116" s="157">
        <f t="shared" si="312"/>
        <v>432.79999999999995</v>
      </c>
      <c r="CS116" s="158">
        <f t="shared" si="312"/>
        <v>423.2</v>
      </c>
      <c r="CT116" s="155">
        <v>89.5</v>
      </c>
      <c r="CU116" s="156">
        <v>85.1</v>
      </c>
      <c r="CV116" s="157">
        <f t="shared" si="313"/>
        <v>5728</v>
      </c>
      <c r="CW116" s="158">
        <f t="shared" si="313"/>
        <v>5531.5</v>
      </c>
      <c r="CX116" s="155">
        <v>81.7</v>
      </c>
      <c r="CY116" s="156">
        <v>80.7</v>
      </c>
      <c r="CZ116" s="157">
        <f t="shared" si="314"/>
        <v>2451</v>
      </c>
      <c r="DA116" s="158">
        <f t="shared" si="314"/>
        <v>2582.4</v>
      </c>
      <c r="DB116" s="155"/>
      <c r="DC116" s="156"/>
      <c r="DD116" s="157">
        <f t="shared" si="315"/>
        <v>0</v>
      </c>
      <c r="DE116" s="158">
        <f t="shared" si="315"/>
        <v>0</v>
      </c>
      <c r="DF116" s="157">
        <f t="shared" si="316"/>
        <v>87.010638297872347</v>
      </c>
      <c r="DG116" s="158">
        <f t="shared" si="316"/>
        <v>83.648453608247422</v>
      </c>
      <c r="DH116" s="157">
        <f t="shared" si="317"/>
        <v>8179.0000000000009</v>
      </c>
      <c r="DI116" s="158">
        <f t="shared" si="317"/>
        <v>8113.9</v>
      </c>
      <c r="DJ116" s="157">
        <f t="shared" si="318"/>
        <v>168</v>
      </c>
      <c r="DK116" s="158">
        <f t="shared" si="318"/>
        <v>169</v>
      </c>
      <c r="DL116" s="157">
        <f t="shared" si="318"/>
        <v>168</v>
      </c>
      <c r="DM116" s="158">
        <f t="shared" si="318"/>
        <v>169</v>
      </c>
      <c r="DN116" s="157">
        <f t="shared" si="319"/>
        <v>4.3630952380952381</v>
      </c>
      <c r="DO116" s="158">
        <f t="shared" si="319"/>
        <v>4.0343195266272183</v>
      </c>
      <c r="DP116" s="157">
        <f t="shared" si="320"/>
        <v>733</v>
      </c>
      <c r="DQ116" s="158">
        <f t="shared" si="320"/>
        <v>681.79999999999984</v>
      </c>
      <c r="DR116" s="157">
        <f t="shared" si="321"/>
        <v>82.5625</v>
      </c>
      <c r="DS116" s="158">
        <f t="shared" si="321"/>
        <v>78.354437869822476</v>
      </c>
      <c r="DT116" s="157">
        <f t="shared" si="322"/>
        <v>13870.5</v>
      </c>
      <c r="DU116" s="158">
        <f t="shared" si="322"/>
        <v>13241.899999999998</v>
      </c>
      <c r="DV116" s="155">
        <v>94</v>
      </c>
      <c r="DW116" s="156">
        <v>84</v>
      </c>
      <c r="DX116" s="157">
        <f t="shared" si="323"/>
        <v>94</v>
      </c>
      <c r="DY116" s="158">
        <f t="shared" si="323"/>
        <v>84</v>
      </c>
      <c r="DZ116" s="155">
        <v>45</v>
      </c>
      <c r="EA116" s="156">
        <v>40</v>
      </c>
      <c r="EB116" s="157">
        <f t="shared" si="324"/>
        <v>45</v>
      </c>
      <c r="EC116" s="158">
        <f t="shared" si="324"/>
        <v>40</v>
      </c>
      <c r="ED116" s="155"/>
      <c r="EE116" s="156"/>
      <c r="EF116" s="157">
        <f t="shared" si="325"/>
        <v>0</v>
      </c>
      <c r="EG116" s="158">
        <f t="shared" si="325"/>
        <v>0</v>
      </c>
      <c r="EH116" s="157">
        <f t="shared" si="326"/>
        <v>139</v>
      </c>
      <c r="EI116" s="158">
        <f t="shared" si="326"/>
        <v>124</v>
      </c>
      <c r="EJ116" s="157">
        <f t="shared" si="327"/>
        <v>139</v>
      </c>
      <c r="EK116" s="158">
        <f t="shared" si="327"/>
        <v>124</v>
      </c>
      <c r="EL116" s="155">
        <v>6</v>
      </c>
      <c r="EM116" s="156">
        <v>5.0999999999999996</v>
      </c>
      <c r="EN116" s="157">
        <f t="shared" si="328"/>
        <v>564</v>
      </c>
      <c r="EO116" s="158">
        <f t="shared" si="328"/>
        <v>428.4</v>
      </c>
      <c r="EP116" s="155">
        <v>5.3</v>
      </c>
      <c r="EQ116" s="156">
        <v>5.6</v>
      </c>
      <c r="ER116" s="157">
        <f t="shared" si="329"/>
        <v>238.5</v>
      </c>
      <c r="ES116" s="158">
        <f t="shared" si="329"/>
        <v>224</v>
      </c>
      <c r="ET116" s="155"/>
      <c r="EU116" s="156"/>
      <c r="EV116" s="157">
        <f t="shared" si="330"/>
        <v>0</v>
      </c>
      <c r="EW116" s="158">
        <f t="shared" si="330"/>
        <v>0</v>
      </c>
      <c r="EX116" s="157">
        <f t="shared" si="331"/>
        <v>5.7733812949640289</v>
      </c>
      <c r="EY116" s="158">
        <f t="shared" si="331"/>
        <v>5.2612903225806447</v>
      </c>
      <c r="EZ116" s="157">
        <f t="shared" si="332"/>
        <v>802.5</v>
      </c>
      <c r="FA116" s="158">
        <f t="shared" si="332"/>
        <v>652.4</v>
      </c>
      <c r="FB116" s="155">
        <v>61.3</v>
      </c>
      <c r="FC116" s="156">
        <v>59.5</v>
      </c>
      <c r="FD116" s="157">
        <f t="shared" si="333"/>
        <v>5762.2</v>
      </c>
      <c r="FE116" s="158">
        <f t="shared" si="333"/>
        <v>4998</v>
      </c>
      <c r="FF116" s="155">
        <v>54.3</v>
      </c>
      <c r="FG116" s="156">
        <v>55.5</v>
      </c>
      <c r="FH116" s="157">
        <f t="shared" si="334"/>
        <v>2443.5</v>
      </c>
      <c r="FI116" s="158">
        <f t="shared" si="334"/>
        <v>2220</v>
      </c>
      <c r="FJ116" s="155"/>
      <c r="FK116" s="156"/>
      <c r="FL116" s="157">
        <f t="shared" si="335"/>
        <v>0</v>
      </c>
      <c r="FM116" s="158">
        <f t="shared" si="335"/>
        <v>0</v>
      </c>
      <c r="FN116" s="157">
        <f t="shared" si="336"/>
        <v>59.033812949640293</v>
      </c>
      <c r="FO116" s="158">
        <f t="shared" si="336"/>
        <v>58.20967741935484</v>
      </c>
      <c r="FP116" s="157">
        <f t="shared" si="337"/>
        <v>8205.7000000000007</v>
      </c>
      <c r="FQ116" s="158">
        <f t="shared" si="337"/>
        <v>7218</v>
      </c>
      <c r="FR116" s="155">
        <v>86</v>
      </c>
      <c r="FS116" s="156">
        <v>68</v>
      </c>
      <c r="FT116" s="157">
        <f t="shared" si="338"/>
        <v>86</v>
      </c>
      <c r="FU116" s="158">
        <f t="shared" si="338"/>
        <v>68</v>
      </c>
      <c r="FV116" s="155">
        <v>4.8</v>
      </c>
      <c r="FW116" s="156">
        <v>4.9000000000000004</v>
      </c>
      <c r="FX116" s="157">
        <f t="shared" si="339"/>
        <v>412.8</v>
      </c>
      <c r="FY116" s="158">
        <f t="shared" si="339"/>
        <v>333.20000000000005</v>
      </c>
      <c r="FZ116" s="155">
        <v>76.099999999999994</v>
      </c>
      <c r="GA116" s="156">
        <v>85</v>
      </c>
      <c r="GB116" s="157">
        <f t="shared" si="340"/>
        <v>6544.5999999999995</v>
      </c>
      <c r="GC116" s="158">
        <f t="shared" si="340"/>
        <v>5780</v>
      </c>
      <c r="GD116" s="157">
        <f t="shared" si="341"/>
        <v>211</v>
      </c>
      <c r="GE116" s="158">
        <f t="shared" si="341"/>
        <v>208</v>
      </c>
      <c r="GF116" s="157">
        <f t="shared" si="341"/>
        <v>211</v>
      </c>
      <c r="GG116" s="158">
        <f t="shared" si="341"/>
        <v>208</v>
      </c>
      <c r="GH116" s="157">
        <f t="shared" si="342"/>
        <v>1076.8</v>
      </c>
      <c r="GI116" s="158">
        <f t="shared" si="342"/>
        <v>906.7</v>
      </c>
      <c r="GJ116" s="157">
        <f t="shared" si="343"/>
        <v>15661.3</v>
      </c>
      <c r="GK116" s="158">
        <f t="shared" si="343"/>
        <v>14842.4</v>
      </c>
      <c r="GL116" s="157">
        <f t="shared" si="344"/>
        <v>96</v>
      </c>
      <c r="GM116" s="158">
        <f t="shared" si="344"/>
        <v>85</v>
      </c>
      <c r="GN116" s="157">
        <f t="shared" si="344"/>
        <v>96</v>
      </c>
      <c r="GO116" s="158">
        <f t="shared" si="344"/>
        <v>85</v>
      </c>
      <c r="GP116" s="157">
        <f t="shared" si="345"/>
        <v>458.7</v>
      </c>
      <c r="GQ116" s="158">
        <f t="shared" si="345"/>
        <v>427.5</v>
      </c>
      <c r="GR116" s="157">
        <f t="shared" si="346"/>
        <v>6414.9</v>
      </c>
      <c r="GS116" s="158">
        <f t="shared" si="346"/>
        <v>5617.5</v>
      </c>
      <c r="GT116" s="157">
        <f t="shared" si="347"/>
        <v>307</v>
      </c>
      <c r="GU116" s="158">
        <f t="shared" si="347"/>
        <v>293</v>
      </c>
      <c r="GV116" s="157">
        <f t="shared" si="347"/>
        <v>307</v>
      </c>
      <c r="GW116" s="158">
        <f t="shared" si="347"/>
        <v>293</v>
      </c>
      <c r="GX116" s="157">
        <f t="shared" si="348"/>
        <v>1535.5</v>
      </c>
      <c r="GY116" s="158">
        <f t="shared" si="348"/>
        <v>1334.2</v>
      </c>
      <c r="GZ116" s="157">
        <f t="shared" si="348"/>
        <v>22076.199999999997</v>
      </c>
      <c r="HA116" s="158">
        <f t="shared" si="348"/>
        <v>20459.900000000001</v>
      </c>
      <c r="HB116" s="157">
        <f t="shared" si="349"/>
        <v>0</v>
      </c>
      <c r="HC116" s="158">
        <f t="shared" si="349"/>
        <v>0</v>
      </c>
      <c r="HD116" s="157">
        <f t="shared" si="349"/>
        <v>0</v>
      </c>
      <c r="HE116" s="158">
        <f t="shared" si="349"/>
        <v>0</v>
      </c>
      <c r="HF116" s="157" t="str">
        <f t="shared" si="350"/>
        <v/>
      </c>
      <c r="HG116" s="158" t="str">
        <f t="shared" si="350"/>
        <v/>
      </c>
      <c r="HH116" s="157" t="str">
        <f t="shared" si="351"/>
        <v/>
      </c>
      <c r="HI116" s="158" t="str">
        <f t="shared" si="351"/>
        <v/>
      </c>
      <c r="HJ116" s="157">
        <f t="shared" si="352"/>
        <v>1948.3</v>
      </c>
      <c r="HK116" s="158">
        <f t="shared" si="352"/>
        <v>1667.3999999999999</v>
      </c>
      <c r="HL116" s="157">
        <f t="shared" si="353"/>
        <v>28620.799999999999</v>
      </c>
      <c r="HM116" s="158">
        <f t="shared" si="353"/>
        <v>26239.899999999998</v>
      </c>
    </row>
    <row r="117" spans="1:221">
      <c r="A117" s="167" t="s">
        <v>487</v>
      </c>
      <c r="B117" s="162" t="s">
        <v>504</v>
      </c>
      <c r="C117" s="19"/>
      <c r="D117" s="154">
        <v>247940</v>
      </c>
      <c r="E117" s="193">
        <v>9</v>
      </c>
      <c r="F117" s="155">
        <v>543</v>
      </c>
      <c r="G117" s="156">
        <v>585</v>
      </c>
      <c r="H117" s="155">
        <v>48</v>
      </c>
      <c r="I117" s="156">
        <v>90</v>
      </c>
      <c r="J117" s="157">
        <f t="shared" si="286"/>
        <v>495</v>
      </c>
      <c r="K117" s="158">
        <f t="shared" si="286"/>
        <v>495</v>
      </c>
      <c r="L117" s="155"/>
      <c r="M117" s="156"/>
      <c r="N117" s="157">
        <f t="shared" si="287"/>
        <v>495</v>
      </c>
      <c r="O117" s="181">
        <f t="shared" si="287"/>
        <v>535</v>
      </c>
      <c r="P117" s="157">
        <f t="shared" si="287"/>
        <v>495</v>
      </c>
      <c r="Q117" s="181">
        <f t="shared" si="287"/>
        <v>535</v>
      </c>
      <c r="R117" s="155">
        <v>160</v>
      </c>
      <c r="S117" s="156">
        <v>170</v>
      </c>
      <c r="T117" s="157">
        <f t="shared" si="288"/>
        <v>160</v>
      </c>
      <c r="U117" s="158">
        <f t="shared" si="288"/>
        <v>170</v>
      </c>
      <c r="V117" s="155">
        <v>28</v>
      </c>
      <c r="W117" s="156">
        <v>33</v>
      </c>
      <c r="X117" s="157">
        <f t="shared" si="289"/>
        <v>28</v>
      </c>
      <c r="Y117" s="158">
        <f t="shared" si="289"/>
        <v>33</v>
      </c>
      <c r="Z117" s="155"/>
      <c r="AA117" s="156"/>
      <c r="AB117" s="157">
        <f t="shared" si="290"/>
        <v>0</v>
      </c>
      <c r="AC117" s="158">
        <f t="shared" si="290"/>
        <v>0</v>
      </c>
      <c r="AD117" s="157">
        <f t="shared" si="291"/>
        <v>188</v>
      </c>
      <c r="AE117" s="158">
        <f t="shared" si="291"/>
        <v>203</v>
      </c>
      <c r="AF117" s="157">
        <f t="shared" si="292"/>
        <v>188</v>
      </c>
      <c r="AG117" s="158">
        <f t="shared" si="292"/>
        <v>203</v>
      </c>
      <c r="AH117" s="155">
        <v>3.8</v>
      </c>
      <c r="AI117" s="156">
        <v>3.7</v>
      </c>
      <c r="AJ117" s="157">
        <f t="shared" si="293"/>
        <v>608</v>
      </c>
      <c r="AK117" s="157">
        <f t="shared" si="293"/>
        <v>629</v>
      </c>
      <c r="AL117" s="155">
        <v>4.4000000000000004</v>
      </c>
      <c r="AM117" s="156">
        <v>4.2</v>
      </c>
      <c r="AN117" s="157">
        <f t="shared" si="294"/>
        <v>123.20000000000002</v>
      </c>
      <c r="AO117" s="157">
        <f t="shared" si="294"/>
        <v>138.6</v>
      </c>
      <c r="AP117" s="155"/>
      <c r="AQ117" s="156"/>
      <c r="AR117" s="157">
        <f t="shared" si="295"/>
        <v>0</v>
      </c>
      <c r="AS117" s="158">
        <f t="shared" si="295"/>
        <v>0</v>
      </c>
      <c r="AT117" s="157">
        <f t="shared" si="296"/>
        <v>3.8893617021276596</v>
      </c>
      <c r="AU117" s="158">
        <f t="shared" si="296"/>
        <v>3.78128078817734</v>
      </c>
      <c r="AV117" s="157">
        <f t="shared" si="297"/>
        <v>731.2</v>
      </c>
      <c r="AW117" s="158">
        <f t="shared" si="297"/>
        <v>767.6</v>
      </c>
      <c r="AX117" s="155">
        <v>78.2</v>
      </c>
      <c r="AY117" s="156">
        <v>75.2</v>
      </c>
      <c r="AZ117" s="157">
        <f t="shared" si="298"/>
        <v>12512</v>
      </c>
      <c r="BA117" s="158">
        <f t="shared" si="298"/>
        <v>12784</v>
      </c>
      <c r="BB117" s="155">
        <v>81.599999999999994</v>
      </c>
      <c r="BC117" s="156">
        <v>72.599999999999994</v>
      </c>
      <c r="BD117" s="157">
        <f t="shared" si="299"/>
        <v>2284.7999999999997</v>
      </c>
      <c r="BE117" s="158">
        <f t="shared" si="299"/>
        <v>2395.7999999999997</v>
      </c>
      <c r="BF117" s="155"/>
      <c r="BG117" s="156"/>
      <c r="BH117" s="157">
        <f t="shared" si="300"/>
        <v>0</v>
      </c>
      <c r="BI117" s="158">
        <f t="shared" si="300"/>
        <v>0</v>
      </c>
      <c r="BJ117" s="157">
        <f t="shared" si="301"/>
        <v>78.706382978723397</v>
      </c>
      <c r="BK117" s="158">
        <f t="shared" si="301"/>
        <v>74.777339901477831</v>
      </c>
      <c r="BL117" s="157">
        <f t="shared" si="302"/>
        <v>14796.8</v>
      </c>
      <c r="BM117" s="158">
        <f t="shared" si="302"/>
        <v>15179.8</v>
      </c>
      <c r="BN117" s="155">
        <v>61</v>
      </c>
      <c r="BO117" s="156">
        <v>71</v>
      </c>
      <c r="BP117" s="157">
        <f t="shared" si="303"/>
        <v>61</v>
      </c>
      <c r="BQ117" s="158">
        <f t="shared" si="303"/>
        <v>71</v>
      </c>
      <c r="BR117" s="155">
        <v>21</v>
      </c>
      <c r="BS117" s="156">
        <v>20</v>
      </c>
      <c r="BT117" s="157">
        <f t="shared" si="304"/>
        <v>21</v>
      </c>
      <c r="BU117" s="158">
        <f t="shared" si="304"/>
        <v>20</v>
      </c>
      <c r="BV117" s="155"/>
      <c r="BW117" s="156"/>
      <c r="BX117" s="157">
        <f t="shared" si="305"/>
        <v>0</v>
      </c>
      <c r="BY117" s="158">
        <f t="shared" si="305"/>
        <v>0</v>
      </c>
      <c r="BZ117" s="157">
        <f t="shared" si="306"/>
        <v>82</v>
      </c>
      <c r="CA117" s="158">
        <f t="shared" si="306"/>
        <v>91</v>
      </c>
      <c r="CB117" s="157">
        <f t="shared" si="307"/>
        <v>82</v>
      </c>
      <c r="CC117" s="158">
        <f t="shared" si="307"/>
        <v>91</v>
      </c>
      <c r="CD117" s="155">
        <v>4.7</v>
      </c>
      <c r="CE117" s="156">
        <v>4.2</v>
      </c>
      <c r="CF117" s="157">
        <f t="shared" si="308"/>
        <v>286.7</v>
      </c>
      <c r="CG117" s="158">
        <f t="shared" si="308"/>
        <v>298.2</v>
      </c>
      <c r="CH117" s="155">
        <v>5</v>
      </c>
      <c r="CI117" s="156">
        <v>5.7</v>
      </c>
      <c r="CJ117" s="157">
        <f t="shared" si="309"/>
        <v>105</v>
      </c>
      <c r="CK117" s="158">
        <f t="shared" si="309"/>
        <v>114</v>
      </c>
      <c r="CL117" s="155"/>
      <c r="CM117" s="156"/>
      <c r="CN117" s="157">
        <f t="shared" si="310"/>
        <v>0</v>
      </c>
      <c r="CO117" s="158">
        <f t="shared" si="310"/>
        <v>0</v>
      </c>
      <c r="CP117" s="157">
        <f t="shared" si="311"/>
        <v>4.7768292682926825</v>
      </c>
      <c r="CQ117" s="158">
        <f t="shared" si="311"/>
        <v>4.5296703296703296</v>
      </c>
      <c r="CR117" s="157">
        <f t="shared" si="312"/>
        <v>391.7</v>
      </c>
      <c r="CS117" s="158">
        <f t="shared" si="312"/>
        <v>412.2</v>
      </c>
      <c r="CT117" s="155">
        <v>87.9</v>
      </c>
      <c r="CU117" s="156">
        <v>83.9</v>
      </c>
      <c r="CV117" s="157">
        <f t="shared" si="313"/>
        <v>5361.9000000000005</v>
      </c>
      <c r="CW117" s="158">
        <f t="shared" si="313"/>
        <v>5956.9000000000005</v>
      </c>
      <c r="CX117" s="155">
        <v>78.099999999999994</v>
      </c>
      <c r="CY117" s="156">
        <v>86.6</v>
      </c>
      <c r="CZ117" s="157">
        <f t="shared" si="314"/>
        <v>1640.1</v>
      </c>
      <c r="DA117" s="158">
        <f t="shared" si="314"/>
        <v>1732</v>
      </c>
      <c r="DB117" s="155"/>
      <c r="DC117" s="156"/>
      <c r="DD117" s="157">
        <f t="shared" si="315"/>
        <v>0</v>
      </c>
      <c r="DE117" s="158">
        <f t="shared" si="315"/>
        <v>0</v>
      </c>
      <c r="DF117" s="157">
        <f t="shared" si="316"/>
        <v>85.390243902439025</v>
      </c>
      <c r="DG117" s="158">
        <f t="shared" si="316"/>
        <v>84.493406593406604</v>
      </c>
      <c r="DH117" s="157">
        <f t="shared" si="317"/>
        <v>7002</v>
      </c>
      <c r="DI117" s="158">
        <f t="shared" si="317"/>
        <v>7688.9000000000005</v>
      </c>
      <c r="DJ117" s="157">
        <f t="shared" si="318"/>
        <v>270</v>
      </c>
      <c r="DK117" s="158">
        <f t="shared" si="318"/>
        <v>294</v>
      </c>
      <c r="DL117" s="157">
        <f t="shared" si="318"/>
        <v>270</v>
      </c>
      <c r="DM117" s="158">
        <f t="shared" si="318"/>
        <v>294</v>
      </c>
      <c r="DN117" s="157">
        <f t="shared" si="319"/>
        <v>4.1588888888888889</v>
      </c>
      <c r="DO117" s="158">
        <f t="shared" si="319"/>
        <v>4.0129251700680273</v>
      </c>
      <c r="DP117" s="157">
        <f t="shared" si="320"/>
        <v>1122.9000000000001</v>
      </c>
      <c r="DQ117" s="158">
        <f t="shared" si="320"/>
        <v>1179.8</v>
      </c>
      <c r="DR117" s="157">
        <f t="shared" si="321"/>
        <v>80.736296296296288</v>
      </c>
      <c r="DS117" s="158">
        <f t="shared" si="321"/>
        <v>77.784693877551021</v>
      </c>
      <c r="DT117" s="157">
        <f t="shared" si="322"/>
        <v>21798.799999999999</v>
      </c>
      <c r="DU117" s="158">
        <f t="shared" si="322"/>
        <v>22868.7</v>
      </c>
      <c r="DV117" s="155">
        <v>95</v>
      </c>
      <c r="DW117" s="156">
        <v>109</v>
      </c>
      <c r="DX117" s="157">
        <f t="shared" si="323"/>
        <v>95</v>
      </c>
      <c r="DY117" s="158">
        <f t="shared" si="323"/>
        <v>109</v>
      </c>
      <c r="DZ117" s="155">
        <v>36</v>
      </c>
      <c r="EA117" s="156">
        <v>43</v>
      </c>
      <c r="EB117" s="157">
        <f t="shared" si="324"/>
        <v>36</v>
      </c>
      <c r="EC117" s="158">
        <f t="shared" si="324"/>
        <v>43</v>
      </c>
      <c r="ED117" s="155"/>
      <c r="EE117" s="156"/>
      <c r="EF117" s="157">
        <f t="shared" si="325"/>
        <v>0</v>
      </c>
      <c r="EG117" s="158">
        <f t="shared" si="325"/>
        <v>0</v>
      </c>
      <c r="EH117" s="157">
        <f t="shared" si="326"/>
        <v>131</v>
      </c>
      <c r="EI117" s="158">
        <f t="shared" si="326"/>
        <v>152</v>
      </c>
      <c r="EJ117" s="157">
        <f t="shared" si="327"/>
        <v>131</v>
      </c>
      <c r="EK117" s="158">
        <f t="shared" si="327"/>
        <v>152</v>
      </c>
      <c r="EL117" s="155">
        <v>4.5</v>
      </c>
      <c r="EM117" s="156">
        <v>4.8</v>
      </c>
      <c r="EN117" s="157">
        <f t="shared" si="328"/>
        <v>427.5</v>
      </c>
      <c r="EO117" s="158">
        <f t="shared" si="328"/>
        <v>523.19999999999993</v>
      </c>
      <c r="EP117" s="155">
        <v>4.4000000000000004</v>
      </c>
      <c r="EQ117" s="156">
        <v>4.7</v>
      </c>
      <c r="ER117" s="157">
        <f t="shared" si="329"/>
        <v>158.4</v>
      </c>
      <c r="ES117" s="158">
        <f t="shared" si="329"/>
        <v>202.1</v>
      </c>
      <c r="ET117" s="155"/>
      <c r="EU117" s="156"/>
      <c r="EV117" s="157">
        <f t="shared" si="330"/>
        <v>0</v>
      </c>
      <c r="EW117" s="158">
        <f t="shared" si="330"/>
        <v>0</v>
      </c>
      <c r="EX117" s="157">
        <f t="shared" si="331"/>
        <v>4.4725190839694653</v>
      </c>
      <c r="EY117" s="158">
        <f t="shared" si="331"/>
        <v>4.7717105263157888</v>
      </c>
      <c r="EZ117" s="157">
        <f t="shared" si="332"/>
        <v>585.9</v>
      </c>
      <c r="FA117" s="158">
        <f t="shared" si="332"/>
        <v>725.3</v>
      </c>
      <c r="FB117" s="155">
        <v>58.5</v>
      </c>
      <c r="FC117" s="156">
        <v>56.6</v>
      </c>
      <c r="FD117" s="157">
        <f t="shared" si="333"/>
        <v>5557.5</v>
      </c>
      <c r="FE117" s="158">
        <f t="shared" si="333"/>
        <v>6169.4000000000005</v>
      </c>
      <c r="FF117" s="155">
        <v>58.1</v>
      </c>
      <c r="FG117" s="156">
        <v>58.5</v>
      </c>
      <c r="FH117" s="157">
        <f t="shared" si="334"/>
        <v>2091.6</v>
      </c>
      <c r="FI117" s="158">
        <f t="shared" si="334"/>
        <v>2515.5</v>
      </c>
      <c r="FJ117" s="155"/>
      <c r="FK117" s="156"/>
      <c r="FL117" s="157">
        <f t="shared" si="335"/>
        <v>0</v>
      </c>
      <c r="FM117" s="158">
        <f t="shared" si="335"/>
        <v>0</v>
      </c>
      <c r="FN117" s="157">
        <f t="shared" si="336"/>
        <v>58.390076335877865</v>
      </c>
      <c r="FO117" s="158">
        <f t="shared" si="336"/>
        <v>57.13750000000001</v>
      </c>
      <c r="FP117" s="157">
        <f t="shared" si="337"/>
        <v>7649.1</v>
      </c>
      <c r="FQ117" s="158">
        <f t="shared" si="337"/>
        <v>8684.9000000000015</v>
      </c>
      <c r="FR117" s="155">
        <v>94</v>
      </c>
      <c r="FS117" s="156">
        <v>89</v>
      </c>
      <c r="FT117" s="157">
        <f t="shared" si="338"/>
        <v>94</v>
      </c>
      <c r="FU117" s="158">
        <f t="shared" si="338"/>
        <v>89</v>
      </c>
      <c r="FV117" s="155">
        <v>5.5</v>
      </c>
      <c r="FW117" s="156">
        <v>5.2</v>
      </c>
      <c r="FX117" s="157">
        <f t="shared" si="339"/>
        <v>517</v>
      </c>
      <c r="FY117" s="158">
        <f t="shared" si="339"/>
        <v>462.8</v>
      </c>
      <c r="FZ117" s="155">
        <v>77.2</v>
      </c>
      <c r="GA117" s="156">
        <v>77.8</v>
      </c>
      <c r="GB117" s="157">
        <f t="shared" si="340"/>
        <v>7256.8</v>
      </c>
      <c r="GC117" s="158">
        <f t="shared" si="340"/>
        <v>6924.2</v>
      </c>
      <c r="GD117" s="157">
        <f t="shared" si="341"/>
        <v>316</v>
      </c>
      <c r="GE117" s="158">
        <f t="shared" si="341"/>
        <v>350</v>
      </c>
      <c r="GF117" s="157">
        <f t="shared" si="341"/>
        <v>316</v>
      </c>
      <c r="GG117" s="158">
        <f t="shared" si="341"/>
        <v>350</v>
      </c>
      <c r="GH117" s="157">
        <f t="shared" si="342"/>
        <v>1322.2</v>
      </c>
      <c r="GI117" s="158">
        <f t="shared" si="342"/>
        <v>1450.4</v>
      </c>
      <c r="GJ117" s="157">
        <f t="shared" si="343"/>
        <v>23431.4</v>
      </c>
      <c r="GK117" s="158">
        <f t="shared" si="343"/>
        <v>24910.300000000003</v>
      </c>
      <c r="GL117" s="157">
        <f t="shared" si="344"/>
        <v>85</v>
      </c>
      <c r="GM117" s="158">
        <f t="shared" si="344"/>
        <v>96</v>
      </c>
      <c r="GN117" s="157">
        <f t="shared" si="344"/>
        <v>85</v>
      </c>
      <c r="GO117" s="158">
        <f t="shared" si="344"/>
        <v>96</v>
      </c>
      <c r="GP117" s="157">
        <f t="shared" si="345"/>
        <v>386.6</v>
      </c>
      <c r="GQ117" s="158">
        <f t="shared" si="345"/>
        <v>454.7</v>
      </c>
      <c r="GR117" s="157">
        <f t="shared" si="346"/>
        <v>6016.5</v>
      </c>
      <c r="GS117" s="158">
        <f t="shared" si="346"/>
        <v>6643.2999999999993</v>
      </c>
      <c r="GT117" s="157">
        <f t="shared" si="347"/>
        <v>401</v>
      </c>
      <c r="GU117" s="158">
        <f t="shared" si="347"/>
        <v>446</v>
      </c>
      <c r="GV117" s="157">
        <f t="shared" si="347"/>
        <v>401</v>
      </c>
      <c r="GW117" s="158">
        <f t="shared" si="347"/>
        <v>446</v>
      </c>
      <c r="GX117" s="157">
        <f t="shared" si="348"/>
        <v>1708.8000000000002</v>
      </c>
      <c r="GY117" s="158">
        <f t="shared" si="348"/>
        <v>1905.1000000000001</v>
      </c>
      <c r="GZ117" s="157">
        <f t="shared" si="348"/>
        <v>29447.9</v>
      </c>
      <c r="HA117" s="158">
        <f t="shared" si="348"/>
        <v>31553.600000000002</v>
      </c>
      <c r="HB117" s="157">
        <f t="shared" si="349"/>
        <v>0</v>
      </c>
      <c r="HC117" s="158">
        <f t="shared" si="349"/>
        <v>0</v>
      </c>
      <c r="HD117" s="157">
        <f t="shared" si="349"/>
        <v>0</v>
      </c>
      <c r="HE117" s="158">
        <f t="shared" si="349"/>
        <v>0</v>
      </c>
      <c r="HF117" s="157" t="str">
        <f t="shared" si="350"/>
        <v/>
      </c>
      <c r="HG117" s="158" t="str">
        <f t="shared" si="350"/>
        <v/>
      </c>
      <c r="HH117" s="157" t="str">
        <f t="shared" si="351"/>
        <v/>
      </c>
      <c r="HI117" s="158" t="str">
        <f t="shared" si="351"/>
        <v/>
      </c>
      <c r="HJ117" s="157">
        <f t="shared" si="352"/>
        <v>2225.8000000000002</v>
      </c>
      <c r="HK117" s="158">
        <f t="shared" si="352"/>
        <v>2367.9</v>
      </c>
      <c r="HL117" s="157">
        <f t="shared" si="353"/>
        <v>36704.700000000004</v>
      </c>
      <c r="HM117" s="158">
        <f t="shared" si="353"/>
        <v>38477.800000000003</v>
      </c>
    </row>
    <row r="118" spans="1:221">
      <c r="A118" s="167" t="s">
        <v>487</v>
      </c>
      <c r="B118" s="162" t="s">
        <v>505</v>
      </c>
      <c r="C118" s="19"/>
      <c r="D118" s="154">
        <v>157711</v>
      </c>
      <c r="E118" s="193">
        <v>9</v>
      </c>
      <c r="F118" s="155">
        <v>720</v>
      </c>
      <c r="G118" s="156">
        <v>842</v>
      </c>
      <c r="H118" s="155">
        <v>63</v>
      </c>
      <c r="I118" s="156">
        <v>185</v>
      </c>
      <c r="J118" s="157">
        <f t="shared" si="286"/>
        <v>657</v>
      </c>
      <c r="K118" s="158">
        <f t="shared" si="286"/>
        <v>657</v>
      </c>
      <c r="L118" s="155"/>
      <c r="M118" s="156"/>
      <c r="N118" s="157">
        <f t="shared" si="287"/>
        <v>657</v>
      </c>
      <c r="O118" s="181">
        <f t="shared" si="287"/>
        <v>793</v>
      </c>
      <c r="P118" s="157">
        <f t="shared" si="287"/>
        <v>657</v>
      </c>
      <c r="Q118" s="181">
        <f t="shared" si="287"/>
        <v>793</v>
      </c>
      <c r="R118" s="155">
        <v>74</v>
      </c>
      <c r="S118" s="156">
        <v>76</v>
      </c>
      <c r="T118" s="157">
        <f t="shared" si="288"/>
        <v>74</v>
      </c>
      <c r="U118" s="158">
        <f t="shared" si="288"/>
        <v>76</v>
      </c>
      <c r="V118" s="155">
        <v>23</v>
      </c>
      <c r="W118" s="156">
        <v>18</v>
      </c>
      <c r="X118" s="157">
        <f t="shared" si="289"/>
        <v>23</v>
      </c>
      <c r="Y118" s="158">
        <f t="shared" si="289"/>
        <v>18</v>
      </c>
      <c r="Z118" s="155"/>
      <c r="AA118" s="156"/>
      <c r="AB118" s="157">
        <f t="shared" si="290"/>
        <v>0</v>
      </c>
      <c r="AC118" s="158">
        <f t="shared" si="290"/>
        <v>0</v>
      </c>
      <c r="AD118" s="157">
        <f t="shared" si="291"/>
        <v>97</v>
      </c>
      <c r="AE118" s="158">
        <f t="shared" si="291"/>
        <v>94</v>
      </c>
      <c r="AF118" s="157">
        <f t="shared" si="292"/>
        <v>97</v>
      </c>
      <c r="AG118" s="158">
        <f t="shared" si="292"/>
        <v>94</v>
      </c>
      <c r="AH118" s="155">
        <v>4.0999999999999996</v>
      </c>
      <c r="AI118" s="156">
        <v>4.4000000000000004</v>
      </c>
      <c r="AJ118" s="157">
        <f t="shared" si="293"/>
        <v>303.39999999999998</v>
      </c>
      <c r="AK118" s="157">
        <f t="shared" si="293"/>
        <v>334.40000000000003</v>
      </c>
      <c r="AL118" s="155">
        <v>4</v>
      </c>
      <c r="AM118" s="156">
        <v>5.3</v>
      </c>
      <c r="AN118" s="157">
        <f t="shared" si="294"/>
        <v>92</v>
      </c>
      <c r="AO118" s="157">
        <f t="shared" si="294"/>
        <v>95.399999999999991</v>
      </c>
      <c r="AP118" s="155"/>
      <c r="AQ118" s="156"/>
      <c r="AR118" s="157">
        <f t="shared" si="295"/>
        <v>0</v>
      </c>
      <c r="AS118" s="158">
        <f t="shared" si="295"/>
        <v>0</v>
      </c>
      <c r="AT118" s="157">
        <f t="shared" si="296"/>
        <v>4.0762886597938142</v>
      </c>
      <c r="AU118" s="158">
        <f t="shared" si="296"/>
        <v>4.5723404255319151</v>
      </c>
      <c r="AV118" s="157">
        <f t="shared" si="297"/>
        <v>395.4</v>
      </c>
      <c r="AW118" s="158">
        <f t="shared" si="297"/>
        <v>429.8</v>
      </c>
      <c r="AX118" s="155">
        <v>81.5</v>
      </c>
      <c r="AY118" s="156">
        <v>83.4</v>
      </c>
      <c r="AZ118" s="157">
        <f t="shared" si="298"/>
        <v>6031</v>
      </c>
      <c r="BA118" s="158">
        <f t="shared" si="298"/>
        <v>6338.4000000000005</v>
      </c>
      <c r="BB118" s="155">
        <v>72.2</v>
      </c>
      <c r="BC118" s="156">
        <v>83.5</v>
      </c>
      <c r="BD118" s="157">
        <f t="shared" si="299"/>
        <v>1660.6000000000001</v>
      </c>
      <c r="BE118" s="158">
        <f t="shared" si="299"/>
        <v>1503</v>
      </c>
      <c r="BF118" s="155"/>
      <c r="BG118" s="156"/>
      <c r="BH118" s="157">
        <f t="shared" si="300"/>
        <v>0</v>
      </c>
      <c r="BI118" s="158">
        <f t="shared" si="300"/>
        <v>0</v>
      </c>
      <c r="BJ118" s="157">
        <f t="shared" si="301"/>
        <v>79.294845360824752</v>
      </c>
      <c r="BK118" s="158">
        <f t="shared" si="301"/>
        <v>83.419148936170217</v>
      </c>
      <c r="BL118" s="157">
        <f t="shared" si="302"/>
        <v>7691.6000000000013</v>
      </c>
      <c r="BM118" s="158">
        <f t="shared" si="302"/>
        <v>7841.4000000000005</v>
      </c>
      <c r="BN118" s="155">
        <v>184</v>
      </c>
      <c r="BO118" s="156">
        <v>268</v>
      </c>
      <c r="BP118" s="157">
        <f t="shared" si="303"/>
        <v>184</v>
      </c>
      <c r="BQ118" s="158">
        <f t="shared" si="303"/>
        <v>268</v>
      </c>
      <c r="BR118" s="155">
        <v>65</v>
      </c>
      <c r="BS118" s="156">
        <v>60</v>
      </c>
      <c r="BT118" s="157">
        <f t="shared" si="304"/>
        <v>65</v>
      </c>
      <c r="BU118" s="158">
        <f t="shared" si="304"/>
        <v>60</v>
      </c>
      <c r="BV118" s="155"/>
      <c r="BW118" s="156"/>
      <c r="BX118" s="157">
        <f t="shared" si="305"/>
        <v>0</v>
      </c>
      <c r="BY118" s="158">
        <f t="shared" si="305"/>
        <v>0</v>
      </c>
      <c r="BZ118" s="157">
        <f t="shared" si="306"/>
        <v>249</v>
      </c>
      <c r="CA118" s="158">
        <f t="shared" si="306"/>
        <v>328</v>
      </c>
      <c r="CB118" s="157">
        <f t="shared" si="307"/>
        <v>249</v>
      </c>
      <c r="CC118" s="158">
        <f t="shared" si="307"/>
        <v>328</v>
      </c>
      <c r="CD118" s="155">
        <v>4.7</v>
      </c>
      <c r="CE118" s="156">
        <v>4.5</v>
      </c>
      <c r="CF118" s="157">
        <f t="shared" si="308"/>
        <v>864.80000000000007</v>
      </c>
      <c r="CG118" s="158">
        <f t="shared" si="308"/>
        <v>1206</v>
      </c>
      <c r="CH118" s="155">
        <v>5</v>
      </c>
      <c r="CI118" s="156">
        <v>5.7</v>
      </c>
      <c r="CJ118" s="157">
        <f t="shared" si="309"/>
        <v>325</v>
      </c>
      <c r="CK118" s="158">
        <f t="shared" si="309"/>
        <v>342</v>
      </c>
      <c r="CL118" s="155"/>
      <c r="CM118" s="156"/>
      <c r="CN118" s="157">
        <f t="shared" si="310"/>
        <v>0</v>
      </c>
      <c r="CO118" s="158">
        <f t="shared" si="310"/>
        <v>0</v>
      </c>
      <c r="CP118" s="157">
        <f t="shared" si="311"/>
        <v>4.7783132530120493</v>
      </c>
      <c r="CQ118" s="158">
        <f t="shared" si="311"/>
        <v>4.7195121951219514</v>
      </c>
      <c r="CR118" s="157">
        <f t="shared" si="312"/>
        <v>1189.8000000000002</v>
      </c>
      <c r="CS118" s="158">
        <f t="shared" si="312"/>
        <v>1548</v>
      </c>
      <c r="CT118" s="155">
        <v>89.8</v>
      </c>
      <c r="CU118" s="156">
        <v>82.5</v>
      </c>
      <c r="CV118" s="157">
        <f t="shared" si="313"/>
        <v>16523.2</v>
      </c>
      <c r="CW118" s="158">
        <f t="shared" si="313"/>
        <v>22110</v>
      </c>
      <c r="CX118" s="155">
        <v>85.7</v>
      </c>
      <c r="CY118" s="156">
        <v>87.1</v>
      </c>
      <c r="CZ118" s="157">
        <f t="shared" si="314"/>
        <v>5570.5</v>
      </c>
      <c r="DA118" s="158">
        <f t="shared" si="314"/>
        <v>5226</v>
      </c>
      <c r="DB118" s="155"/>
      <c r="DC118" s="156"/>
      <c r="DD118" s="157">
        <f t="shared" si="315"/>
        <v>0</v>
      </c>
      <c r="DE118" s="158">
        <f t="shared" si="315"/>
        <v>0</v>
      </c>
      <c r="DF118" s="157">
        <f t="shared" si="316"/>
        <v>88.729718875502016</v>
      </c>
      <c r="DG118" s="158">
        <f t="shared" si="316"/>
        <v>83.341463414634148</v>
      </c>
      <c r="DH118" s="157">
        <f t="shared" si="317"/>
        <v>22093.7</v>
      </c>
      <c r="DI118" s="158">
        <f t="shared" si="317"/>
        <v>27336</v>
      </c>
      <c r="DJ118" s="157">
        <f t="shared" si="318"/>
        <v>346</v>
      </c>
      <c r="DK118" s="158">
        <f t="shared" si="318"/>
        <v>422</v>
      </c>
      <c r="DL118" s="157">
        <f t="shared" si="318"/>
        <v>346</v>
      </c>
      <c r="DM118" s="158">
        <f t="shared" si="318"/>
        <v>422</v>
      </c>
      <c r="DN118" s="157">
        <f t="shared" si="319"/>
        <v>4.5815028901734109</v>
      </c>
      <c r="DO118" s="158">
        <f t="shared" si="319"/>
        <v>4.6867298578199055</v>
      </c>
      <c r="DP118" s="157">
        <f t="shared" si="320"/>
        <v>1585.2000000000003</v>
      </c>
      <c r="DQ118" s="158">
        <f t="shared" si="320"/>
        <v>1977.8000000000002</v>
      </c>
      <c r="DR118" s="157">
        <f t="shared" si="321"/>
        <v>86.084682080924864</v>
      </c>
      <c r="DS118" s="158">
        <f t="shared" si="321"/>
        <v>83.358767772511854</v>
      </c>
      <c r="DT118" s="157">
        <f t="shared" si="322"/>
        <v>29785.300000000003</v>
      </c>
      <c r="DU118" s="158">
        <f t="shared" si="322"/>
        <v>35177.4</v>
      </c>
      <c r="DV118" s="155">
        <v>145</v>
      </c>
      <c r="DW118" s="156">
        <v>152</v>
      </c>
      <c r="DX118" s="157">
        <f t="shared" si="323"/>
        <v>145</v>
      </c>
      <c r="DY118" s="158">
        <f t="shared" si="323"/>
        <v>152</v>
      </c>
      <c r="DZ118" s="155">
        <v>47</v>
      </c>
      <c r="EA118" s="156">
        <v>60</v>
      </c>
      <c r="EB118" s="157">
        <f t="shared" si="324"/>
        <v>47</v>
      </c>
      <c r="EC118" s="158">
        <f t="shared" si="324"/>
        <v>60</v>
      </c>
      <c r="ED118" s="155"/>
      <c r="EE118" s="156"/>
      <c r="EF118" s="157">
        <f t="shared" si="325"/>
        <v>0</v>
      </c>
      <c r="EG118" s="158">
        <f t="shared" si="325"/>
        <v>0</v>
      </c>
      <c r="EH118" s="157">
        <f t="shared" si="326"/>
        <v>192</v>
      </c>
      <c r="EI118" s="158">
        <f t="shared" si="326"/>
        <v>212</v>
      </c>
      <c r="EJ118" s="157">
        <f t="shared" si="327"/>
        <v>192</v>
      </c>
      <c r="EK118" s="158">
        <f t="shared" si="327"/>
        <v>212</v>
      </c>
      <c r="EL118" s="155">
        <v>5.4</v>
      </c>
      <c r="EM118" s="156">
        <v>6</v>
      </c>
      <c r="EN118" s="157">
        <f t="shared" si="328"/>
        <v>783</v>
      </c>
      <c r="EO118" s="158">
        <f t="shared" si="328"/>
        <v>912</v>
      </c>
      <c r="EP118" s="155">
        <v>5.3</v>
      </c>
      <c r="EQ118" s="156">
        <v>5.6</v>
      </c>
      <c r="ER118" s="157">
        <f t="shared" si="329"/>
        <v>249.1</v>
      </c>
      <c r="ES118" s="158">
        <f t="shared" si="329"/>
        <v>336</v>
      </c>
      <c r="ET118" s="155"/>
      <c r="EU118" s="156"/>
      <c r="EV118" s="157">
        <f t="shared" si="330"/>
        <v>0</v>
      </c>
      <c r="EW118" s="158">
        <f t="shared" si="330"/>
        <v>0</v>
      </c>
      <c r="EX118" s="157">
        <f t="shared" si="331"/>
        <v>5.3755208333333329</v>
      </c>
      <c r="EY118" s="158">
        <f t="shared" si="331"/>
        <v>5.8867924528301883</v>
      </c>
      <c r="EZ118" s="157">
        <f t="shared" si="332"/>
        <v>1032.0999999999999</v>
      </c>
      <c r="FA118" s="158">
        <f t="shared" si="332"/>
        <v>1248</v>
      </c>
      <c r="FB118" s="155">
        <v>65.5</v>
      </c>
      <c r="FC118" s="156">
        <v>67.8</v>
      </c>
      <c r="FD118" s="157">
        <f t="shared" si="333"/>
        <v>9497.5</v>
      </c>
      <c r="FE118" s="158">
        <f t="shared" si="333"/>
        <v>10305.6</v>
      </c>
      <c r="FF118" s="155">
        <v>63.5</v>
      </c>
      <c r="FG118" s="156">
        <v>67.599999999999994</v>
      </c>
      <c r="FH118" s="157">
        <f t="shared" si="334"/>
        <v>2984.5</v>
      </c>
      <c r="FI118" s="158">
        <f t="shared" si="334"/>
        <v>4055.9999999999995</v>
      </c>
      <c r="FJ118" s="155"/>
      <c r="FK118" s="156"/>
      <c r="FL118" s="157">
        <f t="shared" si="335"/>
        <v>0</v>
      </c>
      <c r="FM118" s="158">
        <f t="shared" si="335"/>
        <v>0</v>
      </c>
      <c r="FN118" s="157">
        <f t="shared" si="336"/>
        <v>65.010416666666671</v>
      </c>
      <c r="FO118" s="158">
        <f t="shared" si="336"/>
        <v>67.743396226415101</v>
      </c>
      <c r="FP118" s="157">
        <f t="shared" si="337"/>
        <v>12482</v>
      </c>
      <c r="FQ118" s="158">
        <f t="shared" si="337"/>
        <v>14361.600000000002</v>
      </c>
      <c r="FR118" s="155">
        <v>119</v>
      </c>
      <c r="FS118" s="156">
        <v>159</v>
      </c>
      <c r="FT118" s="157">
        <f t="shared" si="338"/>
        <v>119</v>
      </c>
      <c r="FU118" s="158">
        <f t="shared" si="338"/>
        <v>159</v>
      </c>
      <c r="FV118" s="155">
        <v>5.0999999999999996</v>
      </c>
      <c r="FW118" s="156">
        <v>5</v>
      </c>
      <c r="FX118" s="157">
        <f t="shared" si="339"/>
        <v>606.9</v>
      </c>
      <c r="FY118" s="158">
        <f t="shared" si="339"/>
        <v>795</v>
      </c>
      <c r="FZ118" s="155">
        <v>80.7</v>
      </c>
      <c r="GA118" s="156">
        <v>86.7</v>
      </c>
      <c r="GB118" s="157">
        <f t="shared" si="340"/>
        <v>9603.3000000000011</v>
      </c>
      <c r="GC118" s="158">
        <f t="shared" si="340"/>
        <v>13785.300000000001</v>
      </c>
      <c r="GD118" s="157">
        <f t="shared" si="341"/>
        <v>403</v>
      </c>
      <c r="GE118" s="158">
        <f t="shared" si="341"/>
        <v>496</v>
      </c>
      <c r="GF118" s="157">
        <f t="shared" si="341"/>
        <v>403</v>
      </c>
      <c r="GG118" s="158">
        <f t="shared" si="341"/>
        <v>496</v>
      </c>
      <c r="GH118" s="157">
        <f t="shared" si="342"/>
        <v>1951.2</v>
      </c>
      <c r="GI118" s="158">
        <f t="shared" si="342"/>
        <v>2452.4</v>
      </c>
      <c r="GJ118" s="157">
        <f t="shared" si="343"/>
        <v>32051.7</v>
      </c>
      <c r="GK118" s="158">
        <f t="shared" si="343"/>
        <v>38754</v>
      </c>
      <c r="GL118" s="157">
        <f t="shared" si="344"/>
        <v>135</v>
      </c>
      <c r="GM118" s="158">
        <f t="shared" si="344"/>
        <v>138</v>
      </c>
      <c r="GN118" s="157">
        <f t="shared" si="344"/>
        <v>135</v>
      </c>
      <c r="GO118" s="158">
        <f t="shared" si="344"/>
        <v>138</v>
      </c>
      <c r="GP118" s="157">
        <f t="shared" si="345"/>
        <v>666.1</v>
      </c>
      <c r="GQ118" s="158">
        <f t="shared" si="345"/>
        <v>773.4</v>
      </c>
      <c r="GR118" s="157">
        <f t="shared" si="346"/>
        <v>10215.6</v>
      </c>
      <c r="GS118" s="158">
        <f t="shared" si="346"/>
        <v>10785</v>
      </c>
      <c r="GT118" s="157">
        <f t="shared" si="347"/>
        <v>538</v>
      </c>
      <c r="GU118" s="158">
        <f t="shared" si="347"/>
        <v>634</v>
      </c>
      <c r="GV118" s="157">
        <f t="shared" si="347"/>
        <v>538</v>
      </c>
      <c r="GW118" s="158">
        <f t="shared" si="347"/>
        <v>634</v>
      </c>
      <c r="GX118" s="157">
        <f t="shared" si="348"/>
        <v>2617.3000000000002</v>
      </c>
      <c r="GY118" s="158">
        <f t="shared" si="348"/>
        <v>3225.8</v>
      </c>
      <c r="GZ118" s="157">
        <f t="shared" si="348"/>
        <v>42267.3</v>
      </c>
      <c r="HA118" s="158">
        <f t="shared" si="348"/>
        <v>49539</v>
      </c>
      <c r="HB118" s="157">
        <f t="shared" si="349"/>
        <v>0</v>
      </c>
      <c r="HC118" s="158">
        <f t="shared" si="349"/>
        <v>0</v>
      </c>
      <c r="HD118" s="157">
        <f t="shared" si="349"/>
        <v>0</v>
      </c>
      <c r="HE118" s="158">
        <f t="shared" si="349"/>
        <v>0</v>
      </c>
      <c r="HF118" s="157" t="str">
        <f t="shared" si="350"/>
        <v/>
      </c>
      <c r="HG118" s="158" t="str">
        <f t="shared" si="350"/>
        <v/>
      </c>
      <c r="HH118" s="157" t="str">
        <f t="shared" si="351"/>
        <v/>
      </c>
      <c r="HI118" s="158" t="str">
        <f t="shared" si="351"/>
        <v/>
      </c>
      <c r="HJ118" s="157">
        <f t="shared" si="352"/>
        <v>3224.2000000000003</v>
      </c>
      <c r="HK118" s="158">
        <f t="shared" si="352"/>
        <v>4020.8</v>
      </c>
      <c r="HL118" s="157">
        <f t="shared" si="353"/>
        <v>51870.600000000006</v>
      </c>
      <c r="HM118" s="158">
        <f t="shared" si="353"/>
        <v>63324.3</v>
      </c>
    </row>
    <row r="119" spans="1:221">
      <c r="A119" s="167" t="s">
        <v>487</v>
      </c>
      <c r="B119" s="162" t="s">
        <v>506</v>
      </c>
      <c r="C119" s="192" t="s">
        <v>391</v>
      </c>
      <c r="D119" s="154">
        <v>157739</v>
      </c>
      <c r="E119" s="17">
        <v>10</v>
      </c>
      <c r="F119" s="155">
        <v>429</v>
      </c>
      <c r="G119" s="156">
        <v>436</v>
      </c>
      <c r="H119" s="155">
        <v>79</v>
      </c>
      <c r="I119" s="156">
        <v>86</v>
      </c>
      <c r="J119" s="157">
        <f t="shared" si="286"/>
        <v>350</v>
      </c>
      <c r="K119" s="158">
        <f t="shared" si="286"/>
        <v>350</v>
      </c>
      <c r="L119" s="155"/>
      <c r="M119" s="156"/>
      <c r="N119" s="157">
        <f t="shared" si="287"/>
        <v>350</v>
      </c>
      <c r="O119" s="181">
        <f t="shared" si="287"/>
        <v>346</v>
      </c>
      <c r="P119" s="157">
        <f t="shared" si="287"/>
        <v>350</v>
      </c>
      <c r="Q119" s="181">
        <f t="shared" si="287"/>
        <v>346</v>
      </c>
      <c r="R119" s="155">
        <v>42</v>
      </c>
      <c r="S119" s="156">
        <v>54</v>
      </c>
      <c r="T119" s="157">
        <f t="shared" si="288"/>
        <v>42</v>
      </c>
      <c r="U119" s="158">
        <f t="shared" si="288"/>
        <v>54</v>
      </c>
      <c r="V119" s="155">
        <v>4</v>
      </c>
      <c r="W119" s="156">
        <v>6</v>
      </c>
      <c r="X119" s="157">
        <f t="shared" si="289"/>
        <v>4</v>
      </c>
      <c r="Y119" s="158">
        <f t="shared" si="289"/>
        <v>6</v>
      </c>
      <c r="Z119" s="155"/>
      <c r="AA119" s="156"/>
      <c r="AB119" s="157">
        <f t="shared" si="290"/>
        <v>0</v>
      </c>
      <c r="AC119" s="158">
        <f t="shared" si="290"/>
        <v>0</v>
      </c>
      <c r="AD119" s="157">
        <f t="shared" si="291"/>
        <v>46</v>
      </c>
      <c r="AE119" s="158">
        <f t="shared" si="291"/>
        <v>60</v>
      </c>
      <c r="AF119" s="157">
        <f t="shared" si="292"/>
        <v>46</v>
      </c>
      <c r="AG119" s="158">
        <f t="shared" si="292"/>
        <v>60</v>
      </c>
      <c r="AH119" s="155">
        <v>3.8</v>
      </c>
      <c r="AI119" s="156">
        <v>3.6</v>
      </c>
      <c r="AJ119" s="157">
        <f t="shared" si="293"/>
        <v>159.6</v>
      </c>
      <c r="AK119" s="157">
        <f t="shared" si="293"/>
        <v>194.4</v>
      </c>
      <c r="AL119" s="155">
        <v>3.3</v>
      </c>
      <c r="AM119" s="156">
        <v>4.3</v>
      </c>
      <c r="AN119" s="157">
        <f t="shared" si="294"/>
        <v>13.2</v>
      </c>
      <c r="AO119" s="157">
        <f t="shared" si="294"/>
        <v>25.799999999999997</v>
      </c>
      <c r="AP119" s="155"/>
      <c r="AQ119" s="156"/>
      <c r="AR119" s="157">
        <f t="shared" si="295"/>
        <v>0</v>
      </c>
      <c r="AS119" s="158">
        <f t="shared" si="295"/>
        <v>0</v>
      </c>
      <c r="AT119" s="157">
        <f t="shared" si="296"/>
        <v>3.7565217391304344</v>
      </c>
      <c r="AU119" s="158">
        <f t="shared" si="296"/>
        <v>3.67</v>
      </c>
      <c r="AV119" s="157">
        <f t="shared" si="297"/>
        <v>172.79999999999998</v>
      </c>
      <c r="AW119" s="158">
        <f t="shared" si="297"/>
        <v>220.2</v>
      </c>
      <c r="AX119" s="155">
        <v>85.4</v>
      </c>
      <c r="AY119" s="156">
        <v>81.900000000000006</v>
      </c>
      <c r="AZ119" s="157">
        <f t="shared" si="298"/>
        <v>3586.8</v>
      </c>
      <c r="BA119" s="158">
        <f t="shared" si="298"/>
        <v>4422.6000000000004</v>
      </c>
      <c r="BB119" s="155">
        <v>78</v>
      </c>
      <c r="BC119" s="156">
        <v>66</v>
      </c>
      <c r="BD119" s="157">
        <f t="shared" si="299"/>
        <v>312</v>
      </c>
      <c r="BE119" s="158">
        <f t="shared" si="299"/>
        <v>396</v>
      </c>
      <c r="BF119" s="155"/>
      <c r="BG119" s="156"/>
      <c r="BH119" s="157">
        <f t="shared" si="300"/>
        <v>0</v>
      </c>
      <c r="BI119" s="158">
        <f t="shared" si="300"/>
        <v>0</v>
      </c>
      <c r="BJ119" s="157">
        <f t="shared" si="301"/>
        <v>84.756521739130434</v>
      </c>
      <c r="BK119" s="158">
        <f t="shared" si="301"/>
        <v>80.31</v>
      </c>
      <c r="BL119" s="157">
        <f t="shared" si="302"/>
        <v>3898.8</v>
      </c>
      <c r="BM119" s="158">
        <f t="shared" si="302"/>
        <v>4818.6000000000004</v>
      </c>
      <c r="BN119" s="155">
        <v>65</v>
      </c>
      <c r="BO119" s="156">
        <v>56</v>
      </c>
      <c r="BP119" s="157">
        <f t="shared" si="303"/>
        <v>65</v>
      </c>
      <c r="BQ119" s="158">
        <f t="shared" si="303"/>
        <v>56</v>
      </c>
      <c r="BR119" s="155">
        <v>21</v>
      </c>
      <c r="BS119" s="156">
        <v>16</v>
      </c>
      <c r="BT119" s="157">
        <f t="shared" si="304"/>
        <v>21</v>
      </c>
      <c r="BU119" s="158">
        <f t="shared" si="304"/>
        <v>16</v>
      </c>
      <c r="BV119" s="155"/>
      <c r="BW119" s="156"/>
      <c r="BX119" s="157">
        <f t="shared" si="305"/>
        <v>0</v>
      </c>
      <c r="BY119" s="158">
        <f t="shared" si="305"/>
        <v>0</v>
      </c>
      <c r="BZ119" s="157">
        <f t="shared" si="306"/>
        <v>86</v>
      </c>
      <c r="CA119" s="158">
        <f t="shared" si="306"/>
        <v>72</v>
      </c>
      <c r="CB119" s="157">
        <f t="shared" si="307"/>
        <v>86</v>
      </c>
      <c r="CC119" s="158">
        <f t="shared" si="307"/>
        <v>72</v>
      </c>
      <c r="CD119" s="155">
        <v>4.4000000000000004</v>
      </c>
      <c r="CE119" s="156">
        <v>4.4000000000000004</v>
      </c>
      <c r="CF119" s="157">
        <f t="shared" si="308"/>
        <v>286</v>
      </c>
      <c r="CG119" s="158">
        <f t="shared" si="308"/>
        <v>246.40000000000003</v>
      </c>
      <c r="CH119" s="155">
        <v>5.6</v>
      </c>
      <c r="CI119" s="156">
        <v>6.4</v>
      </c>
      <c r="CJ119" s="157">
        <f t="shared" si="309"/>
        <v>117.6</v>
      </c>
      <c r="CK119" s="158">
        <f t="shared" si="309"/>
        <v>102.4</v>
      </c>
      <c r="CL119" s="155"/>
      <c r="CM119" s="156"/>
      <c r="CN119" s="157">
        <f t="shared" si="310"/>
        <v>0</v>
      </c>
      <c r="CO119" s="158">
        <f t="shared" si="310"/>
        <v>0</v>
      </c>
      <c r="CP119" s="157">
        <f t="shared" si="311"/>
        <v>4.6930232558139542</v>
      </c>
      <c r="CQ119" s="158">
        <f t="shared" si="311"/>
        <v>4.844444444444445</v>
      </c>
      <c r="CR119" s="157">
        <f t="shared" si="312"/>
        <v>403.60000000000008</v>
      </c>
      <c r="CS119" s="158">
        <f t="shared" si="312"/>
        <v>348.80000000000007</v>
      </c>
      <c r="CT119" s="155">
        <v>89.2</v>
      </c>
      <c r="CU119" s="156">
        <v>88.8</v>
      </c>
      <c r="CV119" s="157">
        <f t="shared" si="313"/>
        <v>5798</v>
      </c>
      <c r="CW119" s="158">
        <f t="shared" si="313"/>
        <v>4972.8</v>
      </c>
      <c r="CX119" s="155">
        <v>90.1</v>
      </c>
      <c r="CY119" s="156">
        <v>83.7</v>
      </c>
      <c r="CZ119" s="157">
        <f t="shared" si="314"/>
        <v>1892.1</v>
      </c>
      <c r="DA119" s="158">
        <f t="shared" si="314"/>
        <v>1339.2</v>
      </c>
      <c r="DB119" s="155"/>
      <c r="DC119" s="156"/>
      <c r="DD119" s="157">
        <f t="shared" si="315"/>
        <v>0</v>
      </c>
      <c r="DE119" s="158">
        <f t="shared" si="315"/>
        <v>0</v>
      </c>
      <c r="DF119" s="157">
        <f t="shared" si="316"/>
        <v>89.419767441860472</v>
      </c>
      <c r="DG119" s="158">
        <f t="shared" si="316"/>
        <v>87.666666666666671</v>
      </c>
      <c r="DH119" s="157">
        <f t="shared" si="317"/>
        <v>7690.1</v>
      </c>
      <c r="DI119" s="158">
        <f t="shared" si="317"/>
        <v>6312</v>
      </c>
      <c r="DJ119" s="157">
        <f t="shared" si="318"/>
        <v>132</v>
      </c>
      <c r="DK119" s="158">
        <f t="shared" si="318"/>
        <v>132</v>
      </c>
      <c r="DL119" s="157">
        <f t="shared" si="318"/>
        <v>132</v>
      </c>
      <c r="DM119" s="158">
        <f t="shared" si="318"/>
        <v>132</v>
      </c>
      <c r="DN119" s="157">
        <f t="shared" si="319"/>
        <v>4.3666666666666671</v>
      </c>
      <c r="DO119" s="158">
        <f t="shared" si="319"/>
        <v>4.3106060606060606</v>
      </c>
      <c r="DP119" s="157">
        <f t="shared" si="320"/>
        <v>576.40000000000009</v>
      </c>
      <c r="DQ119" s="158">
        <f t="shared" si="320"/>
        <v>569</v>
      </c>
      <c r="DR119" s="157">
        <f t="shared" si="321"/>
        <v>87.794696969696986</v>
      </c>
      <c r="DS119" s="158">
        <f t="shared" si="321"/>
        <v>84.322727272727278</v>
      </c>
      <c r="DT119" s="157">
        <f t="shared" si="322"/>
        <v>11588.900000000001</v>
      </c>
      <c r="DU119" s="158">
        <f t="shared" si="322"/>
        <v>11130.6</v>
      </c>
      <c r="DV119" s="155">
        <v>64</v>
      </c>
      <c r="DW119" s="156">
        <v>69</v>
      </c>
      <c r="DX119" s="157">
        <f t="shared" si="323"/>
        <v>64</v>
      </c>
      <c r="DY119" s="158">
        <f t="shared" si="323"/>
        <v>69</v>
      </c>
      <c r="DZ119" s="155">
        <v>11</v>
      </c>
      <c r="EA119" s="156">
        <v>21</v>
      </c>
      <c r="EB119" s="157">
        <f t="shared" si="324"/>
        <v>11</v>
      </c>
      <c r="EC119" s="158">
        <f t="shared" si="324"/>
        <v>21</v>
      </c>
      <c r="ED119" s="155"/>
      <c r="EE119" s="156"/>
      <c r="EF119" s="157">
        <f t="shared" si="325"/>
        <v>0</v>
      </c>
      <c r="EG119" s="158">
        <f t="shared" si="325"/>
        <v>0</v>
      </c>
      <c r="EH119" s="157">
        <f t="shared" si="326"/>
        <v>75</v>
      </c>
      <c r="EI119" s="158">
        <f t="shared" si="326"/>
        <v>90</v>
      </c>
      <c r="EJ119" s="157">
        <f t="shared" si="327"/>
        <v>75</v>
      </c>
      <c r="EK119" s="158">
        <f t="shared" si="327"/>
        <v>90</v>
      </c>
      <c r="EL119" s="155">
        <v>4.9000000000000004</v>
      </c>
      <c r="EM119" s="156">
        <v>5.7</v>
      </c>
      <c r="EN119" s="157">
        <f t="shared" si="328"/>
        <v>313.60000000000002</v>
      </c>
      <c r="EO119" s="158">
        <f t="shared" si="328"/>
        <v>393.3</v>
      </c>
      <c r="EP119" s="155">
        <v>4.9000000000000004</v>
      </c>
      <c r="EQ119" s="156">
        <v>5.5</v>
      </c>
      <c r="ER119" s="157">
        <f t="shared" si="329"/>
        <v>53.900000000000006</v>
      </c>
      <c r="ES119" s="158">
        <f t="shared" si="329"/>
        <v>115.5</v>
      </c>
      <c r="ET119" s="155"/>
      <c r="EU119" s="156"/>
      <c r="EV119" s="157">
        <f t="shared" si="330"/>
        <v>0</v>
      </c>
      <c r="EW119" s="158">
        <f t="shared" si="330"/>
        <v>0</v>
      </c>
      <c r="EX119" s="157">
        <f t="shared" si="331"/>
        <v>4.9000000000000004</v>
      </c>
      <c r="EY119" s="158">
        <f t="shared" si="331"/>
        <v>5.6533333333333333</v>
      </c>
      <c r="EZ119" s="157">
        <f t="shared" si="332"/>
        <v>367.5</v>
      </c>
      <c r="FA119" s="158">
        <f t="shared" si="332"/>
        <v>508.8</v>
      </c>
      <c r="FB119" s="155">
        <v>65</v>
      </c>
      <c r="FC119" s="156">
        <v>73.3</v>
      </c>
      <c r="FD119" s="157">
        <f t="shared" si="333"/>
        <v>4160</v>
      </c>
      <c r="FE119" s="158">
        <f t="shared" si="333"/>
        <v>5057.7</v>
      </c>
      <c r="FF119" s="155">
        <v>59.5</v>
      </c>
      <c r="FG119" s="156">
        <v>63.6</v>
      </c>
      <c r="FH119" s="157">
        <f t="shared" si="334"/>
        <v>654.5</v>
      </c>
      <c r="FI119" s="158">
        <f t="shared" si="334"/>
        <v>1335.6000000000001</v>
      </c>
      <c r="FJ119" s="155"/>
      <c r="FK119" s="156"/>
      <c r="FL119" s="157">
        <f t="shared" si="335"/>
        <v>0</v>
      </c>
      <c r="FM119" s="158">
        <f t="shared" si="335"/>
        <v>0</v>
      </c>
      <c r="FN119" s="157">
        <f t="shared" si="336"/>
        <v>64.193333333333328</v>
      </c>
      <c r="FO119" s="158">
        <f t="shared" si="336"/>
        <v>71.036666666666662</v>
      </c>
      <c r="FP119" s="157">
        <f t="shared" si="337"/>
        <v>4814.5</v>
      </c>
      <c r="FQ119" s="158">
        <f t="shared" si="337"/>
        <v>6393.2999999999993</v>
      </c>
      <c r="FR119" s="155">
        <v>143</v>
      </c>
      <c r="FS119" s="156">
        <v>124</v>
      </c>
      <c r="FT119" s="157">
        <f t="shared" si="338"/>
        <v>143</v>
      </c>
      <c r="FU119" s="158">
        <f t="shared" si="338"/>
        <v>124</v>
      </c>
      <c r="FV119" s="155">
        <v>4.3</v>
      </c>
      <c r="FW119" s="156">
        <v>4.7</v>
      </c>
      <c r="FX119" s="157">
        <f t="shared" si="339"/>
        <v>614.9</v>
      </c>
      <c r="FY119" s="158">
        <f t="shared" si="339"/>
        <v>582.80000000000007</v>
      </c>
      <c r="FZ119" s="155">
        <v>79.7</v>
      </c>
      <c r="GA119" s="156">
        <v>81.8</v>
      </c>
      <c r="GB119" s="157">
        <f t="shared" si="340"/>
        <v>11397.1</v>
      </c>
      <c r="GC119" s="158">
        <f t="shared" si="340"/>
        <v>10143.199999999999</v>
      </c>
      <c r="GD119" s="157">
        <f t="shared" si="341"/>
        <v>171</v>
      </c>
      <c r="GE119" s="158">
        <f t="shared" si="341"/>
        <v>179</v>
      </c>
      <c r="GF119" s="157">
        <f t="shared" si="341"/>
        <v>171</v>
      </c>
      <c r="GG119" s="158">
        <f t="shared" si="341"/>
        <v>179</v>
      </c>
      <c r="GH119" s="157">
        <f t="shared" si="342"/>
        <v>759.2</v>
      </c>
      <c r="GI119" s="158">
        <f t="shared" si="342"/>
        <v>834.10000000000014</v>
      </c>
      <c r="GJ119" s="157">
        <f t="shared" si="343"/>
        <v>13544.8</v>
      </c>
      <c r="GK119" s="158">
        <f t="shared" si="343"/>
        <v>14453.100000000002</v>
      </c>
      <c r="GL119" s="157">
        <f t="shared" si="344"/>
        <v>36</v>
      </c>
      <c r="GM119" s="158">
        <f t="shared" si="344"/>
        <v>43</v>
      </c>
      <c r="GN119" s="157">
        <f t="shared" si="344"/>
        <v>36</v>
      </c>
      <c r="GO119" s="158">
        <f t="shared" si="344"/>
        <v>43</v>
      </c>
      <c r="GP119" s="157">
        <f t="shared" si="345"/>
        <v>184.7</v>
      </c>
      <c r="GQ119" s="158">
        <f t="shared" si="345"/>
        <v>243.7</v>
      </c>
      <c r="GR119" s="157">
        <f t="shared" si="346"/>
        <v>2858.6</v>
      </c>
      <c r="GS119" s="158">
        <f t="shared" si="346"/>
        <v>3070.8</v>
      </c>
      <c r="GT119" s="157">
        <f t="shared" si="347"/>
        <v>207</v>
      </c>
      <c r="GU119" s="158">
        <f t="shared" si="347"/>
        <v>222</v>
      </c>
      <c r="GV119" s="157">
        <f t="shared" si="347"/>
        <v>207</v>
      </c>
      <c r="GW119" s="158">
        <f t="shared" si="347"/>
        <v>222</v>
      </c>
      <c r="GX119" s="157">
        <f t="shared" si="348"/>
        <v>943.90000000000009</v>
      </c>
      <c r="GY119" s="158">
        <f t="shared" si="348"/>
        <v>1077.8000000000002</v>
      </c>
      <c r="GZ119" s="157">
        <f t="shared" si="348"/>
        <v>16403.399999999998</v>
      </c>
      <c r="HA119" s="158">
        <f t="shared" si="348"/>
        <v>17523.900000000001</v>
      </c>
      <c r="HB119" s="157">
        <f t="shared" si="349"/>
        <v>0</v>
      </c>
      <c r="HC119" s="158">
        <f t="shared" si="349"/>
        <v>0</v>
      </c>
      <c r="HD119" s="157">
        <f t="shared" si="349"/>
        <v>0</v>
      </c>
      <c r="HE119" s="158">
        <f t="shared" si="349"/>
        <v>0</v>
      </c>
      <c r="HF119" s="157" t="str">
        <f t="shared" si="350"/>
        <v/>
      </c>
      <c r="HG119" s="158" t="str">
        <f t="shared" si="350"/>
        <v/>
      </c>
      <c r="HH119" s="157" t="str">
        <f t="shared" si="351"/>
        <v/>
      </c>
      <c r="HI119" s="158" t="str">
        <f t="shared" si="351"/>
        <v/>
      </c>
      <c r="HJ119" s="157">
        <f t="shared" si="352"/>
        <v>1558.8000000000002</v>
      </c>
      <c r="HK119" s="158">
        <f t="shared" si="352"/>
        <v>1660.6</v>
      </c>
      <c r="HL119" s="157">
        <f t="shared" si="353"/>
        <v>27800.5</v>
      </c>
      <c r="HM119" s="158">
        <f t="shared" si="353"/>
        <v>27667.1</v>
      </c>
    </row>
    <row r="120" spans="1:221">
      <c r="A120" s="167" t="s">
        <v>487</v>
      </c>
      <c r="B120" s="162" t="s">
        <v>507</v>
      </c>
      <c r="C120" s="19"/>
      <c r="D120" s="154">
        <v>157483</v>
      </c>
      <c r="E120" s="193">
        <v>9</v>
      </c>
      <c r="F120" s="155">
        <v>640</v>
      </c>
      <c r="G120" s="156">
        <v>703</v>
      </c>
      <c r="H120" s="155">
        <v>16</v>
      </c>
      <c r="I120" s="156">
        <v>79</v>
      </c>
      <c r="J120" s="157">
        <f t="shared" si="286"/>
        <v>624</v>
      </c>
      <c r="K120" s="158">
        <f t="shared" si="286"/>
        <v>624</v>
      </c>
      <c r="L120" s="155"/>
      <c r="M120" s="156"/>
      <c r="N120" s="157">
        <f t="shared" si="287"/>
        <v>624</v>
      </c>
      <c r="O120" s="181">
        <f t="shared" si="287"/>
        <v>681</v>
      </c>
      <c r="P120" s="157">
        <f t="shared" si="287"/>
        <v>624</v>
      </c>
      <c r="Q120" s="181">
        <f t="shared" si="287"/>
        <v>681</v>
      </c>
      <c r="R120" s="155">
        <v>118</v>
      </c>
      <c r="S120" s="156">
        <v>148</v>
      </c>
      <c r="T120" s="157">
        <f t="shared" si="288"/>
        <v>118</v>
      </c>
      <c r="U120" s="158">
        <f t="shared" si="288"/>
        <v>148</v>
      </c>
      <c r="V120" s="155">
        <v>39</v>
      </c>
      <c r="W120" s="156">
        <v>47</v>
      </c>
      <c r="X120" s="157">
        <f t="shared" si="289"/>
        <v>39</v>
      </c>
      <c r="Y120" s="158">
        <f t="shared" si="289"/>
        <v>47</v>
      </c>
      <c r="Z120" s="155"/>
      <c r="AA120" s="156"/>
      <c r="AB120" s="157">
        <f t="shared" si="290"/>
        <v>0</v>
      </c>
      <c r="AC120" s="158">
        <f t="shared" si="290"/>
        <v>0</v>
      </c>
      <c r="AD120" s="157">
        <f t="shared" si="291"/>
        <v>157</v>
      </c>
      <c r="AE120" s="158">
        <f t="shared" si="291"/>
        <v>195</v>
      </c>
      <c r="AF120" s="157">
        <f t="shared" si="292"/>
        <v>157</v>
      </c>
      <c r="AG120" s="158">
        <f t="shared" si="292"/>
        <v>195</v>
      </c>
      <c r="AH120" s="155">
        <v>3.7</v>
      </c>
      <c r="AI120" s="156">
        <v>3.6</v>
      </c>
      <c r="AJ120" s="157">
        <f t="shared" si="293"/>
        <v>436.6</v>
      </c>
      <c r="AK120" s="157">
        <f t="shared" si="293"/>
        <v>532.80000000000007</v>
      </c>
      <c r="AL120" s="155">
        <v>4</v>
      </c>
      <c r="AM120" s="156">
        <v>4.0999999999999996</v>
      </c>
      <c r="AN120" s="157">
        <f t="shared" si="294"/>
        <v>156</v>
      </c>
      <c r="AO120" s="157">
        <f t="shared" si="294"/>
        <v>192.7</v>
      </c>
      <c r="AP120" s="155"/>
      <c r="AQ120" s="156"/>
      <c r="AR120" s="157">
        <f t="shared" si="295"/>
        <v>0</v>
      </c>
      <c r="AS120" s="158">
        <f t="shared" si="295"/>
        <v>0</v>
      </c>
      <c r="AT120" s="157">
        <f t="shared" si="296"/>
        <v>3.7745222929936308</v>
      </c>
      <c r="AU120" s="158">
        <f t="shared" si="296"/>
        <v>3.7205128205128206</v>
      </c>
      <c r="AV120" s="157">
        <f t="shared" si="297"/>
        <v>592.6</v>
      </c>
      <c r="AW120" s="158">
        <f t="shared" si="297"/>
        <v>725.5</v>
      </c>
      <c r="AX120" s="155">
        <v>75.2</v>
      </c>
      <c r="AY120" s="156">
        <v>71.8</v>
      </c>
      <c r="AZ120" s="157">
        <f t="shared" si="298"/>
        <v>8873.6</v>
      </c>
      <c r="BA120" s="158">
        <f t="shared" si="298"/>
        <v>10626.4</v>
      </c>
      <c r="BB120" s="155">
        <v>79.7</v>
      </c>
      <c r="BC120" s="156">
        <v>79</v>
      </c>
      <c r="BD120" s="157">
        <f t="shared" si="299"/>
        <v>3108.3</v>
      </c>
      <c r="BE120" s="158">
        <f t="shared" si="299"/>
        <v>3713</v>
      </c>
      <c r="BF120" s="155"/>
      <c r="BG120" s="156"/>
      <c r="BH120" s="157">
        <f t="shared" si="300"/>
        <v>0</v>
      </c>
      <c r="BI120" s="158">
        <f t="shared" si="300"/>
        <v>0</v>
      </c>
      <c r="BJ120" s="157">
        <f t="shared" si="301"/>
        <v>76.317834394904466</v>
      </c>
      <c r="BK120" s="158">
        <f t="shared" si="301"/>
        <v>73.535384615384615</v>
      </c>
      <c r="BL120" s="157">
        <f t="shared" si="302"/>
        <v>11981.900000000001</v>
      </c>
      <c r="BM120" s="158">
        <f t="shared" si="302"/>
        <v>14339.4</v>
      </c>
      <c r="BN120" s="155">
        <v>79</v>
      </c>
      <c r="BO120" s="156">
        <v>95</v>
      </c>
      <c r="BP120" s="157">
        <f t="shared" si="303"/>
        <v>79</v>
      </c>
      <c r="BQ120" s="158">
        <f t="shared" si="303"/>
        <v>95</v>
      </c>
      <c r="BR120" s="155">
        <v>43</v>
      </c>
      <c r="BS120" s="156">
        <v>53</v>
      </c>
      <c r="BT120" s="157">
        <f t="shared" si="304"/>
        <v>43</v>
      </c>
      <c r="BU120" s="158">
        <f t="shared" si="304"/>
        <v>53</v>
      </c>
      <c r="BV120" s="155"/>
      <c r="BW120" s="156"/>
      <c r="BX120" s="157">
        <f t="shared" si="305"/>
        <v>0</v>
      </c>
      <c r="BY120" s="158">
        <f t="shared" si="305"/>
        <v>0</v>
      </c>
      <c r="BZ120" s="157">
        <f t="shared" si="306"/>
        <v>122</v>
      </c>
      <c r="CA120" s="158">
        <f t="shared" si="306"/>
        <v>148</v>
      </c>
      <c r="CB120" s="157">
        <f t="shared" si="307"/>
        <v>122</v>
      </c>
      <c r="CC120" s="158">
        <f t="shared" si="307"/>
        <v>148</v>
      </c>
      <c r="CD120" s="155">
        <v>5.2</v>
      </c>
      <c r="CE120" s="156">
        <v>4.5999999999999996</v>
      </c>
      <c r="CF120" s="157">
        <f t="shared" si="308"/>
        <v>410.8</v>
      </c>
      <c r="CG120" s="158">
        <f t="shared" si="308"/>
        <v>436.99999999999994</v>
      </c>
      <c r="CH120" s="155">
        <v>5</v>
      </c>
      <c r="CI120" s="156">
        <v>5.2</v>
      </c>
      <c r="CJ120" s="157">
        <f t="shared" si="309"/>
        <v>215</v>
      </c>
      <c r="CK120" s="158">
        <f t="shared" si="309"/>
        <v>275.60000000000002</v>
      </c>
      <c r="CL120" s="155"/>
      <c r="CM120" s="156"/>
      <c r="CN120" s="157">
        <f t="shared" si="310"/>
        <v>0</v>
      </c>
      <c r="CO120" s="158">
        <f t="shared" si="310"/>
        <v>0</v>
      </c>
      <c r="CP120" s="157">
        <f t="shared" si="311"/>
        <v>5.1295081967213108</v>
      </c>
      <c r="CQ120" s="158">
        <f t="shared" si="311"/>
        <v>4.8148648648648642</v>
      </c>
      <c r="CR120" s="157">
        <f t="shared" si="312"/>
        <v>625.79999999999995</v>
      </c>
      <c r="CS120" s="158">
        <f t="shared" si="312"/>
        <v>712.59999999999991</v>
      </c>
      <c r="CT120" s="155">
        <v>87.2</v>
      </c>
      <c r="CU120" s="156">
        <v>85.2</v>
      </c>
      <c r="CV120" s="157">
        <f t="shared" si="313"/>
        <v>6888.8</v>
      </c>
      <c r="CW120" s="158">
        <f t="shared" si="313"/>
        <v>8094</v>
      </c>
      <c r="CX120" s="155">
        <v>83.8</v>
      </c>
      <c r="CY120" s="156">
        <v>81.599999999999994</v>
      </c>
      <c r="CZ120" s="157">
        <f t="shared" si="314"/>
        <v>3603.4</v>
      </c>
      <c r="DA120" s="158">
        <f t="shared" si="314"/>
        <v>4324.7999999999993</v>
      </c>
      <c r="DB120" s="155"/>
      <c r="DC120" s="156"/>
      <c r="DD120" s="157">
        <f t="shared" si="315"/>
        <v>0</v>
      </c>
      <c r="DE120" s="158">
        <f t="shared" si="315"/>
        <v>0</v>
      </c>
      <c r="DF120" s="157">
        <f t="shared" si="316"/>
        <v>86.001639344262301</v>
      </c>
      <c r="DG120" s="158">
        <f t="shared" si="316"/>
        <v>83.910810810810801</v>
      </c>
      <c r="DH120" s="157">
        <f t="shared" si="317"/>
        <v>10492.2</v>
      </c>
      <c r="DI120" s="158">
        <f t="shared" si="317"/>
        <v>12418.8</v>
      </c>
      <c r="DJ120" s="157">
        <f t="shared" si="318"/>
        <v>279</v>
      </c>
      <c r="DK120" s="158">
        <f t="shared" si="318"/>
        <v>343</v>
      </c>
      <c r="DL120" s="157">
        <f t="shared" si="318"/>
        <v>279</v>
      </c>
      <c r="DM120" s="158">
        <f t="shared" si="318"/>
        <v>343</v>
      </c>
      <c r="DN120" s="157">
        <f t="shared" si="319"/>
        <v>4.3670250896057352</v>
      </c>
      <c r="DO120" s="158">
        <f t="shared" si="319"/>
        <v>4.1927113702623906</v>
      </c>
      <c r="DP120" s="157">
        <f t="shared" si="320"/>
        <v>1218.4000000000001</v>
      </c>
      <c r="DQ120" s="158">
        <f t="shared" si="320"/>
        <v>1438.1</v>
      </c>
      <c r="DR120" s="157">
        <f t="shared" si="321"/>
        <v>80.552329749103947</v>
      </c>
      <c r="DS120" s="158">
        <f t="shared" si="321"/>
        <v>78.012244897959178</v>
      </c>
      <c r="DT120" s="157">
        <f t="shared" si="322"/>
        <v>22474.100000000002</v>
      </c>
      <c r="DU120" s="158">
        <f t="shared" si="322"/>
        <v>26758.199999999997</v>
      </c>
      <c r="DV120" s="155">
        <v>116</v>
      </c>
      <c r="DW120" s="156">
        <v>131</v>
      </c>
      <c r="DX120" s="157">
        <f t="shared" si="323"/>
        <v>116</v>
      </c>
      <c r="DY120" s="158">
        <f t="shared" si="323"/>
        <v>131</v>
      </c>
      <c r="DZ120" s="155">
        <v>64</v>
      </c>
      <c r="EA120" s="156">
        <v>67</v>
      </c>
      <c r="EB120" s="157">
        <f t="shared" si="324"/>
        <v>64</v>
      </c>
      <c r="EC120" s="158">
        <f t="shared" si="324"/>
        <v>67</v>
      </c>
      <c r="ED120" s="155"/>
      <c r="EE120" s="156"/>
      <c r="EF120" s="157">
        <f t="shared" si="325"/>
        <v>0</v>
      </c>
      <c r="EG120" s="158">
        <f t="shared" si="325"/>
        <v>0</v>
      </c>
      <c r="EH120" s="157">
        <f t="shared" si="326"/>
        <v>180</v>
      </c>
      <c r="EI120" s="158">
        <f t="shared" si="326"/>
        <v>198</v>
      </c>
      <c r="EJ120" s="157">
        <f t="shared" si="327"/>
        <v>180</v>
      </c>
      <c r="EK120" s="158">
        <f t="shared" si="327"/>
        <v>198</v>
      </c>
      <c r="EL120" s="155">
        <v>5.3</v>
      </c>
      <c r="EM120" s="156">
        <v>5.9</v>
      </c>
      <c r="EN120" s="157">
        <f t="shared" si="328"/>
        <v>614.79999999999995</v>
      </c>
      <c r="EO120" s="158">
        <f t="shared" si="328"/>
        <v>772.90000000000009</v>
      </c>
      <c r="EP120" s="155">
        <v>4.4000000000000004</v>
      </c>
      <c r="EQ120" s="156">
        <v>4.8</v>
      </c>
      <c r="ER120" s="157">
        <f t="shared" si="329"/>
        <v>281.60000000000002</v>
      </c>
      <c r="ES120" s="158">
        <f t="shared" si="329"/>
        <v>321.59999999999997</v>
      </c>
      <c r="ET120" s="155"/>
      <c r="EU120" s="156"/>
      <c r="EV120" s="157">
        <f t="shared" si="330"/>
        <v>0</v>
      </c>
      <c r="EW120" s="158">
        <f t="shared" si="330"/>
        <v>0</v>
      </c>
      <c r="EX120" s="157">
        <f t="shared" si="331"/>
        <v>4.9799999999999995</v>
      </c>
      <c r="EY120" s="158">
        <f t="shared" si="331"/>
        <v>5.5277777777777777</v>
      </c>
      <c r="EZ120" s="157">
        <f t="shared" si="332"/>
        <v>896.39999999999986</v>
      </c>
      <c r="FA120" s="158">
        <f t="shared" si="332"/>
        <v>1094.5</v>
      </c>
      <c r="FB120" s="155">
        <v>61.9</v>
      </c>
      <c r="FC120" s="156">
        <v>63.8</v>
      </c>
      <c r="FD120" s="157">
        <f t="shared" si="333"/>
        <v>7180.4</v>
      </c>
      <c r="FE120" s="158">
        <f t="shared" si="333"/>
        <v>8357.7999999999993</v>
      </c>
      <c r="FF120" s="155">
        <v>54.8</v>
      </c>
      <c r="FG120" s="156">
        <v>55.5</v>
      </c>
      <c r="FH120" s="157">
        <f t="shared" si="334"/>
        <v>3507.2</v>
      </c>
      <c r="FI120" s="158">
        <f t="shared" si="334"/>
        <v>3718.5</v>
      </c>
      <c r="FJ120" s="155"/>
      <c r="FK120" s="156"/>
      <c r="FL120" s="157">
        <f t="shared" si="335"/>
        <v>0</v>
      </c>
      <c r="FM120" s="158">
        <f t="shared" si="335"/>
        <v>0</v>
      </c>
      <c r="FN120" s="157">
        <f t="shared" si="336"/>
        <v>59.37555555555555</v>
      </c>
      <c r="FO120" s="158">
        <f t="shared" si="336"/>
        <v>60.99141414141414</v>
      </c>
      <c r="FP120" s="157">
        <f t="shared" si="337"/>
        <v>10687.599999999999</v>
      </c>
      <c r="FQ120" s="158">
        <f t="shared" si="337"/>
        <v>12076.3</v>
      </c>
      <c r="FR120" s="155">
        <v>165</v>
      </c>
      <c r="FS120" s="156">
        <v>140</v>
      </c>
      <c r="FT120" s="157">
        <f t="shared" si="338"/>
        <v>165</v>
      </c>
      <c r="FU120" s="158">
        <f t="shared" si="338"/>
        <v>140</v>
      </c>
      <c r="FV120" s="155">
        <v>4.7</v>
      </c>
      <c r="FW120" s="156">
        <v>5</v>
      </c>
      <c r="FX120" s="157">
        <f t="shared" si="339"/>
        <v>775.5</v>
      </c>
      <c r="FY120" s="158">
        <f t="shared" si="339"/>
        <v>700</v>
      </c>
      <c r="FZ120" s="155">
        <v>74.900000000000006</v>
      </c>
      <c r="GA120" s="156">
        <v>84.5</v>
      </c>
      <c r="GB120" s="157">
        <f t="shared" si="340"/>
        <v>12358.500000000002</v>
      </c>
      <c r="GC120" s="158">
        <f t="shared" si="340"/>
        <v>11830</v>
      </c>
      <c r="GD120" s="157">
        <f t="shared" si="341"/>
        <v>313</v>
      </c>
      <c r="GE120" s="158">
        <f t="shared" si="341"/>
        <v>374</v>
      </c>
      <c r="GF120" s="157">
        <f t="shared" si="341"/>
        <v>313</v>
      </c>
      <c r="GG120" s="158">
        <f t="shared" si="341"/>
        <v>374</v>
      </c>
      <c r="GH120" s="157">
        <f t="shared" si="342"/>
        <v>1462.2</v>
      </c>
      <c r="GI120" s="158">
        <f t="shared" si="342"/>
        <v>1742.7</v>
      </c>
      <c r="GJ120" s="157">
        <f t="shared" si="343"/>
        <v>22942.800000000003</v>
      </c>
      <c r="GK120" s="158">
        <f t="shared" si="343"/>
        <v>27078.2</v>
      </c>
      <c r="GL120" s="157">
        <f t="shared" si="344"/>
        <v>146</v>
      </c>
      <c r="GM120" s="158">
        <f t="shared" si="344"/>
        <v>167</v>
      </c>
      <c r="GN120" s="157">
        <f t="shared" si="344"/>
        <v>146</v>
      </c>
      <c r="GO120" s="158">
        <f t="shared" si="344"/>
        <v>167</v>
      </c>
      <c r="GP120" s="157">
        <f t="shared" si="345"/>
        <v>652.6</v>
      </c>
      <c r="GQ120" s="158">
        <f t="shared" si="345"/>
        <v>789.9</v>
      </c>
      <c r="GR120" s="157">
        <f t="shared" si="346"/>
        <v>10218.900000000001</v>
      </c>
      <c r="GS120" s="158">
        <f t="shared" si="346"/>
        <v>11756.3</v>
      </c>
      <c r="GT120" s="157">
        <f t="shared" si="347"/>
        <v>459</v>
      </c>
      <c r="GU120" s="158">
        <f t="shared" si="347"/>
        <v>541</v>
      </c>
      <c r="GV120" s="157">
        <f t="shared" si="347"/>
        <v>459</v>
      </c>
      <c r="GW120" s="158">
        <f t="shared" si="347"/>
        <v>541</v>
      </c>
      <c r="GX120" s="157">
        <f t="shared" si="348"/>
        <v>2114.8000000000002</v>
      </c>
      <c r="GY120" s="158">
        <f t="shared" si="348"/>
        <v>2532.6</v>
      </c>
      <c r="GZ120" s="157">
        <f t="shared" si="348"/>
        <v>33161.700000000004</v>
      </c>
      <c r="HA120" s="158">
        <f t="shared" si="348"/>
        <v>38834.5</v>
      </c>
      <c r="HB120" s="157">
        <f t="shared" si="349"/>
        <v>0</v>
      </c>
      <c r="HC120" s="158">
        <f t="shared" si="349"/>
        <v>0</v>
      </c>
      <c r="HD120" s="157">
        <f t="shared" si="349"/>
        <v>0</v>
      </c>
      <c r="HE120" s="158">
        <f t="shared" si="349"/>
        <v>0</v>
      </c>
      <c r="HF120" s="157" t="str">
        <f t="shared" si="350"/>
        <v/>
      </c>
      <c r="HG120" s="158" t="str">
        <f t="shared" si="350"/>
        <v/>
      </c>
      <c r="HH120" s="157" t="str">
        <f t="shared" si="351"/>
        <v/>
      </c>
      <c r="HI120" s="158" t="str">
        <f t="shared" si="351"/>
        <v/>
      </c>
      <c r="HJ120" s="157">
        <f t="shared" si="352"/>
        <v>2890.3</v>
      </c>
      <c r="HK120" s="158">
        <f t="shared" si="352"/>
        <v>3232.6</v>
      </c>
      <c r="HL120" s="157">
        <f t="shared" si="353"/>
        <v>45520.2</v>
      </c>
      <c r="HM120" s="158">
        <f t="shared" si="353"/>
        <v>50664.5</v>
      </c>
    </row>
    <row r="121" spans="1:221">
      <c r="A121" s="167" t="s">
        <v>487</v>
      </c>
      <c r="B121" s="162" t="s">
        <v>508</v>
      </c>
      <c r="C121" s="192"/>
      <c r="D121" s="154">
        <v>156790</v>
      </c>
      <c r="E121" s="193">
        <v>10</v>
      </c>
      <c r="F121" s="155">
        <v>344</v>
      </c>
      <c r="G121" s="156">
        <v>375</v>
      </c>
      <c r="H121" s="155">
        <v>46</v>
      </c>
      <c r="I121" s="156">
        <v>77</v>
      </c>
      <c r="J121" s="157">
        <f t="shared" si="286"/>
        <v>298</v>
      </c>
      <c r="K121" s="158">
        <f t="shared" si="286"/>
        <v>298</v>
      </c>
      <c r="L121" s="155"/>
      <c r="M121" s="156"/>
      <c r="N121" s="157">
        <f t="shared" si="287"/>
        <v>298</v>
      </c>
      <c r="O121" s="181">
        <f t="shared" si="287"/>
        <v>334</v>
      </c>
      <c r="P121" s="157">
        <f t="shared" si="287"/>
        <v>298</v>
      </c>
      <c r="Q121" s="181">
        <f t="shared" si="287"/>
        <v>334</v>
      </c>
      <c r="R121" s="155">
        <v>71</v>
      </c>
      <c r="S121" s="156">
        <v>87</v>
      </c>
      <c r="T121" s="157">
        <f t="shared" si="288"/>
        <v>71</v>
      </c>
      <c r="U121" s="158">
        <f t="shared" si="288"/>
        <v>87</v>
      </c>
      <c r="V121" s="155">
        <v>14</v>
      </c>
      <c r="W121" s="156">
        <v>16</v>
      </c>
      <c r="X121" s="157">
        <f t="shared" si="289"/>
        <v>14</v>
      </c>
      <c r="Y121" s="158">
        <f t="shared" si="289"/>
        <v>16</v>
      </c>
      <c r="Z121" s="155"/>
      <c r="AA121" s="156"/>
      <c r="AB121" s="157">
        <f t="shared" si="290"/>
        <v>0</v>
      </c>
      <c r="AC121" s="158">
        <f t="shared" si="290"/>
        <v>0</v>
      </c>
      <c r="AD121" s="157">
        <f t="shared" si="291"/>
        <v>85</v>
      </c>
      <c r="AE121" s="158">
        <f t="shared" si="291"/>
        <v>103</v>
      </c>
      <c r="AF121" s="157">
        <f t="shared" si="292"/>
        <v>85</v>
      </c>
      <c r="AG121" s="158">
        <f t="shared" si="292"/>
        <v>103</v>
      </c>
      <c r="AH121" s="155">
        <v>4.3</v>
      </c>
      <c r="AI121" s="156">
        <v>4.4000000000000004</v>
      </c>
      <c r="AJ121" s="157">
        <f t="shared" si="293"/>
        <v>305.3</v>
      </c>
      <c r="AK121" s="157">
        <f t="shared" si="293"/>
        <v>382.8</v>
      </c>
      <c r="AL121" s="155">
        <v>3.8</v>
      </c>
      <c r="AM121" s="156">
        <v>3.1</v>
      </c>
      <c r="AN121" s="157">
        <f t="shared" si="294"/>
        <v>53.199999999999996</v>
      </c>
      <c r="AO121" s="157">
        <f t="shared" si="294"/>
        <v>49.6</v>
      </c>
      <c r="AP121" s="155"/>
      <c r="AQ121" s="156"/>
      <c r="AR121" s="157">
        <f t="shared" si="295"/>
        <v>0</v>
      </c>
      <c r="AS121" s="158">
        <f t="shared" si="295"/>
        <v>0</v>
      </c>
      <c r="AT121" s="157">
        <f t="shared" si="296"/>
        <v>4.2176470588235295</v>
      </c>
      <c r="AU121" s="158">
        <f t="shared" si="296"/>
        <v>4.1980582524271846</v>
      </c>
      <c r="AV121" s="157">
        <f t="shared" si="297"/>
        <v>358.5</v>
      </c>
      <c r="AW121" s="158">
        <f t="shared" si="297"/>
        <v>432.40000000000003</v>
      </c>
      <c r="AX121" s="155">
        <v>88.3</v>
      </c>
      <c r="AY121" s="156">
        <v>87.8</v>
      </c>
      <c r="AZ121" s="157">
        <f t="shared" si="298"/>
        <v>6269.3</v>
      </c>
      <c r="BA121" s="158">
        <f t="shared" si="298"/>
        <v>7638.5999999999995</v>
      </c>
      <c r="BB121" s="155">
        <v>79.2</v>
      </c>
      <c r="BC121" s="156">
        <v>73.7</v>
      </c>
      <c r="BD121" s="157">
        <f t="shared" si="299"/>
        <v>1108.8</v>
      </c>
      <c r="BE121" s="158">
        <f t="shared" si="299"/>
        <v>1179.2</v>
      </c>
      <c r="BF121" s="155"/>
      <c r="BG121" s="156"/>
      <c r="BH121" s="157">
        <f t="shared" si="300"/>
        <v>0</v>
      </c>
      <c r="BI121" s="158">
        <f t="shared" si="300"/>
        <v>0</v>
      </c>
      <c r="BJ121" s="157">
        <f t="shared" si="301"/>
        <v>86.801176470588246</v>
      </c>
      <c r="BK121" s="158">
        <f t="shared" si="301"/>
        <v>85.609708737864068</v>
      </c>
      <c r="BL121" s="157">
        <f t="shared" si="302"/>
        <v>7378.1000000000013</v>
      </c>
      <c r="BM121" s="158">
        <f t="shared" si="302"/>
        <v>8817.7999999999993</v>
      </c>
      <c r="BN121" s="155">
        <v>69</v>
      </c>
      <c r="BO121" s="156">
        <v>63</v>
      </c>
      <c r="BP121" s="157">
        <f t="shared" si="303"/>
        <v>69</v>
      </c>
      <c r="BQ121" s="158">
        <f t="shared" si="303"/>
        <v>63</v>
      </c>
      <c r="BR121" s="155">
        <v>12</v>
      </c>
      <c r="BS121" s="156">
        <v>24</v>
      </c>
      <c r="BT121" s="157">
        <f t="shared" si="304"/>
        <v>12</v>
      </c>
      <c r="BU121" s="158">
        <f t="shared" si="304"/>
        <v>24</v>
      </c>
      <c r="BV121" s="155"/>
      <c r="BW121" s="156"/>
      <c r="BX121" s="157">
        <f t="shared" si="305"/>
        <v>0</v>
      </c>
      <c r="BY121" s="158">
        <f t="shared" si="305"/>
        <v>0</v>
      </c>
      <c r="BZ121" s="157">
        <f t="shared" si="306"/>
        <v>81</v>
      </c>
      <c r="CA121" s="158">
        <f t="shared" si="306"/>
        <v>87</v>
      </c>
      <c r="CB121" s="157">
        <f t="shared" si="307"/>
        <v>81</v>
      </c>
      <c r="CC121" s="158">
        <f t="shared" si="307"/>
        <v>87</v>
      </c>
      <c r="CD121" s="155">
        <v>4.5</v>
      </c>
      <c r="CE121" s="156">
        <v>4.7</v>
      </c>
      <c r="CF121" s="157">
        <f t="shared" si="308"/>
        <v>310.5</v>
      </c>
      <c r="CG121" s="158">
        <f t="shared" si="308"/>
        <v>296.10000000000002</v>
      </c>
      <c r="CH121" s="155">
        <v>6.4</v>
      </c>
      <c r="CI121" s="156">
        <v>5.3</v>
      </c>
      <c r="CJ121" s="157">
        <f t="shared" si="309"/>
        <v>76.800000000000011</v>
      </c>
      <c r="CK121" s="158">
        <f t="shared" si="309"/>
        <v>127.19999999999999</v>
      </c>
      <c r="CL121" s="155"/>
      <c r="CM121" s="156"/>
      <c r="CN121" s="157">
        <f t="shared" si="310"/>
        <v>0</v>
      </c>
      <c r="CO121" s="158">
        <f t="shared" si="310"/>
        <v>0</v>
      </c>
      <c r="CP121" s="157">
        <f t="shared" si="311"/>
        <v>4.7814814814814817</v>
      </c>
      <c r="CQ121" s="158">
        <f t="shared" si="311"/>
        <v>4.8655172413793109</v>
      </c>
      <c r="CR121" s="157">
        <f t="shared" si="312"/>
        <v>387.3</v>
      </c>
      <c r="CS121" s="158">
        <f t="shared" si="312"/>
        <v>423.30000000000007</v>
      </c>
      <c r="CT121" s="155">
        <v>94</v>
      </c>
      <c r="CU121" s="156">
        <v>96.5</v>
      </c>
      <c r="CV121" s="157">
        <f t="shared" si="313"/>
        <v>6486</v>
      </c>
      <c r="CW121" s="158">
        <f t="shared" si="313"/>
        <v>6079.5</v>
      </c>
      <c r="CX121" s="155">
        <v>81.400000000000006</v>
      </c>
      <c r="CY121" s="156">
        <v>93.8</v>
      </c>
      <c r="CZ121" s="157">
        <f t="shared" si="314"/>
        <v>976.80000000000007</v>
      </c>
      <c r="DA121" s="158">
        <f t="shared" si="314"/>
        <v>2251.1999999999998</v>
      </c>
      <c r="DB121" s="155"/>
      <c r="DC121" s="156"/>
      <c r="DD121" s="157">
        <f t="shared" si="315"/>
        <v>0</v>
      </c>
      <c r="DE121" s="158">
        <f t="shared" si="315"/>
        <v>0</v>
      </c>
      <c r="DF121" s="157">
        <f t="shared" si="316"/>
        <v>92.13333333333334</v>
      </c>
      <c r="DG121" s="158">
        <f t="shared" si="316"/>
        <v>95.755172413793119</v>
      </c>
      <c r="DH121" s="157">
        <f t="shared" si="317"/>
        <v>7462.8</v>
      </c>
      <c r="DI121" s="158">
        <f t="shared" si="317"/>
        <v>8330.7000000000007</v>
      </c>
      <c r="DJ121" s="157">
        <f t="shared" si="318"/>
        <v>166</v>
      </c>
      <c r="DK121" s="158">
        <f t="shared" si="318"/>
        <v>190</v>
      </c>
      <c r="DL121" s="157">
        <f t="shared" si="318"/>
        <v>166</v>
      </c>
      <c r="DM121" s="158">
        <f t="shared" si="318"/>
        <v>190</v>
      </c>
      <c r="DN121" s="157">
        <f t="shared" si="319"/>
        <v>4.492771084337349</v>
      </c>
      <c r="DO121" s="158">
        <f t="shared" si="319"/>
        <v>4.5036842105263162</v>
      </c>
      <c r="DP121" s="157">
        <f t="shared" si="320"/>
        <v>745.8</v>
      </c>
      <c r="DQ121" s="158">
        <f t="shared" si="320"/>
        <v>855.7</v>
      </c>
      <c r="DR121" s="157">
        <f t="shared" si="321"/>
        <v>89.403012048192778</v>
      </c>
      <c r="DS121" s="158">
        <f t="shared" si="321"/>
        <v>90.255263157894731</v>
      </c>
      <c r="DT121" s="157">
        <f t="shared" si="322"/>
        <v>14840.900000000001</v>
      </c>
      <c r="DU121" s="158">
        <f t="shared" si="322"/>
        <v>17148.5</v>
      </c>
      <c r="DV121" s="155">
        <v>58</v>
      </c>
      <c r="DW121" s="156">
        <v>74</v>
      </c>
      <c r="DX121" s="157">
        <f t="shared" si="323"/>
        <v>58</v>
      </c>
      <c r="DY121" s="158">
        <f t="shared" si="323"/>
        <v>74</v>
      </c>
      <c r="DZ121" s="155">
        <v>19</v>
      </c>
      <c r="EA121" s="156">
        <v>16</v>
      </c>
      <c r="EB121" s="157">
        <f t="shared" si="324"/>
        <v>19</v>
      </c>
      <c r="EC121" s="158">
        <f t="shared" si="324"/>
        <v>16</v>
      </c>
      <c r="ED121" s="155"/>
      <c r="EE121" s="156"/>
      <c r="EF121" s="157">
        <f t="shared" si="325"/>
        <v>0</v>
      </c>
      <c r="EG121" s="158">
        <f t="shared" si="325"/>
        <v>0</v>
      </c>
      <c r="EH121" s="157">
        <f t="shared" si="326"/>
        <v>77</v>
      </c>
      <c r="EI121" s="158">
        <f t="shared" si="326"/>
        <v>90</v>
      </c>
      <c r="EJ121" s="157">
        <f t="shared" si="327"/>
        <v>77</v>
      </c>
      <c r="EK121" s="158">
        <f t="shared" si="327"/>
        <v>90</v>
      </c>
      <c r="EL121" s="155">
        <v>5.9</v>
      </c>
      <c r="EM121" s="156">
        <v>4.8</v>
      </c>
      <c r="EN121" s="157">
        <f t="shared" si="328"/>
        <v>342.20000000000005</v>
      </c>
      <c r="EO121" s="158">
        <f t="shared" si="328"/>
        <v>355.2</v>
      </c>
      <c r="EP121" s="155">
        <v>6.5</v>
      </c>
      <c r="EQ121" s="156">
        <v>6.9</v>
      </c>
      <c r="ER121" s="157">
        <f t="shared" si="329"/>
        <v>123.5</v>
      </c>
      <c r="ES121" s="158">
        <f t="shared" si="329"/>
        <v>110.4</v>
      </c>
      <c r="ET121" s="155"/>
      <c r="EU121" s="156"/>
      <c r="EV121" s="157">
        <f t="shared" si="330"/>
        <v>0</v>
      </c>
      <c r="EW121" s="158">
        <f t="shared" si="330"/>
        <v>0</v>
      </c>
      <c r="EX121" s="157">
        <f t="shared" si="331"/>
        <v>6.048051948051949</v>
      </c>
      <c r="EY121" s="158">
        <f t="shared" si="331"/>
        <v>5.1733333333333338</v>
      </c>
      <c r="EZ121" s="157">
        <f t="shared" si="332"/>
        <v>465.70000000000005</v>
      </c>
      <c r="FA121" s="158">
        <f t="shared" si="332"/>
        <v>465.6</v>
      </c>
      <c r="FB121" s="155">
        <v>60</v>
      </c>
      <c r="FC121" s="156">
        <v>49.4</v>
      </c>
      <c r="FD121" s="157">
        <f t="shared" si="333"/>
        <v>3480</v>
      </c>
      <c r="FE121" s="158">
        <f t="shared" si="333"/>
        <v>3655.6</v>
      </c>
      <c r="FF121" s="155">
        <v>73.400000000000006</v>
      </c>
      <c r="FG121" s="156">
        <v>70.099999999999994</v>
      </c>
      <c r="FH121" s="157">
        <f t="shared" si="334"/>
        <v>1394.6000000000001</v>
      </c>
      <c r="FI121" s="158">
        <f t="shared" si="334"/>
        <v>1121.5999999999999</v>
      </c>
      <c r="FJ121" s="155"/>
      <c r="FK121" s="156"/>
      <c r="FL121" s="157">
        <f t="shared" si="335"/>
        <v>0</v>
      </c>
      <c r="FM121" s="158">
        <f t="shared" si="335"/>
        <v>0</v>
      </c>
      <c r="FN121" s="157">
        <f t="shared" si="336"/>
        <v>63.30649350649351</v>
      </c>
      <c r="FO121" s="158">
        <f t="shared" si="336"/>
        <v>53.08</v>
      </c>
      <c r="FP121" s="157">
        <f t="shared" si="337"/>
        <v>4874.6000000000004</v>
      </c>
      <c r="FQ121" s="158">
        <f t="shared" si="337"/>
        <v>4777.2</v>
      </c>
      <c r="FR121" s="155">
        <v>55</v>
      </c>
      <c r="FS121" s="156">
        <v>54</v>
      </c>
      <c r="FT121" s="157">
        <f t="shared" si="338"/>
        <v>55</v>
      </c>
      <c r="FU121" s="158">
        <f t="shared" si="338"/>
        <v>54</v>
      </c>
      <c r="FV121" s="155">
        <v>6.5</v>
      </c>
      <c r="FW121" s="156">
        <v>6.2</v>
      </c>
      <c r="FX121" s="157">
        <f t="shared" si="339"/>
        <v>357.5</v>
      </c>
      <c r="FY121" s="158">
        <f t="shared" si="339"/>
        <v>334.8</v>
      </c>
      <c r="FZ121" s="155">
        <v>84.9</v>
      </c>
      <c r="GA121" s="156">
        <v>84.5</v>
      </c>
      <c r="GB121" s="157">
        <f t="shared" si="340"/>
        <v>4669.5</v>
      </c>
      <c r="GC121" s="158">
        <f t="shared" si="340"/>
        <v>4563</v>
      </c>
      <c r="GD121" s="157">
        <f t="shared" si="341"/>
        <v>198</v>
      </c>
      <c r="GE121" s="158">
        <f t="shared" si="341"/>
        <v>224</v>
      </c>
      <c r="GF121" s="157">
        <f t="shared" si="341"/>
        <v>198</v>
      </c>
      <c r="GG121" s="158">
        <f t="shared" si="341"/>
        <v>224</v>
      </c>
      <c r="GH121" s="157">
        <f t="shared" si="342"/>
        <v>958</v>
      </c>
      <c r="GI121" s="158">
        <f t="shared" si="342"/>
        <v>1034.1000000000001</v>
      </c>
      <c r="GJ121" s="157">
        <f t="shared" si="343"/>
        <v>16235.3</v>
      </c>
      <c r="GK121" s="158">
        <f t="shared" si="343"/>
        <v>17373.699999999997</v>
      </c>
      <c r="GL121" s="157">
        <f t="shared" si="344"/>
        <v>45</v>
      </c>
      <c r="GM121" s="158">
        <f t="shared" si="344"/>
        <v>56</v>
      </c>
      <c r="GN121" s="157">
        <f t="shared" si="344"/>
        <v>45</v>
      </c>
      <c r="GO121" s="158">
        <f t="shared" si="344"/>
        <v>56</v>
      </c>
      <c r="GP121" s="157">
        <f t="shared" si="345"/>
        <v>253.5</v>
      </c>
      <c r="GQ121" s="158">
        <f t="shared" si="345"/>
        <v>287.2</v>
      </c>
      <c r="GR121" s="157">
        <f t="shared" si="346"/>
        <v>3480.2</v>
      </c>
      <c r="GS121" s="158">
        <f t="shared" si="346"/>
        <v>4552</v>
      </c>
      <c r="GT121" s="157">
        <f t="shared" si="347"/>
        <v>243</v>
      </c>
      <c r="GU121" s="158">
        <f t="shared" si="347"/>
        <v>280</v>
      </c>
      <c r="GV121" s="157">
        <f t="shared" si="347"/>
        <v>243</v>
      </c>
      <c r="GW121" s="158">
        <f t="shared" si="347"/>
        <v>280</v>
      </c>
      <c r="GX121" s="157">
        <f t="shared" si="348"/>
        <v>1211.5</v>
      </c>
      <c r="GY121" s="158">
        <f t="shared" si="348"/>
        <v>1321.3000000000002</v>
      </c>
      <c r="GZ121" s="157">
        <f t="shared" si="348"/>
        <v>19715.5</v>
      </c>
      <c r="HA121" s="158">
        <f t="shared" si="348"/>
        <v>21925.699999999997</v>
      </c>
      <c r="HB121" s="157">
        <f t="shared" si="349"/>
        <v>0</v>
      </c>
      <c r="HC121" s="158">
        <f t="shared" si="349"/>
        <v>0</v>
      </c>
      <c r="HD121" s="157">
        <f t="shared" si="349"/>
        <v>0</v>
      </c>
      <c r="HE121" s="158">
        <f t="shared" si="349"/>
        <v>0</v>
      </c>
      <c r="HF121" s="157" t="str">
        <f t="shared" si="350"/>
        <v/>
      </c>
      <c r="HG121" s="158" t="str">
        <f t="shared" si="350"/>
        <v/>
      </c>
      <c r="HH121" s="157" t="str">
        <f t="shared" si="351"/>
        <v/>
      </c>
      <c r="HI121" s="158" t="str">
        <f t="shared" si="351"/>
        <v/>
      </c>
      <c r="HJ121" s="157">
        <f t="shared" si="352"/>
        <v>1569</v>
      </c>
      <c r="HK121" s="158">
        <f t="shared" si="352"/>
        <v>1656.1000000000001</v>
      </c>
      <c r="HL121" s="157">
        <f t="shared" si="353"/>
        <v>24385</v>
      </c>
      <c r="HM121" s="158">
        <f t="shared" si="353"/>
        <v>26488.7</v>
      </c>
    </row>
    <row r="122" spans="1:221">
      <c r="A122" s="167" t="s">
        <v>487</v>
      </c>
      <c r="B122" s="162" t="s">
        <v>509</v>
      </c>
      <c r="C122" s="19"/>
      <c r="D122" s="154">
        <v>156851</v>
      </c>
      <c r="E122" s="193">
        <v>10</v>
      </c>
      <c r="F122" s="155">
        <v>210</v>
      </c>
      <c r="G122" s="156">
        <v>230</v>
      </c>
      <c r="H122" s="155">
        <v>22</v>
      </c>
      <c r="I122" s="156">
        <v>42</v>
      </c>
      <c r="J122" s="157">
        <f t="shared" si="286"/>
        <v>188</v>
      </c>
      <c r="K122" s="158">
        <f t="shared" si="286"/>
        <v>188</v>
      </c>
      <c r="L122" s="155"/>
      <c r="M122" s="156"/>
      <c r="N122" s="157">
        <f t="shared" si="287"/>
        <v>188</v>
      </c>
      <c r="O122" s="181">
        <f t="shared" si="287"/>
        <v>206</v>
      </c>
      <c r="P122" s="157">
        <f t="shared" si="287"/>
        <v>188</v>
      </c>
      <c r="Q122" s="181">
        <f t="shared" si="287"/>
        <v>206</v>
      </c>
      <c r="R122" s="155">
        <v>22</v>
      </c>
      <c r="S122" s="156">
        <v>27</v>
      </c>
      <c r="T122" s="157">
        <f t="shared" si="288"/>
        <v>22</v>
      </c>
      <c r="U122" s="158">
        <f t="shared" si="288"/>
        <v>27</v>
      </c>
      <c r="V122" s="155">
        <v>7</v>
      </c>
      <c r="W122" s="156">
        <v>7</v>
      </c>
      <c r="X122" s="157">
        <f t="shared" si="289"/>
        <v>7</v>
      </c>
      <c r="Y122" s="158">
        <f t="shared" si="289"/>
        <v>7</v>
      </c>
      <c r="Z122" s="155"/>
      <c r="AA122" s="156"/>
      <c r="AB122" s="157">
        <f t="shared" si="290"/>
        <v>0</v>
      </c>
      <c r="AC122" s="158">
        <f t="shared" si="290"/>
        <v>0</v>
      </c>
      <c r="AD122" s="157">
        <f t="shared" si="291"/>
        <v>29</v>
      </c>
      <c r="AE122" s="158">
        <f t="shared" si="291"/>
        <v>34</v>
      </c>
      <c r="AF122" s="157">
        <f t="shared" si="292"/>
        <v>29</v>
      </c>
      <c r="AG122" s="158">
        <f t="shared" si="292"/>
        <v>34</v>
      </c>
      <c r="AH122" s="155">
        <v>5.0999999999999996</v>
      </c>
      <c r="AI122" s="156">
        <v>3.5</v>
      </c>
      <c r="AJ122" s="157">
        <f t="shared" si="293"/>
        <v>112.19999999999999</v>
      </c>
      <c r="AK122" s="157">
        <f t="shared" si="293"/>
        <v>94.5</v>
      </c>
      <c r="AL122" s="155">
        <v>5.3</v>
      </c>
      <c r="AM122" s="156">
        <v>4.2</v>
      </c>
      <c r="AN122" s="157">
        <f t="shared" si="294"/>
        <v>37.1</v>
      </c>
      <c r="AO122" s="157">
        <f t="shared" si="294"/>
        <v>29.400000000000002</v>
      </c>
      <c r="AP122" s="155"/>
      <c r="AQ122" s="156"/>
      <c r="AR122" s="157">
        <f t="shared" si="295"/>
        <v>0</v>
      </c>
      <c r="AS122" s="158">
        <f t="shared" si="295"/>
        <v>0</v>
      </c>
      <c r="AT122" s="157">
        <f t="shared" si="296"/>
        <v>5.1482758620689646</v>
      </c>
      <c r="AU122" s="158">
        <f t="shared" si="296"/>
        <v>3.6441176470588239</v>
      </c>
      <c r="AV122" s="157">
        <f t="shared" si="297"/>
        <v>149.29999999999998</v>
      </c>
      <c r="AW122" s="158">
        <f t="shared" si="297"/>
        <v>123.9</v>
      </c>
      <c r="AX122" s="155">
        <v>89.3</v>
      </c>
      <c r="AY122" s="156">
        <v>75.3</v>
      </c>
      <c r="AZ122" s="157">
        <f t="shared" si="298"/>
        <v>1964.6</v>
      </c>
      <c r="BA122" s="158">
        <f t="shared" si="298"/>
        <v>2033.1</v>
      </c>
      <c r="BB122" s="155">
        <v>88.9</v>
      </c>
      <c r="BC122" s="156">
        <v>76.2</v>
      </c>
      <c r="BD122" s="157">
        <f t="shared" si="299"/>
        <v>622.30000000000007</v>
      </c>
      <c r="BE122" s="158">
        <f t="shared" si="299"/>
        <v>533.4</v>
      </c>
      <c r="BF122" s="155"/>
      <c r="BG122" s="156"/>
      <c r="BH122" s="157">
        <f t="shared" si="300"/>
        <v>0</v>
      </c>
      <c r="BI122" s="158">
        <f t="shared" si="300"/>
        <v>0</v>
      </c>
      <c r="BJ122" s="157">
        <f t="shared" si="301"/>
        <v>89.203448275862073</v>
      </c>
      <c r="BK122" s="158">
        <f t="shared" si="301"/>
        <v>75.485294117647058</v>
      </c>
      <c r="BL122" s="157">
        <f t="shared" si="302"/>
        <v>2586.9</v>
      </c>
      <c r="BM122" s="158">
        <f t="shared" si="302"/>
        <v>2566.5</v>
      </c>
      <c r="BN122" s="155">
        <v>26</v>
      </c>
      <c r="BO122" s="156">
        <v>30</v>
      </c>
      <c r="BP122" s="157">
        <f t="shared" si="303"/>
        <v>26</v>
      </c>
      <c r="BQ122" s="158">
        <f t="shared" si="303"/>
        <v>30</v>
      </c>
      <c r="BR122" s="155">
        <v>16</v>
      </c>
      <c r="BS122" s="156">
        <v>14</v>
      </c>
      <c r="BT122" s="157">
        <f t="shared" si="304"/>
        <v>16</v>
      </c>
      <c r="BU122" s="158">
        <f t="shared" si="304"/>
        <v>14</v>
      </c>
      <c r="BV122" s="155"/>
      <c r="BW122" s="156"/>
      <c r="BX122" s="157">
        <f t="shared" si="305"/>
        <v>0</v>
      </c>
      <c r="BY122" s="158">
        <f t="shared" si="305"/>
        <v>0</v>
      </c>
      <c r="BZ122" s="157">
        <f t="shared" si="306"/>
        <v>42</v>
      </c>
      <c r="CA122" s="158">
        <f t="shared" si="306"/>
        <v>44</v>
      </c>
      <c r="CB122" s="157">
        <f t="shared" si="307"/>
        <v>42</v>
      </c>
      <c r="CC122" s="158">
        <f t="shared" si="307"/>
        <v>44</v>
      </c>
      <c r="CD122" s="155">
        <v>5.4</v>
      </c>
      <c r="CE122" s="156">
        <v>4.0999999999999996</v>
      </c>
      <c r="CF122" s="157">
        <f t="shared" si="308"/>
        <v>140.4</v>
      </c>
      <c r="CG122" s="158">
        <f t="shared" si="308"/>
        <v>122.99999999999999</v>
      </c>
      <c r="CH122" s="155">
        <v>7</v>
      </c>
      <c r="CI122" s="156">
        <v>5.6</v>
      </c>
      <c r="CJ122" s="157">
        <f t="shared" si="309"/>
        <v>112</v>
      </c>
      <c r="CK122" s="158">
        <f t="shared" si="309"/>
        <v>78.399999999999991</v>
      </c>
      <c r="CL122" s="155"/>
      <c r="CM122" s="156"/>
      <c r="CN122" s="157">
        <f t="shared" si="310"/>
        <v>0</v>
      </c>
      <c r="CO122" s="158">
        <f t="shared" si="310"/>
        <v>0</v>
      </c>
      <c r="CP122" s="157">
        <f t="shared" si="311"/>
        <v>6.0095238095238095</v>
      </c>
      <c r="CQ122" s="158">
        <f t="shared" si="311"/>
        <v>4.5772727272727272</v>
      </c>
      <c r="CR122" s="157">
        <f t="shared" si="312"/>
        <v>252.4</v>
      </c>
      <c r="CS122" s="158">
        <f t="shared" si="312"/>
        <v>201.4</v>
      </c>
      <c r="CT122" s="155">
        <v>88.3</v>
      </c>
      <c r="CU122" s="156">
        <v>86.2</v>
      </c>
      <c r="CV122" s="157">
        <f t="shared" si="313"/>
        <v>2295.7999999999997</v>
      </c>
      <c r="CW122" s="158">
        <f t="shared" si="313"/>
        <v>2586</v>
      </c>
      <c r="CX122" s="155">
        <v>87</v>
      </c>
      <c r="CY122" s="156">
        <v>92.6</v>
      </c>
      <c r="CZ122" s="157">
        <f t="shared" si="314"/>
        <v>1392</v>
      </c>
      <c r="DA122" s="158">
        <f t="shared" si="314"/>
        <v>1296.3999999999999</v>
      </c>
      <c r="DB122" s="155"/>
      <c r="DC122" s="156"/>
      <c r="DD122" s="157">
        <f t="shared" si="315"/>
        <v>0</v>
      </c>
      <c r="DE122" s="158">
        <f t="shared" si="315"/>
        <v>0</v>
      </c>
      <c r="DF122" s="157">
        <f t="shared" si="316"/>
        <v>87.804761904761904</v>
      </c>
      <c r="DG122" s="158">
        <f t="shared" si="316"/>
        <v>88.236363636363635</v>
      </c>
      <c r="DH122" s="157">
        <f t="shared" si="317"/>
        <v>3687.8</v>
      </c>
      <c r="DI122" s="158">
        <f t="shared" si="317"/>
        <v>3882.4</v>
      </c>
      <c r="DJ122" s="157">
        <f t="shared" si="318"/>
        <v>71</v>
      </c>
      <c r="DK122" s="158">
        <f t="shared" si="318"/>
        <v>78</v>
      </c>
      <c r="DL122" s="157">
        <f t="shared" si="318"/>
        <v>71</v>
      </c>
      <c r="DM122" s="158">
        <f t="shared" si="318"/>
        <v>78</v>
      </c>
      <c r="DN122" s="157">
        <f t="shared" si="319"/>
        <v>5.6577464788732392</v>
      </c>
      <c r="DO122" s="158">
        <f t="shared" si="319"/>
        <v>4.1705128205128208</v>
      </c>
      <c r="DP122" s="157">
        <f t="shared" si="320"/>
        <v>401.7</v>
      </c>
      <c r="DQ122" s="158">
        <f t="shared" si="320"/>
        <v>325.3</v>
      </c>
      <c r="DR122" s="157">
        <f t="shared" si="321"/>
        <v>88.376056338028178</v>
      </c>
      <c r="DS122" s="158">
        <f t="shared" si="321"/>
        <v>82.678205128205121</v>
      </c>
      <c r="DT122" s="157">
        <f t="shared" si="322"/>
        <v>6274.7000000000007</v>
      </c>
      <c r="DU122" s="158">
        <f t="shared" si="322"/>
        <v>6448.9</v>
      </c>
      <c r="DV122" s="155">
        <v>56</v>
      </c>
      <c r="DW122" s="156">
        <v>58</v>
      </c>
      <c r="DX122" s="157">
        <f t="shared" si="323"/>
        <v>56</v>
      </c>
      <c r="DY122" s="158">
        <f t="shared" si="323"/>
        <v>58</v>
      </c>
      <c r="DZ122" s="155">
        <v>23</v>
      </c>
      <c r="EA122" s="156">
        <v>29</v>
      </c>
      <c r="EB122" s="157">
        <f t="shared" si="324"/>
        <v>23</v>
      </c>
      <c r="EC122" s="158">
        <f t="shared" si="324"/>
        <v>29</v>
      </c>
      <c r="ED122" s="155"/>
      <c r="EE122" s="156"/>
      <c r="EF122" s="157">
        <f t="shared" si="325"/>
        <v>0</v>
      </c>
      <c r="EG122" s="158">
        <f t="shared" si="325"/>
        <v>0</v>
      </c>
      <c r="EH122" s="157">
        <f t="shared" si="326"/>
        <v>79</v>
      </c>
      <c r="EI122" s="158">
        <f t="shared" si="326"/>
        <v>87</v>
      </c>
      <c r="EJ122" s="157">
        <f t="shared" si="327"/>
        <v>79</v>
      </c>
      <c r="EK122" s="158">
        <f t="shared" si="327"/>
        <v>87</v>
      </c>
      <c r="EL122" s="155">
        <v>5.2</v>
      </c>
      <c r="EM122" s="156">
        <v>5.8</v>
      </c>
      <c r="EN122" s="157">
        <f t="shared" si="328"/>
        <v>291.2</v>
      </c>
      <c r="EO122" s="158">
        <f t="shared" si="328"/>
        <v>336.4</v>
      </c>
      <c r="EP122" s="155">
        <v>4.2</v>
      </c>
      <c r="EQ122" s="156">
        <v>4.5</v>
      </c>
      <c r="ER122" s="157">
        <f t="shared" si="329"/>
        <v>96.600000000000009</v>
      </c>
      <c r="ES122" s="158">
        <f t="shared" si="329"/>
        <v>130.5</v>
      </c>
      <c r="ET122" s="155"/>
      <c r="EU122" s="156"/>
      <c r="EV122" s="157">
        <f t="shared" si="330"/>
        <v>0</v>
      </c>
      <c r="EW122" s="158">
        <f t="shared" si="330"/>
        <v>0</v>
      </c>
      <c r="EX122" s="157">
        <f t="shared" si="331"/>
        <v>4.9088607594936713</v>
      </c>
      <c r="EY122" s="158">
        <f t="shared" si="331"/>
        <v>5.3666666666666663</v>
      </c>
      <c r="EZ122" s="157">
        <f t="shared" si="332"/>
        <v>387.8</v>
      </c>
      <c r="FA122" s="158">
        <f t="shared" si="332"/>
        <v>466.9</v>
      </c>
      <c r="FB122" s="155">
        <v>59.1</v>
      </c>
      <c r="FC122" s="156">
        <v>58.1</v>
      </c>
      <c r="FD122" s="157">
        <f t="shared" si="333"/>
        <v>3309.6</v>
      </c>
      <c r="FE122" s="158">
        <f t="shared" si="333"/>
        <v>3369.8</v>
      </c>
      <c r="FF122" s="155">
        <v>63.4</v>
      </c>
      <c r="FG122" s="156">
        <v>65.5</v>
      </c>
      <c r="FH122" s="157">
        <f t="shared" si="334"/>
        <v>1458.2</v>
      </c>
      <c r="FI122" s="158">
        <f t="shared" si="334"/>
        <v>1899.5</v>
      </c>
      <c r="FJ122" s="155"/>
      <c r="FK122" s="156"/>
      <c r="FL122" s="157">
        <f t="shared" si="335"/>
        <v>0</v>
      </c>
      <c r="FM122" s="158">
        <f t="shared" si="335"/>
        <v>0</v>
      </c>
      <c r="FN122" s="157">
        <f t="shared" si="336"/>
        <v>60.351898734177219</v>
      </c>
      <c r="FO122" s="158">
        <f t="shared" si="336"/>
        <v>60.56666666666667</v>
      </c>
      <c r="FP122" s="157">
        <f t="shared" si="337"/>
        <v>4767.8</v>
      </c>
      <c r="FQ122" s="158">
        <f t="shared" si="337"/>
        <v>5269.3</v>
      </c>
      <c r="FR122" s="155">
        <v>38</v>
      </c>
      <c r="FS122" s="156">
        <v>41</v>
      </c>
      <c r="FT122" s="157">
        <f t="shared" si="338"/>
        <v>38</v>
      </c>
      <c r="FU122" s="158">
        <f t="shared" si="338"/>
        <v>41</v>
      </c>
      <c r="FV122" s="155">
        <v>4.8</v>
      </c>
      <c r="FW122" s="156">
        <v>5.2</v>
      </c>
      <c r="FX122" s="157">
        <f t="shared" si="339"/>
        <v>182.4</v>
      </c>
      <c r="FY122" s="158">
        <f t="shared" si="339"/>
        <v>213.20000000000002</v>
      </c>
      <c r="FZ122" s="155">
        <v>74.400000000000006</v>
      </c>
      <c r="GA122" s="156">
        <v>80.900000000000006</v>
      </c>
      <c r="GB122" s="157">
        <f t="shared" si="340"/>
        <v>2827.2000000000003</v>
      </c>
      <c r="GC122" s="158">
        <f t="shared" si="340"/>
        <v>3316.9</v>
      </c>
      <c r="GD122" s="157">
        <f t="shared" si="341"/>
        <v>104</v>
      </c>
      <c r="GE122" s="158">
        <f t="shared" si="341"/>
        <v>115</v>
      </c>
      <c r="GF122" s="157">
        <f t="shared" si="341"/>
        <v>104</v>
      </c>
      <c r="GG122" s="158">
        <f t="shared" si="341"/>
        <v>115</v>
      </c>
      <c r="GH122" s="157">
        <f t="shared" si="342"/>
        <v>543.79999999999995</v>
      </c>
      <c r="GI122" s="158">
        <f t="shared" si="342"/>
        <v>553.9</v>
      </c>
      <c r="GJ122" s="157">
        <f t="shared" si="343"/>
        <v>7570</v>
      </c>
      <c r="GK122" s="158">
        <f t="shared" si="343"/>
        <v>7988.9000000000005</v>
      </c>
      <c r="GL122" s="157">
        <f t="shared" si="344"/>
        <v>46</v>
      </c>
      <c r="GM122" s="158">
        <f t="shared" si="344"/>
        <v>50</v>
      </c>
      <c r="GN122" s="157">
        <f t="shared" si="344"/>
        <v>46</v>
      </c>
      <c r="GO122" s="158">
        <f t="shared" si="344"/>
        <v>50</v>
      </c>
      <c r="GP122" s="157">
        <f t="shared" si="345"/>
        <v>245.7</v>
      </c>
      <c r="GQ122" s="158">
        <f t="shared" si="345"/>
        <v>238.3</v>
      </c>
      <c r="GR122" s="157">
        <f t="shared" si="346"/>
        <v>3472.5</v>
      </c>
      <c r="GS122" s="158">
        <f t="shared" si="346"/>
        <v>3729.2999999999997</v>
      </c>
      <c r="GT122" s="157">
        <f t="shared" si="347"/>
        <v>150</v>
      </c>
      <c r="GU122" s="158">
        <f t="shared" si="347"/>
        <v>165</v>
      </c>
      <c r="GV122" s="157">
        <f t="shared" si="347"/>
        <v>150</v>
      </c>
      <c r="GW122" s="158">
        <f t="shared" si="347"/>
        <v>165</v>
      </c>
      <c r="GX122" s="157">
        <f t="shared" si="348"/>
        <v>789.5</v>
      </c>
      <c r="GY122" s="158">
        <f t="shared" si="348"/>
        <v>792.2</v>
      </c>
      <c r="GZ122" s="157">
        <f t="shared" si="348"/>
        <v>11042.5</v>
      </c>
      <c r="HA122" s="158">
        <f t="shared" si="348"/>
        <v>11718.2</v>
      </c>
      <c r="HB122" s="157">
        <f t="shared" si="349"/>
        <v>0</v>
      </c>
      <c r="HC122" s="158">
        <f t="shared" si="349"/>
        <v>0</v>
      </c>
      <c r="HD122" s="157">
        <f t="shared" si="349"/>
        <v>0</v>
      </c>
      <c r="HE122" s="158">
        <f t="shared" si="349"/>
        <v>0</v>
      </c>
      <c r="HF122" s="157" t="str">
        <f t="shared" si="350"/>
        <v/>
      </c>
      <c r="HG122" s="158" t="str">
        <f t="shared" si="350"/>
        <v/>
      </c>
      <c r="HH122" s="157" t="str">
        <f t="shared" si="351"/>
        <v/>
      </c>
      <c r="HI122" s="158" t="str">
        <f t="shared" si="351"/>
        <v/>
      </c>
      <c r="HJ122" s="157">
        <f t="shared" si="352"/>
        <v>971.9</v>
      </c>
      <c r="HK122" s="158">
        <f t="shared" si="352"/>
        <v>1005.4000000000001</v>
      </c>
      <c r="HL122" s="157">
        <f t="shared" si="353"/>
        <v>13869.7</v>
      </c>
      <c r="HM122" s="158">
        <f t="shared" si="353"/>
        <v>15035.1</v>
      </c>
    </row>
    <row r="123" spans="1:221" s="82" customFormat="1" ht="13.5" customHeight="1">
      <c r="A123" s="194" t="s">
        <v>511</v>
      </c>
      <c r="B123" s="195" t="s">
        <v>512</v>
      </c>
      <c r="C123" s="196"/>
      <c r="D123" s="197">
        <v>159391</v>
      </c>
      <c r="E123" s="197">
        <v>1</v>
      </c>
      <c r="F123" s="155">
        <v>4806</v>
      </c>
      <c r="G123" s="198">
        <v>4930</v>
      </c>
      <c r="H123" s="155">
        <v>61</v>
      </c>
      <c r="I123" s="198">
        <v>94</v>
      </c>
      <c r="J123" s="157">
        <f t="shared" ref="J123:K145" si="354">F123-H123</f>
        <v>4745</v>
      </c>
      <c r="K123" s="158">
        <f t="shared" si="354"/>
        <v>4836</v>
      </c>
      <c r="L123" s="155">
        <v>120</v>
      </c>
      <c r="M123" s="156">
        <v>120</v>
      </c>
      <c r="N123" s="157">
        <f t="shared" ref="N123:Q145" si="355">+R123+V123+Z123+BN123+BR123+BV123+DV123+DZ123+ED123+FR123</f>
        <v>4745</v>
      </c>
      <c r="O123" s="158">
        <f t="shared" si="355"/>
        <v>4834</v>
      </c>
      <c r="P123" s="199">
        <f t="shared" si="355"/>
        <v>0</v>
      </c>
      <c r="Q123" s="181">
        <f t="shared" si="355"/>
        <v>0</v>
      </c>
      <c r="R123" s="155">
        <v>1034</v>
      </c>
      <c r="S123" s="198">
        <v>1261</v>
      </c>
      <c r="T123" s="157">
        <f t="shared" ref="T123:U145" si="356">IF(AX123&gt;0,R123,)</f>
        <v>0</v>
      </c>
      <c r="U123" s="158">
        <f t="shared" si="356"/>
        <v>0</v>
      </c>
      <c r="V123" s="155">
        <v>2</v>
      </c>
      <c r="W123" s="198">
        <v>1</v>
      </c>
      <c r="X123" s="157">
        <f t="shared" ref="X123:Y145" si="357">IF(BB123&gt;0,V123,)</f>
        <v>0</v>
      </c>
      <c r="Y123" s="158">
        <f t="shared" si="357"/>
        <v>0</v>
      </c>
      <c r="Z123" s="155"/>
      <c r="AA123" s="156"/>
      <c r="AB123" s="157">
        <f t="shared" ref="AB123:AC145" si="358">IF(BF123&gt;0,Z123,)</f>
        <v>0</v>
      </c>
      <c r="AC123" s="158">
        <f t="shared" si="358"/>
        <v>0</v>
      </c>
      <c r="AD123" s="157">
        <f t="shared" ref="AD123:AE145" si="359">R123+V123+Z123</f>
        <v>1036</v>
      </c>
      <c r="AE123" s="158">
        <f t="shared" si="359"/>
        <v>1262</v>
      </c>
      <c r="AF123" s="157">
        <f t="shared" ref="AF123:AG145" si="360">IF(BJ123&gt;0,AD123,)</f>
        <v>0</v>
      </c>
      <c r="AG123" s="158">
        <f t="shared" si="360"/>
        <v>0</v>
      </c>
      <c r="AH123" s="155">
        <v>4.1065570599613102</v>
      </c>
      <c r="AI123" s="200">
        <v>4.1028231562252202</v>
      </c>
      <c r="AJ123" s="157">
        <f t="shared" ref="AJ123:AK145" si="361">IF(R123&gt;0,(R123*AH123),)</f>
        <v>4246.1799999999948</v>
      </c>
      <c r="AK123" s="157">
        <f t="shared" si="361"/>
        <v>5173.6600000000026</v>
      </c>
      <c r="AL123" s="155">
        <v>4.24</v>
      </c>
      <c r="AM123" s="200">
        <v>3.95</v>
      </c>
      <c r="AN123" s="157">
        <f t="shared" ref="AN123:AO145" si="362">IF(V123&gt;0,(V123*AL123),)</f>
        <v>8.48</v>
      </c>
      <c r="AO123" s="157">
        <f t="shared" si="362"/>
        <v>3.95</v>
      </c>
      <c r="AP123" s="155"/>
      <c r="AQ123" s="156"/>
      <c r="AR123" s="157">
        <f t="shared" ref="AR123:AS145" si="363">IF(Z123&gt;0,(Z123*AP123),)</f>
        <v>0</v>
      </c>
      <c r="AS123" s="158">
        <f t="shared" si="363"/>
        <v>0</v>
      </c>
      <c r="AT123" s="157">
        <f t="shared" ref="AT123:AU145" si="364">IF(AD123&gt;0,((AJ123+AN123+AR123)/AD123),)</f>
        <v>4.1068146718146661</v>
      </c>
      <c r="AU123" s="158">
        <f t="shared" si="364"/>
        <v>4.1027020602218718</v>
      </c>
      <c r="AV123" s="157">
        <f t="shared" ref="AV123:AW145" si="365">IF(AD123&gt;0,(AD123*AT123),)</f>
        <v>4254.6599999999944</v>
      </c>
      <c r="AW123" s="158">
        <f t="shared" si="365"/>
        <v>5177.6100000000024</v>
      </c>
      <c r="AX123" s="155"/>
      <c r="AY123" s="156"/>
      <c r="AZ123" s="157">
        <f t="shared" ref="AZ123:BA145" si="366">IF(T123&gt;0,(T123*AX123),)</f>
        <v>0</v>
      </c>
      <c r="BA123" s="158">
        <f t="shared" si="366"/>
        <v>0</v>
      </c>
      <c r="BB123" s="155"/>
      <c r="BC123" s="156"/>
      <c r="BD123" s="157">
        <f t="shared" ref="BD123:BE145" si="367">IF(X123&gt;0,(X123*BB123),)</f>
        <v>0</v>
      </c>
      <c r="BE123" s="158">
        <f t="shared" si="367"/>
        <v>0</v>
      </c>
      <c r="BF123" s="155"/>
      <c r="BG123" s="156"/>
      <c r="BH123" s="157">
        <f t="shared" ref="BH123:BI145" si="368">IF(AB123&gt;0,(AB123*BF123),)</f>
        <v>0</v>
      </c>
      <c r="BI123" s="158">
        <f t="shared" si="368"/>
        <v>0</v>
      </c>
      <c r="BJ123" s="157">
        <f t="shared" ref="BJ123:BK145" si="369">IF((AZ123+BD123+BH123)&gt;0,((AZ123+BD123+BH123)/AD123),)</f>
        <v>0</v>
      </c>
      <c r="BK123" s="158">
        <f t="shared" si="369"/>
        <v>0</v>
      </c>
      <c r="BL123" s="157">
        <f t="shared" ref="BL123:BM145" si="370">IF(AF123&gt;0,(AD123*BJ123),)</f>
        <v>0</v>
      </c>
      <c r="BM123" s="158">
        <f t="shared" si="370"/>
        <v>0</v>
      </c>
      <c r="BN123" s="155">
        <v>2772</v>
      </c>
      <c r="BO123" s="198">
        <v>2677</v>
      </c>
      <c r="BP123" s="157">
        <f t="shared" ref="BP123:BQ145" si="371">IF(CT123&gt;0,BN123,)</f>
        <v>0</v>
      </c>
      <c r="BQ123" s="158">
        <f t="shared" si="371"/>
        <v>0</v>
      </c>
      <c r="BR123" s="155">
        <v>11</v>
      </c>
      <c r="BS123" s="198">
        <v>12</v>
      </c>
      <c r="BT123" s="157">
        <f t="shared" ref="BT123:BU145" si="372">IF(CX123&gt;0,BR123,)</f>
        <v>0</v>
      </c>
      <c r="BU123" s="158">
        <f t="shared" si="372"/>
        <v>0</v>
      </c>
      <c r="BV123" s="155"/>
      <c r="BW123" s="156"/>
      <c r="BX123" s="157">
        <f t="shared" ref="BX123:BY145" si="373">IF(DB123&gt;0,BV123,)</f>
        <v>0</v>
      </c>
      <c r="BY123" s="158">
        <f t="shared" si="373"/>
        <v>0</v>
      </c>
      <c r="BZ123" s="157">
        <f t="shared" ref="BZ123:CA145" si="374">BN123+BR123+BV123</f>
        <v>2783</v>
      </c>
      <c r="CA123" s="158">
        <f t="shared" si="374"/>
        <v>2689</v>
      </c>
      <c r="CB123" s="157">
        <f t="shared" ref="CB123:CC145" si="375">IF(DF123&gt;0,BZ123,)</f>
        <v>0</v>
      </c>
      <c r="CC123" s="158">
        <f t="shared" si="375"/>
        <v>0</v>
      </c>
      <c r="CD123" s="155">
        <v>4.5137518037518003</v>
      </c>
      <c r="CE123" s="200">
        <v>4.4729958909226797</v>
      </c>
      <c r="CF123" s="157">
        <f t="shared" ref="CF123:CG145" si="376">IF(BN123&gt;0,(BN123*CD123),)</f>
        <v>12512.11999999999</v>
      </c>
      <c r="CG123" s="158">
        <f t="shared" si="376"/>
        <v>11974.210000000014</v>
      </c>
      <c r="CH123" s="155">
        <v>8.4345454545454608</v>
      </c>
      <c r="CI123" s="200">
        <v>6.00416666666667</v>
      </c>
      <c r="CJ123" s="157">
        <f t="shared" ref="CJ123:CK145" si="377">IF(BR123&gt;0,(BR123*CH123),)</f>
        <v>92.780000000000072</v>
      </c>
      <c r="CK123" s="158">
        <f t="shared" si="377"/>
        <v>72.05000000000004</v>
      </c>
      <c r="CL123" s="155"/>
      <c r="CM123" s="156"/>
      <c r="CN123" s="157">
        <f t="shared" ref="CN123:CO145" si="378">IF(BV123&gt;0,(BV123*CL123),)</f>
        <v>0</v>
      </c>
      <c r="CO123" s="158">
        <f t="shared" si="378"/>
        <v>0</v>
      </c>
      <c r="CP123" s="157">
        <f t="shared" ref="CP123:CQ145" si="379">IF(BZ123&gt;0,((CF123+CJ123+CN123)/BZ123),)</f>
        <v>4.5292490118577042</v>
      </c>
      <c r="CQ123" s="158">
        <f t="shared" si="379"/>
        <v>4.4798289326887364</v>
      </c>
      <c r="CR123" s="157">
        <f t="shared" ref="CR123:CS145" si="380">IF(BZ123&gt;0,(BZ123*CP123),)</f>
        <v>12604.899999999991</v>
      </c>
      <c r="CS123" s="158">
        <f t="shared" si="380"/>
        <v>12046.260000000013</v>
      </c>
      <c r="CT123" s="155"/>
      <c r="CU123" s="156"/>
      <c r="CV123" s="157">
        <f t="shared" ref="CV123:CW145" si="381">IF(BP123&gt;0,(BP123*CT123),)</f>
        <v>0</v>
      </c>
      <c r="CW123" s="158">
        <f t="shared" si="381"/>
        <v>0</v>
      </c>
      <c r="CX123" s="155"/>
      <c r="CY123" s="156"/>
      <c r="CZ123" s="157">
        <f t="shared" ref="CZ123:DA145" si="382">IF(BT123&gt;0,(BT123*CX123),)</f>
        <v>0</v>
      </c>
      <c r="DA123" s="158">
        <f t="shared" si="382"/>
        <v>0</v>
      </c>
      <c r="DB123" s="155"/>
      <c r="DC123" s="156"/>
      <c r="DD123" s="157">
        <f t="shared" ref="DD123:DE145" si="383">IF(BX123&gt;0,(BX123*DB123),)</f>
        <v>0</v>
      </c>
      <c r="DE123" s="158">
        <f t="shared" si="383"/>
        <v>0</v>
      </c>
      <c r="DF123" s="157">
        <f t="shared" ref="DF123:DG145" si="384">IF((CV123+CZ123+DD123)&gt;0,((CV123+CZ123+DD123)/BZ123),)</f>
        <v>0</v>
      </c>
      <c r="DG123" s="158">
        <f t="shared" si="384"/>
        <v>0</v>
      </c>
      <c r="DH123" s="157">
        <f t="shared" ref="DH123:DI145" si="385">IF(CB123&gt;0,(BZ123*DF123),)</f>
        <v>0</v>
      </c>
      <c r="DI123" s="158">
        <f t="shared" si="385"/>
        <v>0</v>
      </c>
      <c r="DJ123" s="157">
        <f t="shared" ref="DJ123:DM145" si="386">AD123+BZ123</f>
        <v>3819</v>
      </c>
      <c r="DK123" s="158">
        <f t="shared" si="386"/>
        <v>3951</v>
      </c>
      <c r="DL123" s="157">
        <f t="shared" si="386"/>
        <v>0</v>
      </c>
      <c r="DM123" s="158">
        <f t="shared" si="386"/>
        <v>0</v>
      </c>
      <c r="DN123" s="157">
        <f t="shared" ref="DN123:DO145" si="387">IF(DJ123&gt;0,((AD123*AT123)+(BZ123*CP123))/DJ123,)</f>
        <v>4.4146530505367849</v>
      </c>
      <c r="DO123" s="158">
        <f t="shared" si="387"/>
        <v>4.3593697798025861</v>
      </c>
      <c r="DP123" s="157">
        <f t="shared" ref="DP123:DQ145" si="388">IF(DJ123&gt;0,(DJ123*DN123),)</f>
        <v>16859.559999999983</v>
      </c>
      <c r="DQ123" s="158">
        <f t="shared" si="388"/>
        <v>17223.870000000017</v>
      </c>
      <c r="DR123" s="157">
        <f t="shared" ref="DR123:DS145" si="389">IF(DL123&gt;0,((AF123*BJ123)+(CB123*DF123))/DL123,)</f>
        <v>0</v>
      </c>
      <c r="DS123" s="158">
        <f t="shared" si="389"/>
        <v>0</v>
      </c>
      <c r="DT123" s="157">
        <f t="shared" ref="DT123:DU145" si="390">IF(DL123&gt;0,(DL123*DR123),)</f>
        <v>0</v>
      </c>
      <c r="DU123" s="158">
        <f t="shared" si="390"/>
        <v>0</v>
      </c>
      <c r="DV123" s="155">
        <v>853</v>
      </c>
      <c r="DW123" s="198">
        <v>828</v>
      </c>
      <c r="DX123" s="157">
        <f t="shared" ref="DX123:DY145" si="391">IF(FB123&gt;0,DV123,)</f>
        <v>0</v>
      </c>
      <c r="DY123" s="158">
        <f t="shared" si="391"/>
        <v>0</v>
      </c>
      <c r="DZ123" s="155">
        <v>73</v>
      </c>
      <c r="EA123" s="198">
        <v>55</v>
      </c>
      <c r="EB123" s="157">
        <f t="shared" ref="EB123:EC145" si="392">IF(FF123&gt;0,DZ123,)</f>
        <v>0</v>
      </c>
      <c r="EC123" s="158">
        <f t="shared" si="392"/>
        <v>0</v>
      </c>
      <c r="ED123" s="155">
        <v>0</v>
      </c>
      <c r="EE123" s="156"/>
      <c r="EF123" s="157">
        <f t="shared" ref="EF123:EG145" si="393">IF(FJ123&gt;0,ED123,)</f>
        <v>0</v>
      </c>
      <c r="EG123" s="158">
        <f t="shared" si="393"/>
        <v>0</v>
      </c>
      <c r="EH123" s="157">
        <f t="shared" ref="EH123:EI145" si="394">DV123+DZ123+ED123</f>
        <v>926</v>
      </c>
      <c r="EI123" s="158">
        <f t="shared" si="394"/>
        <v>883</v>
      </c>
      <c r="EJ123" s="157">
        <f t="shared" ref="EJ123:EK145" si="395">IF(FN123&gt;0,EH123,)</f>
        <v>0</v>
      </c>
      <c r="EK123" s="158">
        <f t="shared" si="395"/>
        <v>0</v>
      </c>
      <c r="EL123" s="155">
        <v>3.2500820633059799</v>
      </c>
      <c r="EM123" s="200">
        <v>3.2330193236714999</v>
      </c>
      <c r="EN123" s="157">
        <f t="shared" ref="EN123:EO145" si="396">IF(DV123&gt;0,(DV123*EL123),)</f>
        <v>2772.3200000000011</v>
      </c>
      <c r="EO123" s="158">
        <f t="shared" si="396"/>
        <v>2676.9400000000019</v>
      </c>
      <c r="EP123" s="155">
        <v>6.4038356164383599</v>
      </c>
      <c r="EQ123" s="200">
        <v>4.8541818181818197</v>
      </c>
      <c r="ER123" s="157">
        <f t="shared" ref="ER123:ES145" si="397">IF(DZ123&gt;0,(DZ123*EP123),)</f>
        <v>467.48000000000025</v>
      </c>
      <c r="ES123" s="158">
        <f t="shared" si="397"/>
        <v>266.98000000000008</v>
      </c>
      <c r="ET123" s="155"/>
      <c r="EU123" s="156"/>
      <c r="EV123" s="157">
        <f t="shared" ref="EV123:EW145" si="398">IF(ED123&gt;0,(ED123*ET123),)</f>
        <v>0</v>
      </c>
      <c r="EW123" s="158">
        <f t="shared" si="398"/>
        <v>0</v>
      </c>
      <c r="EX123" s="157">
        <f t="shared" ref="EX123:EY145" si="399">IF(EH123&gt;0,((EN123+ER123+EV123)/EH123),)</f>
        <v>3.4987041036717073</v>
      </c>
      <c r="EY123" s="158">
        <f t="shared" si="399"/>
        <v>3.3339977349943397</v>
      </c>
      <c r="EZ123" s="157">
        <f t="shared" ref="EZ123:FA145" si="400">IF(EH123&gt;0,(EH123*EX123),)</f>
        <v>3239.8000000000011</v>
      </c>
      <c r="FA123" s="158">
        <f t="shared" si="400"/>
        <v>2943.9200000000019</v>
      </c>
      <c r="FB123" s="155"/>
      <c r="FC123" s="156"/>
      <c r="FD123" s="157">
        <f t="shared" ref="FD123:FE145" si="401">IF(DX123&gt;0,(DX123*FB123),)</f>
        <v>0</v>
      </c>
      <c r="FE123" s="158">
        <f t="shared" si="401"/>
        <v>0</v>
      </c>
      <c r="FF123" s="155"/>
      <c r="FG123" s="156"/>
      <c r="FH123" s="157">
        <f t="shared" ref="FH123:FI145" si="402">IF(EB123&gt;0,(EB123*FF123),)</f>
        <v>0</v>
      </c>
      <c r="FI123" s="158">
        <f t="shared" si="402"/>
        <v>0</v>
      </c>
      <c r="FJ123" s="155"/>
      <c r="FK123" s="156"/>
      <c r="FL123" s="157">
        <f t="shared" ref="FL123:FM145" si="403">IF(EF123&gt;0,(EF123*FJ123),)</f>
        <v>0</v>
      </c>
      <c r="FM123" s="158">
        <f t="shared" si="403"/>
        <v>0</v>
      </c>
      <c r="FN123" s="157">
        <f t="shared" ref="FN123:FO145" si="404">IF((FD123+FH123+FL123)&gt;0,((FD123+FH123+FL123)/EH123),)</f>
        <v>0</v>
      </c>
      <c r="FO123" s="158">
        <f t="shared" si="404"/>
        <v>0</v>
      </c>
      <c r="FP123" s="157">
        <f t="shared" ref="FP123:FQ145" si="405">IF(EH123&gt;0,(EH123*FN123),)</f>
        <v>0</v>
      </c>
      <c r="FQ123" s="158">
        <f t="shared" si="405"/>
        <v>0</v>
      </c>
      <c r="FR123" s="155"/>
      <c r="FS123" s="156"/>
      <c r="FT123" s="157">
        <f t="shared" ref="FT123:FU145" si="406">IF(FZ123&gt;0,FR123,)</f>
        <v>0</v>
      </c>
      <c r="FU123" s="158">
        <f t="shared" si="406"/>
        <v>0</v>
      </c>
      <c r="FV123" s="155"/>
      <c r="FW123" s="156"/>
      <c r="FX123" s="157">
        <f t="shared" ref="FX123:FY145" si="407">IF(FR123&gt;0,(FR123*FV123),)</f>
        <v>0</v>
      </c>
      <c r="FY123" s="158">
        <f t="shared" si="407"/>
        <v>0</v>
      </c>
      <c r="FZ123" s="155"/>
      <c r="GA123" s="156"/>
      <c r="GB123" s="157">
        <f t="shared" ref="GB123:GC145" si="408">IF(FZ123&gt;0,(FR123*FZ123),)</f>
        <v>0</v>
      </c>
      <c r="GC123" s="158">
        <f t="shared" si="408"/>
        <v>0</v>
      </c>
      <c r="GD123" s="157">
        <f t="shared" ref="GD123:GG145" si="409">(R123+BN123+DV123)</f>
        <v>4659</v>
      </c>
      <c r="GE123" s="158">
        <f t="shared" si="409"/>
        <v>4766</v>
      </c>
      <c r="GF123" s="157">
        <f t="shared" si="409"/>
        <v>0</v>
      </c>
      <c r="GG123" s="158">
        <f t="shared" si="409"/>
        <v>0</v>
      </c>
      <c r="GH123" s="157">
        <f t="shared" ref="GH123:GI145" si="410">IF(GD123&gt;0,(AJ123+CF123+EN123),"")</f>
        <v>19530.619999999984</v>
      </c>
      <c r="GI123" s="158">
        <f t="shared" si="410"/>
        <v>19824.810000000019</v>
      </c>
      <c r="GJ123" s="157" t="str">
        <f t="shared" ref="GJ123:GK145" si="411">IF(GF123&gt;0,(AZ123+CV123+FD123),"")</f>
        <v/>
      </c>
      <c r="GK123" s="158" t="str">
        <f t="shared" si="411"/>
        <v/>
      </c>
      <c r="GL123" s="157">
        <f t="shared" ref="GL123:GO145" si="412">(V123+BR123+DZ123)</f>
        <v>86</v>
      </c>
      <c r="GM123" s="158">
        <f t="shared" si="412"/>
        <v>68</v>
      </c>
      <c r="GN123" s="157">
        <f t="shared" si="412"/>
        <v>0</v>
      </c>
      <c r="GO123" s="158">
        <f t="shared" si="412"/>
        <v>0</v>
      </c>
      <c r="GP123" s="157">
        <f t="shared" ref="GP123:GQ145" si="413">IF(GL123&gt;0,AN123+CJ123+ER123,)</f>
        <v>568.74000000000035</v>
      </c>
      <c r="GQ123" s="158">
        <f t="shared" si="413"/>
        <v>342.98000000000013</v>
      </c>
      <c r="GR123" s="157">
        <f t="shared" ref="GR123:GS145" si="414">IF(GN123&gt;0,BD123+CZ123+FH123,)</f>
        <v>0</v>
      </c>
      <c r="GS123" s="158">
        <f t="shared" si="414"/>
        <v>0</v>
      </c>
      <c r="GT123" s="157">
        <f t="shared" ref="GT123:GW145" si="415">+GL123+GD123</f>
        <v>4745</v>
      </c>
      <c r="GU123" s="158">
        <f t="shared" si="415"/>
        <v>4834</v>
      </c>
      <c r="GV123" s="157">
        <f t="shared" si="415"/>
        <v>0</v>
      </c>
      <c r="GW123" s="158">
        <f t="shared" si="415"/>
        <v>0</v>
      </c>
      <c r="GX123" s="157">
        <f t="shared" ref="GX123:HA145" si="416">IF(GT123&gt;0,(GH123+GP123),"")</f>
        <v>20099.359999999986</v>
      </c>
      <c r="GY123" s="158">
        <f t="shared" si="416"/>
        <v>20167.790000000019</v>
      </c>
      <c r="GZ123" s="157" t="str">
        <f t="shared" si="416"/>
        <v/>
      </c>
      <c r="HA123" s="158" t="str">
        <f t="shared" si="416"/>
        <v/>
      </c>
      <c r="HB123" s="157">
        <f t="shared" ref="HB123:HE145" si="417">(Z123+BV123+ED123)</f>
        <v>0</v>
      </c>
      <c r="HC123" s="158">
        <f t="shared" si="417"/>
        <v>0</v>
      </c>
      <c r="HD123" s="157">
        <f t="shared" si="417"/>
        <v>0</v>
      </c>
      <c r="HE123" s="158">
        <f t="shared" si="417"/>
        <v>0</v>
      </c>
      <c r="HF123" s="157" t="str">
        <f t="shared" ref="HF123:HG145" si="418">IF(HB123&gt;0,(AR123+CN123+EV123),"")</f>
        <v/>
      </c>
      <c r="HG123" s="158" t="str">
        <f t="shared" si="418"/>
        <v/>
      </c>
      <c r="HH123" s="157" t="str">
        <f t="shared" ref="HH123:HI145" si="419">IF(HD123&gt;0,(BH123+DD123+FL123),"")</f>
        <v/>
      </c>
      <c r="HI123" s="158" t="str">
        <f t="shared" si="419"/>
        <v/>
      </c>
      <c r="HJ123" s="157">
        <f t="shared" ref="HJ123:HK145" si="420">IF((DJ123+EH123+FR123)&gt;0,(DP123+EZ123+FX123),"")</f>
        <v>20099.359999999986</v>
      </c>
      <c r="HK123" s="158">
        <f t="shared" si="420"/>
        <v>20167.790000000019</v>
      </c>
      <c r="HL123" s="157" t="str">
        <f t="shared" ref="HL123:HM145" si="421">IF((DL123+EJ123+FT123)&gt;0,(DT123+FP123+GB123),"")</f>
        <v/>
      </c>
      <c r="HM123" s="158" t="str">
        <f t="shared" si="421"/>
        <v/>
      </c>
    </row>
    <row r="124" spans="1:221">
      <c r="A124" s="194" t="s">
        <v>511</v>
      </c>
      <c r="B124" s="195" t="s">
        <v>513</v>
      </c>
      <c r="C124" s="196"/>
      <c r="D124" s="197">
        <v>159647</v>
      </c>
      <c r="E124" s="197">
        <v>2</v>
      </c>
      <c r="F124" s="155">
        <v>1231</v>
      </c>
      <c r="G124" s="198">
        <v>1311</v>
      </c>
      <c r="H124" s="155">
        <v>6</v>
      </c>
      <c r="I124" s="198">
        <v>11</v>
      </c>
      <c r="J124" s="157">
        <f t="shared" si="354"/>
        <v>1225</v>
      </c>
      <c r="K124" s="158">
        <f t="shared" si="354"/>
        <v>1300</v>
      </c>
      <c r="L124" s="155">
        <v>120</v>
      </c>
      <c r="M124" s="156">
        <v>120</v>
      </c>
      <c r="N124" s="157">
        <f t="shared" si="355"/>
        <v>1225</v>
      </c>
      <c r="O124" s="158">
        <f t="shared" si="355"/>
        <v>1300</v>
      </c>
      <c r="P124" s="199">
        <f t="shared" si="355"/>
        <v>0</v>
      </c>
      <c r="Q124" s="181">
        <f t="shared" si="355"/>
        <v>0</v>
      </c>
      <c r="R124" s="155">
        <v>432</v>
      </c>
      <c r="S124" s="198">
        <v>524</v>
      </c>
      <c r="T124" s="157">
        <f t="shared" si="356"/>
        <v>0</v>
      </c>
      <c r="U124" s="158">
        <f t="shared" si="356"/>
        <v>0</v>
      </c>
      <c r="V124" s="155">
        <v>2</v>
      </c>
      <c r="W124" s="198">
        <v>0</v>
      </c>
      <c r="X124" s="157">
        <f t="shared" si="357"/>
        <v>0</v>
      </c>
      <c r="Y124" s="158">
        <f t="shared" si="357"/>
        <v>0</v>
      </c>
      <c r="Z124" s="155"/>
      <c r="AA124" s="156"/>
      <c r="AB124" s="157">
        <f t="shared" si="358"/>
        <v>0</v>
      </c>
      <c r="AC124" s="158">
        <f t="shared" si="358"/>
        <v>0</v>
      </c>
      <c r="AD124" s="157">
        <f t="shared" si="359"/>
        <v>434</v>
      </c>
      <c r="AE124" s="158">
        <f t="shared" si="359"/>
        <v>524</v>
      </c>
      <c r="AF124" s="157">
        <f t="shared" si="360"/>
        <v>0</v>
      </c>
      <c r="AG124" s="158">
        <f t="shared" si="360"/>
        <v>0</v>
      </c>
      <c r="AH124" s="155">
        <v>4.0666435185185197</v>
      </c>
      <c r="AI124" s="200">
        <v>3.9867366412213698</v>
      </c>
      <c r="AJ124" s="157">
        <f t="shared" si="361"/>
        <v>1756.7900000000004</v>
      </c>
      <c r="AK124" s="157">
        <f t="shared" si="361"/>
        <v>2089.0499999999979</v>
      </c>
      <c r="AL124" s="155">
        <v>3.71</v>
      </c>
      <c r="AM124" s="200"/>
      <c r="AN124" s="157">
        <f t="shared" si="362"/>
        <v>7.42</v>
      </c>
      <c r="AO124" s="157">
        <f t="shared" si="362"/>
        <v>0</v>
      </c>
      <c r="AP124" s="155"/>
      <c r="AQ124" s="156"/>
      <c r="AR124" s="157">
        <f t="shared" si="363"/>
        <v>0</v>
      </c>
      <c r="AS124" s="158">
        <f t="shared" si="363"/>
        <v>0</v>
      </c>
      <c r="AT124" s="157">
        <f t="shared" si="364"/>
        <v>4.0650000000000013</v>
      </c>
      <c r="AU124" s="158">
        <f t="shared" si="364"/>
        <v>3.9867366412213698</v>
      </c>
      <c r="AV124" s="157">
        <f t="shared" si="365"/>
        <v>1764.2100000000005</v>
      </c>
      <c r="AW124" s="158">
        <f t="shared" si="365"/>
        <v>2089.0499999999979</v>
      </c>
      <c r="AX124" s="155"/>
      <c r="AY124" s="156"/>
      <c r="AZ124" s="157">
        <f t="shared" si="366"/>
        <v>0</v>
      </c>
      <c r="BA124" s="158">
        <f t="shared" si="366"/>
        <v>0</v>
      </c>
      <c r="BB124" s="155"/>
      <c r="BC124" s="156"/>
      <c r="BD124" s="157">
        <f t="shared" si="367"/>
        <v>0</v>
      </c>
      <c r="BE124" s="158">
        <f t="shared" si="367"/>
        <v>0</v>
      </c>
      <c r="BF124" s="155"/>
      <c r="BG124" s="156"/>
      <c r="BH124" s="157">
        <f t="shared" si="368"/>
        <v>0</v>
      </c>
      <c r="BI124" s="158">
        <f t="shared" si="368"/>
        <v>0</v>
      </c>
      <c r="BJ124" s="157">
        <f t="shared" si="369"/>
        <v>0</v>
      </c>
      <c r="BK124" s="158">
        <f t="shared" si="369"/>
        <v>0</v>
      </c>
      <c r="BL124" s="157">
        <f t="shared" si="370"/>
        <v>0</v>
      </c>
      <c r="BM124" s="158">
        <f t="shared" si="370"/>
        <v>0</v>
      </c>
      <c r="BN124" s="155">
        <v>425</v>
      </c>
      <c r="BO124" s="198">
        <v>412</v>
      </c>
      <c r="BP124" s="157">
        <f t="shared" si="371"/>
        <v>0</v>
      </c>
      <c r="BQ124" s="158">
        <f t="shared" si="371"/>
        <v>0</v>
      </c>
      <c r="BR124" s="155">
        <v>4</v>
      </c>
      <c r="BS124" s="198">
        <v>4</v>
      </c>
      <c r="BT124" s="157">
        <f t="shared" si="372"/>
        <v>0</v>
      </c>
      <c r="BU124" s="158">
        <f t="shared" si="372"/>
        <v>0</v>
      </c>
      <c r="BV124" s="155"/>
      <c r="BW124" s="156"/>
      <c r="BX124" s="157">
        <f t="shared" si="373"/>
        <v>0</v>
      </c>
      <c r="BY124" s="158">
        <f t="shared" si="373"/>
        <v>0</v>
      </c>
      <c r="BZ124" s="157">
        <f t="shared" si="374"/>
        <v>429</v>
      </c>
      <c r="CA124" s="158">
        <f t="shared" si="374"/>
        <v>416</v>
      </c>
      <c r="CB124" s="157">
        <f t="shared" si="375"/>
        <v>0</v>
      </c>
      <c r="CC124" s="158">
        <f t="shared" si="375"/>
        <v>0</v>
      </c>
      <c r="CD124" s="155">
        <v>5.0207764705882303</v>
      </c>
      <c r="CE124" s="200">
        <v>4.8300970873786397</v>
      </c>
      <c r="CF124" s="157">
        <f t="shared" si="376"/>
        <v>2133.8299999999977</v>
      </c>
      <c r="CG124" s="158">
        <f t="shared" si="376"/>
        <v>1989.9999999999995</v>
      </c>
      <c r="CH124" s="155">
        <v>11.0275</v>
      </c>
      <c r="CI124" s="200">
        <v>14.227499999999999</v>
      </c>
      <c r="CJ124" s="157">
        <f t="shared" si="377"/>
        <v>44.11</v>
      </c>
      <c r="CK124" s="158">
        <f t="shared" si="377"/>
        <v>56.91</v>
      </c>
      <c r="CL124" s="155"/>
      <c r="CM124" s="156"/>
      <c r="CN124" s="157">
        <f t="shared" si="378"/>
        <v>0</v>
      </c>
      <c r="CO124" s="158">
        <f t="shared" si="378"/>
        <v>0</v>
      </c>
      <c r="CP124" s="157">
        <f t="shared" si="379"/>
        <v>5.0767832167832116</v>
      </c>
      <c r="CQ124" s="158">
        <f t="shared" si="379"/>
        <v>4.9204567307692297</v>
      </c>
      <c r="CR124" s="157">
        <f t="shared" si="380"/>
        <v>2177.9399999999978</v>
      </c>
      <c r="CS124" s="158">
        <f t="shared" si="380"/>
        <v>2046.9099999999996</v>
      </c>
      <c r="CT124" s="155"/>
      <c r="CU124" s="156"/>
      <c r="CV124" s="157">
        <f t="shared" si="381"/>
        <v>0</v>
      </c>
      <c r="CW124" s="158">
        <f t="shared" si="381"/>
        <v>0</v>
      </c>
      <c r="CX124" s="155"/>
      <c r="CY124" s="156"/>
      <c r="CZ124" s="157">
        <f t="shared" si="382"/>
        <v>0</v>
      </c>
      <c r="DA124" s="158">
        <f t="shared" si="382"/>
        <v>0</v>
      </c>
      <c r="DB124" s="155"/>
      <c r="DC124" s="156"/>
      <c r="DD124" s="157">
        <f t="shared" si="383"/>
        <v>0</v>
      </c>
      <c r="DE124" s="158">
        <f t="shared" si="383"/>
        <v>0</v>
      </c>
      <c r="DF124" s="157">
        <f t="shared" si="384"/>
        <v>0</v>
      </c>
      <c r="DG124" s="158">
        <f t="shared" si="384"/>
        <v>0</v>
      </c>
      <c r="DH124" s="157">
        <f t="shared" si="385"/>
        <v>0</v>
      </c>
      <c r="DI124" s="158">
        <f t="shared" si="385"/>
        <v>0</v>
      </c>
      <c r="DJ124" s="157">
        <f t="shared" si="386"/>
        <v>863</v>
      </c>
      <c r="DK124" s="158">
        <f t="shared" si="386"/>
        <v>940</v>
      </c>
      <c r="DL124" s="157">
        <f t="shared" si="386"/>
        <v>0</v>
      </c>
      <c r="DM124" s="158">
        <f t="shared" si="386"/>
        <v>0</v>
      </c>
      <c r="DN124" s="157">
        <f t="shared" si="387"/>
        <v>4.5679606025492445</v>
      </c>
      <c r="DO124" s="158">
        <f t="shared" si="387"/>
        <v>4.3999574468085081</v>
      </c>
      <c r="DP124" s="157">
        <f t="shared" si="388"/>
        <v>3942.1499999999978</v>
      </c>
      <c r="DQ124" s="158">
        <f t="shared" si="388"/>
        <v>4135.9599999999973</v>
      </c>
      <c r="DR124" s="157">
        <f t="shared" si="389"/>
        <v>0</v>
      </c>
      <c r="DS124" s="158">
        <f t="shared" si="389"/>
        <v>0</v>
      </c>
      <c r="DT124" s="157">
        <f t="shared" si="390"/>
        <v>0</v>
      </c>
      <c r="DU124" s="158">
        <f t="shared" si="390"/>
        <v>0</v>
      </c>
      <c r="DV124" s="155">
        <v>315</v>
      </c>
      <c r="DW124" s="198">
        <v>318</v>
      </c>
      <c r="DX124" s="157">
        <f t="shared" si="391"/>
        <v>0</v>
      </c>
      <c r="DY124" s="158">
        <f t="shared" si="391"/>
        <v>0</v>
      </c>
      <c r="DZ124" s="155">
        <v>47</v>
      </c>
      <c r="EA124" s="198">
        <v>42</v>
      </c>
      <c r="EB124" s="157">
        <f t="shared" si="392"/>
        <v>0</v>
      </c>
      <c r="EC124" s="158">
        <f t="shared" si="392"/>
        <v>0</v>
      </c>
      <c r="ED124" s="155">
        <v>0</v>
      </c>
      <c r="EE124" s="156"/>
      <c r="EF124" s="157">
        <f t="shared" si="393"/>
        <v>0</v>
      </c>
      <c r="EG124" s="158">
        <f t="shared" si="393"/>
        <v>0</v>
      </c>
      <c r="EH124" s="157">
        <f t="shared" si="394"/>
        <v>362</v>
      </c>
      <c r="EI124" s="158">
        <f t="shared" si="394"/>
        <v>360</v>
      </c>
      <c r="EJ124" s="157">
        <f t="shared" si="395"/>
        <v>0</v>
      </c>
      <c r="EK124" s="158">
        <f t="shared" si="395"/>
        <v>0</v>
      </c>
      <c r="EL124" s="155">
        <v>3.3568253968253998</v>
      </c>
      <c r="EM124" s="200">
        <v>3.1884276729559802</v>
      </c>
      <c r="EN124" s="157">
        <f t="shared" si="396"/>
        <v>1057.400000000001</v>
      </c>
      <c r="EO124" s="158">
        <f t="shared" si="396"/>
        <v>1013.9200000000017</v>
      </c>
      <c r="EP124" s="155">
        <v>4.52893617021277</v>
      </c>
      <c r="EQ124" s="200">
        <v>5.81</v>
      </c>
      <c r="ER124" s="157">
        <f t="shared" si="397"/>
        <v>212.86000000000018</v>
      </c>
      <c r="ES124" s="158">
        <f t="shared" si="397"/>
        <v>244.01999999999998</v>
      </c>
      <c r="ET124" s="155"/>
      <c r="EU124" s="156"/>
      <c r="EV124" s="157">
        <f t="shared" si="398"/>
        <v>0</v>
      </c>
      <c r="EW124" s="158">
        <f t="shared" si="398"/>
        <v>0</v>
      </c>
      <c r="EX124" s="157">
        <f t="shared" si="399"/>
        <v>3.5090055248618817</v>
      </c>
      <c r="EY124" s="158">
        <f t="shared" si="399"/>
        <v>3.4942777777777825</v>
      </c>
      <c r="EZ124" s="157">
        <f t="shared" si="400"/>
        <v>1270.2600000000011</v>
      </c>
      <c r="FA124" s="158">
        <f t="shared" si="400"/>
        <v>1257.9400000000016</v>
      </c>
      <c r="FB124" s="155"/>
      <c r="FC124" s="156"/>
      <c r="FD124" s="157">
        <f t="shared" si="401"/>
        <v>0</v>
      </c>
      <c r="FE124" s="158">
        <f t="shared" si="401"/>
        <v>0</v>
      </c>
      <c r="FF124" s="155"/>
      <c r="FG124" s="156"/>
      <c r="FH124" s="157">
        <f t="shared" si="402"/>
        <v>0</v>
      </c>
      <c r="FI124" s="158">
        <f t="shared" si="402"/>
        <v>0</v>
      </c>
      <c r="FJ124" s="155"/>
      <c r="FK124" s="156"/>
      <c r="FL124" s="157">
        <f t="shared" si="403"/>
        <v>0</v>
      </c>
      <c r="FM124" s="158">
        <f t="shared" si="403"/>
        <v>0</v>
      </c>
      <c r="FN124" s="157">
        <f t="shared" si="404"/>
        <v>0</v>
      </c>
      <c r="FO124" s="158">
        <f t="shared" si="404"/>
        <v>0</v>
      </c>
      <c r="FP124" s="157">
        <f t="shared" si="405"/>
        <v>0</v>
      </c>
      <c r="FQ124" s="158">
        <f t="shared" si="405"/>
        <v>0</v>
      </c>
      <c r="FR124" s="155"/>
      <c r="FS124" s="156"/>
      <c r="FT124" s="157">
        <f t="shared" si="406"/>
        <v>0</v>
      </c>
      <c r="FU124" s="158">
        <f t="shared" si="406"/>
        <v>0</v>
      </c>
      <c r="FV124" s="155"/>
      <c r="FW124" s="156"/>
      <c r="FX124" s="157">
        <f t="shared" si="407"/>
        <v>0</v>
      </c>
      <c r="FY124" s="158">
        <f t="shared" si="407"/>
        <v>0</v>
      </c>
      <c r="FZ124" s="155"/>
      <c r="GA124" s="156"/>
      <c r="GB124" s="157">
        <f t="shared" si="408"/>
        <v>0</v>
      </c>
      <c r="GC124" s="158">
        <f t="shared" si="408"/>
        <v>0</v>
      </c>
      <c r="GD124" s="157">
        <f t="shared" si="409"/>
        <v>1172</v>
      </c>
      <c r="GE124" s="158">
        <f t="shared" si="409"/>
        <v>1254</v>
      </c>
      <c r="GF124" s="157">
        <f t="shared" si="409"/>
        <v>0</v>
      </c>
      <c r="GG124" s="158">
        <f t="shared" si="409"/>
        <v>0</v>
      </c>
      <c r="GH124" s="157">
        <f t="shared" si="410"/>
        <v>4948.0199999999986</v>
      </c>
      <c r="GI124" s="158">
        <f t="shared" si="410"/>
        <v>5092.9699999999993</v>
      </c>
      <c r="GJ124" s="157" t="str">
        <f t="shared" si="411"/>
        <v/>
      </c>
      <c r="GK124" s="158" t="str">
        <f t="shared" si="411"/>
        <v/>
      </c>
      <c r="GL124" s="157">
        <f t="shared" si="412"/>
        <v>53</v>
      </c>
      <c r="GM124" s="158">
        <f t="shared" si="412"/>
        <v>46</v>
      </c>
      <c r="GN124" s="157">
        <f t="shared" si="412"/>
        <v>0</v>
      </c>
      <c r="GO124" s="158">
        <f t="shared" si="412"/>
        <v>0</v>
      </c>
      <c r="GP124" s="157">
        <f t="shared" si="413"/>
        <v>264.39000000000021</v>
      </c>
      <c r="GQ124" s="158">
        <f t="shared" si="413"/>
        <v>300.92999999999995</v>
      </c>
      <c r="GR124" s="157">
        <f t="shared" si="414"/>
        <v>0</v>
      </c>
      <c r="GS124" s="158">
        <f t="shared" si="414"/>
        <v>0</v>
      </c>
      <c r="GT124" s="157">
        <f t="shared" si="415"/>
        <v>1225</v>
      </c>
      <c r="GU124" s="158">
        <f t="shared" si="415"/>
        <v>1300</v>
      </c>
      <c r="GV124" s="157">
        <f t="shared" si="415"/>
        <v>0</v>
      </c>
      <c r="GW124" s="158">
        <f t="shared" si="415"/>
        <v>0</v>
      </c>
      <c r="GX124" s="157">
        <f t="shared" si="416"/>
        <v>5212.4099999999989</v>
      </c>
      <c r="GY124" s="158">
        <f t="shared" si="416"/>
        <v>5393.9</v>
      </c>
      <c r="GZ124" s="157" t="str">
        <f t="shared" si="416"/>
        <v/>
      </c>
      <c r="HA124" s="158" t="str">
        <f t="shared" si="416"/>
        <v/>
      </c>
      <c r="HB124" s="157">
        <f t="shared" si="417"/>
        <v>0</v>
      </c>
      <c r="HC124" s="158">
        <f t="shared" si="417"/>
        <v>0</v>
      </c>
      <c r="HD124" s="157">
        <f t="shared" si="417"/>
        <v>0</v>
      </c>
      <c r="HE124" s="158">
        <f t="shared" si="417"/>
        <v>0</v>
      </c>
      <c r="HF124" s="157" t="str">
        <f t="shared" si="418"/>
        <v/>
      </c>
      <c r="HG124" s="158" t="str">
        <f t="shared" si="418"/>
        <v/>
      </c>
      <c r="HH124" s="157" t="str">
        <f t="shared" si="419"/>
        <v/>
      </c>
      <c r="HI124" s="158" t="str">
        <f t="shared" si="419"/>
        <v/>
      </c>
      <c r="HJ124" s="157">
        <f t="shared" si="420"/>
        <v>5212.4099999999989</v>
      </c>
      <c r="HK124" s="158">
        <f t="shared" si="420"/>
        <v>5393.8999999999987</v>
      </c>
      <c r="HL124" s="157" t="str">
        <f t="shared" si="421"/>
        <v/>
      </c>
      <c r="HM124" s="158" t="str">
        <f t="shared" si="421"/>
        <v/>
      </c>
    </row>
    <row r="125" spans="1:221">
      <c r="A125" s="194" t="s">
        <v>511</v>
      </c>
      <c r="B125" s="195" t="s">
        <v>514</v>
      </c>
      <c r="C125" s="196"/>
      <c r="D125" s="197">
        <v>160658</v>
      </c>
      <c r="E125" s="197">
        <v>2</v>
      </c>
      <c r="F125" s="155">
        <v>2820</v>
      </c>
      <c r="G125" s="198">
        <v>2987</v>
      </c>
      <c r="H125" s="155">
        <v>13</v>
      </c>
      <c r="I125" s="198">
        <v>20</v>
      </c>
      <c r="J125" s="157">
        <f t="shared" si="354"/>
        <v>2807</v>
      </c>
      <c r="K125" s="158">
        <f t="shared" si="354"/>
        <v>2967</v>
      </c>
      <c r="L125" s="155">
        <v>120</v>
      </c>
      <c r="M125" s="156">
        <v>120</v>
      </c>
      <c r="N125" s="157">
        <f t="shared" si="355"/>
        <v>2807</v>
      </c>
      <c r="O125" s="158">
        <f t="shared" si="355"/>
        <v>2967</v>
      </c>
      <c r="P125" s="199">
        <f t="shared" si="355"/>
        <v>0</v>
      </c>
      <c r="Q125" s="181">
        <f t="shared" si="355"/>
        <v>0</v>
      </c>
      <c r="R125" s="155">
        <v>583</v>
      </c>
      <c r="S125" s="198">
        <v>615</v>
      </c>
      <c r="T125" s="157">
        <f t="shared" si="356"/>
        <v>0</v>
      </c>
      <c r="U125" s="158">
        <f t="shared" si="356"/>
        <v>0</v>
      </c>
      <c r="V125" s="155">
        <v>5</v>
      </c>
      <c r="W125" s="198">
        <v>6</v>
      </c>
      <c r="X125" s="157">
        <f t="shared" si="357"/>
        <v>0</v>
      </c>
      <c r="Y125" s="158">
        <f t="shared" si="357"/>
        <v>0</v>
      </c>
      <c r="Z125" s="155"/>
      <c r="AA125" s="156"/>
      <c r="AB125" s="157">
        <f t="shared" si="358"/>
        <v>0</v>
      </c>
      <c r="AC125" s="158">
        <f t="shared" si="358"/>
        <v>0</v>
      </c>
      <c r="AD125" s="157">
        <f t="shared" si="359"/>
        <v>588</v>
      </c>
      <c r="AE125" s="158">
        <f t="shared" si="359"/>
        <v>621</v>
      </c>
      <c r="AF125" s="157">
        <f t="shared" si="360"/>
        <v>0</v>
      </c>
      <c r="AG125" s="158">
        <f t="shared" si="360"/>
        <v>0</v>
      </c>
      <c r="AH125" s="155">
        <v>4.59291595197256</v>
      </c>
      <c r="AI125" s="200">
        <v>4.5152845528455297</v>
      </c>
      <c r="AJ125" s="157">
        <f t="shared" si="361"/>
        <v>2677.6700000000023</v>
      </c>
      <c r="AK125" s="157">
        <f t="shared" si="361"/>
        <v>2776.9000000000005</v>
      </c>
      <c r="AL125" s="155">
        <v>6.5839999999999996</v>
      </c>
      <c r="AM125" s="200">
        <v>5.1633333333333304</v>
      </c>
      <c r="AN125" s="157">
        <f t="shared" si="362"/>
        <v>32.92</v>
      </c>
      <c r="AO125" s="157">
        <f t="shared" si="362"/>
        <v>30.979999999999983</v>
      </c>
      <c r="AP125" s="155"/>
      <c r="AQ125" s="156"/>
      <c r="AR125" s="157">
        <f t="shared" si="363"/>
        <v>0</v>
      </c>
      <c r="AS125" s="158">
        <f t="shared" si="363"/>
        <v>0</v>
      </c>
      <c r="AT125" s="157">
        <f t="shared" si="364"/>
        <v>4.6098469387755143</v>
      </c>
      <c r="AU125" s="158">
        <f t="shared" si="364"/>
        <v>4.5215458937198081</v>
      </c>
      <c r="AV125" s="157">
        <f t="shared" si="365"/>
        <v>2710.5900000000024</v>
      </c>
      <c r="AW125" s="158">
        <f t="shared" si="365"/>
        <v>2807.880000000001</v>
      </c>
      <c r="AX125" s="155"/>
      <c r="AY125" s="156"/>
      <c r="AZ125" s="157">
        <f t="shared" si="366"/>
        <v>0</v>
      </c>
      <c r="BA125" s="158">
        <f t="shared" si="366"/>
        <v>0</v>
      </c>
      <c r="BB125" s="155"/>
      <c r="BC125" s="156"/>
      <c r="BD125" s="157">
        <f t="shared" si="367"/>
        <v>0</v>
      </c>
      <c r="BE125" s="158">
        <f t="shared" si="367"/>
        <v>0</v>
      </c>
      <c r="BF125" s="155"/>
      <c r="BG125" s="156"/>
      <c r="BH125" s="157">
        <f t="shared" si="368"/>
        <v>0</v>
      </c>
      <c r="BI125" s="158">
        <f t="shared" si="368"/>
        <v>0</v>
      </c>
      <c r="BJ125" s="157">
        <f t="shared" si="369"/>
        <v>0</v>
      </c>
      <c r="BK125" s="158">
        <f t="shared" si="369"/>
        <v>0</v>
      </c>
      <c r="BL125" s="157">
        <f t="shared" si="370"/>
        <v>0</v>
      </c>
      <c r="BM125" s="158">
        <f t="shared" si="370"/>
        <v>0</v>
      </c>
      <c r="BN125" s="155">
        <v>1076</v>
      </c>
      <c r="BO125" s="198">
        <v>1115</v>
      </c>
      <c r="BP125" s="157">
        <f t="shared" si="371"/>
        <v>0</v>
      </c>
      <c r="BQ125" s="158">
        <f t="shared" si="371"/>
        <v>0</v>
      </c>
      <c r="BR125" s="155">
        <v>42</v>
      </c>
      <c r="BS125" s="198">
        <v>42</v>
      </c>
      <c r="BT125" s="157">
        <f t="shared" si="372"/>
        <v>0</v>
      </c>
      <c r="BU125" s="158">
        <f t="shared" si="372"/>
        <v>0</v>
      </c>
      <c r="BV125" s="155"/>
      <c r="BW125" s="156"/>
      <c r="BX125" s="157">
        <f t="shared" si="373"/>
        <v>0</v>
      </c>
      <c r="BY125" s="158">
        <f t="shared" si="373"/>
        <v>0</v>
      </c>
      <c r="BZ125" s="157">
        <f t="shared" si="374"/>
        <v>1118</v>
      </c>
      <c r="CA125" s="158">
        <f t="shared" si="374"/>
        <v>1157</v>
      </c>
      <c r="CB125" s="157">
        <f t="shared" si="375"/>
        <v>0</v>
      </c>
      <c r="CC125" s="158">
        <f t="shared" si="375"/>
        <v>0</v>
      </c>
      <c r="CD125" s="155">
        <v>5.6761059479553904</v>
      </c>
      <c r="CE125" s="200">
        <v>5.69887892376682</v>
      </c>
      <c r="CF125" s="157">
        <f t="shared" si="376"/>
        <v>6107.49</v>
      </c>
      <c r="CG125" s="158">
        <f t="shared" si="376"/>
        <v>6354.2500000000045</v>
      </c>
      <c r="CH125" s="155">
        <v>8.0402380952380899</v>
      </c>
      <c r="CI125" s="200">
        <v>7.3202380952380901</v>
      </c>
      <c r="CJ125" s="157">
        <f t="shared" si="377"/>
        <v>337.68999999999977</v>
      </c>
      <c r="CK125" s="158">
        <f t="shared" si="377"/>
        <v>307.44999999999976</v>
      </c>
      <c r="CL125" s="155"/>
      <c r="CM125" s="156"/>
      <c r="CN125" s="157">
        <f t="shared" si="378"/>
        <v>0</v>
      </c>
      <c r="CO125" s="158">
        <f t="shared" si="378"/>
        <v>0</v>
      </c>
      <c r="CP125" s="157">
        <f t="shared" si="379"/>
        <v>5.7649194991055452</v>
      </c>
      <c r="CQ125" s="158">
        <f t="shared" si="379"/>
        <v>5.7577355229040661</v>
      </c>
      <c r="CR125" s="157">
        <f t="shared" si="380"/>
        <v>6445.1799999999994</v>
      </c>
      <c r="CS125" s="158">
        <f t="shared" si="380"/>
        <v>6661.7000000000044</v>
      </c>
      <c r="CT125" s="155"/>
      <c r="CU125" s="156"/>
      <c r="CV125" s="157">
        <f t="shared" si="381"/>
        <v>0</v>
      </c>
      <c r="CW125" s="158">
        <f t="shared" si="381"/>
        <v>0</v>
      </c>
      <c r="CX125" s="155"/>
      <c r="CY125" s="156"/>
      <c r="CZ125" s="157">
        <f t="shared" si="382"/>
        <v>0</v>
      </c>
      <c r="DA125" s="158">
        <f t="shared" si="382"/>
        <v>0</v>
      </c>
      <c r="DB125" s="155"/>
      <c r="DC125" s="156"/>
      <c r="DD125" s="157">
        <f t="shared" si="383"/>
        <v>0</v>
      </c>
      <c r="DE125" s="158">
        <f t="shared" si="383"/>
        <v>0</v>
      </c>
      <c r="DF125" s="157">
        <f t="shared" si="384"/>
        <v>0</v>
      </c>
      <c r="DG125" s="158">
        <f t="shared" si="384"/>
        <v>0</v>
      </c>
      <c r="DH125" s="157">
        <f t="shared" si="385"/>
        <v>0</v>
      </c>
      <c r="DI125" s="158">
        <f t="shared" si="385"/>
        <v>0</v>
      </c>
      <c r="DJ125" s="157">
        <f t="shared" si="386"/>
        <v>1706</v>
      </c>
      <c r="DK125" s="158">
        <f t="shared" si="386"/>
        <v>1778</v>
      </c>
      <c r="DL125" s="157">
        <f t="shared" si="386"/>
        <v>0</v>
      </c>
      <c r="DM125" s="158">
        <f t="shared" si="386"/>
        <v>0</v>
      </c>
      <c r="DN125" s="157">
        <f t="shared" si="387"/>
        <v>5.3668053927315373</v>
      </c>
      <c r="DO125" s="158">
        <f t="shared" si="387"/>
        <v>5.3259730033745809</v>
      </c>
      <c r="DP125" s="157">
        <f t="shared" si="388"/>
        <v>9155.7700000000023</v>
      </c>
      <c r="DQ125" s="158">
        <f t="shared" si="388"/>
        <v>9469.5800000000054</v>
      </c>
      <c r="DR125" s="157">
        <f t="shared" si="389"/>
        <v>0</v>
      </c>
      <c r="DS125" s="158">
        <f t="shared" si="389"/>
        <v>0</v>
      </c>
      <c r="DT125" s="157">
        <f t="shared" si="390"/>
        <v>0</v>
      </c>
      <c r="DU125" s="158">
        <f t="shared" si="390"/>
        <v>0</v>
      </c>
      <c r="DV125" s="155">
        <v>602</v>
      </c>
      <c r="DW125" s="198">
        <v>712</v>
      </c>
      <c r="DX125" s="157">
        <f t="shared" si="391"/>
        <v>0</v>
      </c>
      <c r="DY125" s="158">
        <f t="shared" si="391"/>
        <v>0</v>
      </c>
      <c r="DZ125" s="155">
        <v>499</v>
      </c>
      <c r="EA125" s="198">
        <v>477</v>
      </c>
      <c r="EB125" s="157">
        <f t="shared" si="392"/>
        <v>0</v>
      </c>
      <c r="EC125" s="158">
        <f t="shared" si="392"/>
        <v>0</v>
      </c>
      <c r="ED125" s="155">
        <v>0</v>
      </c>
      <c r="EE125" s="156"/>
      <c r="EF125" s="157">
        <f t="shared" si="393"/>
        <v>0</v>
      </c>
      <c r="EG125" s="158">
        <f t="shared" si="393"/>
        <v>0</v>
      </c>
      <c r="EH125" s="157">
        <f t="shared" si="394"/>
        <v>1101</v>
      </c>
      <c r="EI125" s="158">
        <f t="shared" si="394"/>
        <v>1189</v>
      </c>
      <c r="EJ125" s="157">
        <f t="shared" si="395"/>
        <v>0</v>
      </c>
      <c r="EK125" s="158">
        <f t="shared" si="395"/>
        <v>0</v>
      </c>
      <c r="EL125" s="155">
        <v>4.1810963455149501</v>
      </c>
      <c r="EM125" s="200">
        <v>3.6101966292134802</v>
      </c>
      <c r="EN125" s="157">
        <f t="shared" si="396"/>
        <v>2517.02</v>
      </c>
      <c r="EO125" s="158">
        <f t="shared" si="396"/>
        <v>2570.4599999999978</v>
      </c>
      <c r="EP125" s="155">
        <v>2.3080360721442901</v>
      </c>
      <c r="EQ125" s="200">
        <v>2.7492243186582801</v>
      </c>
      <c r="ER125" s="157">
        <f t="shared" si="397"/>
        <v>1151.7100000000007</v>
      </c>
      <c r="ES125" s="158">
        <f t="shared" si="397"/>
        <v>1311.3799999999997</v>
      </c>
      <c r="ET125" s="155"/>
      <c r="EU125" s="156"/>
      <c r="EV125" s="157">
        <f t="shared" si="398"/>
        <v>0</v>
      </c>
      <c r="EW125" s="158">
        <f t="shared" si="398"/>
        <v>0</v>
      </c>
      <c r="EX125" s="157">
        <f t="shared" si="399"/>
        <v>3.3321798365122621</v>
      </c>
      <c r="EY125" s="158">
        <f t="shared" si="399"/>
        <v>3.2647939444911667</v>
      </c>
      <c r="EZ125" s="157">
        <f t="shared" si="400"/>
        <v>3668.7300000000005</v>
      </c>
      <c r="FA125" s="158">
        <f t="shared" si="400"/>
        <v>3881.839999999997</v>
      </c>
      <c r="FB125" s="155"/>
      <c r="FC125" s="156"/>
      <c r="FD125" s="157">
        <f t="shared" si="401"/>
        <v>0</v>
      </c>
      <c r="FE125" s="158">
        <f t="shared" si="401"/>
        <v>0</v>
      </c>
      <c r="FF125" s="155"/>
      <c r="FG125" s="156"/>
      <c r="FH125" s="157">
        <f t="shared" si="402"/>
        <v>0</v>
      </c>
      <c r="FI125" s="158">
        <f t="shared" si="402"/>
        <v>0</v>
      </c>
      <c r="FJ125" s="155"/>
      <c r="FK125" s="156"/>
      <c r="FL125" s="157">
        <f t="shared" si="403"/>
        <v>0</v>
      </c>
      <c r="FM125" s="158">
        <f t="shared" si="403"/>
        <v>0</v>
      </c>
      <c r="FN125" s="157">
        <f t="shared" si="404"/>
        <v>0</v>
      </c>
      <c r="FO125" s="158">
        <f t="shared" si="404"/>
        <v>0</v>
      </c>
      <c r="FP125" s="157">
        <f t="shared" si="405"/>
        <v>0</v>
      </c>
      <c r="FQ125" s="158">
        <f t="shared" si="405"/>
        <v>0</v>
      </c>
      <c r="FR125" s="155"/>
      <c r="FS125" s="156"/>
      <c r="FT125" s="157">
        <f t="shared" si="406"/>
        <v>0</v>
      </c>
      <c r="FU125" s="158">
        <f t="shared" si="406"/>
        <v>0</v>
      </c>
      <c r="FV125" s="155"/>
      <c r="FW125" s="156"/>
      <c r="FX125" s="157">
        <f t="shared" si="407"/>
        <v>0</v>
      </c>
      <c r="FY125" s="158">
        <f t="shared" si="407"/>
        <v>0</v>
      </c>
      <c r="FZ125" s="155"/>
      <c r="GA125" s="156"/>
      <c r="GB125" s="157">
        <f t="shared" si="408"/>
        <v>0</v>
      </c>
      <c r="GC125" s="158">
        <f t="shared" si="408"/>
        <v>0</v>
      </c>
      <c r="GD125" s="157">
        <f t="shared" si="409"/>
        <v>2261</v>
      </c>
      <c r="GE125" s="158">
        <f t="shared" si="409"/>
        <v>2442</v>
      </c>
      <c r="GF125" s="157">
        <f t="shared" si="409"/>
        <v>0</v>
      </c>
      <c r="GG125" s="158">
        <f t="shared" si="409"/>
        <v>0</v>
      </c>
      <c r="GH125" s="157">
        <f t="shared" si="410"/>
        <v>11302.180000000002</v>
      </c>
      <c r="GI125" s="158">
        <f t="shared" si="410"/>
        <v>11701.610000000002</v>
      </c>
      <c r="GJ125" s="157" t="str">
        <f t="shared" si="411"/>
        <v/>
      </c>
      <c r="GK125" s="158" t="str">
        <f t="shared" si="411"/>
        <v/>
      </c>
      <c r="GL125" s="157">
        <f t="shared" si="412"/>
        <v>546</v>
      </c>
      <c r="GM125" s="158">
        <f t="shared" si="412"/>
        <v>525</v>
      </c>
      <c r="GN125" s="157">
        <f t="shared" si="412"/>
        <v>0</v>
      </c>
      <c r="GO125" s="158">
        <f t="shared" si="412"/>
        <v>0</v>
      </c>
      <c r="GP125" s="157">
        <f t="shared" si="413"/>
        <v>1522.3200000000006</v>
      </c>
      <c r="GQ125" s="158">
        <f t="shared" si="413"/>
        <v>1649.8099999999995</v>
      </c>
      <c r="GR125" s="157">
        <f t="shared" si="414"/>
        <v>0</v>
      </c>
      <c r="GS125" s="158">
        <f t="shared" si="414"/>
        <v>0</v>
      </c>
      <c r="GT125" s="157">
        <f t="shared" si="415"/>
        <v>2807</v>
      </c>
      <c r="GU125" s="158">
        <f t="shared" si="415"/>
        <v>2967</v>
      </c>
      <c r="GV125" s="157">
        <f t="shared" si="415"/>
        <v>0</v>
      </c>
      <c r="GW125" s="158">
        <f t="shared" si="415"/>
        <v>0</v>
      </c>
      <c r="GX125" s="157">
        <f t="shared" si="416"/>
        <v>12824.500000000004</v>
      </c>
      <c r="GY125" s="158">
        <f t="shared" si="416"/>
        <v>13351.420000000002</v>
      </c>
      <c r="GZ125" s="157" t="str">
        <f t="shared" si="416"/>
        <v/>
      </c>
      <c r="HA125" s="158" t="str">
        <f t="shared" si="416"/>
        <v/>
      </c>
      <c r="HB125" s="157">
        <f t="shared" si="417"/>
        <v>0</v>
      </c>
      <c r="HC125" s="158">
        <f t="shared" si="417"/>
        <v>0</v>
      </c>
      <c r="HD125" s="157">
        <f t="shared" si="417"/>
        <v>0</v>
      </c>
      <c r="HE125" s="158">
        <f t="shared" si="417"/>
        <v>0</v>
      </c>
      <c r="HF125" s="157" t="str">
        <f t="shared" si="418"/>
        <v/>
      </c>
      <c r="HG125" s="158" t="str">
        <f t="shared" si="418"/>
        <v/>
      </c>
      <c r="HH125" s="157" t="str">
        <f t="shared" si="419"/>
        <v/>
      </c>
      <c r="HI125" s="158" t="str">
        <f t="shared" si="419"/>
        <v/>
      </c>
      <c r="HJ125" s="157">
        <f t="shared" si="420"/>
        <v>12824.500000000004</v>
      </c>
      <c r="HK125" s="158">
        <f t="shared" si="420"/>
        <v>13351.420000000002</v>
      </c>
      <c r="HL125" s="157" t="str">
        <f t="shared" si="421"/>
        <v/>
      </c>
      <c r="HM125" s="158" t="str">
        <f t="shared" si="421"/>
        <v/>
      </c>
    </row>
    <row r="126" spans="1:221">
      <c r="A126" s="194" t="s">
        <v>511</v>
      </c>
      <c r="B126" s="195" t="s">
        <v>515</v>
      </c>
      <c r="C126" s="196"/>
      <c r="D126" s="197">
        <v>159939</v>
      </c>
      <c r="E126" s="197">
        <v>2</v>
      </c>
      <c r="F126" s="155">
        <v>1164</v>
      </c>
      <c r="G126" s="198">
        <v>1182</v>
      </c>
      <c r="H126" s="155">
        <v>31</v>
      </c>
      <c r="I126" s="198">
        <v>22</v>
      </c>
      <c r="J126" s="157">
        <f t="shared" si="354"/>
        <v>1133</v>
      </c>
      <c r="K126" s="158">
        <f t="shared" si="354"/>
        <v>1160</v>
      </c>
      <c r="L126" s="155">
        <v>120</v>
      </c>
      <c r="M126" s="156">
        <v>120</v>
      </c>
      <c r="N126" s="157">
        <f t="shared" si="355"/>
        <v>1133</v>
      </c>
      <c r="O126" s="158">
        <f t="shared" si="355"/>
        <v>1160</v>
      </c>
      <c r="P126" s="199">
        <f t="shared" si="355"/>
        <v>0</v>
      </c>
      <c r="Q126" s="181">
        <f t="shared" si="355"/>
        <v>0</v>
      </c>
      <c r="R126" s="155">
        <v>101</v>
      </c>
      <c r="S126" s="198">
        <v>106</v>
      </c>
      <c r="T126" s="157">
        <f t="shared" si="356"/>
        <v>0</v>
      </c>
      <c r="U126" s="158">
        <f t="shared" si="356"/>
        <v>0</v>
      </c>
      <c r="V126" s="155">
        <v>0</v>
      </c>
      <c r="W126" s="198">
        <v>0</v>
      </c>
      <c r="X126" s="157">
        <f t="shared" si="357"/>
        <v>0</v>
      </c>
      <c r="Y126" s="158">
        <f t="shared" si="357"/>
        <v>0</v>
      </c>
      <c r="Z126" s="155"/>
      <c r="AA126" s="156"/>
      <c r="AB126" s="157">
        <f t="shared" si="358"/>
        <v>0</v>
      </c>
      <c r="AC126" s="158">
        <f t="shared" si="358"/>
        <v>0</v>
      </c>
      <c r="AD126" s="157">
        <f t="shared" si="359"/>
        <v>101</v>
      </c>
      <c r="AE126" s="158">
        <f t="shared" si="359"/>
        <v>106</v>
      </c>
      <c r="AF126" s="157">
        <f t="shared" si="360"/>
        <v>0</v>
      </c>
      <c r="AG126" s="158">
        <f t="shared" si="360"/>
        <v>0</v>
      </c>
      <c r="AH126" s="155">
        <v>4.5858415841584197</v>
      </c>
      <c r="AI126" s="200">
        <v>4.6168867924528296</v>
      </c>
      <c r="AJ126" s="157">
        <f t="shared" si="361"/>
        <v>463.17000000000041</v>
      </c>
      <c r="AK126" s="157">
        <f t="shared" si="361"/>
        <v>489.38999999999993</v>
      </c>
      <c r="AL126" s="155"/>
      <c r="AM126" s="200"/>
      <c r="AN126" s="157">
        <f t="shared" si="362"/>
        <v>0</v>
      </c>
      <c r="AO126" s="157">
        <f t="shared" si="362"/>
        <v>0</v>
      </c>
      <c r="AP126" s="155"/>
      <c r="AQ126" s="156"/>
      <c r="AR126" s="157">
        <f t="shared" si="363"/>
        <v>0</v>
      </c>
      <c r="AS126" s="158">
        <f t="shared" si="363"/>
        <v>0</v>
      </c>
      <c r="AT126" s="157">
        <f t="shared" si="364"/>
        <v>4.5858415841584197</v>
      </c>
      <c r="AU126" s="158">
        <f t="shared" si="364"/>
        <v>4.6168867924528296</v>
      </c>
      <c r="AV126" s="157">
        <f t="shared" si="365"/>
        <v>463.17000000000041</v>
      </c>
      <c r="AW126" s="158">
        <f t="shared" si="365"/>
        <v>489.38999999999993</v>
      </c>
      <c r="AX126" s="155"/>
      <c r="AY126" s="156"/>
      <c r="AZ126" s="157">
        <f t="shared" si="366"/>
        <v>0</v>
      </c>
      <c r="BA126" s="158">
        <f t="shared" si="366"/>
        <v>0</v>
      </c>
      <c r="BB126" s="155"/>
      <c r="BC126" s="156"/>
      <c r="BD126" s="157">
        <f t="shared" si="367"/>
        <v>0</v>
      </c>
      <c r="BE126" s="158">
        <f t="shared" si="367"/>
        <v>0</v>
      </c>
      <c r="BF126" s="155"/>
      <c r="BG126" s="156"/>
      <c r="BH126" s="157">
        <f t="shared" si="368"/>
        <v>0</v>
      </c>
      <c r="BI126" s="158">
        <f t="shared" si="368"/>
        <v>0</v>
      </c>
      <c r="BJ126" s="157">
        <f t="shared" si="369"/>
        <v>0</v>
      </c>
      <c r="BK126" s="158">
        <f t="shared" si="369"/>
        <v>0</v>
      </c>
      <c r="BL126" s="157">
        <f t="shared" si="370"/>
        <v>0</v>
      </c>
      <c r="BM126" s="158">
        <f t="shared" si="370"/>
        <v>0</v>
      </c>
      <c r="BN126" s="155">
        <v>377</v>
      </c>
      <c r="BO126" s="198">
        <v>380</v>
      </c>
      <c r="BP126" s="157">
        <f t="shared" si="371"/>
        <v>0</v>
      </c>
      <c r="BQ126" s="158">
        <f t="shared" si="371"/>
        <v>0</v>
      </c>
      <c r="BR126" s="155">
        <v>16</v>
      </c>
      <c r="BS126" s="198">
        <v>10</v>
      </c>
      <c r="BT126" s="157">
        <f t="shared" si="372"/>
        <v>0</v>
      </c>
      <c r="BU126" s="158">
        <f t="shared" si="372"/>
        <v>0</v>
      </c>
      <c r="BV126" s="155"/>
      <c r="BW126" s="156"/>
      <c r="BX126" s="157">
        <f t="shared" si="373"/>
        <v>0</v>
      </c>
      <c r="BY126" s="158">
        <f t="shared" si="373"/>
        <v>0</v>
      </c>
      <c r="BZ126" s="157">
        <f t="shared" si="374"/>
        <v>393</v>
      </c>
      <c r="CA126" s="158">
        <f t="shared" si="374"/>
        <v>390</v>
      </c>
      <c r="CB126" s="157">
        <f t="shared" si="375"/>
        <v>0</v>
      </c>
      <c r="CC126" s="158">
        <f t="shared" si="375"/>
        <v>0</v>
      </c>
      <c r="CD126" s="155">
        <v>5.8499204244031802</v>
      </c>
      <c r="CE126" s="200">
        <v>5.5555000000000003</v>
      </c>
      <c r="CF126" s="157">
        <f t="shared" si="376"/>
        <v>2205.4199999999987</v>
      </c>
      <c r="CG126" s="158">
        <f t="shared" si="376"/>
        <v>2111.09</v>
      </c>
      <c r="CH126" s="155">
        <v>11.151875</v>
      </c>
      <c r="CI126" s="200">
        <v>9.1340000000000003</v>
      </c>
      <c r="CJ126" s="157">
        <f t="shared" si="377"/>
        <v>178.43</v>
      </c>
      <c r="CK126" s="158">
        <f t="shared" si="377"/>
        <v>91.34</v>
      </c>
      <c r="CL126" s="155"/>
      <c r="CM126" s="156"/>
      <c r="CN126" s="157">
        <f t="shared" si="378"/>
        <v>0</v>
      </c>
      <c r="CO126" s="158">
        <f t="shared" si="378"/>
        <v>0</v>
      </c>
      <c r="CP126" s="157">
        <f t="shared" si="379"/>
        <v>6.0657760814249331</v>
      </c>
      <c r="CQ126" s="158">
        <f t="shared" si="379"/>
        <v>5.6472564102564107</v>
      </c>
      <c r="CR126" s="157">
        <f t="shared" si="380"/>
        <v>2383.8499999999985</v>
      </c>
      <c r="CS126" s="158">
        <f t="shared" si="380"/>
        <v>2202.4300000000003</v>
      </c>
      <c r="CT126" s="155"/>
      <c r="CU126" s="156"/>
      <c r="CV126" s="157">
        <f t="shared" si="381"/>
        <v>0</v>
      </c>
      <c r="CW126" s="158">
        <f t="shared" si="381"/>
        <v>0</v>
      </c>
      <c r="CX126" s="155"/>
      <c r="CY126" s="156"/>
      <c r="CZ126" s="157">
        <f t="shared" si="382"/>
        <v>0</v>
      </c>
      <c r="DA126" s="158">
        <f t="shared" si="382"/>
        <v>0</v>
      </c>
      <c r="DB126" s="155"/>
      <c r="DC126" s="156"/>
      <c r="DD126" s="157">
        <f t="shared" si="383"/>
        <v>0</v>
      </c>
      <c r="DE126" s="158">
        <f t="shared" si="383"/>
        <v>0</v>
      </c>
      <c r="DF126" s="157">
        <f t="shared" si="384"/>
        <v>0</v>
      </c>
      <c r="DG126" s="158">
        <f t="shared" si="384"/>
        <v>0</v>
      </c>
      <c r="DH126" s="157">
        <f t="shared" si="385"/>
        <v>0</v>
      </c>
      <c r="DI126" s="158">
        <f t="shared" si="385"/>
        <v>0</v>
      </c>
      <c r="DJ126" s="157">
        <f t="shared" si="386"/>
        <v>494</v>
      </c>
      <c r="DK126" s="158">
        <f t="shared" si="386"/>
        <v>496</v>
      </c>
      <c r="DL126" s="157">
        <f t="shared" si="386"/>
        <v>0</v>
      </c>
      <c r="DM126" s="158">
        <f t="shared" si="386"/>
        <v>0</v>
      </c>
      <c r="DN126" s="157">
        <f t="shared" si="387"/>
        <v>5.7631983805667995</v>
      </c>
      <c r="DO126" s="158">
        <f t="shared" si="387"/>
        <v>5.4270564516129038</v>
      </c>
      <c r="DP126" s="157">
        <f t="shared" si="388"/>
        <v>2847.0199999999991</v>
      </c>
      <c r="DQ126" s="158">
        <f t="shared" si="388"/>
        <v>2691.82</v>
      </c>
      <c r="DR126" s="157">
        <f t="shared" si="389"/>
        <v>0</v>
      </c>
      <c r="DS126" s="158">
        <f t="shared" si="389"/>
        <v>0</v>
      </c>
      <c r="DT126" s="157">
        <f t="shared" si="390"/>
        <v>0</v>
      </c>
      <c r="DU126" s="158">
        <f t="shared" si="390"/>
        <v>0</v>
      </c>
      <c r="DV126" s="155">
        <v>538</v>
      </c>
      <c r="DW126" s="198">
        <v>560</v>
      </c>
      <c r="DX126" s="157">
        <f t="shared" si="391"/>
        <v>0</v>
      </c>
      <c r="DY126" s="158">
        <f t="shared" si="391"/>
        <v>0</v>
      </c>
      <c r="DZ126" s="155">
        <v>101</v>
      </c>
      <c r="EA126" s="198">
        <v>104</v>
      </c>
      <c r="EB126" s="157">
        <f t="shared" si="392"/>
        <v>0</v>
      </c>
      <c r="EC126" s="158">
        <f t="shared" si="392"/>
        <v>0</v>
      </c>
      <c r="ED126" s="155">
        <v>0</v>
      </c>
      <c r="EE126" s="156"/>
      <c r="EF126" s="157">
        <f t="shared" si="393"/>
        <v>0</v>
      </c>
      <c r="EG126" s="158">
        <f t="shared" si="393"/>
        <v>0</v>
      </c>
      <c r="EH126" s="157">
        <f t="shared" si="394"/>
        <v>639</v>
      </c>
      <c r="EI126" s="158">
        <f t="shared" si="394"/>
        <v>664</v>
      </c>
      <c r="EJ126" s="157">
        <f t="shared" si="395"/>
        <v>0</v>
      </c>
      <c r="EK126" s="158">
        <f t="shared" si="395"/>
        <v>0</v>
      </c>
      <c r="EL126" s="155">
        <v>4.1025092936803</v>
      </c>
      <c r="EM126" s="200">
        <v>3.7287499999999998</v>
      </c>
      <c r="EN126" s="157">
        <f t="shared" si="396"/>
        <v>2207.1500000000015</v>
      </c>
      <c r="EO126" s="158">
        <f t="shared" si="396"/>
        <v>2088.1</v>
      </c>
      <c r="EP126" s="155">
        <v>5.4407920792079203</v>
      </c>
      <c r="EQ126" s="200">
        <v>5.7114423076923098</v>
      </c>
      <c r="ER126" s="157">
        <f t="shared" si="397"/>
        <v>549.52</v>
      </c>
      <c r="ES126" s="158">
        <f t="shared" si="397"/>
        <v>593.99000000000024</v>
      </c>
      <c r="ET126" s="155"/>
      <c r="EU126" s="156"/>
      <c r="EV126" s="157">
        <f t="shared" si="398"/>
        <v>0</v>
      </c>
      <c r="EW126" s="158">
        <f t="shared" si="398"/>
        <v>0</v>
      </c>
      <c r="EX126" s="157">
        <f t="shared" si="399"/>
        <v>4.314037558685448</v>
      </c>
      <c r="EY126" s="158">
        <f t="shared" si="399"/>
        <v>4.0392921686746988</v>
      </c>
      <c r="EZ126" s="157">
        <f t="shared" si="400"/>
        <v>2756.6700000000014</v>
      </c>
      <c r="FA126" s="158">
        <f t="shared" si="400"/>
        <v>2682.09</v>
      </c>
      <c r="FB126" s="155"/>
      <c r="FC126" s="156"/>
      <c r="FD126" s="157">
        <f t="shared" si="401"/>
        <v>0</v>
      </c>
      <c r="FE126" s="158">
        <f t="shared" si="401"/>
        <v>0</v>
      </c>
      <c r="FF126" s="155"/>
      <c r="FG126" s="156"/>
      <c r="FH126" s="157">
        <f t="shared" si="402"/>
        <v>0</v>
      </c>
      <c r="FI126" s="158">
        <f t="shared" si="402"/>
        <v>0</v>
      </c>
      <c r="FJ126" s="155"/>
      <c r="FK126" s="156"/>
      <c r="FL126" s="157">
        <f t="shared" si="403"/>
        <v>0</v>
      </c>
      <c r="FM126" s="158">
        <f t="shared" si="403"/>
        <v>0</v>
      </c>
      <c r="FN126" s="157">
        <f t="shared" si="404"/>
        <v>0</v>
      </c>
      <c r="FO126" s="158">
        <f t="shared" si="404"/>
        <v>0</v>
      </c>
      <c r="FP126" s="157">
        <f t="shared" si="405"/>
        <v>0</v>
      </c>
      <c r="FQ126" s="158">
        <f t="shared" si="405"/>
        <v>0</v>
      </c>
      <c r="FR126" s="155"/>
      <c r="FS126" s="156"/>
      <c r="FT126" s="157">
        <f t="shared" si="406"/>
        <v>0</v>
      </c>
      <c r="FU126" s="158">
        <f t="shared" si="406"/>
        <v>0</v>
      </c>
      <c r="FV126" s="155"/>
      <c r="FW126" s="156"/>
      <c r="FX126" s="157">
        <f t="shared" si="407"/>
        <v>0</v>
      </c>
      <c r="FY126" s="158">
        <f t="shared" si="407"/>
        <v>0</v>
      </c>
      <c r="FZ126" s="155"/>
      <c r="GA126" s="156"/>
      <c r="GB126" s="157">
        <f t="shared" si="408"/>
        <v>0</v>
      </c>
      <c r="GC126" s="158">
        <f t="shared" si="408"/>
        <v>0</v>
      </c>
      <c r="GD126" s="157">
        <f t="shared" si="409"/>
        <v>1016</v>
      </c>
      <c r="GE126" s="158">
        <f t="shared" si="409"/>
        <v>1046</v>
      </c>
      <c r="GF126" s="157">
        <f t="shared" si="409"/>
        <v>0</v>
      </c>
      <c r="GG126" s="158">
        <f t="shared" si="409"/>
        <v>0</v>
      </c>
      <c r="GH126" s="157">
        <f t="shared" si="410"/>
        <v>4875.7400000000007</v>
      </c>
      <c r="GI126" s="158">
        <f t="shared" si="410"/>
        <v>4688.58</v>
      </c>
      <c r="GJ126" s="157" t="str">
        <f t="shared" si="411"/>
        <v/>
      </c>
      <c r="GK126" s="158" t="str">
        <f t="shared" si="411"/>
        <v/>
      </c>
      <c r="GL126" s="157">
        <f t="shared" si="412"/>
        <v>117</v>
      </c>
      <c r="GM126" s="158">
        <f t="shared" si="412"/>
        <v>114</v>
      </c>
      <c r="GN126" s="157">
        <f t="shared" si="412"/>
        <v>0</v>
      </c>
      <c r="GO126" s="158">
        <f t="shared" si="412"/>
        <v>0</v>
      </c>
      <c r="GP126" s="157">
        <f t="shared" si="413"/>
        <v>727.95</v>
      </c>
      <c r="GQ126" s="158">
        <f t="shared" si="413"/>
        <v>685.33000000000027</v>
      </c>
      <c r="GR126" s="157">
        <f t="shared" si="414"/>
        <v>0</v>
      </c>
      <c r="GS126" s="158">
        <f t="shared" si="414"/>
        <v>0</v>
      </c>
      <c r="GT126" s="157">
        <f t="shared" si="415"/>
        <v>1133</v>
      </c>
      <c r="GU126" s="158">
        <f t="shared" si="415"/>
        <v>1160</v>
      </c>
      <c r="GV126" s="157">
        <f t="shared" si="415"/>
        <v>0</v>
      </c>
      <c r="GW126" s="158">
        <f t="shared" si="415"/>
        <v>0</v>
      </c>
      <c r="GX126" s="157">
        <f t="shared" si="416"/>
        <v>5603.6900000000005</v>
      </c>
      <c r="GY126" s="158">
        <f t="shared" si="416"/>
        <v>5373.91</v>
      </c>
      <c r="GZ126" s="157" t="str">
        <f t="shared" si="416"/>
        <v/>
      </c>
      <c r="HA126" s="158" t="str">
        <f t="shared" si="416"/>
        <v/>
      </c>
      <c r="HB126" s="157">
        <f t="shared" si="417"/>
        <v>0</v>
      </c>
      <c r="HC126" s="158">
        <f t="shared" si="417"/>
        <v>0</v>
      </c>
      <c r="HD126" s="157">
        <f t="shared" si="417"/>
        <v>0</v>
      </c>
      <c r="HE126" s="158">
        <f t="shared" si="417"/>
        <v>0</v>
      </c>
      <c r="HF126" s="157" t="str">
        <f t="shared" si="418"/>
        <v/>
      </c>
      <c r="HG126" s="158" t="str">
        <f t="shared" si="418"/>
        <v/>
      </c>
      <c r="HH126" s="157" t="str">
        <f t="shared" si="419"/>
        <v/>
      </c>
      <c r="HI126" s="158" t="str">
        <f t="shared" si="419"/>
        <v/>
      </c>
      <c r="HJ126" s="157">
        <f t="shared" si="420"/>
        <v>5603.6900000000005</v>
      </c>
      <c r="HK126" s="158">
        <f t="shared" si="420"/>
        <v>5373.91</v>
      </c>
      <c r="HL126" s="157" t="str">
        <f t="shared" si="421"/>
        <v/>
      </c>
      <c r="HM126" s="158" t="str">
        <f t="shared" si="421"/>
        <v/>
      </c>
    </row>
    <row r="127" spans="1:221">
      <c r="A127" s="194" t="s">
        <v>511</v>
      </c>
      <c r="B127" s="195" t="s">
        <v>516</v>
      </c>
      <c r="C127" s="196"/>
      <c r="D127" s="197">
        <v>160612</v>
      </c>
      <c r="E127" s="197">
        <v>3</v>
      </c>
      <c r="F127" s="155">
        <v>1831</v>
      </c>
      <c r="G127" s="198">
        <v>1729</v>
      </c>
      <c r="H127" s="155">
        <v>14</v>
      </c>
      <c r="I127" s="198">
        <v>5</v>
      </c>
      <c r="J127" s="157">
        <f t="shared" si="354"/>
        <v>1817</v>
      </c>
      <c r="K127" s="158">
        <f t="shared" si="354"/>
        <v>1724</v>
      </c>
      <c r="L127" s="155">
        <v>120</v>
      </c>
      <c r="M127" s="156">
        <v>120</v>
      </c>
      <c r="N127" s="157">
        <f t="shared" si="355"/>
        <v>1817</v>
      </c>
      <c r="O127" s="158">
        <f t="shared" si="355"/>
        <v>1723</v>
      </c>
      <c r="P127" s="199">
        <f t="shared" si="355"/>
        <v>0</v>
      </c>
      <c r="Q127" s="181">
        <f t="shared" si="355"/>
        <v>0</v>
      </c>
      <c r="R127" s="155">
        <v>397</v>
      </c>
      <c r="S127" s="198">
        <v>480</v>
      </c>
      <c r="T127" s="157">
        <f t="shared" si="356"/>
        <v>0</v>
      </c>
      <c r="U127" s="158">
        <f t="shared" si="356"/>
        <v>0</v>
      </c>
      <c r="V127" s="155">
        <v>7</v>
      </c>
      <c r="W127" s="198">
        <v>12</v>
      </c>
      <c r="X127" s="157">
        <f t="shared" si="357"/>
        <v>0</v>
      </c>
      <c r="Y127" s="158">
        <f t="shared" si="357"/>
        <v>0</v>
      </c>
      <c r="Z127" s="155"/>
      <c r="AA127" s="156"/>
      <c r="AB127" s="157">
        <f t="shared" si="358"/>
        <v>0</v>
      </c>
      <c r="AC127" s="158">
        <f t="shared" si="358"/>
        <v>0</v>
      </c>
      <c r="AD127" s="157">
        <f t="shared" si="359"/>
        <v>404</v>
      </c>
      <c r="AE127" s="158">
        <f t="shared" si="359"/>
        <v>492</v>
      </c>
      <c r="AF127" s="157">
        <f t="shared" si="360"/>
        <v>0</v>
      </c>
      <c r="AG127" s="158">
        <f t="shared" si="360"/>
        <v>0</v>
      </c>
      <c r="AH127" s="155">
        <v>4.4283627204030198</v>
      </c>
      <c r="AI127" s="200">
        <v>4.3816249999999997</v>
      </c>
      <c r="AJ127" s="157">
        <f t="shared" si="361"/>
        <v>1758.0599999999988</v>
      </c>
      <c r="AK127" s="157">
        <f t="shared" si="361"/>
        <v>2103.1799999999998</v>
      </c>
      <c r="AL127" s="155">
        <v>5.28857142857143</v>
      </c>
      <c r="AM127" s="200">
        <v>5.12083333333333</v>
      </c>
      <c r="AN127" s="157">
        <f t="shared" si="362"/>
        <v>37.02000000000001</v>
      </c>
      <c r="AO127" s="157">
        <f t="shared" si="362"/>
        <v>61.44999999999996</v>
      </c>
      <c r="AP127" s="155"/>
      <c r="AQ127" s="156"/>
      <c r="AR127" s="157">
        <f t="shared" si="363"/>
        <v>0</v>
      </c>
      <c r="AS127" s="158">
        <f t="shared" si="363"/>
        <v>0</v>
      </c>
      <c r="AT127" s="157">
        <f t="shared" si="364"/>
        <v>4.4432673267326699</v>
      </c>
      <c r="AU127" s="158">
        <f t="shared" si="364"/>
        <v>4.3996544715447143</v>
      </c>
      <c r="AV127" s="157">
        <f t="shared" si="365"/>
        <v>1795.0799999999986</v>
      </c>
      <c r="AW127" s="158">
        <f t="shared" si="365"/>
        <v>2164.6299999999997</v>
      </c>
      <c r="AX127" s="155"/>
      <c r="AY127" s="156"/>
      <c r="AZ127" s="157">
        <f t="shared" si="366"/>
        <v>0</v>
      </c>
      <c r="BA127" s="158">
        <f t="shared" si="366"/>
        <v>0</v>
      </c>
      <c r="BB127" s="155"/>
      <c r="BC127" s="156"/>
      <c r="BD127" s="157">
        <f t="shared" si="367"/>
        <v>0</v>
      </c>
      <c r="BE127" s="158">
        <f t="shared" si="367"/>
        <v>0</v>
      </c>
      <c r="BF127" s="155"/>
      <c r="BG127" s="156"/>
      <c r="BH127" s="157">
        <f t="shared" si="368"/>
        <v>0</v>
      </c>
      <c r="BI127" s="158">
        <f t="shared" si="368"/>
        <v>0</v>
      </c>
      <c r="BJ127" s="157">
        <f t="shared" si="369"/>
        <v>0</v>
      </c>
      <c r="BK127" s="158">
        <f t="shared" si="369"/>
        <v>0</v>
      </c>
      <c r="BL127" s="157">
        <f t="shared" si="370"/>
        <v>0</v>
      </c>
      <c r="BM127" s="158">
        <f t="shared" si="370"/>
        <v>0</v>
      </c>
      <c r="BN127" s="155">
        <v>767</v>
      </c>
      <c r="BO127" s="198">
        <v>664</v>
      </c>
      <c r="BP127" s="157">
        <f t="shared" si="371"/>
        <v>0</v>
      </c>
      <c r="BQ127" s="158">
        <f t="shared" si="371"/>
        <v>0</v>
      </c>
      <c r="BR127" s="155">
        <v>54</v>
      </c>
      <c r="BS127" s="198">
        <v>18</v>
      </c>
      <c r="BT127" s="157">
        <f t="shared" si="372"/>
        <v>0</v>
      </c>
      <c r="BU127" s="158">
        <f t="shared" si="372"/>
        <v>0</v>
      </c>
      <c r="BV127" s="155"/>
      <c r="BW127" s="156"/>
      <c r="BX127" s="157">
        <f t="shared" si="373"/>
        <v>0</v>
      </c>
      <c r="BY127" s="158">
        <f t="shared" si="373"/>
        <v>0</v>
      </c>
      <c r="BZ127" s="157">
        <f t="shared" si="374"/>
        <v>821</v>
      </c>
      <c r="CA127" s="158">
        <f t="shared" si="374"/>
        <v>682</v>
      </c>
      <c r="CB127" s="157">
        <f t="shared" si="375"/>
        <v>0</v>
      </c>
      <c r="CC127" s="158">
        <f t="shared" si="375"/>
        <v>0</v>
      </c>
      <c r="CD127" s="155">
        <v>5.7967535853976502</v>
      </c>
      <c r="CE127" s="200">
        <v>5.6504819277108398</v>
      </c>
      <c r="CF127" s="157">
        <f t="shared" si="376"/>
        <v>4446.1099999999979</v>
      </c>
      <c r="CG127" s="158">
        <f t="shared" si="376"/>
        <v>3751.9199999999978</v>
      </c>
      <c r="CH127" s="155">
        <v>7.7085185185185203</v>
      </c>
      <c r="CI127" s="200">
        <v>7.9727777777777797</v>
      </c>
      <c r="CJ127" s="157">
        <f t="shared" si="377"/>
        <v>416.2600000000001</v>
      </c>
      <c r="CK127" s="158">
        <f t="shared" si="377"/>
        <v>143.51000000000005</v>
      </c>
      <c r="CL127" s="155"/>
      <c r="CM127" s="156"/>
      <c r="CN127" s="157">
        <f t="shared" si="378"/>
        <v>0</v>
      </c>
      <c r="CO127" s="158">
        <f t="shared" si="378"/>
        <v>0</v>
      </c>
      <c r="CP127" s="157">
        <f t="shared" si="379"/>
        <v>5.9224969549330062</v>
      </c>
      <c r="CQ127" s="158">
        <f t="shared" si="379"/>
        <v>5.7117741935483846</v>
      </c>
      <c r="CR127" s="157">
        <f t="shared" si="380"/>
        <v>4862.3699999999981</v>
      </c>
      <c r="CS127" s="158">
        <f t="shared" si="380"/>
        <v>3895.4299999999985</v>
      </c>
      <c r="CT127" s="155"/>
      <c r="CU127" s="156"/>
      <c r="CV127" s="157">
        <f t="shared" si="381"/>
        <v>0</v>
      </c>
      <c r="CW127" s="158">
        <f t="shared" si="381"/>
        <v>0</v>
      </c>
      <c r="CX127" s="155"/>
      <c r="CY127" s="156"/>
      <c r="CZ127" s="157">
        <f t="shared" si="382"/>
        <v>0</v>
      </c>
      <c r="DA127" s="158">
        <f t="shared" si="382"/>
        <v>0</v>
      </c>
      <c r="DB127" s="155"/>
      <c r="DC127" s="156"/>
      <c r="DD127" s="157">
        <f t="shared" si="383"/>
        <v>0</v>
      </c>
      <c r="DE127" s="158">
        <f t="shared" si="383"/>
        <v>0</v>
      </c>
      <c r="DF127" s="157">
        <f t="shared" si="384"/>
        <v>0</v>
      </c>
      <c r="DG127" s="158">
        <f t="shared" si="384"/>
        <v>0</v>
      </c>
      <c r="DH127" s="157">
        <f t="shared" si="385"/>
        <v>0</v>
      </c>
      <c r="DI127" s="158">
        <f t="shared" si="385"/>
        <v>0</v>
      </c>
      <c r="DJ127" s="157">
        <f t="shared" si="386"/>
        <v>1225</v>
      </c>
      <c r="DK127" s="158">
        <f t="shared" si="386"/>
        <v>1174</v>
      </c>
      <c r="DL127" s="157">
        <f t="shared" si="386"/>
        <v>0</v>
      </c>
      <c r="DM127" s="158">
        <f t="shared" si="386"/>
        <v>0</v>
      </c>
      <c r="DN127" s="157">
        <f t="shared" si="387"/>
        <v>5.4346530612244877</v>
      </c>
      <c r="DO127" s="158">
        <f t="shared" si="387"/>
        <v>5.1618909710391803</v>
      </c>
      <c r="DP127" s="157">
        <f t="shared" si="388"/>
        <v>6657.4499999999971</v>
      </c>
      <c r="DQ127" s="158">
        <f t="shared" si="388"/>
        <v>6060.0599999999977</v>
      </c>
      <c r="DR127" s="157">
        <f t="shared" si="389"/>
        <v>0</v>
      </c>
      <c r="DS127" s="158">
        <f t="shared" si="389"/>
        <v>0</v>
      </c>
      <c r="DT127" s="157">
        <f t="shared" si="390"/>
        <v>0</v>
      </c>
      <c r="DU127" s="158">
        <f t="shared" si="390"/>
        <v>0</v>
      </c>
      <c r="DV127" s="155">
        <v>525</v>
      </c>
      <c r="DW127" s="198">
        <v>469</v>
      </c>
      <c r="DX127" s="157">
        <f t="shared" si="391"/>
        <v>0</v>
      </c>
      <c r="DY127" s="158">
        <f t="shared" si="391"/>
        <v>0</v>
      </c>
      <c r="DZ127" s="155">
        <v>67</v>
      </c>
      <c r="EA127" s="198">
        <v>80</v>
      </c>
      <c r="EB127" s="157">
        <f t="shared" si="392"/>
        <v>0</v>
      </c>
      <c r="EC127" s="158">
        <f t="shared" si="392"/>
        <v>0</v>
      </c>
      <c r="ED127" s="155">
        <v>0</v>
      </c>
      <c r="EE127" s="156"/>
      <c r="EF127" s="157">
        <f t="shared" si="393"/>
        <v>0</v>
      </c>
      <c r="EG127" s="158">
        <f t="shared" si="393"/>
        <v>0</v>
      </c>
      <c r="EH127" s="157">
        <f t="shared" si="394"/>
        <v>592</v>
      </c>
      <c r="EI127" s="158">
        <f t="shared" si="394"/>
        <v>549</v>
      </c>
      <c r="EJ127" s="157">
        <f t="shared" si="395"/>
        <v>0</v>
      </c>
      <c r="EK127" s="158">
        <f t="shared" si="395"/>
        <v>0</v>
      </c>
      <c r="EL127" s="155">
        <v>4.0280761904761899</v>
      </c>
      <c r="EM127" s="200">
        <v>3.9336034115138601</v>
      </c>
      <c r="EN127" s="157">
        <f t="shared" si="396"/>
        <v>2114.7399999999998</v>
      </c>
      <c r="EO127" s="158">
        <f t="shared" si="396"/>
        <v>1844.8600000000004</v>
      </c>
      <c r="EP127" s="155">
        <v>5.2082089552238804</v>
      </c>
      <c r="EQ127" s="200">
        <v>4.8442499999999997</v>
      </c>
      <c r="ER127" s="157">
        <f t="shared" si="397"/>
        <v>348.95</v>
      </c>
      <c r="ES127" s="158">
        <f t="shared" si="397"/>
        <v>387.53999999999996</v>
      </c>
      <c r="ET127" s="155"/>
      <c r="EU127" s="156"/>
      <c r="EV127" s="157">
        <f t="shared" si="398"/>
        <v>0</v>
      </c>
      <c r="EW127" s="158">
        <f t="shared" si="398"/>
        <v>0</v>
      </c>
      <c r="EX127" s="157">
        <f t="shared" si="399"/>
        <v>4.1616385135135125</v>
      </c>
      <c r="EY127" s="158">
        <f t="shared" si="399"/>
        <v>4.066302367941713</v>
      </c>
      <c r="EZ127" s="157">
        <f t="shared" si="400"/>
        <v>2463.6899999999996</v>
      </c>
      <c r="FA127" s="158">
        <f t="shared" si="400"/>
        <v>2232.4000000000005</v>
      </c>
      <c r="FB127" s="155"/>
      <c r="FC127" s="156"/>
      <c r="FD127" s="157">
        <f t="shared" si="401"/>
        <v>0</v>
      </c>
      <c r="FE127" s="158">
        <f t="shared" si="401"/>
        <v>0</v>
      </c>
      <c r="FF127" s="155"/>
      <c r="FG127" s="156"/>
      <c r="FH127" s="157">
        <f t="shared" si="402"/>
        <v>0</v>
      </c>
      <c r="FI127" s="158">
        <f t="shared" si="402"/>
        <v>0</v>
      </c>
      <c r="FJ127" s="155"/>
      <c r="FK127" s="156"/>
      <c r="FL127" s="157">
        <f t="shared" si="403"/>
        <v>0</v>
      </c>
      <c r="FM127" s="158">
        <f t="shared" si="403"/>
        <v>0</v>
      </c>
      <c r="FN127" s="157">
        <f t="shared" si="404"/>
        <v>0</v>
      </c>
      <c r="FO127" s="158">
        <f t="shared" si="404"/>
        <v>0</v>
      </c>
      <c r="FP127" s="157">
        <f t="shared" si="405"/>
        <v>0</v>
      </c>
      <c r="FQ127" s="158">
        <f t="shared" si="405"/>
        <v>0</v>
      </c>
      <c r="FR127" s="155"/>
      <c r="FS127" s="156"/>
      <c r="FT127" s="157">
        <f t="shared" si="406"/>
        <v>0</v>
      </c>
      <c r="FU127" s="158">
        <f t="shared" si="406"/>
        <v>0</v>
      </c>
      <c r="FV127" s="155"/>
      <c r="FW127" s="156"/>
      <c r="FX127" s="157">
        <f t="shared" si="407"/>
        <v>0</v>
      </c>
      <c r="FY127" s="158">
        <f t="shared" si="407"/>
        <v>0</v>
      </c>
      <c r="FZ127" s="155"/>
      <c r="GA127" s="156"/>
      <c r="GB127" s="157">
        <f t="shared" si="408"/>
        <v>0</v>
      </c>
      <c r="GC127" s="158">
        <f t="shared" si="408"/>
        <v>0</v>
      </c>
      <c r="GD127" s="157">
        <f t="shared" si="409"/>
        <v>1689</v>
      </c>
      <c r="GE127" s="158">
        <f t="shared" si="409"/>
        <v>1613</v>
      </c>
      <c r="GF127" s="157">
        <f t="shared" si="409"/>
        <v>0</v>
      </c>
      <c r="GG127" s="158">
        <f t="shared" si="409"/>
        <v>0</v>
      </c>
      <c r="GH127" s="157">
        <f t="shared" si="410"/>
        <v>8318.9099999999962</v>
      </c>
      <c r="GI127" s="158">
        <f t="shared" si="410"/>
        <v>7699.9599999999982</v>
      </c>
      <c r="GJ127" s="157" t="str">
        <f t="shared" si="411"/>
        <v/>
      </c>
      <c r="GK127" s="158" t="str">
        <f t="shared" si="411"/>
        <v/>
      </c>
      <c r="GL127" s="157">
        <f t="shared" si="412"/>
        <v>128</v>
      </c>
      <c r="GM127" s="158">
        <f t="shared" si="412"/>
        <v>110</v>
      </c>
      <c r="GN127" s="157">
        <f t="shared" si="412"/>
        <v>0</v>
      </c>
      <c r="GO127" s="158">
        <f t="shared" si="412"/>
        <v>0</v>
      </c>
      <c r="GP127" s="157">
        <f t="shared" si="413"/>
        <v>802.23</v>
      </c>
      <c r="GQ127" s="158">
        <f t="shared" si="413"/>
        <v>592.5</v>
      </c>
      <c r="GR127" s="157">
        <f t="shared" si="414"/>
        <v>0</v>
      </c>
      <c r="GS127" s="158">
        <f t="shared" si="414"/>
        <v>0</v>
      </c>
      <c r="GT127" s="157">
        <f t="shared" si="415"/>
        <v>1817</v>
      </c>
      <c r="GU127" s="158">
        <f t="shared" si="415"/>
        <v>1723</v>
      </c>
      <c r="GV127" s="157">
        <f t="shared" si="415"/>
        <v>0</v>
      </c>
      <c r="GW127" s="158">
        <f t="shared" si="415"/>
        <v>0</v>
      </c>
      <c r="GX127" s="157">
        <f t="shared" si="416"/>
        <v>9121.1399999999958</v>
      </c>
      <c r="GY127" s="158">
        <f t="shared" si="416"/>
        <v>8292.4599999999991</v>
      </c>
      <c r="GZ127" s="157" t="str">
        <f t="shared" si="416"/>
        <v/>
      </c>
      <c r="HA127" s="158" t="str">
        <f t="shared" si="416"/>
        <v/>
      </c>
      <c r="HB127" s="157">
        <f t="shared" si="417"/>
        <v>0</v>
      </c>
      <c r="HC127" s="158">
        <f t="shared" si="417"/>
        <v>0</v>
      </c>
      <c r="HD127" s="157">
        <f t="shared" si="417"/>
        <v>0</v>
      </c>
      <c r="HE127" s="158">
        <f t="shared" si="417"/>
        <v>0</v>
      </c>
      <c r="HF127" s="157" t="str">
        <f t="shared" si="418"/>
        <v/>
      </c>
      <c r="HG127" s="158" t="str">
        <f t="shared" si="418"/>
        <v/>
      </c>
      <c r="HH127" s="157" t="str">
        <f t="shared" si="419"/>
        <v/>
      </c>
      <c r="HI127" s="158" t="str">
        <f t="shared" si="419"/>
        <v/>
      </c>
      <c r="HJ127" s="157">
        <f t="shared" si="420"/>
        <v>9121.1399999999958</v>
      </c>
      <c r="HK127" s="158">
        <f t="shared" si="420"/>
        <v>8292.4599999999991</v>
      </c>
      <c r="HL127" s="157" t="str">
        <f t="shared" si="421"/>
        <v/>
      </c>
      <c r="HM127" s="158" t="str">
        <f t="shared" si="421"/>
        <v/>
      </c>
    </row>
    <row r="128" spans="1:221">
      <c r="A128" s="194" t="s">
        <v>511</v>
      </c>
      <c r="B128" s="195" t="s">
        <v>517</v>
      </c>
      <c r="C128" s="196"/>
      <c r="D128" s="197">
        <v>160621</v>
      </c>
      <c r="E128" s="197">
        <v>3</v>
      </c>
      <c r="F128" s="155">
        <v>610</v>
      </c>
      <c r="G128" s="198">
        <v>735</v>
      </c>
      <c r="H128" s="155">
        <v>0</v>
      </c>
      <c r="I128" s="198">
        <v>2</v>
      </c>
      <c r="J128" s="157">
        <f t="shared" si="354"/>
        <v>610</v>
      </c>
      <c r="K128" s="158">
        <f t="shared" si="354"/>
        <v>733</v>
      </c>
      <c r="L128" s="155">
        <v>120</v>
      </c>
      <c r="M128" s="156">
        <v>120</v>
      </c>
      <c r="N128" s="157">
        <f t="shared" si="355"/>
        <v>610</v>
      </c>
      <c r="O128" s="158">
        <f t="shared" si="355"/>
        <v>733</v>
      </c>
      <c r="P128" s="199">
        <f t="shared" si="355"/>
        <v>0</v>
      </c>
      <c r="Q128" s="181">
        <f t="shared" si="355"/>
        <v>0</v>
      </c>
      <c r="R128" s="155">
        <v>88</v>
      </c>
      <c r="S128" s="198">
        <v>136</v>
      </c>
      <c r="T128" s="157">
        <f t="shared" si="356"/>
        <v>0</v>
      </c>
      <c r="U128" s="158">
        <f t="shared" si="356"/>
        <v>0</v>
      </c>
      <c r="V128" s="155">
        <v>2</v>
      </c>
      <c r="W128" s="198">
        <v>0</v>
      </c>
      <c r="X128" s="157">
        <f t="shared" si="357"/>
        <v>0</v>
      </c>
      <c r="Y128" s="158">
        <f t="shared" si="357"/>
        <v>0</v>
      </c>
      <c r="Z128" s="155"/>
      <c r="AA128" s="156"/>
      <c r="AB128" s="157">
        <f t="shared" si="358"/>
        <v>0</v>
      </c>
      <c r="AC128" s="158">
        <f t="shared" si="358"/>
        <v>0</v>
      </c>
      <c r="AD128" s="157">
        <f t="shared" si="359"/>
        <v>90</v>
      </c>
      <c r="AE128" s="158">
        <f t="shared" si="359"/>
        <v>136</v>
      </c>
      <c r="AF128" s="157">
        <f t="shared" si="360"/>
        <v>0</v>
      </c>
      <c r="AG128" s="158">
        <f t="shared" si="360"/>
        <v>0</v>
      </c>
      <c r="AH128" s="155">
        <v>5.0232954545454502</v>
      </c>
      <c r="AI128" s="200">
        <v>5.0427205882352899</v>
      </c>
      <c r="AJ128" s="157">
        <f t="shared" si="361"/>
        <v>442.04999999999961</v>
      </c>
      <c r="AK128" s="157">
        <f t="shared" si="361"/>
        <v>685.80999999999938</v>
      </c>
      <c r="AL128" s="155">
        <v>4.1550000000000002</v>
      </c>
      <c r="AM128" s="200"/>
      <c r="AN128" s="157">
        <f t="shared" si="362"/>
        <v>8.31</v>
      </c>
      <c r="AO128" s="157">
        <f t="shared" si="362"/>
        <v>0</v>
      </c>
      <c r="AP128" s="155"/>
      <c r="AQ128" s="156"/>
      <c r="AR128" s="157">
        <f t="shared" si="363"/>
        <v>0</v>
      </c>
      <c r="AS128" s="158">
        <f t="shared" si="363"/>
        <v>0</v>
      </c>
      <c r="AT128" s="157">
        <f t="shared" si="364"/>
        <v>5.003999999999996</v>
      </c>
      <c r="AU128" s="158">
        <f t="shared" si="364"/>
        <v>5.0427205882352899</v>
      </c>
      <c r="AV128" s="157">
        <f t="shared" si="365"/>
        <v>450.35999999999962</v>
      </c>
      <c r="AW128" s="158">
        <f t="shared" si="365"/>
        <v>685.80999999999938</v>
      </c>
      <c r="AX128" s="155"/>
      <c r="AY128" s="156"/>
      <c r="AZ128" s="157">
        <f t="shared" si="366"/>
        <v>0</v>
      </c>
      <c r="BA128" s="158">
        <f t="shared" si="366"/>
        <v>0</v>
      </c>
      <c r="BB128" s="155"/>
      <c r="BC128" s="156"/>
      <c r="BD128" s="157">
        <f t="shared" si="367"/>
        <v>0</v>
      </c>
      <c r="BE128" s="158">
        <f t="shared" si="367"/>
        <v>0</v>
      </c>
      <c r="BF128" s="155"/>
      <c r="BG128" s="156"/>
      <c r="BH128" s="157">
        <f t="shared" si="368"/>
        <v>0</v>
      </c>
      <c r="BI128" s="158">
        <f t="shared" si="368"/>
        <v>0</v>
      </c>
      <c r="BJ128" s="157">
        <f t="shared" si="369"/>
        <v>0</v>
      </c>
      <c r="BK128" s="158">
        <f t="shared" si="369"/>
        <v>0</v>
      </c>
      <c r="BL128" s="157">
        <f t="shared" si="370"/>
        <v>0</v>
      </c>
      <c r="BM128" s="158">
        <f t="shared" si="370"/>
        <v>0</v>
      </c>
      <c r="BN128" s="155">
        <v>264</v>
      </c>
      <c r="BO128" s="198">
        <v>287</v>
      </c>
      <c r="BP128" s="157">
        <f t="shared" si="371"/>
        <v>0</v>
      </c>
      <c r="BQ128" s="158">
        <f t="shared" si="371"/>
        <v>0</v>
      </c>
      <c r="BR128" s="155">
        <v>4</v>
      </c>
      <c r="BS128" s="198">
        <v>5</v>
      </c>
      <c r="BT128" s="157">
        <f t="shared" si="372"/>
        <v>0</v>
      </c>
      <c r="BU128" s="158">
        <f t="shared" si="372"/>
        <v>0</v>
      </c>
      <c r="BV128" s="155"/>
      <c r="BW128" s="156"/>
      <c r="BX128" s="157">
        <f t="shared" si="373"/>
        <v>0</v>
      </c>
      <c r="BY128" s="158">
        <f t="shared" si="373"/>
        <v>0</v>
      </c>
      <c r="BZ128" s="157">
        <f t="shared" si="374"/>
        <v>268</v>
      </c>
      <c r="CA128" s="158">
        <f t="shared" si="374"/>
        <v>292</v>
      </c>
      <c r="CB128" s="157">
        <f t="shared" si="375"/>
        <v>0</v>
      </c>
      <c r="CC128" s="158">
        <f t="shared" si="375"/>
        <v>0</v>
      </c>
      <c r="CD128" s="155">
        <v>6.6029166666666699</v>
      </c>
      <c r="CE128" s="200">
        <v>6.7863763066202099</v>
      </c>
      <c r="CF128" s="157">
        <f t="shared" si="376"/>
        <v>1743.1700000000008</v>
      </c>
      <c r="CG128" s="158">
        <f t="shared" si="376"/>
        <v>1947.6900000000003</v>
      </c>
      <c r="CH128" s="155">
        <v>11.645</v>
      </c>
      <c r="CI128" s="200">
        <v>9.9819999999999993</v>
      </c>
      <c r="CJ128" s="157">
        <f t="shared" si="377"/>
        <v>46.58</v>
      </c>
      <c r="CK128" s="158">
        <f t="shared" si="377"/>
        <v>49.91</v>
      </c>
      <c r="CL128" s="155"/>
      <c r="CM128" s="156"/>
      <c r="CN128" s="157">
        <f t="shared" si="378"/>
        <v>0</v>
      </c>
      <c r="CO128" s="158">
        <f t="shared" si="378"/>
        <v>0</v>
      </c>
      <c r="CP128" s="157">
        <f t="shared" si="379"/>
        <v>6.6781716417910477</v>
      </c>
      <c r="CQ128" s="158">
        <f t="shared" si="379"/>
        <v>6.8410958904109602</v>
      </c>
      <c r="CR128" s="157">
        <f t="shared" si="380"/>
        <v>1789.7500000000007</v>
      </c>
      <c r="CS128" s="158">
        <f t="shared" si="380"/>
        <v>1997.6000000000004</v>
      </c>
      <c r="CT128" s="155"/>
      <c r="CU128" s="156"/>
      <c r="CV128" s="157">
        <f t="shared" si="381"/>
        <v>0</v>
      </c>
      <c r="CW128" s="158">
        <f t="shared" si="381"/>
        <v>0</v>
      </c>
      <c r="CX128" s="155"/>
      <c r="CY128" s="156"/>
      <c r="CZ128" s="157">
        <f t="shared" si="382"/>
        <v>0</v>
      </c>
      <c r="DA128" s="158">
        <f t="shared" si="382"/>
        <v>0</v>
      </c>
      <c r="DB128" s="155"/>
      <c r="DC128" s="156"/>
      <c r="DD128" s="157">
        <f t="shared" si="383"/>
        <v>0</v>
      </c>
      <c r="DE128" s="158">
        <f t="shared" si="383"/>
        <v>0</v>
      </c>
      <c r="DF128" s="157">
        <f t="shared" si="384"/>
        <v>0</v>
      </c>
      <c r="DG128" s="158">
        <f t="shared" si="384"/>
        <v>0</v>
      </c>
      <c r="DH128" s="157">
        <f t="shared" si="385"/>
        <v>0</v>
      </c>
      <c r="DI128" s="158">
        <f t="shared" si="385"/>
        <v>0</v>
      </c>
      <c r="DJ128" s="157">
        <f t="shared" si="386"/>
        <v>358</v>
      </c>
      <c r="DK128" s="158">
        <f t="shared" si="386"/>
        <v>428</v>
      </c>
      <c r="DL128" s="157">
        <f t="shared" si="386"/>
        <v>0</v>
      </c>
      <c r="DM128" s="158">
        <f t="shared" si="386"/>
        <v>0</v>
      </c>
      <c r="DN128" s="157">
        <f t="shared" si="387"/>
        <v>6.2572905027932961</v>
      </c>
      <c r="DO128" s="158">
        <f t="shared" si="387"/>
        <v>6.2696495327102797</v>
      </c>
      <c r="DP128" s="157">
        <f t="shared" si="388"/>
        <v>2240.11</v>
      </c>
      <c r="DQ128" s="158">
        <f t="shared" si="388"/>
        <v>2683.41</v>
      </c>
      <c r="DR128" s="157">
        <f t="shared" si="389"/>
        <v>0</v>
      </c>
      <c r="DS128" s="158">
        <f t="shared" si="389"/>
        <v>0</v>
      </c>
      <c r="DT128" s="157">
        <f t="shared" si="390"/>
        <v>0</v>
      </c>
      <c r="DU128" s="158">
        <f t="shared" si="390"/>
        <v>0</v>
      </c>
      <c r="DV128" s="155">
        <v>226</v>
      </c>
      <c r="DW128" s="198">
        <v>244</v>
      </c>
      <c r="DX128" s="157">
        <f t="shared" si="391"/>
        <v>0</v>
      </c>
      <c r="DY128" s="158">
        <f t="shared" si="391"/>
        <v>0</v>
      </c>
      <c r="DZ128" s="155">
        <v>26</v>
      </c>
      <c r="EA128" s="198">
        <v>61</v>
      </c>
      <c r="EB128" s="157">
        <f t="shared" si="392"/>
        <v>0</v>
      </c>
      <c r="EC128" s="158">
        <f t="shared" si="392"/>
        <v>0</v>
      </c>
      <c r="ED128" s="155">
        <v>0</v>
      </c>
      <c r="EE128" s="156"/>
      <c r="EF128" s="157">
        <f t="shared" si="393"/>
        <v>0</v>
      </c>
      <c r="EG128" s="158">
        <f t="shared" si="393"/>
        <v>0</v>
      </c>
      <c r="EH128" s="157">
        <f t="shared" si="394"/>
        <v>252</v>
      </c>
      <c r="EI128" s="158">
        <f t="shared" si="394"/>
        <v>305</v>
      </c>
      <c r="EJ128" s="157">
        <f t="shared" si="395"/>
        <v>0</v>
      </c>
      <c r="EK128" s="158">
        <f t="shared" si="395"/>
        <v>0</v>
      </c>
      <c r="EL128" s="155">
        <v>4.8104424778761103</v>
      </c>
      <c r="EM128" s="200">
        <v>4.25782786885246</v>
      </c>
      <c r="EN128" s="157">
        <f t="shared" si="396"/>
        <v>1087.160000000001</v>
      </c>
      <c r="EO128" s="158">
        <f t="shared" si="396"/>
        <v>1038.9100000000003</v>
      </c>
      <c r="EP128" s="155">
        <v>5.3234615384615402</v>
      </c>
      <c r="EQ128" s="200">
        <v>5.2668852459016398</v>
      </c>
      <c r="ER128" s="157">
        <f t="shared" si="397"/>
        <v>138.41000000000005</v>
      </c>
      <c r="ES128" s="158">
        <f t="shared" si="397"/>
        <v>321.28000000000003</v>
      </c>
      <c r="ET128" s="155"/>
      <c r="EU128" s="156"/>
      <c r="EV128" s="157">
        <f t="shared" si="398"/>
        <v>0</v>
      </c>
      <c r="EW128" s="158">
        <f t="shared" si="398"/>
        <v>0</v>
      </c>
      <c r="EX128" s="157">
        <f t="shared" si="399"/>
        <v>4.8633730158730204</v>
      </c>
      <c r="EY128" s="158">
        <f t="shared" si="399"/>
        <v>4.4596393442622961</v>
      </c>
      <c r="EZ128" s="157">
        <f t="shared" si="400"/>
        <v>1225.5700000000011</v>
      </c>
      <c r="FA128" s="158">
        <f t="shared" si="400"/>
        <v>1360.1900000000003</v>
      </c>
      <c r="FB128" s="155"/>
      <c r="FC128" s="156"/>
      <c r="FD128" s="157">
        <f t="shared" si="401"/>
        <v>0</v>
      </c>
      <c r="FE128" s="158">
        <f t="shared" si="401"/>
        <v>0</v>
      </c>
      <c r="FF128" s="155"/>
      <c r="FG128" s="156"/>
      <c r="FH128" s="157">
        <f t="shared" si="402"/>
        <v>0</v>
      </c>
      <c r="FI128" s="158">
        <f t="shared" si="402"/>
        <v>0</v>
      </c>
      <c r="FJ128" s="155"/>
      <c r="FK128" s="156"/>
      <c r="FL128" s="157">
        <f t="shared" si="403"/>
        <v>0</v>
      </c>
      <c r="FM128" s="158">
        <f t="shared" si="403"/>
        <v>0</v>
      </c>
      <c r="FN128" s="157">
        <f t="shared" si="404"/>
        <v>0</v>
      </c>
      <c r="FO128" s="158">
        <f t="shared" si="404"/>
        <v>0</v>
      </c>
      <c r="FP128" s="157">
        <f t="shared" si="405"/>
        <v>0</v>
      </c>
      <c r="FQ128" s="158">
        <f t="shared" si="405"/>
        <v>0</v>
      </c>
      <c r="FR128" s="155"/>
      <c r="FS128" s="156"/>
      <c r="FT128" s="157">
        <f t="shared" si="406"/>
        <v>0</v>
      </c>
      <c r="FU128" s="158">
        <f t="shared" si="406"/>
        <v>0</v>
      </c>
      <c r="FV128" s="155"/>
      <c r="FW128" s="156"/>
      <c r="FX128" s="157">
        <f t="shared" si="407"/>
        <v>0</v>
      </c>
      <c r="FY128" s="158">
        <f t="shared" si="407"/>
        <v>0</v>
      </c>
      <c r="FZ128" s="155"/>
      <c r="GA128" s="156"/>
      <c r="GB128" s="157">
        <f t="shared" si="408"/>
        <v>0</v>
      </c>
      <c r="GC128" s="158">
        <f t="shared" si="408"/>
        <v>0</v>
      </c>
      <c r="GD128" s="157">
        <f t="shared" si="409"/>
        <v>578</v>
      </c>
      <c r="GE128" s="158">
        <f t="shared" si="409"/>
        <v>667</v>
      </c>
      <c r="GF128" s="157">
        <f t="shared" si="409"/>
        <v>0</v>
      </c>
      <c r="GG128" s="158">
        <f t="shared" si="409"/>
        <v>0</v>
      </c>
      <c r="GH128" s="157">
        <f t="shared" si="410"/>
        <v>3272.380000000001</v>
      </c>
      <c r="GI128" s="158">
        <f t="shared" si="410"/>
        <v>3672.41</v>
      </c>
      <c r="GJ128" s="157" t="str">
        <f t="shared" si="411"/>
        <v/>
      </c>
      <c r="GK128" s="158" t="str">
        <f t="shared" si="411"/>
        <v/>
      </c>
      <c r="GL128" s="157">
        <f t="shared" si="412"/>
        <v>32</v>
      </c>
      <c r="GM128" s="158">
        <f t="shared" si="412"/>
        <v>66</v>
      </c>
      <c r="GN128" s="157">
        <f t="shared" si="412"/>
        <v>0</v>
      </c>
      <c r="GO128" s="158">
        <f t="shared" si="412"/>
        <v>0</v>
      </c>
      <c r="GP128" s="157">
        <f t="shared" si="413"/>
        <v>193.30000000000007</v>
      </c>
      <c r="GQ128" s="158">
        <f t="shared" si="413"/>
        <v>371.19000000000005</v>
      </c>
      <c r="GR128" s="157">
        <f t="shared" si="414"/>
        <v>0</v>
      </c>
      <c r="GS128" s="158">
        <f t="shared" si="414"/>
        <v>0</v>
      </c>
      <c r="GT128" s="157">
        <f t="shared" si="415"/>
        <v>610</v>
      </c>
      <c r="GU128" s="158">
        <f t="shared" si="415"/>
        <v>733</v>
      </c>
      <c r="GV128" s="157">
        <f t="shared" si="415"/>
        <v>0</v>
      </c>
      <c r="GW128" s="158">
        <f t="shared" si="415"/>
        <v>0</v>
      </c>
      <c r="GX128" s="157">
        <f t="shared" si="416"/>
        <v>3465.6800000000012</v>
      </c>
      <c r="GY128" s="158">
        <f t="shared" si="416"/>
        <v>4043.6</v>
      </c>
      <c r="GZ128" s="157" t="str">
        <f t="shared" si="416"/>
        <v/>
      </c>
      <c r="HA128" s="158" t="str">
        <f t="shared" si="416"/>
        <v/>
      </c>
      <c r="HB128" s="157">
        <f t="shared" si="417"/>
        <v>0</v>
      </c>
      <c r="HC128" s="158">
        <f t="shared" si="417"/>
        <v>0</v>
      </c>
      <c r="HD128" s="157">
        <f t="shared" si="417"/>
        <v>0</v>
      </c>
      <c r="HE128" s="158">
        <f t="shared" si="417"/>
        <v>0</v>
      </c>
      <c r="HF128" s="157" t="str">
        <f t="shared" si="418"/>
        <v/>
      </c>
      <c r="HG128" s="158" t="str">
        <f t="shared" si="418"/>
        <v/>
      </c>
      <c r="HH128" s="157" t="str">
        <f t="shared" si="419"/>
        <v/>
      </c>
      <c r="HI128" s="158" t="str">
        <f t="shared" si="419"/>
        <v/>
      </c>
      <c r="HJ128" s="157">
        <f t="shared" si="420"/>
        <v>3465.6800000000012</v>
      </c>
      <c r="HK128" s="158">
        <f t="shared" si="420"/>
        <v>4043.6000000000004</v>
      </c>
      <c r="HL128" s="157" t="str">
        <f t="shared" si="421"/>
        <v/>
      </c>
      <c r="HM128" s="158" t="str">
        <f t="shared" si="421"/>
        <v/>
      </c>
    </row>
    <row r="129" spans="1:221">
      <c r="A129" s="201" t="s">
        <v>511</v>
      </c>
      <c r="B129" s="195" t="s">
        <v>518</v>
      </c>
      <c r="C129" s="196"/>
      <c r="D129" s="197">
        <v>159993</v>
      </c>
      <c r="E129" s="197">
        <v>3</v>
      </c>
      <c r="F129" s="155">
        <v>1023</v>
      </c>
      <c r="G129" s="198">
        <v>1127</v>
      </c>
      <c r="H129" s="155">
        <v>7</v>
      </c>
      <c r="I129" s="198">
        <v>5</v>
      </c>
      <c r="J129" s="157">
        <f t="shared" si="354"/>
        <v>1016</v>
      </c>
      <c r="K129" s="158">
        <f t="shared" si="354"/>
        <v>1122</v>
      </c>
      <c r="L129" s="155">
        <v>120</v>
      </c>
      <c r="M129" s="156">
        <v>120</v>
      </c>
      <c r="N129" s="157">
        <f t="shared" si="355"/>
        <v>1017</v>
      </c>
      <c r="O129" s="158">
        <f t="shared" si="355"/>
        <v>1122</v>
      </c>
      <c r="P129" s="199">
        <f t="shared" si="355"/>
        <v>0</v>
      </c>
      <c r="Q129" s="181">
        <f t="shared" si="355"/>
        <v>0</v>
      </c>
      <c r="R129" s="155">
        <v>315</v>
      </c>
      <c r="S129" s="198">
        <v>404</v>
      </c>
      <c r="T129" s="157">
        <f t="shared" si="356"/>
        <v>0</v>
      </c>
      <c r="U129" s="158">
        <f t="shared" si="356"/>
        <v>0</v>
      </c>
      <c r="V129" s="155">
        <v>1</v>
      </c>
      <c r="W129" s="198">
        <v>0</v>
      </c>
      <c r="X129" s="157">
        <f t="shared" si="357"/>
        <v>0</v>
      </c>
      <c r="Y129" s="158">
        <f t="shared" si="357"/>
        <v>0</v>
      </c>
      <c r="Z129" s="155"/>
      <c r="AA129" s="156"/>
      <c r="AB129" s="157">
        <f t="shared" si="358"/>
        <v>0</v>
      </c>
      <c r="AC129" s="158">
        <f t="shared" si="358"/>
        <v>0</v>
      </c>
      <c r="AD129" s="157">
        <f t="shared" si="359"/>
        <v>316</v>
      </c>
      <c r="AE129" s="158">
        <f t="shared" si="359"/>
        <v>404</v>
      </c>
      <c r="AF129" s="157">
        <f t="shared" si="360"/>
        <v>0</v>
      </c>
      <c r="AG129" s="158">
        <f t="shared" si="360"/>
        <v>0</v>
      </c>
      <c r="AH129" s="155">
        <v>4.2371746031745996</v>
      </c>
      <c r="AI129" s="200">
        <v>4.2631930693069302</v>
      </c>
      <c r="AJ129" s="157">
        <f t="shared" si="361"/>
        <v>1334.7099999999989</v>
      </c>
      <c r="AK129" s="157">
        <f t="shared" si="361"/>
        <v>1722.3299999999997</v>
      </c>
      <c r="AL129" s="155">
        <v>6.74</v>
      </c>
      <c r="AM129" s="200"/>
      <c r="AN129" s="157">
        <f t="shared" si="362"/>
        <v>6.74</v>
      </c>
      <c r="AO129" s="157">
        <f t="shared" si="362"/>
        <v>0</v>
      </c>
      <c r="AP129" s="155"/>
      <c r="AQ129" s="156"/>
      <c r="AR129" s="157">
        <f t="shared" si="363"/>
        <v>0</v>
      </c>
      <c r="AS129" s="158">
        <f t="shared" si="363"/>
        <v>0</v>
      </c>
      <c r="AT129" s="157">
        <f t="shared" si="364"/>
        <v>4.2450949367088571</v>
      </c>
      <c r="AU129" s="158">
        <f t="shared" si="364"/>
        <v>4.2631930693069302</v>
      </c>
      <c r="AV129" s="157">
        <f t="shared" si="365"/>
        <v>1341.4499999999989</v>
      </c>
      <c r="AW129" s="158">
        <f t="shared" si="365"/>
        <v>1722.3299999999997</v>
      </c>
      <c r="AX129" s="155"/>
      <c r="AY129" s="156"/>
      <c r="AZ129" s="157">
        <f t="shared" si="366"/>
        <v>0</v>
      </c>
      <c r="BA129" s="158">
        <f t="shared" si="366"/>
        <v>0</v>
      </c>
      <c r="BB129" s="155"/>
      <c r="BC129" s="156"/>
      <c r="BD129" s="157">
        <f t="shared" si="367"/>
        <v>0</v>
      </c>
      <c r="BE129" s="158">
        <f t="shared" si="367"/>
        <v>0</v>
      </c>
      <c r="BF129" s="155"/>
      <c r="BG129" s="156"/>
      <c r="BH129" s="157">
        <f t="shared" si="368"/>
        <v>0</v>
      </c>
      <c r="BI129" s="158">
        <f t="shared" si="368"/>
        <v>0</v>
      </c>
      <c r="BJ129" s="157">
        <f t="shared" si="369"/>
        <v>0</v>
      </c>
      <c r="BK129" s="158">
        <f t="shared" si="369"/>
        <v>0</v>
      </c>
      <c r="BL129" s="157">
        <f t="shared" si="370"/>
        <v>0</v>
      </c>
      <c r="BM129" s="158">
        <f t="shared" si="370"/>
        <v>0</v>
      </c>
      <c r="BN129" s="155">
        <v>316</v>
      </c>
      <c r="BO129" s="198">
        <v>314</v>
      </c>
      <c r="BP129" s="157">
        <f t="shared" si="371"/>
        <v>0</v>
      </c>
      <c r="BQ129" s="158">
        <f t="shared" si="371"/>
        <v>0</v>
      </c>
      <c r="BR129" s="155">
        <v>11</v>
      </c>
      <c r="BS129" s="198">
        <v>4</v>
      </c>
      <c r="BT129" s="157">
        <f t="shared" si="372"/>
        <v>0</v>
      </c>
      <c r="BU129" s="158">
        <f t="shared" si="372"/>
        <v>0</v>
      </c>
      <c r="BV129" s="155"/>
      <c r="BW129" s="156"/>
      <c r="BX129" s="157">
        <f t="shared" si="373"/>
        <v>0</v>
      </c>
      <c r="BY129" s="158">
        <f t="shared" si="373"/>
        <v>0</v>
      </c>
      <c r="BZ129" s="157">
        <f t="shared" si="374"/>
        <v>327</v>
      </c>
      <c r="CA129" s="158">
        <f t="shared" si="374"/>
        <v>318</v>
      </c>
      <c r="CB129" s="157">
        <f t="shared" si="375"/>
        <v>0</v>
      </c>
      <c r="CC129" s="158">
        <f t="shared" si="375"/>
        <v>0</v>
      </c>
      <c r="CD129" s="155">
        <v>6.2093670886075998</v>
      </c>
      <c r="CE129" s="200">
        <v>6.0729617834394896</v>
      </c>
      <c r="CF129" s="157">
        <f t="shared" si="376"/>
        <v>1962.1600000000014</v>
      </c>
      <c r="CG129" s="158">
        <f t="shared" si="376"/>
        <v>1906.9099999999996</v>
      </c>
      <c r="CH129" s="155">
        <v>9.7827272727272696</v>
      </c>
      <c r="CI129" s="200">
        <v>8.4525000000000006</v>
      </c>
      <c r="CJ129" s="157">
        <f t="shared" si="377"/>
        <v>107.60999999999997</v>
      </c>
      <c r="CK129" s="158">
        <f t="shared" si="377"/>
        <v>33.81</v>
      </c>
      <c r="CL129" s="155"/>
      <c r="CM129" s="156"/>
      <c r="CN129" s="157">
        <f t="shared" si="378"/>
        <v>0</v>
      </c>
      <c r="CO129" s="158">
        <f t="shared" si="378"/>
        <v>0</v>
      </c>
      <c r="CP129" s="157">
        <f t="shared" si="379"/>
        <v>6.3295718654434294</v>
      </c>
      <c r="CQ129" s="158">
        <f t="shared" si="379"/>
        <v>6.102893081761005</v>
      </c>
      <c r="CR129" s="157">
        <f t="shared" si="380"/>
        <v>2069.7700000000013</v>
      </c>
      <c r="CS129" s="158">
        <f t="shared" si="380"/>
        <v>1940.7199999999996</v>
      </c>
      <c r="CT129" s="155"/>
      <c r="CU129" s="156"/>
      <c r="CV129" s="157">
        <f t="shared" si="381"/>
        <v>0</v>
      </c>
      <c r="CW129" s="158">
        <f t="shared" si="381"/>
        <v>0</v>
      </c>
      <c r="CX129" s="155"/>
      <c r="CY129" s="156"/>
      <c r="CZ129" s="157">
        <f t="shared" si="382"/>
        <v>0</v>
      </c>
      <c r="DA129" s="158">
        <f t="shared" si="382"/>
        <v>0</v>
      </c>
      <c r="DB129" s="155"/>
      <c r="DC129" s="156"/>
      <c r="DD129" s="157">
        <f t="shared" si="383"/>
        <v>0</v>
      </c>
      <c r="DE129" s="158">
        <f t="shared" si="383"/>
        <v>0</v>
      </c>
      <c r="DF129" s="157">
        <f t="shared" si="384"/>
        <v>0</v>
      </c>
      <c r="DG129" s="158">
        <f t="shared" si="384"/>
        <v>0</v>
      </c>
      <c r="DH129" s="157">
        <f t="shared" si="385"/>
        <v>0</v>
      </c>
      <c r="DI129" s="158">
        <f t="shared" si="385"/>
        <v>0</v>
      </c>
      <c r="DJ129" s="157">
        <f t="shared" si="386"/>
        <v>643</v>
      </c>
      <c r="DK129" s="158">
        <f t="shared" si="386"/>
        <v>722</v>
      </c>
      <c r="DL129" s="157">
        <f t="shared" si="386"/>
        <v>0</v>
      </c>
      <c r="DM129" s="158">
        <f t="shared" si="386"/>
        <v>0</v>
      </c>
      <c r="DN129" s="157">
        <f t="shared" si="387"/>
        <v>5.3051632970451017</v>
      </c>
      <c r="DO129" s="158">
        <f t="shared" si="387"/>
        <v>5.0734764542936279</v>
      </c>
      <c r="DP129" s="157">
        <f t="shared" si="388"/>
        <v>3411.2200000000003</v>
      </c>
      <c r="DQ129" s="158">
        <f t="shared" si="388"/>
        <v>3663.0499999999993</v>
      </c>
      <c r="DR129" s="157">
        <f t="shared" si="389"/>
        <v>0</v>
      </c>
      <c r="DS129" s="158">
        <f t="shared" si="389"/>
        <v>0</v>
      </c>
      <c r="DT129" s="157">
        <f t="shared" si="390"/>
        <v>0</v>
      </c>
      <c r="DU129" s="158">
        <f t="shared" si="390"/>
        <v>0</v>
      </c>
      <c r="DV129" s="155">
        <v>310</v>
      </c>
      <c r="DW129" s="198">
        <v>344</v>
      </c>
      <c r="DX129" s="157">
        <f t="shared" si="391"/>
        <v>0</v>
      </c>
      <c r="DY129" s="158">
        <f t="shared" si="391"/>
        <v>0</v>
      </c>
      <c r="DZ129" s="155">
        <v>64</v>
      </c>
      <c r="EA129" s="198">
        <v>56</v>
      </c>
      <c r="EB129" s="157">
        <f t="shared" si="392"/>
        <v>0</v>
      </c>
      <c r="EC129" s="158">
        <f t="shared" si="392"/>
        <v>0</v>
      </c>
      <c r="ED129" s="155">
        <v>0</v>
      </c>
      <c r="EE129" s="156"/>
      <c r="EF129" s="157">
        <f t="shared" si="393"/>
        <v>0</v>
      </c>
      <c r="EG129" s="158">
        <f t="shared" si="393"/>
        <v>0</v>
      </c>
      <c r="EH129" s="157">
        <f t="shared" si="394"/>
        <v>374</v>
      </c>
      <c r="EI129" s="158">
        <f t="shared" si="394"/>
        <v>400</v>
      </c>
      <c r="EJ129" s="157">
        <f t="shared" si="395"/>
        <v>0</v>
      </c>
      <c r="EK129" s="158">
        <f t="shared" si="395"/>
        <v>0</v>
      </c>
      <c r="EL129" s="155">
        <v>3.35174193548387</v>
      </c>
      <c r="EM129" s="200">
        <v>3.2847965116279099</v>
      </c>
      <c r="EN129" s="157">
        <f t="shared" si="396"/>
        <v>1039.0399999999997</v>
      </c>
      <c r="EO129" s="158">
        <f t="shared" si="396"/>
        <v>1129.9700000000009</v>
      </c>
      <c r="EP129" s="155">
        <v>4.5476562500000002</v>
      </c>
      <c r="EQ129" s="200">
        <v>4.8446428571428601</v>
      </c>
      <c r="ER129" s="157">
        <f t="shared" si="397"/>
        <v>291.05</v>
      </c>
      <c r="ES129" s="158">
        <f t="shared" si="397"/>
        <v>271.30000000000018</v>
      </c>
      <c r="ET129" s="155"/>
      <c r="EU129" s="156"/>
      <c r="EV129" s="157">
        <f t="shared" si="398"/>
        <v>0</v>
      </c>
      <c r="EW129" s="158">
        <f t="shared" si="398"/>
        <v>0</v>
      </c>
      <c r="EX129" s="157">
        <f t="shared" si="399"/>
        <v>3.5563903743315501</v>
      </c>
      <c r="EY129" s="158">
        <f t="shared" si="399"/>
        <v>3.5031750000000028</v>
      </c>
      <c r="EZ129" s="157">
        <f t="shared" si="400"/>
        <v>1330.0899999999997</v>
      </c>
      <c r="FA129" s="158">
        <f t="shared" si="400"/>
        <v>1401.2700000000011</v>
      </c>
      <c r="FB129" s="155"/>
      <c r="FC129" s="156"/>
      <c r="FD129" s="157">
        <f t="shared" si="401"/>
        <v>0</v>
      </c>
      <c r="FE129" s="158">
        <f t="shared" si="401"/>
        <v>0</v>
      </c>
      <c r="FF129" s="155"/>
      <c r="FG129" s="156"/>
      <c r="FH129" s="157">
        <f t="shared" si="402"/>
        <v>0</v>
      </c>
      <c r="FI129" s="158">
        <f t="shared" si="402"/>
        <v>0</v>
      </c>
      <c r="FJ129" s="155"/>
      <c r="FK129" s="156"/>
      <c r="FL129" s="157">
        <f t="shared" si="403"/>
        <v>0</v>
      </c>
      <c r="FM129" s="158">
        <f t="shared" si="403"/>
        <v>0</v>
      </c>
      <c r="FN129" s="157">
        <f t="shared" si="404"/>
        <v>0</v>
      </c>
      <c r="FO129" s="158">
        <f t="shared" si="404"/>
        <v>0</v>
      </c>
      <c r="FP129" s="157">
        <f t="shared" si="405"/>
        <v>0</v>
      </c>
      <c r="FQ129" s="158">
        <f t="shared" si="405"/>
        <v>0</v>
      </c>
      <c r="FR129" s="155"/>
      <c r="FS129" s="156"/>
      <c r="FT129" s="157">
        <f t="shared" si="406"/>
        <v>0</v>
      </c>
      <c r="FU129" s="158">
        <f t="shared" si="406"/>
        <v>0</v>
      </c>
      <c r="FV129" s="155"/>
      <c r="FW129" s="156"/>
      <c r="FX129" s="157">
        <f t="shared" si="407"/>
        <v>0</v>
      </c>
      <c r="FY129" s="158">
        <f t="shared" si="407"/>
        <v>0</v>
      </c>
      <c r="FZ129" s="155"/>
      <c r="GA129" s="156"/>
      <c r="GB129" s="157">
        <f t="shared" si="408"/>
        <v>0</v>
      </c>
      <c r="GC129" s="158">
        <f t="shared" si="408"/>
        <v>0</v>
      </c>
      <c r="GD129" s="157">
        <f t="shared" si="409"/>
        <v>941</v>
      </c>
      <c r="GE129" s="158">
        <f t="shared" si="409"/>
        <v>1062</v>
      </c>
      <c r="GF129" s="157">
        <f t="shared" si="409"/>
        <v>0</v>
      </c>
      <c r="GG129" s="158">
        <f t="shared" si="409"/>
        <v>0</v>
      </c>
      <c r="GH129" s="157">
        <f t="shared" si="410"/>
        <v>4335.91</v>
      </c>
      <c r="GI129" s="158">
        <f t="shared" si="410"/>
        <v>4759.21</v>
      </c>
      <c r="GJ129" s="157" t="str">
        <f t="shared" si="411"/>
        <v/>
      </c>
      <c r="GK129" s="158" t="str">
        <f t="shared" si="411"/>
        <v/>
      </c>
      <c r="GL129" s="157">
        <f t="shared" si="412"/>
        <v>76</v>
      </c>
      <c r="GM129" s="158">
        <f t="shared" si="412"/>
        <v>60</v>
      </c>
      <c r="GN129" s="157">
        <f t="shared" si="412"/>
        <v>0</v>
      </c>
      <c r="GO129" s="158">
        <f t="shared" si="412"/>
        <v>0</v>
      </c>
      <c r="GP129" s="157">
        <f t="shared" si="413"/>
        <v>405.4</v>
      </c>
      <c r="GQ129" s="158">
        <f t="shared" si="413"/>
        <v>305.11000000000018</v>
      </c>
      <c r="GR129" s="157">
        <f t="shared" si="414"/>
        <v>0</v>
      </c>
      <c r="GS129" s="158">
        <f t="shared" si="414"/>
        <v>0</v>
      </c>
      <c r="GT129" s="157">
        <f t="shared" si="415"/>
        <v>1017</v>
      </c>
      <c r="GU129" s="158">
        <f t="shared" si="415"/>
        <v>1122</v>
      </c>
      <c r="GV129" s="157">
        <f t="shared" si="415"/>
        <v>0</v>
      </c>
      <c r="GW129" s="158">
        <f t="shared" si="415"/>
        <v>0</v>
      </c>
      <c r="GX129" s="157">
        <f t="shared" si="416"/>
        <v>4741.3099999999995</v>
      </c>
      <c r="GY129" s="158">
        <f t="shared" si="416"/>
        <v>5064.3200000000006</v>
      </c>
      <c r="GZ129" s="157" t="str">
        <f t="shared" si="416"/>
        <v/>
      </c>
      <c r="HA129" s="158" t="str">
        <f t="shared" si="416"/>
        <v/>
      </c>
      <c r="HB129" s="157">
        <f t="shared" si="417"/>
        <v>0</v>
      </c>
      <c r="HC129" s="158">
        <f t="shared" si="417"/>
        <v>0</v>
      </c>
      <c r="HD129" s="157">
        <f t="shared" si="417"/>
        <v>0</v>
      </c>
      <c r="HE129" s="158">
        <f t="shared" si="417"/>
        <v>0</v>
      </c>
      <c r="HF129" s="157" t="str">
        <f t="shared" si="418"/>
        <v/>
      </c>
      <c r="HG129" s="158" t="str">
        <f t="shared" si="418"/>
        <v/>
      </c>
      <c r="HH129" s="157" t="str">
        <f t="shared" si="419"/>
        <v/>
      </c>
      <c r="HI129" s="158" t="str">
        <f t="shared" si="419"/>
        <v/>
      </c>
      <c r="HJ129" s="157">
        <f t="shared" si="420"/>
        <v>4741.3099999999995</v>
      </c>
      <c r="HK129" s="158">
        <f t="shared" si="420"/>
        <v>5064.3200000000006</v>
      </c>
      <c r="HL129" s="157" t="str">
        <f t="shared" si="421"/>
        <v/>
      </c>
      <c r="HM129" s="158" t="str">
        <f t="shared" si="421"/>
        <v/>
      </c>
    </row>
    <row r="130" spans="1:221">
      <c r="A130" s="201" t="s">
        <v>511</v>
      </c>
      <c r="B130" s="195" t="s">
        <v>519</v>
      </c>
      <c r="C130" s="196"/>
      <c r="D130" s="197">
        <v>159009</v>
      </c>
      <c r="E130" s="197">
        <v>4</v>
      </c>
      <c r="F130" s="155">
        <v>513</v>
      </c>
      <c r="G130" s="198">
        <v>550</v>
      </c>
      <c r="H130" s="155">
        <v>12</v>
      </c>
      <c r="I130" s="198">
        <v>10</v>
      </c>
      <c r="J130" s="157">
        <f t="shared" si="354"/>
        <v>501</v>
      </c>
      <c r="K130" s="158">
        <f t="shared" si="354"/>
        <v>540</v>
      </c>
      <c r="L130" s="155">
        <v>120</v>
      </c>
      <c r="M130" s="156">
        <v>120</v>
      </c>
      <c r="N130" s="157">
        <f t="shared" si="355"/>
        <v>501</v>
      </c>
      <c r="O130" s="158">
        <f t="shared" si="355"/>
        <v>540</v>
      </c>
      <c r="P130" s="199">
        <f t="shared" si="355"/>
        <v>0</v>
      </c>
      <c r="Q130" s="181">
        <f t="shared" si="355"/>
        <v>0</v>
      </c>
      <c r="R130" s="155">
        <v>62</v>
      </c>
      <c r="S130" s="198">
        <v>71</v>
      </c>
      <c r="T130" s="157">
        <f t="shared" si="356"/>
        <v>0</v>
      </c>
      <c r="U130" s="158">
        <f t="shared" si="356"/>
        <v>0</v>
      </c>
      <c r="V130" s="155">
        <v>0</v>
      </c>
      <c r="W130" s="198">
        <v>0</v>
      </c>
      <c r="X130" s="157">
        <f t="shared" si="357"/>
        <v>0</v>
      </c>
      <c r="Y130" s="158">
        <f t="shared" si="357"/>
        <v>0</v>
      </c>
      <c r="Z130" s="155"/>
      <c r="AA130" s="156"/>
      <c r="AB130" s="157">
        <f t="shared" si="358"/>
        <v>0</v>
      </c>
      <c r="AC130" s="158">
        <f t="shared" si="358"/>
        <v>0</v>
      </c>
      <c r="AD130" s="157">
        <f t="shared" si="359"/>
        <v>62</v>
      </c>
      <c r="AE130" s="158">
        <f t="shared" si="359"/>
        <v>71</v>
      </c>
      <c r="AF130" s="157">
        <f t="shared" si="360"/>
        <v>0</v>
      </c>
      <c r="AG130" s="158">
        <f t="shared" si="360"/>
        <v>0</v>
      </c>
      <c r="AH130" s="155">
        <v>4.6024193548387098</v>
      </c>
      <c r="AI130" s="200">
        <v>4.8449295774647902</v>
      </c>
      <c r="AJ130" s="157">
        <f t="shared" si="361"/>
        <v>285.35000000000002</v>
      </c>
      <c r="AK130" s="157">
        <f t="shared" si="361"/>
        <v>343.99000000000012</v>
      </c>
      <c r="AL130" s="155"/>
      <c r="AM130" s="200"/>
      <c r="AN130" s="157">
        <f t="shared" si="362"/>
        <v>0</v>
      </c>
      <c r="AO130" s="157">
        <f t="shared" si="362"/>
        <v>0</v>
      </c>
      <c r="AP130" s="155"/>
      <c r="AQ130" s="156"/>
      <c r="AR130" s="157">
        <f t="shared" si="363"/>
        <v>0</v>
      </c>
      <c r="AS130" s="158">
        <f t="shared" si="363"/>
        <v>0</v>
      </c>
      <c r="AT130" s="157">
        <f t="shared" si="364"/>
        <v>4.6024193548387098</v>
      </c>
      <c r="AU130" s="158">
        <f t="shared" si="364"/>
        <v>4.8449295774647902</v>
      </c>
      <c r="AV130" s="157">
        <f t="shared" si="365"/>
        <v>285.35000000000002</v>
      </c>
      <c r="AW130" s="158">
        <f t="shared" si="365"/>
        <v>343.99000000000012</v>
      </c>
      <c r="AX130" s="155"/>
      <c r="AY130" s="156"/>
      <c r="AZ130" s="157">
        <f t="shared" si="366"/>
        <v>0</v>
      </c>
      <c r="BA130" s="158">
        <f t="shared" si="366"/>
        <v>0</v>
      </c>
      <c r="BB130" s="155"/>
      <c r="BC130" s="156"/>
      <c r="BD130" s="157">
        <f t="shared" si="367"/>
        <v>0</v>
      </c>
      <c r="BE130" s="158">
        <f t="shared" si="367"/>
        <v>0</v>
      </c>
      <c r="BF130" s="155"/>
      <c r="BG130" s="156"/>
      <c r="BH130" s="157">
        <f t="shared" si="368"/>
        <v>0</v>
      </c>
      <c r="BI130" s="158">
        <f t="shared" si="368"/>
        <v>0</v>
      </c>
      <c r="BJ130" s="157">
        <f t="shared" si="369"/>
        <v>0</v>
      </c>
      <c r="BK130" s="158">
        <f t="shared" si="369"/>
        <v>0</v>
      </c>
      <c r="BL130" s="157">
        <f t="shared" si="370"/>
        <v>0</v>
      </c>
      <c r="BM130" s="158">
        <f t="shared" si="370"/>
        <v>0</v>
      </c>
      <c r="BN130" s="155">
        <v>261</v>
      </c>
      <c r="BO130" s="198">
        <v>253</v>
      </c>
      <c r="BP130" s="157">
        <f t="shared" si="371"/>
        <v>0</v>
      </c>
      <c r="BQ130" s="158">
        <f t="shared" si="371"/>
        <v>0</v>
      </c>
      <c r="BR130" s="155">
        <v>4</v>
      </c>
      <c r="BS130" s="198">
        <v>4</v>
      </c>
      <c r="BT130" s="157">
        <f t="shared" si="372"/>
        <v>0</v>
      </c>
      <c r="BU130" s="158">
        <f t="shared" si="372"/>
        <v>0</v>
      </c>
      <c r="BV130" s="155"/>
      <c r="BW130" s="156"/>
      <c r="BX130" s="157">
        <f t="shared" si="373"/>
        <v>0</v>
      </c>
      <c r="BY130" s="158">
        <f t="shared" si="373"/>
        <v>0</v>
      </c>
      <c r="BZ130" s="157">
        <f t="shared" si="374"/>
        <v>265</v>
      </c>
      <c r="CA130" s="158">
        <f t="shared" si="374"/>
        <v>257</v>
      </c>
      <c r="CB130" s="157">
        <f t="shared" si="375"/>
        <v>0</v>
      </c>
      <c r="CC130" s="158">
        <f t="shared" si="375"/>
        <v>0</v>
      </c>
      <c r="CD130" s="155">
        <v>5.3501532567049797</v>
      </c>
      <c r="CE130" s="200">
        <v>5.5590909090909104</v>
      </c>
      <c r="CF130" s="157">
        <f t="shared" si="376"/>
        <v>1396.3899999999996</v>
      </c>
      <c r="CG130" s="158">
        <f t="shared" si="376"/>
        <v>1406.4500000000003</v>
      </c>
      <c r="CH130" s="155">
        <v>5.5350000000000001</v>
      </c>
      <c r="CI130" s="200">
        <v>5.0075000000000003</v>
      </c>
      <c r="CJ130" s="157">
        <f t="shared" si="377"/>
        <v>22.14</v>
      </c>
      <c r="CK130" s="158">
        <f t="shared" si="377"/>
        <v>20.03</v>
      </c>
      <c r="CL130" s="155"/>
      <c r="CM130" s="156"/>
      <c r="CN130" s="157">
        <f t="shared" si="378"/>
        <v>0</v>
      </c>
      <c r="CO130" s="158">
        <f t="shared" si="378"/>
        <v>0</v>
      </c>
      <c r="CP130" s="157">
        <f t="shared" si="379"/>
        <v>5.3529433962264141</v>
      </c>
      <c r="CQ130" s="158">
        <f t="shared" si="379"/>
        <v>5.5505058365758764</v>
      </c>
      <c r="CR130" s="157">
        <f t="shared" si="380"/>
        <v>1418.5299999999997</v>
      </c>
      <c r="CS130" s="158">
        <f t="shared" si="380"/>
        <v>1426.4800000000002</v>
      </c>
      <c r="CT130" s="155"/>
      <c r="CU130" s="156"/>
      <c r="CV130" s="157">
        <f t="shared" si="381"/>
        <v>0</v>
      </c>
      <c r="CW130" s="158">
        <f t="shared" si="381"/>
        <v>0</v>
      </c>
      <c r="CX130" s="155"/>
      <c r="CY130" s="156"/>
      <c r="CZ130" s="157">
        <f t="shared" si="382"/>
        <v>0</v>
      </c>
      <c r="DA130" s="158">
        <f t="shared" si="382"/>
        <v>0</v>
      </c>
      <c r="DB130" s="155"/>
      <c r="DC130" s="156"/>
      <c r="DD130" s="157">
        <f t="shared" si="383"/>
        <v>0</v>
      </c>
      <c r="DE130" s="158">
        <f t="shared" si="383"/>
        <v>0</v>
      </c>
      <c r="DF130" s="157">
        <f t="shared" si="384"/>
        <v>0</v>
      </c>
      <c r="DG130" s="158">
        <f t="shared" si="384"/>
        <v>0</v>
      </c>
      <c r="DH130" s="157">
        <f t="shared" si="385"/>
        <v>0</v>
      </c>
      <c r="DI130" s="158">
        <f t="shared" si="385"/>
        <v>0</v>
      </c>
      <c r="DJ130" s="157">
        <f t="shared" si="386"/>
        <v>327</v>
      </c>
      <c r="DK130" s="158">
        <f t="shared" si="386"/>
        <v>328</v>
      </c>
      <c r="DL130" s="157">
        <f t="shared" si="386"/>
        <v>0</v>
      </c>
      <c r="DM130" s="158">
        <f t="shared" si="386"/>
        <v>0</v>
      </c>
      <c r="DN130" s="157">
        <f t="shared" si="387"/>
        <v>5.2106422018348617</v>
      </c>
      <c r="DO130" s="158">
        <f t="shared" si="387"/>
        <v>5.397774390243903</v>
      </c>
      <c r="DP130" s="157">
        <f t="shared" si="388"/>
        <v>1703.8799999999999</v>
      </c>
      <c r="DQ130" s="158">
        <f t="shared" si="388"/>
        <v>1770.4700000000003</v>
      </c>
      <c r="DR130" s="157">
        <f t="shared" si="389"/>
        <v>0</v>
      </c>
      <c r="DS130" s="158">
        <f t="shared" si="389"/>
        <v>0</v>
      </c>
      <c r="DT130" s="157">
        <f t="shared" si="390"/>
        <v>0</v>
      </c>
      <c r="DU130" s="158">
        <f t="shared" si="390"/>
        <v>0</v>
      </c>
      <c r="DV130" s="155">
        <v>159</v>
      </c>
      <c r="DW130" s="198">
        <v>206</v>
      </c>
      <c r="DX130" s="157">
        <f t="shared" si="391"/>
        <v>0</v>
      </c>
      <c r="DY130" s="158">
        <f t="shared" si="391"/>
        <v>0</v>
      </c>
      <c r="DZ130" s="155">
        <v>15</v>
      </c>
      <c r="EA130" s="198">
        <v>6</v>
      </c>
      <c r="EB130" s="157">
        <f t="shared" si="392"/>
        <v>0</v>
      </c>
      <c r="EC130" s="158">
        <f t="shared" si="392"/>
        <v>0</v>
      </c>
      <c r="ED130" s="155">
        <v>0</v>
      </c>
      <c r="EE130" s="156"/>
      <c r="EF130" s="157">
        <f t="shared" si="393"/>
        <v>0</v>
      </c>
      <c r="EG130" s="158">
        <f t="shared" si="393"/>
        <v>0</v>
      </c>
      <c r="EH130" s="157">
        <f t="shared" si="394"/>
        <v>174</v>
      </c>
      <c r="EI130" s="158">
        <f t="shared" si="394"/>
        <v>212</v>
      </c>
      <c r="EJ130" s="157">
        <f t="shared" si="395"/>
        <v>0</v>
      </c>
      <c r="EK130" s="158">
        <f t="shared" si="395"/>
        <v>0</v>
      </c>
      <c r="EL130" s="155">
        <v>3.6971698113207498</v>
      </c>
      <c r="EM130" s="200">
        <v>3.8459708737864098</v>
      </c>
      <c r="EN130" s="157">
        <f t="shared" si="396"/>
        <v>587.84999999999923</v>
      </c>
      <c r="EO130" s="158">
        <f t="shared" si="396"/>
        <v>792.27000000000044</v>
      </c>
      <c r="EP130" s="155">
        <v>6.2426666666666701</v>
      </c>
      <c r="EQ130" s="200">
        <v>6.6116666666666699</v>
      </c>
      <c r="ER130" s="157">
        <f t="shared" si="397"/>
        <v>93.640000000000057</v>
      </c>
      <c r="ES130" s="158">
        <f t="shared" si="397"/>
        <v>39.670000000000016</v>
      </c>
      <c r="ET130" s="155"/>
      <c r="EU130" s="156"/>
      <c r="EV130" s="157">
        <f t="shared" si="398"/>
        <v>0</v>
      </c>
      <c r="EW130" s="158">
        <f t="shared" si="398"/>
        <v>0</v>
      </c>
      <c r="EX130" s="157">
        <f t="shared" si="399"/>
        <v>3.916609195402295</v>
      </c>
      <c r="EY130" s="158">
        <f t="shared" si="399"/>
        <v>3.9242452830188705</v>
      </c>
      <c r="EZ130" s="157">
        <f t="shared" si="400"/>
        <v>681.48999999999933</v>
      </c>
      <c r="FA130" s="158">
        <f t="shared" si="400"/>
        <v>831.94000000000051</v>
      </c>
      <c r="FB130" s="155"/>
      <c r="FC130" s="156"/>
      <c r="FD130" s="157">
        <f t="shared" si="401"/>
        <v>0</v>
      </c>
      <c r="FE130" s="158">
        <f t="shared" si="401"/>
        <v>0</v>
      </c>
      <c r="FF130" s="155"/>
      <c r="FG130" s="156"/>
      <c r="FH130" s="157">
        <f t="shared" si="402"/>
        <v>0</v>
      </c>
      <c r="FI130" s="158">
        <f t="shared" si="402"/>
        <v>0</v>
      </c>
      <c r="FJ130" s="155"/>
      <c r="FK130" s="156"/>
      <c r="FL130" s="157">
        <f t="shared" si="403"/>
        <v>0</v>
      </c>
      <c r="FM130" s="158">
        <f t="shared" si="403"/>
        <v>0</v>
      </c>
      <c r="FN130" s="157">
        <f t="shared" si="404"/>
        <v>0</v>
      </c>
      <c r="FO130" s="158">
        <f t="shared" si="404"/>
        <v>0</v>
      </c>
      <c r="FP130" s="157">
        <f t="shared" si="405"/>
        <v>0</v>
      </c>
      <c r="FQ130" s="158">
        <f t="shared" si="405"/>
        <v>0</v>
      </c>
      <c r="FR130" s="155"/>
      <c r="FS130" s="156"/>
      <c r="FT130" s="157">
        <f t="shared" si="406"/>
        <v>0</v>
      </c>
      <c r="FU130" s="158">
        <f t="shared" si="406"/>
        <v>0</v>
      </c>
      <c r="FV130" s="155"/>
      <c r="FW130" s="156"/>
      <c r="FX130" s="157">
        <f t="shared" si="407"/>
        <v>0</v>
      </c>
      <c r="FY130" s="158">
        <f t="shared" si="407"/>
        <v>0</v>
      </c>
      <c r="FZ130" s="155"/>
      <c r="GA130" s="156"/>
      <c r="GB130" s="157">
        <f t="shared" si="408"/>
        <v>0</v>
      </c>
      <c r="GC130" s="158">
        <f t="shared" si="408"/>
        <v>0</v>
      </c>
      <c r="GD130" s="157">
        <f t="shared" si="409"/>
        <v>482</v>
      </c>
      <c r="GE130" s="158">
        <f t="shared" si="409"/>
        <v>530</v>
      </c>
      <c r="GF130" s="157">
        <f t="shared" si="409"/>
        <v>0</v>
      </c>
      <c r="GG130" s="158">
        <f t="shared" si="409"/>
        <v>0</v>
      </c>
      <c r="GH130" s="157">
        <f t="shared" si="410"/>
        <v>2269.5899999999992</v>
      </c>
      <c r="GI130" s="158">
        <f t="shared" si="410"/>
        <v>2542.7100000000009</v>
      </c>
      <c r="GJ130" s="157" t="str">
        <f t="shared" si="411"/>
        <v/>
      </c>
      <c r="GK130" s="158" t="str">
        <f t="shared" si="411"/>
        <v/>
      </c>
      <c r="GL130" s="157">
        <f t="shared" si="412"/>
        <v>19</v>
      </c>
      <c r="GM130" s="158">
        <f t="shared" si="412"/>
        <v>10</v>
      </c>
      <c r="GN130" s="157">
        <f t="shared" si="412"/>
        <v>0</v>
      </c>
      <c r="GO130" s="158">
        <f t="shared" si="412"/>
        <v>0</v>
      </c>
      <c r="GP130" s="157">
        <f t="shared" si="413"/>
        <v>115.78000000000006</v>
      </c>
      <c r="GQ130" s="158">
        <f t="shared" si="413"/>
        <v>59.700000000000017</v>
      </c>
      <c r="GR130" s="157">
        <f t="shared" si="414"/>
        <v>0</v>
      </c>
      <c r="GS130" s="158">
        <f t="shared" si="414"/>
        <v>0</v>
      </c>
      <c r="GT130" s="157">
        <f t="shared" si="415"/>
        <v>501</v>
      </c>
      <c r="GU130" s="158">
        <f t="shared" si="415"/>
        <v>540</v>
      </c>
      <c r="GV130" s="157">
        <f t="shared" si="415"/>
        <v>0</v>
      </c>
      <c r="GW130" s="158">
        <f t="shared" si="415"/>
        <v>0</v>
      </c>
      <c r="GX130" s="157">
        <f t="shared" si="416"/>
        <v>2385.3699999999994</v>
      </c>
      <c r="GY130" s="158">
        <f t="shared" si="416"/>
        <v>2602.4100000000008</v>
      </c>
      <c r="GZ130" s="157" t="str">
        <f t="shared" si="416"/>
        <v/>
      </c>
      <c r="HA130" s="158" t="str">
        <f t="shared" si="416"/>
        <v/>
      </c>
      <c r="HB130" s="157">
        <f t="shared" si="417"/>
        <v>0</v>
      </c>
      <c r="HC130" s="158">
        <f t="shared" si="417"/>
        <v>0</v>
      </c>
      <c r="HD130" s="157">
        <f t="shared" si="417"/>
        <v>0</v>
      </c>
      <c r="HE130" s="158">
        <f t="shared" si="417"/>
        <v>0</v>
      </c>
      <c r="HF130" s="157" t="str">
        <f t="shared" si="418"/>
        <v/>
      </c>
      <c r="HG130" s="158" t="str">
        <f t="shared" si="418"/>
        <v/>
      </c>
      <c r="HH130" s="157" t="str">
        <f t="shared" si="419"/>
        <v/>
      </c>
      <c r="HI130" s="158" t="str">
        <f t="shared" si="419"/>
        <v/>
      </c>
      <c r="HJ130" s="157">
        <f t="shared" si="420"/>
        <v>2385.369999999999</v>
      </c>
      <c r="HK130" s="158">
        <f t="shared" si="420"/>
        <v>2602.4100000000008</v>
      </c>
      <c r="HL130" s="157" t="str">
        <f t="shared" si="421"/>
        <v/>
      </c>
      <c r="HM130" s="158" t="str">
        <f t="shared" si="421"/>
        <v/>
      </c>
    </row>
    <row r="131" spans="1:221">
      <c r="A131" s="201" t="s">
        <v>511</v>
      </c>
      <c r="B131" s="195" t="s">
        <v>520</v>
      </c>
      <c r="C131" s="196"/>
      <c r="D131" s="197">
        <v>159416</v>
      </c>
      <c r="E131" s="197">
        <v>4</v>
      </c>
      <c r="F131" s="155">
        <v>439</v>
      </c>
      <c r="G131" s="198">
        <v>387</v>
      </c>
      <c r="H131" s="155">
        <v>7</v>
      </c>
      <c r="I131" s="198">
        <v>2</v>
      </c>
      <c r="J131" s="157">
        <f t="shared" si="354"/>
        <v>432</v>
      </c>
      <c r="K131" s="158">
        <f t="shared" si="354"/>
        <v>385</v>
      </c>
      <c r="L131" s="155">
        <v>120</v>
      </c>
      <c r="M131" s="156">
        <v>120</v>
      </c>
      <c r="N131" s="157">
        <f t="shared" si="355"/>
        <v>432</v>
      </c>
      <c r="O131" s="158">
        <f t="shared" si="355"/>
        <v>385</v>
      </c>
      <c r="P131" s="199">
        <f t="shared" si="355"/>
        <v>0</v>
      </c>
      <c r="Q131" s="181">
        <f t="shared" si="355"/>
        <v>0</v>
      </c>
      <c r="R131" s="155">
        <v>89</v>
      </c>
      <c r="S131" s="198">
        <v>73</v>
      </c>
      <c r="T131" s="157">
        <f t="shared" si="356"/>
        <v>0</v>
      </c>
      <c r="U131" s="158">
        <f t="shared" si="356"/>
        <v>0</v>
      </c>
      <c r="V131" s="155">
        <v>0</v>
      </c>
      <c r="W131" s="198">
        <v>0</v>
      </c>
      <c r="X131" s="157">
        <f t="shared" si="357"/>
        <v>0</v>
      </c>
      <c r="Y131" s="158">
        <f t="shared" si="357"/>
        <v>0</v>
      </c>
      <c r="Z131" s="155"/>
      <c r="AA131" s="156"/>
      <c r="AB131" s="157">
        <f t="shared" si="358"/>
        <v>0</v>
      </c>
      <c r="AC131" s="158">
        <f t="shared" si="358"/>
        <v>0</v>
      </c>
      <c r="AD131" s="157">
        <f t="shared" si="359"/>
        <v>89</v>
      </c>
      <c r="AE131" s="158">
        <f t="shared" si="359"/>
        <v>73</v>
      </c>
      <c r="AF131" s="157">
        <f t="shared" si="360"/>
        <v>0</v>
      </c>
      <c r="AG131" s="158">
        <f t="shared" si="360"/>
        <v>0</v>
      </c>
      <c r="AH131" s="155">
        <v>4.3111235955056202</v>
      </c>
      <c r="AI131" s="200">
        <v>4.6612328767123303</v>
      </c>
      <c r="AJ131" s="157">
        <f t="shared" si="361"/>
        <v>383.69000000000017</v>
      </c>
      <c r="AK131" s="157">
        <f t="shared" si="361"/>
        <v>340.2700000000001</v>
      </c>
      <c r="AL131" s="155"/>
      <c r="AM131" s="200"/>
      <c r="AN131" s="157">
        <f t="shared" si="362"/>
        <v>0</v>
      </c>
      <c r="AO131" s="157">
        <f t="shared" si="362"/>
        <v>0</v>
      </c>
      <c r="AP131" s="155"/>
      <c r="AQ131" s="156"/>
      <c r="AR131" s="157">
        <f t="shared" si="363"/>
        <v>0</v>
      </c>
      <c r="AS131" s="158">
        <f t="shared" si="363"/>
        <v>0</v>
      </c>
      <c r="AT131" s="157">
        <f t="shared" si="364"/>
        <v>4.3111235955056202</v>
      </c>
      <c r="AU131" s="158">
        <f t="shared" si="364"/>
        <v>4.6612328767123303</v>
      </c>
      <c r="AV131" s="157">
        <f t="shared" si="365"/>
        <v>383.69000000000017</v>
      </c>
      <c r="AW131" s="158">
        <f t="shared" si="365"/>
        <v>340.2700000000001</v>
      </c>
      <c r="AX131" s="155"/>
      <c r="AY131" s="156"/>
      <c r="AZ131" s="157">
        <f t="shared" si="366"/>
        <v>0</v>
      </c>
      <c r="BA131" s="158">
        <f t="shared" si="366"/>
        <v>0</v>
      </c>
      <c r="BB131" s="155"/>
      <c r="BC131" s="156"/>
      <c r="BD131" s="157">
        <f t="shared" si="367"/>
        <v>0</v>
      </c>
      <c r="BE131" s="158">
        <f t="shared" si="367"/>
        <v>0</v>
      </c>
      <c r="BF131" s="155"/>
      <c r="BG131" s="156"/>
      <c r="BH131" s="157">
        <f t="shared" si="368"/>
        <v>0</v>
      </c>
      <c r="BI131" s="158">
        <f t="shared" si="368"/>
        <v>0</v>
      </c>
      <c r="BJ131" s="157">
        <f t="shared" si="369"/>
        <v>0</v>
      </c>
      <c r="BK131" s="158">
        <f t="shared" si="369"/>
        <v>0</v>
      </c>
      <c r="BL131" s="157">
        <f t="shared" si="370"/>
        <v>0</v>
      </c>
      <c r="BM131" s="158">
        <f t="shared" si="370"/>
        <v>0</v>
      </c>
      <c r="BN131" s="155">
        <v>73</v>
      </c>
      <c r="BO131" s="198">
        <v>71</v>
      </c>
      <c r="BP131" s="157">
        <f t="shared" si="371"/>
        <v>0</v>
      </c>
      <c r="BQ131" s="158">
        <f t="shared" si="371"/>
        <v>0</v>
      </c>
      <c r="BR131" s="155">
        <v>5</v>
      </c>
      <c r="BS131" s="198">
        <v>5</v>
      </c>
      <c r="BT131" s="157">
        <f t="shared" si="372"/>
        <v>0</v>
      </c>
      <c r="BU131" s="158">
        <f t="shared" si="372"/>
        <v>0</v>
      </c>
      <c r="BV131" s="155"/>
      <c r="BW131" s="156"/>
      <c r="BX131" s="157">
        <f t="shared" si="373"/>
        <v>0</v>
      </c>
      <c r="BY131" s="158">
        <f t="shared" si="373"/>
        <v>0</v>
      </c>
      <c r="BZ131" s="157">
        <f t="shared" si="374"/>
        <v>78</v>
      </c>
      <c r="CA131" s="158">
        <f t="shared" si="374"/>
        <v>76</v>
      </c>
      <c r="CB131" s="157">
        <f t="shared" si="375"/>
        <v>0</v>
      </c>
      <c r="CC131" s="158">
        <f t="shared" si="375"/>
        <v>0</v>
      </c>
      <c r="CD131" s="155">
        <v>7.20150684931507</v>
      </c>
      <c r="CE131" s="200">
        <v>7.0230985915493003</v>
      </c>
      <c r="CF131" s="157">
        <f t="shared" si="376"/>
        <v>525.71000000000015</v>
      </c>
      <c r="CG131" s="158">
        <f t="shared" si="376"/>
        <v>498.64000000000033</v>
      </c>
      <c r="CH131" s="155">
        <v>7.6959999999999997</v>
      </c>
      <c r="CI131" s="200">
        <v>11.356</v>
      </c>
      <c r="CJ131" s="157">
        <f t="shared" si="377"/>
        <v>38.479999999999997</v>
      </c>
      <c r="CK131" s="158">
        <f t="shared" si="377"/>
        <v>56.78</v>
      </c>
      <c r="CL131" s="155"/>
      <c r="CM131" s="156"/>
      <c r="CN131" s="157">
        <f t="shared" si="378"/>
        <v>0</v>
      </c>
      <c r="CO131" s="158">
        <f t="shared" si="378"/>
        <v>0</v>
      </c>
      <c r="CP131" s="157">
        <f t="shared" si="379"/>
        <v>7.23320512820513</v>
      </c>
      <c r="CQ131" s="158">
        <f t="shared" si="379"/>
        <v>7.308157894736846</v>
      </c>
      <c r="CR131" s="157">
        <f t="shared" si="380"/>
        <v>564.19000000000017</v>
      </c>
      <c r="CS131" s="158">
        <f t="shared" si="380"/>
        <v>555.4200000000003</v>
      </c>
      <c r="CT131" s="155"/>
      <c r="CU131" s="156"/>
      <c r="CV131" s="157">
        <f t="shared" si="381"/>
        <v>0</v>
      </c>
      <c r="CW131" s="158">
        <f t="shared" si="381"/>
        <v>0</v>
      </c>
      <c r="CX131" s="155"/>
      <c r="CY131" s="156"/>
      <c r="CZ131" s="157">
        <f t="shared" si="382"/>
        <v>0</v>
      </c>
      <c r="DA131" s="158">
        <f t="shared" si="382"/>
        <v>0</v>
      </c>
      <c r="DB131" s="155"/>
      <c r="DC131" s="156"/>
      <c r="DD131" s="157">
        <f t="shared" si="383"/>
        <v>0</v>
      </c>
      <c r="DE131" s="158">
        <f t="shared" si="383"/>
        <v>0</v>
      </c>
      <c r="DF131" s="157">
        <f t="shared" si="384"/>
        <v>0</v>
      </c>
      <c r="DG131" s="158">
        <f t="shared" si="384"/>
        <v>0</v>
      </c>
      <c r="DH131" s="157">
        <f t="shared" si="385"/>
        <v>0</v>
      </c>
      <c r="DI131" s="158">
        <f t="shared" si="385"/>
        <v>0</v>
      </c>
      <c r="DJ131" s="157">
        <f t="shared" si="386"/>
        <v>167</v>
      </c>
      <c r="DK131" s="158">
        <f t="shared" si="386"/>
        <v>149</v>
      </c>
      <c r="DL131" s="157">
        <f t="shared" si="386"/>
        <v>0</v>
      </c>
      <c r="DM131" s="158">
        <f t="shared" si="386"/>
        <v>0</v>
      </c>
      <c r="DN131" s="157">
        <f t="shared" si="387"/>
        <v>5.6759281437125768</v>
      </c>
      <c r="DO131" s="158">
        <f t="shared" si="387"/>
        <v>6.0113422818791973</v>
      </c>
      <c r="DP131" s="157">
        <f t="shared" si="388"/>
        <v>947.88000000000034</v>
      </c>
      <c r="DQ131" s="158">
        <f t="shared" si="388"/>
        <v>895.6900000000004</v>
      </c>
      <c r="DR131" s="157">
        <f t="shared" si="389"/>
        <v>0</v>
      </c>
      <c r="DS131" s="158">
        <f t="shared" si="389"/>
        <v>0</v>
      </c>
      <c r="DT131" s="157">
        <f t="shared" si="390"/>
        <v>0</v>
      </c>
      <c r="DU131" s="158">
        <f t="shared" si="390"/>
        <v>0</v>
      </c>
      <c r="DV131" s="155">
        <v>219</v>
      </c>
      <c r="DW131" s="198">
        <v>187</v>
      </c>
      <c r="DX131" s="157">
        <f t="shared" si="391"/>
        <v>0</v>
      </c>
      <c r="DY131" s="158">
        <f t="shared" si="391"/>
        <v>0</v>
      </c>
      <c r="DZ131" s="155">
        <v>46</v>
      </c>
      <c r="EA131" s="198">
        <v>49</v>
      </c>
      <c r="EB131" s="157">
        <f t="shared" si="392"/>
        <v>0</v>
      </c>
      <c r="EC131" s="158">
        <f t="shared" si="392"/>
        <v>0</v>
      </c>
      <c r="ED131" s="155">
        <v>0</v>
      </c>
      <c r="EE131" s="156"/>
      <c r="EF131" s="157">
        <f t="shared" si="393"/>
        <v>0</v>
      </c>
      <c r="EG131" s="158">
        <f t="shared" si="393"/>
        <v>0</v>
      </c>
      <c r="EH131" s="157">
        <f t="shared" si="394"/>
        <v>265</v>
      </c>
      <c r="EI131" s="158">
        <f t="shared" si="394"/>
        <v>236</v>
      </c>
      <c r="EJ131" s="157">
        <f t="shared" si="395"/>
        <v>0</v>
      </c>
      <c r="EK131" s="158">
        <f t="shared" si="395"/>
        <v>0</v>
      </c>
      <c r="EL131" s="155">
        <v>4.0065296803652997</v>
      </c>
      <c r="EM131" s="200">
        <v>4.0168449197860996</v>
      </c>
      <c r="EN131" s="157">
        <f t="shared" si="396"/>
        <v>877.43000000000063</v>
      </c>
      <c r="EO131" s="158">
        <f t="shared" si="396"/>
        <v>751.15000000000066</v>
      </c>
      <c r="EP131" s="155">
        <v>6.4767391304347797</v>
      </c>
      <c r="EQ131" s="200">
        <v>6.0916326530612199</v>
      </c>
      <c r="ER131" s="157">
        <f t="shared" si="397"/>
        <v>297.92999999999984</v>
      </c>
      <c r="ES131" s="158">
        <f t="shared" si="397"/>
        <v>298.48999999999978</v>
      </c>
      <c r="ET131" s="155"/>
      <c r="EU131" s="156"/>
      <c r="EV131" s="157">
        <f t="shared" si="398"/>
        <v>0</v>
      </c>
      <c r="EW131" s="158">
        <f t="shared" si="398"/>
        <v>0</v>
      </c>
      <c r="EX131" s="157">
        <f t="shared" si="399"/>
        <v>4.4353207547169831</v>
      </c>
      <c r="EY131" s="158">
        <f t="shared" si="399"/>
        <v>4.4476271186440695</v>
      </c>
      <c r="EZ131" s="157">
        <f t="shared" si="400"/>
        <v>1175.3600000000006</v>
      </c>
      <c r="FA131" s="158">
        <f t="shared" si="400"/>
        <v>1049.6400000000003</v>
      </c>
      <c r="FB131" s="155"/>
      <c r="FC131" s="156"/>
      <c r="FD131" s="157">
        <f t="shared" si="401"/>
        <v>0</v>
      </c>
      <c r="FE131" s="158">
        <f t="shared" si="401"/>
        <v>0</v>
      </c>
      <c r="FF131" s="155"/>
      <c r="FG131" s="156"/>
      <c r="FH131" s="157">
        <f t="shared" si="402"/>
        <v>0</v>
      </c>
      <c r="FI131" s="158">
        <f t="shared" si="402"/>
        <v>0</v>
      </c>
      <c r="FJ131" s="155"/>
      <c r="FK131" s="156"/>
      <c r="FL131" s="157">
        <f t="shared" si="403"/>
        <v>0</v>
      </c>
      <c r="FM131" s="158">
        <f t="shared" si="403"/>
        <v>0</v>
      </c>
      <c r="FN131" s="157">
        <f t="shared" si="404"/>
        <v>0</v>
      </c>
      <c r="FO131" s="158">
        <f t="shared" si="404"/>
        <v>0</v>
      </c>
      <c r="FP131" s="157">
        <f t="shared" si="405"/>
        <v>0</v>
      </c>
      <c r="FQ131" s="158">
        <f t="shared" si="405"/>
        <v>0</v>
      </c>
      <c r="FR131" s="155"/>
      <c r="FS131" s="156"/>
      <c r="FT131" s="157">
        <f t="shared" si="406"/>
        <v>0</v>
      </c>
      <c r="FU131" s="158">
        <f t="shared" si="406"/>
        <v>0</v>
      </c>
      <c r="FV131" s="155"/>
      <c r="FW131" s="156"/>
      <c r="FX131" s="157">
        <f t="shared" si="407"/>
        <v>0</v>
      </c>
      <c r="FY131" s="158">
        <f t="shared" si="407"/>
        <v>0</v>
      </c>
      <c r="FZ131" s="155"/>
      <c r="GA131" s="156"/>
      <c r="GB131" s="157">
        <f t="shared" si="408"/>
        <v>0</v>
      </c>
      <c r="GC131" s="158">
        <f t="shared" si="408"/>
        <v>0</v>
      </c>
      <c r="GD131" s="157">
        <f t="shared" si="409"/>
        <v>381</v>
      </c>
      <c r="GE131" s="158">
        <f t="shared" si="409"/>
        <v>331</v>
      </c>
      <c r="GF131" s="157">
        <f t="shared" si="409"/>
        <v>0</v>
      </c>
      <c r="GG131" s="158">
        <f t="shared" si="409"/>
        <v>0</v>
      </c>
      <c r="GH131" s="157">
        <f t="shared" si="410"/>
        <v>1786.8300000000008</v>
      </c>
      <c r="GI131" s="158">
        <f t="shared" si="410"/>
        <v>1590.0600000000011</v>
      </c>
      <c r="GJ131" s="157" t="str">
        <f t="shared" si="411"/>
        <v/>
      </c>
      <c r="GK131" s="158" t="str">
        <f t="shared" si="411"/>
        <v/>
      </c>
      <c r="GL131" s="157">
        <f t="shared" si="412"/>
        <v>51</v>
      </c>
      <c r="GM131" s="158">
        <f t="shared" si="412"/>
        <v>54</v>
      </c>
      <c r="GN131" s="157">
        <f t="shared" si="412"/>
        <v>0</v>
      </c>
      <c r="GO131" s="158">
        <f t="shared" si="412"/>
        <v>0</v>
      </c>
      <c r="GP131" s="157">
        <f t="shared" si="413"/>
        <v>336.40999999999985</v>
      </c>
      <c r="GQ131" s="158">
        <f t="shared" si="413"/>
        <v>355.26999999999975</v>
      </c>
      <c r="GR131" s="157">
        <f t="shared" si="414"/>
        <v>0</v>
      </c>
      <c r="GS131" s="158">
        <f t="shared" si="414"/>
        <v>0</v>
      </c>
      <c r="GT131" s="157">
        <f t="shared" si="415"/>
        <v>432</v>
      </c>
      <c r="GU131" s="158">
        <f t="shared" si="415"/>
        <v>385</v>
      </c>
      <c r="GV131" s="157">
        <f t="shared" si="415"/>
        <v>0</v>
      </c>
      <c r="GW131" s="158">
        <f t="shared" si="415"/>
        <v>0</v>
      </c>
      <c r="GX131" s="157">
        <f t="shared" si="416"/>
        <v>2123.2400000000007</v>
      </c>
      <c r="GY131" s="158">
        <f t="shared" si="416"/>
        <v>1945.3300000000008</v>
      </c>
      <c r="GZ131" s="157" t="str">
        <f t="shared" si="416"/>
        <v/>
      </c>
      <c r="HA131" s="158" t="str">
        <f t="shared" si="416"/>
        <v/>
      </c>
      <c r="HB131" s="157">
        <f t="shared" si="417"/>
        <v>0</v>
      </c>
      <c r="HC131" s="158">
        <f t="shared" si="417"/>
        <v>0</v>
      </c>
      <c r="HD131" s="157">
        <f t="shared" si="417"/>
        <v>0</v>
      </c>
      <c r="HE131" s="158">
        <f t="shared" si="417"/>
        <v>0</v>
      </c>
      <c r="HF131" s="157" t="str">
        <f t="shared" si="418"/>
        <v/>
      </c>
      <c r="HG131" s="158" t="str">
        <f t="shared" si="418"/>
        <v/>
      </c>
      <c r="HH131" s="157" t="str">
        <f t="shared" si="419"/>
        <v/>
      </c>
      <c r="HI131" s="158" t="str">
        <f t="shared" si="419"/>
        <v/>
      </c>
      <c r="HJ131" s="157">
        <f t="shared" si="420"/>
        <v>2123.2400000000007</v>
      </c>
      <c r="HK131" s="158">
        <f t="shared" si="420"/>
        <v>1945.3300000000008</v>
      </c>
      <c r="HL131" s="157" t="str">
        <f t="shared" si="421"/>
        <v/>
      </c>
      <c r="HM131" s="158" t="str">
        <f t="shared" si="421"/>
        <v/>
      </c>
    </row>
    <row r="132" spans="1:221">
      <c r="A132" s="201" t="s">
        <v>511</v>
      </c>
      <c r="B132" s="195" t="s">
        <v>521</v>
      </c>
      <c r="C132" s="208" t="s">
        <v>535</v>
      </c>
      <c r="D132" s="197">
        <v>159717</v>
      </c>
      <c r="E132" s="211">
        <v>3</v>
      </c>
      <c r="F132" s="155">
        <v>1138</v>
      </c>
      <c r="G132" s="198">
        <v>1098</v>
      </c>
      <c r="H132" s="155">
        <v>23</v>
      </c>
      <c r="I132" s="198">
        <v>22</v>
      </c>
      <c r="J132" s="157">
        <f t="shared" si="354"/>
        <v>1115</v>
      </c>
      <c r="K132" s="158">
        <f t="shared" si="354"/>
        <v>1076</v>
      </c>
      <c r="L132" s="155">
        <v>120</v>
      </c>
      <c r="M132" s="156">
        <v>120</v>
      </c>
      <c r="N132" s="157">
        <f t="shared" si="355"/>
        <v>1115</v>
      </c>
      <c r="O132" s="158">
        <f t="shared" si="355"/>
        <v>1076</v>
      </c>
      <c r="P132" s="199">
        <f t="shared" si="355"/>
        <v>0</v>
      </c>
      <c r="Q132" s="181">
        <f t="shared" si="355"/>
        <v>0</v>
      </c>
      <c r="R132" s="155">
        <v>269</v>
      </c>
      <c r="S132" s="198">
        <v>307</v>
      </c>
      <c r="T132" s="157">
        <f t="shared" si="356"/>
        <v>0</v>
      </c>
      <c r="U132" s="158">
        <f t="shared" si="356"/>
        <v>0</v>
      </c>
      <c r="V132" s="155">
        <v>2</v>
      </c>
      <c r="W132" s="198">
        <v>1</v>
      </c>
      <c r="X132" s="157">
        <f t="shared" si="357"/>
        <v>0</v>
      </c>
      <c r="Y132" s="158">
        <f t="shared" si="357"/>
        <v>0</v>
      </c>
      <c r="Z132" s="155"/>
      <c r="AA132" s="156"/>
      <c r="AB132" s="157">
        <f t="shared" si="358"/>
        <v>0</v>
      </c>
      <c r="AC132" s="158">
        <f t="shared" si="358"/>
        <v>0</v>
      </c>
      <c r="AD132" s="157">
        <f t="shared" si="359"/>
        <v>271</v>
      </c>
      <c r="AE132" s="158">
        <f t="shared" si="359"/>
        <v>308</v>
      </c>
      <c r="AF132" s="157">
        <f t="shared" si="360"/>
        <v>0</v>
      </c>
      <c r="AG132" s="158">
        <f t="shared" si="360"/>
        <v>0</v>
      </c>
      <c r="AH132" s="155">
        <v>4.21914498141264</v>
      </c>
      <c r="AI132" s="200">
        <v>4.3629967426710099</v>
      </c>
      <c r="AJ132" s="157">
        <f t="shared" si="361"/>
        <v>1134.9500000000003</v>
      </c>
      <c r="AK132" s="157">
        <f t="shared" si="361"/>
        <v>1339.44</v>
      </c>
      <c r="AL132" s="155">
        <v>5.33</v>
      </c>
      <c r="AM132" s="200">
        <v>7.33</v>
      </c>
      <c r="AN132" s="157">
        <f t="shared" si="362"/>
        <v>10.66</v>
      </c>
      <c r="AO132" s="157">
        <f t="shared" si="362"/>
        <v>7.33</v>
      </c>
      <c r="AP132" s="155"/>
      <c r="AQ132" s="156"/>
      <c r="AR132" s="157">
        <f t="shared" si="363"/>
        <v>0</v>
      </c>
      <c r="AS132" s="158">
        <f t="shared" si="363"/>
        <v>0</v>
      </c>
      <c r="AT132" s="157">
        <f t="shared" si="364"/>
        <v>4.2273431734317359</v>
      </c>
      <c r="AU132" s="158">
        <f t="shared" si="364"/>
        <v>4.3726298701298703</v>
      </c>
      <c r="AV132" s="157">
        <f t="shared" si="365"/>
        <v>1145.6100000000004</v>
      </c>
      <c r="AW132" s="158">
        <f t="shared" si="365"/>
        <v>1346.77</v>
      </c>
      <c r="AX132" s="155"/>
      <c r="AY132" s="156"/>
      <c r="AZ132" s="157">
        <f t="shared" si="366"/>
        <v>0</v>
      </c>
      <c r="BA132" s="158">
        <f t="shared" si="366"/>
        <v>0</v>
      </c>
      <c r="BB132" s="155"/>
      <c r="BC132" s="156"/>
      <c r="BD132" s="157">
        <f t="shared" si="367"/>
        <v>0</v>
      </c>
      <c r="BE132" s="158">
        <f t="shared" si="367"/>
        <v>0</v>
      </c>
      <c r="BF132" s="155"/>
      <c r="BG132" s="156"/>
      <c r="BH132" s="157">
        <f t="shared" si="368"/>
        <v>0</v>
      </c>
      <c r="BI132" s="158">
        <f t="shared" si="368"/>
        <v>0</v>
      </c>
      <c r="BJ132" s="157">
        <f t="shared" si="369"/>
        <v>0</v>
      </c>
      <c r="BK132" s="158">
        <f t="shared" si="369"/>
        <v>0</v>
      </c>
      <c r="BL132" s="157">
        <f t="shared" si="370"/>
        <v>0</v>
      </c>
      <c r="BM132" s="158">
        <f t="shared" si="370"/>
        <v>0</v>
      </c>
      <c r="BN132" s="155">
        <v>459</v>
      </c>
      <c r="BO132" s="198">
        <v>424</v>
      </c>
      <c r="BP132" s="157">
        <f t="shared" si="371"/>
        <v>0</v>
      </c>
      <c r="BQ132" s="158">
        <f t="shared" si="371"/>
        <v>0</v>
      </c>
      <c r="BR132" s="155">
        <v>13</v>
      </c>
      <c r="BS132" s="198">
        <v>14</v>
      </c>
      <c r="BT132" s="157">
        <f t="shared" si="372"/>
        <v>0</v>
      </c>
      <c r="BU132" s="158">
        <f t="shared" si="372"/>
        <v>0</v>
      </c>
      <c r="BV132" s="155"/>
      <c r="BW132" s="156"/>
      <c r="BX132" s="157">
        <f t="shared" si="373"/>
        <v>0</v>
      </c>
      <c r="BY132" s="158">
        <f t="shared" si="373"/>
        <v>0</v>
      </c>
      <c r="BZ132" s="157">
        <f t="shared" si="374"/>
        <v>472</v>
      </c>
      <c r="CA132" s="158">
        <f t="shared" si="374"/>
        <v>438</v>
      </c>
      <c r="CB132" s="157">
        <f t="shared" si="375"/>
        <v>0</v>
      </c>
      <c r="CC132" s="158">
        <f t="shared" si="375"/>
        <v>0</v>
      </c>
      <c r="CD132" s="155">
        <v>6.6086928104575202</v>
      </c>
      <c r="CE132" s="200">
        <v>6.0078773584905703</v>
      </c>
      <c r="CF132" s="157">
        <f t="shared" si="376"/>
        <v>3033.3900000000017</v>
      </c>
      <c r="CG132" s="158">
        <f t="shared" si="376"/>
        <v>2547.340000000002</v>
      </c>
      <c r="CH132" s="155">
        <v>7.7953846153846102</v>
      </c>
      <c r="CI132" s="200">
        <v>7.67</v>
      </c>
      <c r="CJ132" s="157">
        <f t="shared" si="377"/>
        <v>101.33999999999993</v>
      </c>
      <c r="CK132" s="158">
        <f t="shared" si="377"/>
        <v>107.38</v>
      </c>
      <c r="CL132" s="155"/>
      <c r="CM132" s="156"/>
      <c r="CN132" s="157">
        <f t="shared" si="378"/>
        <v>0</v>
      </c>
      <c r="CO132" s="158">
        <f t="shared" si="378"/>
        <v>0</v>
      </c>
      <c r="CP132" s="157">
        <f t="shared" si="379"/>
        <v>6.6413771186440718</v>
      </c>
      <c r="CQ132" s="158">
        <f t="shared" si="379"/>
        <v>6.06100456621005</v>
      </c>
      <c r="CR132" s="157">
        <f t="shared" si="380"/>
        <v>3134.7300000000018</v>
      </c>
      <c r="CS132" s="158">
        <f t="shared" si="380"/>
        <v>2654.7200000000021</v>
      </c>
      <c r="CT132" s="155"/>
      <c r="CU132" s="156"/>
      <c r="CV132" s="157">
        <f t="shared" si="381"/>
        <v>0</v>
      </c>
      <c r="CW132" s="158">
        <f t="shared" si="381"/>
        <v>0</v>
      </c>
      <c r="CX132" s="155"/>
      <c r="CY132" s="156"/>
      <c r="CZ132" s="157">
        <f t="shared" si="382"/>
        <v>0</v>
      </c>
      <c r="DA132" s="158">
        <f t="shared" si="382"/>
        <v>0</v>
      </c>
      <c r="DB132" s="155"/>
      <c r="DC132" s="156"/>
      <c r="DD132" s="157">
        <f t="shared" si="383"/>
        <v>0</v>
      </c>
      <c r="DE132" s="158">
        <f t="shared" si="383"/>
        <v>0</v>
      </c>
      <c r="DF132" s="157">
        <f t="shared" si="384"/>
        <v>0</v>
      </c>
      <c r="DG132" s="158">
        <f t="shared" si="384"/>
        <v>0</v>
      </c>
      <c r="DH132" s="157">
        <f t="shared" si="385"/>
        <v>0</v>
      </c>
      <c r="DI132" s="158">
        <f t="shared" si="385"/>
        <v>0</v>
      </c>
      <c r="DJ132" s="157">
        <f t="shared" si="386"/>
        <v>743</v>
      </c>
      <c r="DK132" s="158">
        <f t="shared" si="386"/>
        <v>746</v>
      </c>
      <c r="DL132" s="157">
        <f t="shared" si="386"/>
        <v>0</v>
      </c>
      <c r="DM132" s="158">
        <f t="shared" si="386"/>
        <v>0</v>
      </c>
      <c r="DN132" s="157">
        <f t="shared" si="387"/>
        <v>5.7608882907133268</v>
      </c>
      <c r="DO132" s="158">
        <f t="shared" si="387"/>
        <v>5.3639276139410219</v>
      </c>
      <c r="DP132" s="157">
        <f t="shared" si="388"/>
        <v>4280.340000000002</v>
      </c>
      <c r="DQ132" s="158">
        <f t="shared" si="388"/>
        <v>4001.4900000000025</v>
      </c>
      <c r="DR132" s="157">
        <f t="shared" si="389"/>
        <v>0</v>
      </c>
      <c r="DS132" s="158">
        <f t="shared" si="389"/>
        <v>0</v>
      </c>
      <c r="DT132" s="157">
        <f t="shared" si="390"/>
        <v>0</v>
      </c>
      <c r="DU132" s="158">
        <f t="shared" si="390"/>
        <v>0</v>
      </c>
      <c r="DV132" s="155">
        <v>322</v>
      </c>
      <c r="DW132" s="198">
        <v>274</v>
      </c>
      <c r="DX132" s="157">
        <f t="shared" si="391"/>
        <v>0</v>
      </c>
      <c r="DY132" s="158">
        <f t="shared" si="391"/>
        <v>0</v>
      </c>
      <c r="DZ132" s="155">
        <v>50</v>
      </c>
      <c r="EA132" s="198">
        <v>56</v>
      </c>
      <c r="EB132" s="157">
        <f t="shared" si="392"/>
        <v>0</v>
      </c>
      <c r="EC132" s="158">
        <f t="shared" si="392"/>
        <v>0</v>
      </c>
      <c r="ED132" s="155">
        <v>0</v>
      </c>
      <c r="EE132" s="156"/>
      <c r="EF132" s="157">
        <f t="shared" si="393"/>
        <v>0</v>
      </c>
      <c r="EG132" s="158">
        <f t="shared" si="393"/>
        <v>0</v>
      </c>
      <c r="EH132" s="157">
        <f t="shared" si="394"/>
        <v>372</v>
      </c>
      <c r="EI132" s="158">
        <f t="shared" si="394"/>
        <v>330</v>
      </c>
      <c r="EJ132" s="157">
        <f t="shared" si="395"/>
        <v>0</v>
      </c>
      <c r="EK132" s="158">
        <f t="shared" si="395"/>
        <v>0</v>
      </c>
      <c r="EL132" s="155">
        <v>4.1901863354037303</v>
      </c>
      <c r="EM132" s="200">
        <v>3.9271897810218999</v>
      </c>
      <c r="EN132" s="157">
        <f t="shared" si="396"/>
        <v>1349.2400000000011</v>
      </c>
      <c r="EO132" s="158">
        <f t="shared" si="396"/>
        <v>1076.0500000000006</v>
      </c>
      <c r="EP132" s="155">
        <v>4.4828000000000001</v>
      </c>
      <c r="EQ132" s="200">
        <v>5.8083928571428602</v>
      </c>
      <c r="ER132" s="157">
        <f t="shared" si="397"/>
        <v>224.14000000000001</v>
      </c>
      <c r="ES132" s="158">
        <f t="shared" si="397"/>
        <v>325.27000000000015</v>
      </c>
      <c r="ET132" s="155"/>
      <c r="EU132" s="156"/>
      <c r="EV132" s="157">
        <f t="shared" si="398"/>
        <v>0</v>
      </c>
      <c r="EW132" s="158">
        <f t="shared" si="398"/>
        <v>0</v>
      </c>
      <c r="EX132" s="157">
        <f t="shared" si="399"/>
        <v>4.2295161290322616</v>
      </c>
      <c r="EY132" s="158">
        <f t="shared" si="399"/>
        <v>4.2464242424242453</v>
      </c>
      <c r="EZ132" s="157">
        <f t="shared" si="400"/>
        <v>1573.3800000000012</v>
      </c>
      <c r="FA132" s="158">
        <f t="shared" si="400"/>
        <v>1401.3200000000008</v>
      </c>
      <c r="FB132" s="155"/>
      <c r="FC132" s="156"/>
      <c r="FD132" s="157">
        <f t="shared" si="401"/>
        <v>0</v>
      </c>
      <c r="FE132" s="158">
        <f t="shared" si="401"/>
        <v>0</v>
      </c>
      <c r="FF132" s="155"/>
      <c r="FG132" s="156"/>
      <c r="FH132" s="157">
        <f t="shared" si="402"/>
        <v>0</v>
      </c>
      <c r="FI132" s="158">
        <f t="shared" si="402"/>
        <v>0</v>
      </c>
      <c r="FJ132" s="155"/>
      <c r="FK132" s="156"/>
      <c r="FL132" s="157">
        <f t="shared" si="403"/>
        <v>0</v>
      </c>
      <c r="FM132" s="158">
        <f t="shared" si="403"/>
        <v>0</v>
      </c>
      <c r="FN132" s="157">
        <f t="shared" si="404"/>
        <v>0</v>
      </c>
      <c r="FO132" s="158">
        <f t="shared" si="404"/>
        <v>0</v>
      </c>
      <c r="FP132" s="157">
        <f t="shared" si="405"/>
        <v>0</v>
      </c>
      <c r="FQ132" s="158">
        <f t="shared" si="405"/>
        <v>0</v>
      </c>
      <c r="FR132" s="155"/>
      <c r="FS132" s="156"/>
      <c r="FT132" s="157">
        <f t="shared" si="406"/>
        <v>0</v>
      </c>
      <c r="FU132" s="158">
        <f t="shared" si="406"/>
        <v>0</v>
      </c>
      <c r="FV132" s="155"/>
      <c r="FW132" s="156"/>
      <c r="FX132" s="157">
        <f t="shared" si="407"/>
        <v>0</v>
      </c>
      <c r="FY132" s="158">
        <f t="shared" si="407"/>
        <v>0</v>
      </c>
      <c r="FZ132" s="155"/>
      <c r="GA132" s="156"/>
      <c r="GB132" s="157">
        <f t="shared" si="408"/>
        <v>0</v>
      </c>
      <c r="GC132" s="158">
        <f t="shared" si="408"/>
        <v>0</v>
      </c>
      <c r="GD132" s="157">
        <f t="shared" si="409"/>
        <v>1050</v>
      </c>
      <c r="GE132" s="158">
        <f t="shared" si="409"/>
        <v>1005</v>
      </c>
      <c r="GF132" s="157">
        <f t="shared" si="409"/>
        <v>0</v>
      </c>
      <c r="GG132" s="158">
        <f t="shared" si="409"/>
        <v>0</v>
      </c>
      <c r="GH132" s="157">
        <f t="shared" si="410"/>
        <v>5517.5800000000036</v>
      </c>
      <c r="GI132" s="158">
        <f t="shared" si="410"/>
        <v>4962.8300000000027</v>
      </c>
      <c r="GJ132" s="157" t="str">
        <f t="shared" si="411"/>
        <v/>
      </c>
      <c r="GK132" s="158" t="str">
        <f t="shared" si="411"/>
        <v/>
      </c>
      <c r="GL132" s="157">
        <f t="shared" si="412"/>
        <v>65</v>
      </c>
      <c r="GM132" s="158">
        <f t="shared" si="412"/>
        <v>71</v>
      </c>
      <c r="GN132" s="157">
        <f t="shared" si="412"/>
        <v>0</v>
      </c>
      <c r="GO132" s="158">
        <f t="shared" si="412"/>
        <v>0</v>
      </c>
      <c r="GP132" s="157">
        <f t="shared" si="413"/>
        <v>336.13999999999993</v>
      </c>
      <c r="GQ132" s="158">
        <f t="shared" si="413"/>
        <v>439.98000000000013</v>
      </c>
      <c r="GR132" s="157">
        <f t="shared" si="414"/>
        <v>0</v>
      </c>
      <c r="GS132" s="158">
        <f t="shared" si="414"/>
        <v>0</v>
      </c>
      <c r="GT132" s="157">
        <f t="shared" si="415"/>
        <v>1115</v>
      </c>
      <c r="GU132" s="158">
        <f t="shared" si="415"/>
        <v>1076</v>
      </c>
      <c r="GV132" s="157">
        <f t="shared" si="415"/>
        <v>0</v>
      </c>
      <c r="GW132" s="158">
        <f t="shared" si="415"/>
        <v>0</v>
      </c>
      <c r="GX132" s="157">
        <f t="shared" si="416"/>
        <v>5853.7200000000039</v>
      </c>
      <c r="GY132" s="158">
        <f t="shared" si="416"/>
        <v>5402.8100000000031</v>
      </c>
      <c r="GZ132" s="157" t="str">
        <f t="shared" si="416"/>
        <v/>
      </c>
      <c r="HA132" s="158" t="str">
        <f t="shared" si="416"/>
        <v/>
      </c>
      <c r="HB132" s="157">
        <f t="shared" si="417"/>
        <v>0</v>
      </c>
      <c r="HC132" s="158">
        <f t="shared" si="417"/>
        <v>0</v>
      </c>
      <c r="HD132" s="157">
        <f t="shared" si="417"/>
        <v>0</v>
      </c>
      <c r="HE132" s="158">
        <f t="shared" si="417"/>
        <v>0</v>
      </c>
      <c r="HF132" s="157" t="str">
        <f t="shared" si="418"/>
        <v/>
      </c>
      <c r="HG132" s="158" t="str">
        <f t="shared" si="418"/>
        <v/>
      </c>
      <c r="HH132" s="157" t="str">
        <f t="shared" si="419"/>
        <v/>
      </c>
      <c r="HI132" s="158" t="str">
        <f t="shared" si="419"/>
        <v/>
      </c>
      <c r="HJ132" s="157">
        <f t="shared" si="420"/>
        <v>5853.720000000003</v>
      </c>
      <c r="HK132" s="158">
        <f t="shared" si="420"/>
        <v>5402.8100000000031</v>
      </c>
      <c r="HL132" s="157" t="str">
        <f t="shared" si="421"/>
        <v/>
      </c>
      <c r="HM132" s="158" t="str">
        <f t="shared" si="421"/>
        <v/>
      </c>
    </row>
    <row r="133" spans="1:221">
      <c r="A133" s="201" t="s">
        <v>511</v>
      </c>
      <c r="B133" s="195" t="s">
        <v>522</v>
      </c>
      <c r="C133" s="209"/>
      <c r="D133" s="197">
        <v>159966</v>
      </c>
      <c r="E133" s="197">
        <v>4</v>
      </c>
      <c r="F133" s="155">
        <v>875</v>
      </c>
      <c r="G133" s="198">
        <v>866</v>
      </c>
      <c r="H133" s="155">
        <v>15</v>
      </c>
      <c r="I133" s="198">
        <v>13</v>
      </c>
      <c r="J133" s="157">
        <f t="shared" si="354"/>
        <v>860</v>
      </c>
      <c r="K133" s="158">
        <f t="shared" si="354"/>
        <v>853</v>
      </c>
      <c r="L133" s="155">
        <v>120</v>
      </c>
      <c r="M133" s="156">
        <v>120</v>
      </c>
      <c r="N133" s="157">
        <f t="shared" si="355"/>
        <v>860</v>
      </c>
      <c r="O133" s="158">
        <f t="shared" si="355"/>
        <v>852</v>
      </c>
      <c r="P133" s="199">
        <f t="shared" si="355"/>
        <v>0</v>
      </c>
      <c r="Q133" s="181">
        <f t="shared" si="355"/>
        <v>0</v>
      </c>
      <c r="R133" s="155">
        <v>141</v>
      </c>
      <c r="S133" s="198">
        <v>179</v>
      </c>
      <c r="T133" s="157">
        <f t="shared" si="356"/>
        <v>0</v>
      </c>
      <c r="U133" s="158">
        <f t="shared" si="356"/>
        <v>0</v>
      </c>
      <c r="V133" s="155">
        <v>7</v>
      </c>
      <c r="W133" s="198">
        <v>11</v>
      </c>
      <c r="X133" s="157">
        <f t="shared" si="357"/>
        <v>0</v>
      </c>
      <c r="Y133" s="158">
        <f t="shared" si="357"/>
        <v>0</v>
      </c>
      <c r="Z133" s="155"/>
      <c r="AA133" s="156"/>
      <c r="AB133" s="157">
        <f t="shared" si="358"/>
        <v>0</v>
      </c>
      <c r="AC133" s="158">
        <f t="shared" si="358"/>
        <v>0</v>
      </c>
      <c r="AD133" s="157">
        <f t="shared" si="359"/>
        <v>148</v>
      </c>
      <c r="AE133" s="158">
        <f t="shared" si="359"/>
        <v>190</v>
      </c>
      <c r="AF133" s="157">
        <f t="shared" si="360"/>
        <v>0</v>
      </c>
      <c r="AG133" s="158">
        <f t="shared" si="360"/>
        <v>0</v>
      </c>
      <c r="AH133" s="155">
        <v>4.4248226950354601</v>
      </c>
      <c r="AI133" s="200">
        <v>4.1749162011173198</v>
      </c>
      <c r="AJ133" s="157">
        <f t="shared" si="361"/>
        <v>623.89999999999986</v>
      </c>
      <c r="AK133" s="157">
        <f t="shared" si="361"/>
        <v>747.31000000000029</v>
      </c>
      <c r="AL133" s="155">
        <v>4.96428571428571</v>
      </c>
      <c r="AM133" s="200">
        <v>4.8854545454545502</v>
      </c>
      <c r="AN133" s="157">
        <f t="shared" si="362"/>
        <v>34.749999999999972</v>
      </c>
      <c r="AO133" s="157">
        <f t="shared" si="362"/>
        <v>53.740000000000052</v>
      </c>
      <c r="AP133" s="155"/>
      <c r="AQ133" s="156"/>
      <c r="AR133" s="157">
        <f t="shared" si="363"/>
        <v>0</v>
      </c>
      <c r="AS133" s="158">
        <f t="shared" si="363"/>
        <v>0</v>
      </c>
      <c r="AT133" s="157">
        <f t="shared" si="364"/>
        <v>4.4503378378378367</v>
      </c>
      <c r="AU133" s="158">
        <f t="shared" si="364"/>
        <v>4.2160526315789486</v>
      </c>
      <c r="AV133" s="157">
        <f t="shared" si="365"/>
        <v>658.64999999999986</v>
      </c>
      <c r="AW133" s="158">
        <f t="shared" si="365"/>
        <v>801.05000000000018</v>
      </c>
      <c r="AX133" s="155"/>
      <c r="AY133" s="156"/>
      <c r="AZ133" s="157">
        <f t="shared" si="366"/>
        <v>0</v>
      </c>
      <c r="BA133" s="158">
        <f t="shared" si="366"/>
        <v>0</v>
      </c>
      <c r="BB133" s="155"/>
      <c r="BC133" s="156"/>
      <c r="BD133" s="157">
        <f t="shared" si="367"/>
        <v>0</v>
      </c>
      <c r="BE133" s="158">
        <f t="shared" si="367"/>
        <v>0</v>
      </c>
      <c r="BF133" s="155"/>
      <c r="BG133" s="156"/>
      <c r="BH133" s="157">
        <f t="shared" si="368"/>
        <v>0</v>
      </c>
      <c r="BI133" s="158">
        <f t="shared" si="368"/>
        <v>0</v>
      </c>
      <c r="BJ133" s="157">
        <f t="shared" si="369"/>
        <v>0</v>
      </c>
      <c r="BK133" s="158">
        <f t="shared" si="369"/>
        <v>0</v>
      </c>
      <c r="BL133" s="157">
        <f t="shared" si="370"/>
        <v>0</v>
      </c>
      <c r="BM133" s="158">
        <f t="shared" si="370"/>
        <v>0</v>
      </c>
      <c r="BN133" s="155">
        <v>397</v>
      </c>
      <c r="BO133" s="198">
        <v>388</v>
      </c>
      <c r="BP133" s="157">
        <f t="shared" si="371"/>
        <v>0</v>
      </c>
      <c r="BQ133" s="158">
        <f t="shared" si="371"/>
        <v>0</v>
      </c>
      <c r="BR133" s="155">
        <v>45</v>
      </c>
      <c r="BS133" s="198">
        <v>44</v>
      </c>
      <c r="BT133" s="157">
        <f t="shared" si="372"/>
        <v>0</v>
      </c>
      <c r="BU133" s="158">
        <f t="shared" si="372"/>
        <v>0</v>
      </c>
      <c r="BV133" s="155"/>
      <c r="BW133" s="156"/>
      <c r="BX133" s="157">
        <f t="shared" si="373"/>
        <v>0</v>
      </c>
      <c r="BY133" s="158">
        <f t="shared" si="373"/>
        <v>0</v>
      </c>
      <c r="BZ133" s="157">
        <f t="shared" si="374"/>
        <v>442</v>
      </c>
      <c r="CA133" s="158">
        <f t="shared" si="374"/>
        <v>432</v>
      </c>
      <c r="CB133" s="157">
        <f t="shared" si="375"/>
        <v>0</v>
      </c>
      <c r="CC133" s="158">
        <f t="shared" si="375"/>
        <v>0</v>
      </c>
      <c r="CD133" s="155">
        <v>5.9828967254408099</v>
      </c>
      <c r="CE133" s="200">
        <v>6.0409536082474196</v>
      </c>
      <c r="CF133" s="157">
        <f t="shared" si="376"/>
        <v>2375.2100000000014</v>
      </c>
      <c r="CG133" s="158">
        <f t="shared" si="376"/>
        <v>2343.889999999999</v>
      </c>
      <c r="CH133" s="155">
        <v>6.5860000000000003</v>
      </c>
      <c r="CI133" s="200">
        <v>5.6420454545454604</v>
      </c>
      <c r="CJ133" s="157">
        <f t="shared" si="377"/>
        <v>296.37</v>
      </c>
      <c r="CK133" s="158">
        <f t="shared" si="377"/>
        <v>248.25000000000026</v>
      </c>
      <c r="CL133" s="155"/>
      <c r="CM133" s="156"/>
      <c r="CN133" s="157">
        <f t="shared" si="378"/>
        <v>0</v>
      </c>
      <c r="CO133" s="158">
        <f t="shared" si="378"/>
        <v>0</v>
      </c>
      <c r="CP133" s="157">
        <f t="shared" si="379"/>
        <v>6.0442986425339393</v>
      </c>
      <c r="CQ133" s="158">
        <f t="shared" si="379"/>
        <v>6.0003240740740731</v>
      </c>
      <c r="CR133" s="157">
        <f t="shared" si="380"/>
        <v>2671.5800000000013</v>
      </c>
      <c r="CS133" s="158">
        <f t="shared" si="380"/>
        <v>2592.1399999999994</v>
      </c>
      <c r="CT133" s="155"/>
      <c r="CU133" s="156"/>
      <c r="CV133" s="157">
        <f t="shared" si="381"/>
        <v>0</v>
      </c>
      <c r="CW133" s="158">
        <f t="shared" si="381"/>
        <v>0</v>
      </c>
      <c r="CX133" s="155"/>
      <c r="CY133" s="156"/>
      <c r="CZ133" s="157">
        <f t="shared" si="382"/>
        <v>0</v>
      </c>
      <c r="DA133" s="158">
        <f t="shared" si="382"/>
        <v>0</v>
      </c>
      <c r="DB133" s="155"/>
      <c r="DC133" s="156"/>
      <c r="DD133" s="157">
        <f t="shared" si="383"/>
        <v>0</v>
      </c>
      <c r="DE133" s="158">
        <f t="shared" si="383"/>
        <v>0</v>
      </c>
      <c r="DF133" s="157">
        <f t="shared" si="384"/>
        <v>0</v>
      </c>
      <c r="DG133" s="158">
        <f t="shared" si="384"/>
        <v>0</v>
      </c>
      <c r="DH133" s="157">
        <f t="shared" si="385"/>
        <v>0</v>
      </c>
      <c r="DI133" s="158">
        <f t="shared" si="385"/>
        <v>0</v>
      </c>
      <c r="DJ133" s="157">
        <f t="shared" si="386"/>
        <v>590</v>
      </c>
      <c r="DK133" s="158">
        <f t="shared" si="386"/>
        <v>622</v>
      </c>
      <c r="DL133" s="157">
        <f t="shared" si="386"/>
        <v>0</v>
      </c>
      <c r="DM133" s="158">
        <f t="shared" si="386"/>
        <v>0</v>
      </c>
      <c r="DN133" s="157">
        <f t="shared" si="387"/>
        <v>5.6444576271186468</v>
      </c>
      <c r="DO133" s="158">
        <f t="shared" si="387"/>
        <v>5.4552893890675236</v>
      </c>
      <c r="DP133" s="157">
        <f t="shared" si="388"/>
        <v>3330.2300000000018</v>
      </c>
      <c r="DQ133" s="158">
        <f t="shared" si="388"/>
        <v>3393.1899999999996</v>
      </c>
      <c r="DR133" s="157">
        <f t="shared" si="389"/>
        <v>0</v>
      </c>
      <c r="DS133" s="158">
        <f t="shared" si="389"/>
        <v>0</v>
      </c>
      <c r="DT133" s="157">
        <f t="shared" si="390"/>
        <v>0</v>
      </c>
      <c r="DU133" s="158">
        <f t="shared" si="390"/>
        <v>0</v>
      </c>
      <c r="DV133" s="155">
        <v>230</v>
      </c>
      <c r="DW133" s="198">
        <v>186</v>
      </c>
      <c r="DX133" s="157">
        <f t="shared" si="391"/>
        <v>0</v>
      </c>
      <c r="DY133" s="158">
        <f t="shared" si="391"/>
        <v>0</v>
      </c>
      <c r="DZ133" s="155">
        <v>40</v>
      </c>
      <c r="EA133" s="198">
        <v>44</v>
      </c>
      <c r="EB133" s="157">
        <f t="shared" si="392"/>
        <v>0</v>
      </c>
      <c r="EC133" s="158">
        <f t="shared" si="392"/>
        <v>0</v>
      </c>
      <c r="ED133" s="155">
        <v>0</v>
      </c>
      <c r="EE133" s="156"/>
      <c r="EF133" s="157">
        <f t="shared" si="393"/>
        <v>0</v>
      </c>
      <c r="EG133" s="158">
        <f t="shared" si="393"/>
        <v>0</v>
      </c>
      <c r="EH133" s="157">
        <f t="shared" si="394"/>
        <v>270</v>
      </c>
      <c r="EI133" s="158">
        <f t="shared" si="394"/>
        <v>230</v>
      </c>
      <c r="EJ133" s="157">
        <f t="shared" si="395"/>
        <v>0</v>
      </c>
      <c r="EK133" s="158">
        <f t="shared" si="395"/>
        <v>0</v>
      </c>
      <c r="EL133" s="155">
        <v>4.0110869565217397</v>
      </c>
      <c r="EM133" s="200">
        <v>4.4754838709677403</v>
      </c>
      <c r="EN133" s="157">
        <f t="shared" si="396"/>
        <v>922.55000000000018</v>
      </c>
      <c r="EO133" s="158">
        <f t="shared" si="396"/>
        <v>832.43999999999971</v>
      </c>
      <c r="EP133" s="155">
        <v>5.0730000000000004</v>
      </c>
      <c r="EQ133" s="200">
        <v>5.2456818181818203</v>
      </c>
      <c r="ER133" s="157">
        <f t="shared" si="397"/>
        <v>202.92000000000002</v>
      </c>
      <c r="ES133" s="158">
        <f t="shared" si="397"/>
        <v>230.81000000000009</v>
      </c>
      <c r="ET133" s="155"/>
      <c r="EU133" s="156"/>
      <c r="EV133" s="157">
        <f t="shared" si="398"/>
        <v>0</v>
      </c>
      <c r="EW133" s="158">
        <f t="shared" si="398"/>
        <v>0</v>
      </c>
      <c r="EX133" s="157">
        <f t="shared" si="399"/>
        <v>4.1684074074074084</v>
      </c>
      <c r="EY133" s="158">
        <f t="shared" si="399"/>
        <v>4.622826086956521</v>
      </c>
      <c r="EZ133" s="157">
        <f t="shared" si="400"/>
        <v>1125.4700000000003</v>
      </c>
      <c r="FA133" s="158">
        <f t="shared" si="400"/>
        <v>1063.2499999999998</v>
      </c>
      <c r="FB133" s="155"/>
      <c r="FC133" s="156"/>
      <c r="FD133" s="157">
        <f t="shared" si="401"/>
        <v>0</v>
      </c>
      <c r="FE133" s="158">
        <f t="shared" si="401"/>
        <v>0</v>
      </c>
      <c r="FF133" s="155"/>
      <c r="FG133" s="156"/>
      <c r="FH133" s="157">
        <f t="shared" si="402"/>
        <v>0</v>
      </c>
      <c r="FI133" s="158">
        <f t="shared" si="402"/>
        <v>0</v>
      </c>
      <c r="FJ133" s="155"/>
      <c r="FK133" s="156"/>
      <c r="FL133" s="157">
        <f t="shared" si="403"/>
        <v>0</v>
      </c>
      <c r="FM133" s="158">
        <f t="shared" si="403"/>
        <v>0</v>
      </c>
      <c r="FN133" s="157">
        <f t="shared" si="404"/>
        <v>0</v>
      </c>
      <c r="FO133" s="158">
        <f t="shared" si="404"/>
        <v>0</v>
      </c>
      <c r="FP133" s="157">
        <f t="shared" si="405"/>
        <v>0</v>
      </c>
      <c r="FQ133" s="158">
        <f t="shared" si="405"/>
        <v>0</v>
      </c>
      <c r="FR133" s="155"/>
      <c r="FS133" s="156"/>
      <c r="FT133" s="157">
        <f t="shared" si="406"/>
        <v>0</v>
      </c>
      <c r="FU133" s="158">
        <f t="shared" si="406"/>
        <v>0</v>
      </c>
      <c r="FV133" s="155"/>
      <c r="FW133" s="156"/>
      <c r="FX133" s="157">
        <f t="shared" si="407"/>
        <v>0</v>
      </c>
      <c r="FY133" s="158">
        <f t="shared" si="407"/>
        <v>0</v>
      </c>
      <c r="FZ133" s="155"/>
      <c r="GA133" s="156"/>
      <c r="GB133" s="157">
        <f t="shared" si="408"/>
        <v>0</v>
      </c>
      <c r="GC133" s="158">
        <f t="shared" si="408"/>
        <v>0</v>
      </c>
      <c r="GD133" s="157">
        <f t="shared" si="409"/>
        <v>768</v>
      </c>
      <c r="GE133" s="158">
        <f t="shared" si="409"/>
        <v>753</v>
      </c>
      <c r="GF133" s="157">
        <f t="shared" si="409"/>
        <v>0</v>
      </c>
      <c r="GG133" s="158">
        <f t="shared" si="409"/>
        <v>0</v>
      </c>
      <c r="GH133" s="157">
        <f t="shared" si="410"/>
        <v>3921.6600000000017</v>
      </c>
      <c r="GI133" s="158">
        <f t="shared" si="410"/>
        <v>3923.639999999999</v>
      </c>
      <c r="GJ133" s="157" t="str">
        <f t="shared" si="411"/>
        <v/>
      </c>
      <c r="GK133" s="158" t="str">
        <f t="shared" si="411"/>
        <v/>
      </c>
      <c r="GL133" s="157">
        <f t="shared" si="412"/>
        <v>92</v>
      </c>
      <c r="GM133" s="158">
        <f t="shared" si="412"/>
        <v>99</v>
      </c>
      <c r="GN133" s="157">
        <f t="shared" si="412"/>
        <v>0</v>
      </c>
      <c r="GO133" s="158">
        <f t="shared" si="412"/>
        <v>0</v>
      </c>
      <c r="GP133" s="157">
        <f t="shared" si="413"/>
        <v>534.04</v>
      </c>
      <c r="GQ133" s="158">
        <f t="shared" si="413"/>
        <v>532.80000000000041</v>
      </c>
      <c r="GR133" s="157">
        <f t="shared" si="414"/>
        <v>0</v>
      </c>
      <c r="GS133" s="158">
        <f t="shared" si="414"/>
        <v>0</v>
      </c>
      <c r="GT133" s="157">
        <f t="shared" si="415"/>
        <v>860</v>
      </c>
      <c r="GU133" s="158">
        <f t="shared" si="415"/>
        <v>852</v>
      </c>
      <c r="GV133" s="157">
        <f t="shared" si="415"/>
        <v>0</v>
      </c>
      <c r="GW133" s="158">
        <f t="shared" si="415"/>
        <v>0</v>
      </c>
      <c r="GX133" s="157">
        <f t="shared" si="416"/>
        <v>4455.7000000000016</v>
      </c>
      <c r="GY133" s="158">
        <f t="shared" si="416"/>
        <v>4456.4399999999996</v>
      </c>
      <c r="GZ133" s="157" t="str">
        <f t="shared" si="416"/>
        <v/>
      </c>
      <c r="HA133" s="158" t="str">
        <f t="shared" si="416"/>
        <v/>
      </c>
      <c r="HB133" s="157">
        <f t="shared" si="417"/>
        <v>0</v>
      </c>
      <c r="HC133" s="158">
        <f t="shared" si="417"/>
        <v>0</v>
      </c>
      <c r="HD133" s="157">
        <f t="shared" si="417"/>
        <v>0</v>
      </c>
      <c r="HE133" s="158">
        <f t="shared" si="417"/>
        <v>0</v>
      </c>
      <c r="HF133" s="157" t="str">
        <f t="shared" si="418"/>
        <v/>
      </c>
      <c r="HG133" s="158" t="str">
        <f t="shared" si="418"/>
        <v/>
      </c>
      <c r="HH133" s="157" t="str">
        <f t="shared" si="419"/>
        <v/>
      </c>
      <c r="HI133" s="158" t="str">
        <f t="shared" si="419"/>
        <v/>
      </c>
      <c r="HJ133" s="157">
        <f t="shared" si="420"/>
        <v>4455.7000000000025</v>
      </c>
      <c r="HK133" s="158">
        <f t="shared" si="420"/>
        <v>4456.4399999999996</v>
      </c>
      <c r="HL133" s="157" t="str">
        <f t="shared" si="421"/>
        <v/>
      </c>
      <c r="HM133" s="158" t="str">
        <f t="shared" si="421"/>
        <v/>
      </c>
    </row>
    <row r="134" spans="1:221">
      <c r="A134" s="201" t="s">
        <v>511</v>
      </c>
      <c r="B134" s="195" t="s">
        <v>523</v>
      </c>
      <c r="C134" s="209"/>
      <c r="D134" s="197">
        <v>160038</v>
      </c>
      <c r="E134" s="197">
        <v>4</v>
      </c>
      <c r="F134" s="155">
        <v>1176</v>
      </c>
      <c r="G134" s="198">
        <v>1167</v>
      </c>
      <c r="H134" s="155">
        <v>17</v>
      </c>
      <c r="I134" s="198">
        <v>16</v>
      </c>
      <c r="J134" s="157">
        <f t="shared" si="354"/>
        <v>1159</v>
      </c>
      <c r="K134" s="158">
        <f t="shared" si="354"/>
        <v>1151</v>
      </c>
      <c r="L134" s="155">
        <v>120</v>
      </c>
      <c r="M134" s="156">
        <v>120</v>
      </c>
      <c r="N134" s="157">
        <f t="shared" si="355"/>
        <v>1160</v>
      </c>
      <c r="O134" s="158">
        <f t="shared" si="355"/>
        <v>1149</v>
      </c>
      <c r="P134" s="199">
        <f t="shared" si="355"/>
        <v>0</v>
      </c>
      <c r="Q134" s="181">
        <f t="shared" si="355"/>
        <v>0</v>
      </c>
      <c r="R134" s="155">
        <v>304</v>
      </c>
      <c r="S134" s="198">
        <v>297</v>
      </c>
      <c r="T134" s="157">
        <f t="shared" si="356"/>
        <v>0</v>
      </c>
      <c r="U134" s="158">
        <f t="shared" si="356"/>
        <v>0</v>
      </c>
      <c r="V134" s="155">
        <v>3</v>
      </c>
      <c r="W134" s="198">
        <v>0</v>
      </c>
      <c r="X134" s="157">
        <f t="shared" si="357"/>
        <v>0</v>
      </c>
      <c r="Y134" s="158">
        <f t="shared" si="357"/>
        <v>0</v>
      </c>
      <c r="Z134" s="155"/>
      <c r="AA134" s="156"/>
      <c r="AB134" s="157">
        <f t="shared" si="358"/>
        <v>0</v>
      </c>
      <c r="AC134" s="158">
        <f t="shared" si="358"/>
        <v>0</v>
      </c>
      <c r="AD134" s="157">
        <f t="shared" si="359"/>
        <v>307</v>
      </c>
      <c r="AE134" s="158">
        <f t="shared" si="359"/>
        <v>297</v>
      </c>
      <c r="AF134" s="157">
        <f t="shared" si="360"/>
        <v>0</v>
      </c>
      <c r="AG134" s="158">
        <f t="shared" si="360"/>
        <v>0</v>
      </c>
      <c r="AH134" s="155">
        <v>4.1477960526315796</v>
      </c>
      <c r="AI134" s="200">
        <v>4.1783164983164998</v>
      </c>
      <c r="AJ134" s="157">
        <f t="shared" si="361"/>
        <v>1260.9300000000003</v>
      </c>
      <c r="AK134" s="157">
        <f t="shared" si="361"/>
        <v>1240.9600000000005</v>
      </c>
      <c r="AL134" s="155">
        <v>5.27</v>
      </c>
      <c r="AM134" s="200"/>
      <c r="AN134" s="157">
        <f t="shared" si="362"/>
        <v>15.809999999999999</v>
      </c>
      <c r="AO134" s="157">
        <f t="shared" si="362"/>
        <v>0</v>
      </c>
      <c r="AP134" s="155"/>
      <c r="AQ134" s="156"/>
      <c r="AR134" s="157">
        <f t="shared" si="363"/>
        <v>0</v>
      </c>
      <c r="AS134" s="158">
        <f t="shared" si="363"/>
        <v>0</v>
      </c>
      <c r="AT134" s="157">
        <f t="shared" si="364"/>
        <v>4.1587622149837138</v>
      </c>
      <c r="AU134" s="158">
        <f t="shared" si="364"/>
        <v>4.1783164983164998</v>
      </c>
      <c r="AV134" s="157">
        <f t="shared" si="365"/>
        <v>1276.7400000000002</v>
      </c>
      <c r="AW134" s="158">
        <f t="shared" si="365"/>
        <v>1240.9600000000005</v>
      </c>
      <c r="AX134" s="155"/>
      <c r="AY134" s="156"/>
      <c r="AZ134" s="157">
        <f t="shared" si="366"/>
        <v>0</v>
      </c>
      <c r="BA134" s="158">
        <f t="shared" si="366"/>
        <v>0</v>
      </c>
      <c r="BB134" s="155"/>
      <c r="BC134" s="156"/>
      <c r="BD134" s="157">
        <f t="shared" si="367"/>
        <v>0</v>
      </c>
      <c r="BE134" s="158">
        <f t="shared" si="367"/>
        <v>0</v>
      </c>
      <c r="BF134" s="155"/>
      <c r="BG134" s="156"/>
      <c r="BH134" s="157">
        <f t="shared" si="368"/>
        <v>0</v>
      </c>
      <c r="BI134" s="158">
        <f t="shared" si="368"/>
        <v>0</v>
      </c>
      <c r="BJ134" s="157">
        <f t="shared" si="369"/>
        <v>0</v>
      </c>
      <c r="BK134" s="158">
        <f t="shared" si="369"/>
        <v>0</v>
      </c>
      <c r="BL134" s="157">
        <f t="shared" si="370"/>
        <v>0</v>
      </c>
      <c r="BM134" s="158">
        <f t="shared" si="370"/>
        <v>0</v>
      </c>
      <c r="BN134" s="155">
        <v>346</v>
      </c>
      <c r="BO134" s="198">
        <v>319</v>
      </c>
      <c r="BP134" s="157">
        <f t="shared" si="371"/>
        <v>0</v>
      </c>
      <c r="BQ134" s="158">
        <f t="shared" si="371"/>
        <v>0</v>
      </c>
      <c r="BR134" s="155">
        <v>16</v>
      </c>
      <c r="BS134" s="198">
        <v>18</v>
      </c>
      <c r="BT134" s="157">
        <f t="shared" si="372"/>
        <v>0</v>
      </c>
      <c r="BU134" s="158">
        <f t="shared" si="372"/>
        <v>0</v>
      </c>
      <c r="BV134" s="155"/>
      <c r="BW134" s="156"/>
      <c r="BX134" s="157">
        <f t="shared" si="373"/>
        <v>0</v>
      </c>
      <c r="BY134" s="158">
        <f t="shared" si="373"/>
        <v>0</v>
      </c>
      <c r="BZ134" s="157">
        <f t="shared" si="374"/>
        <v>362</v>
      </c>
      <c r="CA134" s="158">
        <f t="shared" si="374"/>
        <v>337</v>
      </c>
      <c r="CB134" s="157">
        <f t="shared" si="375"/>
        <v>0</v>
      </c>
      <c r="CC134" s="158">
        <f t="shared" si="375"/>
        <v>0</v>
      </c>
      <c r="CD134" s="155">
        <v>6.0953179190751401</v>
      </c>
      <c r="CE134" s="200">
        <v>5.8681191222570499</v>
      </c>
      <c r="CF134" s="157">
        <f t="shared" si="376"/>
        <v>2108.9799999999987</v>
      </c>
      <c r="CG134" s="158">
        <f t="shared" si="376"/>
        <v>1871.9299999999989</v>
      </c>
      <c r="CH134" s="155">
        <v>10.589375</v>
      </c>
      <c r="CI134" s="200">
        <v>9.0594444444444395</v>
      </c>
      <c r="CJ134" s="157">
        <f t="shared" si="377"/>
        <v>169.43</v>
      </c>
      <c r="CK134" s="158">
        <f t="shared" si="377"/>
        <v>163.06999999999991</v>
      </c>
      <c r="CL134" s="155"/>
      <c r="CM134" s="156"/>
      <c r="CN134" s="157">
        <f t="shared" si="378"/>
        <v>0</v>
      </c>
      <c r="CO134" s="158">
        <f t="shared" si="378"/>
        <v>0</v>
      </c>
      <c r="CP134" s="157">
        <f t="shared" si="379"/>
        <v>6.2939502762430894</v>
      </c>
      <c r="CQ134" s="158">
        <f t="shared" si="379"/>
        <v>6.0385756676557829</v>
      </c>
      <c r="CR134" s="157">
        <f t="shared" si="380"/>
        <v>2278.4099999999985</v>
      </c>
      <c r="CS134" s="158">
        <f t="shared" si="380"/>
        <v>2034.9999999999989</v>
      </c>
      <c r="CT134" s="155"/>
      <c r="CU134" s="156"/>
      <c r="CV134" s="157">
        <f t="shared" si="381"/>
        <v>0</v>
      </c>
      <c r="CW134" s="158">
        <f t="shared" si="381"/>
        <v>0</v>
      </c>
      <c r="CX134" s="155"/>
      <c r="CY134" s="156"/>
      <c r="CZ134" s="157">
        <f t="shared" si="382"/>
        <v>0</v>
      </c>
      <c r="DA134" s="158">
        <f t="shared" si="382"/>
        <v>0</v>
      </c>
      <c r="DB134" s="155"/>
      <c r="DC134" s="156"/>
      <c r="DD134" s="157">
        <f t="shared" si="383"/>
        <v>0</v>
      </c>
      <c r="DE134" s="158">
        <f t="shared" si="383"/>
        <v>0</v>
      </c>
      <c r="DF134" s="157">
        <f t="shared" si="384"/>
        <v>0</v>
      </c>
      <c r="DG134" s="158">
        <f t="shared" si="384"/>
        <v>0</v>
      </c>
      <c r="DH134" s="157">
        <f t="shared" si="385"/>
        <v>0</v>
      </c>
      <c r="DI134" s="158">
        <f t="shared" si="385"/>
        <v>0</v>
      </c>
      <c r="DJ134" s="157">
        <f t="shared" si="386"/>
        <v>669</v>
      </c>
      <c r="DK134" s="158">
        <f t="shared" si="386"/>
        <v>634</v>
      </c>
      <c r="DL134" s="157">
        <f t="shared" si="386"/>
        <v>0</v>
      </c>
      <c r="DM134" s="158">
        <f t="shared" si="386"/>
        <v>0</v>
      </c>
      <c r="DN134" s="157">
        <f t="shared" si="387"/>
        <v>5.3141255605381144</v>
      </c>
      <c r="DO134" s="158">
        <f t="shared" si="387"/>
        <v>5.1671293375394312</v>
      </c>
      <c r="DP134" s="157">
        <f t="shared" si="388"/>
        <v>3555.1499999999987</v>
      </c>
      <c r="DQ134" s="158">
        <f t="shared" si="388"/>
        <v>3275.9599999999991</v>
      </c>
      <c r="DR134" s="157">
        <f t="shared" si="389"/>
        <v>0</v>
      </c>
      <c r="DS134" s="158">
        <f t="shared" si="389"/>
        <v>0</v>
      </c>
      <c r="DT134" s="157">
        <f t="shared" si="390"/>
        <v>0</v>
      </c>
      <c r="DU134" s="158">
        <f t="shared" si="390"/>
        <v>0</v>
      </c>
      <c r="DV134" s="155">
        <v>295</v>
      </c>
      <c r="DW134" s="198">
        <v>326</v>
      </c>
      <c r="DX134" s="157">
        <f t="shared" si="391"/>
        <v>0</v>
      </c>
      <c r="DY134" s="158">
        <f t="shared" si="391"/>
        <v>0</v>
      </c>
      <c r="DZ134" s="155">
        <v>196</v>
      </c>
      <c r="EA134" s="198">
        <v>189</v>
      </c>
      <c r="EB134" s="157">
        <f t="shared" si="392"/>
        <v>0</v>
      </c>
      <c r="EC134" s="158">
        <f t="shared" si="392"/>
        <v>0</v>
      </c>
      <c r="ED134" s="155">
        <v>0</v>
      </c>
      <c r="EE134" s="156"/>
      <c r="EF134" s="157">
        <f t="shared" si="393"/>
        <v>0</v>
      </c>
      <c r="EG134" s="158">
        <f t="shared" si="393"/>
        <v>0</v>
      </c>
      <c r="EH134" s="157">
        <f t="shared" si="394"/>
        <v>491</v>
      </c>
      <c r="EI134" s="158">
        <f t="shared" si="394"/>
        <v>515</v>
      </c>
      <c r="EJ134" s="157">
        <f t="shared" si="395"/>
        <v>0</v>
      </c>
      <c r="EK134" s="158">
        <f t="shared" si="395"/>
        <v>0</v>
      </c>
      <c r="EL134" s="155">
        <v>4.29464406779661</v>
      </c>
      <c r="EM134" s="200">
        <v>4.0846625766871201</v>
      </c>
      <c r="EN134" s="157">
        <f t="shared" si="396"/>
        <v>1266.9199999999998</v>
      </c>
      <c r="EO134" s="158">
        <f t="shared" si="396"/>
        <v>1331.600000000001</v>
      </c>
      <c r="EP134" s="155">
        <v>4.5905612244898002</v>
      </c>
      <c r="EQ134" s="200">
        <v>5.0489947089947096</v>
      </c>
      <c r="ER134" s="157">
        <f t="shared" si="397"/>
        <v>899.7500000000008</v>
      </c>
      <c r="ES134" s="158">
        <f t="shared" si="397"/>
        <v>954.2600000000001</v>
      </c>
      <c r="ET134" s="155"/>
      <c r="EU134" s="156"/>
      <c r="EV134" s="157">
        <f t="shared" si="398"/>
        <v>0</v>
      </c>
      <c r="EW134" s="158">
        <f t="shared" si="398"/>
        <v>0</v>
      </c>
      <c r="EX134" s="157">
        <f t="shared" si="399"/>
        <v>4.4127698574338092</v>
      </c>
      <c r="EY134" s="158">
        <f t="shared" si="399"/>
        <v>4.4385631067961189</v>
      </c>
      <c r="EZ134" s="157">
        <f t="shared" si="400"/>
        <v>2166.6700000000005</v>
      </c>
      <c r="FA134" s="158">
        <f t="shared" si="400"/>
        <v>2285.860000000001</v>
      </c>
      <c r="FB134" s="155"/>
      <c r="FC134" s="156"/>
      <c r="FD134" s="157">
        <f t="shared" si="401"/>
        <v>0</v>
      </c>
      <c r="FE134" s="158">
        <f t="shared" si="401"/>
        <v>0</v>
      </c>
      <c r="FF134" s="155"/>
      <c r="FG134" s="156"/>
      <c r="FH134" s="157">
        <f t="shared" si="402"/>
        <v>0</v>
      </c>
      <c r="FI134" s="158">
        <f t="shared" si="402"/>
        <v>0</v>
      </c>
      <c r="FJ134" s="155"/>
      <c r="FK134" s="156"/>
      <c r="FL134" s="157">
        <f t="shared" si="403"/>
        <v>0</v>
      </c>
      <c r="FM134" s="158">
        <f t="shared" si="403"/>
        <v>0</v>
      </c>
      <c r="FN134" s="157">
        <f t="shared" si="404"/>
        <v>0</v>
      </c>
      <c r="FO134" s="158">
        <f t="shared" si="404"/>
        <v>0</v>
      </c>
      <c r="FP134" s="157">
        <f t="shared" si="405"/>
        <v>0</v>
      </c>
      <c r="FQ134" s="158">
        <f t="shared" si="405"/>
        <v>0</v>
      </c>
      <c r="FR134" s="155"/>
      <c r="FS134" s="156"/>
      <c r="FT134" s="157">
        <f t="shared" si="406"/>
        <v>0</v>
      </c>
      <c r="FU134" s="158">
        <f t="shared" si="406"/>
        <v>0</v>
      </c>
      <c r="FV134" s="155"/>
      <c r="FW134" s="156"/>
      <c r="FX134" s="157">
        <f t="shared" si="407"/>
        <v>0</v>
      </c>
      <c r="FY134" s="158">
        <f t="shared" si="407"/>
        <v>0</v>
      </c>
      <c r="FZ134" s="155"/>
      <c r="GA134" s="156"/>
      <c r="GB134" s="157">
        <f t="shared" si="408"/>
        <v>0</v>
      </c>
      <c r="GC134" s="158">
        <f t="shared" si="408"/>
        <v>0</v>
      </c>
      <c r="GD134" s="157">
        <f t="shared" si="409"/>
        <v>945</v>
      </c>
      <c r="GE134" s="158">
        <f t="shared" si="409"/>
        <v>942</v>
      </c>
      <c r="GF134" s="157">
        <f t="shared" si="409"/>
        <v>0</v>
      </c>
      <c r="GG134" s="158">
        <f t="shared" si="409"/>
        <v>0</v>
      </c>
      <c r="GH134" s="157">
        <f t="shared" si="410"/>
        <v>4636.829999999999</v>
      </c>
      <c r="GI134" s="158">
        <f t="shared" si="410"/>
        <v>4444.4900000000007</v>
      </c>
      <c r="GJ134" s="157" t="str">
        <f t="shared" si="411"/>
        <v/>
      </c>
      <c r="GK134" s="158" t="str">
        <f t="shared" si="411"/>
        <v/>
      </c>
      <c r="GL134" s="157">
        <f t="shared" si="412"/>
        <v>215</v>
      </c>
      <c r="GM134" s="158">
        <f t="shared" si="412"/>
        <v>207</v>
      </c>
      <c r="GN134" s="157">
        <f t="shared" si="412"/>
        <v>0</v>
      </c>
      <c r="GO134" s="158">
        <f t="shared" si="412"/>
        <v>0</v>
      </c>
      <c r="GP134" s="157">
        <f t="shared" si="413"/>
        <v>1084.9900000000007</v>
      </c>
      <c r="GQ134" s="158">
        <f t="shared" si="413"/>
        <v>1117.33</v>
      </c>
      <c r="GR134" s="157">
        <f t="shared" si="414"/>
        <v>0</v>
      </c>
      <c r="GS134" s="158">
        <f t="shared" si="414"/>
        <v>0</v>
      </c>
      <c r="GT134" s="157">
        <f t="shared" si="415"/>
        <v>1160</v>
      </c>
      <c r="GU134" s="158">
        <f t="shared" si="415"/>
        <v>1149</v>
      </c>
      <c r="GV134" s="157">
        <f t="shared" si="415"/>
        <v>0</v>
      </c>
      <c r="GW134" s="158">
        <f t="shared" si="415"/>
        <v>0</v>
      </c>
      <c r="GX134" s="157">
        <f t="shared" si="416"/>
        <v>5721.82</v>
      </c>
      <c r="GY134" s="158">
        <f t="shared" si="416"/>
        <v>5561.8200000000006</v>
      </c>
      <c r="GZ134" s="157" t="str">
        <f t="shared" si="416"/>
        <v/>
      </c>
      <c r="HA134" s="158" t="str">
        <f t="shared" si="416"/>
        <v/>
      </c>
      <c r="HB134" s="157">
        <f t="shared" si="417"/>
        <v>0</v>
      </c>
      <c r="HC134" s="158">
        <f t="shared" si="417"/>
        <v>0</v>
      </c>
      <c r="HD134" s="157">
        <f t="shared" si="417"/>
        <v>0</v>
      </c>
      <c r="HE134" s="158">
        <f t="shared" si="417"/>
        <v>0</v>
      </c>
      <c r="HF134" s="157" t="str">
        <f t="shared" si="418"/>
        <v/>
      </c>
      <c r="HG134" s="158" t="str">
        <f t="shared" si="418"/>
        <v/>
      </c>
      <c r="HH134" s="157" t="str">
        <f t="shared" si="419"/>
        <v/>
      </c>
      <c r="HI134" s="158" t="str">
        <f t="shared" si="419"/>
        <v/>
      </c>
      <c r="HJ134" s="157">
        <f t="shared" si="420"/>
        <v>5721.82</v>
      </c>
      <c r="HK134" s="158">
        <f t="shared" si="420"/>
        <v>5561.82</v>
      </c>
      <c r="HL134" s="157" t="str">
        <f t="shared" si="421"/>
        <v/>
      </c>
      <c r="HM134" s="158" t="str">
        <f t="shared" si="421"/>
        <v/>
      </c>
    </row>
    <row r="135" spans="1:221">
      <c r="A135" s="201" t="s">
        <v>511</v>
      </c>
      <c r="B135" s="195" t="s">
        <v>524</v>
      </c>
      <c r="C135" s="208"/>
      <c r="D135" s="197">
        <v>160630</v>
      </c>
      <c r="E135" s="197">
        <v>5</v>
      </c>
      <c r="F135" s="155">
        <v>310</v>
      </c>
      <c r="G135" s="198">
        <v>324</v>
      </c>
      <c r="H135" s="155">
        <v>3</v>
      </c>
      <c r="I135" s="198">
        <v>6</v>
      </c>
      <c r="J135" s="157">
        <f t="shared" si="354"/>
        <v>307</v>
      </c>
      <c r="K135" s="158">
        <f t="shared" si="354"/>
        <v>318</v>
      </c>
      <c r="L135" s="155">
        <v>120</v>
      </c>
      <c r="M135" s="156">
        <v>120</v>
      </c>
      <c r="N135" s="157">
        <f t="shared" si="355"/>
        <v>307</v>
      </c>
      <c r="O135" s="158">
        <f t="shared" si="355"/>
        <v>318</v>
      </c>
      <c r="P135" s="199">
        <f t="shared" si="355"/>
        <v>0</v>
      </c>
      <c r="Q135" s="181">
        <f t="shared" si="355"/>
        <v>0</v>
      </c>
      <c r="R135" s="155">
        <v>10</v>
      </c>
      <c r="S135" s="198">
        <v>13</v>
      </c>
      <c r="T135" s="157">
        <f t="shared" si="356"/>
        <v>0</v>
      </c>
      <c r="U135" s="158">
        <f t="shared" si="356"/>
        <v>0</v>
      </c>
      <c r="V135" s="155">
        <v>2</v>
      </c>
      <c r="W135" s="198">
        <v>2</v>
      </c>
      <c r="X135" s="157">
        <f t="shared" si="357"/>
        <v>0</v>
      </c>
      <c r="Y135" s="158">
        <f t="shared" si="357"/>
        <v>0</v>
      </c>
      <c r="Z135" s="155"/>
      <c r="AA135" s="156"/>
      <c r="AB135" s="157">
        <f t="shared" si="358"/>
        <v>0</v>
      </c>
      <c r="AC135" s="158">
        <f t="shared" si="358"/>
        <v>0</v>
      </c>
      <c r="AD135" s="157">
        <f t="shared" si="359"/>
        <v>12</v>
      </c>
      <c r="AE135" s="158">
        <f t="shared" si="359"/>
        <v>15</v>
      </c>
      <c r="AF135" s="157">
        <f t="shared" si="360"/>
        <v>0</v>
      </c>
      <c r="AG135" s="158">
        <f t="shared" si="360"/>
        <v>0</v>
      </c>
      <c r="AH135" s="155">
        <v>5.9820000000000002</v>
      </c>
      <c r="AI135" s="200">
        <v>4.6784615384615398</v>
      </c>
      <c r="AJ135" s="157">
        <f t="shared" si="361"/>
        <v>59.82</v>
      </c>
      <c r="AK135" s="157">
        <f t="shared" si="361"/>
        <v>60.820000000000014</v>
      </c>
      <c r="AL135" s="155">
        <v>4.74</v>
      </c>
      <c r="AM135" s="200">
        <v>5.5350000000000001</v>
      </c>
      <c r="AN135" s="157">
        <f t="shared" si="362"/>
        <v>9.48</v>
      </c>
      <c r="AO135" s="157">
        <f t="shared" si="362"/>
        <v>11.07</v>
      </c>
      <c r="AP135" s="155"/>
      <c r="AQ135" s="156"/>
      <c r="AR135" s="157">
        <f t="shared" si="363"/>
        <v>0</v>
      </c>
      <c r="AS135" s="158">
        <f t="shared" si="363"/>
        <v>0</v>
      </c>
      <c r="AT135" s="157">
        <f t="shared" si="364"/>
        <v>5.7749999999999995</v>
      </c>
      <c r="AU135" s="158">
        <f t="shared" si="364"/>
        <v>4.7926666666666673</v>
      </c>
      <c r="AV135" s="157">
        <f t="shared" si="365"/>
        <v>69.3</v>
      </c>
      <c r="AW135" s="158">
        <f t="shared" si="365"/>
        <v>71.890000000000015</v>
      </c>
      <c r="AX135" s="155"/>
      <c r="AY135" s="156"/>
      <c r="AZ135" s="157">
        <f t="shared" si="366"/>
        <v>0</v>
      </c>
      <c r="BA135" s="158">
        <f t="shared" si="366"/>
        <v>0</v>
      </c>
      <c r="BB135" s="155"/>
      <c r="BC135" s="156"/>
      <c r="BD135" s="157">
        <f t="shared" si="367"/>
        <v>0</v>
      </c>
      <c r="BE135" s="158">
        <f t="shared" si="367"/>
        <v>0</v>
      </c>
      <c r="BF135" s="155"/>
      <c r="BG135" s="156"/>
      <c r="BH135" s="157">
        <f t="shared" si="368"/>
        <v>0</v>
      </c>
      <c r="BI135" s="158">
        <f t="shared" si="368"/>
        <v>0</v>
      </c>
      <c r="BJ135" s="157">
        <f t="shared" si="369"/>
        <v>0</v>
      </c>
      <c r="BK135" s="158">
        <f t="shared" si="369"/>
        <v>0</v>
      </c>
      <c r="BL135" s="157">
        <f t="shared" si="370"/>
        <v>0</v>
      </c>
      <c r="BM135" s="158">
        <f t="shared" si="370"/>
        <v>0</v>
      </c>
      <c r="BN135" s="155">
        <v>59</v>
      </c>
      <c r="BO135" s="198">
        <v>69</v>
      </c>
      <c r="BP135" s="157">
        <f t="shared" si="371"/>
        <v>0</v>
      </c>
      <c r="BQ135" s="158">
        <f t="shared" si="371"/>
        <v>0</v>
      </c>
      <c r="BR135" s="155">
        <v>25</v>
      </c>
      <c r="BS135" s="198">
        <v>19</v>
      </c>
      <c r="BT135" s="157">
        <f t="shared" si="372"/>
        <v>0</v>
      </c>
      <c r="BU135" s="158">
        <f t="shared" si="372"/>
        <v>0</v>
      </c>
      <c r="BV135" s="155"/>
      <c r="BW135" s="156"/>
      <c r="BX135" s="157">
        <f t="shared" si="373"/>
        <v>0</v>
      </c>
      <c r="BY135" s="158">
        <f t="shared" si="373"/>
        <v>0</v>
      </c>
      <c r="BZ135" s="157">
        <f t="shared" si="374"/>
        <v>84</v>
      </c>
      <c r="CA135" s="158">
        <f t="shared" si="374"/>
        <v>88</v>
      </c>
      <c r="CB135" s="157">
        <f t="shared" si="375"/>
        <v>0</v>
      </c>
      <c r="CC135" s="158">
        <f t="shared" si="375"/>
        <v>0</v>
      </c>
      <c r="CD135" s="155">
        <v>9.2081355932203408</v>
      </c>
      <c r="CE135" s="200">
        <v>8.6873913043478304</v>
      </c>
      <c r="CF135" s="157">
        <f t="shared" si="376"/>
        <v>543.28000000000009</v>
      </c>
      <c r="CG135" s="158">
        <f t="shared" si="376"/>
        <v>599.43000000000029</v>
      </c>
      <c r="CH135" s="155">
        <v>7.3752000000000004</v>
      </c>
      <c r="CI135" s="200">
        <v>6.6347368421052604</v>
      </c>
      <c r="CJ135" s="157">
        <f t="shared" si="377"/>
        <v>184.38000000000002</v>
      </c>
      <c r="CK135" s="158">
        <f t="shared" si="377"/>
        <v>126.05999999999995</v>
      </c>
      <c r="CL135" s="155"/>
      <c r="CM135" s="156"/>
      <c r="CN135" s="157">
        <f t="shared" si="378"/>
        <v>0</v>
      </c>
      <c r="CO135" s="158">
        <f t="shared" si="378"/>
        <v>0</v>
      </c>
      <c r="CP135" s="157">
        <f t="shared" si="379"/>
        <v>8.6626190476190494</v>
      </c>
      <c r="CQ135" s="158">
        <f t="shared" si="379"/>
        <v>8.2442045454545489</v>
      </c>
      <c r="CR135" s="157">
        <f t="shared" si="380"/>
        <v>727.6600000000002</v>
      </c>
      <c r="CS135" s="158">
        <f t="shared" si="380"/>
        <v>725.49000000000035</v>
      </c>
      <c r="CT135" s="155"/>
      <c r="CU135" s="156"/>
      <c r="CV135" s="157">
        <f t="shared" si="381"/>
        <v>0</v>
      </c>
      <c r="CW135" s="158">
        <f t="shared" si="381"/>
        <v>0</v>
      </c>
      <c r="CX135" s="155"/>
      <c r="CY135" s="156"/>
      <c r="CZ135" s="157">
        <f t="shared" si="382"/>
        <v>0</v>
      </c>
      <c r="DA135" s="158">
        <f t="shared" si="382"/>
        <v>0</v>
      </c>
      <c r="DB135" s="155"/>
      <c r="DC135" s="156"/>
      <c r="DD135" s="157">
        <f t="shared" si="383"/>
        <v>0</v>
      </c>
      <c r="DE135" s="158">
        <f t="shared" si="383"/>
        <v>0</v>
      </c>
      <c r="DF135" s="157">
        <f t="shared" si="384"/>
        <v>0</v>
      </c>
      <c r="DG135" s="158">
        <f t="shared" si="384"/>
        <v>0</v>
      </c>
      <c r="DH135" s="157">
        <f t="shared" si="385"/>
        <v>0</v>
      </c>
      <c r="DI135" s="158">
        <f t="shared" si="385"/>
        <v>0</v>
      </c>
      <c r="DJ135" s="157">
        <f t="shared" si="386"/>
        <v>96</v>
      </c>
      <c r="DK135" s="158">
        <f t="shared" si="386"/>
        <v>103</v>
      </c>
      <c r="DL135" s="157">
        <f t="shared" si="386"/>
        <v>0</v>
      </c>
      <c r="DM135" s="158">
        <f t="shared" si="386"/>
        <v>0</v>
      </c>
      <c r="DN135" s="157">
        <f t="shared" si="387"/>
        <v>8.3016666666666676</v>
      </c>
      <c r="DO135" s="158">
        <f t="shared" si="387"/>
        <v>7.7415533980582554</v>
      </c>
      <c r="DP135" s="157">
        <f t="shared" si="388"/>
        <v>796.96</v>
      </c>
      <c r="DQ135" s="158">
        <f t="shared" si="388"/>
        <v>797.38000000000034</v>
      </c>
      <c r="DR135" s="157">
        <f t="shared" si="389"/>
        <v>0</v>
      </c>
      <c r="DS135" s="158">
        <f t="shared" si="389"/>
        <v>0</v>
      </c>
      <c r="DT135" s="157">
        <f t="shared" si="390"/>
        <v>0</v>
      </c>
      <c r="DU135" s="158">
        <f t="shared" si="390"/>
        <v>0</v>
      </c>
      <c r="DV135" s="155">
        <v>166</v>
      </c>
      <c r="DW135" s="198">
        <v>157</v>
      </c>
      <c r="DX135" s="157">
        <f t="shared" si="391"/>
        <v>0</v>
      </c>
      <c r="DY135" s="158">
        <f t="shared" si="391"/>
        <v>0</v>
      </c>
      <c r="DZ135" s="155">
        <v>45</v>
      </c>
      <c r="EA135" s="198">
        <v>58</v>
      </c>
      <c r="EB135" s="157">
        <f t="shared" si="392"/>
        <v>0</v>
      </c>
      <c r="EC135" s="158">
        <f t="shared" si="392"/>
        <v>0</v>
      </c>
      <c r="ED135" s="155">
        <v>0</v>
      </c>
      <c r="EE135" s="156"/>
      <c r="EF135" s="157">
        <f t="shared" si="393"/>
        <v>0</v>
      </c>
      <c r="EG135" s="158">
        <f t="shared" si="393"/>
        <v>0</v>
      </c>
      <c r="EH135" s="157">
        <f t="shared" si="394"/>
        <v>211</v>
      </c>
      <c r="EI135" s="158">
        <f t="shared" si="394"/>
        <v>215</v>
      </c>
      <c r="EJ135" s="157">
        <f t="shared" si="395"/>
        <v>0</v>
      </c>
      <c r="EK135" s="158">
        <f t="shared" si="395"/>
        <v>0</v>
      </c>
      <c r="EL135" s="155">
        <v>5.3513855421686696</v>
      </c>
      <c r="EM135" s="200">
        <v>5.5271337579617796</v>
      </c>
      <c r="EN135" s="157">
        <f t="shared" si="396"/>
        <v>888.32999999999913</v>
      </c>
      <c r="EO135" s="158">
        <f t="shared" si="396"/>
        <v>867.75999999999942</v>
      </c>
      <c r="EP135" s="155">
        <v>5.3528888888888897</v>
      </c>
      <c r="EQ135" s="200">
        <v>5.4212068965517197</v>
      </c>
      <c r="ER135" s="157">
        <f t="shared" si="397"/>
        <v>240.88000000000002</v>
      </c>
      <c r="ES135" s="158">
        <f t="shared" si="397"/>
        <v>314.42999999999972</v>
      </c>
      <c r="ET135" s="155"/>
      <c r="EU135" s="156"/>
      <c r="EV135" s="157">
        <f t="shared" si="398"/>
        <v>0</v>
      </c>
      <c r="EW135" s="158">
        <f t="shared" si="398"/>
        <v>0</v>
      </c>
      <c r="EX135" s="157">
        <f t="shared" si="399"/>
        <v>5.3517061611374368</v>
      </c>
      <c r="EY135" s="158">
        <f t="shared" si="399"/>
        <v>5.4985581395348797</v>
      </c>
      <c r="EZ135" s="157">
        <f t="shared" si="400"/>
        <v>1129.2099999999991</v>
      </c>
      <c r="FA135" s="158">
        <f t="shared" si="400"/>
        <v>1182.1899999999991</v>
      </c>
      <c r="FB135" s="155"/>
      <c r="FC135" s="156"/>
      <c r="FD135" s="157">
        <f t="shared" si="401"/>
        <v>0</v>
      </c>
      <c r="FE135" s="158">
        <f t="shared" si="401"/>
        <v>0</v>
      </c>
      <c r="FF135" s="155"/>
      <c r="FG135" s="156"/>
      <c r="FH135" s="157">
        <f t="shared" si="402"/>
        <v>0</v>
      </c>
      <c r="FI135" s="158">
        <f t="shared" si="402"/>
        <v>0</v>
      </c>
      <c r="FJ135" s="155"/>
      <c r="FK135" s="156"/>
      <c r="FL135" s="157">
        <f t="shared" si="403"/>
        <v>0</v>
      </c>
      <c r="FM135" s="158">
        <f t="shared" si="403"/>
        <v>0</v>
      </c>
      <c r="FN135" s="157">
        <f t="shared" si="404"/>
        <v>0</v>
      </c>
      <c r="FO135" s="158">
        <f t="shared" si="404"/>
        <v>0</v>
      </c>
      <c r="FP135" s="157">
        <f t="shared" si="405"/>
        <v>0</v>
      </c>
      <c r="FQ135" s="158">
        <f t="shared" si="405"/>
        <v>0</v>
      </c>
      <c r="FR135" s="155"/>
      <c r="FS135" s="156"/>
      <c r="FT135" s="157">
        <f t="shared" si="406"/>
        <v>0</v>
      </c>
      <c r="FU135" s="158">
        <f t="shared" si="406"/>
        <v>0</v>
      </c>
      <c r="FV135" s="155"/>
      <c r="FW135" s="156"/>
      <c r="FX135" s="157">
        <f t="shared" si="407"/>
        <v>0</v>
      </c>
      <c r="FY135" s="158">
        <f t="shared" si="407"/>
        <v>0</v>
      </c>
      <c r="FZ135" s="155"/>
      <c r="GA135" s="156"/>
      <c r="GB135" s="157">
        <f t="shared" si="408"/>
        <v>0</v>
      </c>
      <c r="GC135" s="158">
        <f t="shared" si="408"/>
        <v>0</v>
      </c>
      <c r="GD135" s="157">
        <f t="shared" si="409"/>
        <v>235</v>
      </c>
      <c r="GE135" s="158">
        <f t="shared" si="409"/>
        <v>239</v>
      </c>
      <c r="GF135" s="157">
        <f t="shared" si="409"/>
        <v>0</v>
      </c>
      <c r="GG135" s="158">
        <f t="shared" si="409"/>
        <v>0</v>
      </c>
      <c r="GH135" s="157">
        <f t="shared" si="410"/>
        <v>1491.4299999999994</v>
      </c>
      <c r="GI135" s="158">
        <f t="shared" si="410"/>
        <v>1528.0099999999998</v>
      </c>
      <c r="GJ135" s="157" t="str">
        <f t="shared" si="411"/>
        <v/>
      </c>
      <c r="GK135" s="158" t="str">
        <f t="shared" si="411"/>
        <v/>
      </c>
      <c r="GL135" s="157">
        <f t="shared" si="412"/>
        <v>72</v>
      </c>
      <c r="GM135" s="158">
        <f t="shared" si="412"/>
        <v>79</v>
      </c>
      <c r="GN135" s="157">
        <f t="shared" si="412"/>
        <v>0</v>
      </c>
      <c r="GO135" s="158">
        <f t="shared" si="412"/>
        <v>0</v>
      </c>
      <c r="GP135" s="157">
        <f t="shared" si="413"/>
        <v>434.74</v>
      </c>
      <c r="GQ135" s="158">
        <f t="shared" si="413"/>
        <v>451.55999999999966</v>
      </c>
      <c r="GR135" s="157">
        <f t="shared" si="414"/>
        <v>0</v>
      </c>
      <c r="GS135" s="158">
        <f t="shared" si="414"/>
        <v>0</v>
      </c>
      <c r="GT135" s="157">
        <f t="shared" si="415"/>
        <v>307</v>
      </c>
      <c r="GU135" s="158">
        <f t="shared" si="415"/>
        <v>318</v>
      </c>
      <c r="GV135" s="157">
        <f t="shared" si="415"/>
        <v>0</v>
      </c>
      <c r="GW135" s="158">
        <f t="shared" si="415"/>
        <v>0</v>
      </c>
      <c r="GX135" s="157">
        <f t="shared" si="416"/>
        <v>1926.1699999999994</v>
      </c>
      <c r="GY135" s="158">
        <f t="shared" si="416"/>
        <v>1979.5699999999995</v>
      </c>
      <c r="GZ135" s="157" t="str">
        <f t="shared" si="416"/>
        <v/>
      </c>
      <c r="HA135" s="158" t="str">
        <f t="shared" si="416"/>
        <v/>
      </c>
      <c r="HB135" s="157">
        <f t="shared" si="417"/>
        <v>0</v>
      </c>
      <c r="HC135" s="158">
        <f t="shared" si="417"/>
        <v>0</v>
      </c>
      <c r="HD135" s="157">
        <f t="shared" si="417"/>
        <v>0</v>
      </c>
      <c r="HE135" s="158">
        <f t="shared" si="417"/>
        <v>0</v>
      </c>
      <c r="HF135" s="157" t="str">
        <f t="shared" si="418"/>
        <v/>
      </c>
      <c r="HG135" s="158" t="str">
        <f t="shared" si="418"/>
        <v/>
      </c>
      <c r="HH135" s="157" t="str">
        <f t="shared" si="419"/>
        <v/>
      </c>
      <c r="HI135" s="158" t="str">
        <f t="shared" si="419"/>
        <v/>
      </c>
      <c r="HJ135" s="157">
        <f t="shared" si="420"/>
        <v>1926.1699999999992</v>
      </c>
      <c r="HK135" s="158">
        <f t="shared" si="420"/>
        <v>1979.5699999999995</v>
      </c>
      <c r="HL135" s="157" t="str">
        <f t="shared" si="421"/>
        <v/>
      </c>
      <c r="HM135" s="158" t="str">
        <f t="shared" si="421"/>
        <v/>
      </c>
    </row>
    <row r="136" spans="1:221">
      <c r="A136" s="201" t="s">
        <v>511</v>
      </c>
      <c r="B136" s="203" t="s">
        <v>525</v>
      </c>
      <c r="C136" s="208"/>
      <c r="D136" s="197">
        <v>159382</v>
      </c>
      <c r="E136" s="197">
        <v>6</v>
      </c>
      <c r="F136" s="155">
        <v>215</v>
      </c>
      <c r="G136" s="198">
        <v>252</v>
      </c>
      <c r="H136" s="155">
        <v>0</v>
      </c>
      <c r="I136" s="198">
        <v>1</v>
      </c>
      <c r="J136" s="157">
        <f t="shared" si="354"/>
        <v>215</v>
      </c>
      <c r="K136" s="158">
        <f t="shared" si="354"/>
        <v>251</v>
      </c>
      <c r="L136" s="155">
        <v>60</v>
      </c>
      <c r="M136" s="156">
        <v>60</v>
      </c>
      <c r="N136" s="157">
        <f t="shared" si="355"/>
        <v>215</v>
      </c>
      <c r="O136" s="158">
        <f t="shared" si="355"/>
        <v>251</v>
      </c>
      <c r="P136" s="199">
        <f t="shared" si="355"/>
        <v>0</v>
      </c>
      <c r="Q136" s="181">
        <f t="shared" si="355"/>
        <v>0</v>
      </c>
      <c r="R136" s="155">
        <v>27</v>
      </c>
      <c r="S136" s="198">
        <v>37</v>
      </c>
      <c r="T136" s="157">
        <f t="shared" si="356"/>
        <v>0</v>
      </c>
      <c r="U136" s="158">
        <f t="shared" si="356"/>
        <v>0</v>
      </c>
      <c r="V136" s="155">
        <v>1</v>
      </c>
      <c r="W136" s="198">
        <v>1</v>
      </c>
      <c r="X136" s="157">
        <f t="shared" si="357"/>
        <v>0</v>
      </c>
      <c r="Y136" s="158">
        <f t="shared" si="357"/>
        <v>0</v>
      </c>
      <c r="Z136" s="155"/>
      <c r="AA136" s="156"/>
      <c r="AB136" s="157">
        <f t="shared" si="358"/>
        <v>0</v>
      </c>
      <c r="AC136" s="158">
        <f t="shared" si="358"/>
        <v>0</v>
      </c>
      <c r="AD136" s="157">
        <f t="shared" si="359"/>
        <v>28</v>
      </c>
      <c r="AE136" s="158">
        <f t="shared" si="359"/>
        <v>38</v>
      </c>
      <c r="AF136" s="157">
        <f t="shared" si="360"/>
        <v>0</v>
      </c>
      <c r="AG136" s="158">
        <f t="shared" si="360"/>
        <v>0</v>
      </c>
      <c r="AH136" s="155">
        <v>4.3133333333333299</v>
      </c>
      <c r="AI136" s="200">
        <v>4.5305405405405397</v>
      </c>
      <c r="AJ136" s="157">
        <f t="shared" si="361"/>
        <v>116.45999999999991</v>
      </c>
      <c r="AK136" s="157">
        <f t="shared" si="361"/>
        <v>167.62999999999997</v>
      </c>
      <c r="AL136" s="155">
        <v>4.33</v>
      </c>
      <c r="AM136" s="200">
        <v>4.74</v>
      </c>
      <c r="AN136" s="157">
        <f t="shared" si="362"/>
        <v>4.33</v>
      </c>
      <c r="AO136" s="157">
        <f t="shared" si="362"/>
        <v>4.74</v>
      </c>
      <c r="AP136" s="155"/>
      <c r="AQ136" s="156"/>
      <c r="AR136" s="157">
        <f t="shared" si="363"/>
        <v>0</v>
      </c>
      <c r="AS136" s="158">
        <f t="shared" si="363"/>
        <v>0</v>
      </c>
      <c r="AT136" s="157">
        <f t="shared" si="364"/>
        <v>4.3139285714285682</v>
      </c>
      <c r="AU136" s="158">
        <f t="shared" si="364"/>
        <v>4.5360526315789471</v>
      </c>
      <c r="AV136" s="157">
        <f t="shared" si="365"/>
        <v>120.78999999999991</v>
      </c>
      <c r="AW136" s="158">
        <f t="shared" si="365"/>
        <v>172.37</v>
      </c>
      <c r="AX136" s="155"/>
      <c r="AY136" s="156"/>
      <c r="AZ136" s="157">
        <f t="shared" si="366"/>
        <v>0</v>
      </c>
      <c r="BA136" s="158">
        <f t="shared" si="366"/>
        <v>0</v>
      </c>
      <c r="BB136" s="155"/>
      <c r="BC136" s="156"/>
      <c r="BD136" s="157">
        <f t="shared" si="367"/>
        <v>0</v>
      </c>
      <c r="BE136" s="158">
        <f t="shared" si="367"/>
        <v>0</v>
      </c>
      <c r="BF136" s="155"/>
      <c r="BG136" s="156"/>
      <c r="BH136" s="157">
        <f t="shared" si="368"/>
        <v>0</v>
      </c>
      <c r="BI136" s="158">
        <f t="shared" si="368"/>
        <v>0</v>
      </c>
      <c r="BJ136" s="157">
        <f t="shared" si="369"/>
        <v>0</v>
      </c>
      <c r="BK136" s="158">
        <f t="shared" si="369"/>
        <v>0</v>
      </c>
      <c r="BL136" s="157">
        <f t="shared" si="370"/>
        <v>0</v>
      </c>
      <c r="BM136" s="158">
        <f t="shared" si="370"/>
        <v>0</v>
      </c>
      <c r="BN136" s="155">
        <v>66</v>
      </c>
      <c r="BO136" s="198">
        <v>65</v>
      </c>
      <c r="BP136" s="157">
        <f t="shared" si="371"/>
        <v>0</v>
      </c>
      <c r="BQ136" s="158">
        <f t="shared" si="371"/>
        <v>0</v>
      </c>
      <c r="BR136" s="155">
        <v>14</v>
      </c>
      <c r="BS136" s="198">
        <v>11</v>
      </c>
      <c r="BT136" s="157">
        <f t="shared" si="372"/>
        <v>0</v>
      </c>
      <c r="BU136" s="158">
        <f t="shared" si="372"/>
        <v>0</v>
      </c>
      <c r="BV136" s="155"/>
      <c r="BW136" s="156"/>
      <c r="BX136" s="157">
        <f t="shared" si="373"/>
        <v>0</v>
      </c>
      <c r="BY136" s="158">
        <f t="shared" si="373"/>
        <v>0</v>
      </c>
      <c r="BZ136" s="157">
        <f t="shared" si="374"/>
        <v>80</v>
      </c>
      <c r="CA136" s="158">
        <f t="shared" si="374"/>
        <v>76</v>
      </c>
      <c r="CB136" s="157">
        <f t="shared" si="375"/>
        <v>0</v>
      </c>
      <c r="CC136" s="158">
        <f t="shared" si="375"/>
        <v>0</v>
      </c>
      <c r="CD136" s="155">
        <v>7.99</v>
      </c>
      <c r="CE136" s="200">
        <v>6.3986153846153897</v>
      </c>
      <c r="CF136" s="157">
        <f t="shared" si="376"/>
        <v>527.34</v>
      </c>
      <c r="CG136" s="158">
        <f t="shared" si="376"/>
        <v>415.91000000000031</v>
      </c>
      <c r="CH136" s="155">
        <v>10.876428571428599</v>
      </c>
      <c r="CI136" s="200">
        <v>10.7127272727273</v>
      </c>
      <c r="CJ136" s="157">
        <f t="shared" si="377"/>
        <v>152.27000000000038</v>
      </c>
      <c r="CK136" s="158">
        <f t="shared" si="377"/>
        <v>117.84000000000029</v>
      </c>
      <c r="CL136" s="155"/>
      <c r="CM136" s="156"/>
      <c r="CN136" s="157">
        <f t="shared" si="378"/>
        <v>0</v>
      </c>
      <c r="CO136" s="158">
        <f t="shared" si="378"/>
        <v>0</v>
      </c>
      <c r="CP136" s="157">
        <f t="shared" si="379"/>
        <v>8.4951250000000051</v>
      </c>
      <c r="CQ136" s="158">
        <f t="shared" si="379"/>
        <v>7.0230263157894814</v>
      </c>
      <c r="CR136" s="157">
        <f t="shared" si="380"/>
        <v>679.61000000000035</v>
      </c>
      <c r="CS136" s="158">
        <f t="shared" si="380"/>
        <v>533.75000000000057</v>
      </c>
      <c r="CT136" s="155"/>
      <c r="CU136" s="156"/>
      <c r="CV136" s="157">
        <f t="shared" si="381"/>
        <v>0</v>
      </c>
      <c r="CW136" s="158">
        <f t="shared" si="381"/>
        <v>0</v>
      </c>
      <c r="CX136" s="155"/>
      <c r="CY136" s="156"/>
      <c r="CZ136" s="157">
        <f t="shared" si="382"/>
        <v>0</v>
      </c>
      <c r="DA136" s="158">
        <f t="shared" si="382"/>
        <v>0</v>
      </c>
      <c r="DB136" s="155"/>
      <c r="DC136" s="156"/>
      <c r="DD136" s="157">
        <f t="shared" si="383"/>
        <v>0</v>
      </c>
      <c r="DE136" s="158">
        <f t="shared" si="383"/>
        <v>0</v>
      </c>
      <c r="DF136" s="157">
        <f t="shared" si="384"/>
        <v>0</v>
      </c>
      <c r="DG136" s="158">
        <f t="shared" si="384"/>
        <v>0</v>
      </c>
      <c r="DH136" s="157">
        <f t="shared" si="385"/>
        <v>0</v>
      </c>
      <c r="DI136" s="158">
        <f t="shared" si="385"/>
        <v>0</v>
      </c>
      <c r="DJ136" s="157">
        <f t="shared" si="386"/>
        <v>108</v>
      </c>
      <c r="DK136" s="158">
        <f t="shared" si="386"/>
        <v>114</v>
      </c>
      <c r="DL136" s="157">
        <f t="shared" si="386"/>
        <v>0</v>
      </c>
      <c r="DM136" s="158">
        <f t="shared" si="386"/>
        <v>0</v>
      </c>
      <c r="DN136" s="157">
        <f t="shared" si="387"/>
        <v>7.4111111111111141</v>
      </c>
      <c r="DO136" s="158">
        <f t="shared" si="387"/>
        <v>6.1940350877193033</v>
      </c>
      <c r="DP136" s="157">
        <f t="shared" si="388"/>
        <v>800.40000000000032</v>
      </c>
      <c r="DQ136" s="158">
        <f t="shared" si="388"/>
        <v>706.12000000000057</v>
      </c>
      <c r="DR136" s="157">
        <f t="shared" si="389"/>
        <v>0</v>
      </c>
      <c r="DS136" s="158">
        <f t="shared" si="389"/>
        <v>0</v>
      </c>
      <c r="DT136" s="157">
        <f t="shared" si="390"/>
        <v>0</v>
      </c>
      <c r="DU136" s="158">
        <f t="shared" si="390"/>
        <v>0</v>
      </c>
      <c r="DV136" s="155">
        <v>93</v>
      </c>
      <c r="DW136" s="198">
        <v>115</v>
      </c>
      <c r="DX136" s="157">
        <f t="shared" si="391"/>
        <v>0</v>
      </c>
      <c r="DY136" s="158">
        <f t="shared" si="391"/>
        <v>0</v>
      </c>
      <c r="DZ136" s="155">
        <v>14</v>
      </c>
      <c r="EA136" s="198">
        <v>22</v>
      </c>
      <c r="EB136" s="157">
        <f t="shared" si="392"/>
        <v>0</v>
      </c>
      <c r="EC136" s="158">
        <f t="shared" si="392"/>
        <v>0</v>
      </c>
      <c r="ED136" s="155">
        <v>0</v>
      </c>
      <c r="EE136" s="156"/>
      <c r="EF136" s="157">
        <f t="shared" si="393"/>
        <v>0</v>
      </c>
      <c r="EG136" s="158">
        <f t="shared" si="393"/>
        <v>0</v>
      </c>
      <c r="EH136" s="157">
        <f t="shared" si="394"/>
        <v>107</v>
      </c>
      <c r="EI136" s="158">
        <f t="shared" si="394"/>
        <v>137</v>
      </c>
      <c r="EJ136" s="157">
        <f t="shared" si="395"/>
        <v>0</v>
      </c>
      <c r="EK136" s="158">
        <f t="shared" si="395"/>
        <v>0</v>
      </c>
      <c r="EL136" s="155">
        <v>4.4398924731182801</v>
      </c>
      <c r="EM136" s="200">
        <v>3.4853043478260899</v>
      </c>
      <c r="EN136" s="157">
        <f t="shared" si="396"/>
        <v>412.91</v>
      </c>
      <c r="EO136" s="158">
        <f t="shared" si="396"/>
        <v>400.81000000000034</v>
      </c>
      <c r="EP136" s="155">
        <v>5.5592857142857097</v>
      </c>
      <c r="EQ136" s="200">
        <v>7.56</v>
      </c>
      <c r="ER136" s="157">
        <f t="shared" si="397"/>
        <v>77.829999999999941</v>
      </c>
      <c r="ES136" s="158">
        <f t="shared" si="397"/>
        <v>166.32</v>
      </c>
      <c r="ET136" s="155"/>
      <c r="EU136" s="156"/>
      <c r="EV136" s="157">
        <f t="shared" si="398"/>
        <v>0</v>
      </c>
      <c r="EW136" s="158">
        <f t="shared" si="398"/>
        <v>0</v>
      </c>
      <c r="EX136" s="157">
        <f t="shared" si="399"/>
        <v>4.5863551401869156</v>
      </c>
      <c r="EY136" s="158">
        <f t="shared" si="399"/>
        <v>4.1396350364963528</v>
      </c>
      <c r="EZ136" s="157">
        <f t="shared" si="400"/>
        <v>490.73999999999995</v>
      </c>
      <c r="FA136" s="158">
        <f t="shared" si="400"/>
        <v>567.13000000000034</v>
      </c>
      <c r="FB136" s="155"/>
      <c r="FC136" s="156"/>
      <c r="FD136" s="157">
        <f t="shared" si="401"/>
        <v>0</v>
      </c>
      <c r="FE136" s="158">
        <f t="shared" si="401"/>
        <v>0</v>
      </c>
      <c r="FF136" s="155"/>
      <c r="FG136" s="156"/>
      <c r="FH136" s="157">
        <f t="shared" si="402"/>
        <v>0</v>
      </c>
      <c r="FI136" s="158">
        <f t="shared" si="402"/>
        <v>0</v>
      </c>
      <c r="FJ136" s="155"/>
      <c r="FK136" s="156"/>
      <c r="FL136" s="157">
        <f t="shared" si="403"/>
        <v>0</v>
      </c>
      <c r="FM136" s="158">
        <f t="shared" si="403"/>
        <v>0</v>
      </c>
      <c r="FN136" s="157">
        <f t="shared" si="404"/>
        <v>0</v>
      </c>
      <c r="FO136" s="158">
        <f t="shared" si="404"/>
        <v>0</v>
      </c>
      <c r="FP136" s="157">
        <f t="shared" si="405"/>
        <v>0</v>
      </c>
      <c r="FQ136" s="158">
        <f t="shared" si="405"/>
        <v>0</v>
      </c>
      <c r="FR136" s="155"/>
      <c r="FS136" s="156"/>
      <c r="FT136" s="157">
        <f t="shared" si="406"/>
        <v>0</v>
      </c>
      <c r="FU136" s="158">
        <f t="shared" si="406"/>
        <v>0</v>
      </c>
      <c r="FV136" s="155"/>
      <c r="FW136" s="156"/>
      <c r="FX136" s="157">
        <f t="shared" si="407"/>
        <v>0</v>
      </c>
      <c r="FY136" s="158">
        <f t="shared" si="407"/>
        <v>0</v>
      </c>
      <c r="FZ136" s="155"/>
      <c r="GA136" s="156"/>
      <c r="GB136" s="157">
        <f t="shared" si="408"/>
        <v>0</v>
      </c>
      <c r="GC136" s="158">
        <f t="shared" si="408"/>
        <v>0</v>
      </c>
      <c r="GD136" s="157">
        <f t="shared" si="409"/>
        <v>186</v>
      </c>
      <c r="GE136" s="158">
        <f t="shared" si="409"/>
        <v>217</v>
      </c>
      <c r="GF136" s="157">
        <f t="shared" si="409"/>
        <v>0</v>
      </c>
      <c r="GG136" s="158">
        <f t="shared" si="409"/>
        <v>0</v>
      </c>
      <c r="GH136" s="157">
        <f t="shared" si="410"/>
        <v>1056.71</v>
      </c>
      <c r="GI136" s="158">
        <f t="shared" si="410"/>
        <v>984.35000000000059</v>
      </c>
      <c r="GJ136" s="157" t="str">
        <f t="shared" si="411"/>
        <v/>
      </c>
      <c r="GK136" s="158" t="str">
        <f t="shared" si="411"/>
        <v/>
      </c>
      <c r="GL136" s="157">
        <f t="shared" si="412"/>
        <v>29</v>
      </c>
      <c r="GM136" s="158">
        <f t="shared" si="412"/>
        <v>34</v>
      </c>
      <c r="GN136" s="157">
        <f t="shared" si="412"/>
        <v>0</v>
      </c>
      <c r="GO136" s="158">
        <f t="shared" si="412"/>
        <v>0</v>
      </c>
      <c r="GP136" s="157">
        <f t="shared" si="413"/>
        <v>234.43000000000035</v>
      </c>
      <c r="GQ136" s="158">
        <f t="shared" si="413"/>
        <v>288.90000000000026</v>
      </c>
      <c r="GR136" s="157">
        <f t="shared" si="414"/>
        <v>0</v>
      </c>
      <c r="GS136" s="158">
        <f t="shared" si="414"/>
        <v>0</v>
      </c>
      <c r="GT136" s="157">
        <f t="shared" si="415"/>
        <v>215</v>
      </c>
      <c r="GU136" s="158">
        <f t="shared" si="415"/>
        <v>251</v>
      </c>
      <c r="GV136" s="157">
        <f t="shared" si="415"/>
        <v>0</v>
      </c>
      <c r="GW136" s="158">
        <f t="shared" si="415"/>
        <v>0</v>
      </c>
      <c r="GX136" s="157">
        <f t="shared" si="416"/>
        <v>1291.1400000000003</v>
      </c>
      <c r="GY136" s="158">
        <f t="shared" si="416"/>
        <v>1273.2500000000009</v>
      </c>
      <c r="GZ136" s="157" t="str">
        <f t="shared" si="416"/>
        <v/>
      </c>
      <c r="HA136" s="158" t="str">
        <f t="shared" si="416"/>
        <v/>
      </c>
      <c r="HB136" s="157">
        <f t="shared" si="417"/>
        <v>0</v>
      </c>
      <c r="HC136" s="158">
        <f t="shared" si="417"/>
        <v>0</v>
      </c>
      <c r="HD136" s="157">
        <f t="shared" si="417"/>
        <v>0</v>
      </c>
      <c r="HE136" s="158">
        <f t="shared" si="417"/>
        <v>0</v>
      </c>
      <c r="HF136" s="157" t="str">
        <f t="shared" si="418"/>
        <v/>
      </c>
      <c r="HG136" s="158" t="str">
        <f t="shared" si="418"/>
        <v/>
      </c>
      <c r="HH136" s="157" t="str">
        <f t="shared" si="419"/>
        <v/>
      </c>
      <c r="HI136" s="158" t="str">
        <f t="shared" si="419"/>
        <v/>
      </c>
      <c r="HJ136" s="157">
        <f t="shared" si="420"/>
        <v>1291.1400000000003</v>
      </c>
      <c r="HK136" s="158">
        <f t="shared" si="420"/>
        <v>1273.2500000000009</v>
      </c>
      <c r="HL136" s="157" t="str">
        <f t="shared" si="421"/>
        <v/>
      </c>
      <c r="HM136" s="158" t="str">
        <f t="shared" si="421"/>
        <v/>
      </c>
    </row>
    <row r="137" spans="1:221">
      <c r="A137" s="201" t="s">
        <v>511</v>
      </c>
      <c r="B137" s="204" t="s">
        <v>526</v>
      </c>
      <c r="C137" s="210"/>
      <c r="D137" s="197">
        <v>437103</v>
      </c>
      <c r="E137" s="206">
        <v>8</v>
      </c>
      <c r="F137" s="155">
        <v>462</v>
      </c>
      <c r="G137" s="198">
        <v>451</v>
      </c>
      <c r="H137" s="155">
        <v>11</v>
      </c>
      <c r="I137" s="198">
        <v>18</v>
      </c>
      <c r="J137" s="157">
        <f t="shared" si="354"/>
        <v>451</v>
      </c>
      <c r="K137" s="158">
        <f t="shared" si="354"/>
        <v>433</v>
      </c>
      <c r="L137" s="155">
        <v>60</v>
      </c>
      <c r="M137" s="156">
        <v>60</v>
      </c>
      <c r="N137" s="157">
        <f t="shared" si="355"/>
        <v>451</v>
      </c>
      <c r="O137" s="158">
        <f t="shared" si="355"/>
        <v>434</v>
      </c>
      <c r="P137" s="199">
        <f t="shared" si="355"/>
        <v>0</v>
      </c>
      <c r="Q137" s="181">
        <f t="shared" si="355"/>
        <v>0</v>
      </c>
      <c r="R137" s="155">
        <v>24</v>
      </c>
      <c r="S137" s="198">
        <v>35</v>
      </c>
      <c r="T137" s="157">
        <f t="shared" si="356"/>
        <v>0</v>
      </c>
      <c r="U137" s="158">
        <f t="shared" si="356"/>
        <v>0</v>
      </c>
      <c r="V137" s="155">
        <v>5</v>
      </c>
      <c r="W137" s="198">
        <v>9</v>
      </c>
      <c r="X137" s="157">
        <f t="shared" si="357"/>
        <v>0</v>
      </c>
      <c r="Y137" s="158">
        <f t="shared" si="357"/>
        <v>0</v>
      </c>
      <c r="Z137" s="155"/>
      <c r="AA137" s="156"/>
      <c r="AB137" s="157">
        <f t="shared" si="358"/>
        <v>0</v>
      </c>
      <c r="AC137" s="158">
        <f t="shared" si="358"/>
        <v>0</v>
      </c>
      <c r="AD137" s="157">
        <f t="shared" si="359"/>
        <v>29</v>
      </c>
      <c r="AE137" s="158">
        <f t="shared" si="359"/>
        <v>44</v>
      </c>
      <c r="AF137" s="157">
        <f t="shared" si="360"/>
        <v>0</v>
      </c>
      <c r="AG137" s="158">
        <f t="shared" si="360"/>
        <v>0</v>
      </c>
      <c r="AH137" s="155">
        <v>3.9829166666666702</v>
      </c>
      <c r="AI137" s="200">
        <v>4.1894285714285697</v>
      </c>
      <c r="AJ137" s="157">
        <f t="shared" si="361"/>
        <v>95.590000000000089</v>
      </c>
      <c r="AK137" s="157">
        <f t="shared" si="361"/>
        <v>146.62999999999994</v>
      </c>
      <c r="AL137" s="155">
        <v>4.024</v>
      </c>
      <c r="AM137" s="200">
        <v>3.8066666666666702</v>
      </c>
      <c r="AN137" s="157">
        <f t="shared" si="362"/>
        <v>20.12</v>
      </c>
      <c r="AO137" s="157">
        <f t="shared" si="362"/>
        <v>34.260000000000034</v>
      </c>
      <c r="AP137" s="155"/>
      <c r="AQ137" s="156"/>
      <c r="AR137" s="157">
        <f t="shared" si="363"/>
        <v>0</v>
      </c>
      <c r="AS137" s="158">
        <f t="shared" si="363"/>
        <v>0</v>
      </c>
      <c r="AT137" s="157">
        <f t="shared" si="364"/>
        <v>3.9900000000000033</v>
      </c>
      <c r="AU137" s="158">
        <f t="shared" si="364"/>
        <v>4.1111363636363629</v>
      </c>
      <c r="AV137" s="157">
        <f t="shared" si="365"/>
        <v>115.71000000000009</v>
      </c>
      <c r="AW137" s="158">
        <f t="shared" si="365"/>
        <v>180.88999999999996</v>
      </c>
      <c r="AX137" s="155"/>
      <c r="AY137" s="156"/>
      <c r="AZ137" s="157">
        <f t="shared" si="366"/>
        <v>0</v>
      </c>
      <c r="BA137" s="158">
        <f t="shared" si="366"/>
        <v>0</v>
      </c>
      <c r="BB137" s="155"/>
      <c r="BC137" s="156"/>
      <c r="BD137" s="157">
        <f t="shared" si="367"/>
        <v>0</v>
      </c>
      <c r="BE137" s="158">
        <f t="shared" si="367"/>
        <v>0</v>
      </c>
      <c r="BF137" s="155"/>
      <c r="BG137" s="156"/>
      <c r="BH137" s="157">
        <f t="shared" si="368"/>
        <v>0</v>
      </c>
      <c r="BI137" s="158">
        <f t="shared" si="368"/>
        <v>0</v>
      </c>
      <c r="BJ137" s="157">
        <f t="shared" si="369"/>
        <v>0</v>
      </c>
      <c r="BK137" s="158">
        <f t="shared" si="369"/>
        <v>0</v>
      </c>
      <c r="BL137" s="157">
        <f t="shared" si="370"/>
        <v>0</v>
      </c>
      <c r="BM137" s="158">
        <f t="shared" si="370"/>
        <v>0</v>
      </c>
      <c r="BN137" s="155">
        <v>130</v>
      </c>
      <c r="BO137" s="198">
        <v>136</v>
      </c>
      <c r="BP137" s="157">
        <f t="shared" si="371"/>
        <v>0</v>
      </c>
      <c r="BQ137" s="158">
        <f t="shared" si="371"/>
        <v>0</v>
      </c>
      <c r="BR137" s="155">
        <v>40</v>
      </c>
      <c r="BS137" s="198">
        <v>39</v>
      </c>
      <c r="BT137" s="157">
        <f t="shared" si="372"/>
        <v>0</v>
      </c>
      <c r="BU137" s="158">
        <f t="shared" si="372"/>
        <v>0</v>
      </c>
      <c r="BV137" s="155"/>
      <c r="BW137" s="156"/>
      <c r="BX137" s="157">
        <f t="shared" si="373"/>
        <v>0</v>
      </c>
      <c r="BY137" s="158">
        <f t="shared" si="373"/>
        <v>0</v>
      </c>
      <c r="BZ137" s="157">
        <f t="shared" si="374"/>
        <v>170</v>
      </c>
      <c r="CA137" s="158">
        <f t="shared" si="374"/>
        <v>175</v>
      </c>
      <c r="CB137" s="157">
        <f t="shared" si="375"/>
        <v>0</v>
      </c>
      <c r="CC137" s="158">
        <f t="shared" si="375"/>
        <v>0</v>
      </c>
      <c r="CD137" s="155">
        <v>5.0714615384615396</v>
      </c>
      <c r="CE137" s="200">
        <v>5.3656617647058802</v>
      </c>
      <c r="CF137" s="157">
        <f t="shared" si="376"/>
        <v>659.29000000000019</v>
      </c>
      <c r="CG137" s="158">
        <f t="shared" si="376"/>
        <v>729.72999999999968</v>
      </c>
      <c r="CH137" s="155">
        <v>5.0267499999999998</v>
      </c>
      <c r="CI137" s="200">
        <v>6.1323076923076902</v>
      </c>
      <c r="CJ137" s="157">
        <f t="shared" si="377"/>
        <v>201.07</v>
      </c>
      <c r="CK137" s="158">
        <f t="shared" si="377"/>
        <v>239.15999999999991</v>
      </c>
      <c r="CL137" s="155"/>
      <c r="CM137" s="156"/>
      <c r="CN137" s="157">
        <f t="shared" si="378"/>
        <v>0</v>
      </c>
      <c r="CO137" s="158">
        <f t="shared" si="378"/>
        <v>0</v>
      </c>
      <c r="CP137" s="157">
        <f t="shared" si="379"/>
        <v>5.0609411764705889</v>
      </c>
      <c r="CQ137" s="158">
        <f t="shared" si="379"/>
        <v>5.5365142857142837</v>
      </c>
      <c r="CR137" s="157">
        <f t="shared" si="380"/>
        <v>860.36000000000013</v>
      </c>
      <c r="CS137" s="158">
        <f t="shared" si="380"/>
        <v>968.88999999999965</v>
      </c>
      <c r="CT137" s="155"/>
      <c r="CU137" s="156"/>
      <c r="CV137" s="157">
        <f t="shared" si="381"/>
        <v>0</v>
      </c>
      <c r="CW137" s="158">
        <f t="shared" si="381"/>
        <v>0</v>
      </c>
      <c r="CX137" s="155"/>
      <c r="CY137" s="156"/>
      <c r="CZ137" s="157">
        <f t="shared" si="382"/>
        <v>0</v>
      </c>
      <c r="DA137" s="158">
        <f t="shared" si="382"/>
        <v>0</v>
      </c>
      <c r="DB137" s="155"/>
      <c r="DC137" s="156"/>
      <c r="DD137" s="157">
        <f t="shared" si="383"/>
        <v>0</v>
      </c>
      <c r="DE137" s="158">
        <f t="shared" si="383"/>
        <v>0</v>
      </c>
      <c r="DF137" s="157">
        <f t="shared" si="384"/>
        <v>0</v>
      </c>
      <c r="DG137" s="158">
        <f t="shared" si="384"/>
        <v>0</v>
      </c>
      <c r="DH137" s="157">
        <f t="shared" si="385"/>
        <v>0</v>
      </c>
      <c r="DI137" s="158">
        <f t="shared" si="385"/>
        <v>0</v>
      </c>
      <c r="DJ137" s="157">
        <f t="shared" si="386"/>
        <v>199</v>
      </c>
      <c r="DK137" s="158">
        <f t="shared" si="386"/>
        <v>219</v>
      </c>
      <c r="DL137" s="157">
        <f t="shared" si="386"/>
        <v>0</v>
      </c>
      <c r="DM137" s="158">
        <f t="shared" si="386"/>
        <v>0</v>
      </c>
      <c r="DN137" s="157">
        <f t="shared" si="387"/>
        <v>4.9048743718592975</v>
      </c>
      <c r="DO137" s="158">
        <f t="shared" si="387"/>
        <v>5.250136986301368</v>
      </c>
      <c r="DP137" s="157">
        <f t="shared" si="388"/>
        <v>976.07000000000016</v>
      </c>
      <c r="DQ137" s="158">
        <f t="shared" si="388"/>
        <v>1149.7799999999995</v>
      </c>
      <c r="DR137" s="157">
        <f t="shared" si="389"/>
        <v>0</v>
      </c>
      <c r="DS137" s="158">
        <f t="shared" si="389"/>
        <v>0</v>
      </c>
      <c r="DT137" s="157">
        <f t="shared" si="390"/>
        <v>0</v>
      </c>
      <c r="DU137" s="158">
        <f t="shared" si="390"/>
        <v>0</v>
      </c>
      <c r="DV137" s="155">
        <v>153</v>
      </c>
      <c r="DW137" s="198">
        <v>138</v>
      </c>
      <c r="DX137" s="157">
        <f t="shared" si="391"/>
        <v>0</v>
      </c>
      <c r="DY137" s="158">
        <f t="shared" si="391"/>
        <v>0</v>
      </c>
      <c r="DZ137" s="155">
        <v>99</v>
      </c>
      <c r="EA137" s="198">
        <v>77</v>
      </c>
      <c r="EB137" s="157">
        <f t="shared" si="392"/>
        <v>0</v>
      </c>
      <c r="EC137" s="158">
        <f t="shared" si="392"/>
        <v>0</v>
      </c>
      <c r="ED137" s="155">
        <v>0</v>
      </c>
      <c r="EE137" s="156"/>
      <c r="EF137" s="157">
        <f t="shared" si="393"/>
        <v>0</v>
      </c>
      <c r="EG137" s="158">
        <f t="shared" si="393"/>
        <v>0</v>
      </c>
      <c r="EH137" s="157">
        <f t="shared" si="394"/>
        <v>252</v>
      </c>
      <c r="EI137" s="158">
        <f t="shared" si="394"/>
        <v>215</v>
      </c>
      <c r="EJ137" s="157">
        <f t="shared" si="395"/>
        <v>0</v>
      </c>
      <c r="EK137" s="158">
        <f t="shared" si="395"/>
        <v>0</v>
      </c>
      <c r="EL137" s="155">
        <v>3.4836601307189499</v>
      </c>
      <c r="EM137" s="200">
        <v>3.6178260869565202</v>
      </c>
      <c r="EN137" s="157">
        <f t="shared" si="396"/>
        <v>532.99999999999932</v>
      </c>
      <c r="EO137" s="158">
        <f t="shared" si="396"/>
        <v>499.25999999999976</v>
      </c>
      <c r="EP137" s="155">
        <v>4.4082828282828297</v>
      </c>
      <c r="EQ137" s="200">
        <v>4.6071428571428603</v>
      </c>
      <c r="ER137" s="157">
        <f t="shared" si="397"/>
        <v>436.42000000000013</v>
      </c>
      <c r="ES137" s="158">
        <f t="shared" si="397"/>
        <v>354.75000000000023</v>
      </c>
      <c r="ET137" s="155"/>
      <c r="EU137" s="156"/>
      <c r="EV137" s="157">
        <f t="shared" si="398"/>
        <v>0</v>
      </c>
      <c r="EW137" s="158">
        <f t="shared" si="398"/>
        <v>0</v>
      </c>
      <c r="EX137" s="157">
        <f t="shared" si="399"/>
        <v>3.8469047619047596</v>
      </c>
      <c r="EY137" s="158">
        <f t="shared" si="399"/>
        <v>3.9721395348837207</v>
      </c>
      <c r="EZ137" s="157">
        <f t="shared" si="400"/>
        <v>969.41999999999939</v>
      </c>
      <c r="FA137" s="158">
        <f t="shared" si="400"/>
        <v>854.01</v>
      </c>
      <c r="FB137" s="155"/>
      <c r="FC137" s="156"/>
      <c r="FD137" s="157">
        <f t="shared" si="401"/>
        <v>0</v>
      </c>
      <c r="FE137" s="158">
        <f t="shared" si="401"/>
        <v>0</v>
      </c>
      <c r="FF137" s="155"/>
      <c r="FG137" s="156"/>
      <c r="FH137" s="157">
        <f t="shared" si="402"/>
        <v>0</v>
      </c>
      <c r="FI137" s="158">
        <f t="shared" si="402"/>
        <v>0</v>
      </c>
      <c r="FJ137" s="155"/>
      <c r="FK137" s="156"/>
      <c r="FL137" s="157">
        <f t="shared" si="403"/>
        <v>0</v>
      </c>
      <c r="FM137" s="158">
        <f t="shared" si="403"/>
        <v>0</v>
      </c>
      <c r="FN137" s="157">
        <f t="shared" si="404"/>
        <v>0</v>
      </c>
      <c r="FO137" s="158">
        <f t="shared" si="404"/>
        <v>0</v>
      </c>
      <c r="FP137" s="157">
        <f t="shared" si="405"/>
        <v>0</v>
      </c>
      <c r="FQ137" s="158">
        <f t="shared" si="405"/>
        <v>0</v>
      </c>
      <c r="FR137" s="155"/>
      <c r="FS137" s="156"/>
      <c r="FT137" s="157">
        <f t="shared" si="406"/>
        <v>0</v>
      </c>
      <c r="FU137" s="158">
        <f t="shared" si="406"/>
        <v>0</v>
      </c>
      <c r="FV137" s="155"/>
      <c r="FW137" s="156"/>
      <c r="FX137" s="157">
        <f t="shared" si="407"/>
        <v>0</v>
      </c>
      <c r="FY137" s="158">
        <f t="shared" si="407"/>
        <v>0</v>
      </c>
      <c r="FZ137" s="155"/>
      <c r="GA137" s="156"/>
      <c r="GB137" s="157">
        <f t="shared" si="408"/>
        <v>0</v>
      </c>
      <c r="GC137" s="158">
        <f t="shared" si="408"/>
        <v>0</v>
      </c>
      <c r="GD137" s="157">
        <f t="shared" si="409"/>
        <v>307</v>
      </c>
      <c r="GE137" s="158">
        <f t="shared" si="409"/>
        <v>309</v>
      </c>
      <c r="GF137" s="157">
        <f t="shared" si="409"/>
        <v>0</v>
      </c>
      <c r="GG137" s="158">
        <f t="shared" si="409"/>
        <v>0</v>
      </c>
      <c r="GH137" s="157">
        <f t="shared" si="410"/>
        <v>1287.8799999999997</v>
      </c>
      <c r="GI137" s="158">
        <f t="shared" si="410"/>
        <v>1375.6199999999994</v>
      </c>
      <c r="GJ137" s="157" t="str">
        <f t="shared" si="411"/>
        <v/>
      </c>
      <c r="GK137" s="158" t="str">
        <f t="shared" si="411"/>
        <v/>
      </c>
      <c r="GL137" s="157">
        <f t="shared" si="412"/>
        <v>144</v>
      </c>
      <c r="GM137" s="158">
        <f t="shared" si="412"/>
        <v>125</v>
      </c>
      <c r="GN137" s="157">
        <f t="shared" si="412"/>
        <v>0</v>
      </c>
      <c r="GO137" s="158">
        <f t="shared" si="412"/>
        <v>0</v>
      </c>
      <c r="GP137" s="157">
        <f t="shared" si="413"/>
        <v>657.61000000000013</v>
      </c>
      <c r="GQ137" s="158">
        <f t="shared" si="413"/>
        <v>628.17000000000019</v>
      </c>
      <c r="GR137" s="157">
        <f t="shared" si="414"/>
        <v>0</v>
      </c>
      <c r="GS137" s="158">
        <f t="shared" si="414"/>
        <v>0</v>
      </c>
      <c r="GT137" s="157">
        <f t="shared" si="415"/>
        <v>451</v>
      </c>
      <c r="GU137" s="158">
        <f t="shared" si="415"/>
        <v>434</v>
      </c>
      <c r="GV137" s="157">
        <f t="shared" si="415"/>
        <v>0</v>
      </c>
      <c r="GW137" s="158">
        <f t="shared" si="415"/>
        <v>0</v>
      </c>
      <c r="GX137" s="157">
        <f t="shared" si="416"/>
        <v>1945.4899999999998</v>
      </c>
      <c r="GY137" s="158">
        <f t="shared" si="416"/>
        <v>2003.7899999999995</v>
      </c>
      <c r="GZ137" s="157" t="str">
        <f t="shared" si="416"/>
        <v/>
      </c>
      <c r="HA137" s="158" t="str">
        <f t="shared" si="416"/>
        <v/>
      </c>
      <c r="HB137" s="157">
        <f t="shared" si="417"/>
        <v>0</v>
      </c>
      <c r="HC137" s="158">
        <f t="shared" si="417"/>
        <v>0</v>
      </c>
      <c r="HD137" s="157">
        <f t="shared" si="417"/>
        <v>0</v>
      </c>
      <c r="HE137" s="158">
        <f t="shared" si="417"/>
        <v>0</v>
      </c>
      <c r="HF137" s="157" t="str">
        <f t="shared" si="418"/>
        <v/>
      </c>
      <c r="HG137" s="158" t="str">
        <f t="shared" si="418"/>
        <v/>
      </c>
      <c r="HH137" s="157" t="str">
        <f t="shared" si="419"/>
        <v/>
      </c>
      <c r="HI137" s="158" t="str">
        <f t="shared" si="419"/>
        <v/>
      </c>
      <c r="HJ137" s="157">
        <f t="shared" si="420"/>
        <v>1945.4899999999996</v>
      </c>
      <c r="HK137" s="158">
        <f t="shared" si="420"/>
        <v>2003.7899999999995</v>
      </c>
      <c r="HL137" s="157" t="str">
        <f t="shared" si="421"/>
        <v/>
      </c>
      <c r="HM137" s="158" t="str">
        <f t="shared" si="421"/>
        <v/>
      </c>
    </row>
    <row r="138" spans="1:221">
      <c r="A138" s="201" t="s">
        <v>511</v>
      </c>
      <c r="B138" s="195" t="s">
        <v>527</v>
      </c>
      <c r="C138" s="209" t="s">
        <v>536</v>
      </c>
      <c r="D138" s="197">
        <v>158431</v>
      </c>
      <c r="E138" s="197">
        <v>8</v>
      </c>
      <c r="F138" s="155">
        <v>702</v>
      </c>
      <c r="G138" s="198">
        <v>674</v>
      </c>
      <c r="H138" s="155">
        <v>2</v>
      </c>
      <c r="I138" s="198">
        <v>4</v>
      </c>
      <c r="J138" s="157">
        <f t="shared" si="354"/>
        <v>700</v>
      </c>
      <c r="K138" s="158">
        <f t="shared" si="354"/>
        <v>670</v>
      </c>
      <c r="L138" s="155">
        <v>60</v>
      </c>
      <c r="M138" s="156">
        <v>60</v>
      </c>
      <c r="N138" s="157">
        <f t="shared" si="355"/>
        <v>701</v>
      </c>
      <c r="O138" s="158">
        <f t="shared" si="355"/>
        <v>670</v>
      </c>
      <c r="P138" s="199">
        <f t="shared" si="355"/>
        <v>0</v>
      </c>
      <c r="Q138" s="181">
        <f t="shared" si="355"/>
        <v>0</v>
      </c>
      <c r="R138" s="155">
        <v>52</v>
      </c>
      <c r="S138" s="198">
        <v>60</v>
      </c>
      <c r="T138" s="157">
        <f t="shared" si="356"/>
        <v>0</v>
      </c>
      <c r="U138" s="158">
        <f t="shared" si="356"/>
        <v>0</v>
      </c>
      <c r="V138" s="155">
        <v>6</v>
      </c>
      <c r="W138" s="198">
        <v>12</v>
      </c>
      <c r="X138" s="157">
        <f t="shared" si="357"/>
        <v>0</v>
      </c>
      <c r="Y138" s="158">
        <f t="shared" si="357"/>
        <v>0</v>
      </c>
      <c r="Z138" s="155"/>
      <c r="AA138" s="156"/>
      <c r="AB138" s="157">
        <f t="shared" si="358"/>
        <v>0</v>
      </c>
      <c r="AC138" s="158">
        <f t="shared" si="358"/>
        <v>0</v>
      </c>
      <c r="AD138" s="157">
        <f t="shared" si="359"/>
        <v>58</v>
      </c>
      <c r="AE138" s="158">
        <f t="shared" si="359"/>
        <v>72</v>
      </c>
      <c r="AF138" s="157">
        <f t="shared" si="360"/>
        <v>0</v>
      </c>
      <c r="AG138" s="158">
        <f t="shared" si="360"/>
        <v>0</v>
      </c>
      <c r="AH138" s="155">
        <v>3.1965384615384602</v>
      </c>
      <c r="AI138" s="200">
        <v>3.6541666666666699</v>
      </c>
      <c r="AJ138" s="157">
        <f t="shared" si="361"/>
        <v>166.21999999999994</v>
      </c>
      <c r="AK138" s="157">
        <f t="shared" si="361"/>
        <v>219.2500000000002</v>
      </c>
      <c r="AL138" s="155">
        <v>4.7516666666666696</v>
      </c>
      <c r="AM138" s="200">
        <v>4.6716666666666704</v>
      </c>
      <c r="AN138" s="157">
        <f t="shared" si="362"/>
        <v>28.510000000000019</v>
      </c>
      <c r="AO138" s="157">
        <f t="shared" si="362"/>
        <v>56.060000000000045</v>
      </c>
      <c r="AP138" s="155"/>
      <c r="AQ138" s="156"/>
      <c r="AR138" s="157">
        <f t="shared" si="363"/>
        <v>0</v>
      </c>
      <c r="AS138" s="158">
        <f t="shared" si="363"/>
        <v>0</v>
      </c>
      <c r="AT138" s="157">
        <f t="shared" si="364"/>
        <v>3.3574137931034476</v>
      </c>
      <c r="AU138" s="158">
        <f t="shared" si="364"/>
        <v>3.8237500000000031</v>
      </c>
      <c r="AV138" s="157">
        <f t="shared" si="365"/>
        <v>194.72999999999996</v>
      </c>
      <c r="AW138" s="158">
        <f t="shared" si="365"/>
        <v>275.31000000000023</v>
      </c>
      <c r="AX138" s="155"/>
      <c r="AY138" s="156"/>
      <c r="AZ138" s="157">
        <f t="shared" si="366"/>
        <v>0</v>
      </c>
      <c r="BA138" s="158">
        <f t="shared" si="366"/>
        <v>0</v>
      </c>
      <c r="BB138" s="155"/>
      <c r="BC138" s="156"/>
      <c r="BD138" s="157">
        <f t="shared" si="367"/>
        <v>0</v>
      </c>
      <c r="BE138" s="158">
        <f t="shared" si="367"/>
        <v>0</v>
      </c>
      <c r="BF138" s="155"/>
      <c r="BG138" s="156"/>
      <c r="BH138" s="157">
        <f t="shared" si="368"/>
        <v>0</v>
      </c>
      <c r="BI138" s="158">
        <f t="shared" si="368"/>
        <v>0</v>
      </c>
      <c r="BJ138" s="157">
        <f t="shared" si="369"/>
        <v>0</v>
      </c>
      <c r="BK138" s="158">
        <f t="shared" si="369"/>
        <v>0</v>
      </c>
      <c r="BL138" s="157">
        <f t="shared" si="370"/>
        <v>0</v>
      </c>
      <c r="BM138" s="158">
        <f t="shared" si="370"/>
        <v>0</v>
      </c>
      <c r="BN138" s="155">
        <v>209</v>
      </c>
      <c r="BO138" s="198">
        <v>223</v>
      </c>
      <c r="BP138" s="157">
        <f t="shared" si="371"/>
        <v>0</v>
      </c>
      <c r="BQ138" s="158">
        <f t="shared" si="371"/>
        <v>0</v>
      </c>
      <c r="BR138" s="155">
        <v>46</v>
      </c>
      <c r="BS138" s="198">
        <v>48</v>
      </c>
      <c r="BT138" s="157">
        <f t="shared" si="372"/>
        <v>0</v>
      </c>
      <c r="BU138" s="158">
        <f t="shared" si="372"/>
        <v>0</v>
      </c>
      <c r="BV138" s="155"/>
      <c r="BW138" s="156"/>
      <c r="BX138" s="157">
        <f t="shared" si="373"/>
        <v>0</v>
      </c>
      <c r="BY138" s="158">
        <f t="shared" si="373"/>
        <v>0</v>
      </c>
      <c r="BZ138" s="157">
        <f t="shared" si="374"/>
        <v>255</v>
      </c>
      <c r="CA138" s="158">
        <f t="shared" si="374"/>
        <v>271</v>
      </c>
      <c r="CB138" s="157">
        <f t="shared" si="375"/>
        <v>0</v>
      </c>
      <c r="CC138" s="158">
        <f t="shared" si="375"/>
        <v>0</v>
      </c>
      <c r="CD138" s="155">
        <v>5.1636363636363596</v>
      </c>
      <c r="CE138" s="200">
        <v>5.0168161434977598</v>
      </c>
      <c r="CF138" s="157">
        <f t="shared" si="376"/>
        <v>1079.1999999999991</v>
      </c>
      <c r="CG138" s="158">
        <f t="shared" si="376"/>
        <v>1118.7500000000005</v>
      </c>
      <c r="CH138" s="155">
        <v>5.7889130434782601</v>
      </c>
      <c r="CI138" s="200">
        <v>6.2860416666666703</v>
      </c>
      <c r="CJ138" s="157">
        <f t="shared" si="377"/>
        <v>266.28999999999996</v>
      </c>
      <c r="CK138" s="158">
        <f t="shared" si="377"/>
        <v>301.73000000000019</v>
      </c>
      <c r="CL138" s="155"/>
      <c r="CM138" s="156"/>
      <c r="CN138" s="157">
        <f t="shared" si="378"/>
        <v>0</v>
      </c>
      <c r="CO138" s="158">
        <f t="shared" si="378"/>
        <v>0</v>
      </c>
      <c r="CP138" s="157">
        <f t="shared" si="379"/>
        <v>5.2764313725490162</v>
      </c>
      <c r="CQ138" s="158">
        <f t="shared" si="379"/>
        <v>5.2416236162361649</v>
      </c>
      <c r="CR138" s="157">
        <f t="shared" si="380"/>
        <v>1345.4899999999991</v>
      </c>
      <c r="CS138" s="158">
        <f t="shared" si="380"/>
        <v>1420.4800000000007</v>
      </c>
      <c r="CT138" s="155"/>
      <c r="CU138" s="156"/>
      <c r="CV138" s="157">
        <f t="shared" si="381"/>
        <v>0</v>
      </c>
      <c r="CW138" s="158">
        <f t="shared" si="381"/>
        <v>0</v>
      </c>
      <c r="CX138" s="155"/>
      <c r="CY138" s="156"/>
      <c r="CZ138" s="157">
        <f t="shared" si="382"/>
        <v>0</v>
      </c>
      <c r="DA138" s="158">
        <f t="shared" si="382"/>
        <v>0</v>
      </c>
      <c r="DB138" s="155"/>
      <c r="DC138" s="156"/>
      <c r="DD138" s="157">
        <f t="shared" si="383"/>
        <v>0</v>
      </c>
      <c r="DE138" s="158">
        <f t="shared" si="383"/>
        <v>0</v>
      </c>
      <c r="DF138" s="157">
        <f t="shared" si="384"/>
        <v>0</v>
      </c>
      <c r="DG138" s="158">
        <f t="shared" si="384"/>
        <v>0</v>
      </c>
      <c r="DH138" s="157">
        <f t="shared" si="385"/>
        <v>0</v>
      </c>
      <c r="DI138" s="158">
        <f t="shared" si="385"/>
        <v>0</v>
      </c>
      <c r="DJ138" s="157">
        <f t="shared" si="386"/>
        <v>313</v>
      </c>
      <c r="DK138" s="158">
        <f t="shared" si="386"/>
        <v>343</v>
      </c>
      <c r="DL138" s="157">
        <f t="shared" si="386"/>
        <v>0</v>
      </c>
      <c r="DM138" s="158">
        <f t="shared" si="386"/>
        <v>0</v>
      </c>
      <c r="DN138" s="157">
        <f t="shared" si="387"/>
        <v>4.9208306709265148</v>
      </c>
      <c r="DO138" s="158">
        <f t="shared" si="387"/>
        <v>4.9439941690962126</v>
      </c>
      <c r="DP138" s="157">
        <f t="shared" si="388"/>
        <v>1540.2199999999991</v>
      </c>
      <c r="DQ138" s="158">
        <f t="shared" si="388"/>
        <v>1695.7900000000009</v>
      </c>
      <c r="DR138" s="157">
        <f t="shared" si="389"/>
        <v>0</v>
      </c>
      <c r="DS138" s="158">
        <f t="shared" si="389"/>
        <v>0</v>
      </c>
      <c r="DT138" s="157">
        <f t="shared" si="390"/>
        <v>0</v>
      </c>
      <c r="DU138" s="158">
        <f t="shared" si="390"/>
        <v>0</v>
      </c>
      <c r="DV138" s="155">
        <v>244</v>
      </c>
      <c r="DW138" s="198">
        <v>204</v>
      </c>
      <c r="DX138" s="157">
        <f t="shared" si="391"/>
        <v>0</v>
      </c>
      <c r="DY138" s="158">
        <f t="shared" si="391"/>
        <v>0</v>
      </c>
      <c r="DZ138" s="155">
        <v>143</v>
      </c>
      <c r="EA138" s="198">
        <v>123</v>
      </c>
      <c r="EB138" s="157">
        <f t="shared" si="392"/>
        <v>0</v>
      </c>
      <c r="EC138" s="158">
        <f t="shared" si="392"/>
        <v>0</v>
      </c>
      <c r="ED138" s="155">
        <v>1</v>
      </c>
      <c r="EE138" s="156"/>
      <c r="EF138" s="157">
        <f t="shared" si="393"/>
        <v>0</v>
      </c>
      <c r="EG138" s="158">
        <f t="shared" si="393"/>
        <v>0</v>
      </c>
      <c r="EH138" s="157">
        <f t="shared" si="394"/>
        <v>388</v>
      </c>
      <c r="EI138" s="158">
        <f t="shared" si="394"/>
        <v>327</v>
      </c>
      <c r="EJ138" s="157">
        <f t="shared" si="395"/>
        <v>0</v>
      </c>
      <c r="EK138" s="158">
        <f t="shared" si="395"/>
        <v>0</v>
      </c>
      <c r="EL138" s="155">
        <v>3.4641393442622999</v>
      </c>
      <c r="EM138" s="200">
        <v>3.4514215686274499</v>
      </c>
      <c r="EN138" s="157">
        <f t="shared" si="396"/>
        <v>845.25000000000114</v>
      </c>
      <c r="EO138" s="158">
        <f t="shared" si="396"/>
        <v>704.0899999999998</v>
      </c>
      <c r="EP138" s="155">
        <v>3.9695804195804198</v>
      </c>
      <c r="EQ138" s="200">
        <v>4.28707317073171</v>
      </c>
      <c r="ER138" s="157">
        <f t="shared" si="397"/>
        <v>567.65000000000009</v>
      </c>
      <c r="ES138" s="158">
        <f t="shared" si="397"/>
        <v>527.31000000000029</v>
      </c>
      <c r="ET138" s="155"/>
      <c r="EU138" s="156"/>
      <c r="EV138" s="157">
        <f t="shared" si="398"/>
        <v>0</v>
      </c>
      <c r="EW138" s="158">
        <f t="shared" si="398"/>
        <v>0</v>
      </c>
      <c r="EX138" s="157">
        <f t="shared" si="399"/>
        <v>3.6414948453608278</v>
      </c>
      <c r="EY138" s="158">
        <f t="shared" si="399"/>
        <v>3.7657492354740065</v>
      </c>
      <c r="EZ138" s="157">
        <f t="shared" si="400"/>
        <v>1412.9000000000012</v>
      </c>
      <c r="FA138" s="158">
        <f t="shared" si="400"/>
        <v>1231.4000000000001</v>
      </c>
      <c r="FB138" s="155"/>
      <c r="FC138" s="156"/>
      <c r="FD138" s="157">
        <f t="shared" si="401"/>
        <v>0</v>
      </c>
      <c r="FE138" s="158">
        <f t="shared" si="401"/>
        <v>0</v>
      </c>
      <c r="FF138" s="155"/>
      <c r="FG138" s="156"/>
      <c r="FH138" s="157">
        <f t="shared" si="402"/>
        <v>0</v>
      </c>
      <c r="FI138" s="158">
        <f t="shared" si="402"/>
        <v>0</v>
      </c>
      <c r="FJ138" s="155"/>
      <c r="FK138" s="156"/>
      <c r="FL138" s="157">
        <f t="shared" si="403"/>
        <v>0</v>
      </c>
      <c r="FM138" s="158">
        <f t="shared" si="403"/>
        <v>0</v>
      </c>
      <c r="FN138" s="157">
        <f t="shared" si="404"/>
        <v>0</v>
      </c>
      <c r="FO138" s="158">
        <f t="shared" si="404"/>
        <v>0</v>
      </c>
      <c r="FP138" s="157">
        <f t="shared" si="405"/>
        <v>0</v>
      </c>
      <c r="FQ138" s="158">
        <f t="shared" si="405"/>
        <v>0</v>
      </c>
      <c r="FR138" s="155"/>
      <c r="FS138" s="156"/>
      <c r="FT138" s="157">
        <f t="shared" si="406"/>
        <v>0</v>
      </c>
      <c r="FU138" s="158">
        <f t="shared" si="406"/>
        <v>0</v>
      </c>
      <c r="FV138" s="155"/>
      <c r="FW138" s="156"/>
      <c r="FX138" s="157">
        <f t="shared" si="407"/>
        <v>0</v>
      </c>
      <c r="FY138" s="158">
        <f t="shared" si="407"/>
        <v>0</v>
      </c>
      <c r="FZ138" s="155"/>
      <c r="GA138" s="156"/>
      <c r="GB138" s="157">
        <f t="shared" si="408"/>
        <v>0</v>
      </c>
      <c r="GC138" s="158">
        <f t="shared" si="408"/>
        <v>0</v>
      </c>
      <c r="GD138" s="157">
        <f t="shared" si="409"/>
        <v>505</v>
      </c>
      <c r="GE138" s="158">
        <f t="shared" si="409"/>
        <v>487</v>
      </c>
      <c r="GF138" s="157">
        <f t="shared" si="409"/>
        <v>0</v>
      </c>
      <c r="GG138" s="158">
        <f t="shared" si="409"/>
        <v>0</v>
      </c>
      <c r="GH138" s="157">
        <f t="shared" si="410"/>
        <v>2090.67</v>
      </c>
      <c r="GI138" s="158">
        <f t="shared" si="410"/>
        <v>2042.0900000000006</v>
      </c>
      <c r="GJ138" s="157" t="str">
        <f t="shared" si="411"/>
        <v/>
      </c>
      <c r="GK138" s="158" t="str">
        <f t="shared" si="411"/>
        <v/>
      </c>
      <c r="GL138" s="157">
        <f t="shared" si="412"/>
        <v>195</v>
      </c>
      <c r="GM138" s="158">
        <f t="shared" si="412"/>
        <v>183</v>
      </c>
      <c r="GN138" s="157">
        <f t="shared" si="412"/>
        <v>0</v>
      </c>
      <c r="GO138" s="158">
        <f t="shared" si="412"/>
        <v>0</v>
      </c>
      <c r="GP138" s="157">
        <f t="shared" si="413"/>
        <v>862.45</v>
      </c>
      <c r="GQ138" s="158">
        <f t="shared" si="413"/>
        <v>885.10000000000059</v>
      </c>
      <c r="GR138" s="157">
        <f t="shared" si="414"/>
        <v>0</v>
      </c>
      <c r="GS138" s="158">
        <f t="shared" si="414"/>
        <v>0</v>
      </c>
      <c r="GT138" s="157">
        <f t="shared" si="415"/>
        <v>700</v>
      </c>
      <c r="GU138" s="158">
        <f t="shared" si="415"/>
        <v>670</v>
      </c>
      <c r="GV138" s="157">
        <f t="shared" si="415"/>
        <v>0</v>
      </c>
      <c r="GW138" s="158">
        <f t="shared" si="415"/>
        <v>0</v>
      </c>
      <c r="GX138" s="157">
        <f t="shared" si="416"/>
        <v>2953.12</v>
      </c>
      <c r="GY138" s="158">
        <f t="shared" si="416"/>
        <v>2927.1900000000014</v>
      </c>
      <c r="GZ138" s="157" t="str">
        <f t="shared" si="416"/>
        <v/>
      </c>
      <c r="HA138" s="158" t="str">
        <f t="shared" si="416"/>
        <v/>
      </c>
      <c r="HB138" s="157">
        <f t="shared" si="417"/>
        <v>1</v>
      </c>
      <c r="HC138" s="158">
        <f t="shared" si="417"/>
        <v>0</v>
      </c>
      <c r="HD138" s="157">
        <f t="shared" si="417"/>
        <v>0</v>
      </c>
      <c r="HE138" s="158">
        <f t="shared" si="417"/>
        <v>0</v>
      </c>
      <c r="HF138" s="157">
        <f t="shared" si="418"/>
        <v>0</v>
      </c>
      <c r="HG138" s="158" t="str">
        <f t="shared" si="418"/>
        <v/>
      </c>
      <c r="HH138" s="157" t="str">
        <f t="shared" si="419"/>
        <v/>
      </c>
      <c r="HI138" s="158" t="str">
        <f t="shared" si="419"/>
        <v/>
      </c>
      <c r="HJ138" s="157">
        <f t="shared" si="420"/>
        <v>2953.1200000000003</v>
      </c>
      <c r="HK138" s="158">
        <f t="shared" si="420"/>
        <v>2927.190000000001</v>
      </c>
      <c r="HL138" s="157" t="str">
        <f t="shared" si="421"/>
        <v/>
      </c>
      <c r="HM138" s="158" t="str">
        <f t="shared" si="421"/>
        <v/>
      </c>
    </row>
    <row r="139" spans="1:221">
      <c r="A139" s="201" t="s">
        <v>511</v>
      </c>
      <c r="B139" s="203" t="s">
        <v>528</v>
      </c>
      <c r="C139" s="205"/>
      <c r="D139" s="197">
        <v>158662</v>
      </c>
      <c r="E139" s="207">
        <v>8</v>
      </c>
      <c r="F139" s="155">
        <v>1385</v>
      </c>
      <c r="G139" s="198">
        <v>1303</v>
      </c>
      <c r="H139" s="155">
        <v>17</v>
      </c>
      <c r="I139" s="198">
        <v>13</v>
      </c>
      <c r="J139" s="157">
        <f t="shared" si="354"/>
        <v>1368</v>
      </c>
      <c r="K139" s="158">
        <f t="shared" si="354"/>
        <v>1290</v>
      </c>
      <c r="L139" s="155">
        <v>60</v>
      </c>
      <c r="M139" s="156">
        <v>60</v>
      </c>
      <c r="N139" s="157">
        <f t="shared" si="355"/>
        <v>1368</v>
      </c>
      <c r="O139" s="181">
        <f t="shared" si="355"/>
        <v>1269</v>
      </c>
      <c r="P139" s="199">
        <f t="shared" si="355"/>
        <v>0</v>
      </c>
      <c r="Q139" s="181">
        <f t="shared" si="355"/>
        <v>0</v>
      </c>
      <c r="R139" s="155">
        <v>57</v>
      </c>
      <c r="S139" s="198">
        <v>49</v>
      </c>
      <c r="T139" s="157">
        <f t="shared" si="356"/>
        <v>0</v>
      </c>
      <c r="U139" s="158">
        <f t="shared" si="356"/>
        <v>0</v>
      </c>
      <c r="V139" s="155">
        <v>9</v>
      </c>
      <c r="W139" s="198">
        <v>11</v>
      </c>
      <c r="X139" s="157">
        <f t="shared" si="357"/>
        <v>0</v>
      </c>
      <c r="Y139" s="158">
        <f t="shared" si="357"/>
        <v>0</v>
      </c>
      <c r="Z139" s="155"/>
      <c r="AA139" s="156"/>
      <c r="AB139" s="157">
        <f t="shared" si="358"/>
        <v>0</v>
      </c>
      <c r="AC139" s="158">
        <f t="shared" si="358"/>
        <v>0</v>
      </c>
      <c r="AD139" s="157">
        <f t="shared" si="359"/>
        <v>66</v>
      </c>
      <c r="AE139" s="158">
        <f t="shared" si="359"/>
        <v>60</v>
      </c>
      <c r="AF139" s="157">
        <f t="shared" si="360"/>
        <v>0</v>
      </c>
      <c r="AG139" s="158">
        <f t="shared" si="360"/>
        <v>0</v>
      </c>
      <c r="AH139" s="155">
        <v>4.8259649122806998</v>
      </c>
      <c r="AI139" s="200">
        <v>5.0999999999999996</v>
      </c>
      <c r="AJ139" s="157">
        <f t="shared" si="361"/>
        <v>275.07999999999987</v>
      </c>
      <c r="AK139" s="157">
        <f t="shared" si="361"/>
        <v>249.89999999999998</v>
      </c>
      <c r="AL139" s="155">
        <v>5.2511111111111104</v>
      </c>
      <c r="AM139" s="200">
        <v>5.3190909090909102</v>
      </c>
      <c r="AN139" s="157">
        <f t="shared" si="362"/>
        <v>47.259999999999991</v>
      </c>
      <c r="AO139" s="157">
        <f t="shared" si="362"/>
        <v>58.510000000000012</v>
      </c>
      <c r="AP139" s="155"/>
      <c r="AQ139" s="156"/>
      <c r="AR139" s="157">
        <f t="shared" si="363"/>
        <v>0</v>
      </c>
      <c r="AS139" s="158">
        <f t="shared" si="363"/>
        <v>0</v>
      </c>
      <c r="AT139" s="157">
        <f t="shared" si="364"/>
        <v>4.883939393939392</v>
      </c>
      <c r="AU139" s="158">
        <f t="shared" si="364"/>
        <v>5.1401666666666666</v>
      </c>
      <c r="AV139" s="157">
        <f t="shared" si="365"/>
        <v>322.33999999999986</v>
      </c>
      <c r="AW139" s="158">
        <f t="shared" si="365"/>
        <v>308.40999999999997</v>
      </c>
      <c r="AX139" s="155"/>
      <c r="AY139" s="156"/>
      <c r="AZ139" s="157">
        <f t="shared" si="366"/>
        <v>0</v>
      </c>
      <c r="BA139" s="158">
        <f t="shared" si="366"/>
        <v>0</v>
      </c>
      <c r="BB139" s="155"/>
      <c r="BC139" s="156"/>
      <c r="BD139" s="157">
        <f t="shared" si="367"/>
        <v>0</v>
      </c>
      <c r="BE139" s="158">
        <f t="shared" si="367"/>
        <v>0</v>
      </c>
      <c r="BF139" s="155"/>
      <c r="BG139" s="156"/>
      <c r="BH139" s="157">
        <f t="shared" si="368"/>
        <v>0</v>
      </c>
      <c r="BI139" s="158">
        <f t="shared" si="368"/>
        <v>0</v>
      </c>
      <c r="BJ139" s="157">
        <f t="shared" si="369"/>
        <v>0</v>
      </c>
      <c r="BK139" s="158">
        <f t="shared" si="369"/>
        <v>0</v>
      </c>
      <c r="BL139" s="157">
        <f t="shared" si="370"/>
        <v>0</v>
      </c>
      <c r="BM139" s="158">
        <f t="shared" si="370"/>
        <v>0</v>
      </c>
      <c r="BN139" s="155">
        <v>390</v>
      </c>
      <c r="BO139" s="198">
        <v>366</v>
      </c>
      <c r="BP139" s="157">
        <f t="shared" si="371"/>
        <v>0</v>
      </c>
      <c r="BQ139" s="158">
        <f t="shared" si="371"/>
        <v>0</v>
      </c>
      <c r="BR139" s="155">
        <v>140</v>
      </c>
      <c r="BS139" s="198">
        <v>136</v>
      </c>
      <c r="BT139" s="157">
        <f t="shared" si="372"/>
        <v>0</v>
      </c>
      <c r="BU139" s="158">
        <f t="shared" si="372"/>
        <v>0</v>
      </c>
      <c r="BV139" s="155"/>
      <c r="BW139" s="156"/>
      <c r="BX139" s="157">
        <f t="shared" si="373"/>
        <v>0</v>
      </c>
      <c r="BY139" s="158">
        <f t="shared" si="373"/>
        <v>0</v>
      </c>
      <c r="BZ139" s="157">
        <f t="shared" si="374"/>
        <v>530</v>
      </c>
      <c r="CA139" s="158">
        <f t="shared" si="374"/>
        <v>502</v>
      </c>
      <c r="CB139" s="157">
        <f t="shared" si="375"/>
        <v>0</v>
      </c>
      <c r="CC139" s="158">
        <f t="shared" si="375"/>
        <v>0</v>
      </c>
      <c r="CD139" s="155">
        <v>7.1118461538461499</v>
      </c>
      <c r="CE139" s="200">
        <v>7.1536065573770502</v>
      </c>
      <c r="CF139" s="157">
        <f t="shared" si="376"/>
        <v>2773.6199999999985</v>
      </c>
      <c r="CG139" s="158">
        <f t="shared" si="376"/>
        <v>2618.2200000000003</v>
      </c>
      <c r="CH139" s="155">
        <v>9.423</v>
      </c>
      <c r="CI139" s="200">
        <v>8.7105147058823498</v>
      </c>
      <c r="CJ139" s="157">
        <f t="shared" si="377"/>
        <v>1319.22</v>
      </c>
      <c r="CK139" s="158">
        <f t="shared" si="377"/>
        <v>1184.6299999999997</v>
      </c>
      <c r="CL139" s="155"/>
      <c r="CM139" s="156"/>
      <c r="CN139" s="157">
        <f t="shared" si="378"/>
        <v>0</v>
      </c>
      <c r="CO139" s="158">
        <f t="shared" si="378"/>
        <v>0</v>
      </c>
      <c r="CP139" s="157">
        <f t="shared" si="379"/>
        <v>7.7223396226415062</v>
      </c>
      <c r="CQ139" s="158">
        <f t="shared" si="379"/>
        <v>7.5753984063745019</v>
      </c>
      <c r="CR139" s="157">
        <f t="shared" si="380"/>
        <v>4092.8399999999983</v>
      </c>
      <c r="CS139" s="158">
        <f t="shared" si="380"/>
        <v>3802.85</v>
      </c>
      <c r="CT139" s="155"/>
      <c r="CU139" s="156"/>
      <c r="CV139" s="157">
        <f t="shared" si="381"/>
        <v>0</v>
      </c>
      <c r="CW139" s="158">
        <f t="shared" si="381"/>
        <v>0</v>
      </c>
      <c r="CX139" s="155"/>
      <c r="CY139" s="156"/>
      <c r="CZ139" s="157">
        <f t="shared" si="382"/>
        <v>0</v>
      </c>
      <c r="DA139" s="158">
        <f t="shared" si="382"/>
        <v>0</v>
      </c>
      <c r="DB139" s="155"/>
      <c r="DC139" s="156"/>
      <c r="DD139" s="157">
        <f t="shared" si="383"/>
        <v>0</v>
      </c>
      <c r="DE139" s="158">
        <f t="shared" si="383"/>
        <v>0</v>
      </c>
      <c r="DF139" s="157">
        <f t="shared" si="384"/>
        <v>0</v>
      </c>
      <c r="DG139" s="158">
        <f t="shared" si="384"/>
        <v>0</v>
      </c>
      <c r="DH139" s="157">
        <f t="shared" si="385"/>
        <v>0</v>
      </c>
      <c r="DI139" s="158">
        <f t="shared" si="385"/>
        <v>0</v>
      </c>
      <c r="DJ139" s="157">
        <f t="shared" si="386"/>
        <v>596</v>
      </c>
      <c r="DK139" s="158">
        <f t="shared" si="386"/>
        <v>562</v>
      </c>
      <c r="DL139" s="157">
        <f t="shared" si="386"/>
        <v>0</v>
      </c>
      <c r="DM139" s="158">
        <f t="shared" si="386"/>
        <v>0</v>
      </c>
      <c r="DN139" s="157">
        <f t="shared" si="387"/>
        <v>7.4080201342281855</v>
      </c>
      <c r="DO139" s="158">
        <f t="shared" si="387"/>
        <v>7.3154092526690393</v>
      </c>
      <c r="DP139" s="157">
        <f t="shared" si="388"/>
        <v>4415.1799999999985</v>
      </c>
      <c r="DQ139" s="158">
        <f t="shared" si="388"/>
        <v>4111.26</v>
      </c>
      <c r="DR139" s="157">
        <f t="shared" si="389"/>
        <v>0</v>
      </c>
      <c r="DS139" s="158">
        <f t="shared" si="389"/>
        <v>0</v>
      </c>
      <c r="DT139" s="157">
        <f t="shared" si="390"/>
        <v>0</v>
      </c>
      <c r="DU139" s="158">
        <f t="shared" si="390"/>
        <v>0</v>
      </c>
      <c r="DV139" s="155">
        <v>367</v>
      </c>
      <c r="DW139" s="198">
        <v>348</v>
      </c>
      <c r="DX139" s="157">
        <f t="shared" si="391"/>
        <v>0</v>
      </c>
      <c r="DY139" s="158">
        <f t="shared" si="391"/>
        <v>0</v>
      </c>
      <c r="DZ139" s="155">
        <v>404</v>
      </c>
      <c r="EA139" s="198">
        <v>359</v>
      </c>
      <c r="EB139" s="157">
        <f t="shared" si="392"/>
        <v>0</v>
      </c>
      <c r="EC139" s="158">
        <f t="shared" si="392"/>
        <v>0</v>
      </c>
      <c r="ED139" s="155">
        <v>1</v>
      </c>
      <c r="EE139" s="156"/>
      <c r="EF139" s="157">
        <f t="shared" si="393"/>
        <v>0</v>
      </c>
      <c r="EG139" s="158">
        <f t="shared" si="393"/>
        <v>0</v>
      </c>
      <c r="EH139" s="157">
        <f t="shared" si="394"/>
        <v>772</v>
      </c>
      <c r="EI139" s="158">
        <f t="shared" si="394"/>
        <v>707</v>
      </c>
      <c r="EJ139" s="157">
        <f t="shared" si="395"/>
        <v>0</v>
      </c>
      <c r="EK139" s="158">
        <f t="shared" si="395"/>
        <v>0</v>
      </c>
      <c r="EL139" s="155">
        <v>5.1327247956403301</v>
      </c>
      <c r="EM139" s="200">
        <v>5.6621551724137902</v>
      </c>
      <c r="EN139" s="157">
        <f t="shared" si="396"/>
        <v>1883.7100000000012</v>
      </c>
      <c r="EO139" s="158">
        <f t="shared" si="396"/>
        <v>1970.4299999999989</v>
      </c>
      <c r="EP139" s="155">
        <v>5.3208168316831701</v>
      </c>
      <c r="EQ139" s="200">
        <v>5.6021448467966604</v>
      </c>
      <c r="ER139" s="157">
        <f t="shared" si="397"/>
        <v>2149.6100000000006</v>
      </c>
      <c r="ES139" s="158">
        <f t="shared" si="397"/>
        <v>2011.170000000001</v>
      </c>
      <c r="ET139" s="155"/>
      <c r="EU139" s="156"/>
      <c r="EV139" s="157">
        <f t="shared" si="398"/>
        <v>0</v>
      </c>
      <c r="EW139" s="158">
        <f t="shared" si="398"/>
        <v>0</v>
      </c>
      <c r="EX139" s="157">
        <f t="shared" si="399"/>
        <v>5.2245077720207274</v>
      </c>
      <c r="EY139" s="158">
        <f t="shared" si="399"/>
        <v>5.6316831683168314</v>
      </c>
      <c r="EZ139" s="157">
        <f t="shared" si="400"/>
        <v>4033.3200000000015</v>
      </c>
      <c r="FA139" s="158">
        <f t="shared" si="400"/>
        <v>3981.6</v>
      </c>
      <c r="FB139" s="155"/>
      <c r="FC139" s="156"/>
      <c r="FD139" s="157">
        <f t="shared" si="401"/>
        <v>0</v>
      </c>
      <c r="FE139" s="158">
        <f t="shared" si="401"/>
        <v>0</v>
      </c>
      <c r="FF139" s="155"/>
      <c r="FG139" s="156"/>
      <c r="FH139" s="157">
        <f t="shared" si="402"/>
        <v>0</v>
      </c>
      <c r="FI139" s="158">
        <f t="shared" si="402"/>
        <v>0</v>
      </c>
      <c r="FJ139" s="155"/>
      <c r="FK139" s="156"/>
      <c r="FL139" s="157">
        <f t="shared" si="403"/>
        <v>0</v>
      </c>
      <c r="FM139" s="158">
        <f t="shared" si="403"/>
        <v>0</v>
      </c>
      <c r="FN139" s="157">
        <f t="shared" si="404"/>
        <v>0</v>
      </c>
      <c r="FO139" s="158">
        <f t="shared" si="404"/>
        <v>0</v>
      </c>
      <c r="FP139" s="157">
        <f t="shared" si="405"/>
        <v>0</v>
      </c>
      <c r="FQ139" s="158">
        <f t="shared" si="405"/>
        <v>0</v>
      </c>
      <c r="FR139" s="155"/>
      <c r="FS139" s="156"/>
      <c r="FT139" s="157">
        <f t="shared" si="406"/>
        <v>0</v>
      </c>
      <c r="FU139" s="158">
        <f t="shared" si="406"/>
        <v>0</v>
      </c>
      <c r="FV139" s="155"/>
      <c r="FW139" s="156"/>
      <c r="FX139" s="157">
        <f t="shared" si="407"/>
        <v>0</v>
      </c>
      <c r="FY139" s="158">
        <f t="shared" si="407"/>
        <v>0</v>
      </c>
      <c r="FZ139" s="155"/>
      <c r="GA139" s="156"/>
      <c r="GB139" s="157">
        <f t="shared" si="408"/>
        <v>0</v>
      </c>
      <c r="GC139" s="158">
        <f t="shared" si="408"/>
        <v>0</v>
      </c>
      <c r="GD139" s="157">
        <f t="shared" si="409"/>
        <v>814</v>
      </c>
      <c r="GE139" s="158">
        <f t="shared" si="409"/>
        <v>763</v>
      </c>
      <c r="GF139" s="157">
        <f t="shared" si="409"/>
        <v>0</v>
      </c>
      <c r="GG139" s="158">
        <f t="shared" si="409"/>
        <v>0</v>
      </c>
      <c r="GH139" s="157">
        <f t="shared" si="410"/>
        <v>4932.41</v>
      </c>
      <c r="GI139" s="158">
        <f t="shared" si="410"/>
        <v>4838.5499999999993</v>
      </c>
      <c r="GJ139" s="157" t="str">
        <f t="shared" si="411"/>
        <v/>
      </c>
      <c r="GK139" s="158" t="str">
        <f t="shared" si="411"/>
        <v/>
      </c>
      <c r="GL139" s="157">
        <f t="shared" si="412"/>
        <v>553</v>
      </c>
      <c r="GM139" s="158">
        <f t="shared" si="412"/>
        <v>506</v>
      </c>
      <c r="GN139" s="157">
        <f t="shared" si="412"/>
        <v>0</v>
      </c>
      <c r="GO139" s="158">
        <f t="shared" si="412"/>
        <v>0</v>
      </c>
      <c r="GP139" s="157">
        <f t="shared" si="413"/>
        <v>3516.0900000000006</v>
      </c>
      <c r="GQ139" s="158">
        <f t="shared" si="413"/>
        <v>3254.3100000000004</v>
      </c>
      <c r="GR139" s="157">
        <f t="shared" si="414"/>
        <v>0</v>
      </c>
      <c r="GS139" s="158">
        <f t="shared" si="414"/>
        <v>0</v>
      </c>
      <c r="GT139" s="157">
        <f t="shared" si="415"/>
        <v>1367</v>
      </c>
      <c r="GU139" s="158">
        <f t="shared" si="415"/>
        <v>1269</v>
      </c>
      <c r="GV139" s="157">
        <f t="shared" si="415"/>
        <v>0</v>
      </c>
      <c r="GW139" s="158">
        <f t="shared" si="415"/>
        <v>0</v>
      </c>
      <c r="GX139" s="157">
        <f t="shared" si="416"/>
        <v>8448.5</v>
      </c>
      <c r="GY139" s="158">
        <f t="shared" si="416"/>
        <v>8092.86</v>
      </c>
      <c r="GZ139" s="157" t="str">
        <f t="shared" si="416"/>
        <v/>
      </c>
      <c r="HA139" s="158" t="str">
        <f t="shared" si="416"/>
        <v/>
      </c>
      <c r="HB139" s="157">
        <f t="shared" si="417"/>
        <v>1</v>
      </c>
      <c r="HC139" s="158">
        <f t="shared" si="417"/>
        <v>0</v>
      </c>
      <c r="HD139" s="157">
        <f t="shared" si="417"/>
        <v>0</v>
      </c>
      <c r="HE139" s="158">
        <f t="shared" si="417"/>
        <v>0</v>
      </c>
      <c r="HF139" s="157">
        <f t="shared" si="418"/>
        <v>0</v>
      </c>
      <c r="HG139" s="158" t="str">
        <f t="shared" si="418"/>
        <v/>
      </c>
      <c r="HH139" s="157" t="str">
        <f t="shared" si="419"/>
        <v/>
      </c>
      <c r="HI139" s="158" t="str">
        <f t="shared" si="419"/>
        <v/>
      </c>
      <c r="HJ139" s="157">
        <f t="shared" si="420"/>
        <v>8448.5</v>
      </c>
      <c r="HK139" s="158">
        <f t="shared" si="420"/>
        <v>8092.8600000000006</v>
      </c>
      <c r="HL139" s="157" t="str">
        <f t="shared" si="421"/>
        <v/>
      </c>
      <c r="HM139" s="158" t="str">
        <f t="shared" si="421"/>
        <v/>
      </c>
    </row>
    <row r="140" spans="1:221">
      <c r="A140" s="201" t="s">
        <v>511</v>
      </c>
      <c r="B140" s="203" t="s">
        <v>529</v>
      </c>
      <c r="C140" s="202"/>
      <c r="D140" s="197">
        <v>440624</v>
      </c>
      <c r="E140" s="197">
        <v>9</v>
      </c>
      <c r="F140" s="155">
        <v>254</v>
      </c>
      <c r="G140" s="198">
        <v>225</v>
      </c>
      <c r="H140" s="155">
        <v>10</v>
      </c>
      <c r="I140" s="198">
        <v>0</v>
      </c>
      <c r="J140" s="157">
        <f t="shared" si="354"/>
        <v>244</v>
      </c>
      <c r="K140" s="158">
        <f t="shared" si="354"/>
        <v>225</v>
      </c>
      <c r="L140" s="155">
        <v>60</v>
      </c>
      <c r="M140" s="156">
        <v>60</v>
      </c>
      <c r="N140" s="157">
        <f t="shared" si="355"/>
        <v>244</v>
      </c>
      <c r="O140" s="158">
        <f t="shared" si="355"/>
        <v>225</v>
      </c>
      <c r="P140" s="199">
        <f t="shared" si="355"/>
        <v>0</v>
      </c>
      <c r="Q140" s="181">
        <f t="shared" si="355"/>
        <v>0</v>
      </c>
      <c r="R140" s="155">
        <v>13</v>
      </c>
      <c r="S140" s="198">
        <v>17</v>
      </c>
      <c r="T140" s="157">
        <f t="shared" si="356"/>
        <v>0</v>
      </c>
      <c r="U140" s="158">
        <f t="shared" si="356"/>
        <v>0</v>
      </c>
      <c r="V140" s="155">
        <v>1</v>
      </c>
      <c r="W140" s="198">
        <v>1</v>
      </c>
      <c r="X140" s="157">
        <f t="shared" si="357"/>
        <v>0</v>
      </c>
      <c r="Y140" s="158">
        <f t="shared" si="357"/>
        <v>0</v>
      </c>
      <c r="Z140" s="155"/>
      <c r="AA140" s="156"/>
      <c r="AB140" s="157">
        <f t="shared" si="358"/>
        <v>0</v>
      </c>
      <c r="AC140" s="158">
        <f t="shared" si="358"/>
        <v>0</v>
      </c>
      <c r="AD140" s="157">
        <f t="shared" si="359"/>
        <v>14</v>
      </c>
      <c r="AE140" s="158">
        <f t="shared" si="359"/>
        <v>18</v>
      </c>
      <c r="AF140" s="157">
        <f t="shared" si="360"/>
        <v>0</v>
      </c>
      <c r="AG140" s="158">
        <f t="shared" si="360"/>
        <v>0</v>
      </c>
      <c r="AH140" s="155">
        <v>2.9623076923076899</v>
      </c>
      <c r="AI140" s="200">
        <v>3.05823529411765</v>
      </c>
      <c r="AJ140" s="157">
        <f t="shared" si="361"/>
        <v>38.50999999999997</v>
      </c>
      <c r="AK140" s="157">
        <f t="shared" si="361"/>
        <v>51.990000000000052</v>
      </c>
      <c r="AL140" s="155">
        <v>3.33</v>
      </c>
      <c r="AM140" s="200">
        <v>1.74</v>
      </c>
      <c r="AN140" s="157">
        <f t="shared" si="362"/>
        <v>3.33</v>
      </c>
      <c r="AO140" s="157">
        <f t="shared" si="362"/>
        <v>1.74</v>
      </c>
      <c r="AP140" s="155"/>
      <c r="AQ140" s="156"/>
      <c r="AR140" s="157">
        <f t="shared" si="363"/>
        <v>0</v>
      </c>
      <c r="AS140" s="158">
        <f t="shared" si="363"/>
        <v>0</v>
      </c>
      <c r="AT140" s="157">
        <f t="shared" si="364"/>
        <v>2.9885714285714262</v>
      </c>
      <c r="AU140" s="158">
        <f t="shared" si="364"/>
        <v>2.985000000000003</v>
      </c>
      <c r="AV140" s="157">
        <f t="shared" si="365"/>
        <v>41.839999999999968</v>
      </c>
      <c r="AW140" s="158">
        <f t="shared" si="365"/>
        <v>53.730000000000054</v>
      </c>
      <c r="AX140" s="155"/>
      <c r="AY140" s="156"/>
      <c r="AZ140" s="157">
        <f t="shared" si="366"/>
        <v>0</v>
      </c>
      <c r="BA140" s="158">
        <f t="shared" si="366"/>
        <v>0</v>
      </c>
      <c r="BB140" s="155"/>
      <c r="BC140" s="156"/>
      <c r="BD140" s="157">
        <f t="shared" si="367"/>
        <v>0</v>
      </c>
      <c r="BE140" s="158">
        <f t="shared" si="367"/>
        <v>0</v>
      </c>
      <c r="BF140" s="155"/>
      <c r="BG140" s="156"/>
      <c r="BH140" s="157">
        <f t="shared" si="368"/>
        <v>0</v>
      </c>
      <c r="BI140" s="158">
        <f t="shared" si="368"/>
        <v>0</v>
      </c>
      <c r="BJ140" s="157">
        <f t="shared" si="369"/>
        <v>0</v>
      </c>
      <c r="BK140" s="158">
        <f t="shared" si="369"/>
        <v>0</v>
      </c>
      <c r="BL140" s="157">
        <f t="shared" si="370"/>
        <v>0</v>
      </c>
      <c r="BM140" s="158">
        <f t="shared" si="370"/>
        <v>0</v>
      </c>
      <c r="BN140" s="155">
        <v>91</v>
      </c>
      <c r="BO140" s="198">
        <v>76</v>
      </c>
      <c r="BP140" s="157">
        <f t="shared" si="371"/>
        <v>0</v>
      </c>
      <c r="BQ140" s="158">
        <f t="shared" si="371"/>
        <v>0</v>
      </c>
      <c r="BR140" s="155">
        <v>26</v>
      </c>
      <c r="BS140" s="198">
        <v>18</v>
      </c>
      <c r="BT140" s="157">
        <f t="shared" si="372"/>
        <v>0</v>
      </c>
      <c r="BU140" s="158">
        <f t="shared" si="372"/>
        <v>0</v>
      </c>
      <c r="BV140" s="155"/>
      <c r="BW140" s="156"/>
      <c r="BX140" s="157">
        <f t="shared" si="373"/>
        <v>0</v>
      </c>
      <c r="BY140" s="158">
        <f t="shared" si="373"/>
        <v>0</v>
      </c>
      <c r="BZ140" s="157">
        <f t="shared" si="374"/>
        <v>117</v>
      </c>
      <c r="CA140" s="158">
        <f t="shared" si="374"/>
        <v>94</v>
      </c>
      <c r="CB140" s="157">
        <f t="shared" si="375"/>
        <v>0</v>
      </c>
      <c r="CC140" s="158">
        <f t="shared" si="375"/>
        <v>0</v>
      </c>
      <c r="CD140" s="155">
        <v>4.1429670329670296</v>
      </c>
      <c r="CE140" s="200">
        <v>4.52289473684211</v>
      </c>
      <c r="CF140" s="157">
        <f t="shared" si="376"/>
        <v>377.00999999999971</v>
      </c>
      <c r="CG140" s="158">
        <f t="shared" si="376"/>
        <v>343.74000000000035</v>
      </c>
      <c r="CH140" s="155">
        <v>5.85423076923077</v>
      </c>
      <c r="CI140" s="200">
        <v>6.1144444444444401</v>
      </c>
      <c r="CJ140" s="157">
        <f t="shared" si="377"/>
        <v>152.21</v>
      </c>
      <c r="CK140" s="158">
        <f t="shared" si="377"/>
        <v>110.05999999999992</v>
      </c>
      <c r="CL140" s="155"/>
      <c r="CM140" s="156"/>
      <c r="CN140" s="157">
        <f t="shared" si="378"/>
        <v>0</v>
      </c>
      <c r="CO140" s="158">
        <f t="shared" si="378"/>
        <v>0</v>
      </c>
      <c r="CP140" s="157">
        <f t="shared" si="379"/>
        <v>4.5232478632478603</v>
      </c>
      <c r="CQ140" s="158">
        <f t="shared" si="379"/>
        <v>4.8276595744680879</v>
      </c>
      <c r="CR140" s="157">
        <f t="shared" si="380"/>
        <v>529.21999999999969</v>
      </c>
      <c r="CS140" s="158">
        <f t="shared" si="380"/>
        <v>453.80000000000024</v>
      </c>
      <c r="CT140" s="155"/>
      <c r="CU140" s="156"/>
      <c r="CV140" s="157">
        <f t="shared" si="381"/>
        <v>0</v>
      </c>
      <c r="CW140" s="158">
        <f t="shared" si="381"/>
        <v>0</v>
      </c>
      <c r="CX140" s="155"/>
      <c r="CY140" s="156"/>
      <c r="CZ140" s="157">
        <f t="shared" si="382"/>
        <v>0</v>
      </c>
      <c r="DA140" s="158">
        <f t="shared" si="382"/>
        <v>0</v>
      </c>
      <c r="DB140" s="155"/>
      <c r="DC140" s="156"/>
      <c r="DD140" s="157">
        <f t="shared" si="383"/>
        <v>0</v>
      </c>
      <c r="DE140" s="158">
        <f t="shared" si="383"/>
        <v>0</v>
      </c>
      <c r="DF140" s="157">
        <f t="shared" si="384"/>
        <v>0</v>
      </c>
      <c r="DG140" s="158">
        <f t="shared" si="384"/>
        <v>0</v>
      </c>
      <c r="DH140" s="157">
        <f t="shared" si="385"/>
        <v>0</v>
      </c>
      <c r="DI140" s="158">
        <f t="shared" si="385"/>
        <v>0</v>
      </c>
      <c r="DJ140" s="157">
        <f t="shared" si="386"/>
        <v>131</v>
      </c>
      <c r="DK140" s="158">
        <f t="shared" si="386"/>
        <v>112</v>
      </c>
      <c r="DL140" s="157">
        <f t="shared" si="386"/>
        <v>0</v>
      </c>
      <c r="DM140" s="158">
        <f t="shared" si="386"/>
        <v>0</v>
      </c>
      <c r="DN140" s="157">
        <f t="shared" si="387"/>
        <v>4.3592366412213712</v>
      </c>
      <c r="DO140" s="158">
        <f t="shared" si="387"/>
        <v>4.5315178571428598</v>
      </c>
      <c r="DP140" s="157">
        <f t="shared" si="388"/>
        <v>571.0599999999996</v>
      </c>
      <c r="DQ140" s="158">
        <f t="shared" si="388"/>
        <v>507.53000000000031</v>
      </c>
      <c r="DR140" s="157">
        <f t="shared" si="389"/>
        <v>0</v>
      </c>
      <c r="DS140" s="158">
        <f t="shared" si="389"/>
        <v>0</v>
      </c>
      <c r="DT140" s="157">
        <f t="shared" si="390"/>
        <v>0</v>
      </c>
      <c r="DU140" s="158">
        <f t="shared" si="390"/>
        <v>0</v>
      </c>
      <c r="DV140" s="155">
        <v>62</v>
      </c>
      <c r="DW140" s="198">
        <v>71</v>
      </c>
      <c r="DX140" s="157">
        <f t="shared" si="391"/>
        <v>0</v>
      </c>
      <c r="DY140" s="158">
        <f t="shared" si="391"/>
        <v>0</v>
      </c>
      <c r="DZ140" s="155">
        <v>51</v>
      </c>
      <c r="EA140" s="198">
        <v>42</v>
      </c>
      <c r="EB140" s="157">
        <f t="shared" si="392"/>
        <v>0</v>
      </c>
      <c r="EC140" s="158">
        <f t="shared" si="392"/>
        <v>0</v>
      </c>
      <c r="ED140" s="155">
        <v>0</v>
      </c>
      <c r="EE140" s="156"/>
      <c r="EF140" s="157">
        <f t="shared" si="393"/>
        <v>0</v>
      </c>
      <c r="EG140" s="158">
        <f t="shared" si="393"/>
        <v>0</v>
      </c>
      <c r="EH140" s="157">
        <f t="shared" si="394"/>
        <v>113</v>
      </c>
      <c r="EI140" s="158">
        <f t="shared" si="394"/>
        <v>113</v>
      </c>
      <c r="EJ140" s="157">
        <f t="shared" si="395"/>
        <v>0</v>
      </c>
      <c r="EK140" s="158">
        <f t="shared" si="395"/>
        <v>0</v>
      </c>
      <c r="EL140" s="155">
        <v>3.16887096774194</v>
      </c>
      <c r="EM140" s="200">
        <v>3.45394366197183</v>
      </c>
      <c r="EN140" s="157">
        <f t="shared" si="396"/>
        <v>196.47000000000028</v>
      </c>
      <c r="EO140" s="158">
        <f t="shared" si="396"/>
        <v>245.22999999999993</v>
      </c>
      <c r="EP140" s="155">
        <v>4.3219607843137204</v>
      </c>
      <c r="EQ140" s="200">
        <v>4.71476190476191</v>
      </c>
      <c r="ER140" s="157">
        <f t="shared" si="397"/>
        <v>220.41999999999973</v>
      </c>
      <c r="ES140" s="158">
        <f t="shared" si="397"/>
        <v>198.02000000000021</v>
      </c>
      <c r="ET140" s="155"/>
      <c r="EU140" s="156"/>
      <c r="EV140" s="157">
        <f t="shared" si="398"/>
        <v>0</v>
      </c>
      <c r="EW140" s="158">
        <f t="shared" si="398"/>
        <v>0</v>
      </c>
      <c r="EX140" s="157">
        <f t="shared" si="399"/>
        <v>3.6892920353982301</v>
      </c>
      <c r="EY140" s="158">
        <f t="shared" si="399"/>
        <v>3.922566371681417</v>
      </c>
      <c r="EZ140" s="157">
        <f t="shared" si="400"/>
        <v>416.89</v>
      </c>
      <c r="FA140" s="158">
        <f t="shared" si="400"/>
        <v>443.25000000000011</v>
      </c>
      <c r="FB140" s="155"/>
      <c r="FC140" s="156"/>
      <c r="FD140" s="157">
        <f t="shared" si="401"/>
        <v>0</v>
      </c>
      <c r="FE140" s="158">
        <f t="shared" si="401"/>
        <v>0</v>
      </c>
      <c r="FF140" s="155"/>
      <c r="FG140" s="156"/>
      <c r="FH140" s="157">
        <f t="shared" si="402"/>
        <v>0</v>
      </c>
      <c r="FI140" s="158">
        <f t="shared" si="402"/>
        <v>0</v>
      </c>
      <c r="FJ140" s="155"/>
      <c r="FK140" s="156"/>
      <c r="FL140" s="157">
        <f t="shared" si="403"/>
        <v>0</v>
      </c>
      <c r="FM140" s="158">
        <f t="shared" si="403"/>
        <v>0</v>
      </c>
      <c r="FN140" s="157">
        <f t="shared" si="404"/>
        <v>0</v>
      </c>
      <c r="FO140" s="158">
        <f t="shared" si="404"/>
        <v>0</v>
      </c>
      <c r="FP140" s="157">
        <f t="shared" si="405"/>
        <v>0</v>
      </c>
      <c r="FQ140" s="158">
        <f t="shared" si="405"/>
        <v>0</v>
      </c>
      <c r="FR140" s="155"/>
      <c r="FS140" s="156"/>
      <c r="FT140" s="157">
        <f t="shared" si="406"/>
        <v>0</v>
      </c>
      <c r="FU140" s="158">
        <f t="shared" si="406"/>
        <v>0</v>
      </c>
      <c r="FV140" s="155"/>
      <c r="FW140" s="156"/>
      <c r="FX140" s="157">
        <f t="shared" si="407"/>
        <v>0</v>
      </c>
      <c r="FY140" s="158">
        <f t="shared" si="407"/>
        <v>0</v>
      </c>
      <c r="FZ140" s="155"/>
      <c r="GA140" s="156"/>
      <c r="GB140" s="157">
        <f t="shared" si="408"/>
        <v>0</v>
      </c>
      <c r="GC140" s="158">
        <f t="shared" si="408"/>
        <v>0</v>
      </c>
      <c r="GD140" s="157">
        <f t="shared" si="409"/>
        <v>166</v>
      </c>
      <c r="GE140" s="158">
        <f t="shared" si="409"/>
        <v>164</v>
      </c>
      <c r="GF140" s="157">
        <f t="shared" si="409"/>
        <v>0</v>
      </c>
      <c r="GG140" s="158">
        <f t="shared" si="409"/>
        <v>0</v>
      </c>
      <c r="GH140" s="157">
        <f t="shared" si="410"/>
        <v>611.99</v>
      </c>
      <c r="GI140" s="158">
        <f t="shared" si="410"/>
        <v>640.96000000000038</v>
      </c>
      <c r="GJ140" s="157" t="str">
        <f t="shared" si="411"/>
        <v/>
      </c>
      <c r="GK140" s="158" t="str">
        <f t="shared" si="411"/>
        <v/>
      </c>
      <c r="GL140" s="157">
        <f t="shared" si="412"/>
        <v>78</v>
      </c>
      <c r="GM140" s="158">
        <f t="shared" si="412"/>
        <v>61</v>
      </c>
      <c r="GN140" s="157">
        <f t="shared" si="412"/>
        <v>0</v>
      </c>
      <c r="GO140" s="158">
        <f t="shared" si="412"/>
        <v>0</v>
      </c>
      <c r="GP140" s="157">
        <f t="shared" si="413"/>
        <v>375.95999999999975</v>
      </c>
      <c r="GQ140" s="158">
        <f t="shared" si="413"/>
        <v>309.82000000000011</v>
      </c>
      <c r="GR140" s="157">
        <f t="shared" si="414"/>
        <v>0</v>
      </c>
      <c r="GS140" s="158">
        <f t="shared" si="414"/>
        <v>0</v>
      </c>
      <c r="GT140" s="157">
        <f t="shared" si="415"/>
        <v>244</v>
      </c>
      <c r="GU140" s="158">
        <f t="shared" si="415"/>
        <v>225</v>
      </c>
      <c r="GV140" s="157">
        <f t="shared" si="415"/>
        <v>0</v>
      </c>
      <c r="GW140" s="158">
        <f t="shared" si="415"/>
        <v>0</v>
      </c>
      <c r="GX140" s="157">
        <f t="shared" si="416"/>
        <v>987.94999999999982</v>
      </c>
      <c r="GY140" s="158">
        <f t="shared" si="416"/>
        <v>950.78000000000043</v>
      </c>
      <c r="GZ140" s="157" t="str">
        <f t="shared" si="416"/>
        <v/>
      </c>
      <c r="HA140" s="158" t="str">
        <f t="shared" si="416"/>
        <v/>
      </c>
      <c r="HB140" s="157">
        <f t="shared" si="417"/>
        <v>0</v>
      </c>
      <c r="HC140" s="158">
        <f t="shared" si="417"/>
        <v>0</v>
      </c>
      <c r="HD140" s="157">
        <f t="shared" si="417"/>
        <v>0</v>
      </c>
      <c r="HE140" s="158">
        <f t="shared" si="417"/>
        <v>0</v>
      </c>
      <c r="HF140" s="157" t="str">
        <f t="shared" si="418"/>
        <v/>
      </c>
      <c r="HG140" s="158" t="str">
        <f t="shared" si="418"/>
        <v/>
      </c>
      <c r="HH140" s="157" t="str">
        <f t="shared" si="419"/>
        <v/>
      </c>
      <c r="HI140" s="158" t="str">
        <f t="shared" si="419"/>
        <v/>
      </c>
      <c r="HJ140" s="157">
        <f t="shared" si="420"/>
        <v>987.94999999999959</v>
      </c>
      <c r="HK140" s="158">
        <f t="shared" si="420"/>
        <v>950.78000000000043</v>
      </c>
      <c r="HL140" s="157" t="str">
        <f t="shared" si="421"/>
        <v/>
      </c>
      <c r="HM140" s="158" t="str">
        <f t="shared" si="421"/>
        <v/>
      </c>
    </row>
    <row r="141" spans="1:221">
      <c r="A141" s="201" t="s">
        <v>511</v>
      </c>
      <c r="B141" s="204" t="s">
        <v>530</v>
      </c>
      <c r="C141" s="205"/>
      <c r="D141" s="197">
        <v>434061</v>
      </c>
      <c r="E141" s="206">
        <v>9</v>
      </c>
      <c r="F141" s="155">
        <v>450</v>
      </c>
      <c r="G141" s="198">
        <v>509</v>
      </c>
      <c r="H141" s="155">
        <v>0</v>
      </c>
      <c r="I141" s="198">
        <v>3</v>
      </c>
      <c r="J141" s="157">
        <f t="shared" si="354"/>
        <v>450</v>
      </c>
      <c r="K141" s="158">
        <f t="shared" si="354"/>
        <v>506</v>
      </c>
      <c r="L141" s="155">
        <v>60</v>
      </c>
      <c r="M141" s="156">
        <v>60</v>
      </c>
      <c r="N141" s="157">
        <f t="shared" si="355"/>
        <v>450</v>
      </c>
      <c r="O141" s="158">
        <f t="shared" si="355"/>
        <v>501</v>
      </c>
      <c r="P141" s="199">
        <f t="shared" si="355"/>
        <v>0</v>
      </c>
      <c r="Q141" s="181">
        <f t="shared" si="355"/>
        <v>0</v>
      </c>
      <c r="R141" s="155">
        <v>51</v>
      </c>
      <c r="S141" s="198">
        <v>66</v>
      </c>
      <c r="T141" s="157">
        <f t="shared" si="356"/>
        <v>0</v>
      </c>
      <c r="U141" s="158">
        <f t="shared" si="356"/>
        <v>0</v>
      </c>
      <c r="V141" s="155">
        <v>23</v>
      </c>
      <c r="W141" s="198">
        <v>28</v>
      </c>
      <c r="X141" s="157">
        <f t="shared" si="357"/>
        <v>0</v>
      </c>
      <c r="Y141" s="158">
        <f t="shared" si="357"/>
        <v>0</v>
      </c>
      <c r="Z141" s="155"/>
      <c r="AA141" s="156"/>
      <c r="AB141" s="157">
        <f t="shared" si="358"/>
        <v>0</v>
      </c>
      <c r="AC141" s="158">
        <f t="shared" si="358"/>
        <v>0</v>
      </c>
      <c r="AD141" s="157">
        <f t="shared" si="359"/>
        <v>74</v>
      </c>
      <c r="AE141" s="158">
        <f t="shared" si="359"/>
        <v>94</v>
      </c>
      <c r="AF141" s="157">
        <f t="shared" si="360"/>
        <v>0</v>
      </c>
      <c r="AG141" s="158">
        <f t="shared" si="360"/>
        <v>0</v>
      </c>
      <c r="AH141" s="155">
        <v>2.5337254901960802</v>
      </c>
      <c r="AI141" s="200">
        <v>2.1800000000000002</v>
      </c>
      <c r="AJ141" s="157">
        <f t="shared" si="361"/>
        <v>129.22000000000008</v>
      </c>
      <c r="AK141" s="157">
        <f t="shared" si="361"/>
        <v>143.88000000000002</v>
      </c>
      <c r="AL141" s="155">
        <v>0.54695652173913001</v>
      </c>
      <c r="AM141" s="200">
        <v>0.45535714285714302</v>
      </c>
      <c r="AN141" s="157">
        <f t="shared" si="362"/>
        <v>12.579999999999989</v>
      </c>
      <c r="AO141" s="157">
        <f t="shared" si="362"/>
        <v>12.750000000000004</v>
      </c>
      <c r="AP141" s="155"/>
      <c r="AQ141" s="156"/>
      <c r="AR141" s="157">
        <f t="shared" si="363"/>
        <v>0</v>
      </c>
      <c r="AS141" s="158">
        <f t="shared" si="363"/>
        <v>0</v>
      </c>
      <c r="AT141" s="157">
        <f t="shared" si="364"/>
        <v>1.9162162162162171</v>
      </c>
      <c r="AU141" s="158">
        <f t="shared" si="364"/>
        <v>1.666276595744681</v>
      </c>
      <c r="AV141" s="157">
        <f t="shared" si="365"/>
        <v>141.80000000000007</v>
      </c>
      <c r="AW141" s="158">
        <f t="shared" si="365"/>
        <v>156.63000000000002</v>
      </c>
      <c r="AX141" s="155"/>
      <c r="AY141" s="156"/>
      <c r="AZ141" s="157">
        <f t="shared" si="366"/>
        <v>0</v>
      </c>
      <c r="BA141" s="158">
        <f t="shared" si="366"/>
        <v>0</v>
      </c>
      <c r="BB141" s="155"/>
      <c r="BC141" s="156"/>
      <c r="BD141" s="157">
        <f t="shared" si="367"/>
        <v>0</v>
      </c>
      <c r="BE141" s="158">
        <f t="shared" si="367"/>
        <v>0</v>
      </c>
      <c r="BF141" s="155"/>
      <c r="BG141" s="156"/>
      <c r="BH141" s="157">
        <f t="shared" si="368"/>
        <v>0</v>
      </c>
      <c r="BI141" s="158">
        <f t="shared" si="368"/>
        <v>0</v>
      </c>
      <c r="BJ141" s="157">
        <f t="shared" si="369"/>
        <v>0</v>
      </c>
      <c r="BK141" s="158">
        <f t="shared" si="369"/>
        <v>0</v>
      </c>
      <c r="BL141" s="157">
        <f t="shared" si="370"/>
        <v>0</v>
      </c>
      <c r="BM141" s="158">
        <f t="shared" si="370"/>
        <v>0</v>
      </c>
      <c r="BN141" s="155">
        <v>158</v>
      </c>
      <c r="BO141" s="198">
        <v>169</v>
      </c>
      <c r="BP141" s="157">
        <f t="shared" si="371"/>
        <v>0</v>
      </c>
      <c r="BQ141" s="158">
        <f t="shared" si="371"/>
        <v>0</v>
      </c>
      <c r="BR141" s="155">
        <v>54</v>
      </c>
      <c r="BS141" s="198">
        <v>49</v>
      </c>
      <c r="BT141" s="157">
        <f t="shared" si="372"/>
        <v>0</v>
      </c>
      <c r="BU141" s="158">
        <f t="shared" si="372"/>
        <v>0</v>
      </c>
      <c r="BV141" s="155"/>
      <c r="BW141" s="156"/>
      <c r="BX141" s="157">
        <f t="shared" si="373"/>
        <v>0</v>
      </c>
      <c r="BY141" s="158">
        <f t="shared" si="373"/>
        <v>0</v>
      </c>
      <c r="BZ141" s="157">
        <f t="shared" si="374"/>
        <v>212</v>
      </c>
      <c r="CA141" s="158">
        <f t="shared" si="374"/>
        <v>218</v>
      </c>
      <c r="CB141" s="157">
        <f t="shared" si="375"/>
        <v>0</v>
      </c>
      <c r="CC141" s="158">
        <f t="shared" si="375"/>
        <v>0</v>
      </c>
      <c r="CD141" s="155">
        <v>3.9343037974683499</v>
      </c>
      <c r="CE141" s="200">
        <v>3.8781656804733702</v>
      </c>
      <c r="CF141" s="157">
        <f t="shared" si="376"/>
        <v>621.61999999999932</v>
      </c>
      <c r="CG141" s="158">
        <f t="shared" si="376"/>
        <v>655.40999999999951</v>
      </c>
      <c r="CH141" s="155">
        <v>5.0587037037037001</v>
      </c>
      <c r="CI141" s="200">
        <v>4.3581632653061204</v>
      </c>
      <c r="CJ141" s="157">
        <f t="shared" si="377"/>
        <v>273.16999999999979</v>
      </c>
      <c r="CK141" s="158">
        <f t="shared" si="377"/>
        <v>213.5499999999999</v>
      </c>
      <c r="CL141" s="155"/>
      <c r="CM141" s="156"/>
      <c r="CN141" s="157">
        <f t="shared" si="378"/>
        <v>0</v>
      </c>
      <c r="CO141" s="158">
        <f t="shared" si="378"/>
        <v>0</v>
      </c>
      <c r="CP141" s="157">
        <f t="shared" si="379"/>
        <v>4.2207075471698072</v>
      </c>
      <c r="CQ141" s="158">
        <f t="shared" si="379"/>
        <v>3.9860550458715567</v>
      </c>
      <c r="CR141" s="157">
        <f t="shared" si="380"/>
        <v>894.78999999999917</v>
      </c>
      <c r="CS141" s="158">
        <f t="shared" si="380"/>
        <v>868.95999999999935</v>
      </c>
      <c r="CT141" s="155"/>
      <c r="CU141" s="156"/>
      <c r="CV141" s="157">
        <f t="shared" si="381"/>
        <v>0</v>
      </c>
      <c r="CW141" s="158">
        <f t="shared" si="381"/>
        <v>0</v>
      </c>
      <c r="CX141" s="155"/>
      <c r="CY141" s="156"/>
      <c r="CZ141" s="157">
        <f t="shared" si="382"/>
        <v>0</v>
      </c>
      <c r="DA141" s="158">
        <f t="shared" si="382"/>
        <v>0</v>
      </c>
      <c r="DB141" s="155"/>
      <c r="DC141" s="156"/>
      <c r="DD141" s="157">
        <f t="shared" si="383"/>
        <v>0</v>
      </c>
      <c r="DE141" s="158">
        <f t="shared" si="383"/>
        <v>0</v>
      </c>
      <c r="DF141" s="157">
        <f t="shared" si="384"/>
        <v>0</v>
      </c>
      <c r="DG141" s="158">
        <f t="shared" si="384"/>
        <v>0</v>
      </c>
      <c r="DH141" s="157">
        <f t="shared" si="385"/>
        <v>0</v>
      </c>
      <c r="DI141" s="158">
        <f t="shared" si="385"/>
        <v>0</v>
      </c>
      <c r="DJ141" s="157">
        <f t="shared" si="386"/>
        <v>286</v>
      </c>
      <c r="DK141" s="158">
        <f t="shared" si="386"/>
        <v>312</v>
      </c>
      <c r="DL141" s="157">
        <f t="shared" si="386"/>
        <v>0</v>
      </c>
      <c r="DM141" s="158">
        <f t="shared" si="386"/>
        <v>0</v>
      </c>
      <c r="DN141" s="157">
        <f t="shared" si="387"/>
        <v>3.6244405594405569</v>
      </c>
      <c r="DO141" s="158">
        <f t="shared" si="387"/>
        <v>3.2871474358974342</v>
      </c>
      <c r="DP141" s="157">
        <f t="shared" si="388"/>
        <v>1036.5899999999992</v>
      </c>
      <c r="DQ141" s="158">
        <f t="shared" si="388"/>
        <v>1025.5899999999995</v>
      </c>
      <c r="DR141" s="157">
        <f t="shared" si="389"/>
        <v>0</v>
      </c>
      <c r="DS141" s="158">
        <f t="shared" si="389"/>
        <v>0</v>
      </c>
      <c r="DT141" s="157">
        <f t="shared" si="390"/>
        <v>0</v>
      </c>
      <c r="DU141" s="158">
        <f t="shared" si="390"/>
        <v>0</v>
      </c>
      <c r="DV141" s="155">
        <v>110</v>
      </c>
      <c r="DW141" s="198">
        <v>111</v>
      </c>
      <c r="DX141" s="157">
        <f t="shared" si="391"/>
        <v>0</v>
      </c>
      <c r="DY141" s="158">
        <f t="shared" si="391"/>
        <v>0</v>
      </c>
      <c r="DZ141" s="155">
        <v>54</v>
      </c>
      <c r="EA141" s="198">
        <v>78</v>
      </c>
      <c r="EB141" s="157">
        <f t="shared" si="392"/>
        <v>0</v>
      </c>
      <c r="EC141" s="158">
        <f t="shared" si="392"/>
        <v>0</v>
      </c>
      <c r="ED141" s="155">
        <v>0</v>
      </c>
      <c r="EE141" s="156"/>
      <c r="EF141" s="157">
        <f t="shared" si="393"/>
        <v>0</v>
      </c>
      <c r="EG141" s="158">
        <f t="shared" si="393"/>
        <v>0</v>
      </c>
      <c r="EH141" s="157">
        <f t="shared" si="394"/>
        <v>164</v>
      </c>
      <c r="EI141" s="158">
        <f t="shared" si="394"/>
        <v>189</v>
      </c>
      <c r="EJ141" s="157">
        <f t="shared" si="395"/>
        <v>0</v>
      </c>
      <c r="EK141" s="158">
        <f t="shared" si="395"/>
        <v>0</v>
      </c>
      <c r="EL141" s="155">
        <v>3.0560909090909099</v>
      </c>
      <c r="EM141" s="200">
        <v>3.2751351351351401</v>
      </c>
      <c r="EN141" s="157">
        <f t="shared" si="396"/>
        <v>336.17000000000007</v>
      </c>
      <c r="EO141" s="158">
        <f t="shared" si="396"/>
        <v>363.54000000000053</v>
      </c>
      <c r="EP141" s="155">
        <v>4.3688888888888897</v>
      </c>
      <c r="EQ141" s="200">
        <v>4.1652564102564096</v>
      </c>
      <c r="ER141" s="157">
        <f t="shared" si="397"/>
        <v>235.92000000000004</v>
      </c>
      <c r="ES141" s="158">
        <f t="shared" si="397"/>
        <v>324.88999999999993</v>
      </c>
      <c r="ET141" s="155"/>
      <c r="EU141" s="156"/>
      <c r="EV141" s="157">
        <f t="shared" si="398"/>
        <v>0</v>
      </c>
      <c r="EW141" s="158">
        <f t="shared" si="398"/>
        <v>0</v>
      </c>
      <c r="EX141" s="157">
        <f t="shared" si="399"/>
        <v>3.4883536585365862</v>
      </c>
      <c r="EY141" s="158">
        <f t="shared" si="399"/>
        <v>3.6424867724867753</v>
      </c>
      <c r="EZ141" s="157">
        <f t="shared" si="400"/>
        <v>572.09000000000015</v>
      </c>
      <c r="FA141" s="158">
        <f t="shared" si="400"/>
        <v>688.43000000000052</v>
      </c>
      <c r="FB141" s="155"/>
      <c r="FC141" s="156"/>
      <c r="FD141" s="157">
        <f t="shared" si="401"/>
        <v>0</v>
      </c>
      <c r="FE141" s="158">
        <f t="shared" si="401"/>
        <v>0</v>
      </c>
      <c r="FF141" s="155"/>
      <c r="FG141" s="156"/>
      <c r="FH141" s="157">
        <f t="shared" si="402"/>
        <v>0</v>
      </c>
      <c r="FI141" s="158">
        <f t="shared" si="402"/>
        <v>0</v>
      </c>
      <c r="FJ141" s="155"/>
      <c r="FK141" s="156"/>
      <c r="FL141" s="157">
        <f t="shared" si="403"/>
        <v>0</v>
      </c>
      <c r="FM141" s="158">
        <f t="shared" si="403"/>
        <v>0</v>
      </c>
      <c r="FN141" s="157">
        <f t="shared" si="404"/>
        <v>0</v>
      </c>
      <c r="FO141" s="158">
        <f t="shared" si="404"/>
        <v>0</v>
      </c>
      <c r="FP141" s="157">
        <f t="shared" si="405"/>
        <v>0</v>
      </c>
      <c r="FQ141" s="158">
        <f t="shared" si="405"/>
        <v>0</v>
      </c>
      <c r="FR141" s="155"/>
      <c r="FS141" s="156"/>
      <c r="FT141" s="157">
        <f t="shared" si="406"/>
        <v>0</v>
      </c>
      <c r="FU141" s="158">
        <f t="shared" si="406"/>
        <v>0</v>
      </c>
      <c r="FV141" s="155"/>
      <c r="FW141" s="156"/>
      <c r="FX141" s="157">
        <f t="shared" si="407"/>
        <v>0</v>
      </c>
      <c r="FY141" s="158">
        <f t="shared" si="407"/>
        <v>0</v>
      </c>
      <c r="FZ141" s="155"/>
      <c r="GA141" s="156"/>
      <c r="GB141" s="157">
        <f t="shared" si="408"/>
        <v>0</v>
      </c>
      <c r="GC141" s="158">
        <f t="shared" si="408"/>
        <v>0</v>
      </c>
      <c r="GD141" s="157">
        <f t="shared" si="409"/>
        <v>319</v>
      </c>
      <c r="GE141" s="158">
        <f t="shared" si="409"/>
        <v>346</v>
      </c>
      <c r="GF141" s="157">
        <f t="shared" si="409"/>
        <v>0</v>
      </c>
      <c r="GG141" s="158">
        <f t="shared" si="409"/>
        <v>0</v>
      </c>
      <c r="GH141" s="157">
        <f t="shared" si="410"/>
        <v>1087.0099999999995</v>
      </c>
      <c r="GI141" s="158">
        <f t="shared" si="410"/>
        <v>1162.83</v>
      </c>
      <c r="GJ141" s="157" t="str">
        <f t="shared" si="411"/>
        <v/>
      </c>
      <c r="GK141" s="158" t="str">
        <f t="shared" si="411"/>
        <v/>
      </c>
      <c r="GL141" s="157">
        <f t="shared" si="412"/>
        <v>131</v>
      </c>
      <c r="GM141" s="158">
        <f t="shared" si="412"/>
        <v>155</v>
      </c>
      <c r="GN141" s="157">
        <f t="shared" si="412"/>
        <v>0</v>
      </c>
      <c r="GO141" s="158">
        <f t="shared" si="412"/>
        <v>0</v>
      </c>
      <c r="GP141" s="157">
        <f t="shared" si="413"/>
        <v>521.66999999999985</v>
      </c>
      <c r="GQ141" s="158">
        <f t="shared" si="413"/>
        <v>551.18999999999983</v>
      </c>
      <c r="GR141" s="157">
        <f t="shared" si="414"/>
        <v>0</v>
      </c>
      <c r="GS141" s="158">
        <f t="shared" si="414"/>
        <v>0</v>
      </c>
      <c r="GT141" s="157">
        <f t="shared" si="415"/>
        <v>450</v>
      </c>
      <c r="GU141" s="158">
        <f t="shared" si="415"/>
        <v>501</v>
      </c>
      <c r="GV141" s="157">
        <f t="shared" si="415"/>
        <v>0</v>
      </c>
      <c r="GW141" s="158">
        <f t="shared" si="415"/>
        <v>0</v>
      </c>
      <c r="GX141" s="157">
        <f t="shared" si="416"/>
        <v>1608.6799999999994</v>
      </c>
      <c r="GY141" s="158">
        <f t="shared" si="416"/>
        <v>1714.0199999999998</v>
      </c>
      <c r="GZ141" s="157" t="str">
        <f t="shared" si="416"/>
        <v/>
      </c>
      <c r="HA141" s="158" t="str">
        <f t="shared" si="416"/>
        <v/>
      </c>
      <c r="HB141" s="157">
        <f t="shared" si="417"/>
        <v>0</v>
      </c>
      <c r="HC141" s="158">
        <f t="shared" si="417"/>
        <v>0</v>
      </c>
      <c r="HD141" s="157">
        <f t="shared" si="417"/>
        <v>0</v>
      </c>
      <c r="HE141" s="158">
        <f t="shared" si="417"/>
        <v>0</v>
      </c>
      <c r="HF141" s="157" t="str">
        <f t="shared" si="418"/>
        <v/>
      </c>
      <c r="HG141" s="158" t="str">
        <f t="shared" si="418"/>
        <v/>
      </c>
      <c r="HH141" s="157" t="str">
        <f t="shared" si="419"/>
        <v/>
      </c>
      <c r="HI141" s="158" t="str">
        <f t="shared" si="419"/>
        <v/>
      </c>
      <c r="HJ141" s="157">
        <f t="shared" si="420"/>
        <v>1608.6799999999994</v>
      </c>
      <c r="HK141" s="158">
        <f t="shared" si="420"/>
        <v>1714.02</v>
      </c>
      <c r="HL141" s="157" t="str">
        <f t="shared" si="421"/>
        <v/>
      </c>
      <c r="HM141" s="158" t="str">
        <f t="shared" si="421"/>
        <v/>
      </c>
    </row>
    <row r="142" spans="1:221">
      <c r="A142" s="201" t="s">
        <v>511</v>
      </c>
      <c r="B142" s="203" t="s">
        <v>531</v>
      </c>
      <c r="C142" s="202"/>
      <c r="D142" s="197">
        <v>160649</v>
      </c>
      <c r="E142" s="197">
        <v>9</v>
      </c>
      <c r="F142" s="155">
        <v>224</v>
      </c>
      <c r="G142" s="198">
        <v>249</v>
      </c>
      <c r="H142" s="155">
        <v>4</v>
      </c>
      <c r="I142" s="198">
        <v>7</v>
      </c>
      <c r="J142" s="157">
        <f t="shared" si="354"/>
        <v>220</v>
      </c>
      <c r="K142" s="158">
        <f t="shared" si="354"/>
        <v>242</v>
      </c>
      <c r="L142" s="155">
        <v>60</v>
      </c>
      <c r="M142" s="156">
        <v>60</v>
      </c>
      <c r="N142" s="157">
        <f t="shared" si="355"/>
        <v>220</v>
      </c>
      <c r="O142" s="158">
        <f t="shared" si="355"/>
        <v>242</v>
      </c>
      <c r="P142" s="199">
        <f t="shared" si="355"/>
        <v>0</v>
      </c>
      <c r="Q142" s="181">
        <f t="shared" si="355"/>
        <v>0</v>
      </c>
      <c r="R142" s="155">
        <v>12</v>
      </c>
      <c r="S142" s="198">
        <v>9</v>
      </c>
      <c r="T142" s="157">
        <f t="shared" si="356"/>
        <v>0</v>
      </c>
      <c r="U142" s="158">
        <f t="shared" si="356"/>
        <v>0</v>
      </c>
      <c r="V142" s="155">
        <v>0</v>
      </c>
      <c r="W142" s="198">
        <v>1</v>
      </c>
      <c r="X142" s="157">
        <f t="shared" si="357"/>
        <v>0</v>
      </c>
      <c r="Y142" s="158">
        <f t="shared" si="357"/>
        <v>0</v>
      </c>
      <c r="Z142" s="155"/>
      <c r="AA142" s="156"/>
      <c r="AB142" s="157">
        <f t="shared" si="358"/>
        <v>0</v>
      </c>
      <c r="AC142" s="158">
        <f t="shared" si="358"/>
        <v>0</v>
      </c>
      <c r="AD142" s="157">
        <f t="shared" si="359"/>
        <v>12</v>
      </c>
      <c r="AE142" s="158">
        <f t="shared" si="359"/>
        <v>10</v>
      </c>
      <c r="AF142" s="157">
        <f t="shared" si="360"/>
        <v>0</v>
      </c>
      <c r="AG142" s="158">
        <f t="shared" si="360"/>
        <v>0</v>
      </c>
      <c r="AH142" s="155">
        <v>3.5724999999999998</v>
      </c>
      <c r="AI142" s="200">
        <v>4.33</v>
      </c>
      <c r="AJ142" s="157">
        <f t="shared" si="361"/>
        <v>42.87</v>
      </c>
      <c r="AK142" s="157">
        <f t="shared" si="361"/>
        <v>38.97</v>
      </c>
      <c r="AL142" s="155">
        <v>0</v>
      </c>
      <c r="AM142" s="200">
        <v>4.74</v>
      </c>
      <c r="AN142" s="157">
        <f t="shared" si="362"/>
        <v>0</v>
      </c>
      <c r="AO142" s="157">
        <f t="shared" si="362"/>
        <v>4.74</v>
      </c>
      <c r="AP142" s="155"/>
      <c r="AQ142" s="156"/>
      <c r="AR142" s="157">
        <f t="shared" si="363"/>
        <v>0</v>
      </c>
      <c r="AS142" s="158">
        <f t="shared" si="363"/>
        <v>0</v>
      </c>
      <c r="AT142" s="157">
        <f t="shared" si="364"/>
        <v>3.5724999999999998</v>
      </c>
      <c r="AU142" s="158">
        <f t="shared" si="364"/>
        <v>4.3710000000000004</v>
      </c>
      <c r="AV142" s="157">
        <f t="shared" si="365"/>
        <v>42.87</v>
      </c>
      <c r="AW142" s="158">
        <f t="shared" si="365"/>
        <v>43.710000000000008</v>
      </c>
      <c r="AX142" s="155"/>
      <c r="AY142" s="156"/>
      <c r="AZ142" s="157">
        <f t="shared" si="366"/>
        <v>0</v>
      </c>
      <c r="BA142" s="158">
        <f t="shared" si="366"/>
        <v>0</v>
      </c>
      <c r="BB142" s="155"/>
      <c r="BC142" s="156"/>
      <c r="BD142" s="157">
        <f t="shared" si="367"/>
        <v>0</v>
      </c>
      <c r="BE142" s="158">
        <f t="shared" si="367"/>
        <v>0</v>
      </c>
      <c r="BF142" s="155"/>
      <c r="BG142" s="156"/>
      <c r="BH142" s="157">
        <f t="shared" si="368"/>
        <v>0</v>
      </c>
      <c r="BI142" s="158">
        <f t="shared" si="368"/>
        <v>0</v>
      </c>
      <c r="BJ142" s="157">
        <f t="shared" si="369"/>
        <v>0</v>
      </c>
      <c r="BK142" s="158">
        <f t="shared" si="369"/>
        <v>0</v>
      </c>
      <c r="BL142" s="157">
        <f t="shared" si="370"/>
        <v>0</v>
      </c>
      <c r="BM142" s="158">
        <f t="shared" si="370"/>
        <v>0</v>
      </c>
      <c r="BN142" s="155">
        <v>67</v>
      </c>
      <c r="BO142" s="198">
        <v>79</v>
      </c>
      <c r="BP142" s="157">
        <f t="shared" si="371"/>
        <v>0</v>
      </c>
      <c r="BQ142" s="158">
        <f t="shared" si="371"/>
        <v>0</v>
      </c>
      <c r="BR142" s="155">
        <v>4</v>
      </c>
      <c r="BS142" s="198">
        <v>8</v>
      </c>
      <c r="BT142" s="157">
        <f t="shared" si="372"/>
        <v>0</v>
      </c>
      <c r="BU142" s="158">
        <f t="shared" si="372"/>
        <v>0</v>
      </c>
      <c r="BV142" s="155"/>
      <c r="BW142" s="156"/>
      <c r="BX142" s="157">
        <f t="shared" si="373"/>
        <v>0</v>
      </c>
      <c r="BY142" s="158">
        <f t="shared" si="373"/>
        <v>0</v>
      </c>
      <c r="BZ142" s="157">
        <f t="shared" si="374"/>
        <v>71</v>
      </c>
      <c r="CA142" s="158">
        <f t="shared" si="374"/>
        <v>87</v>
      </c>
      <c r="CB142" s="157">
        <f t="shared" si="375"/>
        <v>0</v>
      </c>
      <c r="CC142" s="158">
        <f t="shared" si="375"/>
        <v>0</v>
      </c>
      <c r="CD142" s="155">
        <v>6.0356716417910503</v>
      </c>
      <c r="CE142" s="200">
        <v>7.6026582278481003</v>
      </c>
      <c r="CF142" s="157">
        <f t="shared" si="376"/>
        <v>404.39000000000038</v>
      </c>
      <c r="CG142" s="158">
        <f t="shared" si="376"/>
        <v>600.6099999999999</v>
      </c>
      <c r="CH142" s="155">
        <v>7.5425000000000004</v>
      </c>
      <c r="CI142" s="200">
        <v>7.4275000000000002</v>
      </c>
      <c r="CJ142" s="157">
        <f t="shared" si="377"/>
        <v>30.17</v>
      </c>
      <c r="CK142" s="158">
        <f t="shared" si="377"/>
        <v>59.42</v>
      </c>
      <c r="CL142" s="155"/>
      <c r="CM142" s="156"/>
      <c r="CN142" s="157">
        <f t="shared" si="378"/>
        <v>0</v>
      </c>
      <c r="CO142" s="158">
        <f t="shared" si="378"/>
        <v>0</v>
      </c>
      <c r="CP142" s="157">
        <f t="shared" si="379"/>
        <v>6.1205633802816957</v>
      </c>
      <c r="CQ142" s="158">
        <f t="shared" si="379"/>
        <v>7.5865517241379292</v>
      </c>
      <c r="CR142" s="157">
        <f t="shared" si="380"/>
        <v>434.5600000000004</v>
      </c>
      <c r="CS142" s="158">
        <f t="shared" si="380"/>
        <v>660.02999999999986</v>
      </c>
      <c r="CT142" s="155"/>
      <c r="CU142" s="156"/>
      <c r="CV142" s="157">
        <f t="shared" si="381"/>
        <v>0</v>
      </c>
      <c r="CW142" s="158">
        <f t="shared" si="381"/>
        <v>0</v>
      </c>
      <c r="CX142" s="155"/>
      <c r="CY142" s="156"/>
      <c r="CZ142" s="157">
        <f t="shared" si="382"/>
        <v>0</v>
      </c>
      <c r="DA142" s="158">
        <f t="shared" si="382"/>
        <v>0</v>
      </c>
      <c r="DB142" s="155"/>
      <c r="DC142" s="156"/>
      <c r="DD142" s="157">
        <f t="shared" si="383"/>
        <v>0</v>
      </c>
      <c r="DE142" s="158">
        <f t="shared" si="383"/>
        <v>0</v>
      </c>
      <c r="DF142" s="157">
        <f t="shared" si="384"/>
        <v>0</v>
      </c>
      <c r="DG142" s="158">
        <f t="shared" si="384"/>
        <v>0</v>
      </c>
      <c r="DH142" s="157">
        <f t="shared" si="385"/>
        <v>0</v>
      </c>
      <c r="DI142" s="158">
        <f t="shared" si="385"/>
        <v>0</v>
      </c>
      <c r="DJ142" s="157">
        <f t="shared" si="386"/>
        <v>83</v>
      </c>
      <c r="DK142" s="158">
        <f t="shared" si="386"/>
        <v>97</v>
      </c>
      <c r="DL142" s="157">
        <f t="shared" si="386"/>
        <v>0</v>
      </c>
      <c r="DM142" s="158">
        <f t="shared" si="386"/>
        <v>0</v>
      </c>
      <c r="DN142" s="157">
        <f t="shared" si="387"/>
        <v>5.7521686746988001</v>
      </c>
      <c r="DO142" s="158">
        <f t="shared" si="387"/>
        <v>7.2550515463917513</v>
      </c>
      <c r="DP142" s="157">
        <f t="shared" si="388"/>
        <v>477.4300000000004</v>
      </c>
      <c r="DQ142" s="158">
        <f t="shared" si="388"/>
        <v>703.7399999999999</v>
      </c>
      <c r="DR142" s="157">
        <f t="shared" si="389"/>
        <v>0</v>
      </c>
      <c r="DS142" s="158">
        <f t="shared" si="389"/>
        <v>0</v>
      </c>
      <c r="DT142" s="157">
        <f t="shared" si="390"/>
        <v>0</v>
      </c>
      <c r="DU142" s="158">
        <f t="shared" si="390"/>
        <v>0</v>
      </c>
      <c r="DV142" s="155">
        <v>90</v>
      </c>
      <c r="DW142" s="198">
        <v>98</v>
      </c>
      <c r="DX142" s="157">
        <f t="shared" si="391"/>
        <v>0</v>
      </c>
      <c r="DY142" s="158">
        <f t="shared" si="391"/>
        <v>0</v>
      </c>
      <c r="DZ142" s="155">
        <v>47</v>
      </c>
      <c r="EA142" s="198">
        <v>47</v>
      </c>
      <c r="EB142" s="157">
        <f t="shared" si="392"/>
        <v>0</v>
      </c>
      <c r="EC142" s="158">
        <f t="shared" si="392"/>
        <v>0</v>
      </c>
      <c r="ED142" s="155">
        <v>0</v>
      </c>
      <c r="EE142" s="156"/>
      <c r="EF142" s="157">
        <f t="shared" si="393"/>
        <v>0</v>
      </c>
      <c r="EG142" s="158">
        <f t="shared" si="393"/>
        <v>0</v>
      </c>
      <c r="EH142" s="157">
        <f t="shared" si="394"/>
        <v>137</v>
      </c>
      <c r="EI142" s="158">
        <f t="shared" si="394"/>
        <v>145</v>
      </c>
      <c r="EJ142" s="157">
        <f t="shared" si="395"/>
        <v>0</v>
      </c>
      <c r="EK142" s="158">
        <f t="shared" si="395"/>
        <v>0</v>
      </c>
      <c r="EL142" s="155">
        <v>4.1746666666666696</v>
      </c>
      <c r="EM142" s="200">
        <v>4.7236734693877596</v>
      </c>
      <c r="EN142" s="157">
        <f t="shared" si="396"/>
        <v>375.72000000000025</v>
      </c>
      <c r="EO142" s="158">
        <f t="shared" si="396"/>
        <v>462.92000000000041</v>
      </c>
      <c r="EP142" s="155">
        <v>4.9746808510638303</v>
      </c>
      <c r="EQ142" s="200">
        <v>6.76659574468085</v>
      </c>
      <c r="ER142" s="157">
        <f t="shared" si="397"/>
        <v>233.81000000000003</v>
      </c>
      <c r="ES142" s="158">
        <f t="shared" si="397"/>
        <v>318.02999999999997</v>
      </c>
      <c r="ET142" s="155"/>
      <c r="EU142" s="156"/>
      <c r="EV142" s="157">
        <f t="shared" si="398"/>
        <v>0</v>
      </c>
      <c r="EW142" s="158">
        <f t="shared" si="398"/>
        <v>0</v>
      </c>
      <c r="EX142" s="157">
        <f t="shared" si="399"/>
        <v>4.449124087591243</v>
      </c>
      <c r="EY142" s="158">
        <f t="shared" si="399"/>
        <v>5.3858620689655199</v>
      </c>
      <c r="EZ142" s="157">
        <f t="shared" si="400"/>
        <v>609.53000000000031</v>
      </c>
      <c r="FA142" s="158">
        <f t="shared" si="400"/>
        <v>780.95000000000039</v>
      </c>
      <c r="FB142" s="155"/>
      <c r="FC142" s="156"/>
      <c r="FD142" s="157">
        <f t="shared" si="401"/>
        <v>0</v>
      </c>
      <c r="FE142" s="158">
        <f t="shared" si="401"/>
        <v>0</v>
      </c>
      <c r="FF142" s="155"/>
      <c r="FG142" s="156"/>
      <c r="FH142" s="157">
        <f t="shared" si="402"/>
        <v>0</v>
      </c>
      <c r="FI142" s="158">
        <f t="shared" si="402"/>
        <v>0</v>
      </c>
      <c r="FJ142" s="155"/>
      <c r="FK142" s="156"/>
      <c r="FL142" s="157">
        <f t="shared" si="403"/>
        <v>0</v>
      </c>
      <c r="FM142" s="158">
        <f t="shared" si="403"/>
        <v>0</v>
      </c>
      <c r="FN142" s="157">
        <f t="shared" si="404"/>
        <v>0</v>
      </c>
      <c r="FO142" s="158">
        <f t="shared" si="404"/>
        <v>0</v>
      </c>
      <c r="FP142" s="157">
        <f t="shared" si="405"/>
        <v>0</v>
      </c>
      <c r="FQ142" s="158">
        <f t="shared" si="405"/>
        <v>0</v>
      </c>
      <c r="FR142" s="155"/>
      <c r="FS142" s="156"/>
      <c r="FT142" s="157">
        <f t="shared" si="406"/>
        <v>0</v>
      </c>
      <c r="FU142" s="158">
        <f t="shared" si="406"/>
        <v>0</v>
      </c>
      <c r="FV142" s="155"/>
      <c r="FW142" s="156"/>
      <c r="FX142" s="157">
        <f t="shared" si="407"/>
        <v>0</v>
      </c>
      <c r="FY142" s="158">
        <f t="shared" si="407"/>
        <v>0</v>
      </c>
      <c r="FZ142" s="155"/>
      <c r="GA142" s="156"/>
      <c r="GB142" s="157">
        <f t="shared" si="408"/>
        <v>0</v>
      </c>
      <c r="GC142" s="158">
        <f t="shared" si="408"/>
        <v>0</v>
      </c>
      <c r="GD142" s="157">
        <f t="shared" si="409"/>
        <v>169</v>
      </c>
      <c r="GE142" s="158">
        <f t="shared" si="409"/>
        <v>186</v>
      </c>
      <c r="GF142" s="157">
        <f t="shared" si="409"/>
        <v>0</v>
      </c>
      <c r="GG142" s="158">
        <f t="shared" si="409"/>
        <v>0</v>
      </c>
      <c r="GH142" s="157">
        <f t="shared" si="410"/>
        <v>822.9800000000007</v>
      </c>
      <c r="GI142" s="158">
        <f t="shared" si="410"/>
        <v>1102.5000000000005</v>
      </c>
      <c r="GJ142" s="157" t="str">
        <f t="shared" si="411"/>
        <v/>
      </c>
      <c r="GK142" s="158" t="str">
        <f t="shared" si="411"/>
        <v/>
      </c>
      <c r="GL142" s="157">
        <f t="shared" si="412"/>
        <v>51</v>
      </c>
      <c r="GM142" s="158">
        <f t="shared" si="412"/>
        <v>56</v>
      </c>
      <c r="GN142" s="157">
        <f t="shared" si="412"/>
        <v>0</v>
      </c>
      <c r="GO142" s="158">
        <f t="shared" si="412"/>
        <v>0</v>
      </c>
      <c r="GP142" s="157">
        <f t="shared" si="413"/>
        <v>263.98</v>
      </c>
      <c r="GQ142" s="158">
        <f t="shared" si="413"/>
        <v>382.18999999999994</v>
      </c>
      <c r="GR142" s="157">
        <f t="shared" si="414"/>
        <v>0</v>
      </c>
      <c r="GS142" s="158">
        <f t="shared" si="414"/>
        <v>0</v>
      </c>
      <c r="GT142" s="157">
        <f t="shared" si="415"/>
        <v>220</v>
      </c>
      <c r="GU142" s="158">
        <f t="shared" si="415"/>
        <v>242</v>
      </c>
      <c r="GV142" s="157">
        <f t="shared" si="415"/>
        <v>0</v>
      </c>
      <c r="GW142" s="158">
        <f t="shared" si="415"/>
        <v>0</v>
      </c>
      <c r="GX142" s="157">
        <f t="shared" si="416"/>
        <v>1086.9600000000007</v>
      </c>
      <c r="GY142" s="158">
        <f t="shared" si="416"/>
        <v>1484.6900000000005</v>
      </c>
      <c r="GZ142" s="157" t="str">
        <f t="shared" si="416"/>
        <v/>
      </c>
      <c r="HA142" s="158" t="str">
        <f t="shared" si="416"/>
        <v/>
      </c>
      <c r="HB142" s="157">
        <f t="shared" si="417"/>
        <v>0</v>
      </c>
      <c r="HC142" s="158">
        <f t="shared" si="417"/>
        <v>0</v>
      </c>
      <c r="HD142" s="157">
        <f t="shared" si="417"/>
        <v>0</v>
      </c>
      <c r="HE142" s="158">
        <f t="shared" si="417"/>
        <v>0</v>
      </c>
      <c r="HF142" s="157" t="str">
        <f t="shared" si="418"/>
        <v/>
      </c>
      <c r="HG142" s="158" t="str">
        <f t="shared" si="418"/>
        <v/>
      </c>
      <c r="HH142" s="157" t="str">
        <f t="shared" si="419"/>
        <v/>
      </c>
      <c r="HI142" s="158" t="str">
        <f t="shared" si="419"/>
        <v/>
      </c>
      <c r="HJ142" s="157">
        <f t="shared" si="420"/>
        <v>1086.9600000000007</v>
      </c>
      <c r="HK142" s="158">
        <f t="shared" si="420"/>
        <v>1484.6900000000003</v>
      </c>
      <c r="HL142" s="157" t="str">
        <f t="shared" si="421"/>
        <v/>
      </c>
      <c r="HM142" s="158" t="str">
        <f t="shared" si="421"/>
        <v/>
      </c>
    </row>
    <row r="143" spans="1:221">
      <c r="A143" s="201" t="s">
        <v>511</v>
      </c>
      <c r="B143" s="195" t="s">
        <v>532</v>
      </c>
      <c r="C143" s="202"/>
      <c r="D143" s="197">
        <v>159407</v>
      </c>
      <c r="E143" s="197">
        <v>10</v>
      </c>
      <c r="F143" s="155">
        <v>290</v>
      </c>
      <c r="G143" s="198">
        <v>278</v>
      </c>
      <c r="H143" s="155">
        <v>4</v>
      </c>
      <c r="I143" s="198">
        <v>4</v>
      </c>
      <c r="J143" s="157">
        <f t="shared" si="354"/>
        <v>286</v>
      </c>
      <c r="K143" s="158">
        <f t="shared" si="354"/>
        <v>274</v>
      </c>
      <c r="L143" s="155">
        <v>60</v>
      </c>
      <c r="M143" s="156">
        <v>60</v>
      </c>
      <c r="N143" s="157">
        <f t="shared" si="355"/>
        <v>286</v>
      </c>
      <c r="O143" s="158">
        <f t="shared" si="355"/>
        <v>272</v>
      </c>
      <c r="P143" s="199">
        <f t="shared" si="355"/>
        <v>0</v>
      </c>
      <c r="Q143" s="181">
        <f t="shared" si="355"/>
        <v>0</v>
      </c>
      <c r="R143" s="155">
        <v>45</v>
      </c>
      <c r="S143" s="198">
        <v>51</v>
      </c>
      <c r="T143" s="157">
        <f t="shared" si="356"/>
        <v>0</v>
      </c>
      <c r="U143" s="158">
        <f t="shared" si="356"/>
        <v>0</v>
      </c>
      <c r="V143" s="155">
        <v>5</v>
      </c>
      <c r="W143" s="198">
        <v>4</v>
      </c>
      <c r="X143" s="157">
        <f t="shared" si="357"/>
        <v>0</v>
      </c>
      <c r="Y143" s="158">
        <f t="shared" si="357"/>
        <v>0</v>
      </c>
      <c r="Z143" s="155"/>
      <c r="AA143" s="156"/>
      <c r="AB143" s="157">
        <f t="shared" si="358"/>
        <v>0</v>
      </c>
      <c r="AC143" s="158">
        <f t="shared" si="358"/>
        <v>0</v>
      </c>
      <c r="AD143" s="157">
        <f t="shared" si="359"/>
        <v>50</v>
      </c>
      <c r="AE143" s="158">
        <f t="shared" si="359"/>
        <v>55</v>
      </c>
      <c r="AF143" s="157">
        <f t="shared" si="360"/>
        <v>0</v>
      </c>
      <c r="AG143" s="158">
        <f t="shared" si="360"/>
        <v>0</v>
      </c>
      <c r="AH143" s="155">
        <v>2.6328888888888899</v>
      </c>
      <c r="AI143" s="200">
        <v>2.6345098039215702</v>
      </c>
      <c r="AJ143" s="157">
        <f t="shared" si="361"/>
        <v>118.48000000000005</v>
      </c>
      <c r="AK143" s="157">
        <f t="shared" si="361"/>
        <v>134.36000000000007</v>
      </c>
      <c r="AL143" s="155">
        <v>5.1820000000000004</v>
      </c>
      <c r="AM143" s="200">
        <v>3.59</v>
      </c>
      <c r="AN143" s="157">
        <f t="shared" si="362"/>
        <v>25.910000000000004</v>
      </c>
      <c r="AO143" s="157">
        <f t="shared" si="362"/>
        <v>14.36</v>
      </c>
      <c r="AP143" s="155"/>
      <c r="AQ143" s="156"/>
      <c r="AR143" s="157">
        <f t="shared" si="363"/>
        <v>0</v>
      </c>
      <c r="AS143" s="158">
        <f t="shared" si="363"/>
        <v>0</v>
      </c>
      <c r="AT143" s="157">
        <f t="shared" si="364"/>
        <v>2.8878000000000008</v>
      </c>
      <c r="AU143" s="158">
        <f t="shared" si="364"/>
        <v>2.7040000000000015</v>
      </c>
      <c r="AV143" s="157">
        <f t="shared" si="365"/>
        <v>144.39000000000004</v>
      </c>
      <c r="AW143" s="158">
        <f t="shared" si="365"/>
        <v>148.72000000000008</v>
      </c>
      <c r="AX143" s="155"/>
      <c r="AY143" s="156"/>
      <c r="AZ143" s="157">
        <f t="shared" si="366"/>
        <v>0</v>
      </c>
      <c r="BA143" s="158">
        <f t="shared" si="366"/>
        <v>0</v>
      </c>
      <c r="BB143" s="155"/>
      <c r="BC143" s="156"/>
      <c r="BD143" s="157">
        <f t="shared" si="367"/>
        <v>0</v>
      </c>
      <c r="BE143" s="158">
        <f t="shared" si="367"/>
        <v>0</v>
      </c>
      <c r="BF143" s="155"/>
      <c r="BG143" s="156"/>
      <c r="BH143" s="157">
        <f t="shared" si="368"/>
        <v>0</v>
      </c>
      <c r="BI143" s="158">
        <f t="shared" si="368"/>
        <v>0</v>
      </c>
      <c r="BJ143" s="157">
        <f t="shared" si="369"/>
        <v>0</v>
      </c>
      <c r="BK143" s="158">
        <f t="shared" si="369"/>
        <v>0</v>
      </c>
      <c r="BL143" s="157">
        <f t="shared" si="370"/>
        <v>0</v>
      </c>
      <c r="BM143" s="158">
        <f t="shared" si="370"/>
        <v>0</v>
      </c>
      <c r="BN143" s="155">
        <v>107</v>
      </c>
      <c r="BO143" s="198">
        <v>88</v>
      </c>
      <c r="BP143" s="157">
        <f t="shared" si="371"/>
        <v>0</v>
      </c>
      <c r="BQ143" s="158">
        <f t="shared" si="371"/>
        <v>0</v>
      </c>
      <c r="BR143" s="155">
        <v>23</v>
      </c>
      <c r="BS143" s="198">
        <v>22</v>
      </c>
      <c r="BT143" s="157">
        <f t="shared" si="372"/>
        <v>0</v>
      </c>
      <c r="BU143" s="158">
        <f t="shared" si="372"/>
        <v>0</v>
      </c>
      <c r="BV143" s="155"/>
      <c r="BW143" s="156"/>
      <c r="BX143" s="157">
        <f t="shared" si="373"/>
        <v>0</v>
      </c>
      <c r="BY143" s="158">
        <f t="shared" si="373"/>
        <v>0</v>
      </c>
      <c r="BZ143" s="157">
        <f t="shared" si="374"/>
        <v>130</v>
      </c>
      <c r="CA143" s="158">
        <f t="shared" si="374"/>
        <v>110</v>
      </c>
      <c r="CB143" s="157">
        <f t="shared" si="375"/>
        <v>0</v>
      </c>
      <c r="CC143" s="158">
        <f t="shared" si="375"/>
        <v>0</v>
      </c>
      <c r="CD143" s="155">
        <v>5.0585046728972003</v>
      </c>
      <c r="CE143" s="200">
        <v>4.4219318181818199</v>
      </c>
      <c r="CF143" s="157">
        <f t="shared" si="376"/>
        <v>541.26000000000045</v>
      </c>
      <c r="CG143" s="158">
        <f t="shared" si="376"/>
        <v>389.13000000000017</v>
      </c>
      <c r="CH143" s="155">
        <v>4.49</v>
      </c>
      <c r="CI143" s="200">
        <v>4.9340909090909104</v>
      </c>
      <c r="CJ143" s="157">
        <f t="shared" si="377"/>
        <v>103.27000000000001</v>
      </c>
      <c r="CK143" s="158">
        <f t="shared" si="377"/>
        <v>108.55000000000003</v>
      </c>
      <c r="CL143" s="155"/>
      <c r="CM143" s="156"/>
      <c r="CN143" s="157">
        <f t="shared" si="378"/>
        <v>0</v>
      </c>
      <c r="CO143" s="158">
        <f t="shared" si="378"/>
        <v>0</v>
      </c>
      <c r="CP143" s="157">
        <f t="shared" si="379"/>
        <v>4.9579230769230804</v>
      </c>
      <c r="CQ143" s="158">
        <f t="shared" si="379"/>
        <v>4.5243636363636384</v>
      </c>
      <c r="CR143" s="157">
        <f t="shared" si="380"/>
        <v>644.53000000000043</v>
      </c>
      <c r="CS143" s="158">
        <f t="shared" si="380"/>
        <v>497.68000000000023</v>
      </c>
      <c r="CT143" s="155"/>
      <c r="CU143" s="156"/>
      <c r="CV143" s="157">
        <f t="shared" si="381"/>
        <v>0</v>
      </c>
      <c r="CW143" s="158">
        <f t="shared" si="381"/>
        <v>0</v>
      </c>
      <c r="CX143" s="155"/>
      <c r="CY143" s="156"/>
      <c r="CZ143" s="157">
        <f t="shared" si="382"/>
        <v>0</v>
      </c>
      <c r="DA143" s="158">
        <f t="shared" si="382"/>
        <v>0</v>
      </c>
      <c r="DB143" s="155"/>
      <c r="DC143" s="156"/>
      <c r="DD143" s="157">
        <f t="shared" si="383"/>
        <v>0</v>
      </c>
      <c r="DE143" s="158">
        <f t="shared" si="383"/>
        <v>0</v>
      </c>
      <c r="DF143" s="157">
        <f t="shared" si="384"/>
        <v>0</v>
      </c>
      <c r="DG143" s="158">
        <f t="shared" si="384"/>
        <v>0</v>
      </c>
      <c r="DH143" s="157">
        <f t="shared" si="385"/>
        <v>0</v>
      </c>
      <c r="DI143" s="158">
        <f t="shared" si="385"/>
        <v>0</v>
      </c>
      <c r="DJ143" s="157">
        <f t="shared" si="386"/>
        <v>180</v>
      </c>
      <c r="DK143" s="158">
        <f t="shared" si="386"/>
        <v>165</v>
      </c>
      <c r="DL143" s="157">
        <f t="shared" si="386"/>
        <v>0</v>
      </c>
      <c r="DM143" s="158">
        <f t="shared" si="386"/>
        <v>0</v>
      </c>
      <c r="DN143" s="157">
        <f t="shared" si="387"/>
        <v>4.3828888888888917</v>
      </c>
      <c r="DO143" s="158">
        <f t="shared" si="387"/>
        <v>3.9175757575757597</v>
      </c>
      <c r="DP143" s="157">
        <f t="shared" si="388"/>
        <v>788.92000000000053</v>
      </c>
      <c r="DQ143" s="158">
        <f t="shared" si="388"/>
        <v>646.40000000000032</v>
      </c>
      <c r="DR143" s="157">
        <f t="shared" si="389"/>
        <v>0</v>
      </c>
      <c r="DS143" s="158">
        <f t="shared" si="389"/>
        <v>0</v>
      </c>
      <c r="DT143" s="157">
        <f t="shared" si="390"/>
        <v>0</v>
      </c>
      <c r="DU143" s="158">
        <f t="shared" si="390"/>
        <v>0</v>
      </c>
      <c r="DV143" s="155">
        <v>50</v>
      </c>
      <c r="DW143" s="198">
        <v>52</v>
      </c>
      <c r="DX143" s="157">
        <f t="shared" si="391"/>
        <v>0</v>
      </c>
      <c r="DY143" s="158">
        <f t="shared" si="391"/>
        <v>0</v>
      </c>
      <c r="DZ143" s="155">
        <v>56</v>
      </c>
      <c r="EA143" s="198">
        <v>55</v>
      </c>
      <c r="EB143" s="157">
        <f t="shared" si="392"/>
        <v>0</v>
      </c>
      <c r="EC143" s="158">
        <f t="shared" si="392"/>
        <v>0</v>
      </c>
      <c r="ED143" s="155">
        <v>0</v>
      </c>
      <c r="EE143" s="156"/>
      <c r="EF143" s="157">
        <f t="shared" si="393"/>
        <v>0</v>
      </c>
      <c r="EG143" s="158">
        <f t="shared" si="393"/>
        <v>0</v>
      </c>
      <c r="EH143" s="157">
        <f t="shared" si="394"/>
        <v>106</v>
      </c>
      <c r="EI143" s="158">
        <f t="shared" si="394"/>
        <v>107</v>
      </c>
      <c r="EJ143" s="157">
        <f t="shared" si="395"/>
        <v>0</v>
      </c>
      <c r="EK143" s="158">
        <f t="shared" si="395"/>
        <v>0</v>
      </c>
      <c r="EL143" s="155">
        <v>3.605</v>
      </c>
      <c r="EM143" s="200">
        <v>2.8611538461538499</v>
      </c>
      <c r="EN143" s="157">
        <f t="shared" si="396"/>
        <v>180.25</v>
      </c>
      <c r="EO143" s="158">
        <f t="shared" si="396"/>
        <v>148.7800000000002</v>
      </c>
      <c r="EP143" s="155">
        <v>3.6312500000000001</v>
      </c>
      <c r="EQ143" s="200">
        <v>5.3670909090909102</v>
      </c>
      <c r="ER143" s="157">
        <f t="shared" si="397"/>
        <v>203.35</v>
      </c>
      <c r="ES143" s="158">
        <f t="shared" si="397"/>
        <v>295.19000000000005</v>
      </c>
      <c r="ET143" s="155"/>
      <c r="EU143" s="156"/>
      <c r="EV143" s="157">
        <f t="shared" si="398"/>
        <v>0</v>
      </c>
      <c r="EW143" s="158">
        <f t="shared" si="398"/>
        <v>0</v>
      </c>
      <c r="EX143" s="157">
        <f t="shared" si="399"/>
        <v>3.6188679245283022</v>
      </c>
      <c r="EY143" s="158">
        <f t="shared" si="399"/>
        <v>4.1492523364486003</v>
      </c>
      <c r="EZ143" s="157">
        <f t="shared" si="400"/>
        <v>383.6</v>
      </c>
      <c r="FA143" s="158">
        <f t="shared" si="400"/>
        <v>443.97000000000025</v>
      </c>
      <c r="FB143" s="155"/>
      <c r="FC143" s="156"/>
      <c r="FD143" s="157">
        <f t="shared" si="401"/>
        <v>0</v>
      </c>
      <c r="FE143" s="158">
        <f t="shared" si="401"/>
        <v>0</v>
      </c>
      <c r="FF143" s="155"/>
      <c r="FG143" s="156"/>
      <c r="FH143" s="157">
        <f t="shared" si="402"/>
        <v>0</v>
      </c>
      <c r="FI143" s="158">
        <f t="shared" si="402"/>
        <v>0</v>
      </c>
      <c r="FJ143" s="155"/>
      <c r="FK143" s="156"/>
      <c r="FL143" s="157">
        <f t="shared" si="403"/>
        <v>0</v>
      </c>
      <c r="FM143" s="158">
        <f t="shared" si="403"/>
        <v>0</v>
      </c>
      <c r="FN143" s="157">
        <f t="shared" si="404"/>
        <v>0</v>
      </c>
      <c r="FO143" s="158">
        <f t="shared" si="404"/>
        <v>0</v>
      </c>
      <c r="FP143" s="157">
        <f t="shared" si="405"/>
        <v>0</v>
      </c>
      <c r="FQ143" s="158">
        <f t="shared" si="405"/>
        <v>0</v>
      </c>
      <c r="FR143" s="155"/>
      <c r="FS143" s="156"/>
      <c r="FT143" s="157">
        <f t="shared" si="406"/>
        <v>0</v>
      </c>
      <c r="FU143" s="158">
        <f t="shared" si="406"/>
        <v>0</v>
      </c>
      <c r="FV143" s="155"/>
      <c r="FW143" s="156"/>
      <c r="FX143" s="157">
        <f t="shared" si="407"/>
        <v>0</v>
      </c>
      <c r="FY143" s="158">
        <f t="shared" si="407"/>
        <v>0</v>
      </c>
      <c r="FZ143" s="155"/>
      <c r="GA143" s="156"/>
      <c r="GB143" s="157">
        <f t="shared" si="408"/>
        <v>0</v>
      </c>
      <c r="GC143" s="158">
        <f t="shared" si="408"/>
        <v>0</v>
      </c>
      <c r="GD143" s="157">
        <f t="shared" si="409"/>
        <v>202</v>
      </c>
      <c r="GE143" s="158">
        <f t="shared" si="409"/>
        <v>191</v>
      </c>
      <c r="GF143" s="157">
        <f t="shared" si="409"/>
        <v>0</v>
      </c>
      <c r="GG143" s="158">
        <f t="shared" si="409"/>
        <v>0</v>
      </c>
      <c r="GH143" s="157">
        <f t="shared" si="410"/>
        <v>839.99000000000046</v>
      </c>
      <c r="GI143" s="158">
        <f t="shared" si="410"/>
        <v>672.27000000000044</v>
      </c>
      <c r="GJ143" s="157" t="str">
        <f t="shared" si="411"/>
        <v/>
      </c>
      <c r="GK143" s="158" t="str">
        <f t="shared" si="411"/>
        <v/>
      </c>
      <c r="GL143" s="157">
        <f t="shared" si="412"/>
        <v>84</v>
      </c>
      <c r="GM143" s="158">
        <f t="shared" si="412"/>
        <v>81</v>
      </c>
      <c r="GN143" s="157">
        <f t="shared" si="412"/>
        <v>0</v>
      </c>
      <c r="GO143" s="158">
        <f t="shared" si="412"/>
        <v>0</v>
      </c>
      <c r="GP143" s="157">
        <f t="shared" si="413"/>
        <v>332.53</v>
      </c>
      <c r="GQ143" s="158">
        <f t="shared" si="413"/>
        <v>418.10000000000008</v>
      </c>
      <c r="GR143" s="157">
        <f t="shared" si="414"/>
        <v>0</v>
      </c>
      <c r="GS143" s="158">
        <f t="shared" si="414"/>
        <v>0</v>
      </c>
      <c r="GT143" s="157">
        <f t="shared" si="415"/>
        <v>286</v>
      </c>
      <c r="GU143" s="158">
        <f t="shared" si="415"/>
        <v>272</v>
      </c>
      <c r="GV143" s="157">
        <f t="shared" si="415"/>
        <v>0</v>
      </c>
      <c r="GW143" s="158">
        <f t="shared" si="415"/>
        <v>0</v>
      </c>
      <c r="GX143" s="157">
        <f t="shared" si="416"/>
        <v>1172.5200000000004</v>
      </c>
      <c r="GY143" s="158">
        <f t="shared" si="416"/>
        <v>1090.3700000000006</v>
      </c>
      <c r="GZ143" s="157" t="str">
        <f t="shared" si="416"/>
        <v/>
      </c>
      <c r="HA143" s="158" t="str">
        <f t="shared" si="416"/>
        <v/>
      </c>
      <c r="HB143" s="157">
        <f t="shared" si="417"/>
        <v>0</v>
      </c>
      <c r="HC143" s="158">
        <f t="shared" si="417"/>
        <v>0</v>
      </c>
      <c r="HD143" s="157">
        <f t="shared" si="417"/>
        <v>0</v>
      </c>
      <c r="HE143" s="158">
        <f t="shared" si="417"/>
        <v>0</v>
      </c>
      <c r="HF143" s="157" t="str">
        <f t="shared" si="418"/>
        <v/>
      </c>
      <c r="HG143" s="158" t="str">
        <f t="shared" si="418"/>
        <v/>
      </c>
      <c r="HH143" s="157" t="str">
        <f t="shared" si="419"/>
        <v/>
      </c>
      <c r="HI143" s="158" t="str">
        <f t="shared" si="419"/>
        <v/>
      </c>
      <c r="HJ143" s="157">
        <f t="shared" si="420"/>
        <v>1172.5200000000004</v>
      </c>
      <c r="HK143" s="158">
        <f t="shared" si="420"/>
        <v>1090.3700000000006</v>
      </c>
      <c r="HL143" s="157" t="str">
        <f t="shared" si="421"/>
        <v/>
      </c>
      <c r="HM143" s="158" t="str">
        <f t="shared" si="421"/>
        <v/>
      </c>
    </row>
    <row r="144" spans="1:221">
      <c r="A144" s="201" t="s">
        <v>511</v>
      </c>
      <c r="B144" s="195" t="s">
        <v>533</v>
      </c>
      <c r="C144" s="196"/>
      <c r="D144" s="197">
        <v>158884</v>
      </c>
      <c r="E144" s="197">
        <v>10</v>
      </c>
      <c r="F144" s="155">
        <v>252</v>
      </c>
      <c r="G144" s="198">
        <v>212</v>
      </c>
      <c r="H144" s="155">
        <v>3</v>
      </c>
      <c r="I144" s="198">
        <v>5</v>
      </c>
      <c r="J144" s="157">
        <f t="shared" si="354"/>
        <v>249</v>
      </c>
      <c r="K144" s="158">
        <f t="shared" si="354"/>
        <v>207</v>
      </c>
      <c r="L144" s="155">
        <v>60</v>
      </c>
      <c r="M144" s="156">
        <v>60</v>
      </c>
      <c r="N144" s="157">
        <f t="shared" si="355"/>
        <v>249</v>
      </c>
      <c r="O144" s="181">
        <f t="shared" si="355"/>
        <v>207</v>
      </c>
      <c r="P144" s="199">
        <f t="shared" si="355"/>
        <v>0</v>
      </c>
      <c r="Q144" s="181">
        <f t="shared" si="355"/>
        <v>0</v>
      </c>
      <c r="R144" s="155">
        <v>26</v>
      </c>
      <c r="S144" s="198">
        <v>13</v>
      </c>
      <c r="T144" s="157">
        <f t="shared" si="356"/>
        <v>0</v>
      </c>
      <c r="U144" s="158">
        <f t="shared" si="356"/>
        <v>0</v>
      </c>
      <c r="V144" s="155">
        <v>1</v>
      </c>
      <c r="W144" s="198">
        <v>6</v>
      </c>
      <c r="X144" s="157">
        <f t="shared" si="357"/>
        <v>0</v>
      </c>
      <c r="Y144" s="158">
        <f t="shared" si="357"/>
        <v>0</v>
      </c>
      <c r="Z144" s="155"/>
      <c r="AA144" s="156"/>
      <c r="AB144" s="157">
        <f t="shared" si="358"/>
        <v>0</v>
      </c>
      <c r="AC144" s="158">
        <f t="shared" si="358"/>
        <v>0</v>
      </c>
      <c r="AD144" s="157">
        <f t="shared" si="359"/>
        <v>27</v>
      </c>
      <c r="AE144" s="158">
        <f t="shared" si="359"/>
        <v>19</v>
      </c>
      <c r="AF144" s="157">
        <f t="shared" si="360"/>
        <v>0</v>
      </c>
      <c r="AG144" s="158">
        <f t="shared" si="360"/>
        <v>0</v>
      </c>
      <c r="AH144" s="155">
        <v>3.4169230769230801</v>
      </c>
      <c r="AI144" s="200">
        <v>3.5923076923076902</v>
      </c>
      <c r="AJ144" s="157">
        <f t="shared" si="361"/>
        <v>88.840000000000089</v>
      </c>
      <c r="AK144" s="157">
        <f t="shared" si="361"/>
        <v>46.699999999999974</v>
      </c>
      <c r="AL144" s="155">
        <v>6.74</v>
      </c>
      <c r="AM144" s="200">
        <v>3.9750000000000001</v>
      </c>
      <c r="AN144" s="157">
        <f t="shared" si="362"/>
        <v>6.74</v>
      </c>
      <c r="AO144" s="157">
        <f t="shared" si="362"/>
        <v>23.85</v>
      </c>
      <c r="AP144" s="155"/>
      <c r="AQ144" s="156"/>
      <c r="AR144" s="157">
        <f t="shared" si="363"/>
        <v>0</v>
      </c>
      <c r="AS144" s="158">
        <f t="shared" si="363"/>
        <v>0</v>
      </c>
      <c r="AT144" s="157">
        <f t="shared" si="364"/>
        <v>3.5400000000000031</v>
      </c>
      <c r="AU144" s="158">
        <f t="shared" si="364"/>
        <v>3.7131578947368413</v>
      </c>
      <c r="AV144" s="157">
        <f t="shared" si="365"/>
        <v>95.580000000000084</v>
      </c>
      <c r="AW144" s="158">
        <f t="shared" si="365"/>
        <v>70.549999999999983</v>
      </c>
      <c r="AX144" s="155"/>
      <c r="AY144" s="156"/>
      <c r="AZ144" s="157">
        <f t="shared" si="366"/>
        <v>0</v>
      </c>
      <c r="BA144" s="158">
        <f t="shared" si="366"/>
        <v>0</v>
      </c>
      <c r="BB144" s="155"/>
      <c r="BC144" s="156"/>
      <c r="BD144" s="157">
        <f t="shared" si="367"/>
        <v>0</v>
      </c>
      <c r="BE144" s="158">
        <f t="shared" si="367"/>
        <v>0</v>
      </c>
      <c r="BF144" s="155"/>
      <c r="BG144" s="156"/>
      <c r="BH144" s="157">
        <f t="shared" si="368"/>
        <v>0</v>
      </c>
      <c r="BI144" s="158">
        <f t="shared" si="368"/>
        <v>0</v>
      </c>
      <c r="BJ144" s="157">
        <f t="shared" si="369"/>
        <v>0</v>
      </c>
      <c r="BK144" s="158">
        <f t="shared" si="369"/>
        <v>0</v>
      </c>
      <c r="BL144" s="157">
        <f t="shared" si="370"/>
        <v>0</v>
      </c>
      <c r="BM144" s="158">
        <f t="shared" si="370"/>
        <v>0</v>
      </c>
      <c r="BN144" s="155">
        <v>31</v>
      </c>
      <c r="BO144" s="198">
        <v>25</v>
      </c>
      <c r="BP144" s="157">
        <f t="shared" si="371"/>
        <v>0</v>
      </c>
      <c r="BQ144" s="158">
        <f t="shared" si="371"/>
        <v>0</v>
      </c>
      <c r="BR144" s="155">
        <v>14</v>
      </c>
      <c r="BS144" s="198">
        <v>22</v>
      </c>
      <c r="BT144" s="157">
        <f t="shared" si="372"/>
        <v>0</v>
      </c>
      <c r="BU144" s="158">
        <f t="shared" si="372"/>
        <v>0</v>
      </c>
      <c r="BV144" s="155"/>
      <c r="BW144" s="156">
        <v>5</v>
      </c>
      <c r="BX144" s="157">
        <f t="shared" si="373"/>
        <v>0</v>
      </c>
      <c r="BY144" s="158">
        <f t="shared" si="373"/>
        <v>0</v>
      </c>
      <c r="BZ144" s="157">
        <f t="shared" si="374"/>
        <v>45</v>
      </c>
      <c r="CA144" s="158">
        <f t="shared" si="374"/>
        <v>52</v>
      </c>
      <c r="CB144" s="157">
        <f t="shared" si="375"/>
        <v>0</v>
      </c>
      <c r="CC144" s="158">
        <f t="shared" si="375"/>
        <v>0</v>
      </c>
      <c r="CD144" s="155">
        <v>5.4741935483870998</v>
      </c>
      <c r="CE144" s="200">
        <v>5.0263999999999998</v>
      </c>
      <c r="CF144" s="157">
        <f t="shared" si="376"/>
        <v>169.7000000000001</v>
      </c>
      <c r="CG144" s="158">
        <f t="shared" si="376"/>
        <v>125.66</v>
      </c>
      <c r="CH144" s="155">
        <v>9.9721428571428596</v>
      </c>
      <c r="CI144" s="200">
        <v>9.4849999999999994</v>
      </c>
      <c r="CJ144" s="157">
        <f t="shared" si="377"/>
        <v>139.61000000000004</v>
      </c>
      <c r="CK144" s="158">
        <f t="shared" si="377"/>
        <v>208.67</v>
      </c>
      <c r="CL144" s="155"/>
      <c r="CM144" s="156"/>
      <c r="CN144" s="157">
        <f t="shared" si="378"/>
        <v>0</v>
      </c>
      <c r="CO144" s="158">
        <f t="shared" si="378"/>
        <v>0</v>
      </c>
      <c r="CP144" s="157">
        <f t="shared" si="379"/>
        <v>6.8735555555555594</v>
      </c>
      <c r="CQ144" s="158">
        <f t="shared" si="379"/>
        <v>6.4294230769230767</v>
      </c>
      <c r="CR144" s="157">
        <f t="shared" si="380"/>
        <v>309.31000000000017</v>
      </c>
      <c r="CS144" s="158">
        <f t="shared" si="380"/>
        <v>334.33</v>
      </c>
      <c r="CT144" s="155"/>
      <c r="CU144" s="156"/>
      <c r="CV144" s="157">
        <f t="shared" si="381"/>
        <v>0</v>
      </c>
      <c r="CW144" s="158">
        <f t="shared" si="381"/>
        <v>0</v>
      </c>
      <c r="CX144" s="155"/>
      <c r="CY144" s="156"/>
      <c r="CZ144" s="157">
        <f t="shared" si="382"/>
        <v>0</v>
      </c>
      <c r="DA144" s="158">
        <f t="shared" si="382"/>
        <v>0</v>
      </c>
      <c r="DB144" s="155"/>
      <c r="DC144" s="156"/>
      <c r="DD144" s="157">
        <f t="shared" si="383"/>
        <v>0</v>
      </c>
      <c r="DE144" s="158">
        <f t="shared" si="383"/>
        <v>0</v>
      </c>
      <c r="DF144" s="157">
        <f t="shared" si="384"/>
        <v>0</v>
      </c>
      <c r="DG144" s="158">
        <f t="shared" si="384"/>
        <v>0</v>
      </c>
      <c r="DH144" s="157">
        <f t="shared" si="385"/>
        <v>0</v>
      </c>
      <c r="DI144" s="158">
        <f t="shared" si="385"/>
        <v>0</v>
      </c>
      <c r="DJ144" s="157">
        <f t="shared" si="386"/>
        <v>72</v>
      </c>
      <c r="DK144" s="158">
        <f t="shared" si="386"/>
        <v>71</v>
      </c>
      <c r="DL144" s="157">
        <f t="shared" si="386"/>
        <v>0</v>
      </c>
      <c r="DM144" s="158">
        <f t="shared" si="386"/>
        <v>0</v>
      </c>
      <c r="DN144" s="157">
        <f t="shared" si="387"/>
        <v>5.623472222222226</v>
      </c>
      <c r="DO144" s="158">
        <f t="shared" si="387"/>
        <v>5.7025352112676053</v>
      </c>
      <c r="DP144" s="157">
        <f t="shared" si="388"/>
        <v>404.89000000000027</v>
      </c>
      <c r="DQ144" s="158">
        <f t="shared" si="388"/>
        <v>404.88</v>
      </c>
      <c r="DR144" s="157">
        <f t="shared" si="389"/>
        <v>0</v>
      </c>
      <c r="DS144" s="158">
        <f t="shared" si="389"/>
        <v>0</v>
      </c>
      <c r="DT144" s="157">
        <f t="shared" si="390"/>
        <v>0</v>
      </c>
      <c r="DU144" s="158">
        <f t="shared" si="390"/>
        <v>0</v>
      </c>
      <c r="DV144" s="155">
        <v>117</v>
      </c>
      <c r="DW144" s="198">
        <v>98</v>
      </c>
      <c r="DX144" s="157">
        <f t="shared" si="391"/>
        <v>0</v>
      </c>
      <c r="DY144" s="158">
        <f t="shared" si="391"/>
        <v>0</v>
      </c>
      <c r="DZ144" s="155">
        <v>50</v>
      </c>
      <c r="EA144" s="198">
        <v>38</v>
      </c>
      <c r="EB144" s="157">
        <f t="shared" si="392"/>
        <v>0</v>
      </c>
      <c r="EC144" s="158">
        <f t="shared" si="392"/>
        <v>0</v>
      </c>
      <c r="ED144" s="155">
        <v>10</v>
      </c>
      <c r="EE144" s="156"/>
      <c r="EF144" s="157">
        <f t="shared" si="393"/>
        <v>0</v>
      </c>
      <c r="EG144" s="158">
        <f t="shared" si="393"/>
        <v>0</v>
      </c>
      <c r="EH144" s="157">
        <f t="shared" si="394"/>
        <v>177</v>
      </c>
      <c r="EI144" s="158">
        <f t="shared" si="394"/>
        <v>136</v>
      </c>
      <c r="EJ144" s="157">
        <f t="shared" si="395"/>
        <v>0</v>
      </c>
      <c r="EK144" s="158">
        <f t="shared" si="395"/>
        <v>0</v>
      </c>
      <c r="EL144" s="155">
        <v>2.0037606837606798</v>
      </c>
      <c r="EM144" s="200">
        <v>2.1927551020408198</v>
      </c>
      <c r="EN144" s="157">
        <f t="shared" si="396"/>
        <v>234.43999999999954</v>
      </c>
      <c r="EO144" s="158">
        <f t="shared" si="396"/>
        <v>214.89000000000033</v>
      </c>
      <c r="EP144" s="155">
        <v>4.2046000000000001</v>
      </c>
      <c r="EQ144" s="200">
        <v>4.22026315789474</v>
      </c>
      <c r="ER144" s="157">
        <f t="shared" si="397"/>
        <v>210.23000000000002</v>
      </c>
      <c r="ES144" s="158">
        <f t="shared" si="397"/>
        <v>160.37000000000012</v>
      </c>
      <c r="ET144" s="155"/>
      <c r="EU144" s="156"/>
      <c r="EV144" s="157">
        <f t="shared" si="398"/>
        <v>0</v>
      </c>
      <c r="EW144" s="158">
        <f t="shared" si="398"/>
        <v>0</v>
      </c>
      <c r="EX144" s="157">
        <f t="shared" si="399"/>
        <v>2.5122598870056474</v>
      </c>
      <c r="EY144" s="158">
        <f t="shared" si="399"/>
        <v>2.7592647058823561</v>
      </c>
      <c r="EZ144" s="157">
        <f t="shared" si="400"/>
        <v>444.66999999999956</v>
      </c>
      <c r="FA144" s="158">
        <f t="shared" si="400"/>
        <v>375.26000000000045</v>
      </c>
      <c r="FB144" s="155"/>
      <c r="FC144" s="156"/>
      <c r="FD144" s="157">
        <f t="shared" si="401"/>
        <v>0</v>
      </c>
      <c r="FE144" s="158">
        <f t="shared" si="401"/>
        <v>0</v>
      </c>
      <c r="FF144" s="155"/>
      <c r="FG144" s="156"/>
      <c r="FH144" s="157">
        <f t="shared" si="402"/>
        <v>0</v>
      </c>
      <c r="FI144" s="158">
        <f t="shared" si="402"/>
        <v>0</v>
      </c>
      <c r="FJ144" s="155"/>
      <c r="FK144" s="156"/>
      <c r="FL144" s="157">
        <f t="shared" si="403"/>
        <v>0</v>
      </c>
      <c r="FM144" s="158">
        <f t="shared" si="403"/>
        <v>0</v>
      </c>
      <c r="FN144" s="157">
        <f t="shared" si="404"/>
        <v>0</v>
      </c>
      <c r="FO144" s="158">
        <f t="shared" si="404"/>
        <v>0</v>
      </c>
      <c r="FP144" s="157">
        <f t="shared" si="405"/>
        <v>0</v>
      </c>
      <c r="FQ144" s="158">
        <f t="shared" si="405"/>
        <v>0</v>
      </c>
      <c r="FR144" s="155"/>
      <c r="FS144" s="156"/>
      <c r="FT144" s="157">
        <f t="shared" si="406"/>
        <v>0</v>
      </c>
      <c r="FU144" s="158">
        <f t="shared" si="406"/>
        <v>0</v>
      </c>
      <c r="FV144" s="155"/>
      <c r="FW144" s="156"/>
      <c r="FX144" s="157">
        <f t="shared" si="407"/>
        <v>0</v>
      </c>
      <c r="FY144" s="158">
        <f t="shared" si="407"/>
        <v>0</v>
      </c>
      <c r="FZ144" s="155"/>
      <c r="GA144" s="156"/>
      <c r="GB144" s="157">
        <f t="shared" si="408"/>
        <v>0</v>
      </c>
      <c r="GC144" s="158">
        <f t="shared" si="408"/>
        <v>0</v>
      </c>
      <c r="GD144" s="157">
        <f t="shared" si="409"/>
        <v>174</v>
      </c>
      <c r="GE144" s="158">
        <f t="shared" si="409"/>
        <v>136</v>
      </c>
      <c r="GF144" s="157">
        <f t="shared" si="409"/>
        <v>0</v>
      </c>
      <c r="GG144" s="158">
        <f t="shared" si="409"/>
        <v>0</v>
      </c>
      <c r="GH144" s="157">
        <f t="shared" si="410"/>
        <v>492.97999999999973</v>
      </c>
      <c r="GI144" s="158">
        <f t="shared" si="410"/>
        <v>387.25000000000028</v>
      </c>
      <c r="GJ144" s="157" t="str">
        <f t="shared" si="411"/>
        <v/>
      </c>
      <c r="GK144" s="158" t="str">
        <f t="shared" si="411"/>
        <v/>
      </c>
      <c r="GL144" s="157">
        <f t="shared" si="412"/>
        <v>65</v>
      </c>
      <c r="GM144" s="158">
        <f t="shared" si="412"/>
        <v>66</v>
      </c>
      <c r="GN144" s="157">
        <f t="shared" si="412"/>
        <v>0</v>
      </c>
      <c r="GO144" s="158">
        <f t="shared" si="412"/>
        <v>0</v>
      </c>
      <c r="GP144" s="157">
        <f t="shared" si="413"/>
        <v>356.58000000000004</v>
      </c>
      <c r="GQ144" s="158">
        <f t="shared" si="413"/>
        <v>392.8900000000001</v>
      </c>
      <c r="GR144" s="157">
        <f t="shared" si="414"/>
        <v>0</v>
      </c>
      <c r="GS144" s="158">
        <f t="shared" si="414"/>
        <v>0</v>
      </c>
      <c r="GT144" s="157">
        <f t="shared" si="415"/>
        <v>239</v>
      </c>
      <c r="GU144" s="158">
        <f t="shared" si="415"/>
        <v>202</v>
      </c>
      <c r="GV144" s="157">
        <f t="shared" si="415"/>
        <v>0</v>
      </c>
      <c r="GW144" s="158">
        <f t="shared" si="415"/>
        <v>0</v>
      </c>
      <c r="GX144" s="157">
        <f t="shared" si="416"/>
        <v>849.55999999999972</v>
      </c>
      <c r="GY144" s="158">
        <f t="shared" si="416"/>
        <v>780.14000000000033</v>
      </c>
      <c r="GZ144" s="157" t="str">
        <f t="shared" si="416"/>
        <v/>
      </c>
      <c r="HA144" s="158" t="str">
        <f t="shared" si="416"/>
        <v/>
      </c>
      <c r="HB144" s="157">
        <f t="shared" si="417"/>
        <v>10</v>
      </c>
      <c r="HC144" s="158">
        <f t="shared" si="417"/>
        <v>5</v>
      </c>
      <c r="HD144" s="157">
        <f t="shared" si="417"/>
        <v>0</v>
      </c>
      <c r="HE144" s="158">
        <f t="shared" si="417"/>
        <v>0</v>
      </c>
      <c r="HF144" s="157">
        <f t="shared" si="418"/>
        <v>0</v>
      </c>
      <c r="HG144" s="158">
        <f t="shared" si="418"/>
        <v>0</v>
      </c>
      <c r="HH144" s="157" t="str">
        <f t="shared" si="419"/>
        <v/>
      </c>
      <c r="HI144" s="158" t="str">
        <f t="shared" si="419"/>
        <v/>
      </c>
      <c r="HJ144" s="157">
        <f t="shared" si="420"/>
        <v>849.55999999999983</v>
      </c>
      <c r="HK144" s="158">
        <f t="shared" si="420"/>
        <v>780.14000000000044</v>
      </c>
      <c r="HL144" s="157" t="str">
        <f t="shared" si="421"/>
        <v/>
      </c>
      <c r="HM144" s="158" t="str">
        <f t="shared" si="421"/>
        <v/>
      </c>
    </row>
    <row r="145" spans="1:221">
      <c r="A145" s="201" t="s">
        <v>511</v>
      </c>
      <c r="B145" s="203" t="s">
        <v>534</v>
      </c>
      <c r="C145" s="205"/>
      <c r="D145" s="197">
        <v>436304</v>
      </c>
      <c r="E145" s="197">
        <v>10</v>
      </c>
      <c r="F145" s="155">
        <v>213</v>
      </c>
      <c r="G145" s="198">
        <v>152</v>
      </c>
      <c r="H145" s="155">
        <v>4</v>
      </c>
      <c r="I145" s="198">
        <v>1</v>
      </c>
      <c r="J145" s="157">
        <f t="shared" si="354"/>
        <v>209</v>
      </c>
      <c r="K145" s="158">
        <f t="shared" si="354"/>
        <v>151</v>
      </c>
      <c r="L145" s="155">
        <v>60</v>
      </c>
      <c r="M145" s="156">
        <v>60</v>
      </c>
      <c r="N145" s="157">
        <f t="shared" si="355"/>
        <v>209</v>
      </c>
      <c r="O145" s="181">
        <f t="shared" si="355"/>
        <v>151</v>
      </c>
      <c r="P145" s="199">
        <f t="shared" si="355"/>
        <v>0</v>
      </c>
      <c r="Q145" s="181">
        <f t="shared" si="355"/>
        <v>0</v>
      </c>
      <c r="R145" s="155">
        <v>35</v>
      </c>
      <c r="S145" s="198">
        <v>27</v>
      </c>
      <c r="T145" s="157">
        <f t="shared" si="356"/>
        <v>0</v>
      </c>
      <c r="U145" s="158">
        <f t="shared" si="356"/>
        <v>0</v>
      </c>
      <c r="V145" s="155">
        <v>3</v>
      </c>
      <c r="W145" s="198">
        <v>5</v>
      </c>
      <c r="X145" s="157">
        <f t="shared" si="357"/>
        <v>0</v>
      </c>
      <c r="Y145" s="158">
        <f t="shared" si="357"/>
        <v>0</v>
      </c>
      <c r="Z145" s="155"/>
      <c r="AA145" s="156"/>
      <c r="AB145" s="157">
        <f t="shared" si="358"/>
        <v>0</v>
      </c>
      <c r="AC145" s="158">
        <f t="shared" si="358"/>
        <v>0</v>
      </c>
      <c r="AD145" s="157">
        <f t="shared" si="359"/>
        <v>38</v>
      </c>
      <c r="AE145" s="158">
        <f t="shared" si="359"/>
        <v>32</v>
      </c>
      <c r="AF145" s="157">
        <f t="shared" si="360"/>
        <v>0</v>
      </c>
      <c r="AG145" s="158">
        <f t="shared" si="360"/>
        <v>0</v>
      </c>
      <c r="AH145" s="155">
        <v>2.4591428571428602</v>
      </c>
      <c r="AI145" s="200">
        <v>2.7585185185185201</v>
      </c>
      <c r="AJ145" s="157">
        <f t="shared" si="361"/>
        <v>86.070000000000107</v>
      </c>
      <c r="AK145" s="157">
        <f t="shared" si="361"/>
        <v>74.480000000000047</v>
      </c>
      <c r="AL145" s="155">
        <v>3.43</v>
      </c>
      <c r="AM145" s="200">
        <v>2.6280000000000001</v>
      </c>
      <c r="AN145" s="157">
        <f t="shared" si="362"/>
        <v>10.290000000000001</v>
      </c>
      <c r="AO145" s="157">
        <f t="shared" si="362"/>
        <v>13.14</v>
      </c>
      <c r="AP145" s="155"/>
      <c r="AQ145" s="156"/>
      <c r="AR145" s="157">
        <f t="shared" si="363"/>
        <v>0</v>
      </c>
      <c r="AS145" s="158">
        <f t="shared" si="363"/>
        <v>0</v>
      </c>
      <c r="AT145" s="157">
        <f t="shared" si="364"/>
        <v>2.5357894736842135</v>
      </c>
      <c r="AU145" s="158">
        <f t="shared" si="364"/>
        <v>2.7381250000000015</v>
      </c>
      <c r="AV145" s="157">
        <f t="shared" si="365"/>
        <v>96.360000000000113</v>
      </c>
      <c r="AW145" s="158">
        <f t="shared" si="365"/>
        <v>87.620000000000047</v>
      </c>
      <c r="AX145" s="155"/>
      <c r="AY145" s="156"/>
      <c r="AZ145" s="157">
        <f t="shared" si="366"/>
        <v>0</v>
      </c>
      <c r="BA145" s="158">
        <f t="shared" si="366"/>
        <v>0</v>
      </c>
      <c r="BB145" s="155"/>
      <c r="BC145" s="156"/>
      <c r="BD145" s="157">
        <f t="shared" si="367"/>
        <v>0</v>
      </c>
      <c r="BE145" s="158">
        <f t="shared" si="367"/>
        <v>0</v>
      </c>
      <c r="BF145" s="155"/>
      <c r="BG145" s="156"/>
      <c r="BH145" s="157">
        <f t="shared" si="368"/>
        <v>0</v>
      </c>
      <c r="BI145" s="158">
        <f t="shared" si="368"/>
        <v>0</v>
      </c>
      <c r="BJ145" s="157">
        <f t="shared" si="369"/>
        <v>0</v>
      </c>
      <c r="BK145" s="158">
        <f t="shared" si="369"/>
        <v>0</v>
      </c>
      <c r="BL145" s="157">
        <f t="shared" si="370"/>
        <v>0</v>
      </c>
      <c r="BM145" s="158">
        <f t="shared" si="370"/>
        <v>0</v>
      </c>
      <c r="BN145" s="155">
        <v>37</v>
      </c>
      <c r="BO145" s="198">
        <v>21</v>
      </c>
      <c r="BP145" s="157">
        <f t="shared" si="371"/>
        <v>0</v>
      </c>
      <c r="BQ145" s="158">
        <f t="shared" si="371"/>
        <v>0</v>
      </c>
      <c r="BR145" s="155">
        <v>16</v>
      </c>
      <c r="BS145" s="198">
        <v>9</v>
      </c>
      <c r="BT145" s="157">
        <f t="shared" si="372"/>
        <v>0</v>
      </c>
      <c r="BU145" s="158">
        <f t="shared" si="372"/>
        <v>0</v>
      </c>
      <c r="BV145" s="155"/>
      <c r="BW145" s="156">
        <v>17</v>
      </c>
      <c r="BX145" s="157">
        <f t="shared" si="373"/>
        <v>0</v>
      </c>
      <c r="BY145" s="158">
        <f t="shared" si="373"/>
        <v>0</v>
      </c>
      <c r="BZ145" s="157">
        <f t="shared" si="374"/>
        <v>53</v>
      </c>
      <c r="CA145" s="158">
        <f t="shared" si="374"/>
        <v>47</v>
      </c>
      <c r="CB145" s="157">
        <f t="shared" si="375"/>
        <v>0</v>
      </c>
      <c r="CC145" s="158">
        <f t="shared" si="375"/>
        <v>0</v>
      </c>
      <c r="CD145" s="155">
        <v>4.3416216216216199</v>
      </c>
      <c r="CE145" s="200">
        <v>4.03714285714286</v>
      </c>
      <c r="CF145" s="157">
        <f t="shared" si="376"/>
        <v>160.63999999999993</v>
      </c>
      <c r="CG145" s="158">
        <f t="shared" si="376"/>
        <v>84.780000000000058</v>
      </c>
      <c r="CH145" s="155">
        <v>4.8518749999999997</v>
      </c>
      <c r="CI145" s="200">
        <v>5.3077777777777797</v>
      </c>
      <c r="CJ145" s="157">
        <f t="shared" si="377"/>
        <v>77.63</v>
      </c>
      <c r="CK145" s="158">
        <f t="shared" si="377"/>
        <v>47.770000000000017</v>
      </c>
      <c r="CL145" s="155"/>
      <c r="CM145" s="156"/>
      <c r="CN145" s="157">
        <f t="shared" si="378"/>
        <v>0</v>
      </c>
      <c r="CO145" s="158">
        <f t="shared" si="378"/>
        <v>0</v>
      </c>
      <c r="CP145" s="157">
        <f t="shared" si="379"/>
        <v>4.4956603773584893</v>
      </c>
      <c r="CQ145" s="158">
        <f t="shared" si="379"/>
        <v>2.8202127659574483</v>
      </c>
      <c r="CR145" s="157">
        <f t="shared" si="380"/>
        <v>238.26999999999992</v>
      </c>
      <c r="CS145" s="158">
        <f t="shared" si="380"/>
        <v>132.55000000000007</v>
      </c>
      <c r="CT145" s="155"/>
      <c r="CU145" s="156"/>
      <c r="CV145" s="157">
        <f t="shared" si="381"/>
        <v>0</v>
      </c>
      <c r="CW145" s="158">
        <f t="shared" si="381"/>
        <v>0</v>
      </c>
      <c r="CX145" s="155"/>
      <c r="CY145" s="156"/>
      <c r="CZ145" s="157">
        <f t="shared" si="382"/>
        <v>0</v>
      </c>
      <c r="DA145" s="158">
        <f t="shared" si="382"/>
        <v>0</v>
      </c>
      <c r="DB145" s="155"/>
      <c r="DC145" s="156"/>
      <c r="DD145" s="157">
        <f t="shared" si="383"/>
        <v>0</v>
      </c>
      <c r="DE145" s="158">
        <f t="shared" si="383"/>
        <v>0</v>
      </c>
      <c r="DF145" s="157">
        <f t="shared" si="384"/>
        <v>0</v>
      </c>
      <c r="DG145" s="158">
        <f t="shared" si="384"/>
        <v>0</v>
      </c>
      <c r="DH145" s="157">
        <f t="shared" si="385"/>
        <v>0</v>
      </c>
      <c r="DI145" s="158">
        <f t="shared" si="385"/>
        <v>0</v>
      </c>
      <c r="DJ145" s="157">
        <f t="shared" si="386"/>
        <v>91</v>
      </c>
      <c r="DK145" s="158">
        <f t="shared" si="386"/>
        <v>79</v>
      </c>
      <c r="DL145" s="157">
        <f t="shared" si="386"/>
        <v>0</v>
      </c>
      <c r="DM145" s="158">
        <f t="shared" si="386"/>
        <v>0</v>
      </c>
      <c r="DN145" s="157">
        <f t="shared" si="387"/>
        <v>3.6772527472527479</v>
      </c>
      <c r="DO145" s="158">
        <f t="shared" si="387"/>
        <v>2.7869620253164573</v>
      </c>
      <c r="DP145" s="157">
        <f t="shared" si="388"/>
        <v>334.63000000000005</v>
      </c>
      <c r="DQ145" s="158">
        <f t="shared" si="388"/>
        <v>220.17000000000013</v>
      </c>
      <c r="DR145" s="157">
        <f t="shared" si="389"/>
        <v>0</v>
      </c>
      <c r="DS145" s="158">
        <f t="shared" si="389"/>
        <v>0</v>
      </c>
      <c r="DT145" s="157">
        <f t="shared" si="390"/>
        <v>0</v>
      </c>
      <c r="DU145" s="158">
        <f t="shared" si="390"/>
        <v>0</v>
      </c>
      <c r="DV145" s="155">
        <v>73</v>
      </c>
      <c r="DW145" s="198">
        <v>37</v>
      </c>
      <c r="DX145" s="157">
        <f t="shared" si="391"/>
        <v>0</v>
      </c>
      <c r="DY145" s="158">
        <f t="shared" si="391"/>
        <v>0</v>
      </c>
      <c r="DZ145" s="155">
        <v>42</v>
      </c>
      <c r="EA145" s="198">
        <v>35</v>
      </c>
      <c r="EB145" s="157">
        <f t="shared" si="392"/>
        <v>0</v>
      </c>
      <c r="EC145" s="158">
        <f t="shared" si="392"/>
        <v>0</v>
      </c>
      <c r="ED145" s="155">
        <v>3</v>
      </c>
      <c r="EE145" s="156"/>
      <c r="EF145" s="157">
        <f t="shared" si="393"/>
        <v>0</v>
      </c>
      <c r="EG145" s="158">
        <f t="shared" si="393"/>
        <v>0</v>
      </c>
      <c r="EH145" s="157">
        <f t="shared" si="394"/>
        <v>118</v>
      </c>
      <c r="EI145" s="158">
        <f t="shared" si="394"/>
        <v>72</v>
      </c>
      <c r="EJ145" s="157">
        <f t="shared" si="395"/>
        <v>0</v>
      </c>
      <c r="EK145" s="158">
        <f t="shared" si="395"/>
        <v>0</v>
      </c>
      <c r="EL145" s="155">
        <v>2.2697260273972599</v>
      </c>
      <c r="EM145" s="200">
        <v>2.87945945945946</v>
      </c>
      <c r="EN145" s="157">
        <f t="shared" si="396"/>
        <v>165.68999999999997</v>
      </c>
      <c r="EO145" s="158">
        <f t="shared" si="396"/>
        <v>106.54000000000002</v>
      </c>
      <c r="EP145" s="155">
        <v>2.8602380952380999</v>
      </c>
      <c r="EQ145" s="200">
        <v>3.0725714285714298</v>
      </c>
      <c r="ER145" s="157">
        <f t="shared" si="397"/>
        <v>120.13000000000019</v>
      </c>
      <c r="ES145" s="158">
        <f t="shared" si="397"/>
        <v>107.54000000000005</v>
      </c>
      <c r="ET145" s="155"/>
      <c r="EU145" s="156"/>
      <c r="EV145" s="157">
        <f t="shared" si="398"/>
        <v>0</v>
      </c>
      <c r="EW145" s="158">
        <f t="shared" si="398"/>
        <v>0</v>
      </c>
      <c r="EX145" s="157">
        <f t="shared" si="399"/>
        <v>2.4222033898305098</v>
      </c>
      <c r="EY145" s="158">
        <f t="shared" si="399"/>
        <v>2.9733333333333345</v>
      </c>
      <c r="EZ145" s="157">
        <f t="shared" si="400"/>
        <v>285.82000000000016</v>
      </c>
      <c r="FA145" s="158">
        <f t="shared" si="400"/>
        <v>214.0800000000001</v>
      </c>
      <c r="FB145" s="155"/>
      <c r="FC145" s="156"/>
      <c r="FD145" s="157">
        <f t="shared" si="401"/>
        <v>0</v>
      </c>
      <c r="FE145" s="158">
        <f t="shared" si="401"/>
        <v>0</v>
      </c>
      <c r="FF145" s="155"/>
      <c r="FG145" s="156"/>
      <c r="FH145" s="157">
        <f t="shared" si="402"/>
        <v>0</v>
      </c>
      <c r="FI145" s="158">
        <f t="shared" si="402"/>
        <v>0</v>
      </c>
      <c r="FJ145" s="155"/>
      <c r="FK145" s="156"/>
      <c r="FL145" s="157">
        <f t="shared" si="403"/>
        <v>0</v>
      </c>
      <c r="FM145" s="158">
        <f t="shared" si="403"/>
        <v>0</v>
      </c>
      <c r="FN145" s="157">
        <f t="shared" si="404"/>
        <v>0</v>
      </c>
      <c r="FO145" s="158">
        <f t="shared" si="404"/>
        <v>0</v>
      </c>
      <c r="FP145" s="157">
        <f t="shared" si="405"/>
        <v>0</v>
      </c>
      <c r="FQ145" s="158">
        <f t="shared" si="405"/>
        <v>0</v>
      </c>
      <c r="FR145" s="155"/>
      <c r="FS145" s="156"/>
      <c r="FT145" s="157">
        <f t="shared" si="406"/>
        <v>0</v>
      </c>
      <c r="FU145" s="158">
        <f t="shared" si="406"/>
        <v>0</v>
      </c>
      <c r="FV145" s="155"/>
      <c r="FW145" s="156"/>
      <c r="FX145" s="157">
        <f t="shared" si="407"/>
        <v>0</v>
      </c>
      <c r="FY145" s="158">
        <f t="shared" si="407"/>
        <v>0</v>
      </c>
      <c r="FZ145" s="155"/>
      <c r="GA145" s="156"/>
      <c r="GB145" s="157">
        <f t="shared" si="408"/>
        <v>0</v>
      </c>
      <c r="GC145" s="158">
        <f t="shared" si="408"/>
        <v>0</v>
      </c>
      <c r="GD145" s="157">
        <f t="shared" si="409"/>
        <v>145</v>
      </c>
      <c r="GE145" s="158">
        <f t="shared" si="409"/>
        <v>85</v>
      </c>
      <c r="GF145" s="157">
        <f t="shared" si="409"/>
        <v>0</v>
      </c>
      <c r="GG145" s="158">
        <f t="shared" si="409"/>
        <v>0</v>
      </c>
      <c r="GH145" s="157">
        <f t="shared" si="410"/>
        <v>412.4</v>
      </c>
      <c r="GI145" s="158">
        <f t="shared" si="410"/>
        <v>265.80000000000013</v>
      </c>
      <c r="GJ145" s="157" t="str">
        <f t="shared" si="411"/>
        <v/>
      </c>
      <c r="GK145" s="158" t="str">
        <f t="shared" si="411"/>
        <v/>
      </c>
      <c r="GL145" s="157">
        <f t="shared" si="412"/>
        <v>61</v>
      </c>
      <c r="GM145" s="158">
        <f t="shared" si="412"/>
        <v>49</v>
      </c>
      <c r="GN145" s="157">
        <f t="shared" si="412"/>
        <v>0</v>
      </c>
      <c r="GO145" s="158">
        <f t="shared" si="412"/>
        <v>0</v>
      </c>
      <c r="GP145" s="157">
        <f t="shared" si="413"/>
        <v>208.05000000000018</v>
      </c>
      <c r="GQ145" s="158">
        <f t="shared" si="413"/>
        <v>168.45000000000007</v>
      </c>
      <c r="GR145" s="157">
        <f t="shared" si="414"/>
        <v>0</v>
      </c>
      <c r="GS145" s="158">
        <f t="shared" si="414"/>
        <v>0</v>
      </c>
      <c r="GT145" s="157">
        <f t="shared" si="415"/>
        <v>206</v>
      </c>
      <c r="GU145" s="158">
        <f t="shared" si="415"/>
        <v>134</v>
      </c>
      <c r="GV145" s="157">
        <f t="shared" si="415"/>
        <v>0</v>
      </c>
      <c r="GW145" s="158">
        <f t="shared" si="415"/>
        <v>0</v>
      </c>
      <c r="GX145" s="157">
        <f t="shared" si="416"/>
        <v>620.45000000000016</v>
      </c>
      <c r="GY145" s="158">
        <f t="shared" si="416"/>
        <v>434.25000000000023</v>
      </c>
      <c r="GZ145" s="157" t="str">
        <f t="shared" si="416"/>
        <v/>
      </c>
      <c r="HA145" s="158" t="str">
        <f t="shared" si="416"/>
        <v/>
      </c>
      <c r="HB145" s="157">
        <f t="shared" si="417"/>
        <v>3</v>
      </c>
      <c r="HC145" s="158">
        <f t="shared" si="417"/>
        <v>17</v>
      </c>
      <c r="HD145" s="157">
        <f t="shared" si="417"/>
        <v>0</v>
      </c>
      <c r="HE145" s="158">
        <f t="shared" si="417"/>
        <v>0</v>
      </c>
      <c r="HF145" s="157">
        <f t="shared" si="418"/>
        <v>0</v>
      </c>
      <c r="HG145" s="158">
        <f t="shared" si="418"/>
        <v>0</v>
      </c>
      <c r="HH145" s="157" t="str">
        <f t="shared" si="419"/>
        <v/>
      </c>
      <c r="HI145" s="158" t="str">
        <f t="shared" si="419"/>
        <v/>
      </c>
      <c r="HJ145" s="157">
        <f t="shared" si="420"/>
        <v>620.45000000000027</v>
      </c>
      <c r="HK145" s="158">
        <f t="shared" si="420"/>
        <v>434.25000000000023</v>
      </c>
      <c r="HL145" s="157" t="str">
        <f t="shared" si="421"/>
        <v/>
      </c>
      <c r="HM145" s="158" t="str">
        <f t="shared" si="421"/>
        <v/>
      </c>
    </row>
    <row r="146" spans="1:221">
      <c r="A146" s="474" t="s">
        <v>921</v>
      </c>
      <c r="B146" s="458"/>
      <c r="C146" s="475"/>
      <c r="D146" s="460"/>
      <c r="E146" s="460"/>
      <c r="F146" s="468"/>
      <c r="G146" s="198"/>
      <c r="H146" s="468"/>
      <c r="I146" s="198"/>
      <c r="J146" s="469"/>
      <c r="K146" s="470"/>
      <c r="L146" s="468"/>
      <c r="M146" s="471"/>
      <c r="N146" s="469"/>
      <c r="O146" s="472"/>
      <c r="P146" s="473"/>
      <c r="Q146" s="472"/>
      <c r="R146" s="468"/>
      <c r="S146" s="198"/>
      <c r="T146" s="469"/>
      <c r="U146" s="470"/>
      <c r="V146" s="468"/>
      <c r="W146" s="198"/>
      <c r="X146" s="469"/>
      <c r="Y146" s="470"/>
      <c r="Z146" s="468"/>
      <c r="AA146" s="471"/>
      <c r="AB146" s="469"/>
      <c r="AC146" s="470"/>
      <c r="AD146" s="469"/>
      <c r="AE146" s="470"/>
      <c r="AF146" s="469"/>
      <c r="AG146" s="470"/>
      <c r="AH146" s="468"/>
      <c r="AI146" s="200"/>
      <c r="AJ146" s="469"/>
      <c r="AK146" s="469"/>
      <c r="AL146" s="468"/>
      <c r="AM146" s="200"/>
      <c r="AN146" s="469"/>
      <c r="AO146" s="469"/>
      <c r="AP146" s="468"/>
      <c r="AQ146" s="471"/>
      <c r="AR146" s="469"/>
      <c r="AS146" s="470"/>
      <c r="AT146" s="469"/>
      <c r="AU146" s="470"/>
      <c r="AV146" s="469"/>
      <c r="AW146" s="470"/>
      <c r="AX146" s="468"/>
      <c r="AY146" s="471"/>
      <c r="AZ146" s="469"/>
      <c r="BA146" s="470"/>
      <c r="BB146" s="468"/>
      <c r="BC146" s="471"/>
      <c r="BD146" s="469"/>
      <c r="BE146" s="470"/>
      <c r="BF146" s="468"/>
      <c r="BG146" s="471"/>
      <c r="BH146" s="469"/>
      <c r="BI146" s="470"/>
      <c r="BJ146" s="469"/>
      <c r="BK146" s="470"/>
      <c r="BL146" s="469"/>
      <c r="BM146" s="470"/>
      <c r="BN146" s="468"/>
      <c r="BO146" s="198"/>
      <c r="BP146" s="469"/>
      <c r="BQ146" s="470"/>
      <c r="BR146" s="468"/>
      <c r="BS146" s="198"/>
      <c r="BT146" s="469"/>
      <c r="BU146" s="470"/>
      <c r="BV146" s="468"/>
      <c r="BW146" s="471"/>
      <c r="BX146" s="469"/>
      <c r="BY146" s="470"/>
      <c r="BZ146" s="469"/>
      <c r="CA146" s="470"/>
      <c r="CB146" s="469"/>
      <c r="CC146" s="470"/>
      <c r="CD146" s="468"/>
      <c r="CE146" s="200"/>
      <c r="CF146" s="469"/>
      <c r="CG146" s="470"/>
      <c r="CH146" s="468"/>
      <c r="CI146" s="200"/>
      <c r="CJ146" s="469"/>
      <c r="CK146" s="470"/>
      <c r="CL146" s="468"/>
      <c r="CM146" s="471"/>
      <c r="CN146" s="469"/>
      <c r="CO146" s="470"/>
      <c r="CP146" s="469"/>
      <c r="CQ146" s="470"/>
      <c r="CR146" s="469"/>
      <c r="CS146" s="470"/>
      <c r="CT146" s="468"/>
      <c r="CU146" s="471"/>
      <c r="CV146" s="469"/>
      <c r="CW146" s="470"/>
      <c r="CX146" s="468"/>
      <c r="CY146" s="471"/>
      <c r="CZ146" s="469"/>
      <c r="DA146" s="470"/>
      <c r="DB146" s="468"/>
      <c r="DC146" s="471"/>
      <c r="DD146" s="469"/>
      <c r="DE146" s="470"/>
      <c r="DF146" s="469"/>
      <c r="DG146" s="470"/>
      <c r="DH146" s="469"/>
      <c r="DI146" s="470"/>
      <c r="DJ146" s="469"/>
      <c r="DK146" s="470"/>
      <c r="DL146" s="469"/>
      <c r="DM146" s="470"/>
      <c r="DN146" s="469"/>
      <c r="DO146" s="470"/>
      <c r="DP146" s="469"/>
      <c r="DQ146" s="470"/>
      <c r="DR146" s="469"/>
      <c r="DS146" s="470"/>
      <c r="DT146" s="469"/>
      <c r="DU146" s="470"/>
      <c r="DV146" s="468"/>
      <c r="DW146" s="198"/>
      <c r="DX146" s="469"/>
      <c r="DY146" s="470"/>
      <c r="DZ146" s="468"/>
      <c r="EA146" s="198"/>
      <c r="EB146" s="469"/>
      <c r="EC146" s="470"/>
      <c r="ED146" s="468"/>
      <c r="EE146" s="471"/>
      <c r="EF146" s="469"/>
      <c r="EG146" s="470"/>
      <c r="EH146" s="469"/>
      <c r="EI146" s="470"/>
      <c r="EJ146" s="469"/>
      <c r="EK146" s="470"/>
      <c r="EL146" s="468"/>
      <c r="EM146" s="200"/>
      <c r="EN146" s="469"/>
      <c r="EO146" s="470"/>
      <c r="EP146" s="468"/>
      <c r="EQ146" s="200"/>
      <c r="ER146" s="469"/>
      <c r="ES146" s="470"/>
      <c r="ET146" s="468"/>
      <c r="EU146" s="471"/>
      <c r="EV146" s="469"/>
      <c r="EW146" s="470"/>
      <c r="EX146" s="469"/>
      <c r="EY146" s="470"/>
      <c r="EZ146" s="469"/>
      <c r="FA146" s="470"/>
      <c r="FB146" s="468"/>
      <c r="FC146" s="471"/>
      <c r="FD146" s="469"/>
      <c r="FE146" s="470"/>
      <c r="FF146" s="468"/>
      <c r="FG146" s="471"/>
      <c r="FH146" s="469"/>
      <c r="FI146" s="470"/>
      <c r="FJ146" s="468"/>
      <c r="FK146" s="471"/>
      <c r="FL146" s="469"/>
      <c r="FM146" s="470"/>
      <c r="FN146" s="469"/>
      <c r="FO146" s="470"/>
      <c r="FP146" s="469"/>
      <c r="FQ146" s="470"/>
      <c r="FR146" s="468"/>
      <c r="FS146" s="471"/>
      <c r="FT146" s="469"/>
      <c r="FU146" s="470"/>
      <c r="FV146" s="468"/>
      <c r="FW146" s="471"/>
      <c r="FX146" s="469"/>
      <c r="FY146" s="470"/>
      <c r="FZ146" s="468"/>
      <c r="GA146" s="471"/>
      <c r="GB146" s="469"/>
      <c r="GC146" s="470"/>
      <c r="GD146" s="469"/>
      <c r="GE146" s="470"/>
      <c r="GF146" s="469"/>
      <c r="GG146" s="470"/>
      <c r="GH146" s="469"/>
      <c r="GI146" s="470"/>
      <c r="GJ146" s="469"/>
      <c r="GK146" s="470"/>
      <c r="GL146" s="469"/>
      <c r="GM146" s="470"/>
      <c r="GN146" s="469"/>
      <c r="GO146" s="470"/>
      <c r="GP146" s="469"/>
      <c r="GQ146" s="470"/>
      <c r="GR146" s="469"/>
      <c r="GS146" s="470"/>
      <c r="GT146" s="469"/>
      <c r="GU146" s="470"/>
      <c r="GV146" s="469"/>
      <c r="GW146" s="470"/>
      <c r="GX146" s="469"/>
      <c r="GY146" s="470"/>
      <c r="GZ146" s="469"/>
      <c r="HA146" s="470"/>
      <c r="HB146" s="469"/>
      <c r="HC146" s="470"/>
      <c r="HD146" s="469"/>
      <c r="HE146" s="470"/>
      <c r="HF146" s="469"/>
      <c r="HG146" s="470"/>
      <c r="HH146" s="469"/>
      <c r="HI146" s="470"/>
      <c r="HJ146" s="469"/>
      <c r="HK146" s="470"/>
      <c r="HL146" s="469"/>
      <c r="HM146" s="470"/>
    </row>
    <row r="147" spans="1:221" s="82" customFormat="1" ht="13.5" customHeight="1">
      <c r="A147" s="212" t="s">
        <v>537</v>
      </c>
      <c r="B147" s="213" t="s">
        <v>538</v>
      </c>
      <c r="C147" s="214"/>
      <c r="D147" s="13">
        <v>176080</v>
      </c>
      <c r="E147" s="13">
        <v>1</v>
      </c>
      <c r="F147" s="155">
        <v>3302</v>
      </c>
      <c r="G147" s="156">
        <v>3518</v>
      </c>
      <c r="H147" s="155">
        <v>48</v>
      </c>
      <c r="I147" s="156">
        <v>51</v>
      </c>
      <c r="J147" s="157">
        <f t="shared" ref="J147:K162" si="422">F147-H147</f>
        <v>3254</v>
      </c>
      <c r="K147" s="158">
        <f t="shared" si="422"/>
        <v>3467</v>
      </c>
      <c r="L147" s="155">
        <v>120</v>
      </c>
      <c r="M147" s="156"/>
      <c r="N147" s="157">
        <f t="shared" ref="N147:Q162" si="423">+R147+V147+Z147+BN147+BR147+BV147+DV147+DZ147+ED147+FR147</f>
        <v>3254</v>
      </c>
      <c r="O147" s="158">
        <f t="shared" si="423"/>
        <v>3467</v>
      </c>
      <c r="P147" s="199">
        <f t="shared" si="423"/>
        <v>0</v>
      </c>
      <c r="Q147" s="181">
        <f t="shared" si="423"/>
        <v>0</v>
      </c>
      <c r="R147" s="155">
        <v>480</v>
      </c>
      <c r="S147" s="156">
        <v>565</v>
      </c>
      <c r="T147" s="157">
        <f t="shared" ref="T147:U162" si="424">IF(AX147&gt;0,R147,)</f>
        <v>0</v>
      </c>
      <c r="U147" s="158">
        <f t="shared" si="424"/>
        <v>0</v>
      </c>
      <c r="V147" s="155">
        <v>0</v>
      </c>
      <c r="W147" s="156">
        <v>1</v>
      </c>
      <c r="X147" s="157">
        <f t="shared" ref="X147:Y162" si="425">IF(BB147&gt;0,V147,)</f>
        <v>0</v>
      </c>
      <c r="Y147" s="158">
        <f t="shared" si="425"/>
        <v>0</v>
      </c>
      <c r="Z147" s="155"/>
      <c r="AA147" s="156"/>
      <c r="AB147" s="157">
        <f t="shared" ref="AB147:AC162" si="426">IF(BF147&gt;0,Z147,)</f>
        <v>0</v>
      </c>
      <c r="AC147" s="158">
        <f t="shared" si="426"/>
        <v>0</v>
      </c>
      <c r="AD147" s="157">
        <f t="shared" ref="AD147:AE162" si="427">R147+V147+Z147</f>
        <v>480</v>
      </c>
      <c r="AE147" s="158">
        <f t="shared" si="427"/>
        <v>566</v>
      </c>
      <c r="AF147" s="157">
        <f t="shared" ref="AF147:AG162" si="428">IF(BJ147&gt;0,AD147,)</f>
        <v>0</v>
      </c>
      <c r="AG147" s="158">
        <f t="shared" si="428"/>
        <v>0</v>
      </c>
      <c r="AH147" s="155">
        <v>4.63</v>
      </c>
      <c r="AI147" s="156">
        <v>4.51</v>
      </c>
      <c r="AJ147" s="157">
        <f t="shared" ref="AJ147:AK162" si="429">IF(R147&gt;0,(R147*AH147),)</f>
        <v>2222.4</v>
      </c>
      <c r="AK147" s="157">
        <f t="shared" si="429"/>
        <v>2548.15</v>
      </c>
      <c r="AL147" s="155">
        <v>0</v>
      </c>
      <c r="AM147" s="156">
        <v>8</v>
      </c>
      <c r="AN147" s="157">
        <f t="shared" ref="AN147:AO162" si="430">IF(V147&gt;0,(V147*AL147),)</f>
        <v>0</v>
      </c>
      <c r="AO147" s="157">
        <f t="shared" si="430"/>
        <v>8</v>
      </c>
      <c r="AP147" s="155"/>
      <c r="AQ147" s="156"/>
      <c r="AR147" s="157">
        <f t="shared" ref="AR147:AS162" si="431">IF(Z147&gt;0,(Z147*AP147),)</f>
        <v>0</v>
      </c>
      <c r="AS147" s="158">
        <f t="shared" si="431"/>
        <v>0</v>
      </c>
      <c r="AT147" s="157">
        <f t="shared" ref="AT147:AU162" si="432">IF(AD147&gt;0,((AJ147+AN147+AR147)/AD147),)</f>
        <v>4.63</v>
      </c>
      <c r="AU147" s="158">
        <f t="shared" si="432"/>
        <v>4.5161660777385162</v>
      </c>
      <c r="AV147" s="157">
        <f t="shared" ref="AV147:AW162" si="433">IF(AD147&gt;0,(AD147*AT147),)</f>
        <v>2222.4</v>
      </c>
      <c r="AW147" s="158">
        <f t="shared" si="433"/>
        <v>2556.15</v>
      </c>
      <c r="AX147" s="155"/>
      <c r="AY147" s="156"/>
      <c r="AZ147" s="157">
        <f t="shared" ref="AZ147:BA162" si="434">IF(T147&gt;0,(T147*AX147),)</f>
        <v>0</v>
      </c>
      <c r="BA147" s="158">
        <f t="shared" si="434"/>
        <v>0</v>
      </c>
      <c r="BB147" s="155"/>
      <c r="BC147" s="156"/>
      <c r="BD147" s="157">
        <f t="shared" ref="BD147:BE162" si="435">IF(X147&gt;0,(X147*BB147),)</f>
        <v>0</v>
      </c>
      <c r="BE147" s="158">
        <f t="shared" si="435"/>
        <v>0</v>
      </c>
      <c r="BF147" s="155"/>
      <c r="BG147" s="156"/>
      <c r="BH147" s="157">
        <f t="shared" ref="BH147:BI162" si="436">IF(AB147&gt;0,(AB147*BF147),)</f>
        <v>0</v>
      </c>
      <c r="BI147" s="158">
        <f t="shared" si="436"/>
        <v>0</v>
      </c>
      <c r="BJ147" s="157">
        <f t="shared" ref="BJ147:BK162" si="437">IF((AZ147+BD147+BH147)&gt;0,((AZ147+BD147+BH147)/AD147),)</f>
        <v>0</v>
      </c>
      <c r="BK147" s="158">
        <f t="shared" si="437"/>
        <v>0</v>
      </c>
      <c r="BL147" s="157">
        <f t="shared" ref="BL147:BM162" si="438">IF(AF147&gt;0,(AD147*BJ147),)</f>
        <v>0</v>
      </c>
      <c r="BM147" s="158">
        <f t="shared" si="438"/>
        <v>0</v>
      </c>
      <c r="BN147" s="155">
        <v>1304</v>
      </c>
      <c r="BO147" s="156">
        <v>1386</v>
      </c>
      <c r="BP147" s="157">
        <f t="shared" ref="BP147:BQ162" si="439">IF(CT147&gt;0,BN147,)</f>
        <v>0</v>
      </c>
      <c r="BQ147" s="158">
        <f t="shared" si="439"/>
        <v>0</v>
      </c>
      <c r="BR147" s="155">
        <v>4</v>
      </c>
      <c r="BS147" s="156">
        <v>7</v>
      </c>
      <c r="BT147" s="157">
        <f t="shared" ref="BT147:BU162" si="440">IF(CX147&gt;0,BR147,)</f>
        <v>0</v>
      </c>
      <c r="BU147" s="158">
        <f t="shared" si="440"/>
        <v>0</v>
      </c>
      <c r="BV147" s="155"/>
      <c r="BW147" s="156"/>
      <c r="BX147" s="157">
        <f t="shared" ref="BX147:BY162" si="441">IF(DB147&gt;0,BV147,)</f>
        <v>0</v>
      </c>
      <c r="BY147" s="158">
        <f t="shared" si="441"/>
        <v>0</v>
      </c>
      <c r="BZ147" s="157">
        <f t="shared" ref="BZ147:CA162" si="442">BN147+BR147+BV147</f>
        <v>1308</v>
      </c>
      <c r="CA147" s="158">
        <f t="shared" si="442"/>
        <v>1393</v>
      </c>
      <c r="CB147" s="157">
        <f t="shared" ref="CB147:CC162" si="443">IF(DF147&gt;0,BZ147,)</f>
        <v>0</v>
      </c>
      <c r="CC147" s="158">
        <f t="shared" si="443"/>
        <v>0</v>
      </c>
      <c r="CD147" s="155">
        <v>4.95</v>
      </c>
      <c r="CE147" s="156">
        <v>5</v>
      </c>
      <c r="CF147" s="157">
        <f t="shared" ref="CF147:CG162" si="444">IF(BN147&gt;0,(BN147*CD147),)</f>
        <v>6454.8</v>
      </c>
      <c r="CG147" s="158">
        <f t="shared" si="444"/>
        <v>6930</v>
      </c>
      <c r="CH147" s="155">
        <v>7.25</v>
      </c>
      <c r="CI147" s="156">
        <v>7.71</v>
      </c>
      <c r="CJ147" s="157">
        <f t="shared" ref="CJ147:CK162" si="445">IF(BR147&gt;0,(BR147*CH147),)</f>
        <v>29</v>
      </c>
      <c r="CK147" s="158">
        <f t="shared" si="445"/>
        <v>53.97</v>
      </c>
      <c r="CL147" s="155"/>
      <c r="CM147" s="156"/>
      <c r="CN147" s="157">
        <f t="shared" ref="CN147:CO162" si="446">IF(BV147&gt;0,(BV147*CL147),)</f>
        <v>0</v>
      </c>
      <c r="CO147" s="158">
        <f t="shared" si="446"/>
        <v>0</v>
      </c>
      <c r="CP147" s="157">
        <f t="shared" ref="CP147:CQ162" si="447">IF(BZ147&gt;0,((CF147+CJ147+CN147)/BZ147),)</f>
        <v>4.9570336391437309</v>
      </c>
      <c r="CQ147" s="158">
        <f t="shared" si="447"/>
        <v>5.0136180904522618</v>
      </c>
      <c r="CR147" s="157">
        <f t="shared" ref="CR147:CS162" si="448">IF(BZ147&gt;0,(BZ147*CP147),)</f>
        <v>6483.8</v>
      </c>
      <c r="CS147" s="158">
        <f t="shared" si="448"/>
        <v>6983.97</v>
      </c>
      <c r="CT147" s="155"/>
      <c r="CU147" s="156"/>
      <c r="CV147" s="157">
        <f t="shared" ref="CV147:CW162" si="449">IF(BP147&gt;0,(BP147*CT147),)</f>
        <v>0</v>
      </c>
      <c r="CW147" s="158">
        <f t="shared" si="449"/>
        <v>0</v>
      </c>
      <c r="CX147" s="155"/>
      <c r="CY147" s="156"/>
      <c r="CZ147" s="157">
        <f t="shared" ref="CZ147:DA162" si="450">IF(BT147&gt;0,(BT147*CX147),)</f>
        <v>0</v>
      </c>
      <c r="DA147" s="158">
        <f t="shared" si="450"/>
        <v>0</v>
      </c>
      <c r="DB147" s="155"/>
      <c r="DC147" s="156"/>
      <c r="DD147" s="157">
        <f t="shared" ref="DD147:DE162" si="451">IF(BX147&gt;0,(BX147*DB147),)</f>
        <v>0</v>
      </c>
      <c r="DE147" s="158">
        <f t="shared" si="451"/>
        <v>0</v>
      </c>
      <c r="DF147" s="157">
        <f t="shared" ref="DF147:DG162" si="452">IF((CV147+CZ147+DD147)&gt;0,((CV147+CZ147+DD147)/BZ147),)</f>
        <v>0</v>
      </c>
      <c r="DG147" s="158">
        <f t="shared" si="452"/>
        <v>0</v>
      </c>
      <c r="DH147" s="157">
        <f t="shared" ref="DH147:DI162" si="453">IF(CB147&gt;0,(BZ147*DF147),)</f>
        <v>0</v>
      </c>
      <c r="DI147" s="158">
        <f t="shared" si="453"/>
        <v>0</v>
      </c>
      <c r="DJ147" s="157">
        <f t="shared" ref="DJ147:DM162" si="454">AD147+BZ147</f>
        <v>1788</v>
      </c>
      <c r="DK147" s="158">
        <f t="shared" si="454"/>
        <v>1959</v>
      </c>
      <c r="DL147" s="157">
        <f t="shared" si="454"/>
        <v>0</v>
      </c>
      <c r="DM147" s="158">
        <f t="shared" si="454"/>
        <v>0</v>
      </c>
      <c r="DN147" s="157">
        <f t="shared" ref="DN147:DO162" si="455">IF(DJ147&gt;0,((AD147*AT147)+(BZ147*CP147))/DJ147,)</f>
        <v>4.8692393736017898</v>
      </c>
      <c r="DO147" s="158">
        <f t="shared" si="455"/>
        <v>4.8698928024502299</v>
      </c>
      <c r="DP147" s="157">
        <f t="shared" ref="DP147:DQ162" si="456">IF(DJ147&gt;0,(DJ147*DN147),)</f>
        <v>8706.2000000000007</v>
      </c>
      <c r="DQ147" s="158">
        <f t="shared" si="456"/>
        <v>9540.1200000000008</v>
      </c>
      <c r="DR147" s="157">
        <f t="shared" ref="DR147:DS162" si="457">IF(DL147&gt;0,((AF147*BJ147)+(CB147*DF147))/DL147,)</f>
        <v>0</v>
      </c>
      <c r="DS147" s="158">
        <f t="shared" si="457"/>
        <v>0</v>
      </c>
      <c r="DT147" s="157">
        <f t="shared" ref="DT147:DU162" si="458">IF(DL147&gt;0,(DL147*DR147),)</f>
        <v>0</v>
      </c>
      <c r="DU147" s="158">
        <f t="shared" si="458"/>
        <v>0</v>
      </c>
      <c r="DV147" s="155">
        <v>1244</v>
      </c>
      <c r="DW147" s="156">
        <v>1320</v>
      </c>
      <c r="DX147" s="157">
        <f t="shared" ref="DX147:DY162" si="459">IF(FB147&gt;0,DV147,)</f>
        <v>0</v>
      </c>
      <c r="DY147" s="158">
        <f t="shared" si="459"/>
        <v>0</v>
      </c>
      <c r="DZ147" s="155">
        <v>151</v>
      </c>
      <c r="EA147" s="156">
        <v>115</v>
      </c>
      <c r="EB147" s="157">
        <f t="shared" ref="EB147:EC162" si="460">IF(FF147&gt;0,DZ147,)</f>
        <v>0</v>
      </c>
      <c r="EC147" s="158">
        <f t="shared" si="460"/>
        <v>0</v>
      </c>
      <c r="ED147" s="155"/>
      <c r="EE147" s="156"/>
      <c r="EF147" s="157">
        <f t="shared" ref="EF147:EG162" si="461">IF(FJ147&gt;0,ED147,)</f>
        <v>0</v>
      </c>
      <c r="EG147" s="158">
        <f t="shared" si="461"/>
        <v>0</v>
      </c>
      <c r="EH147" s="157">
        <f t="shared" ref="EH147:EI162" si="462">DV147+DZ147+ED147</f>
        <v>1395</v>
      </c>
      <c r="EI147" s="158">
        <f t="shared" si="462"/>
        <v>1435</v>
      </c>
      <c r="EJ147" s="157">
        <f t="shared" ref="EJ147:EK162" si="463">IF(FN147&gt;0,EH147,)</f>
        <v>0</v>
      </c>
      <c r="EK147" s="158">
        <f t="shared" si="463"/>
        <v>0</v>
      </c>
      <c r="EL147" s="155">
        <v>3.53</v>
      </c>
      <c r="EM147" s="156">
        <v>3.52</v>
      </c>
      <c r="EN147" s="157">
        <f t="shared" ref="EN147:EO162" si="464">IF(DV147&gt;0,(DV147*EL147),)</f>
        <v>4391.32</v>
      </c>
      <c r="EO147" s="158">
        <f t="shared" si="464"/>
        <v>4646.3999999999996</v>
      </c>
      <c r="EP147" s="155">
        <v>4.08</v>
      </c>
      <c r="EQ147" s="156">
        <v>4.4400000000000004</v>
      </c>
      <c r="ER147" s="157">
        <f t="shared" ref="ER147:ES162" si="465">IF(DZ147&gt;0,(DZ147*EP147),)</f>
        <v>616.08000000000004</v>
      </c>
      <c r="ES147" s="158">
        <f t="shared" si="465"/>
        <v>510.6</v>
      </c>
      <c r="ET147" s="155"/>
      <c r="EU147" s="156"/>
      <c r="EV147" s="157">
        <f t="shared" ref="EV147:EW162" si="466">IF(ED147&gt;0,(ED147*ET147),)</f>
        <v>0</v>
      </c>
      <c r="EW147" s="158">
        <f t="shared" si="466"/>
        <v>0</v>
      </c>
      <c r="EX147" s="157">
        <f t="shared" ref="EX147:EY162" si="467">IF(EH147&gt;0,((EN147+ER147+EV147)/EH147),)</f>
        <v>3.589534050179211</v>
      </c>
      <c r="EY147" s="158">
        <f t="shared" si="467"/>
        <v>3.5937282229965155</v>
      </c>
      <c r="EZ147" s="157">
        <f t="shared" ref="EZ147:FA162" si="468">IF(EH147&gt;0,(EH147*EX147),)</f>
        <v>5007.3999999999996</v>
      </c>
      <c r="FA147" s="158">
        <f t="shared" si="468"/>
        <v>5157</v>
      </c>
      <c r="FB147" s="155"/>
      <c r="FC147" s="156"/>
      <c r="FD147" s="157">
        <f t="shared" ref="FD147:FE162" si="469">IF(DX147&gt;0,(DX147*FB147),)</f>
        <v>0</v>
      </c>
      <c r="FE147" s="158">
        <f t="shared" si="469"/>
        <v>0</v>
      </c>
      <c r="FF147" s="155"/>
      <c r="FG147" s="156"/>
      <c r="FH147" s="157">
        <f t="shared" ref="FH147:FI162" si="470">IF(EB147&gt;0,(EB147*FF147),)</f>
        <v>0</v>
      </c>
      <c r="FI147" s="158">
        <f t="shared" si="470"/>
        <v>0</v>
      </c>
      <c r="FJ147" s="155"/>
      <c r="FK147" s="156"/>
      <c r="FL147" s="157">
        <f t="shared" ref="FL147:FM162" si="471">IF(EF147&gt;0,(EF147*FJ147),)</f>
        <v>0</v>
      </c>
      <c r="FM147" s="158">
        <f t="shared" si="471"/>
        <v>0</v>
      </c>
      <c r="FN147" s="157">
        <f t="shared" ref="FN147:FO162" si="472">IF((FD147+FH147+FL147)&gt;0,((FD147+FH147+FL147)/EH147),)</f>
        <v>0</v>
      </c>
      <c r="FO147" s="158">
        <f t="shared" si="472"/>
        <v>0</v>
      </c>
      <c r="FP147" s="157">
        <f t="shared" ref="FP147:FQ162" si="473">IF(EH147&gt;0,(EH147*FN147),)</f>
        <v>0</v>
      </c>
      <c r="FQ147" s="158">
        <f t="shared" si="473"/>
        <v>0</v>
      </c>
      <c r="FR147" s="155">
        <v>71</v>
      </c>
      <c r="FS147" s="156">
        <v>73</v>
      </c>
      <c r="FT147" s="157">
        <f t="shared" ref="FT147:FU162" si="474">IF(FZ147&gt;0,FR147,)</f>
        <v>0</v>
      </c>
      <c r="FU147" s="158">
        <f t="shared" si="474"/>
        <v>0</v>
      </c>
      <c r="FV147" s="155">
        <v>4.5199999999999996</v>
      </c>
      <c r="FW147" s="156">
        <v>4.5599999999999996</v>
      </c>
      <c r="FX147" s="157">
        <f t="shared" ref="FX147:FY162" si="475">IF(FR147&gt;0,(FR147*FV147),)</f>
        <v>320.91999999999996</v>
      </c>
      <c r="FY147" s="158">
        <f t="shared" si="475"/>
        <v>332.88</v>
      </c>
      <c r="FZ147" s="155"/>
      <c r="GA147" s="156"/>
      <c r="GB147" s="157">
        <f t="shared" ref="GB147:GC162" si="476">IF(FZ147&gt;0,(FR147*FZ147),)</f>
        <v>0</v>
      </c>
      <c r="GC147" s="158">
        <f t="shared" si="476"/>
        <v>0</v>
      </c>
      <c r="GD147" s="157">
        <f t="shared" ref="GD147:GG162" si="477">(R147+BN147+DV147)</f>
        <v>3028</v>
      </c>
      <c r="GE147" s="158">
        <f t="shared" si="477"/>
        <v>3271</v>
      </c>
      <c r="GF147" s="157">
        <f t="shared" si="477"/>
        <v>0</v>
      </c>
      <c r="GG147" s="158">
        <f t="shared" si="477"/>
        <v>0</v>
      </c>
      <c r="GH147" s="157">
        <f t="shared" ref="GH147:GI162" si="478">IF(GD147&gt;0,(AJ147+CF147+EN147),"")</f>
        <v>13068.52</v>
      </c>
      <c r="GI147" s="158">
        <f t="shared" si="478"/>
        <v>14124.55</v>
      </c>
      <c r="GJ147" s="157" t="str">
        <f t="shared" ref="GJ147:GK162" si="479">IF(GF147&gt;0,(AZ147+CV147+FD147),"")</f>
        <v/>
      </c>
      <c r="GK147" s="158" t="str">
        <f t="shared" si="479"/>
        <v/>
      </c>
      <c r="GL147" s="157">
        <f t="shared" ref="GL147:GO162" si="480">(V147+BR147+DZ147)</f>
        <v>155</v>
      </c>
      <c r="GM147" s="158">
        <f t="shared" si="480"/>
        <v>123</v>
      </c>
      <c r="GN147" s="157">
        <f t="shared" si="480"/>
        <v>0</v>
      </c>
      <c r="GO147" s="158">
        <f t="shared" si="480"/>
        <v>0</v>
      </c>
      <c r="GP147" s="157">
        <f t="shared" ref="GP147:GQ162" si="481">IF(GL147&gt;0,AN147+CJ147+ER147,)</f>
        <v>645.08000000000004</v>
      </c>
      <c r="GQ147" s="158">
        <f t="shared" si="481"/>
        <v>572.57000000000005</v>
      </c>
      <c r="GR147" s="157">
        <f t="shared" ref="GR147:GS162" si="482">IF(GN147&gt;0,BD147+CZ147+FH147,)</f>
        <v>0</v>
      </c>
      <c r="GS147" s="158">
        <f t="shared" si="482"/>
        <v>0</v>
      </c>
      <c r="GT147" s="157">
        <f t="shared" ref="GT147:GW162" si="483">+GL147+GD147</f>
        <v>3183</v>
      </c>
      <c r="GU147" s="158">
        <f t="shared" si="483"/>
        <v>3394</v>
      </c>
      <c r="GV147" s="157">
        <f t="shared" si="483"/>
        <v>0</v>
      </c>
      <c r="GW147" s="158">
        <f t="shared" si="483"/>
        <v>0</v>
      </c>
      <c r="GX147" s="157">
        <f t="shared" ref="GX147:HA162" si="484">IF(GT147&gt;0,(GH147+GP147),"")</f>
        <v>13713.6</v>
      </c>
      <c r="GY147" s="158">
        <f t="shared" si="484"/>
        <v>14697.119999999999</v>
      </c>
      <c r="GZ147" s="157" t="str">
        <f t="shared" si="484"/>
        <v/>
      </c>
      <c r="HA147" s="158" t="str">
        <f t="shared" si="484"/>
        <v/>
      </c>
      <c r="HB147" s="157">
        <f t="shared" ref="HB147:HE162" si="485">(Z147+BV147+ED147)</f>
        <v>0</v>
      </c>
      <c r="HC147" s="158">
        <f t="shared" si="485"/>
        <v>0</v>
      </c>
      <c r="HD147" s="157">
        <f t="shared" si="485"/>
        <v>0</v>
      </c>
      <c r="HE147" s="158">
        <f t="shared" si="485"/>
        <v>0</v>
      </c>
      <c r="HF147" s="157" t="str">
        <f t="shared" ref="HF147:HG162" si="486">IF(HB147&gt;0,(AR147+CN147+EV147),"")</f>
        <v/>
      </c>
      <c r="HG147" s="158" t="str">
        <f t="shared" si="486"/>
        <v/>
      </c>
      <c r="HH147" s="157" t="str">
        <f t="shared" ref="HH147:HI162" si="487">IF(HD147&gt;0,(BH147+DD147+FL147),"")</f>
        <v/>
      </c>
      <c r="HI147" s="158" t="str">
        <f t="shared" si="487"/>
        <v/>
      </c>
      <c r="HJ147" s="157">
        <f t="shared" ref="HJ147:HK162" si="488">IF((DJ147+EH147+FR147)&gt;0,(DP147+EZ147+FX147),"")</f>
        <v>14034.52</v>
      </c>
      <c r="HK147" s="158">
        <f t="shared" si="488"/>
        <v>15030</v>
      </c>
      <c r="HL147" s="157" t="str">
        <f t="shared" ref="HL147:HM162" si="489">IF((DL147+EJ147+FT147)&gt;0,(DT147+FP147+GB147),"")</f>
        <v/>
      </c>
      <c r="HM147" s="158" t="str">
        <f t="shared" si="489"/>
        <v/>
      </c>
    </row>
    <row r="148" spans="1:221">
      <c r="A148" s="212" t="s">
        <v>537</v>
      </c>
      <c r="B148" s="213" t="s">
        <v>539</v>
      </c>
      <c r="C148" s="214"/>
      <c r="D148" s="13">
        <v>176372</v>
      </c>
      <c r="E148" s="13">
        <v>1</v>
      </c>
      <c r="F148" s="155">
        <v>2473</v>
      </c>
      <c r="G148" s="156">
        <v>2380</v>
      </c>
      <c r="H148" s="155">
        <v>22</v>
      </c>
      <c r="I148" s="156">
        <v>18</v>
      </c>
      <c r="J148" s="157">
        <f t="shared" si="422"/>
        <v>2451</v>
      </c>
      <c r="K148" s="158">
        <f t="shared" si="422"/>
        <v>2362</v>
      </c>
      <c r="L148" s="155">
        <v>120</v>
      </c>
      <c r="M148" s="156"/>
      <c r="N148" s="157">
        <f t="shared" si="423"/>
        <v>2451</v>
      </c>
      <c r="O148" s="158">
        <f t="shared" si="423"/>
        <v>2362</v>
      </c>
      <c r="P148" s="199">
        <f t="shared" si="423"/>
        <v>0</v>
      </c>
      <c r="Q148" s="181">
        <f t="shared" si="423"/>
        <v>0</v>
      </c>
      <c r="R148" s="155">
        <v>208</v>
      </c>
      <c r="S148" s="156">
        <v>261</v>
      </c>
      <c r="T148" s="157">
        <f t="shared" si="424"/>
        <v>0</v>
      </c>
      <c r="U148" s="158">
        <f t="shared" si="424"/>
        <v>0</v>
      </c>
      <c r="V148" s="155">
        <v>0</v>
      </c>
      <c r="W148" s="156">
        <v>0</v>
      </c>
      <c r="X148" s="157">
        <f t="shared" si="425"/>
        <v>0</v>
      </c>
      <c r="Y148" s="158">
        <f t="shared" si="425"/>
        <v>0</v>
      </c>
      <c r="Z148" s="155"/>
      <c r="AA148" s="156"/>
      <c r="AB148" s="157">
        <f t="shared" si="426"/>
        <v>0</v>
      </c>
      <c r="AC148" s="158">
        <f t="shared" si="426"/>
        <v>0</v>
      </c>
      <c r="AD148" s="157">
        <f t="shared" si="427"/>
        <v>208</v>
      </c>
      <c r="AE148" s="158">
        <f t="shared" si="427"/>
        <v>261</v>
      </c>
      <c r="AF148" s="157">
        <f t="shared" si="428"/>
        <v>0</v>
      </c>
      <c r="AG148" s="158">
        <f t="shared" si="428"/>
        <v>0</v>
      </c>
      <c r="AH148" s="155">
        <v>4.63</v>
      </c>
      <c r="AI148" s="156">
        <v>4.45</v>
      </c>
      <c r="AJ148" s="157">
        <f t="shared" si="429"/>
        <v>963.04</v>
      </c>
      <c r="AK148" s="157">
        <f t="shared" si="429"/>
        <v>1161.45</v>
      </c>
      <c r="AL148" s="155">
        <v>0</v>
      </c>
      <c r="AM148" s="156"/>
      <c r="AN148" s="157">
        <f t="shared" si="430"/>
        <v>0</v>
      </c>
      <c r="AO148" s="157">
        <f t="shared" si="430"/>
        <v>0</v>
      </c>
      <c r="AP148" s="155"/>
      <c r="AQ148" s="156"/>
      <c r="AR148" s="157">
        <f t="shared" si="431"/>
        <v>0</v>
      </c>
      <c r="AS148" s="158">
        <f t="shared" si="431"/>
        <v>0</v>
      </c>
      <c r="AT148" s="157">
        <f t="shared" si="432"/>
        <v>4.63</v>
      </c>
      <c r="AU148" s="158">
        <f t="shared" si="432"/>
        <v>4.45</v>
      </c>
      <c r="AV148" s="157">
        <f t="shared" si="433"/>
        <v>963.04</v>
      </c>
      <c r="AW148" s="158">
        <f t="shared" si="433"/>
        <v>1161.45</v>
      </c>
      <c r="AX148" s="155"/>
      <c r="AY148" s="156"/>
      <c r="AZ148" s="157">
        <f t="shared" si="434"/>
        <v>0</v>
      </c>
      <c r="BA148" s="158">
        <f t="shared" si="434"/>
        <v>0</v>
      </c>
      <c r="BB148" s="155"/>
      <c r="BC148" s="156"/>
      <c r="BD148" s="157">
        <f t="shared" si="435"/>
        <v>0</v>
      </c>
      <c r="BE148" s="158">
        <f t="shared" si="435"/>
        <v>0</v>
      </c>
      <c r="BF148" s="155"/>
      <c r="BG148" s="156"/>
      <c r="BH148" s="157">
        <f t="shared" si="436"/>
        <v>0</v>
      </c>
      <c r="BI148" s="158">
        <f t="shared" si="436"/>
        <v>0</v>
      </c>
      <c r="BJ148" s="157">
        <f t="shared" si="437"/>
        <v>0</v>
      </c>
      <c r="BK148" s="158">
        <f t="shared" si="437"/>
        <v>0</v>
      </c>
      <c r="BL148" s="157">
        <f t="shared" si="438"/>
        <v>0</v>
      </c>
      <c r="BM148" s="158">
        <f t="shared" si="438"/>
        <v>0</v>
      </c>
      <c r="BN148" s="155">
        <v>764</v>
      </c>
      <c r="BO148" s="156">
        <v>742</v>
      </c>
      <c r="BP148" s="157">
        <f t="shared" si="439"/>
        <v>0</v>
      </c>
      <c r="BQ148" s="158">
        <f t="shared" si="439"/>
        <v>0</v>
      </c>
      <c r="BR148" s="155">
        <v>7</v>
      </c>
      <c r="BS148" s="156">
        <v>4</v>
      </c>
      <c r="BT148" s="157">
        <f t="shared" si="440"/>
        <v>0</v>
      </c>
      <c r="BU148" s="158">
        <f t="shared" si="440"/>
        <v>0</v>
      </c>
      <c r="BV148" s="155"/>
      <c r="BW148" s="156"/>
      <c r="BX148" s="157">
        <f t="shared" si="441"/>
        <v>0</v>
      </c>
      <c r="BY148" s="158">
        <f t="shared" si="441"/>
        <v>0</v>
      </c>
      <c r="BZ148" s="157">
        <f t="shared" si="442"/>
        <v>771</v>
      </c>
      <c r="CA148" s="158">
        <f t="shared" si="442"/>
        <v>746</v>
      </c>
      <c r="CB148" s="157">
        <f t="shared" si="443"/>
        <v>0</v>
      </c>
      <c r="CC148" s="158">
        <f t="shared" si="443"/>
        <v>0</v>
      </c>
      <c r="CD148" s="155">
        <v>4.97</v>
      </c>
      <c r="CE148" s="156">
        <v>5</v>
      </c>
      <c r="CF148" s="157">
        <f t="shared" si="444"/>
        <v>3797.08</v>
      </c>
      <c r="CG148" s="158">
        <f t="shared" si="444"/>
        <v>3710</v>
      </c>
      <c r="CH148" s="155">
        <v>7.57</v>
      </c>
      <c r="CI148" s="156">
        <v>6.38</v>
      </c>
      <c r="CJ148" s="157">
        <f t="shared" si="445"/>
        <v>52.99</v>
      </c>
      <c r="CK148" s="158">
        <f t="shared" si="445"/>
        <v>25.52</v>
      </c>
      <c r="CL148" s="155"/>
      <c r="CM148" s="156"/>
      <c r="CN148" s="157">
        <f t="shared" si="446"/>
        <v>0</v>
      </c>
      <c r="CO148" s="158">
        <f t="shared" si="446"/>
        <v>0</v>
      </c>
      <c r="CP148" s="157">
        <f t="shared" si="447"/>
        <v>4.993605706874189</v>
      </c>
      <c r="CQ148" s="158">
        <f t="shared" si="447"/>
        <v>5.0073994638069701</v>
      </c>
      <c r="CR148" s="157">
        <f t="shared" si="448"/>
        <v>3850.0699999999997</v>
      </c>
      <c r="CS148" s="158">
        <f t="shared" si="448"/>
        <v>3735.5199999999995</v>
      </c>
      <c r="CT148" s="155"/>
      <c r="CU148" s="156"/>
      <c r="CV148" s="157">
        <f t="shared" si="449"/>
        <v>0</v>
      </c>
      <c r="CW148" s="158">
        <f t="shared" si="449"/>
        <v>0</v>
      </c>
      <c r="CX148" s="155"/>
      <c r="CY148" s="156"/>
      <c r="CZ148" s="157">
        <f t="shared" si="450"/>
        <v>0</v>
      </c>
      <c r="DA148" s="158">
        <f t="shared" si="450"/>
        <v>0</v>
      </c>
      <c r="DB148" s="155"/>
      <c r="DC148" s="156"/>
      <c r="DD148" s="157">
        <f t="shared" si="451"/>
        <v>0</v>
      </c>
      <c r="DE148" s="158">
        <f t="shared" si="451"/>
        <v>0</v>
      </c>
      <c r="DF148" s="157">
        <f t="shared" si="452"/>
        <v>0</v>
      </c>
      <c r="DG148" s="158">
        <f t="shared" si="452"/>
        <v>0</v>
      </c>
      <c r="DH148" s="157">
        <f t="shared" si="453"/>
        <v>0</v>
      </c>
      <c r="DI148" s="158">
        <f t="shared" si="453"/>
        <v>0</v>
      </c>
      <c r="DJ148" s="157">
        <f t="shared" si="454"/>
        <v>979</v>
      </c>
      <c r="DK148" s="158">
        <f t="shared" si="454"/>
        <v>1007</v>
      </c>
      <c r="DL148" s="157">
        <f t="shared" si="454"/>
        <v>0</v>
      </c>
      <c r="DM148" s="158">
        <f t="shared" si="454"/>
        <v>0</v>
      </c>
      <c r="DN148" s="157">
        <f t="shared" si="455"/>
        <v>4.9163534218590392</v>
      </c>
      <c r="DO148" s="158">
        <f t="shared" si="455"/>
        <v>4.8629294935451828</v>
      </c>
      <c r="DP148" s="157">
        <f t="shared" si="456"/>
        <v>4813.1099999999997</v>
      </c>
      <c r="DQ148" s="158">
        <f t="shared" si="456"/>
        <v>4896.9699999999993</v>
      </c>
      <c r="DR148" s="157">
        <f t="shared" si="457"/>
        <v>0</v>
      </c>
      <c r="DS148" s="158">
        <f t="shared" si="457"/>
        <v>0</v>
      </c>
      <c r="DT148" s="157">
        <f t="shared" si="458"/>
        <v>0</v>
      </c>
      <c r="DU148" s="158">
        <f t="shared" si="458"/>
        <v>0</v>
      </c>
      <c r="DV148" s="155">
        <v>1180</v>
      </c>
      <c r="DW148" s="156">
        <v>1122</v>
      </c>
      <c r="DX148" s="157">
        <f t="shared" si="459"/>
        <v>0</v>
      </c>
      <c r="DY148" s="158">
        <f t="shared" si="459"/>
        <v>0</v>
      </c>
      <c r="DZ148" s="155">
        <v>173</v>
      </c>
      <c r="EA148" s="156">
        <v>131</v>
      </c>
      <c r="EB148" s="157">
        <f t="shared" si="460"/>
        <v>0</v>
      </c>
      <c r="EC148" s="158">
        <f t="shared" si="460"/>
        <v>0</v>
      </c>
      <c r="ED148" s="155"/>
      <c r="EE148" s="156"/>
      <c r="EF148" s="157">
        <f t="shared" si="461"/>
        <v>0</v>
      </c>
      <c r="EG148" s="158">
        <f t="shared" si="461"/>
        <v>0</v>
      </c>
      <c r="EH148" s="157">
        <f t="shared" si="462"/>
        <v>1353</v>
      </c>
      <c r="EI148" s="158">
        <f t="shared" si="462"/>
        <v>1253</v>
      </c>
      <c r="EJ148" s="157">
        <f t="shared" si="463"/>
        <v>0</v>
      </c>
      <c r="EK148" s="158">
        <f t="shared" si="463"/>
        <v>0</v>
      </c>
      <c r="EL148" s="155">
        <v>3.73</v>
      </c>
      <c r="EM148" s="156">
        <v>3.64</v>
      </c>
      <c r="EN148" s="157">
        <f t="shared" si="464"/>
        <v>4401.3999999999996</v>
      </c>
      <c r="EO148" s="158">
        <f t="shared" si="464"/>
        <v>4084.08</v>
      </c>
      <c r="EP148" s="155">
        <v>4.4800000000000004</v>
      </c>
      <c r="EQ148" s="156">
        <v>5.47</v>
      </c>
      <c r="ER148" s="157">
        <f t="shared" si="465"/>
        <v>775.04000000000008</v>
      </c>
      <c r="ES148" s="158">
        <f t="shared" si="465"/>
        <v>716.56999999999994</v>
      </c>
      <c r="ET148" s="155"/>
      <c r="EU148" s="156"/>
      <c r="EV148" s="157">
        <f t="shared" si="466"/>
        <v>0</v>
      </c>
      <c r="EW148" s="158">
        <f t="shared" si="466"/>
        <v>0</v>
      </c>
      <c r="EX148" s="157">
        <f t="shared" si="467"/>
        <v>3.8258980044345896</v>
      </c>
      <c r="EY148" s="158">
        <f t="shared" si="467"/>
        <v>3.8313248204309653</v>
      </c>
      <c r="EZ148" s="157">
        <f t="shared" si="468"/>
        <v>5176.4399999999996</v>
      </c>
      <c r="FA148" s="158">
        <f t="shared" si="468"/>
        <v>4800.6499999999996</v>
      </c>
      <c r="FB148" s="155"/>
      <c r="FC148" s="156"/>
      <c r="FD148" s="157">
        <f t="shared" si="469"/>
        <v>0</v>
      </c>
      <c r="FE148" s="158">
        <f t="shared" si="469"/>
        <v>0</v>
      </c>
      <c r="FF148" s="155"/>
      <c r="FG148" s="156"/>
      <c r="FH148" s="157">
        <f t="shared" si="470"/>
        <v>0</v>
      </c>
      <c r="FI148" s="158">
        <f t="shared" si="470"/>
        <v>0</v>
      </c>
      <c r="FJ148" s="155"/>
      <c r="FK148" s="156"/>
      <c r="FL148" s="157">
        <f t="shared" si="471"/>
        <v>0</v>
      </c>
      <c r="FM148" s="158">
        <f t="shared" si="471"/>
        <v>0</v>
      </c>
      <c r="FN148" s="157">
        <f t="shared" si="472"/>
        <v>0</v>
      </c>
      <c r="FO148" s="158">
        <f t="shared" si="472"/>
        <v>0</v>
      </c>
      <c r="FP148" s="157">
        <f t="shared" si="473"/>
        <v>0</v>
      </c>
      <c r="FQ148" s="158">
        <f t="shared" si="473"/>
        <v>0</v>
      </c>
      <c r="FR148" s="155">
        <v>119</v>
      </c>
      <c r="FS148" s="156">
        <v>102</v>
      </c>
      <c r="FT148" s="157">
        <f t="shared" si="474"/>
        <v>0</v>
      </c>
      <c r="FU148" s="158">
        <f t="shared" si="474"/>
        <v>0</v>
      </c>
      <c r="FV148" s="155">
        <v>4.7</v>
      </c>
      <c r="FW148" s="156">
        <v>3.79</v>
      </c>
      <c r="FX148" s="157">
        <f t="shared" si="475"/>
        <v>559.30000000000007</v>
      </c>
      <c r="FY148" s="158">
        <f t="shared" si="475"/>
        <v>386.58</v>
      </c>
      <c r="FZ148" s="155"/>
      <c r="GA148" s="156"/>
      <c r="GB148" s="157">
        <f t="shared" si="476"/>
        <v>0</v>
      </c>
      <c r="GC148" s="158">
        <f t="shared" si="476"/>
        <v>0</v>
      </c>
      <c r="GD148" s="157">
        <f t="shared" si="477"/>
        <v>2152</v>
      </c>
      <c r="GE148" s="158">
        <f t="shared" si="477"/>
        <v>2125</v>
      </c>
      <c r="GF148" s="157">
        <f t="shared" si="477"/>
        <v>0</v>
      </c>
      <c r="GG148" s="158">
        <f t="shared" si="477"/>
        <v>0</v>
      </c>
      <c r="GH148" s="157">
        <f t="shared" si="478"/>
        <v>9161.52</v>
      </c>
      <c r="GI148" s="158">
        <f t="shared" si="478"/>
        <v>8955.5299999999988</v>
      </c>
      <c r="GJ148" s="157" t="str">
        <f t="shared" si="479"/>
        <v/>
      </c>
      <c r="GK148" s="158" t="str">
        <f t="shared" si="479"/>
        <v/>
      </c>
      <c r="GL148" s="157">
        <f t="shared" si="480"/>
        <v>180</v>
      </c>
      <c r="GM148" s="158">
        <f t="shared" si="480"/>
        <v>135</v>
      </c>
      <c r="GN148" s="157">
        <f t="shared" si="480"/>
        <v>0</v>
      </c>
      <c r="GO148" s="158">
        <f t="shared" si="480"/>
        <v>0</v>
      </c>
      <c r="GP148" s="157">
        <f t="shared" si="481"/>
        <v>828.03000000000009</v>
      </c>
      <c r="GQ148" s="158">
        <f t="shared" si="481"/>
        <v>742.08999999999992</v>
      </c>
      <c r="GR148" s="157">
        <f t="shared" si="482"/>
        <v>0</v>
      </c>
      <c r="GS148" s="158">
        <f t="shared" si="482"/>
        <v>0</v>
      </c>
      <c r="GT148" s="157">
        <f t="shared" si="483"/>
        <v>2332</v>
      </c>
      <c r="GU148" s="158">
        <f t="shared" si="483"/>
        <v>2260</v>
      </c>
      <c r="GV148" s="157">
        <f t="shared" si="483"/>
        <v>0</v>
      </c>
      <c r="GW148" s="158">
        <f t="shared" si="483"/>
        <v>0</v>
      </c>
      <c r="GX148" s="157">
        <f t="shared" si="484"/>
        <v>9989.5500000000011</v>
      </c>
      <c r="GY148" s="158">
        <f t="shared" si="484"/>
        <v>9697.619999999999</v>
      </c>
      <c r="GZ148" s="157" t="str">
        <f t="shared" si="484"/>
        <v/>
      </c>
      <c r="HA148" s="158" t="str">
        <f t="shared" si="484"/>
        <v/>
      </c>
      <c r="HB148" s="157">
        <f t="shared" si="485"/>
        <v>0</v>
      </c>
      <c r="HC148" s="158">
        <f t="shared" si="485"/>
        <v>0</v>
      </c>
      <c r="HD148" s="157">
        <f t="shared" si="485"/>
        <v>0</v>
      </c>
      <c r="HE148" s="158">
        <f t="shared" si="485"/>
        <v>0</v>
      </c>
      <c r="HF148" s="157" t="str">
        <f t="shared" si="486"/>
        <v/>
      </c>
      <c r="HG148" s="158" t="str">
        <f t="shared" si="486"/>
        <v/>
      </c>
      <c r="HH148" s="157" t="str">
        <f t="shared" si="487"/>
        <v/>
      </c>
      <c r="HI148" s="158" t="str">
        <f t="shared" si="487"/>
        <v/>
      </c>
      <c r="HJ148" s="157">
        <f t="shared" si="488"/>
        <v>10548.849999999999</v>
      </c>
      <c r="HK148" s="158">
        <f t="shared" si="488"/>
        <v>10084.199999999999</v>
      </c>
      <c r="HL148" s="157" t="str">
        <f t="shared" si="489"/>
        <v/>
      </c>
      <c r="HM148" s="158" t="str">
        <f t="shared" si="489"/>
        <v/>
      </c>
    </row>
    <row r="149" spans="1:221">
      <c r="A149" s="212" t="s">
        <v>537</v>
      </c>
      <c r="B149" s="213" t="s">
        <v>540</v>
      </c>
      <c r="C149" s="214"/>
      <c r="D149" s="13">
        <v>175856</v>
      </c>
      <c r="E149" s="13">
        <v>2</v>
      </c>
      <c r="F149" s="155">
        <v>984</v>
      </c>
      <c r="G149" s="156">
        <v>942</v>
      </c>
      <c r="H149" s="155">
        <v>5</v>
      </c>
      <c r="I149" s="156">
        <v>4</v>
      </c>
      <c r="J149" s="157">
        <f t="shared" si="422"/>
        <v>979</v>
      </c>
      <c r="K149" s="158">
        <f t="shared" si="422"/>
        <v>938</v>
      </c>
      <c r="L149" s="155">
        <v>120</v>
      </c>
      <c r="M149" s="156"/>
      <c r="N149" s="157">
        <f t="shared" si="423"/>
        <v>979</v>
      </c>
      <c r="O149" s="158">
        <f t="shared" si="423"/>
        <v>938</v>
      </c>
      <c r="P149" s="199">
        <f t="shared" si="423"/>
        <v>0</v>
      </c>
      <c r="Q149" s="181">
        <f t="shared" si="423"/>
        <v>0</v>
      </c>
      <c r="R149" s="155">
        <v>117</v>
      </c>
      <c r="S149" s="156">
        <v>86</v>
      </c>
      <c r="T149" s="157">
        <f t="shared" si="424"/>
        <v>0</v>
      </c>
      <c r="U149" s="158">
        <f t="shared" si="424"/>
        <v>0</v>
      </c>
      <c r="V149" s="155">
        <v>7</v>
      </c>
      <c r="W149" s="156">
        <v>2</v>
      </c>
      <c r="X149" s="157">
        <f t="shared" si="425"/>
        <v>0</v>
      </c>
      <c r="Y149" s="158">
        <f t="shared" si="425"/>
        <v>0</v>
      </c>
      <c r="Z149" s="155"/>
      <c r="AA149" s="156"/>
      <c r="AB149" s="157">
        <f t="shared" si="426"/>
        <v>0</v>
      </c>
      <c r="AC149" s="158">
        <f t="shared" si="426"/>
        <v>0</v>
      </c>
      <c r="AD149" s="157">
        <f t="shared" si="427"/>
        <v>124</v>
      </c>
      <c r="AE149" s="158">
        <f t="shared" si="427"/>
        <v>88</v>
      </c>
      <c r="AF149" s="157">
        <f t="shared" si="428"/>
        <v>0</v>
      </c>
      <c r="AG149" s="158">
        <f t="shared" si="428"/>
        <v>0</v>
      </c>
      <c r="AH149" s="155">
        <v>4.49</v>
      </c>
      <c r="AI149" s="156">
        <v>4.7300000000000004</v>
      </c>
      <c r="AJ149" s="157">
        <f t="shared" si="429"/>
        <v>525.33000000000004</v>
      </c>
      <c r="AK149" s="157">
        <f t="shared" si="429"/>
        <v>406.78000000000003</v>
      </c>
      <c r="AL149" s="155">
        <v>8</v>
      </c>
      <c r="AM149" s="156">
        <v>6.5</v>
      </c>
      <c r="AN149" s="157">
        <f t="shared" si="430"/>
        <v>56</v>
      </c>
      <c r="AO149" s="157">
        <f t="shared" si="430"/>
        <v>13</v>
      </c>
      <c r="AP149" s="155"/>
      <c r="AQ149" s="156"/>
      <c r="AR149" s="157">
        <f t="shared" si="431"/>
        <v>0</v>
      </c>
      <c r="AS149" s="158">
        <f t="shared" si="431"/>
        <v>0</v>
      </c>
      <c r="AT149" s="157">
        <f t="shared" si="432"/>
        <v>4.6881451612903229</v>
      </c>
      <c r="AU149" s="158">
        <f t="shared" si="432"/>
        <v>4.770227272727273</v>
      </c>
      <c r="AV149" s="157">
        <f t="shared" si="433"/>
        <v>581.33000000000004</v>
      </c>
      <c r="AW149" s="158">
        <f t="shared" si="433"/>
        <v>419.78000000000003</v>
      </c>
      <c r="AX149" s="155"/>
      <c r="AY149" s="156"/>
      <c r="AZ149" s="157">
        <f t="shared" si="434"/>
        <v>0</v>
      </c>
      <c r="BA149" s="158">
        <f t="shared" si="434"/>
        <v>0</v>
      </c>
      <c r="BB149" s="155"/>
      <c r="BC149" s="156"/>
      <c r="BD149" s="157">
        <f t="shared" si="435"/>
        <v>0</v>
      </c>
      <c r="BE149" s="158">
        <f t="shared" si="435"/>
        <v>0</v>
      </c>
      <c r="BF149" s="155"/>
      <c r="BG149" s="156"/>
      <c r="BH149" s="157">
        <f t="shared" si="436"/>
        <v>0</v>
      </c>
      <c r="BI149" s="158">
        <f t="shared" si="436"/>
        <v>0</v>
      </c>
      <c r="BJ149" s="157">
        <f t="shared" si="437"/>
        <v>0</v>
      </c>
      <c r="BK149" s="158">
        <f t="shared" si="437"/>
        <v>0</v>
      </c>
      <c r="BL149" s="157">
        <f t="shared" si="438"/>
        <v>0</v>
      </c>
      <c r="BM149" s="158">
        <f t="shared" si="438"/>
        <v>0</v>
      </c>
      <c r="BN149" s="155">
        <v>320</v>
      </c>
      <c r="BO149" s="156">
        <v>301</v>
      </c>
      <c r="BP149" s="157">
        <f t="shared" si="439"/>
        <v>0</v>
      </c>
      <c r="BQ149" s="158">
        <f t="shared" si="439"/>
        <v>0</v>
      </c>
      <c r="BR149" s="155">
        <v>7</v>
      </c>
      <c r="BS149" s="156">
        <v>1</v>
      </c>
      <c r="BT149" s="157">
        <f t="shared" si="440"/>
        <v>0</v>
      </c>
      <c r="BU149" s="158">
        <f t="shared" si="440"/>
        <v>0</v>
      </c>
      <c r="BV149" s="155"/>
      <c r="BW149" s="156"/>
      <c r="BX149" s="157">
        <f t="shared" si="441"/>
        <v>0</v>
      </c>
      <c r="BY149" s="158">
        <f t="shared" si="441"/>
        <v>0</v>
      </c>
      <c r="BZ149" s="157">
        <f t="shared" si="442"/>
        <v>327</v>
      </c>
      <c r="CA149" s="158">
        <f t="shared" si="442"/>
        <v>302</v>
      </c>
      <c r="CB149" s="157">
        <f t="shared" si="443"/>
        <v>0</v>
      </c>
      <c r="CC149" s="158">
        <f t="shared" si="443"/>
        <v>0</v>
      </c>
      <c r="CD149" s="155">
        <v>5.53</v>
      </c>
      <c r="CE149" s="156">
        <v>5.19</v>
      </c>
      <c r="CF149" s="157">
        <f t="shared" si="444"/>
        <v>1769.6000000000001</v>
      </c>
      <c r="CG149" s="158">
        <f t="shared" si="444"/>
        <v>1562.19</v>
      </c>
      <c r="CH149" s="155">
        <v>6.86</v>
      </c>
      <c r="CI149" s="156">
        <v>7.5</v>
      </c>
      <c r="CJ149" s="157">
        <f t="shared" si="445"/>
        <v>48.02</v>
      </c>
      <c r="CK149" s="158">
        <f t="shared" si="445"/>
        <v>7.5</v>
      </c>
      <c r="CL149" s="155"/>
      <c r="CM149" s="156"/>
      <c r="CN149" s="157">
        <f t="shared" si="446"/>
        <v>0</v>
      </c>
      <c r="CO149" s="158">
        <f t="shared" si="446"/>
        <v>0</v>
      </c>
      <c r="CP149" s="157">
        <f t="shared" si="447"/>
        <v>5.558470948012233</v>
      </c>
      <c r="CQ149" s="158">
        <f t="shared" si="447"/>
        <v>5.1976490066225169</v>
      </c>
      <c r="CR149" s="157">
        <f t="shared" si="448"/>
        <v>1817.6200000000001</v>
      </c>
      <c r="CS149" s="158">
        <f t="shared" si="448"/>
        <v>1569.69</v>
      </c>
      <c r="CT149" s="155"/>
      <c r="CU149" s="156"/>
      <c r="CV149" s="157">
        <f t="shared" si="449"/>
        <v>0</v>
      </c>
      <c r="CW149" s="158">
        <f t="shared" si="449"/>
        <v>0</v>
      </c>
      <c r="CX149" s="155"/>
      <c r="CY149" s="156"/>
      <c r="CZ149" s="157">
        <f t="shared" si="450"/>
        <v>0</v>
      </c>
      <c r="DA149" s="158">
        <f t="shared" si="450"/>
        <v>0</v>
      </c>
      <c r="DB149" s="155"/>
      <c r="DC149" s="156"/>
      <c r="DD149" s="157">
        <f t="shared" si="451"/>
        <v>0</v>
      </c>
      <c r="DE149" s="158">
        <f t="shared" si="451"/>
        <v>0</v>
      </c>
      <c r="DF149" s="157">
        <f t="shared" si="452"/>
        <v>0</v>
      </c>
      <c r="DG149" s="158">
        <f t="shared" si="452"/>
        <v>0</v>
      </c>
      <c r="DH149" s="157">
        <f t="shared" si="453"/>
        <v>0</v>
      </c>
      <c r="DI149" s="158">
        <f t="shared" si="453"/>
        <v>0</v>
      </c>
      <c r="DJ149" s="157">
        <f t="shared" si="454"/>
        <v>451</v>
      </c>
      <c r="DK149" s="158">
        <f t="shared" si="454"/>
        <v>390</v>
      </c>
      <c r="DL149" s="157">
        <f t="shared" si="454"/>
        <v>0</v>
      </c>
      <c r="DM149" s="158">
        <f t="shared" si="454"/>
        <v>0</v>
      </c>
      <c r="DN149" s="157">
        <f t="shared" si="455"/>
        <v>5.319179600886919</v>
      </c>
      <c r="DO149" s="158">
        <f t="shared" si="455"/>
        <v>5.1012051282051285</v>
      </c>
      <c r="DP149" s="157">
        <f t="shared" si="456"/>
        <v>2398.9500000000003</v>
      </c>
      <c r="DQ149" s="158">
        <f t="shared" si="456"/>
        <v>1989.47</v>
      </c>
      <c r="DR149" s="157">
        <f t="shared" si="457"/>
        <v>0</v>
      </c>
      <c r="DS149" s="158">
        <f t="shared" si="457"/>
        <v>0</v>
      </c>
      <c r="DT149" s="157">
        <f t="shared" si="458"/>
        <v>0</v>
      </c>
      <c r="DU149" s="158">
        <f t="shared" si="458"/>
        <v>0</v>
      </c>
      <c r="DV149" s="155">
        <v>376</v>
      </c>
      <c r="DW149" s="156">
        <v>420</v>
      </c>
      <c r="DX149" s="157">
        <f t="shared" si="459"/>
        <v>0</v>
      </c>
      <c r="DY149" s="158">
        <f t="shared" si="459"/>
        <v>0</v>
      </c>
      <c r="DZ149" s="155">
        <v>85</v>
      </c>
      <c r="EA149" s="156">
        <v>66</v>
      </c>
      <c r="EB149" s="157">
        <f t="shared" si="460"/>
        <v>0</v>
      </c>
      <c r="EC149" s="158">
        <f t="shared" si="460"/>
        <v>0</v>
      </c>
      <c r="ED149" s="155"/>
      <c r="EE149" s="156"/>
      <c r="EF149" s="157">
        <f t="shared" si="461"/>
        <v>0</v>
      </c>
      <c r="EG149" s="158">
        <f t="shared" si="461"/>
        <v>0</v>
      </c>
      <c r="EH149" s="157">
        <f t="shared" si="462"/>
        <v>461</v>
      </c>
      <c r="EI149" s="158">
        <f t="shared" si="462"/>
        <v>486</v>
      </c>
      <c r="EJ149" s="157">
        <f t="shared" si="463"/>
        <v>0</v>
      </c>
      <c r="EK149" s="158">
        <f t="shared" si="463"/>
        <v>0</v>
      </c>
      <c r="EL149" s="155">
        <v>3.66</v>
      </c>
      <c r="EM149" s="156">
        <v>3.57</v>
      </c>
      <c r="EN149" s="157">
        <f t="shared" si="464"/>
        <v>1376.16</v>
      </c>
      <c r="EO149" s="158">
        <f t="shared" si="464"/>
        <v>1499.3999999999999</v>
      </c>
      <c r="EP149" s="155">
        <v>4.4000000000000004</v>
      </c>
      <c r="EQ149" s="156">
        <v>5</v>
      </c>
      <c r="ER149" s="157">
        <f t="shared" si="465"/>
        <v>374.00000000000006</v>
      </c>
      <c r="ES149" s="158">
        <f t="shared" si="465"/>
        <v>330</v>
      </c>
      <c r="ET149" s="155"/>
      <c r="EU149" s="156"/>
      <c r="EV149" s="157">
        <f t="shared" si="466"/>
        <v>0</v>
      </c>
      <c r="EW149" s="158">
        <f t="shared" si="466"/>
        <v>0</v>
      </c>
      <c r="EX149" s="157">
        <f t="shared" si="467"/>
        <v>3.7964425162689808</v>
      </c>
      <c r="EY149" s="158">
        <f t="shared" si="467"/>
        <v>3.7641975308641973</v>
      </c>
      <c r="EZ149" s="157">
        <f t="shared" si="468"/>
        <v>1750.16</v>
      </c>
      <c r="FA149" s="158">
        <f t="shared" si="468"/>
        <v>1829.3999999999999</v>
      </c>
      <c r="FB149" s="155"/>
      <c r="FC149" s="156"/>
      <c r="FD149" s="157">
        <f t="shared" si="469"/>
        <v>0</v>
      </c>
      <c r="FE149" s="158">
        <f t="shared" si="469"/>
        <v>0</v>
      </c>
      <c r="FF149" s="155"/>
      <c r="FG149" s="156"/>
      <c r="FH149" s="157">
        <f t="shared" si="470"/>
        <v>0</v>
      </c>
      <c r="FI149" s="158">
        <f t="shared" si="470"/>
        <v>0</v>
      </c>
      <c r="FJ149" s="155"/>
      <c r="FK149" s="156"/>
      <c r="FL149" s="157">
        <f t="shared" si="471"/>
        <v>0</v>
      </c>
      <c r="FM149" s="158">
        <f t="shared" si="471"/>
        <v>0</v>
      </c>
      <c r="FN149" s="157">
        <f t="shared" si="472"/>
        <v>0</v>
      </c>
      <c r="FO149" s="158">
        <f t="shared" si="472"/>
        <v>0</v>
      </c>
      <c r="FP149" s="157">
        <f t="shared" si="473"/>
        <v>0</v>
      </c>
      <c r="FQ149" s="158">
        <f t="shared" si="473"/>
        <v>0</v>
      </c>
      <c r="FR149" s="155">
        <v>67</v>
      </c>
      <c r="FS149" s="156">
        <v>62</v>
      </c>
      <c r="FT149" s="157">
        <f t="shared" si="474"/>
        <v>0</v>
      </c>
      <c r="FU149" s="158">
        <f t="shared" si="474"/>
        <v>0</v>
      </c>
      <c r="FV149" s="155">
        <v>4.7</v>
      </c>
      <c r="FW149" s="156">
        <v>5.1100000000000003</v>
      </c>
      <c r="FX149" s="157">
        <f t="shared" si="475"/>
        <v>314.90000000000003</v>
      </c>
      <c r="FY149" s="158">
        <f t="shared" si="475"/>
        <v>316.82</v>
      </c>
      <c r="FZ149" s="155"/>
      <c r="GA149" s="156"/>
      <c r="GB149" s="157">
        <f t="shared" si="476"/>
        <v>0</v>
      </c>
      <c r="GC149" s="158">
        <f t="shared" si="476"/>
        <v>0</v>
      </c>
      <c r="GD149" s="157">
        <f t="shared" si="477"/>
        <v>813</v>
      </c>
      <c r="GE149" s="158">
        <f t="shared" si="477"/>
        <v>807</v>
      </c>
      <c r="GF149" s="157">
        <f t="shared" si="477"/>
        <v>0</v>
      </c>
      <c r="GG149" s="158">
        <f t="shared" si="477"/>
        <v>0</v>
      </c>
      <c r="GH149" s="157">
        <f t="shared" si="478"/>
        <v>3671.09</v>
      </c>
      <c r="GI149" s="158">
        <f t="shared" si="478"/>
        <v>3468.37</v>
      </c>
      <c r="GJ149" s="157" t="str">
        <f t="shared" si="479"/>
        <v/>
      </c>
      <c r="GK149" s="158" t="str">
        <f t="shared" si="479"/>
        <v/>
      </c>
      <c r="GL149" s="157">
        <f t="shared" si="480"/>
        <v>99</v>
      </c>
      <c r="GM149" s="158">
        <f t="shared" si="480"/>
        <v>69</v>
      </c>
      <c r="GN149" s="157">
        <f t="shared" si="480"/>
        <v>0</v>
      </c>
      <c r="GO149" s="158">
        <f t="shared" si="480"/>
        <v>0</v>
      </c>
      <c r="GP149" s="157">
        <f t="shared" si="481"/>
        <v>478.0200000000001</v>
      </c>
      <c r="GQ149" s="158">
        <f t="shared" si="481"/>
        <v>350.5</v>
      </c>
      <c r="GR149" s="157">
        <f t="shared" si="482"/>
        <v>0</v>
      </c>
      <c r="GS149" s="158">
        <f t="shared" si="482"/>
        <v>0</v>
      </c>
      <c r="GT149" s="157">
        <f t="shared" si="483"/>
        <v>912</v>
      </c>
      <c r="GU149" s="158">
        <f t="shared" si="483"/>
        <v>876</v>
      </c>
      <c r="GV149" s="157">
        <f t="shared" si="483"/>
        <v>0</v>
      </c>
      <c r="GW149" s="158">
        <f t="shared" si="483"/>
        <v>0</v>
      </c>
      <c r="GX149" s="157">
        <f t="shared" si="484"/>
        <v>4149.1100000000006</v>
      </c>
      <c r="GY149" s="158">
        <f t="shared" si="484"/>
        <v>3818.87</v>
      </c>
      <c r="GZ149" s="157" t="str">
        <f t="shared" si="484"/>
        <v/>
      </c>
      <c r="HA149" s="158" t="str">
        <f t="shared" si="484"/>
        <v/>
      </c>
      <c r="HB149" s="157">
        <f t="shared" si="485"/>
        <v>0</v>
      </c>
      <c r="HC149" s="158">
        <f t="shared" si="485"/>
        <v>0</v>
      </c>
      <c r="HD149" s="157">
        <f t="shared" si="485"/>
        <v>0</v>
      </c>
      <c r="HE149" s="158">
        <f t="shared" si="485"/>
        <v>0</v>
      </c>
      <c r="HF149" s="157" t="str">
        <f t="shared" si="486"/>
        <v/>
      </c>
      <c r="HG149" s="158" t="str">
        <f t="shared" si="486"/>
        <v/>
      </c>
      <c r="HH149" s="157" t="str">
        <f t="shared" si="487"/>
        <v/>
      </c>
      <c r="HI149" s="158" t="str">
        <f t="shared" si="487"/>
        <v/>
      </c>
      <c r="HJ149" s="157">
        <f t="shared" si="488"/>
        <v>4464.01</v>
      </c>
      <c r="HK149" s="158">
        <f t="shared" si="488"/>
        <v>4135.6899999999996</v>
      </c>
      <c r="HL149" s="157" t="str">
        <f t="shared" si="489"/>
        <v/>
      </c>
      <c r="HM149" s="158" t="str">
        <f t="shared" si="489"/>
        <v/>
      </c>
    </row>
    <row r="150" spans="1:221" s="82" customFormat="1" ht="15" customHeight="1">
      <c r="A150" s="212" t="s">
        <v>537</v>
      </c>
      <c r="B150" s="213" t="s">
        <v>541</v>
      </c>
      <c r="C150" s="216" t="s">
        <v>546</v>
      </c>
      <c r="D150" s="13">
        <v>176017</v>
      </c>
      <c r="E150" s="218">
        <v>1</v>
      </c>
      <c r="F150" s="155">
        <v>3826</v>
      </c>
      <c r="G150" s="156">
        <v>4172</v>
      </c>
      <c r="H150" s="155">
        <v>29</v>
      </c>
      <c r="I150" s="156">
        <v>38</v>
      </c>
      <c r="J150" s="157">
        <f t="shared" si="422"/>
        <v>3797</v>
      </c>
      <c r="K150" s="158">
        <f t="shared" si="422"/>
        <v>4134</v>
      </c>
      <c r="L150" s="155">
        <v>120</v>
      </c>
      <c r="M150" s="156"/>
      <c r="N150" s="157">
        <f t="shared" si="423"/>
        <v>3797</v>
      </c>
      <c r="O150" s="158">
        <f t="shared" si="423"/>
        <v>4134</v>
      </c>
      <c r="P150" s="199">
        <f t="shared" si="423"/>
        <v>0</v>
      </c>
      <c r="Q150" s="181">
        <f t="shared" si="423"/>
        <v>0</v>
      </c>
      <c r="R150" s="155">
        <v>457</v>
      </c>
      <c r="S150" s="156">
        <v>762</v>
      </c>
      <c r="T150" s="157">
        <f t="shared" si="424"/>
        <v>0</v>
      </c>
      <c r="U150" s="158">
        <f t="shared" si="424"/>
        <v>0</v>
      </c>
      <c r="V150" s="155">
        <v>0</v>
      </c>
      <c r="W150" s="156">
        <v>2</v>
      </c>
      <c r="X150" s="157">
        <f t="shared" si="425"/>
        <v>0</v>
      </c>
      <c r="Y150" s="158">
        <f t="shared" si="425"/>
        <v>0</v>
      </c>
      <c r="Z150" s="155"/>
      <c r="AA150" s="156"/>
      <c r="AB150" s="157">
        <f t="shared" si="426"/>
        <v>0</v>
      </c>
      <c r="AC150" s="158">
        <f t="shared" si="426"/>
        <v>0</v>
      </c>
      <c r="AD150" s="157">
        <f t="shared" si="427"/>
        <v>457</v>
      </c>
      <c r="AE150" s="158">
        <f t="shared" si="427"/>
        <v>764</v>
      </c>
      <c r="AF150" s="157">
        <f t="shared" si="428"/>
        <v>0</v>
      </c>
      <c r="AG150" s="158">
        <f t="shared" si="428"/>
        <v>0</v>
      </c>
      <c r="AH150" s="155">
        <v>4.54</v>
      </c>
      <c r="AI150" s="156">
        <v>4.45</v>
      </c>
      <c r="AJ150" s="157">
        <f t="shared" si="429"/>
        <v>2074.7800000000002</v>
      </c>
      <c r="AK150" s="157">
        <f t="shared" si="429"/>
        <v>3390.9</v>
      </c>
      <c r="AL150" s="155">
        <v>0</v>
      </c>
      <c r="AM150" s="156">
        <v>4.5</v>
      </c>
      <c r="AN150" s="157">
        <f t="shared" si="430"/>
        <v>0</v>
      </c>
      <c r="AO150" s="157">
        <f t="shared" si="430"/>
        <v>9</v>
      </c>
      <c r="AP150" s="155"/>
      <c r="AQ150" s="156"/>
      <c r="AR150" s="157">
        <f t="shared" si="431"/>
        <v>0</v>
      </c>
      <c r="AS150" s="158">
        <f t="shared" si="431"/>
        <v>0</v>
      </c>
      <c r="AT150" s="157">
        <f t="shared" si="432"/>
        <v>4.54</v>
      </c>
      <c r="AU150" s="158">
        <f t="shared" si="432"/>
        <v>4.450130890052356</v>
      </c>
      <c r="AV150" s="157">
        <f t="shared" si="433"/>
        <v>2074.7800000000002</v>
      </c>
      <c r="AW150" s="158">
        <f t="shared" si="433"/>
        <v>3399.9</v>
      </c>
      <c r="AX150" s="155"/>
      <c r="AY150" s="156"/>
      <c r="AZ150" s="157">
        <f t="shared" si="434"/>
        <v>0</v>
      </c>
      <c r="BA150" s="158">
        <f t="shared" si="434"/>
        <v>0</v>
      </c>
      <c r="BB150" s="155"/>
      <c r="BC150" s="156"/>
      <c r="BD150" s="157">
        <f t="shared" si="435"/>
        <v>0</v>
      </c>
      <c r="BE150" s="158">
        <f t="shared" si="435"/>
        <v>0</v>
      </c>
      <c r="BF150" s="155"/>
      <c r="BG150" s="156"/>
      <c r="BH150" s="157">
        <f t="shared" si="436"/>
        <v>0</v>
      </c>
      <c r="BI150" s="158">
        <f t="shared" si="436"/>
        <v>0</v>
      </c>
      <c r="BJ150" s="157">
        <f t="shared" si="437"/>
        <v>0</v>
      </c>
      <c r="BK150" s="158">
        <f t="shared" si="437"/>
        <v>0</v>
      </c>
      <c r="BL150" s="157">
        <f t="shared" si="438"/>
        <v>0</v>
      </c>
      <c r="BM150" s="158">
        <f t="shared" si="438"/>
        <v>0</v>
      </c>
      <c r="BN150" s="155">
        <v>1688</v>
      </c>
      <c r="BO150" s="156">
        <v>1618</v>
      </c>
      <c r="BP150" s="157">
        <f t="shared" si="439"/>
        <v>0</v>
      </c>
      <c r="BQ150" s="158">
        <f t="shared" si="439"/>
        <v>0</v>
      </c>
      <c r="BR150" s="155">
        <v>11</v>
      </c>
      <c r="BS150" s="156">
        <v>10</v>
      </c>
      <c r="BT150" s="157">
        <f t="shared" si="440"/>
        <v>0</v>
      </c>
      <c r="BU150" s="158">
        <f t="shared" si="440"/>
        <v>0</v>
      </c>
      <c r="BV150" s="155"/>
      <c r="BW150" s="156"/>
      <c r="BX150" s="157">
        <f t="shared" si="441"/>
        <v>0</v>
      </c>
      <c r="BY150" s="158">
        <f t="shared" si="441"/>
        <v>0</v>
      </c>
      <c r="BZ150" s="157">
        <f t="shared" si="442"/>
        <v>1699</v>
      </c>
      <c r="CA150" s="158">
        <f t="shared" si="442"/>
        <v>1628</v>
      </c>
      <c r="CB150" s="157">
        <f t="shared" si="443"/>
        <v>0</v>
      </c>
      <c r="CC150" s="158">
        <f t="shared" si="443"/>
        <v>0</v>
      </c>
      <c r="CD150" s="155">
        <v>4.93</v>
      </c>
      <c r="CE150" s="156">
        <v>5</v>
      </c>
      <c r="CF150" s="157">
        <f t="shared" si="444"/>
        <v>8321.84</v>
      </c>
      <c r="CG150" s="158">
        <f t="shared" si="444"/>
        <v>8090</v>
      </c>
      <c r="CH150" s="155">
        <v>6.95</v>
      </c>
      <c r="CI150" s="156">
        <v>7.1</v>
      </c>
      <c r="CJ150" s="157">
        <f t="shared" si="445"/>
        <v>76.45</v>
      </c>
      <c r="CK150" s="158">
        <f t="shared" si="445"/>
        <v>71</v>
      </c>
      <c r="CL150" s="155"/>
      <c r="CM150" s="156"/>
      <c r="CN150" s="157">
        <f t="shared" si="446"/>
        <v>0</v>
      </c>
      <c r="CO150" s="158">
        <f t="shared" si="446"/>
        <v>0</v>
      </c>
      <c r="CP150" s="157">
        <f t="shared" si="447"/>
        <v>4.9430782813419665</v>
      </c>
      <c r="CQ150" s="158">
        <f t="shared" si="447"/>
        <v>5.0128992628992632</v>
      </c>
      <c r="CR150" s="157">
        <f t="shared" si="448"/>
        <v>8398.2900000000009</v>
      </c>
      <c r="CS150" s="158">
        <f t="shared" si="448"/>
        <v>8161.0000000000009</v>
      </c>
      <c r="CT150" s="155"/>
      <c r="CU150" s="156"/>
      <c r="CV150" s="157">
        <f t="shared" si="449"/>
        <v>0</v>
      </c>
      <c r="CW150" s="158">
        <f t="shared" si="449"/>
        <v>0</v>
      </c>
      <c r="CX150" s="155"/>
      <c r="CY150" s="156"/>
      <c r="CZ150" s="157">
        <f t="shared" si="450"/>
        <v>0</v>
      </c>
      <c r="DA150" s="158">
        <f t="shared" si="450"/>
        <v>0</v>
      </c>
      <c r="DB150" s="155"/>
      <c r="DC150" s="156"/>
      <c r="DD150" s="157">
        <f t="shared" si="451"/>
        <v>0</v>
      </c>
      <c r="DE150" s="158">
        <f t="shared" si="451"/>
        <v>0</v>
      </c>
      <c r="DF150" s="157">
        <f t="shared" si="452"/>
        <v>0</v>
      </c>
      <c r="DG150" s="158">
        <f t="shared" si="452"/>
        <v>0</v>
      </c>
      <c r="DH150" s="157">
        <f t="shared" si="453"/>
        <v>0</v>
      </c>
      <c r="DI150" s="158">
        <f t="shared" si="453"/>
        <v>0</v>
      </c>
      <c r="DJ150" s="157">
        <f t="shared" si="454"/>
        <v>2156</v>
      </c>
      <c r="DK150" s="158">
        <f t="shared" si="454"/>
        <v>2392</v>
      </c>
      <c r="DL150" s="157">
        <f t="shared" si="454"/>
        <v>0</v>
      </c>
      <c r="DM150" s="158">
        <f t="shared" si="454"/>
        <v>0</v>
      </c>
      <c r="DN150" s="157">
        <f t="shared" si="455"/>
        <v>4.8576391465677187</v>
      </c>
      <c r="DO150" s="158">
        <f t="shared" si="455"/>
        <v>4.8331521739130441</v>
      </c>
      <c r="DP150" s="157">
        <f t="shared" si="456"/>
        <v>10473.070000000002</v>
      </c>
      <c r="DQ150" s="158">
        <f t="shared" si="456"/>
        <v>11560.900000000001</v>
      </c>
      <c r="DR150" s="157">
        <f t="shared" si="457"/>
        <v>0</v>
      </c>
      <c r="DS150" s="158">
        <f t="shared" si="457"/>
        <v>0</v>
      </c>
      <c r="DT150" s="157">
        <f t="shared" si="458"/>
        <v>0</v>
      </c>
      <c r="DU150" s="158">
        <f t="shared" si="458"/>
        <v>0</v>
      </c>
      <c r="DV150" s="155">
        <v>985</v>
      </c>
      <c r="DW150" s="156">
        <v>1186</v>
      </c>
      <c r="DX150" s="157">
        <f t="shared" si="459"/>
        <v>0</v>
      </c>
      <c r="DY150" s="158">
        <f t="shared" si="459"/>
        <v>0</v>
      </c>
      <c r="DZ150" s="155">
        <v>359</v>
      </c>
      <c r="EA150" s="156">
        <v>254</v>
      </c>
      <c r="EB150" s="157">
        <f t="shared" si="460"/>
        <v>0</v>
      </c>
      <c r="EC150" s="158">
        <f t="shared" si="460"/>
        <v>0</v>
      </c>
      <c r="ED150" s="155"/>
      <c r="EE150" s="156"/>
      <c r="EF150" s="157">
        <f t="shared" si="461"/>
        <v>0</v>
      </c>
      <c r="EG150" s="158">
        <f t="shared" si="461"/>
        <v>0</v>
      </c>
      <c r="EH150" s="157">
        <f t="shared" si="462"/>
        <v>1344</v>
      </c>
      <c r="EI150" s="158">
        <f t="shared" si="462"/>
        <v>1440</v>
      </c>
      <c r="EJ150" s="157">
        <f t="shared" si="463"/>
        <v>0</v>
      </c>
      <c r="EK150" s="158">
        <f t="shared" si="463"/>
        <v>0</v>
      </c>
      <c r="EL150" s="155">
        <v>3.37</v>
      </c>
      <c r="EM150" s="156">
        <v>3.22</v>
      </c>
      <c r="EN150" s="157">
        <f t="shared" si="464"/>
        <v>3319.4500000000003</v>
      </c>
      <c r="EO150" s="158">
        <f t="shared" si="464"/>
        <v>3818.92</v>
      </c>
      <c r="EP150" s="155">
        <v>2.67</v>
      </c>
      <c r="EQ150" s="156">
        <v>2.44</v>
      </c>
      <c r="ER150" s="157">
        <f t="shared" si="465"/>
        <v>958.53</v>
      </c>
      <c r="ES150" s="158">
        <f t="shared" si="465"/>
        <v>619.76</v>
      </c>
      <c r="ET150" s="155"/>
      <c r="EU150" s="156"/>
      <c r="EV150" s="157">
        <f t="shared" si="466"/>
        <v>0</v>
      </c>
      <c r="EW150" s="158">
        <f t="shared" si="466"/>
        <v>0</v>
      </c>
      <c r="EX150" s="157">
        <f t="shared" si="467"/>
        <v>3.1830208333333339</v>
      </c>
      <c r="EY150" s="158">
        <f t="shared" si="467"/>
        <v>3.082416666666667</v>
      </c>
      <c r="EZ150" s="157">
        <f t="shared" si="468"/>
        <v>4277.9800000000005</v>
      </c>
      <c r="FA150" s="158">
        <f t="shared" si="468"/>
        <v>4438.68</v>
      </c>
      <c r="FB150" s="155"/>
      <c r="FC150" s="156"/>
      <c r="FD150" s="157">
        <f t="shared" si="469"/>
        <v>0</v>
      </c>
      <c r="FE150" s="158">
        <f t="shared" si="469"/>
        <v>0</v>
      </c>
      <c r="FF150" s="155"/>
      <c r="FG150" s="156"/>
      <c r="FH150" s="157">
        <f t="shared" si="470"/>
        <v>0</v>
      </c>
      <c r="FI150" s="158">
        <f t="shared" si="470"/>
        <v>0</v>
      </c>
      <c r="FJ150" s="155"/>
      <c r="FK150" s="156"/>
      <c r="FL150" s="157">
        <f t="shared" si="471"/>
        <v>0</v>
      </c>
      <c r="FM150" s="158">
        <f t="shared" si="471"/>
        <v>0</v>
      </c>
      <c r="FN150" s="157">
        <f t="shared" si="472"/>
        <v>0</v>
      </c>
      <c r="FO150" s="158">
        <f t="shared" si="472"/>
        <v>0</v>
      </c>
      <c r="FP150" s="157">
        <f t="shared" si="473"/>
        <v>0</v>
      </c>
      <c r="FQ150" s="158">
        <f t="shared" si="473"/>
        <v>0</v>
      </c>
      <c r="FR150" s="155">
        <v>297</v>
      </c>
      <c r="FS150" s="156">
        <v>302</v>
      </c>
      <c r="FT150" s="157">
        <f t="shared" si="474"/>
        <v>0</v>
      </c>
      <c r="FU150" s="158">
        <f t="shared" si="474"/>
        <v>0</v>
      </c>
      <c r="FV150" s="155">
        <v>3.6</v>
      </c>
      <c r="FW150" s="156">
        <v>3.76</v>
      </c>
      <c r="FX150" s="157">
        <f t="shared" si="475"/>
        <v>1069.2</v>
      </c>
      <c r="FY150" s="158">
        <f t="shared" si="475"/>
        <v>1135.52</v>
      </c>
      <c r="FZ150" s="155"/>
      <c r="GA150" s="156"/>
      <c r="GB150" s="157">
        <f t="shared" si="476"/>
        <v>0</v>
      </c>
      <c r="GC150" s="158">
        <f t="shared" si="476"/>
        <v>0</v>
      </c>
      <c r="GD150" s="157">
        <f t="shared" si="477"/>
        <v>3130</v>
      </c>
      <c r="GE150" s="158">
        <f t="shared" si="477"/>
        <v>3566</v>
      </c>
      <c r="GF150" s="157">
        <f t="shared" si="477"/>
        <v>0</v>
      </c>
      <c r="GG150" s="158">
        <f t="shared" si="477"/>
        <v>0</v>
      </c>
      <c r="GH150" s="157">
        <f t="shared" si="478"/>
        <v>13716.070000000002</v>
      </c>
      <c r="GI150" s="158">
        <f t="shared" si="478"/>
        <v>15299.82</v>
      </c>
      <c r="GJ150" s="157" t="str">
        <f t="shared" si="479"/>
        <v/>
      </c>
      <c r="GK150" s="158" t="str">
        <f t="shared" si="479"/>
        <v/>
      </c>
      <c r="GL150" s="157">
        <f t="shared" si="480"/>
        <v>370</v>
      </c>
      <c r="GM150" s="158">
        <f t="shared" si="480"/>
        <v>266</v>
      </c>
      <c r="GN150" s="157">
        <f t="shared" si="480"/>
        <v>0</v>
      </c>
      <c r="GO150" s="158">
        <f t="shared" si="480"/>
        <v>0</v>
      </c>
      <c r="GP150" s="157">
        <f t="shared" si="481"/>
        <v>1034.98</v>
      </c>
      <c r="GQ150" s="158">
        <f t="shared" si="481"/>
        <v>699.76</v>
      </c>
      <c r="GR150" s="157">
        <f t="shared" si="482"/>
        <v>0</v>
      </c>
      <c r="GS150" s="158">
        <f t="shared" si="482"/>
        <v>0</v>
      </c>
      <c r="GT150" s="157">
        <f t="shared" si="483"/>
        <v>3500</v>
      </c>
      <c r="GU150" s="158">
        <f t="shared" si="483"/>
        <v>3832</v>
      </c>
      <c r="GV150" s="157">
        <f t="shared" si="483"/>
        <v>0</v>
      </c>
      <c r="GW150" s="158">
        <f t="shared" si="483"/>
        <v>0</v>
      </c>
      <c r="GX150" s="157">
        <f t="shared" si="484"/>
        <v>14751.050000000001</v>
      </c>
      <c r="GY150" s="158">
        <f t="shared" si="484"/>
        <v>15999.58</v>
      </c>
      <c r="GZ150" s="157" t="str">
        <f t="shared" si="484"/>
        <v/>
      </c>
      <c r="HA150" s="158" t="str">
        <f t="shared" si="484"/>
        <v/>
      </c>
      <c r="HB150" s="157">
        <f t="shared" si="485"/>
        <v>0</v>
      </c>
      <c r="HC150" s="158">
        <f t="shared" si="485"/>
        <v>0</v>
      </c>
      <c r="HD150" s="157">
        <f t="shared" si="485"/>
        <v>0</v>
      </c>
      <c r="HE150" s="158">
        <f t="shared" si="485"/>
        <v>0</v>
      </c>
      <c r="HF150" s="157" t="str">
        <f t="shared" si="486"/>
        <v/>
      </c>
      <c r="HG150" s="158" t="str">
        <f t="shared" si="486"/>
        <v/>
      </c>
      <c r="HH150" s="157" t="str">
        <f t="shared" si="487"/>
        <v/>
      </c>
      <c r="HI150" s="158" t="str">
        <f t="shared" si="487"/>
        <v/>
      </c>
      <c r="HJ150" s="157">
        <f t="shared" si="488"/>
        <v>15820.250000000004</v>
      </c>
      <c r="HK150" s="158">
        <f t="shared" si="488"/>
        <v>17135.100000000002</v>
      </c>
      <c r="HL150" s="157" t="str">
        <f t="shared" si="489"/>
        <v/>
      </c>
      <c r="HM150" s="158" t="str">
        <f t="shared" si="489"/>
        <v/>
      </c>
    </row>
    <row r="151" spans="1:221">
      <c r="A151" s="212" t="s">
        <v>537</v>
      </c>
      <c r="B151" s="213" t="s">
        <v>542</v>
      </c>
      <c r="C151" s="217"/>
      <c r="D151" s="13">
        <v>175342</v>
      </c>
      <c r="E151" s="13">
        <v>4</v>
      </c>
      <c r="F151" s="155">
        <v>388</v>
      </c>
      <c r="G151" s="156">
        <v>433</v>
      </c>
      <c r="H151" s="155">
        <v>2</v>
      </c>
      <c r="I151" s="156">
        <v>0</v>
      </c>
      <c r="J151" s="157">
        <f t="shared" si="422"/>
        <v>386</v>
      </c>
      <c r="K151" s="158">
        <f t="shared" si="422"/>
        <v>433</v>
      </c>
      <c r="L151" s="155">
        <v>120</v>
      </c>
      <c r="M151" s="156"/>
      <c r="N151" s="157">
        <f t="shared" si="423"/>
        <v>386</v>
      </c>
      <c r="O151" s="158">
        <f t="shared" si="423"/>
        <v>433</v>
      </c>
      <c r="P151" s="199">
        <f t="shared" si="423"/>
        <v>0</v>
      </c>
      <c r="Q151" s="181">
        <f t="shared" si="423"/>
        <v>0</v>
      </c>
      <c r="R151" s="155">
        <v>45</v>
      </c>
      <c r="S151" s="156">
        <v>44</v>
      </c>
      <c r="T151" s="157">
        <f t="shared" si="424"/>
        <v>0</v>
      </c>
      <c r="U151" s="158">
        <f t="shared" si="424"/>
        <v>0</v>
      </c>
      <c r="V151" s="155">
        <v>1</v>
      </c>
      <c r="W151" s="156">
        <v>0</v>
      </c>
      <c r="X151" s="157">
        <f t="shared" si="425"/>
        <v>0</v>
      </c>
      <c r="Y151" s="158">
        <f t="shared" si="425"/>
        <v>0</v>
      </c>
      <c r="Z151" s="155"/>
      <c r="AA151" s="156"/>
      <c r="AB151" s="157">
        <f t="shared" si="426"/>
        <v>0</v>
      </c>
      <c r="AC151" s="158">
        <f t="shared" si="426"/>
        <v>0</v>
      </c>
      <c r="AD151" s="157">
        <f t="shared" si="427"/>
        <v>46</v>
      </c>
      <c r="AE151" s="158">
        <f t="shared" si="427"/>
        <v>44</v>
      </c>
      <c r="AF151" s="157">
        <f t="shared" si="428"/>
        <v>0</v>
      </c>
      <c r="AG151" s="158">
        <f t="shared" si="428"/>
        <v>0</v>
      </c>
      <c r="AH151" s="155">
        <v>5.32</v>
      </c>
      <c r="AI151" s="156">
        <v>5.75</v>
      </c>
      <c r="AJ151" s="157">
        <f t="shared" si="429"/>
        <v>239.4</v>
      </c>
      <c r="AK151" s="157">
        <f t="shared" si="429"/>
        <v>253</v>
      </c>
      <c r="AL151" s="155">
        <v>10</v>
      </c>
      <c r="AM151" s="156"/>
      <c r="AN151" s="157">
        <f t="shared" si="430"/>
        <v>10</v>
      </c>
      <c r="AO151" s="157">
        <f t="shared" si="430"/>
        <v>0</v>
      </c>
      <c r="AP151" s="155"/>
      <c r="AQ151" s="156"/>
      <c r="AR151" s="157">
        <f t="shared" si="431"/>
        <v>0</v>
      </c>
      <c r="AS151" s="158">
        <f t="shared" si="431"/>
        <v>0</v>
      </c>
      <c r="AT151" s="157">
        <f t="shared" si="432"/>
        <v>5.4217391304347826</v>
      </c>
      <c r="AU151" s="158">
        <f t="shared" si="432"/>
        <v>5.75</v>
      </c>
      <c r="AV151" s="157">
        <f t="shared" si="433"/>
        <v>249.4</v>
      </c>
      <c r="AW151" s="158">
        <f t="shared" si="433"/>
        <v>253</v>
      </c>
      <c r="AX151" s="155"/>
      <c r="AY151" s="156"/>
      <c r="AZ151" s="157">
        <f t="shared" si="434"/>
        <v>0</v>
      </c>
      <c r="BA151" s="158">
        <f t="shared" si="434"/>
        <v>0</v>
      </c>
      <c r="BB151" s="155"/>
      <c r="BC151" s="156"/>
      <c r="BD151" s="157">
        <f t="shared" si="435"/>
        <v>0</v>
      </c>
      <c r="BE151" s="158">
        <f t="shared" si="435"/>
        <v>0</v>
      </c>
      <c r="BF151" s="155"/>
      <c r="BG151" s="156"/>
      <c r="BH151" s="157">
        <f t="shared" si="436"/>
        <v>0</v>
      </c>
      <c r="BI151" s="158">
        <f t="shared" si="436"/>
        <v>0</v>
      </c>
      <c r="BJ151" s="157">
        <f t="shared" si="437"/>
        <v>0</v>
      </c>
      <c r="BK151" s="158">
        <f t="shared" si="437"/>
        <v>0</v>
      </c>
      <c r="BL151" s="157">
        <f t="shared" si="438"/>
        <v>0</v>
      </c>
      <c r="BM151" s="158">
        <f t="shared" si="438"/>
        <v>0</v>
      </c>
      <c r="BN151" s="155">
        <v>171</v>
      </c>
      <c r="BO151" s="156">
        <v>223</v>
      </c>
      <c r="BP151" s="157">
        <f t="shared" si="439"/>
        <v>0</v>
      </c>
      <c r="BQ151" s="158">
        <f t="shared" si="439"/>
        <v>0</v>
      </c>
      <c r="BR151" s="155">
        <v>1</v>
      </c>
      <c r="BS151" s="156">
        <v>2</v>
      </c>
      <c r="BT151" s="157">
        <f t="shared" si="440"/>
        <v>0</v>
      </c>
      <c r="BU151" s="158">
        <f t="shared" si="440"/>
        <v>0</v>
      </c>
      <c r="BV151" s="155">
        <v>0</v>
      </c>
      <c r="BW151" s="156"/>
      <c r="BX151" s="157">
        <f t="shared" si="441"/>
        <v>0</v>
      </c>
      <c r="BY151" s="158">
        <f t="shared" si="441"/>
        <v>0</v>
      </c>
      <c r="BZ151" s="157">
        <f t="shared" si="442"/>
        <v>172</v>
      </c>
      <c r="CA151" s="158">
        <f t="shared" si="442"/>
        <v>225</v>
      </c>
      <c r="CB151" s="157">
        <f t="shared" si="443"/>
        <v>0</v>
      </c>
      <c r="CC151" s="158">
        <f t="shared" si="443"/>
        <v>0</v>
      </c>
      <c r="CD151" s="155">
        <v>4.97</v>
      </c>
      <c r="CE151" s="156">
        <v>5.08</v>
      </c>
      <c r="CF151" s="157">
        <f t="shared" si="444"/>
        <v>849.87</v>
      </c>
      <c r="CG151" s="158">
        <f t="shared" si="444"/>
        <v>1132.8399999999999</v>
      </c>
      <c r="CH151" s="155">
        <v>5</v>
      </c>
      <c r="CI151" s="156">
        <v>4</v>
      </c>
      <c r="CJ151" s="157">
        <f t="shared" si="445"/>
        <v>5</v>
      </c>
      <c r="CK151" s="158">
        <f t="shared" si="445"/>
        <v>8</v>
      </c>
      <c r="CL151" s="155">
        <v>0</v>
      </c>
      <c r="CM151" s="156"/>
      <c r="CN151" s="157">
        <f t="shared" si="446"/>
        <v>0</v>
      </c>
      <c r="CO151" s="158">
        <f t="shared" si="446"/>
        <v>0</v>
      </c>
      <c r="CP151" s="157">
        <f t="shared" si="447"/>
        <v>4.9701744186046515</v>
      </c>
      <c r="CQ151" s="158">
        <f t="shared" si="447"/>
        <v>5.0703999999999994</v>
      </c>
      <c r="CR151" s="157">
        <f t="shared" si="448"/>
        <v>854.87</v>
      </c>
      <c r="CS151" s="158">
        <f t="shared" si="448"/>
        <v>1140.8399999999999</v>
      </c>
      <c r="CT151" s="155"/>
      <c r="CU151" s="156"/>
      <c r="CV151" s="157">
        <f t="shared" si="449"/>
        <v>0</v>
      </c>
      <c r="CW151" s="158">
        <f t="shared" si="449"/>
        <v>0</v>
      </c>
      <c r="CX151" s="155"/>
      <c r="CY151" s="156"/>
      <c r="CZ151" s="157">
        <f t="shared" si="450"/>
        <v>0</v>
      </c>
      <c r="DA151" s="158">
        <f t="shared" si="450"/>
        <v>0</v>
      </c>
      <c r="DB151" s="155"/>
      <c r="DC151" s="156"/>
      <c r="DD151" s="157">
        <f t="shared" si="451"/>
        <v>0</v>
      </c>
      <c r="DE151" s="158">
        <f t="shared" si="451"/>
        <v>0</v>
      </c>
      <c r="DF151" s="157">
        <f t="shared" si="452"/>
        <v>0</v>
      </c>
      <c r="DG151" s="158">
        <f t="shared" si="452"/>
        <v>0</v>
      </c>
      <c r="DH151" s="157">
        <f t="shared" si="453"/>
        <v>0</v>
      </c>
      <c r="DI151" s="158">
        <f t="shared" si="453"/>
        <v>0</v>
      </c>
      <c r="DJ151" s="157">
        <f t="shared" si="454"/>
        <v>218</v>
      </c>
      <c r="DK151" s="158">
        <f t="shared" si="454"/>
        <v>269</v>
      </c>
      <c r="DL151" s="157">
        <f t="shared" si="454"/>
        <v>0</v>
      </c>
      <c r="DM151" s="158">
        <f t="shared" si="454"/>
        <v>0</v>
      </c>
      <c r="DN151" s="157">
        <f t="shared" si="455"/>
        <v>5.0654587155963302</v>
      </c>
      <c r="DO151" s="158">
        <f t="shared" si="455"/>
        <v>5.1815613382899626</v>
      </c>
      <c r="DP151" s="157">
        <f t="shared" si="456"/>
        <v>1104.27</v>
      </c>
      <c r="DQ151" s="158">
        <f t="shared" si="456"/>
        <v>1393.84</v>
      </c>
      <c r="DR151" s="157">
        <f t="shared" si="457"/>
        <v>0</v>
      </c>
      <c r="DS151" s="158">
        <f t="shared" si="457"/>
        <v>0</v>
      </c>
      <c r="DT151" s="157">
        <f t="shared" si="458"/>
        <v>0</v>
      </c>
      <c r="DU151" s="158">
        <f t="shared" si="458"/>
        <v>0</v>
      </c>
      <c r="DV151" s="155">
        <v>92</v>
      </c>
      <c r="DW151" s="156">
        <v>98</v>
      </c>
      <c r="DX151" s="157">
        <f t="shared" si="459"/>
        <v>0</v>
      </c>
      <c r="DY151" s="158">
        <f t="shared" si="459"/>
        <v>0</v>
      </c>
      <c r="DZ151" s="155">
        <v>10</v>
      </c>
      <c r="EA151" s="156">
        <v>7</v>
      </c>
      <c r="EB151" s="157">
        <f t="shared" si="460"/>
        <v>0</v>
      </c>
      <c r="EC151" s="158">
        <f t="shared" si="460"/>
        <v>0</v>
      </c>
      <c r="ED151" s="155"/>
      <c r="EE151" s="156"/>
      <c r="EF151" s="157">
        <f t="shared" si="461"/>
        <v>0</v>
      </c>
      <c r="EG151" s="158">
        <f t="shared" si="461"/>
        <v>0</v>
      </c>
      <c r="EH151" s="157">
        <f t="shared" si="462"/>
        <v>102</v>
      </c>
      <c r="EI151" s="158">
        <f t="shared" si="462"/>
        <v>105</v>
      </c>
      <c r="EJ151" s="157">
        <f t="shared" si="463"/>
        <v>0</v>
      </c>
      <c r="EK151" s="158">
        <f t="shared" si="463"/>
        <v>0</v>
      </c>
      <c r="EL151" s="155">
        <v>3.96</v>
      </c>
      <c r="EM151" s="156">
        <v>3.89</v>
      </c>
      <c r="EN151" s="157">
        <f t="shared" si="464"/>
        <v>364.32</v>
      </c>
      <c r="EO151" s="158">
        <f t="shared" si="464"/>
        <v>381.22</v>
      </c>
      <c r="EP151" s="155">
        <v>6.2</v>
      </c>
      <c r="EQ151" s="156">
        <v>6.64</v>
      </c>
      <c r="ER151" s="157">
        <f t="shared" si="465"/>
        <v>62</v>
      </c>
      <c r="ES151" s="158">
        <f t="shared" si="465"/>
        <v>46.48</v>
      </c>
      <c r="ET151" s="155"/>
      <c r="EU151" s="156"/>
      <c r="EV151" s="157">
        <f t="shared" si="466"/>
        <v>0</v>
      </c>
      <c r="EW151" s="158">
        <f t="shared" si="466"/>
        <v>0</v>
      </c>
      <c r="EX151" s="157">
        <f t="shared" si="467"/>
        <v>4.179607843137255</v>
      </c>
      <c r="EY151" s="158">
        <f t="shared" si="467"/>
        <v>4.0733333333333341</v>
      </c>
      <c r="EZ151" s="157">
        <f t="shared" si="468"/>
        <v>426.32</v>
      </c>
      <c r="FA151" s="158">
        <f t="shared" si="468"/>
        <v>427.7000000000001</v>
      </c>
      <c r="FB151" s="155"/>
      <c r="FC151" s="156"/>
      <c r="FD151" s="157">
        <f t="shared" si="469"/>
        <v>0</v>
      </c>
      <c r="FE151" s="158">
        <f t="shared" si="469"/>
        <v>0</v>
      </c>
      <c r="FF151" s="155"/>
      <c r="FG151" s="156"/>
      <c r="FH151" s="157">
        <f t="shared" si="470"/>
        <v>0</v>
      </c>
      <c r="FI151" s="158">
        <f t="shared" si="470"/>
        <v>0</v>
      </c>
      <c r="FJ151" s="155"/>
      <c r="FK151" s="156"/>
      <c r="FL151" s="157">
        <f t="shared" si="471"/>
        <v>0</v>
      </c>
      <c r="FM151" s="158">
        <f t="shared" si="471"/>
        <v>0</v>
      </c>
      <c r="FN151" s="157">
        <f t="shared" si="472"/>
        <v>0</v>
      </c>
      <c r="FO151" s="158">
        <f t="shared" si="472"/>
        <v>0</v>
      </c>
      <c r="FP151" s="157">
        <f t="shared" si="473"/>
        <v>0</v>
      </c>
      <c r="FQ151" s="158">
        <f t="shared" si="473"/>
        <v>0</v>
      </c>
      <c r="FR151" s="155">
        <v>66</v>
      </c>
      <c r="FS151" s="156">
        <v>59</v>
      </c>
      <c r="FT151" s="157">
        <f t="shared" si="474"/>
        <v>0</v>
      </c>
      <c r="FU151" s="158">
        <f t="shared" si="474"/>
        <v>0</v>
      </c>
      <c r="FV151" s="155">
        <v>5.0999999999999996</v>
      </c>
      <c r="FW151" s="156">
        <v>5.75</v>
      </c>
      <c r="FX151" s="157">
        <f t="shared" si="475"/>
        <v>336.59999999999997</v>
      </c>
      <c r="FY151" s="158">
        <f t="shared" si="475"/>
        <v>339.25</v>
      </c>
      <c r="FZ151" s="155"/>
      <c r="GA151" s="156"/>
      <c r="GB151" s="157">
        <f t="shared" si="476"/>
        <v>0</v>
      </c>
      <c r="GC151" s="158">
        <f t="shared" si="476"/>
        <v>0</v>
      </c>
      <c r="GD151" s="157">
        <f t="shared" si="477"/>
        <v>308</v>
      </c>
      <c r="GE151" s="158">
        <f t="shared" si="477"/>
        <v>365</v>
      </c>
      <c r="GF151" s="157">
        <f t="shared" si="477"/>
        <v>0</v>
      </c>
      <c r="GG151" s="158">
        <f t="shared" si="477"/>
        <v>0</v>
      </c>
      <c r="GH151" s="157">
        <f t="shared" si="478"/>
        <v>1453.59</v>
      </c>
      <c r="GI151" s="158">
        <f t="shared" si="478"/>
        <v>1767.06</v>
      </c>
      <c r="GJ151" s="157" t="str">
        <f t="shared" si="479"/>
        <v/>
      </c>
      <c r="GK151" s="158" t="str">
        <f t="shared" si="479"/>
        <v/>
      </c>
      <c r="GL151" s="157">
        <f t="shared" si="480"/>
        <v>12</v>
      </c>
      <c r="GM151" s="158">
        <f t="shared" si="480"/>
        <v>9</v>
      </c>
      <c r="GN151" s="157">
        <f t="shared" si="480"/>
        <v>0</v>
      </c>
      <c r="GO151" s="158">
        <f t="shared" si="480"/>
        <v>0</v>
      </c>
      <c r="GP151" s="157">
        <f t="shared" si="481"/>
        <v>77</v>
      </c>
      <c r="GQ151" s="158">
        <f t="shared" si="481"/>
        <v>54.48</v>
      </c>
      <c r="GR151" s="157">
        <f t="shared" si="482"/>
        <v>0</v>
      </c>
      <c r="GS151" s="158">
        <f t="shared" si="482"/>
        <v>0</v>
      </c>
      <c r="GT151" s="157">
        <f t="shared" si="483"/>
        <v>320</v>
      </c>
      <c r="GU151" s="158">
        <f t="shared" si="483"/>
        <v>374</v>
      </c>
      <c r="GV151" s="157">
        <f t="shared" si="483"/>
        <v>0</v>
      </c>
      <c r="GW151" s="158">
        <f t="shared" si="483"/>
        <v>0</v>
      </c>
      <c r="GX151" s="157">
        <f t="shared" si="484"/>
        <v>1530.59</v>
      </c>
      <c r="GY151" s="158">
        <f t="shared" si="484"/>
        <v>1821.54</v>
      </c>
      <c r="GZ151" s="157" t="str">
        <f t="shared" si="484"/>
        <v/>
      </c>
      <c r="HA151" s="158" t="str">
        <f t="shared" si="484"/>
        <v/>
      </c>
      <c r="HB151" s="157">
        <f t="shared" si="485"/>
        <v>0</v>
      </c>
      <c r="HC151" s="158">
        <f t="shared" si="485"/>
        <v>0</v>
      </c>
      <c r="HD151" s="157">
        <f t="shared" si="485"/>
        <v>0</v>
      </c>
      <c r="HE151" s="158">
        <f t="shared" si="485"/>
        <v>0</v>
      </c>
      <c r="HF151" s="157" t="str">
        <f t="shared" si="486"/>
        <v/>
      </c>
      <c r="HG151" s="158" t="str">
        <f t="shared" si="486"/>
        <v/>
      </c>
      <c r="HH151" s="157" t="str">
        <f t="shared" si="487"/>
        <v/>
      </c>
      <c r="HI151" s="158" t="str">
        <f t="shared" si="487"/>
        <v/>
      </c>
      <c r="HJ151" s="157">
        <f t="shared" si="488"/>
        <v>1867.1899999999998</v>
      </c>
      <c r="HK151" s="158">
        <f t="shared" si="488"/>
        <v>2160.79</v>
      </c>
      <c r="HL151" s="157" t="str">
        <f t="shared" si="489"/>
        <v/>
      </c>
      <c r="HM151" s="158" t="str">
        <f t="shared" si="489"/>
        <v/>
      </c>
    </row>
    <row r="152" spans="1:221">
      <c r="A152" s="212" t="s">
        <v>537</v>
      </c>
      <c r="B152" s="213" t="s">
        <v>543</v>
      </c>
      <c r="C152" s="217"/>
      <c r="D152" s="13">
        <v>175616</v>
      </c>
      <c r="E152" s="13">
        <v>4</v>
      </c>
      <c r="F152" s="155">
        <v>499</v>
      </c>
      <c r="G152" s="156">
        <v>512</v>
      </c>
      <c r="H152" s="155">
        <v>3</v>
      </c>
      <c r="I152" s="156">
        <v>2</v>
      </c>
      <c r="J152" s="157">
        <f t="shared" si="422"/>
        <v>496</v>
      </c>
      <c r="K152" s="158">
        <f t="shared" si="422"/>
        <v>510</v>
      </c>
      <c r="L152" s="155">
        <v>120</v>
      </c>
      <c r="M152" s="156"/>
      <c r="N152" s="157">
        <f t="shared" si="423"/>
        <v>496</v>
      </c>
      <c r="O152" s="158">
        <f t="shared" si="423"/>
        <v>510</v>
      </c>
      <c r="P152" s="199">
        <f t="shared" si="423"/>
        <v>0</v>
      </c>
      <c r="Q152" s="181">
        <f t="shared" si="423"/>
        <v>0</v>
      </c>
      <c r="R152" s="155">
        <v>46</v>
      </c>
      <c r="S152" s="156">
        <v>45</v>
      </c>
      <c r="T152" s="157">
        <f t="shared" si="424"/>
        <v>0</v>
      </c>
      <c r="U152" s="158">
        <f t="shared" si="424"/>
        <v>0</v>
      </c>
      <c r="V152" s="155">
        <v>1</v>
      </c>
      <c r="W152" s="156">
        <v>0</v>
      </c>
      <c r="X152" s="157">
        <f t="shared" si="425"/>
        <v>0</v>
      </c>
      <c r="Y152" s="158">
        <f t="shared" si="425"/>
        <v>0</v>
      </c>
      <c r="Z152" s="155"/>
      <c r="AA152" s="156"/>
      <c r="AB152" s="157">
        <f t="shared" si="426"/>
        <v>0</v>
      </c>
      <c r="AC152" s="158">
        <f t="shared" si="426"/>
        <v>0</v>
      </c>
      <c r="AD152" s="157">
        <f t="shared" si="427"/>
        <v>47</v>
      </c>
      <c r="AE152" s="158">
        <f t="shared" si="427"/>
        <v>45</v>
      </c>
      <c r="AF152" s="157">
        <f t="shared" si="428"/>
        <v>0</v>
      </c>
      <c r="AG152" s="158">
        <f t="shared" si="428"/>
        <v>0</v>
      </c>
      <c r="AH152" s="155">
        <v>5.49</v>
      </c>
      <c r="AI152" s="156">
        <v>4.51</v>
      </c>
      <c r="AJ152" s="157">
        <f t="shared" si="429"/>
        <v>252.54000000000002</v>
      </c>
      <c r="AK152" s="157">
        <f t="shared" si="429"/>
        <v>202.95</v>
      </c>
      <c r="AL152" s="155">
        <v>10</v>
      </c>
      <c r="AM152" s="156"/>
      <c r="AN152" s="157">
        <f t="shared" si="430"/>
        <v>10</v>
      </c>
      <c r="AO152" s="157">
        <f t="shared" si="430"/>
        <v>0</v>
      </c>
      <c r="AP152" s="155"/>
      <c r="AQ152" s="156"/>
      <c r="AR152" s="157">
        <f t="shared" si="431"/>
        <v>0</v>
      </c>
      <c r="AS152" s="158">
        <f t="shared" si="431"/>
        <v>0</v>
      </c>
      <c r="AT152" s="157">
        <f t="shared" si="432"/>
        <v>5.5859574468085107</v>
      </c>
      <c r="AU152" s="158">
        <f t="shared" si="432"/>
        <v>4.51</v>
      </c>
      <c r="AV152" s="157">
        <f t="shared" si="433"/>
        <v>262.54000000000002</v>
      </c>
      <c r="AW152" s="158">
        <f t="shared" si="433"/>
        <v>202.95</v>
      </c>
      <c r="AX152" s="155"/>
      <c r="AY152" s="156"/>
      <c r="AZ152" s="157">
        <f t="shared" si="434"/>
        <v>0</v>
      </c>
      <c r="BA152" s="158">
        <f t="shared" si="434"/>
        <v>0</v>
      </c>
      <c r="BB152" s="155"/>
      <c r="BC152" s="156"/>
      <c r="BD152" s="157">
        <f t="shared" si="435"/>
        <v>0</v>
      </c>
      <c r="BE152" s="158">
        <f t="shared" si="435"/>
        <v>0</v>
      </c>
      <c r="BF152" s="155"/>
      <c r="BG152" s="156"/>
      <c r="BH152" s="157">
        <f t="shared" si="436"/>
        <v>0</v>
      </c>
      <c r="BI152" s="158">
        <f t="shared" si="436"/>
        <v>0</v>
      </c>
      <c r="BJ152" s="157">
        <f t="shared" si="437"/>
        <v>0</v>
      </c>
      <c r="BK152" s="158">
        <f t="shared" si="437"/>
        <v>0</v>
      </c>
      <c r="BL152" s="157">
        <f t="shared" si="438"/>
        <v>0</v>
      </c>
      <c r="BM152" s="158">
        <f t="shared" si="438"/>
        <v>0</v>
      </c>
      <c r="BN152" s="155">
        <v>110</v>
      </c>
      <c r="BO152" s="156">
        <v>116</v>
      </c>
      <c r="BP152" s="157">
        <f t="shared" si="439"/>
        <v>0</v>
      </c>
      <c r="BQ152" s="158">
        <f t="shared" si="439"/>
        <v>0</v>
      </c>
      <c r="BR152" s="155">
        <v>0</v>
      </c>
      <c r="BS152" s="156">
        <v>0</v>
      </c>
      <c r="BT152" s="157">
        <f t="shared" si="440"/>
        <v>0</v>
      </c>
      <c r="BU152" s="158">
        <f t="shared" si="440"/>
        <v>0</v>
      </c>
      <c r="BV152" s="155"/>
      <c r="BW152" s="156"/>
      <c r="BX152" s="157">
        <f t="shared" si="441"/>
        <v>0</v>
      </c>
      <c r="BY152" s="158">
        <f t="shared" si="441"/>
        <v>0</v>
      </c>
      <c r="BZ152" s="157">
        <f t="shared" si="442"/>
        <v>110</v>
      </c>
      <c r="CA152" s="158">
        <f t="shared" si="442"/>
        <v>116</v>
      </c>
      <c r="CB152" s="157">
        <f t="shared" si="443"/>
        <v>0</v>
      </c>
      <c r="CC152" s="158">
        <f t="shared" si="443"/>
        <v>0</v>
      </c>
      <c r="CD152" s="155">
        <v>5.08</v>
      </c>
      <c r="CE152" s="156">
        <v>5</v>
      </c>
      <c r="CF152" s="157">
        <f t="shared" si="444"/>
        <v>558.79999999999995</v>
      </c>
      <c r="CG152" s="158">
        <f t="shared" si="444"/>
        <v>580</v>
      </c>
      <c r="CH152" s="155"/>
      <c r="CI152" s="156"/>
      <c r="CJ152" s="157">
        <f t="shared" si="445"/>
        <v>0</v>
      </c>
      <c r="CK152" s="158">
        <f t="shared" si="445"/>
        <v>0</v>
      </c>
      <c r="CL152" s="155"/>
      <c r="CM152" s="156"/>
      <c r="CN152" s="157">
        <f t="shared" si="446"/>
        <v>0</v>
      </c>
      <c r="CO152" s="158">
        <f t="shared" si="446"/>
        <v>0</v>
      </c>
      <c r="CP152" s="157">
        <f t="shared" si="447"/>
        <v>5.0799999999999992</v>
      </c>
      <c r="CQ152" s="158">
        <f t="shared" si="447"/>
        <v>5</v>
      </c>
      <c r="CR152" s="157">
        <f t="shared" si="448"/>
        <v>558.79999999999995</v>
      </c>
      <c r="CS152" s="158">
        <f t="shared" si="448"/>
        <v>580</v>
      </c>
      <c r="CT152" s="155"/>
      <c r="CU152" s="156"/>
      <c r="CV152" s="157">
        <f t="shared" si="449"/>
        <v>0</v>
      </c>
      <c r="CW152" s="158">
        <f t="shared" si="449"/>
        <v>0</v>
      </c>
      <c r="CX152" s="155"/>
      <c r="CY152" s="156"/>
      <c r="CZ152" s="157">
        <f t="shared" si="450"/>
        <v>0</v>
      </c>
      <c r="DA152" s="158">
        <f t="shared" si="450"/>
        <v>0</v>
      </c>
      <c r="DB152" s="155"/>
      <c r="DC152" s="156"/>
      <c r="DD152" s="157">
        <f t="shared" si="451"/>
        <v>0</v>
      </c>
      <c r="DE152" s="158">
        <f t="shared" si="451"/>
        <v>0</v>
      </c>
      <c r="DF152" s="157">
        <f t="shared" si="452"/>
        <v>0</v>
      </c>
      <c r="DG152" s="158">
        <f t="shared" si="452"/>
        <v>0</v>
      </c>
      <c r="DH152" s="157">
        <f t="shared" si="453"/>
        <v>0</v>
      </c>
      <c r="DI152" s="158">
        <f t="shared" si="453"/>
        <v>0</v>
      </c>
      <c r="DJ152" s="157">
        <f t="shared" si="454"/>
        <v>157</v>
      </c>
      <c r="DK152" s="158">
        <f t="shared" si="454"/>
        <v>161</v>
      </c>
      <c r="DL152" s="157">
        <f t="shared" si="454"/>
        <v>0</v>
      </c>
      <c r="DM152" s="158">
        <f t="shared" si="454"/>
        <v>0</v>
      </c>
      <c r="DN152" s="157">
        <f t="shared" si="455"/>
        <v>5.2314649681528653</v>
      </c>
      <c r="DO152" s="158">
        <f t="shared" si="455"/>
        <v>4.8630434782608702</v>
      </c>
      <c r="DP152" s="157">
        <f t="shared" si="456"/>
        <v>821.3399999999998</v>
      </c>
      <c r="DQ152" s="158">
        <f t="shared" si="456"/>
        <v>782.95000000000016</v>
      </c>
      <c r="DR152" s="157">
        <f t="shared" si="457"/>
        <v>0</v>
      </c>
      <c r="DS152" s="158">
        <f t="shared" si="457"/>
        <v>0</v>
      </c>
      <c r="DT152" s="157">
        <f t="shared" si="458"/>
        <v>0</v>
      </c>
      <c r="DU152" s="158">
        <f t="shared" si="458"/>
        <v>0</v>
      </c>
      <c r="DV152" s="155">
        <v>304</v>
      </c>
      <c r="DW152" s="156">
        <v>318</v>
      </c>
      <c r="DX152" s="157">
        <f t="shared" si="459"/>
        <v>0</v>
      </c>
      <c r="DY152" s="158">
        <f t="shared" si="459"/>
        <v>0</v>
      </c>
      <c r="DZ152" s="155">
        <v>15</v>
      </c>
      <c r="EA152" s="156">
        <v>13</v>
      </c>
      <c r="EB152" s="157">
        <f t="shared" si="460"/>
        <v>0</v>
      </c>
      <c r="EC152" s="158">
        <f t="shared" si="460"/>
        <v>0</v>
      </c>
      <c r="ED152" s="155"/>
      <c r="EE152" s="156"/>
      <c r="EF152" s="157">
        <f t="shared" si="461"/>
        <v>0</v>
      </c>
      <c r="EG152" s="158">
        <f t="shared" si="461"/>
        <v>0</v>
      </c>
      <c r="EH152" s="157">
        <f t="shared" si="462"/>
        <v>319</v>
      </c>
      <c r="EI152" s="158">
        <f t="shared" si="462"/>
        <v>331</v>
      </c>
      <c r="EJ152" s="157">
        <f t="shared" si="463"/>
        <v>0</v>
      </c>
      <c r="EK152" s="158">
        <f t="shared" si="463"/>
        <v>0</v>
      </c>
      <c r="EL152" s="155">
        <v>3.23</v>
      </c>
      <c r="EM152" s="156">
        <v>3.27</v>
      </c>
      <c r="EN152" s="157">
        <f t="shared" si="464"/>
        <v>981.92</v>
      </c>
      <c r="EO152" s="158">
        <f t="shared" si="464"/>
        <v>1039.8599999999999</v>
      </c>
      <c r="EP152" s="155">
        <v>3.63</v>
      </c>
      <c r="EQ152" s="156">
        <v>6</v>
      </c>
      <c r="ER152" s="157">
        <f t="shared" si="465"/>
        <v>54.449999999999996</v>
      </c>
      <c r="ES152" s="158">
        <f t="shared" si="465"/>
        <v>78</v>
      </c>
      <c r="ET152" s="155"/>
      <c r="EU152" s="156"/>
      <c r="EV152" s="157">
        <f t="shared" si="466"/>
        <v>0</v>
      </c>
      <c r="EW152" s="158">
        <f t="shared" si="466"/>
        <v>0</v>
      </c>
      <c r="EX152" s="157">
        <f t="shared" si="467"/>
        <v>3.2488087774294669</v>
      </c>
      <c r="EY152" s="158">
        <f t="shared" si="467"/>
        <v>3.3772205438066463</v>
      </c>
      <c r="EZ152" s="157">
        <f t="shared" si="468"/>
        <v>1036.3699999999999</v>
      </c>
      <c r="FA152" s="158">
        <f t="shared" si="468"/>
        <v>1117.8599999999999</v>
      </c>
      <c r="FB152" s="155"/>
      <c r="FC152" s="156"/>
      <c r="FD152" s="157">
        <f t="shared" si="469"/>
        <v>0</v>
      </c>
      <c r="FE152" s="158">
        <f t="shared" si="469"/>
        <v>0</v>
      </c>
      <c r="FF152" s="155"/>
      <c r="FG152" s="156"/>
      <c r="FH152" s="157">
        <f t="shared" si="470"/>
        <v>0</v>
      </c>
      <c r="FI152" s="158">
        <f t="shared" si="470"/>
        <v>0</v>
      </c>
      <c r="FJ152" s="155"/>
      <c r="FK152" s="156"/>
      <c r="FL152" s="157">
        <f t="shared" si="471"/>
        <v>0</v>
      </c>
      <c r="FM152" s="158">
        <f t="shared" si="471"/>
        <v>0</v>
      </c>
      <c r="FN152" s="157">
        <f t="shared" si="472"/>
        <v>0</v>
      </c>
      <c r="FO152" s="158">
        <f t="shared" si="472"/>
        <v>0</v>
      </c>
      <c r="FP152" s="157">
        <f t="shared" si="473"/>
        <v>0</v>
      </c>
      <c r="FQ152" s="158">
        <f t="shared" si="473"/>
        <v>0</v>
      </c>
      <c r="FR152" s="155">
        <v>20</v>
      </c>
      <c r="FS152" s="156">
        <v>18</v>
      </c>
      <c r="FT152" s="157">
        <f t="shared" si="474"/>
        <v>0</v>
      </c>
      <c r="FU152" s="158">
        <f t="shared" si="474"/>
        <v>0</v>
      </c>
      <c r="FV152" s="155">
        <v>4</v>
      </c>
      <c r="FW152" s="156">
        <v>2.89</v>
      </c>
      <c r="FX152" s="157">
        <f t="shared" si="475"/>
        <v>80</v>
      </c>
      <c r="FY152" s="158">
        <f t="shared" si="475"/>
        <v>52.02</v>
      </c>
      <c r="FZ152" s="155"/>
      <c r="GA152" s="156"/>
      <c r="GB152" s="157">
        <f t="shared" si="476"/>
        <v>0</v>
      </c>
      <c r="GC152" s="158">
        <f t="shared" si="476"/>
        <v>0</v>
      </c>
      <c r="GD152" s="157">
        <f t="shared" si="477"/>
        <v>460</v>
      </c>
      <c r="GE152" s="158">
        <f t="shared" si="477"/>
        <v>479</v>
      </c>
      <c r="GF152" s="157">
        <f t="shared" si="477"/>
        <v>0</v>
      </c>
      <c r="GG152" s="158">
        <f t="shared" si="477"/>
        <v>0</v>
      </c>
      <c r="GH152" s="157">
        <f t="shared" si="478"/>
        <v>1793.2599999999998</v>
      </c>
      <c r="GI152" s="158">
        <f t="shared" si="478"/>
        <v>1822.81</v>
      </c>
      <c r="GJ152" s="157" t="str">
        <f t="shared" si="479"/>
        <v/>
      </c>
      <c r="GK152" s="158" t="str">
        <f t="shared" si="479"/>
        <v/>
      </c>
      <c r="GL152" s="157">
        <f t="shared" si="480"/>
        <v>16</v>
      </c>
      <c r="GM152" s="158">
        <f t="shared" si="480"/>
        <v>13</v>
      </c>
      <c r="GN152" s="157">
        <f t="shared" si="480"/>
        <v>0</v>
      </c>
      <c r="GO152" s="158">
        <f t="shared" si="480"/>
        <v>0</v>
      </c>
      <c r="GP152" s="157">
        <f t="shared" si="481"/>
        <v>64.449999999999989</v>
      </c>
      <c r="GQ152" s="158">
        <f t="shared" si="481"/>
        <v>78</v>
      </c>
      <c r="GR152" s="157">
        <f t="shared" si="482"/>
        <v>0</v>
      </c>
      <c r="GS152" s="158">
        <f t="shared" si="482"/>
        <v>0</v>
      </c>
      <c r="GT152" s="157">
        <f t="shared" si="483"/>
        <v>476</v>
      </c>
      <c r="GU152" s="158">
        <f t="shared" si="483"/>
        <v>492</v>
      </c>
      <c r="GV152" s="157">
        <f t="shared" si="483"/>
        <v>0</v>
      </c>
      <c r="GW152" s="158">
        <f t="shared" si="483"/>
        <v>0</v>
      </c>
      <c r="GX152" s="157">
        <f t="shared" si="484"/>
        <v>1857.7099999999998</v>
      </c>
      <c r="GY152" s="158">
        <f t="shared" si="484"/>
        <v>1900.81</v>
      </c>
      <c r="GZ152" s="157" t="str">
        <f t="shared" si="484"/>
        <v/>
      </c>
      <c r="HA152" s="158" t="str">
        <f t="shared" si="484"/>
        <v/>
      </c>
      <c r="HB152" s="157">
        <f t="shared" si="485"/>
        <v>0</v>
      </c>
      <c r="HC152" s="158">
        <f t="shared" si="485"/>
        <v>0</v>
      </c>
      <c r="HD152" s="157">
        <f t="shared" si="485"/>
        <v>0</v>
      </c>
      <c r="HE152" s="158">
        <f t="shared" si="485"/>
        <v>0</v>
      </c>
      <c r="HF152" s="157" t="str">
        <f t="shared" si="486"/>
        <v/>
      </c>
      <c r="HG152" s="158" t="str">
        <f t="shared" si="486"/>
        <v/>
      </c>
      <c r="HH152" s="157" t="str">
        <f t="shared" si="487"/>
        <v/>
      </c>
      <c r="HI152" s="158" t="str">
        <f t="shared" si="487"/>
        <v/>
      </c>
      <c r="HJ152" s="157">
        <f t="shared" si="488"/>
        <v>1937.7099999999996</v>
      </c>
      <c r="HK152" s="158">
        <f t="shared" si="488"/>
        <v>1952.83</v>
      </c>
      <c r="HL152" s="157" t="str">
        <f t="shared" si="489"/>
        <v/>
      </c>
      <c r="HM152" s="158" t="str">
        <f t="shared" si="489"/>
        <v/>
      </c>
    </row>
    <row r="153" spans="1:221">
      <c r="A153" s="212" t="s">
        <v>537</v>
      </c>
      <c r="B153" s="213" t="s">
        <v>544</v>
      </c>
      <c r="C153" s="217"/>
      <c r="D153" s="13">
        <v>176044</v>
      </c>
      <c r="E153" s="13">
        <v>4</v>
      </c>
      <c r="F153" s="155">
        <v>305</v>
      </c>
      <c r="G153" s="156">
        <v>322</v>
      </c>
      <c r="H153" s="155">
        <v>10</v>
      </c>
      <c r="I153" s="156">
        <v>4</v>
      </c>
      <c r="J153" s="157">
        <f t="shared" si="422"/>
        <v>295</v>
      </c>
      <c r="K153" s="158">
        <f t="shared" si="422"/>
        <v>318</v>
      </c>
      <c r="L153" s="155">
        <v>120</v>
      </c>
      <c r="M153" s="156"/>
      <c r="N153" s="157">
        <f t="shared" si="423"/>
        <v>295</v>
      </c>
      <c r="O153" s="158">
        <f t="shared" si="423"/>
        <v>318</v>
      </c>
      <c r="P153" s="199">
        <f t="shared" si="423"/>
        <v>0</v>
      </c>
      <c r="Q153" s="181">
        <f t="shared" si="423"/>
        <v>0</v>
      </c>
      <c r="R153" s="155">
        <v>34</v>
      </c>
      <c r="S153" s="156">
        <v>46</v>
      </c>
      <c r="T153" s="157">
        <f t="shared" si="424"/>
        <v>0</v>
      </c>
      <c r="U153" s="158">
        <f t="shared" si="424"/>
        <v>0</v>
      </c>
      <c r="V153" s="155">
        <v>4</v>
      </c>
      <c r="W153" s="156">
        <v>3</v>
      </c>
      <c r="X153" s="157">
        <f t="shared" si="425"/>
        <v>0</v>
      </c>
      <c r="Y153" s="158">
        <f t="shared" si="425"/>
        <v>0</v>
      </c>
      <c r="Z153" s="155"/>
      <c r="AA153" s="156"/>
      <c r="AB153" s="157">
        <f t="shared" si="426"/>
        <v>0</v>
      </c>
      <c r="AC153" s="158">
        <f t="shared" si="426"/>
        <v>0</v>
      </c>
      <c r="AD153" s="157">
        <f t="shared" si="427"/>
        <v>38</v>
      </c>
      <c r="AE153" s="158">
        <f t="shared" si="427"/>
        <v>49</v>
      </c>
      <c r="AF153" s="157">
        <f t="shared" si="428"/>
        <v>0</v>
      </c>
      <c r="AG153" s="158">
        <f t="shared" si="428"/>
        <v>0</v>
      </c>
      <c r="AH153" s="155">
        <v>5.33</v>
      </c>
      <c r="AI153" s="156">
        <v>4.46</v>
      </c>
      <c r="AJ153" s="157">
        <f t="shared" si="429"/>
        <v>181.22</v>
      </c>
      <c r="AK153" s="157">
        <f t="shared" si="429"/>
        <v>205.16</v>
      </c>
      <c r="AL153" s="155">
        <v>8.75</v>
      </c>
      <c r="AM153" s="156">
        <v>6.33</v>
      </c>
      <c r="AN153" s="157">
        <f t="shared" si="430"/>
        <v>35</v>
      </c>
      <c r="AO153" s="157">
        <f t="shared" si="430"/>
        <v>18.990000000000002</v>
      </c>
      <c r="AP153" s="155"/>
      <c r="AQ153" s="156"/>
      <c r="AR153" s="157">
        <f t="shared" si="431"/>
        <v>0</v>
      </c>
      <c r="AS153" s="158">
        <f t="shared" si="431"/>
        <v>0</v>
      </c>
      <c r="AT153" s="157">
        <f t="shared" si="432"/>
        <v>5.69</v>
      </c>
      <c r="AU153" s="158">
        <f t="shared" si="432"/>
        <v>4.5744897959183675</v>
      </c>
      <c r="AV153" s="157">
        <f t="shared" si="433"/>
        <v>216.22000000000003</v>
      </c>
      <c r="AW153" s="158">
        <f t="shared" si="433"/>
        <v>224.15</v>
      </c>
      <c r="AX153" s="155"/>
      <c r="AY153" s="156"/>
      <c r="AZ153" s="157">
        <f t="shared" si="434"/>
        <v>0</v>
      </c>
      <c r="BA153" s="158">
        <f t="shared" si="434"/>
        <v>0</v>
      </c>
      <c r="BB153" s="155"/>
      <c r="BC153" s="156"/>
      <c r="BD153" s="157">
        <f t="shared" si="435"/>
        <v>0</v>
      </c>
      <c r="BE153" s="158">
        <f t="shared" si="435"/>
        <v>0</v>
      </c>
      <c r="BF153" s="155"/>
      <c r="BG153" s="156"/>
      <c r="BH153" s="157">
        <f t="shared" si="436"/>
        <v>0</v>
      </c>
      <c r="BI153" s="158">
        <f t="shared" si="436"/>
        <v>0</v>
      </c>
      <c r="BJ153" s="157">
        <f t="shared" si="437"/>
        <v>0</v>
      </c>
      <c r="BK153" s="158">
        <f t="shared" si="437"/>
        <v>0</v>
      </c>
      <c r="BL153" s="157">
        <f t="shared" si="438"/>
        <v>0</v>
      </c>
      <c r="BM153" s="158">
        <f t="shared" si="438"/>
        <v>0</v>
      </c>
      <c r="BN153" s="155">
        <v>104</v>
      </c>
      <c r="BO153" s="156">
        <v>101</v>
      </c>
      <c r="BP153" s="157">
        <f t="shared" si="439"/>
        <v>0</v>
      </c>
      <c r="BQ153" s="158">
        <f t="shared" si="439"/>
        <v>0</v>
      </c>
      <c r="BR153" s="155">
        <v>1</v>
      </c>
      <c r="BS153" s="156">
        <v>3</v>
      </c>
      <c r="BT153" s="157">
        <f t="shared" si="440"/>
        <v>0</v>
      </c>
      <c r="BU153" s="158">
        <f t="shared" si="440"/>
        <v>0</v>
      </c>
      <c r="BV153" s="155"/>
      <c r="BW153" s="156"/>
      <c r="BX153" s="157">
        <f t="shared" si="441"/>
        <v>0</v>
      </c>
      <c r="BY153" s="158">
        <f t="shared" si="441"/>
        <v>0</v>
      </c>
      <c r="BZ153" s="157">
        <f t="shared" si="442"/>
        <v>105</v>
      </c>
      <c r="CA153" s="158">
        <f t="shared" si="442"/>
        <v>104</v>
      </c>
      <c r="CB153" s="157">
        <f t="shared" si="443"/>
        <v>0</v>
      </c>
      <c r="CC153" s="158">
        <f t="shared" si="443"/>
        <v>0</v>
      </c>
      <c r="CD153" s="155">
        <v>5.37</v>
      </c>
      <c r="CE153" s="156">
        <v>5.25</v>
      </c>
      <c r="CF153" s="157">
        <f t="shared" si="444"/>
        <v>558.48</v>
      </c>
      <c r="CG153" s="158">
        <f t="shared" si="444"/>
        <v>530.25</v>
      </c>
      <c r="CH153" s="155">
        <v>4.5</v>
      </c>
      <c r="CI153" s="156">
        <v>4.83</v>
      </c>
      <c r="CJ153" s="157">
        <f t="shared" si="445"/>
        <v>4.5</v>
      </c>
      <c r="CK153" s="158">
        <f t="shared" si="445"/>
        <v>14.49</v>
      </c>
      <c r="CL153" s="155"/>
      <c r="CM153" s="156"/>
      <c r="CN153" s="157">
        <f t="shared" si="446"/>
        <v>0</v>
      </c>
      <c r="CO153" s="158">
        <f t="shared" si="446"/>
        <v>0</v>
      </c>
      <c r="CP153" s="157">
        <f t="shared" si="447"/>
        <v>5.3617142857142861</v>
      </c>
      <c r="CQ153" s="158">
        <f t="shared" si="447"/>
        <v>5.2378846153846155</v>
      </c>
      <c r="CR153" s="157">
        <f t="shared" si="448"/>
        <v>562.98</v>
      </c>
      <c r="CS153" s="158">
        <f t="shared" si="448"/>
        <v>544.74</v>
      </c>
      <c r="CT153" s="155"/>
      <c r="CU153" s="156"/>
      <c r="CV153" s="157">
        <f t="shared" si="449"/>
        <v>0</v>
      </c>
      <c r="CW153" s="158">
        <f t="shared" si="449"/>
        <v>0</v>
      </c>
      <c r="CX153" s="155"/>
      <c r="CY153" s="156"/>
      <c r="CZ153" s="157">
        <f t="shared" si="450"/>
        <v>0</v>
      </c>
      <c r="DA153" s="158">
        <f t="shared" si="450"/>
        <v>0</v>
      </c>
      <c r="DB153" s="155"/>
      <c r="DC153" s="156"/>
      <c r="DD153" s="157">
        <f t="shared" si="451"/>
        <v>0</v>
      </c>
      <c r="DE153" s="158">
        <f t="shared" si="451"/>
        <v>0</v>
      </c>
      <c r="DF153" s="157">
        <f t="shared" si="452"/>
        <v>0</v>
      </c>
      <c r="DG153" s="158">
        <f t="shared" si="452"/>
        <v>0</v>
      </c>
      <c r="DH153" s="157">
        <f t="shared" si="453"/>
        <v>0</v>
      </c>
      <c r="DI153" s="158">
        <f t="shared" si="453"/>
        <v>0</v>
      </c>
      <c r="DJ153" s="157">
        <f t="shared" si="454"/>
        <v>143</v>
      </c>
      <c r="DK153" s="158">
        <f t="shared" si="454"/>
        <v>153</v>
      </c>
      <c r="DL153" s="157">
        <f t="shared" si="454"/>
        <v>0</v>
      </c>
      <c r="DM153" s="158">
        <f t="shared" si="454"/>
        <v>0</v>
      </c>
      <c r="DN153" s="157">
        <f t="shared" si="455"/>
        <v>5.4489510489510495</v>
      </c>
      <c r="DO153" s="158">
        <f t="shared" si="455"/>
        <v>5.0254248366013075</v>
      </c>
      <c r="DP153" s="157">
        <f t="shared" si="456"/>
        <v>779.2</v>
      </c>
      <c r="DQ153" s="158">
        <f t="shared" si="456"/>
        <v>768.89</v>
      </c>
      <c r="DR153" s="157">
        <f t="shared" si="457"/>
        <v>0</v>
      </c>
      <c r="DS153" s="158">
        <f t="shared" si="457"/>
        <v>0</v>
      </c>
      <c r="DT153" s="157">
        <f t="shared" si="458"/>
        <v>0</v>
      </c>
      <c r="DU153" s="158">
        <f t="shared" si="458"/>
        <v>0</v>
      </c>
      <c r="DV153" s="155">
        <v>109</v>
      </c>
      <c r="DW153" s="156">
        <v>131</v>
      </c>
      <c r="DX153" s="157">
        <f t="shared" si="459"/>
        <v>0</v>
      </c>
      <c r="DY153" s="158">
        <f t="shared" si="459"/>
        <v>0</v>
      </c>
      <c r="DZ153" s="155">
        <v>13</v>
      </c>
      <c r="EA153" s="156">
        <v>7</v>
      </c>
      <c r="EB153" s="157">
        <f t="shared" si="460"/>
        <v>0</v>
      </c>
      <c r="EC153" s="158">
        <f t="shared" si="460"/>
        <v>0</v>
      </c>
      <c r="ED153" s="155"/>
      <c r="EE153" s="156"/>
      <c r="EF153" s="157">
        <f t="shared" si="461"/>
        <v>0</v>
      </c>
      <c r="EG153" s="158">
        <f t="shared" si="461"/>
        <v>0</v>
      </c>
      <c r="EH153" s="157">
        <f t="shared" si="462"/>
        <v>122</v>
      </c>
      <c r="EI153" s="158">
        <f t="shared" si="462"/>
        <v>138</v>
      </c>
      <c r="EJ153" s="157">
        <f t="shared" si="463"/>
        <v>0</v>
      </c>
      <c r="EK153" s="158">
        <f t="shared" si="463"/>
        <v>0</v>
      </c>
      <c r="EL153" s="155">
        <v>3.79</v>
      </c>
      <c r="EM153" s="156">
        <v>3.49</v>
      </c>
      <c r="EN153" s="157">
        <f t="shared" si="464"/>
        <v>413.11</v>
      </c>
      <c r="EO153" s="158">
        <f t="shared" si="464"/>
        <v>457.19000000000005</v>
      </c>
      <c r="EP153" s="155">
        <v>4.7</v>
      </c>
      <c r="EQ153" s="156">
        <v>5.57</v>
      </c>
      <c r="ER153" s="157">
        <f t="shared" si="465"/>
        <v>61.1</v>
      </c>
      <c r="ES153" s="158">
        <f t="shared" si="465"/>
        <v>38.99</v>
      </c>
      <c r="ET153" s="155"/>
      <c r="EU153" s="156"/>
      <c r="EV153" s="157">
        <f t="shared" si="466"/>
        <v>0</v>
      </c>
      <c r="EW153" s="158">
        <f t="shared" si="466"/>
        <v>0</v>
      </c>
      <c r="EX153" s="157">
        <f t="shared" si="467"/>
        <v>3.8869672131147546</v>
      </c>
      <c r="EY153" s="158">
        <f t="shared" si="467"/>
        <v>3.5955072463768118</v>
      </c>
      <c r="EZ153" s="157">
        <f t="shared" si="468"/>
        <v>474.21000000000004</v>
      </c>
      <c r="FA153" s="158">
        <f t="shared" si="468"/>
        <v>496.18000000000006</v>
      </c>
      <c r="FB153" s="155"/>
      <c r="FC153" s="156"/>
      <c r="FD153" s="157">
        <f t="shared" si="469"/>
        <v>0</v>
      </c>
      <c r="FE153" s="158">
        <f t="shared" si="469"/>
        <v>0</v>
      </c>
      <c r="FF153" s="155"/>
      <c r="FG153" s="156"/>
      <c r="FH153" s="157">
        <f t="shared" si="470"/>
        <v>0</v>
      </c>
      <c r="FI153" s="158">
        <f t="shared" si="470"/>
        <v>0</v>
      </c>
      <c r="FJ153" s="155"/>
      <c r="FK153" s="156"/>
      <c r="FL153" s="157">
        <f t="shared" si="471"/>
        <v>0</v>
      </c>
      <c r="FM153" s="158">
        <f t="shared" si="471"/>
        <v>0</v>
      </c>
      <c r="FN153" s="157">
        <f t="shared" si="472"/>
        <v>0</v>
      </c>
      <c r="FO153" s="158">
        <f t="shared" si="472"/>
        <v>0</v>
      </c>
      <c r="FP153" s="157">
        <f t="shared" si="473"/>
        <v>0</v>
      </c>
      <c r="FQ153" s="158">
        <f t="shared" si="473"/>
        <v>0</v>
      </c>
      <c r="FR153" s="155">
        <v>30</v>
      </c>
      <c r="FS153" s="156">
        <v>27</v>
      </c>
      <c r="FT153" s="157">
        <f t="shared" si="474"/>
        <v>0</v>
      </c>
      <c r="FU153" s="158">
        <f t="shared" si="474"/>
        <v>0</v>
      </c>
      <c r="FV153" s="155">
        <v>4.5999999999999996</v>
      </c>
      <c r="FW153" s="156">
        <v>6</v>
      </c>
      <c r="FX153" s="157">
        <f t="shared" si="475"/>
        <v>138</v>
      </c>
      <c r="FY153" s="158">
        <f t="shared" si="475"/>
        <v>162</v>
      </c>
      <c r="FZ153" s="155"/>
      <c r="GA153" s="156"/>
      <c r="GB153" s="157">
        <f t="shared" si="476"/>
        <v>0</v>
      </c>
      <c r="GC153" s="158">
        <f t="shared" si="476"/>
        <v>0</v>
      </c>
      <c r="GD153" s="157">
        <f t="shared" si="477"/>
        <v>247</v>
      </c>
      <c r="GE153" s="158">
        <f t="shared" si="477"/>
        <v>278</v>
      </c>
      <c r="GF153" s="157">
        <f t="shared" si="477"/>
        <v>0</v>
      </c>
      <c r="GG153" s="158">
        <f t="shared" si="477"/>
        <v>0</v>
      </c>
      <c r="GH153" s="157">
        <f t="shared" si="478"/>
        <v>1152.81</v>
      </c>
      <c r="GI153" s="158">
        <f t="shared" si="478"/>
        <v>1192.5999999999999</v>
      </c>
      <c r="GJ153" s="157" t="str">
        <f t="shared" si="479"/>
        <v/>
      </c>
      <c r="GK153" s="158" t="str">
        <f t="shared" si="479"/>
        <v/>
      </c>
      <c r="GL153" s="157">
        <f t="shared" si="480"/>
        <v>18</v>
      </c>
      <c r="GM153" s="158">
        <f t="shared" si="480"/>
        <v>13</v>
      </c>
      <c r="GN153" s="157">
        <f t="shared" si="480"/>
        <v>0</v>
      </c>
      <c r="GO153" s="158">
        <f t="shared" si="480"/>
        <v>0</v>
      </c>
      <c r="GP153" s="157">
        <f t="shared" si="481"/>
        <v>100.6</v>
      </c>
      <c r="GQ153" s="158">
        <f t="shared" si="481"/>
        <v>72.47</v>
      </c>
      <c r="GR153" s="157">
        <f t="shared" si="482"/>
        <v>0</v>
      </c>
      <c r="GS153" s="158">
        <f t="shared" si="482"/>
        <v>0</v>
      </c>
      <c r="GT153" s="157">
        <f t="shared" si="483"/>
        <v>265</v>
      </c>
      <c r="GU153" s="158">
        <f t="shared" si="483"/>
        <v>291</v>
      </c>
      <c r="GV153" s="157">
        <f t="shared" si="483"/>
        <v>0</v>
      </c>
      <c r="GW153" s="158">
        <f t="shared" si="483"/>
        <v>0</v>
      </c>
      <c r="GX153" s="157">
        <f t="shared" si="484"/>
        <v>1253.4099999999999</v>
      </c>
      <c r="GY153" s="158">
        <f t="shared" si="484"/>
        <v>1265.07</v>
      </c>
      <c r="GZ153" s="157" t="str">
        <f t="shared" si="484"/>
        <v/>
      </c>
      <c r="HA153" s="158" t="str">
        <f t="shared" si="484"/>
        <v/>
      </c>
      <c r="HB153" s="157">
        <f t="shared" si="485"/>
        <v>0</v>
      </c>
      <c r="HC153" s="158">
        <f t="shared" si="485"/>
        <v>0</v>
      </c>
      <c r="HD153" s="157">
        <f t="shared" si="485"/>
        <v>0</v>
      </c>
      <c r="HE153" s="158">
        <f t="shared" si="485"/>
        <v>0</v>
      </c>
      <c r="HF153" s="157" t="str">
        <f t="shared" si="486"/>
        <v/>
      </c>
      <c r="HG153" s="158" t="str">
        <f t="shared" si="486"/>
        <v/>
      </c>
      <c r="HH153" s="157" t="str">
        <f t="shared" si="487"/>
        <v/>
      </c>
      <c r="HI153" s="158" t="str">
        <f t="shared" si="487"/>
        <v/>
      </c>
      <c r="HJ153" s="157">
        <f t="shared" si="488"/>
        <v>1391.41</v>
      </c>
      <c r="HK153" s="158">
        <f t="shared" si="488"/>
        <v>1427.0700000000002</v>
      </c>
      <c r="HL153" s="157" t="str">
        <f t="shared" si="489"/>
        <v/>
      </c>
      <c r="HM153" s="158" t="str">
        <f t="shared" si="489"/>
        <v/>
      </c>
    </row>
    <row r="154" spans="1:221">
      <c r="A154" s="212" t="s">
        <v>537</v>
      </c>
      <c r="B154" s="213" t="s">
        <v>545</v>
      </c>
      <c r="C154" s="217" t="s">
        <v>388</v>
      </c>
      <c r="D154" s="13">
        <v>176035</v>
      </c>
      <c r="E154" s="13">
        <v>5</v>
      </c>
      <c r="F154" s="155">
        <v>739</v>
      </c>
      <c r="G154" s="156">
        <v>731</v>
      </c>
      <c r="H154" s="155"/>
      <c r="I154" s="156"/>
      <c r="J154" s="157">
        <f t="shared" si="422"/>
        <v>739</v>
      </c>
      <c r="K154" s="158">
        <f t="shared" si="422"/>
        <v>731</v>
      </c>
      <c r="L154" s="155">
        <v>120</v>
      </c>
      <c r="M154" s="156"/>
      <c r="N154" s="157">
        <f t="shared" si="423"/>
        <v>739</v>
      </c>
      <c r="O154" s="158">
        <f t="shared" si="423"/>
        <v>731</v>
      </c>
      <c r="P154" s="199">
        <f t="shared" si="423"/>
        <v>0</v>
      </c>
      <c r="Q154" s="181">
        <f t="shared" si="423"/>
        <v>0</v>
      </c>
      <c r="R154" s="155">
        <v>41</v>
      </c>
      <c r="S154" s="156">
        <v>45</v>
      </c>
      <c r="T154" s="157">
        <f t="shared" si="424"/>
        <v>0</v>
      </c>
      <c r="U154" s="158">
        <f t="shared" si="424"/>
        <v>0</v>
      </c>
      <c r="V154" s="155">
        <v>0</v>
      </c>
      <c r="W154" s="156">
        <v>0</v>
      </c>
      <c r="X154" s="157">
        <f t="shared" si="425"/>
        <v>0</v>
      </c>
      <c r="Y154" s="158">
        <f t="shared" si="425"/>
        <v>0</v>
      </c>
      <c r="Z154" s="155"/>
      <c r="AA154" s="156"/>
      <c r="AB154" s="157">
        <f t="shared" si="426"/>
        <v>0</v>
      </c>
      <c r="AC154" s="158">
        <f t="shared" si="426"/>
        <v>0</v>
      </c>
      <c r="AD154" s="157">
        <f t="shared" si="427"/>
        <v>41</v>
      </c>
      <c r="AE154" s="158">
        <f t="shared" si="427"/>
        <v>45</v>
      </c>
      <c r="AF154" s="157">
        <f t="shared" si="428"/>
        <v>0</v>
      </c>
      <c r="AG154" s="158">
        <f t="shared" si="428"/>
        <v>0</v>
      </c>
      <c r="AH154" s="155">
        <v>5.01</v>
      </c>
      <c r="AI154" s="156">
        <v>4.6900000000000004</v>
      </c>
      <c r="AJ154" s="157">
        <f t="shared" si="429"/>
        <v>205.41</v>
      </c>
      <c r="AK154" s="157">
        <f t="shared" si="429"/>
        <v>211.05</v>
      </c>
      <c r="AL154" s="155">
        <v>0</v>
      </c>
      <c r="AM154" s="156"/>
      <c r="AN154" s="157">
        <f t="shared" si="430"/>
        <v>0</v>
      </c>
      <c r="AO154" s="157">
        <f t="shared" si="430"/>
        <v>0</v>
      </c>
      <c r="AP154" s="155"/>
      <c r="AQ154" s="156"/>
      <c r="AR154" s="157">
        <f t="shared" si="431"/>
        <v>0</v>
      </c>
      <c r="AS154" s="158">
        <f t="shared" si="431"/>
        <v>0</v>
      </c>
      <c r="AT154" s="157">
        <f t="shared" si="432"/>
        <v>5.01</v>
      </c>
      <c r="AU154" s="158">
        <f t="shared" si="432"/>
        <v>4.6900000000000004</v>
      </c>
      <c r="AV154" s="157">
        <f t="shared" si="433"/>
        <v>205.41</v>
      </c>
      <c r="AW154" s="158">
        <f t="shared" si="433"/>
        <v>211.05</v>
      </c>
      <c r="AX154" s="155"/>
      <c r="AY154" s="156"/>
      <c r="AZ154" s="157">
        <f t="shared" si="434"/>
        <v>0</v>
      </c>
      <c r="BA154" s="158">
        <f t="shared" si="434"/>
        <v>0</v>
      </c>
      <c r="BB154" s="155"/>
      <c r="BC154" s="156"/>
      <c r="BD154" s="157">
        <f t="shared" si="435"/>
        <v>0</v>
      </c>
      <c r="BE154" s="158">
        <f t="shared" si="435"/>
        <v>0</v>
      </c>
      <c r="BF154" s="155"/>
      <c r="BG154" s="156"/>
      <c r="BH154" s="157">
        <f t="shared" si="436"/>
        <v>0</v>
      </c>
      <c r="BI154" s="158">
        <f t="shared" si="436"/>
        <v>0</v>
      </c>
      <c r="BJ154" s="157">
        <f t="shared" si="437"/>
        <v>0</v>
      </c>
      <c r="BK154" s="158">
        <f t="shared" si="437"/>
        <v>0</v>
      </c>
      <c r="BL154" s="157">
        <f t="shared" si="438"/>
        <v>0</v>
      </c>
      <c r="BM154" s="158">
        <f t="shared" si="438"/>
        <v>0</v>
      </c>
      <c r="BN154" s="155">
        <v>56</v>
      </c>
      <c r="BO154" s="156">
        <v>58</v>
      </c>
      <c r="BP154" s="157">
        <f t="shared" si="439"/>
        <v>0</v>
      </c>
      <c r="BQ154" s="158">
        <f t="shared" si="439"/>
        <v>0</v>
      </c>
      <c r="BR154" s="155">
        <v>3</v>
      </c>
      <c r="BS154" s="156">
        <v>0</v>
      </c>
      <c r="BT154" s="157">
        <f t="shared" si="440"/>
        <v>0</v>
      </c>
      <c r="BU154" s="158">
        <f t="shared" si="440"/>
        <v>0</v>
      </c>
      <c r="BV154" s="155"/>
      <c r="BW154" s="156"/>
      <c r="BX154" s="157">
        <f t="shared" si="441"/>
        <v>0</v>
      </c>
      <c r="BY154" s="158">
        <f t="shared" si="441"/>
        <v>0</v>
      </c>
      <c r="BZ154" s="157">
        <f t="shared" si="442"/>
        <v>59</v>
      </c>
      <c r="CA154" s="158">
        <f t="shared" si="442"/>
        <v>58</v>
      </c>
      <c r="CB154" s="157">
        <f t="shared" si="443"/>
        <v>0</v>
      </c>
      <c r="CC154" s="158">
        <f t="shared" si="443"/>
        <v>0</v>
      </c>
      <c r="CD154" s="155">
        <v>5.75</v>
      </c>
      <c r="CE154" s="156">
        <v>5.82</v>
      </c>
      <c r="CF154" s="157">
        <f t="shared" si="444"/>
        <v>322</v>
      </c>
      <c r="CG154" s="158">
        <f t="shared" si="444"/>
        <v>337.56</v>
      </c>
      <c r="CH154" s="155">
        <v>10</v>
      </c>
      <c r="CI154" s="156">
        <v>0</v>
      </c>
      <c r="CJ154" s="157">
        <f t="shared" si="445"/>
        <v>30</v>
      </c>
      <c r="CK154" s="158">
        <f t="shared" si="445"/>
        <v>0</v>
      </c>
      <c r="CL154" s="155"/>
      <c r="CM154" s="156"/>
      <c r="CN154" s="157">
        <f t="shared" si="446"/>
        <v>0</v>
      </c>
      <c r="CO154" s="158">
        <f t="shared" si="446"/>
        <v>0</v>
      </c>
      <c r="CP154" s="157">
        <f t="shared" si="447"/>
        <v>5.9661016949152543</v>
      </c>
      <c r="CQ154" s="158">
        <f t="shared" si="447"/>
        <v>5.82</v>
      </c>
      <c r="CR154" s="157">
        <f t="shared" si="448"/>
        <v>352</v>
      </c>
      <c r="CS154" s="158">
        <f t="shared" si="448"/>
        <v>337.56</v>
      </c>
      <c r="CT154" s="155"/>
      <c r="CU154" s="156"/>
      <c r="CV154" s="157">
        <f t="shared" si="449"/>
        <v>0</v>
      </c>
      <c r="CW154" s="158">
        <f t="shared" si="449"/>
        <v>0</v>
      </c>
      <c r="CX154" s="155"/>
      <c r="CY154" s="156"/>
      <c r="CZ154" s="157">
        <f t="shared" si="450"/>
        <v>0</v>
      </c>
      <c r="DA154" s="158">
        <f t="shared" si="450"/>
        <v>0</v>
      </c>
      <c r="DB154" s="155"/>
      <c r="DC154" s="156"/>
      <c r="DD154" s="157">
        <f t="shared" si="451"/>
        <v>0</v>
      </c>
      <c r="DE154" s="158">
        <f t="shared" si="451"/>
        <v>0</v>
      </c>
      <c r="DF154" s="157">
        <f t="shared" si="452"/>
        <v>0</v>
      </c>
      <c r="DG154" s="158">
        <f t="shared" si="452"/>
        <v>0</v>
      </c>
      <c r="DH154" s="157">
        <f t="shared" si="453"/>
        <v>0</v>
      </c>
      <c r="DI154" s="158">
        <f t="shared" si="453"/>
        <v>0</v>
      </c>
      <c r="DJ154" s="157">
        <f t="shared" si="454"/>
        <v>100</v>
      </c>
      <c r="DK154" s="158">
        <f t="shared" si="454"/>
        <v>103</v>
      </c>
      <c r="DL154" s="157">
        <f t="shared" si="454"/>
        <v>0</v>
      </c>
      <c r="DM154" s="158">
        <f t="shared" si="454"/>
        <v>0</v>
      </c>
      <c r="DN154" s="157">
        <f t="shared" si="455"/>
        <v>5.5740999999999996</v>
      </c>
      <c r="DO154" s="158">
        <f t="shared" si="455"/>
        <v>5.3263106796116508</v>
      </c>
      <c r="DP154" s="157">
        <f t="shared" si="456"/>
        <v>557.41</v>
      </c>
      <c r="DQ154" s="158">
        <f t="shared" si="456"/>
        <v>548.61</v>
      </c>
      <c r="DR154" s="157">
        <f t="shared" si="457"/>
        <v>0</v>
      </c>
      <c r="DS154" s="158">
        <f t="shared" si="457"/>
        <v>0</v>
      </c>
      <c r="DT154" s="157">
        <f t="shared" si="458"/>
        <v>0</v>
      </c>
      <c r="DU154" s="158">
        <f t="shared" si="458"/>
        <v>0</v>
      </c>
      <c r="DV154" s="155">
        <v>512</v>
      </c>
      <c r="DW154" s="156">
        <v>547</v>
      </c>
      <c r="DX154" s="157">
        <f t="shared" si="459"/>
        <v>0</v>
      </c>
      <c r="DY154" s="158">
        <f t="shared" si="459"/>
        <v>0</v>
      </c>
      <c r="DZ154" s="155">
        <v>112</v>
      </c>
      <c r="EA154" s="156">
        <v>65</v>
      </c>
      <c r="EB154" s="157">
        <f t="shared" si="460"/>
        <v>0</v>
      </c>
      <c r="EC154" s="158">
        <f t="shared" si="460"/>
        <v>0</v>
      </c>
      <c r="ED154" s="155"/>
      <c r="EE154" s="156"/>
      <c r="EF154" s="157">
        <f t="shared" si="461"/>
        <v>0</v>
      </c>
      <c r="EG154" s="158">
        <f t="shared" si="461"/>
        <v>0</v>
      </c>
      <c r="EH154" s="157">
        <f t="shared" si="462"/>
        <v>624</v>
      </c>
      <c r="EI154" s="158">
        <f t="shared" si="462"/>
        <v>612</v>
      </c>
      <c r="EJ154" s="157">
        <f t="shared" si="463"/>
        <v>0</v>
      </c>
      <c r="EK154" s="158">
        <f t="shared" si="463"/>
        <v>0</v>
      </c>
      <c r="EL154" s="155">
        <v>2.72</v>
      </c>
      <c r="EM154" s="156">
        <v>2.68</v>
      </c>
      <c r="EN154" s="157">
        <f t="shared" si="464"/>
        <v>1392.64</v>
      </c>
      <c r="EO154" s="158">
        <f t="shared" si="464"/>
        <v>1465.96</v>
      </c>
      <c r="EP154" s="155">
        <v>3.29</v>
      </c>
      <c r="EQ154" s="156">
        <v>4</v>
      </c>
      <c r="ER154" s="157">
        <f t="shared" si="465"/>
        <v>368.48</v>
      </c>
      <c r="ES154" s="158">
        <f t="shared" si="465"/>
        <v>260</v>
      </c>
      <c r="ET154" s="155"/>
      <c r="EU154" s="156"/>
      <c r="EV154" s="157">
        <f t="shared" si="466"/>
        <v>0</v>
      </c>
      <c r="EW154" s="158">
        <f t="shared" si="466"/>
        <v>0</v>
      </c>
      <c r="EX154" s="157">
        <f t="shared" si="467"/>
        <v>2.8223076923076924</v>
      </c>
      <c r="EY154" s="158">
        <f t="shared" si="467"/>
        <v>2.8201960784313727</v>
      </c>
      <c r="EZ154" s="157">
        <f t="shared" si="468"/>
        <v>1761.1200000000001</v>
      </c>
      <c r="FA154" s="158">
        <f t="shared" si="468"/>
        <v>1725.96</v>
      </c>
      <c r="FB154" s="155"/>
      <c r="FC154" s="156"/>
      <c r="FD154" s="157">
        <f t="shared" si="469"/>
        <v>0</v>
      </c>
      <c r="FE154" s="158">
        <f t="shared" si="469"/>
        <v>0</v>
      </c>
      <c r="FF154" s="155"/>
      <c r="FG154" s="156"/>
      <c r="FH154" s="157">
        <f t="shared" si="470"/>
        <v>0</v>
      </c>
      <c r="FI154" s="158">
        <f t="shared" si="470"/>
        <v>0</v>
      </c>
      <c r="FJ154" s="155"/>
      <c r="FK154" s="156"/>
      <c r="FL154" s="157">
        <f t="shared" si="471"/>
        <v>0</v>
      </c>
      <c r="FM154" s="158">
        <f t="shared" si="471"/>
        <v>0</v>
      </c>
      <c r="FN154" s="157">
        <f t="shared" si="472"/>
        <v>0</v>
      </c>
      <c r="FO154" s="158">
        <f t="shared" si="472"/>
        <v>0</v>
      </c>
      <c r="FP154" s="157">
        <f t="shared" si="473"/>
        <v>0</v>
      </c>
      <c r="FQ154" s="158">
        <f t="shared" si="473"/>
        <v>0</v>
      </c>
      <c r="FR154" s="155">
        <v>15</v>
      </c>
      <c r="FS154" s="156">
        <v>16</v>
      </c>
      <c r="FT154" s="157">
        <f t="shared" si="474"/>
        <v>0</v>
      </c>
      <c r="FU154" s="158">
        <f t="shared" si="474"/>
        <v>0</v>
      </c>
      <c r="FV154" s="155">
        <v>4.9000000000000004</v>
      </c>
      <c r="FW154" s="156">
        <v>4.7300000000000004</v>
      </c>
      <c r="FX154" s="157">
        <f t="shared" si="475"/>
        <v>73.5</v>
      </c>
      <c r="FY154" s="158">
        <f t="shared" si="475"/>
        <v>75.680000000000007</v>
      </c>
      <c r="FZ154" s="155"/>
      <c r="GA154" s="156"/>
      <c r="GB154" s="157">
        <f t="shared" si="476"/>
        <v>0</v>
      </c>
      <c r="GC154" s="158">
        <f t="shared" si="476"/>
        <v>0</v>
      </c>
      <c r="GD154" s="157">
        <f t="shared" si="477"/>
        <v>609</v>
      </c>
      <c r="GE154" s="158">
        <f t="shared" si="477"/>
        <v>650</v>
      </c>
      <c r="GF154" s="157">
        <f t="shared" si="477"/>
        <v>0</v>
      </c>
      <c r="GG154" s="158">
        <f t="shared" si="477"/>
        <v>0</v>
      </c>
      <c r="GH154" s="157">
        <f t="shared" si="478"/>
        <v>1920.0500000000002</v>
      </c>
      <c r="GI154" s="158">
        <f t="shared" si="478"/>
        <v>2014.5700000000002</v>
      </c>
      <c r="GJ154" s="157" t="str">
        <f t="shared" si="479"/>
        <v/>
      </c>
      <c r="GK154" s="158" t="str">
        <f t="shared" si="479"/>
        <v/>
      </c>
      <c r="GL154" s="157">
        <f t="shared" si="480"/>
        <v>115</v>
      </c>
      <c r="GM154" s="158">
        <f t="shared" si="480"/>
        <v>65</v>
      </c>
      <c r="GN154" s="157">
        <f t="shared" si="480"/>
        <v>0</v>
      </c>
      <c r="GO154" s="158">
        <f t="shared" si="480"/>
        <v>0</v>
      </c>
      <c r="GP154" s="157">
        <f t="shared" si="481"/>
        <v>398.48</v>
      </c>
      <c r="GQ154" s="158">
        <f t="shared" si="481"/>
        <v>260</v>
      </c>
      <c r="GR154" s="157">
        <f t="shared" si="482"/>
        <v>0</v>
      </c>
      <c r="GS154" s="158">
        <f t="shared" si="482"/>
        <v>0</v>
      </c>
      <c r="GT154" s="157">
        <f t="shared" si="483"/>
        <v>724</v>
      </c>
      <c r="GU154" s="158">
        <f t="shared" si="483"/>
        <v>715</v>
      </c>
      <c r="GV154" s="157">
        <f t="shared" si="483"/>
        <v>0</v>
      </c>
      <c r="GW154" s="158">
        <f t="shared" si="483"/>
        <v>0</v>
      </c>
      <c r="GX154" s="157">
        <f t="shared" si="484"/>
        <v>2318.5300000000002</v>
      </c>
      <c r="GY154" s="158">
        <f t="shared" si="484"/>
        <v>2274.5700000000002</v>
      </c>
      <c r="GZ154" s="157" t="str">
        <f t="shared" si="484"/>
        <v/>
      </c>
      <c r="HA154" s="158" t="str">
        <f t="shared" si="484"/>
        <v/>
      </c>
      <c r="HB154" s="157">
        <f t="shared" si="485"/>
        <v>0</v>
      </c>
      <c r="HC154" s="158">
        <f t="shared" si="485"/>
        <v>0</v>
      </c>
      <c r="HD154" s="157">
        <f t="shared" si="485"/>
        <v>0</v>
      </c>
      <c r="HE154" s="158">
        <f t="shared" si="485"/>
        <v>0</v>
      </c>
      <c r="HF154" s="157" t="str">
        <f t="shared" si="486"/>
        <v/>
      </c>
      <c r="HG154" s="158" t="str">
        <f t="shared" si="486"/>
        <v/>
      </c>
      <c r="HH154" s="157" t="str">
        <f t="shared" si="487"/>
        <v/>
      </c>
      <c r="HI154" s="158" t="str">
        <f t="shared" si="487"/>
        <v/>
      </c>
      <c r="HJ154" s="157">
        <f t="shared" si="488"/>
        <v>2392.0300000000002</v>
      </c>
      <c r="HK154" s="158">
        <f t="shared" si="488"/>
        <v>2350.25</v>
      </c>
      <c r="HL154" s="157" t="str">
        <f t="shared" si="489"/>
        <v/>
      </c>
      <c r="HM154" s="158" t="str">
        <f t="shared" si="489"/>
        <v/>
      </c>
    </row>
    <row r="155" spans="1:221" s="82" customFormat="1" ht="13.5" customHeight="1">
      <c r="A155" s="219" t="s">
        <v>537</v>
      </c>
      <c r="B155" s="11" t="s">
        <v>547</v>
      </c>
      <c r="C155" s="220"/>
      <c r="D155" s="9">
        <v>175786</v>
      </c>
      <c r="E155" s="9">
        <v>8</v>
      </c>
      <c r="F155" s="155">
        <v>1553</v>
      </c>
      <c r="G155" s="156">
        <v>1543</v>
      </c>
      <c r="H155" s="155">
        <v>30</v>
      </c>
      <c r="I155" s="156">
        <v>20</v>
      </c>
      <c r="J155" s="157">
        <f t="shared" si="422"/>
        <v>1523</v>
      </c>
      <c r="K155" s="158">
        <f t="shared" si="422"/>
        <v>1523</v>
      </c>
      <c r="L155" s="155">
        <v>64</v>
      </c>
      <c r="M155" s="156">
        <v>64</v>
      </c>
      <c r="N155" s="157">
        <f t="shared" si="423"/>
        <v>1523</v>
      </c>
      <c r="O155" s="158">
        <f t="shared" si="423"/>
        <v>1523</v>
      </c>
      <c r="P155" s="199">
        <f t="shared" si="423"/>
        <v>0</v>
      </c>
      <c r="Q155" s="181">
        <f t="shared" si="423"/>
        <v>0</v>
      </c>
      <c r="R155" s="221">
        <v>80</v>
      </c>
      <c r="S155" s="222">
        <v>111</v>
      </c>
      <c r="T155" s="157">
        <f t="shared" si="424"/>
        <v>0</v>
      </c>
      <c r="U155" s="158">
        <f t="shared" si="424"/>
        <v>0</v>
      </c>
      <c r="V155" s="221">
        <v>13</v>
      </c>
      <c r="W155" s="222">
        <v>14</v>
      </c>
      <c r="X155" s="157">
        <f t="shared" si="425"/>
        <v>0</v>
      </c>
      <c r="Y155" s="158">
        <f t="shared" si="425"/>
        <v>0</v>
      </c>
      <c r="Z155" s="155"/>
      <c r="AA155" s="156"/>
      <c r="AB155" s="157">
        <f t="shared" si="426"/>
        <v>0</v>
      </c>
      <c r="AC155" s="158">
        <f t="shared" si="426"/>
        <v>0</v>
      </c>
      <c r="AD155" s="157">
        <f t="shared" si="427"/>
        <v>93</v>
      </c>
      <c r="AE155" s="158">
        <f t="shared" si="427"/>
        <v>125</v>
      </c>
      <c r="AF155" s="157">
        <f t="shared" si="428"/>
        <v>0</v>
      </c>
      <c r="AG155" s="158">
        <f t="shared" si="428"/>
        <v>0</v>
      </c>
      <c r="AH155" s="223">
        <v>3.53</v>
      </c>
      <c r="AI155" s="224">
        <v>3.79</v>
      </c>
      <c r="AJ155" s="157">
        <f t="shared" si="429"/>
        <v>282.39999999999998</v>
      </c>
      <c r="AK155" s="157">
        <f t="shared" si="429"/>
        <v>420.69</v>
      </c>
      <c r="AL155" s="223">
        <v>3.38</v>
      </c>
      <c r="AM155" s="224">
        <v>4.32</v>
      </c>
      <c r="AN155" s="157">
        <f t="shared" si="430"/>
        <v>43.94</v>
      </c>
      <c r="AO155" s="157">
        <f t="shared" si="430"/>
        <v>60.480000000000004</v>
      </c>
      <c r="AP155" s="155"/>
      <c r="AQ155" s="156"/>
      <c r="AR155" s="157">
        <f t="shared" si="431"/>
        <v>0</v>
      </c>
      <c r="AS155" s="158">
        <f t="shared" si="431"/>
        <v>0</v>
      </c>
      <c r="AT155" s="157">
        <f t="shared" si="432"/>
        <v>3.5090322580645159</v>
      </c>
      <c r="AU155" s="158">
        <f t="shared" si="432"/>
        <v>3.8493600000000003</v>
      </c>
      <c r="AV155" s="157">
        <f t="shared" si="433"/>
        <v>326.33999999999997</v>
      </c>
      <c r="AW155" s="158">
        <f t="shared" si="433"/>
        <v>481.17</v>
      </c>
      <c r="AX155" s="155"/>
      <c r="AY155" s="156"/>
      <c r="AZ155" s="157">
        <f t="shared" si="434"/>
        <v>0</v>
      </c>
      <c r="BA155" s="158">
        <f t="shared" si="434"/>
        <v>0</v>
      </c>
      <c r="BB155" s="155"/>
      <c r="BC155" s="156"/>
      <c r="BD155" s="157">
        <f t="shared" si="435"/>
        <v>0</v>
      </c>
      <c r="BE155" s="158">
        <f t="shared" si="435"/>
        <v>0</v>
      </c>
      <c r="BF155" s="155"/>
      <c r="BG155" s="156"/>
      <c r="BH155" s="157">
        <f t="shared" si="436"/>
        <v>0</v>
      </c>
      <c r="BI155" s="158">
        <f t="shared" si="436"/>
        <v>0</v>
      </c>
      <c r="BJ155" s="157">
        <f t="shared" si="437"/>
        <v>0</v>
      </c>
      <c r="BK155" s="158">
        <f t="shared" si="437"/>
        <v>0</v>
      </c>
      <c r="BL155" s="157">
        <f t="shared" si="438"/>
        <v>0</v>
      </c>
      <c r="BM155" s="158">
        <f t="shared" si="438"/>
        <v>0</v>
      </c>
      <c r="BN155" s="221">
        <v>517</v>
      </c>
      <c r="BO155" s="222">
        <v>741</v>
      </c>
      <c r="BP155" s="157">
        <f t="shared" si="439"/>
        <v>0</v>
      </c>
      <c r="BQ155" s="158">
        <f t="shared" si="439"/>
        <v>0</v>
      </c>
      <c r="BR155" s="221">
        <v>26</v>
      </c>
      <c r="BS155" s="222">
        <v>49</v>
      </c>
      <c r="BT155" s="157">
        <f t="shared" si="440"/>
        <v>0</v>
      </c>
      <c r="BU155" s="158">
        <f t="shared" si="440"/>
        <v>0</v>
      </c>
      <c r="BV155" s="155"/>
      <c r="BW155" s="156"/>
      <c r="BX155" s="157">
        <f t="shared" si="441"/>
        <v>0</v>
      </c>
      <c r="BY155" s="158">
        <f t="shared" si="441"/>
        <v>0</v>
      </c>
      <c r="BZ155" s="157">
        <f t="shared" si="442"/>
        <v>543</v>
      </c>
      <c r="CA155" s="158">
        <f t="shared" si="442"/>
        <v>790</v>
      </c>
      <c r="CB155" s="157">
        <f t="shared" si="443"/>
        <v>0</v>
      </c>
      <c r="CC155" s="158">
        <f t="shared" si="443"/>
        <v>0</v>
      </c>
      <c r="CD155" s="223">
        <v>3.03</v>
      </c>
      <c r="CE155" s="224">
        <v>4.03</v>
      </c>
      <c r="CF155" s="157">
        <f t="shared" si="444"/>
        <v>1566.51</v>
      </c>
      <c r="CG155" s="158">
        <f t="shared" si="444"/>
        <v>2986.23</v>
      </c>
      <c r="CH155" s="223">
        <v>2.98</v>
      </c>
      <c r="CI155" s="224">
        <v>5.44</v>
      </c>
      <c r="CJ155" s="157">
        <f t="shared" si="445"/>
        <v>77.48</v>
      </c>
      <c r="CK155" s="158">
        <f t="shared" si="445"/>
        <v>266.56</v>
      </c>
      <c r="CL155" s="155"/>
      <c r="CM155" s="156"/>
      <c r="CN155" s="157">
        <f t="shared" si="446"/>
        <v>0</v>
      </c>
      <c r="CO155" s="158">
        <f t="shared" si="446"/>
        <v>0</v>
      </c>
      <c r="CP155" s="157">
        <f t="shared" si="447"/>
        <v>3.0276058931860037</v>
      </c>
      <c r="CQ155" s="158">
        <f t="shared" si="447"/>
        <v>4.1174556962025317</v>
      </c>
      <c r="CR155" s="157">
        <f t="shared" si="448"/>
        <v>1643.99</v>
      </c>
      <c r="CS155" s="158">
        <f t="shared" si="448"/>
        <v>3252.79</v>
      </c>
      <c r="CT155" s="155"/>
      <c r="CU155" s="156"/>
      <c r="CV155" s="157">
        <f t="shared" si="449"/>
        <v>0</v>
      </c>
      <c r="CW155" s="158">
        <f t="shared" si="449"/>
        <v>0</v>
      </c>
      <c r="CX155" s="155"/>
      <c r="CY155" s="156"/>
      <c r="CZ155" s="157">
        <f t="shared" si="450"/>
        <v>0</v>
      </c>
      <c r="DA155" s="158">
        <f t="shared" si="450"/>
        <v>0</v>
      </c>
      <c r="DB155" s="155"/>
      <c r="DC155" s="156"/>
      <c r="DD155" s="157">
        <f t="shared" si="451"/>
        <v>0</v>
      </c>
      <c r="DE155" s="158">
        <f t="shared" si="451"/>
        <v>0</v>
      </c>
      <c r="DF155" s="157">
        <f t="shared" si="452"/>
        <v>0</v>
      </c>
      <c r="DG155" s="158">
        <f t="shared" si="452"/>
        <v>0</v>
      </c>
      <c r="DH155" s="157">
        <f t="shared" si="453"/>
        <v>0</v>
      </c>
      <c r="DI155" s="158">
        <f t="shared" si="453"/>
        <v>0</v>
      </c>
      <c r="DJ155" s="157">
        <f t="shared" si="454"/>
        <v>636</v>
      </c>
      <c r="DK155" s="158">
        <f t="shared" si="454"/>
        <v>915</v>
      </c>
      <c r="DL155" s="157">
        <f t="shared" si="454"/>
        <v>0</v>
      </c>
      <c r="DM155" s="158">
        <f t="shared" si="454"/>
        <v>0</v>
      </c>
      <c r="DN155" s="157">
        <f t="shared" si="455"/>
        <v>3.0980031446540881</v>
      </c>
      <c r="DO155" s="158">
        <f t="shared" si="455"/>
        <v>4.0808306010928961</v>
      </c>
      <c r="DP155" s="157">
        <f t="shared" si="456"/>
        <v>1970.33</v>
      </c>
      <c r="DQ155" s="158">
        <f t="shared" si="456"/>
        <v>3733.96</v>
      </c>
      <c r="DR155" s="157">
        <f t="shared" si="457"/>
        <v>0</v>
      </c>
      <c r="DS155" s="158">
        <f t="shared" si="457"/>
        <v>0</v>
      </c>
      <c r="DT155" s="157">
        <f t="shared" si="458"/>
        <v>0</v>
      </c>
      <c r="DU155" s="158">
        <f t="shared" si="458"/>
        <v>0</v>
      </c>
      <c r="DV155" s="221">
        <v>294</v>
      </c>
      <c r="DW155" s="222">
        <v>349</v>
      </c>
      <c r="DX155" s="157">
        <f t="shared" si="459"/>
        <v>0</v>
      </c>
      <c r="DY155" s="158">
        <f t="shared" si="459"/>
        <v>0</v>
      </c>
      <c r="DZ155" s="221">
        <v>89</v>
      </c>
      <c r="EA155" s="222">
        <v>136</v>
      </c>
      <c r="EB155" s="157">
        <f t="shared" si="460"/>
        <v>0</v>
      </c>
      <c r="EC155" s="158">
        <f t="shared" si="460"/>
        <v>0</v>
      </c>
      <c r="ED155" s="155"/>
      <c r="EE155" s="156"/>
      <c r="EF155" s="157">
        <f t="shared" si="461"/>
        <v>0</v>
      </c>
      <c r="EG155" s="158">
        <f t="shared" si="461"/>
        <v>0</v>
      </c>
      <c r="EH155" s="157">
        <f t="shared" si="462"/>
        <v>383</v>
      </c>
      <c r="EI155" s="158">
        <f t="shared" si="462"/>
        <v>485</v>
      </c>
      <c r="EJ155" s="157">
        <f t="shared" si="463"/>
        <v>0</v>
      </c>
      <c r="EK155" s="158">
        <f t="shared" si="463"/>
        <v>0</v>
      </c>
      <c r="EL155" s="223">
        <v>3.06</v>
      </c>
      <c r="EM155" s="224">
        <v>3.8</v>
      </c>
      <c r="EN155" s="157">
        <f t="shared" si="464"/>
        <v>899.64</v>
      </c>
      <c r="EO155" s="158">
        <f t="shared" si="464"/>
        <v>1326.2</v>
      </c>
      <c r="EP155" s="223">
        <v>3.81</v>
      </c>
      <c r="EQ155" s="224">
        <v>5.53</v>
      </c>
      <c r="ER155" s="157">
        <f t="shared" si="465"/>
        <v>339.09000000000003</v>
      </c>
      <c r="ES155" s="158">
        <f t="shared" si="465"/>
        <v>752.08</v>
      </c>
      <c r="ET155" s="155"/>
      <c r="EU155" s="156"/>
      <c r="EV155" s="157">
        <f t="shared" si="466"/>
        <v>0</v>
      </c>
      <c r="EW155" s="158">
        <f t="shared" si="466"/>
        <v>0</v>
      </c>
      <c r="EX155" s="157">
        <f t="shared" si="467"/>
        <v>3.2342819843342037</v>
      </c>
      <c r="EY155" s="158">
        <f t="shared" si="467"/>
        <v>4.2851134020618558</v>
      </c>
      <c r="EZ155" s="157">
        <f t="shared" si="468"/>
        <v>1238.73</v>
      </c>
      <c r="FA155" s="158">
        <f t="shared" si="468"/>
        <v>2078.2800000000002</v>
      </c>
      <c r="FB155" s="155"/>
      <c r="FC155" s="156"/>
      <c r="FD155" s="157">
        <f t="shared" si="469"/>
        <v>0</v>
      </c>
      <c r="FE155" s="158">
        <f t="shared" si="469"/>
        <v>0</v>
      </c>
      <c r="FF155" s="155"/>
      <c r="FG155" s="156"/>
      <c r="FH155" s="157">
        <f t="shared" si="470"/>
        <v>0</v>
      </c>
      <c r="FI155" s="158">
        <f t="shared" si="470"/>
        <v>0</v>
      </c>
      <c r="FJ155" s="155"/>
      <c r="FK155" s="156"/>
      <c r="FL155" s="157">
        <f t="shared" si="471"/>
        <v>0</v>
      </c>
      <c r="FM155" s="158">
        <f t="shared" si="471"/>
        <v>0</v>
      </c>
      <c r="FN155" s="157">
        <f t="shared" si="472"/>
        <v>0</v>
      </c>
      <c r="FO155" s="158">
        <f t="shared" si="472"/>
        <v>0</v>
      </c>
      <c r="FP155" s="157">
        <f t="shared" si="473"/>
        <v>0</v>
      </c>
      <c r="FQ155" s="158">
        <f t="shared" si="473"/>
        <v>0</v>
      </c>
      <c r="FR155" s="221">
        <v>504</v>
      </c>
      <c r="FS155" s="222">
        <v>123</v>
      </c>
      <c r="FT155" s="157">
        <f t="shared" si="474"/>
        <v>0</v>
      </c>
      <c r="FU155" s="158">
        <f t="shared" si="474"/>
        <v>0</v>
      </c>
      <c r="FV155" s="223">
        <v>9.7799999999999994</v>
      </c>
      <c r="FW155" s="224">
        <v>7.59</v>
      </c>
      <c r="FX155" s="157">
        <f t="shared" si="475"/>
        <v>4929.12</v>
      </c>
      <c r="FY155" s="158">
        <f t="shared" si="475"/>
        <v>933.56999999999994</v>
      </c>
      <c r="FZ155" s="155"/>
      <c r="GA155" s="156"/>
      <c r="GB155" s="157">
        <f t="shared" si="476"/>
        <v>0</v>
      </c>
      <c r="GC155" s="158">
        <f t="shared" si="476"/>
        <v>0</v>
      </c>
      <c r="GD155" s="157">
        <f t="shared" si="477"/>
        <v>891</v>
      </c>
      <c r="GE155" s="158">
        <f t="shared" si="477"/>
        <v>1201</v>
      </c>
      <c r="GF155" s="157">
        <f t="shared" si="477"/>
        <v>0</v>
      </c>
      <c r="GG155" s="158">
        <f t="shared" si="477"/>
        <v>0</v>
      </c>
      <c r="GH155" s="157">
        <f t="shared" si="478"/>
        <v>2748.5499999999997</v>
      </c>
      <c r="GI155" s="158">
        <f t="shared" si="478"/>
        <v>4733.12</v>
      </c>
      <c r="GJ155" s="157" t="str">
        <f t="shared" si="479"/>
        <v/>
      </c>
      <c r="GK155" s="158" t="str">
        <f t="shared" si="479"/>
        <v/>
      </c>
      <c r="GL155" s="157">
        <f t="shared" si="480"/>
        <v>128</v>
      </c>
      <c r="GM155" s="158">
        <f t="shared" si="480"/>
        <v>199</v>
      </c>
      <c r="GN155" s="157">
        <f t="shared" si="480"/>
        <v>0</v>
      </c>
      <c r="GO155" s="158">
        <f t="shared" si="480"/>
        <v>0</v>
      </c>
      <c r="GP155" s="157">
        <f t="shared" si="481"/>
        <v>460.51000000000005</v>
      </c>
      <c r="GQ155" s="158">
        <f t="shared" si="481"/>
        <v>1079.1200000000001</v>
      </c>
      <c r="GR155" s="157">
        <f t="shared" si="482"/>
        <v>0</v>
      </c>
      <c r="GS155" s="158">
        <f t="shared" si="482"/>
        <v>0</v>
      </c>
      <c r="GT155" s="157">
        <f t="shared" si="483"/>
        <v>1019</v>
      </c>
      <c r="GU155" s="158">
        <f t="shared" si="483"/>
        <v>1400</v>
      </c>
      <c r="GV155" s="157">
        <f t="shared" si="483"/>
        <v>0</v>
      </c>
      <c r="GW155" s="158">
        <f t="shared" si="483"/>
        <v>0</v>
      </c>
      <c r="GX155" s="157">
        <f t="shared" si="484"/>
        <v>3209.06</v>
      </c>
      <c r="GY155" s="158">
        <f t="shared" si="484"/>
        <v>5812.24</v>
      </c>
      <c r="GZ155" s="157" t="str">
        <f t="shared" si="484"/>
        <v/>
      </c>
      <c r="HA155" s="158" t="str">
        <f t="shared" si="484"/>
        <v/>
      </c>
      <c r="HB155" s="157">
        <f t="shared" si="485"/>
        <v>0</v>
      </c>
      <c r="HC155" s="158">
        <f t="shared" si="485"/>
        <v>0</v>
      </c>
      <c r="HD155" s="157">
        <f t="shared" si="485"/>
        <v>0</v>
      </c>
      <c r="HE155" s="158">
        <f t="shared" si="485"/>
        <v>0</v>
      </c>
      <c r="HF155" s="157" t="str">
        <f t="shared" si="486"/>
        <v/>
      </c>
      <c r="HG155" s="158" t="str">
        <f t="shared" si="486"/>
        <v/>
      </c>
      <c r="HH155" s="157" t="str">
        <f t="shared" si="487"/>
        <v/>
      </c>
      <c r="HI155" s="158" t="str">
        <f t="shared" si="487"/>
        <v/>
      </c>
      <c r="HJ155" s="157">
        <f t="shared" si="488"/>
        <v>8138.18</v>
      </c>
      <c r="HK155" s="158">
        <f t="shared" si="488"/>
        <v>6745.8099999999995</v>
      </c>
      <c r="HL155" s="157" t="str">
        <f t="shared" si="489"/>
        <v/>
      </c>
      <c r="HM155" s="158" t="str">
        <f t="shared" si="489"/>
        <v/>
      </c>
    </row>
    <row r="156" spans="1:221">
      <c r="A156" s="219" t="s">
        <v>537</v>
      </c>
      <c r="B156" s="11" t="s">
        <v>548</v>
      </c>
      <c r="C156" s="10" t="s">
        <v>536</v>
      </c>
      <c r="D156" s="9">
        <v>175829</v>
      </c>
      <c r="E156" s="9">
        <v>8</v>
      </c>
      <c r="F156" s="155">
        <v>1305</v>
      </c>
      <c r="G156" s="156">
        <v>1224</v>
      </c>
      <c r="H156" s="155">
        <v>10</v>
      </c>
      <c r="I156" s="156">
        <v>25</v>
      </c>
      <c r="J156" s="157">
        <f t="shared" si="422"/>
        <v>1295</v>
      </c>
      <c r="K156" s="158">
        <f t="shared" si="422"/>
        <v>1199</v>
      </c>
      <c r="L156" s="155">
        <v>63</v>
      </c>
      <c r="M156" s="156">
        <v>63</v>
      </c>
      <c r="N156" s="157">
        <f t="shared" si="423"/>
        <v>1295</v>
      </c>
      <c r="O156" s="158">
        <f t="shared" si="423"/>
        <v>1199</v>
      </c>
      <c r="P156" s="199">
        <f t="shared" si="423"/>
        <v>0</v>
      </c>
      <c r="Q156" s="181">
        <f t="shared" si="423"/>
        <v>0</v>
      </c>
      <c r="R156" s="221">
        <v>112</v>
      </c>
      <c r="S156" s="222">
        <v>187</v>
      </c>
      <c r="T156" s="157">
        <f t="shared" si="424"/>
        <v>0</v>
      </c>
      <c r="U156" s="158">
        <f t="shared" si="424"/>
        <v>0</v>
      </c>
      <c r="V156" s="221">
        <v>6</v>
      </c>
      <c r="W156" s="222">
        <v>10</v>
      </c>
      <c r="X156" s="157">
        <f t="shared" si="425"/>
        <v>0</v>
      </c>
      <c r="Y156" s="158">
        <f t="shared" si="425"/>
        <v>0</v>
      </c>
      <c r="Z156" s="155"/>
      <c r="AA156" s="156"/>
      <c r="AB156" s="157">
        <f t="shared" si="426"/>
        <v>0</v>
      </c>
      <c r="AC156" s="158">
        <f t="shared" si="426"/>
        <v>0</v>
      </c>
      <c r="AD156" s="157">
        <f t="shared" si="427"/>
        <v>118</v>
      </c>
      <c r="AE156" s="158">
        <f t="shared" si="427"/>
        <v>197</v>
      </c>
      <c r="AF156" s="157">
        <f t="shared" si="428"/>
        <v>0</v>
      </c>
      <c r="AG156" s="158">
        <f t="shared" si="428"/>
        <v>0</v>
      </c>
      <c r="AH156" s="223">
        <v>3.13</v>
      </c>
      <c r="AI156" s="224">
        <v>3.25</v>
      </c>
      <c r="AJ156" s="157">
        <f t="shared" si="429"/>
        <v>350.56</v>
      </c>
      <c r="AK156" s="157">
        <f t="shared" si="429"/>
        <v>607.75</v>
      </c>
      <c r="AL156" s="223">
        <v>4.08</v>
      </c>
      <c r="AM156" s="224">
        <v>5</v>
      </c>
      <c r="AN156" s="157">
        <f t="shared" si="430"/>
        <v>24.48</v>
      </c>
      <c r="AO156" s="157">
        <f t="shared" si="430"/>
        <v>50</v>
      </c>
      <c r="AP156" s="155"/>
      <c r="AQ156" s="156"/>
      <c r="AR156" s="157">
        <f t="shared" si="431"/>
        <v>0</v>
      </c>
      <c r="AS156" s="158">
        <f t="shared" si="431"/>
        <v>0</v>
      </c>
      <c r="AT156" s="157">
        <f t="shared" si="432"/>
        <v>3.1783050847457628</v>
      </c>
      <c r="AU156" s="158">
        <f t="shared" si="432"/>
        <v>3.3388324873096447</v>
      </c>
      <c r="AV156" s="157">
        <f t="shared" si="433"/>
        <v>375.04</v>
      </c>
      <c r="AW156" s="158">
        <f t="shared" si="433"/>
        <v>657.75</v>
      </c>
      <c r="AX156" s="155"/>
      <c r="AY156" s="156"/>
      <c r="AZ156" s="157">
        <f t="shared" si="434"/>
        <v>0</v>
      </c>
      <c r="BA156" s="158">
        <f t="shared" si="434"/>
        <v>0</v>
      </c>
      <c r="BB156" s="155"/>
      <c r="BC156" s="156"/>
      <c r="BD156" s="157">
        <f t="shared" si="435"/>
        <v>0</v>
      </c>
      <c r="BE156" s="158">
        <f t="shared" si="435"/>
        <v>0</v>
      </c>
      <c r="BF156" s="155"/>
      <c r="BG156" s="156"/>
      <c r="BH156" s="157">
        <f t="shared" si="436"/>
        <v>0</v>
      </c>
      <c r="BI156" s="158">
        <f t="shared" si="436"/>
        <v>0</v>
      </c>
      <c r="BJ156" s="157">
        <f t="shared" si="437"/>
        <v>0</v>
      </c>
      <c r="BK156" s="158">
        <f t="shared" si="437"/>
        <v>0</v>
      </c>
      <c r="BL156" s="157">
        <f t="shared" si="438"/>
        <v>0</v>
      </c>
      <c r="BM156" s="158">
        <f t="shared" si="438"/>
        <v>0</v>
      </c>
      <c r="BN156" s="221">
        <v>747</v>
      </c>
      <c r="BO156" s="222">
        <v>689</v>
      </c>
      <c r="BP156" s="157">
        <f t="shared" si="439"/>
        <v>0</v>
      </c>
      <c r="BQ156" s="158">
        <f t="shared" si="439"/>
        <v>0</v>
      </c>
      <c r="BR156" s="221">
        <v>27</v>
      </c>
      <c r="BS156" s="222">
        <v>37</v>
      </c>
      <c r="BT156" s="157">
        <f t="shared" si="440"/>
        <v>0</v>
      </c>
      <c r="BU156" s="158">
        <f t="shared" si="440"/>
        <v>0</v>
      </c>
      <c r="BV156" s="155"/>
      <c r="BW156" s="156"/>
      <c r="BX156" s="157">
        <f t="shared" si="441"/>
        <v>0</v>
      </c>
      <c r="BY156" s="158">
        <f t="shared" si="441"/>
        <v>0</v>
      </c>
      <c r="BZ156" s="157">
        <f t="shared" si="442"/>
        <v>774</v>
      </c>
      <c r="CA156" s="158">
        <f t="shared" si="442"/>
        <v>726</v>
      </c>
      <c r="CB156" s="157">
        <f t="shared" si="443"/>
        <v>0</v>
      </c>
      <c r="CC156" s="158">
        <f t="shared" si="443"/>
        <v>0</v>
      </c>
      <c r="CD156" s="223">
        <v>3.11</v>
      </c>
      <c r="CE156" s="224">
        <v>3.62</v>
      </c>
      <c r="CF156" s="157">
        <f t="shared" si="444"/>
        <v>2323.17</v>
      </c>
      <c r="CG156" s="158">
        <f t="shared" si="444"/>
        <v>2494.1800000000003</v>
      </c>
      <c r="CH156" s="223">
        <v>4.3899999999999997</v>
      </c>
      <c r="CI156" s="224">
        <v>5.61</v>
      </c>
      <c r="CJ156" s="157">
        <f t="shared" si="445"/>
        <v>118.52999999999999</v>
      </c>
      <c r="CK156" s="158">
        <f t="shared" si="445"/>
        <v>207.57000000000002</v>
      </c>
      <c r="CL156" s="155"/>
      <c r="CM156" s="156"/>
      <c r="CN156" s="157">
        <f t="shared" si="446"/>
        <v>0</v>
      </c>
      <c r="CO156" s="158">
        <f t="shared" si="446"/>
        <v>0</v>
      </c>
      <c r="CP156" s="157">
        <f t="shared" si="447"/>
        <v>3.1546511627906981</v>
      </c>
      <c r="CQ156" s="158">
        <f t="shared" si="447"/>
        <v>3.7214187327823698</v>
      </c>
      <c r="CR156" s="157">
        <f t="shared" si="448"/>
        <v>2441.7000000000003</v>
      </c>
      <c r="CS156" s="158">
        <f t="shared" si="448"/>
        <v>2701.7500000000005</v>
      </c>
      <c r="CT156" s="155"/>
      <c r="CU156" s="156"/>
      <c r="CV156" s="157">
        <f t="shared" si="449"/>
        <v>0</v>
      </c>
      <c r="CW156" s="158">
        <f t="shared" si="449"/>
        <v>0</v>
      </c>
      <c r="CX156" s="155"/>
      <c r="CY156" s="156"/>
      <c r="CZ156" s="157">
        <f t="shared" si="450"/>
        <v>0</v>
      </c>
      <c r="DA156" s="158">
        <f t="shared" si="450"/>
        <v>0</v>
      </c>
      <c r="DB156" s="155"/>
      <c r="DC156" s="156"/>
      <c r="DD156" s="157">
        <f t="shared" si="451"/>
        <v>0</v>
      </c>
      <c r="DE156" s="158">
        <f t="shared" si="451"/>
        <v>0</v>
      </c>
      <c r="DF156" s="157">
        <f t="shared" si="452"/>
        <v>0</v>
      </c>
      <c r="DG156" s="158">
        <f t="shared" si="452"/>
        <v>0</v>
      </c>
      <c r="DH156" s="157">
        <f t="shared" si="453"/>
        <v>0</v>
      </c>
      <c r="DI156" s="158">
        <f t="shared" si="453"/>
        <v>0</v>
      </c>
      <c r="DJ156" s="157">
        <f t="shared" si="454"/>
        <v>892</v>
      </c>
      <c r="DK156" s="158">
        <f t="shared" si="454"/>
        <v>923</v>
      </c>
      <c r="DL156" s="157">
        <f t="shared" si="454"/>
        <v>0</v>
      </c>
      <c r="DM156" s="158">
        <f t="shared" si="454"/>
        <v>0</v>
      </c>
      <c r="DN156" s="157">
        <f t="shared" si="455"/>
        <v>3.1577802690582963</v>
      </c>
      <c r="DO156" s="158">
        <f t="shared" si="455"/>
        <v>3.6397616468039007</v>
      </c>
      <c r="DP156" s="157">
        <f t="shared" si="456"/>
        <v>2816.7400000000002</v>
      </c>
      <c r="DQ156" s="158">
        <f t="shared" si="456"/>
        <v>3359.5000000000005</v>
      </c>
      <c r="DR156" s="157">
        <f t="shared" si="457"/>
        <v>0</v>
      </c>
      <c r="DS156" s="158">
        <f t="shared" si="457"/>
        <v>0</v>
      </c>
      <c r="DT156" s="157">
        <f t="shared" si="458"/>
        <v>0</v>
      </c>
      <c r="DU156" s="158">
        <f t="shared" si="458"/>
        <v>0</v>
      </c>
      <c r="DV156" s="221">
        <v>144</v>
      </c>
      <c r="DW156" s="222">
        <v>131</v>
      </c>
      <c r="DX156" s="157">
        <f t="shared" si="459"/>
        <v>0</v>
      </c>
      <c r="DY156" s="158">
        <f t="shared" si="459"/>
        <v>0</v>
      </c>
      <c r="DZ156" s="221">
        <v>65</v>
      </c>
      <c r="EA156" s="222">
        <v>61</v>
      </c>
      <c r="EB156" s="157">
        <f t="shared" si="460"/>
        <v>0</v>
      </c>
      <c r="EC156" s="158">
        <f t="shared" si="460"/>
        <v>0</v>
      </c>
      <c r="ED156" s="155"/>
      <c r="EE156" s="156"/>
      <c r="EF156" s="157">
        <f t="shared" si="461"/>
        <v>0</v>
      </c>
      <c r="EG156" s="158">
        <f t="shared" si="461"/>
        <v>0</v>
      </c>
      <c r="EH156" s="157">
        <f t="shared" si="462"/>
        <v>209</v>
      </c>
      <c r="EI156" s="158">
        <f t="shared" si="462"/>
        <v>192</v>
      </c>
      <c r="EJ156" s="157">
        <f t="shared" si="463"/>
        <v>0</v>
      </c>
      <c r="EK156" s="158">
        <f t="shared" si="463"/>
        <v>0</v>
      </c>
      <c r="EL156" s="223">
        <v>3.39</v>
      </c>
      <c r="EM156" s="224">
        <v>3.3</v>
      </c>
      <c r="EN156" s="157">
        <f t="shared" si="464"/>
        <v>488.16</v>
      </c>
      <c r="EO156" s="158">
        <f t="shared" si="464"/>
        <v>432.29999999999995</v>
      </c>
      <c r="EP156" s="223">
        <v>5.26</v>
      </c>
      <c r="EQ156" s="224">
        <v>5.43</v>
      </c>
      <c r="ER156" s="157">
        <f t="shared" si="465"/>
        <v>341.9</v>
      </c>
      <c r="ES156" s="158">
        <f t="shared" si="465"/>
        <v>331.22999999999996</v>
      </c>
      <c r="ET156" s="155"/>
      <c r="EU156" s="156"/>
      <c r="EV156" s="157">
        <f t="shared" si="466"/>
        <v>0</v>
      </c>
      <c r="EW156" s="158">
        <f t="shared" si="466"/>
        <v>0</v>
      </c>
      <c r="EX156" s="157">
        <f t="shared" si="467"/>
        <v>3.9715789473684207</v>
      </c>
      <c r="EY156" s="158">
        <f t="shared" si="467"/>
        <v>3.9767187499999999</v>
      </c>
      <c r="EZ156" s="157">
        <f t="shared" si="468"/>
        <v>830.06</v>
      </c>
      <c r="FA156" s="158">
        <f t="shared" si="468"/>
        <v>763.53</v>
      </c>
      <c r="FB156" s="155"/>
      <c r="FC156" s="156"/>
      <c r="FD156" s="157">
        <f t="shared" si="469"/>
        <v>0</v>
      </c>
      <c r="FE156" s="158">
        <f t="shared" si="469"/>
        <v>0</v>
      </c>
      <c r="FF156" s="155"/>
      <c r="FG156" s="156"/>
      <c r="FH156" s="157">
        <f t="shared" si="470"/>
        <v>0</v>
      </c>
      <c r="FI156" s="158">
        <f t="shared" si="470"/>
        <v>0</v>
      </c>
      <c r="FJ156" s="155"/>
      <c r="FK156" s="156"/>
      <c r="FL156" s="157">
        <f t="shared" si="471"/>
        <v>0</v>
      </c>
      <c r="FM156" s="158">
        <f t="shared" si="471"/>
        <v>0</v>
      </c>
      <c r="FN156" s="157">
        <f t="shared" si="472"/>
        <v>0</v>
      </c>
      <c r="FO156" s="158">
        <f t="shared" si="472"/>
        <v>0</v>
      </c>
      <c r="FP156" s="157">
        <f t="shared" si="473"/>
        <v>0</v>
      </c>
      <c r="FQ156" s="158">
        <f t="shared" si="473"/>
        <v>0</v>
      </c>
      <c r="FR156" s="221">
        <v>194</v>
      </c>
      <c r="FS156" s="222">
        <v>84</v>
      </c>
      <c r="FT156" s="157">
        <f t="shared" si="474"/>
        <v>0</v>
      </c>
      <c r="FU156" s="158">
        <f t="shared" si="474"/>
        <v>0</v>
      </c>
      <c r="FV156" s="223">
        <v>7.17</v>
      </c>
      <c r="FW156" s="224">
        <v>7.68</v>
      </c>
      <c r="FX156" s="157">
        <f t="shared" si="475"/>
        <v>1390.98</v>
      </c>
      <c r="FY156" s="158">
        <f t="shared" si="475"/>
        <v>645.12</v>
      </c>
      <c r="FZ156" s="155"/>
      <c r="GA156" s="156"/>
      <c r="GB156" s="157">
        <f t="shared" si="476"/>
        <v>0</v>
      </c>
      <c r="GC156" s="158">
        <f t="shared" si="476"/>
        <v>0</v>
      </c>
      <c r="GD156" s="157">
        <f t="shared" si="477"/>
        <v>1003</v>
      </c>
      <c r="GE156" s="158">
        <f t="shared" si="477"/>
        <v>1007</v>
      </c>
      <c r="GF156" s="157">
        <f t="shared" si="477"/>
        <v>0</v>
      </c>
      <c r="GG156" s="158">
        <f t="shared" si="477"/>
        <v>0</v>
      </c>
      <c r="GH156" s="157">
        <f t="shared" si="478"/>
        <v>3161.89</v>
      </c>
      <c r="GI156" s="158">
        <f t="shared" si="478"/>
        <v>3534.2300000000005</v>
      </c>
      <c r="GJ156" s="157" t="str">
        <f t="shared" si="479"/>
        <v/>
      </c>
      <c r="GK156" s="158" t="str">
        <f t="shared" si="479"/>
        <v/>
      </c>
      <c r="GL156" s="157">
        <f t="shared" si="480"/>
        <v>98</v>
      </c>
      <c r="GM156" s="158">
        <f t="shared" si="480"/>
        <v>108</v>
      </c>
      <c r="GN156" s="157">
        <f t="shared" si="480"/>
        <v>0</v>
      </c>
      <c r="GO156" s="158">
        <f t="shared" si="480"/>
        <v>0</v>
      </c>
      <c r="GP156" s="157">
        <f t="shared" si="481"/>
        <v>484.90999999999997</v>
      </c>
      <c r="GQ156" s="158">
        <f t="shared" si="481"/>
        <v>588.79999999999995</v>
      </c>
      <c r="GR156" s="157">
        <f t="shared" si="482"/>
        <v>0</v>
      </c>
      <c r="GS156" s="158">
        <f t="shared" si="482"/>
        <v>0</v>
      </c>
      <c r="GT156" s="157">
        <f t="shared" si="483"/>
        <v>1101</v>
      </c>
      <c r="GU156" s="158">
        <f t="shared" si="483"/>
        <v>1115</v>
      </c>
      <c r="GV156" s="157">
        <f t="shared" si="483"/>
        <v>0</v>
      </c>
      <c r="GW156" s="158">
        <f t="shared" si="483"/>
        <v>0</v>
      </c>
      <c r="GX156" s="157">
        <f t="shared" si="484"/>
        <v>3646.7999999999997</v>
      </c>
      <c r="GY156" s="158">
        <f t="shared" si="484"/>
        <v>4123.0300000000007</v>
      </c>
      <c r="GZ156" s="157" t="str">
        <f t="shared" si="484"/>
        <v/>
      </c>
      <c r="HA156" s="158" t="str">
        <f t="shared" si="484"/>
        <v/>
      </c>
      <c r="HB156" s="157">
        <f t="shared" si="485"/>
        <v>0</v>
      </c>
      <c r="HC156" s="158">
        <f t="shared" si="485"/>
        <v>0</v>
      </c>
      <c r="HD156" s="157">
        <f t="shared" si="485"/>
        <v>0</v>
      </c>
      <c r="HE156" s="158">
        <f t="shared" si="485"/>
        <v>0</v>
      </c>
      <c r="HF156" s="157" t="str">
        <f t="shared" si="486"/>
        <v/>
      </c>
      <c r="HG156" s="158" t="str">
        <f t="shared" si="486"/>
        <v/>
      </c>
      <c r="HH156" s="157" t="str">
        <f t="shared" si="487"/>
        <v/>
      </c>
      <c r="HI156" s="158" t="str">
        <f t="shared" si="487"/>
        <v/>
      </c>
      <c r="HJ156" s="157">
        <f t="shared" si="488"/>
        <v>5037.7800000000007</v>
      </c>
      <c r="HK156" s="158">
        <f t="shared" si="488"/>
        <v>4768.1500000000005</v>
      </c>
      <c r="HL156" s="157" t="str">
        <f t="shared" si="489"/>
        <v/>
      </c>
      <c r="HM156" s="158" t="str">
        <f t="shared" si="489"/>
        <v/>
      </c>
    </row>
    <row r="157" spans="1:221">
      <c r="A157" s="219" t="s">
        <v>537</v>
      </c>
      <c r="B157" s="11" t="s">
        <v>549</v>
      </c>
      <c r="C157" s="10"/>
      <c r="D157" s="9">
        <v>176071</v>
      </c>
      <c r="E157" s="9">
        <v>8</v>
      </c>
      <c r="F157" s="155">
        <v>2749</v>
      </c>
      <c r="G157" s="156">
        <v>2724</v>
      </c>
      <c r="H157" s="155">
        <v>683</v>
      </c>
      <c r="I157" s="156">
        <v>628</v>
      </c>
      <c r="J157" s="157">
        <f t="shared" si="422"/>
        <v>2066</v>
      </c>
      <c r="K157" s="158">
        <f t="shared" si="422"/>
        <v>2096</v>
      </c>
      <c r="L157" s="155">
        <v>64</v>
      </c>
      <c r="M157" s="156">
        <v>64</v>
      </c>
      <c r="N157" s="157">
        <f t="shared" si="423"/>
        <v>2066</v>
      </c>
      <c r="O157" s="158">
        <f t="shared" si="423"/>
        <v>2096</v>
      </c>
      <c r="P157" s="199">
        <f t="shared" si="423"/>
        <v>0</v>
      </c>
      <c r="Q157" s="181">
        <f t="shared" si="423"/>
        <v>0</v>
      </c>
      <c r="R157" s="221">
        <v>120</v>
      </c>
      <c r="S157" s="222">
        <v>186</v>
      </c>
      <c r="T157" s="157">
        <f t="shared" si="424"/>
        <v>0</v>
      </c>
      <c r="U157" s="158">
        <f t="shared" si="424"/>
        <v>0</v>
      </c>
      <c r="V157" s="221">
        <v>7</v>
      </c>
      <c r="W157" s="222">
        <v>7</v>
      </c>
      <c r="X157" s="157">
        <f t="shared" si="425"/>
        <v>0</v>
      </c>
      <c r="Y157" s="158">
        <f t="shared" si="425"/>
        <v>0</v>
      </c>
      <c r="Z157" s="155"/>
      <c r="AA157" s="156"/>
      <c r="AB157" s="157">
        <f t="shared" si="426"/>
        <v>0</v>
      </c>
      <c r="AC157" s="158">
        <f t="shared" si="426"/>
        <v>0</v>
      </c>
      <c r="AD157" s="157">
        <f t="shared" si="427"/>
        <v>127</v>
      </c>
      <c r="AE157" s="158">
        <f t="shared" si="427"/>
        <v>193</v>
      </c>
      <c r="AF157" s="157">
        <f t="shared" si="428"/>
        <v>0</v>
      </c>
      <c r="AG157" s="158">
        <f t="shared" si="428"/>
        <v>0</v>
      </c>
      <c r="AH157" s="223">
        <v>3.68</v>
      </c>
      <c r="AI157" s="224">
        <v>3.55</v>
      </c>
      <c r="AJ157" s="157">
        <f t="shared" si="429"/>
        <v>441.6</v>
      </c>
      <c r="AK157" s="157">
        <f t="shared" si="429"/>
        <v>660.3</v>
      </c>
      <c r="AL157" s="223">
        <v>5.57</v>
      </c>
      <c r="AM157" s="224">
        <v>4.07</v>
      </c>
      <c r="AN157" s="157">
        <f t="shared" si="430"/>
        <v>38.99</v>
      </c>
      <c r="AO157" s="157">
        <f t="shared" si="430"/>
        <v>28.490000000000002</v>
      </c>
      <c r="AP157" s="155"/>
      <c r="AQ157" s="156"/>
      <c r="AR157" s="157">
        <f t="shared" si="431"/>
        <v>0</v>
      </c>
      <c r="AS157" s="158">
        <f t="shared" si="431"/>
        <v>0</v>
      </c>
      <c r="AT157" s="157">
        <f t="shared" si="432"/>
        <v>3.7841732283464569</v>
      </c>
      <c r="AU157" s="158">
        <f t="shared" si="432"/>
        <v>3.5688601036269429</v>
      </c>
      <c r="AV157" s="157">
        <f t="shared" si="433"/>
        <v>480.59000000000003</v>
      </c>
      <c r="AW157" s="158">
        <f t="shared" si="433"/>
        <v>688.79</v>
      </c>
      <c r="AX157" s="155"/>
      <c r="AY157" s="156"/>
      <c r="AZ157" s="157">
        <f t="shared" si="434"/>
        <v>0</v>
      </c>
      <c r="BA157" s="158">
        <f t="shared" si="434"/>
        <v>0</v>
      </c>
      <c r="BB157" s="155"/>
      <c r="BC157" s="156"/>
      <c r="BD157" s="157">
        <f t="shared" si="435"/>
        <v>0</v>
      </c>
      <c r="BE157" s="158">
        <f t="shared" si="435"/>
        <v>0</v>
      </c>
      <c r="BF157" s="155"/>
      <c r="BG157" s="156"/>
      <c r="BH157" s="157">
        <f t="shared" si="436"/>
        <v>0</v>
      </c>
      <c r="BI157" s="158">
        <f t="shared" si="436"/>
        <v>0</v>
      </c>
      <c r="BJ157" s="157">
        <f t="shared" si="437"/>
        <v>0</v>
      </c>
      <c r="BK157" s="158">
        <f t="shared" si="437"/>
        <v>0</v>
      </c>
      <c r="BL157" s="157">
        <f t="shared" si="438"/>
        <v>0</v>
      </c>
      <c r="BM157" s="158">
        <f t="shared" si="438"/>
        <v>0</v>
      </c>
      <c r="BN157" s="221">
        <v>836</v>
      </c>
      <c r="BO157" s="222">
        <v>946</v>
      </c>
      <c r="BP157" s="157">
        <f t="shared" si="439"/>
        <v>0</v>
      </c>
      <c r="BQ157" s="158">
        <f t="shared" si="439"/>
        <v>0</v>
      </c>
      <c r="BR157" s="221">
        <v>40</v>
      </c>
      <c r="BS157" s="222">
        <v>88</v>
      </c>
      <c r="BT157" s="157">
        <f t="shared" si="440"/>
        <v>0</v>
      </c>
      <c r="BU157" s="158">
        <f t="shared" si="440"/>
        <v>0</v>
      </c>
      <c r="BV157" s="155"/>
      <c r="BW157" s="156"/>
      <c r="BX157" s="157">
        <f t="shared" si="441"/>
        <v>0</v>
      </c>
      <c r="BY157" s="158">
        <f t="shared" si="441"/>
        <v>0</v>
      </c>
      <c r="BZ157" s="157">
        <f t="shared" si="442"/>
        <v>876</v>
      </c>
      <c r="CA157" s="158">
        <f t="shared" si="442"/>
        <v>1034</v>
      </c>
      <c r="CB157" s="157">
        <f t="shared" si="443"/>
        <v>0</v>
      </c>
      <c r="CC157" s="158">
        <f t="shared" si="443"/>
        <v>0</v>
      </c>
      <c r="CD157" s="223">
        <v>3.12</v>
      </c>
      <c r="CE157" s="224">
        <v>3.66</v>
      </c>
      <c r="CF157" s="157">
        <f t="shared" si="444"/>
        <v>2608.3200000000002</v>
      </c>
      <c r="CG157" s="158">
        <f t="shared" si="444"/>
        <v>3462.36</v>
      </c>
      <c r="CH157" s="223">
        <v>3.85</v>
      </c>
      <c r="CI157" s="224">
        <v>6.15</v>
      </c>
      <c r="CJ157" s="157">
        <f t="shared" si="445"/>
        <v>154</v>
      </c>
      <c r="CK157" s="158">
        <f t="shared" si="445"/>
        <v>541.20000000000005</v>
      </c>
      <c r="CL157" s="155"/>
      <c r="CM157" s="156"/>
      <c r="CN157" s="157">
        <f t="shared" si="446"/>
        <v>0</v>
      </c>
      <c r="CO157" s="158">
        <f t="shared" si="446"/>
        <v>0</v>
      </c>
      <c r="CP157" s="157">
        <f t="shared" si="447"/>
        <v>3.1533333333333333</v>
      </c>
      <c r="CQ157" s="158">
        <f t="shared" si="447"/>
        <v>3.8719148936170216</v>
      </c>
      <c r="CR157" s="157">
        <f t="shared" si="448"/>
        <v>2762.32</v>
      </c>
      <c r="CS157" s="158">
        <f t="shared" si="448"/>
        <v>4003.5600000000004</v>
      </c>
      <c r="CT157" s="155"/>
      <c r="CU157" s="156"/>
      <c r="CV157" s="157">
        <f t="shared" si="449"/>
        <v>0</v>
      </c>
      <c r="CW157" s="158">
        <f t="shared" si="449"/>
        <v>0</v>
      </c>
      <c r="CX157" s="155"/>
      <c r="CY157" s="156"/>
      <c r="CZ157" s="157">
        <f t="shared" si="450"/>
        <v>0</v>
      </c>
      <c r="DA157" s="158">
        <f t="shared" si="450"/>
        <v>0</v>
      </c>
      <c r="DB157" s="155"/>
      <c r="DC157" s="156"/>
      <c r="DD157" s="157">
        <f t="shared" si="451"/>
        <v>0</v>
      </c>
      <c r="DE157" s="158">
        <f t="shared" si="451"/>
        <v>0</v>
      </c>
      <c r="DF157" s="157">
        <f t="shared" si="452"/>
        <v>0</v>
      </c>
      <c r="DG157" s="158">
        <f t="shared" si="452"/>
        <v>0</v>
      </c>
      <c r="DH157" s="157">
        <f t="shared" si="453"/>
        <v>0</v>
      </c>
      <c r="DI157" s="158">
        <f t="shared" si="453"/>
        <v>0</v>
      </c>
      <c r="DJ157" s="157">
        <f t="shared" si="454"/>
        <v>1003</v>
      </c>
      <c r="DK157" s="158">
        <f t="shared" si="454"/>
        <v>1227</v>
      </c>
      <c r="DL157" s="157">
        <f t="shared" si="454"/>
        <v>0</v>
      </c>
      <c r="DM157" s="158">
        <f t="shared" si="454"/>
        <v>0</v>
      </c>
      <c r="DN157" s="157">
        <f t="shared" si="455"/>
        <v>3.2332103688933205</v>
      </c>
      <c r="DO157" s="158">
        <f t="shared" si="455"/>
        <v>3.8242461287693565</v>
      </c>
      <c r="DP157" s="157">
        <f t="shared" si="456"/>
        <v>3242.9100000000003</v>
      </c>
      <c r="DQ157" s="158">
        <f t="shared" si="456"/>
        <v>4692.3500000000004</v>
      </c>
      <c r="DR157" s="157">
        <f t="shared" si="457"/>
        <v>0</v>
      </c>
      <c r="DS157" s="158">
        <f t="shared" si="457"/>
        <v>0</v>
      </c>
      <c r="DT157" s="157">
        <f t="shared" si="458"/>
        <v>0</v>
      </c>
      <c r="DU157" s="158">
        <f t="shared" si="458"/>
        <v>0</v>
      </c>
      <c r="DV157" s="221">
        <v>366</v>
      </c>
      <c r="DW157" s="222">
        <v>364</v>
      </c>
      <c r="DX157" s="157">
        <f t="shared" si="459"/>
        <v>0</v>
      </c>
      <c r="DY157" s="158">
        <f t="shared" si="459"/>
        <v>0</v>
      </c>
      <c r="DZ157" s="221">
        <v>140</v>
      </c>
      <c r="EA157" s="222">
        <v>178</v>
      </c>
      <c r="EB157" s="157">
        <f t="shared" si="460"/>
        <v>0</v>
      </c>
      <c r="EC157" s="158">
        <f t="shared" si="460"/>
        <v>0</v>
      </c>
      <c r="ED157" s="155"/>
      <c r="EE157" s="156"/>
      <c r="EF157" s="157">
        <f t="shared" si="461"/>
        <v>0</v>
      </c>
      <c r="EG157" s="158">
        <f t="shared" si="461"/>
        <v>0</v>
      </c>
      <c r="EH157" s="157">
        <f t="shared" si="462"/>
        <v>506</v>
      </c>
      <c r="EI157" s="158">
        <f t="shared" si="462"/>
        <v>542</v>
      </c>
      <c r="EJ157" s="157">
        <f t="shared" si="463"/>
        <v>0</v>
      </c>
      <c r="EK157" s="158">
        <f t="shared" si="463"/>
        <v>0</v>
      </c>
      <c r="EL157" s="223">
        <v>3.11</v>
      </c>
      <c r="EM157" s="224">
        <v>3.53</v>
      </c>
      <c r="EN157" s="157">
        <f t="shared" si="464"/>
        <v>1138.26</v>
      </c>
      <c r="EO157" s="158">
        <f t="shared" si="464"/>
        <v>1284.9199999999998</v>
      </c>
      <c r="EP157" s="223">
        <v>4.38</v>
      </c>
      <c r="EQ157" s="224">
        <v>5.67</v>
      </c>
      <c r="ER157" s="157">
        <f t="shared" si="465"/>
        <v>613.19999999999993</v>
      </c>
      <c r="ES157" s="158">
        <f t="shared" si="465"/>
        <v>1009.26</v>
      </c>
      <c r="ET157" s="155"/>
      <c r="EU157" s="156"/>
      <c r="EV157" s="157">
        <f t="shared" si="466"/>
        <v>0</v>
      </c>
      <c r="EW157" s="158">
        <f t="shared" si="466"/>
        <v>0</v>
      </c>
      <c r="EX157" s="157">
        <f t="shared" si="467"/>
        <v>3.4613833992094865</v>
      </c>
      <c r="EY157" s="158">
        <f t="shared" si="467"/>
        <v>4.2328044280442798</v>
      </c>
      <c r="EZ157" s="157">
        <f t="shared" si="468"/>
        <v>1751.46</v>
      </c>
      <c r="FA157" s="158">
        <f t="shared" si="468"/>
        <v>2294.1799999999998</v>
      </c>
      <c r="FB157" s="155"/>
      <c r="FC157" s="156"/>
      <c r="FD157" s="157">
        <f t="shared" si="469"/>
        <v>0</v>
      </c>
      <c r="FE157" s="158">
        <f t="shared" si="469"/>
        <v>0</v>
      </c>
      <c r="FF157" s="155"/>
      <c r="FG157" s="156"/>
      <c r="FH157" s="157">
        <f t="shared" si="470"/>
        <v>0</v>
      </c>
      <c r="FI157" s="158">
        <f t="shared" si="470"/>
        <v>0</v>
      </c>
      <c r="FJ157" s="155"/>
      <c r="FK157" s="156"/>
      <c r="FL157" s="157">
        <f t="shared" si="471"/>
        <v>0</v>
      </c>
      <c r="FM157" s="158">
        <f t="shared" si="471"/>
        <v>0</v>
      </c>
      <c r="FN157" s="157">
        <f t="shared" si="472"/>
        <v>0</v>
      </c>
      <c r="FO157" s="158">
        <f t="shared" si="472"/>
        <v>0</v>
      </c>
      <c r="FP157" s="157">
        <f t="shared" si="473"/>
        <v>0</v>
      </c>
      <c r="FQ157" s="158">
        <f t="shared" si="473"/>
        <v>0</v>
      </c>
      <c r="FR157" s="221">
        <v>557</v>
      </c>
      <c r="FS157" s="222">
        <v>327</v>
      </c>
      <c r="FT157" s="157">
        <f t="shared" si="474"/>
        <v>0</v>
      </c>
      <c r="FU157" s="158">
        <f t="shared" si="474"/>
        <v>0</v>
      </c>
      <c r="FV157" s="223">
        <v>7.35</v>
      </c>
      <c r="FW157" s="224">
        <v>6.65</v>
      </c>
      <c r="FX157" s="157">
        <f t="shared" si="475"/>
        <v>4093.95</v>
      </c>
      <c r="FY157" s="158">
        <f t="shared" si="475"/>
        <v>2174.5500000000002</v>
      </c>
      <c r="FZ157" s="155"/>
      <c r="GA157" s="156"/>
      <c r="GB157" s="157">
        <f t="shared" si="476"/>
        <v>0</v>
      </c>
      <c r="GC157" s="158">
        <f t="shared" si="476"/>
        <v>0</v>
      </c>
      <c r="GD157" s="157">
        <f t="shared" si="477"/>
        <v>1322</v>
      </c>
      <c r="GE157" s="158">
        <f t="shared" si="477"/>
        <v>1496</v>
      </c>
      <c r="GF157" s="157">
        <f t="shared" si="477"/>
        <v>0</v>
      </c>
      <c r="GG157" s="158">
        <f t="shared" si="477"/>
        <v>0</v>
      </c>
      <c r="GH157" s="157">
        <f t="shared" si="478"/>
        <v>4188.18</v>
      </c>
      <c r="GI157" s="158">
        <f t="shared" si="478"/>
        <v>5407.58</v>
      </c>
      <c r="GJ157" s="157" t="str">
        <f t="shared" si="479"/>
        <v/>
      </c>
      <c r="GK157" s="158" t="str">
        <f t="shared" si="479"/>
        <v/>
      </c>
      <c r="GL157" s="157">
        <f t="shared" si="480"/>
        <v>187</v>
      </c>
      <c r="GM157" s="158">
        <f t="shared" si="480"/>
        <v>273</v>
      </c>
      <c r="GN157" s="157">
        <f t="shared" si="480"/>
        <v>0</v>
      </c>
      <c r="GO157" s="158">
        <f t="shared" si="480"/>
        <v>0</v>
      </c>
      <c r="GP157" s="157">
        <f t="shared" si="481"/>
        <v>806.18999999999994</v>
      </c>
      <c r="GQ157" s="158">
        <f t="shared" si="481"/>
        <v>1578.95</v>
      </c>
      <c r="GR157" s="157">
        <f t="shared" si="482"/>
        <v>0</v>
      </c>
      <c r="GS157" s="158">
        <f t="shared" si="482"/>
        <v>0</v>
      </c>
      <c r="GT157" s="157">
        <f t="shared" si="483"/>
        <v>1509</v>
      </c>
      <c r="GU157" s="158">
        <f t="shared" si="483"/>
        <v>1769</v>
      </c>
      <c r="GV157" s="157">
        <f t="shared" si="483"/>
        <v>0</v>
      </c>
      <c r="GW157" s="158">
        <f t="shared" si="483"/>
        <v>0</v>
      </c>
      <c r="GX157" s="157">
        <f t="shared" si="484"/>
        <v>4994.37</v>
      </c>
      <c r="GY157" s="158">
        <f t="shared" si="484"/>
        <v>6986.53</v>
      </c>
      <c r="GZ157" s="157" t="str">
        <f t="shared" si="484"/>
        <v/>
      </c>
      <c r="HA157" s="158" t="str">
        <f t="shared" si="484"/>
        <v/>
      </c>
      <c r="HB157" s="157">
        <f t="shared" si="485"/>
        <v>0</v>
      </c>
      <c r="HC157" s="158">
        <f t="shared" si="485"/>
        <v>0</v>
      </c>
      <c r="HD157" s="157">
        <f t="shared" si="485"/>
        <v>0</v>
      </c>
      <c r="HE157" s="158">
        <f t="shared" si="485"/>
        <v>0</v>
      </c>
      <c r="HF157" s="157" t="str">
        <f t="shared" si="486"/>
        <v/>
      </c>
      <c r="HG157" s="158" t="str">
        <f t="shared" si="486"/>
        <v/>
      </c>
      <c r="HH157" s="157" t="str">
        <f t="shared" si="487"/>
        <v/>
      </c>
      <c r="HI157" s="158" t="str">
        <f t="shared" si="487"/>
        <v/>
      </c>
      <c r="HJ157" s="157">
        <f t="shared" si="488"/>
        <v>9088.32</v>
      </c>
      <c r="HK157" s="158">
        <f t="shared" si="488"/>
        <v>9161.0800000000017</v>
      </c>
      <c r="HL157" s="157" t="str">
        <f t="shared" si="489"/>
        <v/>
      </c>
      <c r="HM157" s="158" t="str">
        <f t="shared" si="489"/>
        <v/>
      </c>
    </row>
    <row r="158" spans="1:221">
      <c r="A158" s="219" t="s">
        <v>537</v>
      </c>
      <c r="B158" s="11" t="s">
        <v>550</v>
      </c>
      <c r="C158" s="10"/>
      <c r="D158" s="9">
        <v>176178</v>
      </c>
      <c r="E158" s="9">
        <v>8</v>
      </c>
      <c r="F158" s="155">
        <v>1049</v>
      </c>
      <c r="G158" s="156">
        <v>1050</v>
      </c>
      <c r="H158" s="155">
        <v>0</v>
      </c>
      <c r="I158" s="156">
        <v>3</v>
      </c>
      <c r="J158" s="157">
        <f t="shared" si="422"/>
        <v>1049</v>
      </c>
      <c r="K158" s="158">
        <f t="shared" si="422"/>
        <v>1047</v>
      </c>
      <c r="L158" s="155">
        <v>64</v>
      </c>
      <c r="M158" s="156">
        <v>64</v>
      </c>
      <c r="N158" s="157">
        <f t="shared" si="423"/>
        <v>1049</v>
      </c>
      <c r="O158" s="158">
        <f t="shared" si="423"/>
        <v>1047</v>
      </c>
      <c r="P158" s="199">
        <f t="shared" si="423"/>
        <v>0</v>
      </c>
      <c r="Q158" s="181">
        <f t="shared" si="423"/>
        <v>0</v>
      </c>
      <c r="R158" s="221">
        <v>51</v>
      </c>
      <c r="S158" s="222">
        <v>72</v>
      </c>
      <c r="T158" s="157">
        <f t="shared" si="424"/>
        <v>0</v>
      </c>
      <c r="U158" s="158">
        <f t="shared" si="424"/>
        <v>0</v>
      </c>
      <c r="V158" s="221">
        <v>3</v>
      </c>
      <c r="W158" s="222">
        <v>6</v>
      </c>
      <c r="X158" s="157">
        <f t="shared" si="425"/>
        <v>0</v>
      </c>
      <c r="Y158" s="158">
        <f t="shared" si="425"/>
        <v>0</v>
      </c>
      <c r="Z158" s="155"/>
      <c r="AA158" s="156"/>
      <c r="AB158" s="157">
        <f t="shared" si="426"/>
        <v>0</v>
      </c>
      <c r="AC158" s="158">
        <f t="shared" si="426"/>
        <v>0</v>
      </c>
      <c r="AD158" s="157">
        <f t="shared" si="427"/>
        <v>54</v>
      </c>
      <c r="AE158" s="158">
        <f t="shared" si="427"/>
        <v>78</v>
      </c>
      <c r="AF158" s="157">
        <f t="shared" si="428"/>
        <v>0</v>
      </c>
      <c r="AG158" s="158">
        <f t="shared" si="428"/>
        <v>0</v>
      </c>
      <c r="AH158" s="223">
        <v>4.03</v>
      </c>
      <c r="AI158" s="224">
        <v>3.59</v>
      </c>
      <c r="AJ158" s="157">
        <f t="shared" si="429"/>
        <v>205.53</v>
      </c>
      <c r="AK158" s="157">
        <f t="shared" si="429"/>
        <v>258.48</v>
      </c>
      <c r="AL158" s="223">
        <v>4.67</v>
      </c>
      <c r="AM158" s="224">
        <v>4.67</v>
      </c>
      <c r="AN158" s="157">
        <f t="shared" si="430"/>
        <v>14.01</v>
      </c>
      <c r="AO158" s="157">
        <f t="shared" si="430"/>
        <v>28.02</v>
      </c>
      <c r="AP158" s="155"/>
      <c r="AQ158" s="156"/>
      <c r="AR158" s="157">
        <f t="shared" si="431"/>
        <v>0</v>
      </c>
      <c r="AS158" s="158">
        <f t="shared" si="431"/>
        <v>0</v>
      </c>
      <c r="AT158" s="157">
        <f t="shared" si="432"/>
        <v>4.0655555555555551</v>
      </c>
      <c r="AU158" s="158">
        <f t="shared" si="432"/>
        <v>3.6730769230769229</v>
      </c>
      <c r="AV158" s="157">
        <f t="shared" si="433"/>
        <v>219.53999999999996</v>
      </c>
      <c r="AW158" s="158">
        <f t="shared" si="433"/>
        <v>286.5</v>
      </c>
      <c r="AX158" s="155"/>
      <c r="AY158" s="156"/>
      <c r="AZ158" s="157">
        <f t="shared" si="434"/>
        <v>0</v>
      </c>
      <c r="BA158" s="158">
        <f t="shared" si="434"/>
        <v>0</v>
      </c>
      <c r="BB158" s="155"/>
      <c r="BC158" s="156"/>
      <c r="BD158" s="157">
        <f t="shared" si="435"/>
        <v>0</v>
      </c>
      <c r="BE158" s="158">
        <f t="shared" si="435"/>
        <v>0</v>
      </c>
      <c r="BF158" s="155"/>
      <c r="BG158" s="156"/>
      <c r="BH158" s="157">
        <f t="shared" si="436"/>
        <v>0</v>
      </c>
      <c r="BI158" s="158">
        <f t="shared" si="436"/>
        <v>0</v>
      </c>
      <c r="BJ158" s="157">
        <f t="shared" si="437"/>
        <v>0</v>
      </c>
      <c r="BK158" s="158">
        <f t="shared" si="437"/>
        <v>0</v>
      </c>
      <c r="BL158" s="157">
        <f t="shared" si="438"/>
        <v>0</v>
      </c>
      <c r="BM158" s="158">
        <f t="shared" si="438"/>
        <v>0</v>
      </c>
      <c r="BN158" s="221">
        <v>532</v>
      </c>
      <c r="BO158" s="222">
        <v>479</v>
      </c>
      <c r="BP158" s="157">
        <f t="shared" si="439"/>
        <v>0</v>
      </c>
      <c r="BQ158" s="158">
        <f t="shared" si="439"/>
        <v>0</v>
      </c>
      <c r="BR158" s="221">
        <v>28</v>
      </c>
      <c r="BS158" s="222">
        <v>30</v>
      </c>
      <c r="BT158" s="157">
        <f t="shared" si="440"/>
        <v>0</v>
      </c>
      <c r="BU158" s="158">
        <f t="shared" si="440"/>
        <v>0</v>
      </c>
      <c r="BV158" s="155"/>
      <c r="BW158" s="156"/>
      <c r="BX158" s="157">
        <f t="shared" si="441"/>
        <v>0</v>
      </c>
      <c r="BY158" s="158">
        <f t="shared" si="441"/>
        <v>0</v>
      </c>
      <c r="BZ158" s="157">
        <f t="shared" si="442"/>
        <v>560</v>
      </c>
      <c r="CA158" s="158">
        <f t="shared" si="442"/>
        <v>509</v>
      </c>
      <c r="CB158" s="157">
        <f t="shared" si="443"/>
        <v>0</v>
      </c>
      <c r="CC158" s="158">
        <f t="shared" si="443"/>
        <v>0</v>
      </c>
      <c r="CD158" s="223">
        <v>3.9</v>
      </c>
      <c r="CE158" s="224">
        <v>4.01</v>
      </c>
      <c r="CF158" s="157">
        <f t="shared" si="444"/>
        <v>2074.7999999999997</v>
      </c>
      <c r="CG158" s="158">
        <f t="shared" si="444"/>
        <v>1920.79</v>
      </c>
      <c r="CH158" s="223">
        <v>5.79</v>
      </c>
      <c r="CI158" s="224">
        <v>5.6</v>
      </c>
      <c r="CJ158" s="157">
        <f t="shared" si="445"/>
        <v>162.12</v>
      </c>
      <c r="CK158" s="158">
        <f t="shared" si="445"/>
        <v>168</v>
      </c>
      <c r="CL158" s="155"/>
      <c r="CM158" s="156"/>
      <c r="CN158" s="157">
        <f t="shared" si="446"/>
        <v>0</v>
      </c>
      <c r="CO158" s="158">
        <f t="shared" si="446"/>
        <v>0</v>
      </c>
      <c r="CP158" s="157">
        <f t="shared" si="447"/>
        <v>3.9944999999999995</v>
      </c>
      <c r="CQ158" s="158">
        <f t="shared" si="447"/>
        <v>4.1037131630648327</v>
      </c>
      <c r="CR158" s="157">
        <f t="shared" si="448"/>
        <v>2236.9199999999996</v>
      </c>
      <c r="CS158" s="158">
        <f t="shared" si="448"/>
        <v>2088.79</v>
      </c>
      <c r="CT158" s="155"/>
      <c r="CU158" s="156"/>
      <c r="CV158" s="157">
        <f t="shared" si="449"/>
        <v>0</v>
      </c>
      <c r="CW158" s="158">
        <f t="shared" si="449"/>
        <v>0</v>
      </c>
      <c r="CX158" s="155"/>
      <c r="CY158" s="156"/>
      <c r="CZ158" s="157">
        <f t="shared" si="450"/>
        <v>0</v>
      </c>
      <c r="DA158" s="158">
        <f t="shared" si="450"/>
        <v>0</v>
      </c>
      <c r="DB158" s="155"/>
      <c r="DC158" s="156"/>
      <c r="DD158" s="157">
        <f t="shared" si="451"/>
        <v>0</v>
      </c>
      <c r="DE158" s="158">
        <f t="shared" si="451"/>
        <v>0</v>
      </c>
      <c r="DF158" s="157">
        <f t="shared" si="452"/>
        <v>0</v>
      </c>
      <c r="DG158" s="158">
        <f t="shared" si="452"/>
        <v>0</v>
      </c>
      <c r="DH158" s="157">
        <f t="shared" si="453"/>
        <v>0</v>
      </c>
      <c r="DI158" s="158">
        <f t="shared" si="453"/>
        <v>0</v>
      </c>
      <c r="DJ158" s="157">
        <f t="shared" si="454"/>
        <v>614</v>
      </c>
      <c r="DK158" s="158">
        <f t="shared" si="454"/>
        <v>587</v>
      </c>
      <c r="DL158" s="157">
        <f t="shared" si="454"/>
        <v>0</v>
      </c>
      <c r="DM158" s="158">
        <f t="shared" si="454"/>
        <v>0</v>
      </c>
      <c r="DN158" s="157">
        <f t="shared" si="455"/>
        <v>4.0007491856677522</v>
      </c>
      <c r="DO158" s="158">
        <f t="shared" si="455"/>
        <v>4.0464906303236798</v>
      </c>
      <c r="DP158" s="157">
        <f t="shared" si="456"/>
        <v>2456.46</v>
      </c>
      <c r="DQ158" s="158">
        <f t="shared" si="456"/>
        <v>2375.29</v>
      </c>
      <c r="DR158" s="157">
        <f t="shared" si="457"/>
        <v>0</v>
      </c>
      <c r="DS158" s="158">
        <f t="shared" si="457"/>
        <v>0</v>
      </c>
      <c r="DT158" s="157">
        <f t="shared" si="458"/>
        <v>0</v>
      </c>
      <c r="DU158" s="158">
        <f t="shared" si="458"/>
        <v>0</v>
      </c>
      <c r="DV158" s="221">
        <v>142</v>
      </c>
      <c r="DW158" s="222">
        <v>164</v>
      </c>
      <c r="DX158" s="157">
        <f t="shared" si="459"/>
        <v>0</v>
      </c>
      <c r="DY158" s="158">
        <f t="shared" si="459"/>
        <v>0</v>
      </c>
      <c r="DZ158" s="221">
        <v>28</v>
      </c>
      <c r="EA158" s="222">
        <v>44</v>
      </c>
      <c r="EB158" s="157">
        <f t="shared" si="460"/>
        <v>0</v>
      </c>
      <c r="EC158" s="158">
        <f t="shared" si="460"/>
        <v>0</v>
      </c>
      <c r="ED158" s="155"/>
      <c r="EE158" s="156"/>
      <c r="EF158" s="157">
        <f t="shared" si="461"/>
        <v>0</v>
      </c>
      <c r="EG158" s="158">
        <f t="shared" si="461"/>
        <v>0</v>
      </c>
      <c r="EH158" s="157">
        <f t="shared" si="462"/>
        <v>170</v>
      </c>
      <c r="EI158" s="158">
        <f t="shared" si="462"/>
        <v>208</v>
      </c>
      <c r="EJ158" s="157">
        <f t="shared" si="463"/>
        <v>0</v>
      </c>
      <c r="EK158" s="158">
        <f t="shared" si="463"/>
        <v>0</v>
      </c>
      <c r="EL158" s="223">
        <v>3.08</v>
      </c>
      <c r="EM158" s="224">
        <v>2.92</v>
      </c>
      <c r="EN158" s="157">
        <f t="shared" si="464"/>
        <v>437.36</v>
      </c>
      <c r="EO158" s="158">
        <f t="shared" si="464"/>
        <v>478.88</v>
      </c>
      <c r="EP158" s="223">
        <v>6.04</v>
      </c>
      <c r="EQ158" s="224">
        <v>3.89</v>
      </c>
      <c r="ER158" s="157">
        <f t="shared" si="465"/>
        <v>169.12</v>
      </c>
      <c r="ES158" s="158">
        <f t="shared" si="465"/>
        <v>171.16</v>
      </c>
      <c r="ET158" s="155"/>
      <c r="EU158" s="156"/>
      <c r="EV158" s="157">
        <f t="shared" si="466"/>
        <v>0</v>
      </c>
      <c r="EW158" s="158">
        <f t="shared" si="466"/>
        <v>0</v>
      </c>
      <c r="EX158" s="157">
        <f t="shared" si="467"/>
        <v>3.5675294117647058</v>
      </c>
      <c r="EY158" s="158">
        <f t="shared" si="467"/>
        <v>3.1251923076923074</v>
      </c>
      <c r="EZ158" s="157">
        <f t="shared" si="468"/>
        <v>606.48</v>
      </c>
      <c r="FA158" s="158">
        <f t="shared" si="468"/>
        <v>650.04</v>
      </c>
      <c r="FB158" s="155"/>
      <c r="FC158" s="156"/>
      <c r="FD158" s="157">
        <f t="shared" si="469"/>
        <v>0</v>
      </c>
      <c r="FE158" s="158">
        <f t="shared" si="469"/>
        <v>0</v>
      </c>
      <c r="FF158" s="155"/>
      <c r="FG158" s="156"/>
      <c r="FH158" s="157">
        <f t="shared" si="470"/>
        <v>0</v>
      </c>
      <c r="FI158" s="158">
        <f t="shared" si="470"/>
        <v>0</v>
      </c>
      <c r="FJ158" s="155"/>
      <c r="FK158" s="156"/>
      <c r="FL158" s="157">
        <f t="shared" si="471"/>
        <v>0</v>
      </c>
      <c r="FM158" s="158">
        <f t="shared" si="471"/>
        <v>0</v>
      </c>
      <c r="FN158" s="157">
        <f t="shared" si="472"/>
        <v>0</v>
      </c>
      <c r="FO158" s="158">
        <f t="shared" si="472"/>
        <v>0</v>
      </c>
      <c r="FP158" s="157">
        <f t="shared" si="473"/>
        <v>0</v>
      </c>
      <c r="FQ158" s="158">
        <f t="shared" si="473"/>
        <v>0</v>
      </c>
      <c r="FR158" s="221">
        <v>265</v>
      </c>
      <c r="FS158" s="222">
        <v>252</v>
      </c>
      <c r="FT158" s="157">
        <f t="shared" si="474"/>
        <v>0</v>
      </c>
      <c r="FU158" s="158">
        <f t="shared" si="474"/>
        <v>0</v>
      </c>
      <c r="FV158" s="223">
        <v>5.36</v>
      </c>
      <c r="FW158" s="224">
        <v>4.79</v>
      </c>
      <c r="FX158" s="157">
        <f t="shared" si="475"/>
        <v>1420.4</v>
      </c>
      <c r="FY158" s="158">
        <f t="shared" si="475"/>
        <v>1207.08</v>
      </c>
      <c r="FZ158" s="155"/>
      <c r="GA158" s="156"/>
      <c r="GB158" s="157">
        <f t="shared" si="476"/>
        <v>0</v>
      </c>
      <c r="GC158" s="158">
        <f t="shared" si="476"/>
        <v>0</v>
      </c>
      <c r="GD158" s="157">
        <f t="shared" si="477"/>
        <v>725</v>
      </c>
      <c r="GE158" s="158">
        <f t="shared" si="477"/>
        <v>715</v>
      </c>
      <c r="GF158" s="157">
        <f t="shared" si="477"/>
        <v>0</v>
      </c>
      <c r="GG158" s="158">
        <f t="shared" si="477"/>
        <v>0</v>
      </c>
      <c r="GH158" s="157">
        <f t="shared" si="478"/>
        <v>2717.69</v>
      </c>
      <c r="GI158" s="158">
        <f t="shared" si="478"/>
        <v>2658.15</v>
      </c>
      <c r="GJ158" s="157" t="str">
        <f t="shared" si="479"/>
        <v/>
      </c>
      <c r="GK158" s="158" t="str">
        <f t="shared" si="479"/>
        <v/>
      </c>
      <c r="GL158" s="157">
        <f t="shared" si="480"/>
        <v>59</v>
      </c>
      <c r="GM158" s="158">
        <f t="shared" si="480"/>
        <v>80</v>
      </c>
      <c r="GN158" s="157">
        <f t="shared" si="480"/>
        <v>0</v>
      </c>
      <c r="GO158" s="158">
        <f t="shared" si="480"/>
        <v>0</v>
      </c>
      <c r="GP158" s="157">
        <f t="shared" si="481"/>
        <v>345.25</v>
      </c>
      <c r="GQ158" s="158">
        <f t="shared" si="481"/>
        <v>367.18</v>
      </c>
      <c r="GR158" s="157">
        <f t="shared" si="482"/>
        <v>0</v>
      </c>
      <c r="GS158" s="158">
        <f t="shared" si="482"/>
        <v>0</v>
      </c>
      <c r="GT158" s="157">
        <f t="shared" si="483"/>
        <v>784</v>
      </c>
      <c r="GU158" s="158">
        <f t="shared" si="483"/>
        <v>795</v>
      </c>
      <c r="GV158" s="157">
        <f t="shared" si="483"/>
        <v>0</v>
      </c>
      <c r="GW158" s="158">
        <f t="shared" si="483"/>
        <v>0</v>
      </c>
      <c r="GX158" s="157">
        <f t="shared" si="484"/>
        <v>3062.94</v>
      </c>
      <c r="GY158" s="158">
        <f t="shared" si="484"/>
        <v>3025.33</v>
      </c>
      <c r="GZ158" s="157" t="str">
        <f t="shared" si="484"/>
        <v/>
      </c>
      <c r="HA158" s="158" t="str">
        <f t="shared" si="484"/>
        <v/>
      </c>
      <c r="HB158" s="157">
        <f t="shared" si="485"/>
        <v>0</v>
      </c>
      <c r="HC158" s="158">
        <f t="shared" si="485"/>
        <v>0</v>
      </c>
      <c r="HD158" s="157">
        <f t="shared" si="485"/>
        <v>0</v>
      </c>
      <c r="HE158" s="158">
        <f t="shared" si="485"/>
        <v>0</v>
      </c>
      <c r="HF158" s="157" t="str">
        <f t="shared" si="486"/>
        <v/>
      </c>
      <c r="HG158" s="158" t="str">
        <f t="shared" si="486"/>
        <v/>
      </c>
      <c r="HH158" s="157" t="str">
        <f t="shared" si="487"/>
        <v/>
      </c>
      <c r="HI158" s="158" t="str">
        <f t="shared" si="487"/>
        <v/>
      </c>
      <c r="HJ158" s="157">
        <f t="shared" si="488"/>
        <v>4483.34</v>
      </c>
      <c r="HK158" s="158">
        <f t="shared" si="488"/>
        <v>4232.41</v>
      </c>
      <c r="HL158" s="157" t="str">
        <f t="shared" si="489"/>
        <v/>
      </c>
      <c r="HM158" s="158" t="str">
        <f t="shared" si="489"/>
        <v/>
      </c>
    </row>
    <row r="159" spans="1:221">
      <c r="A159" s="219" t="s">
        <v>537</v>
      </c>
      <c r="B159" s="11" t="s">
        <v>551</v>
      </c>
      <c r="C159" s="10"/>
      <c r="D159" s="9">
        <v>175573</v>
      </c>
      <c r="E159" s="9">
        <v>9</v>
      </c>
      <c r="F159" s="155">
        <v>597</v>
      </c>
      <c r="G159" s="156">
        <v>682</v>
      </c>
      <c r="H159" s="155">
        <v>4</v>
      </c>
      <c r="I159" s="156">
        <v>7</v>
      </c>
      <c r="J159" s="157">
        <f t="shared" si="422"/>
        <v>593</v>
      </c>
      <c r="K159" s="158">
        <f t="shared" si="422"/>
        <v>675</v>
      </c>
      <c r="L159" s="155">
        <v>64</v>
      </c>
      <c r="M159" s="156">
        <v>64</v>
      </c>
      <c r="N159" s="157">
        <f t="shared" si="423"/>
        <v>593</v>
      </c>
      <c r="O159" s="158">
        <f t="shared" si="423"/>
        <v>675</v>
      </c>
      <c r="P159" s="199">
        <f t="shared" si="423"/>
        <v>0</v>
      </c>
      <c r="Q159" s="181">
        <f t="shared" si="423"/>
        <v>0</v>
      </c>
      <c r="R159" s="221">
        <v>54</v>
      </c>
      <c r="S159" s="222">
        <v>87</v>
      </c>
      <c r="T159" s="157">
        <f t="shared" si="424"/>
        <v>0</v>
      </c>
      <c r="U159" s="158">
        <f t="shared" si="424"/>
        <v>0</v>
      </c>
      <c r="V159" s="221">
        <v>15</v>
      </c>
      <c r="W159" s="222">
        <v>13</v>
      </c>
      <c r="X159" s="157">
        <f t="shared" si="425"/>
        <v>0</v>
      </c>
      <c r="Y159" s="158">
        <f t="shared" si="425"/>
        <v>0</v>
      </c>
      <c r="Z159" s="155"/>
      <c r="AA159" s="156"/>
      <c r="AB159" s="157">
        <f t="shared" si="426"/>
        <v>0</v>
      </c>
      <c r="AC159" s="158">
        <f t="shared" si="426"/>
        <v>0</v>
      </c>
      <c r="AD159" s="157">
        <f t="shared" si="427"/>
        <v>69</v>
      </c>
      <c r="AE159" s="158">
        <f t="shared" si="427"/>
        <v>100</v>
      </c>
      <c r="AF159" s="157">
        <f t="shared" si="428"/>
        <v>0</v>
      </c>
      <c r="AG159" s="158">
        <f t="shared" si="428"/>
        <v>0</v>
      </c>
      <c r="AH159" s="223">
        <v>3.52</v>
      </c>
      <c r="AI159" s="224">
        <v>3.46</v>
      </c>
      <c r="AJ159" s="157">
        <f t="shared" si="429"/>
        <v>190.08</v>
      </c>
      <c r="AK159" s="157">
        <f t="shared" si="429"/>
        <v>301.02</v>
      </c>
      <c r="AL159" s="223">
        <v>4.7300000000000004</v>
      </c>
      <c r="AM159" s="224">
        <v>5.04</v>
      </c>
      <c r="AN159" s="157">
        <f t="shared" si="430"/>
        <v>70.95</v>
      </c>
      <c r="AO159" s="157">
        <f t="shared" si="430"/>
        <v>65.52</v>
      </c>
      <c r="AP159" s="155"/>
      <c r="AQ159" s="156"/>
      <c r="AR159" s="157">
        <f t="shared" si="431"/>
        <v>0</v>
      </c>
      <c r="AS159" s="158">
        <f t="shared" si="431"/>
        <v>0</v>
      </c>
      <c r="AT159" s="157">
        <f t="shared" si="432"/>
        <v>3.7830434782608702</v>
      </c>
      <c r="AU159" s="158">
        <f t="shared" si="432"/>
        <v>3.6653999999999995</v>
      </c>
      <c r="AV159" s="157">
        <f t="shared" si="433"/>
        <v>261.03000000000003</v>
      </c>
      <c r="AW159" s="158">
        <f t="shared" si="433"/>
        <v>366.53999999999996</v>
      </c>
      <c r="AX159" s="155"/>
      <c r="AY159" s="156"/>
      <c r="AZ159" s="157">
        <f t="shared" si="434"/>
        <v>0</v>
      </c>
      <c r="BA159" s="158">
        <f t="shared" si="434"/>
        <v>0</v>
      </c>
      <c r="BB159" s="155"/>
      <c r="BC159" s="156"/>
      <c r="BD159" s="157">
        <f t="shared" si="435"/>
        <v>0</v>
      </c>
      <c r="BE159" s="158">
        <f t="shared" si="435"/>
        <v>0</v>
      </c>
      <c r="BF159" s="155"/>
      <c r="BG159" s="156"/>
      <c r="BH159" s="157">
        <f t="shared" si="436"/>
        <v>0</v>
      </c>
      <c r="BI159" s="158">
        <f t="shared" si="436"/>
        <v>0</v>
      </c>
      <c r="BJ159" s="157">
        <f t="shared" si="437"/>
        <v>0</v>
      </c>
      <c r="BK159" s="158">
        <f t="shared" si="437"/>
        <v>0</v>
      </c>
      <c r="BL159" s="157">
        <f t="shared" si="438"/>
        <v>0</v>
      </c>
      <c r="BM159" s="158">
        <f t="shared" si="438"/>
        <v>0</v>
      </c>
      <c r="BN159" s="221">
        <v>297</v>
      </c>
      <c r="BO159" s="222">
        <v>339</v>
      </c>
      <c r="BP159" s="157">
        <f t="shared" si="439"/>
        <v>0</v>
      </c>
      <c r="BQ159" s="158">
        <f t="shared" si="439"/>
        <v>0</v>
      </c>
      <c r="BR159" s="221">
        <v>19</v>
      </c>
      <c r="BS159" s="222">
        <v>22</v>
      </c>
      <c r="BT159" s="157">
        <f t="shared" si="440"/>
        <v>0</v>
      </c>
      <c r="BU159" s="158">
        <f t="shared" si="440"/>
        <v>0</v>
      </c>
      <c r="BV159" s="155"/>
      <c r="BW159" s="156"/>
      <c r="BX159" s="157">
        <f t="shared" si="441"/>
        <v>0</v>
      </c>
      <c r="BY159" s="158">
        <f t="shared" si="441"/>
        <v>0</v>
      </c>
      <c r="BZ159" s="157">
        <f t="shared" si="442"/>
        <v>316</v>
      </c>
      <c r="CA159" s="158">
        <f t="shared" si="442"/>
        <v>361</v>
      </c>
      <c r="CB159" s="157">
        <f t="shared" si="443"/>
        <v>0</v>
      </c>
      <c r="CC159" s="158">
        <f t="shared" si="443"/>
        <v>0</v>
      </c>
      <c r="CD159" s="223">
        <v>3</v>
      </c>
      <c r="CE159" s="224">
        <v>3.28</v>
      </c>
      <c r="CF159" s="157">
        <f t="shared" si="444"/>
        <v>891</v>
      </c>
      <c r="CG159" s="158">
        <f t="shared" si="444"/>
        <v>1111.9199999999998</v>
      </c>
      <c r="CH159" s="223">
        <v>4.1100000000000003</v>
      </c>
      <c r="CI159" s="224">
        <v>5.3</v>
      </c>
      <c r="CJ159" s="157">
        <f t="shared" si="445"/>
        <v>78.09</v>
      </c>
      <c r="CK159" s="158">
        <f t="shared" si="445"/>
        <v>116.6</v>
      </c>
      <c r="CL159" s="155"/>
      <c r="CM159" s="156"/>
      <c r="CN159" s="157">
        <f t="shared" si="446"/>
        <v>0</v>
      </c>
      <c r="CO159" s="158">
        <f t="shared" si="446"/>
        <v>0</v>
      </c>
      <c r="CP159" s="157">
        <f t="shared" si="447"/>
        <v>3.066740506329114</v>
      </c>
      <c r="CQ159" s="158">
        <f t="shared" si="447"/>
        <v>3.4031024930747917</v>
      </c>
      <c r="CR159" s="157">
        <f t="shared" si="448"/>
        <v>969.09</v>
      </c>
      <c r="CS159" s="158">
        <f t="shared" si="448"/>
        <v>1228.5199999999998</v>
      </c>
      <c r="CT159" s="155"/>
      <c r="CU159" s="156"/>
      <c r="CV159" s="157">
        <f t="shared" si="449"/>
        <v>0</v>
      </c>
      <c r="CW159" s="158">
        <f t="shared" si="449"/>
        <v>0</v>
      </c>
      <c r="CX159" s="155"/>
      <c r="CY159" s="156"/>
      <c r="CZ159" s="157">
        <f t="shared" si="450"/>
        <v>0</v>
      </c>
      <c r="DA159" s="158">
        <f t="shared" si="450"/>
        <v>0</v>
      </c>
      <c r="DB159" s="155"/>
      <c r="DC159" s="156"/>
      <c r="DD159" s="157">
        <f t="shared" si="451"/>
        <v>0</v>
      </c>
      <c r="DE159" s="158">
        <f t="shared" si="451"/>
        <v>0</v>
      </c>
      <c r="DF159" s="157">
        <f t="shared" si="452"/>
        <v>0</v>
      </c>
      <c r="DG159" s="158">
        <f t="shared" si="452"/>
        <v>0</v>
      </c>
      <c r="DH159" s="157">
        <f t="shared" si="453"/>
        <v>0</v>
      </c>
      <c r="DI159" s="158">
        <f t="shared" si="453"/>
        <v>0</v>
      </c>
      <c r="DJ159" s="157">
        <f t="shared" si="454"/>
        <v>385</v>
      </c>
      <c r="DK159" s="158">
        <f t="shared" si="454"/>
        <v>461</v>
      </c>
      <c r="DL159" s="157">
        <f t="shared" si="454"/>
        <v>0</v>
      </c>
      <c r="DM159" s="158">
        <f t="shared" si="454"/>
        <v>0</v>
      </c>
      <c r="DN159" s="157">
        <f t="shared" si="455"/>
        <v>3.1951168831168832</v>
      </c>
      <c r="DO159" s="158">
        <f t="shared" si="455"/>
        <v>3.4599999999999995</v>
      </c>
      <c r="DP159" s="157">
        <f t="shared" si="456"/>
        <v>1230.1200000000001</v>
      </c>
      <c r="DQ159" s="158">
        <f t="shared" si="456"/>
        <v>1595.0599999999997</v>
      </c>
      <c r="DR159" s="157">
        <f t="shared" si="457"/>
        <v>0</v>
      </c>
      <c r="DS159" s="158">
        <f t="shared" si="457"/>
        <v>0</v>
      </c>
      <c r="DT159" s="157">
        <f t="shared" si="458"/>
        <v>0</v>
      </c>
      <c r="DU159" s="158">
        <f t="shared" si="458"/>
        <v>0</v>
      </c>
      <c r="DV159" s="221">
        <v>92</v>
      </c>
      <c r="DW159" s="222">
        <v>137</v>
      </c>
      <c r="DX159" s="157">
        <f t="shared" si="459"/>
        <v>0</v>
      </c>
      <c r="DY159" s="158">
        <f t="shared" si="459"/>
        <v>0</v>
      </c>
      <c r="DZ159" s="221">
        <v>18</v>
      </c>
      <c r="EA159" s="222">
        <v>15</v>
      </c>
      <c r="EB159" s="157">
        <f t="shared" si="460"/>
        <v>0</v>
      </c>
      <c r="EC159" s="158">
        <f t="shared" si="460"/>
        <v>0</v>
      </c>
      <c r="ED159" s="155"/>
      <c r="EE159" s="156"/>
      <c r="EF159" s="157">
        <f t="shared" si="461"/>
        <v>0</v>
      </c>
      <c r="EG159" s="158">
        <f t="shared" si="461"/>
        <v>0</v>
      </c>
      <c r="EH159" s="157">
        <f t="shared" si="462"/>
        <v>110</v>
      </c>
      <c r="EI159" s="158">
        <f t="shared" si="462"/>
        <v>152</v>
      </c>
      <c r="EJ159" s="157">
        <f t="shared" si="463"/>
        <v>0</v>
      </c>
      <c r="EK159" s="158">
        <f t="shared" si="463"/>
        <v>0</v>
      </c>
      <c r="EL159" s="223">
        <v>2.96</v>
      </c>
      <c r="EM159" s="224">
        <v>3.01</v>
      </c>
      <c r="EN159" s="157">
        <f t="shared" si="464"/>
        <v>272.32</v>
      </c>
      <c r="EO159" s="158">
        <f t="shared" si="464"/>
        <v>412.36999999999995</v>
      </c>
      <c r="EP159" s="223">
        <v>4.3600000000000003</v>
      </c>
      <c r="EQ159" s="224">
        <v>5.2</v>
      </c>
      <c r="ER159" s="157">
        <f t="shared" si="465"/>
        <v>78.48</v>
      </c>
      <c r="ES159" s="158">
        <f t="shared" si="465"/>
        <v>78</v>
      </c>
      <c r="ET159" s="155"/>
      <c r="EU159" s="156"/>
      <c r="EV159" s="157">
        <f t="shared" si="466"/>
        <v>0</v>
      </c>
      <c r="EW159" s="158">
        <f t="shared" si="466"/>
        <v>0</v>
      </c>
      <c r="EX159" s="157">
        <f t="shared" si="467"/>
        <v>3.189090909090909</v>
      </c>
      <c r="EY159" s="158">
        <f t="shared" si="467"/>
        <v>3.226118421052631</v>
      </c>
      <c r="EZ159" s="157">
        <f t="shared" si="468"/>
        <v>350.8</v>
      </c>
      <c r="FA159" s="158">
        <f t="shared" si="468"/>
        <v>490.36999999999989</v>
      </c>
      <c r="FB159" s="155"/>
      <c r="FC159" s="156"/>
      <c r="FD159" s="157">
        <f t="shared" si="469"/>
        <v>0</v>
      </c>
      <c r="FE159" s="158">
        <f t="shared" si="469"/>
        <v>0</v>
      </c>
      <c r="FF159" s="155"/>
      <c r="FG159" s="156"/>
      <c r="FH159" s="157">
        <f t="shared" si="470"/>
        <v>0</v>
      </c>
      <c r="FI159" s="158">
        <f t="shared" si="470"/>
        <v>0</v>
      </c>
      <c r="FJ159" s="155"/>
      <c r="FK159" s="156"/>
      <c r="FL159" s="157">
        <f t="shared" si="471"/>
        <v>0</v>
      </c>
      <c r="FM159" s="158">
        <f t="shared" si="471"/>
        <v>0</v>
      </c>
      <c r="FN159" s="157">
        <f t="shared" si="472"/>
        <v>0</v>
      </c>
      <c r="FO159" s="158">
        <f t="shared" si="472"/>
        <v>0</v>
      </c>
      <c r="FP159" s="157">
        <f t="shared" si="473"/>
        <v>0</v>
      </c>
      <c r="FQ159" s="158">
        <f t="shared" si="473"/>
        <v>0</v>
      </c>
      <c r="FR159" s="221">
        <v>98</v>
      </c>
      <c r="FS159" s="222">
        <v>62</v>
      </c>
      <c r="FT159" s="157">
        <f t="shared" si="474"/>
        <v>0</v>
      </c>
      <c r="FU159" s="158">
        <f t="shared" si="474"/>
        <v>0</v>
      </c>
      <c r="FV159" s="223">
        <v>6.65</v>
      </c>
      <c r="FW159" s="224">
        <v>7.32</v>
      </c>
      <c r="FX159" s="157">
        <f t="shared" si="475"/>
        <v>651.70000000000005</v>
      </c>
      <c r="FY159" s="158">
        <f t="shared" si="475"/>
        <v>453.84000000000003</v>
      </c>
      <c r="FZ159" s="155"/>
      <c r="GA159" s="156"/>
      <c r="GB159" s="157">
        <f t="shared" si="476"/>
        <v>0</v>
      </c>
      <c r="GC159" s="158">
        <f t="shared" si="476"/>
        <v>0</v>
      </c>
      <c r="GD159" s="157">
        <f t="shared" si="477"/>
        <v>443</v>
      </c>
      <c r="GE159" s="158">
        <f t="shared" si="477"/>
        <v>563</v>
      </c>
      <c r="GF159" s="157">
        <f t="shared" si="477"/>
        <v>0</v>
      </c>
      <c r="GG159" s="158">
        <f t="shared" si="477"/>
        <v>0</v>
      </c>
      <c r="GH159" s="157">
        <f t="shared" si="478"/>
        <v>1353.3999999999999</v>
      </c>
      <c r="GI159" s="158">
        <f t="shared" si="478"/>
        <v>1825.3099999999997</v>
      </c>
      <c r="GJ159" s="157" t="str">
        <f t="shared" si="479"/>
        <v/>
      </c>
      <c r="GK159" s="158" t="str">
        <f t="shared" si="479"/>
        <v/>
      </c>
      <c r="GL159" s="157">
        <f t="shared" si="480"/>
        <v>52</v>
      </c>
      <c r="GM159" s="158">
        <f t="shared" si="480"/>
        <v>50</v>
      </c>
      <c r="GN159" s="157">
        <f t="shared" si="480"/>
        <v>0</v>
      </c>
      <c r="GO159" s="158">
        <f t="shared" si="480"/>
        <v>0</v>
      </c>
      <c r="GP159" s="157">
        <f t="shared" si="481"/>
        <v>227.52000000000004</v>
      </c>
      <c r="GQ159" s="158">
        <f t="shared" si="481"/>
        <v>260.12</v>
      </c>
      <c r="GR159" s="157">
        <f t="shared" si="482"/>
        <v>0</v>
      </c>
      <c r="GS159" s="158">
        <f t="shared" si="482"/>
        <v>0</v>
      </c>
      <c r="GT159" s="157">
        <f t="shared" si="483"/>
        <v>495</v>
      </c>
      <c r="GU159" s="158">
        <f t="shared" si="483"/>
        <v>613</v>
      </c>
      <c r="GV159" s="157">
        <f t="shared" si="483"/>
        <v>0</v>
      </c>
      <c r="GW159" s="158">
        <f t="shared" si="483"/>
        <v>0</v>
      </c>
      <c r="GX159" s="157">
        <f t="shared" si="484"/>
        <v>1580.9199999999998</v>
      </c>
      <c r="GY159" s="158">
        <f t="shared" si="484"/>
        <v>2085.4299999999998</v>
      </c>
      <c r="GZ159" s="157" t="str">
        <f t="shared" si="484"/>
        <v/>
      </c>
      <c r="HA159" s="158" t="str">
        <f t="shared" si="484"/>
        <v/>
      </c>
      <c r="HB159" s="157">
        <f t="shared" si="485"/>
        <v>0</v>
      </c>
      <c r="HC159" s="158">
        <f t="shared" si="485"/>
        <v>0</v>
      </c>
      <c r="HD159" s="157">
        <f t="shared" si="485"/>
        <v>0</v>
      </c>
      <c r="HE159" s="158">
        <f t="shared" si="485"/>
        <v>0</v>
      </c>
      <c r="HF159" s="157" t="str">
        <f t="shared" si="486"/>
        <v/>
      </c>
      <c r="HG159" s="158" t="str">
        <f t="shared" si="486"/>
        <v/>
      </c>
      <c r="HH159" s="157" t="str">
        <f t="shared" si="487"/>
        <v/>
      </c>
      <c r="HI159" s="158" t="str">
        <f t="shared" si="487"/>
        <v/>
      </c>
      <c r="HJ159" s="157">
        <f t="shared" si="488"/>
        <v>2232.62</v>
      </c>
      <c r="HK159" s="158">
        <f t="shared" si="488"/>
        <v>2539.2699999999995</v>
      </c>
      <c r="HL159" s="157" t="str">
        <f t="shared" si="489"/>
        <v/>
      </c>
      <c r="HM159" s="158" t="str">
        <f t="shared" si="489"/>
        <v/>
      </c>
    </row>
    <row r="160" spans="1:221">
      <c r="A160" s="219" t="s">
        <v>537</v>
      </c>
      <c r="B160" s="11" t="s">
        <v>552</v>
      </c>
      <c r="C160" s="10"/>
      <c r="D160" s="9">
        <v>175643</v>
      </c>
      <c r="E160" s="9">
        <v>9</v>
      </c>
      <c r="F160" s="155">
        <v>483</v>
      </c>
      <c r="G160" s="156">
        <v>454</v>
      </c>
      <c r="H160" s="155">
        <v>6</v>
      </c>
      <c r="I160" s="156">
        <v>7</v>
      </c>
      <c r="J160" s="157">
        <f t="shared" si="422"/>
        <v>477</v>
      </c>
      <c r="K160" s="158">
        <f t="shared" si="422"/>
        <v>447</v>
      </c>
      <c r="L160" s="155">
        <v>64</v>
      </c>
      <c r="M160" s="156">
        <v>64</v>
      </c>
      <c r="N160" s="157">
        <f t="shared" si="423"/>
        <v>477</v>
      </c>
      <c r="O160" s="158">
        <f t="shared" si="423"/>
        <v>447</v>
      </c>
      <c r="P160" s="199">
        <f t="shared" si="423"/>
        <v>0</v>
      </c>
      <c r="Q160" s="181">
        <f t="shared" si="423"/>
        <v>0</v>
      </c>
      <c r="R160" s="221">
        <v>67</v>
      </c>
      <c r="S160" s="222">
        <v>87</v>
      </c>
      <c r="T160" s="157">
        <f t="shared" si="424"/>
        <v>0</v>
      </c>
      <c r="U160" s="158">
        <f t="shared" si="424"/>
        <v>0</v>
      </c>
      <c r="V160" s="221">
        <v>5</v>
      </c>
      <c r="W160" s="222">
        <v>9</v>
      </c>
      <c r="X160" s="157">
        <f t="shared" si="425"/>
        <v>0</v>
      </c>
      <c r="Y160" s="158">
        <f t="shared" si="425"/>
        <v>0</v>
      </c>
      <c r="Z160" s="155"/>
      <c r="AA160" s="156"/>
      <c r="AB160" s="157">
        <f t="shared" si="426"/>
        <v>0</v>
      </c>
      <c r="AC160" s="158">
        <f t="shared" si="426"/>
        <v>0</v>
      </c>
      <c r="AD160" s="157">
        <f t="shared" si="427"/>
        <v>72</v>
      </c>
      <c r="AE160" s="158">
        <f t="shared" si="427"/>
        <v>96</v>
      </c>
      <c r="AF160" s="157">
        <f t="shared" si="428"/>
        <v>0</v>
      </c>
      <c r="AG160" s="158">
        <f t="shared" si="428"/>
        <v>0</v>
      </c>
      <c r="AH160" s="223">
        <v>3.09</v>
      </c>
      <c r="AI160" s="224">
        <v>3.15</v>
      </c>
      <c r="AJ160" s="157">
        <f t="shared" si="429"/>
        <v>207.03</v>
      </c>
      <c r="AK160" s="157">
        <f t="shared" si="429"/>
        <v>274.05</v>
      </c>
      <c r="AL160" s="223">
        <v>3.7</v>
      </c>
      <c r="AM160" s="224">
        <v>3.11</v>
      </c>
      <c r="AN160" s="157">
        <f t="shared" si="430"/>
        <v>18.5</v>
      </c>
      <c r="AO160" s="157">
        <f t="shared" si="430"/>
        <v>27.99</v>
      </c>
      <c r="AP160" s="155"/>
      <c r="AQ160" s="156"/>
      <c r="AR160" s="157">
        <f t="shared" si="431"/>
        <v>0</v>
      </c>
      <c r="AS160" s="158">
        <f t="shared" si="431"/>
        <v>0</v>
      </c>
      <c r="AT160" s="157">
        <f t="shared" si="432"/>
        <v>3.1323611111111109</v>
      </c>
      <c r="AU160" s="158">
        <f t="shared" si="432"/>
        <v>3.1462500000000002</v>
      </c>
      <c r="AV160" s="157">
        <f t="shared" si="433"/>
        <v>225.52999999999997</v>
      </c>
      <c r="AW160" s="158">
        <f t="shared" si="433"/>
        <v>302.04000000000002</v>
      </c>
      <c r="AX160" s="155"/>
      <c r="AY160" s="156"/>
      <c r="AZ160" s="157">
        <f t="shared" si="434"/>
        <v>0</v>
      </c>
      <c r="BA160" s="158">
        <f t="shared" si="434"/>
        <v>0</v>
      </c>
      <c r="BB160" s="155"/>
      <c r="BC160" s="156"/>
      <c r="BD160" s="157">
        <f t="shared" si="435"/>
        <v>0</v>
      </c>
      <c r="BE160" s="158">
        <f t="shared" si="435"/>
        <v>0</v>
      </c>
      <c r="BF160" s="155"/>
      <c r="BG160" s="156"/>
      <c r="BH160" s="157">
        <f t="shared" si="436"/>
        <v>0</v>
      </c>
      <c r="BI160" s="158">
        <f t="shared" si="436"/>
        <v>0</v>
      </c>
      <c r="BJ160" s="157">
        <f t="shared" si="437"/>
        <v>0</v>
      </c>
      <c r="BK160" s="158">
        <f t="shared" si="437"/>
        <v>0</v>
      </c>
      <c r="BL160" s="157">
        <f t="shared" si="438"/>
        <v>0</v>
      </c>
      <c r="BM160" s="158">
        <f t="shared" si="438"/>
        <v>0</v>
      </c>
      <c r="BN160" s="221">
        <v>207</v>
      </c>
      <c r="BO160" s="222">
        <v>202</v>
      </c>
      <c r="BP160" s="157">
        <f t="shared" si="439"/>
        <v>0</v>
      </c>
      <c r="BQ160" s="158">
        <f t="shared" si="439"/>
        <v>0</v>
      </c>
      <c r="BR160" s="221">
        <v>17</v>
      </c>
      <c r="BS160" s="222">
        <v>17</v>
      </c>
      <c r="BT160" s="157">
        <f t="shared" si="440"/>
        <v>0</v>
      </c>
      <c r="BU160" s="158">
        <f t="shared" si="440"/>
        <v>0</v>
      </c>
      <c r="BV160" s="155"/>
      <c r="BW160" s="156"/>
      <c r="BX160" s="157">
        <f t="shared" si="441"/>
        <v>0</v>
      </c>
      <c r="BY160" s="158">
        <f t="shared" si="441"/>
        <v>0</v>
      </c>
      <c r="BZ160" s="157">
        <f t="shared" si="442"/>
        <v>224</v>
      </c>
      <c r="CA160" s="158">
        <f t="shared" si="442"/>
        <v>219</v>
      </c>
      <c r="CB160" s="157">
        <f t="shared" si="443"/>
        <v>0</v>
      </c>
      <c r="CC160" s="158">
        <f t="shared" si="443"/>
        <v>0</v>
      </c>
      <c r="CD160" s="223">
        <v>2.38</v>
      </c>
      <c r="CE160" s="224">
        <v>3.27</v>
      </c>
      <c r="CF160" s="157">
        <f t="shared" si="444"/>
        <v>492.65999999999997</v>
      </c>
      <c r="CG160" s="158">
        <f t="shared" si="444"/>
        <v>660.54</v>
      </c>
      <c r="CH160" s="223">
        <v>2.97</v>
      </c>
      <c r="CI160" s="224">
        <v>3.88</v>
      </c>
      <c r="CJ160" s="157">
        <f t="shared" si="445"/>
        <v>50.49</v>
      </c>
      <c r="CK160" s="158">
        <f t="shared" si="445"/>
        <v>65.959999999999994</v>
      </c>
      <c r="CL160" s="155"/>
      <c r="CM160" s="156"/>
      <c r="CN160" s="157">
        <f t="shared" si="446"/>
        <v>0</v>
      </c>
      <c r="CO160" s="158">
        <f t="shared" si="446"/>
        <v>0</v>
      </c>
      <c r="CP160" s="157">
        <f t="shared" si="447"/>
        <v>2.4247767857142857</v>
      </c>
      <c r="CQ160" s="158">
        <f t="shared" si="447"/>
        <v>3.317351598173516</v>
      </c>
      <c r="CR160" s="157">
        <f t="shared" si="448"/>
        <v>543.15</v>
      </c>
      <c r="CS160" s="158">
        <f t="shared" si="448"/>
        <v>726.5</v>
      </c>
      <c r="CT160" s="155"/>
      <c r="CU160" s="156"/>
      <c r="CV160" s="157">
        <f t="shared" si="449"/>
        <v>0</v>
      </c>
      <c r="CW160" s="158">
        <f t="shared" si="449"/>
        <v>0</v>
      </c>
      <c r="CX160" s="155"/>
      <c r="CY160" s="156"/>
      <c r="CZ160" s="157">
        <f t="shared" si="450"/>
        <v>0</v>
      </c>
      <c r="DA160" s="158">
        <f t="shared" si="450"/>
        <v>0</v>
      </c>
      <c r="DB160" s="155"/>
      <c r="DC160" s="156"/>
      <c r="DD160" s="157">
        <f t="shared" si="451"/>
        <v>0</v>
      </c>
      <c r="DE160" s="158">
        <f t="shared" si="451"/>
        <v>0</v>
      </c>
      <c r="DF160" s="157">
        <f t="shared" si="452"/>
        <v>0</v>
      </c>
      <c r="DG160" s="158">
        <f t="shared" si="452"/>
        <v>0</v>
      </c>
      <c r="DH160" s="157">
        <f t="shared" si="453"/>
        <v>0</v>
      </c>
      <c r="DI160" s="158">
        <f t="shared" si="453"/>
        <v>0</v>
      </c>
      <c r="DJ160" s="157">
        <f t="shared" si="454"/>
        <v>296</v>
      </c>
      <c r="DK160" s="158">
        <f t="shared" si="454"/>
        <v>315</v>
      </c>
      <c r="DL160" s="157">
        <f t="shared" si="454"/>
        <v>0</v>
      </c>
      <c r="DM160" s="158">
        <f t="shared" si="454"/>
        <v>0</v>
      </c>
      <c r="DN160" s="157">
        <f t="shared" si="455"/>
        <v>2.5968918918918917</v>
      </c>
      <c r="DO160" s="158">
        <f t="shared" si="455"/>
        <v>3.2652063492063492</v>
      </c>
      <c r="DP160" s="157">
        <f t="shared" si="456"/>
        <v>768.68</v>
      </c>
      <c r="DQ160" s="158">
        <f t="shared" si="456"/>
        <v>1028.54</v>
      </c>
      <c r="DR160" s="157">
        <f t="shared" si="457"/>
        <v>0</v>
      </c>
      <c r="DS160" s="158">
        <f t="shared" si="457"/>
        <v>0</v>
      </c>
      <c r="DT160" s="157">
        <f t="shared" si="458"/>
        <v>0</v>
      </c>
      <c r="DU160" s="158">
        <f t="shared" si="458"/>
        <v>0</v>
      </c>
      <c r="DV160" s="221">
        <v>56</v>
      </c>
      <c r="DW160" s="222">
        <v>48</v>
      </c>
      <c r="DX160" s="157">
        <f t="shared" si="459"/>
        <v>0</v>
      </c>
      <c r="DY160" s="158">
        <f t="shared" si="459"/>
        <v>0</v>
      </c>
      <c r="DZ160" s="221">
        <v>13</v>
      </c>
      <c r="EA160" s="222">
        <v>16</v>
      </c>
      <c r="EB160" s="157">
        <f t="shared" si="460"/>
        <v>0</v>
      </c>
      <c r="EC160" s="158">
        <f t="shared" si="460"/>
        <v>0</v>
      </c>
      <c r="ED160" s="155"/>
      <c r="EE160" s="156"/>
      <c r="EF160" s="157">
        <f t="shared" si="461"/>
        <v>0</v>
      </c>
      <c r="EG160" s="158">
        <f t="shared" si="461"/>
        <v>0</v>
      </c>
      <c r="EH160" s="157">
        <f t="shared" si="462"/>
        <v>69</v>
      </c>
      <c r="EI160" s="158">
        <f t="shared" si="462"/>
        <v>64</v>
      </c>
      <c r="EJ160" s="157">
        <f t="shared" si="463"/>
        <v>0</v>
      </c>
      <c r="EK160" s="158">
        <f t="shared" si="463"/>
        <v>0</v>
      </c>
      <c r="EL160" s="223">
        <v>2.46</v>
      </c>
      <c r="EM160" s="224">
        <v>3.07</v>
      </c>
      <c r="EN160" s="157">
        <f t="shared" si="464"/>
        <v>137.76</v>
      </c>
      <c r="EO160" s="158">
        <f t="shared" si="464"/>
        <v>147.35999999999999</v>
      </c>
      <c r="EP160" s="223">
        <v>1.96</v>
      </c>
      <c r="EQ160" s="224">
        <v>4.13</v>
      </c>
      <c r="ER160" s="157">
        <f t="shared" si="465"/>
        <v>25.48</v>
      </c>
      <c r="ES160" s="158">
        <f t="shared" si="465"/>
        <v>66.08</v>
      </c>
      <c r="ET160" s="155"/>
      <c r="EU160" s="156"/>
      <c r="EV160" s="157">
        <f t="shared" si="466"/>
        <v>0</v>
      </c>
      <c r="EW160" s="158">
        <f t="shared" si="466"/>
        <v>0</v>
      </c>
      <c r="EX160" s="157">
        <f t="shared" si="467"/>
        <v>2.3657971014492749</v>
      </c>
      <c r="EY160" s="158">
        <f t="shared" si="467"/>
        <v>3.335</v>
      </c>
      <c r="EZ160" s="157">
        <f t="shared" si="468"/>
        <v>163.23999999999998</v>
      </c>
      <c r="FA160" s="158">
        <f t="shared" si="468"/>
        <v>213.44</v>
      </c>
      <c r="FB160" s="155"/>
      <c r="FC160" s="156"/>
      <c r="FD160" s="157">
        <f t="shared" si="469"/>
        <v>0</v>
      </c>
      <c r="FE160" s="158">
        <f t="shared" si="469"/>
        <v>0</v>
      </c>
      <c r="FF160" s="155"/>
      <c r="FG160" s="156"/>
      <c r="FH160" s="157">
        <f t="shared" si="470"/>
        <v>0</v>
      </c>
      <c r="FI160" s="158">
        <f t="shared" si="470"/>
        <v>0</v>
      </c>
      <c r="FJ160" s="155"/>
      <c r="FK160" s="156"/>
      <c r="FL160" s="157">
        <f t="shared" si="471"/>
        <v>0</v>
      </c>
      <c r="FM160" s="158">
        <f t="shared" si="471"/>
        <v>0</v>
      </c>
      <c r="FN160" s="157">
        <f t="shared" si="472"/>
        <v>0</v>
      </c>
      <c r="FO160" s="158">
        <f t="shared" si="472"/>
        <v>0</v>
      </c>
      <c r="FP160" s="157">
        <f t="shared" si="473"/>
        <v>0</v>
      </c>
      <c r="FQ160" s="158">
        <f t="shared" si="473"/>
        <v>0</v>
      </c>
      <c r="FR160" s="221">
        <v>112</v>
      </c>
      <c r="FS160" s="222">
        <v>68</v>
      </c>
      <c r="FT160" s="157">
        <f t="shared" si="474"/>
        <v>0</v>
      </c>
      <c r="FU160" s="158">
        <f t="shared" si="474"/>
        <v>0</v>
      </c>
      <c r="FV160" s="223">
        <v>6.67</v>
      </c>
      <c r="FW160" s="224">
        <v>5.38</v>
      </c>
      <c r="FX160" s="157">
        <f t="shared" si="475"/>
        <v>747.04</v>
      </c>
      <c r="FY160" s="158">
        <f t="shared" si="475"/>
        <v>365.84</v>
      </c>
      <c r="FZ160" s="155"/>
      <c r="GA160" s="156"/>
      <c r="GB160" s="157">
        <f t="shared" si="476"/>
        <v>0</v>
      </c>
      <c r="GC160" s="158">
        <f t="shared" si="476"/>
        <v>0</v>
      </c>
      <c r="GD160" s="157">
        <f t="shared" si="477"/>
        <v>330</v>
      </c>
      <c r="GE160" s="158">
        <f t="shared" si="477"/>
        <v>337</v>
      </c>
      <c r="GF160" s="157">
        <f t="shared" si="477"/>
        <v>0</v>
      </c>
      <c r="GG160" s="158">
        <f t="shared" si="477"/>
        <v>0</v>
      </c>
      <c r="GH160" s="157">
        <f t="shared" si="478"/>
        <v>837.44999999999993</v>
      </c>
      <c r="GI160" s="158">
        <f t="shared" si="478"/>
        <v>1081.9499999999998</v>
      </c>
      <c r="GJ160" s="157" t="str">
        <f t="shared" si="479"/>
        <v/>
      </c>
      <c r="GK160" s="158" t="str">
        <f t="shared" si="479"/>
        <v/>
      </c>
      <c r="GL160" s="157">
        <f t="shared" si="480"/>
        <v>35</v>
      </c>
      <c r="GM160" s="158">
        <f t="shared" si="480"/>
        <v>42</v>
      </c>
      <c r="GN160" s="157">
        <f t="shared" si="480"/>
        <v>0</v>
      </c>
      <c r="GO160" s="158">
        <f t="shared" si="480"/>
        <v>0</v>
      </c>
      <c r="GP160" s="157">
        <f t="shared" si="481"/>
        <v>94.470000000000013</v>
      </c>
      <c r="GQ160" s="158">
        <f t="shared" si="481"/>
        <v>160.02999999999997</v>
      </c>
      <c r="GR160" s="157">
        <f t="shared" si="482"/>
        <v>0</v>
      </c>
      <c r="GS160" s="158">
        <f t="shared" si="482"/>
        <v>0</v>
      </c>
      <c r="GT160" s="157">
        <f t="shared" si="483"/>
        <v>365</v>
      </c>
      <c r="GU160" s="158">
        <f t="shared" si="483"/>
        <v>379</v>
      </c>
      <c r="GV160" s="157">
        <f t="shared" si="483"/>
        <v>0</v>
      </c>
      <c r="GW160" s="158">
        <f t="shared" si="483"/>
        <v>0</v>
      </c>
      <c r="GX160" s="157">
        <f t="shared" si="484"/>
        <v>931.92</v>
      </c>
      <c r="GY160" s="158">
        <f t="shared" si="484"/>
        <v>1241.9799999999998</v>
      </c>
      <c r="GZ160" s="157" t="str">
        <f t="shared" si="484"/>
        <v/>
      </c>
      <c r="HA160" s="158" t="str">
        <f t="shared" si="484"/>
        <v/>
      </c>
      <c r="HB160" s="157">
        <f t="shared" si="485"/>
        <v>0</v>
      </c>
      <c r="HC160" s="158">
        <f t="shared" si="485"/>
        <v>0</v>
      </c>
      <c r="HD160" s="157">
        <f t="shared" si="485"/>
        <v>0</v>
      </c>
      <c r="HE160" s="158">
        <f t="shared" si="485"/>
        <v>0</v>
      </c>
      <c r="HF160" s="157" t="str">
        <f t="shared" si="486"/>
        <v/>
      </c>
      <c r="HG160" s="158" t="str">
        <f t="shared" si="486"/>
        <v/>
      </c>
      <c r="HH160" s="157" t="str">
        <f t="shared" si="487"/>
        <v/>
      </c>
      <c r="HI160" s="158" t="str">
        <f t="shared" si="487"/>
        <v/>
      </c>
      <c r="HJ160" s="157">
        <f t="shared" si="488"/>
        <v>1678.96</v>
      </c>
      <c r="HK160" s="158">
        <f t="shared" si="488"/>
        <v>1607.82</v>
      </c>
      <c r="HL160" s="157" t="str">
        <f t="shared" si="489"/>
        <v/>
      </c>
      <c r="HM160" s="158" t="str">
        <f t="shared" si="489"/>
        <v/>
      </c>
    </row>
    <row r="161" spans="1:221">
      <c r="A161" s="219" t="s">
        <v>537</v>
      </c>
      <c r="B161" s="11" t="s">
        <v>553</v>
      </c>
      <c r="C161" s="10"/>
      <c r="D161" s="9">
        <v>175652</v>
      </c>
      <c r="E161" s="9">
        <v>9</v>
      </c>
      <c r="F161" s="155">
        <v>769</v>
      </c>
      <c r="G161" s="156">
        <v>1041</v>
      </c>
      <c r="H161" s="155">
        <v>11</v>
      </c>
      <c r="I161" s="156">
        <v>16</v>
      </c>
      <c r="J161" s="157">
        <f t="shared" si="422"/>
        <v>758</v>
      </c>
      <c r="K161" s="158">
        <f t="shared" si="422"/>
        <v>1025</v>
      </c>
      <c r="L161" s="155">
        <v>64</v>
      </c>
      <c r="M161" s="156">
        <v>64</v>
      </c>
      <c r="N161" s="157">
        <f t="shared" si="423"/>
        <v>758</v>
      </c>
      <c r="O161" s="158">
        <f t="shared" si="423"/>
        <v>1025</v>
      </c>
      <c r="P161" s="199">
        <f t="shared" si="423"/>
        <v>0</v>
      </c>
      <c r="Q161" s="181">
        <f t="shared" si="423"/>
        <v>0</v>
      </c>
      <c r="R161" s="221">
        <v>44</v>
      </c>
      <c r="S161" s="222">
        <v>60</v>
      </c>
      <c r="T161" s="157">
        <f t="shared" si="424"/>
        <v>0</v>
      </c>
      <c r="U161" s="158">
        <f t="shared" si="424"/>
        <v>0</v>
      </c>
      <c r="V161" s="221">
        <v>10</v>
      </c>
      <c r="W161" s="222">
        <v>9</v>
      </c>
      <c r="X161" s="157">
        <f t="shared" si="425"/>
        <v>0</v>
      </c>
      <c r="Y161" s="158">
        <f t="shared" si="425"/>
        <v>0</v>
      </c>
      <c r="Z161" s="155"/>
      <c r="AA161" s="156"/>
      <c r="AB161" s="157">
        <f t="shared" si="426"/>
        <v>0</v>
      </c>
      <c r="AC161" s="158">
        <f t="shared" si="426"/>
        <v>0</v>
      </c>
      <c r="AD161" s="157">
        <f t="shared" si="427"/>
        <v>54</v>
      </c>
      <c r="AE161" s="158">
        <f t="shared" si="427"/>
        <v>69</v>
      </c>
      <c r="AF161" s="157">
        <f t="shared" si="428"/>
        <v>0</v>
      </c>
      <c r="AG161" s="158">
        <f t="shared" si="428"/>
        <v>0</v>
      </c>
      <c r="AH161" s="223">
        <v>3.27</v>
      </c>
      <c r="AI161" s="224">
        <v>3.54</v>
      </c>
      <c r="AJ161" s="157">
        <f t="shared" si="429"/>
        <v>143.88</v>
      </c>
      <c r="AK161" s="157">
        <f t="shared" si="429"/>
        <v>212.4</v>
      </c>
      <c r="AL161" s="223">
        <v>4.0999999999999996</v>
      </c>
      <c r="AM161" s="224">
        <v>5.44</v>
      </c>
      <c r="AN161" s="157">
        <f t="shared" si="430"/>
        <v>41</v>
      </c>
      <c r="AO161" s="157">
        <f t="shared" si="430"/>
        <v>48.96</v>
      </c>
      <c r="AP161" s="155"/>
      <c r="AQ161" s="156"/>
      <c r="AR161" s="157">
        <f t="shared" si="431"/>
        <v>0</v>
      </c>
      <c r="AS161" s="158">
        <f t="shared" si="431"/>
        <v>0</v>
      </c>
      <c r="AT161" s="157">
        <f t="shared" si="432"/>
        <v>3.4237037037037035</v>
      </c>
      <c r="AU161" s="158">
        <f t="shared" si="432"/>
        <v>3.7878260869565219</v>
      </c>
      <c r="AV161" s="157">
        <f t="shared" si="433"/>
        <v>184.88</v>
      </c>
      <c r="AW161" s="158">
        <f t="shared" si="433"/>
        <v>261.36</v>
      </c>
      <c r="AX161" s="155"/>
      <c r="AY161" s="156"/>
      <c r="AZ161" s="157">
        <f t="shared" si="434"/>
        <v>0</v>
      </c>
      <c r="BA161" s="158">
        <f t="shared" si="434"/>
        <v>0</v>
      </c>
      <c r="BB161" s="155"/>
      <c r="BC161" s="156"/>
      <c r="BD161" s="157">
        <f t="shared" si="435"/>
        <v>0</v>
      </c>
      <c r="BE161" s="158">
        <f t="shared" si="435"/>
        <v>0</v>
      </c>
      <c r="BF161" s="155"/>
      <c r="BG161" s="156"/>
      <c r="BH161" s="157">
        <f t="shared" si="436"/>
        <v>0</v>
      </c>
      <c r="BI161" s="158">
        <f t="shared" si="436"/>
        <v>0</v>
      </c>
      <c r="BJ161" s="157">
        <f t="shared" si="437"/>
        <v>0</v>
      </c>
      <c r="BK161" s="158">
        <f t="shared" si="437"/>
        <v>0</v>
      </c>
      <c r="BL161" s="157">
        <f t="shared" si="438"/>
        <v>0</v>
      </c>
      <c r="BM161" s="158">
        <f t="shared" si="438"/>
        <v>0</v>
      </c>
      <c r="BN161" s="221">
        <v>293</v>
      </c>
      <c r="BO161" s="222">
        <v>429</v>
      </c>
      <c r="BP161" s="157">
        <f t="shared" si="439"/>
        <v>0</v>
      </c>
      <c r="BQ161" s="158">
        <f t="shared" si="439"/>
        <v>0</v>
      </c>
      <c r="BR161" s="221">
        <v>18</v>
      </c>
      <c r="BS161" s="222">
        <v>40</v>
      </c>
      <c r="BT161" s="157">
        <f t="shared" si="440"/>
        <v>0</v>
      </c>
      <c r="BU161" s="158">
        <f t="shared" si="440"/>
        <v>0</v>
      </c>
      <c r="BV161" s="155"/>
      <c r="BW161" s="156"/>
      <c r="BX161" s="157">
        <f t="shared" si="441"/>
        <v>0</v>
      </c>
      <c r="BY161" s="158">
        <f t="shared" si="441"/>
        <v>0</v>
      </c>
      <c r="BZ161" s="157">
        <f t="shared" si="442"/>
        <v>311</v>
      </c>
      <c r="CA161" s="158">
        <f t="shared" si="442"/>
        <v>469</v>
      </c>
      <c r="CB161" s="157">
        <f t="shared" si="443"/>
        <v>0</v>
      </c>
      <c r="CC161" s="158">
        <f t="shared" si="443"/>
        <v>0</v>
      </c>
      <c r="CD161" s="223">
        <v>3.1</v>
      </c>
      <c r="CE161" s="224">
        <v>4.38</v>
      </c>
      <c r="CF161" s="157">
        <f t="shared" si="444"/>
        <v>908.30000000000007</v>
      </c>
      <c r="CG161" s="158">
        <f t="shared" si="444"/>
        <v>1879.02</v>
      </c>
      <c r="CH161" s="223">
        <v>5.75</v>
      </c>
      <c r="CI161" s="224">
        <v>8.33</v>
      </c>
      <c r="CJ161" s="157">
        <f t="shared" si="445"/>
        <v>103.5</v>
      </c>
      <c r="CK161" s="158">
        <f t="shared" si="445"/>
        <v>333.2</v>
      </c>
      <c r="CL161" s="155"/>
      <c r="CM161" s="156"/>
      <c r="CN161" s="157">
        <f t="shared" si="446"/>
        <v>0</v>
      </c>
      <c r="CO161" s="158">
        <f t="shared" si="446"/>
        <v>0</v>
      </c>
      <c r="CP161" s="157">
        <f t="shared" si="447"/>
        <v>3.2533762057877817</v>
      </c>
      <c r="CQ161" s="158">
        <f t="shared" si="447"/>
        <v>4.7168869936034108</v>
      </c>
      <c r="CR161" s="157">
        <f t="shared" si="448"/>
        <v>1011.8000000000001</v>
      </c>
      <c r="CS161" s="158">
        <f t="shared" si="448"/>
        <v>2212.2199999999998</v>
      </c>
      <c r="CT161" s="155"/>
      <c r="CU161" s="156"/>
      <c r="CV161" s="157">
        <f t="shared" si="449"/>
        <v>0</v>
      </c>
      <c r="CW161" s="158">
        <f t="shared" si="449"/>
        <v>0</v>
      </c>
      <c r="CX161" s="155"/>
      <c r="CY161" s="156"/>
      <c r="CZ161" s="157">
        <f t="shared" si="450"/>
        <v>0</v>
      </c>
      <c r="DA161" s="158">
        <f t="shared" si="450"/>
        <v>0</v>
      </c>
      <c r="DB161" s="155"/>
      <c r="DC161" s="156"/>
      <c r="DD161" s="157">
        <f t="shared" si="451"/>
        <v>0</v>
      </c>
      <c r="DE161" s="158">
        <f t="shared" si="451"/>
        <v>0</v>
      </c>
      <c r="DF161" s="157">
        <f t="shared" si="452"/>
        <v>0</v>
      </c>
      <c r="DG161" s="158">
        <f t="shared" si="452"/>
        <v>0</v>
      </c>
      <c r="DH161" s="157">
        <f t="shared" si="453"/>
        <v>0</v>
      </c>
      <c r="DI161" s="158">
        <f t="shared" si="453"/>
        <v>0</v>
      </c>
      <c r="DJ161" s="157">
        <f t="shared" si="454"/>
        <v>365</v>
      </c>
      <c r="DK161" s="158">
        <f t="shared" si="454"/>
        <v>538</v>
      </c>
      <c r="DL161" s="157">
        <f t="shared" si="454"/>
        <v>0</v>
      </c>
      <c r="DM161" s="158">
        <f t="shared" si="454"/>
        <v>0</v>
      </c>
      <c r="DN161" s="157">
        <f t="shared" si="455"/>
        <v>3.2785753424657536</v>
      </c>
      <c r="DO161" s="158">
        <f t="shared" si="455"/>
        <v>4.5977323420074345</v>
      </c>
      <c r="DP161" s="157">
        <f t="shared" si="456"/>
        <v>1196.68</v>
      </c>
      <c r="DQ161" s="158">
        <f t="shared" si="456"/>
        <v>2473.58</v>
      </c>
      <c r="DR161" s="157">
        <f t="shared" si="457"/>
        <v>0</v>
      </c>
      <c r="DS161" s="158">
        <f t="shared" si="457"/>
        <v>0</v>
      </c>
      <c r="DT161" s="157">
        <f t="shared" si="458"/>
        <v>0</v>
      </c>
      <c r="DU161" s="158">
        <f t="shared" si="458"/>
        <v>0</v>
      </c>
      <c r="DV161" s="221">
        <v>201</v>
      </c>
      <c r="DW161" s="222">
        <v>309</v>
      </c>
      <c r="DX161" s="157">
        <f t="shared" si="459"/>
        <v>0</v>
      </c>
      <c r="DY161" s="158">
        <f t="shared" si="459"/>
        <v>0</v>
      </c>
      <c r="DZ161" s="221">
        <v>40</v>
      </c>
      <c r="EA161" s="222">
        <v>55</v>
      </c>
      <c r="EB161" s="157">
        <f t="shared" si="460"/>
        <v>0</v>
      </c>
      <c r="EC161" s="158">
        <f t="shared" si="460"/>
        <v>0</v>
      </c>
      <c r="ED161" s="155"/>
      <c r="EE161" s="156"/>
      <c r="EF161" s="157">
        <f t="shared" si="461"/>
        <v>0</v>
      </c>
      <c r="EG161" s="158">
        <f t="shared" si="461"/>
        <v>0</v>
      </c>
      <c r="EH161" s="157">
        <f t="shared" si="462"/>
        <v>241</v>
      </c>
      <c r="EI161" s="158">
        <f t="shared" si="462"/>
        <v>364</v>
      </c>
      <c r="EJ161" s="157">
        <f t="shared" si="463"/>
        <v>0</v>
      </c>
      <c r="EK161" s="158">
        <f t="shared" si="463"/>
        <v>0</v>
      </c>
      <c r="EL161" s="223">
        <v>2.76</v>
      </c>
      <c r="EM161" s="224">
        <v>3.14</v>
      </c>
      <c r="EN161" s="157">
        <f t="shared" si="464"/>
        <v>554.76</v>
      </c>
      <c r="EO161" s="158">
        <f t="shared" si="464"/>
        <v>970.26</v>
      </c>
      <c r="EP161" s="223">
        <v>3.49</v>
      </c>
      <c r="EQ161" s="224">
        <v>5.53</v>
      </c>
      <c r="ER161" s="157">
        <f t="shared" si="465"/>
        <v>139.60000000000002</v>
      </c>
      <c r="ES161" s="158">
        <f t="shared" si="465"/>
        <v>304.15000000000003</v>
      </c>
      <c r="ET161" s="155"/>
      <c r="EU161" s="156"/>
      <c r="EV161" s="157">
        <f t="shared" si="466"/>
        <v>0</v>
      </c>
      <c r="EW161" s="158">
        <f t="shared" si="466"/>
        <v>0</v>
      </c>
      <c r="EX161" s="157">
        <f t="shared" si="467"/>
        <v>2.8811618257261413</v>
      </c>
      <c r="EY161" s="158">
        <f t="shared" si="467"/>
        <v>3.501126373626374</v>
      </c>
      <c r="EZ161" s="157">
        <f t="shared" si="468"/>
        <v>694.36</v>
      </c>
      <c r="FA161" s="158">
        <f t="shared" si="468"/>
        <v>1274.4100000000001</v>
      </c>
      <c r="FB161" s="155"/>
      <c r="FC161" s="156"/>
      <c r="FD161" s="157">
        <f t="shared" si="469"/>
        <v>0</v>
      </c>
      <c r="FE161" s="158">
        <f t="shared" si="469"/>
        <v>0</v>
      </c>
      <c r="FF161" s="155"/>
      <c r="FG161" s="156"/>
      <c r="FH161" s="157">
        <f t="shared" si="470"/>
        <v>0</v>
      </c>
      <c r="FI161" s="158">
        <f t="shared" si="470"/>
        <v>0</v>
      </c>
      <c r="FJ161" s="155"/>
      <c r="FK161" s="156"/>
      <c r="FL161" s="157">
        <f t="shared" si="471"/>
        <v>0</v>
      </c>
      <c r="FM161" s="158">
        <f t="shared" si="471"/>
        <v>0</v>
      </c>
      <c r="FN161" s="157">
        <f t="shared" si="472"/>
        <v>0</v>
      </c>
      <c r="FO161" s="158">
        <f t="shared" si="472"/>
        <v>0</v>
      </c>
      <c r="FP161" s="157">
        <f t="shared" si="473"/>
        <v>0</v>
      </c>
      <c r="FQ161" s="158">
        <f t="shared" si="473"/>
        <v>0</v>
      </c>
      <c r="FR161" s="221">
        <v>152</v>
      </c>
      <c r="FS161" s="222">
        <v>123</v>
      </c>
      <c r="FT161" s="157">
        <f t="shared" si="474"/>
        <v>0</v>
      </c>
      <c r="FU161" s="158">
        <f t="shared" si="474"/>
        <v>0</v>
      </c>
      <c r="FV161" s="223">
        <v>6.96</v>
      </c>
      <c r="FW161" s="224">
        <v>5.13</v>
      </c>
      <c r="FX161" s="157">
        <f t="shared" si="475"/>
        <v>1057.92</v>
      </c>
      <c r="FY161" s="158">
        <f t="shared" si="475"/>
        <v>630.99</v>
      </c>
      <c r="FZ161" s="155"/>
      <c r="GA161" s="156"/>
      <c r="GB161" s="157">
        <f t="shared" si="476"/>
        <v>0</v>
      </c>
      <c r="GC161" s="158">
        <f t="shared" si="476"/>
        <v>0</v>
      </c>
      <c r="GD161" s="157">
        <f t="shared" si="477"/>
        <v>538</v>
      </c>
      <c r="GE161" s="158">
        <f t="shared" si="477"/>
        <v>798</v>
      </c>
      <c r="GF161" s="157">
        <f t="shared" si="477"/>
        <v>0</v>
      </c>
      <c r="GG161" s="158">
        <f t="shared" si="477"/>
        <v>0</v>
      </c>
      <c r="GH161" s="157">
        <f t="shared" si="478"/>
        <v>1606.94</v>
      </c>
      <c r="GI161" s="158">
        <f t="shared" si="478"/>
        <v>3061.6800000000003</v>
      </c>
      <c r="GJ161" s="157" t="str">
        <f t="shared" si="479"/>
        <v/>
      </c>
      <c r="GK161" s="158" t="str">
        <f t="shared" si="479"/>
        <v/>
      </c>
      <c r="GL161" s="157">
        <f t="shared" si="480"/>
        <v>68</v>
      </c>
      <c r="GM161" s="158">
        <f t="shared" si="480"/>
        <v>104</v>
      </c>
      <c r="GN161" s="157">
        <f t="shared" si="480"/>
        <v>0</v>
      </c>
      <c r="GO161" s="158">
        <f t="shared" si="480"/>
        <v>0</v>
      </c>
      <c r="GP161" s="157">
        <f t="shared" si="481"/>
        <v>284.10000000000002</v>
      </c>
      <c r="GQ161" s="158">
        <f t="shared" si="481"/>
        <v>686.31</v>
      </c>
      <c r="GR161" s="157">
        <f t="shared" si="482"/>
        <v>0</v>
      </c>
      <c r="GS161" s="158">
        <f t="shared" si="482"/>
        <v>0</v>
      </c>
      <c r="GT161" s="157">
        <f t="shared" si="483"/>
        <v>606</v>
      </c>
      <c r="GU161" s="158">
        <f t="shared" si="483"/>
        <v>902</v>
      </c>
      <c r="GV161" s="157">
        <f t="shared" si="483"/>
        <v>0</v>
      </c>
      <c r="GW161" s="158">
        <f t="shared" si="483"/>
        <v>0</v>
      </c>
      <c r="GX161" s="157">
        <f t="shared" si="484"/>
        <v>1891.04</v>
      </c>
      <c r="GY161" s="158">
        <f t="shared" si="484"/>
        <v>3747.9900000000002</v>
      </c>
      <c r="GZ161" s="157" t="str">
        <f t="shared" si="484"/>
        <v/>
      </c>
      <c r="HA161" s="158" t="str">
        <f t="shared" si="484"/>
        <v/>
      </c>
      <c r="HB161" s="157">
        <f t="shared" si="485"/>
        <v>0</v>
      </c>
      <c r="HC161" s="158">
        <f t="shared" si="485"/>
        <v>0</v>
      </c>
      <c r="HD161" s="157">
        <f t="shared" si="485"/>
        <v>0</v>
      </c>
      <c r="HE161" s="158">
        <f t="shared" si="485"/>
        <v>0</v>
      </c>
      <c r="HF161" s="157" t="str">
        <f t="shared" si="486"/>
        <v/>
      </c>
      <c r="HG161" s="158" t="str">
        <f t="shared" si="486"/>
        <v/>
      </c>
      <c r="HH161" s="157" t="str">
        <f t="shared" si="487"/>
        <v/>
      </c>
      <c r="HI161" s="158" t="str">
        <f t="shared" si="487"/>
        <v/>
      </c>
      <c r="HJ161" s="157">
        <f t="shared" si="488"/>
        <v>2948.96</v>
      </c>
      <c r="HK161" s="158">
        <f t="shared" si="488"/>
        <v>4378.9799999999996</v>
      </c>
      <c r="HL161" s="157" t="str">
        <f t="shared" si="489"/>
        <v/>
      </c>
      <c r="HM161" s="158" t="str">
        <f t="shared" si="489"/>
        <v/>
      </c>
    </row>
    <row r="162" spans="1:221">
      <c r="A162" s="219" t="s">
        <v>537</v>
      </c>
      <c r="B162" s="11" t="s">
        <v>554</v>
      </c>
      <c r="C162" s="6" t="s">
        <v>562</v>
      </c>
      <c r="D162" s="9">
        <v>175810</v>
      </c>
      <c r="E162" s="2">
        <v>8</v>
      </c>
      <c r="F162" s="155">
        <v>1083</v>
      </c>
      <c r="G162" s="156">
        <v>1080</v>
      </c>
      <c r="H162" s="155">
        <v>20</v>
      </c>
      <c r="I162" s="156">
        <v>15</v>
      </c>
      <c r="J162" s="157">
        <f t="shared" si="422"/>
        <v>1063</v>
      </c>
      <c r="K162" s="158">
        <f t="shared" si="422"/>
        <v>1065</v>
      </c>
      <c r="L162" s="155">
        <v>64</v>
      </c>
      <c r="M162" s="156">
        <v>64</v>
      </c>
      <c r="N162" s="157">
        <f t="shared" si="423"/>
        <v>1063</v>
      </c>
      <c r="O162" s="158">
        <f t="shared" si="423"/>
        <v>1065</v>
      </c>
      <c r="P162" s="199">
        <f t="shared" si="423"/>
        <v>0</v>
      </c>
      <c r="Q162" s="181">
        <f t="shared" si="423"/>
        <v>0</v>
      </c>
      <c r="R162" s="221">
        <v>48</v>
      </c>
      <c r="S162" s="222">
        <v>80</v>
      </c>
      <c r="T162" s="157">
        <f t="shared" si="424"/>
        <v>0</v>
      </c>
      <c r="U162" s="158">
        <f t="shared" si="424"/>
        <v>0</v>
      </c>
      <c r="V162" s="221">
        <v>12</v>
      </c>
      <c r="W162" s="222">
        <v>24</v>
      </c>
      <c r="X162" s="157">
        <f t="shared" si="425"/>
        <v>0</v>
      </c>
      <c r="Y162" s="158">
        <f t="shared" si="425"/>
        <v>0</v>
      </c>
      <c r="Z162" s="155"/>
      <c r="AA162" s="156"/>
      <c r="AB162" s="157">
        <f t="shared" si="426"/>
        <v>0</v>
      </c>
      <c r="AC162" s="158">
        <f t="shared" si="426"/>
        <v>0</v>
      </c>
      <c r="AD162" s="157">
        <f t="shared" si="427"/>
        <v>60</v>
      </c>
      <c r="AE162" s="158">
        <f t="shared" si="427"/>
        <v>104</v>
      </c>
      <c r="AF162" s="157">
        <f t="shared" si="428"/>
        <v>0</v>
      </c>
      <c r="AG162" s="158">
        <f t="shared" si="428"/>
        <v>0</v>
      </c>
      <c r="AH162" s="223">
        <v>3.81</v>
      </c>
      <c r="AI162" s="224">
        <v>3.89</v>
      </c>
      <c r="AJ162" s="157">
        <f t="shared" si="429"/>
        <v>182.88</v>
      </c>
      <c r="AK162" s="157">
        <f t="shared" si="429"/>
        <v>311.2</v>
      </c>
      <c r="AL162" s="223">
        <v>4.21</v>
      </c>
      <c r="AM162" s="224">
        <v>4.5</v>
      </c>
      <c r="AN162" s="157">
        <f t="shared" si="430"/>
        <v>50.519999999999996</v>
      </c>
      <c r="AO162" s="157">
        <f t="shared" si="430"/>
        <v>108</v>
      </c>
      <c r="AP162" s="155"/>
      <c r="AQ162" s="156"/>
      <c r="AR162" s="157">
        <f t="shared" si="431"/>
        <v>0</v>
      </c>
      <c r="AS162" s="158">
        <f t="shared" si="431"/>
        <v>0</v>
      </c>
      <c r="AT162" s="157">
        <f t="shared" si="432"/>
        <v>3.8899999999999997</v>
      </c>
      <c r="AU162" s="158">
        <f t="shared" si="432"/>
        <v>4.0307692307692307</v>
      </c>
      <c r="AV162" s="157">
        <f t="shared" si="433"/>
        <v>233.39999999999998</v>
      </c>
      <c r="AW162" s="158">
        <f t="shared" si="433"/>
        <v>419.2</v>
      </c>
      <c r="AX162" s="155"/>
      <c r="AY162" s="156"/>
      <c r="AZ162" s="157">
        <f t="shared" si="434"/>
        <v>0</v>
      </c>
      <c r="BA162" s="158">
        <f t="shared" si="434"/>
        <v>0</v>
      </c>
      <c r="BB162" s="155"/>
      <c r="BC162" s="156"/>
      <c r="BD162" s="157">
        <f t="shared" si="435"/>
        <v>0</v>
      </c>
      <c r="BE162" s="158">
        <f t="shared" si="435"/>
        <v>0</v>
      </c>
      <c r="BF162" s="155"/>
      <c r="BG162" s="156"/>
      <c r="BH162" s="157">
        <f t="shared" si="436"/>
        <v>0</v>
      </c>
      <c r="BI162" s="158">
        <f t="shared" si="436"/>
        <v>0</v>
      </c>
      <c r="BJ162" s="157">
        <f t="shared" si="437"/>
        <v>0</v>
      </c>
      <c r="BK162" s="158">
        <f t="shared" si="437"/>
        <v>0</v>
      </c>
      <c r="BL162" s="157">
        <f t="shared" si="438"/>
        <v>0</v>
      </c>
      <c r="BM162" s="158">
        <f t="shared" si="438"/>
        <v>0</v>
      </c>
      <c r="BN162" s="221">
        <v>330</v>
      </c>
      <c r="BO162" s="222">
        <v>380</v>
      </c>
      <c r="BP162" s="157">
        <f t="shared" si="439"/>
        <v>0</v>
      </c>
      <c r="BQ162" s="158">
        <f t="shared" si="439"/>
        <v>0</v>
      </c>
      <c r="BR162" s="221">
        <v>18</v>
      </c>
      <c r="BS162" s="222">
        <v>27</v>
      </c>
      <c r="BT162" s="157">
        <f t="shared" si="440"/>
        <v>0</v>
      </c>
      <c r="BU162" s="158">
        <f t="shared" si="440"/>
        <v>0</v>
      </c>
      <c r="BV162" s="155"/>
      <c r="BW162" s="156"/>
      <c r="BX162" s="157">
        <f t="shared" si="441"/>
        <v>0</v>
      </c>
      <c r="BY162" s="158">
        <f t="shared" si="441"/>
        <v>0</v>
      </c>
      <c r="BZ162" s="157">
        <f t="shared" si="442"/>
        <v>348</v>
      </c>
      <c r="CA162" s="158">
        <f t="shared" si="442"/>
        <v>407</v>
      </c>
      <c r="CB162" s="157">
        <f t="shared" si="443"/>
        <v>0</v>
      </c>
      <c r="CC162" s="158">
        <f t="shared" si="443"/>
        <v>0</v>
      </c>
      <c r="CD162" s="223">
        <v>3.38</v>
      </c>
      <c r="CE162" s="224">
        <v>3.85</v>
      </c>
      <c r="CF162" s="157">
        <f t="shared" si="444"/>
        <v>1115.3999999999999</v>
      </c>
      <c r="CG162" s="158">
        <f t="shared" si="444"/>
        <v>1463</v>
      </c>
      <c r="CH162" s="223">
        <v>4.53</v>
      </c>
      <c r="CI162" s="224">
        <v>3.91</v>
      </c>
      <c r="CJ162" s="157">
        <f t="shared" si="445"/>
        <v>81.540000000000006</v>
      </c>
      <c r="CK162" s="158">
        <f t="shared" si="445"/>
        <v>105.57000000000001</v>
      </c>
      <c r="CL162" s="155"/>
      <c r="CM162" s="156"/>
      <c r="CN162" s="157">
        <f t="shared" si="446"/>
        <v>0</v>
      </c>
      <c r="CO162" s="158">
        <f t="shared" si="446"/>
        <v>0</v>
      </c>
      <c r="CP162" s="157">
        <f t="shared" si="447"/>
        <v>3.4394827586206893</v>
      </c>
      <c r="CQ162" s="158">
        <f t="shared" si="447"/>
        <v>3.8539803439803437</v>
      </c>
      <c r="CR162" s="157">
        <f t="shared" si="448"/>
        <v>1196.9399999999998</v>
      </c>
      <c r="CS162" s="158">
        <f t="shared" si="448"/>
        <v>1568.57</v>
      </c>
      <c r="CT162" s="155"/>
      <c r="CU162" s="156"/>
      <c r="CV162" s="157">
        <f t="shared" si="449"/>
        <v>0</v>
      </c>
      <c r="CW162" s="158">
        <f t="shared" si="449"/>
        <v>0</v>
      </c>
      <c r="CX162" s="155"/>
      <c r="CY162" s="156"/>
      <c r="CZ162" s="157">
        <f t="shared" si="450"/>
        <v>0</v>
      </c>
      <c r="DA162" s="158">
        <f t="shared" si="450"/>
        <v>0</v>
      </c>
      <c r="DB162" s="155"/>
      <c r="DC162" s="156"/>
      <c r="DD162" s="157">
        <f t="shared" si="451"/>
        <v>0</v>
      </c>
      <c r="DE162" s="158">
        <f t="shared" si="451"/>
        <v>0</v>
      </c>
      <c r="DF162" s="157">
        <f t="shared" si="452"/>
        <v>0</v>
      </c>
      <c r="DG162" s="158">
        <f t="shared" si="452"/>
        <v>0</v>
      </c>
      <c r="DH162" s="157">
        <f t="shared" si="453"/>
        <v>0</v>
      </c>
      <c r="DI162" s="158">
        <f t="shared" si="453"/>
        <v>0</v>
      </c>
      <c r="DJ162" s="157">
        <f t="shared" si="454"/>
        <v>408</v>
      </c>
      <c r="DK162" s="158">
        <f t="shared" si="454"/>
        <v>511</v>
      </c>
      <c r="DL162" s="157">
        <f t="shared" si="454"/>
        <v>0</v>
      </c>
      <c r="DM162" s="158">
        <f t="shared" si="454"/>
        <v>0</v>
      </c>
      <c r="DN162" s="157">
        <f t="shared" si="455"/>
        <v>3.5057352941176463</v>
      </c>
      <c r="DO162" s="158">
        <f t="shared" si="455"/>
        <v>3.8899608610567515</v>
      </c>
      <c r="DP162" s="157">
        <f t="shared" si="456"/>
        <v>1430.3399999999997</v>
      </c>
      <c r="DQ162" s="158">
        <f t="shared" si="456"/>
        <v>1987.77</v>
      </c>
      <c r="DR162" s="157">
        <f t="shared" si="457"/>
        <v>0</v>
      </c>
      <c r="DS162" s="158">
        <f t="shared" si="457"/>
        <v>0</v>
      </c>
      <c r="DT162" s="157">
        <f t="shared" si="458"/>
        <v>0</v>
      </c>
      <c r="DU162" s="158">
        <f t="shared" si="458"/>
        <v>0</v>
      </c>
      <c r="DV162" s="221">
        <v>318</v>
      </c>
      <c r="DW162" s="222">
        <v>252</v>
      </c>
      <c r="DX162" s="157">
        <f t="shared" si="459"/>
        <v>0</v>
      </c>
      <c r="DY162" s="158">
        <f t="shared" si="459"/>
        <v>0</v>
      </c>
      <c r="DZ162" s="221">
        <v>83</v>
      </c>
      <c r="EA162" s="222">
        <v>69</v>
      </c>
      <c r="EB162" s="157">
        <f t="shared" si="460"/>
        <v>0</v>
      </c>
      <c r="EC162" s="158">
        <f t="shared" si="460"/>
        <v>0</v>
      </c>
      <c r="ED162" s="155"/>
      <c r="EE162" s="156"/>
      <c r="EF162" s="157">
        <f t="shared" si="461"/>
        <v>0</v>
      </c>
      <c r="EG162" s="158">
        <f t="shared" si="461"/>
        <v>0</v>
      </c>
      <c r="EH162" s="157">
        <f t="shared" si="462"/>
        <v>401</v>
      </c>
      <c r="EI162" s="158">
        <f t="shared" si="462"/>
        <v>321</v>
      </c>
      <c r="EJ162" s="157">
        <f t="shared" si="463"/>
        <v>0</v>
      </c>
      <c r="EK162" s="158">
        <f t="shared" si="463"/>
        <v>0</v>
      </c>
      <c r="EL162" s="223">
        <v>2.74</v>
      </c>
      <c r="EM162" s="224">
        <v>3.36</v>
      </c>
      <c r="EN162" s="157">
        <f t="shared" si="464"/>
        <v>871.32</v>
      </c>
      <c r="EO162" s="158">
        <f t="shared" si="464"/>
        <v>846.71999999999991</v>
      </c>
      <c r="EP162" s="223">
        <v>4.18</v>
      </c>
      <c r="EQ162" s="224">
        <v>4.51</v>
      </c>
      <c r="ER162" s="157">
        <f t="shared" si="465"/>
        <v>346.94</v>
      </c>
      <c r="ES162" s="158">
        <f t="shared" si="465"/>
        <v>311.19</v>
      </c>
      <c r="ET162" s="155"/>
      <c r="EU162" s="156"/>
      <c r="EV162" s="157">
        <f t="shared" si="466"/>
        <v>0</v>
      </c>
      <c r="EW162" s="158">
        <f t="shared" si="466"/>
        <v>0</v>
      </c>
      <c r="EX162" s="157">
        <f t="shared" si="467"/>
        <v>3.0380548628428929</v>
      </c>
      <c r="EY162" s="158">
        <f t="shared" si="467"/>
        <v>3.6071962616822426</v>
      </c>
      <c r="EZ162" s="157">
        <f t="shared" si="468"/>
        <v>1218.26</v>
      </c>
      <c r="FA162" s="158">
        <f t="shared" si="468"/>
        <v>1157.9099999999999</v>
      </c>
      <c r="FB162" s="155"/>
      <c r="FC162" s="156"/>
      <c r="FD162" s="157">
        <f t="shared" si="469"/>
        <v>0</v>
      </c>
      <c r="FE162" s="158">
        <f t="shared" si="469"/>
        <v>0</v>
      </c>
      <c r="FF162" s="155"/>
      <c r="FG162" s="156"/>
      <c r="FH162" s="157">
        <f t="shared" si="470"/>
        <v>0</v>
      </c>
      <c r="FI162" s="158">
        <f t="shared" si="470"/>
        <v>0</v>
      </c>
      <c r="FJ162" s="155"/>
      <c r="FK162" s="156"/>
      <c r="FL162" s="157">
        <f t="shared" si="471"/>
        <v>0</v>
      </c>
      <c r="FM162" s="158">
        <f t="shared" si="471"/>
        <v>0</v>
      </c>
      <c r="FN162" s="157">
        <f t="shared" si="472"/>
        <v>0</v>
      </c>
      <c r="FO162" s="158">
        <f t="shared" si="472"/>
        <v>0</v>
      </c>
      <c r="FP162" s="157">
        <f t="shared" si="473"/>
        <v>0</v>
      </c>
      <c r="FQ162" s="158">
        <f t="shared" si="473"/>
        <v>0</v>
      </c>
      <c r="FR162" s="221">
        <v>254</v>
      </c>
      <c r="FS162" s="222">
        <v>233</v>
      </c>
      <c r="FT162" s="157">
        <f t="shared" si="474"/>
        <v>0</v>
      </c>
      <c r="FU162" s="158">
        <f t="shared" si="474"/>
        <v>0</v>
      </c>
      <c r="FV162" s="223">
        <v>5.8</v>
      </c>
      <c r="FW162" s="224">
        <v>4.26</v>
      </c>
      <c r="FX162" s="157">
        <f t="shared" si="475"/>
        <v>1473.2</v>
      </c>
      <c r="FY162" s="158">
        <f t="shared" si="475"/>
        <v>992.57999999999993</v>
      </c>
      <c r="FZ162" s="155"/>
      <c r="GA162" s="156"/>
      <c r="GB162" s="157">
        <f t="shared" si="476"/>
        <v>0</v>
      </c>
      <c r="GC162" s="158">
        <f t="shared" si="476"/>
        <v>0</v>
      </c>
      <c r="GD162" s="157">
        <f t="shared" si="477"/>
        <v>696</v>
      </c>
      <c r="GE162" s="158">
        <f t="shared" si="477"/>
        <v>712</v>
      </c>
      <c r="GF162" s="157">
        <f t="shared" si="477"/>
        <v>0</v>
      </c>
      <c r="GG162" s="158">
        <f t="shared" si="477"/>
        <v>0</v>
      </c>
      <c r="GH162" s="157">
        <f t="shared" si="478"/>
        <v>2169.6</v>
      </c>
      <c r="GI162" s="158">
        <f t="shared" si="478"/>
        <v>2620.92</v>
      </c>
      <c r="GJ162" s="157" t="str">
        <f t="shared" si="479"/>
        <v/>
      </c>
      <c r="GK162" s="158" t="str">
        <f t="shared" si="479"/>
        <v/>
      </c>
      <c r="GL162" s="157">
        <f t="shared" si="480"/>
        <v>113</v>
      </c>
      <c r="GM162" s="158">
        <f t="shared" si="480"/>
        <v>120</v>
      </c>
      <c r="GN162" s="157">
        <f t="shared" si="480"/>
        <v>0</v>
      </c>
      <c r="GO162" s="158">
        <f t="shared" si="480"/>
        <v>0</v>
      </c>
      <c r="GP162" s="157">
        <f t="shared" si="481"/>
        <v>479</v>
      </c>
      <c r="GQ162" s="158">
        <f t="shared" si="481"/>
        <v>524.76</v>
      </c>
      <c r="GR162" s="157">
        <f t="shared" si="482"/>
        <v>0</v>
      </c>
      <c r="GS162" s="158">
        <f t="shared" si="482"/>
        <v>0</v>
      </c>
      <c r="GT162" s="157">
        <f t="shared" si="483"/>
        <v>809</v>
      </c>
      <c r="GU162" s="158">
        <f t="shared" si="483"/>
        <v>832</v>
      </c>
      <c r="GV162" s="157">
        <f t="shared" si="483"/>
        <v>0</v>
      </c>
      <c r="GW162" s="158">
        <f t="shared" si="483"/>
        <v>0</v>
      </c>
      <c r="GX162" s="157">
        <f t="shared" si="484"/>
        <v>2648.6</v>
      </c>
      <c r="GY162" s="158">
        <f t="shared" si="484"/>
        <v>3145.6800000000003</v>
      </c>
      <c r="GZ162" s="157" t="str">
        <f t="shared" si="484"/>
        <v/>
      </c>
      <c r="HA162" s="158" t="str">
        <f t="shared" si="484"/>
        <v/>
      </c>
      <c r="HB162" s="157">
        <f t="shared" si="485"/>
        <v>0</v>
      </c>
      <c r="HC162" s="158">
        <f t="shared" si="485"/>
        <v>0</v>
      </c>
      <c r="HD162" s="157">
        <f t="shared" si="485"/>
        <v>0</v>
      </c>
      <c r="HE162" s="158">
        <f t="shared" si="485"/>
        <v>0</v>
      </c>
      <c r="HF162" s="157" t="str">
        <f t="shared" si="486"/>
        <v/>
      </c>
      <c r="HG162" s="158" t="str">
        <f t="shared" si="486"/>
        <v/>
      </c>
      <c r="HH162" s="157" t="str">
        <f t="shared" si="487"/>
        <v/>
      </c>
      <c r="HI162" s="158" t="str">
        <f t="shared" si="487"/>
        <v/>
      </c>
      <c r="HJ162" s="157">
        <f t="shared" si="488"/>
        <v>4121.7999999999993</v>
      </c>
      <c r="HK162" s="158">
        <f t="shared" si="488"/>
        <v>4138.26</v>
      </c>
      <c r="HL162" s="157" t="str">
        <f t="shared" si="489"/>
        <v/>
      </c>
      <c r="HM162" s="158" t="str">
        <f t="shared" si="489"/>
        <v/>
      </c>
    </row>
    <row r="163" spans="1:221">
      <c r="A163" s="219" t="s">
        <v>537</v>
      </c>
      <c r="B163" s="11" t="s">
        <v>555</v>
      </c>
      <c r="C163" s="220"/>
      <c r="D163" s="9">
        <v>175883</v>
      </c>
      <c r="E163" s="9">
        <v>9</v>
      </c>
      <c r="F163" s="155">
        <v>872</v>
      </c>
      <c r="G163" s="156">
        <v>887</v>
      </c>
      <c r="H163" s="155">
        <v>17</v>
      </c>
      <c r="I163" s="156">
        <v>6</v>
      </c>
      <c r="J163" s="157">
        <f t="shared" ref="J163:K178" si="490">F163-H163</f>
        <v>855</v>
      </c>
      <c r="K163" s="158">
        <f t="shared" si="490"/>
        <v>881</v>
      </c>
      <c r="L163" s="155">
        <v>64</v>
      </c>
      <c r="M163" s="156">
        <v>64</v>
      </c>
      <c r="N163" s="157">
        <f t="shared" ref="N163:Q178" si="491">+R163+V163+Z163+BN163+BR163+BV163+DV163+DZ163+ED163+FR163</f>
        <v>855</v>
      </c>
      <c r="O163" s="158">
        <f t="shared" si="491"/>
        <v>881</v>
      </c>
      <c r="P163" s="199">
        <f t="shared" si="491"/>
        <v>0</v>
      </c>
      <c r="Q163" s="181">
        <f t="shared" si="491"/>
        <v>0</v>
      </c>
      <c r="R163" s="221">
        <v>132</v>
      </c>
      <c r="S163" s="222">
        <v>169</v>
      </c>
      <c r="T163" s="157">
        <f t="shared" ref="T163:U178" si="492">IF(AX163&gt;0,R163,)</f>
        <v>0</v>
      </c>
      <c r="U163" s="158">
        <f t="shared" si="492"/>
        <v>0</v>
      </c>
      <c r="V163" s="221">
        <v>17</v>
      </c>
      <c r="W163" s="222">
        <v>22</v>
      </c>
      <c r="X163" s="157">
        <f t="shared" ref="X163:Y178" si="493">IF(BB163&gt;0,V163,)</f>
        <v>0</v>
      </c>
      <c r="Y163" s="158">
        <f t="shared" si="493"/>
        <v>0</v>
      </c>
      <c r="Z163" s="155"/>
      <c r="AA163" s="156"/>
      <c r="AB163" s="157">
        <f t="shared" ref="AB163:AC178" si="494">IF(BF163&gt;0,Z163,)</f>
        <v>0</v>
      </c>
      <c r="AC163" s="158">
        <f t="shared" si="494"/>
        <v>0</v>
      </c>
      <c r="AD163" s="157">
        <f t="shared" ref="AD163:AE178" si="495">R163+V163+Z163</f>
        <v>149</v>
      </c>
      <c r="AE163" s="158">
        <f t="shared" si="495"/>
        <v>191</v>
      </c>
      <c r="AF163" s="157">
        <f t="shared" ref="AF163:AG178" si="496">IF(BJ163&gt;0,AD163,)</f>
        <v>0</v>
      </c>
      <c r="AG163" s="158">
        <f t="shared" si="496"/>
        <v>0</v>
      </c>
      <c r="AH163" s="223">
        <v>3.26</v>
      </c>
      <c r="AI163" s="224">
        <v>3.31</v>
      </c>
      <c r="AJ163" s="157">
        <f t="shared" ref="AJ163:AK178" si="497">IF(R163&gt;0,(R163*AH163),)</f>
        <v>430.32</v>
      </c>
      <c r="AK163" s="157">
        <f t="shared" si="497"/>
        <v>559.39</v>
      </c>
      <c r="AL163" s="223">
        <v>3.59</v>
      </c>
      <c r="AM163" s="224">
        <v>3.07</v>
      </c>
      <c r="AN163" s="157">
        <f t="shared" ref="AN163:AO178" si="498">IF(V163&gt;0,(V163*AL163),)</f>
        <v>61.03</v>
      </c>
      <c r="AO163" s="157">
        <f t="shared" si="498"/>
        <v>67.539999999999992</v>
      </c>
      <c r="AP163" s="155"/>
      <c r="AQ163" s="156"/>
      <c r="AR163" s="157">
        <f t="shared" ref="AR163:AS178" si="499">IF(Z163&gt;0,(Z163*AP163),)</f>
        <v>0</v>
      </c>
      <c r="AS163" s="158">
        <f t="shared" si="499"/>
        <v>0</v>
      </c>
      <c r="AT163" s="157">
        <f t="shared" ref="AT163:AU178" si="500">IF(AD163&gt;0,((AJ163+AN163+AR163)/AD163),)</f>
        <v>3.2976510067114098</v>
      </c>
      <c r="AU163" s="158">
        <f t="shared" si="500"/>
        <v>3.2823560209424083</v>
      </c>
      <c r="AV163" s="157">
        <f t="shared" ref="AV163:AW178" si="501">IF(AD163&gt;0,(AD163*AT163),)</f>
        <v>491.35000000000008</v>
      </c>
      <c r="AW163" s="158">
        <f t="shared" si="501"/>
        <v>626.92999999999995</v>
      </c>
      <c r="AX163" s="155"/>
      <c r="AY163" s="156"/>
      <c r="AZ163" s="157">
        <f t="shared" ref="AZ163:BA178" si="502">IF(T163&gt;0,(T163*AX163),)</f>
        <v>0</v>
      </c>
      <c r="BA163" s="158">
        <f t="shared" si="502"/>
        <v>0</v>
      </c>
      <c r="BB163" s="155"/>
      <c r="BC163" s="156"/>
      <c r="BD163" s="157">
        <f t="shared" ref="BD163:BE178" si="503">IF(X163&gt;0,(X163*BB163),)</f>
        <v>0</v>
      </c>
      <c r="BE163" s="158">
        <f t="shared" si="503"/>
        <v>0</v>
      </c>
      <c r="BF163" s="155"/>
      <c r="BG163" s="156"/>
      <c r="BH163" s="157">
        <f t="shared" ref="BH163:BI178" si="504">IF(AB163&gt;0,(AB163*BF163),)</f>
        <v>0</v>
      </c>
      <c r="BI163" s="158">
        <f t="shared" si="504"/>
        <v>0</v>
      </c>
      <c r="BJ163" s="157">
        <f t="shared" ref="BJ163:BK178" si="505">IF((AZ163+BD163+BH163)&gt;0,((AZ163+BD163+BH163)/AD163),)</f>
        <v>0</v>
      </c>
      <c r="BK163" s="158">
        <f t="shared" si="505"/>
        <v>0</v>
      </c>
      <c r="BL163" s="157">
        <f t="shared" ref="BL163:BM178" si="506">IF(AF163&gt;0,(AD163*BJ163),)</f>
        <v>0</v>
      </c>
      <c r="BM163" s="158">
        <f t="shared" si="506"/>
        <v>0</v>
      </c>
      <c r="BN163" s="221">
        <v>389</v>
      </c>
      <c r="BO163" s="222">
        <v>400</v>
      </c>
      <c r="BP163" s="157">
        <f t="shared" ref="BP163:BQ178" si="507">IF(CT163&gt;0,BN163,)</f>
        <v>0</v>
      </c>
      <c r="BQ163" s="158">
        <f t="shared" si="507"/>
        <v>0</v>
      </c>
      <c r="BR163" s="221">
        <v>33</v>
      </c>
      <c r="BS163" s="222">
        <v>42</v>
      </c>
      <c r="BT163" s="157">
        <f t="shared" ref="BT163:BU178" si="508">IF(CX163&gt;0,BR163,)</f>
        <v>0</v>
      </c>
      <c r="BU163" s="158">
        <f t="shared" si="508"/>
        <v>0</v>
      </c>
      <c r="BV163" s="155"/>
      <c r="BW163" s="156"/>
      <c r="BX163" s="157">
        <f t="shared" ref="BX163:BY178" si="509">IF(DB163&gt;0,BV163,)</f>
        <v>0</v>
      </c>
      <c r="BY163" s="158">
        <f t="shared" si="509"/>
        <v>0</v>
      </c>
      <c r="BZ163" s="157">
        <f t="shared" ref="BZ163:CA178" si="510">BN163+BR163+BV163</f>
        <v>422</v>
      </c>
      <c r="CA163" s="158">
        <f t="shared" si="510"/>
        <v>442</v>
      </c>
      <c r="CB163" s="157">
        <f t="shared" ref="CB163:CC178" si="511">IF(DF163&gt;0,BZ163,)</f>
        <v>0</v>
      </c>
      <c r="CC163" s="158">
        <f t="shared" si="511"/>
        <v>0</v>
      </c>
      <c r="CD163" s="223">
        <v>3.49</v>
      </c>
      <c r="CE163" s="224">
        <v>3.39</v>
      </c>
      <c r="CF163" s="157">
        <f t="shared" ref="CF163:CG178" si="512">IF(BN163&gt;0,(BN163*CD163),)</f>
        <v>1357.6100000000001</v>
      </c>
      <c r="CG163" s="158">
        <f t="shared" si="512"/>
        <v>1356</v>
      </c>
      <c r="CH163" s="223">
        <v>4.17</v>
      </c>
      <c r="CI163" s="224">
        <v>4.18</v>
      </c>
      <c r="CJ163" s="157">
        <f t="shared" ref="CJ163:CK178" si="513">IF(BR163&gt;0,(BR163*CH163),)</f>
        <v>137.60999999999999</v>
      </c>
      <c r="CK163" s="158">
        <f t="shared" si="513"/>
        <v>175.56</v>
      </c>
      <c r="CL163" s="155"/>
      <c r="CM163" s="156"/>
      <c r="CN163" s="157">
        <f t="shared" ref="CN163:CO178" si="514">IF(BV163&gt;0,(BV163*CL163),)</f>
        <v>0</v>
      </c>
      <c r="CO163" s="158">
        <f t="shared" si="514"/>
        <v>0</v>
      </c>
      <c r="CP163" s="157">
        <f t="shared" ref="CP163:CQ178" si="515">IF(BZ163&gt;0,((CF163+CJ163+CN163)/BZ163),)</f>
        <v>3.543175355450237</v>
      </c>
      <c r="CQ163" s="158">
        <f t="shared" si="515"/>
        <v>3.4650678733031675</v>
      </c>
      <c r="CR163" s="157">
        <f t="shared" ref="CR163:CS178" si="516">IF(BZ163&gt;0,(BZ163*CP163),)</f>
        <v>1495.22</v>
      </c>
      <c r="CS163" s="158">
        <f t="shared" si="516"/>
        <v>1531.56</v>
      </c>
      <c r="CT163" s="155"/>
      <c r="CU163" s="156"/>
      <c r="CV163" s="157">
        <f t="shared" ref="CV163:CW178" si="517">IF(BP163&gt;0,(BP163*CT163),)</f>
        <v>0</v>
      </c>
      <c r="CW163" s="158">
        <f t="shared" si="517"/>
        <v>0</v>
      </c>
      <c r="CX163" s="155"/>
      <c r="CY163" s="156"/>
      <c r="CZ163" s="157">
        <f t="shared" ref="CZ163:DA178" si="518">IF(BT163&gt;0,(BT163*CX163),)</f>
        <v>0</v>
      </c>
      <c r="DA163" s="158">
        <f t="shared" si="518"/>
        <v>0</v>
      </c>
      <c r="DB163" s="155"/>
      <c r="DC163" s="156"/>
      <c r="DD163" s="157">
        <f t="shared" ref="DD163:DE178" si="519">IF(BX163&gt;0,(BX163*DB163),)</f>
        <v>0</v>
      </c>
      <c r="DE163" s="158">
        <f t="shared" si="519"/>
        <v>0</v>
      </c>
      <c r="DF163" s="157">
        <f t="shared" ref="DF163:DG178" si="520">IF((CV163+CZ163+DD163)&gt;0,((CV163+CZ163+DD163)/BZ163),)</f>
        <v>0</v>
      </c>
      <c r="DG163" s="158">
        <f t="shared" si="520"/>
        <v>0</v>
      </c>
      <c r="DH163" s="157">
        <f t="shared" ref="DH163:DI178" si="521">IF(CB163&gt;0,(BZ163*DF163),)</f>
        <v>0</v>
      </c>
      <c r="DI163" s="158">
        <f t="shared" si="521"/>
        <v>0</v>
      </c>
      <c r="DJ163" s="157">
        <f t="shared" ref="DJ163:DM178" si="522">AD163+BZ163</f>
        <v>571</v>
      </c>
      <c r="DK163" s="158">
        <f t="shared" si="522"/>
        <v>633</v>
      </c>
      <c r="DL163" s="157">
        <f t="shared" si="522"/>
        <v>0</v>
      </c>
      <c r="DM163" s="158">
        <f t="shared" si="522"/>
        <v>0</v>
      </c>
      <c r="DN163" s="157">
        <f t="shared" ref="DN163:DO178" si="523">IF(DJ163&gt;0,((AD163*AT163)+(BZ163*CP163))/DJ163,)</f>
        <v>3.4791068301225923</v>
      </c>
      <c r="DO163" s="158">
        <f t="shared" si="523"/>
        <v>3.4099368088467612</v>
      </c>
      <c r="DP163" s="157">
        <f t="shared" ref="DP163:DQ178" si="524">IF(DJ163&gt;0,(DJ163*DN163),)</f>
        <v>1986.5700000000002</v>
      </c>
      <c r="DQ163" s="158">
        <f t="shared" si="524"/>
        <v>2158.4899999999998</v>
      </c>
      <c r="DR163" s="157">
        <f t="shared" ref="DR163:DS178" si="525">IF(DL163&gt;0,((AF163*BJ163)+(CB163*DF163))/DL163,)</f>
        <v>0</v>
      </c>
      <c r="DS163" s="158">
        <f t="shared" si="525"/>
        <v>0</v>
      </c>
      <c r="DT163" s="157">
        <f t="shared" ref="DT163:DU178" si="526">IF(DL163&gt;0,(DL163*DR163),)</f>
        <v>0</v>
      </c>
      <c r="DU163" s="158">
        <f t="shared" si="526"/>
        <v>0</v>
      </c>
      <c r="DV163" s="221">
        <v>180</v>
      </c>
      <c r="DW163" s="222">
        <v>175</v>
      </c>
      <c r="DX163" s="157">
        <f t="shared" ref="DX163:DY178" si="527">IF(FB163&gt;0,DV163,)</f>
        <v>0</v>
      </c>
      <c r="DY163" s="158">
        <f t="shared" si="527"/>
        <v>0</v>
      </c>
      <c r="DZ163" s="221">
        <v>36</v>
      </c>
      <c r="EA163" s="222">
        <v>30</v>
      </c>
      <c r="EB163" s="157">
        <f t="shared" ref="EB163:EC178" si="528">IF(FF163&gt;0,DZ163,)</f>
        <v>0</v>
      </c>
      <c r="EC163" s="158">
        <f t="shared" si="528"/>
        <v>0</v>
      </c>
      <c r="ED163" s="155"/>
      <c r="EE163" s="156"/>
      <c r="EF163" s="157">
        <f t="shared" ref="EF163:EG178" si="529">IF(FJ163&gt;0,ED163,)</f>
        <v>0</v>
      </c>
      <c r="EG163" s="158">
        <f t="shared" si="529"/>
        <v>0</v>
      </c>
      <c r="EH163" s="157">
        <f t="shared" ref="EH163:EI178" si="530">DV163+DZ163+ED163</f>
        <v>216</v>
      </c>
      <c r="EI163" s="158">
        <f t="shared" si="530"/>
        <v>205</v>
      </c>
      <c r="EJ163" s="157">
        <f t="shared" ref="EJ163:EK178" si="531">IF(FN163&gt;0,EH163,)</f>
        <v>0</v>
      </c>
      <c r="EK163" s="158">
        <f t="shared" si="531"/>
        <v>0</v>
      </c>
      <c r="EL163" s="223">
        <v>2.99</v>
      </c>
      <c r="EM163" s="224">
        <v>3.05</v>
      </c>
      <c r="EN163" s="157">
        <f t="shared" ref="EN163:EO178" si="532">IF(DV163&gt;0,(DV163*EL163),)</f>
        <v>538.20000000000005</v>
      </c>
      <c r="EO163" s="158">
        <f t="shared" si="532"/>
        <v>533.75</v>
      </c>
      <c r="EP163" s="223">
        <v>4.92</v>
      </c>
      <c r="EQ163" s="224">
        <v>4.25</v>
      </c>
      <c r="ER163" s="157">
        <f t="shared" ref="ER163:ES178" si="533">IF(DZ163&gt;0,(DZ163*EP163),)</f>
        <v>177.12</v>
      </c>
      <c r="ES163" s="158">
        <f t="shared" si="533"/>
        <v>127.5</v>
      </c>
      <c r="ET163" s="155"/>
      <c r="EU163" s="156"/>
      <c r="EV163" s="157">
        <f t="shared" ref="EV163:EW178" si="534">IF(ED163&gt;0,(ED163*ET163),)</f>
        <v>0</v>
      </c>
      <c r="EW163" s="158">
        <f t="shared" si="534"/>
        <v>0</v>
      </c>
      <c r="EX163" s="157">
        <f t="shared" ref="EX163:EY178" si="535">IF(EH163&gt;0,((EN163+ER163+EV163)/EH163),)</f>
        <v>3.311666666666667</v>
      </c>
      <c r="EY163" s="158">
        <f t="shared" si="535"/>
        <v>3.225609756097561</v>
      </c>
      <c r="EZ163" s="157">
        <f t="shared" ref="EZ163:FA178" si="536">IF(EH163&gt;0,(EH163*EX163),)</f>
        <v>715.32</v>
      </c>
      <c r="FA163" s="158">
        <f t="shared" si="536"/>
        <v>661.25</v>
      </c>
      <c r="FB163" s="155"/>
      <c r="FC163" s="156"/>
      <c r="FD163" s="157">
        <f t="shared" ref="FD163:FE178" si="537">IF(DX163&gt;0,(DX163*FB163),)</f>
        <v>0</v>
      </c>
      <c r="FE163" s="158">
        <f t="shared" si="537"/>
        <v>0</v>
      </c>
      <c r="FF163" s="155"/>
      <c r="FG163" s="156"/>
      <c r="FH163" s="157">
        <f t="shared" ref="FH163:FI178" si="538">IF(EB163&gt;0,(EB163*FF163),)</f>
        <v>0</v>
      </c>
      <c r="FI163" s="158">
        <f t="shared" si="538"/>
        <v>0</v>
      </c>
      <c r="FJ163" s="155"/>
      <c r="FK163" s="156"/>
      <c r="FL163" s="157">
        <f t="shared" ref="FL163:FM178" si="539">IF(EF163&gt;0,(EF163*FJ163),)</f>
        <v>0</v>
      </c>
      <c r="FM163" s="158">
        <f t="shared" si="539"/>
        <v>0</v>
      </c>
      <c r="FN163" s="157">
        <f t="shared" ref="FN163:FO178" si="540">IF((FD163+FH163+FL163)&gt;0,((FD163+FH163+FL163)/EH163),)</f>
        <v>0</v>
      </c>
      <c r="FO163" s="158">
        <f t="shared" si="540"/>
        <v>0</v>
      </c>
      <c r="FP163" s="157">
        <f t="shared" ref="FP163:FQ178" si="541">IF(EH163&gt;0,(EH163*FN163),)</f>
        <v>0</v>
      </c>
      <c r="FQ163" s="158">
        <f t="shared" si="541"/>
        <v>0</v>
      </c>
      <c r="FR163" s="221">
        <v>68</v>
      </c>
      <c r="FS163" s="222">
        <v>43</v>
      </c>
      <c r="FT163" s="157">
        <f t="shared" ref="FT163:FU178" si="542">IF(FZ163&gt;0,FR163,)</f>
        <v>0</v>
      </c>
      <c r="FU163" s="158">
        <f t="shared" si="542"/>
        <v>0</v>
      </c>
      <c r="FV163" s="223">
        <v>6.63</v>
      </c>
      <c r="FW163" s="224">
        <v>7.58</v>
      </c>
      <c r="FX163" s="157">
        <f t="shared" ref="FX163:FY178" si="543">IF(FR163&gt;0,(FR163*FV163),)</f>
        <v>450.84</v>
      </c>
      <c r="FY163" s="158">
        <f t="shared" si="543"/>
        <v>325.94</v>
      </c>
      <c r="FZ163" s="155"/>
      <c r="GA163" s="156"/>
      <c r="GB163" s="157">
        <f t="shared" ref="GB163:GC178" si="544">IF(FZ163&gt;0,(FR163*FZ163),)</f>
        <v>0</v>
      </c>
      <c r="GC163" s="158">
        <f t="shared" si="544"/>
        <v>0</v>
      </c>
      <c r="GD163" s="157">
        <f t="shared" ref="GD163:GG178" si="545">(R163+BN163+DV163)</f>
        <v>701</v>
      </c>
      <c r="GE163" s="158">
        <f t="shared" si="545"/>
        <v>744</v>
      </c>
      <c r="GF163" s="157">
        <f t="shared" si="545"/>
        <v>0</v>
      </c>
      <c r="GG163" s="158">
        <f t="shared" si="545"/>
        <v>0</v>
      </c>
      <c r="GH163" s="157">
        <f t="shared" ref="GH163:GI178" si="546">IF(GD163&gt;0,(AJ163+CF163+EN163),"")</f>
        <v>2326.13</v>
      </c>
      <c r="GI163" s="158">
        <f t="shared" si="546"/>
        <v>2449.14</v>
      </c>
      <c r="GJ163" s="157" t="str">
        <f t="shared" ref="GJ163:GK178" si="547">IF(GF163&gt;0,(AZ163+CV163+FD163),"")</f>
        <v/>
      </c>
      <c r="GK163" s="158" t="str">
        <f t="shared" si="547"/>
        <v/>
      </c>
      <c r="GL163" s="157">
        <f t="shared" ref="GL163:GO178" si="548">(V163+BR163+DZ163)</f>
        <v>86</v>
      </c>
      <c r="GM163" s="158">
        <f t="shared" si="548"/>
        <v>94</v>
      </c>
      <c r="GN163" s="157">
        <f t="shared" si="548"/>
        <v>0</v>
      </c>
      <c r="GO163" s="158">
        <f t="shared" si="548"/>
        <v>0</v>
      </c>
      <c r="GP163" s="157">
        <f t="shared" ref="GP163:GQ178" si="549">IF(GL163&gt;0,AN163+CJ163+ER163,)</f>
        <v>375.76</v>
      </c>
      <c r="GQ163" s="158">
        <f t="shared" si="549"/>
        <v>370.6</v>
      </c>
      <c r="GR163" s="157">
        <f t="shared" ref="GR163:GS178" si="550">IF(GN163&gt;0,BD163+CZ163+FH163,)</f>
        <v>0</v>
      </c>
      <c r="GS163" s="158">
        <f t="shared" si="550"/>
        <v>0</v>
      </c>
      <c r="GT163" s="157">
        <f t="shared" ref="GT163:GW178" si="551">+GL163+GD163</f>
        <v>787</v>
      </c>
      <c r="GU163" s="158">
        <f t="shared" si="551"/>
        <v>838</v>
      </c>
      <c r="GV163" s="157">
        <f t="shared" si="551"/>
        <v>0</v>
      </c>
      <c r="GW163" s="158">
        <f t="shared" si="551"/>
        <v>0</v>
      </c>
      <c r="GX163" s="157">
        <f t="shared" ref="GX163:HA178" si="552">IF(GT163&gt;0,(GH163+GP163),"")</f>
        <v>2701.8900000000003</v>
      </c>
      <c r="GY163" s="158">
        <f t="shared" si="552"/>
        <v>2819.74</v>
      </c>
      <c r="GZ163" s="157" t="str">
        <f t="shared" si="552"/>
        <v/>
      </c>
      <c r="HA163" s="158" t="str">
        <f t="shared" si="552"/>
        <v/>
      </c>
      <c r="HB163" s="157">
        <f t="shared" ref="HB163:HE178" si="553">(Z163+BV163+ED163)</f>
        <v>0</v>
      </c>
      <c r="HC163" s="158">
        <f t="shared" si="553"/>
        <v>0</v>
      </c>
      <c r="HD163" s="157">
        <f t="shared" si="553"/>
        <v>0</v>
      </c>
      <c r="HE163" s="158">
        <f t="shared" si="553"/>
        <v>0</v>
      </c>
      <c r="HF163" s="157" t="str">
        <f t="shared" ref="HF163:HG178" si="554">IF(HB163&gt;0,(AR163+CN163+EV163),"")</f>
        <v/>
      </c>
      <c r="HG163" s="158" t="str">
        <f t="shared" si="554"/>
        <v/>
      </c>
      <c r="HH163" s="157" t="str">
        <f t="shared" ref="HH163:HI178" si="555">IF(HD163&gt;0,(BH163+DD163+FL163),"")</f>
        <v/>
      </c>
      <c r="HI163" s="158" t="str">
        <f t="shared" si="555"/>
        <v/>
      </c>
      <c r="HJ163" s="157">
        <f t="shared" ref="HJ163:HK178" si="556">IF((DJ163+EH163+FR163)&gt;0,(DP163+EZ163+FX163),"")</f>
        <v>3152.7300000000005</v>
      </c>
      <c r="HK163" s="158">
        <f t="shared" si="556"/>
        <v>3145.68</v>
      </c>
      <c r="HL163" s="157" t="str">
        <f t="shared" ref="HL163:HM178" si="557">IF((DL163+EJ163+FT163)&gt;0,(DT163+FP163+GB163),"")</f>
        <v/>
      </c>
      <c r="HM163" s="158" t="str">
        <f t="shared" si="557"/>
        <v/>
      </c>
    </row>
    <row r="164" spans="1:221">
      <c r="A164" s="219" t="s">
        <v>537</v>
      </c>
      <c r="B164" s="11" t="s">
        <v>556</v>
      </c>
      <c r="C164" s="220"/>
      <c r="D164" s="9">
        <v>175935</v>
      </c>
      <c r="E164" s="9">
        <v>9</v>
      </c>
      <c r="F164" s="155">
        <v>529</v>
      </c>
      <c r="G164" s="156">
        <v>579</v>
      </c>
      <c r="H164" s="155">
        <v>7</v>
      </c>
      <c r="I164" s="156">
        <v>6</v>
      </c>
      <c r="J164" s="157">
        <f t="shared" si="490"/>
        <v>522</v>
      </c>
      <c r="K164" s="158">
        <f t="shared" si="490"/>
        <v>573</v>
      </c>
      <c r="L164" s="155">
        <v>62</v>
      </c>
      <c r="M164" s="156">
        <v>62</v>
      </c>
      <c r="N164" s="157">
        <f t="shared" si="491"/>
        <v>522</v>
      </c>
      <c r="O164" s="158">
        <f t="shared" si="491"/>
        <v>573</v>
      </c>
      <c r="P164" s="199">
        <f t="shared" si="491"/>
        <v>0</v>
      </c>
      <c r="Q164" s="181">
        <f t="shared" si="491"/>
        <v>0</v>
      </c>
      <c r="R164" s="221">
        <v>19</v>
      </c>
      <c r="S164" s="222">
        <v>27</v>
      </c>
      <c r="T164" s="157">
        <f t="shared" si="492"/>
        <v>0</v>
      </c>
      <c r="U164" s="158">
        <f t="shared" si="492"/>
        <v>0</v>
      </c>
      <c r="V164" s="221">
        <v>13</v>
      </c>
      <c r="W164" s="222">
        <v>15</v>
      </c>
      <c r="X164" s="157">
        <f t="shared" si="493"/>
        <v>0</v>
      </c>
      <c r="Y164" s="158">
        <f t="shared" si="493"/>
        <v>0</v>
      </c>
      <c r="Z164" s="155"/>
      <c r="AA164" s="156"/>
      <c r="AB164" s="157">
        <f t="shared" si="494"/>
        <v>0</v>
      </c>
      <c r="AC164" s="158">
        <f t="shared" si="494"/>
        <v>0</v>
      </c>
      <c r="AD164" s="157">
        <f t="shared" si="495"/>
        <v>32</v>
      </c>
      <c r="AE164" s="158">
        <f t="shared" si="495"/>
        <v>42</v>
      </c>
      <c r="AF164" s="157">
        <f t="shared" si="496"/>
        <v>0</v>
      </c>
      <c r="AG164" s="158">
        <f t="shared" si="496"/>
        <v>0</v>
      </c>
      <c r="AH164" s="223">
        <v>4.92</v>
      </c>
      <c r="AI164" s="224">
        <v>4.9800000000000004</v>
      </c>
      <c r="AJ164" s="157">
        <f t="shared" si="497"/>
        <v>93.48</v>
      </c>
      <c r="AK164" s="157">
        <f t="shared" si="497"/>
        <v>134.46</v>
      </c>
      <c r="AL164" s="223">
        <v>5.23</v>
      </c>
      <c r="AM164" s="224">
        <v>4.67</v>
      </c>
      <c r="AN164" s="157">
        <f t="shared" si="498"/>
        <v>67.990000000000009</v>
      </c>
      <c r="AO164" s="157">
        <f t="shared" si="498"/>
        <v>70.05</v>
      </c>
      <c r="AP164" s="155"/>
      <c r="AQ164" s="156"/>
      <c r="AR164" s="157">
        <f t="shared" si="499"/>
        <v>0</v>
      </c>
      <c r="AS164" s="158">
        <f t="shared" si="499"/>
        <v>0</v>
      </c>
      <c r="AT164" s="157">
        <f t="shared" si="500"/>
        <v>5.0459375000000009</v>
      </c>
      <c r="AU164" s="158">
        <f t="shared" si="500"/>
        <v>4.8692857142857138</v>
      </c>
      <c r="AV164" s="157">
        <f t="shared" si="501"/>
        <v>161.47000000000003</v>
      </c>
      <c r="AW164" s="158">
        <f t="shared" si="501"/>
        <v>204.51</v>
      </c>
      <c r="AX164" s="155"/>
      <c r="AY164" s="156"/>
      <c r="AZ164" s="157">
        <f t="shared" si="502"/>
        <v>0</v>
      </c>
      <c r="BA164" s="158">
        <f t="shared" si="502"/>
        <v>0</v>
      </c>
      <c r="BB164" s="155"/>
      <c r="BC164" s="156"/>
      <c r="BD164" s="157">
        <f t="shared" si="503"/>
        <v>0</v>
      </c>
      <c r="BE164" s="158">
        <f t="shared" si="503"/>
        <v>0</v>
      </c>
      <c r="BF164" s="155"/>
      <c r="BG164" s="156"/>
      <c r="BH164" s="157">
        <f t="shared" si="504"/>
        <v>0</v>
      </c>
      <c r="BI164" s="158">
        <f t="shared" si="504"/>
        <v>0</v>
      </c>
      <c r="BJ164" s="157">
        <f t="shared" si="505"/>
        <v>0</v>
      </c>
      <c r="BK164" s="158">
        <f t="shared" si="505"/>
        <v>0</v>
      </c>
      <c r="BL164" s="157">
        <f t="shared" si="506"/>
        <v>0</v>
      </c>
      <c r="BM164" s="158">
        <f t="shared" si="506"/>
        <v>0</v>
      </c>
      <c r="BN164" s="221">
        <v>146</v>
      </c>
      <c r="BO164" s="222">
        <v>171</v>
      </c>
      <c r="BP164" s="157">
        <f t="shared" si="507"/>
        <v>0</v>
      </c>
      <c r="BQ164" s="158">
        <f t="shared" si="507"/>
        <v>0</v>
      </c>
      <c r="BR164" s="221">
        <v>42</v>
      </c>
      <c r="BS164" s="222">
        <v>26</v>
      </c>
      <c r="BT164" s="157">
        <f t="shared" si="508"/>
        <v>0</v>
      </c>
      <c r="BU164" s="158">
        <f t="shared" si="508"/>
        <v>0</v>
      </c>
      <c r="BV164" s="155"/>
      <c r="BW164" s="156"/>
      <c r="BX164" s="157">
        <f t="shared" si="509"/>
        <v>0</v>
      </c>
      <c r="BY164" s="158">
        <f t="shared" si="509"/>
        <v>0</v>
      </c>
      <c r="BZ164" s="157">
        <f t="shared" si="510"/>
        <v>188</v>
      </c>
      <c r="CA164" s="158">
        <f t="shared" si="510"/>
        <v>197</v>
      </c>
      <c r="CB164" s="157">
        <f t="shared" si="511"/>
        <v>0</v>
      </c>
      <c r="CC164" s="158">
        <f t="shared" si="511"/>
        <v>0</v>
      </c>
      <c r="CD164" s="223">
        <v>4.2699999999999996</v>
      </c>
      <c r="CE164" s="224">
        <v>4</v>
      </c>
      <c r="CF164" s="157">
        <f t="shared" si="512"/>
        <v>623.41999999999996</v>
      </c>
      <c r="CG164" s="158">
        <f t="shared" si="512"/>
        <v>684</v>
      </c>
      <c r="CH164" s="223">
        <v>4</v>
      </c>
      <c r="CI164" s="224">
        <v>4.63</v>
      </c>
      <c r="CJ164" s="157">
        <f t="shared" si="513"/>
        <v>168</v>
      </c>
      <c r="CK164" s="158">
        <f t="shared" si="513"/>
        <v>120.38</v>
      </c>
      <c r="CL164" s="155"/>
      <c r="CM164" s="156"/>
      <c r="CN164" s="157">
        <f t="shared" si="514"/>
        <v>0</v>
      </c>
      <c r="CO164" s="158">
        <f t="shared" si="514"/>
        <v>0</v>
      </c>
      <c r="CP164" s="157">
        <f t="shared" si="515"/>
        <v>4.2096808510638297</v>
      </c>
      <c r="CQ164" s="158">
        <f t="shared" si="515"/>
        <v>4.0831472081218276</v>
      </c>
      <c r="CR164" s="157">
        <f t="shared" si="516"/>
        <v>791.42</v>
      </c>
      <c r="CS164" s="158">
        <f t="shared" si="516"/>
        <v>804.38</v>
      </c>
      <c r="CT164" s="155"/>
      <c r="CU164" s="156"/>
      <c r="CV164" s="157">
        <f t="shared" si="517"/>
        <v>0</v>
      </c>
      <c r="CW164" s="158">
        <f t="shared" si="517"/>
        <v>0</v>
      </c>
      <c r="CX164" s="155"/>
      <c r="CY164" s="156"/>
      <c r="CZ164" s="157">
        <f t="shared" si="518"/>
        <v>0</v>
      </c>
      <c r="DA164" s="158">
        <f t="shared" si="518"/>
        <v>0</v>
      </c>
      <c r="DB164" s="155"/>
      <c r="DC164" s="156"/>
      <c r="DD164" s="157">
        <f t="shared" si="519"/>
        <v>0</v>
      </c>
      <c r="DE164" s="158">
        <f t="shared" si="519"/>
        <v>0</v>
      </c>
      <c r="DF164" s="157">
        <f t="shared" si="520"/>
        <v>0</v>
      </c>
      <c r="DG164" s="158">
        <f t="shared" si="520"/>
        <v>0</v>
      </c>
      <c r="DH164" s="157">
        <f t="shared" si="521"/>
        <v>0</v>
      </c>
      <c r="DI164" s="158">
        <f t="shared" si="521"/>
        <v>0</v>
      </c>
      <c r="DJ164" s="157">
        <f t="shared" si="522"/>
        <v>220</v>
      </c>
      <c r="DK164" s="158">
        <f t="shared" si="522"/>
        <v>239</v>
      </c>
      <c r="DL164" s="157">
        <f t="shared" si="522"/>
        <v>0</v>
      </c>
      <c r="DM164" s="158">
        <f t="shared" si="522"/>
        <v>0</v>
      </c>
      <c r="DN164" s="157">
        <f t="shared" si="523"/>
        <v>4.3313181818181814</v>
      </c>
      <c r="DO164" s="158">
        <f t="shared" si="523"/>
        <v>4.2212970711297073</v>
      </c>
      <c r="DP164" s="157">
        <f t="shared" si="524"/>
        <v>952.88999999999987</v>
      </c>
      <c r="DQ164" s="158">
        <f t="shared" si="524"/>
        <v>1008.8900000000001</v>
      </c>
      <c r="DR164" s="157">
        <f t="shared" si="525"/>
        <v>0</v>
      </c>
      <c r="DS164" s="158">
        <f t="shared" si="525"/>
        <v>0</v>
      </c>
      <c r="DT164" s="157">
        <f t="shared" si="526"/>
        <v>0</v>
      </c>
      <c r="DU164" s="158">
        <f t="shared" si="526"/>
        <v>0</v>
      </c>
      <c r="DV164" s="221">
        <v>40</v>
      </c>
      <c r="DW164" s="222">
        <v>41</v>
      </c>
      <c r="DX164" s="157">
        <f t="shared" si="527"/>
        <v>0</v>
      </c>
      <c r="DY164" s="158">
        <f t="shared" si="527"/>
        <v>0</v>
      </c>
      <c r="DZ164" s="221">
        <v>16</v>
      </c>
      <c r="EA164" s="222">
        <v>14</v>
      </c>
      <c r="EB164" s="157">
        <f t="shared" si="528"/>
        <v>0</v>
      </c>
      <c r="EC164" s="158">
        <f t="shared" si="528"/>
        <v>0</v>
      </c>
      <c r="ED164" s="155"/>
      <c r="EE164" s="156"/>
      <c r="EF164" s="157">
        <f t="shared" si="529"/>
        <v>0</v>
      </c>
      <c r="EG164" s="158">
        <f t="shared" si="529"/>
        <v>0</v>
      </c>
      <c r="EH164" s="157">
        <f t="shared" si="530"/>
        <v>56</v>
      </c>
      <c r="EI164" s="158">
        <f t="shared" si="530"/>
        <v>55</v>
      </c>
      <c r="EJ164" s="157">
        <f t="shared" si="531"/>
        <v>0</v>
      </c>
      <c r="EK164" s="158">
        <f t="shared" si="531"/>
        <v>0</v>
      </c>
      <c r="EL164" s="223">
        <v>3.98</v>
      </c>
      <c r="EM164" s="224">
        <v>3.85</v>
      </c>
      <c r="EN164" s="157">
        <f t="shared" si="532"/>
        <v>159.19999999999999</v>
      </c>
      <c r="EO164" s="158">
        <f t="shared" si="532"/>
        <v>157.85</v>
      </c>
      <c r="EP164" s="223">
        <v>4.97</v>
      </c>
      <c r="EQ164" s="224">
        <v>5.57</v>
      </c>
      <c r="ER164" s="157">
        <f t="shared" si="533"/>
        <v>79.52</v>
      </c>
      <c r="ES164" s="158">
        <f t="shared" si="533"/>
        <v>77.98</v>
      </c>
      <c r="ET164" s="155"/>
      <c r="EU164" s="156"/>
      <c r="EV164" s="157">
        <f t="shared" si="534"/>
        <v>0</v>
      </c>
      <c r="EW164" s="158">
        <f t="shared" si="534"/>
        <v>0</v>
      </c>
      <c r="EX164" s="157">
        <f t="shared" si="535"/>
        <v>4.2628571428571425</v>
      </c>
      <c r="EY164" s="158">
        <f t="shared" si="535"/>
        <v>4.2878181818181815</v>
      </c>
      <c r="EZ164" s="157">
        <f t="shared" si="536"/>
        <v>238.71999999999997</v>
      </c>
      <c r="FA164" s="158">
        <f t="shared" si="536"/>
        <v>235.82999999999998</v>
      </c>
      <c r="FB164" s="155"/>
      <c r="FC164" s="156"/>
      <c r="FD164" s="157">
        <f t="shared" si="537"/>
        <v>0</v>
      </c>
      <c r="FE164" s="158">
        <f t="shared" si="537"/>
        <v>0</v>
      </c>
      <c r="FF164" s="155"/>
      <c r="FG164" s="156"/>
      <c r="FH164" s="157">
        <f t="shared" si="538"/>
        <v>0</v>
      </c>
      <c r="FI164" s="158">
        <f t="shared" si="538"/>
        <v>0</v>
      </c>
      <c r="FJ164" s="155"/>
      <c r="FK164" s="156"/>
      <c r="FL164" s="157">
        <f t="shared" si="539"/>
        <v>0</v>
      </c>
      <c r="FM164" s="158">
        <f t="shared" si="539"/>
        <v>0</v>
      </c>
      <c r="FN164" s="157">
        <f t="shared" si="540"/>
        <v>0</v>
      </c>
      <c r="FO164" s="158">
        <f t="shared" si="540"/>
        <v>0</v>
      </c>
      <c r="FP164" s="157">
        <f t="shared" si="541"/>
        <v>0</v>
      </c>
      <c r="FQ164" s="158">
        <f t="shared" si="541"/>
        <v>0</v>
      </c>
      <c r="FR164" s="221">
        <v>246</v>
      </c>
      <c r="FS164" s="222">
        <v>279</v>
      </c>
      <c r="FT164" s="157">
        <f t="shared" si="542"/>
        <v>0</v>
      </c>
      <c r="FU164" s="158">
        <f t="shared" si="542"/>
        <v>0</v>
      </c>
      <c r="FV164" s="223">
        <v>4.6900000000000004</v>
      </c>
      <c r="FW164" s="224">
        <v>4.96</v>
      </c>
      <c r="FX164" s="157">
        <f t="shared" si="543"/>
        <v>1153.74</v>
      </c>
      <c r="FY164" s="158">
        <f t="shared" si="543"/>
        <v>1383.84</v>
      </c>
      <c r="FZ164" s="155"/>
      <c r="GA164" s="156"/>
      <c r="GB164" s="157">
        <f t="shared" si="544"/>
        <v>0</v>
      </c>
      <c r="GC164" s="158">
        <f t="shared" si="544"/>
        <v>0</v>
      </c>
      <c r="GD164" s="157">
        <f t="shared" si="545"/>
        <v>205</v>
      </c>
      <c r="GE164" s="158">
        <f t="shared" si="545"/>
        <v>239</v>
      </c>
      <c r="GF164" s="157">
        <f t="shared" si="545"/>
        <v>0</v>
      </c>
      <c r="GG164" s="158">
        <f t="shared" si="545"/>
        <v>0</v>
      </c>
      <c r="GH164" s="157">
        <f t="shared" si="546"/>
        <v>876.09999999999991</v>
      </c>
      <c r="GI164" s="158">
        <f t="shared" si="546"/>
        <v>976.31000000000006</v>
      </c>
      <c r="GJ164" s="157" t="str">
        <f t="shared" si="547"/>
        <v/>
      </c>
      <c r="GK164" s="158" t="str">
        <f t="shared" si="547"/>
        <v/>
      </c>
      <c r="GL164" s="157">
        <f t="shared" si="548"/>
        <v>71</v>
      </c>
      <c r="GM164" s="158">
        <f t="shared" si="548"/>
        <v>55</v>
      </c>
      <c r="GN164" s="157">
        <f t="shared" si="548"/>
        <v>0</v>
      </c>
      <c r="GO164" s="158">
        <f t="shared" si="548"/>
        <v>0</v>
      </c>
      <c r="GP164" s="157">
        <f t="shared" si="549"/>
        <v>315.51</v>
      </c>
      <c r="GQ164" s="158">
        <f t="shared" si="549"/>
        <v>268.41000000000003</v>
      </c>
      <c r="GR164" s="157">
        <f t="shared" si="550"/>
        <v>0</v>
      </c>
      <c r="GS164" s="158">
        <f t="shared" si="550"/>
        <v>0</v>
      </c>
      <c r="GT164" s="157">
        <f t="shared" si="551"/>
        <v>276</v>
      </c>
      <c r="GU164" s="158">
        <f t="shared" si="551"/>
        <v>294</v>
      </c>
      <c r="GV164" s="157">
        <f t="shared" si="551"/>
        <v>0</v>
      </c>
      <c r="GW164" s="158">
        <f t="shared" si="551"/>
        <v>0</v>
      </c>
      <c r="GX164" s="157">
        <f t="shared" si="552"/>
        <v>1191.6099999999999</v>
      </c>
      <c r="GY164" s="158">
        <f t="shared" si="552"/>
        <v>1244.72</v>
      </c>
      <c r="GZ164" s="157" t="str">
        <f t="shared" si="552"/>
        <v/>
      </c>
      <c r="HA164" s="158" t="str">
        <f t="shared" si="552"/>
        <v/>
      </c>
      <c r="HB164" s="157">
        <f t="shared" si="553"/>
        <v>0</v>
      </c>
      <c r="HC164" s="158">
        <f t="shared" si="553"/>
        <v>0</v>
      </c>
      <c r="HD164" s="157">
        <f t="shared" si="553"/>
        <v>0</v>
      </c>
      <c r="HE164" s="158">
        <f t="shared" si="553"/>
        <v>0</v>
      </c>
      <c r="HF164" s="157" t="str">
        <f t="shared" si="554"/>
        <v/>
      </c>
      <c r="HG164" s="158" t="str">
        <f t="shared" si="554"/>
        <v/>
      </c>
      <c r="HH164" s="157" t="str">
        <f t="shared" si="555"/>
        <v/>
      </c>
      <c r="HI164" s="158" t="str">
        <f t="shared" si="555"/>
        <v/>
      </c>
      <c r="HJ164" s="157">
        <f t="shared" si="556"/>
        <v>2345.35</v>
      </c>
      <c r="HK164" s="158">
        <f t="shared" si="556"/>
        <v>2628.56</v>
      </c>
      <c r="HL164" s="157" t="str">
        <f t="shared" si="557"/>
        <v/>
      </c>
      <c r="HM164" s="158" t="str">
        <f t="shared" si="557"/>
        <v/>
      </c>
    </row>
    <row r="165" spans="1:221">
      <c r="A165" s="219" t="s">
        <v>537</v>
      </c>
      <c r="B165" s="11" t="s">
        <v>557</v>
      </c>
      <c r="C165" s="220"/>
      <c r="D165" s="9">
        <v>176008</v>
      </c>
      <c r="E165" s="9">
        <v>9</v>
      </c>
      <c r="F165" s="155">
        <v>379</v>
      </c>
      <c r="G165" s="156">
        <v>336</v>
      </c>
      <c r="H165" s="155">
        <v>8</v>
      </c>
      <c r="I165" s="156">
        <v>1</v>
      </c>
      <c r="J165" s="157">
        <f t="shared" si="490"/>
        <v>371</v>
      </c>
      <c r="K165" s="158">
        <f t="shared" si="490"/>
        <v>335</v>
      </c>
      <c r="L165" s="155">
        <v>62</v>
      </c>
      <c r="M165" s="156">
        <v>62</v>
      </c>
      <c r="N165" s="157">
        <f t="shared" si="491"/>
        <v>371</v>
      </c>
      <c r="O165" s="158">
        <f t="shared" si="491"/>
        <v>335</v>
      </c>
      <c r="P165" s="199">
        <f t="shared" si="491"/>
        <v>0</v>
      </c>
      <c r="Q165" s="181">
        <f t="shared" si="491"/>
        <v>0</v>
      </c>
      <c r="R165" s="221">
        <v>14</v>
      </c>
      <c r="S165" s="222">
        <v>19</v>
      </c>
      <c r="T165" s="157">
        <f t="shared" si="492"/>
        <v>0</v>
      </c>
      <c r="U165" s="158">
        <f t="shared" si="492"/>
        <v>0</v>
      </c>
      <c r="V165" s="221">
        <v>29</v>
      </c>
      <c r="W165" s="222">
        <v>30</v>
      </c>
      <c r="X165" s="157">
        <f t="shared" si="493"/>
        <v>0</v>
      </c>
      <c r="Y165" s="158">
        <f t="shared" si="493"/>
        <v>0</v>
      </c>
      <c r="Z165" s="155"/>
      <c r="AA165" s="156"/>
      <c r="AB165" s="157">
        <f t="shared" si="494"/>
        <v>0</v>
      </c>
      <c r="AC165" s="158">
        <f t="shared" si="494"/>
        <v>0</v>
      </c>
      <c r="AD165" s="157">
        <f t="shared" si="495"/>
        <v>43</v>
      </c>
      <c r="AE165" s="158">
        <f t="shared" si="495"/>
        <v>49</v>
      </c>
      <c r="AF165" s="157">
        <f t="shared" si="496"/>
        <v>0</v>
      </c>
      <c r="AG165" s="158">
        <f t="shared" si="496"/>
        <v>0</v>
      </c>
      <c r="AH165" s="223">
        <v>3.75</v>
      </c>
      <c r="AI165" s="224">
        <v>3.97</v>
      </c>
      <c r="AJ165" s="157">
        <f t="shared" si="497"/>
        <v>52.5</v>
      </c>
      <c r="AK165" s="157">
        <f t="shared" si="497"/>
        <v>75.430000000000007</v>
      </c>
      <c r="AL165" s="223">
        <v>3.67</v>
      </c>
      <c r="AM165" s="224">
        <v>4.62</v>
      </c>
      <c r="AN165" s="157">
        <f t="shared" si="498"/>
        <v>106.42999999999999</v>
      </c>
      <c r="AO165" s="157">
        <f t="shared" si="498"/>
        <v>138.6</v>
      </c>
      <c r="AP165" s="155"/>
      <c r="AQ165" s="156"/>
      <c r="AR165" s="157">
        <f t="shared" si="499"/>
        <v>0</v>
      </c>
      <c r="AS165" s="158">
        <f t="shared" si="499"/>
        <v>0</v>
      </c>
      <c r="AT165" s="157">
        <f t="shared" si="500"/>
        <v>3.6960465116279071</v>
      </c>
      <c r="AU165" s="158">
        <f t="shared" si="500"/>
        <v>4.3679591836734692</v>
      </c>
      <c r="AV165" s="157">
        <f t="shared" si="501"/>
        <v>158.93</v>
      </c>
      <c r="AW165" s="158">
        <f t="shared" si="501"/>
        <v>214.03</v>
      </c>
      <c r="AX165" s="155"/>
      <c r="AY165" s="156"/>
      <c r="AZ165" s="157">
        <f t="shared" si="502"/>
        <v>0</v>
      </c>
      <c r="BA165" s="158">
        <f t="shared" si="502"/>
        <v>0</v>
      </c>
      <c r="BB165" s="155"/>
      <c r="BC165" s="156"/>
      <c r="BD165" s="157">
        <f t="shared" si="503"/>
        <v>0</v>
      </c>
      <c r="BE165" s="158">
        <f t="shared" si="503"/>
        <v>0</v>
      </c>
      <c r="BF165" s="155"/>
      <c r="BG165" s="156"/>
      <c r="BH165" s="157">
        <f t="shared" si="504"/>
        <v>0</v>
      </c>
      <c r="BI165" s="158">
        <f t="shared" si="504"/>
        <v>0</v>
      </c>
      <c r="BJ165" s="157">
        <f t="shared" si="505"/>
        <v>0</v>
      </c>
      <c r="BK165" s="158">
        <f t="shared" si="505"/>
        <v>0</v>
      </c>
      <c r="BL165" s="157">
        <f t="shared" si="506"/>
        <v>0</v>
      </c>
      <c r="BM165" s="158">
        <f t="shared" si="506"/>
        <v>0</v>
      </c>
      <c r="BN165" s="221">
        <v>146</v>
      </c>
      <c r="BO165" s="222">
        <v>148</v>
      </c>
      <c r="BP165" s="157">
        <f t="shared" si="507"/>
        <v>0</v>
      </c>
      <c r="BQ165" s="158">
        <f t="shared" si="507"/>
        <v>0</v>
      </c>
      <c r="BR165" s="221">
        <v>6</v>
      </c>
      <c r="BS165" s="222">
        <v>6</v>
      </c>
      <c r="BT165" s="157">
        <f t="shared" si="508"/>
        <v>0</v>
      </c>
      <c r="BU165" s="158">
        <f t="shared" si="508"/>
        <v>0</v>
      </c>
      <c r="BV165" s="155"/>
      <c r="BW165" s="156"/>
      <c r="BX165" s="157">
        <f t="shared" si="509"/>
        <v>0</v>
      </c>
      <c r="BY165" s="158">
        <f t="shared" si="509"/>
        <v>0</v>
      </c>
      <c r="BZ165" s="157">
        <f t="shared" si="510"/>
        <v>152</v>
      </c>
      <c r="CA165" s="158">
        <f t="shared" si="510"/>
        <v>154</v>
      </c>
      <c r="CB165" s="157">
        <f t="shared" si="511"/>
        <v>0</v>
      </c>
      <c r="CC165" s="158">
        <f t="shared" si="511"/>
        <v>0</v>
      </c>
      <c r="CD165" s="223">
        <v>2.95</v>
      </c>
      <c r="CE165" s="224">
        <v>3.12</v>
      </c>
      <c r="CF165" s="157">
        <f t="shared" si="512"/>
        <v>430.70000000000005</v>
      </c>
      <c r="CG165" s="158">
        <f t="shared" si="512"/>
        <v>461.76</v>
      </c>
      <c r="CH165" s="223">
        <v>4.5</v>
      </c>
      <c r="CI165" s="224">
        <v>5.92</v>
      </c>
      <c r="CJ165" s="157">
        <f t="shared" si="513"/>
        <v>27</v>
      </c>
      <c r="CK165" s="158">
        <f t="shared" si="513"/>
        <v>35.519999999999996</v>
      </c>
      <c r="CL165" s="155"/>
      <c r="CM165" s="156"/>
      <c r="CN165" s="157">
        <f t="shared" si="514"/>
        <v>0</v>
      </c>
      <c r="CO165" s="158">
        <f t="shared" si="514"/>
        <v>0</v>
      </c>
      <c r="CP165" s="157">
        <f t="shared" si="515"/>
        <v>3.011184210526316</v>
      </c>
      <c r="CQ165" s="158">
        <f t="shared" si="515"/>
        <v>3.229090909090909</v>
      </c>
      <c r="CR165" s="157">
        <f t="shared" si="516"/>
        <v>457.70000000000005</v>
      </c>
      <c r="CS165" s="158">
        <f t="shared" si="516"/>
        <v>497.28</v>
      </c>
      <c r="CT165" s="155"/>
      <c r="CU165" s="156"/>
      <c r="CV165" s="157">
        <f t="shared" si="517"/>
        <v>0</v>
      </c>
      <c r="CW165" s="158">
        <f t="shared" si="517"/>
        <v>0</v>
      </c>
      <c r="CX165" s="155"/>
      <c r="CY165" s="156"/>
      <c r="CZ165" s="157">
        <f t="shared" si="518"/>
        <v>0</v>
      </c>
      <c r="DA165" s="158">
        <f t="shared" si="518"/>
        <v>0</v>
      </c>
      <c r="DB165" s="155"/>
      <c r="DC165" s="156"/>
      <c r="DD165" s="157">
        <f t="shared" si="519"/>
        <v>0</v>
      </c>
      <c r="DE165" s="158">
        <f t="shared" si="519"/>
        <v>0</v>
      </c>
      <c r="DF165" s="157">
        <f t="shared" si="520"/>
        <v>0</v>
      </c>
      <c r="DG165" s="158">
        <f t="shared" si="520"/>
        <v>0</v>
      </c>
      <c r="DH165" s="157">
        <f t="shared" si="521"/>
        <v>0</v>
      </c>
      <c r="DI165" s="158">
        <f t="shared" si="521"/>
        <v>0</v>
      </c>
      <c r="DJ165" s="157">
        <f t="shared" si="522"/>
        <v>195</v>
      </c>
      <c r="DK165" s="158">
        <f t="shared" si="522"/>
        <v>203</v>
      </c>
      <c r="DL165" s="157">
        <f t="shared" si="522"/>
        <v>0</v>
      </c>
      <c r="DM165" s="158">
        <f t="shared" si="522"/>
        <v>0</v>
      </c>
      <c r="DN165" s="157">
        <f t="shared" si="523"/>
        <v>3.1622051282051289</v>
      </c>
      <c r="DO165" s="158">
        <f t="shared" si="523"/>
        <v>3.5039901477832509</v>
      </c>
      <c r="DP165" s="157">
        <f t="shared" si="524"/>
        <v>616.63000000000011</v>
      </c>
      <c r="DQ165" s="158">
        <f t="shared" si="524"/>
        <v>711.31</v>
      </c>
      <c r="DR165" s="157">
        <f t="shared" si="525"/>
        <v>0</v>
      </c>
      <c r="DS165" s="158">
        <f t="shared" si="525"/>
        <v>0</v>
      </c>
      <c r="DT165" s="157">
        <f t="shared" si="526"/>
        <v>0</v>
      </c>
      <c r="DU165" s="158">
        <f t="shared" si="526"/>
        <v>0</v>
      </c>
      <c r="DV165" s="221">
        <v>56</v>
      </c>
      <c r="DW165" s="222">
        <v>47</v>
      </c>
      <c r="DX165" s="157">
        <f t="shared" si="527"/>
        <v>0</v>
      </c>
      <c r="DY165" s="158">
        <f t="shared" si="527"/>
        <v>0</v>
      </c>
      <c r="DZ165" s="221">
        <v>13</v>
      </c>
      <c r="EA165" s="222">
        <v>22</v>
      </c>
      <c r="EB165" s="157">
        <f t="shared" si="528"/>
        <v>0</v>
      </c>
      <c r="EC165" s="158">
        <f t="shared" si="528"/>
        <v>0</v>
      </c>
      <c r="ED165" s="155"/>
      <c r="EE165" s="156"/>
      <c r="EF165" s="157">
        <f t="shared" si="529"/>
        <v>0</v>
      </c>
      <c r="EG165" s="158">
        <f t="shared" si="529"/>
        <v>0</v>
      </c>
      <c r="EH165" s="157">
        <f t="shared" si="530"/>
        <v>69</v>
      </c>
      <c r="EI165" s="158">
        <f t="shared" si="530"/>
        <v>69</v>
      </c>
      <c r="EJ165" s="157">
        <f t="shared" si="531"/>
        <v>0</v>
      </c>
      <c r="EK165" s="158">
        <f t="shared" si="531"/>
        <v>0</v>
      </c>
      <c r="EL165" s="223">
        <v>2.41</v>
      </c>
      <c r="EM165" s="224">
        <v>2.89</v>
      </c>
      <c r="EN165" s="157">
        <f t="shared" si="532"/>
        <v>134.96</v>
      </c>
      <c r="EO165" s="158">
        <f t="shared" si="532"/>
        <v>135.83000000000001</v>
      </c>
      <c r="EP165" s="223">
        <v>4.3499999999999996</v>
      </c>
      <c r="EQ165" s="224">
        <v>4.4800000000000004</v>
      </c>
      <c r="ER165" s="157">
        <f t="shared" si="533"/>
        <v>56.55</v>
      </c>
      <c r="ES165" s="158">
        <f t="shared" si="533"/>
        <v>98.56</v>
      </c>
      <c r="ET165" s="155"/>
      <c r="EU165" s="156"/>
      <c r="EV165" s="157">
        <f t="shared" si="534"/>
        <v>0</v>
      </c>
      <c r="EW165" s="158">
        <f t="shared" si="534"/>
        <v>0</v>
      </c>
      <c r="EX165" s="157">
        <f t="shared" si="535"/>
        <v>2.7755072463768116</v>
      </c>
      <c r="EY165" s="158">
        <f t="shared" si="535"/>
        <v>3.3969565217391304</v>
      </c>
      <c r="EZ165" s="157">
        <f t="shared" si="536"/>
        <v>191.51</v>
      </c>
      <c r="FA165" s="158">
        <f t="shared" si="536"/>
        <v>234.39</v>
      </c>
      <c r="FB165" s="155"/>
      <c r="FC165" s="156"/>
      <c r="FD165" s="157">
        <f t="shared" si="537"/>
        <v>0</v>
      </c>
      <c r="FE165" s="158">
        <f t="shared" si="537"/>
        <v>0</v>
      </c>
      <c r="FF165" s="155"/>
      <c r="FG165" s="156"/>
      <c r="FH165" s="157">
        <f t="shared" si="538"/>
        <v>0</v>
      </c>
      <c r="FI165" s="158">
        <f t="shared" si="538"/>
        <v>0</v>
      </c>
      <c r="FJ165" s="155"/>
      <c r="FK165" s="156"/>
      <c r="FL165" s="157">
        <f t="shared" si="539"/>
        <v>0</v>
      </c>
      <c r="FM165" s="158">
        <f t="shared" si="539"/>
        <v>0</v>
      </c>
      <c r="FN165" s="157">
        <f t="shared" si="540"/>
        <v>0</v>
      </c>
      <c r="FO165" s="158">
        <f t="shared" si="540"/>
        <v>0</v>
      </c>
      <c r="FP165" s="157">
        <f t="shared" si="541"/>
        <v>0</v>
      </c>
      <c r="FQ165" s="158">
        <f t="shared" si="541"/>
        <v>0</v>
      </c>
      <c r="FR165" s="221">
        <v>107</v>
      </c>
      <c r="FS165" s="222">
        <v>63</v>
      </c>
      <c r="FT165" s="157">
        <f t="shared" si="542"/>
        <v>0</v>
      </c>
      <c r="FU165" s="158">
        <f t="shared" si="542"/>
        <v>0</v>
      </c>
      <c r="FV165" s="223">
        <v>6.29</v>
      </c>
      <c r="FW165" s="224">
        <v>5.09</v>
      </c>
      <c r="FX165" s="157">
        <f t="shared" si="543"/>
        <v>673.03</v>
      </c>
      <c r="FY165" s="158">
        <f t="shared" si="543"/>
        <v>320.67</v>
      </c>
      <c r="FZ165" s="155"/>
      <c r="GA165" s="156"/>
      <c r="GB165" s="157">
        <f t="shared" si="544"/>
        <v>0</v>
      </c>
      <c r="GC165" s="158">
        <f t="shared" si="544"/>
        <v>0</v>
      </c>
      <c r="GD165" s="157">
        <f t="shared" si="545"/>
        <v>216</v>
      </c>
      <c r="GE165" s="158">
        <f t="shared" si="545"/>
        <v>214</v>
      </c>
      <c r="GF165" s="157">
        <f t="shared" si="545"/>
        <v>0</v>
      </c>
      <c r="GG165" s="158">
        <f t="shared" si="545"/>
        <v>0</v>
      </c>
      <c r="GH165" s="157">
        <f t="shared" si="546"/>
        <v>618.16000000000008</v>
      </c>
      <c r="GI165" s="158">
        <f t="shared" si="546"/>
        <v>673.0200000000001</v>
      </c>
      <c r="GJ165" s="157" t="str">
        <f t="shared" si="547"/>
        <v/>
      </c>
      <c r="GK165" s="158" t="str">
        <f t="shared" si="547"/>
        <v/>
      </c>
      <c r="GL165" s="157">
        <f t="shared" si="548"/>
        <v>48</v>
      </c>
      <c r="GM165" s="158">
        <f t="shared" si="548"/>
        <v>58</v>
      </c>
      <c r="GN165" s="157">
        <f t="shared" si="548"/>
        <v>0</v>
      </c>
      <c r="GO165" s="158">
        <f t="shared" si="548"/>
        <v>0</v>
      </c>
      <c r="GP165" s="157">
        <f t="shared" si="549"/>
        <v>189.98000000000002</v>
      </c>
      <c r="GQ165" s="158">
        <f t="shared" si="549"/>
        <v>272.68</v>
      </c>
      <c r="GR165" s="157">
        <f t="shared" si="550"/>
        <v>0</v>
      </c>
      <c r="GS165" s="158">
        <f t="shared" si="550"/>
        <v>0</v>
      </c>
      <c r="GT165" s="157">
        <f t="shared" si="551"/>
        <v>264</v>
      </c>
      <c r="GU165" s="158">
        <f t="shared" si="551"/>
        <v>272</v>
      </c>
      <c r="GV165" s="157">
        <f t="shared" si="551"/>
        <v>0</v>
      </c>
      <c r="GW165" s="158">
        <f t="shared" si="551"/>
        <v>0</v>
      </c>
      <c r="GX165" s="157">
        <f t="shared" si="552"/>
        <v>808.1400000000001</v>
      </c>
      <c r="GY165" s="158">
        <f t="shared" si="552"/>
        <v>945.7</v>
      </c>
      <c r="GZ165" s="157" t="str">
        <f t="shared" si="552"/>
        <v/>
      </c>
      <c r="HA165" s="158" t="str">
        <f t="shared" si="552"/>
        <v/>
      </c>
      <c r="HB165" s="157">
        <f t="shared" si="553"/>
        <v>0</v>
      </c>
      <c r="HC165" s="158">
        <f t="shared" si="553"/>
        <v>0</v>
      </c>
      <c r="HD165" s="157">
        <f t="shared" si="553"/>
        <v>0</v>
      </c>
      <c r="HE165" s="158">
        <f t="shared" si="553"/>
        <v>0</v>
      </c>
      <c r="HF165" s="157" t="str">
        <f t="shared" si="554"/>
        <v/>
      </c>
      <c r="HG165" s="158" t="str">
        <f t="shared" si="554"/>
        <v/>
      </c>
      <c r="HH165" s="157" t="str">
        <f t="shared" si="555"/>
        <v/>
      </c>
      <c r="HI165" s="158" t="str">
        <f t="shared" si="555"/>
        <v/>
      </c>
      <c r="HJ165" s="157">
        <f t="shared" si="556"/>
        <v>1481.17</v>
      </c>
      <c r="HK165" s="158">
        <f t="shared" si="556"/>
        <v>1266.3699999999999</v>
      </c>
      <c r="HL165" s="157" t="str">
        <f t="shared" si="557"/>
        <v/>
      </c>
      <c r="HM165" s="158" t="str">
        <f t="shared" si="557"/>
        <v/>
      </c>
    </row>
    <row r="166" spans="1:221">
      <c r="A166" s="219" t="s">
        <v>537</v>
      </c>
      <c r="B166" s="11" t="s">
        <v>558</v>
      </c>
      <c r="C166" s="220"/>
      <c r="D166" s="9">
        <v>176169</v>
      </c>
      <c r="E166" s="9">
        <v>9</v>
      </c>
      <c r="F166" s="155">
        <v>560</v>
      </c>
      <c r="G166" s="156">
        <v>617</v>
      </c>
      <c r="H166" s="155">
        <v>10</v>
      </c>
      <c r="I166" s="156">
        <v>23</v>
      </c>
      <c r="J166" s="157">
        <f t="shared" si="490"/>
        <v>550</v>
      </c>
      <c r="K166" s="158">
        <f t="shared" si="490"/>
        <v>594</v>
      </c>
      <c r="L166" s="155">
        <v>63</v>
      </c>
      <c r="M166" s="156">
        <v>63</v>
      </c>
      <c r="N166" s="157">
        <f t="shared" si="491"/>
        <v>550</v>
      </c>
      <c r="O166" s="158">
        <f t="shared" si="491"/>
        <v>594</v>
      </c>
      <c r="P166" s="199">
        <f t="shared" si="491"/>
        <v>0</v>
      </c>
      <c r="Q166" s="181">
        <f t="shared" si="491"/>
        <v>0</v>
      </c>
      <c r="R166" s="221">
        <v>32</v>
      </c>
      <c r="S166" s="222">
        <v>74</v>
      </c>
      <c r="T166" s="157">
        <f t="shared" si="492"/>
        <v>0</v>
      </c>
      <c r="U166" s="158">
        <f t="shared" si="492"/>
        <v>0</v>
      </c>
      <c r="V166" s="221">
        <v>6</v>
      </c>
      <c r="W166" s="222">
        <v>4</v>
      </c>
      <c r="X166" s="157">
        <f t="shared" si="493"/>
        <v>0</v>
      </c>
      <c r="Y166" s="158">
        <f t="shared" si="493"/>
        <v>0</v>
      </c>
      <c r="Z166" s="155"/>
      <c r="AA166" s="156"/>
      <c r="AB166" s="157">
        <f t="shared" si="494"/>
        <v>0</v>
      </c>
      <c r="AC166" s="158">
        <f t="shared" si="494"/>
        <v>0</v>
      </c>
      <c r="AD166" s="157">
        <f t="shared" si="495"/>
        <v>38</v>
      </c>
      <c r="AE166" s="158">
        <f t="shared" si="495"/>
        <v>78</v>
      </c>
      <c r="AF166" s="157">
        <f t="shared" si="496"/>
        <v>0</v>
      </c>
      <c r="AG166" s="158">
        <f t="shared" si="496"/>
        <v>0</v>
      </c>
      <c r="AH166" s="223">
        <v>3.44</v>
      </c>
      <c r="AI166" s="224">
        <v>3.24</v>
      </c>
      <c r="AJ166" s="157">
        <f t="shared" si="497"/>
        <v>110.08</v>
      </c>
      <c r="AK166" s="157">
        <f t="shared" si="497"/>
        <v>239.76000000000002</v>
      </c>
      <c r="AL166" s="223">
        <v>4.17</v>
      </c>
      <c r="AM166" s="224">
        <v>3.5</v>
      </c>
      <c r="AN166" s="157">
        <f t="shared" si="498"/>
        <v>25.02</v>
      </c>
      <c r="AO166" s="157">
        <f t="shared" si="498"/>
        <v>14</v>
      </c>
      <c r="AP166" s="155"/>
      <c r="AQ166" s="156"/>
      <c r="AR166" s="157">
        <f t="shared" si="499"/>
        <v>0</v>
      </c>
      <c r="AS166" s="158">
        <f t="shared" si="499"/>
        <v>0</v>
      </c>
      <c r="AT166" s="157">
        <f t="shared" si="500"/>
        <v>3.5552631578947369</v>
      </c>
      <c r="AU166" s="158">
        <f t="shared" si="500"/>
        <v>3.2533333333333334</v>
      </c>
      <c r="AV166" s="157">
        <f t="shared" si="501"/>
        <v>135.1</v>
      </c>
      <c r="AW166" s="158">
        <f t="shared" si="501"/>
        <v>253.76000000000002</v>
      </c>
      <c r="AX166" s="155"/>
      <c r="AY166" s="156"/>
      <c r="AZ166" s="157">
        <f t="shared" si="502"/>
        <v>0</v>
      </c>
      <c r="BA166" s="158">
        <f t="shared" si="502"/>
        <v>0</v>
      </c>
      <c r="BB166" s="155"/>
      <c r="BC166" s="156"/>
      <c r="BD166" s="157">
        <f t="shared" si="503"/>
        <v>0</v>
      </c>
      <c r="BE166" s="158">
        <f t="shared" si="503"/>
        <v>0</v>
      </c>
      <c r="BF166" s="155"/>
      <c r="BG166" s="156"/>
      <c r="BH166" s="157">
        <f t="shared" si="504"/>
        <v>0</v>
      </c>
      <c r="BI166" s="158">
        <f t="shared" si="504"/>
        <v>0</v>
      </c>
      <c r="BJ166" s="157">
        <f t="shared" si="505"/>
        <v>0</v>
      </c>
      <c r="BK166" s="158">
        <f t="shared" si="505"/>
        <v>0</v>
      </c>
      <c r="BL166" s="157">
        <f t="shared" si="506"/>
        <v>0</v>
      </c>
      <c r="BM166" s="158">
        <f t="shared" si="506"/>
        <v>0</v>
      </c>
      <c r="BN166" s="221">
        <v>350</v>
      </c>
      <c r="BO166" s="222">
        <v>391</v>
      </c>
      <c r="BP166" s="157">
        <f t="shared" si="507"/>
        <v>0</v>
      </c>
      <c r="BQ166" s="158">
        <f t="shared" si="507"/>
        <v>0</v>
      </c>
      <c r="BR166" s="221">
        <v>27</v>
      </c>
      <c r="BS166" s="222">
        <v>19</v>
      </c>
      <c r="BT166" s="157">
        <f t="shared" si="508"/>
        <v>0</v>
      </c>
      <c r="BU166" s="158">
        <f t="shared" si="508"/>
        <v>0</v>
      </c>
      <c r="BV166" s="155"/>
      <c r="BW166" s="156"/>
      <c r="BX166" s="157">
        <f t="shared" si="509"/>
        <v>0</v>
      </c>
      <c r="BY166" s="158">
        <f t="shared" si="509"/>
        <v>0</v>
      </c>
      <c r="BZ166" s="157">
        <f t="shared" si="510"/>
        <v>377</v>
      </c>
      <c r="CA166" s="158">
        <f t="shared" si="510"/>
        <v>410</v>
      </c>
      <c r="CB166" s="157">
        <f t="shared" si="511"/>
        <v>0</v>
      </c>
      <c r="CC166" s="158">
        <f t="shared" si="511"/>
        <v>0</v>
      </c>
      <c r="CD166" s="223">
        <v>3.29</v>
      </c>
      <c r="CE166" s="224">
        <v>3.62</v>
      </c>
      <c r="CF166" s="157">
        <f t="shared" si="512"/>
        <v>1151.5</v>
      </c>
      <c r="CG166" s="158">
        <f t="shared" si="512"/>
        <v>1415.42</v>
      </c>
      <c r="CH166" s="223">
        <v>3.11</v>
      </c>
      <c r="CI166" s="224">
        <v>4.79</v>
      </c>
      <c r="CJ166" s="157">
        <f t="shared" si="513"/>
        <v>83.97</v>
      </c>
      <c r="CK166" s="158">
        <f t="shared" si="513"/>
        <v>91.01</v>
      </c>
      <c r="CL166" s="155"/>
      <c r="CM166" s="156"/>
      <c r="CN166" s="157">
        <f t="shared" si="514"/>
        <v>0</v>
      </c>
      <c r="CO166" s="158">
        <f t="shared" si="514"/>
        <v>0</v>
      </c>
      <c r="CP166" s="157">
        <f t="shared" si="515"/>
        <v>3.27710875331565</v>
      </c>
      <c r="CQ166" s="158">
        <f t="shared" si="515"/>
        <v>3.6742195121951222</v>
      </c>
      <c r="CR166" s="157">
        <f t="shared" si="516"/>
        <v>1235.47</v>
      </c>
      <c r="CS166" s="158">
        <f t="shared" si="516"/>
        <v>1506.43</v>
      </c>
      <c r="CT166" s="155"/>
      <c r="CU166" s="156"/>
      <c r="CV166" s="157">
        <f t="shared" si="517"/>
        <v>0</v>
      </c>
      <c r="CW166" s="158">
        <f t="shared" si="517"/>
        <v>0</v>
      </c>
      <c r="CX166" s="155"/>
      <c r="CY166" s="156"/>
      <c r="CZ166" s="157">
        <f t="shared" si="518"/>
        <v>0</v>
      </c>
      <c r="DA166" s="158">
        <f t="shared" si="518"/>
        <v>0</v>
      </c>
      <c r="DB166" s="155"/>
      <c r="DC166" s="156"/>
      <c r="DD166" s="157">
        <f t="shared" si="519"/>
        <v>0</v>
      </c>
      <c r="DE166" s="158">
        <f t="shared" si="519"/>
        <v>0</v>
      </c>
      <c r="DF166" s="157">
        <f t="shared" si="520"/>
        <v>0</v>
      </c>
      <c r="DG166" s="158">
        <f t="shared" si="520"/>
        <v>0</v>
      </c>
      <c r="DH166" s="157">
        <f t="shared" si="521"/>
        <v>0</v>
      </c>
      <c r="DI166" s="158">
        <f t="shared" si="521"/>
        <v>0</v>
      </c>
      <c r="DJ166" s="157">
        <f t="shared" si="522"/>
        <v>415</v>
      </c>
      <c r="DK166" s="158">
        <f t="shared" si="522"/>
        <v>488</v>
      </c>
      <c r="DL166" s="157">
        <f t="shared" si="522"/>
        <v>0</v>
      </c>
      <c r="DM166" s="158">
        <f t="shared" si="522"/>
        <v>0</v>
      </c>
      <c r="DN166" s="157">
        <f t="shared" si="523"/>
        <v>3.302578313253012</v>
      </c>
      <c r="DO166" s="158">
        <f t="shared" si="523"/>
        <v>3.6069467213114756</v>
      </c>
      <c r="DP166" s="157">
        <f t="shared" si="524"/>
        <v>1370.57</v>
      </c>
      <c r="DQ166" s="158">
        <f t="shared" si="524"/>
        <v>1760.19</v>
      </c>
      <c r="DR166" s="157">
        <f t="shared" si="525"/>
        <v>0</v>
      </c>
      <c r="DS166" s="158">
        <f t="shared" si="525"/>
        <v>0</v>
      </c>
      <c r="DT166" s="157">
        <f t="shared" si="526"/>
        <v>0</v>
      </c>
      <c r="DU166" s="158">
        <f t="shared" si="526"/>
        <v>0</v>
      </c>
      <c r="DV166" s="221">
        <v>73</v>
      </c>
      <c r="DW166" s="222">
        <v>64</v>
      </c>
      <c r="DX166" s="157">
        <f t="shared" si="527"/>
        <v>0</v>
      </c>
      <c r="DY166" s="158">
        <f t="shared" si="527"/>
        <v>0</v>
      </c>
      <c r="DZ166" s="221">
        <v>19</v>
      </c>
      <c r="EA166" s="222">
        <v>17</v>
      </c>
      <c r="EB166" s="157">
        <f t="shared" si="528"/>
        <v>0</v>
      </c>
      <c r="EC166" s="158">
        <f t="shared" si="528"/>
        <v>0</v>
      </c>
      <c r="ED166" s="155"/>
      <c r="EE166" s="156"/>
      <c r="EF166" s="157">
        <f t="shared" si="529"/>
        <v>0</v>
      </c>
      <c r="EG166" s="158">
        <f t="shared" si="529"/>
        <v>0</v>
      </c>
      <c r="EH166" s="157">
        <f t="shared" si="530"/>
        <v>92</v>
      </c>
      <c r="EI166" s="158">
        <f t="shared" si="530"/>
        <v>81</v>
      </c>
      <c r="EJ166" s="157">
        <f t="shared" si="531"/>
        <v>0</v>
      </c>
      <c r="EK166" s="158">
        <f t="shared" si="531"/>
        <v>0</v>
      </c>
      <c r="EL166" s="223">
        <v>2.68</v>
      </c>
      <c r="EM166" s="224">
        <v>3.12</v>
      </c>
      <c r="EN166" s="157">
        <f t="shared" si="532"/>
        <v>195.64000000000001</v>
      </c>
      <c r="EO166" s="158">
        <f t="shared" si="532"/>
        <v>199.68</v>
      </c>
      <c r="EP166" s="223">
        <v>3.71</v>
      </c>
      <c r="EQ166" s="224">
        <v>4</v>
      </c>
      <c r="ER166" s="157">
        <f t="shared" si="533"/>
        <v>70.489999999999995</v>
      </c>
      <c r="ES166" s="158">
        <f t="shared" si="533"/>
        <v>68</v>
      </c>
      <c r="ET166" s="155"/>
      <c r="EU166" s="156"/>
      <c r="EV166" s="157">
        <f t="shared" si="534"/>
        <v>0</v>
      </c>
      <c r="EW166" s="158">
        <f t="shared" si="534"/>
        <v>0</v>
      </c>
      <c r="EX166" s="157">
        <f t="shared" si="535"/>
        <v>2.8927173913043478</v>
      </c>
      <c r="EY166" s="158">
        <f t="shared" si="535"/>
        <v>3.3046913580246913</v>
      </c>
      <c r="EZ166" s="157">
        <f t="shared" si="536"/>
        <v>266.13</v>
      </c>
      <c r="FA166" s="158">
        <f t="shared" si="536"/>
        <v>267.68</v>
      </c>
      <c r="FB166" s="155"/>
      <c r="FC166" s="156"/>
      <c r="FD166" s="157">
        <f t="shared" si="537"/>
        <v>0</v>
      </c>
      <c r="FE166" s="158">
        <f t="shared" si="537"/>
        <v>0</v>
      </c>
      <c r="FF166" s="155"/>
      <c r="FG166" s="156"/>
      <c r="FH166" s="157">
        <f t="shared" si="538"/>
        <v>0</v>
      </c>
      <c r="FI166" s="158">
        <f t="shared" si="538"/>
        <v>0</v>
      </c>
      <c r="FJ166" s="155"/>
      <c r="FK166" s="156"/>
      <c r="FL166" s="157">
        <f t="shared" si="539"/>
        <v>0</v>
      </c>
      <c r="FM166" s="158">
        <f t="shared" si="539"/>
        <v>0</v>
      </c>
      <c r="FN166" s="157">
        <f t="shared" si="540"/>
        <v>0</v>
      </c>
      <c r="FO166" s="158">
        <f t="shared" si="540"/>
        <v>0</v>
      </c>
      <c r="FP166" s="157">
        <f t="shared" si="541"/>
        <v>0</v>
      </c>
      <c r="FQ166" s="158">
        <f t="shared" si="541"/>
        <v>0</v>
      </c>
      <c r="FR166" s="221">
        <v>43</v>
      </c>
      <c r="FS166" s="222">
        <v>25</v>
      </c>
      <c r="FT166" s="157">
        <f t="shared" si="542"/>
        <v>0</v>
      </c>
      <c r="FU166" s="158">
        <f t="shared" si="542"/>
        <v>0</v>
      </c>
      <c r="FV166" s="223">
        <v>9.1199999999999992</v>
      </c>
      <c r="FW166" s="224">
        <v>8.3000000000000007</v>
      </c>
      <c r="FX166" s="157">
        <f t="shared" si="543"/>
        <v>392.15999999999997</v>
      </c>
      <c r="FY166" s="158">
        <f t="shared" si="543"/>
        <v>207.50000000000003</v>
      </c>
      <c r="FZ166" s="155"/>
      <c r="GA166" s="156"/>
      <c r="GB166" s="157">
        <f t="shared" si="544"/>
        <v>0</v>
      </c>
      <c r="GC166" s="158">
        <f t="shared" si="544"/>
        <v>0</v>
      </c>
      <c r="GD166" s="157">
        <f t="shared" si="545"/>
        <v>455</v>
      </c>
      <c r="GE166" s="158">
        <f t="shared" si="545"/>
        <v>529</v>
      </c>
      <c r="GF166" s="157">
        <f t="shared" si="545"/>
        <v>0</v>
      </c>
      <c r="GG166" s="158">
        <f t="shared" si="545"/>
        <v>0</v>
      </c>
      <c r="GH166" s="157">
        <f t="shared" si="546"/>
        <v>1457.22</v>
      </c>
      <c r="GI166" s="158">
        <f t="shared" si="546"/>
        <v>1854.8600000000001</v>
      </c>
      <c r="GJ166" s="157" t="str">
        <f t="shared" si="547"/>
        <v/>
      </c>
      <c r="GK166" s="158" t="str">
        <f t="shared" si="547"/>
        <v/>
      </c>
      <c r="GL166" s="157">
        <f t="shared" si="548"/>
        <v>52</v>
      </c>
      <c r="GM166" s="158">
        <f t="shared" si="548"/>
        <v>40</v>
      </c>
      <c r="GN166" s="157">
        <f t="shared" si="548"/>
        <v>0</v>
      </c>
      <c r="GO166" s="158">
        <f t="shared" si="548"/>
        <v>0</v>
      </c>
      <c r="GP166" s="157">
        <f t="shared" si="549"/>
        <v>179.48</v>
      </c>
      <c r="GQ166" s="158">
        <f t="shared" si="549"/>
        <v>173.01</v>
      </c>
      <c r="GR166" s="157">
        <f t="shared" si="550"/>
        <v>0</v>
      </c>
      <c r="GS166" s="158">
        <f t="shared" si="550"/>
        <v>0</v>
      </c>
      <c r="GT166" s="157">
        <f t="shared" si="551"/>
        <v>507</v>
      </c>
      <c r="GU166" s="158">
        <f t="shared" si="551"/>
        <v>569</v>
      </c>
      <c r="GV166" s="157">
        <f t="shared" si="551"/>
        <v>0</v>
      </c>
      <c r="GW166" s="158">
        <f t="shared" si="551"/>
        <v>0</v>
      </c>
      <c r="GX166" s="157">
        <f t="shared" si="552"/>
        <v>1636.7</v>
      </c>
      <c r="GY166" s="158">
        <f t="shared" si="552"/>
        <v>2027.8700000000001</v>
      </c>
      <c r="GZ166" s="157" t="str">
        <f t="shared" si="552"/>
        <v/>
      </c>
      <c r="HA166" s="158" t="str">
        <f t="shared" si="552"/>
        <v/>
      </c>
      <c r="HB166" s="157">
        <f t="shared" si="553"/>
        <v>0</v>
      </c>
      <c r="HC166" s="158">
        <f t="shared" si="553"/>
        <v>0</v>
      </c>
      <c r="HD166" s="157">
        <f t="shared" si="553"/>
        <v>0</v>
      </c>
      <c r="HE166" s="158">
        <f t="shared" si="553"/>
        <v>0</v>
      </c>
      <c r="HF166" s="157" t="str">
        <f t="shared" si="554"/>
        <v/>
      </c>
      <c r="HG166" s="158" t="str">
        <f t="shared" si="554"/>
        <v/>
      </c>
      <c r="HH166" s="157" t="str">
        <f t="shared" si="555"/>
        <v/>
      </c>
      <c r="HI166" s="158" t="str">
        <f t="shared" si="555"/>
        <v/>
      </c>
      <c r="HJ166" s="157">
        <f t="shared" si="556"/>
        <v>2028.8599999999997</v>
      </c>
      <c r="HK166" s="158">
        <f t="shared" si="556"/>
        <v>2235.3700000000003</v>
      </c>
      <c r="HL166" s="157" t="str">
        <f t="shared" si="557"/>
        <v/>
      </c>
      <c r="HM166" s="158" t="str">
        <f t="shared" si="557"/>
        <v/>
      </c>
    </row>
    <row r="167" spans="1:221">
      <c r="A167" s="219" t="s">
        <v>537</v>
      </c>
      <c r="B167" s="11" t="s">
        <v>559</v>
      </c>
      <c r="C167" s="220"/>
      <c r="D167" s="9">
        <v>176239</v>
      </c>
      <c r="E167" s="9">
        <v>9</v>
      </c>
      <c r="F167" s="155">
        <v>811</v>
      </c>
      <c r="G167" s="156">
        <v>763</v>
      </c>
      <c r="H167" s="155">
        <v>49</v>
      </c>
      <c r="I167" s="156">
        <v>54</v>
      </c>
      <c r="J167" s="157">
        <f t="shared" si="490"/>
        <v>762</v>
      </c>
      <c r="K167" s="158">
        <f t="shared" si="490"/>
        <v>709</v>
      </c>
      <c r="L167" s="155">
        <v>64</v>
      </c>
      <c r="M167" s="156">
        <v>64</v>
      </c>
      <c r="N167" s="157">
        <f t="shared" si="491"/>
        <v>762</v>
      </c>
      <c r="O167" s="158">
        <f t="shared" si="491"/>
        <v>709</v>
      </c>
      <c r="P167" s="199">
        <f t="shared" si="491"/>
        <v>0</v>
      </c>
      <c r="Q167" s="181">
        <f t="shared" si="491"/>
        <v>0</v>
      </c>
      <c r="R167" s="221">
        <v>60</v>
      </c>
      <c r="S167" s="222">
        <v>81</v>
      </c>
      <c r="T167" s="157">
        <f t="shared" si="492"/>
        <v>0</v>
      </c>
      <c r="U167" s="158">
        <f t="shared" si="492"/>
        <v>0</v>
      </c>
      <c r="V167" s="221">
        <v>17</v>
      </c>
      <c r="W167" s="222">
        <v>12</v>
      </c>
      <c r="X167" s="157">
        <f t="shared" si="493"/>
        <v>0</v>
      </c>
      <c r="Y167" s="158">
        <f t="shared" si="493"/>
        <v>0</v>
      </c>
      <c r="Z167" s="155"/>
      <c r="AA167" s="156"/>
      <c r="AB167" s="157">
        <f t="shared" si="494"/>
        <v>0</v>
      </c>
      <c r="AC167" s="158">
        <f t="shared" si="494"/>
        <v>0</v>
      </c>
      <c r="AD167" s="157">
        <f t="shared" si="495"/>
        <v>77</v>
      </c>
      <c r="AE167" s="158">
        <f t="shared" si="495"/>
        <v>93</v>
      </c>
      <c r="AF167" s="157">
        <f t="shared" si="496"/>
        <v>0</v>
      </c>
      <c r="AG167" s="158">
        <f t="shared" si="496"/>
        <v>0</v>
      </c>
      <c r="AH167" s="223">
        <v>3.4</v>
      </c>
      <c r="AI167" s="224">
        <v>3.45</v>
      </c>
      <c r="AJ167" s="157">
        <f t="shared" si="497"/>
        <v>204</v>
      </c>
      <c r="AK167" s="157">
        <f t="shared" si="497"/>
        <v>279.45</v>
      </c>
      <c r="AL167" s="223">
        <v>5.21</v>
      </c>
      <c r="AM167" s="224">
        <v>4.83</v>
      </c>
      <c r="AN167" s="157">
        <f t="shared" si="498"/>
        <v>88.57</v>
      </c>
      <c r="AO167" s="157">
        <f t="shared" si="498"/>
        <v>57.96</v>
      </c>
      <c r="AP167" s="155"/>
      <c r="AQ167" s="156"/>
      <c r="AR167" s="157">
        <f t="shared" si="499"/>
        <v>0</v>
      </c>
      <c r="AS167" s="158">
        <f t="shared" si="499"/>
        <v>0</v>
      </c>
      <c r="AT167" s="157">
        <f t="shared" si="500"/>
        <v>3.7996103896103897</v>
      </c>
      <c r="AU167" s="158">
        <f t="shared" si="500"/>
        <v>3.6280645161290321</v>
      </c>
      <c r="AV167" s="157">
        <f t="shared" si="501"/>
        <v>292.57</v>
      </c>
      <c r="AW167" s="158">
        <f t="shared" si="501"/>
        <v>337.40999999999997</v>
      </c>
      <c r="AX167" s="155"/>
      <c r="AY167" s="156"/>
      <c r="AZ167" s="157">
        <f t="shared" si="502"/>
        <v>0</v>
      </c>
      <c r="BA167" s="158">
        <f t="shared" si="502"/>
        <v>0</v>
      </c>
      <c r="BB167" s="155"/>
      <c r="BC167" s="156"/>
      <c r="BD167" s="157">
        <f t="shared" si="503"/>
        <v>0</v>
      </c>
      <c r="BE167" s="158">
        <f t="shared" si="503"/>
        <v>0</v>
      </c>
      <c r="BF167" s="155"/>
      <c r="BG167" s="156"/>
      <c r="BH167" s="157">
        <f t="shared" si="504"/>
        <v>0</v>
      </c>
      <c r="BI167" s="158">
        <f t="shared" si="504"/>
        <v>0</v>
      </c>
      <c r="BJ167" s="157">
        <f t="shared" si="505"/>
        <v>0</v>
      </c>
      <c r="BK167" s="158">
        <f t="shared" si="505"/>
        <v>0</v>
      </c>
      <c r="BL167" s="157">
        <f t="shared" si="506"/>
        <v>0</v>
      </c>
      <c r="BM167" s="158">
        <f t="shared" si="506"/>
        <v>0</v>
      </c>
      <c r="BN167" s="221">
        <v>353</v>
      </c>
      <c r="BO167" s="222">
        <v>323</v>
      </c>
      <c r="BP167" s="157">
        <f t="shared" si="507"/>
        <v>0</v>
      </c>
      <c r="BQ167" s="158">
        <f t="shared" si="507"/>
        <v>0</v>
      </c>
      <c r="BR167" s="221">
        <v>29</v>
      </c>
      <c r="BS167" s="222">
        <v>23</v>
      </c>
      <c r="BT167" s="157">
        <f t="shared" si="508"/>
        <v>0</v>
      </c>
      <c r="BU167" s="158">
        <f t="shared" si="508"/>
        <v>0</v>
      </c>
      <c r="BV167" s="155"/>
      <c r="BW167" s="156"/>
      <c r="BX167" s="157">
        <f t="shared" si="509"/>
        <v>0</v>
      </c>
      <c r="BY167" s="158">
        <f t="shared" si="509"/>
        <v>0</v>
      </c>
      <c r="BZ167" s="157">
        <f t="shared" si="510"/>
        <v>382</v>
      </c>
      <c r="CA167" s="158">
        <f t="shared" si="510"/>
        <v>346</v>
      </c>
      <c r="CB167" s="157">
        <f t="shared" si="511"/>
        <v>0</v>
      </c>
      <c r="CC167" s="158">
        <f t="shared" si="511"/>
        <v>0</v>
      </c>
      <c r="CD167" s="223">
        <v>3.55</v>
      </c>
      <c r="CE167" s="224">
        <v>3.75</v>
      </c>
      <c r="CF167" s="157">
        <f t="shared" si="512"/>
        <v>1253.1499999999999</v>
      </c>
      <c r="CG167" s="158">
        <f t="shared" si="512"/>
        <v>1211.25</v>
      </c>
      <c r="CH167" s="223">
        <v>4.26</v>
      </c>
      <c r="CI167" s="224">
        <v>6.41</v>
      </c>
      <c r="CJ167" s="157">
        <f t="shared" si="513"/>
        <v>123.53999999999999</v>
      </c>
      <c r="CK167" s="158">
        <f t="shared" si="513"/>
        <v>147.43</v>
      </c>
      <c r="CL167" s="155"/>
      <c r="CM167" s="156"/>
      <c r="CN167" s="157">
        <f t="shared" si="514"/>
        <v>0</v>
      </c>
      <c r="CO167" s="158">
        <f t="shared" si="514"/>
        <v>0</v>
      </c>
      <c r="CP167" s="157">
        <f t="shared" si="515"/>
        <v>3.6039005235602088</v>
      </c>
      <c r="CQ167" s="158">
        <f t="shared" si="515"/>
        <v>3.926820809248555</v>
      </c>
      <c r="CR167" s="157">
        <f t="shared" si="516"/>
        <v>1376.6899999999998</v>
      </c>
      <c r="CS167" s="158">
        <f t="shared" si="516"/>
        <v>1358.68</v>
      </c>
      <c r="CT167" s="155"/>
      <c r="CU167" s="156"/>
      <c r="CV167" s="157">
        <f t="shared" si="517"/>
        <v>0</v>
      </c>
      <c r="CW167" s="158">
        <f t="shared" si="517"/>
        <v>0</v>
      </c>
      <c r="CX167" s="155"/>
      <c r="CY167" s="156"/>
      <c r="CZ167" s="157">
        <f t="shared" si="518"/>
        <v>0</v>
      </c>
      <c r="DA167" s="158">
        <f t="shared" si="518"/>
        <v>0</v>
      </c>
      <c r="DB167" s="155"/>
      <c r="DC167" s="156"/>
      <c r="DD167" s="157">
        <f t="shared" si="519"/>
        <v>0</v>
      </c>
      <c r="DE167" s="158">
        <f t="shared" si="519"/>
        <v>0</v>
      </c>
      <c r="DF167" s="157">
        <f t="shared" si="520"/>
        <v>0</v>
      </c>
      <c r="DG167" s="158">
        <f t="shared" si="520"/>
        <v>0</v>
      </c>
      <c r="DH167" s="157">
        <f t="shared" si="521"/>
        <v>0</v>
      </c>
      <c r="DI167" s="158">
        <f t="shared" si="521"/>
        <v>0</v>
      </c>
      <c r="DJ167" s="157">
        <f t="shared" si="522"/>
        <v>459</v>
      </c>
      <c r="DK167" s="158">
        <f t="shared" si="522"/>
        <v>439</v>
      </c>
      <c r="DL167" s="157">
        <f t="shared" si="522"/>
        <v>0</v>
      </c>
      <c r="DM167" s="158">
        <f t="shared" si="522"/>
        <v>0</v>
      </c>
      <c r="DN167" s="157">
        <f t="shared" si="523"/>
        <v>3.6367320261437905</v>
      </c>
      <c r="DO167" s="158">
        <f t="shared" si="523"/>
        <v>3.8635307517084287</v>
      </c>
      <c r="DP167" s="157">
        <f t="shared" si="524"/>
        <v>1669.2599999999998</v>
      </c>
      <c r="DQ167" s="158">
        <f t="shared" si="524"/>
        <v>1696.0900000000001</v>
      </c>
      <c r="DR167" s="157">
        <f t="shared" si="525"/>
        <v>0</v>
      </c>
      <c r="DS167" s="158">
        <f t="shared" si="525"/>
        <v>0</v>
      </c>
      <c r="DT167" s="157">
        <f t="shared" si="526"/>
        <v>0</v>
      </c>
      <c r="DU167" s="158">
        <f t="shared" si="526"/>
        <v>0</v>
      </c>
      <c r="DV167" s="221">
        <v>189</v>
      </c>
      <c r="DW167" s="222">
        <v>207</v>
      </c>
      <c r="DX167" s="157">
        <f t="shared" si="527"/>
        <v>0</v>
      </c>
      <c r="DY167" s="158">
        <f t="shared" si="527"/>
        <v>0</v>
      </c>
      <c r="DZ167" s="221">
        <v>41</v>
      </c>
      <c r="EA167" s="222">
        <v>36</v>
      </c>
      <c r="EB167" s="157">
        <f t="shared" si="528"/>
        <v>0</v>
      </c>
      <c r="EC167" s="158">
        <f t="shared" si="528"/>
        <v>0</v>
      </c>
      <c r="ED167" s="155"/>
      <c r="EE167" s="156"/>
      <c r="EF167" s="157">
        <f t="shared" si="529"/>
        <v>0</v>
      </c>
      <c r="EG167" s="158">
        <f t="shared" si="529"/>
        <v>0</v>
      </c>
      <c r="EH167" s="157">
        <f t="shared" si="530"/>
        <v>230</v>
      </c>
      <c r="EI167" s="158">
        <f t="shared" si="530"/>
        <v>243</v>
      </c>
      <c r="EJ167" s="157">
        <f t="shared" si="531"/>
        <v>0</v>
      </c>
      <c r="EK167" s="158">
        <f t="shared" si="531"/>
        <v>0</v>
      </c>
      <c r="EL167" s="223">
        <v>2.89</v>
      </c>
      <c r="EM167" s="224">
        <v>3.04</v>
      </c>
      <c r="EN167" s="157">
        <f t="shared" si="532"/>
        <v>546.21</v>
      </c>
      <c r="EO167" s="158">
        <f t="shared" si="532"/>
        <v>629.28</v>
      </c>
      <c r="EP167" s="223">
        <v>4.24</v>
      </c>
      <c r="EQ167" s="224">
        <v>4.3899999999999997</v>
      </c>
      <c r="ER167" s="157">
        <f t="shared" si="533"/>
        <v>173.84</v>
      </c>
      <c r="ES167" s="158">
        <f t="shared" si="533"/>
        <v>158.04</v>
      </c>
      <c r="ET167" s="155"/>
      <c r="EU167" s="156"/>
      <c r="EV167" s="157">
        <f t="shared" si="534"/>
        <v>0</v>
      </c>
      <c r="EW167" s="158">
        <f t="shared" si="534"/>
        <v>0</v>
      </c>
      <c r="EX167" s="157">
        <f t="shared" si="535"/>
        <v>3.130652173913044</v>
      </c>
      <c r="EY167" s="158">
        <f t="shared" si="535"/>
        <v>3.2399999999999998</v>
      </c>
      <c r="EZ167" s="157">
        <f t="shared" si="536"/>
        <v>720.05000000000007</v>
      </c>
      <c r="FA167" s="158">
        <f t="shared" si="536"/>
        <v>787.31999999999994</v>
      </c>
      <c r="FB167" s="155"/>
      <c r="FC167" s="156"/>
      <c r="FD167" s="157">
        <f t="shared" si="537"/>
        <v>0</v>
      </c>
      <c r="FE167" s="158">
        <f t="shared" si="537"/>
        <v>0</v>
      </c>
      <c r="FF167" s="155"/>
      <c r="FG167" s="156"/>
      <c r="FH167" s="157">
        <f t="shared" si="538"/>
        <v>0</v>
      </c>
      <c r="FI167" s="158">
        <f t="shared" si="538"/>
        <v>0</v>
      </c>
      <c r="FJ167" s="155"/>
      <c r="FK167" s="156"/>
      <c r="FL167" s="157">
        <f t="shared" si="539"/>
        <v>0</v>
      </c>
      <c r="FM167" s="158">
        <f t="shared" si="539"/>
        <v>0</v>
      </c>
      <c r="FN167" s="157">
        <f t="shared" si="540"/>
        <v>0</v>
      </c>
      <c r="FO167" s="158">
        <f t="shared" si="540"/>
        <v>0</v>
      </c>
      <c r="FP167" s="157">
        <f t="shared" si="541"/>
        <v>0</v>
      </c>
      <c r="FQ167" s="158">
        <f t="shared" si="541"/>
        <v>0</v>
      </c>
      <c r="FR167" s="221">
        <v>73</v>
      </c>
      <c r="FS167" s="222">
        <v>27</v>
      </c>
      <c r="FT167" s="157">
        <f t="shared" si="542"/>
        <v>0</v>
      </c>
      <c r="FU167" s="158">
        <f t="shared" si="542"/>
        <v>0</v>
      </c>
      <c r="FV167" s="223">
        <v>9.23</v>
      </c>
      <c r="FW167" s="224">
        <v>7.37</v>
      </c>
      <c r="FX167" s="157">
        <f t="shared" si="543"/>
        <v>673.79000000000008</v>
      </c>
      <c r="FY167" s="158">
        <f t="shared" si="543"/>
        <v>198.99</v>
      </c>
      <c r="FZ167" s="155"/>
      <c r="GA167" s="156"/>
      <c r="GB167" s="157">
        <f t="shared" si="544"/>
        <v>0</v>
      </c>
      <c r="GC167" s="158">
        <f t="shared" si="544"/>
        <v>0</v>
      </c>
      <c r="GD167" s="157">
        <f t="shared" si="545"/>
        <v>602</v>
      </c>
      <c r="GE167" s="158">
        <f t="shared" si="545"/>
        <v>611</v>
      </c>
      <c r="GF167" s="157">
        <f t="shared" si="545"/>
        <v>0</v>
      </c>
      <c r="GG167" s="158">
        <f t="shared" si="545"/>
        <v>0</v>
      </c>
      <c r="GH167" s="157">
        <f t="shared" si="546"/>
        <v>2003.36</v>
      </c>
      <c r="GI167" s="158">
        <f t="shared" si="546"/>
        <v>2119.98</v>
      </c>
      <c r="GJ167" s="157" t="str">
        <f t="shared" si="547"/>
        <v/>
      </c>
      <c r="GK167" s="158" t="str">
        <f t="shared" si="547"/>
        <v/>
      </c>
      <c r="GL167" s="157">
        <f t="shared" si="548"/>
        <v>87</v>
      </c>
      <c r="GM167" s="158">
        <f t="shared" si="548"/>
        <v>71</v>
      </c>
      <c r="GN167" s="157">
        <f t="shared" si="548"/>
        <v>0</v>
      </c>
      <c r="GO167" s="158">
        <f t="shared" si="548"/>
        <v>0</v>
      </c>
      <c r="GP167" s="157">
        <f t="shared" si="549"/>
        <v>385.95</v>
      </c>
      <c r="GQ167" s="158">
        <f t="shared" si="549"/>
        <v>363.43</v>
      </c>
      <c r="GR167" s="157">
        <f t="shared" si="550"/>
        <v>0</v>
      </c>
      <c r="GS167" s="158">
        <f t="shared" si="550"/>
        <v>0</v>
      </c>
      <c r="GT167" s="157">
        <f t="shared" si="551"/>
        <v>689</v>
      </c>
      <c r="GU167" s="158">
        <f t="shared" si="551"/>
        <v>682</v>
      </c>
      <c r="GV167" s="157">
        <f t="shared" si="551"/>
        <v>0</v>
      </c>
      <c r="GW167" s="158">
        <f t="shared" si="551"/>
        <v>0</v>
      </c>
      <c r="GX167" s="157">
        <f t="shared" si="552"/>
        <v>2389.31</v>
      </c>
      <c r="GY167" s="158">
        <f t="shared" si="552"/>
        <v>2483.41</v>
      </c>
      <c r="GZ167" s="157" t="str">
        <f t="shared" si="552"/>
        <v/>
      </c>
      <c r="HA167" s="158" t="str">
        <f t="shared" si="552"/>
        <v/>
      </c>
      <c r="HB167" s="157">
        <f t="shared" si="553"/>
        <v>0</v>
      </c>
      <c r="HC167" s="158">
        <f t="shared" si="553"/>
        <v>0</v>
      </c>
      <c r="HD167" s="157">
        <f t="shared" si="553"/>
        <v>0</v>
      </c>
      <c r="HE167" s="158">
        <f t="shared" si="553"/>
        <v>0</v>
      </c>
      <c r="HF167" s="157" t="str">
        <f t="shared" si="554"/>
        <v/>
      </c>
      <c r="HG167" s="158" t="str">
        <f t="shared" si="554"/>
        <v/>
      </c>
      <c r="HH167" s="157" t="str">
        <f t="shared" si="555"/>
        <v/>
      </c>
      <c r="HI167" s="158" t="str">
        <f t="shared" si="555"/>
        <v/>
      </c>
      <c r="HJ167" s="157">
        <f t="shared" si="556"/>
        <v>3063.1</v>
      </c>
      <c r="HK167" s="158">
        <f t="shared" si="556"/>
        <v>2682.3999999999996</v>
      </c>
      <c r="HL167" s="157" t="str">
        <f t="shared" si="557"/>
        <v/>
      </c>
      <c r="HM167" s="158" t="str">
        <f t="shared" si="557"/>
        <v/>
      </c>
    </row>
    <row r="168" spans="1:221">
      <c r="A168" s="219" t="s">
        <v>537</v>
      </c>
      <c r="B168" s="11" t="s">
        <v>560</v>
      </c>
      <c r="C168" s="220"/>
      <c r="D168" s="9">
        <v>175519</v>
      </c>
      <c r="E168" s="9">
        <v>10</v>
      </c>
      <c r="F168" s="155">
        <v>288</v>
      </c>
      <c r="G168" s="156">
        <v>269</v>
      </c>
      <c r="H168" s="155">
        <v>7</v>
      </c>
      <c r="I168" s="156">
        <v>10</v>
      </c>
      <c r="J168" s="157">
        <f t="shared" si="490"/>
        <v>281</v>
      </c>
      <c r="K168" s="158">
        <f t="shared" si="490"/>
        <v>259</v>
      </c>
      <c r="L168" s="155">
        <v>65</v>
      </c>
      <c r="M168" s="156">
        <v>65</v>
      </c>
      <c r="N168" s="157">
        <f t="shared" si="491"/>
        <v>281</v>
      </c>
      <c r="O168" s="158">
        <f t="shared" si="491"/>
        <v>259</v>
      </c>
      <c r="P168" s="199">
        <f t="shared" si="491"/>
        <v>0</v>
      </c>
      <c r="Q168" s="181">
        <f t="shared" si="491"/>
        <v>0</v>
      </c>
      <c r="R168" s="221">
        <v>24</v>
      </c>
      <c r="S168" s="222">
        <v>25</v>
      </c>
      <c r="T168" s="157">
        <f t="shared" si="492"/>
        <v>0</v>
      </c>
      <c r="U168" s="158">
        <f t="shared" si="492"/>
        <v>0</v>
      </c>
      <c r="V168" s="221">
        <v>9</v>
      </c>
      <c r="W168" s="222">
        <v>8</v>
      </c>
      <c r="X168" s="157">
        <f t="shared" si="493"/>
        <v>0</v>
      </c>
      <c r="Y168" s="158">
        <f t="shared" si="493"/>
        <v>0</v>
      </c>
      <c r="Z168" s="155"/>
      <c r="AA168" s="156"/>
      <c r="AB168" s="157">
        <f t="shared" si="494"/>
        <v>0</v>
      </c>
      <c r="AC168" s="158">
        <f t="shared" si="494"/>
        <v>0</v>
      </c>
      <c r="AD168" s="157">
        <f t="shared" si="495"/>
        <v>33</v>
      </c>
      <c r="AE168" s="158">
        <f t="shared" si="495"/>
        <v>33</v>
      </c>
      <c r="AF168" s="157">
        <f t="shared" si="496"/>
        <v>0</v>
      </c>
      <c r="AG168" s="158">
        <f t="shared" si="496"/>
        <v>0</v>
      </c>
      <c r="AH168" s="223">
        <v>4.2300000000000004</v>
      </c>
      <c r="AI168" s="224">
        <v>3.62</v>
      </c>
      <c r="AJ168" s="157">
        <f t="shared" si="497"/>
        <v>101.52000000000001</v>
      </c>
      <c r="AK168" s="157">
        <f t="shared" si="497"/>
        <v>90.5</v>
      </c>
      <c r="AL168" s="223">
        <v>4.6100000000000003</v>
      </c>
      <c r="AM168" s="224">
        <v>5.69</v>
      </c>
      <c r="AN168" s="157">
        <f t="shared" si="498"/>
        <v>41.49</v>
      </c>
      <c r="AO168" s="157">
        <f t="shared" si="498"/>
        <v>45.52</v>
      </c>
      <c r="AP168" s="155"/>
      <c r="AQ168" s="156"/>
      <c r="AR168" s="157">
        <f t="shared" si="499"/>
        <v>0</v>
      </c>
      <c r="AS168" s="158">
        <f t="shared" si="499"/>
        <v>0</v>
      </c>
      <c r="AT168" s="157">
        <f t="shared" si="500"/>
        <v>4.333636363636364</v>
      </c>
      <c r="AU168" s="158">
        <f t="shared" si="500"/>
        <v>4.121818181818182</v>
      </c>
      <c r="AV168" s="157">
        <f t="shared" si="501"/>
        <v>143.01000000000002</v>
      </c>
      <c r="AW168" s="158">
        <f t="shared" si="501"/>
        <v>136.02000000000001</v>
      </c>
      <c r="AX168" s="155"/>
      <c r="AY168" s="156"/>
      <c r="AZ168" s="157">
        <f t="shared" si="502"/>
        <v>0</v>
      </c>
      <c r="BA168" s="158">
        <f t="shared" si="502"/>
        <v>0</v>
      </c>
      <c r="BB168" s="155"/>
      <c r="BC168" s="156"/>
      <c r="BD168" s="157">
        <f t="shared" si="503"/>
        <v>0</v>
      </c>
      <c r="BE168" s="158">
        <f t="shared" si="503"/>
        <v>0</v>
      </c>
      <c r="BF168" s="155"/>
      <c r="BG168" s="156"/>
      <c r="BH168" s="157">
        <f t="shared" si="504"/>
        <v>0</v>
      </c>
      <c r="BI168" s="158">
        <f t="shared" si="504"/>
        <v>0</v>
      </c>
      <c r="BJ168" s="157">
        <f t="shared" si="505"/>
        <v>0</v>
      </c>
      <c r="BK168" s="158">
        <f t="shared" si="505"/>
        <v>0</v>
      </c>
      <c r="BL168" s="157">
        <f t="shared" si="506"/>
        <v>0</v>
      </c>
      <c r="BM168" s="158">
        <f t="shared" si="506"/>
        <v>0</v>
      </c>
      <c r="BN168" s="221">
        <v>131</v>
      </c>
      <c r="BO168" s="222">
        <v>137</v>
      </c>
      <c r="BP168" s="157">
        <f t="shared" si="507"/>
        <v>0</v>
      </c>
      <c r="BQ168" s="158">
        <f t="shared" si="507"/>
        <v>0</v>
      </c>
      <c r="BR168" s="221">
        <v>9</v>
      </c>
      <c r="BS168" s="222">
        <v>10</v>
      </c>
      <c r="BT168" s="157">
        <f t="shared" si="508"/>
        <v>0</v>
      </c>
      <c r="BU168" s="158">
        <f t="shared" si="508"/>
        <v>0</v>
      </c>
      <c r="BV168" s="155"/>
      <c r="BW168" s="156"/>
      <c r="BX168" s="157">
        <f t="shared" si="509"/>
        <v>0</v>
      </c>
      <c r="BY168" s="158">
        <f t="shared" si="509"/>
        <v>0</v>
      </c>
      <c r="BZ168" s="157">
        <f t="shared" si="510"/>
        <v>140</v>
      </c>
      <c r="CA168" s="158">
        <f t="shared" si="510"/>
        <v>147</v>
      </c>
      <c r="CB168" s="157">
        <f t="shared" si="511"/>
        <v>0</v>
      </c>
      <c r="CC168" s="158">
        <f t="shared" si="511"/>
        <v>0</v>
      </c>
      <c r="CD168" s="223">
        <v>3.84</v>
      </c>
      <c r="CE168" s="224">
        <v>3.9</v>
      </c>
      <c r="CF168" s="157">
        <f t="shared" si="512"/>
        <v>503.03999999999996</v>
      </c>
      <c r="CG168" s="158">
        <f t="shared" si="512"/>
        <v>534.29999999999995</v>
      </c>
      <c r="CH168" s="223">
        <v>4.22</v>
      </c>
      <c r="CI168" s="224">
        <v>6.65</v>
      </c>
      <c r="CJ168" s="157">
        <f t="shared" si="513"/>
        <v>37.979999999999997</v>
      </c>
      <c r="CK168" s="158">
        <f t="shared" si="513"/>
        <v>66.5</v>
      </c>
      <c r="CL168" s="155"/>
      <c r="CM168" s="156"/>
      <c r="CN168" s="157">
        <f t="shared" si="514"/>
        <v>0</v>
      </c>
      <c r="CO168" s="158">
        <f t="shared" si="514"/>
        <v>0</v>
      </c>
      <c r="CP168" s="157">
        <f t="shared" si="515"/>
        <v>3.8644285714285713</v>
      </c>
      <c r="CQ168" s="158">
        <f t="shared" si="515"/>
        <v>4.0870748299319724</v>
      </c>
      <c r="CR168" s="157">
        <f t="shared" si="516"/>
        <v>541.02</v>
      </c>
      <c r="CS168" s="158">
        <f t="shared" si="516"/>
        <v>600.79999999999995</v>
      </c>
      <c r="CT168" s="155"/>
      <c r="CU168" s="156"/>
      <c r="CV168" s="157">
        <f t="shared" si="517"/>
        <v>0</v>
      </c>
      <c r="CW168" s="158">
        <f t="shared" si="517"/>
        <v>0</v>
      </c>
      <c r="CX168" s="155"/>
      <c r="CY168" s="156"/>
      <c r="CZ168" s="157">
        <f t="shared" si="518"/>
        <v>0</v>
      </c>
      <c r="DA168" s="158">
        <f t="shared" si="518"/>
        <v>0</v>
      </c>
      <c r="DB168" s="155"/>
      <c r="DC168" s="156"/>
      <c r="DD168" s="157">
        <f t="shared" si="519"/>
        <v>0</v>
      </c>
      <c r="DE168" s="158">
        <f t="shared" si="519"/>
        <v>0</v>
      </c>
      <c r="DF168" s="157">
        <f t="shared" si="520"/>
        <v>0</v>
      </c>
      <c r="DG168" s="158">
        <f t="shared" si="520"/>
        <v>0</v>
      </c>
      <c r="DH168" s="157">
        <f t="shared" si="521"/>
        <v>0</v>
      </c>
      <c r="DI168" s="158">
        <f t="shared" si="521"/>
        <v>0</v>
      </c>
      <c r="DJ168" s="157">
        <f t="shared" si="522"/>
        <v>173</v>
      </c>
      <c r="DK168" s="158">
        <f t="shared" si="522"/>
        <v>180</v>
      </c>
      <c r="DL168" s="157">
        <f t="shared" si="522"/>
        <v>0</v>
      </c>
      <c r="DM168" s="158">
        <f t="shared" si="522"/>
        <v>0</v>
      </c>
      <c r="DN168" s="157">
        <f t="shared" si="523"/>
        <v>3.9539306358381503</v>
      </c>
      <c r="DO168" s="158">
        <f t="shared" si="523"/>
        <v>4.0934444444444438</v>
      </c>
      <c r="DP168" s="157">
        <f t="shared" si="524"/>
        <v>684.03</v>
      </c>
      <c r="DQ168" s="158">
        <f t="shared" si="524"/>
        <v>736.81999999999994</v>
      </c>
      <c r="DR168" s="157">
        <f t="shared" si="525"/>
        <v>0</v>
      </c>
      <c r="DS168" s="158">
        <f t="shared" si="525"/>
        <v>0</v>
      </c>
      <c r="DT168" s="157">
        <f t="shared" si="526"/>
        <v>0</v>
      </c>
      <c r="DU168" s="158">
        <f t="shared" si="526"/>
        <v>0</v>
      </c>
      <c r="DV168" s="221">
        <v>31</v>
      </c>
      <c r="DW168" s="222">
        <v>36</v>
      </c>
      <c r="DX168" s="157">
        <f t="shared" si="527"/>
        <v>0</v>
      </c>
      <c r="DY168" s="158">
        <f t="shared" si="527"/>
        <v>0</v>
      </c>
      <c r="DZ168" s="221">
        <v>3</v>
      </c>
      <c r="EA168" s="222">
        <v>20</v>
      </c>
      <c r="EB168" s="157">
        <f t="shared" si="528"/>
        <v>0</v>
      </c>
      <c r="EC168" s="158">
        <f t="shared" si="528"/>
        <v>0</v>
      </c>
      <c r="ED168" s="155"/>
      <c r="EE168" s="156"/>
      <c r="EF168" s="157">
        <f t="shared" si="529"/>
        <v>0</v>
      </c>
      <c r="EG168" s="158">
        <f t="shared" si="529"/>
        <v>0</v>
      </c>
      <c r="EH168" s="157">
        <f t="shared" si="530"/>
        <v>34</v>
      </c>
      <c r="EI168" s="158">
        <f t="shared" si="530"/>
        <v>56</v>
      </c>
      <c r="EJ168" s="157">
        <f t="shared" si="531"/>
        <v>0</v>
      </c>
      <c r="EK168" s="158">
        <f t="shared" si="531"/>
        <v>0</v>
      </c>
      <c r="EL168" s="223">
        <v>3.05</v>
      </c>
      <c r="EM168" s="224">
        <v>3.78</v>
      </c>
      <c r="EN168" s="157">
        <f t="shared" si="532"/>
        <v>94.55</v>
      </c>
      <c r="EO168" s="158">
        <f t="shared" si="532"/>
        <v>136.07999999999998</v>
      </c>
      <c r="EP168" s="223">
        <v>5.5</v>
      </c>
      <c r="EQ168" s="224">
        <v>4.2</v>
      </c>
      <c r="ER168" s="157">
        <f t="shared" si="533"/>
        <v>16.5</v>
      </c>
      <c r="ES168" s="158">
        <f t="shared" si="533"/>
        <v>84</v>
      </c>
      <c r="ET168" s="155"/>
      <c r="EU168" s="156"/>
      <c r="EV168" s="157">
        <f t="shared" si="534"/>
        <v>0</v>
      </c>
      <c r="EW168" s="158">
        <f t="shared" si="534"/>
        <v>0</v>
      </c>
      <c r="EX168" s="157">
        <f t="shared" si="535"/>
        <v>3.2661764705882352</v>
      </c>
      <c r="EY168" s="158">
        <f t="shared" si="535"/>
        <v>3.9299999999999997</v>
      </c>
      <c r="EZ168" s="157">
        <f t="shared" si="536"/>
        <v>111.05</v>
      </c>
      <c r="FA168" s="158">
        <f t="shared" si="536"/>
        <v>220.07999999999998</v>
      </c>
      <c r="FB168" s="155"/>
      <c r="FC168" s="156"/>
      <c r="FD168" s="157">
        <f t="shared" si="537"/>
        <v>0</v>
      </c>
      <c r="FE168" s="158">
        <f t="shared" si="537"/>
        <v>0</v>
      </c>
      <c r="FF168" s="155"/>
      <c r="FG168" s="156"/>
      <c r="FH168" s="157">
        <f t="shared" si="538"/>
        <v>0</v>
      </c>
      <c r="FI168" s="158">
        <f t="shared" si="538"/>
        <v>0</v>
      </c>
      <c r="FJ168" s="155"/>
      <c r="FK168" s="156"/>
      <c r="FL168" s="157">
        <f t="shared" si="539"/>
        <v>0</v>
      </c>
      <c r="FM168" s="158">
        <f t="shared" si="539"/>
        <v>0</v>
      </c>
      <c r="FN168" s="157">
        <f t="shared" si="540"/>
        <v>0</v>
      </c>
      <c r="FO168" s="158">
        <f t="shared" si="540"/>
        <v>0</v>
      </c>
      <c r="FP168" s="157">
        <f t="shared" si="541"/>
        <v>0</v>
      </c>
      <c r="FQ168" s="158">
        <f t="shared" si="541"/>
        <v>0</v>
      </c>
      <c r="FR168" s="221">
        <v>74</v>
      </c>
      <c r="FS168" s="222">
        <v>23</v>
      </c>
      <c r="FT168" s="157">
        <f t="shared" si="542"/>
        <v>0</v>
      </c>
      <c r="FU168" s="158">
        <f t="shared" si="542"/>
        <v>0</v>
      </c>
      <c r="FV168" s="223">
        <v>8.11</v>
      </c>
      <c r="FW168" s="224">
        <v>8.35</v>
      </c>
      <c r="FX168" s="157">
        <f t="shared" si="543"/>
        <v>600.14</v>
      </c>
      <c r="FY168" s="158">
        <f t="shared" si="543"/>
        <v>192.04999999999998</v>
      </c>
      <c r="FZ168" s="155"/>
      <c r="GA168" s="156"/>
      <c r="GB168" s="157">
        <f t="shared" si="544"/>
        <v>0</v>
      </c>
      <c r="GC168" s="158">
        <f t="shared" si="544"/>
        <v>0</v>
      </c>
      <c r="GD168" s="157">
        <f t="shared" si="545"/>
        <v>186</v>
      </c>
      <c r="GE168" s="158">
        <f t="shared" si="545"/>
        <v>198</v>
      </c>
      <c r="GF168" s="157">
        <f t="shared" si="545"/>
        <v>0</v>
      </c>
      <c r="GG168" s="158">
        <f t="shared" si="545"/>
        <v>0</v>
      </c>
      <c r="GH168" s="157">
        <f t="shared" si="546"/>
        <v>699.1099999999999</v>
      </c>
      <c r="GI168" s="158">
        <f t="shared" si="546"/>
        <v>760.87999999999988</v>
      </c>
      <c r="GJ168" s="157" t="str">
        <f t="shared" si="547"/>
        <v/>
      </c>
      <c r="GK168" s="158" t="str">
        <f t="shared" si="547"/>
        <v/>
      </c>
      <c r="GL168" s="157">
        <f t="shared" si="548"/>
        <v>21</v>
      </c>
      <c r="GM168" s="158">
        <f t="shared" si="548"/>
        <v>38</v>
      </c>
      <c r="GN168" s="157">
        <f t="shared" si="548"/>
        <v>0</v>
      </c>
      <c r="GO168" s="158">
        <f t="shared" si="548"/>
        <v>0</v>
      </c>
      <c r="GP168" s="157">
        <f t="shared" si="549"/>
        <v>95.97</v>
      </c>
      <c r="GQ168" s="158">
        <f t="shared" si="549"/>
        <v>196.02</v>
      </c>
      <c r="GR168" s="157">
        <f t="shared" si="550"/>
        <v>0</v>
      </c>
      <c r="GS168" s="158">
        <f t="shared" si="550"/>
        <v>0</v>
      </c>
      <c r="GT168" s="157">
        <f t="shared" si="551"/>
        <v>207</v>
      </c>
      <c r="GU168" s="158">
        <f t="shared" si="551"/>
        <v>236</v>
      </c>
      <c r="GV168" s="157">
        <f t="shared" si="551"/>
        <v>0</v>
      </c>
      <c r="GW168" s="158">
        <f t="shared" si="551"/>
        <v>0</v>
      </c>
      <c r="GX168" s="157">
        <f t="shared" si="552"/>
        <v>795.07999999999993</v>
      </c>
      <c r="GY168" s="158">
        <f t="shared" si="552"/>
        <v>956.89999999999986</v>
      </c>
      <c r="GZ168" s="157" t="str">
        <f t="shared" si="552"/>
        <v/>
      </c>
      <c r="HA168" s="158" t="str">
        <f t="shared" si="552"/>
        <v/>
      </c>
      <c r="HB168" s="157">
        <f t="shared" si="553"/>
        <v>0</v>
      </c>
      <c r="HC168" s="158">
        <f t="shared" si="553"/>
        <v>0</v>
      </c>
      <c r="HD168" s="157">
        <f t="shared" si="553"/>
        <v>0</v>
      </c>
      <c r="HE168" s="158">
        <f t="shared" si="553"/>
        <v>0</v>
      </c>
      <c r="HF168" s="157" t="str">
        <f t="shared" si="554"/>
        <v/>
      </c>
      <c r="HG168" s="158" t="str">
        <f t="shared" si="554"/>
        <v/>
      </c>
      <c r="HH168" s="157" t="str">
        <f t="shared" si="555"/>
        <v/>
      </c>
      <c r="HI168" s="158" t="str">
        <f t="shared" si="555"/>
        <v/>
      </c>
      <c r="HJ168" s="157">
        <f t="shared" si="556"/>
        <v>1395.2199999999998</v>
      </c>
      <c r="HK168" s="158">
        <f t="shared" si="556"/>
        <v>1148.9499999999998</v>
      </c>
      <c r="HL168" s="157" t="str">
        <f t="shared" si="557"/>
        <v/>
      </c>
      <c r="HM168" s="158" t="str">
        <f t="shared" si="557"/>
        <v/>
      </c>
    </row>
    <row r="169" spans="1:221">
      <c r="A169" s="219" t="s">
        <v>537</v>
      </c>
      <c r="B169" s="11" t="s">
        <v>561</v>
      </c>
      <c r="C169" s="220"/>
      <c r="D169" s="9">
        <v>176354</v>
      </c>
      <c r="E169" s="9">
        <v>10</v>
      </c>
      <c r="F169" s="155">
        <v>365</v>
      </c>
      <c r="G169" s="156">
        <v>403</v>
      </c>
      <c r="H169" s="155">
        <v>2</v>
      </c>
      <c r="I169" s="156">
        <v>3</v>
      </c>
      <c r="J169" s="157">
        <f t="shared" si="490"/>
        <v>363</v>
      </c>
      <c r="K169" s="158">
        <f t="shared" si="490"/>
        <v>400</v>
      </c>
      <c r="L169" s="155">
        <v>64</v>
      </c>
      <c r="M169" s="156">
        <v>64</v>
      </c>
      <c r="N169" s="157">
        <f t="shared" si="491"/>
        <v>363</v>
      </c>
      <c r="O169" s="158">
        <f t="shared" si="491"/>
        <v>400</v>
      </c>
      <c r="P169" s="199">
        <f t="shared" si="491"/>
        <v>0</v>
      </c>
      <c r="Q169" s="181">
        <f t="shared" si="491"/>
        <v>0</v>
      </c>
      <c r="R169" s="221">
        <v>22</v>
      </c>
      <c r="S169" s="222">
        <v>48</v>
      </c>
      <c r="T169" s="157">
        <f t="shared" si="492"/>
        <v>0</v>
      </c>
      <c r="U169" s="158">
        <f t="shared" si="492"/>
        <v>0</v>
      </c>
      <c r="V169" s="221">
        <v>4</v>
      </c>
      <c r="W169" s="222">
        <v>5</v>
      </c>
      <c r="X169" s="157">
        <f t="shared" si="493"/>
        <v>0</v>
      </c>
      <c r="Y169" s="158">
        <f t="shared" si="493"/>
        <v>0</v>
      </c>
      <c r="Z169" s="155"/>
      <c r="AA169" s="156"/>
      <c r="AB169" s="157">
        <f t="shared" si="494"/>
        <v>0</v>
      </c>
      <c r="AC169" s="158">
        <f t="shared" si="494"/>
        <v>0</v>
      </c>
      <c r="AD169" s="157">
        <f t="shared" si="495"/>
        <v>26</v>
      </c>
      <c r="AE169" s="158">
        <f t="shared" si="495"/>
        <v>53</v>
      </c>
      <c r="AF169" s="157">
        <f t="shared" si="496"/>
        <v>0</v>
      </c>
      <c r="AG169" s="158">
        <f t="shared" si="496"/>
        <v>0</v>
      </c>
      <c r="AH169" s="223">
        <v>3.16</v>
      </c>
      <c r="AI169" s="224">
        <v>3.7</v>
      </c>
      <c r="AJ169" s="157">
        <f t="shared" si="497"/>
        <v>69.52000000000001</v>
      </c>
      <c r="AK169" s="157">
        <f t="shared" si="497"/>
        <v>177.60000000000002</v>
      </c>
      <c r="AL169" s="223">
        <v>5.5</v>
      </c>
      <c r="AM169" s="224">
        <v>5.0999999999999996</v>
      </c>
      <c r="AN169" s="157">
        <f t="shared" si="498"/>
        <v>22</v>
      </c>
      <c r="AO169" s="157">
        <f t="shared" si="498"/>
        <v>25.5</v>
      </c>
      <c r="AP169" s="155"/>
      <c r="AQ169" s="156"/>
      <c r="AR169" s="157">
        <f t="shared" si="499"/>
        <v>0</v>
      </c>
      <c r="AS169" s="158">
        <f t="shared" si="499"/>
        <v>0</v>
      </c>
      <c r="AT169" s="157">
        <f t="shared" si="500"/>
        <v>3.5200000000000005</v>
      </c>
      <c r="AU169" s="158">
        <f t="shared" si="500"/>
        <v>3.8320754716981136</v>
      </c>
      <c r="AV169" s="157">
        <f t="shared" si="501"/>
        <v>91.52000000000001</v>
      </c>
      <c r="AW169" s="158">
        <f t="shared" si="501"/>
        <v>203.10000000000002</v>
      </c>
      <c r="AX169" s="155"/>
      <c r="AY169" s="156"/>
      <c r="AZ169" s="157">
        <f t="shared" si="502"/>
        <v>0</v>
      </c>
      <c r="BA169" s="158">
        <f t="shared" si="502"/>
        <v>0</v>
      </c>
      <c r="BB169" s="155"/>
      <c r="BC169" s="156"/>
      <c r="BD169" s="157">
        <f t="shared" si="503"/>
        <v>0</v>
      </c>
      <c r="BE169" s="158">
        <f t="shared" si="503"/>
        <v>0</v>
      </c>
      <c r="BF169" s="155"/>
      <c r="BG169" s="156"/>
      <c r="BH169" s="157">
        <f t="shared" si="504"/>
        <v>0</v>
      </c>
      <c r="BI169" s="158">
        <f t="shared" si="504"/>
        <v>0</v>
      </c>
      <c r="BJ169" s="157">
        <f t="shared" si="505"/>
        <v>0</v>
      </c>
      <c r="BK169" s="158">
        <f t="shared" si="505"/>
        <v>0</v>
      </c>
      <c r="BL169" s="157">
        <f t="shared" si="506"/>
        <v>0</v>
      </c>
      <c r="BM169" s="158">
        <f t="shared" si="506"/>
        <v>0</v>
      </c>
      <c r="BN169" s="221">
        <v>213</v>
      </c>
      <c r="BO169" s="222">
        <v>210</v>
      </c>
      <c r="BP169" s="157">
        <f t="shared" si="507"/>
        <v>0</v>
      </c>
      <c r="BQ169" s="158">
        <f t="shared" si="507"/>
        <v>0</v>
      </c>
      <c r="BR169" s="221">
        <v>6</v>
      </c>
      <c r="BS169" s="222">
        <v>15</v>
      </c>
      <c r="BT169" s="157">
        <f t="shared" si="508"/>
        <v>0</v>
      </c>
      <c r="BU169" s="158">
        <f t="shared" si="508"/>
        <v>0</v>
      </c>
      <c r="BV169" s="155"/>
      <c r="BW169" s="156"/>
      <c r="BX169" s="157">
        <f t="shared" si="509"/>
        <v>0</v>
      </c>
      <c r="BY169" s="158">
        <f t="shared" si="509"/>
        <v>0</v>
      </c>
      <c r="BZ169" s="157">
        <f t="shared" si="510"/>
        <v>219</v>
      </c>
      <c r="CA169" s="158">
        <f t="shared" si="510"/>
        <v>225</v>
      </c>
      <c r="CB169" s="157">
        <f t="shared" si="511"/>
        <v>0</v>
      </c>
      <c r="CC169" s="158">
        <f t="shared" si="511"/>
        <v>0</v>
      </c>
      <c r="CD169" s="223">
        <v>3</v>
      </c>
      <c r="CE169" s="224">
        <v>3.46</v>
      </c>
      <c r="CF169" s="157">
        <f t="shared" si="512"/>
        <v>639</v>
      </c>
      <c r="CG169" s="158">
        <f t="shared" si="512"/>
        <v>726.6</v>
      </c>
      <c r="CH169" s="223">
        <v>2.5</v>
      </c>
      <c r="CI169" s="224">
        <v>5.0999999999999996</v>
      </c>
      <c r="CJ169" s="157">
        <f t="shared" si="513"/>
        <v>15</v>
      </c>
      <c r="CK169" s="158">
        <f t="shared" si="513"/>
        <v>76.5</v>
      </c>
      <c r="CL169" s="155"/>
      <c r="CM169" s="156"/>
      <c r="CN169" s="157">
        <f t="shared" si="514"/>
        <v>0</v>
      </c>
      <c r="CO169" s="158">
        <f t="shared" si="514"/>
        <v>0</v>
      </c>
      <c r="CP169" s="157">
        <f t="shared" si="515"/>
        <v>2.9863013698630136</v>
      </c>
      <c r="CQ169" s="158">
        <f t="shared" si="515"/>
        <v>3.5693333333333332</v>
      </c>
      <c r="CR169" s="157">
        <f t="shared" si="516"/>
        <v>654</v>
      </c>
      <c r="CS169" s="158">
        <f t="shared" si="516"/>
        <v>803.1</v>
      </c>
      <c r="CT169" s="155"/>
      <c r="CU169" s="156"/>
      <c r="CV169" s="157">
        <f t="shared" si="517"/>
        <v>0</v>
      </c>
      <c r="CW169" s="158">
        <f t="shared" si="517"/>
        <v>0</v>
      </c>
      <c r="CX169" s="155"/>
      <c r="CY169" s="156"/>
      <c r="CZ169" s="157">
        <f t="shared" si="518"/>
        <v>0</v>
      </c>
      <c r="DA169" s="158">
        <f t="shared" si="518"/>
        <v>0</v>
      </c>
      <c r="DB169" s="155"/>
      <c r="DC169" s="156"/>
      <c r="DD169" s="157">
        <f t="shared" si="519"/>
        <v>0</v>
      </c>
      <c r="DE169" s="158">
        <f t="shared" si="519"/>
        <v>0</v>
      </c>
      <c r="DF169" s="157">
        <f t="shared" si="520"/>
        <v>0</v>
      </c>
      <c r="DG169" s="158">
        <f t="shared" si="520"/>
        <v>0</v>
      </c>
      <c r="DH169" s="157">
        <f t="shared" si="521"/>
        <v>0</v>
      </c>
      <c r="DI169" s="158">
        <f t="shared" si="521"/>
        <v>0</v>
      </c>
      <c r="DJ169" s="157">
        <f t="shared" si="522"/>
        <v>245</v>
      </c>
      <c r="DK169" s="158">
        <f t="shared" si="522"/>
        <v>278</v>
      </c>
      <c r="DL169" s="157">
        <f t="shared" si="522"/>
        <v>0</v>
      </c>
      <c r="DM169" s="158">
        <f t="shared" si="522"/>
        <v>0</v>
      </c>
      <c r="DN169" s="157">
        <f t="shared" si="523"/>
        <v>3.042938775510204</v>
      </c>
      <c r="DO169" s="158">
        <f t="shared" si="523"/>
        <v>3.619424460431655</v>
      </c>
      <c r="DP169" s="157">
        <f t="shared" si="524"/>
        <v>745.52</v>
      </c>
      <c r="DQ169" s="158">
        <f t="shared" si="524"/>
        <v>1006.2</v>
      </c>
      <c r="DR169" s="157">
        <f t="shared" si="525"/>
        <v>0</v>
      </c>
      <c r="DS169" s="158">
        <f t="shared" si="525"/>
        <v>0</v>
      </c>
      <c r="DT169" s="157">
        <f t="shared" si="526"/>
        <v>0</v>
      </c>
      <c r="DU169" s="158">
        <f t="shared" si="526"/>
        <v>0</v>
      </c>
      <c r="DV169" s="221">
        <v>69</v>
      </c>
      <c r="DW169" s="222">
        <v>75</v>
      </c>
      <c r="DX169" s="157">
        <f t="shared" si="527"/>
        <v>0</v>
      </c>
      <c r="DY169" s="158">
        <f t="shared" si="527"/>
        <v>0</v>
      </c>
      <c r="DZ169" s="221">
        <v>19</v>
      </c>
      <c r="EA169" s="222">
        <v>20</v>
      </c>
      <c r="EB169" s="157">
        <f t="shared" si="528"/>
        <v>0</v>
      </c>
      <c r="EC169" s="158">
        <f t="shared" si="528"/>
        <v>0</v>
      </c>
      <c r="ED169" s="155"/>
      <c r="EE169" s="156"/>
      <c r="EF169" s="157">
        <f t="shared" si="529"/>
        <v>0</v>
      </c>
      <c r="EG169" s="158">
        <f t="shared" si="529"/>
        <v>0</v>
      </c>
      <c r="EH169" s="157">
        <f t="shared" si="530"/>
        <v>88</v>
      </c>
      <c r="EI169" s="158">
        <f t="shared" si="530"/>
        <v>95</v>
      </c>
      <c r="EJ169" s="157">
        <f t="shared" si="531"/>
        <v>0</v>
      </c>
      <c r="EK169" s="158">
        <f t="shared" si="531"/>
        <v>0</v>
      </c>
      <c r="EL169" s="223">
        <v>2.88</v>
      </c>
      <c r="EM169" s="224">
        <v>3.35</v>
      </c>
      <c r="EN169" s="157">
        <f t="shared" si="532"/>
        <v>198.72</v>
      </c>
      <c r="EO169" s="158">
        <f t="shared" si="532"/>
        <v>251.25</v>
      </c>
      <c r="EP169" s="223">
        <v>3.68</v>
      </c>
      <c r="EQ169" s="224">
        <v>3.7</v>
      </c>
      <c r="ER169" s="157">
        <f t="shared" si="533"/>
        <v>69.92</v>
      </c>
      <c r="ES169" s="158">
        <f t="shared" si="533"/>
        <v>74</v>
      </c>
      <c r="ET169" s="155"/>
      <c r="EU169" s="156"/>
      <c r="EV169" s="157">
        <f t="shared" si="534"/>
        <v>0</v>
      </c>
      <c r="EW169" s="158">
        <f t="shared" si="534"/>
        <v>0</v>
      </c>
      <c r="EX169" s="157">
        <f t="shared" si="535"/>
        <v>3.0527272727272727</v>
      </c>
      <c r="EY169" s="158">
        <f t="shared" si="535"/>
        <v>3.4236842105263157</v>
      </c>
      <c r="EZ169" s="157">
        <f t="shared" si="536"/>
        <v>268.64</v>
      </c>
      <c r="FA169" s="158">
        <f t="shared" si="536"/>
        <v>325.25</v>
      </c>
      <c r="FB169" s="155"/>
      <c r="FC169" s="156"/>
      <c r="FD169" s="157">
        <f t="shared" si="537"/>
        <v>0</v>
      </c>
      <c r="FE169" s="158">
        <f t="shared" si="537"/>
        <v>0</v>
      </c>
      <c r="FF169" s="155"/>
      <c r="FG169" s="156"/>
      <c r="FH169" s="157">
        <f t="shared" si="538"/>
        <v>0</v>
      </c>
      <c r="FI169" s="158">
        <f t="shared" si="538"/>
        <v>0</v>
      </c>
      <c r="FJ169" s="155"/>
      <c r="FK169" s="156"/>
      <c r="FL169" s="157">
        <f t="shared" si="539"/>
        <v>0</v>
      </c>
      <c r="FM169" s="158">
        <f t="shared" si="539"/>
        <v>0</v>
      </c>
      <c r="FN169" s="157">
        <f t="shared" si="540"/>
        <v>0</v>
      </c>
      <c r="FO169" s="158">
        <f t="shared" si="540"/>
        <v>0</v>
      </c>
      <c r="FP169" s="157">
        <f t="shared" si="541"/>
        <v>0</v>
      </c>
      <c r="FQ169" s="158">
        <f t="shared" si="541"/>
        <v>0</v>
      </c>
      <c r="FR169" s="221">
        <v>30</v>
      </c>
      <c r="FS169" s="222">
        <v>27</v>
      </c>
      <c r="FT169" s="157">
        <f t="shared" si="542"/>
        <v>0</v>
      </c>
      <c r="FU169" s="158">
        <f t="shared" si="542"/>
        <v>0</v>
      </c>
      <c r="FV169" s="223">
        <v>8.3000000000000007</v>
      </c>
      <c r="FW169" s="224">
        <v>5.72</v>
      </c>
      <c r="FX169" s="157">
        <f t="shared" si="543"/>
        <v>249.00000000000003</v>
      </c>
      <c r="FY169" s="158">
        <f t="shared" si="543"/>
        <v>154.44</v>
      </c>
      <c r="FZ169" s="155"/>
      <c r="GA169" s="156"/>
      <c r="GB169" s="157">
        <f t="shared" si="544"/>
        <v>0</v>
      </c>
      <c r="GC169" s="158">
        <f t="shared" si="544"/>
        <v>0</v>
      </c>
      <c r="GD169" s="157">
        <f t="shared" si="545"/>
        <v>304</v>
      </c>
      <c r="GE169" s="158">
        <f t="shared" si="545"/>
        <v>333</v>
      </c>
      <c r="GF169" s="157">
        <f t="shared" si="545"/>
        <v>0</v>
      </c>
      <c r="GG169" s="158">
        <f t="shared" si="545"/>
        <v>0</v>
      </c>
      <c r="GH169" s="157">
        <f t="shared" si="546"/>
        <v>907.24</v>
      </c>
      <c r="GI169" s="158">
        <f t="shared" si="546"/>
        <v>1155.45</v>
      </c>
      <c r="GJ169" s="157" t="str">
        <f t="shared" si="547"/>
        <v/>
      </c>
      <c r="GK169" s="158" t="str">
        <f t="shared" si="547"/>
        <v/>
      </c>
      <c r="GL169" s="157">
        <f t="shared" si="548"/>
        <v>29</v>
      </c>
      <c r="GM169" s="158">
        <f t="shared" si="548"/>
        <v>40</v>
      </c>
      <c r="GN169" s="157">
        <f t="shared" si="548"/>
        <v>0</v>
      </c>
      <c r="GO169" s="158">
        <f t="shared" si="548"/>
        <v>0</v>
      </c>
      <c r="GP169" s="157">
        <f t="shared" si="549"/>
        <v>106.92</v>
      </c>
      <c r="GQ169" s="158">
        <f t="shared" si="549"/>
        <v>176</v>
      </c>
      <c r="GR169" s="157">
        <f t="shared" si="550"/>
        <v>0</v>
      </c>
      <c r="GS169" s="158">
        <f t="shared" si="550"/>
        <v>0</v>
      </c>
      <c r="GT169" s="157">
        <f t="shared" si="551"/>
        <v>333</v>
      </c>
      <c r="GU169" s="158">
        <f t="shared" si="551"/>
        <v>373</v>
      </c>
      <c r="GV169" s="157">
        <f t="shared" si="551"/>
        <v>0</v>
      </c>
      <c r="GW169" s="158">
        <f t="shared" si="551"/>
        <v>0</v>
      </c>
      <c r="GX169" s="157">
        <f t="shared" si="552"/>
        <v>1014.16</v>
      </c>
      <c r="GY169" s="158">
        <f t="shared" si="552"/>
        <v>1331.45</v>
      </c>
      <c r="GZ169" s="157" t="str">
        <f t="shared" si="552"/>
        <v/>
      </c>
      <c r="HA169" s="158" t="str">
        <f t="shared" si="552"/>
        <v/>
      </c>
      <c r="HB169" s="157">
        <f t="shared" si="553"/>
        <v>0</v>
      </c>
      <c r="HC169" s="158">
        <f t="shared" si="553"/>
        <v>0</v>
      </c>
      <c r="HD169" s="157">
        <f t="shared" si="553"/>
        <v>0</v>
      </c>
      <c r="HE169" s="158">
        <f t="shared" si="553"/>
        <v>0</v>
      </c>
      <c r="HF169" s="157" t="str">
        <f t="shared" si="554"/>
        <v/>
      </c>
      <c r="HG169" s="158" t="str">
        <f t="shared" si="554"/>
        <v/>
      </c>
      <c r="HH169" s="157" t="str">
        <f t="shared" si="555"/>
        <v/>
      </c>
      <c r="HI169" s="158" t="str">
        <f t="shared" si="555"/>
        <v/>
      </c>
      <c r="HJ169" s="157">
        <f t="shared" si="556"/>
        <v>1263.1600000000001</v>
      </c>
      <c r="HK169" s="158">
        <f t="shared" si="556"/>
        <v>1485.89</v>
      </c>
      <c r="HL169" s="157" t="str">
        <f t="shared" si="557"/>
        <v/>
      </c>
      <c r="HM169" s="158" t="str">
        <f t="shared" si="557"/>
        <v/>
      </c>
    </row>
    <row r="170" spans="1:221" s="82" customFormat="1" ht="15.75" customHeight="1">
      <c r="A170" s="225" t="s">
        <v>563</v>
      </c>
      <c r="B170" s="226" t="s">
        <v>564</v>
      </c>
      <c r="C170" s="227"/>
      <c r="D170" s="228">
        <v>199193</v>
      </c>
      <c r="E170" s="228">
        <v>1</v>
      </c>
      <c r="F170" s="155">
        <v>5664</v>
      </c>
      <c r="G170" s="229">
        <v>5630</v>
      </c>
      <c r="H170" s="155">
        <v>381</v>
      </c>
      <c r="I170" s="229">
        <v>398</v>
      </c>
      <c r="J170" s="157">
        <f t="shared" si="490"/>
        <v>5283</v>
      </c>
      <c r="K170" s="158">
        <f t="shared" si="490"/>
        <v>5232</v>
      </c>
      <c r="L170" s="155">
        <v>120</v>
      </c>
      <c r="M170" s="156">
        <v>120</v>
      </c>
      <c r="N170" s="157">
        <f t="shared" si="491"/>
        <v>5283</v>
      </c>
      <c r="O170" s="158">
        <f t="shared" si="491"/>
        <v>5232</v>
      </c>
      <c r="P170" s="157">
        <f t="shared" si="491"/>
        <v>5283</v>
      </c>
      <c r="Q170" s="158">
        <f t="shared" si="491"/>
        <v>5232</v>
      </c>
      <c r="R170" s="155">
        <v>60</v>
      </c>
      <c r="S170" s="229">
        <v>54</v>
      </c>
      <c r="T170" s="157">
        <f t="shared" si="492"/>
        <v>60</v>
      </c>
      <c r="U170" s="158">
        <f t="shared" si="492"/>
        <v>54</v>
      </c>
      <c r="V170" s="155">
        <v>7</v>
      </c>
      <c r="W170" s="229">
        <v>9</v>
      </c>
      <c r="X170" s="157">
        <f t="shared" si="493"/>
        <v>7</v>
      </c>
      <c r="Y170" s="158">
        <f t="shared" si="493"/>
        <v>9</v>
      </c>
      <c r="Z170" s="155">
        <v>0</v>
      </c>
      <c r="AA170" s="229">
        <v>0</v>
      </c>
      <c r="AB170" s="157">
        <f t="shared" si="494"/>
        <v>0</v>
      </c>
      <c r="AC170" s="158">
        <f t="shared" si="494"/>
        <v>0</v>
      </c>
      <c r="AD170" s="157">
        <f t="shared" si="495"/>
        <v>67</v>
      </c>
      <c r="AE170" s="158">
        <f t="shared" si="495"/>
        <v>63</v>
      </c>
      <c r="AF170" s="157">
        <f t="shared" si="496"/>
        <v>67</v>
      </c>
      <c r="AG170" s="158">
        <f t="shared" si="496"/>
        <v>63</v>
      </c>
      <c r="AH170" s="155">
        <v>4.3</v>
      </c>
      <c r="AI170" s="229">
        <v>5</v>
      </c>
      <c r="AJ170" s="157">
        <f t="shared" si="497"/>
        <v>258</v>
      </c>
      <c r="AK170" s="157">
        <f t="shared" si="497"/>
        <v>270</v>
      </c>
      <c r="AL170" s="155">
        <v>7.6</v>
      </c>
      <c r="AM170" s="229">
        <v>4.8</v>
      </c>
      <c r="AN170" s="157">
        <f t="shared" si="498"/>
        <v>53.199999999999996</v>
      </c>
      <c r="AO170" s="157">
        <f t="shared" si="498"/>
        <v>43.199999999999996</v>
      </c>
      <c r="AP170" s="155">
        <v>0</v>
      </c>
      <c r="AQ170" s="229">
        <v>0</v>
      </c>
      <c r="AR170" s="157">
        <f t="shared" si="499"/>
        <v>0</v>
      </c>
      <c r="AS170" s="158">
        <f t="shared" si="499"/>
        <v>0</v>
      </c>
      <c r="AT170" s="157">
        <f t="shared" si="500"/>
        <v>4.6447761194029846</v>
      </c>
      <c r="AU170" s="158">
        <f t="shared" si="500"/>
        <v>4.9714285714285715</v>
      </c>
      <c r="AV170" s="157">
        <f t="shared" si="501"/>
        <v>311.2</v>
      </c>
      <c r="AW170" s="158">
        <f t="shared" si="501"/>
        <v>313.2</v>
      </c>
      <c r="AX170" s="155">
        <v>132</v>
      </c>
      <c r="AY170" s="229">
        <v>142</v>
      </c>
      <c r="AZ170" s="157">
        <f t="shared" si="502"/>
        <v>7920</v>
      </c>
      <c r="BA170" s="158">
        <f t="shared" si="502"/>
        <v>7668</v>
      </c>
      <c r="BB170" s="155">
        <v>114</v>
      </c>
      <c r="BC170" s="229">
        <v>77</v>
      </c>
      <c r="BD170" s="157">
        <f t="shared" si="503"/>
        <v>798</v>
      </c>
      <c r="BE170" s="158">
        <f t="shared" si="503"/>
        <v>693</v>
      </c>
      <c r="BF170" s="155">
        <v>0</v>
      </c>
      <c r="BG170" s="229">
        <v>0</v>
      </c>
      <c r="BH170" s="157">
        <f t="shared" si="504"/>
        <v>0</v>
      </c>
      <c r="BI170" s="158">
        <f t="shared" si="504"/>
        <v>0</v>
      </c>
      <c r="BJ170" s="157">
        <f t="shared" si="505"/>
        <v>130.11940298507463</v>
      </c>
      <c r="BK170" s="158">
        <f t="shared" si="505"/>
        <v>132.71428571428572</v>
      </c>
      <c r="BL170" s="157">
        <f t="shared" si="506"/>
        <v>8718</v>
      </c>
      <c r="BM170" s="158">
        <f t="shared" si="506"/>
        <v>8361</v>
      </c>
      <c r="BN170" s="155">
        <v>3981</v>
      </c>
      <c r="BO170" s="229">
        <v>3712</v>
      </c>
      <c r="BP170" s="157">
        <f t="shared" si="507"/>
        <v>3981</v>
      </c>
      <c r="BQ170" s="158">
        <f t="shared" si="507"/>
        <v>3712</v>
      </c>
      <c r="BR170" s="155">
        <v>10</v>
      </c>
      <c r="BS170" s="229">
        <v>11</v>
      </c>
      <c r="BT170" s="157">
        <f t="shared" si="508"/>
        <v>10</v>
      </c>
      <c r="BU170" s="158">
        <f t="shared" si="508"/>
        <v>11</v>
      </c>
      <c r="BV170" s="155">
        <v>10</v>
      </c>
      <c r="BW170" s="229">
        <v>32</v>
      </c>
      <c r="BX170" s="157">
        <f t="shared" si="509"/>
        <v>10</v>
      </c>
      <c r="BY170" s="158">
        <f t="shared" si="509"/>
        <v>32</v>
      </c>
      <c r="BZ170" s="157">
        <f t="shared" si="510"/>
        <v>4001</v>
      </c>
      <c r="CA170" s="158">
        <f t="shared" si="510"/>
        <v>3755</v>
      </c>
      <c r="CB170" s="157">
        <f t="shared" si="511"/>
        <v>4001</v>
      </c>
      <c r="CC170" s="158">
        <f t="shared" si="511"/>
        <v>3755</v>
      </c>
      <c r="CD170" s="155">
        <v>4.7</v>
      </c>
      <c r="CE170" s="229">
        <v>4.5999999999999996</v>
      </c>
      <c r="CF170" s="157">
        <f t="shared" si="512"/>
        <v>18710.7</v>
      </c>
      <c r="CG170" s="158">
        <f t="shared" si="512"/>
        <v>17075.199999999997</v>
      </c>
      <c r="CH170" s="155">
        <v>8</v>
      </c>
      <c r="CI170" s="229">
        <v>8.3000000000000007</v>
      </c>
      <c r="CJ170" s="157">
        <f t="shared" si="513"/>
        <v>80</v>
      </c>
      <c r="CK170" s="158">
        <f t="shared" si="513"/>
        <v>91.300000000000011</v>
      </c>
      <c r="CL170" s="155">
        <v>4.9000000000000004</v>
      </c>
      <c r="CM170" s="229">
        <v>4.2</v>
      </c>
      <c r="CN170" s="157">
        <f t="shared" si="514"/>
        <v>49</v>
      </c>
      <c r="CO170" s="158">
        <f t="shared" si="514"/>
        <v>134.4</v>
      </c>
      <c r="CP170" s="157">
        <f t="shared" si="515"/>
        <v>4.7087478130467382</v>
      </c>
      <c r="CQ170" s="158">
        <f t="shared" si="515"/>
        <v>4.6074300932090537</v>
      </c>
      <c r="CR170" s="157">
        <f t="shared" si="516"/>
        <v>18839.7</v>
      </c>
      <c r="CS170" s="158">
        <f t="shared" si="516"/>
        <v>17300.899999999998</v>
      </c>
      <c r="CT170" s="155">
        <v>136</v>
      </c>
      <c r="CU170" s="229">
        <v>136</v>
      </c>
      <c r="CV170" s="157">
        <f t="shared" si="517"/>
        <v>541416</v>
      </c>
      <c r="CW170" s="158">
        <f t="shared" si="517"/>
        <v>504832</v>
      </c>
      <c r="CX170" s="155">
        <v>112</v>
      </c>
      <c r="CY170" s="229">
        <v>121</v>
      </c>
      <c r="CZ170" s="157">
        <f t="shared" si="518"/>
        <v>1120</v>
      </c>
      <c r="DA170" s="158">
        <f t="shared" si="518"/>
        <v>1331</v>
      </c>
      <c r="DB170" s="155">
        <v>127</v>
      </c>
      <c r="DC170" s="229">
        <v>128</v>
      </c>
      <c r="DD170" s="157">
        <f t="shared" si="519"/>
        <v>1270</v>
      </c>
      <c r="DE170" s="158">
        <f t="shared" si="519"/>
        <v>4096</v>
      </c>
      <c r="DF170" s="157">
        <f t="shared" si="520"/>
        <v>135.91752061984505</v>
      </c>
      <c r="DG170" s="158">
        <f t="shared" si="520"/>
        <v>135.88788282290281</v>
      </c>
      <c r="DH170" s="157">
        <f t="shared" si="521"/>
        <v>543806</v>
      </c>
      <c r="DI170" s="158">
        <f t="shared" si="521"/>
        <v>510259.00000000006</v>
      </c>
      <c r="DJ170" s="157">
        <f t="shared" si="522"/>
        <v>4068</v>
      </c>
      <c r="DK170" s="158">
        <f t="shared" si="522"/>
        <v>3818</v>
      </c>
      <c r="DL170" s="157">
        <f t="shared" si="522"/>
        <v>4068</v>
      </c>
      <c r="DM170" s="158">
        <f t="shared" si="522"/>
        <v>3818</v>
      </c>
      <c r="DN170" s="157">
        <f t="shared" si="523"/>
        <v>4.7076941986234022</v>
      </c>
      <c r="DO170" s="158">
        <f t="shared" si="523"/>
        <v>4.6134363541121006</v>
      </c>
      <c r="DP170" s="157">
        <f t="shared" si="524"/>
        <v>19150.900000000001</v>
      </c>
      <c r="DQ170" s="158">
        <f t="shared" si="524"/>
        <v>17614.099999999999</v>
      </c>
      <c r="DR170" s="157">
        <f t="shared" si="525"/>
        <v>135.8220255653884</v>
      </c>
      <c r="DS170" s="158">
        <f t="shared" si="525"/>
        <v>135.83551597695129</v>
      </c>
      <c r="DT170" s="157">
        <f t="shared" si="526"/>
        <v>552524</v>
      </c>
      <c r="DU170" s="158">
        <f t="shared" si="526"/>
        <v>518620</v>
      </c>
      <c r="DV170" s="155">
        <v>1092</v>
      </c>
      <c r="DW170" s="229">
        <v>1285</v>
      </c>
      <c r="DX170" s="157">
        <f t="shared" si="527"/>
        <v>1092</v>
      </c>
      <c r="DY170" s="158">
        <f t="shared" si="527"/>
        <v>1285</v>
      </c>
      <c r="DZ170" s="155">
        <v>92</v>
      </c>
      <c r="EA170" s="229">
        <v>102</v>
      </c>
      <c r="EB170" s="157">
        <f t="shared" si="528"/>
        <v>92</v>
      </c>
      <c r="EC170" s="158">
        <f t="shared" si="528"/>
        <v>102</v>
      </c>
      <c r="ED170" s="155">
        <v>31</v>
      </c>
      <c r="EE170" s="229">
        <v>27</v>
      </c>
      <c r="EF170" s="157">
        <f t="shared" si="529"/>
        <v>31</v>
      </c>
      <c r="EG170" s="158">
        <f t="shared" si="529"/>
        <v>27</v>
      </c>
      <c r="EH170" s="157">
        <f t="shared" si="530"/>
        <v>1215</v>
      </c>
      <c r="EI170" s="158">
        <f t="shared" si="530"/>
        <v>1414</v>
      </c>
      <c r="EJ170" s="157">
        <f t="shared" si="531"/>
        <v>1215</v>
      </c>
      <c r="EK170" s="158">
        <f t="shared" si="531"/>
        <v>1414</v>
      </c>
      <c r="EL170" s="155">
        <v>3.2</v>
      </c>
      <c r="EM170" s="229">
        <v>3.2</v>
      </c>
      <c r="EN170" s="157">
        <f t="shared" si="532"/>
        <v>3494.4</v>
      </c>
      <c r="EO170" s="158">
        <f t="shared" si="532"/>
        <v>4112</v>
      </c>
      <c r="EP170" s="155">
        <v>3.5</v>
      </c>
      <c r="EQ170" s="229">
        <v>3.5</v>
      </c>
      <c r="ER170" s="157">
        <f t="shared" si="533"/>
        <v>322</v>
      </c>
      <c r="ES170" s="158">
        <f t="shared" si="533"/>
        <v>357</v>
      </c>
      <c r="ET170" s="155">
        <v>2.4</v>
      </c>
      <c r="EU170" s="229">
        <v>2.7</v>
      </c>
      <c r="EV170" s="157">
        <f t="shared" si="534"/>
        <v>74.399999999999991</v>
      </c>
      <c r="EW170" s="158">
        <f t="shared" si="534"/>
        <v>72.900000000000006</v>
      </c>
      <c r="EX170" s="157">
        <f t="shared" si="535"/>
        <v>3.2023045267489714</v>
      </c>
      <c r="EY170" s="158">
        <f t="shared" si="535"/>
        <v>3.2120933521923618</v>
      </c>
      <c r="EZ170" s="157">
        <f t="shared" si="536"/>
        <v>3890.8</v>
      </c>
      <c r="FA170" s="158">
        <f t="shared" si="536"/>
        <v>4541.8999999999996</v>
      </c>
      <c r="FB170" s="155">
        <v>87</v>
      </c>
      <c r="FC170" s="229">
        <v>87</v>
      </c>
      <c r="FD170" s="157">
        <f t="shared" si="537"/>
        <v>95004</v>
      </c>
      <c r="FE170" s="158">
        <f t="shared" si="537"/>
        <v>111795</v>
      </c>
      <c r="FF170" s="155">
        <v>73</v>
      </c>
      <c r="FG170" s="229">
        <v>74</v>
      </c>
      <c r="FH170" s="157">
        <f t="shared" si="538"/>
        <v>6716</v>
      </c>
      <c r="FI170" s="158">
        <f t="shared" si="538"/>
        <v>7548</v>
      </c>
      <c r="FJ170" s="155">
        <v>50</v>
      </c>
      <c r="FK170" s="229">
        <v>70</v>
      </c>
      <c r="FL170" s="157">
        <f t="shared" si="539"/>
        <v>1550</v>
      </c>
      <c r="FM170" s="158">
        <f t="shared" si="539"/>
        <v>1890</v>
      </c>
      <c r="FN170" s="157">
        <f t="shared" si="540"/>
        <v>84.995884773662553</v>
      </c>
      <c r="FO170" s="158">
        <f t="shared" si="540"/>
        <v>85.737623762376231</v>
      </c>
      <c r="FP170" s="157">
        <f t="shared" si="541"/>
        <v>103270</v>
      </c>
      <c r="FQ170" s="158">
        <f t="shared" si="541"/>
        <v>121232.99999999999</v>
      </c>
      <c r="FR170" s="155">
        <v>0</v>
      </c>
      <c r="FS170" s="229">
        <v>0</v>
      </c>
      <c r="FT170" s="157">
        <f t="shared" si="542"/>
        <v>0</v>
      </c>
      <c r="FU170" s="158">
        <f t="shared" si="542"/>
        <v>0</v>
      </c>
      <c r="FV170" s="155">
        <v>0</v>
      </c>
      <c r="FW170" s="229">
        <v>0</v>
      </c>
      <c r="FX170" s="157">
        <f t="shared" si="543"/>
        <v>0</v>
      </c>
      <c r="FY170" s="158">
        <f t="shared" si="543"/>
        <v>0</v>
      </c>
      <c r="FZ170" s="155">
        <v>0</v>
      </c>
      <c r="GA170" s="229">
        <v>0</v>
      </c>
      <c r="GB170" s="157">
        <f t="shared" si="544"/>
        <v>0</v>
      </c>
      <c r="GC170" s="158">
        <f t="shared" si="544"/>
        <v>0</v>
      </c>
      <c r="GD170" s="157">
        <f t="shared" si="545"/>
        <v>5133</v>
      </c>
      <c r="GE170" s="158">
        <f t="shared" si="545"/>
        <v>5051</v>
      </c>
      <c r="GF170" s="157">
        <f t="shared" si="545"/>
        <v>5133</v>
      </c>
      <c r="GG170" s="158">
        <f t="shared" si="545"/>
        <v>5051</v>
      </c>
      <c r="GH170" s="157">
        <f t="shared" si="546"/>
        <v>22463.100000000002</v>
      </c>
      <c r="GI170" s="158">
        <f t="shared" si="546"/>
        <v>21457.199999999997</v>
      </c>
      <c r="GJ170" s="157">
        <f t="shared" si="547"/>
        <v>644340</v>
      </c>
      <c r="GK170" s="158">
        <f t="shared" si="547"/>
        <v>624295</v>
      </c>
      <c r="GL170" s="157">
        <f t="shared" si="548"/>
        <v>109</v>
      </c>
      <c r="GM170" s="158">
        <f t="shared" si="548"/>
        <v>122</v>
      </c>
      <c r="GN170" s="157">
        <f t="shared" si="548"/>
        <v>109</v>
      </c>
      <c r="GO170" s="158">
        <f t="shared" si="548"/>
        <v>122</v>
      </c>
      <c r="GP170" s="157">
        <f t="shared" si="549"/>
        <v>455.2</v>
      </c>
      <c r="GQ170" s="158">
        <f t="shared" si="549"/>
        <v>491.5</v>
      </c>
      <c r="GR170" s="157">
        <f t="shared" si="550"/>
        <v>8634</v>
      </c>
      <c r="GS170" s="158">
        <f t="shared" si="550"/>
        <v>9572</v>
      </c>
      <c r="GT170" s="157">
        <f t="shared" si="551"/>
        <v>5242</v>
      </c>
      <c r="GU170" s="158">
        <f t="shared" si="551"/>
        <v>5173</v>
      </c>
      <c r="GV170" s="157">
        <f t="shared" si="551"/>
        <v>5242</v>
      </c>
      <c r="GW170" s="158">
        <f t="shared" si="551"/>
        <v>5173</v>
      </c>
      <c r="GX170" s="157">
        <f t="shared" si="552"/>
        <v>22918.300000000003</v>
      </c>
      <c r="GY170" s="158">
        <f t="shared" si="552"/>
        <v>21948.699999999997</v>
      </c>
      <c r="GZ170" s="157">
        <f t="shared" si="552"/>
        <v>652974</v>
      </c>
      <c r="HA170" s="158">
        <f t="shared" si="552"/>
        <v>633867</v>
      </c>
      <c r="HB170" s="157">
        <f t="shared" si="553"/>
        <v>41</v>
      </c>
      <c r="HC170" s="158">
        <f t="shared" si="553"/>
        <v>59</v>
      </c>
      <c r="HD170" s="157">
        <f t="shared" si="553"/>
        <v>41</v>
      </c>
      <c r="HE170" s="158">
        <f t="shared" si="553"/>
        <v>59</v>
      </c>
      <c r="HF170" s="157">
        <f t="shared" si="554"/>
        <v>123.39999999999999</v>
      </c>
      <c r="HG170" s="158">
        <f t="shared" si="554"/>
        <v>207.3</v>
      </c>
      <c r="HH170" s="157">
        <f t="shared" si="555"/>
        <v>2820</v>
      </c>
      <c r="HI170" s="158">
        <f t="shared" si="555"/>
        <v>5986</v>
      </c>
      <c r="HJ170" s="157">
        <f t="shared" si="556"/>
        <v>23041.7</v>
      </c>
      <c r="HK170" s="158">
        <f t="shared" si="556"/>
        <v>22156</v>
      </c>
      <c r="HL170" s="157">
        <f t="shared" si="557"/>
        <v>655794</v>
      </c>
      <c r="HM170" s="158">
        <f t="shared" si="557"/>
        <v>639853</v>
      </c>
    </row>
    <row r="171" spans="1:221" s="82" customFormat="1" ht="15" customHeight="1">
      <c r="A171" s="225" t="s">
        <v>563</v>
      </c>
      <c r="B171" s="226" t="s">
        <v>565</v>
      </c>
      <c r="C171" s="227"/>
      <c r="D171" s="228">
        <v>199120</v>
      </c>
      <c r="E171" s="228">
        <v>1</v>
      </c>
      <c r="F171" s="155">
        <v>4525</v>
      </c>
      <c r="G171" s="229">
        <v>4557</v>
      </c>
      <c r="H171" s="155">
        <v>0</v>
      </c>
      <c r="I171" s="229">
        <v>0</v>
      </c>
      <c r="J171" s="157">
        <f t="shared" si="490"/>
        <v>4525</v>
      </c>
      <c r="K171" s="158">
        <f t="shared" si="490"/>
        <v>4557</v>
      </c>
      <c r="L171" s="155">
        <v>120</v>
      </c>
      <c r="M171" s="156">
        <v>120</v>
      </c>
      <c r="N171" s="157">
        <f t="shared" si="491"/>
        <v>4525</v>
      </c>
      <c r="O171" s="158">
        <f t="shared" si="491"/>
        <v>4557</v>
      </c>
      <c r="P171" s="157">
        <f t="shared" si="491"/>
        <v>4525</v>
      </c>
      <c r="Q171" s="158">
        <f t="shared" si="491"/>
        <v>4557</v>
      </c>
      <c r="R171" s="155">
        <v>31</v>
      </c>
      <c r="S171" s="229">
        <v>111</v>
      </c>
      <c r="T171" s="157">
        <f t="shared" si="492"/>
        <v>31</v>
      </c>
      <c r="U171" s="158">
        <f t="shared" si="492"/>
        <v>111</v>
      </c>
      <c r="V171" s="155">
        <v>2</v>
      </c>
      <c r="W171" s="229">
        <v>1</v>
      </c>
      <c r="X171" s="157">
        <f t="shared" si="493"/>
        <v>2</v>
      </c>
      <c r="Y171" s="158">
        <f t="shared" si="493"/>
        <v>1</v>
      </c>
      <c r="Z171" s="155">
        <v>0</v>
      </c>
      <c r="AA171" s="229">
        <v>0</v>
      </c>
      <c r="AB171" s="157">
        <f t="shared" si="494"/>
        <v>0</v>
      </c>
      <c r="AC171" s="158">
        <f t="shared" si="494"/>
        <v>0</v>
      </c>
      <c r="AD171" s="157">
        <f t="shared" si="495"/>
        <v>33</v>
      </c>
      <c r="AE171" s="158">
        <f t="shared" si="495"/>
        <v>112</v>
      </c>
      <c r="AF171" s="157">
        <f t="shared" si="496"/>
        <v>33</v>
      </c>
      <c r="AG171" s="158">
        <f t="shared" si="496"/>
        <v>112</v>
      </c>
      <c r="AH171" s="155">
        <v>4.3</v>
      </c>
      <c r="AI171" s="229">
        <v>4.0999999999999996</v>
      </c>
      <c r="AJ171" s="157">
        <f t="shared" si="497"/>
        <v>133.29999999999998</v>
      </c>
      <c r="AK171" s="157">
        <f t="shared" si="497"/>
        <v>455.09999999999997</v>
      </c>
      <c r="AL171" s="155">
        <v>3</v>
      </c>
      <c r="AM171" s="229">
        <v>4</v>
      </c>
      <c r="AN171" s="157">
        <f t="shared" si="498"/>
        <v>6</v>
      </c>
      <c r="AO171" s="157">
        <f t="shared" si="498"/>
        <v>4</v>
      </c>
      <c r="AP171" s="155">
        <v>0</v>
      </c>
      <c r="AQ171" s="229">
        <v>0</v>
      </c>
      <c r="AR171" s="157">
        <f t="shared" si="499"/>
        <v>0</v>
      </c>
      <c r="AS171" s="158">
        <f t="shared" si="499"/>
        <v>0</v>
      </c>
      <c r="AT171" s="157">
        <f t="shared" si="500"/>
        <v>4.2212121212121207</v>
      </c>
      <c r="AU171" s="158">
        <f t="shared" si="500"/>
        <v>4.0991071428571422</v>
      </c>
      <c r="AV171" s="157">
        <f t="shared" si="501"/>
        <v>139.29999999999998</v>
      </c>
      <c r="AW171" s="158">
        <f t="shared" si="501"/>
        <v>459.09999999999991</v>
      </c>
      <c r="AX171" s="155">
        <v>119</v>
      </c>
      <c r="AY171" s="229">
        <v>123</v>
      </c>
      <c r="AZ171" s="157">
        <f t="shared" si="502"/>
        <v>3689</v>
      </c>
      <c r="BA171" s="158">
        <f t="shared" si="502"/>
        <v>13653</v>
      </c>
      <c r="BB171" s="155">
        <v>106</v>
      </c>
      <c r="BC171" s="229">
        <v>113</v>
      </c>
      <c r="BD171" s="157">
        <f t="shared" si="503"/>
        <v>212</v>
      </c>
      <c r="BE171" s="158">
        <f t="shared" si="503"/>
        <v>113</v>
      </c>
      <c r="BF171" s="155">
        <v>0</v>
      </c>
      <c r="BG171" s="229">
        <v>0</v>
      </c>
      <c r="BH171" s="157">
        <f t="shared" si="504"/>
        <v>0</v>
      </c>
      <c r="BI171" s="158">
        <f t="shared" si="504"/>
        <v>0</v>
      </c>
      <c r="BJ171" s="157">
        <f t="shared" si="505"/>
        <v>118.21212121212122</v>
      </c>
      <c r="BK171" s="158">
        <f t="shared" si="505"/>
        <v>122.91071428571429</v>
      </c>
      <c r="BL171" s="157">
        <f t="shared" si="506"/>
        <v>3901</v>
      </c>
      <c r="BM171" s="158">
        <f t="shared" si="506"/>
        <v>13766</v>
      </c>
      <c r="BN171" s="155">
        <v>3608</v>
      </c>
      <c r="BO171" s="229">
        <v>3583</v>
      </c>
      <c r="BP171" s="157">
        <f t="shared" si="507"/>
        <v>3608</v>
      </c>
      <c r="BQ171" s="158">
        <f t="shared" si="507"/>
        <v>3583</v>
      </c>
      <c r="BR171" s="155">
        <v>2</v>
      </c>
      <c r="BS171" s="229">
        <v>1</v>
      </c>
      <c r="BT171" s="157">
        <f t="shared" si="508"/>
        <v>2</v>
      </c>
      <c r="BU171" s="158">
        <f t="shared" si="508"/>
        <v>1</v>
      </c>
      <c r="BV171" s="155">
        <v>9</v>
      </c>
      <c r="BW171" s="229">
        <v>14</v>
      </c>
      <c r="BX171" s="157">
        <f t="shared" si="509"/>
        <v>9</v>
      </c>
      <c r="BY171" s="158">
        <f t="shared" si="509"/>
        <v>14</v>
      </c>
      <c r="BZ171" s="157">
        <f t="shared" si="510"/>
        <v>3619</v>
      </c>
      <c r="CA171" s="158">
        <f t="shared" si="510"/>
        <v>3598</v>
      </c>
      <c r="CB171" s="157">
        <f t="shared" si="511"/>
        <v>3619</v>
      </c>
      <c r="CC171" s="158">
        <f t="shared" si="511"/>
        <v>3598</v>
      </c>
      <c r="CD171" s="155">
        <v>4.3</v>
      </c>
      <c r="CE171" s="229">
        <v>4.2</v>
      </c>
      <c r="CF171" s="157">
        <f t="shared" si="512"/>
        <v>15514.4</v>
      </c>
      <c r="CG171" s="158">
        <f t="shared" si="512"/>
        <v>15048.6</v>
      </c>
      <c r="CH171" s="155">
        <v>8</v>
      </c>
      <c r="CI171" s="229">
        <v>5</v>
      </c>
      <c r="CJ171" s="157">
        <f t="shared" si="513"/>
        <v>16</v>
      </c>
      <c r="CK171" s="158">
        <f t="shared" si="513"/>
        <v>5</v>
      </c>
      <c r="CL171" s="155">
        <v>3.9</v>
      </c>
      <c r="CM171" s="229">
        <v>3.4</v>
      </c>
      <c r="CN171" s="157">
        <f t="shared" si="514"/>
        <v>35.1</v>
      </c>
      <c r="CO171" s="158">
        <f t="shared" si="514"/>
        <v>47.6</v>
      </c>
      <c r="CP171" s="157">
        <f t="shared" si="515"/>
        <v>4.3010500138159715</v>
      </c>
      <c r="CQ171" s="158">
        <f t="shared" si="515"/>
        <v>4.1971095052807117</v>
      </c>
      <c r="CR171" s="157">
        <f t="shared" si="516"/>
        <v>15565.500000000002</v>
      </c>
      <c r="CS171" s="158">
        <f t="shared" si="516"/>
        <v>15101.2</v>
      </c>
      <c r="CT171" s="155">
        <v>118</v>
      </c>
      <c r="CU171" s="229">
        <v>117</v>
      </c>
      <c r="CV171" s="157">
        <f t="shared" si="517"/>
        <v>425744</v>
      </c>
      <c r="CW171" s="158">
        <f t="shared" si="517"/>
        <v>419211</v>
      </c>
      <c r="CX171" s="155">
        <v>112</v>
      </c>
      <c r="CY171" s="229">
        <v>111</v>
      </c>
      <c r="CZ171" s="157">
        <f t="shared" si="518"/>
        <v>224</v>
      </c>
      <c r="DA171" s="158">
        <f t="shared" si="518"/>
        <v>111</v>
      </c>
      <c r="DB171" s="155">
        <v>94</v>
      </c>
      <c r="DC171" s="229">
        <v>43</v>
      </c>
      <c r="DD171" s="157">
        <f t="shared" si="519"/>
        <v>846</v>
      </c>
      <c r="DE171" s="158">
        <f t="shared" si="519"/>
        <v>602</v>
      </c>
      <c r="DF171" s="157">
        <f t="shared" si="520"/>
        <v>117.93699917104172</v>
      </c>
      <c r="DG171" s="158">
        <f t="shared" si="520"/>
        <v>116.71039466370206</v>
      </c>
      <c r="DH171" s="157">
        <f t="shared" si="521"/>
        <v>426814</v>
      </c>
      <c r="DI171" s="158">
        <f t="shared" si="521"/>
        <v>419924</v>
      </c>
      <c r="DJ171" s="157">
        <f t="shared" si="522"/>
        <v>3652</v>
      </c>
      <c r="DK171" s="158">
        <f t="shared" si="522"/>
        <v>3710</v>
      </c>
      <c r="DL171" s="157">
        <f t="shared" si="522"/>
        <v>3652</v>
      </c>
      <c r="DM171" s="158">
        <f t="shared" si="522"/>
        <v>3710</v>
      </c>
      <c r="DN171" s="157">
        <f t="shared" si="523"/>
        <v>4.3003285870755752</v>
      </c>
      <c r="DO171" s="158">
        <f t="shared" si="523"/>
        <v>4.1941509433962265</v>
      </c>
      <c r="DP171" s="157">
        <f t="shared" si="524"/>
        <v>15704.800000000001</v>
      </c>
      <c r="DQ171" s="158">
        <f t="shared" si="524"/>
        <v>15560.300000000001</v>
      </c>
      <c r="DR171" s="157">
        <f t="shared" si="525"/>
        <v>117.93948521358161</v>
      </c>
      <c r="DS171" s="158">
        <f t="shared" si="525"/>
        <v>116.89757412398922</v>
      </c>
      <c r="DT171" s="157">
        <f t="shared" si="526"/>
        <v>430715</v>
      </c>
      <c r="DU171" s="158">
        <f t="shared" si="526"/>
        <v>433690</v>
      </c>
      <c r="DV171" s="155">
        <v>837</v>
      </c>
      <c r="DW171" s="229">
        <v>811</v>
      </c>
      <c r="DX171" s="157">
        <f t="shared" si="527"/>
        <v>837</v>
      </c>
      <c r="DY171" s="158">
        <f t="shared" si="527"/>
        <v>811</v>
      </c>
      <c r="DZ171" s="155">
        <v>5</v>
      </c>
      <c r="EA171" s="229">
        <v>10</v>
      </c>
      <c r="EB171" s="157">
        <f t="shared" si="528"/>
        <v>5</v>
      </c>
      <c r="EC171" s="158">
        <f t="shared" si="528"/>
        <v>10</v>
      </c>
      <c r="ED171" s="155">
        <v>15</v>
      </c>
      <c r="EE171" s="229">
        <v>9</v>
      </c>
      <c r="EF171" s="157">
        <f t="shared" si="529"/>
        <v>15</v>
      </c>
      <c r="EG171" s="158">
        <f t="shared" si="529"/>
        <v>9</v>
      </c>
      <c r="EH171" s="157">
        <f t="shared" si="530"/>
        <v>857</v>
      </c>
      <c r="EI171" s="158">
        <f t="shared" si="530"/>
        <v>830</v>
      </c>
      <c r="EJ171" s="157">
        <f t="shared" si="531"/>
        <v>857</v>
      </c>
      <c r="EK171" s="158">
        <f t="shared" si="531"/>
        <v>830</v>
      </c>
      <c r="EL171" s="155">
        <v>2.8</v>
      </c>
      <c r="EM171" s="229">
        <v>2.9</v>
      </c>
      <c r="EN171" s="157">
        <f t="shared" si="532"/>
        <v>2343.6</v>
      </c>
      <c r="EO171" s="158">
        <f t="shared" si="532"/>
        <v>2351.9</v>
      </c>
      <c r="EP171" s="155">
        <v>3.7</v>
      </c>
      <c r="EQ171" s="229">
        <v>4.2</v>
      </c>
      <c r="ER171" s="157">
        <f t="shared" si="533"/>
        <v>18.5</v>
      </c>
      <c r="ES171" s="158">
        <f t="shared" si="533"/>
        <v>42</v>
      </c>
      <c r="ET171" s="155">
        <v>1.9</v>
      </c>
      <c r="EU171" s="229">
        <v>2.8</v>
      </c>
      <c r="EV171" s="157">
        <f t="shared" si="534"/>
        <v>28.5</v>
      </c>
      <c r="EW171" s="158">
        <f t="shared" si="534"/>
        <v>25.2</v>
      </c>
      <c r="EX171" s="157">
        <f t="shared" si="535"/>
        <v>2.7894982497082847</v>
      </c>
      <c r="EY171" s="158">
        <f t="shared" si="535"/>
        <v>2.9145783132530121</v>
      </c>
      <c r="EZ171" s="157">
        <f t="shared" si="536"/>
        <v>2390.6</v>
      </c>
      <c r="FA171" s="158">
        <f t="shared" si="536"/>
        <v>2419.1</v>
      </c>
      <c r="FB171" s="155">
        <v>75</v>
      </c>
      <c r="FC171" s="229">
        <v>75</v>
      </c>
      <c r="FD171" s="157">
        <f t="shared" si="537"/>
        <v>62775</v>
      </c>
      <c r="FE171" s="158">
        <f t="shared" si="537"/>
        <v>60825</v>
      </c>
      <c r="FF171" s="155">
        <v>70</v>
      </c>
      <c r="FG171" s="229">
        <v>68</v>
      </c>
      <c r="FH171" s="157">
        <f t="shared" si="538"/>
        <v>350</v>
      </c>
      <c r="FI171" s="158">
        <f t="shared" si="538"/>
        <v>680</v>
      </c>
      <c r="FJ171" s="155">
        <v>23</v>
      </c>
      <c r="FK171" s="229">
        <v>61</v>
      </c>
      <c r="FL171" s="157">
        <f t="shared" si="539"/>
        <v>345</v>
      </c>
      <c r="FM171" s="158">
        <f t="shared" si="539"/>
        <v>549</v>
      </c>
      <c r="FN171" s="157">
        <f t="shared" si="540"/>
        <v>74.06067677946325</v>
      </c>
      <c r="FO171" s="158">
        <f t="shared" si="540"/>
        <v>74.763855421686742</v>
      </c>
      <c r="FP171" s="157">
        <f t="shared" si="541"/>
        <v>63470.000000000007</v>
      </c>
      <c r="FQ171" s="158">
        <f t="shared" si="541"/>
        <v>62053.999999999993</v>
      </c>
      <c r="FR171" s="155">
        <v>16</v>
      </c>
      <c r="FS171" s="229">
        <v>17</v>
      </c>
      <c r="FT171" s="157">
        <f t="shared" si="542"/>
        <v>16</v>
      </c>
      <c r="FU171" s="158">
        <f t="shared" si="542"/>
        <v>17</v>
      </c>
      <c r="FV171" s="155">
        <v>5.9</v>
      </c>
      <c r="FW171" s="229">
        <v>5.5</v>
      </c>
      <c r="FX171" s="157">
        <f t="shared" si="543"/>
        <v>94.4</v>
      </c>
      <c r="FY171" s="158">
        <f t="shared" si="543"/>
        <v>93.5</v>
      </c>
      <c r="FZ171" s="155">
        <v>84.2</v>
      </c>
      <c r="GA171" s="229">
        <v>89.2</v>
      </c>
      <c r="GB171" s="157">
        <f t="shared" si="544"/>
        <v>1347.2</v>
      </c>
      <c r="GC171" s="158">
        <f t="shared" si="544"/>
        <v>1516.4</v>
      </c>
      <c r="GD171" s="157">
        <f t="shared" si="545"/>
        <v>4476</v>
      </c>
      <c r="GE171" s="158">
        <f t="shared" si="545"/>
        <v>4505</v>
      </c>
      <c r="GF171" s="157">
        <f t="shared" si="545"/>
        <v>4476</v>
      </c>
      <c r="GG171" s="158">
        <f t="shared" si="545"/>
        <v>4505</v>
      </c>
      <c r="GH171" s="157">
        <f t="shared" si="546"/>
        <v>17991.3</v>
      </c>
      <c r="GI171" s="158">
        <f t="shared" si="546"/>
        <v>17855.600000000002</v>
      </c>
      <c r="GJ171" s="157">
        <f t="shared" si="547"/>
        <v>492208</v>
      </c>
      <c r="GK171" s="158">
        <f t="shared" si="547"/>
        <v>493689</v>
      </c>
      <c r="GL171" s="157">
        <f t="shared" si="548"/>
        <v>9</v>
      </c>
      <c r="GM171" s="158">
        <f t="shared" si="548"/>
        <v>12</v>
      </c>
      <c r="GN171" s="157">
        <f t="shared" si="548"/>
        <v>9</v>
      </c>
      <c r="GO171" s="158">
        <f t="shared" si="548"/>
        <v>12</v>
      </c>
      <c r="GP171" s="157">
        <f t="shared" si="549"/>
        <v>40.5</v>
      </c>
      <c r="GQ171" s="158">
        <f t="shared" si="549"/>
        <v>51</v>
      </c>
      <c r="GR171" s="157">
        <f t="shared" si="550"/>
        <v>786</v>
      </c>
      <c r="GS171" s="158">
        <f t="shared" si="550"/>
        <v>904</v>
      </c>
      <c r="GT171" s="157">
        <f t="shared" si="551"/>
        <v>4485</v>
      </c>
      <c r="GU171" s="158">
        <f t="shared" si="551"/>
        <v>4517</v>
      </c>
      <c r="GV171" s="157">
        <f t="shared" si="551"/>
        <v>4485</v>
      </c>
      <c r="GW171" s="158">
        <f t="shared" si="551"/>
        <v>4517</v>
      </c>
      <c r="GX171" s="157">
        <f t="shared" si="552"/>
        <v>18031.8</v>
      </c>
      <c r="GY171" s="158">
        <f t="shared" si="552"/>
        <v>17906.600000000002</v>
      </c>
      <c r="GZ171" s="157">
        <f t="shared" si="552"/>
        <v>492994</v>
      </c>
      <c r="HA171" s="158">
        <f t="shared" si="552"/>
        <v>494593</v>
      </c>
      <c r="HB171" s="157">
        <f t="shared" si="553"/>
        <v>24</v>
      </c>
      <c r="HC171" s="158">
        <f t="shared" si="553"/>
        <v>23</v>
      </c>
      <c r="HD171" s="157">
        <f t="shared" si="553"/>
        <v>24</v>
      </c>
      <c r="HE171" s="158">
        <f t="shared" si="553"/>
        <v>23</v>
      </c>
      <c r="HF171" s="157">
        <f t="shared" si="554"/>
        <v>63.6</v>
      </c>
      <c r="HG171" s="158">
        <f t="shared" si="554"/>
        <v>72.8</v>
      </c>
      <c r="HH171" s="157">
        <f t="shared" si="555"/>
        <v>1191</v>
      </c>
      <c r="HI171" s="158">
        <f t="shared" si="555"/>
        <v>1151</v>
      </c>
      <c r="HJ171" s="157">
        <f t="shared" si="556"/>
        <v>18189.800000000003</v>
      </c>
      <c r="HK171" s="158">
        <f t="shared" si="556"/>
        <v>18072.900000000001</v>
      </c>
      <c r="HL171" s="157">
        <f t="shared" si="557"/>
        <v>495532.2</v>
      </c>
      <c r="HM171" s="158">
        <f t="shared" si="557"/>
        <v>497260.4</v>
      </c>
    </row>
    <row r="172" spans="1:221" s="82" customFormat="1" ht="15" customHeight="1">
      <c r="A172" s="225" t="s">
        <v>563</v>
      </c>
      <c r="B172" s="226" t="s">
        <v>566</v>
      </c>
      <c r="C172" s="230"/>
      <c r="D172" s="228">
        <v>199139</v>
      </c>
      <c r="E172" s="228">
        <v>1</v>
      </c>
      <c r="F172" s="155">
        <v>4987</v>
      </c>
      <c r="G172" s="229">
        <v>5086</v>
      </c>
      <c r="H172" s="155">
        <v>201</v>
      </c>
      <c r="I172" s="229">
        <v>198</v>
      </c>
      <c r="J172" s="157">
        <f t="shared" si="490"/>
        <v>4786</v>
      </c>
      <c r="K172" s="158">
        <f t="shared" si="490"/>
        <v>4888</v>
      </c>
      <c r="L172" s="155">
        <v>120</v>
      </c>
      <c r="M172" s="156">
        <v>120</v>
      </c>
      <c r="N172" s="157">
        <f t="shared" si="491"/>
        <v>4786</v>
      </c>
      <c r="O172" s="158">
        <f t="shared" si="491"/>
        <v>4888</v>
      </c>
      <c r="P172" s="157">
        <f t="shared" si="491"/>
        <v>4786</v>
      </c>
      <c r="Q172" s="158">
        <f t="shared" si="491"/>
        <v>4888</v>
      </c>
      <c r="R172" s="155">
        <v>12</v>
      </c>
      <c r="S172" s="229">
        <v>4</v>
      </c>
      <c r="T172" s="157">
        <f t="shared" si="492"/>
        <v>12</v>
      </c>
      <c r="U172" s="158">
        <f t="shared" si="492"/>
        <v>4</v>
      </c>
      <c r="V172" s="155">
        <v>0</v>
      </c>
      <c r="W172" s="229">
        <v>0</v>
      </c>
      <c r="X172" s="157">
        <f t="shared" si="493"/>
        <v>0</v>
      </c>
      <c r="Y172" s="158">
        <f t="shared" si="493"/>
        <v>0</v>
      </c>
      <c r="Z172" s="155">
        <v>0</v>
      </c>
      <c r="AA172" s="229">
        <v>0</v>
      </c>
      <c r="AB172" s="157">
        <f t="shared" si="494"/>
        <v>0</v>
      </c>
      <c r="AC172" s="158">
        <f t="shared" si="494"/>
        <v>0</v>
      </c>
      <c r="AD172" s="157">
        <f t="shared" si="495"/>
        <v>12</v>
      </c>
      <c r="AE172" s="158">
        <f t="shared" si="495"/>
        <v>4</v>
      </c>
      <c r="AF172" s="157">
        <f t="shared" si="496"/>
        <v>12</v>
      </c>
      <c r="AG172" s="158">
        <f t="shared" si="496"/>
        <v>4</v>
      </c>
      <c r="AH172" s="155">
        <v>4.4000000000000004</v>
      </c>
      <c r="AI172" s="229">
        <v>4</v>
      </c>
      <c r="AJ172" s="157">
        <f t="shared" si="497"/>
        <v>52.800000000000004</v>
      </c>
      <c r="AK172" s="157">
        <f t="shared" si="497"/>
        <v>16</v>
      </c>
      <c r="AL172" s="155">
        <v>0</v>
      </c>
      <c r="AM172" s="229">
        <v>0</v>
      </c>
      <c r="AN172" s="157">
        <f t="shared" si="498"/>
        <v>0</v>
      </c>
      <c r="AO172" s="157">
        <f t="shared" si="498"/>
        <v>0</v>
      </c>
      <c r="AP172" s="155">
        <v>0</v>
      </c>
      <c r="AQ172" s="229">
        <v>0</v>
      </c>
      <c r="AR172" s="157">
        <f t="shared" si="499"/>
        <v>0</v>
      </c>
      <c r="AS172" s="158">
        <f t="shared" si="499"/>
        <v>0</v>
      </c>
      <c r="AT172" s="157">
        <f t="shared" si="500"/>
        <v>4.4000000000000004</v>
      </c>
      <c r="AU172" s="158">
        <f t="shared" si="500"/>
        <v>4</v>
      </c>
      <c r="AV172" s="157">
        <f t="shared" si="501"/>
        <v>52.800000000000004</v>
      </c>
      <c r="AW172" s="158">
        <f t="shared" si="501"/>
        <v>16</v>
      </c>
      <c r="AX172" s="155">
        <v>122</v>
      </c>
      <c r="AY172" s="229">
        <v>153</v>
      </c>
      <c r="AZ172" s="157">
        <f t="shared" si="502"/>
        <v>1464</v>
      </c>
      <c r="BA172" s="158">
        <f t="shared" si="502"/>
        <v>612</v>
      </c>
      <c r="BB172" s="155">
        <v>0</v>
      </c>
      <c r="BC172" s="229">
        <v>0</v>
      </c>
      <c r="BD172" s="157">
        <f t="shared" si="503"/>
        <v>0</v>
      </c>
      <c r="BE172" s="158">
        <f t="shared" si="503"/>
        <v>0</v>
      </c>
      <c r="BF172" s="155">
        <v>0</v>
      </c>
      <c r="BG172" s="229">
        <v>0</v>
      </c>
      <c r="BH172" s="157">
        <f t="shared" si="504"/>
        <v>0</v>
      </c>
      <c r="BI172" s="158">
        <f t="shared" si="504"/>
        <v>0</v>
      </c>
      <c r="BJ172" s="157">
        <f t="shared" si="505"/>
        <v>122</v>
      </c>
      <c r="BK172" s="158">
        <f t="shared" si="505"/>
        <v>153</v>
      </c>
      <c r="BL172" s="157">
        <f t="shared" si="506"/>
        <v>1464</v>
      </c>
      <c r="BM172" s="158">
        <f t="shared" si="506"/>
        <v>612</v>
      </c>
      <c r="BN172" s="155">
        <v>2279</v>
      </c>
      <c r="BO172" s="229">
        <v>2322</v>
      </c>
      <c r="BP172" s="157">
        <f t="shared" si="507"/>
        <v>2279</v>
      </c>
      <c r="BQ172" s="158">
        <f t="shared" si="507"/>
        <v>2322</v>
      </c>
      <c r="BR172" s="155">
        <v>19</v>
      </c>
      <c r="BS172" s="229">
        <v>12</v>
      </c>
      <c r="BT172" s="157">
        <f t="shared" si="508"/>
        <v>19</v>
      </c>
      <c r="BU172" s="158">
        <f t="shared" si="508"/>
        <v>12</v>
      </c>
      <c r="BV172" s="155">
        <v>8</v>
      </c>
      <c r="BW172" s="229">
        <v>15</v>
      </c>
      <c r="BX172" s="157">
        <f t="shared" si="509"/>
        <v>8</v>
      </c>
      <c r="BY172" s="158">
        <f t="shared" si="509"/>
        <v>15</v>
      </c>
      <c r="BZ172" s="157">
        <f t="shared" si="510"/>
        <v>2306</v>
      </c>
      <c r="CA172" s="158">
        <f t="shared" si="510"/>
        <v>2349</v>
      </c>
      <c r="CB172" s="157">
        <f t="shared" si="511"/>
        <v>2306</v>
      </c>
      <c r="CC172" s="158">
        <f t="shared" si="511"/>
        <v>2349</v>
      </c>
      <c r="CD172" s="155">
        <v>4.9000000000000004</v>
      </c>
      <c r="CE172" s="229">
        <v>4.8</v>
      </c>
      <c r="CF172" s="157">
        <f t="shared" si="512"/>
        <v>11167.1</v>
      </c>
      <c r="CG172" s="158">
        <f t="shared" si="512"/>
        <v>11145.6</v>
      </c>
      <c r="CH172" s="155">
        <v>6.8</v>
      </c>
      <c r="CI172" s="229">
        <v>6.1</v>
      </c>
      <c r="CJ172" s="157">
        <f t="shared" si="513"/>
        <v>129.19999999999999</v>
      </c>
      <c r="CK172" s="158">
        <f t="shared" si="513"/>
        <v>73.199999999999989</v>
      </c>
      <c r="CL172" s="155">
        <v>4.5</v>
      </c>
      <c r="CM172" s="229">
        <v>4.3</v>
      </c>
      <c r="CN172" s="157">
        <f t="shared" si="514"/>
        <v>36</v>
      </c>
      <c r="CO172" s="158">
        <f t="shared" si="514"/>
        <v>64.5</v>
      </c>
      <c r="CP172" s="157">
        <f t="shared" si="515"/>
        <v>4.9142671292281008</v>
      </c>
      <c r="CQ172" s="158">
        <f t="shared" si="515"/>
        <v>4.8034482758620696</v>
      </c>
      <c r="CR172" s="157">
        <f t="shared" si="516"/>
        <v>11332.300000000001</v>
      </c>
      <c r="CS172" s="158">
        <f t="shared" si="516"/>
        <v>11283.300000000001</v>
      </c>
      <c r="CT172" s="155">
        <v>133</v>
      </c>
      <c r="CU172" s="229">
        <v>133</v>
      </c>
      <c r="CV172" s="157">
        <f t="shared" si="517"/>
        <v>303107</v>
      </c>
      <c r="CW172" s="158">
        <f t="shared" si="517"/>
        <v>308826</v>
      </c>
      <c r="CX172" s="155">
        <v>118</v>
      </c>
      <c r="CY172" s="229">
        <v>112</v>
      </c>
      <c r="CZ172" s="157">
        <f t="shared" si="518"/>
        <v>2242</v>
      </c>
      <c r="DA172" s="158">
        <f t="shared" si="518"/>
        <v>1344</v>
      </c>
      <c r="DB172" s="155">
        <v>143</v>
      </c>
      <c r="DC172" s="229">
        <v>132</v>
      </c>
      <c r="DD172" s="157">
        <f t="shared" si="519"/>
        <v>1144</v>
      </c>
      <c r="DE172" s="158">
        <f t="shared" si="519"/>
        <v>1980</v>
      </c>
      <c r="DF172" s="157">
        <f t="shared" si="520"/>
        <v>132.91110147441458</v>
      </c>
      <c r="DG172" s="158">
        <f t="shared" si="520"/>
        <v>132.88633461047255</v>
      </c>
      <c r="DH172" s="157">
        <f t="shared" si="521"/>
        <v>306493</v>
      </c>
      <c r="DI172" s="158">
        <f t="shared" si="521"/>
        <v>312150</v>
      </c>
      <c r="DJ172" s="157">
        <f t="shared" si="522"/>
        <v>2318</v>
      </c>
      <c r="DK172" s="158">
        <f t="shared" si="522"/>
        <v>2353</v>
      </c>
      <c r="DL172" s="157">
        <f t="shared" si="522"/>
        <v>2318</v>
      </c>
      <c r="DM172" s="158">
        <f t="shared" si="522"/>
        <v>2353</v>
      </c>
      <c r="DN172" s="157">
        <f t="shared" si="523"/>
        <v>4.91160483175151</v>
      </c>
      <c r="DO172" s="158">
        <f t="shared" si="523"/>
        <v>4.802082447938802</v>
      </c>
      <c r="DP172" s="157">
        <f t="shared" si="524"/>
        <v>11385.1</v>
      </c>
      <c r="DQ172" s="158">
        <f t="shared" si="524"/>
        <v>11299.300000000001</v>
      </c>
      <c r="DR172" s="157">
        <f t="shared" si="525"/>
        <v>132.85461604831752</v>
      </c>
      <c r="DS172" s="158">
        <f t="shared" si="525"/>
        <v>132.92052698682534</v>
      </c>
      <c r="DT172" s="157">
        <f t="shared" si="526"/>
        <v>307957</v>
      </c>
      <c r="DU172" s="158">
        <f t="shared" si="526"/>
        <v>312762</v>
      </c>
      <c r="DV172" s="155">
        <v>1981</v>
      </c>
      <c r="DW172" s="229">
        <v>2024</v>
      </c>
      <c r="DX172" s="157">
        <f t="shared" si="527"/>
        <v>1981</v>
      </c>
      <c r="DY172" s="158">
        <f t="shared" si="527"/>
        <v>2024</v>
      </c>
      <c r="DZ172" s="155">
        <v>472</v>
      </c>
      <c r="EA172" s="229">
        <v>492</v>
      </c>
      <c r="EB172" s="157">
        <f t="shared" si="528"/>
        <v>472</v>
      </c>
      <c r="EC172" s="158">
        <f t="shared" si="528"/>
        <v>492</v>
      </c>
      <c r="ED172" s="155">
        <v>15</v>
      </c>
      <c r="EE172" s="229">
        <v>19</v>
      </c>
      <c r="EF172" s="157">
        <f t="shared" si="529"/>
        <v>15</v>
      </c>
      <c r="EG172" s="158">
        <f t="shared" si="529"/>
        <v>19</v>
      </c>
      <c r="EH172" s="157">
        <f t="shared" si="530"/>
        <v>2468</v>
      </c>
      <c r="EI172" s="158">
        <f t="shared" si="530"/>
        <v>2535</v>
      </c>
      <c r="EJ172" s="157">
        <f t="shared" si="531"/>
        <v>2468</v>
      </c>
      <c r="EK172" s="158">
        <f t="shared" si="531"/>
        <v>2535</v>
      </c>
      <c r="EL172" s="155">
        <v>3.6</v>
      </c>
      <c r="EM172" s="229">
        <v>3.6</v>
      </c>
      <c r="EN172" s="157">
        <f t="shared" si="532"/>
        <v>7131.6</v>
      </c>
      <c r="EO172" s="158">
        <f t="shared" si="532"/>
        <v>7286.4000000000005</v>
      </c>
      <c r="EP172" s="155">
        <v>3.6</v>
      </c>
      <c r="EQ172" s="229">
        <v>3.6</v>
      </c>
      <c r="ER172" s="157">
        <f t="shared" si="533"/>
        <v>1699.2</v>
      </c>
      <c r="ES172" s="158">
        <f t="shared" si="533"/>
        <v>1771.2</v>
      </c>
      <c r="ET172" s="155">
        <v>3.9</v>
      </c>
      <c r="EU172" s="229">
        <v>2.9</v>
      </c>
      <c r="EV172" s="157">
        <f t="shared" si="534"/>
        <v>58.5</v>
      </c>
      <c r="EW172" s="158">
        <f t="shared" si="534"/>
        <v>55.1</v>
      </c>
      <c r="EX172" s="157">
        <f t="shared" si="535"/>
        <v>3.6018233387358189</v>
      </c>
      <c r="EY172" s="158">
        <f t="shared" si="535"/>
        <v>3.5947534516765289</v>
      </c>
      <c r="EZ172" s="157">
        <f t="shared" si="536"/>
        <v>8889.3000000000011</v>
      </c>
      <c r="FA172" s="158">
        <f t="shared" si="536"/>
        <v>9112.7000000000007</v>
      </c>
      <c r="FB172" s="155">
        <v>92</v>
      </c>
      <c r="FC172" s="229">
        <v>92</v>
      </c>
      <c r="FD172" s="157">
        <f t="shared" si="537"/>
        <v>182252</v>
      </c>
      <c r="FE172" s="158">
        <f t="shared" si="537"/>
        <v>186208</v>
      </c>
      <c r="FF172" s="155">
        <v>64</v>
      </c>
      <c r="FG172" s="229">
        <v>65</v>
      </c>
      <c r="FH172" s="157">
        <f t="shared" si="538"/>
        <v>30208</v>
      </c>
      <c r="FI172" s="158">
        <f t="shared" si="538"/>
        <v>31980</v>
      </c>
      <c r="FJ172" s="155">
        <v>75</v>
      </c>
      <c r="FK172" s="229">
        <v>82</v>
      </c>
      <c r="FL172" s="157">
        <f t="shared" si="539"/>
        <v>1125</v>
      </c>
      <c r="FM172" s="158">
        <f t="shared" si="539"/>
        <v>1558</v>
      </c>
      <c r="FN172" s="157">
        <f t="shared" si="540"/>
        <v>86.54173419773096</v>
      </c>
      <c r="FO172" s="158">
        <f t="shared" si="540"/>
        <v>86.684812623274155</v>
      </c>
      <c r="FP172" s="157">
        <f t="shared" si="541"/>
        <v>213585</v>
      </c>
      <c r="FQ172" s="158">
        <f t="shared" si="541"/>
        <v>219745.99999999997</v>
      </c>
      <c r="FR172" s="155">
        <v>0</v>
      </c>
      <c r="FS172" s="229">
        <v>0</v>
      </c>
      <c r="FT172" s="157">
        <f t="shared" si="542"/>
        <v>0</v>
      </c>
      <c r="FU172" s="158">
        <f t="shared" si="542"/>
        <v>0</v>
      </c>
      <c r="FV172" s="155">
        <v>0</v>
      </c>
      <c r="FW172" s="229">
        <v>0</v>
      </c>
      <c r="FX172" s="157">
        <f t="shared" si="543"/>
        <v>0</v>
      </c>
      <c r="FY172" s="158">
        <f t="shared" si="543"/>
        <v>0</v>
      </c>
      <c r="FZ172" s="155">
        <v>0</v>
      </c>
      <c r="GA172" s="229">
        <v>0</v>
      </c>
      <c r="GB172" s="157">
        <f t="shared" si="544"/>
        <v>0</v>
      </c>
      <c r="GC172" s="158">
        <f t="shared" si="544"/>
        <v>0</v>
      </c>
      <c r="GD172" s="157">
        <f t="shared" si="545"/>
        <v>4272</v>
      </c>
      <c r="GE172" s="158">
        <f t="shared" si="545"/>
        <v>4350</v>
      </c>
      <c r="GF172" s="157">
        <f t="shared" si="545"/>
        <v>4272</v>
      </c>
      <c r="GG172" s="158">
        <f t="shared" si="545"/>
        <v>4350</v>
      </c>
      <c r="GH172" s="157">
        <f t="shared" si="546"/>
        <v>18351.5</v>
      </c>
      <c r="GI172" s="158">
        <f t="shared" si="546"/>
        <v>18448</v>
      </c>
      <c r="GJ172" s="157">
        <f t="shared" si="547"/>
        <v>486823</v>
      </c>
      <c r="GK172" s="158">
        <f t="shared" si="547"/>
        <v>495646</v>
      </c>
      <c r="GL172" s="157">
        <f t="shared" si="548"/>
        <v>491</v>
      </c>
      <c r="GM172" s="158">
        <f t="shared" si="548"/>
        <v>504</v>
      </c>
      <c r="GN172" s="157">
        <f t="shared" si="548"/>
        <v>491</v>
      </c>
      <c r="GO172" s="158">
        <f t="shared" si="548"/>
        <v>504</v>
      </c>
      <c r="GP172" s="157">
        <f t="shared" si="549"/>
        <v>1828.4</v>
      </c>
      <c r="GQ172" s="158">
        <f t="shared" si="549"/>
        <v>1844.4</v>
      </c>
      <c r="GR172" s="157">
        <f t="shared" si="550"/>
        <v>32450</v>
      </c>
      <c r="GS172" s="158">
        <f t="shared" si="550"/>
        <v>33324</v>
      </c>
      <c r="GT172" s="157">
        <f t="shared" si="551"/>
        <v>4763</v>
      </c>
      <c r="GU172" s="158">
        <f t="shared" si="551"/>
        <v>4854</v>
      </c>
      <c r="GV172" s="157">
        <f t="shared" si="551"/>
        <v>4763</v>
      </c>
      <c r="GW172" s="158">
        <f t="shared" si="551"/>
        <v>4854</v>
      </c>
      <c r="GX172" s="157">
        <f t="shared" si="552"/>
        <v>20179.900000000001</v>
      </c>
      <c r="GY172" s="158">
        <f t="shared" si="552"/>
        <v>20292.400000000001</v>
      </c>
      <c r="GZ172" s="157">
        <f t="shared" si="552"/>
        <v>519273</v>
      </c>
      <c r="HA172" s="158">
        <f t="shared" si="552"/>
        <v>528970</v>
      </c>
      <c r="HB172" s="157">
        <f t="shared" si="553"/>
        <v>23</v>
      </c>
      <c r="HC172" s="158">
        <f t="shared" si="553"/>
        <v>34</v>
      </c>
      <c r="HD172" s="157">
        <f t="shared" si="553"/>
        <v>23</v>
      </c>
      <c r="HE172" s="158">
        <f t="shared" si="553"/>
        <v>34</v>
      </c>
      <c r="HF172" s="157">
        <f t="shared" si="554"/>
        <v>94.5</v>
      </c>
      <c r="HG172" s="158">
        <f t="shared" si="554"/>
        <v>119.6</v>
      </c>
      <c r="HH172" s="157">
        <f t="shared" si="555"/>
        <v>2269</v>
      </c>
      <c r="HI172" s="158">
        <f t="shared" si="555"/>
        <v>3538</v>
      </c>
      <c r="HJ172" s="157">
        <f t="shared" si="556"/>
        <v>20274.400000000001</v>
      </c>
      <c r="HK172" s="158">
        <f t="shared" si="556"/>
        <v>20412</v>
      </c>
      <c r="HL172" s="157">
        <f t="shared" si="557"/>
        <v>521542</v>
      </c>
      <c r="HM172" s="158">
        <f t="shared" si="557"/>
        <v>532508</v>
      </c>
    </row>
    <row r="173" spans="1:221" s="82" customFormat="1" ht="15" customHeight="1">
      <c r="A173" s="225" t="s">
        <v>563</v>
      </c>
      <c r="B173" s="226" t="s">
        <v>567</v>
      </c>
      <c r="C173" s="227"/>
      <c r="D173" s="228">
        <v>199148</v>
      </c>
      <c r="E173" s="228">
        <v>1</v>
      </c>
      <c r="F173" s="155">
        <v>2888</v>
      </c>
      <c r="G173" s="229">
        <v>3106</v>
      </c>
      <c r="H173" s="155">
        <v>16</v>
      </c>
      <c r="I173" s="229">
        <v>18</v>
      </c>
      <c r="J173" s="157">
        <f t="shared" si="490"/>
        <v>2872</v>
      </c>
      <c r="K173" s="158">
        <f t="shared" si="490"/>
        <v>3088</v>
      </c>
      <c r="L173" s="155">
        <v>120</v>
      </c>
      <c r="M173" s="156">
        <v>120</v>
      </c>
      <c r="N173" s="157">
        <f t="shared" si="491"/>
        <v>2872</v>
      </c>
      <c r="O173" s="158">
        <f t="shared" si="491"/>
        <v>3088</v>
      </c>
      <c r="P173" s="157">
        <f t="shared" si="491"/>
        <v>2872</v>
      </c>
      <c r="Q173" s="158">
        <f t="shared" si="491"/>
        <v>3088</v>
      </c>
      <c r="R173" s="155">
        <v>59</v>
      </c>
      <c r="S173" s="229">
        <v>21</v>
      </c>
      <c r="T173" s="157">
        <f t="shared" si="492"/>
        <v>59</v>
      </c>
      <c r="U173" s="158">
        <f t="shared" si="492"/>
        <v>21</v>
      </c>
      <c r="V173" s="155">
        <v>0</v>
      </c>
      <c r="W173" s="229">
        <v>2</v>
      </c>
      <c r="X173" s="157">
        <f t="shared" si="493"/>
        <v>0</v>
      </c>
      <c r="Y173" s="158">
        <f t="shared" si="493"/>
        <v>2</v>
      </c>
      <c r="Z173" s="155">
        <v>1</v>
      </c>
      <c r="AA173" s="229">
        <v>0</v>
      </c>
      <c r="AB173" s="157">
        <f t="shared" si="494"/>
        <v>1</v>
      </c>
      <c r="AC173" s="158">
        <f t="shared" si="494"/>
        <v>0</v>
      </c>
      <c r="AD173" s="157">
        <f t="shared" si="495"/>
        <v>60</v>
      </c>
      <c r="AE173" s="158">
        <f t="shared" si="495"/>
        <v>23</v>
      </c>
      <c r="AF173" s="157">
        <f t="shared" si="496"/>
        <v>60</v>
      </c>
      <c r="AG173" s="158">
        <f t="shared" si="496"/>
        <v>23</v>
      </c>
      <c r="AH173" s="155">
        <v>4.9000000000000004</v>
      </c>
      <c r="AI173" s="229">
        <v>6.2</v>
      </c>
      <c r="AJ173" s="157">
        <f t="shared" si="497"/>
        <v>289.10000000000002</v>
      </c>
      <c r="AK173" s="157">
        <f t="shared" si="497"/>
        <v>130.20000000000002</v>
      </c>
      <c r="AL173" s="155">
        <v>0</v>
      </c>
      <c r="AM173" s="229">
        <v>10</v>
      </c>
      <c r="AN173" s="157">
        <f t="shared" si="498"/>
        <v>0</v>
      </c>
      <c r="AO173" s="157">
        <f t="shared" si="498"/>
        <v>20</v>
      </c>
      <c r="AP173" s="155">
        <v>9.5</v>
      </c>
      <c r="AQ173" s="229">
        <v>0</v>
      </c>
      <c r="AR173" s="157">
        <f t="shared" si="499"/>
        <v>9.5</v>
      </c>
      <c r="AS173" s="158">
        <f t="shared" si="499"/>
        <v>0</v>
      </c>
      <c r="AT173" s="157">
        <f t="shared" si="500"/>
        <v>4.9766666666666675</v>
      </c>
      <c r="AU173" s="158">
        <f t="shared" si="500"/>
        <v>6.5304347826086966</v>
      </c>
      <c r="AV173" s="157">
        <f t="shared" si="501"/>
        <v>298.60000000000002</v>
      </c>
      <c r="AW173" s="158">
        <f t="shared" si="501"/>
        <v>150.20000000000002</v>
      </c>
      <c r="AX173" s="155">
        <v>128</v>
      </c>
      <c r="AY173" s="229">
        <v>137</v>
      </c>
      <c r="AZ173" s="157">
        <f t="shared" si="502"/>
        <v>7552</v>
      </c>
      <c r="BA173" s="158">
        <f t="shared" si="502"/>
        <v>2877</v>
      </c>
      <c r="BB173" s="155">
        <v>0</v>
      </c>
      <c r="BC173" s="229">
        <v>129</v>
      </c>
      <c r="BD173" s="157">
        <f t="shared" si="503"/>
        <v>0</v>
      </c>
      <c r="BE173" s="158">
        <f t="shared" si="503"/>
        <v>258</v>
      </c>
      <c r="BF173" s="155">
        <v>90</v>
      </c>
      <c r="BG173" s="229">
        <v>0</v>
      </c>
      <c r="BH173" s="157">
        <f t="shared" si="504"/>
        <v>90</v>
      </c>
      <c r="BI173" s="158">
        <f t="shared" si="504"/>
        <v>0</v>
      </c>
      <c r="BJ173" s="157">
        <f t="shared" si="505"/>
        <v>127.36666666666666</v>
      </c>
      <c r="BK173" s="158">
        <f t="shared" si="505"/>
        <v>136.30434782608697</v>
      </c>
      <c r="BL173" s="157">
        <f t="shared" si="506"/>
        <v>7642</v>
      </c>
      <c r="BM173" s="158">
        <f t="shared" si="506"/>
        <v>3135.0000000000005</v>
      </c>
      <c r="BN173" s="155">
        <v>1478</v>
      </c>
      <c r="BO173" s="229">
        <v>1647</v>
      </c>
      <c r="BP173" s="157">
        <f t="shared" si="507"/>
        <v>1478</v>
      </c>
      <c r="BQ173" s="158">
        <f t="shared" si="507"/>
        <v>1647</v>
      </c>
      <c r="BR173" s="155">
        <v>12</v>
      </c>
      <c r="BS173" s="229">
        <v>7</v>
      </c>
      <c r="BT173" s="157">
        <f t="shared" si="508"/>
        <v>12</v>
      </c>
      <c r="BU173" s="158">
        <f t="shared" si="508"/>
        <v>7</v>
      </c>
      <c r="BV173" s="155">
        <v>2</v>
      </c>
      <c r="BW173" s="229">
        <v>1</v>
      </c>
      <c r="BX173" s="157">
        <f t="shared" si="509"/>
        <v>2</v>
      </c>
      <c r="BY173" s="158">
        <f t="shared" si="509"/>
        <v>1</v>
      </c>
      <c r="BZ173" s="157">
        <f t="shared" si="510"/>
        <v>1492</v>
      </c>
      <c r="CA173" s="158">
        <f t="shared" si="510"/>
        <v>1655</v>
      </c>
      <c r="CB173" s="157">
        <f t="shared" si="511"/>
        <v>1492</v>
      </c>
      <c r="CC173" s="158">
        <f t="shared" si="511"/>
        <v>1655</v>
      </c>
      <c r="CD173" s="155">
        <v>4.9000000000000004</v>
      </c>
      <c r="CE173" s="229">
        <v>4.8</v>
      </c>
      <c r="CF173" s="157">
        <f t="shared" si="512"/>
        <v>7242.2000000000007</v>
      </c>
      <c r="CG173" s="158">
        <f t="shared" si="512"/>
        <v>7905.5999999999995</v>
      </c>
      <c r="CH173" s="155">
        <v>6.4</v>
      </c>
      <c r="CI173" s="229">
        <v>5.6</v>
      </c>
      <c r="CJ173" s="157">
        <f t="shared" si="513"/>
        <v>76.800000000000011</v>
      </c>
      <c r="CK173" s="158">
        <f t="shared" si="513"/>
        <v>39.199999999999996</v>
      </c>
      <c r="CL173" s="155">
        <v>4.5</v>
      </c>
      <c r="CM173" s="229">
        <v>4</v>
      </c>
      <c r="CN173" s="157">
        <f t="shared" si="514"/>
        <v>9</v>
      </c>
      <c r="CO173" s="158">
        <f t="shared" si="514"/>
        <v>4</v>
      </c>
      <c r="CP173" s="157">
        <f t="shared" si="515"/>
        <v>4.9115281501340489</v>
      </c>
      <c r="CQ173" s="158">
        <f t="shared" si="515"/>
        <v>4.8029003021148036</v>
      </c>
      <c r="CR173" s="157">
        <f t="shared" si="516"/>
        <v>7328.0000000000009</v>
      </c>
      <c r="CS173" s="158">
        <f t="shared" si="516"/>
        <v>7948.8</v>
      </c>
      <c r="CT173" s="155">
        <v>130</v>
      </c>
      <c r="CU173" s="229">
        <v>128</v>
      </c>
      <c r="CV173" s="157">
        <f t="shared" si="517"/>
        <v>192140</v>
      </c>
      <c r="CW173" s="158">
        <f t="shared" si="517"/>
        <v>210816</v>
      </c>
      <c r="CX173" s="155">
        <v>111</v>
      </c>
      <c r="CY173" s="229">
        <v>106</v>
      </c>
      <c r="CZ173" s="157">
        <f t="shared" si="518"/>
        <v>1332</v>
      </c>
      <c r="DA173" s="158">
        <f t="shared" si="518"/>
        <v>742</v>
      </c>
      <c r="DB173" s="155">
        <v>134</v>
      </c>
      <c r="DC173" s="229">
        <v>133</v>
      </c>
      <c r="DD173" s="157">
        <f t="shared" si="519"/>
        <v>268</v>
      </c>
      <c r="DE173" s="158">
        <f t="shared" si="519"/>
        <v>133</v>
      </c>
      <c r="DF173" s="157">
        <f t="shared" si="520"/>
        <v>129.85254691689008</v>
      </c>
      <c r="DG173" s="158">
        <f t="shared" si="520"/>
        <v>127.90996978851963</v>
      </c>
      <c r="DH173" s="157">
        <f t="shared" si="521"/>
        <v>193740</v>
      </c>
      <c r="DI173" s="158">
        <f t="shared" si="521"/>
        <v>211691</v>
      </c>
      <c r="DJ173" s="157">
        <f t="shared" si="522"/>
        <v>1552</v>
      </c>
      <c r="DK173" s="158">
        <f t="shared" si="522"/>
        <v>1678</v>
      </c>
      <c r="DL173" s="157">
        <f t="shared" si="522"/>
        <v>1552</v>
      </c>
      <c r="DM173" s="158">
        <f t="shared" si="522"/>
        <v>1678</v>
      </c>
      <c r="DN173" s="157">
        <f t="shared" si="523"/>
        <v>4.9140463917525778</v>
      </c>
      <c r="DO173" s="158">
        <f t="shared" si="523"/>
        <v>4.8265792610250298</v>
      </c>
      <c r="DP173" s="157">
        <f t="shared" si="524"/>
        <v>7626.6</v>
      </c>
      <c r="DQ173" s="158">
        <f t="shared" si="524"/>
        <v>8099</v>
      </c>
      <c r="DR173" s="157">
        <f t="shared" si="525"/>
        <v>129.75644329896906</v>
      </c>
      <c r="DS173" s="158">
        <f t="shared" si="525"/>
        <v>128.02502979737784</v>
      </c>
      <c r="DT173" s="157">
        <f t="shared" si="526"/>
        <v>201381.99999999997</v>
      </c>
      <c r="DU173" s="158">
        <f t="shared" si="526"/>
        <v>214826.00000000003</v>
      </c>
      <c r="DV173" s="155">
        <v>1035</v>
      </c>
      <c r="DW173" s="229">
        <v>1128</v>
      </c>
      <c r="DX173" s="157">
        <f t="shared" si="527"/>
        <v>1035</v>
      </c>
      <c r="DY173" s="158">
        <f t="shared" si="527"/>
        <v>1128</v>
      </c>
      <c r="DZ173" s="155">
        <v>275</v>
      </c>
      <c r="EA173" s="229">
        <v>261</v>
      </c>
      <c r="EB173" s="157">
        <f t="shared" si="528"/>
        <v>275</v>
      </c>
      <c r="EC173" s="158">
        <f t="shared" si="528"/>
        <v>261</v>
      </c>
      <c r="ED173" s="155">
        <v>5</v>
      </c>
      <c r="EE173" s="229">
        <v>0</v>
      </c>
      <c r="EF173" s="157">
        <f t="shared" si="529"/>
        <v>5</v>
      </c>
      <c r="EG173" s="158">
        <f t="shared" si="529"/>
        <v>0</v>
      </c>
      <c r="EH173" s="157">
        <f t="shared" si="530"/>
        <v>1315</v>
      </c>
      <c r="EI173" s="158">
        <f t="shared" si="530"/>
        <v>1389</v>
      </c>
      <c r="EJ173" s="157">
        <f t="shared" si="531"/>
        <v>1315</v>
      </c>
      <c r="EK173" s="158">
        <f t="shared" si="531"/>
        <v>1389</v>
      </c>
      <c r="EL173" s="155">
        <v>3.6</v>
      </c>
      <c r="EM173" s="229">
        <v>3.6</v>
      </c>
      <c r="EN173" s="157">
        <f t="shared" si="532"/>
        <v>3726</v>
      </c>
      <c r="EO173" s="158">
        <f t="shared" si="532"/>
        <v>4060.8</v>
      </c>
      <c r="EP173" s="155">
        <v>4.0999999999999996</v>
      </c>
      <c r="EQ173" s="229">
        <v>3.9</v>
      </c>
      <c r="ER173" s="157">
        <f t="shared" si="533"/>
        <v>1127.5</v>
      </c>
      <c r="ES173" s="158">
        <f t="shared" si="533"/>
        <v>1017.9</v>
      </c>
      <c r="ET173" s="155">
        <v>4.2</v>
      </c>
      <c r="EU173" s="229">
        <v>0</v>
      </c>
      <c r="EV173" s="157">
        <f t="shared" si="534"/>
        <v>21</v>
      </c>
      <c r="EW173" s="158">
        <f t="shared" si="534"/>
        <v>0</v>
      </c>
      <c r="EX173" s="157">
        <f t="shared" si="535"/>
        <v>3.7068441064638784</v>
      </c>
      <c r="EY173" s="158">
        <f t="shared" si="535"/>
        <v>3.6563714902807773</v>
      </c>
      <c r="EZ173" s="157">
        <f t="shared" si="536"/>
        <v>4874.5</v>
      </c>
      <c r="FA173" s="158">
        <f t="shared" si="536"/>
        <v>5078.7</v>
      </c>
      <c r="FB173" s="155">
        <v>87</v>
      </c>
      <c r="FC173" s="229">
        <v>87</v>
      </c>
      <c r="FD173" s="157">
        <f t="shared" si="537"/>
        <v>90045</v>
      </c>
      <c r="FE173" s="158">
        <f t="shared" si="537"/>
        <v>98136</v>
      </c>
      <c r="FF173" s="155">
        <v>71</v>
      </c>
      <c r="FG173" s="229">
        <v>66</v>
      </c>
      <c r="FH173" s="157">
        <f t="shared" si="538"/>
        <v>19525</v>
      </c>
      <c r="FI173" s="158">
        <f t="shared" si="538"/>
        <v>17226</v>
      </c>
      <c r="FJ173" s="155">
        <v>90</v>
      </c>
      <c r="FK173" s="229">
        <v>0</v>
      </c>
      <c r="FL173" s="157">
        <f t="shared" si="539"/>
        <v>450</v>
      </c>
      <c r="FM173" s="158">
        <f t="shared" si="539"/>
        <v>0</v>
      </c>
      <c r="FN173" s="157">
        <f t="shared" si="540"/>
        <v>83.665399239543731</v>
      </c>
      <c r="FO173" s="158">
        <f t="shared" si="540"/>
        <v>83.053995680345579</v>
      </c>
      <c r="FP173" s="157">
        <f t="shared" si="541"/>
        <v>110020</v>
      </c>
      <c r="FQ173" s="158">
        <f t="shared" si="541"/>
        <v>115362.00000000001</v>
      </c>
      <c r="FR173" s="155">
        <v>5</v>
      </c>
      <c r="FS173" s="229">
        <v>21</v>
      </c>
      <c r="FT173" s="157">
        <f t="shared" si="542"/>
        <v>5</v>
      </c>
      <c r="FU173" s="158">
        <f t="shared" si="542"/>
        <v>21</v>
      </c>
      <c r="FV173" s="155">
        <v>5.5</v>
      </c>
      <c r="FW173" s="229">
        <v>4.5</v>
      </c>
      <c r="FX173" s="157">
        <f t="shared" si="543"/>
        <v>27.5</v>
      </c>
      <c r="FY173" s="158">
        <f t="shared" si="543"/>
        <v>94.5</v>
      </c>
      <c r="FZ173" s="155">
        <v>111.2</v>
      </c>
      <c r="GA173" s="229">
        <v>114.8</v>
      </c>
      <c r="GB173" s="157">
        <f t="shared" si="544"/>
        <v>556</v>
      </c>
      <c r="GC173" s="158">
        <f t="shared" si="544"/>
        <v>2410.7999999999997</v>
      </c>
      <c r="GD173" s="157">
        <f t="shared" si="545"/>
        <v>2572</v>
      </c>
      <c r="GE173" s="158">
        <f t="shared" si="545"/>
        <v>2796</v>
      </c>
      <c r="GF173" s="157">
        <f t="shared" si="545"/>
        <v>2572</v>
      </c>
      <c r="GG173" s="158">
        <f t="shared" si="545"/>
        <v>2796</v>
      </c>
      <c r="GH173" s="157">
        <f t="shared" si="546"/>
        <v>11257.300000000001</v>
      </c>
      <c r="GI173" s="158">
        <f t="shared" si="546"/>
        <v>12096.599999999999</v>
      </c>
      <c r="GJ173" s="157">
        <f t="shared" si="547"/>
        <v>289737</v>
      </c>
      <c r="GK173" s="158">
        <f t="shared" si="547"/>
        <v>311829</v>
      </c>
      <c r="GL173" s="157">
        <f t="shared" si="548"/>
        <v>287</v>
      </c>
      <c r="GM173" s="158">
        <f t="shared" si="548"/>
        <v>270</v>
      </c>
      <c r="GN173" s="157">
        <f t="shared" si="548"/>
        <v>287</v>
      </c>
      <c r="GO173" s="158">
        <f t="shared" si="548"/>
        <v>270</v>
      </c>
      <c r="GP173" s="157">
        <f t="shared" si="549"/>
        <v>1204.3</v>
      </c>
      <c r="GQ173" s="158">
        <f t="shared" si="549"/>
        <v>1077.0999999999999</v>
      </c>
      <c r="GR173" s="157">
        <f t="shared" si="550"/>
        <v>20857</v>
      </c>
      <c r="GS173" s="158">
        <f t="shared" si="550"/>
        <v>18226</v>
      </c>
      <c r="GT173" s="157">
        <f t="shared" si="551"/>
        <v>2859</v>
      </c>
      <c r="GU173" s="158">
        <f t="shared" si="551"/>
        <v>3066</v>
      </c>
      <c r="GV173" s="157">
        <f t="shared" si="551"/>
        <v>2859</v>
      </c>
      <c r="GW173" s="158">
        <f t="shared" si="551"/>
        <v>3066</v>
      </c>
      <c r="GX173" s="157">
        <f t="shared" si="552"/>
        <v>12461.6</v>
      </c>
      <c r="GY173" s="158">
        <f t="shared" si="552"/>
        <v>13173.699999999999</v>
      </c>
      <c r="GZ173" s="157">
        <f t="shared" si="552"/>
        <v>310594</v>
      </c>
      <c r="HA173" s="158">
        <f t="shared" si="552"/>
        <v>330055</v>
      </c>
      <c r="HB173" s="157">
        <f t="shared" si="553"/>
        <v>8</v>
      </c>
      <c r="HC173" s="158">
        <f t="shared" si="553"/>
        <v>1</v>
      </c>
      <c r="HD173" s="157">
        <f t="shared" si="553"/>
        <v>8</v>
      </c>
      <c r="HE173" s="158">
        <f t="shared" si="553"/>
        <v>1</v>
      </c>
      <c r="HF173" s="157">
        <f t="shared" si="554"/>
        <v>39.5</v>
      </c>
      <c r="HG173" s="158">
        <f t="shared" si="554"/>
        <v>4</v>
      </c>
      <c r="HH173" s="157">
        <f t="shared" si="555"/>
        <v>808</v>
      </c>
      <c r="HI173" s="158">
        <f t="shared" si="555"/>
        <v>133</v>
      </c>
      <c r="HJ173" s="157">
        <f t="shared" si="556"/>
        <v>12528.6</v>
      </c>
      <c r="HK173" s="158">
        <f t="shared" si="556"/>
        <v>13272.2</v>
      </c>
      <c r="HL173" s="157">
        <f t="shared" si="557"/>
        <v>311958</v>
      </c>
      <c r="HM173" s="158">
        <f t="shared" si="557"/>
        <v>332598.80000000005</v>
      </c>
    </row>
    <row r="174" spans="1:221" s="82" customFormat="1" ht="15" customHeight="1">
      <c r="A174" s="225" t="s">
        <v>563</v>
      </c>
      <c r="B174" s="226" t="s">
        <v>568</v>
      </c>
      <c r="C174" s="230"/>
      <c r="D174" s="228">
        <v>198464</v>
      </c>
      <c r="E174" s="228">
        <v>2</v>
      </c>
      <c r="F174" s="155">
        <v>4344</v>
      </c>
      <c r="G174" s="229">
        <v>4789</v>
      </c>
      <c r="H174" s="155">
        <v>108</v>
      </c>
      <c r="I174" s="229">
        <v>170</v>
      </c>
      <c r="J174" s="157">
        <f t="shared" si="490"/>
        <v>4236</v>
      </c>
      <c r="K174" s="158">
        <f t="shared" si="490"/>
        <v>4619</v>
      </c>
      <c r="L174" s="155">
        <v>120</v>
      </c>
      <c r="M174" s="156">
        <v>120</v>
      </c>
      <c r="N174" s="157">
        <f t="shared" si="491"/>
        <v>4236</v>
      </c>
      <c r="O174" s="158">
        <f t="shared" si="491"/>
        <v>4619</v>
      </c>
      <c r="P174" s="157">
        <f t="shared" si="491"/>
        <v>4236</v>
      </c>
      <c r="Q174" s="158">
        <f t="shared" si="491"/>
        <v>4619</v>
      </c>
      <c r="R174" s="155">
        <v>6</v>
      </c>
      <c r="S174" s="229">
        <v>4</v>
      </c>
      <c r="T174" s="157">
        <f t="shared" si="492"/>
        <v>6</v>
      </c>
      <c r="U174" s="158">
        <f t="shared" si="492"/>
        <v>4</v>
      </c>
      <c r="V174" s="155">
        <v>0</v>
      </c>
      <c r="W174" s="229">
        <v>0</v>
      </c>
      <c r="X174" s="157">
        <f t="shared" si="493"/>
        <v>0</v>
      </c>
      <c r="Y174" s="158">
        <f t="shared" si="493"/>
        <v>0</v>
      </c>
      <c r="Z174" s="155">
        <v>0</v>
      </c>
      <c r="AA174" s="229">
        <v>0</v>
      </c>
      <c r="AB174" s="157">
        <f t="shared" si="494"/>
        <v>0</v>
      </c>
      <c r="AC174" s="158">
        <f t="shared" si="494"/>
        <v>0</v>
      </c>
      <c r="AD174" s="157">
        <f t="shared" si="495"/>
        <v>6</v>
      </c>
      <c r="AE174" s="158">
        <f t="shared" si="495"/>
        <v>4</v>
      </c>
      <c r="AF174" s="157">
        <f t="shared" si="496"/>
        <v>6</v>
      </c>
      <c r="AG174" s="158">
        <f t="shared" si="496"/>
        <v>4</v>
      </c>
      <c r="AH174" s="155">
        <v>4.5</v>
      </c>
      <c r="AI174" s="229">
        <v>4.8</v>
      </c>
      <c r="AJ174" s="157">
        <f t="shared" si="497"/>
        <v>27</v>
      </c>
      <c r="AK174" s="157">
        <f t="shared" si="497"/>
        <v>19.2</v>
      </c>
      <c r="AL174" s="155">
        <v>0</v>
      </c>
      <c r="AM174" s="229">
        <v>0</v>
      </c>
      <c r="AN174" s="157">
        <f t="shared" si="498"/>
        <v>0</v>
      </c>
      <c r="AO174" s="157">
        <f t="shared" si="498"/>
        <v>0</v>
      </c>
      <c r="AP174" s="155">
        <v>0</v>
      </c>
      <c r="AQ174" s="229">
        <v>0</v>
      </c>
      <c r="AR174" s="157">
        <f t="shared" si="499"/>
        <v>0</v>
      </c>
      <c r="AS174" s="158">
        <f t="shared" si="499"/>
        <v>0</v>
      </c>
      <c r="AT174" s="157">
        <f t="shared" si="500"/>
        <v>4.5</v>
      </c>
      <c r="AU174" s="158">
        <f t="shared" si="500"/>
        <v>4.8</v>
      </c>
      <c r="AV174" s="157">
        <f t="shared" si="501"/>
        <v>27</v>
      </c>
      <c r="AW174" s="158">
        <f t="shared" si="501"/>
        <v>19.2</v>
      </c>
      <c r="AX174" s="155">
        <v>119</v>
      </c>
      <c r="AY174" s="229">
        <v>140</v>
      </c>
      <c r="AZ174" s="157">
        <f t="shared" si="502"/>
        <v>714</v>
      </c>
      <c r="BA174" s="158">
        <f t="shared" si="502"/>
        <v>560</v>
      </c>
      <c r="BB174" s="155">
        <v>0</v>
      </c>
      <c r="BC174" s="229">
        <v>0</v>
      </c>
      <c r="BD174" s="157">
        <f t="shared" si="503"/>
        <v>0</v>
      </c>
      <c r="BE174" s="158">
        <f t="shared" si="503"/>
        <v>0</v>
      </c>
      <c r="BF174" s="155">
        <v>0</v>
      </c>
      <c r="BG174" s="229">
        <v>0</v>
      </c>
      <c r="BH174" s="157">
        <f t="shared" si="504"/>
        <v>0</v>
      </c>
      <c r="BI174" s="158">
        <f t="shared" si="504"/>
        <v>0</v>
      </c>
      <c r="BJ174" s="157">
        <f t="shared" si="505"/>
        <v>119</v>
      </c>
      <c r="BK174" s="158">
        <f t="shared" si="505"/>
        <v>140</v>
      </c>
      <c r="BL174" s="157">
        <f t="shared" si="506"/>
        <v>714</v>
      </c>
      <c r="BM174" s="158">
        <f t="shared" si="506"/>
        <v>560</v>
      </c>
      <c r="BN174" s="155">
        <v>2824</v>
      </c>
      <c r="BO174" s="229">
        <v>3057</v>
      </c>
      <c r="BP174" s="157">
        <f t="shared" si="507"/>
        <v>2824</v>
      </c>
      <c r="BQ174" s="158">
        <f t="shared" si="507"/>
        <v>3057</v>
      </c>
      <c r="BR174" s="155">
        <v>20</v>
      </c>
      <c r="BS174" s="229">
        <v>19</v>
      </c>
      <c r="BT174" s="157">
        <f t="shared" si="508"/>
        <v>20</v>
      </c>
      <c r="BU174" s="158">
        <f t="shared" si="508"/>
        <v>19</v>
      </c>
      <c r="BV174" s="155">
        <v>5</v>
      </c>
      <c r="BW174" s="229">
        <v>3</v>
      </c>
      <c r="BX174" s="157">
        <f t="shared" si="509"/>
        <v>5</v>
      </c>
      <c r="BY174" s="158">
        <f t="shared" si="509"/>
        <v>3</v>
      </c>
      <c r="BZ174" s="157">
        <f t="shared" si="510"/>
        <v>2849</v>
      </c>
      <c r="CA174" s="158">
        <f t="shared" si="510"/>
        <v>3079</v>
      </c>
      <c r="CB174" s="157">
        <f t="shared" si="511"/>
        <v>2849</v>
      </c>
      <c r="CC174" s="158">
        <f t="shared" si="511"/>
        <v>3079</v>
      </c>
      <c r="CD174" s="155">
        <v>4.8</v>
      </c>
      <c r="CE174" s="229">
        <v>4.8</v>
      </c>
      <c r="CF174" s="157">
        <f t="shared" si="512"/>
        <v>13555.199999999999</v>
      </c>
      <c r="CG174" s="158">
        <f t="shared" si="512"/>
        <v>14673.6</v>
      </c>
      <c r="CH174" s="155">
        <v>6.1</v>
      </c>
      <c r="CI174" s="229">
        <v>5.2</v>
      </c>
      <c r="CJ174" s="157">
        <f t="shared" si="513"/>
        <v>122</v>
      </c>
      <c r="CK174" s="158">
        <f t="shared" si="513"/>
        <v>98.8</v>
      </c>
      <c r="CL174" s="155">
        <v>6</v>
      </c>
      <c r="CM174" s="229">
        <v>3.7</v>
      </c>
      <c r="CN174" s="157">
        <f t="shared" si="514"/>
        <v>30</v>
      </c>
      <c r="CO174" s="158">
        <f t="shared" si="514"/>
        <v>11.100000000000001</v>
      </c>
      <c r="CP174" s="157">
        <f t="shared" si="515"/>
        <v>4.8112320112320113</v>
      </c>
      <c r="CQ174" s="158">
        <f t="shared" si="515"/>
        <v>4.8013965573238062</v>
      </c>
      <c r="CR174" s="157">
        <f t="shared" si="516"/>
        <v>13707.2</v>
      </c>
      <c r="CS174" s="158">
        <f t="shared" si="516"/>
        <v>14783.5</v>
      </c>
      <c r="CT174" s="155">
        <v>135</v>
      </c>
      <c r="CU174" s="229">
        <v>135</v>
      </c>
      <c r="CV174" s="157">
        <f t="shared" si="517"/>
        <v>381240</v>
      </c>
      <c r="CW174" s="158">
        <f t="shared" si="517"/>
        <v>412695</v>
      </c>
      <c r="CX174" s="155">
        <v>103</v>
      </c>
      <c r="CY174" s="229">
        <v>80</v>
      </c>
      <c r="CZ174" s="157">
        <f t="shared" si="518"/>
        <v>2060</v>
      </c>
      <c r="DA174" s="158">
        <f t="shared" si="518"/>
        <v>1520</v>
      </c>
      <c r="DB174" s="155">
        <v>129</v>
      </c>
      <c r="DC174" s="229">
        <v>124</v>
      </c>
      <c r="DD174" s="157">
        <f t="shared" si="519"/>
        <v>645</v>
      </c>
      <c r="DE174" s="158">
        <f t="shared" si="519"/>
        <v>372</v>
      </c>
      <c r="DF174" s="157">
        <f t="shared" si="520"/>
        <v>134.76482976482976</v>
      </c>
      <c r="DG174" s="158">
        <f t="shared" si="520"/>
        <v>134.64988632672944</v>
      </c>
      <c r="DH174" s="157">
        <f t="shared" si="521"/>
        <v>383945</v>
      </c>
      <c r="DI174" s="158">
        <f t="shared" si="521"/>
        <v>414586.99999999994</v>
      </c>
      <c r="DJ174" s="157">
        <f t="shared" si="522"/>
        <v>2855</v>
      </c>
      <c r="DK174" s="158">
        <f t="shared" si="522"/>
        <v>3083</v>
      </c>
      <c r="DL174" s="157">
        <f t="shared" si="522"/>
        <v>2855</v>
      </c>
      <c r="DM174" s="158">
        <f t="shared" si="522"/>
        <v>3083</v>
      </c>
      <c r="DN174" s="157">
        <f t="shared" si="523"/>
        <v>4.8105779334500882</v>
      </c>
      <c r="DO174" s="158">
        <f t="shared" si="523"/>
        <v>4.8013947453778787</v>
      </c>
      <c r="DP174" s="157">
        <f t="shared" si="524"/>
        <v>13734.200000000003</v>
      </c>
      <c r="DQ174" s="158">
        <f t="shared" si="524"/>
        <v>14802.7</v>
      </c>
      <c r="DR174" s="157">
        <f t="shared" si="525"/>
        <v>134.73169877408057</v>
      </c>
      <c r="DS174" s="158">
        <f t="shared" si="525"/>
        <v>134.65682776516377</v>
      </c>
      <c r="DT174" s="157">
        <f t="shared" si="526"/>
        <v>384659</v>
      </c>
      <c r="DU174" s="158">
        <f t="shared" si="526"/>
        <v>415146.99999999988</v>
      </c>
      <c r="DV174" s="155">
        <v>1026</v>
      </c>
      <c r="DW174" s="229">
        <v>1184</v>
      </c>
      <c r="DX174" s="157">
        <f t="shared" si="527"/>
        <v>1026</v>
      </c>
      <c r="DY174" s="158">
        <f t="shared" si="527"/>
        <v>1184</v>
      </c>
      <c r="DZ174" s="155">
        <v>335</v>
      </c>
      <c r="EA174" s="229">
        <v>329</v>
      </c>
      <c r="EB174" s="157">
        <f t="shared" si="528"/>
        <v>335</v>
      </c>
      <c r="EC174" s="158">
        <f t="shared" si="528"/>
        <v>329</v>
      </c>
      <c r="ED174" s="155">
        <v>7</v>
      </c>
      <c r="EE174" s="229">
        <v>2</v>
      </c>
      <c r="EF174" s="157">
        <f t="shared" si="529"/>
        <v>7</v>
      </c>
      <c r="EG174" s="158">
        <f t="shared" si="529"/>
        <v>2</v>
      </c>
      <c r="EH174" s="157">
        <f t="shared" si="530"/>
        <v>1368</v>
      </c>
      <c r="EI174" s="158">
        <f t="shared" si="530"/>
        <v>1515</v>
      </c>
      <c r="EJ174" s="157">
        <f t="shared" si="531"/>
        <v>1368</v>
      </c>
      <c r="EK174" s="158">
        <f t="shared" si="531"/>
        <v>1515</v>
      </c>
      <c r="EL174" s="155">
        <v>3.6</v>
      </c>
      <c r="EM174" s="229">
        <v>3.5</v>
      </c>
      <c r="EN174" s="157">
        <f t="shared" si="532"/>
        <v>3693.6</v>
      </c>
      <c r="EO174" s="158">
        <f t="shared" si="532"/>
        <v>4144</v>
      </c>
      <c r="EP174" s="155">
        <v>4.2</v>
      </c>
      <c r="EQ174" s="229">
        <v>4.2</v>
      </c>
      <c r="ER174" s="157">
        <f t="shared" si="533"/>
        <v>1407</v>
      </c>
      <c r="ES174" s="158">
        <f t="shared" si="533"/>
        <v>1381.8</v>
      </c>
      <c r="ET174" s="155">
        <v>5.8</v>
      </c>
      <c r="EU174" s="229">
        <v>2.5</v>
      </c>
      <c r="EV174" s="157">
        <f t="shared" si="534"/>
        <v>40.6</v>
      </c>
      <c r="EW174" s="158">
        <f t="shared" si="534"/>
        <v>5</v>
      </c>
      <c r="EX174" s="157">
        <f t="shared" si="535"/>
        <v>3.7581871345029243</v>
      </c>
      <c r="EY174" s="158">
        <f t="shared" si="535"/>
        <v>3.6506930693069308</v>
      </c>
      <c r="EZ174" s="157">
        <f t="shared" si="536"/>
        <v>5141.2000000000007</v>
      </c>
      <c r="FA174" s="158">
        <f t="shared" si="536"/>
        <v>5530.8</v>
      </c>
      <c r="FB174" s="155">
        <v>90</v>
      </c>
      <c r="FC174" s="229">
        <v>88</v>
      </c>
      <c r="FD174" s="157">
        <f t="shared" si="537"/>
        <v>92340</v>
      </c>
      <c r="FE174" s="158">
        <f t="shared" si="537"/>
        <v>104192</v>
      </c>
      <c r="FF174" s="155">
        <v>70</v>
      </c>
      <c r="FG174" s="229">
        <v>70</v>
      </c>
      <c r="FH174" s="157">
        <f t="shared" si="538"/>
        <v>23450</v>
      </c>
      <c r="FI174" s="158">
        <f t="shared" si="538"/>
        <v>23030</v>
      </c>
      <c r="FJ174" s="155">
        <v>103</v>
      </c>
      <c r="FK174" s="229">
        <v>60</v>
      </c>
      <c r="FL174" s="157">
        <f t="shared" si="539"/>
        <v>721</v>
      </c>
      <c r="FM174" s="158">
        <f t="shared" si="539"/>
        <v>120</v>
      </c>
      <c r="FN174" s="157">
        <f t="shared" si="540"/>
        <v>85.168859649122808</v>
      </c>
      <c r="FO174" s="158">
        <f t="shared" si="540"/>
        <v>84.054125412541254</v>
      </c>
      <c r="FP174" s="157">
        <f t="shared" si="541"/>
        <v>116511</v>
      </c>
      <c r="FQ174" s="158">
        <f t="shared" si="541"/>
        <v>127342</v>
      </c>
      <c r="FR174" s="155">
        <v>13</v>
      </c>
      <c r="FS174" s="229">
        <v>21</v>
      </c>
      <c r="FT174" s="157">
        <f t="shared" si="542"/>
        <v>13</v>
      </c>
      <c r="FU174" s="158">
        <f t="shared" si="542"/>
        <v>21</v>
      </c>
      <c r="FV174" s="155">
        <v>5.4</v>
      </c>
      <c r="FW174" s="229">
        <v>4.4000000000000004</v>
      </c>
      <c r="FX174" s="157">
        <f t="shared" si="543"/>
        <v>70.2</v>
      </c>
      <c r="FY174" s="158">
        <f t="shared" si="543"/>
        <v>92.4</v>
      </c>
      <c r="FZ174" s="155">
        <v>103.7</v>
      </c>
      <c r="GA174" s="229">
        <v>115.5</v>
      </c>
      <c r="GB174" s="157">
        <f t="shared" si="544"/>
        <v>1348.1000000000001</v>
      </c>
      <c r="GC174" s="158">
        <f t="shared" si="544"/>
        <v>2425.5</v>
      </c>
      <c r="GD174" s="157">
        <f t="shared" si="545"/>
        <v>3856</v>
      </c>
      <c r="GE174" s="158">
        <f t="shared" si="545"/>
        <v>4245</v>
      </c>
      <c r="GF174" s="157">
        <f t="shared" si="545"/>
        <v>3856</v>
      </c>
      <c r="GG174" s="158">
        <f t="shared" si="545"/>
        <v>4245</v>
      </c>
      <c r="GH174" s="157">
        <f t="shared" si="546"/>
        <v>17275.8</v>
      </c>
      <c r="GI174" s="158">
        <f t="shared" si="546"/>
        <v>18836.800000000003</v>
      </c>
      <c r="GJ174" s="157">
        <f t="shared" si="547"/>
        <v>474294</v>
      </c>
      <c r="GK174" s="158">
        <f t="shared" si="547"/>
        <v>517447</v>
      </c>
      <c r="GL174" s="157">
        <f t="shared" si="548"/>
        <v>355</v>
      </c>
      <c r="GM174" s="158">
        <f t="shared" si="548"/>
        <v>348</v>
      </c>
      <c r="GN174" s="157">
        <f t="shared" si="548"/>
        <v>355</v>
      </c>
      <c r="GO174" s="158">
        <f t="shared" si="548"/>
        <v>348</v>
      </c>
      <c r="GP174" s="157">
        <f t="shared" si="549"/>
        <v>1529</v>
      </c>
      <c r="GQ174" s="158">
        <f t="shared" si="549"/>
        <v>1480.6</v>
      </c>
      <c r="GR174" s="157">
        <f t="shared" si="550"/>
        <v>25510</v>
      </c>
      <c r="GS174" s="158">
        <f t="shared" si="550"/>
        <v>24550</v>
      </c>
      <c r="GT174" s="157">
        <f t="shared" si="551"/>
        <v>4211</v>
      </c>
      <c r="GU174" s="158">
        <f t="shared" si="551"/>
        <v>4593</v>
      </c>
      <c r="GV174" s="157">
        <f t="shared" si="551"/>
        <v>4211</v>
      </c>
      <c r="GW174" s="158">
        <f t="shared" si="551"/>
        <v>4593</v>
      </c>
      <c r="GX174" s="157">
        <f t="shared" si="552"/>
        <v>18804.8</v>
      </c>
      <c r="GY174" s="158">
        <f t="shared" si="552"/>
        <v>20317.400000000001</v>
      </c>
      <c r="GZ174" s="157">
        <f t="shared" si="552"/>
        <v>499804</v>
      </c>
      <c r="HA174" s="158">
        <f t="shared" si="552"/>
        <v>541997</v>
      </c>
      <c r="HB174" s="157">
        <f t="shared" si="553"/>
        <v>12</v>
      </c>
      <c r="HC174" s="158">
        <f t="shared" si="553"/>
        <v>5</v>
      </c>
      <c r="HD174" s="157">
        <f t="shared" si="553"/>
        <v>12</v>
      </c>
      <c r="HE174" s="158">
        <f t="shared" si="553"/>
        <v>5</v>
      </c>
      <c r="HF174" s="157">
        <f t="shared" si="554"/>
        <v>70.599999999999994</v>
      </c>
      <c r="HG174" s="158">
        <f t="shared" si="554"/>
        <v>16.100000000000001</v>
      </c>
      <c r="HH174" s="157">
        <f t="shared" si="555"/>
        <v>1366</v>
      </c>
      <c r="HI174" s="158">
        <f t="shared" si="555"/>
        <v>492</v>
      </c>
      <c r="HJ174" s="157">
        <f t="shared" si="556"/>
        <v>18945.600000000002</v>
      </c>
      <c r="HK174" s="158">
        <f t="shared" si="556"/>
        <v>20425.900000000001</v>
      </c>
      <c r="HL174" s="157">
        <f t="shared" si="557"/>
        <v>502518.1</v>
      </c>
      <c r="HM174" s="158">
        <f t="shared" si="557"/>
        <v>544914.49999999988</v>
      </c>
    </row>
    <row r="175" spans="1:221" s="82" customFormat="1" ht="15" customHeight="1">
      <c r="A175" s="225" t="s">
        <v>563</v>
      </c>
      <c r="B175" s="226" t="s">
        <v>569</v>
      </c>
      <c r="C175" s="227"/>
      <c r="D175" s="228">
        <v>197869</v>
      </c>
      <c r="E175" s="228">
        <v>3</v>
      </c>
      <c r="F175" s="155">
        <v>3759</v>
      </c>
      <c r="G175" s="229">
        <v>3894</v>
      </c>
      <c r="H175" s="155">
        <v>43</v>
      </c>
      <c r="I175" s="229">
        <v>41</v>
      </c>
      <c r="J175" s="157">
        <f t="shared" si="490"/>
        <v>3716</v>
      </c>
      <c r="K175" s="158">
        <f t="shared" si="490"/>
        <v>3853</v>
      </c>
      <c r="L175" s="155">
        <v>120</v>
      </c>
      <c r="M175" s="156">
        <v>120</v>
      </c>
      <c r="N175" s="157">
        <f t="shared" si="491"/>
        <v>3716</v>
      </c>
      <c r="O175" s="158">
        <f t="shared" si="491"/>
        <v>3853</v>
      </c>
      <c r="P175" s="157">
        <f t="shared" si="491"/>
        <v>3716</v>
      </c>
      <c r="Q175" s="158">
        <f t="shared" si="491"/>
        <v>3853</v>
      </c>
      <c r="R175" s="155">
        <v>2</v>
      </c>
      <c r="S175" s="229">
        <v>2</v>
      </c>
      <c r="T175" s="157">
        <f t="shared" si="492"/>
        <v>2</v>
      </c>
      <c r="U175" s="158">
        <f t="shared" si="492"/>
        <v>2</v>
      </c>
      <c r="V175" s="155">
        <v>0</v>
      </c>
      <c r="W175" s="229">
        <v>1</v>
      </c>
      <c r="X175" s="157">
        <f t="shared" si="493"/>
        <v>0</v>
      </c>
      <c r="Y175" s="158">
        <f t="shared" si="493"/>
        <v>1</v>
      </c>
      <c r="Z175" s="155">
        <v>0</v>
      </c>
      <c r="AA175" s="229">
        <v>0</v>
      </c>
      <c r="AB175" s="157">
        <f t="shared" si="494"/>
        <v>0</v>
      </c>
      <c r="AC175" s="158">
        <f t="shared" si="494"/>
        <v>0</v>
      </c>
      <c r="AD175" s="157">
        <f t="shared" si="495"/>
        <v>2</v>
      </c>
      <c r="AE175" s="158">
        <f t="shared" si="495"/>
        <v>3</v>
      </c>
      <c r="AF175" s="157">
        <f t="shared" si="496"/>
        <v>2</v>
      </c>
      <c r="AG175" s="158">
        <f t="shared" si="496"/>
        <v>3</v>
      </c>
      <c r="AH175" s="155">
        <v>5.5</v>
      </c>
      <c r="AI175" s="229">
        <v>4</v>
      </c>
      <c r="AJ175" s="157">
        <f t="shared" si="497"/>
        <v>11</v>
      </c>
      <c r="AK175" s="157">
        <f t="shared" si="497"/>
        <v>8</v>
      </c>
      <c r="AL175" s="155">
        <v>0</v>
      </c>
      <c r="AM175" s="229">
        <v>2</v>
      </c>
      <c r="AN175" s="157">
        <f t="shared" si="498"/>
        <v>0</v>
      </c>
      <c r="AO175" s="157">
        <f t="shared" si="498"/>
        <v>2</v>
      </c>
      <c r="AP175" s="155">
        <v>0</v>
      </c>
      <c r="AQ175" s="229">
        <v>0</v>
      </c>
      <c r="AR175" s="157">
        <f t="shared" si="499"/>
        <v>0</v>
      </c>
      <c r="AS175" s="158">
        <f t="shared" si="499"/>
        <v>0</v>
      </c>
      <c r="AT175" s="157">
        <f t="shared" si="500"/>
        <v>5.5</v>
      </c>
      <c r="AU175" s="158">
        <f t="shared" si="500"/>
        <v>3.3333333333333335</v>
      </c>
      <c r="AV175" s="157">
        <f t="shared" si="501"/>
        <v>11</v>
      </c>
      <c r="AW175" s="158">
        <f t="shared" si="501"/>
        <v>10</v>
      </c>
      <c r="AX175" s="155">
        <v>147</v>
      </c>
      <c r="AY175" s="229">
        <v>141</v>
      </c>
      <c r="AZ175" s="157">
        <f t="shared" si="502"/>
        <v>294</v>
      </c>
      <c r="BA175" s="158">
        <f t="shared" si="502"/>
        <v>282</v>
      </c>
      <c r="BB175" s="155">
        <v>0</v>
      </c>
      <c r="BC175" s="229">
        <v>66</v>
      </c>
      <c r="BD175" s="157">
        <f t="shared" si="503"/>
        <v>0</v>
      </c>
      <c r="BE175" s="158">
        <f t="shared" si="503"/>
        <v>66</v>
      </c>
      <c r="BF175" s="155">
        <v>0</v>
      </c>
      <c r="BG175" s="229">
        <v>0</v>
      </c>
      <c r="BH175" s="157">
        <f t="shared" si="504"/>
        <v>0</v>
      </c>
      <c r="BI175" s="158">
        <f t="shared" si="504"/>
        <v>0</v>
      </c>
      <c r="BJ175" s="157">
        <f t="shared" si="505"/>
        <v>147</v>
      </c>
      <c r="BK175" s="158">
        <f t="shared" si="505"/>
        <v>116</v>
      </c>
      <c r="BL175" s="157">
        <f t="shared" si="506"/>
        <v>294</v>
      </c>
      <c r="BM175" s="158">
        <f t="shared" si="506"/>
        <v>348</v>
      </c>
      <c r="BN175" s="155">
        <v>2465</v>
      </c>
      <c r="BO175" s="229">
        <v>2442</v>
      </c>
      <c r="BP175" s="157">
        <f t="shared" si="507"/>
        <v>2465</v>
      </c>
      <c r="BQ175" s="158">
        <f t="shared" si="507"/>
        <v>2442</v>
      </c>
      <c r="BR175" s="155">
        <v>2</v>
      </c>
      <c r="BS175" s="229">
        <v>4</v>
      </c>
      <c r="BT175" s="157">
        <f t="shared" si="508"/>
        <v>2</v>
      </c>
      <c r="BU175" s="158">
        <f t="shared" si="508"/>
        <v>4</v>
      </c>
      <c r="BV175" s="155">
        <v>14</v>
      </c>
      <c r="BW175" s="229">
        <v>10</v>
      </c>
      <c r="BX175" s="157">
        <f t="shared" si="509"/>
        <v>14</v>
      </c>
      <c r="BY175" s="158">
        <f t="shared" si="509"/>
        <v>10</v>
      </c>
      <c r="BZ175" s="157">
        <f t="shared" si="510"/>
        <v>2481</v>
      </c>
      <c r="CA175" s="158">
        <f t="shared" si="510"/>
        <v>2456</v>
      </c>
      <c r="CB175" s="157">
        <f t="shared" si="511"/>
        <v>2481</v>
      </c>
      <c r="CC175" s="158">
        <f t="shared" si="511"/>
        <v>2456</v>
      </c>
      <c r="CD175" s="155">
        <v>4.5999999999999996</v>
      </c>
      <c r="CE175" s="229">
        <v>4.5999999999999996</v>
      </c>
      <c r="CF175" s="157">
        <f t="shared" si="512"/>
        <v>11339</v>
      </c>
      <c r="CG175" s="158">
        <f t="shared" si="512"/>
        <v>11233.199999999999</v>
      </c>
      <c r="CH175" s="155">
        <v>4</v>
      </c>
      <c r="CI175" s="229">
        <v>4.9000000000000004</v>
      </c>
      <c r="CJ175" s="157">
        <f t="shared" si="513"/>
        <v>8</v>
      </c>
      <c r="CK175" s="158">
        <f t="shared" si="513"/>
        <v>19.600000000000001</v>
      </c>
      <c r="CL175" s="155">
        <v>4.4000000000000004</v>
      </c>
      <c r="CM175" s="229">
        <v>4.8</v>
      </c>
      <c r="CN175" s="157">
        <f t="shared" si="514"/>
        <v>61.600000000000009</v>
      </c>
      <c r="CO175" s="158">
        <f t="shared" si="514"/>
        <v>48</v>
      </c>
      <c r="CP175" s="157">
        <f t="shared" si="515"/>
        <v>4.5983877468762593</v>
      </c>
      <c r="CQ175" s="158">
        <f t="shared" si="515"/>
        <v>4.6013029315960905</v>
      </c>
      <c r="CR175" s="157">
        <f t="shared" si="516"/>
        <v>11408.599999999999</v>
      </c>
      <c r="CS175" s="158">
        <f t="shared" si="516"/>
        <v>11300.799999999997</v>
      </c>
      <c r="CT175" s="155">
        <v>132</v>
      </c>
      <c r="CU175" s="229">
        <v>133</v>
      </c>
      <c r="CV175" s="157">
        <f t="shared" si="517"/>
        <v>325380</v>
      </c>
      <c r="CW175" s="158">
        <f t="shared" si="517"/>
        <v>324786</v>
      </c>
      <c r="CX175" s="155">
        <v>105</v>
      </c>
      <c r="CY175" s="229">
        <v>96</v>
      </c>
      <c r="CZ175" s="157">
        <f t="shared" si="518"/>
        <v>210</v>
      </c>
      <c r="DA175" s="158">
        <f t="shared" si="518"/>
        <v>384</v>
      </c>
      <c r="DB175" s="155">
        <v>132</v>
      </c>
      <c r="DC175" s="229">
        <v>127</v>
      </c>
      <c r="DD175" s="157">
        <f t="shared" si="519"/>
        <v>1848</v>
      </c>
      <c r="DE175" s="158">
        <f t="shared" si="519"/>
        <v>1270</v>
      </c>
      <c r="DF175" s="157">
        <f t="shared" si="520"/>
        <v>131.97823458282951</v>
      </c>
      <c r="DG175" s="158">
        <f t="shared" si="520"/>
        <v>132.91530944625407</v>
      </c>
      <c r="DH175" s="157">
        <f t="shared" si="521"/>
        <v>327438</v>
      </c>
      <c r="DI175" s="158">
        <f t="shared" si="521"/>
        <v>326440</v>
      </c>
      <c r="DJ175" s="157">
        <f t="shared" si="522"/>
        <v>2483</v>
      </c>
      <c r="DK175" s="158">
        <f t="shared" si="522"/>
        <v>2459</v>
      </c>
      <c r="DL175" s="157">
        <f t="shared" si="522"/>
        <v>2483</v>
      </c>
      <c r="DM175" s="158">
        <f t="shared" si="522"/>
        <v>2459</v>
      </c>
      <c r="DN175" s="157">
        <f t="shared" si="523"/>
        <v>4.599113975030205</v>
      </c>
      <c r="DO175" s="158">
        <f t="shared" si="523"/>
        <v>4.5997559983733218</v>
      </c>
      <c r="DP175" s="157">
        <f t="shared" si="524"/>
        <v>11419.599999999999</v>
      </c>
      <c r="DQ175" s="158">
        <f t="shared" si="524"/>
        <v>11310.8</v>
      </c>
      <c r="DR175" s="157">
        <f t="shared" si="525"/>
        <v>131.99033427305679</v>
      </c>
      <c r="DS175" s="158">
        <f t="shared" si="525"/>
        <v>132.89467263115088</v>
      </c>
      <c r="DT175" s="157">
        <f t="shared" si="526"/>
        <v>327732</v>
      </c>
      <c r="DU175" s="158">
        <f t="shared" si="526"/>
        <v>326788</v>
      </c>
      <c r="DV175" s="155">
        <v>1058</v>
      </c>
      <c r="DW175" s="229">
        <v>1201</v>
      </c>
      <c r="DX175" s="157">
        <f t="shared" si="527"/>
        <v>1058</v>
      </c>
      <c r="DY175" s="158">
        <f t="shared" si="527"/>
        <v>1201</v>
      </c>
      <c r="DZ175" s="155">
        <v>168</v>
      </c>
      <c r="EA175" s="229">
        <v>181</v>
      </c>
      <c r="EB175" s="157">
        <f t="shared" si="528"/>
        <v>168</v>
      </c>
      <c r="EC175" s="158">
        <f t="shared" si="528"/>
        <v>181</v>
      </c>
      <c r="ED175" s="155">
        <v>7</v>
      </c>
      <c r="EE175" s="229">
        <v>11</v>
      </c>
      <c r="EF175" s="157">
        <f t="shared" si="529"/>
        <v>7</v>
      </c>
      <c r="EG175" s="158">
        <f t="shared" si="529"/>
        <v>11</v>
      </c>
      <c r="EH175" s="157">
        <f t="shared" si="530"/>
        <v>1233</v>
      </c>
      <c r="EI175" s="158">
        <f t="shared" si="530"/>
        <v>1393</v>
      </c>
      <c r="EJ175" s="157">
        <f t="shared" si="531"/>
        <v>1233</v>
      </c>
      <c r="EK175" s="158">
        <f t="shared" si="531"/>
        <v>1393</v>
      </c>
      <c r="EL175" s="155">
        <v>3.4</v>
      </c>
      <c r="EM175" s="229">
        <v>3.4</v>
      </c>
      <c r="EN175" s="157">
        <f t="shared" si="532"/>
        <v>3597.2</v>
      </c>
      <c r="EO175" s="158">
        <f t="shared" si="532"/>
        <v>4083.4</v>
      </c>
      <c r="EP175" s="155">
        <v>3.1</v>
      </c>
      <c r="EQ175" s="229">
        <v>2.7</v>
      </c>
      <c r="ER175" s="157">
        <f t="shared" si="533"/>
        <v>520.80000000000007</v>
      </c>
      <c r="ES175" s="158">
        <f t="shared" si="533"/>
        <v>488.70000000000005</v>
      </c>
      <c r="ET175" s="155">
        <v>3.4</v>
      </c>
      <c r="EU175" s="229">
        <v>2.9</v>
      </c>
      <c r="EV175" s="157">
        <f t="shared" si="534"/>
        <v>23.8</v>
      </c>
      <c r="EW175" s="158">
        <f t="shared" si="534"/>
        <v>31.9</v>
      </c>
      <c r="EX175" s="157">
        <f t="shared" si="535"/>
        <v>3.3591240875912409</v>
      </c>
      <c r="EY175" s="158">
        <f t="shared" si="535"/>
        <v>3.3050969131371142</v>
      </c>
      <c r="EZ175" s="157">
        <f t="shared" si="536"/>
        <v>4141.8</v>
      </c>
      <c r="FA175" s="158">
        <f t="shared" si="536"/>
        <v>4604</v>
      </c>
      <c r="FB175" s="155">
        <v>90</v>
      </c>
      <c r="FC175" s="229">
        <v>91</v>
      </c>
      <c r="FD175" s="157">
        <f t="shared" si="537"/>
        <v>95220</v>
      </c>
      <c r="FE175" s="158">
        <f t="shared" si="537"/>
        <v>109291</v>
      </c>
      <c r="FF175" s="155">
        <v>50</v>
      </c>
      <c r="FG175" s="229">
        <v>42</v>
      </c>
      <c r="FH175" s="157">
        <f t="shared" si="538"/>
        <v>8400</v>
      </c>
      <c r="FI175" s="158">
        <f t="shared" si="538"/>
        <v>7602</v>
      </c>
      <c r="FJ175" s="155">
        <v>71</v>
      </c>
      <c r="FK175" s="229">
        <v>60</v>
      </c>
      <c r="FL175" s="157">
        <f t="shared" si="539"/>
        <v>497</v>
      </c>
      <c r="FM175" s="158">
        <f t="shared" si="539"/>
        <v>660</v>
      </c>
      <c r="FN175" s="157">
        <f t="shared" si="540"/>
        <v>84.442011354420117</v>
      </c>
      <c r="FO175" s="158">
        <f t="shared" si="540"/>
        <v>84.388370423546306</v>
      </c>
      <c r="FP175" s="157">
        <f t="shared" si="541"/>
        <v>104117</v>
      </c>
      <c r="FQ175" s="158">
        <f t="shared" si="541"/>
        <v>117553</v>
      </c>
      <c r="FR175" s="155">
        <v>0</v>
      </c>
      <c r="FS175" s="229">
        <v>1</v>
      </c>
      <c r="FT175" s="157">
        <f t="shared" si="542"/>
        <v>0</v>
      </c>
      <c r="FU175" s="158">
        <f t="shared" si="542"/>
        <v>1</v>
      </c>
      <c r="FV175" s="155">
        <v>0</v>
      </c>
      <c r="FW175" s="229">
        <v>2</v>
      </c>
      <c r="FX175" s="157">
        <f t="shared" si="543"/>
        <v>0</v>
      </c>
      <c r="FY175" s="158">
        <f t="shared" si="543"/>
        <v>2</v>
      </c>
      <c r="FZ175" s="155">
        <v>0</v>
      </c>
      <c r="GA175" s="229">
        <v>141</v>
      </c>
      <c r="GB175" s="157">
        <f t="shared" si="544"/>
        <v>0</v>
      </c>
      <c r="GC175" s="158">
        <f t="shared" si="544"/>
        <v>141</v>
      </c>
      <c r="GD175" s="157">
        <f t="shared" si="545"/>
        <v>3525</v>
      </c>
      <c r="GE175" s="158">
        <f t="shared" si="545"/>
        <v>3645</v>
      </c>
      <c r="GF175" s="157">
        <f t="shared" si="545"/>
        <v>3525</v>
      </c>
      <c r="GG175" s="158">
        <f t="shared" si="545"/>
        <v>3645</v>
      </c>
      <c r="GH175" s="157">
        <f t="shared" si="546"/>
        <v>14947.2</v>
      </c>
      <c r="GI175" s="158">
        <f t="shared" si="546"/>
        <v>15324.599999999999</v>
      </c>
      <c r="GJ175" s="157">
        <f t="shared" si="547"/>
        <v>420894</v>
      </c>
      <c r="GK175" s="158">
        <f t="shared" si="547"/>
        <v>434359</v>
      </c>
      <c r="GL175" s="157">
        <f t="shared" si="548"/>
        <v>170</v>
      </c>
      <c r="GM175" s="158">
        <f t="shared" si="548"/>
        <v>186</v>
      </c>
      <c r="GN175" s="157">
        <f t="shared" si="548"/>
        <v>170</v>
      </c>
      <c r="GO175" s="158">
        <f t="shared" si="548"/>
        <v>186</v>
      </c>
      <c r="GP175" s="157">
        <f t="shared" si="549"/>
        <v>528.80000000000007</v>
      </c>
      <c r="GQ175" s="158">
        <f t="shared" si="549"/>
        <v>510.30000000000007</v>
      </c>
      <c r="GR175" s="157">
        <f t="shared" si="550"/>
        <v>8610</v>
      </c>
      <c r="GS175" s="158">
        <f t="shared" si="550"/>
        <v>8052</v>
      </c>
      <c r="GT175" s="157">
        <f t="shared" si="551"/>
        <v>3695</v>
      </c>
      <c r="GU175" s="158">
        <f t="shared" si="551"/>
        <v>3831</v>
      </c>
      <c r="GV175" s="157">
        <f t="shared" si="551"/>
        <v>3695</v>
      </c>
      <c r="GW175" s="158">
        <f t="shared" si="551"/>
        <v>3831</v>
      </c>
      <c r="GX175" s="157">
        <f t="shared" si="552"/>
        <v>15476</v>
      </c>
      <c r="GY175" s="158">
        <f t="shared" si="552"/>
        <v>15834.899999999998</v>
      </c>
      <c r="GZ175" s="157">
        <f t="shared" si="552"/>
        <v>429504</v>
      </c>
      <c r="HA175" s="158">
        <f t="shared" si="552"/>
        <v>442411</v>
      </c>
      <c r="HB175" s="157">
        <f t="shared" si="553"/>
        <v>21</v>
      </c>
      <c r="HC175" s="158">
        <f t="shared" si="553"/>
        <v>21</v>
      </c>
      <c r="HD175" s="157">
        <f t="shared" si="553"/>
        <v>21</v>
      </c>
      <c r="HE175" s="158">
        <f t="shared" si="553"/>
        <v>21</v>
      </c>
      <c r="HF175" s="157">
        <f t="shared" si="554"/>
        <v>85.4</v>
      </c>
      <c r="HG175" s="158">
        <f t="shared" si="554"/>
        <v>79.900000000000006</v>
      </c>
      <c r="HH175" s="157">
        <f t="shared" si="555"/>
        <v>2345</v>
      </c>
      <c r="HI175" s="158">
        <f t="shared" si="555"/>
        <v>1930</v>
      </c>
      <c r="HJ175" s="157">
        <f t="shared" si="556"/>
        <v>15561.399999999998</v>
      </c>
      <c r="HK175" s="158">
        <f t="shared" si="556"/>
        <v>15916.8</v>
      </c>
      <c r="HL175" s="157">
        <f t="shared" si="557"/>
        <v>431849</v>
      </c>
      <c r="HM175" s="158">
        <f t="shared" si="557"/>
        <v>444482</v>
      </c>
    </row>
    <row r="176" spans="1:221" s="82" customFormat="1" ht="15" customHeight="1">
      <c r="A176" s="225" t="s">
        <v>563</v>
      </c>
      <c r="B176" s="231" t="s">
        <v>570</v>
      </c>
      <c r="C176" s="227" t="s">
        <v>579</v>
      </c>
      <c r="D176" s="228">
        <v>199102</v>
      </c>
      <c r="E176" s="228">
        <v>3</v>
      </c>
      <c r="F176" s="155">
        <v>1503</v>
      </c>
      <c r="G176" s="229">
        <v>1516</v>
      </c>
      <c r="H176" s="155">
        <v>1</v>
      </c>
      <c r="I176" s="229">
        <v>3</v>
      </c>
      <c r="J176" s="157">
        <f t="shared" si="490"/>
        <v>1502</v>
      </c>
      <c r="K176" s="158">
        <f t="shared" si="490"/>
        <v>1513</v>
      </c>
      <c r="L176" s="155">
        <v>120</v>
      </c>
      <c r="M176" s="156">
        <v>120</v>
      </c>
      <c r="N176" s="157">
        <f t="shared" si="491"/>
        <v>1502</v>
      </c>
      <c r="O176" s="158">
        <f t="shared" si="491"/>
        <v>1513</v>
      </c>
      <c r="P176" s="157">
        <f t="shared" si="491"/>
        <v>1502</v>
      </c>
      <c r="Q176" s="158">
        <f t="shared" si="491"/>
        <v>1513</v>
      </c>
      <c r="R176" s="155">
        <v>60</v>
      </c>
      <c r="S176" s="229">
        <v>32</v>
      </c>
      <c r="T176" s="157">
        <f t="shared" si="492"/>
        <v>60</v>
      </c>
      <c r="U176" s="158">
        <f t="shared" si="492"/>
        <v>32</v>
      </c>
      <c r="V176" s="155">
        <v>0</v>
      </c>
      <c r="W176" s="229">
        <v>0</v>
      </c>
      <c r="X176" s="157">
        <f t="shared" si="493"/>
        <v>0</v>
      </c>
      <c r="Y176" s="158">
        <f t="shared" si="493"/>
        <v>0</v>
      </c>
      <c r="Z176" s="155">
        <v>1</v>
      </c>
      <c r="AA176" s="229">
        <v>0</v>
      </c>
      <c r="AB176" s="157">
        <f t="shared" si="494"/>
        <v>1</v>
      </c>
      <c r="AC176" s="158">
        <f t="shared" si="494"/>
        <v>0</v>
      </c>
      <c r="AD176" s="157">
        <f t="shared" si="495"/>
        <v>61</v>
      </c>
      <c r="AE176" s="158">
        <f t="shared" si="495"/>
        <v>32</v>
      </c>
      <c r="AF176" s="157">
        <f t="shared" si="496"/>
        <v>61</v>
      </c>
      <c r="AG176" s="158">
        <f t="shared" si="496"/>
        <v>32</v>
      </c>
      <c r="AH176" s="155">
        <v>5</v>
      </c>
      <c r="AI176" s="229">
        <v>5.5</v>
      </c>
      <c r="AJ176" s="157">
        <f t="shared" si="497"/>
        <v>300</v>
      </c>
      <c r="AK176" s="157">
        <f t="shared" si="497"/>
        <v>176</v>
      </c>
      <c r="AL176" s="155">
        <v>0</v>
      </c>
      <c r="AM176" s="229">
        <v>0</v>
      </c>
      <c r="AN176" s="157">
        <f t="shared" si="498"/>
        <v>0</v>
      </c>
      <c r="AO176" s="157">
        <f t="shared" si="498"/>
        <v>0</v>
      </c>
      <c r="AP176" s="155">
        <v>4</v>
      </c>
      <c r="AQ176" s="229">
        <v>0</v>
      </c>
      <c r="AR176" s="157">
        <f t="shared" si="499"/>
        <v>4</v>
      </c>
      <c r="AS176" s="158">
        <f t="shared" si="499"/>
        <v>0</v>
      </c>
      <c r="AT176" s="157">
        <f t="shared" si="500"/>
        <v>4.9836065573770494</v>
      </c>
      <c r="AU176" s="158">
        <f t="shared" si="500"/>
        <v>5.5</v>
      </c>
      <c r="AV176" s="157">
        <f t="shared" si="501"/>
        <v>304</v>
      </c>
      <c r="AW176" s="158">
        <f t="shared" si="501"/>
        <v>176</v>
      </c>
      <c r="AX176" s="155">
        <v>151</v>
      </c>
      <c r="AY176" s="229">
        <v>157</v>
      </c>
      <c r="AZ176" s="157">
        <f t="shared" si="502"/>
        <v>9060</v>
      </c>
      <c r="BA176" s="158">
        <f t="shared" si="502"/>
        <v>5024</v>
      </c>
      <c r="BB176" s="155">
        <v>0</v>
      </c>
      <c r="BC176" s="229">
        <v>0</v>
      </c>
      <c r="BD176" s="157">
        <f t="shared" si="503"/>
        <v>0</v>
      </c>
      <c r="BE176" s="158">
        <f t="shared" si="503"/>
        <v>0</v>
      </c>
      <c r="BF176" s="155">
        <v>132</v>
      </c>
      <c r="BG176" s="229">
        <v>0</v>
      </c>
      <c r="BH176" s="157">
        <f t="shared" si="504"/>
        <v>132</v>
      </c>
      <c r="BI176" s="158">
        <f t="shared" si="504"/>
        <v>0</v>
      </c>
      <c r="BJ176" s="157">
        <f t="shared" si="505"/>
        <v>150.68852459016392</v>
      </c>
      <c r="BK176" s="158">
        <f t="shared" si="505"/>
        <v>157</v>
      </c>
      <c r="BL176" s="157">
        <f t="shared" si="506"/>
        <v>9192</v>
      </c>
      <c r="BM176" s="158">
        <f t="shared" si="506"/>
        <v>5024</v>
      </c>
      <c r="BN176" s="155">
        <v>1057</v>
      </c>
      <c r="BO176" s="229">
        <v>1052</v>
      </c>
      <c r="BP176" s="157">
        <f t="shared" si="507"/>
        <v>1057</v>
      </c>
      <c r="BQ176" s="158">
        <f t="shared" si="507"/>
        <v>1052</v>
      </c>
      <c r="BR176" s="155">
        <v>8</v>
      </c>
      <c r="BS176" s="229">
        <v>9</v>
      </c>
      <c r="BT176" s="157">
        <f t="shared" si="508"/>
        <v>8</v>
      </c>
      <c r="BU176" s="158">
        <f t="shared" si="508"/>
        <v>9</v>
      </c>
      <c r="BV176" s="155">
        <v>1</v>
      </c>
      <c r="BW176" s="229">
        <v>0</v>
      </c>
      <c r="BX176" s="157">
        <f t="shared" si="509"/>
        <v>1</v>
      </c>
      <c r="BY176" s="158">
        <f t="shared" si="509"/>
        <v>0</v>
      </c>
      <c r="BZ176" s="157">
        <f t="shared" si="510"/>
        <v>1066</v>
      </c>
      <c r="CA176" s="158">
        <f t="shared" si="510"/>
        <v>1061</v>
      </c>
      <c r="CB176" s="157">
        <f t="shared" si="511"/>
        <v>1066</v>
      </c>
      <c r="CC176" s="158">
        <f t="shared" si="511"/>
        <v>1061</v>
      </c>
      <c r="CD176" s="155">
        <v>5.0999999999999996</v>
      </c>
      <c r="CE176" s="229">
        <v>5.0999999999999996</v>
      </c>
      <c r="CF176" s="157">
        <f t="shared" si="512"/>
        <v>5390.7</v>
      </c>
      <c r="CG176" s="158">
        <f t="shared" si="512"/>
        <v>5365.2</v>
      </c>
      <c r="CH176" s="155">
        <v>7.4</v>
      </c>
      <c r="CI176" s="229">
        <v>5.9</v>
      </c>
      <c r="CJ176" s="157">
        <f t="shared" si="513"/>
        <v>59.2</v>
      </c>
      <c r="CK176" s="158">
        <f t="shared" si="513"/>
        <v>53.1</v>
      </c>
      <c r="CL176" s="155">
        <v>4</v>
      </c>
      <c r="CM176" s="229">
        <v>0</v>
      </c>
      <c r="CN176" s="157">
        <f t="shared" si="514"/>
        <v>4</v>
      </c>
      <c r="CO176" s="158">
        <f t="shared" si="514"/>
        <v>0</v>
      </c>
      <c r="CP176" s="157">
        <f t="shared" si="515"/>
        <v>5.1162288930581612</v>
      </c>
      <c r="CQ176" s="158">
        <f t="shared" si="515"/>
        <v>5.1067860508953817</v>
      </c>
      <c r="CR176" s="157">
        <f t="shared" si="516"/>
        <v>5453.9</v>
      </c>
      <c r="CS176" s="158">
        <f t="shared" si="516"/>
        <v>5418.3</v>
      </c>
      <c r="CT176" s="155">
        <v>146</v>
      </c>
      <c r="CU176" s="229">
        <v>145</v>
      </c>
      <c r="CV176" s="157">
        <f t="shared" si="517"/>
        <v>154322</v>
      </c>
      <c r="CW176" s="158">
        <f t="shared" si="517"/>
        <v>152540</v>
      </c>
      <c r="CX176" s="155">
        <v>159</v>
      </c>
      <c r="CY176" s="229">
        <v>143</v>
      </c>
      <c r="CZ176" s="157">
        <f t="shared" si="518"/>
        <v>1272</v>
      </c>
      <c r="DA176" s="158">
        <f t="shared" si="518"/>
        <v>1287</v>
      </c>
      <c r="DB176" s="155">
        <v>134</v>
      </c>
      <c r="DC176" s="229">
        <v>0</v>
      </c>
      <c r="DD176" s="157">
        <f t="shared" si="519"/>
        <v>134</v>
      </c>
      <c r="DE176" s="158">
        <f t="shared" si="519"/>
        <v>0</v>
      </c>
      <c r="DF176" s="157">
        <f t="shared" si="520"/>
        <v>146.08630393996248</v>
      </c>
      <c r="DG176" s="158">
        <f t="shared" si="520"/>
        <v>144.98303487276155</v>
      </c>
      <c r="DH176" s="157">
        <f t="shared" si="521"/>
        <v>155728</v>
      </c>
      <c r="DI176" s="158">
        <f t="shared" si="521"/>
        <v>153827</v>
      </c>
      <c r="DJ176" s="157">
        <f t="shared" si="522"/>
        <v>1127</v>
      </c>
      <c r="DK176" s="158">
        <f t="shared" si="522"/>
        <v>1093</v>
      </c>
      <c r="DL176" s="157">
        <f t="shared" si="522"/>
        <v>1127</v>
      </c>
      <c r="DM176" s="158">
        <f t="shared" si="522"/>
        <v>1093</v>
      </c>
      <c r="DN176" s="157">
        <f t="shared" si="523"/>
        <v>5.1090505767524395</v>
      </c>
      <c r="DO176" s="158">
        <f t="shared" si="523"/>
        <v>5.1182982616651422</v>
      </c>
      <c r="DP176" s="157">
        <f t="shared" si="524"/>
        <v>5757.9</v>
      </c>
      <c r="DQ176" s="158">
        <f t="shared" si="524"/>
        <v>5594.3</v>
      </c>
      <c r="DR176" s="157">
        <f t="shared" si="525"/>
        <v>146.33540372670808</v>
      </c>
      <c r="DS176" s="158">
        <f t="shared" si="525"/>
        <v>145.33485818847208</v>
      </c>
      <c r="DT176" s="157">
        <f t="shared" si="526"/>
        <v>164920</v>
      </c>
      <c r="DU176" s="158">
        <f t="shared" si="526"/>
        <v>158851</v>
      </c>
      <c r="DV176" s="155">
        <v>324</v>
      </c>
      <c r="DW176" s="229">
        <v>361</v>
      </c>
      <c r="DX176" s="157">
        <f t="shared" si="527"/>
        <v>324</v>
      </c>
      <c r="DY176" s="158">
        <f t="shared" si="527"/>
        <v>361</v>
      </c>
      <c r="DZ176" s="155">
        <v>38</v>
      </c>
      <c r="EA176" s="229">
        <v>49</v>
      </c>
      <c r="EB176" s="157">
        <f t="shared" si="528"/>
        <v>38</v>
      </c>
      <c r="EC176" s="158">
        <f t="shared" si="528"/>
        <v>49</v>
      </c>
      <c r="ED176" s="155">
        <v>4</v>
      </c>
      <c r="EE176" s="229">
        <v>4</v>
      </c>
      <c r="EF176" s="157">
        <f t="shared" si="529"/>
        <v>4</v>
      </c>
      <c r="EG176" s="158">
        <f t="shared" si="529"/>
        <v>4</v>
      </c>
      <c r="EH176" s="157">
        <f t="shared" si="530"/>
        <v>366</v>
      </c>
      <c r="EI176" s="158">
        <f t="shared" si="530"/>
        <v>414</v>
      </c>
      <c r="EJ176" s="157">
        <f t="shared" si="531"/>
        <v>366</v>
      </c>
      <c r="EK176" s="158">
        <f t="shared" si="531"/>
        <v>414</v>
      </c>
      <c r="EL176" s="155">
        <v>3.9</v>
      </c>
      <c r="EM176" s="229">
        <v>3.5</v>
      </c>
      <c r="EN176" s="157">
        <f t="shared" si="532"/>
        <v>1263.5999999999999</v>
      </c>
      <c r="EO176" s="158">
        <f t="shared" si="532"/>
        <v>1263.5</v>
      </c>
      <c r="EP176" s="155">
        <v>4.9000000000000004</v>
      </c>
      <c r="EQ176" s="229">
        <v>4.7</v>
      </c>
      <c r="ER176" s="157">
        <f t="shared" si="533"/>
        <v>186.20000000000002</v>
      </c>
      <c r="ES176" s="158">
        <f t="shared" si="533"/>
        <v>230.3</v>
      </c>
      <c r="ET176" s="155">
        <v>3</v>
      </c>
      <c r="EU176" s="229">
        <v>2.2999999999999998</v>
      </c>
      <c r="EV176" s="157">
        <f t="shared" si="534"/>
        <v>12</v>
      </c>
      <c r="EW176" s="158">
        <f t="shared" si="534"/>
        <v>9.1999999999999993</v>
      </c>
      <c r="EX176" s="157">
        <f t="shared" si="535"/>
        <v>3.9939890710382513</v>
      </c>
      <c r="EY176" s="158">
        <f t="shared" si="535"/>
        <v>3.6304347826086958</v>
      </c>
      <c r="EZ176" s="157">
        <f t="shared" si="536"/>
        <v>1461.8</v>
      </c>
      <c r="FA176" s="158">
        <f t="shared" si="536"/>
        <v>1503</v>
      </c>
      <c r="FB176" s="155">
        <v>103</v>
      </c>
      <c r="FC176" s="229">
        <v>99</v>
      </c>
      <c r="FD176" s="157">
        <f t="shared" si="537"/>
        <v>33372</v>
      </c>
      <c r="FE176" s="158">
        <f t="shared" si="537"/>
        <v>35739</v>
      </c>
      <c r="FF176" s="155">
        <v>98</v>
      </c>
      <c r="FG176" s="229">
        <v>75</v>
      </c>
      <c r="FH176" s="157">
        <f t="shared" si="538"/>
        <v>3724</v>
      </c>
      <c r="FI176" s="158">
        <f t="shared" si="538"/>
        <v>3675</v>
      </c>
      <c r="FJ176" s="155">
        <v>90</v>
      </c>
      <c r="FK176" s="229">
        <v>68</v>
      </c>
      <c r="FL176" s="157">
        <f t="shared" si="539"/>
        <v>360</v>
      </c>
      <c r="FM176" s="158">
        <f t="shared" si="539"/>
        <v>272</v>
      </c>
      <c r="FN176" s="157">
        <f t="shared" si="540"/>
        <v>102.33879781420765</v>
      </c>
      <c r="FO176" s="158">
        <f t="shared" si="540"/>
        <v>95.859903381642511</v>
      </c>
      <c r="FP176" s="157">
        <f t="shared" si="541"/>
        <v>37456</v>
      </c>
      <c r="FQ176" s="158">
        <f t="shared" si="541"/>
        <v>39686</v>
      </c>
      <c r="FR176" s="155">
        <v>9</v>
      </c>
      <c r="FS176" s="229">
        <v>6</v>
      </c>
      <c r="FT176" s="157">
        <f t="shared" si="542"/>
        <v>9</v>
      </c>
      <c r="FU176" s="158">
        <f t="shared" si="542"/>
        <v>6</v>
      </c>
      <c r="FV176" s="155">
        <v>6.3</v>
      </c>
      <c r="FW176" s="229">
        <v>8</v>
      </c>
      <c r="FX176" s="157">
        <f t="shared" si="543"/>
        <v>56.699999999999996</v>
      </c>
      <c r="FY176" s="158">
        <f t="shared" si="543"/>
        <v>48</v>
      </c>
      <c r="FZ176" s="155">
        <v>138</v>
      </c>
      <c r="GA176" s="229">
        <v>172.5</v>
      </c>
      <c r="GB176" s="157">
        <f t="shared" si="544"/>
        <v>1242</v>
      </c>
      <c r="GC176" s="158">
        <f t="shared" si="544"/>
        <v>1035</v>
      </c>
      <c r="GD176" s="157">
        <f t="shared" si="545"/>
        <v>1441</v>
      </c>
      <c r="GE176" s="158">
        <f t="shared" si="545"/>
        <v>1445</v>
      </c>
      <c r="GF176" s="157">
        <f t="shared" si="545"/>
        <v>1441</v>
      </c>
      <c r="GG176" s="158">
        <f t="shared" si="545"/>
        <v>1445</v>
      </c>
      <c r="GH176" s="157">
        <f t="shared" si="546"/>
        <v>6954.2999999999993</v>
      </c>
      <c r="GI176" s="158">
        <f t="shared" si="546"/>
        <v>6804.7</v>
      </c>
      <c r="GJ176" s="157">
        <f t="shared" si="547"/>
        <v>196754</v>
      </c>
      <c r="GK176" s="158">
        <f t="shared" si="547"/>
        <v>193303</v>
      </c>
      <c r="GL176" s="157">
        <f t="shared" si="548"/>
        <v>46</v>
      </c>
      <c r="GM176" s="158">
        <f t="shared" si="548"/>
        <v>58</v>
      </c>
      <c r="GN176" s="157">
        <f t="shared" si="548"/>
        <v>46</v>
      </c>
      <c r="GO176" s="158">
        <f t="shared" si="548"/>
        <v>58</v>
      </c>
      <c r="GP176" s="157">
        <f t="shared" si="549"/>
        <v>245.40000000000003</v>
      </c>
      <c r="GQ176" s="158">
        <f t="shared" si="549"/>
        <v>283.40000000000003</v>
      </c>
      <c r="GR176" s="157">
        <f t="shared" si="550"/>
        <v>4996</v>
      </c>
      <c r="GS176" s="158">
        <f t="shared" si="550"/>
        <v>4962</v>
      </c>
      <c r="GT176" s="157">
        <f t="shared" si="551"/>
        <v>1487</v>
      </c>
      <c r="GU176" s="158">
        <f t="shared" si="551"/>
        <v>1503</v>
      </c>
      <c r="GV176" s="157">
        <f t="shared" si="551"/>
        <v>1487</v>
      </c>
      <c r="GW176" s="158">
        <f t="shared" si="551"/>
        <v>1503</v>
      </c>
      <c r="GX176" s="157">
        <f t="shared" si="552"/>
        <v>7199.6999999999989</v>
      </c>
      <c r="GY176" s="158">
        <f t="shared" si="552"/>
        <v>7088.0999999999995</v>
      </c>
      <c r="GZ176" s="157">
        <f t="shared" si="552"/>
        <v>201750</v>
      </c>
      <c r="HA176" s="158">
        <f t="shared" si="552"/>
        <v>198265</v>
      </c>
      <c r="HB176" s="157">
        <f t="shared" si="553"/>
        <v>6</v>
      </c>
      <c r="HC176" s="158">
        <f t="shared" si="553"/>
        <v>4</v>
      </c>
      <c r="HD176" s="157">
        <f t="shared" si="553"/>
        <v>6</v>
      </c>
      <c r="HE176" s="158">
        <f t="shared" si="553"/>
        <v>4</v>
      </c>
      <c r="HF176" s="157">
        <f t="shared" si="554"/>
        <v>20</v>
      </c>
      <c r="HG176" s="158">
        <f t="shared" si="554"/>
        <v>9.1999999999999993</v>
      </c>
      <c r="HH176" s="157">
        <f t="shared" si="555"/>
        <v>626</v>
      </c>
      <c r="HI176" s="158">
        <f t="shared" si="555"/>
        <v>272</v>
      </c>
      <c r="HJ176" s="157">
        <f t="shared" si="556"/>
        <v>7276.4</v>
      </c>
      <c r="HK176" s="158">
        <f t="shared" si="556"/>
        <v>7145.3</v>
      </c>
      <c r="HL176" s="157">
        <f t="shared" si="557"/>
        <v>203618</v>
      </c>
      <c r="HM176" s="158">
        <f t="shared" si="557"/>
        <v>199572</v>
      </c>
    </row>
    <row r="177" spans="1:221" s="82" customFormat="1" ht="15" customHeight="1">
      <c r="A177" s="225" t="s">
        <v>563</v>
      </c>
      <c r="B177" s="226" t="s">
        <v>571</v>
      </c>
      <c r="C177" s="227"/>
      <c r="D177" s="228">
        <v>199157</v>
      </c>
      <c r="E177" s="228">
        <v>3</v>
      </c>
      <c r="F177" s="155">
        <v>1092</v>
      </c>
      <c r="G177" s="229">
        <v>1120</v>
      </c>
      <c r="H177" s="155">
        <v>6</v>
      </c>
      <c r="I177" s="229">
        <v>6</v>
      </c>
      <c r="J177" s="157">
        <f t="shared" si="490"/>
        <v>1086</v>
      </c>
      <c r="K177" s="158">
        <f t="shared" si="490"/>
        <v>1114</v>
      </c>
      <c r="L177" s="155">
        <v>120</v>
      </c>
      <c r="M177" s="156">
        <v>120</v>
      </c>
      <c r="N177" s="157">
        <f t="shared" si="491"/>
        <v>1086</v>
      </c>
      <c r="O177" s="158">
        <f t="shared" si="491"/>
        <v>1114</v>
      </c>
      <c r="P177" s="157">
        <f t="shared" si="491"/>
        <v>1086</v>
      </c>
      <c r="Q177" s="158">
        <f t="shared" si="491"/>
        <v>1114</v>
      </c>
      <c r="R177" s="155">
        <v>20</v>
      </c>
      <c r="S177" s="229">
        <v>18</v>
      </c>
      <c r="T177" s="157">
        <f t="shared" si="492"/>
        <v>20</v>
      </c>
      <c r="U177" s="158">
        <f t="shared" si="492"/>
        <v>18</v>
      </c>
      <c r="V177" s="155">
        <v>3</v>
      </c>
      <c r="W177" s="229">
        <v>1</v>
      </c>
      <c r="X177" s="157">
        <f t="shared" si="493"/>
        <v>3</v>
      </c>
      <c r="Y177" s="158">
        <f t="shared" si="493"/>
        <v>1</v>
      </c>
      <c r="Z177" s="155">
        <v>1</v>
      </c>
      <c r="AA177" s="229">
        <v>0</v>
      </c>
      <c r="AB177" s="157">
        <f t="shared" si="494"/>
        <v>1</v>
      </c>
      <c r="AC177" s="158">
        <f t="shared" si="494"/>
        <v>0</v>
      </c>
      <c r="AD177" s="157">
        <f t="shared" si="495"/>
        <v>24</v>
      </c>
      <c r="AE177" s="158">
        <f t="shared" si="495"/>
        <v>19</v>
      </c>
      <c r="AF177" s="157">
        <f t="shared" si="496"/>
        <v>24</v>
      </c>
      <c r="AG177" s="158">
        <f t="shared" si="496"/>
        <v>19</v>
      </c>
      <c r="AH177" s="155">
        <v>4.9000000000000004</v>
      </c>
      <c r="AI177" s="229">
        <v>4.4000000000000004</v>
      </c>
      <c r="AJ177" s="157">
        <f t="shared" si="497"/>
        <v>98</v>
      </c>
      <c r="AK177" s="157">
        <f t="shared" si="497"/>
        <v>79.2</v>
      </c>
      <c r="AL177" s="155">
        <v>5.2</v>
      </c>
      <c r="AM177" s="229">
        <v>7</v>
      </c>
      <c r="AN177" s="157">
        <f t="shared" si="498"/>
        <v>15.600000000000001</v>
      </c>
      <c r="AO177" s="157">
        <f t="shared" si="498"/>
        <v>7</v>
      </c>
      <c r="AP177" s="155">
        <v>0.5</v>
      </c>
      <c r="AQ177" s="229">
        <v>0</v>
      </c>
      <c r="AR177" s="157">
        <f t="shared" si="499"/>
        <v>0.5</v>
      </c>
      <c r="AS177" s="158">
        <f t="shared" si="499"/>
        <v>0</v>
      </c>
      <c r="AT177" s="157">
        <f t="shared" si="500"/>
        <v>4.7541666666666664</v>
      </c>
      <c r="AU177" s="158">
        <f t="shared" si="500"/>
        <v>4.5368421052631582</v>
      </c>
      <c r="AV177" s="157">
        <f t="shared" si="501"/>
        <v>114.1</v>
      </c>
      <c r="AW177" s="158">
        <f t="shared" si="501"/>
        <v>86.2</v>
      </c>
      <c r="AX177" s="155">
        <v>161</v>
      </c>
      <c r="AY177" s="229">
        <v>137</v>
      </c>
      <c r="AZ177" s="157">
        <f t="shared" si="502"/>
        <v>3220</v>
      </c>
      <c r="BA177" s="158">
        <f t="shared" si="502"/>
        <v>2466</v>
      </c>
      <c r="BB177" s="155">
        <v>116</v>
      </c>
      <c r="BC177" s="229">
        <v>126</v>
      </c>
      <c r="BD177" s="157">
        <f t="shared" si="503"/>
        <v>348</v>
      </c>
      <c r="BE177" s="158">
        <f t="shared" si="503"/>
        <v>126</v>
      </c>
      <c r="BF177" s="155">
        <v>60</v>
      </c>
      <c r="BG177" s="229">
        <v>0</v>
      </c>
      <c r="BH177" s="157">
        <f t="shared" si="504"/>
        <v>60</v>
      </c>
      <c r="BI177" s="158">
        <f t="shared" si="504"/>
        <v>0</v>
      </c>
      <c r="BJ177" s="157">
        <f t="shared" si="505"/>
        <v>151.16666666666666</v>
      </c>
      <c r="BK177" s="158">
        <f t="shared" si="505"/>
        <v>136.42105263157896</v>
      </c>
      <c r="BL177" s="157">
        <f t="shared" si="506"/>
        <v>3628</v>
      </c>
      <c r="BM177" s="158">
        <f t="shared" si="506"/>
        <v>2592</v>
      </c>
      <c r="BN177" s="155">
        <v>619</v>
      </c>
      <c r="BO177" s="229">
        <v>669</v>
      </c>
      <c r="BP177" s="157">
        <f t="shared" si="507"/>
        <v>619</v>
      </c>
      <c r="BQ177" s="158">
        <f t="shared" si="507"/>
        <v>669</v>
      </c>
      <c r="BR177" s="155">
        <v>5</v>
      </c>
      <c r="BS177" s="229">
        <v>11</v>
      </c>
      <c r="BT177" s="157">
        <f t="shared" si="508"/>
        <v>5</v>
      </c>
      <c r="BU177" s="158">
        <f t="shared" si="508"/>
        <v>11</v>
      </c>
      <c r="BV177" s="155">
        <v>5</v>
      </c>
      <c r="BW177" s="229">
        <v>2</v>
      </c>
      <c r="BX177" s="157">
        <f t="shared" si="509"/>
        <v>5</v>
      </c>
      <c r="BY177" s="158">
        <f t="shared" si="509"/>
        <v>2</v>
      </c>
      <c r="BZ177" s="157">
        <f t="shared" si="510"/>
        <v>629</v>
      </c>
      <c r="CA177" s="158">
        <f t="shared" si="510"/>
        <v>682</v>
      </c>
      <c r="CB177" s="157">
        <f t="shared" si="511"/>
        <v>629</v>
      </c>
      <c r="CC177" s="158">
        <f t="shared" si="511"/>
        <v>682</v>
      </c>
      <c r="CD177" s="155">
        <v>4.9000000000000004</v>
      </c>
      <c r="CE177" s="229">
        <v>5.2</v>
      </c>
      <c r="CF177" s="157">
        <f t="shared" si="512"/>
        <v>3033.1000000000004</v>
      </c>
      <c r="CG177" s="158">
        <f t="shared" si="512"/>
        <v>3478.8</v>
      </c>
      <c r="CH177" s="155">
        <v>7.8</v>
      </c>
      <c r="CI177" s="229">
        <v>6.4</v>
      </c>
      <c r="CJ177" s="157">
        <f t="shared" si="513"/>
        <v>39</v>
      </c>
      <c r="CK177" s="158">
        <f t="shared" si="513"/>
        <v>70.400000000000006</v>
      </c>
      <c r="CL177" s="155">
        <v>4.5</v>
      </c>
      <c r="CM177" s="229">
        <v>6.5</v>
      </c>
      <c r="CN177" s="157">
        <f t="shared" si="514"/>
        <v>22.5</v>
      </c>
      <c r="CO177" s="158">
        <f t="shared" si="514"/>
        <v>13</v>
      </c>
      <c r="CP177" s="157">
        <f t="shared" si="515"/>
        <v>4.9198728139904615</v>
      </c>
      <c r="CQ177" s="158">
        <f t="shared" si="515"/>
        <v>5.2231671554252204</v>
      </c>
      <c r="CR177" s="157">
        <f t="shared" si="516"/>
        <v>3094.6000000000004</v>
      </c>
      <c r="CS177" s="158">
        <f t="shared" si="516"/>
        <v>3562.2000000000003</v>
      </c>
      <c r="CT177" s="155">
        <v>143</v>
      </c>
      <c r="CU177" s="229">
        <v>147</v>
      </c>
      <c r="CV177" s="157">
        <f t="shared" si="517"/>
        <v>88517</v>
      </c>
      <c r="CW177" s="158">
        <f t="shared" si="517"/>
        <v>98343</v>
      </c>
      <c r="CX177" s="155">
        <v>146</v>
      </c>
      <c r="CY177" s="229">
        <v>97</v>
      </c>
      <c r="CZ177" s="157">
        <f t="shared" si="518"/>
        <v>730</v>
      </c>
      <c r="DA177" s="158">
        <f t="shared" si="518"/>
        <v>1067</v>
      </c>
      <c r="DB177" s="155">
        <v>121</v>
      </c>
      <c r="DC177" s="229">
        <v>138</v>
      </c>
      <c r="DD177" s="157">
        <f t="shared" si="519"/>
        <v>605</v>
      </c>
      <c r="DE177" s="158">
        <f t="shared" si="519"/>
        <v>276</v>
      </c>
      <c r="DF177" s="157">
        <f t="shared" si="520"/>
        <v>142.8489666136725</v>
      </c>
      <c r="DG177" s="158">
        <f t="shared" si="520"/>
        <v>146.16715542521993</v>
      </c>
      <c r="DH177" s="157">
        <f t="shared" si="521"/>
        <v>89852</v>
      </c>
      <c r="DI177" s="158">
        <f t="shared" si="521"/>
        <v>99686</v>
      </c>
      <c r="DJ177" s="157">
        <f t="shared" si="522"/>
        <v>653</v>
      </c>
      <c r="DK177" s="158">
        <f t="shared" si="522"/>
        <v>701</v>
      </c>
      <c r="DL177" s="157">
        <f t="shared" si="522"/>
        <v>653</v>
      </c>
      <c r="DM177" s="158">
        <f t="shared" si="522"/>
        <v>701</v>
      </c>
      <c r="DN177" s="157">
        <f t="shared" si="523"/>
        <v>4.9137825421133234</v>
      </c>
      <c r="DO177" s="158">
        <f t="shared" si="523"/>
        <v>5.2045649072753211</v>
      </c>
      <c r="DP177" s="157">
        <f t="shared" si="524"/>
        <v>3208.7000000000003</v>
      </c>
      <c r="DQ177" s="158">
        <f t="shared" si="524"/>
        <v>3648.4</v>
      </c>
      <c r="DR177" s="157">
        <f t="shared" si="525"/>
        <v>143.15467075038285</v>
      </c>
      <c r="DS177" s="158">
        <f t="shared" si="525"/>
        <v>145.90299572039942</v>
      </c>
      <c r="DT177" s="157">
        <f t="shared" si="526"/>
        <v>93480</v>
      </c>
      <c r="DU177" s="158">
        <f t="shared" si="526"/>
        <v>102277.99999999999</v>
      </c>
      <c r="DV177" s="155">
        <v>347</v>
      </c>
      <c r="DW177" s="229">
        <v>326</v>
      </c>
      <c r="DX177" s="157">
        <f t="shared" si="527"/>
        <v>347</v>
      </c>
      <c r="DY177" s="158">
        <f t="shared" si="527"/>
        <v>326</v>
      </c>
      <c r="DZ177" s="155">
        <v>84</v>
      </c>
      <c r="EA177" s="229">
        <v>83</v>
      </c>
      <c r="EB177" s="157">
        <f t="shared" si="528"/>
        <v>84</v>
      </c>
      <c r="EC177" s="158">
        <f t="shared" si="528"/>
        <v>83</v>
      </c>
      <c r="ED177" s="155">
        <v>2</v>
      </c>
      <c r="EE177" s="229">
        <v>4</v>
      </c>
      <c r="EF177" s="157">
        <f t="shared" si="529"/>
        <v>2</v>
      </c>
      <c r="EG177" s="158">
        <f t="shared" si="529"/>
        <v>4</v>
      </c>
      <c r="EH177" s="157">
        <f t="shared" si="530"/>
        <v>433</v>
      </c>
      <c r="EI177" s="158">
        <f t="shared" si="530"/>
        <v>413</v>
      </c>
      <c r="EJ177" s="157">
        <f t="shared" si="531"/>
        <v>433</v>
      </c>
      <c r="EK177" s="158">
        <f t="shared" si="531"/>
        <v>413</v>
      </c>
      <c r="EL177" s="155">
        <v>3.7</v>
      </c>
      <c r="EM177" s="229">
        <v>3.7</v>
      </c>
      <c r="EN177" s="157">
        <f t="shared" si="532"/>
        <v>1283.9000000000001</v>
      </c>
      <c r="EO177" s="158">
        <f t="shared" si="532"/>
        <v>1206.2</v>
      </c>
      <c r="EP177" s="155">
        <v>4.0999999999999996</v>
      </c>
      <c r="EQ177" s="229">
        <v>4.5</v>
      </c>
      <c r="ER177" s="157">
        <f t="shared" si="533"/>
        <v>344.4</v>
      </c>
      <c r="ES177" s="158">
        <f t="shared" si="533"/>
        <v>373.5</v>
      </c>
      <c r="ET177" s="155">
        <v>5.3</v>
      </c>
      <c r="EU177" s="229">
        <v>3.4</v>
      </c>
      <c r="EV177" s="157">
        <f t="shared" si="534"/>
        <v>10.6</v>
      </c>
      <c r="EW177" s="158">
        <f t="shared" si="534"/>
        <v>13.6</v>
      </c>
      <c r="EX177" s="157">
        <f t="shared" si="535"/>
        <v>3.7849884526558895</v>
      </c>
      <c r="EY177" s="158">
        <f t="shared" si="535"/>
        <v>3.8578692493946729</v>
      </c>
      <c r="EZ177" s="157">
        <f t="shared" si="536"/>
        <v>1638.9</v>
      </c>
      <c r="FA177" s="158">
        <f t="shared" si="536"/>
        <v>1593.3</v>
      </c>
      <c r="FB177" s="155">
        <v>99</v>
      </c>
      <c r="FC177" s="229">
        <v>97</v>
      </c>
      <c r="FD177" s="157">
        <f t="shared" si="537"/>
        <v>34353</v>
      </c>
      <c r="FE177" s="158">
        <f t="shared" si="537"/>
        <v>31622</v>
      </c>
      <c r="FF177" s="155">
        <v>82</v>
      </c>
      <c r="FG177" s="229">
        <v>84</v>
      </c>
      <c r="FH177" s="157">
        <f t="shared" si="538"/>
        <v>6888</v>
      </c>
      <c r="FI177" s="158">
        <f t="shared" si="538"/>
        <v>6972</v>
      </c>
      <c r="FJ177" s="155">
        <v>131</v>
      </c>
      <c r="FK177" s="229">
        <v>100</v>
      </c>
      <c r="FL177" s="157">
        <f t="shared" si="539"/>
        <v>262</v>
      </c>
      <c r="FM177" s="158">
        <f t="shared" si="539"/>
        <v>400</v>
      </c>
      <c r="FN177" s="157">
        <f t="shared" si="540"/>
        <v>95.849884526558895</v>
      </c>
      <c r="FO177" s="158">
        <f t="shared" si="540"/>
        <v>94.416464891041159</v>
      </c>
      <c r="FP177" s="157">
        <f t="shared" si="541"/>
        <v>41503</v>
      </c>
      <c r="FQ177" s="158">
        <f t="shared" si="541"/>
        <v>38994</v>
      </c>
      <c r="FR177" s="155">
        <v>0</v>
      </c>
      <c r="FS177" s="229">
        <v>0</v>
      </c>
      <c r="FT177" s="157">
        <f t="shared" si="542"/>
        <v>0</v>
      </c>
      <c r="FU177" s="158">
        <f t="shared" si="542"/>
        <v>0</v>
      </c>
      <c r="FV177" s="155">
        <v>0</v>
      </c>
      <c r="FW177" s="229">
        <v>0</v>
      </c>
      <c r="FX177" s="157">
        <f t="shared" si="543"/>
        <v>0</v>
      </c>
      <c r="FY177" s="158">
        <f t="shared" si="543"/>
        <v>0</v>
      </c>
      <c r="FZ177" s="155">
        <v>0</v>
      </c>
      <c r="GA177" s="229">
        <v>0</v>
      </c>
      <c r="GB177" s="157">
        <f t="shared" si="544"/>
        <v>0</v>
      </c>
      <c r="GC177" s="158">
        <f t="shared" si="544"/>
        <v>0</v>
      </c>
      <c r="GD177" s="157">
        <f t="shared" si="545"/>
        <v>986</v>
      </c>
      <c r="GE177" s="158">
        <f t="shared" si="545"/>
        <v>1013</v>
      </c>
      <c r="GF177" s="157">
        <f t="shared" si="545"/>
        <v>986</v>
      </c>
      <c r="GG177" s="158">
        <f t="shared" si="545"/>
        <v>1013</v>
      </c>
      <c r="GH177" s="157">
        <f t="shared" si="546"/>
        <v>4415</v>
      </c>
      <c r="GI177" s="158">
        <f t="shared" si="546"/>
        <v>4764.2</v>
      </c>
      <c r="GJ177" s="157">
        <f t="shared" si="547"/>
        <v>126090</v>
      </c>
      <c r="GK177" s="158">
        <f t="shared" si="547"/>
        <v>132431</v>
      </c>
      <c r="GL177" s="157">
        <f t="shared" si="548"/>
        <v>92</v>
      </c>
      <c r="GM177" s="158">
        <f t="shared" si="548"/>
        <v>95</v>
      </c>
      <c r="GN177" s="157">
        <f t="shared" si="548"/>
        <v>92</v>
      </c>
      <c r="GO177" s="158">
        <f t="shared" si="548"/>
        <v>95</v>
      </c>
      <c r="GP177" s="157">
        <f t="shared" si="549"/>
        <v>399</v>
      </c>
      <c r="GQ177" s="158">
        <f t="shared" si="549"/>
        <v>450.9</v>
      </c>
      <c r="GR177" s="157">
        <f t="shared" si="550"/>
        <v>7966</v>
      </c>
      <c r="GS177" s="158">
        <f t="shared" si="550"/>
        <v>8165</v>
      </c>
      <c r="GT177" s="157">
        <f t="shared" si="551"/>
        <v>1078</v>
      </c>
      <c r="GU177" s="158">
        <f t="shared" si="551"/>
        <v>1108</v>
      </c>
      <c r="GV177" s="157">
        <f t="shared" si="551"/>
        <v>1078</v>
      </c>
      <c r="GW177" s="158">
        <f t="shared" si="551"/>
        <v>1108</v>
      </c>
      <c r="GX177" s="157">
        <f t="shared" si="552"/>
        <v>4814</v>
      </c>
      <c r="GY177" s="158">
        <f t="shared" si="552"/>
        <v>5215.0999999999995</v>
      </c>
      <c r="GZ177" s="157">
        <f t="shared" si="552"/>
        <v>134056</v>
      </c>
      <c r="HA177" s="158">
        <f t="shared" si="552"/>
        <v>140596</v>
      </c>
      <c r="HB177" s="157">
        <f t="shared" si="553"/>
        <v>8</v>
      </c>
      <c r="HC177" s="158">
        <f t="shared" si="553"/>
        <v>6</v>
      </c>
      <c r="HD177" s="157">
        <f t="shared" si="553"/>
        <v>8</v>
      </c>
      <c r="HE177" s="158">
        <f t="shared" si="553"/>
        <v>6</v>
      </c>
      <c r="HF177" s="157">
        <f t="shared" si="554"/>
        <v>33.6</v>
      </c>
      <c r="HG177" s="158">
        <f t="shared" si="554"/>
        <v>26.6</v>
      </c>
      <c r="HH177" s="157">
        <f t="shared" si="555"/>
        <v>927</v>
      </c>
      <c r="HI177" s="158">
        <f t="shared" si="555"/>
        <v>676</v>
      </c>
      <c r="HJ177" s="157">
        <f t="shared" si="556"/>
        <v>4847.6000000000004</v>
      </c>
      <c r="HK177" s="158">
        <f t="shared" si="556"/>
        <v>5241.7</v>
      </c>
      <c r="HL177" s="157">
        <f t="shared" si="557"/>
        <v>134983</v>
      </c>
      <c r="HM177" s="158">
        <f t="shared" si="557"/>
        <v>141272</v>
      </c>
    </row>
    <row r="178" spans="1:221" s="82" customFormat="1" ht="15" customHeight="1">
      <c r="A178" s="225" t="s">
        <v>563</v>
      </c>
      <c r="B178" s="226" t="s">
        <v>572</v>
      </c>
      <c r="C178" s="227"/>
      <c r="D178" s="228">
        <v>199218</v>
      </c>
      <c r="E178" s="228">
        <v>3</v>
      </c>
      <c r="F178" s="155">
        <v>3201</v>
      </c>
      <c r="G178" s="229">
        <v>3369</v>
      </c>
      <c r="H178" s="155">
        <v>64</v>
      </c>
      <c r="I178" s="229">
        <v>53</v>
      </c>
      <c r="J178" s="157">
        <f t="shared" si="490"/>
        <v>3137</v>
      </c>
      <c r="K178" s="158">
        <f t="shared" si="490"/>
        <v>3316</v>
      </c>
      <c r="L178" s="155">
        <v>120</v>
      </c>
      <c r="M178" s="156">
        <v>120</v>
      </c>
      <c r="N178" s="157">
        <f t="shared" si="491"/>
        <v>3137</v>
      </c>
      <c r="O178" s="158">
        <f t="shared" si="491"/>
        <v>3316</v>
      </c>
      <c r="P178" s="157">
        <f t="shared" si="491"/>
        <v>3137</v>
      </c>
      <c r="Q178" s="158">
        <f t="shared" si="491"/>
        <v>3316</v>
      </c>
      <c r="R178" s="155">
        <v>13</v>
      </c>
      <c r="S178" s="229">
        <v>9</v>
      </c>
      <c r="T178" s="157">
        <f t="shared" si="492"/>
        <v>13</v>
      </c>
      <c r="U178" s="158">
        <f t="shared" si="492"/>
        <v>9</v>
      </c>
      <c r="V178" s="155">
        <v>0</v>
      </c>
      <c r="W178" s="229">
        <v>0</v>
      </c>
      <c r="X178" s="157">
        <f t="shared" si="493"/>
        <v>0</v>
      </c>
      <c r="Y178" s="158">
        <f t="shared" si="493"/>
        <v>0</v>
      </c>
      <c r="Z178" s="155">
        <v>0</v>
      </c>
      <c r="AA178" s="229">
        <v>0</v>
      </c>
      <c r="AB178" s="157">
        <f t="shared" si="494"/>
        <v>0</v>
      </c>
      <c r="AC178" s="158">
        <f t="shared" si="494"/>
        <v>0</v>
      </c>
      <c r="AD178" s="157">
        <f t="shared" si="495"/>
        <v>13</v>
      </c>
      <c r="AE178" s="158">
        <f t="shared" si="495"/>
        <v>9</v>
      </c>
      <c r="AF178" s="157">
        <f t="shared" si="496"/>
        <v>13</v>
      </c>
      <c r="AG178" s="158">
        <f t="shared" si="496"/>
        <v>9</v>
      </c>
      <c r="AH178" s="155">
        <v>4.8</v>
      </c>
      <c r="AI178" s="229">
        <v>4</v>
      </c>
      <c r="AJ178" s="157">
        <f t="shared" si="497"/>
        <v>62.4</v>
      </c>
      <c r="AK178" s="157">
        <f t="shared" si="497"/>
        <v>36</v>
      </c>
      <c r="AL178" s="155">
        <v>0</v>
      </c>
      <c r="AM178" s="229">
        <v>0</v>
      </c>
      <c r="AN178" s="157">
        <f t="shared" si="498"/>
        <v>0</v>
      </c>
      <c r="AO178" s="157">
        <f t="shared" si="498"/>
        <v>0</v>
      </c>
      <c r="AP178" s="155">
        <v>0</v>
      </c>
      <c r="AQ178" s="229">
        <v>0</v>
      </c>
      <c r="AR178" s="157">
        <f t="shared" si="499"/>
        <v>0</v>
      </c>
      <c r="AS178" s="158">
        <f t="shared" si="499"/>
        <v>0</v>
      </c>
      <c r="AT178" s="157">
        <f t="shared" si="500"/>
        <v>4.8</v>
      </c>
      <c r="AU178" s="158">
        <f t="shared" si="500"/>
        <v>4</v>
      </c>
      <c r="AV178" s="157">
        <f t="shared" si="501"/>
        <v>62.4</v>
      </c>
      <c r="AW178" s="158">
        <f t="shared" si="501"/>
        <v>36</v>
      </c>
      <c r="AX178" s="155">
        <v>133</v>
      </c>
      <c r="AY178" s="229">
        <v>154</v>
      </c>
      <c r="AZ178" s="157">
        <f t="shared" si="502"/>
        <v>1729</v>
      </c>
      <c r="BA178" s="158">
        <f t="shared" si="502"/>
        <v>1386</v>
      </c>
      <c r="BB178" s="155">
        <v>0</v>
      </c>
      <c r="BC178" s="229">
        <v>0</v>
      </c>
      <c r="BD178" s="157">
        <f t="shared" si="503"/>
        <v>0</v>
      </c>
      <c r="BE178" s="158">
        <f t="shared" si="503"/>
        <v>0</v>
      </c>
      <c r="BF178" s="155">
        <v>0</v>
      </c>
      <c r="BG178" s="229">
        <v>0</v>
      </c>
      <c r="BH178" s="157">
        <f t="shared" si="504"/>
        <v>0</v>
      </c>
      <c r="BI178" s="158">
        <f t="shared" si="504"/>
        <v>0</v>
      </c>
      <c r="BJ178" s="157">
        <f t="shared" si="505"/>
        <v>133</v>
      </c>
      <c r="BK178" s="158">
        <f t="shared" si="505"/>
        <v>154</v>
      </c>
      <c r="BL178" s="157">
        <f t="shared" si="506"/>
        <v>1729</v>
      </c>
      <c r="BM178" s="158">
        <f t="shared" si="506"/>
        <v>1386</v>
      </c>
      <c r="BN178" s="155">
        <v>1602</v>
      </c>
      <c r="BO178" s="229">
        <v>1705</v>
      </c>
      <c r="BP178" s="157">
        <f t="shared" si="507"/>
        <v>1602</v>
      </c>
      <c r="BQ178" s="158">
        <f t="shared" si="507"/>
        <v>1705</v>
      </c>
      <c r="BR178" s="155">
        <v>2</v>
      </c>
      <c r="BS178" s="229">
        <v>1</v>
      </c>
      <c r="BT178" s="157">
        <f t="shared" si="508"/>
        <v>2</v>
      </c>
      <c r="BU178" s="158">
        <f t="shared" si="508"/>
        <v>1</v>
      </c>
      <c r="BV178" s="155">
        <v>3</v>
      </c>
      <c r="BW178" s="229">
        <v>1</v>
      </c>
      <c r="BX178" s="157">
        <f t="shared" si="509"/>
        <v>3</v>
      </c>
      <c r="BY178" s="158">
        <f t="shared" si="509"/>
        <v>1</v>
      </c>
      <c r="BZ178" s="157">
        <f t="shared" si="510"/>
        <v>1607</v>
      </c>
      <c r="CA178" s="158">
        <f t="shared" si="510"/>
        <v>1707</v>
      </c>
      <c r="CB178" s="157">
        <f t="shared" si="511"/>
        <v>1607</v>
      </c>
      <c r="CC178" s="158">
        <f t="shared" si="511"/>
        <v>1707</v>
      </c>
      <c r="CD178" s="155">
        <v>4.5</v>
      </c>
      <c r="CE178" s="229">
        <v>4.5999999999999996</v>
      </c>
      <c r="CF178" s="157">
        <f t="shared" si="512"/>
        <v>7209</v>
      </c>
      <c r="CG178" s="158">
        <f t="shared" si="512"/>
        <v>7842.9999999999991</v>
      </c>
      <c r="CH178" s="155">
        <v>10</v>
      </c>
      <c r="CI178" s="229">
        <v>7</v>
      </c>
      <c r="CJ178" s="157">
        <f t="shared" si="513"/>
        <v>20</v>
      </c>
      <c r="CK178" s="158">
        <f t="shared" si="513"/>
        <v>7</v>
      </c>
      <c r="CL178" s="155">
        <v>5.3</v>
      </c>
      <c r="CM178" s="229">
        <v>4</v>
      </c>
      <c r="CN178" s="157">
        <f t="shared" si="514"/>
        <v>15.899999999999999</v>
      </c>
      <c r="CO178" s="158">
        <f t="shared" si="514"/>
        <v>4</v>
      </c>
      <c r="CP178" s="157">
        <f t="shared" si="515"/>
        <v>4.5083385189794649</v>
      </c>
      <c r="CQ178" s="158">
        <f t="shared" si="515"/>
        <v>4.6010544815465728</v>
      </c>
      <c r="CR178" s="157">
        <f t="shared" si="516"/>
        <v>7244.9000000000005</v>
      </c>
      <c r="CS178" s="158">
        <f t="shared" si="516"/>
        <v>7854</v>
      </c>
      <c r="CT178" s="155">
        <v>128</v>
      </c>
      <c r="CU178" s="229">
        <v>128</v>
      </c>
      <c r="CV178" s="157">
        <f t="shared" si="517"/>
        <v>205056</v>
      </c>
      <c r="CW178" s="158">
        <f t="shared" si="517"/>
        <v>218240</v>
      </c>
      <c r="CX178" s="155">
        <v>113</v>
      </c>
      <c r="CY178" s="229">
        <v>178</v>
      </c>
      <c r="CZ178" s="157">
        <f t="shared" si="518"/>
        <v>226</v>
      </c>
      <c r="DA178" s="158">
        <f t="shared" si="518"/>
        <v>178</v>
      </c>
      <c r="DB178" s="155">
        <v>135</v>
      </c>
      <c r="DC178" s="229">
        <v>115</v>
      </c>
      <c r="DD178" s="157">
        <f t="shared" si="519"/>
        <v>405</v>
      </c>
      <c r="DE178" s="158">
        <f t="shared" si="519"/>
        <v>115</v>
      </c>
      <c r="DF178" s="157">
        <f t="shared" si="520"/>
        <v>127.99439950217797</v>
      </c>
      <c r="DG178" s="158">
        <f t="shared" si="520"/>
        <v>128.02167545401289</v>
      </c>
      <c r="DH178" s="157">
        <f t="shared" si="521"/>
        <v>205687</v>
      </c>
      <c r="DI178" s="158">
        <f t="shared" si="521"/>
        <v>218533</v>
      </c>
      <c r="DJ178" s="157">
        <f t="shared" si="522"/>
        <v>1620</v>
      </c>
      <c r="DK178" s="158">
        <f t="shared" si="522"/>
        <v>1716</v>
      </c>
      <c r="DL178" s="157">
        <f t="shared" si="522"/>
        <v>1620</v>
      </c>
      <c r="DM178" s="158">
        <f t="shared" si="522"/>
        <v>1716</v>
      </c>
      <c r="DN178" s="157">
        <f t="shared" si="523"/>
        <v>4.5106790123456788</v>
      </c>
      <c r="DO178" s="158">
        <f t="shared" si="523"/>
        <v>4.5979020979020975</v>
      </c>
      <c r="DP178" s="157">
        <f t="shared" si="524"/>
        <v>7307.2999999999993</v>
      </c>
      <c r="DQ178" s="158">
        <f t="shared" si="524"/>
        <v>7889.9999999999991</v>
      </c>
      <c r="DR178" s="157">
        <f t="shared" si="525"/>
        <v>128.03456790123457</v>
      </c>
      <c r="DS178" s="158">
        <f t="shared" si="525"/>
        <v>128.1579254079254</v>
      </c>
      <c r="DT178" s="157">
        <f t="shared" si="526"/>
        <v>207416</v>
      </c>
      <c r="DU178" s="158">
        <f t="shared" si="526"/>
        <v>219919</v>
      </c>
      <c r="DV178" s="155">
        <v>1307</v>
      </c>
      <c r="DW178" s="229">
        <v>1292</v>
      </c>
      <c r="DX178" s="157">
        <f t="shared" si="527"/>
        <v>1307</v>
      </c>
      <c r="DY178" s="158">
        <f t="shared" si="527"/>
        <v>1292</v>
      </c>
      <c r="DZ178" s="155">
        <v>163</v>
      </c>
      <c r="EA178" s="229">
        <v>261</v>
      </c>
      <c r="EB178" s="157">
        <f t="shared" si="528"/>
        <v>163</v>
      </c>
      <c r="EC178" s="158">
        <f t="shared" si="528"/>
        <v>261</v>
      </c>
      <c r="ED178" s="155">
        <v>45</v>
      </c>
      <c r="EE178" s="229">
        <v>47</v>
      </c>
      <c r="EF178" s="157">
        <f t="shared" si="529"/>
        <v>45</v>
      </c>
      <c r="EG178" s="158">
        <f t="shared" si="529"/>
        <v>47</v>
      </c>
      <c r="EH178" s="157">
        <f t="shared" si="530"/>
        <v>1515</v>
      </c>
      <c r="EI178" s="158">
        <f t="shared" si="530"/>
        <v>1600</v>
      </c>
      <c r="EJ178" s="157">
        <f t="shared" si="531"/>
        <v>1515</v>
      </c>
      <c r="EK178" s="158">
        <f t="shared" si="531"/>
        <v>1600</v>
      </c>
      <c r="EL178" s="155">
        <v>3.2</v>
      </c>
      <c r="EM178" s="229">
        <v>3.2</v>
      </c>
      <c r="EN178" s="157">
        <f t="shared" si="532"/>
        <v>4182.4000000000005</v>
      </c>
      <c r="EO178" s="158">
        <f t="shared" si="532"/>
        <v>4134.4000000000005</v>
      </c>
      <c r="EP178" s="155">
        <v>3.3</v>
      </c>
      <c r="EQ178" s="229">
        <v>3.1</v>
      </c>
      <c r="ER178" s="157">
        <f t="shared" si="533"/>
        <v>537.9</v>
      </c>
      <c r="ES178" s="158">
        <f t="shared" si="533"/>
        <v>809.1</v>
      </c>
      <c r="ET178" s="155">
        <v>2.4</v>
      </c>
      <c r="EU178" s="229">
        <v>1.9</v>
      </c>
      <c r="EV178" s="157">
        <f t="shared" si="534"/>
        <v>108</v>
      </c>
      <c r="EW178" s="158">
        <f t="shared" si="534"/>
        <v>89.3</v>
      </c>
      <c r="EX178" s="157">
        <f t="shared" si="535"/>
        <v>3.186996699669967</v>
      </c>
      <c r="EY178" s="158">
        <f t="shared" si="535"/>
        <v>3.1455000000000006</v>
      </c>
      <c r="EZ178" s="157">
        <f t="shared" si="536"/>
        <v>4828.3</v>
      </c>
      <c r="FA178" s="158">
        <f t="shared" si="536"/>
        <v>5032.8000000000011</v>
      </c>
      <c r="FB178" s="155">
        <v>83</v>
      </c>
      <c r="FC178" s="229">
        <v>83</v>
      </c>
      <c r="FD178" s="157">
        <f t="shared" si="537"/>
        <v>108481</v>
      </c>
      <c r="FE178" s="158">
        <f t="shared" si="537"/>
        <v>107236</v>
      </c>
      <c r="FF178" s="155">
        <v>65</v>
      </c>
      <c r="FG178" s="229">
        <v>53</v>
      </c>
      <c r="FH178" s="157">
        <f t="shared" si="538"/>
        <v>10595</v>
      </c>
      <c r="FI178" s="158">
        <f t="shared" si="538"/>
        <v>13833</v>
      </c>
      <c r="FJ178" s="155">
        <v>50</v>
      </c>
      <c r="FK178" s="229">
        <v>49</v>
      </c>
      <c r="FL178" s="157">
        <f t="shared" si="539"/>
        <v>2250</v>
      </c>
      <c r="FM178" s="158">
        <f t="shared" si="539"/>
        <v>2303</v>
      </c>
      <c r="FN178" s="157">
        <f t="shared" si="540"/>
        <v>80.083168316831689</v>
      </c>
      <c r="FO178" s="158">
        <f t="shared" si="540"/>
        <v>77.107500000000002</v>
      </c>
      <c r="FP178" s="157">
        <f t="shared" si="541"/>
        <v>121326.00000000001</v>
      </c>
      <c r="FQ178" s="158">
        <f t="shared" si="541"/>
        <v>123372</v>
      </c>
      <c r="FR178" s="155">
        <v>2</v>
      </c>
      <c r="FS178" s="229">
        <v>0</v>
      </c>
      <c r="FT178" s="157">
        <f t="shared" si="542"/>
        <v>2</v>
      </c>
      <c r="FU178" s="158">
        <f t="shared" si="542"/>
        <v>0</v>
      </c>
      <c r="FV178" s="155">
        <v>4</v>
      </c>
      <c r="FW178" s="229">
        <v>0</v>
      </c>
      <c r="FX178" s="157">
        <f t="shared" si="543"/>
        <v>8</v>
      </c>
      <c r="FY178" s="158">
        <f t="shared" si="543"/>
        <v>0</v>
      </c>
      <c r="FZ178" s="155">
        <v>124.5</v>
      </c>
      <c r="GA178" s="229">
        <v>0</v>
      </c>
      <c r="GB178" s="157">
        <f t="shared" si="544"/>
        <v>249</v>
      </c>
      <c r="GC178" s="158">
        <f t="shared" si="544"/>
        <v>0</v>
      </c>
      <c r="GD178" s="157">
        <f t="shared" si="545"/>
        <v>2922</v>
      </c>
      <c r="GE178" s="158">
        <f t="shared" si="545"/>
        <v>3006</v>
      </c>
      <c r="GF178" s="157">
        <f t="shared" si="545"/>
        <v>2922</v>
      </c>
      <c r="GG178" s="158">
        <f t="shared" si="545"/>
        <v>3006</v>
      </c>
      <c r="GH178" s="157">
        <f t="shared" si="546"/>
        <v>11453.8</v>
      </c>
      <c r="GI178" s="158">
        <f t="shared" si="546"/>
        <v>12013.4</v>
      </c>
      <c r="GJ178" s="157">
        <f t="shared" si="547"/>
        <v>315266</v>
      </c>
      <c r="GK178" s="158">
        <f t="shared" si="547"/>
        <v>326862</v>
      </c>
      <c r="GL178" s="157">
        <f t="shared" si="548"/>
        <v>165</v>
      </c>
      <c r="GM178" s="158">
        <f t="shared" si="548"/>
        <v>262</v>
      </c>
      <c r="GN178" s="157">
        <f t="shared" si="548"/>
        <v>165</v>
      </c>
      <c r="GO178" s="158">
        <f t="shared" si="548"/>
        <v>262</v>
      </c>
      <c r="GP178" s="157">
        <f t="shared" si="549"/>
        <v>557.9</v>
      </c>
      <c r="GQ178" s="158">
        <f t="shared" si="549"/>
        <v>816.1</v>
      </c>
      <c r="GR178" s="157">
        <f t="shared" si="550"/>
        <v>10821</v>
      </c>
      <c r="GS178" s="158">
        <f t="shared" si="550"/>
        <v>14011</v>
      </c>
      <c r="GT178" s="157">
        <f t="shared" si="551"/>
        <v>3087</v>
      </c>
      <c r="GU178" s="158">
        <f t="shared" si="551"/>
        <v>3268</v>
      </c>
      <c r="GV178" s="157">
        <f t="shared" si="551"/>
        <v>3087</v>
      </c>
      <c r="GW178" s="158">
        <f t="shared" si="551"/>
        <v>3268</v>
      </c>
      <c r="GX178" s="157">
        <f t="shared" si="552"/>
        <v>12011.699999999999</v>
      </c>
      <c r="GY178" s="158">
        <f t="shared" si="552"/>
        <v>12829.5</v>
      </c>
      <c r="GZ178" s="157">
        <f t="shared" si="552"/>
        <v>326087</v>
      </c>
      <c r="HA178" s="158">
        <f t="shared" si="552"/>
        <v>340873</v>
      </c>
      <c r="HB178" s="157">
        <f t="shared" si="553"/>
        <v>48</v>
      </c>
      <c r="HC178" s="158">
        <f t="shared" si="553"/>
        <v>48</v>
      </c>
      <c r="HD178" s="157">
        <f t="shared" si="553"/>
        <v>48</v>
      </c>
      <c r="HE178" s="158">
        <f t="shared" si="553"/>
        <v>48</v>
      </c>
      <c r="HF178" s="157">
        <f t="shared" si="554"/>
        <v>123.9</v>
      </c>
      <c r="HG178" s="158">
        <f t="shared" si="554"/>
        <v>93.3</v>
      </c>
      <c r="HH178" s="157">
        <f t="shared" si="555"/>
        <v>2655</v>
      </c>
      <c r="HI178" s="158">
        <f t="shared" si="555"/>
        <v>2418</v>
      </c>
      <c r="HJ178" s="157">
        <f t="shared" si="556"/>
        <v>12143.599999999999</v>
      </c>
      <c r="HK178" s="158">
        <f t="shared" si="556"/>
        <v>12922.8</v>
      </c>
      <c r="HL178" s="157">
        <f t="shared" si="557"/>
        <v>328991</v>
      </c>
      <c r="HM178" s="158">
        <f t="shared" si="557"/>
        <v>343291</v>
      </c>
    </row>
    <row r="179" spans="1:221" s="82" customFormat="1" ht="15" customHeight="1">
      <c r="A179" s="225" t="s">
        <v>563</v>
      </c>
      <c r="B179" s="226" t="s">
        <v>573</v>
      </c>
      <c r="C179" s="227"/>
      <c r="D179" s="228">
        <v>200004</v>
      </c>
      <c r="E179" s="228">
        <v>3</v>
      </c>
      <c r="F179" s="155">
        <v>1992</v>
      </c>
      <c r="G179" s="229">
        <v>2111</v>
      </c>
      <c r="H179" s="155">
        <v>73</v>
      </c>
      <c r="I179" s="229">
        <v>82</v>
      </c>
      <c r="J179" s="157">
        <f t="shared" ref="J179:K194" si="558">F179-H179</f>
        <v>1919</v>
      </c>
      <c r="K179" s="158">
        <f t="shared" si="558"/>
        <v>2029</v>
      </c>
      <c r="L179" s="155">
        <v>120</v>
      </c>
      <c r="M179" s="156">
        <v>120</v>
      </c>
      <c r="N179" s="157">
        <f t="shared" ref="N179:Q194" si="559">+R179+V179+Z179+BN179+BR179+BV179+DV179+DZ179+ED179+FR179</f>
        <v>1919</v>
      </c>
      <c r="O179" s="158">
        <f t="shared" si="559"/>
        <v>2029</v>
      </c>
      <c r="P179" s="157">
        <f t="shared" si="559"/>
        <v>1919</v>
      </c>
      <c r="Q179" s="158">
        <f t="shared" si="559"/>
        <v>2029</v>
      </c>
      <c r="R179" s="155">
        <v>11</v>
      </c>
      <c r="S179" s="229">
        <v>5</v>
      </c>
      <c r="T179" s="157">
        <f t="shared" ref="T179:U194" si="560">IF(AX179&gt;0,R179,)</f>
        <v>11</v>
      </c>
      <c r="U179" s="158">
        <f t="shared" si="560"/>
        <v>5</v>
      </c>
      <c r="V179" s="155">
        <v>1</v>
      </c>
      <c r="W179" s="229">
        <v>0</v>
      </c>
      <c r="X179" s="157">
        <f t="shared" ref="X179:Y194" si="561">IF(BB179&gt;0,V179,)</f>
        <v>1</v>
      </c>
      <c r="Y179" s="158">
        <f t="shared" si="561"/>
        <v>0</v>
      </c>
      <c r="Z179" s="155">
        <v>0</v>
      </c>
      <c r="AA179" s="229">
        <v>1</v>
      </c>
      <c r="AB179" s="157">
        <f t="shared" ref="AB179:AC194" si="562">IF(BF179&gt;0,Z179,)</f>
        <v>0</v>
      </c>
      <c r="AC179" s="158">
        <f t="shared" si="562"/>
        <v>1</v>
      </c>
      <c r="AD179" s="157">
        <f t="shared" ref="AD179:AE194" si="563">R179+V179+Z179</f>
        <v>12</v>
      </c>
      <c r="AE179" s="158">
        <f t="shared" si="563"/>
        <v>6</v>
      </c>
      <c r="AF179" s="157">
        <f t="shared" ref="AF179:AG194" si="564">IF(BJ179&gt;0,AD179,)</f>
        <v>12</v>
      </c>
      <c r="AG179" s="158">
        <f t="shared" si="564"/>
        <v>6</v>
      </c>
      <c r="AH179" s="155">
        <v>4.8</v>
      </c>
      <c r="AI179" s="229">
        <v>5.4</v>
      </c>
      <c r="AJ179" s="157">
        <f t="shared" ref="AJ179:AK194" si="565">IF(R179&gt;0,(R179*AH179),)</f>
        <v>52.8</v>
      </c>
      <c r="AK179" s="157">
        <f t="shared" si="565"/>
        <v>27</v>
      </c>
      <c r="AL179" s="155">
        <v>3.5</v>
      </c>
      <c r="AM179" s="229">
        <v>0</v>
      </c>
      <c r="AN179" s="157">
        <f t="shared" ref="AN179:AO194" si="566">IF(V179&gt;0,(V179*AL179),)</f>
        <v>3.5</v>
      </c>
      <c r="AO179" s="157">
        <f t="shared" si="566"/>
        <v>0</v>
      </c>
      <c r="AP179" s="155">
        <v>0</v>
      </c>
      <c r="AQ179" s="229">
        <v>1.5</v>
      </c>
      <c r="AR179" s="157">
        <f t="shared" ref="AR179:AS194" si="567">IF(Z179&gt;0,(Z179*AP179),)</f>
        <v>0</v>
      </c>
      <c r="AS179" s="158">
        <f t="shared" si="567"/>
        <v>1.5</v>
      </c>
      <c r="AT179" s="157">
        <f t="shared" ref="AT179:AU194" si="568">IF(AD179&gt;0,((AJ179+AN179+AR179)/AD179),)</f>
        <v>4.6916666666666664</v>
      </c>
      <c r="AU179" s="158">
        <f t="shared" si="568"/>
        <v>4.75</v>
      </c>
      <c r="AV179" s="157">
        <f t="shared" ref="AV179:AW194" si="569">IF(AD179&gt;0,(AD179*AT179),)</f>
        <v>56.3</v>
      </c>
      <c r="AW179" s="158">
        <f t="shared" si="569"/>
        <v>28.5</v>
      </c>
      <c r="AX179" s="155">
        <v>137</v>
      </c>
      <c r="AY179" s="229">
        <v>159</v>
      </c>
      <c r="AZ179" s="157">
        <f t="shared" ref="AZ179:BA194" si="570">IF(T179&gt;0,(T179*AX179),)</f>
        <v>1507</v>
      </c>
      <c r="BA179" s="158">
        <f t="shared" si="570"/>
        <v>795</v>
      </c>
      <c r="BB179" s="155">
        <v>42</v>
      </c>
      <c r="BC179" s="229">
        <v>0</v>
      </c>
      <c r="BD179" s="157">
        <f t="shared" ref="BD179:BE194" si="571">IF(X179&gt;0,(X179*BB179),)</f>
        <v>42</v>
      </c>
      <c r="BE179" s="158">
        <f t="shared" si="571"/>
        <v>0</v>
      </c>
      <c r="BF179" s="155">
        <v>0</v>
      </c>
      <c r="BG179" s="229">
        <v>57</v>
      </c>
      <c r="BH179" s="157">
        <f t="shared" ref="BH179:BI194" si="572">IF(AB179&gt;0,(AB179*BF179),)</f>
        <v>0</v>
      </c>
      <c r="BI179" s="158">
        <f t="shared" si="572"/>
        <v>57</v>
      </c>
      <c r="BJ179" s="157">
        <f t="shared" ref="BJ179:BK194" si="573">IF((AZ179+BD179+BH179)&gt;0,((AZ179+BD179+BH179)/AD179),)</f>
        <v>129.08333333333334</v>
      </c>
      <c r="BK179" s="158">
        <f t="shared" si="573"/>
        <v>142</v>
      </c>
      <c r="BL179" s="157">
        <f t="shared" ref="BL179:BM194" si="574">IF(AF179&gt;0,(AD179*BJ179),)</f>
        <v>1549</v>
      </c>
      <c r="BM179" s="158">
        <f t="shared" si="574"/>
        <v>852</v>
      </c>
      <c r="BN179" s="155">
        <v>978</v>
      </c>
      <c r="BO179" s="229">
        <v>1090</v>
      </c>
      <c r="BP179" s="157">
        <f t="shared" ref="BP179:BQ194" si="575">IF(CT179&gt;0,BN179,)</f>
        <v>978</v>
      </c>
      <c r="BQ179" s="158">
        <f t="shared" si="575"/>
        <v>1090</v>
      </c>
      <c r="BR179" s="155">
        <v>48</v>
      </c>
      <c r="BS179" s="229">
        <v>65</v>
      </c>
      <c r="BT179" s="157">
        <f t="shared" ref="BT179:BU194" si="576">IF(CX179&gt;0,BR179,)</f>
        <v>48</v>
      </c>
      <c r="BU179" s="158">
        <f t="shared" si="576"/>
        <v>65</v>
      </c>
      <c r="BV179" s="155">
        <v>8</v>
      </c>
      <c r="BW179" s="229">
        <v>2</v>
      </c>
      <c r="BX179" s="157">
        <f t="shared" ref="BX179:BY194" si="577">IF(DB179&gt;0,BV179,)</f>
        <v>8</v>
      </c>
      <c r="BY179" s="158">
        <f t="shared" si="577"/>
        <v>2</v>
      </c>
      <c r="BZ179" s="157">
        <f t="shared" ref="BZ179:CA194" si="578">BN179+BR179+BV179</f>
        <v>1034</v>
      </c>
      <c r="CA179" s="158">
        <f t="shared" si="578"/>
        <v>1157</v>
      </c>
      <c r="CB179" s="157">
        <f t="shared" ref="CB179:CC194" si="579">IF(DF179&gt;0,BZ179,)</f>
        <v>1034</v>
      </c>
      <c r="CC179" s="158">
        <f t="shared" si="579"/>
        <v>1157</v>
      </c>
      <c r="CD179" s="155">
        <v>4.5999999999999996</v>
      </c>
      <c r="CE179" s="229">
        <v>4.5</v>
      </c>
      <c r="CF179" s="157">
        <f t="shared" ref="CF179:CG194" si="580">IF(BN179&gt;0,(BN179*CD179),)</f>
        <v>4498.7999999999993</v>
      </c>
      <c r="CG179" s="158">
        <f t="shared" si="580"/>
        <v>4905</v>
      </c>
      <c r="CH179" s="155">
        <v>3.3</v>
      </c>
      <c r="CI179" s="229">
        <v>3.2</v>
      </c>
      <c r="CJ179" s="157">
        <f t="shared" ref="CJ179:CK194" si="581">IF(BR179&gt;0,(BR179*CH179),)</f>
        <v>158.39999999999998</v>
      </c>
      <c r="CK179" s="158">
        <f t="shared" si="581"/>
        <v>208</v>
      </c>
      <c r="CL179" s="155">
        <v>4.9000000000000004</v>
      </c>
      <c r="CM179" s="229">
        <v>2.5</v>
      </c>
      <c r="CN179" s="157">
        <f t="shared" ref="CN179:CO194" si="582">IF(BV179&gt;0,(BV179*CL179),)</f>
        <v>39.200000000000003</v>
      </c>
      <c r="CO179" s="158">
        <f t="shared" si="582"/>
        <v>5</v>
      </c>
      <c r="CP179" s="157">
        <f t="shared" ref="CP179:CQ194" si="583">IF(BZ179&gt;0,((CF179+CJ179+CN179)/BZ179),)</f>
        <v>4.541972920696324</v>
      </c>
      <c r="CQ179" s="158">
        <f t="shared" si="583"/>
        <v>4.4235090751944686</v>
      </c>
      <c r="CR179" s="157">
        <f t="shared" ref="CR179:CS194" si="584">IF(BZ179&gt;0,(BZ179*CP179),)</f>
        <v>4696.3999999999987</v>
      </c>
      <c r="CS179" s="158">
        <f t="shared" si="584"/>
        <v>5118</v>
      </c>
      <c r="CT179" s="155">
        <v>131</v>
      </c>
      <c r="CU179" s="229">
        <v>129</v>
      </c>
      <c r="CV179" s="157">
        <f t="shared" ref="CV179:CW194" si="585">IF(BP179&gt;0,(BP179*CT179),)</f>
        <v>128118</v>
      </c>
      <c r="CW179" s="158">
        <f t="shared" si="585"/>
        <v>140610</v>
      </c>
      <c r="CX179" s="155">
        <v>46</v>
      </c>
      <c r="CY179" s="229">
        <v>42</v>
      </c>
      <c r="CZ179" s="157">
        <f t="shared" ref="CZ179:DA194" si="586">IF(BT179&gt;0,(BT179*CX179),)</f>
        <v>2208</v>
      </c>
      <c r="DA179" s="158">
        <f t="shared" si="586"/>
        <v>2730</v>
      </c>
      <c r="DB179" s="155">
        <v>45</v>
      </c>
      <c r="DC179" s="229">
        <v>32</v>
      </c>
      <c r="DD179" s="157">
        <f t="shared" ref="DD179:DE194" si="587">IF(BX179&gt;0,(BX179*DB179),)</f>
        <v>360</v>
      </c>
      <c r="DE179" s="158">
        <f t="shared" si="587"/>
        <v>64</v>
      </c>
      <c r="DF179" s="157">
        <f t="shared" ref="DF179:DG194" si="588">IF((CV179+CZ179+DD179)&gt;0,((CV179+CZ179+DD179)/BZ179),)</f>
        <v>126.38878143133462</v>
      </c>
      <c r="DG179" s="158">
        <f t="shared" si="588"/>
        <v>123.9446845289542</v>
      </c>
      <c r="DH179" s="157">
        <f t="shared" ref="DH179:DI194" si="589">IF(CB179&gt;0,(BZ179*DF179),)</f>
        <v>130686</v>
      </c>
      <c r="DI179" s="158">
        <f t="shared" si="589"/>
        <v>143404</v>
      </c>
      <c r="DJ179" s="157">
        <f t="shared" ref="DJ179:DM194" si="590">AD179+BZ179</f>
        <v>1046</v>
      </c>
      <c r="DK179" s="158">
        <f t="shared" si="590"/>
        <v>1163</v>
      </c>
      <c r="DL179" s="157">
        <f t="shared" si="590"/>
        <v>1046</v>
      </c>
      <c r="DM179" s="158">
        <f t="shared" si="590"/>
        <v>1163</v>
      </c>
      <c r="DN179" s="157">
        <f t="shared" ref="DN179:DO194" si="591">IF(DJ179&gt;0,((AD179*AT179)+(BZ179*CP179))/DJ179,)</f>
        <v>4.5436902485659649</v>
      </c>
      <c r="DO179" s="158">
        <f t="shared" si="591"/>
        <v>4.4251934651762683</v>
      </c>
      <c r="DP179" s="157">
        <f t="shared" ref="DP179:DQ194" si="592">IF(DJ179&gt;0,(DJ179*DN179),)</f>
        <v>4752.6999999999989</v>
      </c>
      <c r="DQ179" s="158">
        <f t="shared" si="592"/>
        <v>5146.5</v>
      </c>
      <c r="DR179" s="157">
        <f t="shared" ref="DR179:DS194" si="593">IF(DL179&gt;0,((AF179*BJ179)+(CB179*DF179))/DL179,)</f>
        <v>126.41969407265775</v>
      </c>
      <c r="DS179" s="158">
        <f t="shared" si="593"/>
        <v>124.03783319002579</v>
      </c>
      <c r="DT179" s="157">
        <f t="shared" ref="DT179:DU194" si="594">IF(DL179&gt;0,(DL179*DR179),)</f>
        <v>132235</v>
      </c>
      <c r="DU179" s="158">
        <f t="shared" si="594"/>
        <v>144256</v>
      </c>
      <c r="DV179" s="155">
        <v>558</v>
      </c>
      <c r="DW179" s="229">
        <v>595</v>
      </c>
      <c r="DX179" s="157">
        <f t="shared" ref="DX179:DY194" si="595">IF(FB179&gt;0,DV179,)</f>
        <v>558</v>
      </c>
      <c r="DY179" s="158">
        <f t="shared" si="595"/>
        <v>595</v>
      </c>
      <c r="DZ179" s="155">
        <v>297</v>
      </c>
      <c r="EA179" s="229">
        <v>260</v>
      </c>
      <c r="EB179" s="157">
        <f t="shared" ref="EB179:EC194" si="596">IF(FF179&gt;0,DZ179,)</f>
        <v>297</v>
      </c>
      <c r="EC179" s="158">
        <f t="shared" si="596"/>
        <v>260</v>
      </c>
      <c r="ED179" s="155">
        <v>2</v>
      </c>
      <c r="EE179" s="229">
        <v>1</v>
      </c>
      <c r="EF179" s="157">
        <f t="shared" ref="EF179:EG194" si="597">IF(FJ179&gt;0,ED179,)</f>
        <v>2</v>
      </c>
      <c r="EG179" s="158">
        <f t="shared" si="597"/>
        <v>1</v>
      </c>
      <c r="EH179" s="157">
        <f t="shared" ref="EH179:EI194" si="598">DV179+DZ179+ED179</f>
        <v>857</v>
      </c>
      <c r="EI179" s="158">
        <f t="shared" si="598"/>
        <v>856</v>
      </c>
      <c r="EJ179" s="157">
        <f t="shared" ref="EJ179:EK194" si="599">IF(FN179&gt;0,EH179,)</f>
        <v>857</v>
      </c>
      <c r="EK179" s="158">
        <f t="shared" si="599"/>
        <v>856</v>
      </c>
      <c r="EL179" s="155">
        <v>3.4</v>
      </c>
      <c r="EM179" s="229">
        <v>3.4</v>
      </c>
      <c r="EN179" s="157">
        <f t="shared" ref="EN179:EO194" si="600">IF(DV179&gt;0,(DV179*EL179),)</f>
        <v>1897.2</v>
      </c>
      <c r="EO179" s="158">
        <f t="shared" si="600"/>
        <v>2023</v>
      </c>
      <c r="EP179" s="155">
        <v>3.3</v>
      </c>
      <c r="EQ179" s="229">
        <v>3.3</v>
      </c>
      <c r="ER179" s="157">
        <f t="shared" ref="ER179:ES194" si="601">IF(DZ179&gt;0,(DZ179*EP179),)</f>
        <v>980.09999999999991</v>
      </c>
      <c r="ES179" s="158">
        <f t="shared" si="601"/>
        <v>858</v>
      </c>
      <c r="ET179" s="155">
        <v>2</v>
      </c>
      <c r="EU179" s="229">
        <v>5</v>
      </c>
      <c r="EV179" s="157">
        <f t="shared" ref="EV179:EW194" si="602">IF(ED179&gt;0,(ED179*ET179),)</f>
        <v>4</v>
      </c>
      <c r="EW179" s="158">
        <f t="shared" si="602"/>
        <v>5</v>
      </c>
      <c r="EX179" s="157">
        <f t="shared" ref="EX179:EY194" si="603">IF(EH179&gt;0,((EN179+ER179+EV179)/EH179),)</f>
        <v>3.3620770128354729</v>
      </c>
      <c r="EY179" s="158">
        <f t="shared" si="603"/>
        <v>3.3714953271028039</v>
      </c>
      <c r="EZ179" s="157">
        <f t="shared" ref="EZ179:FA194" si="604">IF(EH179&gt;0,(EH179*EX179),)</f>
        <v>2881.3</v>
      </c>
      <c r="FA179" s="158">
        <f t="shared" si="604"/>
        <v>2886</v>
      </c>
      <c r="FB179" s="155">
        <v>88</v>
      </c>
      <c r="FC179" s="229">
        <v>88</v>
      </c>
      <c r="FD179" s="157">
        <f t="shared" ref="FD179:FE194" si="605">IF(DX179&gt;0,(DX179*FB179),)</f>
        <v>49104</v>
      </c>
      <c r="FE179" s="158">
        <f t="shared" si="605"/>
        <v>52360</v>
      </c>
      <c r="FF179" s="155">
        <v>51</v>
      </c>
      <c r="FG179" s="229">
        <v>48</v>
      </c>
      <c r="FH179" s="157">
        <f t="shared" ref="FH179:FI194" si="606">IF(EB179&gt;0,(EB179*FF179),)</f>
        <v>15147</v>
      </c>
      <c r="FI179" s="158">
        <f t="shared" si="606"/>
        <v>12480</v>
      </c>
      <c r="FJ179" s="155">
        <v>52</v>
      </c>
      <c r="FK179" s="229">
        <v>123</v>
      </c>
      <c r="FL179" s="157">
        <f t="shared" ref="FL179:FM194" si="607">IF(EF179&gt;0,(EF179*FJ179),)</f>
        <v>104</v>
      </c>
      <c r="FM179" s="158">
        <f t="shared" si="607"/>
        <v>123</v>
      </c>
      <c r="FN179" s="157">
        <f t="shared" ref="FN179:FO194" si="608">IF((FD179+FH179+FL179)&gt;0,((FD179+FH179+FL179)/EH179),)</f>
        <v>75.093348891481909</v>
      </c>
      <c r="FO179" s="158">
        <f t="shared" si="608"/>
        <v>75.891355140186917</v>
      </c>
      <c r="FP179" s="157">
        <f t="shared" ref="FP179:FQ194" si="609">IF(EH179&gt;0,(EH179*FN179),)</f>
        <v>64354.999999999993</v>
      </c>
      <c r="FQ179" s="158">
        <f t="shared" si="609"/>
        <v>64963</v>
      </c>
      <c r="FR179" s="155">
        <v>16</v>
      </c>
      <c r="FS179" s="229">
        <v>10</v>
      </c>
      <c r="FT179" s="157">
        <f t="shared" ref="FT179:FU194" si="610">IF(FZ179&gt;0,FR179,)</f>
        <v>16</v>
      </c>
      <c r="FU179" s="158">
        <f t="shared" si="610"/>
        <v>10</v>
      </c>
      <c r="FV179" s="155">
        <v>9</v>
      </c>
      <c r="FW179" s="229">
        <v>9.6999999999999993</v>
      </c>
      <c r="FX179" s="157">
        <f t="shared" ref="FX179:FY194" si="611">IF(FR179&gt;0,(FR179*FV179),)</f>
        <v>144</v>
      </c>
      <c r="FY179" s="158">
        <f t="shared" si="611"/>
        <v>97</v>
      </c>
      <c r="FZ179" s="155">
        <v>151.6</v>
      </c>
      <c r="GA179" s="229">
        <v>133.80000000000001</v>
      </c>
      <c r="GB179" s="157">
        <f t="shared" ref="GB179:GC194" si="612">IF(FZ179&gt;0,(FR179*FZ179),)</f>
        <v>2425.6</v>
      </c>
      <c r="GC179" s="158">
        <f t="shared" si="612"/>
        <v>1338</v>
      </c>
      <c r="GD179" s="157">
        <f t="shared" ref="GD179:GG194" si="613">(R179+BN179+DV179)</f>
        <v>1547</v>
      </c>
      <c r="GE179" s="158">
        <f t="shared" si="613"/>
        <v>1690</v>
      </c>
      <c r="GF179" s="157">
        <f t="shared" si="613"/>
        <v>1547</v>
      </c>
      <c r="GG179" s="158">
        <f t="shared" si="613"/>
        <v>1690</v>
      </c>
      <c r="GH179" s="157">
        <f t="shared" ref="GH179:GI194" si="614">IF(GD179&gt;0,(AJ179+CF179+EN179),"")</f>
        <v>6448.7999999999993</v>
      </c>
      <c r="GI179" s="158">
        <f t="shared" si="614"/>
        <v>6955</v>
      </c>
      <c r="GJ179" s="157">
        <f t="shared" ref="GJ179:GK194" si="615">IF(GF179&gt;0,(AZ179+CV179+FD179),"")</f>
        <v>178729</v>
      </c>
      <c r="GK179" s="158">
        <f t="shared" si="615"/>
        <v>193765</v>
      </c>
      <c r="GL179" s="157">
        <f t="shared" ref="GL179:GO194" si="616">(V179+BR179+DZ179)</f>
        <v>346</v>
      </c>
      <c r="GM179" s="158">
        <f t="shared" si="616"/>
        <v>325</v>
      </c>
      <c r="GN179" s="157">
        <f t="shared" si="616"/>
        <v>346</v>
      </c>
      <c r="GO179" s="158">
        <f t="shared" si="616"/>
        <v>325</v>
      </c>
      <c r="GP179" s="157">
        <f t="shared" ref="GP179:GQ194" si="617">IF(GL179&gt;0,AN179+CJ179+ER179,)</f>
        <v>1142</v>
      </c>
      <c r="GQ179" s="158">
        <f t="shared" si="617"/>
        <v>1066</v>
      </c>
      <c r="GR179" s="157">
        <f t="shared" ref="GR179:GS194" si="618">IF(GN179&gt;0,BD179+CZ179+FH179,)</f>
        <v>17397</v>
      </c>
      <c r="GS179" s="158">
        <f t="shared" si="618"/>
        <v>15210</v>
      </c>
      <c r="GT179" s="157">
        <f t="shared" ref="GT179:GW194" si="619">+GL179+GD179</f>
        <v>1893</v>
      </c>
      <c r="GU179" s="158">
        <f t="shared" si="619"/>
        <v>2015</v>
      </c>
      <c r="GV179" s="157">
        <f t="shared" si="619"/>
        <v>1893</v>
      </c>
      <c r="GW179" s="158">
        <f t="shared" si="619"/>
        <v>2015</v>
      </c>
      <c r="GX179" s="157">
        <f t="shared" ref="GX179:HA194" si="620">IF(GT179&gt;0,(GH179+GP179),"")</f>
        <v>7590.7999999999993</v>
      </c>
      <c r="GY179" s="158">
        <f t="shared" si="620"/>
        <v>8021</v>
      </c>
      <c r="GZ179" s="157">
        <f t="shared" si="620"/>
        <v>196126</v>
      </c>
      <c r="HA179" s="158">
        <f t="shared" si="620"/>
        <v>208975</v>
      </c>
      <c r="HB179" s="157">
        <f t="shared" ref="HB179:HE194" si="621">(Z179+BV179+ED179)</f>
        <v>10</v>
      </c>
      <c r="HC179" s="158">
        <f t="shared" si="621"/>
        <v>4</v>
      </c>
      <c r="HD179" s="157">
        <f t="shared" si="621"/>
        <v>10</v>
      </c>
      <c r="HE179" s="158">
        <f t="shared" si="621"/>
        <v>4</v>
      </c>
      <c r="HF179" s="157">
        <f t="shared" ref="HF179:HG194" si="622">IF(HB179&gt;0,(AR179+CN179+EV179),"")</f>
        <v>43.2</v>
      </c>
      <c r="HG179" s="158">
        <f t="shared" si="622"/>
        <v>11.5</v>
      </c>
      <c r="HH179" s="157">
        <f t="shared" ref="HH179:HI194" si="623">IF(HD179&gt;0,(BH179+DD179+FL179),"")</f>
        <v>464</v>
      </c>
      <c r="HI179" s="158">
        <f t="shared" si="623"/>
        <v>244</v>
      </c>
      <c r="HJ179" s="157">
        <f t="shared" ref="HJ179:HK194" si="624">IF((DJ179+EH179+FR179)&gt;0,(DP179+EZ179+FX179),"")</f>
        <v>7777.9999999999991</v>
      </c>
      <c r="HK179" s="158">
        <f t="shared" si="624"/>
        <v>8129.5</v>
      </c>
      <c r="HL179" s="157">
        <f t="shared" ref="HL179:HM194" si="625">IF((DL179+EJ179+FT179)&gt;0,(DT179+FP179+GB179),"")</f>
        <v>199015.6</v>
      </c>
      <c r="HM179" s="158">
        <f t="shared" si="625"/>
        <v>210557</v>
      </c>
    </row>
    <row r="180" spans="1:221" s="82" customFormat="1" ht="15" customHeight="1">
      <c r="A180" s="225" t="s">
        <v>563</v>
      </c>
      <c r="B180" s="231" t="s">
        <v>574</v>
      </c>
      <c r="C180" s="227"/>
      <c r="D180" s="228">
        <v>198543</v>
      </c>
      <c r="E180" s="228">
        <v>4</v>
      </c>
      <c r="F180" s="155">
        <v>954</v>
      </c>
      <c r="G180" s="229">
        <v>1001</v>
      </c>
      <c r="H180" s="155">
        <v>2</v>
      </c>
      <c r="I180" s="229">
        <v>2</v>
      </c>
      <c r="J180" s="157">
        <f t="shared" si="558"/>
        <v>952</v>
      </c>
      <c r="K180" s="158">
        <f t="shared" si="558"/>
        <v>999</v>
      </c>
      <c r="L180" s="155">
        <v>120</v>
      </c>
      <c r="M180" s="156">
        <v>120</v>
      </c>
      <c r="N180" s="157">
        <f t="shared" si="559"/>
        <v>952</v>
      </c>
      <c r="O180" s="158">
        <f t="shared" si="559"/>
        <v>999</v>
      </c>
      <c r="P180" s="157">
        <f t="shared" si="559"/>
        <v>952</v>
      </c>
      <c r="Q180" s="158">
        <f t="shared" si="559"/>
        <v>999</v>
      </c>
      <c r="R180" s="155">
        <v>8</v>
      </c>
      <c r="S180" s="229">
        <v>13</v>
      </c>
      <c r="T180" s="157">
        <f t="shared" si="560"/>
        <v>8</v>
      </c>
      <c r="U180" s="158">
        <f t="shared" si="560"/>
        <v>13</v>
      </c>
      <c r="V180" s="155">
        <v>0</v>
      </c>
      <c r="W180" s="229">
        <v>0</v>
      </c>
      <c r="X180" s="157">
        <f t="shared" si="561"/>
        <v>0</v>
      </c>
      <c r="Y180" s="158">
        <f t="shared" si="561"/>
        <v>0</v>
      </c>
      <c r="Z180" s="155">
        <v>0</v>
      </c>
      <c r="AA180" s="229">
        <v>0</v>
      </c>
      <c r="AB180" s="157">
        <f t="shared" si="562"/>
        <v>0</v>
      </c>
      <c r="AC180" s="158">
        <f t="shared" si="562"/>
        <v>0</v>
      </c>
      <c r="AD180" s="157">
        <f t="shared" si="563"/>
        <v>8</v>
      </c>
      <c r="AE180" s="158">
        <f t="shared" si="563"/>
        <v>13</v>
      </c>
      <c r="AF180" s="157">
        <f t="shared" si="564"/>
        <v>8</v>
      </c>
      <c r="AG180" s="158">
        <f t="shared" si="564"/>
        <v>13</v>
      </c>
      <c r="AH180" s="155">
        <v>3.6</v>
      </c>
      <c r="AI180" s="229">
        <v>3.8</v>
      </c>
      <c r="AJ180" s="157">
        <f t="shared" si="565"/>
        <v>28.8</v>
      </c>
      <c r="AK180" s="157">
        <f t="shared" si="565"/>
        <v>49.4</v>
      </c>
      <c r="AL180" s="155">
        <v>0</v>
      </c>
      <c r="AM180" s="229">
        <v>0</v>
      </c>
      <c r="AN180" s="157">
        <f t="shared" si="566"/>
        <v>0</v>
      </c>
      <c r="AO180" s="157">
        <f t="shared" si="566"/>
        <v>0</v>
      </c>
      <c r="AP180" s="155">
        <v>0</v>
      </c>
      <c r="AQ180" s="229">
        <v>0</v>
      </c>
      <c r="AR180" s="157">
        <f t="shared" si="567"/>
        <v>0</v>
      </c>
      <c r="AS180" s="158">
        <f t="shared" si="567"/>
        <v>0</v>
      </c>
      <c r="AT180" s="157">
        <f t="shared" si="568"/>
        <v>3.6</v>
      </c>
      <c r="AU180" s="158">
        <f t="shared" si="568"/>
        <v>3.8</v>
      </c>
      <c r="AV180" s="157">
        <f t="shared" si="569"/>
        <v>28.8</v>
      </c>
      <c r="AW180" s="158">
        <f t="shared" si="569"/>
        <v>49.4</v>
      </c>
      <c r="AX180" s="155">
        <v>136</v>
      </c>
      <c r="AY180" s="229">
        <v>166</v>
      </c>
      <c r="AZ180" s="157">
        <f t="shared" si="570"/>
        <v>1088</v>
      </c>
      <c r="BA180" s="158">
        <f t="shared" si="570"/>
        <v>2158</v>
      </c>
      <c r="BB180" s="155">
        <v>0</v>
      </c>
      <c r="BC180" s="229">
        <v>0</v>
      </c>
      <c r="BD180" s="157">
        <f t="shared" si="571"/>
        <v>0</v>
      </c>
      <c r="BE180" s="158">
        <f t="shared" si="571"/>
        <v>0</v>
      </c>
      <c r="BF180" s="155">
        <v>0</v>
      </c>
      <c r="BG180" s="229">
        <v>0</v>
      </c>
      <c r="BH180" s="157">
        <f t="shared" si="572"/>
        <v>0</v>
      </c>
      <c r="BI180" s="158">
        <f t="shared" si="572"/>
        <v>0</v>
      </c>
      <c r="BJ180" s="157">
        <f t="shared" si="573"/>
        <v>136</v>
      </c>
      <c r="BK180" s="158">
        <f t="shared" si="573"/>
        <v>166</v>
      </c>
      <c r="BL180" s="157">
        <f t="shared" si="574"/>
        <v>1088</v>
      </c>
      <c r="BM180" s="158">
        <f t="shared" si="574"/>
        <v>2158</v>
      </c>
      <c r="BN180" s="155">
        <v>258</v>
      </c>
      <c r="BO180" s="229">
        <v>276</v>
      </c>
      <c r="BP180" s="157">
        <f t="shared" si="575"/>
        <v>258</v>
      </c>
      <c r="BQ180" s="158">
        <f t="shared" si="575"/>
        <v>276</v>
      </c>
      <c r="BR180" s="155">
        <v>5</v>
      </c>
      <c r="BS180" s="229">
        <v>1</v>
      </c>
      <c r="BT180" s="157">
        <f t="shared" si="576"/>
        <v>5</v>
      </c>
      <c r="BU180" s="158">
        <f t="shared" si="576"/>
        <v>1</v>
      </c>
      <c r="BV180" s="155">
        <v>0</v>
      </c>
      <c r="BW180" s="229">
        <v>0</v>
      </c>
      <c r="BX180" s="157">
        <f t="shared" si="577"/>
        <v>0</v>
      </c>
      <c r="BY180" s="158">
        <f t="shared" si="577"/>
        <v>0</v>
      </c>
      <c r="BZ180" s="157">
        <f t="shared" si="578"/>
        <v>263</v>
      </c>
      <c r="CA180" s="158">
        <f t="shared" si="578"/>
        <v>277</v>
      </c>
      <c r="CB180" s="157">
        <f t="shared" si="579"/>
        <v>263</v>
      </c>
      <c r="CC180" s="158">
        <f t="shared" si="579"/>
        <v>277</v>
      </c>
      <c r="CD180" s="155">
        <v>5.6</v>
      </c>
      <c r="CE180" s="229">
        <v>5.7</v>
      </c>
      <c r="CF180" s="157">
        <f t="shared" si="580"/>
        <v>1444.8</v>
      </c>
      <c r="CG180" s="158">
        <f t="shared" si="580"/>
        <v>1573.2</v>
      </c>
      <c r="CH180" s="155">
        <v>6.2</v>
      </c>
      <c r="CI180" s="229">
        <v>4.5</v>
      </c>
      <c r="CJ180" s="157">
        <f t="shared" si="581"/>
        <v>31</v>
      </c>
      <c r="CK180" s="158">
        <f t="shared" si="581"/>
        <v>4.5</v>
      </c>
      <c r="CL180" s="155">
        <v>0</v>
      </c>
      <c r="CM180" s="229">
        <v>0</v>
      </c>
      <c r="CN180" s="157">
        <f t="shared" si="582"/>
        <v>0</v>
      </c>
      <c r="CO180" s="158">
        <f t="shared" si="582"/>
        <v>0</v>
      </c>
      <c r="CP180" s="157">
        <f t="shared" si="583"/>
        <v>5.6114068441064635</v>
      </c>
      <c r="CQ180" s="158">
        <f t="shared" si="583"/>
        <v>5.6956678700361012</v>
      </c>
      <c r="CR180" s="157">
        <f t="shared" si="584"/>
        <v>1475.8</v>
      </c>
      <c r="CS180" s="158">
        <f t="shared" si="584"/>
        <v>1577.7</v>
      </c>
      <c r="CT180" s="155">
        <v>153</v>
      </c>
      <c r="CU180" s="229">
        <v>152</v>
      </c>
      <c r="CV180" s="157">
        <f t="shared" si="585"/>
        <v>39474</v>
      </c>
      <c r="CW180" s="158">
        <f t="shared" si="585"/>
        <v>41952</v>
      </c>
      <c r="CX180" s="155">
        <v>103</v>
      </c>
      <c r="CY180" s="229">
        <v>157</v>
      </c>
      <c r="CZ180" s="157">
        <f t="shared" si="586"/>
        <v>515</v>
      </c>
      <c r="DA180" s="158">
        <f t="shared" si="586"/>
        <v>157</v>
      </c>
      <c r="DB180" s="155">
        <v>0</v>
      </c>
      <c r="DC180" s="229">
        <v>0</v>
      </c>
      <c r="DD180" s="157">
        <f t="shared" si="587"/>
        <v>0</v>
      </c>
      <c r="DE180" s="158">
        <f t="shared" si="587"/>
        <v>0</v>
      </c>
      <c r="DF180" s="157">
        <f t="shared" si="588"/>
        <v>152.04942965779469</v>
      </c>
      <c r="DG180" s="158">
        <f t="shared" si="588"/>
        <v>152.01805054151623</v>
      </c>
      <c r="DH180" s="157">
        <f t="shared" si="589"/>
        <v>39989</v>
      </c>
      <c r="DI180" s="158">
        <f t="shared" si="589"/>
        <v>42108.999999999993</v>
      </c>
      <c r="DJ180" s="157">
        <f t="shared" si="590"/>
        <v>271</v>
      </c>
      <c r="DK180" s="158">
        <f t="shared" si="590"/>
        <v>290</v>
      </c>
      <c r="DL180" s="157">
        <f t="shared" si="590"/>
        <v>271</v>
      </c>
      <c r="DM180" s="158">
        <f t="shared" si="590"/>
        <v>290</v>
      </c>
      <c r="DN180" s="157">
        <f t="shared" si="591"/>
        <v>5.5520295202952026</v>
      </c>
      <c r="DO180" s="158">
        <f t="shared" si="591"/>
        <v>5.6106896551724139</v>
      </c>
      <c r="DP180" s="157">
        <f t="shared" si="592"/>
        <v>1504.6</v>
      </c>
      <c r="DQ180" s="158">
        <f t="shared" si="592"/>
        <v>1627.1000000000001</v>
      </c>
      <c r="DR180" s="157">
        <f t="shared" si="593"/>
        <v>151.57564575645756</v>
      </c>
      <c r="DS180" s="158">
        <f t="shared" si="593"/>
        <v>152.64482758620687</v>
      </c>
      <c r="DT180" s="157">
        <f t="shared" si="594"/>
        <v>41077</v>
      </c>
      <c r="DU180" s="158">
        <f t="shared" si="594"/>
        <v>44266.999999999993</v>
      </c>
      <c r="DV180" s="155">
        <v>433</v>
      </c>
      <c r="DW180" s="229">
        <v>479</v>
      </c>
      <c r="DX180" s="157">
        <f t="shared" si="595"/>
        <v>433</v>
      </c>
      <c r="DY180" s="158">
        <f t="shared" si="595"/>
        <v>479</v>
      </c>
      <c r="DZ180" s="155">
        <v>216</v>
      </c>
      <c r="EA180" s="229">
        <v>216</v>
      </c>
      <c r="EB180" s="157">
        <f t="shared" si="596"/>
        <v>216</v>
      </c>
      <c r="EC180" s="158">
        <f t="shared" si="596"/>
        <v>216</v>
      </c>
      <c r="ED180" s="155">
        <v>27</v>
      </c>
      <c r="EE180" s="229">
        <v>5</v>
      </c>
      <c r="EF180" s="157">
        <f t="shared" si="597"/>
        <v>27</v>
      </c>
      <c r="EG180" s="158">
        <f t="shared" si="597"/>
        <v>5</v>
      </c>
      <c r="EH180" s="157">
        <f t="shared" si="598"/>
        <v>676</v>
      </c>
      <c r="EI180" s="158">
        <f t="shared" si="598"/>
        <v>700</v>
      </c>
      <c r="EJ180" s="157">
        <f t="shared" si="599"/>
        <v>676</v>
      </c>
      <c r="EK180" s="158">
        <f t="shared" si="599"/>
        <v>700</v>
      </c>
      <c r="EL180" s="155">
        <v>3.4</v>
      </c>
      <c r="EM180" s="229">
        <v>3.3</v>
      </c>
      <c r="EN180" s="157">
        <f t="shared" si="600"/>
        <v>1472.2</v>
      </c>
      <c r="EO180" s="158">
        <f t="shared" si="600"/>
        <v>1580.6999999999998</v>
      </c>
      <c r="EP180" s="155">
        <v>3.7</v>
      </c>
      <c r="EQ180" s="229">
        <v>3.7</v>
      </c>
      <c r="ER180" s="157">
        <f t="shared" si="601"/>
        <v>799.2</v>
      </c>
      <c r="ES180" s="158">
        <f t="shared" si="601"/>
        <v>799.2</v>
      </c>
      <c r="ET180" s="155">
        <v>3.6</v>
      </c>
      <c r="EU180" s="229">
        <v>3.3</v>
      </c>
      <c r="EV180" s="157">
        <f t="shared" si="602"/>
        <v>97.2</v>
      </c>
      <c r="EW180" s="158">
        <f t="shared" si="602"/>
        <v>16.5</v>
      </c>
      <c r="EX180" s="157">
        <f t="shared" si="603"/>
        <v>3.5038461538461538</v>
      </c>
      <c r="EY180" s="158">
        <f t="shared" si="603"/>
        <v>3.423428571428571</v>
      </c>
      <c r="EZ180" s="157">
        <f t="shared" si="604"/>
        <v>2368.6</v>
      </c>
      <c r="FA180" s="158">
        <f t="shared" si="604"/>
        <v>2396.3999999999996</v>
      </c>
      <c r="FB180" s="155">
        <v>82</v>
      </c>
      <c r="FC180" s="229">
        <v>81</v>
      </c>
      <c r="FD180" s="157">
        <f t="shared" si="605"/>
        <v>35506</v>
      </c>
      <c r="FE180" s="158">
        <f t="shared" si="605"/>
        <v>38799</v>
      </c>
      <c r="FF180" s="155">
        <v>62</v>
      </c>
      <c r="FG180" s="229">
        <v>63</v>
      </c>
      <c r="FH180" s="157">
        <f t="shared" si="606"/>
        <v>13392</v>
      </c>
      <c r="FI180" s="158">
        <f t="shared" si="606"/>
        <v>13608</v>
      </c>
      <c r="FJ180" s="155">
        <v>64</v>
      </c>
      <c r="FK180" s="229">
        <v>48</v>
      </c>
      <c r="FL180" s="157">
        <f t="shared" si="607"/>
        <v>1728</v>
      </c>
      <c r="FM180" s="158">
        <f t="shared" si="607"/>
        <v>240</v>
      </c>
      <c r="FN180" s="157">
        <f t="shared" si="608"/>
        <v>74.890532544378701</v>
      </c>
      <c r="FO180" s="158">
        <f t="shared" si="608"/>
        <v>75.209999999999994</v>
      </c>
      <c r="FP180" s="157">
        <f t="shared" si="609"/>
        <v>50626</v>
      </c>
      <c r="FQ180" s="158">
        <f t="shared" si="609"/>
        <v>52646.999999999993</v>
      </c>
      <c r="FR180" s="155">
        <v>5</v>
      </c>
      <c r="FS180" s="229">
        <v>9</v>
      </c>
      <c r="FT180" s="157">
        <f t="shared" si="610"/>
        <v>5</v>
      </c>
      <c r="FU180" s="158">
        <f t="shared" si="610"/>
        <v>9</v>
      </c>
      <c r="FV180" s="155">
        <v>7.2</v>
      </c>
      <c r="FW180" s="229">
        <v>3.6</v>
      </c>
      <c r="FX180" s="157">
        <f t="shared" si="611"/>
        <v>36</v>
      </c>
      <c r="FY180" s="158">
        <f t="shared" si="611"/>
        <v>32.4</v>
      </c>
      <c r="FZ180" s="155">
        <v>126</v>
      </c>
      <c r="GA180" s="229">
        <v>87.7</v>
      </c>
      <c r="GB180" s="157">
        <f t="shared" si="612"/>
        <v>630</v>
      </c>
      <c r="GC180" s="158">
        <f t="shared" si="612"/>
        <v>789.30000000000007</v>
      </c>
      <c r="GD180" s="157">
        <f t="shared" si="613"/>
        <v>699</v>
      </c>
      <c r="GE180" s="158">
        <f t="shared" si="613"/>
        <v>768</v>
      </c>
      <c r="GF180" s="157">
        <f t="shared" si="613"/>
        <v>699</v>
      </c>
      <c r="GG180" s="158">
        <f t="shared" si="613"/>
        <v>768</v>
      </c>
      <c r="GH180" s="157">
        <f t="shared" si="614"/>
        <v>2945.8</v>
      </c>
      <c r="GI180" s="158">
        <f t="shared" si="614"/>
        <v>3203.3</v>
      </c>
      <c r="GJ180" s="157">
        <f t="shared" si="615"/>
        <v>76068</v>
      </c>
      <c r="GK180" s="158">
        <f t="shared" si="615"/>
        <v>82909</v>
      </c>
      <c r="GL180" s="157">
        <f t="shared" si="616"/>
        <v>221</v>
      </c>
      <c r="GM180" s="158">
        <f t="shared" si="616"/>
        <v>217</v>
      </c>
      <c r="GN180" s="157">
        <f t="shared" si="616"/>
        <v>221</v>
      </c>
      <c r="GO180" s="158">
        <f t="shared" si="616"/>
        <v>217</v>
      </c>
      <c r="GP180" s="157">
        <f t="shared" si="617"/>
        <v>830.2</v>
      </c>
      <c r="GQ180" s="158">
        <f t="shared" si="617"/>
        <v>803.7</v>
      </c>
      <c r="GR180" s="157">
        <f t="shared" si="618"/>
        <v>13907</v>
      </c>
      <c r="GS180" s="158">
        <f t="shared" si="618"/>
        <v>13765</v>
      </c>
      <c r="GT180" s="157">
        <f t="shared" si="619"/>
        <v>920</v>
      </c>
      <c r="GU180" s="158">
        <f t="shared" si="619"/>
        <v>985</v>
      </c>
      <c r="GV180" s="157">
        <f t="shared" si="619"/>
        <v>920</v>
      </c>
      <c r="GW180" s="158">
        <f t="shared" si="619"/>
        <v>985</v>
      </c>
      <c r="GX180" s="157">
        <f t="shared" si="620"/>
        <v>3776</v>
      </c>
      <c r="GY180" s="158">
        <f t="shared" si="620"/>
        <v>4007</v>
      </c>
      <c r="GZ180" s="157">
        <f t="shared" si="620"/>
        <v>89975</v>
      </c>
      <c r="HA180" s="158">
        <f t="shared" si="620"/>
        <v>96674</v>
      </c>
      <c r="HB180" s="157">
        <f t="shared" si="621"/>
        <v>27</v>
      </c>
      <c r="HC180" s="158">
        <f t="shared" si="621"/>
        <v>5</v>
      </c>
      <c r="HD180" s="157">
        <f t="shared" si="621"/>
        <v>27</v>
      </c>
      <c r="HE180" s="158">
        <f t="shared" si="621"/>
        <v>5</v>
      </c>
      <c r="HF180" s="157">
        <f t="shared" si="622"/>
        <v>97.2</v>
      </c>
      <c r="HG180" s="158">
        <f t="shared" si="622"/>
        <v>16.5</v>
      </c>
      <c r="HH180" s="157">
        <f t="shared" si="623"/>
        <v>1728</v>
      </c>
      <c r="HI180" s="158">
        <f t="shared" si="623"/>
        <v>240</v>
      </c>
      <c r="HJ180" s="157">
        <f t="shared" si="624"/>
        <v>3909.2</v>
      </c>
      <c r="HK180" s="158">
        <f t="shared" si="624"/>
        <v>4055.9</v>
      </c>
      <c r="HL180" s="157">
        <f t="shared" si="625"/>
        <v>92333</v>
      </c>
      <c r="HM180" s="158">
        <f t="shared" si="625"/>
        <v>97703.299999999988</v>
      </c>
    </row>
    <row r="181" spans="1:221" s="82" customFormat="1" ht="15" customHeight="1">
      <c r="A181" s="225" t="s">
        <v>563</v>
      </c>
      <c r="B181" s="226" t="s">
        <v>575</v>
      </c>
      <c r="C181" s="227"/>
      <c r="D181" s="228">
        <v>199281</v>
      </c>
      <c r="E181" s="228">
        <v>5</v>
      </c>
      <c r="F181" s="155">
        <v>944</v>
      </c>
      <c r="G181" s="229">
        <v>974</v>
      </c>
      <c r="H181" s="155">
        <v>8</v>
      </c>
      <c r="I181" s="229">
        <v>4</v>
      </c>
      <c r="J181" s="157">
        <f t="shared" si="558"/>
        <v>936</v>
      </c>
      <c r="K181" s="158">
        <f t="shared" si="558"/>
        <v>970</v>
      </c>
      <c r="L181" s="155">
        <v>120</v>
      </c>
      <c r="M181" s="156">
        <v>120</v>
      </c>
      <c r="N181" s="157">
        <f t="shared" si="559"/>
        <v>936</v>
      </c>
      <c r="O181" s="158">
        <f t="shared" si="559"/>
        <v>970</v>
      </c>
      <c r="P181" s="157">
        <f t="shared" si="559"/>
        <v>936</v>
      </c>
      <c r="Q181" s="158">
        <f t="shared" si="559"/>
        <v>970</v>
      </c>
      <c r="R181" s="155">
        <v>1</v>
      </c>
      <c r="S181" s="229">
        <v>1</v>
      </c>
      <c r="T181" s="157">
        <f t="shared" si="560"/>
        <v>1</v>
      </c>
      <c r="U181" s="158">
        <f t="shared" si="560"/>
        <v>1</v>
      </c>
      <c r="V181" s="155">
        <v>0</v>
      </c>
      <c r="W181" s="229">
        <v>0</v>
      </c>
      <c r="X181" s="157">
        <f t="shared" si="561"/>
        <v>0</v>
      </c>
      <c r="Y181" s="158">
        <f t="shared" si="561"/>
        <v>0</v>
      </c>
      <c r="Z181" s="155">
        <v>0</v>
      </c>
      <c r="AA181" s="229">
        <v>0</v>
      </c>
      <c r="AB181" s="157">
        <f t="shared" si="562"/>
        <v>0</v>
      </c>
      <c r="AC181" s="158">
        <f t="shared" si="562"/>
        <v>0</v>
      </c>
      <c r="AD181" s="157">
        <f t="shared" si="563"/>
        <v>1</v>
      </c>
      <c r="AE181" s="158">
        <f t="shared" si="563"/>
        <v>1</v>
      </c>
      <c r="AF181" s="157">
        <f t="shared" si="564"/>
        <v>1</v>
      </c>
      <c r="AG181" s="158">
        <f t="shared" si="564"/>
        <v>1</v>
      </c>
      <c r="AH181" s="155">
        <v>4</v>
      </c>
      <c r="AI181" s="229">
        <v>3</v>
      </c>
      <c r="AJ181" s="157">
        <f t="shared" si="565"/>
        <v>4</v>
      </c>
      <c r="AK181" s="157">
        <f t="shared" si="565"/>
        <v>3</v>
      </c>
      <c r="AL181" s="155">
        <v>0</v>
      </c>
      <c r="AM181" s="229">
        <v>0</v>
      </c>
      <c r="AN181" s="157">
        <f t="shared" si="566"/>
        <v>0</v>
      </c>
      <c r="AO181" s="157">
        <f t="shared" si="566"/>
        <v>0</v>
      </c>
      <c r="AP181" s="155">
        <v>0</v>
      </c>
      <c r="AQ181" s="229">
        <v>0</v>
      </c>
      <c r="AR181" s="157">
        <f t="shared" si="567"/>
        <v>0</v>
      </c>
      <c r="AS181" s="158">
        <f t="shared" si="567"/>
        <v>0</v>
      </c>
      <c r="AT181" s="157">
        <f t="shared" si="568"/>
        <v>4</v>
      </c>
      <c r="AU181" s="158">
        <f t="shared" si="568"/>
        <v>3</v>
      </c>
      <c r="AV181" s="157">
        <f t="shared" si="569"/>
        <v>4</v>
      </c>
      <c r="AW181" s="158">
        <f t="shared" si="569"/>
        <v>3</v>
      </c>
      <c r="AX181" s="155">
        <v>98</v>
      </c>
      <c r="AY181" s="229">
        <v>165</v>
      </c>
      <c r="AZ181" s="157">
        <f t="shared" si="570"/>
        <v>98</v>
      </c>
      <c r="BA181" s="158">
        <f t="shared" si="570"/>
        <v>165</v>
      </c>
      <c r="BB181" s="155">
        <v>0</v>
      </c>
      <c r="BC181" s="229">
        <v>0</v>
      </c>
      <c r="BD181" s="157">
        <f t="shared" si="571"/>
        <v>0</v>
      </c>
      <c r="BE181" s="158">
        <f t="shared" si="571"/>
        <v>0</v>
      </c>
      <c r="BF181" s="155">
        <v>0</v>
      </c>
      <c r="BG181" s="229">
        <v>0</v>
      </c>
      <c r="BH181" s="157">
        <f t="shared" si="572"/>
        <v>0</v>
      </c>
      <c r="BI181" s="158">
        <f t="shared" si="572"/>
        <v>0</v>
      </c>
      <c r="BJ181" s="157">
        <f t="shared" si="573"/>
        <v>98</v>
      </c>
      <c r="BK181" s="158">
        <f t="shared" si="573"/>
        <v>165</v>
      </c>
      <c r="BL181" s="157">
        <f t="shared" si="574"/>
        <v>98</v>
      </c>
      <c r="BM181" s="158">
        <f t="shared" si="574"/>
        <v>165</v>
      </c>
      <c r="BN181" s="155">
        <v>466</v>
      </c>
      <c r="BO181" s="229">
        <v>506</v>
      </c>
      <c r="BP181" s="157">
        <f t="shared" si="575"/>
        <v>466</v>
      </c>
      <c r="BQ181" s="158">
        <f t="shared" si="575"/>
        <v>506</v>
      </c>
      <c r="BR181" s="155">
        <v>4</v>
      </c>
      <c r="BS181" s="229">
        <v>1</v>
      </c>
      <c r="BT181" s="157">
        <f t="shared" si="576"/>
        <v>4</v>
      </c>
      <c r="BU181" s="158">
        <f t="shared" si="576"/>
        <v>1</v>
      </c>
      <c r="BV181" s="155">
        <v>4</v>
      </c>
      <c r="BW181" s="229">
        <v>0</v>
      </c>
      <c r="BX181" s="157">
        <f t="shared" si="577"/>
        <v>4</v>
      </c>
      <c r="BY181" s="158">
        <f t="shared" si="577"/>
        <v>0</v>
      </c>
      <c r="BZ181" s="157">
        <f t="shared" si="578"/>
        <v>474</v>
      </c>
      <c r="CA181" s="158">
        <f t="shared" si="578"/>
        <v>507</v>
      </c>
      <c r="CB181" s="157">
        <f t="shared" si="579"/>
        <v>474</v>
      </c>
      <c r="CC181" s="158">
        <f t="shared" si="579"/>
        <v>507</v>
      </c>
      <c r="CD181" s="155">
        <v>5</v>
      </c>
      <c r="CE181" s="229">
        <v>4.9000000000000004</v>
      </c>
      <c r="CF181" s="157">
        <f t="shared" si="580"/>
        <v>2330</v>
      </c>
      <c r="CG181" s="158">
        <f t="shared" si="580"/>
        <v>2479.4</v>
      </c>
      <c r="CH181" s="155">
        <v>7.8</v>
      </c>
      <c r="CI181" s="229">
        <v>8</v>
      </c>
      <c r="CJ181" s="157">
        <f t="shared" si="581"/>
        <v>31.2</v>
      </c>
      <c r="CK181" s="158">
        <f t="shared" si="581"/>
        <v>8</v>
      </c>
      <c r="CL181" s="155">
        <v>4.4000000000000004</v>
      </c>
      <c r="CM181" s="229">
        <v>0</v>
      </c>
      <c r="CN181" s="157">
        <f t="shared" si="582"/>
        <v>17.600000000000001</v>
      </c>
      <c r="CO181" s="158">
        <f t="shared" si="582"/>
        <v>0</v>
      </c>
      <c r="CP181" s="157">
        <f t="shared" si="583"/>
        <v>5.0185654008438814</v>
      </c>
      <c r="CQ181" s="158">
        <f t="shared" si="583"/>
        <v>4.9061143984220905</v>
      </c>
      <c r="CR181" s="157">
        <f t="shared" si="584"/>
        <v>2378.7999999999997</v>
      </c>
      <c r="CS181" s="158">
        <f t="shared" si="584"/>
        <v>2487.4</v>
      </c>
      <c r="CT181" s="155">
        <v>139</v>
      </c>
      <c r="CU181" s="229">
        <v>137</v>
      </c>
      <c r="CV181" s="157">
        <f t="shared" si="585"/>
        <v>64774</v>
      </c>
      <c r="CW181" s="158">
        <f t="shared" si="585"/>
        <v>69322</v>
      </c>
      <c r="CX181" s="155">
        <v>144</v>
      </c>
      <c r="CY181" s="229">
        <v>146</v>
      </c>
      <c r="CZ181" s="157">
        <f t="shared" si="586"/>
        <v>576</v>
      </c>
      <c r="DA181" s="158">
        <f t="shared" si="586"/>
        <v>146</v>
      </c>
      <c r="DB181" s="155">
        <v>123</v>
      </c>
      <c r="DC181" s="229">
        <v>0</v>
      </c>
      <c r="DD181" s="157">
        <f t="shared" si="587"/>
        <v>492</v>
      </c>
      <c r="DE181" s="158">
        <f t="shared" si="587"/>
        <v>0</v>
      </c>
      <c r="DF181" s="157">
        <f t="shared" si="588"/>
        <v>138.9071729957806</v>
      </c>
      <c r="DG181" s="158">
        <f t="shared" si="588"/>
        <v>137.01775147928993</v>
      </c>
      <c r="DH181" s="157">
        <f t="shared" si="589"/>
        <v>65842</v>
      </c>
      <c r="DI181" s="158">
        <f t="shared" si="589"/>
        <v>69468</v>
      </c>
      <c r="DJ181" s="157">
        <f t="shared" si="590"/>
        <v>475</v>
      </c>
      <c r="DK181" s="158">
        <f t="shared" si="590"/>
        <v>508</v>
      </c>
      <c r="DL181" s="157">
        <f t="shared" si="590"/>
        <v>475</v>
      </c>
      <c r="DM181" s="158">
        <f t="shared" si="590"/>
        <v>508</v>
      </c>
      <c r="DN181" s="157">
        <f t="shared" si="591"/>
        <v>5.0164210526315784</v>
      </c>
      <c r="DO181" s="158">
        <f t="shared" si="591"/>
        <v>4.90236220472441</v>
      </c>
      <c r="DP181" s="157">
        <f t="shared" si="592"/>
        <v>2382.7999999999997</v>
      </c>
      <c r="DQ181" s="158">
        <f t="shared" si="592"/>
        <v>2490.4</v>
      </c>
      <c r="DR181" s="157">
        <f t="shared" si="593"/>
        <v>138.82105263157894</v>
      </c>
      <c r="DS181" s="158">
        <f t="shared" si="593"/>
        <v>137.0728346456693</v>
      </c>
      <c r="DT181" s="157">
        <f t="shared" si="594"/>
        <v>65940</v>
      </c>
      <c r="DU181" s="158">
        <f t="shared" si="594"/>
        <v>69633</v>
      </c>
      <c r="DV181" s="155">
        <v>328</v>
      </c>
      <c r="DW181" s="229">
        <v>359</v>
      </c>
      <c r="DX181" s="157">
        <f t="shared" si="595"/>
        <v>328</v>
      </c>
      <c r="DY181" s="158">
        <f t="shared" si="595"/>
        <v>359</v>
      </c>
      <c r="DZ181" s="155">
        <v>108</v>
      </c>
      <c r="EA181" s="229">
        <v>83</v>
      </c>
      <c r="EB181" s="157">
        <f t="shared" si="596"/>
        <v>108</v>
      </c>
      <c r="EC181" s="158">
        <f t="shared" si="596"/>
        <v>83</v>
      </c>
      <c r="ED181" s="155">
        <v>13</v>
      </c>
      <c r="EE181" s="229">
        <v>4</v>
      </c>
      <c r="EF181" s="157">
        <f t="shared" si="597"/>
        <v>13</v>
      </c>
      <c r="EG181" s="158">
        <f t="shared" si="597"/>
        <v>4</v>
      </c>
      <c r="EH181" s="157">
        <f t="shared" si="598"/>
        <v>449</v>
      </c>
      <c r="EI181" s="158">
        <f t="shared" si="598"/>
        <v>446</v>
      </c>
      <c r="EJ181" s="157">
        <f t="shared" si="599"/>
        <v>449</v>
      </c>
      <c r="EK181" s="158">
        <f t="shared" si="599"/>
        <v>446</v>
      </c>
      <c r="EL181" s="155">
        <v>3.4</v>
      </c>
      <c r="EM181" s="229">
        <v>3.4</v>
      </c>
      <c r="EN181" s="157">
        <f t="shared" si="600"/>
        <v>1115.2</v>
      </c>
      <c r="EO181" s="158">
        <f t="shared" si="600"/>
        <v>1220.5999999999999</v>
      </c>
      <c r="EP181" s="155">
        <v>4.8</v>
      </c>
      <c r="EQ181" s="229">
        <v>4.3</v>
      </c>
      <c r="ER181" s="157">
        <f t="shared" si="601"/>
        <v>518.4</v>
      </c>
      <c r="ES181" s="158">
        <f t="shared" si="601"/>
        <v>356.9</v>
      </c>
      <c r="ET181" s="155">
        <v>3.2</v>
      </c>
      <c r="EU181" s="229">
        <v>3.8</v>
      </c>
      <c r="EV181" s="157">
        <f t="shared" si="602"/>
        <v>41.6</v>
      </c>
      <c r="EW181" s="158">
        <f t="shared" si="602"/>
        <v>15.2</v>
      </c>
      <c r="EX181" s="157">
        <f t="shared" si="603"/>
        <v>3.7309576837416478</v>
      </c>
      <c r="EY181" s="158">
        <f t="shared" si="603"/>
        <v>3.5710762331838568</v>
      </c>
      <c r="EZ181" s="157">
        <f t="shared" si="604"/>
        <v>1675.1999999999998</v>
      </c>
      <c r="FA181" s="158">
        <f t="shared" si="604"/>
        <v>1592.7</v>
      </c>
      <c r="FB181" s="155">
        <v>87</v>
      </c>
      <c r="FC181" s="229">
        <v>85</v>
      </c>
      <c r="FD181" s="157">
        <f t="shared" si="605"/>
        <v>28536</v>
      </c>
      <c r="FE181" s="158">
        <f t="shared" si="605"/>
        <v>30515</v>
      </c>
      <c r="FF181" s="155">
        <v>80</v>
      </c>
      <c r="FG181" s="229">
        <v>73</v>
      </c>
      <c r="FH181" s="157">
        <f t="shared" si="606"/>
        <v>8640</v>
      </c>
      <c r="FI181" s="158">
        <f t="shared" si="606"/>
        <v>6059</v>
      </c>
      <c r="FJ181" s="155">
        <v>84</v>
      </c>
      <c r="FK181" s="229">
        <v>75</v>
      </c>
      <c r="FL181" s="157">
        <f t="shared" si="607"/>
        <v>1092</v>
      </c>
      <c r="FM181" s="158">
        <f t="shared" si="607"/>
        <v>300</v>
      </c>
      <c r="FN181" s="157">
        <f t="shared" si="608"/>
        <v>85.229398663697111</v>
      </c>
      <c r="FO181" s="158">
        <f t="shared" si="608"/>
        <v>82.677130044843054</v>
      </c>
      <c r="FP181" s="157">
        <f t="shared" si="609"/>
        <v>38268</v>
      </c>
      <c r="FQ181" s="158">
        <f t="shared" si="609"/>
        <v>36874</v>
      </c>
      <c r="FR181" s="155">
        <v>12</v>
      </c>
      <c r="FS181" s="229">
        <v>16</v>
      </c>
      <c r="FT181" s="157">
        <f t="shared" si="610"/>
        <v>12</v>
      </c>
      <c r="FU181" s="158">
        <f t="shared" si="610"/>
        <v>16</v>
      </c>
      <c r="FV181" s="155">
        <v>4</v>
      </c>
      <c r="FW181" s="229">
        <v>3.9</v>
      </c>
      <c r="FX181" s="157">
        <f t="shared" si="611"/>
        <v>48</v>
      </c>
      <c r="FY181" s="158">
        <f t="shared" si="611"/>
        <v>62.4</v>
      </c>
      <c r="FZ181" s="155">
        <v>104.8</v>
      </c>
      <c r="GA181" s="229">
        <v>79.3</v>
      </c>
      <c r="GB181" s="157">
        <f t="shared" si="612"/>
        <v>1257.5999999999999</v>
      </c>
      <c r="GC181" s="158">
        <f t="shared" si="612"/>
        <v>1268.8</v>
      </c>
      <c r="GD181" s="157">
        <f t="shared" si="613"/>
        <v>795</v>
      </c>
      <c r="GE181" s="158">
        <f t="shared" si="613"/>
        <v>866</v>
      </c>
      <c r="GF181" s="157">
        <f t="shared" si="613"/>
        <v>795</v>
      </c>
      <c r="GG181" s="158">
        <f t="shared" si="613"/>
        <v>866</v>
      </c>
      <c r="GH181" s="157">
        <f t="shared" si="614"/>
        <v>3449.2</v>
      </c>
      <c r="GI181" s="158">
        <f t="shared" si="614"/>
        <v>3703</v>
      </c>
      <c r="GJ181" s="157">
        <f t="shared" si="615"/>
        <v>93408</v>
      </c>
      <c r="GK181" s="158">
        <f t="shared" si="615"/>
        <v>100002</v>
      </c>
      <c r="GL181" s="157">
        <f t="shared" si="616"/>
        <v>112</v>
      </c>
      <c r="GM181" s="158">
        <f t="shared" si="616"/>
        <v>84</v>
      </c>
      <c r="GN181" s="157">
        <f t="shared" si="616"/>
        <v>112</v>
      </c>
      <c r="GO181" s="158">
        <f t="shared" si="616"/>
        <v>84</v>
      </c>
      <c r="GP181" s="157">
        <f t="shared" si="617"/>
        <v>549.6</v>
      </c>
      <c r="GQ181" s="158">
        <f t="shared" si="617"/>
        <v>364.9</v>
      </c>
      <c r="GR181" s="157">
        <f t="shared" si="618"/>
        <v>9216</v>
      </c>
      <c r="GS181" s="158">
        <f t="shared" si="618"/>
        <v>6205</v>
      </c>
      <c r="GT181" s="157">
        <f t="shared" si="619"/>
        <v>907</v>
      </c>
      <c r="GU181" s="158">
        <f t="shared" si="619"/>
        <v>950</v>
      </c>
      <c r="GV181" s="157">
        <f t="shared" si="619"/>
        <v>907</v>
      </c>
      <c r="GW181" s="158">
        <f t="shared" si="619"/>
        <v>950</v>
      </c>
      <c r="GX181" s="157">
        <f t="shared" si="620"/>
        <v>3998.7999999999997</v>
      </c>
      <c r="GY181" s="158">
        <f t="shared" si="620"/>
        <v>4067.9</v>
      </c>
      <c r="GZ181" s="157">
        <f t="shared" si="620"/>
        <v>102624</v>
      </c>
      <c r="HA181" s="158">
        <f t="shared" si="620"/>
        <v>106207</v>
      </c>
      <c r="HB181" s="157">
        <f t="shared" si="621"/>
        <v>17</v>
      </c>
      <c r="HC181" s="158">
        <f t="shared" si="621"/>
        <v>4</v>
      </c>
      <c r="HD181" s="157">
        <f t="shared" si="621"/>
        <v>17</v>
      </c>
      <c r="HE181" s="158">
        <f t="shared" si="621"/>
        <v>4</v>
      </c>
      <c r="HF181" s="157">
        <f t="shared" si="622"/>
        <v>59.2</v>
      </c>
      <c r="HG181" s="158">
        <f t="shared" si="622"/>
        <v>15.2</v>
      </c>
      <c r="HH181" s="157">
        <f t="shared" si="623"/>
        <v>1584</v>
      </c>
      <c r="HI181" s="158">
        <f t="shared" si="623"/>
        <v>300</v>
      </c>
      <c r="HJ181" s="157">
        <f t="shared" si="624"/>
        <v>4106</v>
      </c>
      <c r="HK181" s="158">
        <f t="shared" si="624"/>
        <v>4145.5</v>
      </c>
      <c r="HL181" s="157">
        <f t="shared" si="625"/>
        <v>105465.60000000001</v>
      </c>
      <c r="HM181" s="158">
        <f t="shared" si="625"/>
        <v>107775.8</v>
      </c>
    </row>
    <row r="182" spans="1:221" s="82" customFormat="1" ht="15" customHeight="1">
      <c r="A182" s="225" t="s">
        <v>563</v>
      </c>
      <c r="B182" s="226" t="s">
        <v>576</v>
      </c>
      <c r="C182" s="227"/>
      <c r="D182" s="228">
        <v>199999</v>
      </c>
      <c r="E182" s="228">
        <v>5</v>
      </c>
      <c r="F182" s="155">
        <v>1121</v>
      </c>
      <c r="G182" s="229">
        <v>1131</v>
      </c>
      <c r="H182" s="155">
        <v>0</v>
      </c>
      <c r="I182" s="229">
        <v>0</v>
      </c>
      <c r="J182" s="157">
        <f t="shared" si="558"/>
        <v>1121</v>
      </c>
      <c r="K182" s="158">
        <f t="shared" si="558"/>
        <v>1131</v>
      </c>
      <c r="L182" s="155">
        <v>120</v>
      </c>
      <c r="M182" s="156">
        <v>120</v>
      </c>
      <c r="N182" s="157">
        <f t="shared" si="559"/>
        <v>1121</v>
      </c>
      <c r="O182" s="158">
        <f t="shared" si="559"/>
        <v>1131</v>
      </c>
      <c r="P182" s="157">
        <f t="shared" si="559"/>
        <v>1121</v>
      </c>
      <c r="Q182" s="158">
        <f t="shared" si="559"/>
        <v>1131</v>
      </c>
      <c r="R182" s="155">
        <v>1</v>
      </c>
      <c r="S182" s="229">
        <v>3</v>
      </c>
      <c r="T182" s="157">
        <f t="shared" si="560"/>
        <v>1</v>
      </c>
      <c r="U182" s="158">
        <f t="shared" si="560"/>
        <v>3</v>
      </c>
      <c r="V182" s="155">
        <v>0</v>
      </c>
      <c r="W182" s="229">
        <v>1</v>
      </c>
      <c r="X182" s="157">
        <f t="shared" si="561"/>
        <v>0</v>
      </c>
      <c r="Y182" s="158">
        <f t="shared" si="561"/>
        <v>1</v>
      </c>
      <c r="Z182" s="155">
        <v>0</v>
      </c>
      <c r="AA182" s="229">
        <v>0</v>
      </c>
      <c r="AB182" s="157">
        <f t="shared" si="562"/>
        <v>0</v>
      </c>
      <c r="AC182" s="158">
        <f t="shared" si="562"/>
        <v>0</v>
      </c>
      <c r="AD182" s="157">
        <f t="shared" si="563"/>
        <v>1</v>
      </c>
      <c r="AE182" s="158">
        <f t="shared" si="563"/>
        <v>4</v>
      </c>
      <c r="AF182" s="157">
        <f t="shared" si="564"/>
        <v>1</v>
      </c>
      <c r="AG182" s="158">
        <f t="shared" si="564"/>
        <v>4</v>
      </c>
      <c r="AH182" s="155">
        <v>5</v>
      </c>
      <c r="AI182" s="229">
        <v>4.8</v>
      </c>
      <c r="AJ182" s="157">
        <f t="shared" si="565"/>
        <v>5</v>
      </c>
      <c r="AK182" s="157">
        <f t="shared" si="565"/>
        <v>14.399999999999999</v>
      </c>
      <c r="AL182" s="155">
        <v>0</v>
      </c>
      <c r="AM182" s="229">
        <v>10</v>
      </c>
      <c r="AN182" s="157">
        <f t="shared" si="566"/>
        <v>0</v>
      </c>
      <c r="AO182" s="157">
        <f t="shared" si="566"/>
        <v>10</v>
      </c>
      <c r="AP182" s="155">
        <v>0</v>
      </c>
      <c r="AQ182" s="229">
        <v>0</v>
      </c>
      <c r="AR182" s="157">
        <f t="shared" si="567"/>
        <v>0</v>
      </c>
      <c r="AS182" s="158">
        <f t="shared" si="567"/>
        <v>0</v>
      </c>
      <c r="AT182" s="157">
        <f t="shared" si="568"/>
        <v>5</v>
      </c>
      <c r="AU182" s="158">
        <f t="shared" si="568"/>
        <v>6.1</v>
      </c>
      <c r="AV182" s="157">
        <f t="shared" si="569"/>
        <v>5</v>
      </c>
      <c r="AW182" s="158">
        <f t="shared" si="569"/>
        <v>24.4</v>
      </c>
      <c r="AX182" s="155">
        <v>144</v>
      </c>
      <c r="AY182" s="229">
        <v>139</v>
      </c>
      <c r="AZ182" s="157">
        <f t="shared" si="570"/>
        <v>144</v>
      </c>
      <c r="BA182" s="158">
        <f t="shared" si="570"/>
        <v>417</v>
      </c>
      <c r="BB182" s="155">
        <v>0</v>
      </c>
      <c r="BC182" s="229">
        <v>200</v>
      </c>
      <c r="BD182" s="157">
        <f t="shared" si="571"/>
        <v>0</v>
      </c>
      <c r="BE182" s="158">
        <f t="shared" si="571"/>
        <v>200</v>
      </c>
      <c r="BF182" s="155">
        <v>0</v>
      </c>
      <c r="BG182" s="229">
        <v>0</v>
      </c>
      <c r="BH182" s="157">
        <f t="shared" si="572"/>
        <v>0</v>
      </c>
      <c r="BI182" s="158">
        <f t="shared" si="572"/>
        <v>0</v>
      </c>
      <c r="BJ182" s="157">
        <f t="shared" si="573"/>
        <v>144</v>
      </c>
      <c r="BK182" s="158">
        <f t="shared" si="573"/>
        <v>154.25</v>
      </c>
      <c r="BL182" s="157">
        <f t="shared" si="574"/>
        <v>144</v>
      </c>
      <c r="BM182" s="158">
        <f t="shared" si="574"/>
        <v>617</v>
      </c>
      <c r="BN182" s="155">
        <v>440</v>
      </c>
      <c r="BO182" s="229">
        <v>438</v>
      </c>
      <c r="BP182" s="157">
        <f t="shared" si="575"/>
        <v>440</v>
      </c>
      <c r="BQ182" s="158">
        <f t="shared" si="575"/>
        <v>438</v>
      </c>
      <c r="BR182" s="155">
        <v>1</v>
      </c>
      <c r="BS182" s="229">
        <v>2</v>
      </c>
      <c r="BT182" s="157">
        <f t="shared" si="576"/>
        <v>1</v>
      </c>
      <c r="BU182" s="158">
        <f t="shared" si="576"/>
        <v>2</v>
      </c>
      <c r="BV182" s="155">
        <v>0</v>
      </c>
      <c r="BW182" s="229">
        <v>0</v>
      </c>
      <c r="BX182" s="157">
        <f t="shared" si="577"/>
        <v>0</v>
      </c>
      <c r="BY182" s="158">
        <f t="shared" si="577"/>
        <v>0</v>
      </c>
      <c r="BZ182" s="157">
        <f t="shared" si="578"/>
        <v>441</v>
      </c>
      <c r="CA182" s="158">
        <f t="shared" si="578"/>
        <v>440</v>
      </c>
      <c r="CB182" s="157">
        <f t="shared" si="579"/>
        <v>441</v>
      </c>
      <c r="CC182" s="158">
        <f t="shared" si="579"/>
        <v>440</v>
      </c>
      <c r="CD182" s="155">
        <v>5</v>
      </c>
      <c r="CE182" s="229">
        <v>5</v>
      </c>
      <c r="CF182" s="157">
        <f t="shared" si="580"/>
        <v>2200</v>
      </c>
      <c r="CG182" s="158">
        <f t="shared" si="580"/>
        <v>2190</v>
      </c>
      <c r="CH182" s="155">
        <v>3</v>
      </c>
      <c r="CI182" s="229">
        <v>3.8</v>
      </c>
      <c r="CJ182" s="157">
        <f t="shared" si="581"/>
        <v>3</v>
      </c>
      <c r="CK182" s="158">
        <f t="shared" si="581"/>
        <v>7.6</v>
      </c>
      <c r="CL182" s="155">
        <v>0</v>
      </c>
      <c r="CM182" s="229">
        <v>0</v>
      </c>
      <c r="CN182" s="157">
        <f t="shared" si="582"/>
        <v>0</v>
      </c>
      <c r="CO182" s="158">
        <f t="shared" si="582"/>
        <v>0</v>
      </c>
      <c r="CP182" s="157">
        <f t="shared" si="583"/>
        <v>4.9954648526077099</v>
      </c>
      <c r="CQ182" s="158">
        <f t="shared" si="583"/>
        <v>4.9945454545454542</v>
      </c>
      <c r="CR182" s="157">
        <f t="shared" si="584"/>
        <v>2203</v>
      </c>
      <c r="CS182" s="158">
        <f t="shared" si="584"/>
        <v>2197.6</v>
      </c>
      <c r="CT182" s="155">
        <v>144</v>
      </c>
      <c r="CU182" s="229">
        <v>139</v>
      </c>
      <c r="CV182" s="157">
        <f t="shared" si="585"/>
        <v>63360</v>
      </c>
      <c r="CW182" s="158">
        <f t="shared" si="585"/>
        <v>60882</v>
      </c>
      <c r="CX182" s="155">
        <v>80</v>
      </c>
      <c r="CY182" s="229">
        <v>78</v>
      </c>
      <c r="CZ182" s="157">
        <f t="shared" si="586"/>
        <v>80</v>
      </c>
      <c r="DA182" s="158">
        <f t="shared" si="586"/>
        <v>156</v>
      </c>
      <c r="DB182" s="155">
        <v>0</v>
      </c>
      <c r="DC182" s="229">
        <v>0</v>
      </c>
      <c r="DD182" s="157">
        <f t="shared" si="587"/>
        <v>0</v>
      </c>
      <c r="DE182" s="158">
        <f t="shared" si="587"/>
        <v>0</v>
      </c>
      <c r="DF182" s="157">
        <f t="shared" si="588"/>
        <v>143.85487528344672</v>
      </c>
      <c r="DG182" s="158">
        <f t="shared" si="588"/>
        <v>138.72272727272727</v>
      </c>
      <c r="DH182" s="157">
        <f t="shared" si="589"/>
        <v>63440</v>
      </c>
      <c r="DI182" s="158">
        <f t="shared" si="589"/>
        <v>61038</v>
      </c>
      <c r="DJ182" s="157">
        <f t="shared" si="590"/>
        <v>442</v>
      </c>
      <c r="DK182" s="158">
        <f t="shared" si="590"/>
        <v>444</v>
      </c>
      <c r="DL182" s="157">
        <f t="shared" si="590"/>
        <v>442</v>
      </c>
      <c r="DM182" s="158">
        <f t="shared" si="590"/>
        <v>444</v>
      </c>
      <c r="DN182" s="157">
        <f t="shared" si="591"/>
        <v>4.995475113122172</v>
      </c>
      <c r="DO182" s="158">
        <f t="shared" si="591"/>
        <v>5.0045045045045047</v>
      </c>
      <c r="DP182" s="157">
        <f t="shared" si="592"/>
        <v>2208</v>
      </c>
      <c r="DQ182" s="158">
        <f t="shared" si="592"/>
        <v>2222</v>
      </c>
      <c r="DR182" s="157">
        <f t="shared" si="593"/>
        <v>143.8552036199095</v>
      </c>
      <c r="DS182" s="158">
        <f t="shared" si="593"/>
        <v>138.86261261261262</v>
      </c>
      <c r="DT182" s="157">
        <f t="shared" si="594"/>
        <v>63584</v>
      </c>
      <c r="DU182" s="158">
        <f t="shared" si="594"/>
        <v>61655.000000000007</v>
      </c>
      <c r="DV182" s="155">
        <v>252</v>
      </c>
      <c r="DW182" s="229">
        <v>265</v>
      </c>
      <c r="DX182" s="157">
        <f t="shared" si="595"/>
        <v>252</v>
      </c>
      <c r="DY182" s="158">
        <f t="shared" si="595"/>
        <v>265</v>
      </c>
      <c r="DZ182" s="155">
        <v>278</v>
      </c>
      <c r="EA182" s="229">
        <v>309</v>
      </c>
      <c r="EB182" s="157">
        <f t="shared" si="596"/>
        <v>278</v>
      </c>
      <c r="EC182" s="158">
        <f t="shared" si="596"/>
        <v>309</v>
      </c>
      <c r="ED182" s="155">
        <v>14</v>
      </c>
      <c r="EE182" s="229">
        <v>6</v>
      </c>
      <c r="EF182" s="157">
        <f t="shared" si="597"/>
        <v>14</v>
      </c>
      <c r="EG182" s="158">
        <f t="shared" si="597"/>
        <v>6</v>
      </c>
      <c r="EH182" s="157">
        <f t="shared" si="598"/>
        <v>544</v>
      </c>
      <c r="EI182" s="158">
        <f t="shared" si="598"/>
        <v>580</v>
      </c>
      <c r="EJ182" s="157">
        <f t="shared" si="599"/>
        <v>544</v>
      </c>
      <c r="EK182" s="158">
        <f t="shared" si="599"/>
        <v>580</v>
      </c>
      <c r="EL182" s="155">
        <v>3.8</v>
      </c>
      <c r="EM182" s="229">
        <v>3.4</v>
      </c>
      <c r="EN182" s="157">
        <f t="shared" si="600"/>
        <v>957.59999999999991</v>
      </c>
      <c r="EO182" s="158">
        <f t="shared" si="600"/>
        <v>901</v>
      </c>
      <c r="EP182" s="155">
        <v>2.1</v>
      </c>
      <c r="EQ182" s="229">
        <v>2.1</v>
      </c>
      <c r="ER182" s="157">
        <f t="shared" si="601"/>
        <v>583.80000000000007</v>
      </c>
      <c r="ES182" s="158">
        <f t="shared" si="601"/>
        <v>648.9</v>
      </c>
      <c r="ET182" s="155">
        <v>3</v>
      </c>
      <c r="EU182" s="229">
        <v>4</v>
      </c>
      <c r="EV182" s="157">
        <f t="shared" si="602"/>
        <v>42</v>
      </c>
      <c r="EW182" s="158">
        <f t="shared" si="602"/>
        <v>24</v>
      </c>
      <c r="EX182" s="157">
        <f t="shared" si="603"/>
        <v>2.9106617647058823</v>
      </c>
      <c r="EY182" s="158">
        <f t="shared" si="603"/>
        <v>2.7136206896551727</v>
      </c>
      <c r="EZ182" s="157">
        <f t="shared" si="604"/>
        <v>1583.4</v>
      </c>
      <c r="FA182" s="158">
        <f t="shared" si="604"/>
        <v>1573.9</v>
      </c>
      <c r="FB182" s="155">
        <v>94</v>
      </c>
      <c r="FC182" s="229">
        <v>86</v>
      </c>
      <c r="FD182" s="157">
        <f t="shared" si="605"/>
        <v>23688</v>
      </c>
      <c r="FE182" s="158">
        <f t="shared" si="605"/>
        <v>22790</v>
      </c>
      <c r="FF182" s="155">
        <v>46</v>
      </c>
      <c r="FG182" s="229">
        <v>45</v>
      </c>
      <c r="FH182" s="157">
        <f t="shared" si="606"/>
        <v>12788</v>
      </c>
      <c r="FI182" s="158">
        <f t="shared" si="606"/>
        <v>13905</v>
      </c>
      <c r="FJ182" s="155">
        <v>53</v>
      </c>
      <c r="FK182" s="229">
        <v>69</v>
      </c>
      <c r="FL182" s="157">
        <f t="shared" si="607"/>
        <v>742</v>
      </c>
      <c r="FM182" s="158">
        <f t="shared" si="607"/>
        <v>414</v>
      </c>
      <c r="FN182" s="157">
        <f t="shared" si="608"/>
        <v>68.415441176470594</v>
      </c>
      <c r="FO182" s="158">
        <f t="shared" si="608"/>
        <v>63.981034482758623</v>
      </c>
      <c r="FP182" s="157">
        <f t="shared" si="609"/>
        <v>37218</v>
      </c>
      <c r="FQ182" s="158">
        <f t="shared" si="609"/>
        <v>37109</v>
      </c>
      <c r="FR182" s="155">
        <v>135</v>
      </c>
      <c r="FS182" s="229">
        <v>107</v>
      </c>
      <c r="FT182" s="157">
        <f t="shared" si="610"/>
        <v>135</v>
      </c>
      <c r="FU182" s="158">
        <f t="shared" si="610"/>
        <v>107</v>
      </c>
      <c r="FV182" s="155">
        <v>1.4</v>
      </c>
      <c r="FW182" s="229">
        <v>1.4</v>
      </c>
      <c r="FX182" s="157">
        <f t="shared" si="611"/>
        <v>189</v>
      </c>
      <c r="FY182" s="158">
        <f t="shared" si="611"/>
        <v>149.79999999999998</v>
      </c>
      <c r="FZ182" s="155">
        <v>54</v>
      </c>
      <c r="GA182" s="229">
        <v>55.7</v>
      </c>
      <c r="GB182" s="157">
        <f t="shared" si="612"/>
        <v>7290</v>
      </c>
      <c r="GC182" s="158">
        <f t="shared" si="612"/>
        <v>5959.9000000000005</v>
      </c>
      <c r="GD182" s="157">
        <f t="shared" si="613"/>
        <v>693</v>
      </c>
      <c r="GE182" s="158">
        <f t="shared" si="613"/>
        <v>706</v>
      </c>
      <c r="GF182" s="157">
        <f t="shared" si="613"/>
        <v>693</v>
      </c>
      <c r="GG182" s="158">
        <f t="shared" si="613"/>
        <v>706</v>
      </c>
      <c r="GH182" s="157">
        <f t="shared" si="614"/>
        <v>3162.6</v>
      </c>
      <c r="GI182" s="158">
        <f t="shared" si="614"/>
        <v>3105.4</v>
      </c>
      <c r="GJ182" s="157">
        <f t="shared" si="615"/>
        <v>87192</v>
      </c>
      <c r="GK182" s="158">
        <f t="shared" si="615"/>
        <v>84089</v>
      </c>
      <c r="GL182" s="157">
        <f t="shared" si="616"/>
        <v>279</v>
      </c>
      <c r="GM182" s="158">
        <f t="shared" si="616"/>
        <v>312</v>
      </c>
      <c r="GN182" s="157">
        <f t="shared" si="616"/>
        <v>279</v>
      </c>
      <c r="GO182" s="158">
        <f t="shared" si="616"/>
        <v>312</v>
      </c>
      <c r="GP182" s="157">
        <f t="shared" si="617"/>
        <v>586.80000000000007</v>
      </c>
      <c r="GQ182" s="158">
        <f t="shared" si="617"/>
        <v>666.5</v>
      </c>
      <c r="GR182" s="157">
        <f t="shared" si="618"/>
        <v>12868</v>
      </c>
      <c r="GS182" s="158">
        <f t="shared" si="618"/>
        <v>14261</v>
      </c>
      <c r="GT182" s="157">
        <f t="shared" si="619"/>
        <v>972</v>
      </c>
      <c r="GU182" s="158">
        <f t="shared" si="619"/>
        <v>1018</v>
      </c>
      <c r="GV182" s="157">
        <f t="shared" si="619"/>
        <v>972</v>
      </c>
      <c r="GW182" s="158">
        <f t="shared" si="619"/>
        <v>1018</v>
      </c>
      <c r="GX182" s="157">
        <f t="shared" si="620"/>
        <v>3749.4</v>
      </c>
      <c r="GY182" s="158">
        <f t="shared" si="620"/>
        <v>3771.9</v>
      </c>
      <c r="GZ182" s="157">
        <f t="shared" si="620"/>
        <v>100060</v>
      </c>
      <c r="HA182" s="158">
        <f t="shared" si="620"/>
        <v>98350</v>
      </c>
      <c r="HB182" s="157">
        <f t="shared" si="621"/>
        <v>14</v>
      </c>
      <c r="HC182" s="158">
        <f t="shared" si="621"/>
        <v>6</v>
      </c>
      <c r="HD182" s="157">
        <f t="shared" si="621"/>
        <v>14</v>
      </c>
      <c r="HE182" s="158">
        <f t="shared" si="621"/>
        <v>6</v>
      </c>
      <c r="HF182" s="157">
        <f t="shared" si="622"/>
        <v>42</v>
      </c>
      <c r="HG182" s="158">
        <f t="shared" si="622"/>
        <v>24</v>
      </c>
      <c r="HH182" s="157">
        <f t="shared" si="623"/>
        <v>742</v>
      </c>
      <c r="HI182" s="158">
        <f t="shared" si="623"/>
        <v>414</v>
      </c>
      <c r="HJ182" s="157">
        <f t="shared" si="624"/>
        <v>3980.4</v>
      </c>
      <c r="HK182" s="158">
        <f t="shared" si="624"/>
        <v>3945.7000000000003</v>
      </c>
      <c r="HL182" s="157">
        <f t="shared" si="625"/>
        <v>108092</v>
      </c>
      <c r="HM182" s="158">
        <f t="shared" si="625"/>
        <v>104723.9</v>
      </c>
    </row>
    <row r="183" spans="1:221" s="82" customFormat="1" ht="15" customHeight="1">
      <c r="A183" s="225" t="s">
        <v>563</v>
      </c>
      <c r="B183" s="226" t="s">
        <v>577</v>
      </c>
      <c r="C183" s="227"/>
      <c r="D183" s="228">
        <v>198507</v>
      </c>
      <c r="E183" s="228">
        <v>6</v>
      </c>
      <c r="F183" s="155">
        <v>306</v>
      </c>
      <c r="G183" s="229">
        <v>259</v>
      </c>
      <c r="H183" s="155">
        <v>0</v>
      </c>
      <c r="I183" s="229">
        <v>1</v>
      </c>
      <c r="J183" s="157">
        <f t="shared" si="558"/>
        <v>306</v>
      </c>
      <c r="K183" s="158">
        <f t="shared" si="558"/>
        <v>258</v>
      </c>
      <c r="L183" s="155">
        <v>120</v>
      </c>
      <c r="M183" s="156">
        <v>120</v>
      </c>
      <c r="N183" s="157">
        <f t="shared" si="559"/>
        <v>306</v>
      </c>
      <c r="O183" s="158">
        <f t="shared" si="559"/>
        <v>258</v>
      </c>
      <c r="P183" s="157">
        <f t="shared" si="559"/>
        <v>306</v>
      </c>
      <c r="Q183" s="158">
        <f t="shared" si="559"/>
        <v>258</v>
      </c>
      <c r="R183" s="155">
        <v>6</v>
      </c>
      <c r="S183" s="229">
        <v>2</v>
      </c>
      <c r="T183" s="157">
        <f t="shared" si="560"/>
        <v>6</v>
      </c>
      <c r="U183" s="158">
        <f t="shared" si="560"/>
        <v>2</v>
      </c>
      <c r="V183" s="155">
        <v>0</v>
      </c>
      <c r="W183" s="229">
        <v>0</v>
      </c>
      <c r="X183" s="157">
        <f t="shared" si="561"/>
        <v>0</v>
      </c>
      <c r="Y183" s="158">
        <f t="shared" si="561"/>
        <v>0</v>
      </c>
      <c r="Z183" s="155">
        <v>0</v>
      </c>
      <c r="AA183" s="229">
        <v>0</v>
      </c>
      <c r="AB183" s="157">
        <f t="shared" si="562"/>
        <v>0</v>
      </c>
      <c r="AC183" s="158">
        <f t="shared" si="562"/>
        <v>0</v>
      </c>
      <c r="AD183" s="157">
        <f t="shared" si="563"/>
        <v>6</v>
      </c>
      <c r="AE183" s="158">
        <f t="shared" si="563"/>
        <v>2</v>
      </c>
      <c r="AF183" s="157">
        <f t="shared" si="564"/>
        <v>6</v>
      </c>
      <c r="AG183" s="158">
        <f t="shared" si="564"/>
        <v>2</v>
      </c>
      <c r="AH183" s="155">
        <v>4.8</v>
      </c>
      <c r="AI183" s="229">
        <v>4</v>
      </c>
      <c r="AJ183" s="157">
        <f t="shared" si="565"/>
        <v>28.799999999999997</v>
      </c>
      <c r="AK183" s="157">
        <f t="shared" si="565"/>
        <v>8</v>
      </c>
      <c r="AL183" s="155">
        <v>0</v>
      </c>
      <c r="AM183" s="229">
        <v>0</v>
      </c>
      <c r="AN183" s="157">
        <f t="shared" si="566"/>
        <v>0</v>
      </c>
      <c r="AO183" s="157">
        <f t="shared" si="566"/>
        <v>0</v>
      </c>
      <c r="AP183" s="155">
        <v>0</v>
      </c>
      <c r="AQ183" s="229">
        <v>0</v>
      </c>
      <c r="AR183" s="157">
        <f t="shared" si="567"/>
        <v>0</v>
      </c>
      <c r="AS183" s="158">
        <f t="shared" si="567"/>
        <v>0</v>
      </c>
      <c r="AT183" s="157">
        <f t="shared" si="568"/>
        <v>4.8</v>
      </c>
      <c r="AU183" s="158">
        <f t="shared" si="568"/>
        <v>4</v>
      </c>
      <c r="AV183" s="157">
        <f t="shared" si="569"/>
        <v>28.799999999999997</v>
      </c>
      <c r="AW183" s="158">
        <f t="shared" si="569"/>
        <v>8</v>
      </c>
      <c r="AX183" s="155">
        <v>166</v>
      </c>
      <c r="AY183" s="229">
        <v>132</v>
      </c>
      <c r="AZ183" s="157">
        <f t="shared" si="570"/>
        <v>996</v>
      </c>
      <c r="BA183" s="158">
        <f t="shared" si="570"/>
        <v>264</v>
      </c>
      <c r="BB183" s="155">
        <v>0</v>
      </c>
      <c r="BC183" s="229">
        <v>0</v>
      </c>
      <c r="BD183" s="157">
        <f t="shared" si="571"/>
        <v>0</v>
      </c>
      <c r="BE183" s="158">
        <f t="shared" si="571"/>
        <v>0</v>
      </c>
      <c r="BF183" s="155">
        <v>0</v>
      </c>
      <c r="BG183" s="229">
        <v>0</v>
      </c>
      <c r="BH183" s="157">
        <f t="shared" si="572"/>
        <v>0</v>
      </c>
      <c r="BI183" s="158">
        <f t="shared" si="572"/>
        <v>0</v>
      </c>
      <c r="BJ183" s="157">
        <f t="shared" si="573"/>
        <v>166</v>
      </c>
      <c r="BK183" s="158">
        <f t="shared" si="573"/>
        <v>132</v>
      </c>
      <c r="BL183" s="157">
        <f t="shared" si="574"/>
        <v>996</v>
      </c>
      <c r="BM183" s="158">
        <f t="shared" si="574"/>
        <v>264</v>
      </c>
      <c r="BN183" s="155">
        <v>192</v>
      </c>
      <c r="BO183" s="229">
        <v>163</v>
      </c>
      <c r="BP183" s="157">
        <f t="shared" si="575"/>
        <v>192</v>
      </c>
      <c r="BQ183" s="158">
        <f t="shared" si="575"/>
        <v>163</v>
      </c>
      <c r="BR183" s="155">
        <v>1</v>
      </c>
      <c r="BS183" s="229">
        <v>0</v>
      </c>
      <c r="BT183" s="157">
        <f t="shared" si="576"/>
        <v>1</v>
      </c>
      <c r="BU183" s="158">
        <f t="shared" si="576"/>
        <v>0</v>
      </c>
      <c r="BV183" s="155">
        <v>0</v>
      </c>
      <c r="BW183" s="229">
        <v>0</v>
      </c>
      <c r="BX183" s="157">
        <f t="shared" si="577"/>
        <v>0</v>
      </c>
      <c r="BY183" s="158">
        <f t="shared" si="577"/>
        <v>0</v>
      </c>
      <c r="BZ183" s="157">
        <f t="shared" si="578"/>
        <v>193</v>
      </c>
      <c r="CA183" s="158">
        <f t="shared" si="578"/>
        <v>163</v>
      </c>
      <c r="CB183" s="157">
        <f t="shared" si="579"/>
        <v>193</v>
      </c>
      <c r="CC183" s="158">
        <f t="shared" si="579"/>
        <v>163</v>
      </c>
      <c r="CD183" s="155">
        <v>4.7</v>
      </c>
      <c r="CE183" s="229">
        <v>5</v>
      </c>
      <c r="CF183" s="157">
        <f t="shared" si="580"/>
        <v>902.40000000000009</v>
      </c>
      <c r="CG183" s="158">
        <f t="shared" si="580"/>
        <v>815</v>
      </c>
      <c r="CH183" s="155">
        <v>8</v>
      </c>
      <c r="CI183" s="229">
        <v>0</v>
      </c>
      <c r="CJ183" s="157">
        <f t="shared" si="581"/>
        <v>8</v>
      </c>
      <c r="CK183" s="158">
        <f t="shared" si="581"/>
        <v>0</v>
      </c>
      <c r="CL183" s="155">
        <v>0</v>
      </c>
      <c r="CM183" s="229">
        <v>0</v>
      </c>
      <c r="CN183" s="157">
        <f t="shared" si="582"/>
        <v>0</v>
      </c>
      <c r="CO183" s="158">
        <f t="shared" si="582"/>
        <v>0</v>
      </c>
      <c r="CP183" s="157">
        <f t="shared" si="583"/>
        <v>4.7170984455958553</v>
      </c>
      <c r="CQ183" s="158">
        <f t="shared" si="583"/>
        <v>5</v>
      </c>
      <c r="CR183" s="157">
        <f t="shared" si="584"/>
        <v>910.40000000000009</v>
      </c>
      <c r="CS183" s="158">
        <f t="shared" si="584"/>
        <v>815</v>
      </c>
      <c r="CT183" s="155">
        <v>147</v>
      </c>
      <c r="CU183" s="229">
        <v>152</v>
      </c>
      <c r="CV183" s="157">
        <f t="shared" si="585"/>
        <v>28224</v>
      </c>
      <c r="CW183" s="158">
        <f t="shared" si="585"/>
        <v>24776</v>
      </c>
      <c r="CX183" s="155">
        <v>217</v>
      </c>
      <c r="CY183" s="229">
        <v>0</v>
      </c>
      <c r="CZ183" s="157">
        <f t="shared" si="586"/>
        <v>217</v>
      </c>
      <c r="DA183" s="158">
        <f t="shared" si="586"/>
        <v>0</v>
      </c>
      <c r="DB183" s="155">
        <v>0</v>
      </c>
      <c r="DC183" s="229">
        <v>0</v>
      </c>
      <c r="DD183" s="157">
        <f t="shared" si="587"/>
        <v>0</v>
      </c>
      <c r="DE183" s="158">
        <f t="shared" si="587"/>
        <v>0</v>
      </c>
      <c r="DF183" s="157">
        <f t="shared" si="588"/>
        <v>147.36269430051814</v>
      </c>
      <c r="DG183" s="158">
        <f t="shared" si="588"/>
        <v>152</v>
      </c>
      <c r="DH183" s="157">
        <f t="shared" si="589"/>
        <v>28441</v>
      </c>
      <c r="DI183" s="158">
        <f t="shared" si="589"/>
        <v>24776</v>
      </c>
      <c r="DJ183" s="157">
        <f t="shared" si="590"/>
        <v>199</v>
      </c>
      <c r="DK183" s="158">
        <f t="shared" si="590"/>
        <v>165</v>
      </c>
      <c r="DL183" s="157">
        <f t="shared" si="590"/>
        <v>199</v>
      </c>
      <c r="DM183" s="158">
        <f t="shared" si="590"/>
        <v>165</v>
      </c>
      <c r="DN183" s="157">
        <f t="shared" si="591"/>
        <v>4.7195979899497491</v>
      </c>
      <c r="DO183" s="158">
        <f t="shared" si="591"/>
        <v>4.9878787878787882</v>
      </c>
      <c r="DP183" s="157">
        <f t="shared" si="592"/>
        <v>939.2</v>
      </c>
      <c r="DQ183" s="158">
        <f t="shared" si="592"/>
        <v>823.00000000000011</v>
      </c>
      <c r="DR183" s="157">
        <f t="shared" si="593"/>
        <v>147.9246231155779</v>
      </c>
      <c r="DS183" s="158">
        <f t="shared" si="593"/>
        <v>151.75757575757575</v>
      </c>
      <c r="DT183" s="157">
        <f t="shared" si="594"/>
        <v>29437.000000000004</v>
      </c>
      <c r="DU183" s="158">
        <f t="shared" si="594"/>
        <v>25040</v>
      </c>
      <c r="DV183" s="155">
        <v>97</v>
      </c>
      <c r="DW183" s="229">
        <v>79</v>
      </c>
      <c r="DX183" s="157">
        <f t="shared" si="595"/>
        <v>97</v>
      </c>
      <c r="DY183" s="158">
        <f t="shared" si="595"/>
        <v>79</v>
      </c>
      <c r="DZ183" s="155">
        <v>8</v>
      </c>
      <c r="EA183" s="229">
        <v>12</v>
      </c>
      <c r="EB183" s="157">
        <f t="shared" si="596"/>
        <v>8</v>
      </c>
      <c r="EC183" s="158">
        <f t="shared" si="596"/>
        <v>12</v>
      </c>
      <c r="ED183" s="155">
        <v>0</v>
      </c>
      <c r="EE183" s="229">
        <v>0</v>
      </c>
      <c r="EF183" s="157">
        <f t="shared" si="597"/>
        <v>0</v>
      </c>
      <c r="EG183" s="158">
        <f t="shared" si="597"/>
        <v>0</v>
      </c>
      <c r="EH183" s="157">
        <f t="shared" si="598"/>
        <v>105</v>
      </c>
      <c r="EI183" s="158">
        <f t="shared" si="598"/>
        <v>91</v>
      </c>
      <c r="EJ183" s="157">
        <f t="shared" si="599"/>
        <v>105</v>
      </c>
      <c r="EK183" s="158">
        <f t="shared" si="599"/>
        <v>91</v>
      </c>
      <c r="EL183" s="155">
        <v>3.8</v>
      </c>
      <c r="EM183" s="229">
        <v>3.8</v>
      </c>
      <c r="EN183" s="157">
        <f t="shared" si="600"/>
        <v>368.59999999999997</v>
      </c>
      <c r="EO183" s="158">
        <f t="shared" si="600"/>
        <v>300.2</v>
      </c>
      <c r="EP183" s="155">
        <v>4.5999999999999996</v>
      </c>
      <c r="EQ183" s="229">
        <v>4.7</v>
      </c>
      <c r="ER183" s="157">
        <f t="shared" si="601"/>
        <v>36.799999999999997</v>
      </c>
      <c r="ES183" s="158">
        <f t="shared" si="601"/>
        <v>56.400000000000006</v>
      </c>
      <c r="ET183" s="155">
        <v>0</v>
      </c>
      <c r="EU183" s="229">
        <v>0</v>
      </c>
      <c r="EV183" s="157">
        <f t="shared" si="602"/>
        <v>0</v>
      </c>
      <c r="EW183" s="158">
        <f t="shared" si="602"/>
        <v>0</v>
      </c>
      <c r="EX183" s="157">
        <f t="shared" si="603"/>
        <v>3.8609523809523809</v>
      </c>
      <c r="EY183" s="158">
        <f t="shared" si="603"/>
        <v>3.918681318681319</v>
      </c>
      <c r="EZ183" s="157">
        <f t="shared" si="604"/>
        <v>405.4</v>
      </c>
      <c r="FA183" s="158">
        <f t="shared" si="604"/>
        <v>356.6</v>
      </c>
      <c r="FB183" s="155">
        <v>110</v>
      </c>
      <c r="FC183" s="229">
        <v>107</v>
      </c>
      <c r="FD183" s="157">
        <f t="shared" si="605"/>
        <v>10670</v>
      </c>
      <c r="FE183" s="158">
        <f t="shared" si="605"/>
        <v>8453</v>
      </c>
      <c r="FF183" s="155">
        <v>92</v>
      </c>
      <c r="FG183" s="229">
        <v>88</v>
      </c>
      <c r="FH183" s="157">
        <f t="shared" si="606"/>
        <v>736</v>
      </c>
      <c r="FI183" s="158">
        <f t="shared" si="606"/>
        <v>1056</v>
      </c>
      <c r="FJ183" s="155">
        <v>0</v>
      </c>
      <c r="FK183" s="229">
        <v>0</v>
      </c>
      <c r="FL183" s="157">
        <f t="shared" si="607"/>
        <v>0</v>
      </c>
      <c r="FM183" s="158">
        <f t="shared" si="607"/>
        <v>0</v>
      </c>
      <c r="FN183" s="157">
        <f t="shared" si="608"/>
        <v>108.62857142857143</v>
      </c>
      <c r="FO183" s="158">
        <f t="shared" si="608"/>
        <v>104.49450549450549</v>
      </c>
      <c r="FP183" s="157">
        <f t="shared" si="609"/>
        <v>11406</v>
      </c>
      <c r="FQ183" s="158">
        <f t="shared" si="609"/>
        <v>9509</v>
      </c>
      <c r="FR183" s="155">
        <v>2</v>
      </c>
      <c r="FS183" s="229">
        <v>2</v>
      </c>
      <c r="FT183" s="157">
        <f t="shared" si="610"/>
        <v>2</v>
      </c>
      <c r="FU183" s="158">
        <f t="shared" si="610"/>
        <v>2</v>
      </c>
      <c r="FV183" s="155">
        <v>8.3000000000000007</v>
      </c>
      <c r="FW183" s="229">
        <v>9.5</v>
      </c>
      <c r="FX183" s="157">
        <f t="shared" si="611"/>
        <v>16.600000000000001</v>
      </c>
      <c r="FY183" s="158">
        <f t="shared" si="611"/>
        <v>19</v>
      </c>
      <c r="FZ183" s="155">
        <v>155.5</v>
      </c>
      <c r="GA183" s="229">
        <v>180</v>
      </c>
      <c r="GB183" s="157">
        <f t="shared" si="612"/>
        <v>311</v>
      </c>
      <c r="GC183" s="158">
        <f t="shared" si="612"/>
        <v>360</v>
      </c>
      <c r="GD183" s="157">
        <f t="shared" si="613"/>
        <v>295</v>
      </c>
      <c r="GE183" s="158">
        <f t="shared" si="613"/>
        <v>244</v>
      </c>
      <c r="GF183" s="157">
        <f t="shared" si="613"/>
        <v>295</v>
      </c>
      <c r="GG183" s="158">
        <f t="shared" si="613"/>
        <v>244</v>
      </c>
      <c r="GH183" s="157">
        <f t="shared" si="614"/>
        <v>1299.8</v>
      </c>
      <c r="GI183" s="158">
        <f t="shared" si="614"/>
        <v>1123.2</v>
      </c>
      <c r="GJ183" s="157">
        <f t="shared" si="615"/>
        <v>39890</v>
      </c>
      <c r="GK183" s="158">
        <f t="shared" si="615"/>
        <v>33493</v>
      </c>
      <c r="GL183" s="157">
        <f t="shared" si="616"/>
        <v>9</v>
      </c>
      <c r="GM183" s="158">
        <f t="shared" si="616"/>
        <v>12</v>
      </c>
      <c r="GN183" s="157">
        <f t="shared" si="616"/>
        <v>9</v>
      </c>
      <c r="GO183" s="158">
        <f t="shared" si="616"/>
        <v>12</v>
      </c>
      <c r="GP183" s="157">
        <f t="shared" si="617"/>
        <v>44.8</v>
      </c>
      <c r="GQ183" s="158">
        <f t="shared" si="617"/>
        <v>56.400000000000006</v>
      </c>
      <c r="GR183" s="157">
        <f t="shared" si="618"/>
        <v>953</v>
      </c>
      <c r="GS183" s="158">
        <f t="shared" si="618"/>
        <v>1056</v>
      </c>
      <c r="GT183" s="157">
        <f t="shared" si="619"/>
        <v>304</v>
      </c>
      <c r="GU183" s="158">
        <f t="shared" si="619"/>
        <v>256</v>
      </c>
      <c r="GV183" s="157">
        <f t="shared" si="619"/>
        <v>304</v>
      </c>
      <c r="GW183" s="158">
        <f t="shared" si="619"/>
        <v>256</v>
      </c>
      <c r="GX183" s="157">
        <f t="shared" si="620"/>
        <v>1344.6</v>
      </c>
      <c r="GY183" s="158">
        <f t="shared" si="620"/>
        <v>1179.6000000000001</v>
      </c>
      <c r="GZ183" s="157">
        <f t="shared" si="620"/>
        <v>40843</v>
      </c>
      <c r="HA183" s="158">
        <f t="shared" si="620"/>
        <v>34549</v>
      </c>
      <c r="HB183" s="157">
        <f t="shared" si="621"/>
        <v>0</v>
      </c>
      <c r="HC183" s="158">
        <f t="shared" si="621"/>
        <v>0</v>
      </c>
      <c r="HD183" s="157">
        <f t="shared" si="621"/>
        <v>0</v>
      </c>
      <c r="HE183" s="158">
        <f t="shared" si="621"/>
        <v>0</v>
      </c>
      <c r="HF183" s="157" t="str">
        <f t="shared" si="622"/>
        <v/>
      </c>
      <c r="HG183" s="158" t="str">
        <f t="shared" si="622"/>
        <v/>
      </c>
      <c r="HH183" s="157" t="str">
        <f t="shared" si="623"/>
        <v/>
      </c>
      <c r="HI183" s="158" t="str">
        <f t="shared" si="623"/>
        <v/>
      </c>
      <c r="HJ183" s="157">
        <f t="shared" si="624"/>
        <v>1361.1999999999998</v>
      </c>
      <c r="HK183" s="158">
        <f t="shared" si="624"/>
        <v>1198.6000000000001</v>
      </c>
      <c r="HL183" s="157">
        <f t="shared" si="625"/>
        <v>41154</v>
      </c>
      <c r="HM183" s="158">
        <f t="shared" si="625"/>
        <v>34909</v>
      </c>
    </row>
    <row r="184" spans="1:221" s="82" customFormat="1" ht="15" customHeight="1">
      <c r="A184" s="225" t="s">
        <v>563</v>
      </c>
      <c r="B184" s="226" t="s">
        <v>578</v>
      </c>
      <c r="C184" s="227"/>
      <c r="D184" s="228">
        <v>199111</v>
      </c>
      <c r="E184" s="228">
        <v>6</v>
      </c>
      <c r="F184" s="155">
        <v>763</v>
      </c>
      <c r="G184" s="229">
        <v>771</v>
      </c>
      <c r="H184" s="155">
        <v>15</v>
      </c>
      <c r="I184" s="229">
        <v>18</v>
      </c>
      <c r="J184" s="157">
        <f t="shared" si="558"/>
        <v>748</v>
      </c>
      <c r="K184" s="158">
        <f t="shared" si="558"/>
        <v>753</v>
      </c>
      <c r="L184" s="155">
        <v>120</v>
      </c>
      <c r="M184" s="156">
        <v>120</v>
      </c>
      <c r="N184" s="157">
        <f t="shared" si="559"/>
        <v>748</v>
      </c>
      <c r="O184" s="158">
        <f t="shared" si="559"/>
        <v>753</v>
      </c>
      <c r="P184" s="157">
        <f t="shared" si="559"/>
        <v>748</v>
      </c>
      <c r="Q184" s="158">
        <f t="shared" si="559"/>
        <v>753</v>
      </c>
      <c r="R184" s="155">
        <v>2</v>
      </c>
      <c r="S184" s="229">
        <v>1</v>
      </c>
      <c r="T184" s="157">
        <f t="shared" si="560"/>
        <v>2</v>
      </c>
      <c r="U184" s="158">
        <f t="shared" si="560"/>
        <v>1</v>
      </c>
      <c r="V184" s="155">
        <v>0</v>
      </c>
      <c r="W184" s="229">
        <v>0</v>
      </c>
      <c r="X184" s="157">
        <f t="shared" si="561"/>
        <v>0</v>
      </c>
      <c r="Y184" s="158">
        <f t="shared" si="561"/>
        <v>0</v>
      </c>
      <c r="Z184" s="155">
        <v>0</v>
      </c>
      <c r="AA184" s="229">
        <v>0</v>
      </c>
      <c r="AB184" s="157">
        <f t="shared" si="562"/>
        <v>0</v>
      </c>
      <c r="AC184" s="158">
        <f t="shared" si="562"/>
        <v>0</v>
      </c>
      <c r="AD184" s="157">
        <f t="shared" si="563"/>
        <v>2</v>
      </c>
      <c r="AE184" s="158">
        <f t="shared" si="563"/>
        <v>1</v>
      </c>
      <c r="AF184" s="157">
        <f t="shared" si="564"/>
        <v>2</v>
      </c>
      <c r="AG184" s="158">
        <f t="shared" si="564"/>
        <v>1</v>
      </c>
      <c r="AH184" s="155">
        <v>5.5</v>
      </c>
      <c r="AI184" s="229">
        <v>5</v>
      </c>
      <c r="AJ184" s="157">
        <f t="shared" si="565"/>
        <v>11</v>
      </c>
      <c r="AK184" s="157">
        <f t="shared" si="565"/>
        <v>5</v>
      </c>
      <c r="AL184" s="155">
        <v>0</v>
      </c>
      <c r="AM184" s="229">
        <v>0</v>
      </c>
      <c r="AN184" s="157">
        <f t="shared" si="566"/>
        <v>0</v>
      </c>
      <c r="AO184" s="157">
        <f t="shared" si="566"/>
        <v>0</v>
      </c>
      <c r="AP184" s="155">
        <v>0</v>
      </c>
      <c r="AQ184" s="229">
        <v>0</v>
      </c>
      <c r="AR184" s="157">
        <f t="shared" si="567"/>
        <v>0</v>
      </c>
      <c r="AS184" s="158">
        <f t="shared" si="567"/>
        <v>0</v>
      </c>
      <c r="AT184" s="157">
        <f t="shared" si="568"/>
        <v>5.5</v>
      </c>
      <c r="AU184" s="158">
        <f t="shared" si="568"/>
        <v>5</v>
      </c>
      <c r="AV184" s="157">
        <f t="shared" si="569"/>
        <v>11</v>
      </c>
      <c r="AW184" s="158">
        <f t="shared" si="569"/>
        <v>5</v>
      </c>
      <c r="AX184" s="155">
        <v>170</v>
      </c>
      <c r="AY184" s="229">
        <v>131</v>
      </c>
      <c r="AZ184" s="157">
        <f t="shared" si="570"/>
        <v>340</v>
      </c>
      <c r="BA184" s="158">
        <f t="shared" si="570"/>
        <v>131</v>
      </c>
      <c r="BB184" s="155">
        <v>0</v>
      </c>
      <c r="BC184" s="229">
        <v>0</v>
      </c>
      <c r="BD184" s="157">
        <f t="shared" si="571"/>
        <v>0</v>
      </c>
      <c r="BE184" s="158">
        <f t="shared" si="571"/>
        <v>0</v>
      </c>
      <c r="BF184" s="155">
        <v>0</v>
      </c>
      <c r="BG184" s="229">
        <v>0</v>
      </c>
      <c r="BH184" s="157">
        <f t="shared" si="572"/>
        <v>0</v>
      </c>
      <c r="BI184" s="158">
        <f t="shared" si="572"/>
        <v>0</v>
      </c>
      <c r="BJ184" s="157">
        <f t="shared" si="573"/>
        <v>170</v>
      </c>
      <c r="BK184" s="158">
        <f t="shared" si="573"/>
        <v>131</v>
      </c>
      <c r="BL184" s="157">
        <f t="shared" si="574"/>
        <v>340</v>
      </c>
      <c r="BM184" s="158">
        <f t="shared" si="574"/>
        <v>131</v>
      </c>
      <c r="BN184" s="155">
        <v>385</v>
      </c>
      <c r="BO184" s="229">
        <v>353</v>
      </c>
      <c r="BP184" s="157">
        <f t="shared" si="575"/>
        <v>385</v>
      </c>
      <c r="BQ184" s="158">
        <f t="shared" si="575"/>
        <v>353</v>
      </c>
      <c r="BR184" s="155">
        <v>3</v>
      </c>
      <c r="BS184" s="229">
        <v>2</v>
      </c>
      <c r="BT184" s="157">
        <f t="shared" si="576"/>
        <v>3</v>
      </c>
      <c r="BU184" s="158">
        <f t="shared" si="576"/>
        <v>2</v>
      </c>
      <c r="BV184" s="155">
        <v>0</v>
      </c>
      <c r="BW184" s="229">
        <v>0</v>
      </c>
      <c r="BX184" s="157">
        <f t="shared" si="577"/>
        <v>0</v>
      </c>
      <c r="BY184" s="158">
        <f t="shared" si="577"/>
        <v>0</v>
      </c>
      <c r="BZ184" s="157">
        <f t="shared" si="578"/>
        <v>388</v>
      </c>
      <c r="CA184" s="158">
        <f t="shared" si="578"/>
        <v>355</v>
      </c>
      <c r="CB184" s="157">
        <f t="shared" si="579"/>
        <v>388</v>
      </c>
      <c r="CC184" s="158">
        <f t="shared" si="579"/>
        <v>355</v>
      </c>
      <c r="CD184" s="155">
        <v>4.5999999999999996</v>
      </c>
      <c r="CE184" s="229">
        <v>4.5</v>
      </c>
      <c r="CF184" s="157">
        <f t="shared" si="580"/>
        <v>1770.9999999999998</v>
      </c>
      <c r="CG184" s="158">
        <f t="shared" si="580"/>
        <v>1588.5</v>
      </c>
      <c r="CH184" s="155">
        <v>5</v>
      </c>
      <c r="CI184" s="229">
        <v>7</v>
      </c>
      <c r="CJ184" s="157">
        <f t="shared" si="581"/>
        <v>15</v>
      </c>
      <c r="CK184" s="158">
        <f t="shared" si="581"/>
        <v>14</v>
      </c>
      <c r="CL184" s="155">
        <v>0</v>
      </c>
      <c r="CM184" s="229">
        <v>0</v>
      </c>
      <c r="CN184" s="157">
        <f t="shared" si="582"/>
        <v>0</v>
      </c>
      <c r="CO184" s="158">
        <f t="shared" si="582"/>
        <v>0</v>
      </c>
      <c r="CP184" s="157">
        <f t="shared" si="583"/>
        <v>4.6030927835051543</v>
      </c>
      <c r="CQ184" s="158">
        <f t="shared" si="583"/>
        <v>4.5140845070422539</v>
      </c>
      <c r="CR184" s="157">
        <f t="shared" si="584"/>
        <v>1785.9999999999998</v>
      </c>
      <c r="CS184" s="158">
        <f t="shared" si="584"/>
        <v>1602.5000000000002</v>
      </c>
      <c r="CT184" s="155">
        <v>126</v>
      </c>
      <c r="CU184" s="229">
        <v>125</v>
      </c>
      <c r="CV184" s="157">
        <f t="shared" si="585"/>
        <v>48510</v>
      </c>
      <c r="CW184" s="158">
        <f t="shared" si="585"/>
        <v>44125</v>
      </c>
      <c r="CX184" s="155">
        <v>125</v>
      </c>
      <c r="CY184" s="229">
        <v>138</v>
      </c>
      <c r="CZ184" s="157">
        <f t="shared" si="586"/>
        <v>375</v>
      </c>
      <c r="DA184" s="158">
        <f t="shared" si="586"/>
        <v>276</v>
      </c>
      <c r="DB184" s="155">
        <v>0</v>
      </c>
      <c r="DC184" s="229">
        <v>0</v>
      </c>
      <c r="DD184" s="157">
        <f t="shared" si="587"/>
        <v>0</v>
      </c>
      <c r="DE184" s="158">
        <f t="shared" si="587"/>
        <v>0</v>
      </c>
      <c r="DF184" s="157">
        <f t="shared" si="588"/>
        <v>125.99226804123711</v>
      </c>
      <c r="DG184" s="158">
        <f t="shared" si="588"/>
        <v>125.07323943661972</v>
      </c>
      <c r="DH184" s="157">
        <f t="shared" si="589"/>
        <v>48885</v>
      </c>
      <c r="DI184" s="158">
        <f t="shared" si="589"/>
        <v>44401</v>
      </c>
      <c r="DJ184" s="157">
        <f t="shared" si="590"/>
        <v>390</v>
      </c>
      <c r="DK184" s="158">
        <f t="shared" si="590"/>
        <v>356</v>
      </c>
      <c r="DL184" s="157">
        <f t="shared" si="590"/>
        <v>390</v>
      </c>
      <c r="DM184" s="158">
        <f t="shared" si="590"/>
        <v>356</v>
      </c>
      <c r="DN184" s="157">
        <f t="shared" si="591"/>
        <v>4.6076923076923073</v>
      </c>
      <c r="DO184" s="158">
        <f t="shared" si="591"/>
        <v>4.5154494382022481</v>
      </c>
      <c r="DP184" s="157">
        <f t="shared" si="592"/>
        <v>1796.9999999999998</v>
      </c>
      <c r="DQ184" s="158">
        <f t="shared" si="592"/>
        <v>1607.5000000000002</v>
      </c>
      <c r="DR184" s="157">
        <f t="shared" si="593"/>
        <v>126.21794871794872</v>
      </c>
      <c r="DS184" s="158">
        <f t="shared" si="593"/>
        <v>125.08988764044943</v>
      </c>
      <c r="DT184" s="157">
        <f t="shared" si="594"/>
        <v>49225</v>
      </c>
      <c r="DU184" s="158">
        <f t="shared" si="594"/>
        <v>44532</v>
      </c>
      <c r="DV184" s="155">
        <v>318</v>
      </c>
      <c r="DW184" s="229">
        <v>342</v>
      </c>
      <c r="DX184" s="157">
        <f t="shared" si="595"/>
        <v>318</v>
      </c>
      <c r="DY184" s="158">
        <f t="shared" si="595"/>
        <v>342</v>
      </c>
      <c r="DZ184" s="155">
        <v>32</v>
      </c>
      <c r="EA184" s="229">
        <v>44</v>
      </c>
      <c r="EB184" s="157">
        <f t="shared" si="596"/>
        <v>32</v>
      </c>
      <c r="EC184" s="158">
        <f t="shared" si="596"/>
        <v>44</v>
      </c>
      <c r="ED184" s="155">
        <v>2</v>
      </c>
      <c r="EE184" s="229">
        <v>1</v>
      </c>
      <c r="EF184" s="157">
        <f t="shared" si="597"/>
        <v>2</v>
      </c>
      <c r="EG184" s="158">
        <f t="shared" si="597"/>
        <v>1</v>
      </c>
      <c r="EH184" s="157">
        <f t="shared" si="598"/>
        <v>352</v>
      </c>
      <c r="EI184" s="158">
        <f t="shared" si="598"/>
        <v>387</v>
      </c>
      <c r="EJ184" s="157">
        <f t="shared" si="599"/>
        <v>352</v>
      </c>
      <c r="EK184" s="158">
        <f t="shared" si="599"/>
        <v>387</v>
      </c>
      <c r="EL184" s="155">
        <v>3.4</v>
      </c>
      <c r="EM184" s="229">
        <v>3.5</v>
      </c>
      <c r="EN184" s="157">
        <f t="shared" si="600"/>
        <v>1081.2</v>
      </c>
      <c r="EO184" s="158">
        <f t="shared" si="600"/>
        <v>1197</v>
      </c>
      <c r="EP184" s="155">
        <v>4</v>
      </c>
      <c r="EQ184" s="229">
        <v>4.3</v>
      </c>
      <c r="ER184" s="157">
        <f t="shared" si="601"/>
        <v>128</v>
      </c>
      <c r="ES184" s="158">
        <f t="shared" si="601"/>
        <v>189.2</v>
      </c>
      <c r="ET184" s="155">
        <v>6.8</v>
      </c>
      <c r="EU184" s="229">
        <v>3</v>
      </c>
      <c r="EV184" s="157">
        <f t="shared" si="602"/>
        <v>13.6</v>
      </c>
      <c r="EW184" s="158">
        <f t="shared" si="602"/>
        <v>3</v>
      </c>
      <c r="EX184" s="157">
        <f t="shared" si="603"/>
        <v>3.4738636363636362</v>
      </c>
      <c r="EY184" s="158">
        <f t="shared" si="603"/>
        <v>3.5896640826873387</v>
      </c>
      <c r="EZ184" s="157">
        <f t="shared" si="604"/>
        <v>1222.8</v>
      </c>
      <c r="FA184" s="158">
        <f t="shared" si="604"/>
        <v>1389.2</v>
      </c>
      <c r="FB184" s="155">
        <v>87</v>
      </c>
      <c r="FC184" s="229">
        <v>89</v>
      </c>
      <c r="FD184" s="157">
        <f t="shared" si="605"/>
        <v>27666</v>
      </c>
      <c r="FE184" s="158">
        <f t="shared" si="605"/>
        <v>30438</v>
      </c>
      <c r="FF184" s="155">
        <v>80</v>
      </c>
      <c r="FG184" s="229">
        <v>77</v>
      </c>
      <c r="FH184" s="157">
        <f t="shared" si="606"/>
        <v>2560</v>
      </c>
      <c r="FI184" s="158">
        <f t="shared" si="606"/>
        <v>3388</v>
      </c>
      <c r="FJ184" s="155">
        <v>91</v>
      </c>
      <c r="FK184" s="229">
        <v>76</v>
      </c>
      <c r="FL184" s="157">
        <f t="shared" si="607"/>
        <v>182</v>
      </c>
      <c r="FM184" s="158">
        <f t="shared" si="607"/>
        <v>76</v>
      </c>
      <c r="FN184" s="157">
        <f t="shared" si="608"/>
        <v>86.38636363636364</v>
      </c>
      <c r="FO184" s="158">
        <f t="shared" si="608"/>
        <v>87.602067183462538</v>
      </c>
      <c r="FP184" s="157">
        <f t="shared" si="609"/>
        <v>30408</v>
      </c>
      <c r="FQ184" s="158">
        <f t="shared" si="609"/>
        <v>33902</v>
      </c>
      <c r="FR184" s="155">
        <v>6</v>
      </c>
      <c r="FS184" s="229">
        <v>10</v>
      </c>
      <c r="FT184" s="157">
        <f t="shared" si="610"/>
        <v>6</v>
      </c>
      <c r="FU184" s="158">
        <f t="shared" si="610"/>
        <v>10</v>
      </c>
      <c r="FV184" s="155">
        <v>3.8</v>
      </c>
      <c r="FW184" s="229">
        <v>5.4</v>
      </c>
      <c r="FX184" s="157">
        <f t="shared" si="611"/>
        <v>22.799999999999997</v>
      </c>
      <c r="FY184" s="158">
        <f t="shared" si="611"/>
        <v>54</v>
      </c>
      <c r="FZ184" s="155">
        <v>78.7</v>
      </c>
      <c r="GA184" s="229">
        <v>116.3</v>
      </c>
      <c r="GB184" s="157">
        <f t="shared" si="612"/>
        <v>472.20000000000005</v>
      </c>
      <c r="GC184" s="158">
        <f t="shared" si="612"/>
        <v>1163</v>
      </c>
      <c r="GD184" s="157">
        <f t="shared" si="613"/>
        <v>705</v>
      </c>
      <c r="GE184" s="158">
        <f t="shared" si="613"/>
        <v>696</v>
      </c>
      <c r="GF184" s="157">
        <f t="shared" si="613"/>
        <v>705</v>
      </c>
      <c r="GG184" s="158">
        <f t="shared" si="613"/>
        <v>696</v>
      </c>
      <c r="GH184" s="157">
        <f t="shared" si="614"/>
        <v>2863.2</v>
      </c>
      <c r="GI184" s="158">
        <f t="shared" si="614"/>
        <v>2790.5</v>
      </c>
      <c r="GJ184" s="157">
        <f t="shared" si="615"/>
        <v>76516</v>
      </c>
      <c r="GK184" s="158">
        <f t="shared" si="615"/>
        <v>74694</v>
      </c>
      <c r="GL184" s="157">
        <f t="shared" si="616"/>
        <v>35</v>
      </c>
      <c r="GM184" s="158">
        <f t="shared" si="616"/>
        <v>46</v>
      </c>
      <c r="GN184" s="157">
        <f t="shared" si="616"/>
        <v>35</v>
      </c>
      <c r="GO184" s="158">
        <f t="shared" si="616"/>
        <v>46</v>
      </c>
      <c r="GP184" s="157">
        <f t="shared" si="617"/>
        <v>143</v>
      </c>
      <c r="GQ184" s="158">
        <f t="shared" si="617"/>
        <v>203.2</v>
      </c>
      <c r="GR184" s="157">
        <f t="shared" si="618"/>
        <v>2935</v>
      </c>
      <c r="GS184" s="158">
        <f t="shared" si="618"/>
        <v>3664</v>
      </c>
      <c r="GT184" s="157">
        <f t="shared" si="619"/>
        <v>740</v>
      </c>
      <c r="GU184" s="158">
        <f t="shared" si="619"/>
        <v>742</v>
      </c>
      <c r="GV184" s="157">
        <f t="shared" si="619"/>
        <v>740</v>
      </c>
      <c r="GW184" s="158">
        <f t="shared" si="619"/>
        <v>742</v>
      </c>
      <c r="GX184" s="157">
        <f t="shared" si="620"/>
        <v>3006.2</v>
      </c>
      <c r="GY184" s="158">
        <f t="shared" si="620"/>
        <v>2993.7</v>
      </c>
      <c r="GZ184" s="157">
        <f t="shared" si="620"/>
        <v>79451</v>
      </c>
      <c r="HA184" s="158">
        <f t="shared" si="620"/>
        <v>78358</v>
      </c>
      <c r="HB184" s="157">
        <f t="shared" si="621"/>
        <v>2</v>
      </c>
      <c r="HC184" s="158">
        <f t="shared" si="621"/>
        <v>1</v>
      </c>
      <c r="HD184" s="157">
        <f t="shared" si="621"/>
        <v>2</v>
      </c>
      <c r="HE184" s="158">
        <f t="shared" si="621"/>
        <v>1</v>
      </c>
      <c r="HF184" s="157">
        <f t="shared" si="622"/>
        <v>13.6</v>
      </c>
      <c r="HG184" s="158">
        <f t="shared" si="622"/>
        <v>3</v>
      </c>
      <c r="HH184" s="157">
        <f t="shared" si="623"/>
        <v>182</v>
      </c>
      <c r="HI184" s="158">
        <f t="shared" si="623"/>
        <v>76</v>
      </c>
      <c r="HJ184" s="157">
        <f t="shared" si="624"/>
        <v>3042.6</v>
      </c>
      <c r="HK184" s="158">
        <f t="shared" si="624"/>
        <v>3050.7000000000003</v>
      </c>
      <c r="HL184" s="157">
        <f t="shared" si="625"/>
        <v>80105.2</v>
      </c>
      <c r="HM184" s="158">
        <f t="shared" si="625"/>
        <v>79597</v>
      </c>
    </row>
    <row r="185" spans="1:221" s="82" customFormat="1" ht="13.5" customHeight="1">
      <c r="A185" s="176" t="s">
        <v>563</v>
      </c>
      <c r="B185" s="177" t="s">
        <v>580</v>
      </c>
      <c r="C185" s="178"/>
      <c r="D185" s="180">
        <v>199786</v>
      </c>
      <c r="E185" s="180">
        <v>9</v>
      </c>
      <c r="F185" s="155">
        <v>528</v>
      </c>
      <c r="G185" s="156">
        <v>531</v>
      </c>
      <c r="H185" s="155">
        <v>50</v>
      </c>
      <c r="I185" s="156">
        <v>22</v>
      </c>
      <c r="J185" s="157">
        <f t="shared" si="558"/>
        <v>478</v>
      </c>
      <c r="K185" s="158">
        <f t="shared" si="558"/>
        <v>509</v>
      </c>
      <c r="L185" s="155"/>
      <c r="M185" s="156"/>
      <c r="N185" s="157">
        <f t="shared" si="559"/>
        <v>478</v>
      </c>
      <c r="O185" s="158">
        <f t="shared" si="559"/>
        <v>509</v>
      </c>
      <c r="P185" s="232">
        <f t="shared" si="559"/>
        <v>19</v>
      </c>
      <c r="Q185" s="233">
        <f t="shared" si="559"/>
        <v>0</v>
      </c>
      <c r="R185" s="155">
        <v>8</v>
      </c>
      <c r="S185" s="156">
        <v>26</v>
      </c>
      <c r="T185" s="157">
        <f t="shared" si="560"/>
        <v>0</v>
      </c>
      <c r="U185" s="158">
        <f t="shared" si="560"/>
        <v>0</v>
      </c>
      <c r="V185" s="155">
        <v>14</v>
      </c>
      <c r="W185" s="156">
        <v>25</v>
      </c>
      <c r="X185" s="157">
        <f t="shared" si="561"/>
        <v>0</v>
      </c>
      <c r="Y185" s="158">
        <f t="shared" si="561"/>
        <v>0</v>
      </c>
      <c r="Z185" s="155"/>
      <c r="AA185" s="156"/>
      <c r="AB185" s="157">
        <f t="shared" si="562"/>
        <v>0</v>
      </c>
      <c r="AC185" s="158">
        <f t="shared" si="562"/>
        <v>0</v>
      </c>
      <c r="AD185" s="157">
        <f t="shared" si="563"/>
        <v>22</v>
      </c>
      <c r="AE185" s="158">
        <f t="shared" si="563"/>
        <v>51</v>
      </c>
      <c r="AF185" s="157">
        <f t="shared" si="564"/>
        <v>0</v>
      </c>
      <c r="AG185" s="158">
        <f t="shared" si="564"/>
        <v>0</v>
      </c>
      <c r="AH185" s="155">
        <v>0.560606060606061</v>
      </c>
      <c r="AI185" s="156">
        <v>1.02614379084967</v>
      </c>
      <c r="AJ185" s="157">
        <f t="shared" si="565"/>
        <v>4.484848484848488</v>
      </c>
      <c r="AK185" s="157">
        <f t="shared" si="565"/>
        <v>26.679738562091419</v>
      </c>
      <c r="AL185" s="155">
        <v>2.6666666666666701</v>
      </c>
      <c r="AM185" s="156">
        <v>1.3921568627451</v>
      </c>
      <c r="AN185" s="157">
        <f t="shared" si="566"/>
        <v>37.333333333333378</v>
      </c>
      <c r="AO185" s="157">
        <f t="shared" si="566"/>
        <v>34.803921568627501</v>
      </c>
      <c r="AP185" s="155"/>
      <c r="AQ185" s="156"/>
      <c r="AR185" s="157">
        <f t="shared" si="567"/>
        <v>0</v>
      </c>
      <c r="AS185" s="158">
        <f t="shared" si="567"/>
        <v>0</v>
      </c>
      <c r="AT185" s="157">
        <f t="shared" si="568"/>
        <v>1.9008264462809941</v>
      </c>
      <c r="AU185" s="158">
        <f t="shared" si="568"/>
        <v>1.2055619633474297</v>
      </c>
      <c r="AV185" s="157">
        <f t="shared" si="569"/>
        <v>41.81818181818187</v>
      </c>
      <c r="AW185" s="158">
        <f t="shared" si="569"/>
        <v>61.483660130718917</v>
      </c>
      <c r="AX185" s="155"/>
      <c r="AY185" s="156"/>
      <c r="AZ185" s="157">
        <f t="shared" si="570"/>
        <v>0</v>
      </c>
      <c r="BA185" s="158">
        <f t="shared" si="570"/>
        <v>0</v>
      </c>
      <c r="BB185" s="155"/>
      <c r="BC185" s="156"/>
      <c r="BD185" s="157">
        <f t="shared" si="571"/>
        <v>0</v>
      </c>
      <c r="BE185" s="158">
        <f t="shared" si="571"/>
        <v>0</v>
      </c>
      <c r="BF185" s="155"/>
      <c r="BG185" s="156"/>
      <c r="BH185" s="157">
        <f t="shared" si="572"/>
        <v>0</v>
      </c>
      <c r="BI185" s="158">
        <f t="shared" si="572"/>
        <v>0</v>
      </c>
      <c r="BJ185" s="157">
        <f t="shared" si="573"/>
        <v>0</v>
      </c>
      <c r="BK185" s="158">
        <f t="shared" si="573"/>
        <v>0</v>
      </c>
      <c r="BL185" s="157">
        <f t="shared" si="574"/>
        <v>0</v>
      </c>
      <c r="BM185" s="158">
        <f t="shared" si="574"/>
        <v>0</v>
      </c>
      <c r="BN185" s="155">
        <v>33</v>
      </c>
      <c r="BO185" s="156">
        <v>40</v>
      </c>
      <c r="BP185" s="157">
        <f t="shared" si="575"/>
        <v>0</v>
      </c>
      <c r="BQ185" s="158">
        <f t="shared" si="575"/>
        <v>0</v>
      </c>
      <c r="BR185" s="155">
        <v>19</v>
      </c>
      <c r="BS185" s="156">
        <v>27</v>
      </c>
      <c r="BT185" s="157">
        <f t="shared" si="576"/>
        <v>19</v>
      </c>
      <c r="BU185" s="158">
        <f t="shared" si="576"/>
        <v>0</v>
      </c>
      <c r="BV185" s="155"/>
      <c r="BW185" s="156"/>
      <c r="BX185" s="157">
        <f t="shared" si="577"/>
        <v>0</v>
      </c>
      <c r="BY185" s="158">
        <f t="shared" si="577"/>
        <v>0</v>
      </c>
      <c r="BZ185" s="157">
        <f t="shared" si="578"/>
        <v>52</v>
      </c>
      <c r="CA185" s="158">
        <f t="shared" si="578"/>
        <v>67</v>
      </c>
      <c r="CB185" s="157">
        <f t="shared" si="579"/>
        <v>52</v>
      </c>
      <c r="CC185" s="158">
        <f t="shared" si="579"/>
        <v>0</v>
      </c>
      <c r="CD185" s="155">
        <v>1.8333333333333299</v>
      </c>
      <c r="CE185" s="156">
        <v>1.5771144278607001</v>
      </c>
      <c r="CF185" s="157">
        <f t="shared" si="580"/>
        <v>60.499999999999886</v>
      </c>
      <c r="CG185" s="158">
        <f t="shared" si="580"/>
        <v>63.084577114428001</v>
      </c>
      <c r="CH185" s="155">
        <v>1.2692307692307701</v>
      </c>
      <c r="CI185" s="156">
        <v>2.08457711442786</v>
      </c>
      <c r="CJ185" s="157">
        <f t="shared" si="581"/>
        <v>24.115384615384631</v>
      </c>
      <c r="CK185" s="158">
        <f t="shared" si="581"/>
        <v>56.283582089552219</v>
      </c>
      <c r="CL185" s="155"/>
      <c r="CM185" s="156"/>
      <c r="CN185" s="157">
        <f t="shared" si="582"/>
        <v>0</v>
      </c>
      <c r="CO185" s="158">
        <f t="shared" si="582"/>
        <v>0</v>
      </c>
      <c r="CP185" s="157">
        <f t="shared" si="583"/>
        <v>1.6272189349112407</v>
      </c>
      <c r="CQ185" s="158">
        <f t="shared" si="583"/>
        <v>1.7816143164773166</v>
      </c>
      <c r="CR185" s="157">
        <f t="shared" si="584"/>
        <v>84.615384615384514</v>
      </c>
      <c r="CS185" s="158">
        <f t="shared" si="584"/>
        <v>119.36815920398021</v>
      </c>
      <c r="CT185" s="155"/>
      <c r="CU185" s="156"/>
      <c r="CV185" s="157">
        <f t="shared" si="585"/>
        <v>0</v>
      </c>
      <c r="CW185" s="158">
        <f t="shared" si="585"/>
        <v>0</v>
      </c>
      <c r="CX185" s="155">
        <v>20</v>
      </c>
      <c r="CY185" s="156"/>
      <c r="CZ185" s="157">
        <f t="shared" si="586"/>
        <v>380</v>
      </c>
      <c r="DA185" s="158">
        <f t="shared" si="586"/>
        <v>0</v>
      </c>
      <c r="DB185" s="155"/>
      <c r="DC185" s="156"/>
      <c r="DD185" s="157">
        <f t="shared" si="587"/>
        <v>0</v>
      </c>
      <c r="DE185" s="158">
        <f t="shared" si="587"/>
        <v>0</v>
      </c>
      <c r="DF185" s="157">
        <f t="shared" si="588"/>
        <v>7.3076923076923075</v>
      </c>
      <c r="DG185" s="158">
        <f t="shared" si="588"/>
        <v>0</v>
      </c>
      <c r="DH185" s="157">
        <f t="shared" si="589"/>
        <v>380</v>
      </c>
      <c r="DI185" s="158">
        <f t="shared" si="589"/>
        <v>0</v>
      </c>
      <c r="DJ185" s="157">
        <f t="shared" si="590"/>
        <v>74</v>
      </c>
      <c r="DK185" s="158">
        <f t="shared" si="590"/>
        <v>118</v>
      </c>
      <c r="DL185" s="157">
        <f t="shared" si="590"/>
        <v>52</v>
      </c>
      <c r="DM185" s="158">
        <f t="shared" si="590"/>
        <v>0</v>
      </c>
      <c r="DN185" s="157">
        <f t="shared" si="591"/>
        <v>1.708561708561708</v>
      </c>
      <c r="DO185" s="158">
        <f t="shared" si="591"/>
        <v>1.5326425367347385</v>
      </c>
      <c r="DP185" s="157">
        <f t="shared" si="592"/>
        <v>126.43356643356638</v>
      </c>
      <c r="DQ185" s="158">
        <f t="shared" si="592"/>
        <v>180.85181933469914</v>
      </c>
      <c r="DR185" s="157">
        <f t="shared" si="593"/>
        <v>7.3076923076923075</v>
      </c>
      <c r="DS185" s="158">
        <f t="shared" si="593"/>
        <v>0</v>
      </c>
      <c r="DT185" s="157">
        <f t="shared" si="594"/>
        <v>380</v>
      </c>
      <c r="DU185" s="158">
        <f t="shared" si="594"/>
        <v>0</v>
      </c>
      <c r="DV185" s="155">
        <v>253</v>
      </c>
      <c r="DW185" s="156">
        <v>226</v>
      </c>
      <c r="DX185" s="157">
        <f t="shared" si="595"/>
        <v>0</v>
      </c>
      <c r="DY185" s="158">
        <f t="shared" si="595"/>
        <v>0</v>
      </c>
      <c r="DZ185" s="155">
        <v>151</v>
      </c>
      <c r="EA185" s="156">
        <v>165</v>
      </c>
      <c r="EB185" s="157">
        <f t="shared" si="596"/>
        <v>0</v>
      </c>
      <c r="EC185" s="158">
        <f t="shared" si="596"/>
        <v>0</v>
      </c>
      <c r="ED185" s="155"/>
      <c r="EE185" s="156"/>
      <c r="EF185" s="157">
        <f t="shared" si="597"/>
        <v>0</v>
      </c>
      <c r="EG185" s="158">
        <f t="shared" si="597"/>
        <v>0</v>
      </c>
      <c r="EH185" s="157">
        <f t="shared" si="598"/>
        <v>404</v>
      </c>
      <c r="EI185" s="158">
        <f t="shared" si="598"/>
        <v>391</v>
      </c>
      <c r="EJ185" s="157">
        <f t="shared" si="599"/>
        <v>0</v>
      </c>
      <c r="EK185" s="158">
        <f t="shared" si="599"/>
        <v>0</v>
      </c>
      <c r="EL185" s="155">
        <v>2.4735973597359799</v>
      </c>
      <c r="EM185" s="156">
        <v>2.1670929241261701</v>
      </c>
      <c r="EN185" s="157">
        <f t="shared" si="600"/>
        <v>625.82013201320297</v>
      </c>
      <c r="EO185" s="158">
        <f t="shared" si="600"/>
        <v>489.76300085251444</v>
      </c>
      <c r="EP185" s="155">
        <v>2.3745874587458702</v>
      </c>
      <c r="EQ185" s="156">
        <v>2.5464620630860999</v>
      </c>
      <c r="ER185" s="157">
        <f t="shared" si="601"/>
        <v>358.56270627062639</v>
      </c>
      <c r="ES185" s="158">
        <f t="shared" si="601"/>
        <v>420.16624040920647</v>
      </c>
      <c r="ET185" s="155"/>
      <c r="EU185" s="156"/>
      <c r="EV185" s="157">
        <f t="shared" si="602"/>
        <v>0</v>
      </c>
      <c r="EW185" s="158">
        <f t="shared" si="602"/>
        <v>0</v>
      </c>
      <c r="EX185" s="157">
        <f t="shared" si="603"/>
        <v>2.4365911838708647</v>
      </c>
      <c r="EY185" s="158">
        <f t="shared" si="603"/>
        <v>2.3271847602601556</v>
      </c>
      <c r="EZ185" s="157">
        <f t="shared" si="604"/>
        <v>984.3828382838293</v>
      </c>
      <c r="FA185" s="158">
        <f t="shared" si="604"/>
        <v>909.9292412617209</v>
      </c>
      <c r="FB185" s="155"/>
      <c r="FC185" s="156"/>
      <c r="FD185" s="157">
        <f t="shared" si="605"/>
        <v>0</v>
      </c>
      <c r="FE185" s="158">
        <f t="shared" si="605"/>
        <v>0</v>
      </c>
      <c r="FF185" s="155"/>
      <c r="FG185" s="156"/>
      <c r="FH185" s="157">
        <f t="shared" si="606"/>
        <v>0</v>
      </c>
      <c r="FI185" s="158">
        <f t="shared" si="606"/>
        <v>0</v>
      </c>
      <c r="FJ185" s="155"/>
      <c r="FK185" s="156"/>
      <c r="FL185" s="157">
        <f t="shared" si="607"/>
        <v>0</v>
      </c>
      <c r="FM185" s="158">
        <f t="shared" si="607"/>
        <v>0</v>
      </c>
      <c r="FN185" s="157">
        <f t="shared" si="608"/>
        <v>0</v>
      </c>
      <c r="FO185" s="158">
        <f t="shared" si="608"/>
        <v>0</v>
      </c>
      <c r="FP185" s="157">
        <f t="shared" si="609"/>
        <v>0</v>
      </c>
      <c r="FQ185" s="158">
        <f t="shared" si="609"/>
        <v>0</v>
      </c>
      <c r="FR185" s="155"/>
      <c r="FS185" s="156"/>
      <c r="FT185" s="157">
        <f t="shared" si="610"/>
        <v>0</v>
      </c>
      <c r="FU185" s="158">
        <f t="shared" si="610"/>
        <v>0</v>
      </c>
      <c r="FV185" s="155"/>
      <c r="FW185" s="156"/>
      <c r="FX185" s="157">
        <f t="shared" si="611"/>
        <v>0</v>
      </c>
      <c r="FY185" s="158">
        <f t="shared" si="611"/>
        <v>0</v>
      </c>
      <c r="FZ185" s="155"/>
      <c r="GA185" s="156"/>
      <c r="GB185" s="157">
        <f t="shared" si="612"/>
        <v>0</v>
      </c>
      <c r="GC185" s="158">
        <f t="shared" si="612"/>
        <v>0</v>
      </c>
      <c r="GD185" s="157">
        <f t="shared" si="613"/>
        <v>294</v>
      </c>
      <c r="GE185" s="158">
        <f t="shared" si="613"/>
        <v>292</v>
      </c>
      <c r="GF185" s="157">
        <f t="shared" si="613"/>
        <v>0</v>
      </c>
      <c r="GG185" s="158">
        <f t="shared" si="613"/>
        <v>0</v>
      </c>
      <c r="GH185" s="157">
        <f t="shared" si="614"/>
        <v>690.80498049805135</v>
      </c>
      <c r="GI185" s="158">
        <f t="shared" si="614"/>
        <v>579.5273165290339</v>
      </c>
      <c r="GJ185" s="157" t="str">
        <f t="shared" si="615"/>
        <v/>
      </c>
      <c r="GK185" s="158" t="str">
        <f t="shared" si="615"/>
        <v/>
      </c>
      <c r="GL185" s="157">
        <f t="shared" si="616"/>
        <v>184</v>
      </c>
      <c r="GM185" s="158">
        <f t="shared" si="616"/>
        <v>217</v>
      </c>
      <c r="GN185" s="157">
        <f t="shared" si="616"/>
        <v>19</v>
      </c>
      <c r="GO185" s="158">
        <f t="shared" si="616"/>
        <v>0</v>
      </c>
      <c r="GP185" s="157">
        <f t="shared" si="617"/>
        <v>420.01142421934441</v>
      </c>
      <c r="GQ185" s="158">
        <f t="shared" si="617"/>
        <v>511.25374406738615</v>
      </c>
      <c r="GR185" s="157">
        <f t="shared" si="618"/>
        <v>380</v>
      </c>
      <c r="GS185" s="158">
        <f t="shared" si="618"/>
        <v>0</v>
      </c>
      <c r="GT185" s="157">
        <f t="shared" si="619"/>
        <v>478</v>
      </c>
      <c r="GU185" s="158">
        <f t="shared" si="619"/>
        <v>509</v>
      </c>
      <c r="GV185" s="157">
        <f t="shared" si="619"/>
        <v>19</v>
      </c>
      <c r="GW185" s="158">
        <f t="shared" si="619"/>
        <v>0</v>
      </c>
      <c r="GX185" s="157">
        <f t="shared" si="620"/>
        <v>1110.8164047173957</v>
      </c>
      <c r="GY185" s="158">
        <f t="shared" si="620"/>
        <v>1090.78106059642</v>
      </c>
      <c r="GZ185" s="157">
        <f t="shared" ref="GZ185:HA216" si="626">IF(GV185&gt;0,(IF(COUNTBLANK(GJ185)&gt;0,0,GJ185)+IF(COUNTBLANK(GR185)&gt;0,0,GR185)),"")</f>
        <v>380</v>
      </c>
      <c r="HA185" s="157" t="str">
        <f t="shared" si="626"/>
        <v/>
      </c>
      <c r="HB185" s="157">
        <f t="shared" si="621"/>
        <v>0</v>
      </c>
      <c r="HC185" s="158">
        <f t="shared" si="621"/>
        <v>0</v>
      </c>
      <c r="HD185" s="157">
        <f t="shared" si="621"/>
        <v>0</v>
      </c>
      <c r="HE185" s="158">
        <f t="shared" si="621"/>
        <v>0</v>
      </c>
      <c r="HF185" s="157" t="str">
        <f t="shared" si="622"/>
        <v/>
      </c>
      <c r="HG185" s="158" t="str">
        <f t="shared" si="622"/>
        <v/>
      </c>
      <c r="HH185" s="157" t="str">
        <f t="shared" si="623"/>
        <v/>
      </c>
      <c r="HI185" s="158" t="str">
        <f t="shared" si="623"/>
        <v/>
      </c>
      <c r="HJ185" s="157">
        <f t="shared" si="624"/>
        <v>1110.8164047173957</v>
      </c>
      <c r="HK185" s="158">
        <f t="shared" si="624"/>
        <v>1090.78106059642</v>
      </c>
      <c r="HL185" s="157">
        <f t="shared" si="625"/>
        <v>380</v>
      </c>
      <c r="HM185" s="158" t="str">
        <f t="shared" si="625"/>
        <v/>
      </c>
    </row>
    <row r="186" spans="1:221">
      <c r="A186" s="176" t="s">
        <v>563</v>
      </c>
      <c r="B186" s="177" t="s">
        <v>581</v>
      </c>
      <c r="C186" s="178"/>
      <c r="D186" s="180">
        <v>197887</v>
      </c>
      <c r="E186" s="180">
        <v>8</v>
      </c>
      <c r="F186" s="155">
        <v>1218</v>
      </c>
      <c r="G186" s="156">
        <v>904</v>
      </c>
      <c r="H186" s="155">
        <v>240</v>
      </c>
      <c r="I186" s="156">
        <v>64</v>
      </c>
      <c r="J186" s="157">
        <f t="shared" si="558"/>
        <v>978</v>
      </c>
      <c r="K186" s="158">
        <f t="shared" si="558"/>
        <v>840</v>
      </c>
      <c r="L186" s="155"/>
      <c r="M186" s="156"/>
      <c r="N186" s="157">
        <f t="shared" si="559"/>
        <v>978</v>
      </c>
      <c r="O186" s="158">
        <f t="shared" si="559"/>
        <v>840</v>
      </c>
      <c r="P186" s="232">
        <f t="shared" si="559"/>
        <v>40</v>
      </c>
      <c r="Q186" s="233">
        <f t="shared" si="559"/>
        <v>0</v>
      </c>
      <c r="R186" s="155">
        <v>14</v>
      </c>
      <c r="S186" s="156">
        <v>17</v>
      </c>
      <c r="T186" s="157">
        <f t="shared" si="560"/>
        <v>0</v>
      </c>
      <c r="U186" s="158">
        <f t="shared" si="560"/>
        <v>0</v>
      </c>
      <c r="V186" s="155">
        <v>21</v>
      </c>
      <c r="W186" s="156">
        <v>66</v>
      </c>
      <c r="X186" s="157">
        <f t="shared" si="561"/>
        <v>0</v>
      </c>
      <c r="Y186" s="158">
        <f t="shared" si="561"/>
        <v>0</v>
      </c>
      <c r="Z186" s="155"/>
      <c r="AA186" s="156"/>
      <c r="AB186" s="157">
        <f t="shared" si="562"/>
        <v>0</v>
      </c>
      <c r="AC186" s="158">
        <f t="shared" si="562"/>
        <v>0</v>
      </c>
      <c r="AD186" s="157">
        <f t="shared" si="563"/>
        <v>35</v>
      </c>
      <c r="AE186" s="158">
        <f t="shared" si="563"/>
        <v>83</v>
      </c>
      <c r="AF186" s="157">
        <f t="shared" si="564"/>
        <v>0</v>
      </c>
      <c r="AG186" s="158">
        <f t="shared" si="564"/>
        <v>0</v>
      </c>
      <c r="AH186" s="155">
        <v>1.2</v>
      </c>
      <c r="AI186" s="156">
        <v>0.41365461847389501</v>
      </c>
      <c r="AJ186" s="157">
        <f t="shared" si="565"/>
        <v>16.8</v>
      </c>
      <c r="AK186" s="157">
        <f t="shared" si="565"/>
        <v>7.0321285140562155</v>
      </c>
      <c r="AL186" s="155">
        <v>2.4</v>
      </c>
      <c r="AM186" s="156">
        <v>3.0281124497991998</v>
      </c>
      <c r="AN186" s="157">
        <f t="shared" si="566"/>
        <v>50.4</v>
      </c>
      <c r="AO186" s="157">
        <f t="shared" si="566"/>
        <v>199.85542168674718</v>
      </c>
      <c r="AP186" s="155"/>
      <c r="AQ186" s="156"/>
      <c r="AR186" s="157">
        <f t="shared" si="567"/>
        <v>0</v>
      </c>
      <c r="AS186" s="158">
        <f t="shared" si="567"/>
        <v>0</v>
      </c>
      <c r="AT186" s="157">
        <f t="shared" si="568"/>
        <v>1.9200000000000002</v>
      </c>
      <c r="AU186" s="158">
        <f t="shared" si="568"/>
        <v>2.4926210867566674</v>
      </c>
      <c r="AV186" s="157">
        <f t="shared" si="569"/>
        <v>67.2</v>
      </c>
      <c r="AW186" s="158">
        <f t="shared" si="569"/>
        <v>206.88755020080339</v>
      </c>
      <c r="AX186" s="155"/>
      <c r="AY186" s="156"/>
      <c r="AZ186" s="157">
        <f t="shared" si="570"/>
        <v>0</v>
      </c>
      <c r="BA186" s="158">
        <f t="shared" si="570"/>
        <v>0</v>
      </c>
      <c r="BB186" s="155"/>
      <c r="BC186" s="156"/>
      <c r="BD186" s="157">
        <f t="shared" si="571"/>
        <v>0</v>
      </c>
      <c r="BE186" s="158">
        <f t="shared" si="571"/>
        <v>0</v>
      </c>
      <c r="BF186" s="155"/>
      <c r="BG186" s="156"/>
      <c r="BH186" s="157">
        <f t="shared" si="572"/>
        <v>0</v>
      </c>
      <c r="BI186" s="158">
        <f t="shared" si="572"/>
        <v>0</v>
      </c>
      <c r="BJ186" s="157">
        <f t="shared" si="573"/>
        <v>0</v>
      </c>
      <c r="BK186" s="158">
        <f t="shared" si="573"/>
        <v>0</v>
      </c>
      <c r="BL186" s="157">
        <f t="shared" si="574"/>
        <v>0</v>
      </c>
      <c r="BM186" s="158">
        <f t="shared" si="574"/>
        <v>0</v>
      </c>
      <c r="BN186" s="155">
        <v>55</v>
      </c>
      <c r="BO186" s="156">
        <v>43</v>
      </c>
      <c r="BP186" s="157">
        <f t="shared" si="575"/>
        <v>0</v>
      </c>
      <c r="BQ186" s="158">
        <f t="shared" si="575"/>
        <v>0</v>
      </c>
      <c r="BR186" s="155">
        <v>40</v>
      </c>
      <c r="BS186" s="156">
        <v>57</v>
      </c>
      <c r="BT186" s="157">
        <f t="shared" si="576"/>
        <v>40</v>
      </c>
      <c r="BU186" s="158">
        <f t="shared" si="576"/>
        <v>0</v>
      </c>
      <c r="BV186" s="155"/>
      <c r="BW186" s="156"/>
      <c r="BX186" s="157">
        <f t="shared" si="577"/>
        <v>0</v>
      </c>
      <c r="BY186" s="158">
        <f t="shared" si="577"/>
        <v>0</v>
      </c>
      <c r="BZ186" s="157">
        <f t="shared" si="578"/>
        <v>95</v>
      </c>
      <c r="CA186" s="158">
        <f t="shared" si="578"/>
        <v>100</v>
      </c>
      <c r="CB186" s="157">
        <f t="shared" si="579"/>
        <v>95</v>
      </c>
      <c r="CC186" s="158">
        <f t="shared" si="579"/>
        <v>0</v>
      </c>
      <c r="CD186" s="155">
        <v>1.5157894736842099</v>
      </c>
      <c r="CE186" s="156">
        <v>1.13666666666667</v>
      </c>
      <c r="CF186" s="157">
        <f t="shared" si="580"/>
        <v>83.368421052631547</v>
      </c>
      <c r="CG186" s="158">
        <f t="shared" si="580"/>
        <v>48.876666666666814</v>
      </c>
      <c r="CH186" s="155">
        <v>1.53684210526316</v>
      </c>
      <c r="CI186" s="156">
        <v>2.2999999999999998</v>
      </c>
      <c r="CJ186" s="157">
        <f t="shared" si="581"/>
        <v>61.4736842105264</v>
      </c>
      <c r="CK186" s="158">
        <f t="shared" si="581"/>
        <v>131.1</v>
      </c>
      <c r="CL186" s="155"/>
      <c r="CM186" s="156"/>
      <c r="CN186" s="157">
        <f t="shared" si="582"/>
        <v>0</v>
      </c>
      <c r="CO186" s="158">
        <f t="shared" si="582"/>
        <v>0</v>
      </c>
      <c r="CP186" s="157">
        <f t="shared" si="583"/>
        <v>1.5246537396121889</v>
      </c>
      <c r="CQ186" s="158">
        <f t="shared" si="583"/>
        <v>1.7997666666666681</v>
      </c>
      <c r="CR186" s="157">
        <f t="shared" si="584"/>
        <v>144.84210526315795</v>
      </c>
      <c r="CS186" s="158">
        <f t="shared" si="584"/>
        <v>179.9766666666668</v>
      </c>
      <c r="CT186" s="155"/>
      <c r="CU186" s="156"/>
      <c r="CV186" s="157">
        <f t="shared" si="585"/>
        <v>0</v>
      </c>
      <c r="CW186" s="158">
        <f t="shared" si="585"/>
        <v>0</v>
      </c>
      <c r="CX186" s="155">
        <v>39</v>
      </c>
      <c r="CY186" s="156"/>
      <c r="CZ186" s="157">
        <f t="shared" si="586"/>
        <v>1560</v>
      </c>
      <c r="DA186" s="158">
        <f t="shared" si="586"/>
        <v>0</v>
      </c>
      <c r="DB186" s="155"/>
      <c r="DC186" s="156"/>
      <c r="DD186" s="157">
        <f t="shared" si="587"/>
        <v>0</v>
      </c>
      <c r="DE186" s="158">
        <f t="shared" si="587"/>
        <v>0</v>
      </c>
      <c r="DF186" s="157">
        <f t="shared" si="588"/>
        <v>16.421052631578949</v>
      </c>
      <c r="DG186" s="158">
        <f t="shared" si="588"/>
        <v>0</v>
      </c>
      <c r="DH186" s="157">
        <f t="shared" si="589"/>
        <v>1560.0000000000002</v>
      </c>
      <c r="DI186" s="158">
        <f t="shared" si="589"/>
        <v>0</v>
      </c>
      <c r="DJ186" s="157">
        <f t="shared" si="590"/>
        <v>130</v>
      </c>
      <c r="DK186" s="158">
        <f t="shared" si="590"/>
        <v>183</v>
      </c>
      <c r="DL186" s="157">
        <f t="shared" si="590"/>
        <v>95</v>
      </c>
      <c r="DM186" s="158">
        <f t="shared" si="590"/>
        <v>0</v>
      </c>
      <c r="DN186" s="157">
        <f t="shared" si="591"/>
        <v>1.6310931174089074</v>
      </c>
      <c r="DO186" s="158">
        <f t="shared" si="591"/>
        <v>2.1140121140298915</v>
      </c>
      <c r="DP186" s="157">
        <f t="shared" si="592"/>
        <v>212.04210526315796</v>
      </c>
      <c r="DQ186" s="158">
        <f t="shared" si="592"/>
        <v>386.86421686747013</v>
      </c>
      <c r="DR186" s="157">
        <f t="shared" si="593"/>
        <v>16.421052631578949</v>
      </c>
      <c r="DS186" s="158">
        <f t="shared" si="593"/>
        <v>0</v>
      </c>
      <c r="DT186" s="157">
        <f t="shared" si="594"/>
        <v>1560.0000000000002</v>
      </c>
      <c r="DU186" s="158">
        <f t="shared" si="594"/>
        <v>0</v>
      </c>
      <c r="DV186" s="155">
        <v>377</v>
      </c>
      <c r="DW186" s="156">
        <v>266</v>
      </c>
      <c r="DX186" s="157">
        <f t="shared" si="595"/>
        <v>0</v>
      </c>
      <c r="DY186" s="158">
        <f t="shared" si="595"/>
        <v>0</v>
      </c>
      <c r="DZ186" s="155">
        <v>471</v>
      </c>
      <c r="EA186" s="156">
        <v>391</v>
      </c>
      <c r="EB186" s="157">
        <f t="shared" si="596"/>
        <v>0</v>
      </c>
      <c r="EC186" s="158">
        <f t="shared" si="596"/>
        <v>0</v>
      </c>
      <c r="ED186" s="155"/>
      <c r="EE186" s="156"/>
      <c r="EF186" s="157">
        <f t="shared" si="597"/>
        <v>0</v>
      </c>
      <c r="EG186" s="158">
        <f t="shared" si="597"/>
        <v>0</v>
      </c>
      <c r="EH186" s="157">
        <f t="shared" si="598"/>
        <v>848</v>
      </c>
      <c r="EI186" s="158">
        <f t="shared" si="598"/>
        <v>657</v>
      </c>
      <c r="EJ186" s="157">
        <f t="shared" si="599"/>
        <v>0</v>
      </c>
      <c r="EK186" s="158">
        <f t="shared" si="599"/>
        <v>0</v>
      </c>
      <c r="EL186" s="155">
        <v>1.71344339622641</v>
      </c>
      <c r="EM186" s="156">
        <v>1.4348046676813799</v>
      </c>
      <c r="EN186" s="157">
        <f t="shared" si="600"/>
        <v>645.96816037735653</v>
      </c>
      <c r="EO186" s="158">
        <f t="shared" si="600"/>
        <v>381.65804160324706</v>
      </c>
      <c r="EP186" s="155">
        <v>3.1010220125786199</v>
      </c>
      <c r="EQ186" s="156">
        <v>3.0223236935565798</v>
      </c>
      <c r="ER186" s="157">
        <f t="shared" si="601"/>
        <v>1460.58136792453</v>
      </c>
      <c r="ES186" s="158">
        <f t="shared" si="601"/>
        <v>1181.7285641806227</v>
      </c>
      <c r="ET186" s="155"/>
      <c r="EU186" s="156"/>
      <c r="EV186" s="157">
        <f t="shared" si="602"/>
        <v>0</v>
      </c>
      <c r="EW186" s="158">
        <f t="shared" si="602"/>
        <v>0</v>
      </c>
      <c r="EX186" s="157">
        <f t="shared" si="603"/>
        <v>2.4841385946956205</v>
      </c>
      <c r="EY186" s="158">
        <f t="shared" si="603"/>
        <v>2.3795838748612934</v>
      </c>
      <c r="EZ186" s="157">
        <f t="shared" si="604"/>
        <v>2106.5495283018863</v>
      </c>
      <c r="FA186" s="158">
        <f t="shared" si="604"/>
        <v>1563.3866057838698</v>
      </c>
      <c r="FB186" s="155"/>
      <c r="FC186" s="156"/>
      <c r="FD186" s="157">
        <f t="shared" si="605"/>
        <v>0</v>
      </c>
      <c r="FE186" s="158">
        <f t="shared" si="605"/>
        <v>0</v>
      </c>
      <c r="FF186" s="155"/>
      <c r="FG186" s="156"/>
      <c r="FH186" s="157">
        <f t="shared" si="606"/>
        <v>0</v>
      </c>
      <c r="FI186" s="158">
        <f t="shared" si="606"/>
        <v>0</v>
      </c>
      <c r="FJ186" s="155"/>
      <c r="FK186" s="156"/>
      <c r="FL186" s="157">
        <f t="shared" si="607"/>
        <v>0</v>
      </c>
      <c r="FM186" s="158">
        <f t="shared" si="607"/>
        <v>0</v>
      </c>
      <c r="FN186" s="157">
        <f t="shared" si="608"/>
        <v>0</v>
      </c>
      <c r="FO186" s="158">
        <f t="shared" si="608"/>
        <v>0</v>
      </c>
      <c r="FP186" s="157">
        <f t="shared" si="609"/>
        <v>0</v>
      </c>
      <c r="FQ186" s="158">
        <f t="shared" si="609"/>
        <v>0</v>
      </c>
      <c r="FR186" s="155"/>
      <c r="FS186" s="156"/>
      <c r="FT186" s="157">
        <f t="shared" si="610"/>
        <v>0</v>
      </c>
      <c r="FU186" s="158">
        <f t="shared" si="610"/>
        <v>0</v>
      </c>
      <c r="FV186" s="155"/>
      <c r="FW186" s="156"/>
      <c r="FX186" s="157">
        <f t="shared" si="611"/>
        <v>0</v>
      </c>
      <c r="FY186" s="158">
        <f t="shared" si="611"/>
        <v>0</v>
      </c>
      <c r="FZ186" s="155"/>
      <c r="GA186" s="156"/>
      <c r="GB186" s="157">
        <f t="shared" si="612"/>
        <v>0</v>
      </c>
      <c r="GC186" s="158">
        <f t="shared" si="612"/>
        <v>0</v>
      </c>
      <c r="GD186" s="157">
        <f t="shared" si="613"/>
        <v>446</v>
      </c>
      <c r="GE186" s="158">
        <f t="shared" si="613"/>
        <v>326</v>
      </c>
      <c r="GF186" s="157">
        <f t="shared" si="613"/>
        <v>0</v>
      </c>
      <c r="GG186" s="158">
        <f t="shared" si="613"/>
        <v>0</v>
      </c>
      <c r="GH186" s="157">
        <f t="shared" si="614"/>
        <v>746.13658142998804</v>
      </c>
      <c r="GI186" s="158">
        <f t="shared" si="614"/>
        <v>437.56683678397007</v>
      </c>
      <c r="GJ186" s="157" t="str">
        <f t="shared" si="615"/>
        <v/>
      </c>
      <c r="GK186" s="158" t="str">
        <f t="shared" si="615"/>
        <v/>
      </c>
      <c r="GL186" s="157">
        <f t="shared" si="616"/>
        <v>532</v>
      </c>
      <c r="GM186" s="158">
        <f t="shared" si="616"/>
        <v>514</v>
      </c>
      <c r="GN186" s="157">
        <f t="shared" si="616"/>
        <v>40</v>
      </c>
      <c r="GO186" s="158">
        <f t="shared" si="616"/>
        <v>0</v>
      </c>
      <c r="GP186" s="157">
        <f t="shared" si="617"/>
        <v>1572.4550521350563</v>
      </c>
      <c r="GQ186" s="158">
        <f t="shared" si="617"/>
        <v>1512.6839858673698</v>
      </c>
      <c r="GR186" s="157">
        <f t="shared" si="618"/>
        <v>1560</v>
      </c>
      <c r="GS186" s="158">
        <f t="shared" si="618"/>
        <v>0</v>
      </c>
      <c r="GT186" s="157">
        <f t="shared" si="619"/>
        <v>978</v>
      </c>
      <c r="GU186" s="158">
        <f t="shared" si="619"/>
        <v>840</v>
      </c>
      <c r="GV186" s="157">
        <f t="shared" si="619"/>
        <v>40</v>
      </c>
      <c r="GW186" s="158">
        <f t="shared" si="619"/>
        <v>0</v>
      </c>
      <c r="GX186" s="157">
        <f t="shared" si="620"/>
        <v>2318.5916335650445</v>
      </c>
      <c r="GY186" s="158">
        <f t="shared" si="620"/>
        <v>1950.2508226513398</v>
      </c>
      <c r="GZ186" s="157">
        <f t="shared" si="626"/>
        <v>1560</v>
      </c>
      <c r="HA186" s="157" t="str">
        <f t="shared" si="626"/>
        <v/>
      </c>
      <c r="HB186" s="157">
        <f t="shared" si="621"/>
        <v>0</v>
      </c>
      <c r="HC186" s="158">
        <f t="shared" si="621"/>
        <v>0</v>
      </c>
      <c r="HD186" s="157">
        <f t="shared" si="621"/>
        <v>0</v>
      </c>
      <c r="HE186" s="158">
        <f t="shared" si="621"/>
        <v>0</v>
      </c>
      <c r="HF186" s="157" t="str">
        <f t="shared" si="622"/>
        <v/>
      </c>
      <c r="HG186" s="158" t="str">
        <f t="shared" si="622"/>
        <v/>
      </c>
      <c r="HH186" s="157" t="str">
        <f t="shared" si="623"/>
        <v/>
      </c>
      <c r="HI186" s="158" t="str">
        <f t="shared" si="623"/>
        <v/>
      </c>
      <c r="HJ186" s="157">
        <f t="shared" si="624"/>
        <v>2318.5916335650445</v>
      </c>
      <c r="HK186" s="158">
        <f t="shared" si="624"/>
        <v>1950.2508226513398</v>
      </c>
      <c r="HL186" s="157">
        <f t="shared" si="625"/>
        <v>1560.0000000000002</v>
      </c>
      <c r="HM186" s="158" t="str">
        <f t="shared" si="625"/>
        <v/>
      </c>
    </row>
    <row r="187" spans="1:221">
      <c r="A187" s="176" t="s">
        <v>563</v>
      </c>
      <c r="B187" s="177" t="s">
        <v>582</v>
      </c>
      <c r="C187" s="178"/>
      <c r="D187" s="180">
        <v>197966</v>
      </c>
      <c r="E187" s="180">
        <v>10</v>
      </c>
      <c r="F187" s="155">
        <v>316</v>
      </c>
      <c r="G187" s="156">
        <v>263</v>
      </c>
      <c r="H187" s="155">
        <v>60</v>
      </c>
      <c r="I187" s="156">
        <v>51</v>
      </c>
      <c r="J187" s="157">
        <f t="shared" si="558"/>
        <v>256</v>
      </c>
      <c r="K187" s="158">
        <f t="shared" si="558"/>
        <v>212</v>
      </c>
      <c r="L187" s="155"/>
      <c r="M187" s="156"/>
      <c r="N187" s="157">
        <f t="shared" si="559"/>
        <v>256</v>
      </c>
      <c r="O187" s="158">
        <f t="shared" si="559"/>
        <v>212</v>
      </c>
      <c r="P187" s="232">
        <f t="shared" si="559"/>
        <v>24</v>
      </c>
      <c r="Q187" s="233">
        <f t="shared" si="559"/>
        <v>0</v>
      </c>
      <c r="R187" s="155">
        <v>3</v>
      </c>
      <c r="S187" s="156">
        <v>7</v>
      </c>
      <c r="T187" s="157">
        <f t="shared" si="560"/>
        <v>0</v>
      </c>
      <c r="U187" s="158">
        <f t="shared" si="560"/>
        <v>0</v>
      </c>
      <c r="V187" s="155">
        <v>50</v>
      </c>
      <c r="W187" s="156">
        <v>37</v>
      </c>
      <c r="X187" s="157">
        <f t="shared" si="561"/>
        <v>0</v>
      </c>
      <c r="Y187" s="158">
        <f t="shared" si="561"/>
        <v>0</v>
      </c>
      <c r="Z187" s="155"/>
      <c r="AA187" s="156"/>
      <c r="AB187" s="157">
        <f t="shared" si="562"/>
        <v>0</v>
      </c>
      <c r="AC187" s="158">
        <f t="shared" si="562"/>
        <v>0</v>
      </c>
      <c r="AD187" s="157">
        <f t="shared" si="563"/>
        <v>53</v>
      </c>
      <c r="AE187" s="158">
        <f t="shared" si="563"/>
        <v>44</v>
      </c>
      <c r="AF187" s="157">
        <f t="shared" si="564"/>
        <v>0</v>
      </c>
      <c r="AG187" s="158">
        <f t="shared" si="564"/>
        <v>0</v>
      </c>
      <c r="AH187" s="155">
        <v>3.7735849056603203E-2</v>
      </c>
      <c r="AI187" s="156">
        <v>0.37121212121212099</v>
      </c>
      <c r="AJ187" s="157">
        <f t="shared" si="565"/>
        <v>0.1132075471698096</v>
      </c>
      <c r="AK187" s="157">
        <f t="shared" si="565"/>
        <v>2.5984848484848468</v>
      </c>
      <c r="AL187" s="155">
        <v>3.1698113207547198</v>
      </c>
      <c r="AM187" s="156">
        <v>3.0909090909090899</v>
      </c>
      <c r="AN187" s="157">
        <f t="shared" si="566"/>
        <v>158.49056603773599</v>
      </c>
      <c r="AO187" s="157">
        <f t="shared" si="566"/>
        <v>114.36363636363633</v>
      </c>
      <c r="AP187" s="155"/>
      <c r="AQ187" s="156"/>
      <c r="AR187" s="157">
        <f t="shared" si="567"/>
        <v>0</v>
      </c>
      <c r="AS187" s="158">
        <f t="shared" si="567"/>
        <v>0</v>
      </c>
      <c r="AT187" s="157">
        <f t="shared" si="568"/>
        <v>2.9925240299038833</v>
      </c>
      <c r="AU187" s="158">
        <f t="shared" si="568"/>
        <v>2.6582300275482087</v>
      </c>
      <c r="AV187" s="157">
        <f t="shared" si="569"/>
        <v>158.60377358490581</v>
      </c>
      <c r="AW187" s="158">
        <f t="shared" si="569"/>
        <v>116.96212121212119</v>
      </c>
      <c r="AX187" s="155"/>
      <c r="AY187" s="156"/>
      <c r="AZ187" s="157">
        <f t="shared" si="570"/>
        <v>0</v>
      </c>
      <c r="BA187" s="158">
        <f t="shared" si="570"/>
        <v>0</v>
      </c>
      <c r="BB187" s="155"/>
      <c r="BC187" s="156"/>
      <c r="BD187" s="157">
        <f t="shared" si="571"/>
        <v>0</v>
      </c>
      <c r="BE187" s="158">
        <f t="shared" si="571"/>
        <v>0</v>
      </c>
      <c r="BF187" s="155"/>
      <c r="BG187" s="156"/>
      <c r="BH187" s="157">
        <f t="shared" si="572"/>
        <v>0</v>
      </c>
      <c r="BI187" s="158">
        <f t="shared" si="572"/>
        <v>0</v>
      </c>
      <c r="BJ187" s="157">
        <f t="shared" si="573"/>
        <v>0</v>
      </c>
      <c r="BK187" s="158">
        <f t="shared" si="573"/>
        <v>0</v>
      </c>
      <c r="BL187" s="157">
        <f t="shared" si="574"/>
        <v>0</v>
      </c>
      <c r="BM187" s="158">
        <f t="shared" si="574"/>
        <v>0</v>
      </c>
      <c r="BN187" s="155">
        <v>18</v>
      </c>
      <c r="BO187" s="156">
        <v>8</v>
      </c>
      <c r="BP187" s="157">
        <f t="shared" si="575"/>
        <v>0</v>
      </c>
      <c r="BQ187" s="158">
        <f t="shared" si="575"/>
        <v>0</v>
      </c>
      <c r="BR187" s="155">
        <v>24</v>
      </c>
      <c r="BS187" s="156">
        <v>19</v>
      </c>
      <c r="BT187" s="157">
        <f t="shared" si="576"/>
        <v>24</v>
      </c>
      <c r="BU187" s="158">
        <f t="shared" si="576"/>
        <v>0</v>
      </c>
      <c r="BV187" s="155"/>
      <c r="BW187" s="156"/>
      <c r="BX187" s="157">
        <f t="shared" si="577"/>
        <v>0</v>
      </c>
      <c r="BY187" s="158">
        <f t="shared" si="577"/>
        <v>0</v>
      </c>
      <c r="BZ187" s="157">
        <f t="shared" si="578"/>
        <v>42</v>
      </c>
      <c r="CA187" s="158">
        <f t="shared" si="578"/>
        <v>27</v>
      </c>
      <c r="CB187" s="157">
        <f t="shared" si="579"/>
        <v>42</v>
      </c>
      <c r="CC187" s="158">
        <f t="shared" si="579"/>
        <v>0</v>
      </c>
      <c r="CD187" s="155">
        <v>1.2619047619047601</v>
      </c>
      <c r="CE187" s="156">
        <v>0.92592592592592604</v>
      </c>
      <c r="CF187" s="157">
        <f t="shared" si="580"/>
        <v>22.71428571428568</v>
      </c>
      <c r="CG187" s="158">
        <f t="shared" si="580"/>
        <v>7.4074074074074083</v>
      </c>
      <c r="CH187" s="155">
        <v>1.4126984126984099</v>
      </c>
      <c r="CI187" s="156">
        <v>2.67901234567901</v>
      </c>
      <c r="CJ187" s="157">
        <f t="shared" si="581"/>
        <v>33.904761904761841</v>
      </c>
      <c r="CK187" s="158">
        <f t="shared" si="581"/>
        <v>50.901234567901191</v>
      </c>
      <c r="CL187" s="155"/>
      <c r="CM187" s="156"/>
      <c r="CN187" s="157">
        <f t="shared" si="582"/>
        <v>0</v>
      </c>
      <c r="CO187" s="158">
        <f t="shared" si="582"/>
        <v>0</v>
      </c>
      <c r="CP187" s="157">
        <f t="shared" si="583"/>
        <v>1.3480725623582743</v>
      </c>
      <c r="CQ187" s="158">
        <f t="shared" si="583"/>
        <v>2.1595793324188373</v>
      </c>
      <c r="CR187" s="157">
        <f t="shared" si="584"/>
        <v>56.619047619047521</v>
      </c>
      <c r="CS187" s="158">
        <f t="shared" si="584"/>
        <v>58.308641975308603</v>
      </c>
      <c r="CT187" s="155"/>
      <c r="CU187" s="156"/>
      <c r="CV187" s="157">
        <f t="shared" si="585"/>
        <v>0</v>
      </c>
      <c r="CW187" s="158">
        <f t="shared" si="585"/>
        <v>0</v>
      </c>
      <c r="CX187" s="155">
        <v>26</v>
      </c>
      <c r="CY187" s="156"/>
      <c r="CZ187" s="157">
        <f t="shared" si="586"/>
        <v>624</v>
      </c>
      <c r="DA187" s="158">
        <f t="shared" si="586"/>
        <v>0</v>
      </c>
      <c r="DB187" s="155"/>
      <c r="DC187" s="156"/>
      <c r="DD187" s="157">
        <f t="shared" si="587"/>
        <v>0</v>
      </c>
      <c r="DE187" s="158">
        <f t="shared" si="587"/>
        <v>0</v>
      </c>
      <c r="DF187" s="157">
        <f t="shared" si="588"/>
        <v>14.857142857142858</v>
      </c>
      <c r="DG187" s="158">
        <f t="shared" si="588"/>
        <v>0</v>
      </c>
      <c r="DH187" s="157">
        <f t="shared" si="589"/>
        <v>624</v>
      </c>
      <c r="DI187" s="158">
        <f t="shared" si="589"/>
        <v>0</v>
      </c>
      <c r="DJ187" s="157">
        <f t="shared" si="590"/>
        <v>95</v>
      </c>
      <c r="DK187" s="158">
        <f t="shared" si="590"/>
        <v>71</v>
      </c>
      <c r="DL187" s="157">
        <f t="shared" si="590"/>
        <v>42</v>
      </c>
      <c r="DM187" s="158">
        <f t="shared" si="590"/>
        <v>0</v>
      </c>
      <c r="DN187" s="157">
        <f t="shared" si="591"/>
        <v>2.2655033810942458</v>
      </c>
      <c r="DO187" s="158">
        <f t="shared" si="591"/>
        <v>2.468602298414504</v>
      </c>
      <c r="DP187" s="157">
        <f t="shared" si="592"/>
        <v>215.22282120395334</v>
      </c>
      <c r="DQ187" s="158">
        <f t="shared" si="592"/>
        <v>175.27076318742979</v>
      </c>
      <c r="DR187" s="157">
        <f t="shared" si="593"/>
        <v>14.857142857142858</v>
      </c>
      <c r="DS187" s="158">
        <f t="shared" si="593"/>
        <v>0</v>
      </c>
      <c r="DT187" s="157">
        <f t="shared" si="594"/>
        <v>624</v>
      </c>
      <c r="DU187" s="158">
        <f t="shared" si="594"/>
        <v>0</v>
      </c>
      <c r="DV187" s="155">
        <v>79</v>
      </c>
      <c r="DW187" s="156">
        <v>70</v>
      </c>
      <c r="DX187" s="157">
        <f t="shared" si="595"/>
        <v>0</v>
      </c>
      <c r="DY187" s="158">
        <f t="shared" si="595"/>
        <v>0</v>
      </c>
      <c r="DZ187" s="155">
        <v>82</v>
      </c>
      <c r="EA187" s="156">
        <v>71</v>
      </c>
      <c r="EB187" s="157">
        <f t="shared" si="596"/>
        <v>0</v>
      </c>
      <c r="EC187" s="158">
        <f t="shared" si="596"/>
        <v>0</v>
      </c>
      <c r="ED187" s="155"/>
      <c r="EE187" s="156"/>
      <c r="EF187" s="157">
        <f t="shared" si="597"/>
        <v>0</v>
      </c>
      <c r="EG187" s="158">
        <f t="shared" si="597"/>
        <v>0</v>
      </c>
      <c r="EH187" s="157">
        <f t="shared" si="598"/>
        <v>161</v>
      </c>
      <c r="EI187" s="158">
        <f t="shared" si="598"/>
        <v>141</v>
      </c>
      <c r="EJ187" s="157">
        <f t="shared" si="599"/>
        <v>0</v>
      </c>
      <c r="EK187" s="158">
        <f t="shared" si="599"/>
        <v>0</v>
      </c>
      <c r="EL187" s="155">
        <v>1.93581780538302</v>
      </c>
      <c r="EM187" s="156">
        <v>1.7423167848699801</v>
      </c>
      <c r="EN187" s="157">
        <f t="shared" si="600"/>
        <v>152.92960662525857</v>
      </c>
      <c r="EO187" s="158">
        <f t="shared" si="600"/>
        <v>121.96217494089861</v>
      </c>
      <c r="EP187" s="155">
        <v>3.2422360248447202</v>
      </c>
      <c r="EQ187" s="156">
        <v>2.9716312056737499</v>
      </c>
      <c r="ER187" s="157">
        <f t="shared" si="601"/>
        <v>265.86335403726707</v>
      </c>
      <c r="ES187" s="158">
        <f t="shared" si="601"/>
        <v>210.98581560283625</v>
      </c>
      <c r="ET187" s="155"/>
      <c r="EU187" s="156"/>
      <c r="EV187" s="157">
        <f t="shared" si="602"/>
        <v>0</v>
      </c>
      <c r="EW187" s="158">
        <f t="shared" si="602"/>
        <v>0</v>
      </c>
      <c r="EX187" s="157">
        <f t="shared" si="603"/>
        <v>2.6011985134318363</v>
      </c>
      <c r="EY187" s="158">
        <f t="shared" si="603"/>
        <v>2.3613332662676232</v>
      </c>
      <c r="EZ187" s="157">
        <f t="shared" si="604"/>
        <v>418.79296066252562</v>
      </c>
      <c r="FA187" s="158">
        <f t="shared" si="604"/>
        <v>332.94799054373487</v>
      </c>
      <c r="FB187" s="155"/>
      <c r="FC187" s="156"/>
      <c r="FD187" s="157">
        <f t="shared" si="605"/>
        <v>0</v>
      </c>
      <c r="FE187" s="158">
        <f t="shared" si="605"/>
        <v>0</v>
      </c>
      <c r="FF187" s="155"/>
      <c r="FG187" s="156"/>
      <c r="FH187" s="157">
        <f t="shared" si="606"/>
        <v>0</v>
      </c>
      <c r="FI187" s="158">
        <f t="shared" si="606"/>
        <v>0</v>
      </c>
      <c r="FJ187" s="155"/>
      <c r="FK187" s="156"/>
      <c r="FL187" s="157">
        <f t="shared" si="607"/>
        <v>0</v>
      </c>
      <c r="FM187" s="158">
        <f t="shared" si="607"/>
        <v>0</v>
      </c>
      <c r="FN187" s="157">
        <f t="shared" si="608"/>
        <v>0</v>
      </c>
      <c r="FO187" s="158">
        <f t="shared" si="608"/>
        <v>0</v>
      </c>
      <c r="FP187" s="157">
        <f t="shared" si="609"/>
        <v>0</v>
      </c>
      <c r="FQ187" s="158">
        <f t="shared" si="609"/>
        <v>0</v>
      </c>
      <c r="FR187" s="155"/>
      <c r="FS187" s="156"/>
      <c r="FT187" s="157">
        <f t="shared" si="610"/>
        <v>0</v>
      </c>
      <c r="FU187" s="158">
        <f t="shared" si="610"/>
        <v>0</v>
      </c>
      <c r="FV187" s="155"/>
      <c r="FW187" s="156"/>
      <c r="FX187" s="157">
        <f t="shared" si="611"/>
        <v>0</v>
      </c>
      <c r="FY187" s="158">
        <f t="shared" si="611"/>
        <v>0</v>
      </c>
      <c r="FZ187" s="155"/>
      <c r="GA187" s="156"/>
      <c r="GB187" s="157">
        <f t="shared" si="612"/>
        <v>0</v>
      </c>
      <c r="GC187" s="158">
        <f t="shared" si="612"/>
        <v>0</v>
      </c>
      <c r="GD187" s="157">
        <f t="shared" si="613"/>
        <v>100</v>
      </c>
      <c r="GE187" s="158">
        <f t="shared" si="613"/>
        <v>85</v>
      </c>
      <c r="GF187" s="157">
        <f t="shared" si="613"/>
        <v>0</v>
      </c>
      <c r="GG187" s="158">
        <f t="shared" si="613"/>
        <v>0</v>
      </c>
      <c r="GH187" s="157">
        <f t="shared" si="614"/>
        <v>175.75709988671406</v>
      </c>
      <c r="GI187" s="158">
        <f t="shared" si="614"/>
        <v>131.96806719679086</v>
      </c>
      <c r="GJ187" s="157" t="str">
        <f t="shared" si="615"/>
        <v/>
      </c>
      <c r="GK187" s="158" t="str">
        <f t="shared" si="615"/>
        <v/>
      </c>
      <c r="GL187" s="157">
        <f t="shared" si="616"/>
        <v>156</v>
      </c>
      <c r="GM187" s="158">
        <f t="shared" si="616"/>
        <v>127</v>
      </c>
      <c r="GN187" s="157">
        <f t="shared" si="616"/>
        <v>24</v>
      </c>
      <c r="GO187" s="158">
        <f t="shared" si="616"/>
        <v>0</v>
      </c>
      <c r="GP187" s="157">
        <f t="shared" si="617"/>
        <v>458.2586819797649</v>
      </c>
      <c r="GQ187" s="158">
        <f t="shared" si="617"/>
        <v>376.25068653437381</v>
      </c>
      <c r="GR187" s="157">
        <f t="shared" si="618"/>
        <v>624</v>
      </c>
      <c r="GS187" s="158">
        <f t="shared" si="618"/>
        <v>0</v>
      </c>
      <c r="GT187" s="157">
        <f t="shared" si="619"/>
        <v>256</v>
      </c>
      <c r="GU187" s="158">
        <f t="shared" si="619"/>
        <v>212</v>
      </c>
      <c r="GV187" s="157">
        <f t="shared" si="619"/>
        <v>24</v>
      </c>
      <c r="GW187" s="158">
        <f t="shared" si="619"/>
        <v>0</v>
      </c>
      <c r="GX187" s="157">
        <f t="shared" si="620"/>
        <v>634.01578186647896</v>
      </c>
      <c r="GY187" s="158">
        <f t="shared" si="620"/>
        <v>508.21875373116467</v>
      </c>
      <c r="GZ187" s="157">
        <f t="shared" si="626"/>
        <v>624</v>
      </c>
      <c r="HA187" s="157" t="str">
        <f t="shared" si="626"/>
        <v/>
      </c>
      <c r="HB187" s="157">
        <f t="shared" si="621"/>
        <v>0</v>
      </c>
      <c r="HC187" s="158">
        <f t="shared" si="621"/>
        <v>0</v>
      </c>
      <c r="HD187" s="157">
        <f t="shared" si="621"/>
        <v>0</v>
      </c>
      <c r="HE187" s="158">
        <f t="shared" si="621"/>
        <v>0</v>
      </c>
      <c r="HF187" s="157" t="str">
        <f t="shared" si="622"/>
        <v/>
      </c>
      <c r="HG187" s="158" t="str">
        <f t="shared" si="622"/>
        <v/>
      </c>
      <c r="HH187" s="157" t="str">
        <f t="shared" si="623"/>
        <v/>
      </c>
      <c r="HI187" s="158" t="str">
        <f t="shared" si="623"/>
        <v/>
      </c>
      <c r="HJ187" s="157">
        <f t="shared" si="624"/>
        <v>634.01578186647896</v>
      </c>
      <c r="HK187" s="158">
        <f t="shared" si="624"/>
        <v>508.21875373116467</v>
      </c>
      <c r="HL187" s="157">
        <f t="shared" si="625"/>
        <v>624</v>
      </c>
      <c r="HM187" s="158" t="str">
        <f t="shared" si="625"/>
        <v/>
      </c>
    </row>
    <row r="188" spans="1:221">
      <c r="A188" s="176" t="s">
        <v>563</v>
      </c>
      <c r="B188" s="177" t="s">
        <v>583</v>
      </c>
      <c r="C188" s="178"/>
      <c r="D188" s="180">
        <v>198011</v>
      </c>
      <c r="E188" s="180">
        <v>10</v>
      </c>
      <c r="F188" s="155">
        <v>123</v>
      </c>
      <c r="G188" s="156">
        <v>178</v>
      </c>
      <c r="H188" s="155">
        <v>14</v>
      </c>
      <c r="I188" s="156">
        <v>19</v>
      </c>
      <c r="J188" s="157">
        <f t="shared" si="558"/>
        <v>109</v>
      </c>
      <c r="K188" s="158">
        <f t="shared" si="558"/>
        <v>159</v>
      </c>
      <c r="L188" s="155"/>
      <c r="M188" s="156"/>
      <c r="N188" s="157">
        <f t="shared" si="559"/>
        <v>109</v>
      </c>
      <c r="O188" s="158">
        <f t="shared" si="559"/>
        <v>159</v>
      </c>
      <c r="P188" s="232">
        <f t="shared" si="559"/>
        <v>5</v>
      </c>
      <c r="Q188" s="233">
        <f t="shared" si="559"/>
        <v>0</v>
      </c>
      <c r="R188" s="155">
        <v>3</v>
      </c>
      <c r="S188" s="156">
        <v>7</v>
      </c>
      <c r="T188" s="157">
        <f t="shared" si="560"/>
        <v>0</v>
      </c>
      <c r="U188" s="158">
        <f t="shared" si="560"/>
        <v>0</v>
      </c>
      <c r="V188" s="155">
        <v>7</v>
      </c>
      <c r="W188" s="156">
        <v>16</v>
      </c>
      <c r="X188" s="157">
        <f t="shared" si="561"/>
        <v>0</v>
      </c>
      <c r="Y188" s="158">
        <f t="shared" si="561"/>
        <v>0</v>
      </c>
      <c r="Z188" s="155"/>
      <c r="AA188" s="156"/>
      <c r="AB188" s="157">
        <f t="shared" si="562"/>
        <v>0</v>
      </c>
      <c r="AC188" s="158">
        <f t="shared" si="562"/>
        <v>0</v>
      </c>
      <c r="AD188" s="157">
        <f t="shared" si="563"/>
        <v>10</v>
      </c>
      <c r="AE188" s="158">
        <f t="shared" si="563"/>
        <v>23</v>
      </c>
      <c r="AF188" s="157">
        <f t="shared" si="564"/>
        <v>0</v>
      </c>
      <c r="AG188" s="158">
        <f t="shared" si="564"/>
        <v>0</v>
      </c>
      <c r="AH188" s="155">
        <v>0.7</v>
      </c>
      <c r="AI188" s="156">
        <v>0.623188405797102</v>
      </c>
      <c r="AJ188" s="157">
        <f t="shared" si="565"/>
        <v>2.0999999999999996</v>
      </c>
      <c r="AK188" s="157">
        <f t="shared" si="565"/>
        <v>4.3623188405797144</v>
      </c>
      <c r="AL188" s="155">
        <v>1.7</v>
      </c>
      <c r="AM188" s="156">
        <v>2.5652173913043499</v>
      </c>
      <c r="AN188" s="157">
        <f t="shared" si="566"/>
        <v>11.9</v>
      </c>
      <c r="AO188" s="157">
        <f t="shared" si="566"/>
        <v>41.043478260869598</v>
      </c>
      <c r="AP188" s="155"/>
      <c r="AQ188" s="156"/>
      <c r="AR188" s="157">
        <f t="shared" si="567"/>
        <v>0</v>
      </c>
      <c r="AS188" s="158">
        <f t="shared" si="567"/>
        <v>0</v>
      </c>
      <c r="AT188" s="157">
        <f t="shared" si="568"/>
        <v>1.4</v>
      </c>
      <c r="AU188" s="158">
        <f t="shared" si="568"/>
        <v>1.9741650913673612</v>
      </c>
      <c r="AV188" s="157">
        <f t="shared" si="569"/>
        <v>14</v>
      </c>
      <c r="AW188" s="158">
        <f t="shared" si="569"/>
        <v>45.405797101449309</v>
      </c>
      <c r="AX188" s="155"/>
      <c r="AY188" s="156"/>
      <c r="AZ188" s="157">
        <f t="shared" si="570"/>
        <v>0</v>
      </c>
      <c r="BA188" s="158">
        <f t="shared" si="570"/>
        <v>0</v>
      </c>
      <c r="BB188" s="155"/>
      <c r="BC188" s="156"/>
      <c r="BD188" s="157">
        <f t="shared" si="571"/>
        <v>0</v>
      </c>
      <c r="BE188" s="158">
        <f t="shared" si="571"/>
        <v>0</v>
      </c>
      <c r="BF188" s="155"/>
      <c r="BG188" s="156"/>
      <c r="BH188" s="157">
        <f t="shared" si="572"/>
        <v>0</v>
      </c>
      <c r="BI188" s="158">
        <f t="shared" si="572"/>
        <v>0</v>
      </c>
      <c r="BJ188" s="157">
        <f t="shared" si="573"/>
        <v>0</v>
      </c>
      <c r="BK188" s="158">
        <f t="shared" si="573"/>
        <v>0</v>
      </c>
      <c r="BL188" s="157">
        <f t="shared" si="574"/>
        <v>0</v>
      </c>
      <c r="BM188" s="158">
        <f t="shared" si="574"/>
        <v>0</v>
      </c>
      <c r="BN188" s="155">
        <v>18</v>
      </c>
      <c r="BO188" s="156">
        <v>24</v>
      </c>
      <c r="BP188" s="157">
        <f t="shared" si="575"/>
        <v>0</v>
      </c>
      <c r="BQ188" s="158">
        <f t="shared" si="575"/>
        <v>0</v>
      </c>
      <c r="BR188" s="155">
        <v>5</v>
      </c>
      <c r="BS188" s="156">
        <v>20</v>
      </c>
      <c r="BT188" s="157">
        <f t="shared" si="576"/>
        <v>5</v>
      </c>
      <c r="BU188" s="158">
        <f t="shared" si="576"/>
        <v>0</v>
      </c>
      <c r="BV188" s="155"/>
      <c r="BW188" s="156"/>
      <c r="BX188" s="157">
        <f t="shared" si="577"/>
        <v>0</v>
      </c>
      <c r="BY188" s="158">
        <f t="shared" si="577"/>
        <v>0</v>
      </c>
      <c r="BZ188" s="157">
        <f t="shared" si="578"/>
        <v>23</v>
      </c>
      <c r="CA188" s="158">
        <f t="shared" si="578"/>
        <v>44</v>
      </c>
      <c r="CB188" s="157">
        <f t="shared" si="579"/>
        <v>23</v>
      </c>
      <c r="CC188" s="158">
        <f t="shared" si="579"/>
        <v>0</v>
      </c>
      <c r="CD188" s="155">
        <v>1.9420289855072499</v>
      </c>
      <c r="CE188" s="156">
        <v>1.8030303030303001</v>
      </c>
      <c r="CF188" s="157">
        <f t="shared" si="580"/>
        <v>34.956521739130501</v>
      </c>
      <c r="CG188" s="158">
        <f t="shared" si="580"/>
        <v>43.272727272727202</v>
      </c>
      <c r="CH188" s="155">
        <v>0.98550724637681197</v>
      </c>
      <c r="CI188" s="156">
        <v>2.0227272727272698</v>
      </c>
      <c r="CJ188" s="157">
        <f t="shared" si="581"/>
        <v>4.9275362318840603</v>
      </c>
      <c r="CK188" s="158">
        <f t="shared" si="581"/>
        <v>40.454545454545396</v>
      </c>
      <c r="CL188" s="155"/>
      <c r="CM188" s="156"/>
      <c r="CN188" s="157">
        <f t="shared" si="582"/>
        <v>0</v>
      </c>
      <c r="CO188" s="158">
        <f t="shared" si="582"/>
        <v>0</v>
      </c>
      <c r="CP188" s="157">
        <f t="shared" si="583"/>
        <v>1.7340894770006332</v>
      </c>
      <c r="CQ188" s="158">
        <f t="shared" si="583"/>
        <v>1.9028925619834682</v>
      </c>
      <c r="CR188" s="157">
        <f t="shared" si="584"/>
        <v>39.884057971014563</v>
      </c>
      <c r="CS188" s="158">
        <f t="shared" si="584"/>
        <v>83.727272727272606</v>
      </c>
      <c r="CT188" s="155"/>
      <c r="CU188" s="156"/>
      <c r="CV188" s="157">
        <f t="shared" si="585"/>
        <v>0</v>
      </c>
      <c r="CW188" s="158">
        <f t="shared" si="585"/>
        <v>0</v>
      </c>
      <c r="CX188" s="155">
        <v>5</v>
      </c>
      <c r="CY188" s="156"/>
      <c r="CZ188" s="157">
        <f t="shared" si="586"/>
        <v>25</v>
      </c>
      <c r="DA188" s="158">
        <f t="shared" si="586"/>
        <v>0</v>
      </c>
      <c r="DB188" s="155"/>
      <c r="DC188" s="156"/>
      <c r="DD188" s="157">
        <f t="shared" si="587"/>
        <v>0</v>
      </c>
      <c r="DE188" s="158">
        <f t="shared" si="587"/>
        <v>0</v>
      </c>
      <c r="DF188" s="157">
        <f t="shared" si="588"/>
        <v>1.0869565217391304</v>
      </c>
      <c r="DG188" s="158">
        <f t="shared" si="588"/>
        <v>0</v>
      </c>
      <c r="DH188" s="157">
        <f t="shared" si="589"/>
        <v>25</v>
      </c>
      <c r="DI188" s="158">
        <f t="shared" si="589"/>
        <v>0</v>
      </c>
      <c r="DJ188" s="157">
        <f t="shared" si="590"/>
        <v>33</v>
      </c>
      <c r="DK188" s="158">
        <f t="shared" si="590"/>
        <v>67</v>
      </c>
      <c r="DL188" s="157">
        <f t="shared" si="590"/>
        <v>23</v>
      </c>
      <c r="DM188" s="158">
        <f t="shared" si="590"/>
        <v>0</v>
      </c>
      <c r="DN188" s="157">
        <f t="shared" si="591"/>
        <v>1.6328502415458959</v>
      </c>
      <c r="DO188" s="158">
        <f t="shared" si="591"/>
        <v>1.927359251174954</v>
      </c>
      <c r="DP188" s="157">
        <f t="shared" si="592"/>
        <v>53.884057971014563</v>
      </c>
      <c r="DQ188" s="158">
        <f t="shared" si="592"/>
        <v>129.13306982872191</v>
      </c>
      <c r="DR188" s="157">
        <f t="shared" si="593"/>
        <v>1.0869565217391304</v>
      </c>
      <c r="DS188" s="158">
        <f t="shared" si="593"/>
        <v>0</v>
      </c>
      <c r="DT188" s="157">
        <f t="shared" si="594"/>
        <v>25</v>
      </c>
      <c r="DU188" s="158">
        <f t="shared" si="594"/>
        <v>0</v>
      </c>
      <c r="DV188" s="155">
        <v>56</v>
      </c>
      <c r="DW188" s="156">
        <v>65</v>
      </c>
      <c r="DX188" s="157">
        <f t="shared" si="595"/>
        <v>0</v>
      </c>
      <c r="DY188" s="158">
        <f t="shared" si="595"/>
        <v>0</v>
      </c>
      <c r="DZ188" s="155">
        <v>20</v>
      </c>
      <c r="EA188" s="156">
        <v>27</v>
      </c>
      <c r="EB188" s="157">
        <f t="shared" si="596"/>
        <v>0</v>
      </c>
      <c r="EC188" s="158">
        <f t="shared" si="596"/>
        <v>0</v>
      </c>
      <c r="ED188" s="155"/>
      <c r="EE188" s="156"/>
      <c r="EF188" s="157">
        <f t="shared" si="597"/>
        <v>0</v>
      </c>
      <c r="EG188" s="158">
        <f t="shared" si="597"/>
        <v>0</v>
      </c>
      <c r="EH188" s="157">
        <f t="shared" si="598"/>
        <v>76</v>
      </c>
      <c r="EI188" s="158">
        <f t="shared" si="598"/>
        <v>92</v>
      </c>
      <c r="EJ188" s="157">
        <f t="shared" si="599"/>
        <v>0</v>
      </c>
      <c r="EK188" s="158">
        <f t="shared" si="599"/>
        <v>0</v>
      </c>
      <c r="EL188" s="155">
        <v>3.3640350877193002</v>
      </c>
      <c r="EM188" s="156">
        <v>2.9239130434782599</v>
      </c>
      <c r="EN188" s="157">
        <f t="shared" si="600"/>
        <v>188.3859649122808</v>
      </c>
      <c r="EO188" s="158">
        <f t="shared" si="600"/>
        <v>190.05434782608688</v>
      </c>
      <c r="EP188" s="155">
        <v>1.3508771929824599</v>
      </c>
      <c r="EQ188" s="156">
        <v>1.5942028985507199</v>
      </c>
      <c r="ER188" s="157">
        <f t="shared" si="601"/>
        <v>27.017543859649198</v>
      </c>
      <c r="ES188" s="158">
        <f t="shared" si="601"/>
        <v>43.043478260869442</v>
      </c>
      <c r="ET188" s="155"/>
      <c r="EU188" s="156"/>
      <c r="EV188" s="157">
        <f t="shared" si="602"/>
        <v>0</v>
      </c>
      <c r="EW188" s="158">
        <f t="shared" si="602"/>
        <v>0</v>
      </c>
      <c r="EX188" s="157">
        <f t="shared" si="603"/>
        <v>2.8342566943675003</v>
      </c>
      <c r="EY188" s="158">
        <f t="shared" si="603"/>
        <v>2.5336720226843079</v>
      </c>
      <c r="EZ188" s="157">
        <f t="shared" si="604"/>
        <v>215.40350877193003</v>
      </c>
      <c r="FA188" s="158">
        <f t="shared" si="604"/>
        <v>233.09782608695633</v>
      </c>
      <c r="FB188" s="155"/>
      <c r="FC188" s="156"/>
      <c r="FD188" s="157">
        <f t="shared" si="605"/>
        <v>0</v>
      </c>
      <c r="FE188" s="158">
        <f t="shared" si="605"/>
        <v>0</v>
      </c>
      <c r="FF188" s="155"/>
      <c r="FG188" s="156"/>
      <c r="FH188" s="157">
        <f t="shared" si="606"/>
        <v>0</v>
      </c>
      <c r="FI188" s="158">
        <f t="shared" si="606"/>
        <v>0</v>
      </c>
      <c r="FJ188" s="155"/>
      <c r="FK188" s="156"/>
      <c r="FL188" s="157">
        <f t="shared" si="607"/>
        <v>0</v>
      </c>
      <c r="FM188" s="158">
        <f t="shared" si="607"/>
        <v>0</v>
      </c>
      <c r="FN188" s="157">
        <f t="shared" si="608"/>
        <v>0</v>
      </c>
      <c r="FO188" s="158">
        <f t="shared" si="608"/>
        <v>0</v>
      </c>
      <c r="FP188" s="157">
        <f t="shared" si="609"/>
        <v>0</v>
      </c>
      <c r="FQ188" s="158">
        <f t="shared" si="609"/>
        <v>0</v>
      </c>
      <c r="FR188" s="155"/>
      <c r="FS188" s="156"/>
      <c r="FT188" s="157">
        <f t="shared" si="610"/>
        <v>0</v>
      </c>
      <c r="FU188" s="158">
        <f t="shared" si="610"/>
        <v>0</v>
      </c>
      <c r="FV188" s="155"/>
      <c r="FW188" s="156"/>
      <c r="FX188" s="157">
        <f t="shared" si="611"/>
        <v>0</v>
      </c>
      <c r="FY188" s="158">
        <f t="shared" si="611"/>
        <v>0</v>
      </c>
      <c r="FZ188" s="155"/>
      <c r="GA188" s="156"/>
      <c r="GB188" s="157">
        <f t="shared" si="612"/>
        <v>0</v>
      </c>
      <c r="GC188" s="158">
        <f t="shared" si="612"/>
        <v>0</v>
      </c>
      <c r="GD188" s="157">
        <f t="shared" si="613"/>
        <v>77</v>
      </c>
      <c r="GE188" s="158">
        <f t="shared" si="613"/>
        <v>96</v>
      </c>
      <c r="GF188" s="157">
        <f t="shared" si="613"/>
        <v>0</v>
      </c>
      <c r="GG188" s="158">
        <f t="shared" si="613"/>
        <v>0</v>
      </c>
      <c r="GH188" s="157">
        <f t="shared" si="614"/>
        <v>225.44248665141129</v>
      </c>
      <c r="GI188" s="158">
        <f t="shared" si="614"/>
        <v>237.6893939393938</v>
      </c>
      <c r="GJ188" s="157" t="str">
        <f t="shared" si="615"/>
        <v/>
      </c>
      <c r="GK188" s="158" t="str">
        <f t="shared" si="615"/>
        <v/>
      </c>
      <c r="GL188" s="157">
        <f t="shared" si="616"/>
        <v>32</v>
      </c>
      <c r="GM188" s="158">
        <f t="shared" si="616"/>
        <v>63</v>
      </c>
      <c r="GN188" s="157">
        <f t="shared" si="616"/>
        <v>5</v>
      </c>
      <c r="GO188" s="158">
        <f t="shared" si="616"/>
        <v>0</v>
      </c>
      <c r="GP188" s="157">
        <f t="shared" si="617"/>
        <v>43.845080091533262</v>
      </c>
      <c r="GQ188" s="158">
        <f t="shared" si="617"/>
        <v>124.54150197628445</v>
      </c>
      <c r="GR188" s="157">
        <f t="shared" si="618"/>
        <v>25</v>
      </c>
      <c r="GS188" s="158">
        <f t="shared" si="618"/>
        <v>0</v>
      </c>
      <c r="GT188" s="157">
        <f t="shared" si="619"/>
        <v>109</v>
      </c>
      <c r="GU188" s="158">
        <f t="shared" si="619"/>
        <v>159</v>
      </c>
      <c r="GV188" s="157">
        <f t="shared" si="619"/>
        <v>5</v>
      </c>
      <c r="GW188" s="158">
        <f t="shared" si="619"/>
        <v>0</v>
      </c>
      <c r="GX188" s="157">
        <f t="shared" si="620"/>
        <v>269.28756674294453</v>
      </c>
      <c r="GY188" s="158">
        <f t="shared" si="620"/>
        <v>362.23089591567827</v>
      </c>
      <c r="GZ188" s="157">
        <f t="shared" si="626"/>
        <v>25</v>
      </c>
      <c r="HA188" s="157" t="str">
        <f t="shared" si="626"/>
        <v/>
      </c>
      <c r="HB188" s="157">
        <f t="shared" si="621"/>
        <v>0</v>
      </c>
      <c r="HC188" s="158">
        <f t="shared" si="621"/>
        <v>0</v>
      </c>
      <c r="HD188" s="157">
        <f t="shared" si="621"/>
        <v>0</v>
      </c>
      <c r="HE188" s="158">
        <f t="shared" si="621"/>
        <v>0</v>
      </c>
      <c r="HF188" s="157" t="str">
        <f t="shared" si="622"/>
        <v/>
      </c>
      <c r="HG188" s="158" t="str">
        <f t="shared" si="622"/>
        <v/>
      </c>
      <c r="HH188" s="157" t="str">
        <f t="shared" si="623"/>
        <v/>
      </c>
      <c r="HI188" s="158" t="str">
        <f t="shared" si="623"/>
        <v/>
      </c>
      <c r="HJ188" s="157">
        <f t="shared" si="624"/>
        <v>269.28756674294459</v>
      </c>
      <c r="HK188" s="158">
        <f t="shared" si="624"/>
        <v>362.23089591567827</v>
      </c>
      <c r="HL188" s="157">
        <f t="shared" si="625"/>
        <v>25</v>
      </c>
      <c r="HM188" s="158" t="str">
        <f t="shared" si="625"/>
        <v/>
      </c>
    </row>
    <row r="189" spans="1:221">
      <c r="A189" s="176" t="s">
        <v>563</v>
      </c>
      <c r="B189" s="177" t="s">
        <v>584</v>
      </c>
      <c r="C189" s="178"/>
      <c r="D189" s="180">
        <v>198039</v>
      </c>
      <c r="E189" s="180">
        <v>10</v>
      </c>
      <c r="F189" s="155">
        <v>278</v>
      </c>
      <c r="G189" s="156">
        <v>247</v>
      </c>
      <c r="H189" s="155">
        <v>6</v>
      </c>
      <c r="I189" s="156">
        <v>6</v>
      </c>
      <c r="J189" s="157">
        <f t="shared" si="558"/>
        <v>272</v>
      </c>
      <c r="K189" s="158">
        <f t="shared" si="558"/>
        <v>241</v>
      </c>
      <c r="L189" s="155"/>
      <c r="M189" s="156"/>
      <c r="N189" s="157">
        <f t="shared" si="559"/>
        <v>272</v>
      </c>
      <c r="O189" s="158">
        <f t="shared" si="559"/>
        <v>241</v>
      </c>
      <c r="P189" s="232">
        <f t="shared" si="559"/>
        <v>24</v>
      </c>
      <c r="Q189" s="233">
        <f t="shared" si="559"/>
        <v>0</v>
      </c>
      <c r="R189" s="155">
        <v>4</v>
      </c>
      <c r="S189" s="156">
        <v>4</v>
      </c>
      <c r="T189" s="157">
        <f t="shared" si="560"/>
        <v>0</v>
      </c>
      <c r="U189" s="158">
        <f t="shared" si="560"/>
        <v>0</v>
      </c>
      <c r="V189" s="155">
        <v>11</v>
      </c>
      <c r="W189" s="156">
        <v>6</v>
      </c>
      <c r="X189" s="157">
        <f t="shared" si="561"/>
        <v>0</v>
      </c>
      <c r="Y189" s="158">
        <f t="shared" si="561"/>
        <v>0</v>
      </c>
      <c r="Z189" s="155"/>
      <c r="AA189" s="156"/>
      <c r="AB189" s="157">
        <f t="shared" si="562"/>
        <v>0</v>
      </c>
      <c r="AC189" s="158">
        <f t="shared" si="562"/>
        <v>0</v>
      </c>
      <c r="AD189" s="157">
        <f t="shared" si="563"/>
        <v>15</v>
      </c>
      <c r="AE189" s="158">
        <f t="shared" si="563"/>
        <v>10</v>
      </c>
      <c r="AF189" s="157">
        <f t="shared" si="564"/>
        <v>0</v>
      </c>
      <c r="AG189" s="158">
        <f t="shared" si="564"/>
        <v>0</v>
      </c>
      <c r="AH189" s="155">
        <v>0.66666666666666696</v>
      </c>
      <c r="AI189" s="156">
        <v>1.13333333333333</v>
      </c>
      <c r="AJ189" s="157">
        <f t="shared" si="565"/>
        <v>2.6666666666666679</v>
      </c>
      <c r="AK189" s="157">
        <f t="shared" si="565"/>
        <v>4.5333333333333199</v>
      </c>
      <c r="AL189" s="155">
        <v>2.93333333333333</v>
      </c>
      <c r="AM189" s="156">
        <v>1.6666666666666701</v>
      </c>
      <c r="AN189" s="157">
        <f t="shared" si="566"/>
        <v>32.26666666666663</v>
      </c>
      <c r="AO189" s="157">
        <f t="shared" si="566"/>
        <v>10.000000000000021</v>
      </c>
      <c r="AP189" s="155"/>
      <c r="AQ189" s="156"/>
      <c r="AR189" s="157">
        <f t="shared" si="567"/>
        <v>0</v>
      </c>
      <c r="AS189" s="158">
        <f t="shared" si="567"/>
        <v>0</v>
      </c>
      <c r="AT189" s="157">
        <f t="shared" si="568"/>
        <v>2.3288888888888861</v>
      </c>
      <c r="AU189" s="158">
        <f t="shared" si="568"/>
        <v>1.4533333333333343</v>
      </c>
      <c r="AV189" s="157">
        <f t="shared" si="569"/>
        <v>34.933333333333294</v>
      </c>
      <c r="AW189" s="158">
        <f t="shared" si="569"/>
        <v>14.533333333333342</v>
      </c>
      <c r="AX189" s="155"/>
      <c r="AY189" s="156"/>
      <c r="AZ189" s="157">
        <f t="shared" si="570"/>
        <v>0</v>
      </c>
      <c r="BA189" s="158">
        <f t="shared" si="570"/>
        <v>0</v>
      </c>
      <c r="BB189" s="155"/>
      <c r="BC189" s="156"/>
      <c r="BD189" s="157">
        <f t="shared" si="571"/>
        <v>0</v>
      </c>
      <c r="BE189" s="158">
        <f t="shared" si="571"/>
        <v>0</v>
      </c>
      <c r="BF189" s="155"/>
      <c r="BG189" s="156"/>
      <c r="BH189" s="157">
        <f t="shared" si="572"/>
        <v>0</v>
      </c>
      <c r="BI189" s="158">
        <f t="shared" si="572"/>
        <v>0</v>
      </c>
      <c r="BJ189" s="157">
        <f t="shared" si="573"/>
        <v>0</v>
      </c>
      <c r="BK189" s="158">
        <f t="shared" si="573"/>
        <v>0</v>
      </c>
      <c r="BL189" s="157">
        <f t="shared" si="574"/>
        <v>0</v>
      </c>
      <c r="BM189" s="158">
        <f t="shared" si="574"/>
        <v>0</v>
      </c>
      <c r="BN189" s="155">
        <v>22</v>
      </c>
      <c r="BO189" s="156">
        <v>13</v>
      </c>
      <c r="BP189" s="157">
        <f t="shared" si="575"/>
        <v>0</v>
      </c>
      <c r="BQ189" s="158">
        <f t="shared" si="575"/>
        <v>0</v>
      </c>
      <c r="BR189" s="155">
        <v>24</v>
      </c>
      <c r="BS189" s="156">
        <v>15</v>
      </c>
      <c r="BT189" s="157">
        <f t="shared" si="576"/>
        <v>24</v>
      </c>
      <c r="BU189" s="158">
        <f t="shared" si="576"/>
        <v>0</v>
      </c>
      <c r="BV189" s="155"/>
      <c r="BW189" s="156"/>
      <c r="BX189" s="157">
        <f t="shared" si="577"/>
        <v>0</v>
      </c>
      <c r="BY189" s="158">
        <f t="shared" si="577"/>
        <v>0</v>
      </c>
      <c r="BZ189" s="157">
        <f t="shared" si="578"/>
        <v>46</v>
      </c>
      <c r="CA189" s="158">
        <f t="shared" si="578"/>
        <v>28</v>
      </c>
      <c r="CB189" s="157">
        <f t="shared" si="579"/>
        <v>46</v>
      </c>
      <c r="CC189" s="158">
        <f t="shared" si="579"/>
        <v>0</v>
      </c>
      <c r="CD189" s="155">
        <v>0.85507246376811596</v>
      </c>
      <c r="CE189" s="156">
        <v>1.0476190476190499</v>
      </c>
      <c r="CF189" s="157">
        <f t="shared" si="580"/>
        <v>18.811594202898551</v>
      </c>
      <c r="CG189" s="158">
        <f t="shared" si="580"/>
        <v>13.619047619047649</v>
      </c>
      <c r="CH189" s="155">
        <v>1.6811594202898601</v>
      </c>
      <c r="CI189" s="156">
        <v>1.3928571428571399</v>
      </c>
      <c r="CJ189" s="157">
        <f t="shared" si="581"/>
        <v>40.347826086956644</v>
      </c>
      <c r="CK189" s="158">
        <f t="shared" si="581"/>
        <v>20.8928571428571</v>
      </c>
      <c r="CL189" s="155"/>
      <c r="CM189" s="156"/>
      <c r="CN189" s="157">
        <f t="shared" si="582"/>
        <v>0</v>
      </c>
      <c r="CO189" s="158">
        <f t="shared" si="582"/>
        <v>0</v>
      </c>
      <c r="CP189" s="157">
        <f t="shared" si="583"/>
        <v>1.2860743541272868</v>
      </c>
      <c r="CQ189" s="158">
        <f t="shared" si="583"/>
        <v>1.2325680272108837</v>
      </c>
      <c r="CR189" s="157">
        <f t="shared" si="584"/>
        <v>59.159420289855191</v>
      </c>
      <c r="CS189" s="158">
        <f t="shared" si="584"/>
        <v>34.511904761904745</v>
      </c>
      <c r="CT189" s="155"/>
      <c r="CU189" s="156"/>
      <c r="CV189" s="157">
        <f t="shared" si="585"/>
        <v>0</v>
      </c>
      <c r="CW189" s="158">
        <f t="shared" si="585"/>
        <v>0</v>
      </c>
      <c r="CX189" s="155">
        <v>22</v>
      </c>
      <c r="CY189" s="156"/>
      <c r="CZ189" s="157">
        <f t="shared" si="586"/>
        <v>528</v>
      </c>
      <c r="DA189" s="158">
        <f t="shared" si="586"/>
        <v>0</v>
      </c>
      <c r="DB189" s="155"/>
      <c r="DC189" s="156"/>
      <c r="DD189" s="157">
        <f t="shared" si="587"/>
        <v>0</v>
      </c>
      <c r="DE189" s="158">
        <f t="shared" si="587"/>
        <v>0</v>
      </c>
      <c r="DF189" s="157">
        <f t="shared" si="588"/>
        <v>11.478260869565217</v>
      </c>
      <c r="DG189" s="158">
        <f t="shared" si="588"/>
        <v>0</v>
      </c>
      <c r="DH189" s="157">
        <f t="shared" si="589"/>
        <v>528</v>
      </c>
      <c r="DI189" s="158">
        <f t="shared" si="589"/>
        <v>0</v>
      </c>
      <c r="DJ189" s="157">
        <f t="shared" si="590"/>
        <v>61</v>
      </c>
      <c r="DK189" s="158">
        <f t="shared" si="590"/>
        <v>38</v>
      </c>
      <c r="DL189" s="157">
        <f t="shared" si="590"/>
        <v>46</v>
      </c>
      <c r="DM189" s="158">
        <f t="shared" si="590"/>
        <v>0</v>
      </c>
      <c r="DN189" s="157">
        <f t="shared" si="591"/>
        <v>1.5425041577571883</v>
      </c>
      <c r="DO189" s="158">
        <f t="shared" si="591"/>
        <v>1.2906641604010023</v>
      </c>
      <c r="DP189" s="157">
        <f t="shared" si="592"/>
        <v>94.092753623188486</v>
      </c>
      <c r="DQ189" s="158">
        <f t="shared" si="592"/>
        <v>49.045238095238091</v>
      </c>
      <c r="DR189" s="157">
        <f t="shared" si="593"/>
        <v>11.478260869565217</v>
      </c>
      <c r="DS189" s="158">
        <f t="shared" si="593"/>
        <v>0</v>
      </c>
      <c r="DT189" s="157">
        <f t="shared" si="594"/>
        <v>528</v>
      </c>
      <c r="DU189" s="158">
        <f t="shared" si="594"/>
        <v>0</v>
      </c>
      <c r="DV189" s="155">
        <v>102</v>
      </c>
      <c r="DW189" s="156">
        <v>96</v>
      </c>
      <c r="DX189" s="157">
        <f t="shared" si="595"/>
        <v>0</v>
      </c>
      <c r="DY189" s="158">
        <f t="shared" si="595"/>
        <v>0</v>
      </c>
      <c r="DZ189" s="155">
        <v>109</v>
      </c>
      <c r="EA189" s="156">
        <v>107</v>
      </c>
      <c r="EB189" s="157">
        <f t="shared" si="596"/>
        <v>0</v>
      </c>
      <c r="EC189" s="158">
        <f t="shared" si="596"/>
        <v>0</v>
      </c>
      <c r="ED189" s="155"/>
      <c r="EE189" s="156"/>
      <c r="EF189" s="157">
        <f t="shared" si="597"/>
        <v>0</v>
      </c>
      <c r="EG189" s="158">
        <f t="shared" si="597"/>
        <v>0</v>
      </c>
      <c r="EH189" s="157">
        <f t="shared" si="598"/>
        <v>211</v>
      </c>
      <c r="EI189" s="158">
        <f t="shared" si="598"/>
        <v>203</v>
      </c>
      <c r="EJ189" s="157">
        <f t="shared" si="599"/>
        <v>0</v>
      </c>
      <c r="EK189" s="158">
        <f t="shared" si="599"/>
        <v>0</v>
      </c>
      <c r="EL189" s="155">
        <v>1.6824644549762999</v>
      </c>
      <c r="EM189" s="156">
        <v>1.86206896551724</v>
      </c>
      <c r="EN189" s="157">
        <f t="shared" si="600"/>
        <v>171.61137440758259</v>
      </c>
      <c r="EO189" s="158">
        <f t="shared" si="600"/>
        <v>178.75862068965503</v>
      </c>
      <c r="EP189" s="155">
        <v>2.27330173775671</v>
      </c>
      <c r="EQ189" s="156">
        <v>2.73399014778325</v>
      </c>
      <c r="ER189" s="157">
        <f t="shared" si="601"/>
        <v>247.78988941548138</v>
      </c>
      <c r="ES189" s="158">
        <f t="shared" si="601"/>
        <v>292.53694581280774</v>
      </c>
      <c r="ET189" s="155"/>
      <c r="EU189" s="156"/>
      <c r="EV189" s="157">
        <f t="shared" si="602"/>
        <v>0</v>
      </c>
      <c r="EW189" s="158">
        <f t="shared" si="602"/>
        <v>0</v>
      </c>
      <c r="EX189" s="157">
        <f t="shared" si="603"/>
        <v>1.9876837148012509</v>
      </c>
      <c r="EY189" s="158">
        <f t="shared" si="603"/>
        <v>2.3216530369579447</v>
      </c>
      <c r="EZ189" s="157">
        <f t="shared" si="604"/>
        <v>419.40126382306397</v>
      </c>
      <c r="FA189" s="158">
        <f t="shared" si="604"/>
        <v>471.29556650246275</v>
      </c>
      <c r="FB189" s="155"/>
      <c r="FC189" s="156"/>
      <c r="FD189" s="157">
        <f t="shared" si="605"/>
        <v>0</v>
      </c>
      <c r="FE189" s="158">
        <f t="shared" si="605"/>
        <v>0</v>
      </c>
      <c r="FF189" s="155"/>
      <c r="FG189" s="156"/>
      <c r="FH189" s="157">
        <f t="shared" si="606"/>
        <v>0</v>
      </c>
      <c r="FI189" s="158">
        <f t="shared" si="606"/>
        <v>0</v>
      </c>
      <c r="FJ189" s="155"/>
      <c r="FK189" s="156"/>
      <c r="FL189" s="157">
        <f t="shared" si="607"/>
        <v>0</v>
      </c>
      <c r="FM189" s="158">
        <f t="shared" si="607"/>
        <v>0</v>
      </c>
      <c r="FN189" s="157">
        <f t="shared" si="608"/>
        <v>0</v>
      </c>
      <c r="FO189" s="158">
        <f t="shared" si="608"/>
        <v>0</v>
      </c>
      <c r="FP189" s="157">
        <f t="shared" si="609"/>
        <v>0</v>
      </c>
      <c r="FQ189" s="158">
        <f t="shared" si="609"/>
        <v>0</v>
      </c>
      <c r="FR189" s="155"/>
      <c r="FS189" s="156"/>
      <c r="FT189" s="157">
        <f t="shared" si="610"/>
        <v>0</v>
      </c>
      <c r="FU189" s="158">
        <f t="shared" si="610"/>
        <v>0</v>
      </c>
      <c r="FV189" s="155"/>
      <c r="FW189" s="156"/>
      <c r="FX189" s="157">
        <f t="shared" si="611"/>
        <v>0</v>
      </c>
      <c r="FY189" s="158">
        <f t="shared" si="611"/>
        <v>0</v>
      </c>
      <c r="FZ189" s="155"/>
      <c r="GA189" s="156"/>
      <c r="GB189" s="157">
        <f t="shared" si="612"/>
        <v>0</v>
      </c>
      <c r="GC189" s="158">
        <f t="shared" si="612"/>
        <v>0</v>
      </c>
      <c r="GD189" s="157">
        <f t="shared" si="613"/>
        <v>128</v>
      </c>
      <c r="GE189" s="158">
        <f t="shared" si="613"/>
        <v>113</v>
      </c>
      <c r="GF189" s="157">
        <f t="shared" si="613"/>
        <v>0</v>
      </c>
      <c r="GG189" s="158">
        <f t="shared" si="613"/>
        <v>0</v>
      </c>
      <c r="GH189" s="157">
        <f t="shared" si="614"/>
        <v>193.08963527714781</v>
      </c>
      <c r="GI189" s="158">
        <f t="shared" si="614"/>
        <v>196.91100164203601</v>
      </c>
      <c r="GJ189" s="157" t="str">
        <f t="shared" si="615"/>
        <v/>
      </c>
      <c r="GK189" s="158" t="str">
        <f t="shared" si="615"/>
        <v/>
      </c>
      <c r="GL189" s="157">
        <f t="shared" si="616"/>
        <v>144</v>
      </c>
      <c r="GM189" s="158">
        <f t="shared" si="616"/>
        <v>128</v>
      </c>
      <c r="GN189" s="157">
        <f t="shared" si="616"/>
        <v>24</v>
      </c>
      <c r="GO189" s="158">
        <f t="shared" si="616"/>
        <v>0</v>
      </c>
      <c r="GP189" s="157">
        <f t="shared" si="617"/>
        <v>320.40438216910468</v>
      </c>
      <c r="GQ189" s="158">
        <f t="shared" si="617"/>
        <v>323.42980295566485</v>
      </c>
      <c r="GR189" s="157">
        <f t="shared" si="618"/>
        <v>528</v>
      </c>
      <c r="GS189" s="158">
        <f t="shared" si="618"/>
        <v>0</v>
      </c>
      <c r="GT189" s="157">
        <f t="shared" si="619"/>
        <v>272</v>
      </c>
      <c r="GU189" s="158">
        <f t="shared" si="619"/>
        <v>241</v>
      </c>
      <c r="GV189" s="157">
        <f t="shared" si="619"/>
        <v>24</v>
      </c>
      <c r="GW189" s="158">
        <f t="shared" si="619"/>
        <v>0</v>
      </c>
      <c r="GX189" s="157">
        <f t="shared" si="620"/>
        <v>513.49401744625243</v>
      </c>
      <c r="GY189" s="158">
        <f t="shared" si="620"/>
        <v>520.34080459770087</v>
      </c>
      <c r="GZ189" s="157">
        <f t="shared" si="626"/>
        <v>528</v>
      </c>
      <c r="HA189" s="157" t="str">
        <f t="shared" si="626"/>
        <v/>
      </c>
      <c r="HB189" s="157">
        <f t="shared" si="621"/>
        <v>0</v>
      </c>
      <c r="HC189" s="158">
        <f t="shared" si="621"/>
        <v>0</v>
      </c>
      <c r="HD189" s="157">
        <f t="shared" si="621"/>
        <v>0</v>
      </c>
      <c r="HE189" s="158">
        <f t="shared" si="621"/>
        <v>0</v>
      </c>
      <c r="HF189" s="157" t="str">
        <f t="shared" si="622"/>
        <v/>
      </c>
      <c r="HG189" s="158" t="str">
        <f t="shared" si="622"/>
        <v/>
      </c>
      <c r="HH189" s="157" t="str">
        <f t="shared" si="623"/>
        <v/>
      </c>
      <c r="HI189" s="158" t="str">
        <f t="shared" si="623"/>
        <v/>
      </c>
      <c r="HJ189" s="157">
        <f t="shared" si="624"/>
        <v>513.49401744625243</v>
      </c>
      <c r="HK189" s="158">
        <f t="shared" si="624"/>
        <v>520.34080459770087</v>
      </c>
      <c r="HL189" s="157">
        <f t="shared" si="625"/>
        <v>528</v>
      </c>
      <c r="HM189" s="158" t="str">
        <f t="shared" si="625"/>
        <v/>
      </c>
    </row>
    <row r="190" spans="1:221">
      <c r="A190" s="176" t="s">
        <v>563</v>
      </c>
      <c r="B190" s="177" t="s">
        <v>585</v>
      </c>
      <c r="C190" s="178"/>
      <c r="D190" s="180">
        <v>198084</v>
      </c>
      <c r="E190" s="180">
        <v>10</v>
      </c>
      <c r="F190" s="155">
        <v>242</v>
      </c>
      <c r="G190" s="156">
        <v>201</v>
      </c>
      <c r="H190" s="155">
        <v>14</v>
      </c>
      <c r="I190" s="156">
        <v>6</v>
      </c>
      <c r="J190" s="157">
        <f t="shared" si="558"/>
        <v>228</v>
      </c>
      <c r="K190" s="158">
        <f t="shared" si="558"/>
        <v>195</v>
      </c>
      <c r="L190" s="155"/>
      <c r="M190" s="156"/>
      <c r="N190" s="157">
        <f t="shared" si="559"/>
        <v>228</v>
      </c>
      <c r="O190" s="158">
        <f t="shared" si="559"/>
        <v>195</v>
      </c>
      <c r="P190" s="232">
        <f t="shared" si="559"/>
        <v>17</v>
      </c>
      <c r="Q190" s="233">
        <f t="shared" si="559"/>
        <v>0</v>
      </c>
      <c r="R190" s="155">
        <v>4</v>
      </c>
      <c r="S190" s="156">
        <v>3</v>
      </c>
      <c r="T190" s="157">
        <f t="shared" si="560"/>
        <v>0</v>
      </c>
      <c r="U190" s="158">
        <f t="shared" si="560"/>
        <v>0</v>
      </c>
      <c r="V190" s="155">
        <v>10</v>
      </c>
      <c r="W190" s="156">
        <v>6</v>
      </c>
      <c r="X190" s="157">
        <f t="shared" si="561"/>
        <v>0</v>
      </c>
      <c r="Y190" s="158">
        <f t="shared" si="561"/>
        <v>0</v>
      </c>
      <c r="Z190" s="155"/>
      <c r="AA190" s="156"/>
      <c r="AB190" s="157">
        <f t="shared" si="562"/>
        <v>0</v>
      </c>
      <c r="AC190" s="158">
        <f t="shared" si="562"/>
        <v>0</v>
      </c>
      <c r="AD190" s="157">
        <f t="shared" si="563"/>
        <v>14</v>
      </c>
      <c r="AE190" s="158">
        <f t="shared" si="563"/>
        <v>9</v>
      </c>
      <c r="AF190" s="157">
        <f t="shared" si="564"/>
        <v>0</v>
      </c>
      <c r="AG190" s="158">
        <f t="shared" si="564"/>
        <v>0</v>
      </c>
      <c r="AH190" s="155">
        <v>0.42857142857142899</v>
      </c>
      <c r="AI190" s="156">
        <v>0.74074074074074103</v>
      </c>
      <c r="AJ190" s="157">
        <f t="shared" si="565"/>
        <v>1.714285714285716</v>
      </c>
      <c r="AK190" s="157">
        <f t="shared" si="565"/>
        <v>2.2222222222222232</v>
      </c>
      <c r="AL190" s="155">
        <v>2.3095238095238102</v>
      </c>
      <c r="AM190" s="156">
        <v>2.1111111111111098</v>
      </c>
      <c r="AN190" s="157">
        <f t="shared" si="566"/>
        <v>23.095238095238102</v>
      </c>
      <c r="AO190" s="157">
        <f t="shared" si="566"/>
        <v>12.666666666666659</v>
      </c>
      <c r="AP190" s="155"/>
      <c r="AQ190" s="156"/>
      <c r="AR190" s="157">
        <f t="shared" si="567"/>
        <v>0</v>
      </c>
      <c r="AS190" s="158">
        <f t="shared" si="567"/>
        <v>0</v>
      </c>
      <c r="AT190" s="157">
        <f t="shared" si="568"/>
        <v>1.7721088435374155</v>
      </c>
      <c r="AU190" s="158">
        <f t="shared" si="568"/>
        <v>1.6543209876543203</v>
      </c>
      <c r="AV190" s="157">
        <f t="shared" si="569"/>
        <v>24.809523809523817</v>
      </c>
      <c r="AW190" s="158">
        <f t="shared" si="569"/>
        <v>14.888888888888882</v>
      </c>
      <c r="AX190" s="155"/>
      <c r="AY190" s="156"/>
      <c r="AZ190" s="157">
        <f t="shared" si="570"/>
        <v>0</v>
      </c>
      <c r="BA190" s="158">
        <f t="shared" si="570"/>
        <v>0</v>
      </c>
      <c r="BB190" s="155"/>
      <c r="BC190" s="156"/>
      <c r="BD190" s="157">
        <f t="shared" si="571"/>
        <v>0</v>
      </c>
      <c r="BE190" s="158">
        <f t="shared" si="571"/>
        <v>0</v>
      </c>
      <c r="BF190" s="155"/>
      <c r="BG190" s="156"/>
      <c r="BH190" s="157">
        <f t="shared" si="572"/>
        <v>0</v>
      </c>
      <c r="BI190" s="158">
        <f t="shared" si="572"/>
        <v>0</v>
      </c>
      <c r="BJ190" s="157">
        <f t="shared" si="573"/>
        <v>0</v>
      </c>
      <c r="BK190" s="158">
        <f t="shared" si="573"/>
        <v>0</v>
      </c>
      <c r="BL190" s="157">
        <f t="shared" si="574"/>
        <v>0</v>
      </c>
      <c r="BM190" s="158">
        <f t="shared" si="574"/>
        <v>0</v>
      </c>
      <c r="BN190" s="155">
        <v>15</v>
      </c>
      <c r="BO190" s="156">
        <v>14</v>
      </c>
      <c r="BP190" s="157">
        <f t="shared" si="575"/>
        <v>0</v>
      </c>
      <c r="BQ190" s="158">
        <f t="shared" si="575"/>
        <v>0</v>
      </c>
      <c r="BR190" s="155">
        <v>17</v>
      </c>
      <c r="BS190" s="156">
        <v>16</v>
      </c>
      <c r="BT190" s="157">
        <f t="shared" si="576"/>
        <v>17</v>
      </c>
      <c r="BU190" s="158">
        <f t="shared" si="576"/>
        <v>0</v>
      </c>
      <c r="BV190" s="155"/>
      <c r="BW190" s="156"/>
      <c r="BX190" s="157">
        <f t="shared" si="577"/>
        <v>0</v>
      </c>
      <c r="BY190" s="158">
        <f t="shared" si="577"/>
        <v>0</v>
      </c>
      <c r="BZ190" s="157">
        <f t="shared" si="578"/>
        <v>32</v>
      </c>
      <c r="CA190" s="158">
        <f t="shared" si="578"/>
        <v>30</v>
      </c>
      <c r="CB190" s="157">
        <f t="shared" si="579"/>
        <v>32</v>
      </c>
      <c r="CC190" s="158">
        <f t="shared" si="579"/>
        <v>0</v>
      </c>
      <c r="CD190" s="155">
        <v>0.76041666666666696</v>
      </c>
      <c r="CE190" s="156">
        <v>0.72222222222222099</v>
      </c>
      <c r="CF190" s="157">
        <f t="shared" si="580"/>
        <v>11.406250000000004</v>
      </c>
      <c r="CG190" s="158">
        <f t="shared" si="580"/>
        <v>10.111111111111093</v>
      </c>
      <c r="CH190" s="155">
        <v>1.3645833333333299</v>
      </c>
      <c r="CI190" s="156">
        <v>1.6555555555555601</v>
      </c>
      <c r="CJ190" s="157">
        <f t="shared" si="581"/>
        <v>23.197916666666607</v>
      </c>
      <c r="CK190" s="158">
        <f t="shared" si="581"/>
        <v>26.488888888888962</v>
      </c>
      <c r="CL190" s="155"/>
      <c r="CM190" s="156"/>
      <c r="CN190" s="157">
        <f t="shared" si="582"/>
        <v>0</v>
      </c>
      <c r="CO190" s="158">
        <f t="shared" si="582"/>
        <v>0</v>
      </c>
      <c r="CP190" s="157">
        <f t="shared" si="583"/>
        <v>1.0813802083333317</v>
      </c>
      <c r="CQ190" s="158">
        <f t="shared" si="583"/>
        <v>1.2200000000000017</v>
      </c>
      <c r="CR190" s="157">
        <f t="shared" si="584"/>
        <v>34.604166666666615</v>
      </c>
      <c r="CS190" s="158">
        <f t="shared" si="584"/>
        <v>36.600000000000051</v>
      </c>
      <c r="CT190" s="155"/>
      <c r="CU190" s="156"/>
      <c r="CV190" s="157">
        <f t="shared" si="585"/>
        <v>0</v>
      </c>
      <c r="CW190" s="158">
        <f t="shared" si="585"/>
        <v>0</v>
      </c>
      <c r="CX190" s="155">
        <v>16</v>
      </c>
      <c r="CY190" s="156"/>
      <c r="CZ190" s="157">
        <f t="shared" si="586"/>
        <v>272</v>
      </c>
      <c r="DA190" s="158">
        <f t="shared" si="586"/>
        <v>0</v>
      </c>
      <c r="DB190" s="155"/>
      <c r="DC190" s="156"/>
      <c r="DD190" s="157">
        <f t="shared" si="587"/>
        <v>0</v>
      </c>
      <c r="DE190" s="158">
        <f t="shared" si="587"/>
        <v>0</v>
      </c>
      <c r="DF190" s="157">
        <f t="shared" si="588"/>
        <v>8.5</v>
      </c>
      <c r="DG190" s="158">
        <f t="shared" si="588"/>
        <v>0</v>
      </c>
      <c r="DH190" s="157">
        <f t="shared" si="589"/>
        <v>272</v>
      </c>
      <c r="DI190" s="158">
        <f t="shared" si="589"/>
        <v>0</v>
      </c>
      <c r="DJ190" s="157">
        <f t="shared" si="590"/>
        <v>46</v>
      </c>
      <c r="DK190" s="158">
        <f t="shared" si="590"/>
        <v>39</v>
      </c>
      <c r="DL190" s="157">
        <f t="shared" si="590"/>
        <v>32</v>
      </c>
      <c r="DM190" s="158">
        <f t="shared" si="590"/>
        <v>0</v>
      </c>
      <c r="DN190" s="157">
        <f t="shared" si="591"/>
        <v>1.2916019668737051</v>
      </c>
      <c r="DO190" s="158">
        <f t="shared" si="591"/>
        <v>1.3202279202279215</v>
      </c>
      <c r="DP190" s="157">
        <f t="shared" si="592"/>
        <v>59.413690476190432</v>
      </c>
      <c r="DQ190" s="158">
        <f t="shared" si="592"/>
        <v>51.488888888888937</v>
      </c>
      <c r="DR190" s="157">
        <f t="shared" si="593"/>
        <v>8.5</v>
      </c>
      <c r="DS190" s="158">
        <f t="shared" si="593"/>
        <v>0</v>
      </c>
      <c r="DT190" s="157">
        <f t="shared" si="594"/>
        <v>272</v>
      </c>
      <c r="DU190" s="158">
        <f t="shared" si="594"/>
        <v>0</v>
      </c>
      <c r="DV190" s="155">
        <v>124</v>
      </c>
      <c r="DW190" s="156">
        <v>105</v>
      </c>
      <c r="DX190" s="157">
        <f t="shared" si="595"/>
        <v>0</v>
      </c>
      <c r="DY190" s="158">
        <f t="shared" si="595"/>
        <v>0</v>
      </c>
      <c r="DZ190" s="155">
        <v>58</v>
      </c>
      <c r="EA190" s="156">
        <v>51</v>
      </c>
      <c r="EB190" s="157">
        <f t="shared" si="596"/>
        <v>0</v>
      </c>
      <c r="EC190" s="158">
        <f t="shared" si="596"/>
        <v>0</v>
      </c>
      <c r="ED190" s="155"/>
      <c r="EE190" s="156"/>
      <c r="EF190" s="157">
        <f t="shared" si="597"/>
        <v>0</v>
      </c>
      <c r="EG190" s="158">
        <f t="shared" si="597"/>
        <v>0</v>
      </c>
      <c r="EH190" s="157">
        <f t="shared" si="598"/>
        <v>182</v>
      </c>
      <c r="EI190" s="158">
        <f t="shared" si="598"/>
        <v>156</v>
      </c>
      <c r="EJ190" s="157">
        <f t="shared" si="599"/>
        <v>0</v>
      </c>
      <c r="EK190" s="158">
        <f t="shared" si="599"/>
        <v>0</v>
      </c>
      <c r="EL190" s="155">
        <v>1.8223443223443201</v>
      </c>
      <c r="EM190" s="156">
        <v>1.72435897435898</v>
      </c>
      <c r="EN190" s="157">
        <f t="shared" si="600"/>
        <v>225.97069597069569</v>
      </c>
      <c r="EO190" s="158">
        <f t="shared" si="600"/>
        <v>181.05769230769289</v>
      </c>
      <c r="EP190" s="155">
        <v>1.48168498168498</v>
      </c>
      <c r="EQ190" s="156">
        <v>1.3739316239316299</v>
      </c>
      <c r="ER190" s="157">
        <f t="shared" si="601"/>
        <v>85.937728937728835</v>
      </c>
      <c r="ES190" s="158">
        <f t="shared" si="601"/>
        <v>70.07051282051313</v>
      </c>
      <c r="ET190" s="155"/>
      <c r="EU190" s="156"/>
      <c r="EV190" s="157">
        <f t="shared" si="602"/>
        <v>0</v>
      </c>
      <c r="EW190" s="158">
        <f t="shared" si="602"/>
        <v>0</v>
      </c>
      <c r="EX190" s="157">
        <f t="shared" si="603"/>
        <v>1.713782554441893</v>
      </c>
      <c r="EY190" s="158">
        <f t="shared" si="603"/>
        <v>1.6097961867192694</v>
      </c>
      <c r="EZ190" s="157">
        <f t="shared" si="604"/>
        <v>311.90842490842454</v>
      </c>
      <c r="FA190" s="158">
        <f t="shared" si="604"/>
        <v>251.12820512820602</v>
      </c>
      <c r="FB190" s="155"/>
      <c r="FC190" s="156"/>
      <c r="FD190" s="157">
        <f t="shared" si="605"/>
        <v>0</v>
      </c>
      <c r="FE190" s="158">
        <f t="shared" si="605"/>
        <v>0</v>
      </c>
      <c r="FF190" s="155"/>
      <c r="FG190" s="156"/>
      <c r="FH190" s="157">
        <f t="shared" si="606"/>
        <v>0</v>
      </c>
      <c r="FI190" s="158">
        <f t="shared" si="606"/>
        <v>0</v>
      </c>
      <c r="FJ190" s="155"/>
      <c r="FK190" s="156"/>
      <c r="FL190" s="157">
        <f t="shared" si="607"/>
        <v>0</v>
      </c>
      <c r="FM190" s="158">
        <f t="shared" si="607"/>
        <v>0</v>
      </c>
      <c r="FN190" s="157">
        <f t="shared" si="608"/>
        <v>0</v>
      </c>
      <c r="FO190" s="158">
        <f t="shared" si="608"/>
        <v>0</v>
      </c>
      <c r="FP190" s="157">
        <f t="shared" si="609"/>
        <v>0</v>
      </c>
      <c r="FQ190" s="158">
        <f t="shared" si="609"/>
        <v>0</v>
      </c>
      <c r="FR190" s="155"/>
      <c r="FS190" s="156"/>
      <c r="FT190" s="157">
        <f t="shared" si="610"/>
        <v>0</v>
      </c>
      <c r="FU190" s="158">
        <f t="shared" si="610"/>
        <v>0</v>
      </c>
      <c r="FV190" s="155"/>
      <c r="FW190" s="156"/>
      <c r="FX190" s="157">
        <f t="shared" si="611"/>
        <v>0</v>
      </c>
      <c r="FY190" s="158">
        <f t="shared" si="611"/>
        <v>0</v>
      </c>
      <c r="FZ190" s="155"/>
      <c r="GA190" s="156"/>
      <c r="GB190" s="157">
        <f t="shared" si="612"/>
        <v>0</v>
      </c>
      <c r="GC190" s="158">
        <f t="shared" si="612"/>
        <v>0</v>
      </c>
      <c r="GD190" s="157">
        <f t="shared" si="613"/>
        <v>143</v>
      </c>
      <c r="GE190" s="158">
        <f t="shared" si="613"/>
        <v>122</v>
      </c>
      <c r="GF190" s="157">
        <f t="shared" si="613"/>
        <v>0</v>
      </c>
      <c r="GG190" s="158">
        <f t="shared" si="613"/>
        <v>0</v>
      </c>
      <c r="GH190" s="157">
        <f t="shared" si="614"/>
        <v>239.09123168498141</v>
      </c>
      <c r="GI190" s="158">
        <f t="shared" si="614"/>
        <v>193.3910256410262</v>
      </c>
      <c r="GJ190" s="157" t="str">
        <f t="shared" si="615"/>
        <v/>
      </c>
      <c r="GK190" s="158" t="str">
        <f t="shared" si="615"/>
        <v/>
      </c>
      <c r="GL190" s="157">
        <f t="shared" si="616"/>
        <v>85</v>
      </c>
      <c r="GM190" s="158">
        <f t="shared" si="616"/>
        <v>73</v>
      </c>
      <c r="GN190" s="157">
        <f t="shared" si="616"/>
        <v>17</v>
      </c>
      <c r="GO190" s="158">
        <f t="shared" si="616"/>
        <v>0</v>
      </c>
      <c r="GP190" s="157">
        <f t="shared" si="617"/>
        <v>132.23088369963355</v>
      </c>
      <c r="GQ190" s="158">
        <f t="shared" si="617"/>
        <v>109.22606837606875</v>
      </c>
      <c r="GR190" s="157">
        <f t="shared" si="618"/>
        <v>272</v>
      </c>
      <c r="GS190" s="158">
        <f t="shared" si="618"/>
        <v>0</v>
      </c>
      <c r="GT190" s="157">
        <f t="shared" si="619"/>
        <v>228</v>
      </c>
      <c r="GU190" s="158">
        <f t="shared" si="619"/>
        <v>195</v>
      </c>
      <c r="GV190" s="157">
        <f t="shared" si="619"/>
        <v>17</v>
      </c>
      <c r="GW190" s="158">
        <f t="shared" si="619"/>
        <v>0</v>
      </c>
      <c r="GX190" s="157">
        <f t="shared" si="620"/>
        <v>371.32211538461496</v>
      </c>
      <c r="GY190" s="158">
        <f t="shared" si="620"/>
        <v>302.61709401709493</v>
      </c>
      <c r="GZ190" s="157">
        <f t="shared" si="626"/>
        <v>272</v>
      </c>
      <c r="HA190" s="157" t="str">
        <f t="shared" si="626"/>
        <v/>
      </c>
      <c r="HB190" s="157">
        <f t="shared" si="621"/>
        <v>0</v>
      </c>
      <c r="HC190" s="158">
        <f t="shared" si="621"/>
        <v>0</v>
      </c>
      <c r="HD190" s="157">
        <f t="shared" si="621"/>
        <v>0</v>
      </c>
      <c r="HE190" s="158">
        <f t="shared" si="621"/>
        <v>0</v>
      </c>
      <c r="HF190" s="157" t="str">
        <f t="shared" si="622"/>
        <v/>
      </c>
      <c r="HG190" s="158" t="str">
        <f t="shared" si="622"/>
        <v/>
      </c>
      <c r="HH190" s="157" t="str">
        <f t="shared" si="623"/>
        <v/>
      </c>
      <c r="HI190" s="158" t="str">
        <f t="shared" si="623"/>
        <v/>
      </c>
      <c r="HJ190" s="157">
        <f t="shared" si="624"/>
        <v>371.32211538461496</v>
      </c>
      <c r="HK190" s="158">
        <f t="shared" si="624"/>
        <v>302.61709401709493</v>
      </c>
      <c r="HL190" s="157">
        <f t="shared" si="625"/>
        <v>272</v>
      </c>
      <c r="HM190" s="158" t="str">
        <f t="shared" si="625"/>
        <v/>
      </c>
    </row>
    <row r="191" spans="1:221">
      <c r="A191" s="176" t="s">
        <v>563</v>
      </c>
      <c r="B191" s="177" t="s">
        <v>586</v>
      </c>
      <c r="C191" s="178"/>
      <c r="D191" s="180">
        <v>198118</v>
      </c>
      <c r="E191" s="180">
        <v>9</v>
      </c>
      <c r="F191" s="155">
        <v>789</v>
      </c>
      <c r="G191" s="156">
        <v>581</v>
      </c>
      <c r="H191" s="155">
        <v>142</v>
      </c>
      <c r="I191" s="156">
        <v>90</v>
      </c>
      <c r="J191" s="157">
        <f t="shared" si="558"/>
        <v>647</v>
      </c>
      <c r="K191" s="158">
        <f t="shared" si="558"/>
        <v>491</v>
      </c>
      <c r="L191" s="155"/>
      <c r="M191" s="156"/>
      <c r="N191" s="157">
        <f t="shared" si="559"/>
        <v>647</v>
      </c>
      <c r="O191" s="158">
        <f t="shared" si="559"/>
        <v>491</v>
      </c>
      <c r="P191" s="232">
        <f t="shared" si="559"/>
        <v>65</v>
      </c>
      <c r="Q191" s="233">
        <f t="shared" si="559"/>
        <v>0</v>
      </c>
      <c r="R191" s="155">
        <v>10</v>
      </c>
      <c r="S191" s="156">
        <v>8</v>
      </c>
      <c r="T191" s="157">
        <f t="shared" si="560"/>
        <v>0</v>
      </c>
      <c r="U191" s="158">
        <f t="shared" si="560"/>
        <v>0</v>
      </c>
      <c r="V191" s="155">
        <v>23</v>
      </c>
      <c r="W191" s="156">
        <v>86</v>
      </c>
      <c r="X191" s="157">
        <f t="shared" si="561"/>
        <v>0</v>
      </c>
      <c r="Y191" s="158">
        <f t="shared" si="561"/>
        <v>0</v>
      </c>
      <c r="Z191" s="155"/>
      <c r="AA191" s="156"/>
      <c r="AB191" s="157">
        <f t="shared" si="562"/>
        <v>0</v>
      </c>
      <c r="AC191" s="158">
        <f t="shared" si="562"/>
        <v>0</v>
      </c>
      <c r="AD191" s="157">
        <f t="shared" si="563"/>
        <v>33</v>
      </c>
      <c r="AE191" s="158">
        <f t="shared" si="563"/>
        <v>94</v>
      </c>
      <c r="AF191" s="157">
        <f t="shared" si="564"/>
        <v>0</v>
      </c>
      <c r="AG191" s="158">
        <f t="shared" si="564"/>
        <v>0</v>
      </c>
      <c r="AH191" s="155">
        <v>0.65656565656565702</v>
      </c>
      <c r="AI191" s="156">
        <v>0.120567375886525</v>
      </c>
      <c r="AJ191" s="157">
        <f t="shared" si="565"/>
        <v>6.5656565656565702</v>
      </c>
      <c r="AK191" s="157">
        <f t="shared" si="565"/>
        <v>0.96453900709219997</v>
      </c>
      <c r="AL191" s="155">
        <v>2.2121212121212102</v>
      </c>
      <c r="AM191" s="156">
        <v>3.5709219858156001</v>
      </c>
      <c r="AN191" s="157">
        <f t="shared" si="566"/>
        <v>50.878787878787833</v>
      </c>
      <c r="AO191" s="157">
        <f t="shared" si="566"/>
        <v>307.09929078014159</v>
      </c>
      <c r="AP191" s="155"/>
      <c r="AQ191" s="156"/>
      <c r="AR191" s="157">
        <f t="shared" si="567"/>
        <v>0</v>
      </c>
      <c r="AS191" s="158">
        <f t="shared" si="567"/>
        <v>0</v>
      </c>
      <c r="AT191" s="157">
        <f t="shared" si="568"/>
        <v>1.7407407407407394</v>
      </c>
      <c r="AU191" s="158">
        <f t="shared" si="568"/>
        <v>3.2772747849705719</v>
      </c>
      <c r="AV191" s="157">
        <f t="shared" si="569"/>
        <v>57.4444444444444</v>
      </c>
      <c r="AW191" s="158">
        <f t="shared" si="569"/>
        <v>308.06382978723377</v>
      </c>
      <c r="AX191" s="155"/>
      <c r="AY191" s="156"/>
      <c r="AZ191" s="157">
        <f t="shared" si="570"/>
        <v>0</v>
      </c>
      <c r="BA191" s="158">
        <f t="shared" si="570"/>
        <v>0</v>
      </c>
      <c r="BB191" s="155"/>
      <c r="BC191" s="156"/>
      <c r="BD191" s="157">
        <f t="shared" si="571"/>
        <v>0</v>
      </c>
      <c r="BE191" s="158">
        <f t="shared" si="571"/>
        <v>0</v>
      </c>
      <c r="BF191" s="155"/>
      <c r="BG191" s="156"/>
      <c r="BH191" s="157">
        <f t="shared" si="572"/>
        <v>0</v>
      </c>
      <c r="BI191" s="158">
        <f t="shared" si="572"/>
        <v>0</v>
      </c>
      <c r="BJ191" s="157">
        <f t="shared" si="573"/>
        <v>0</v>
      </c>
      <c r="BK191" s="158">
        <f t="shared" si="573"/>
        <v>0</v>
      </c>
      <c r="BL191" s="157">
        <f t="shared" si="574"/>
        <v>0</v>
      </c>
      <c r="BM191" s="158">
        <f t="shared" si="574"/>
        <v>0</v>
      </c>
      <c r="BN191" s="155">
        <v>48</v>
      </c>
      <c r="BO191" s="156">
        <v>32</v>
      </c>
      <c r="BP191" s="157">
        <f t="shared" si="575"/>
        <v>0</v>
      </c>
      <c r="BQ191" s="158">
        <f t="shared" si="575"/>
        <v>0</v>
      </c>
      <c r="BR191" s="155">
        <v>65</v>
      </c>
      <c r="BS191" s="156">
        <v>66</v>
      </c>
      <c r="BT191" s="157">
        <f t="shared" si="576"/>
        <v>65</v>
      </c>
      <c r="BU191" s="158">
        <f t="shared" si="576"/>
        <v>0</v>
      </c>
      <c r="BV191" s="155"/>
      <c r="BW191" s="156"/>
      <c r="BX191" s="157">
        <f t="shared" si="577"/>
        <v>0</v>
      </c>
      <c r="BY191" s="158">
        <f t="shared" si="577"/>
        <v>0</v>
      </c>
      <c r="BZ191" s="157">
        <f t="shared" si="578"/>
        <v>113</v>
      </c>
      <c r="CA191" s="158">
        <f t="shared" si="578"/>
        <v>98</v>
      </c>
      <c r="CB191" s="157">
        <f t="shared" si="579"/>
        <v>113</v>
      </c>
      <c r="CC191" s="158">
        <f t="shared" si="579"/>
        <v>0</v>
      </c>
      <c r="CD191" s="155">
        <v>1</v>
      </c>
      <c r="CE191" s="156">
        <v>0.63265306122449005</v>
      </c>
      <c r="CF191" s="157">
        <f t="shared" si="580"/>
        <v>48</v>
      </c>
      <c r="CG191" s="158">
        <f t="shared" si="580"/>
        <v>20.244897959183682</v>
      </c>
      <c r="CH191" s="155">
        <v>1.4896755162241899</v>
      </c>
      <c r="CI191" s="156">
        <v>1.7346938775510199</v>
      </c>
      <c r="CJ191" s="157">
        <f t="shared" si="581"/>
        <v>96.828908554572351</v>
      </c>
      <c r="CK191" s="158">
        <f t="shared" si="581"/>
        <v>114.48979591836731</v>
      </c>
      <c r="CL191" s="155"/>
      <c r="CM191" s="156"/>
      <c r="CN191" s="157">
        <f t="shared" si="582"/>
        <v>0</v>
      </c>
      <c r="CO191" s="158">
        <f t="shared" si="582"/>
        <v>0</v>
      </c>
      <c r="CP191" s="157">
        <f t="shared" si="583"/>
        <v>1.2816717571201095</v>
      </c>
      <c r="CQ191" s="158">
        <f t="shared" si="583"/>
        <v>1.374843815077051</v>
      </c>
      <c r="CR191" s="157">
        <f t="shared" si="584"/>
        <v>144.82890855457237</v>
      </c>
      <c r="CS191" s="158">
        <f t="shared" si="584"/>
        <v>134.734693877551</v>
      </c>
      <c r="CT191" s="155"/>
      <c r="CU191" s="156"/>
      <c r="CV191" s="157">
        <f t="shared" si="585"/>
        <v>0</v>
      </c>
      <c r="CW191" s="158">
        <f t="shared" si="585"/>
        <v>0</v>
      </c>
      <c r="CX191" s="155">
        <v>71</v>
      </c>
      <c r="CY191" s="156"/>
      <c r="CZ191" s="157">
        <f t="shared" si="586"/>
        <v>4615</v>
      </c>
      <c r="DA191" s="158">
        <f t="shared" si="586"/>
        <v>0</v>
      </c>
      <c r="DB191" s="155"/>
      <c r="DC191" s="156"/>
      <c r="DD191" s="157">
        <f t="shared" si="587"/>
        <v>0</v>
      </c>
      <c r="DE191" s="158">
        <f t="shared" si="587"/>
        <v>0</v>
      </c>
      <c r="DF191" s="157">
        <f t="shared" si="588"/>
        <v>40.840707964601769</v>
      </c>
      <c r="DG191" s="158">
        <f t="shared" si="588"/>
        <v>0</v>
      </c>
      <c r="DH191" s="157">
        <f t="shared" si="589"/>
        <v>4615</v>
      </c>
      <c r="DI191" s="158">
        <f t="shared" si="589"/>
        <v>0</v>
      </c>
      <c r="DJ191" s="157">
        <f t="shared" si="590"/>
        <v>146</v>
      </c>
      <c r="DK191" s="158">
        <f t="shared" si="590"/>
        <v>192</v>
      </c>
      <c r="DL191" s="157">
        <f t="shared" si="590"/>
        <v>113</v>
      </c>
      <c r="DM191" s="158">
        <f t="shared" si="590"/>
        <v>0</v>
      </c>
      <c r="DN191" s="157">
        <f t="shared" si="591"/>
        <v>1.3854339246507998</v>
      </c>
      <c r="DO191" s="158">
        <f t="shared" si="591"/>
        <v>2.306242310754087</v>
      </c>
      <c r="DP191" s="157">
        <f t="shared" si="592"/>
        <v>202.27335299901677</v>
      </c>
      <c r="DQ191" s="158">
        <f t="shared" si="592"/>
        <v>442.79852366478474</v>
      </c>
      <c r="DR191" s="157">
        <f t="shared" si="593"/>
        <v>40.840707964601769</v>
      </c>
      <c r="DS191" s="158">
        <f t="shared" si="593"/>
        <v>0</v>
      </c>
      <c r="DT191" s="157">
        <f t="shared" si="594"/>
        <v>4615</v>
      </c>
      <c r="DU191" s="158">
        <f t="shared" si="594"/>
        <v>0</v>
      </c>
      <c r="DV191" s="155">
        <v>229</v>
      </c>
      <c r="DW191" s="156">
        <v>161</v>
      </c>
      <c r="DX191" s="157">
        <f t="shared" si="595"/>
        <v>0</v>
      </c>
      <c r="DY191" s="158">
        <f t="shared" si="595"/>
        <v>0</v>
      </c>
      <c r="DZ191" s="155">
        <v>272</v>
      </c>
      <c r="EA191" s="156">
        <v>138</v>
      </c>
      <c r="EB191" s="157">
        <f t="shared" si="596"/>
        <v>0</v>
      </c>
      <c r="EC191" s="158">
        <f t="shared" si="596"/>
        <v>0</v>
      </c>
      <c r="ED191" s="155"/>
      <c r="EE191" s="156"/>
      <c r="EF191" s="157">
        <f t="shared" si="597"/>
        <v>0</v>
      </c>
      <c r="EG191" s="158">
        <f t="shared" si="597"/>
        <v>0</v>
      </c>
      <c r="EH191" s="157">
        <f t="shared" si="598"/>
        <v>501</v>
      </c>
      <c r="EI191" s="158">
        <f t="shared" si="598"/>
        <v>299</v>
      </c>
      <c r="EJ191" s="157">
        <f t="shared" si="599"/>
        <v>0</v>
      </c>
      <c r="EK191" s="158">
        <f t="shared" si="599"/>
        <v>0</v>
      </c>
      <c r="EL191" s="155">
        <v>1.87890884896873</v>
      </c>
      <c r="EM191" s="156">
        <v>1.86845039018952</v>
      </c>
      <c r="EN191" s="157">
        <f t="shared" si="600"/>
        <v>430.27012641383919</v>
      </c>
      <c r="EO191" s="158">
        <f t="shared" si="600"/>
        <v>300.8205128205127</v>
      </c>
      <c r="EP191" s="155">
        <v>2.87624750499001</v>
      </c>
      <c r="EQ191" s="156">
        <v>2.5875139353400201</v>
      </c>
      <c r="ER191" s="157">
        <f t="shared" si="601"/>
        <v>782.33932135728276</v>
      </c>
      <c r="ES191" s="158">
        <f t="shared" si="601"/>
        <v>357.07692307692275</v>
      </c>
      <c r="ET191" s="155"/>
      <c r="EU191" s="156"/>
      <c r="EV191" s="157">
        <f t="shared" si="602"/>
        <v>0</v>
      </c>
      <c r="EW191" s="158">
        <f t="shared" si="602"/>
        <v>0</v>
      </c>
      <c r="EX191" s="157">
        <f t="shared" si="603"/>
        <v>2.4203781392637165</v>
      </c>
      <c r="EY191" s="158">
        <f t="shared" si="603"/>
        <v>2.2003258725666739</v>
      </c>
      <c r="EZ191" s="157">
        <f t="shared" si="604"/>
        <v>1212.6094477711219</v>
      </c>
      <c r="FA191" s="158">
        <f t="shared" si="604"/>
        <v>657.89743589743546</v>
      </c>
      <c r="FB191" s="155"/>
      <c r="FC191" s="156"/>
      <c r="FD191" s="157">
        <f t="shared" si="605"/>
        <v>0</v>
      </c>
      <c r="FE191" s="158">
        <f t="shared" si="605"/>
        <v>0</v>
      </c>
      <c r="FF191" s="155"/>
      <c r="FG191" s="156"/>
      <c r="FH191" s="157">
        <f t="shared" si="606"/>
        <v>0</v>
      </c>
      <c r="FI191" s="158">
        <f t="shared" si="606"/>
        <v>0</v>
      </c>
      <c r="FJ191" s="155"/>
      <c r="FK191" s="156"/>
      <c r="FL191" s="157">
        <f t="shared" si="607"/>
        <v>0</v>
      </c>
      <c r="FM191" s="158">
        <f t="shared" si="607"/>
        <v>0</v>
      </c>
      <c r="FN191" s="157">
        <f t="shared" si="608"/>
        <v>0</v>
      </c>
      <c r="FO191" s="158">
        <f t="shared" si="608"/>
        <v>0</v>
      </c>
      <c r="FP191" s="157">
        <f t="shared" si="609"/>
        <v>0</v>
      </c>
      <c r="FQ191" s="158">
        <f t="shared" si="609"/>
        <v>0</v>
      </c>
      <c r="FR191" s="155"/>
      <c r="FS191" s="156"/>
      <c r="FT191" s="157">
        <f t="shared" si="610"/>
        <v>0</v>
      </c>
      <c r="FU191" s="158">
        <f t="shared" si="610"/>
        <v>0</v>
      </c>
      <c r="FV191" s="155"/>
      <c r="FW191" s="156"/>
      <c r="FX191" s="157">
        <f t="shared" si="611"/>
        <v>0</v>
      </c>
      <c r="FY191" s="158">
        <f t="shared" si="611"/>
        <v>0</v>
      </c>
      <c r="FZ191" s="155"/>
      <c r="GA191" s="156"/>
      <c r="GB191" s="157">
        <f t="shared" si="612"/>
        <v>0</v>
      </c>
      <c r="GC191" s="158">
        <f t="shared" si="612"/>
        <v>0</v>
      </c>
      <c r="GD191" s="157">
        <f t="shared" si="613"/>
        <v>287</v>
      </c>
      <c r="GE191" s="158">
        <f t="shared" si="613"/>
        <v>201</v>
      </c>
      <c r="GF191" s="157">
        <f t="shared" si="613"/>
        <v>0</v>
      </c>
      <c r="GG191" s="158">
        <f t="shared" si="613"/>
        <v>0</v>
      </c>
      <c r="GH191" s="157">
        <f t="shared" si="614"/>
        <v>484.83578297949578</v>
      </c>
      <c r="GI191" s="158">
        <f t="shared" si="614"/>
        <v>322.02994978678856</v>
      </c>
      <c r="GJ191" s="157" t="str">
        <f t="shared" si="615"/>
        <v/>
      </c>
      <c r="GK191" s="158" t="str">
        <f t="shared" si="615"/>
        <v/>
      </c>
      <c r="GL191" s="157">
        <f t="shared" si="616"/>
        <v>360</v>
      </c>
      <c r="GM191" s="158">
        <f t="shared" si="616"/>
        <v>290</v>
      </c>
      <c r="GN191" s="157">
        <f t="shared" si="616"/>
        <v>65</v>
      </c>
      <c r="GO191" s="158">
        <f t="shared" si="616"/>
        <v>0</v>
      </c>
      <c r="GP191" s="157">
        <f t="shared" si="617"/>
        <v>930.04701779064294</v>
      </c>
      <c r="GQ191" s="158">
        <f t="shared" si="617"/>
        <v>778.66600977543158</v>
      </c>
      <c r="GR191" s="157">
        <f t="shared" si="618"/>
        <v>4615</v>
      </c>
      <c r="GS191" s="158">
        <f t="shared" si="618"/>
        <v>0</v>
      </c>
      <c r="GT191" s="157">
        <f t="shared" si="619"/>
        <v>647</v>
      </c>
      <c r="GU191" s="158">
        <f t="shared" si="619"/>
        <v>491</v>
      </c>
      <c r="GV191" s="157">
        <f t="shared" si="619"/>
        <v>65</v>
      </c>
      <c r="GW191" s="158">
        <f t="shared" si="619"/>
        <v>0</v>
      </c>
      <c r="GX191" s="157">
        <f t="shared" si="620"/>
        <v>1414.8828007701386</v>
      </c>
      <c r="GY191" s="158">
        <f t="shared" si="620"/>
        <v>1100.6959595622202</v>
      </c>
      <c r="GZ191" s="157">
        <f t="shared" si="626"/>
        <v>4615</v>
      </c>
      <c r="HA191" s="157" t="str">
        <f t="shared" si="626"/>
        <v/>
      </c>
      <c r="HB191" s="157">
        <f t="shared" si="621"/>
        <v>0</v>
      </c>
      <c r="HC191" s="158">
        <f t="shared" si="621"/>
        <v>0</v>
      </c>
      <c r="HD191" s="157">
        <f t="shared" si="621"/>
        <v>0</v>
      </c>
      <c r="HE191" s="158">
        <f t="shared" si="621"/>
        <v>0</v>
      </c>
      <c r="HF191" s="157" t="str">
        <f t="shared" si="622"/>
        <v/>
      </c>
      <c r="HG191" s="158" t="str">
        <f t="shared" si="622"/>
        <v/>
      </c>
      <c r="HH191" s="157" t="str">
        <f t="shared" si="623"/>
        <v/>
      </c>
      <c r="HI191" s="158" t="str">
        <f t="shared" si="623"/>
        <v/>
      </c>
      <c r="HJ191" s="157">
        <f t="shared" si="624"/>
        <v>1414.8828007701386</v>
      </c>
      <c r="HK191" s="158">
        <f t="shared" si="624"/>
        <v>1100.6959595622202</v>
      </c>
      <c r="HL191" s="157">
        <f t="shared" si="625"/>
        <v>4615</v>
      </c>
      <c r="HM191" s="158" t="str">
        <f t="shared" si="625"/>
        <v/>
      </c>
    </row>
    <row r="192" spans="1:221">
      <c r="A192" s="176" t="s">
        <v>563</v>
      </c>
      <c r="B192" s="177" t="s">
        <v>587</v>
      </c>
      <c r="C192" s="178"/>
      <c r="D192" s="180">
        <v>198154</v>
      </c>
      <c r="E192" s="180">
        <v>8</v>
      </c>
      <c r="F192" s="155">
        <v>1320</v>
      </c>
      <c r="G192" s="156">
        <v>1232</v>
      </c>
      <c r="H192" s="155">
        <v>104</v>
      </c>
      <c r="I192" s="156">
        <v>55</v>
      </c>
      <c r="J192" s="157">
        <f t="shared" si="558"/>
        <v>1216</v>
      </c>
      <c r="K192" s="158">
        <f t="shared" si="558"/>
        <v>1177</v>
      </c>
      <c r="L192" s="155"/>
      <c r="M192" s="156"/>
      <c r="N192" s="157">
        <f t="shared" si="559"/>
        <v>1216</v>
      </c>
      <c r="O192" s="158">
        <f t="shared" si="559"/>
        <v>1177</v>
      </c>
      <c r="P192" s="232">
        <f t="shared" si="559"/>
        <v>56</v>
      </c>
      <c r="Q192" s="233">
        <f t="shared" si="559"/>
        <v>0</v>
      </c>
      <c r="R192" s="155">
        <v>27</v>
      </c>
      <c r="S192" s="156">
        <v>33</v>
      </c>
      <c r="T192" s="157">
        <f t="shared" si="560"/>
        <v>0</v>
      </c>
      <c r="U192" s="158">
        <f t="shared" si="560"/>
        <v>0</v>
      </c>
      <c r="V192" s="155">
        <v>41</v>
      </c>
      <c r="W192" s="156">
        <v>55</v>
      </c>
      <c r="X192" s="157">
        <f t="shared" si="561"/>
        <v>0</v>
      </c>
      <c r="Y192" s="158">
        <f t="shared" si="561"/>
        <v>0</v>
      </c>
      <c r="Z192" s="155"/>
      <c r="AA192" s="156"/>
      <c r="AB192" s="157">
        <f t="shared" si="562"/>
        <v>0</v>
      </c>
      <c r="AC192" s="158">
        <f t="shared" si="562"/>
        <v>0</v>
      </c>
      <c r="AD192" s="157">
        <f t="shared" si="563"/>
        <v>68</v>
      </c>
      <c r="AE192" s="158">
        <f t="shared" si="563"/>
        <v>88</v>
      </c>
      <c r="AF192" s="157">
        <f t="shared" si="564"/>
        <v>0</v>
      </c>
      <c r="AG192" s="158">
        <f t="shared" si="564"/>
        <v>0</v>
      </c>
      <c r="AH192" s="155">
        <v>0.89215686274509798</v>
      </c>
      <c r="AI192" s="156">
        <v>0.87121212121212099</v>
      </c>
      <c r="AJ192" s="157">
        <f t="shared" si="565"/>
        <v>24.088235294117645</v>
      </c>
      <c r="AK192" s="157">
        <f t="shared" si="565"/>
        <v>28.749999999999993</v>
      </c>
      <c r="AL192" s="155">
        <v>1.8235294117647101</v>
      </c>
      <c r="AM192" s="156">
        <v>1.9128787878787901</v>
      </c>
      <c r="AN192" s="157">
        <f t="shared" si="566"/>
        <v>74.764705882353113</v>
      </c>
      <c r="AO192" s="157">
        <f t="shared" si="566"/>
        <v>105.20833333333346</v>
      </c>
      <c r="AP192" s="155"/>
      <c r="AQ192" s="156"/>
      <c r="AR192" s="157">
        <f t="shared" si="567"/>
        <v>0</v>
      </c>
      <c r="AS192" s="158">
        <f t="shared" si="567"/>
        <v>0</v>
      </c>
      <c r="AT192" s="157">
        <f t="shared" si="568"/>
        <v>1.4537197231833934</v>
      </c>
      <c r="AU192" s="158">
        <f t="shared" si="568"/>
        <v>1.5222537878787892</v>
      </c>
      <c r="AV192" s="157">
        <f t="shared" si="569"/>
        <v>98.85294117647075</v>
      </c>
      <c r="AW192" s="158">
        <f t="shared" si="569"/>
        <v>133.95833333333346</v>
      </c>
      <c r="AX192" s="155"/>
      <c r="AY192" s="156"/>
      <c r="AZ192" s="157">
        <f t="shared" si="570"/>
        <v>0</v>
      </c>
      <c r="BA192" s="158">
        <f t="shared" si="570"/>
        <v>0</v>
      </c>
      <c r="BB192" s="155"/>
      <c r="BC192" s="156"/>
      <c r="BD192" s="157">
        <f t="shared" si="571"/>
        <v>0</v>
      </c>
      <c r="BE192" s="158">
        <f t="shared" si="571"/>
        <v>0</v>
      </c>
      <c r="BF192" s="155"/>
      <c r="BG192" s="156"/>
      <c r="BH192" s="157">
        <f t="shared" si="572"/>
        <v>0</v>
      </c>
      <c r="BI192" s="158">
        <f t="shared" si="572"/>
        <v>0</v>
      </c>
      <c r="BJ192" s="157">
        <f t="shared" si="573"/>
        <v>0</v>
      </c>
      <c r="BK192" s="158">
        <f t="shared" si="573"/>
        <v>0</v>
      </c>
      <c r="BL192" s="157">
        <f t="shared" si="574"/>
        <v>0</v>
      </c>
      <c r="BM192" s="158">
        <f t="shared" si="574"/>
        <v>0</v>
      </c>
      <c r="BN192" s="155">
        <v>125</v>
      </c>
      <c r="BO192" s="156">
        <v>116</v>
      </c>
      <c r="BP192" s="157">
        <f t="shared" si="575"/>
        <v>0</v>
      </c>
      <c r="BQ192" s="158">
        <f t="shared" si="575"/>
        <v>0</v>
      </c>
      <c r="BR192" s="155">
        <v>56</v>
      </c>
      <c r="BS192" s="156">
        <v>53</v>
      </c>
      <c r="BT192" s="157">
        <f t="shared" si="576"/>
        <v>56</v>
      </c>
      <c r="BU192" s="158">
        <f t="shared" si="576"/>
        <v>0</v>
      </c>
      <c r="BV192" s="155"/>
      <c r="BW192" s="156"/>
      <c r="BX192" s="157">
        <f t="shared" si="577"/>
        <v>0</v>
      </c>
      <c r="BY192" s="158">
        <f t="shared" si="577"/>
        <v>0</v>
      </c>
      <c r="BZ192" s="157">
        <f t="shared" si="578"/>
        <v>181</v>
      </c>
      <c r="CA192" s="158">
        <f t="shared" si="578"/>
        <v>169</v>
      </c>
      <c r="CB192" s="157">
        <f t="shared" si="579"/>
        <v>181</v>
      </c>
      <c r="CC192" s="158">
        <f t="shared" si="579"/>
        <v>0</v>
      </c>
      <c r="CD192" s="155">
        <v>1.8784530386740299</v>
      </c>
      <c r="CE192" s="156">
        <v>1.9723865877711999</v>
      </c>
      <c r="CF192" s="157">
        <f t="shared" si="580"/>
        <v>234.80662983425373</v>
      </c>
      <c r="CG192" s="158">
        <f t="shared" si="580"/>
        <v>228.79684418145919</v>
      </c>
      <c r="CH192" s="155">
        <v>1.04604051565378</v>
      </c>
      <c r="CI192" s="156">
        <v>1.21893491124261</v>
      </c>
      <c r="CJ192" s="157">
        <f t="shared" si="581"/>
        <v>58.578268876611681</v>
      </c>
      <c r="CK192" s="158">
        <f t="shared" si="581"/>
        <v>64.603550295858327</v>
      </c>
      <c r="CL192" s="155"/>
      <c r="CM192" s="156"/>
      <c r="CN192" s="157">
        <f t="shared" si="582"/>
        <v>0</v>
      </c>
      <c r="CO192" s="158">
        <f t="shared" si="582"/>
        <v>0</v>
      </c>
      <c r="CP192" s="157">
        <f t="shared" si="583"/>
        <v>1.6209110426014663</v>
      </c>
      <c r="CQ192" s="158">
        <f t="shared" si="583"/>
        <v>1.7360970087415235</v>
      </c>
      <c r="CR192" s="157">
        <f t="shared" si="584"/>
        <v>293.3848987108654</v>
      </c>
      <c r="CS192" s="158">
        <f t="shared" si="584"/>
        <v>293.40039447731749</v>
      </c>
      <c r="CT192" s="155"/>
      <c r="CU192" s="156"/>
      <c r="CV192" s="157">
        <f t="shared" si="585"/>
        <v>0</v>
      </c>
      <c r="CW192" s="158">
        <f t="shared" si="585"/>
        <v>0</v>
      </c>
      <c r="CX192" s="155">
        <v>54</v>
      </c>
      <c r="CY192" s="156"/>
      <c r="CZ192" s="157">
        <f t="shared" si="586"/>
        <v>3024</v>
      </c>
      <c r="DA192" s="158">
        <f t="shared" si="586"/>
        <v>0</v>
      </c>
      <c r="DB192" s="155"/>
      <c r="DC192" s="156"/>
      <c r="DD192" s="157">
        <f t="shared" si="587"/>
        <v>0</v>
      </c>
      <c r="DE192" s="158">
        <f t="shared" si="587"/>
        <v>0</v>
      </c>
      <c r="DF192" s="157">
        <f t="shared" si="588"/>
        <v>16.707182320441991</v>
      </c>
      <c r="DG192" s="158">
        <f t="shared" si="588"/>
        <v>0</v>
      </c>
      <c r="DH192" s="157">
        <f t="shared" si="589"/>
        <v>3024.0000000000005</v>
      </c>
      <c r="DI192" s="158">
        <f t="shared" si="589"/>
        <v>0</v>
      </c>
      <c r="DJ192" s="157">
        <f t="shared" si="590"/>
        <v>249</v>
      </c>
      <c r="DK192" s="158">
        <f t="shared" si="590"/>
        <v>257</v>
      </c>
      <c r="DL192" s="157">
        <f t="shared" si="590"/>
        <v>181</v>
      </c>
      <c r="DM192" s="158">
        <f t="shared" si="590"/>
        <v>0</v>
      </c>
      <c r="DN192" s="157">
        <f t="shared" si="591"/>
        <v>1.5752523690254463</v>
      </c>
      <c r="DO192" s="158">
        <f t="shared" si="591"/>
        <v>1.6628744272787976</v>
      </c>
      <c r="DP192" s="157">
        <f t="shared" si="592"/>
        <v>392.23783988733612</v>
      </c>
      <c r="DQ192" s="158">
        <f t="shared" si="592"/>
        <v>427.35872781065098</v>
      </c>
      <c r="DR192" s="157">
        <f t="shared" si="593"/>
        <v>16.707182320441991</v>
      </c>
      <c r="DS192" s="158">
        <f t="shared" si="593"/>
        <v>0</v>
      </c>
      <c r="DT192" s="157">
        <f t="shared" si="594"/>
        <v>3024.0000000000005</v>
      </c>
      <c r="DU192" s="158">
        <f t="shared" si="594"/>
        <v>0</v>
      </c>
      <c r="DV192" s="155">
        <v>619</v>
      </c>
      <c r="DW192" s="156">
        <v>577</v>
      </c>
      <c r="DX192" s="157">
        <f t="shared" si="595"/>
        <v>0</v>
      </c>
      <c r="DY192" s="158">
        <f t="shared" si="595"/>
        <v>0</v>
      </c>
      <c r="DZ192" s="155">
        <v>348</v>
      </c>
      <c r="EA192" s="156">
        <v>343</v>
      </c>
      <c r="EB192" s="157">
        <f t="shared" si="596"/>
        <v>0</v>
      </c>
      <c r="EC192" s="158">
        <f t="shared" si="596"/>
        <v>0</v>
      </c>
      <c r="ED192" s="155"/>
      <c r="EE192" s="156"/>
      <c r="EF192" s="157">
        <f t="shared" si="597"/>
        <v>0</v>
      </c>
      <c r="EG192" s="158">
        <f t="shared" si="597"/>
        <v>0</v>
      </c>
      <c r="EH192" s="157">
        <f t="shared" si="598"/>
        <v>967</v>
      </c>
      <c r="EI192" s="158">
        <f t="shared" si="598"/>
        <v>920</v>
      </c>
      <c r="EJ192" s="157">
        <f t="shared" si="599"/>
        <v>0</v>
      </c>
      <c r="EK192" s="158">
        <f t="shared" si="599"/>
        <v>0</v>
      </c>
      <c r="EL192" s="155">
        <v>2.2171664943123002</v>
      </c>
      <c r="EM192" s="156">
        <v>2.1394927536231898</v>
      </c>
      <c r="EN192" s="157">
        <f t="shared" si="600"/>
        <v>1372.4260599793138</v>
      </c>
      <c r="EO192" s="158">
        <f t="shared" si="600"/>
        <v>1234.4873188405804</v>
      </c>
      <c r="EP192" s="155">
        <v>1.8107549120992801</v>
      </c>
      <c r="EQ192" s="156">
        <v>1.78550724637681</v>
      </c>
      <c r="ER192" s="157">
        <f t="shared" si="601"/>
        <v>630.14270941054951</v>
      </c>
      <c r="ES192" s="158">
        <f t="shared" si="601"/>
        <v>612.42898550724578</v>
      </c>
      <c r="ET192" s="155"/>
      <c r="EU192" s="156"/>
      <c r="EV192" s="157">
        <f t="shared" si="602"/>
        <v>0</v>
      </c>
      <c r="EW192" s="158">
        <f t="shared" si="602"/>
        <v>0</v>
      </c>
      <c r="EX192" s="157">
        <f t="shared" si="603"/>
        <v>2.0709087584176458</v>
      </c>
      <c r="EY192" s="158">
        <f t="shared" si="603"/>
        <v>2.0075177221172025</v>
      </c>
      <c r="EZ192" s="157">
        <f t="shared" si="604"/>
        <v>2002.5687693898635</v>
      </c>
      <c r="FA192" s="158">
        <f t="shared" si="604"/>
        <v>1846.9163043478263</v>
      </c>
      <c r="FB192" s="155"/>
      <c r="FC192" s="156"/>
      <c r="FD192" s="157">
        <f t="shared" si="605"/>
        <v>0</v>
      </c>
      <c r="FE192" s="158">
        <f t="shared" si="605"/>
        <v>0</v>
      </c>
      <c r="FF192" s="155"/>
      <c r="FG192" s="156"/>
      <c r="FH192" s="157">
        <f t="shared" si="606"/>
        <v>0</v>
      </c>
      <c r="FI192" s="158">
        <f t="shared" si="606"/>
        <v>0</v>
      </c>
      <c r="FJ192" s="155"/>
      <c r="FK192" s="156"/>
      <c r="FL192" s="157">
        <f t="shared" si="607"/>
        <v>0</v>
      </c>
      <c r="FM192" s="158">
        <f t="shared" si="607"/>
        <v>0</v>
      </c>
      <c r="FN192" s="157">
        <f t="shared" si="608"/>
        <v>0</v>
      </c>
      <c r="FO192" s="158">
        <f t="shared" si="608"/>
        <v>0</v>
      </c>
      <c r="FP192" s="157">
        <f t="shared" si="609"/>
        <v>0</v>
      </c>
      <c r="FQ192" s="158">
        <f t="shared" si="609"/>
        <v>0</v>
      </c>
      <c r="FR192" s="155"/>
      <c r="FS192" s="156"/>
      <c r="FT192" s="157">
        <f t="shared" si="610"/>
        <v>0</v>
      </c>
      <c r="FU192" s="158">
        <f t="shared" si="610"/>
        <v>0</v>
      </c>
      <c r="FV192" s="155"/>
      <c r="FW192" s="156"/>
      <c r="FX192" s="157">
        <f t="shared" si="611"/>
        <v>0</v>
      </c>
      <c r="FY192" s="158">
        <f t="shared" si="611"/>
        <v>0</v>
      </c>
      <c r="FZ192" s="155"/>
      <c r="GA192" s="156"/>
      <c r="GB192" s="157">
        <f t="shared" si="612"/>
        <v>0</v>
      </c>
      <c r="GC192" s="158">
        <f t="shared" si="612"/>
        <v>0</v>
      </c>
      <c r="GD192" s="157">
        <f t="shared" si="613"/>
        <v>771</v>
      </c>
      <c r="GE192" s="158">
        <f t="shared" si="613"/>
        <v>726</v>
      </c>
      <c r="GF192" s="157">
        <f t="shared" si="613"/>
        <v>0</v>
      </c>
      <c r="GG192" s="158">
        <f t="shared" si="613"/>
        <v>0</v>
      </c>
      <c r="GH192" s="157">
        <f t="shared" si="614"/>
        <v>1631.3209251076851</v>
      </c>
      <c r="GI192" s="158">
        <f t="shared" si="614"/>
        <v>1492.0341630220396</v>
      </c>
      <c r="GJ192" s="157" t="str">
        <f t="shared" si="615"/>
        <v/>
      </c>
      <c r="GK192" s="158" t="str">
        <f t="shared" si="615"/>
        <v/>
      </c>
      <c r="GL192" s="157">
        <f t="shared" si="616"/>
        <v>445</v>
      </c>
      <c r="GM192" s="158">
        <f t="shared" si="616"/>
        <v>451</v>
      </c>
      <c r="GN192" s="157">
        <f t="shared" si="616"/>
        <v>56</v>
      </c>
      <c r="GO192" s="158">
        <f t="shared" si="616"/>
        <v>0</v>
      </c>
      <c r="GP192" s="157">
        <f t="shared" si="617"/>
        <v>763.48568416951434</v>
      </c>
      <c r="GQ192" s="158">
        <f t="shared" si="617"/>
        <v>782.2408691364376</v>
      </c>
      <c r="GR192" s="157">
        <f t="shared" si="618"/>
        <v>3024</v>
      </c>
      <c r="GS192" s="158">
        <f t="shared" si="618"/>
        <v>0</v>
      </c>
      <c r="GT192" s="157">
        <f t="shared" si="619"/>
        <v>1216</v>
      </c>
      <c r="GU192" s="158">
        <f t="shared" si="619"/>
        <v>1177</v>
      </c>
      <c r="GV192" s="157">
        <f t="shared" si="619"/>
        <v>56</v>
      </c>
      <c r="GW192" s="158">
        <f t="shared" si="619"/>
        <v>0</v>
      </c>
      <c r="GX192" s="157">
        <f t="shared" si="620"/>
        <v>2394.8066092771996</v>
      </c>
      <c r="GY192" s="158">
        <f t="shared" si="620"/>
        <v>2274.2750321584772</v>
      </c>
      <c r="GZ192" s="157">
        <f t="shared" si="626"/>
        <v>3024</v>
      </c>
      <c r="HA192" s="157" t="str">
        <f t="shared" si="626"/>
        <v/>
      </c>
      <c r="HB192" s="157">
        <f t="shared" si="621"/>
        <v>0</v>
      </c>
      <c r="HC192" s="158">
        <f t="shared" si="621"/>
        <v>0</v>
      </c>
      <c r="HD192" s="157">
        <f t="shared" si="621"/>
        <v>0</v>
      </c>
      <c r="HE192" s="158">
        <f t="shared" si="621"/>
        <v>0</v>
      </c>
      <c r="HF192" s="157" t="str">
        <f t="shared" si="622"/>
        <v/>
      </c>
      <c r="HG192" s="158" t="str">
        <f t="shared" si="622"/>
        <v/>
      </c>
      <c r="HH192" s="157" t="str">
        <f t="shared" si="623"/>
        <v/>
      </c>
      <c r="HI192" s="158" t="str">
        <f t="shared" si="623"/>
        <v/>
      </c>
      <c r="HJ192" s="157">
        <f t="shared" si="624"/>
        <v>2394.8066092771996</v>
      </c>
      <c r="HK192" s="158">
        <f t="shared" si="624"/>
        <v>2274.2750321584772</v>
      </c>
      <c r="HL192" s="157">
        <f t="shared" si="625"/>
        <v>3024.0000000000005</v>
      </c>
      <c r="HM192" s="158" t="str">
        <f t="shared" si="625"/>
        <v/>
      </c>
    </row>
    <row r="193" spans="1:221">
      <c r="A193" s="176" t="s">
        <v>563</v>
      </c>
      <c r="B193" s="177" t="s">
        <v>588</v>
      </c>
      <c r="C193" s="178"/>
      <c r="D193" s="180">
        <v>198206</v>
      </c>
      <c r="E193" s="180">
        <v>10</v>
      </c>
      <c r="F193" s="155">
        <v>229</v>
      </c>
      <c r="G193" s="156">
        <v>221</v>
      </c>
      <c r="H193" s="155">
        <v>12</v>
      </c>
      <c r="I193" s="156">
        <v>7</v>
      </c>
      <c r="J193" s="157">
        <f t="shared" si="558"/>
        <v>217</v>
      </c>
      <c r="K193" s="158">
        <f t="shared" si="558"/>
        <v>214</v>
      </c>
      <c r="L193" s="155"/>
      <c r="M193" s="156"/>
      <c r="N193" s="157">
        <f t="shared" si="559"/>
        <v>217</v>
      </c>
      <c r="O193" s="158">
        <f t="shared" si="559"/>
        <v>214</v>
      </c>
      <c r="P193" s="232">
        <f t="shared" si="559"/>
        <v>23</v>
      </c>
      <c r="Q193" s="233">
        <f t="shared" si="559"/>
        <v>0</v>
      </c>
      <c r="R193" s="155">
        <v>2</v>
      </c>
      <c r="S193" s="156">
        <v>2</v>
      </c>
      <c r="T193" s="157">
        <f t="shared" si="560"/>
        <v>0</v>
      </c>
      <c r="U193" s="158">
        <f t="shared" si="560"/>
        <v>0</v>
      </c>
      <c r="V193" s="155">
        <v>6</v>
      </c>
      <c r="W193" s="156">
        <v>6</v>
      </c>
      <c r="X193" s="157">
        <f t="shared" si="561"/>
        <v>0</v>
      </c>
      <c r="Y193" s="158">
        <f t="shared" si="561"/>
        <v>0</v>
      </c>
      <c r="Z193" s="155"/>
      <c r="AA193" s="156"/>
      <c r="AB193" s="157">
        <f t="shared" si="562"/>
        <v>0</v>
      </c>
      <c r="AC193" s="158">
        <f t="shared" si="562"/>
        <v>0</v>
      </c>
      <c r="AD193" s="157">
        <f t="shared" si="563"/>
        <v>8</v>
      </c>
      <c r="AE193" s="158">
        <f t="shared" si="563"/>
        <v>8</v>
      </c>
      <c r="AF193" s="157">
        <f t="shared" si="564"/>
        <v>0</v>
      </c>
      <c r="AG193" s="158">
        <f t="shared" si="564"/>
        <v>0</v>
      </c>
      <c r="AH193" s="155">
        <v>0.5</v>
      </c>
      <c r="AI193" s="156">
        <v>0.20833333333333301</v>
      </c>
      <c r="AJ193" s="157">
        <f t="shared" si="565"/>
        <v>1</v>
      </c>
      <c r="AK193" s="157">
        <f t="shared" si="565"/>
        <v>0.41666666666666602</v>
      </c>
      <c r="AL193" s="155">
        <v>1.875</v>
      </c>
      <c r="AM193" s="156">
        <v>1.5833333333333299</v>
      </c>
      <c r="AN193" s="157">
        <f t="shared" si="566"/>
        <v>11.25</v>
      </c>
      <c r="AO193" s="157">
        <f t="shared" si="566"/>
        <v>9.4999999999999787</v>
      </c>
      <c r="AP193" s="155"/>
      <c r="AQ193" s="156"/>
      <c r="AR193" s="157">
        <f t="shared" si="567"/>
        <v>0</v>
      </c>
      <c r="AS193" s="158">
        <f t="shared" si="567"/>
        <v>0</v>
      </c>
      <c r="AT193" s="157">
        <f t="shared" si="568"/>
        <v>1.53125</v>
      </c>
      <c r="AU193" s="158">
        <f t="shared" si="568"/>
        <v>1.2395833333333306</v>
      </c>
      <c r="AV193" s="157">
        <f t="shared" si="569"/>
        <v>12.25</v>
      </c>
      <c r="AW193" s="158">
        <f t="shared" si="569"/>
        <v>9.9166666666666448</v>
      </c>
      <c r="AX193" s="155"/>
      <c r="AY193" s="156"/>
      <c r="AZ193" s="157">
        <f t="shared" si="570"/>
        <v>0</v>
      </c>
      <c r="BA193" s="158">
        <f t="shared" si="570"/>
        <v>0</v>
      </c>
      <c r="BB193" s="155"/>
      <c r="BC193" s="156"/>
      <c r="BD193" s="157">
        <f t="shared" si="571"/>
        <v>0</v>
      </c>
      <c r="BE193" s="158">
        <f t="shared" si="571"/>
        <v>0</v>
      </c>
      <c r="BF193" s="155"/>
      <c r="BG193" s="156"/>
      <c r="BH193" s="157">
        <f t="shared" si="572"/>
        <v>0</v>
      </c>
      <c r="BI193" s="158">
        <f t="shared" si="572"/>
        <v>0</v>
      </c>
      <c r="BJ193" s="157">
        <f t="shared" si="573"/>
        <v>0</v>
      </c>
      <c r="BK193" s="158">
        <f t="shared" si="573"/>
        <v>0</v>
      </c>
      <c r="BL193" s="157">
        <f t="shared" si="574"/>
        <v>0</v>
      </c>
      <c r="BM193" s="158">
        <f t="shared" si="574"/>
        <v>0</v>
      </c>
      <c r="BN193" s="155">
        <v>22</v>
      </c>
      <c r="BO193" s="156">
        <v>24</v>
      </c>
      <c r="BP193" s="157">
        <f t="shared" si="575"/>
        <v>0</v>
      </c>
      <c r="BQ193" s="158">
        <f t="shared" si="575"/>
        <v>0</v>
      </c>
      <c r="BR193" s="155">
        <v>23</v>
      </c>
      <c r="BS193" s="156">
        <v>17</v>
      </c>
      <c r="BT193" s="157">
        <f t="shared" si="576"/>
        <v>23</v>
      </c>
      <c r="BU193" s="158">
        <f t="shared" si="576"/>
        <v>0</v>
      </c>
      <c r="BV193" s="155"/>
      <c r="BW193" s="156"/>
      <c r="BX193" s="157">
        <f t="shared" si="577"/>
        <v>0</v>
      </c>
      <c r="BY193" s="158">
        <f t="shared" si="577"/>
        <v>0</v>
      </c>
      <c r="BZ193" s="157">
        <f t="shared" si="578"/>
        <v>45</v>
      </c>
      <c r="CA193" s="158">
        <f t="shared" si="578"/>
        <v>41</v>
      </c>
      <c r="CB193" s="157">
        <f t="shared" si="579"/>
        <v>45</v>
      </c>
      <c r="CC193" s="158">
        <f t="shared" si="579"/>
        <v>0</v>
      </c>
      <c r="CD193" s="155">
        <v>1.31111111111111</v>
      </c>
      <c r="CE193" s="156">
        <v>1.34146341463415</v>
      </c>
      <c r="CF193" s="157">
        <f t="shared" si="580"/>
        <v>28.84444444444442</v>
      </c>
      <c r="CG193" s="158">
        <f t="shared" si="580"/>
        <v>32.195121951219598</v>
      </c>
      <c r="CH193" s="155">
        <v>1.4592592592592599</v>
      </c>
      <c r="CI193" s="156">
        <v>1.38211382113821</v>
      </c>
      <c r="CJ193" s="157">
        <f t="shared" si="581"/>
        <v>33.562962962962978</v>
      </c>
      <c r="CK193" s="158">
        <f t="shared" si="581"/>
        <v>23.495934959349569</v>
      </c>
      <c r="CL193" s="155"/>
      <c r="CM193" s="156"/>
      <c r="CN193" s="157">
        <f t="shared" si="582"/>
        <v>0</v>
      </c>
      <c r="CO193" s="158">
        <f t="shared" si="582"/>
        <v>0</v>
      </c>
      <c r="CP193" s="157">
        <f t="shared" si="583"/>
        <v>1.3868312757201644</v>
      </c>
      <c r="CQ193" s="158">
        <f t="shared" si="583"/>
        <v>1.3583184612333943</v>
      </c>
      <c r="CR193" s="157">
        <f t="shared" si="584"/>
        <v>62.407407407407398</v>
      </c>
      <c r="CS193" s="158">
        <f t="shared" si="584"/>
        <v>55.691056910569166</v>
      </c>
      <c r="CT193" s="155"/>
      <c r="CU193" s="156"/>
      <c r="CV193" s="157">
        <f t="shared" si="585"/>
        <v>0</v>
      </c>
      <c r="CW193" s="158">
        <f t="shared" si="585"/>
        <v>0</v>
      </c>
      <c r="CX193" s="155">
        <v>23</v>
      </c>
      <c r="CY193" s="156"/>
      <c r="CZ193" s="157">
        <f t="shared" si="586"/>
        <v>529</v>
      </c>
      <c r="DA193" s="158">
        <f t="shared" si="586"/>
        <v>0</v>
      </c>
      <c r="DB193" s="155"/>
      <c r="DC193" s="156"/>
      <c r="DD193" s="157">
        <f t="shared" si="587"/>
        <v>0</v>
      </c>
      <c r="DE193" s="158">
        <f t="shared" si="587"/>
        <v>0</v>
      </c>
      <c r="DF193" s="157">
        <f t="shared" si="588"/>
        <v>11.755555555555556</v>
      </c>
      <c r="DG193" s="158">
        <f t="shared" si="588"/>
        <v>0</v>
      </c>
      <c r="DH193" s="157">
        <f t="shared" si="589"/>
        <v>529</v>
      </c>
      <c r="DI193" s="158">
        <f t="shared" si="589"/>
        <v>0</v>
      </c>
      <c r="DJ193" s="157">
        <f t="shared" si="590"/>
        <v>53</v>
      </c>
      <c r="DK193" s="158">
        <f t="shared" si="590"/>
        <v>49</v>
      </c>
      <c r="DL193" s="157">
        <f t="shared" si="590"/>
        <v>45</v>
      </c>
      <c r="DM193" s="158">
        <f t="shared" si="590"/>
        <v>0</v>
      </c>
      <c r="DN193" s="157">
        <f t="shared" si="591"/>
        <v>1.4086303284416488</v>
      </c>
      <c r="DO193" s="158">
        <f t="shared" si="591"/>
        <v>1.3389331342293023</v>
      </c>
      <c r="DP193" s="157">
        <f t="shared" si="592"/>
        <v>74.657407407407391</v>
      </c>
      <c r="DQ193" s="158">
        <f t="shared" si="592"/>
        <v>65.607723577235816</v>
      </c>
      <c r="DR193" s="157">
        <f t="shared" si="593"/>
        <v>11.755555555555556</v>
      </c>
      <c r="DS193" s="158">
        <f t="shared" si="593"/>
        <v>0</v>
      </c>
      <c r="DT193" s="157">
        <f t="shared" si="594"/>
        <v>529</v>
      </c>
      <c r="DU193" s="158">
        <f t="shared" si="594"/>
        <v>0</v>
      </c>
      <c r="DV193" s="155">
        <v>82</v>
      </c>
      <c r="DW193" s="156">
        <v>85</v>
      </c>
      <c r="DX193" s="157">
        <f t="shared" si="595"/>
        <v>0</v>
      </c>
      <c r="DY193" s="158">
        <f t="shared" si="595"/>
        <v>0</v>
      </c>
      <c r="DZ193" s="155">
        <v>82</v>
      </c>
      <c r="EA193" s="156">
        <v>80</v>
      </c>
      <c r="EB193" s="157">
        <f t="shared" si="596"/>
        <v>0</v>
      </c>
      <c r="EC193" s="158">
        <f t="shared" si="596"/>
        <v>0</v>
      </c>
      <c r="ED193" s="155"/>
      <c r="EE193" s="156"/>
      <c r="EF193" s="157">
        <f t="shared" si="597"/>
        <v>0</v>
      </c>
      <c r="EG193" s="158">
        <f t="shared" si="597"/>
        <v>0</v>
      </c>
      <c r="EH193" s="157">
        <f t="shared" si="598"/>
        <v>164</v>
      </c>
      <c r="EI193" s="158">
        <f t="shared" si="598"/>
        <v>165</v>
      </c>
      <c r="EJ193" s="157">
        <f t="shared" si="599"/>
        <v>0</v>
      </c>
      <c r="EK193" s="158">
        <f t="shared" si="599"/>
        <v>0</v>
      </c>
      <c r="EL193" s="155">
        <v>2</v>
      </c>
      <c r="EM193" s="156">
        <v>1.7878787878787901</v>
      </c>
      <c r="EN193" s="157">
        <f t="shared" si="600"/>
        <v>164</v>
      </c>
      <c r="EO193" s="158">
        <f t="shared" si="600"/>
        <v>151.96969696969717</v>
      </c>
      <c r="EP193" s="155">
        <v>2.04471544715447</v>
      </c>
      <c r="EQ193" s="156">
        <v>2.44444444444445</v>
      </c>
      <c r="ER193" s="157">
        <f t="shared" si="601"/>
        <v>167.66666666666654</v>
      </c>
      <c r="ES193" s="158">
        <f t="shared" si="601"/>
        <v>195.555555555556</v>
      </c>
      <c r="ET193" s="155"/>
      <c r="EU193" s="156"/>
      <c r="EV193" s="157">
        <f t="shared" si="602"/>
        <v>0</v>
      </c>
      <c r="EW193" s="158">
        <f t="shared" si="602"/>
        <v>0</v>
      </c>
      <c r="EX193" s="157">
        <f t="shared" si="603"/>
        <v>2.022357723577235</v>
      </c>
      <c r="EY193" s="158">
        <f t="shared" si="603"/>
        <v>2.1062136516682011</v>
      </c>
      <c r="EZ193" s="157">
        <f t="shared" si="604"/>
        <v>331.66666666666652</v>
      </c>
      <c r="FA193" s="158">
        <f t="shared" si="604"/>
        <v>347.52525252525317</v>
      </c>
      <c r="FB193" s="155"/>
      <c r="FC193" s="156"/>
      <c r="FD193" s="157">
        <f t="shared" si="605"/>
        <v>0</v>
      </c>
      <c r="FE193" s="158">
        <f t="shared" si="605"/>
        <v>0</v>
      </c>
      <c r="FF193" s="155"/>
      <c r="FG193" s="156"/>
      <c r="FH193" s="157">
        <f t="shared" si="606"/>
        <v>0</v>
      </c>
      <c r="FI193" s="158">
        <f t="shared" si="606"/>
        <v>0</v>
      </c>
      <c r="FJ193" s="155"/>
      <c r="FK193" s="156"/>
      <c r="FL193" s="157">
        <f t="shared" si="607"/>
        <v>0</v>
      </c>
      <c r="FM193" s="158">
        <f t="shared" si="607"/>
        <v>0</v>
      </c>
      <c r="FN193" s="157">
        <f t="shared" si="608"/>
        <v>0</v>
      </c>
      <c r="FO193" s="158">
        <f t="shared" si="608"/>
        <v>0</v>
      </c>
      <c r="FP193" s="157">
        <f t="shared" si="609"/>
        <v>0</v>
      </c>
      <c r="FQ193" s="158">
        <f t="shared" si="609"/>
        <v>0</v>
      </c>
      <c r="FR193" s="155"/>
      <c r="FS193" s="156"/>
      <c r="FT193" s="157">
        <f t="shared" si="610"/>
        <v>0</v>
      </c>
      <c r="FU193" s="158">
        <f t="shared" si="610"/>
        <v>0</v>
      </c>
      <c r="FV193" s="155"/>
      <c r="FW193" s="156"/>
      <c r="FX193" s="157">
        <f t="shared" si="611"/>
        <v>0</v>
      </c>
      <c r="FY193" s="158">
        <f t="shared" si="611"/>
        <v>0</v>
      </c>
      <c r="FZ193" s="155"/>
      <c r="GA193" s="156"/>
      <c r="GB193" s="157">
        <f t="shared" si="612"/>
        <v>0</v>
      </c>
      <c r="GC193" s="158">
        <f t="shared" si="612"/>
        <v>0</v>
      </c>
      <c r="GD193" s="157">
        <f t="shared" si="613"/>
        <v>106</v>
      </c>
      <c r="GE193" s="158">
        <f t="shared" si="613"/>
        <v>111</v>
      </c>
      <c r="GF193" s="157">
        <f t="shared" si="613"/>
        <v>0</v>
      </c>
      <c r="GG193" s="158">
        <f t="shared" si="613"/>
        <v>0</v>
      </c>
      <c r="GH193" s="157">
        <f t="shared" si="614"/>
        <v>193.84444444444443</v>
      </c>
      <c r="GI193" s="158">
        <f t="shared" si="614"/>
        <v>184.58148558758342</v>
      </c>
      <c r="GJ193" s="157" t="str">
        <f t="shared" si="615"/>
        <v/>
      </c>
      <c r="GK193" s="158" t="str">
        <f t="shared" si="615"/>
        <v/>
      </c>
      <c r="GL193" s="157">
        <f t="shared" si="616"/>
        <v>111</v>
      </c>
      <c r="GM193" s="158">
        <f t="shared" si="616"/>
        <v>103</v>
      </c>
      <c r="GN193" s="157">
        <f t="shared" si="616"/>
        <v>23</v>
      </c>
      <c r="GO193" s="158">
        <f t="shared" si="616"/>
        <v>0</v>
      </c>
      <c r="GP193" s="157">
        <f t="shared" si="617"/>
        <v>212.47962962962953</v>
      </c>
      <c r="GQ193" s="158">
        <f t="shared" si="617"/>
        <v>228.55149051490554</v>
      </c>
      <c r="GR193" s="157">
        <f t="shared" si="618"/>
        <v>529</v>
      </c>
      <c r="GS193" s="158">
        <f t="shared" si="618"/>
        <v>0</v>
      </c>
      <c r="GT193" s="157">
        <f t="shared" si="619"/>
        <v>217</v>
      </c>
      <c r="GU193" s="158">
        <f t="shared" si="619"/>
        <v>214</v>
      </c>
      <c r="GV193" s="157">
        <f t="shared" si="619"/>
        <v>23</v>
      </c>
      <c r="GW193" s="158">
        <f t="shared" si="619"/>
        <v>0</v>
      </c>
      <c r="GX193" s="157">
        <f t="shared" si="620"/>
        <v>406.32407407407396</v>
      </c>
      <c r="GY193" s="158">
        <f t="shared" si="620"/>
        <v>413.13297610248895</v>
      </c>
      <c r="GZ193" s="157">
        <f t="shared" si="626"/>
        <v>529</v>
      </c>
      <c r="HA193" s="157" t="str">
        <f t="shared" si="626"/>
        <v/>
      </c>
      <c r="HB193" s="157">
        <f t="shared" si="621"/>
        <v>0</v>
      </c>
      <c r="HC193" s="158">
        <f t="shared" si="621"/>
        <v>0</v>
      </c>
      <c r="HD193" s="157">
        <f t="shared" si="621"/>
        <v>0</v>
      </c>
      <c r="HE193" s="158">
        <f t="shared" si="621"/>
        <v>0</v>
      </c>
      <c r="HF193" s="157" t="str">
        <f t="shared" si="622"/>
        <v/>
      </c>
      <c r="HG193" s="158" t="str">
        <f t="shared" si="622"/>
        <v/>
      </c>
      <c r="HH193" s="157" t="str">
        <f t="shared" si="623"/>
        <v/>
      </c>
      <c r="HI193" s="158" t="str">
        <f t="shared" si="623"/>
        <v/>
      </c>
      <c r="HJ193" s="157">
        <f t="shared" si="624"/>
        <v>406.32407407407391</v>
      </c>
      <c r="HK193" s="158">
        <f t="shared" si="624"/>
        <v>413.13297610248901</v>
      </c>
      <c r="HL193" s="157">
        <f t="shared" si="625"/>
        <v>529</v>
      </c>
      <c r="HM193" s="158" t="str">
        <f t="shared" si="625"/>
        <v/>
      </c>
    </row>
    <row r="194" spans="1:221">
      <c r="A194" s="176" t="s">
        <v>563</v>
      </c>
      <c r="B194" s="177" t="s">
        <v>589</v>
      </c>
      <c r="C194" s="178"/>
      <c r="D194" s="180">
        <v>198233</v>
      </c>
      <c r="E194" s="180">
        <v>9</v>
      </c>
      <c r="F194" s="155">
        <v>668</v>
      </c>
      <c r="G194" s="156">
        <v>564</v>
      </c>
      <c r="H194" s="155">
        <v>24</v>
      </c>
      <c r="I194" s="156">
        <v>7</v>
      </c>
      <c r="J194" s="157">
        <f t="shared" si="558"/>
        <v>644</v>
      </c>
      <c r="K194" s="158">
        <f t="shared" si="558"/>
        <v>557</v>
      </c>
      <c r="L194" s="155"/>
      <c r="M194" s="156"/>
      <c r="N194" s="157">
        <f t="shared" si="559"/>
        <v>644</v>
      </c>
      <c r="O194" s="158">
        <f t="shared" si="559"/>
        <v>557</v>
      </c>
      <c r="P194" s="232">
        <f t="shared" si="559"/>
        <v>68</v>
      </c>
      <c r="Q194" s="233">
        <f t="shared" si="559"/>
        <v>0</v>
      </c>
      <c r="R194" s="155">
        <v>7</v>
      </c>
      <c r="S194" s="156">
        <v>4</v>
      </c>
      <c r="T194" s="157">
        <f t="shared" si="560"/>
        <v>0</v>
      </c>
      <c r="U194" s="158">
        <f t="shared" si="560"/>
        <v>0</v>
      </c>
      <c r="V194" s="155">
        <v>19</v>
      </c>
      <c r="W194" s="156">
        <v>14</v>
      </c>
      <c r="X194" s="157">
        <f t="shared" si="561"/>
        <v>0</v>
      </c>
      <c r="Y194" s="158">
        <f t="shared" si="561"/>
        <v>0</v>
      </c>
      <c r="Z194" s="155"/>
      <c r="AA194" s="156"/>
      <c r="AB194" s="157">
        <f t="shared" si="562"/>
        <v>0</v>
      </c>
      <c r="AC194" s="158">
        <f t="shared" si="562"/>
        <v>0</v>
      </c>
      <c r="AD194" s="157">
        <f t="shared" si="563"/>
        <v>26</v>
      </c>
      <c r="AE194" s="158">
        <f t="shared" si="563"/>
        <v>18</v>
      </c>
      <c r="AF194" s="157">
        <f t="shared" si="564"/>
        <v>0</v>
      </c>
      <c r="AG194" s="158">
        <f t="shared" si="564"/>
        <v>0</v>
      </c>
      <c r="AH194" s="155">
        <v>0.46153846153846201</v>
      </c>
      <c r="AI194" s="156">
        <v>0.46296296296296302</v>
      </c>
      <c r="AJ194" s="157">
        <f t="shared" si="565"/>
        <v>3.2307692307692339</v>
      </c>
      <c r="AK194" s="157">
        <f t="shared" si="565"/>
        <v>1.8518518518518521</v>
      </c>
      <c r="AL194" s="155">
        <v>2.4230769230769198</v>
      </c>
      <c r="AM194" s="156">
        <v>2.6111111111111098</v>
      </c>
      <c r="AN194" s="157">
        <f t="shared" si="566"/>
        <v>46.038461538461476</v>
      </c>
      <c r="AO194" s="157">
        <f t="shared" si="566"/>
        <v>36.555555555555536</v>
      </c>
      <c r="AP194" s="155"/>
      <c r="AQ194" s="156"/>
      <c r="AR194" s="157">
        <f t="shared" si="567"/>
        <v>0</v>
      </c>
      <c r="AS194" s="158">
        <f t="shared" si="567"/>
        <v>0</v>
      </c>
      <c r="AT194" s="157">
        <f t="shared" si="568"/>
        <v>1.8949704142011812</v>
      </c>
      <c r="AU194" s="158">
        <f t="shared" si="568"/>
        <v>2.1337448559670773</v>
      </c>
      <c r="AV194" s="157">
        <f t="shared" si="569"/>
        <v>49.26923076923071</v>
      </c>
      <c r="AW194" s="158">
        <f t="shared" si="569"/>
        <v>38.407407407407391</v>
      </c>
      <c r="AX194" s="155"/>
      <c r="AY194" s="156"/>
      <c r="AZ194" s="157">
        <f t="shared" si="570"/>
        <v>0</v>
      </c>
      <c r="BA194" s="158">
        <f t="shared" si="570"/>
        <v>0</v>
      </c>
      <c r="BB194" s="155"/>
      <c r="BC194" s="156"/>
      <c r="BD194" s="157">
        <f t="shared" si="571"/>
        <v>0</v>
      </c>
      <c r="BE194" s="158">
        <f t="shared" si="571"/>
        <v>0</v>
      </c>
      <c r="BF194" s="155"/>
      <c r="BG194" s="156"/>
      <c r="BH194" s="157">
        <f t="shared" si="572"/>
        <v>0</v>
      </c>
      <c r="BI194" s="158">
        <f t="shared" si="572"/>
        <v>0</v>
      </c>
      <c r="BJ194" s="157">
        <f t="shared" si="573"/>
        <v>0</v>
      </c>
      <c r="BK194" s="158">
        <f t="shared" si="573"/>
        <v>0</v>
      </c>
      <c r="BL194" s="157">
        <f t="shared" si="574"/>
        <v>0</v>
      </c>
      <c r="BM194" s="158">
        <f t="shared" si="574"/>
        <v>0</v>
      </c>
      <c r="BN194" s="155">
        <v>36</v>
      </c>
      <c r="BO194" s="156">
        <v>34</v>
      </c>
      <c r="BP194" s="157">
        <f t="shared" si="575"/>
        <v>0</v>
      </c>
      <c r="BQ194" s="158">
        <f t="shared" si="575"/>
        <v>0</v>
      </c>
      <c r="BR194" s="155">
        <v>68</v>
      </c>
      <c r="BS194" s="156">
        <v>49</v>
      </c>
      <c r="BT194" s="157">
        <f t="shared" si="576"/>
        <v>68</v>
      </c>
      <c r="BU194" s="158">
        <f t="shared" si="576"/>
        <v>0</v>
      </c>
      <c r="BV194" s="155"/>
      <c r="BW194" s="156"/>
      <c r="BX194" s="157">
        <f t="shared" si="577"/>
        <v>0</v>
      </c>
      <c r="BY194" s="158">
        <f t="shared" si="577"/>
        <v>0</v>
      </c>
      <c r="BZ194" s="157">
        <f t="shared" si="578"/>
        <v>104</v>
      </c>
      <c r="CA194" s="158">
        <f t="shared" si="578"/>
        <v>83</v>
      </c>
      <c r="CB194" s="157">
        <f t="shared" si="579"/>
        <v>104</v>
      </c>
      <c r="CC194" s="158">
        <f t="shared" si="579"/>
        <v>0</v>
      </c>
      <c r="CD194" s="155">
        <v>0.94871794871794801</v>
      </c>
      <c r="CE194" s="156">
        <v>1.0481927710843399</v>
      </c>
      <c r="CF194" s="157">
        <f t="shared" si="580"/>
        <v>34.153846153846132</v>
      </c>
      <c r="CG194" s="158">
        <f t="shared" si="580"/>
        <v>35.638554216867561</v>
      </c>
      <c r="CH194" s="155">
        <v>2.49679487179487</v>
      </c>
      <c r="CI194" s="156">
        <v>1.6184738955823299</v>
      </c>
      <c r="CJ194" s="157">
        <f t="shared" si="581"/>
        <v>169.78205128205116</v>
      </c>
      <c r="CK194" s="158">
        <f t="shared" si="581"/>
        <v>79.305220883534162</v>
      </c>
      <c r="CL194" s="155"/>
      <c r="CM194" s="156"/>
      <c r="CN194" s="157">
        <f t="shared" si="582"/>
        <v>0</v>
      </c>
      <c r="CO194" s="158">
        <f t="shared" si="582"/>
        <v>0</v>
      </c>
      <c r="CP194" s="157">
        <f t="shared" si="583"/>
        <v>1.9609220907297815</v>
      </c>
      <c r="CQ194" s="158">
        <f t="shared" si="583"/>
        <v>1.384864760245804</v>
      </c>
      <c r="CR194" s="157">
        <f t="shared" si="584"/>
        <v>203.93589743589729</v>
      </c>
      <c r="CS194" s="158">
        <f t="shared" si="584"/>
        <v>114.94377510040172</v>
      </c>
      <c r="CT194" s="155"/>
      <c r="CU194" s="156"/>
      <c r="CV194" s="157">
        <f t="shared" si="585"/>
        <v>0</v>
      </c>
      <c r="CW194" s="158">
        <f t="shared" si="585"/>
        <v>0</v>
      </c>
      <c r="CX194" s="155">
        <v>75</v>
      </c>
      <c r="CY194" s="156"/>
      <c r="CZ194" s="157">
        <f t="shared" si="586"/>
        <v>5100</v>
      </c>
      <c r="DA194" s="158">
        <f t="shared" si="586"/>
        <v>0</v>
      </c>
      <c r="DB194" s="155"/>
      <c r="DC194" s="156"/>
      <c r="DD194" s="157">
        <f t="shared" si="587"/>
        <v>0</v>
      </c>
      <c r="DE194" s="158">
        <f t="shared" si="587"/>
        <v>0</v>
      </c>
      <c r="DF194" s="157">
        <f t="shared" si="588"/>
        <v>49.03846153846154</v>
      </c>
      <c r="DG194" s="158">
        <f t="shared" si="588"/>
        <v>0</v>
      </c>
      <c r="DH194" s="157">
        <f t="shared" si="589"/>
        <v>5100</v>
      </c>
      <c r="DI194" s="158">
        <f t="shared" si="589"/>
        <v>0</v>
      </c>
      <c r="DJ194" s="157">
        <f t="shared" si="590"/>
        <v>130</v>
      </c>
      <c r="DK194" s="158">
        <f t="shared" si="590"/>
        <v>101</v>
      </c>
      <c r="DL194" s="157">
        <f t="shared" si="590"/>
        <v>104</v>
      </c>
      <c r="DM194" s="158">
        <f t="shared" si="590"/>
        <v>0</v>
      </c>
      <c r="DN194" s="157">
        <f t="shared" si="591"/>
        <v>1.9477317554240616</v>
      </c>
      <c r="DO194" s="158">
        <f t="shared" si="591"/>
        <v>1.5183285396812785</v>
      </c>
      <c r="DP194" s="157">
        <f t="shared" si="592"/>
        <v>253.20512820512801</v>
      </c>
      <c r="DQ194" s="158">
        <f t="shared" si="592"/>
        <v>153.35118250780911</v>
      </c>
      <c r="DR194" s="157">
        <f t="shared" si="593"/>
        <v>49.03846153846154</v>
      </c>
      <c r="DS194" s="158">
        <f t="shared" si="593"/>
        <v>0</v>
      </c>
      <c r="DT194" s="157">
        <f t="shared" si="594"/>
        <v>5100</v>
      </c>
      <c r="DU194" s="158">
        <f t="shared" si="594"/>
        <v>0</v>
      </c>
      <c r="DV194" s="155">
        <v>317</v>
      </c>
      <c r="DW194" s="156">
        <v>287</v>
      </c>
      <c r="DX194" s="157">
        <f t="shared" si="595"/>
        <v>0</v>
      </c>
      <c r="DY194" s="158">
        <f t="shared" si="595"/>
        <v>0</v>
      </c>
      <c r="DZ194" s="155">
        <v>197</v>
      </c>
      <c r="EA194" s="156">
        <v>169</v>
      </c>
      <c r="EB194" s="157">
        <f t="shared" si="596"/>
        <v>0</v>
      </c>
      <c r="EC194" s="158">
        <f t="shared" si="596"/>
        <v>0</v>
      </c>
      <c r="ED194" s="155"/>
      <c r="EE194" s="156"/>
      <c r="EF194" s="157">
        <f t="shared" si="597"/>
        <v>0</v>
      </c>
      <c r="EG194" s="158">
        <f t="shared" si="597"/>
        <v>0</v>
      </c>
      <c r="EH194" s="157">
        <f t="shared" si="598"/>
        <v>514</v>
      </c>
      <c r="EI194" s="158">
        <f t="shared" si="598"/>
        <v>456</v>
      </c>
      <c r="EJ194" s="157">
        <f t="shared" si="599"/>
        <v>0</v>
      </c>
      <c r="EK194" s="158">
        <f t="shared" si="599"/>
        <v>0</v>
      </c>
      <c r="EL194" s="155">
        <v>2.32360570687419</v>
      </c>
      <c r="EM194" s="156">
        <v>2.1418128654970801</v>
      </c>
      <c r="EN194" s="157">
        <f t="shared" si="600"/>
        <v>736.58300907911826</v>
      </c>
      <c r="EO194" s="158">
        <f t="shared" si="600"/>
        <v>614.700292397662</v>
      </c>
      <c r="EP194" s="155">
        <v>2.0901426718547298</v>
      </c>
      <c r="EQ194" s="156">
        <v>1.98099415204678</v>
      </c>
      <c r="ER194" s="157">
        <f t="shared" si="601"/>
        <v>411.75810635538176</v>
      </c>
      <c r="ES194" s="158">
        <f t="shared" si="601"/>
        <v>334.78801169590582</v>
      </c>
      <c r="ET194" s="155"/>
      <c r="EU194" s="156"/>
      <c r="EV194" s="157">
        <f t="shared" si="602"/>
        <v>0</v>
      </c>
      <c r="EW194" s="158">
        <f t="shared" si="602"/>
        <v>0</v>
      </c>
      <c r="EX194" s="157">
        <f t="shared" si="603"/>
        <v>2.2341266837247078</v>
      </c>
      <c r="EY194" s="158">
        <f t="shared" si="603"/>
        <v>2.082211193187649</v>
      </c>
      <c r="EZ194" s="157">
        <f t="shared" si="604"/>
        <v>1148.3411154344999</v>
      </c>
      <c r="FA194" s="158">
        <f t="shared" si="604"/>
        <v>949.48830409356799</v>
      </c>
      <c r="FB194" s="155"/>
      <c r="FC194" s="156"/>
      <c r="FD194" s="157">
        <f t="shared" si="605"/>
        <v>0</v>
      </c>
      <c r="FE194" s="158">
        <f t="shared" si="605"/>
        <v>0</v>
      </c>
      <c r="FF194" s="155"/>
      <c r="FG194" s="156"/>
      <c r="FH194" s="157">
        <f t="shared" si="606"/>
        <v>0</v>
      </c>
      <c r="FI194" s="158">
        <f t="shared" si="606"/>
        <v>0</v>
      </c>
      <c r="FJ194" s="155"/>
      <c r="FK194" s="156"/>
      <c r="FL194" s="157">
        <f t="shared" si="607"/>
        <v>0</v>
      </c>
      <c r="FM194" s="158">
        <f t="shared" si="607"/>
        <v>0</v>
      </c>
      <c r="FN194" s="157">
        <f t="shared" si="608"/>
        <v>0</v>
      </c>
      <c r="FO194" s="158">
        <f t="shared" si="608"/>
        <v>0</v>
      </c>
      <c r="FP194" s="157">
        <f t="shared" si="609"/>
        <v>0</v>
      </c>
      <c r="FQ194" s="158">
        <f t="shared" si="609"/>
        <v>0</v>
      </c>
      <c r="FR194" s="155"/>
      <c r="FS194" s="156"/>
      <c r="FT194" s="157">
        <f t="shared" si="610"/>
        <v>0</v>
      </c>
      <c r="FU194" s="158">
        <f t="shared" si="610"/>
        <v>0</v>
      </c>
      <c r="FV194" s="155"/>
      <c r="FW194" s="156"/>
      <c r="FX194" s="157">
        <f t="shared" si="611"/>
        <v>0</v>
      </c>
      <c r="FY194" s="158">
        <f t="shared" si="611"/>
        <v>0</v>
      </c>
      <c r="FZ194" s="155"/>
      <c r="GA194" s="156"/>
      <c r="GB194" s="157">
        <f t="shared" si="612"/>
        <v>0</v>
      </c>
      <c r="GC194" s="158">
        <f t="shared" si="612"/>
        <v>0</v>
      </c>
      <c r="GD194" s="157">
        <f t="shared" si="613"/>
        <v>360</v>
      </c>
      <c r="GE194" s="158">
        <f t="shared" si="613"/>
        <v>325</v>
      </c>
      <c r="GF194" s="157">
        <f t="shared" si="613"/>
        <v>0</v>
      </c>
      <c r="GG194" s="158">
        <f t="shared" si="613"/>
        <v>0</v>
      </c>
      <c r="GH194" s="157">
        <f t="shared" si="614"/>
        <v>773.96762446373361</v>
      </c>
      <c r="GI194" s="158">
        <f t="shared" si="614"/>
        <v>652.19069846638138</v>
      </c>
      <c r="GJ194" s="157" t="str">
        <f t="shared" si="615"/>
        <v/>
      </c>
      <c r="GK194" s="158" t="str">
        <f t="shared" si="615"/>
        <v/>
      </c>
      <c r="GL194" s="157">
        <f t="shared" si="616"/>
        <v>284</v>
      </c>
      <c r="GM194" s="158">
        <f t="shared" si="616"/>
        <v>232</v>
      </c>
      <c r="GN194" s="157">
        <f t="shared" si="616"/>
        <v>68</v>
      </c>
      <c r="GO194" s="158">
        <f t="shared" si="616"/>
        <v>0</v>
      </c>
      <c r="GP194" s="157">
        <f t="shared" si="617"/>
        <v>627.57861917589435</v>
      </c>
      <c r="GQ194" s="158">
        <f t="shared" si="617"/>
        <v>450.64878813499553</v>
      </c>
      <c r="GR194" s="157">
        <f t="shared" si="618"/>
        <v>5100</v>
      </c>
      <c r="GS194" s="158">
        <f t="shared" si="618"/>
        <v>0</v>
      </c>
      <c r="GT194" s="157">
        <f t="shared" si="619"/>
        <v>644</v>
      </c>
      <c r="GU194" s="158">
        <f t="shared" si="619"/>
        <v>557</v>
      </c>
      <c r="GV194" s="157">
        <f t="shared" si="619"/>
        <v>68</v>
      </c>
      <c r="GW194" s="158">
        <f t="shared" si="619"/>
        <v>0</v>
      </c>
      <c r="GX194" s="157">
        <f t="shared" si="620"/>
        <v>1401.5462436396278</v>
      </c>
      <c r="GY194" s="158">
        <f t="shared" si="620"/>
        <v>1102.8394866013768</v>
      </c>
      <c r="GZ194" s="157">
        <f t="shared" si="626"/>
        <v>5100</v>
      </c>
      <c r="HA194" s="157" t="str">
        <f t="shared" si="626"/>
        <v/>
      </c>
      <c r="HB194" s="157">
        <f t="shared" si="621"/>
        <v>0</v>
      </c>
      <c r="HC194" s="158">
        <f t="shared" si="621"/>
        <v>0</v>
      </c>
      <c r="HD194" s="157">
        <f t="shared" si="621"/>
        <v>0</v>
      </c>
      <c r="HE194" s="158">
        <f t="shared" si="621"/>
        <v>0</v>
      </c>
      <c r="HF194" s="157" t="str">
        <f t="shared" si="622"/>
        <v/>
      </c>
      <c r="HG194" s="158" t="str">
        <f t="shared" si="622"/>
        <v/>
      </c>
      <c r="HH194" s="157" t="str">
        <f t="shared" si="623"/>
        <v/>
      </c>
      <c r="HI194" s="158" t="str">
        <f t="shared" si="623"/>
        <v/>
      </c>
      <c r="HJ194" s="157">
        <f t="shared" si="624"/>
        <v>1401.5462436396278</v>
      </c>
      <c r="HK194" s="158">
        <f t="shared" si="624"/>
        <v>1102.8394866013771</v>
      </c>
      <c r="HL194" s="157">
        <f t="shared" si="625"/>
        <v>5100</v>
      </c>
      <c r="HM194" s="158" t="str">
        <f t="shared" si="625"/>
        <v/>
      </c>
    </row>
    <row r="195" spans="1:221">
      <c r="A195" s="176" t="s">
        <v>563</v>
      </c>
      <c r="B195" s="177" t="s">
        <v>590</v>
      </c>
      <c r="C195" s="178"/>
      <c r="D195" s="180">
        <v>198251</v>
      </c>
      <c r="E195" s="180">
        <v>9</v>
      </c>
      <c r="F195" s="155">
        <v>520</v>
      </c>
      <c r="G195" s="156">
        <v>549</v>
      </c>
      <c r="H195" s="155">
        <v>22</v>
      </c>
      <c r="I195" s="156">
        <v>8</v>
      </c>
      <c r="J195" s="157">
        <f t="shared" ref="J195:K226" si="627">F195-H195</f>
        <v>498</v>
      </c>
      <c r="K195" s="158">
        <f t="shared" si="627"/>
        <v>541</v>
      </c>
      <c r="L195" s="155"/>
      <c r="M195" s="156"/>
      <c r="N195" s="157">
        <f t="shared" ref="N195:Q226" si="628">+R195+V195+Z195+BN195+BR195+BV195+DV195+DZ195+ED195+FR195</f>
        <v>498</v>
      </c>
      <c r="O195" s="158">
        <f t="shared" si="628"/>
        <v>541</v>
      </c>
      <c r="P195" s="232">
        <f t="shared" si="628"/>
        <v>51</v>
      </c>
      <c r="Q195" s="233">
        <f t="shared" si="628"/>
        <v>0</v>
      </c>
      <c r="R195" s="155">
        <v>13</v>
      </c>
      <c r="S195" s="156">
        <v>14</v>
      </c>
      <c r="T195" s="157">
        <f t="shared" ref="T195:U226" si="629">IF(AX195&gt;0,R195,)</f>
        <v>0</v>
      </c>
      <c r="U195" s="158">
        <f t="shared" si="629"/>
        <v>0</v>
      </c>
      <c r="V195" s="155">
        <v>27</v>
      </c>
      <c r="W195" s="156">
        <v>25</v>
      </c>
      <c r="X195" s="157">
        <f t="shared" ref="X195:Y226" si="630">IF(BB195&gt;0,V195,)</f>
        <v>0</v>
      </c>
      <c r="Y195" s="158">
        <f t="shared" si="630"/>
        <v>0</v>
      </c>
      <c r="Z195" s="155"/>
      <c r="AA195" s="156"/>
      <c r="AB195" s="157">
        <f t="shared" ref="AB195:AC226" si="631">IF(BF195&gt;0,Z195,)</f>
        <v>0</v>
      </c>
      <c r="AC195" s="158">
        <f t="shared" si="631"/>
        <v>0</v>
      </c>
      <c r="AD195" s="157">
        <f t="shared" ref="AD195:AE226" si="632">R195+V195+Z195</f>
        <v>40</v>
      </c>
      <c r="AE195" s="158">
        <f t="shared" si="632"/>
        <v>39</v>
      </c>
      <c r="AF195" s="157">
        <f t="shared" ref="AF195:AG226" si="633">IF(BJ195&gt;0,AD195,)</f>
        <v>0</v>
      </c>
      <c r="AG195" s="158">
        <f t="shared" si="633"/>
        <v>0</v>
      </c>
      <c r="AH195" s="155">
        <v>0.81666666666666698</v>
      </c>
      <c r="AI195" s="156">
        <v>0.81196581196581197</v>
      </c>
      <c r="AJ195" s="157">
        <f t="shared" ref="AJ195:AK226" si="634">IF(R195&gt;0,(R195*AH195),)</f>
        <v>10.616666666666671</v>
      </c>
      <c r="AK195" s="157">
        <f t="shared" si="634"/>
        <v>11.367521367521368</v>
      </c>
      <c r="AL195" s="155">
        <v>2.625</v>
      </c>
      <c r="AM195" s="156">
        <v>2.3418803418803402</v>
      </c>
      <c r="AN195" s="157">
        <f t="shared" ref="AN195:AO226" si="635">IF(V195&gt;0,(V195*AL195),)</f>
        <v>70.875</v>
      </c>
      <c r="AO195" s="157">
        <f t="shared" si="635"/>
        <v>58.547008547008502</v>
      </c>
      <c r="AP195" s="155"/>
      <c r="AQ195" s="156"/>
      <c r="AR195" s="157">
        <f t="shared" ref="AR195:AS226" si="636">IF(Z195&gt;0,(Z195*AP195),)</f>
        <v>0</v>
      </c>
      <c r="AS195" s="158">
        <f t="shared" si="636"/>
        <v>0</v>
      </c>
      <c r="AT195" s="157">
        <f t="shared" ref="AT195:AU226" si="637">IF(AD195&gt;0,((AJ195+AN195+AR195)/AD195),)</f>
        <v>2.0372916666666669</v>
      </c>
      <c r="AU195" s="158">
        <f t="shared" si="637"/>
        <v>1.7926802542187146</v>
      </c>
      <c r="AV195" s="157">
        <f t="shared" ref="AV195:AW226" si="638">IF(AD195&gt;0,(AD195*AT195),)</f>
        <v>81.491666666666674</v>
      </c>
      <c r="AW195" s="158">
        <f t="shared" si="638"/>
        <v>69.914529914529865</v>
      </c>
      <c r="AX195" s="155"/>
      <c r="AY195" s="156"/>
      <c r="AZ195" s="157">
        <f t="shared" ref="AZ195:BA226" si="639">IF(T195&gt;0,(T195*AX195),)</f>
        <v>0</v>
      </c>
      <c r="BA195" s="158">
        <f t="shared" si="639"/>
        <v>0</v>
      </c>
      <c r="BB195" s="155"/>
      <c r="BC195" s="156"/>
      <c r="BD195" s="157">
        <f t="shared" ref="BD195:BE226" si="640">IF(X195&gt;0,(X195*BB195),)</f>
        <v>0</v>
      </c>
      <c r="BE195" s="158">
        <f t="shared" si="640"/>
        <v>0</v>
      </c>
      <c r="BF195" s="155"/>
      <c r="BG195" s="156"/>
      <c r="BH195" s="157">
        <f t="shared" ref="BH195:BI226" si="641">IF(AB195&gt;0,(AB195*BF195),)</f>
        <v>0</v>
      </c>
      <c r="BI195" s="158">
        <f t="shared" si="641"/>
        <v>0</v>
      </c>
      <c r="BJ195" s="157">
        <f t="shared" ref="BJ195:BK226" si="642">IF((AZ195+BD195+BH195)&gt;0,((AZ195+BD195+BH195)/AD195),)</f>
        <v>0</v>
      </c>
      <c r="BK195" s="158">
        <f t="shared" si="642"/>
        <v>0</v>
      </c>
      <c r="BL195" s="157">
        <f t="shared" ref="BL195:BM226" si="643">IF(AF195&gt;0,(AD195*BJ195),)</f>
        <v>0</v>
      </c>
      <c r="BM195" s="158">
        <f t="shared" si="643"/>
        <v>0</v>
      </c>
      <c r="BN195" s="155">
        <v>42</v>
      </c>
      <c r="BO195" s="156">
        <v>37</v>
      </c>
      <c r="BP195" s="157">
        <f t="shared" ref="BP195:BQ226" si="644">IF(CT195&gt;0,BN195,)</f>
        <v>0</v>
      </c>
      <c r="BQ195" s="158">
        <f t="shared" si="644"/>
        <v>0</v>
      </c>
      <c r="BR195" s="155">
        <v>51</v>
      </c>
      <c r="BS195" s="156">
        <v>41</v>
      </c>
      <c r="BT195" s="157">
        <f t="shared" ref="BT195:BU226" si="645">IF(CX195&gt;0,BR195,)</f>
        <v>51</v>
      </c>
      <c r="BU195" s="158">
        <f t="shared" si="645"/>
        <v>0</v>
      </c>
      <c r="BV195" s="155"/>
      <c r="BW195" s="156"/>
      <c r="BX195" s="157">
        <f t="shared" ref="BX195:BY226" si="646">IF(DB195&gt;0,BV195,)</f>
        <v>0</v>
      </c>
      <c r="BY195" s="158">
        <f t="shared" si="646"/>
        <v>0</v>
      </c>
      <c r="BZ195" s="157">
        <f t="shared" ref="BZ195:CA226" si="647">BN195+BR195+BV195</f>
        <v>93</v>
      </c>
      <c r="CA195" s="158">
        <f t="shared" si="647"/>
        <v>78</v>
      </c>
      <c r="CB195" s="157">
        <f t="shared" ref="CB195:CC226" si="648">IF(DF195&gt;0,BZ195,)</f>
        <v>93</v>
      </c>
      <c r="CC195" s="158">
        <f t="shared" si="648"/>
        <v>0</v>
      </c>
      <c r="CD195" s="155">
        <v>1.1326164874552</v>
      </c>
      <c r="CE195" s="156">
        <v>1.2222222222222201</v>
      </c>
      <c r="CF195" s="157">
        <f t="shared" ref="CF195:CG226" si="649">IF(BN195&gt;0,(BN195*CD195),)</f>
        <v>47.569892473118401</v>
      </c>
      <c r="CG195" s="158">
        <f t="shared" si="649"/>
        <v>45.222222222222143</v>
      </c>
      <c r="CH195" s="155">
        <v>1.6702508960573501</v>
      </c>
      <c r="CI195" s="156">
        <v>1.8290598290598299</v>
      </c>
      <c r="CJ195" s="157">
        <f t="shared" ref="CJ195:CK226" si="650">IF(BR195&gt;0,(BR195*CH195),)</f>
        <v>85.182795698924849</v>
      </c>
      <c r="CK195" s="158">
        <f t="shared" si="650"/>
        <v>74.991452991453031</v>
      </c>
      <c r="CL195" s="155"/>
      <c r="CM195" s="156"/>
      <c r="CN195" s="157">
        <f t="shared" ref="CN195:CO226" si="651">IF(BV195&gt;0,(BV195*CL195),)</f>
        <v>0</v>
      </c>
      <c r="CO195" s="158">
        <f t="shared" si="651"/>
        <v>0</v>
      </c>
      <c r="CP195" s="157">
        <f t="shared" ref="CP195:CQ226" si="652">IF(BZ195&gt;0,((CF195+CJ195+CN195)/BZ195),)</f>
        <v>1.4274482599144434</v>
      </c>
      <c r="CQ195" s="158">
        <f t="shared" si="652"/>
        <v>1.5412009642778868</v>
      </c>
      <c r="CR195" s="157">
        <f t="shared" ref="CR195:CS226" si="653">IF(BZ195&gt;0,(BZ195*CP195),)</f>
        <v>132.75268817204324</v>
      </c>
      <c r="CS195" s="158">
        <f t="shared" si="653"/>
        <v>120.21367521367517</v>
      </c>
      <c r="CT195" s="155"/>
      <c r="CU195" s="156"/>
      <c r="CV195" s="157">
        <f t="shared" ref="CV195:CW226" si="654">IF(BP195&gt;0,(BP195*CT195),)</f>
        <v>0</v>
      </c>
      <c r="CW195" s="158">
        <f t="shared" si="654"/>
        <v>0</v>
      </c>
      <c r="CX195" s="155">
        <v>55</v>
      </c>
      <c r="CY195" s="156"/>
      <c r="CZ195" s="157">
        <f t="shared" ref="CZ195:DA226" si="655">IF(BT195&gt;0,(BT195*CX195),)</f>
        <v>2805</v>
      </c>
      <c r="DA195" s="158">
        <f t="shared" si="655"/>
        <v>0</v>
      </c>
      <c r="DB195" s="155"/>
      <c r="DC195" s="156"/>
      <c r="DD195" s="157">
        <f t="shared" ref="DD195:DE226" si="656">IF(BX195&gt;0,(BX195*DB195),)</f>
        <v>0</v>
      </c>
      <c r="DE195" s="158">
        <f t="shared" si="656"/>
        <v>0</v>
      </c>
      <c r="DF195" s="157">
        <f t="shared" ref="DF195:DG226" si="657">IF((CV195+CZ195+DD195)&gt;0,((CV195+CZ195+DD195)/BZ195),)</f>
        <v>30.161290322580644</v>
      </c>
      <c r="DG195" s="158">
        <f t="shared" si="657"/>
        <v>0</v>
      </c>
      <c r="DH195" s="157">
        <f t="shared" ref="DH195:DI226" si="658">IF(CB195&gt;0,(BZ195*DF195),)</f>
        <v>2805</v>
      </c>
      <c r="DI195" s="158">
        <f t="shared" si="658"/>
        <v>0</v>
      </c>
      <c r="DJ195" s="157">
        <f t="shared" ref="DJ195:DM226" si="659">AD195+BZ195</f>
        <v>133</v>
      </c>
      <c r="DK195" s="158">
        <f t="shared" si="659"/>
        <v>117</v>
      </c>
      <c r="DL195" s="157">
        <f t="shared" si="659"/>
        <v>93</v>
      </c>
      <c r="DM195" s="158">
        <f t="shared" si="659"/>
        <v>0</v>
      </c>
      <c r="DN195" s="157">
        <f t="shared" ref="DN195:DO226" si="660">IF(DJ195&gt;0,((AD195*AT195)+(BZ195*CP195))/DJ195,)</f>
        <v>1.6108598108173677</v>
      </c>
      <c r="DO195" s="158">
        <f t="shared" si="660"/>
        <v>1.6250273942581626</v>
      </c>
      <c r="DP195" s="157">
        <f t="shared" ref="DP195:DQ226" si="661">IF(DJ195&gt;0,(DJ195*DN195),)</f>
        <v>214.24435483870991</v>
      </c>
      <c r="DQ195" s="158">
        <f t="shared" si="661"/>
        <v>190.12820512820502</v>
      </c>
      <c r="DR195" s="157">
        <f t="shared" ref="DR195:DS226" si="662">IF(DL195&gt;0,((AF195*BJ195)+(CB195*DF195))/DL195,)</f>
        <v>30.161290322580644</v>
      </c>
      <c r="DS195" s="158">
        <f t="shared" si="662"/>
        <v>0</v>
      </c>
      <c r="DT195" s="157">
        <f t="shared" ref="DT195:DU226" si="663">IF(DL195&gt;0,(DL195*DR195),)</f>
        <v>2805</v>
      </c>
      <c r="DU195" s="158">
        <f t="shared" si="663"/>
        <v>0</v>
      </c>
      <c r="DV195" s="155">
        <v>205</v>
      </c>
      <c r="DW195" s="156">
        <v>231</v>
      </c>
      <c r="DX195" s="157">
        <f t="shared" ref="DX195:DY226" si="664">IF(FB195&gt;0,DV195,)</f>
        <v>0</v>
      </c>
      <c r="DY195" s="158">
        <f t="shared" si="664"/>
        <v>0</v>
      </c>
      <c r="DZ195" s="155">
        <v>160</v>
      </c>
      <c r="EA195" s="156">
        <v>193</v>
      </c>
      <c r="EB195" s="157">
        <f t="shared" ref="EB195:EC226" si="665">IF(FF195&gt;0,DZ195,)</f>
        <v>0</v>
      </c>
      <c r="EC195" s="158">
        <f t="shared" si="665"/>
        <v>0</v>
      </c>
      <c r="ED195" s="155"/>
      <c r="EE195" s="156"/>
      <c r="EF195" s="157">
        <f t="shared" ref="EF195:EG226" si="666">IF(FJ195&gt;0,ED195,)</f>
        <v>0</v>
      </c>
      <c r="EG195" s="158">
        <f t="shared" si="666"/>
        <v>0</v>
      </c>
      <c r="EH195" s="157">
        <f t="shared" ref="EH195:EI226" si="667">DV195+DZ195+ED195</f>
        <v>365</v>
      </c>
      <c r="EI195" s="158">
        <f t="shared" si="667"/>
        <v>424</v>
      </c>
      <c r="EJ195" s="157">
        <f t="shared" ref="EJ195:EK226" si="668">IF(FN195&gt;0,EH195,)</f>
        <v>0</v>
      </c>
      <c r="EK195" s="158">
        <f t="shared" si="668"/>
        <v>0</v>
      </c>
      <c r="EL195" s="155">
        <v>1.97351598173516</v>
      </c>
      <c r="EM195" s="156">
        <v>1.9418238993710699</v>
      </c>
      <c r="EN195" s="157">
        <f t="shared" ref="EN195:EO226" si="669">IF(DV195&gt;0,(DV195*EL195),)</f>
        <v>404.57077625570781</v>
      </c>
      <c r="EO195" s="158">
        <f t="shared" si="669"/>
        <v>448.56132075471714</v>
      </c>
      <c r="EP195" s="155">
        <v>2.4794520547945198</v>
      </c>
      <c r="EQ195" s="156">
        <v>2.1470125786163501</v>
      </c>
      <c r="ER195" s="157">
        <f t="shared" ref="ER195:ES226" si="670">IF(DZ195&gt;0,(DZ195*EP195),)</f>
        <v>396.71232876712315</v>
      </c>
      <c r="ES195" s="158">
        <f t="shared" si="670"/>
        <v>414.37342767295559</v>
      </c>
      <c r="ET195" s="155"/>
      <c r="EU195" s="156"/>
      <c r="EV195" s="157">
        <f t="shared" ref="EV195:EW226" si="671">IF(ED195&gt;0,(ED195*ET195),)</f>
        <v>0</v>
      </c>
      <c r="EW195" s="158">
        <f t="shared" si="671"/>
        <v>0</v>
      </c>
      <c r="EX195" s="157">
        <f t="shared" ref="EX195:EY226" si="672">IF(EH195&gt;0,((EN195+ER195+EV195)/EH195),)</f>
        <v>2.1952961781447424</v>
      </c>
      <c r="EY195" s="158">
        <f t="shared" si="672"/>
        <v>2.0352234632728132</v>
      </c>
      <c r="EZ195" s="157">
        <f t="shared" ref="EZ195:FA226" si="673">IF(EH195&gt;0,(EH195*EX195),)</f>
        <v>801.28310502283102</v>
      </c>
      <c r="FA195" s="158">
        <f t="shared" si="673"/>
        <v>862.93474842767284</v>
      </c>
      <c r="FB195" s="155"/>
      <c r="FC195" s="156"/>
      <c r="FD195" s="157">
        <f t="shared" ref="FD195:FE226" si="674">IF(DX195&gt;0,(DX195*FB195),)</f>
        <v>0</v>
      </c>
      <c r="FE195" s="158">
        <f t="shared" si="674"/>
        <v>0</v>
      </c>
      <c r="FF195" s="155"/>
      <c r="FG195" s="156"/>
      <c r="FH195" s="157">
        <f t="shared" ref="FH195:FI226" si="675">IF(EB195&gt;0,(EB195*FF195),)</f>
        <v>0</v>
      </c>
      <c r="FI195" s="158">
        <f t="shared" si="675"/>
        <v>0</v>
      </c>
      <c r="FJ195" s="155"/>
      <c r="FK195" s="156"/>
      <c r="FL195" s="157">
        <f t="shared" ref="FL195:FM226" si="676">IF(EF195&gt;0,(EF195*FJ195),)</f>
        <v>0</v>
      </c>
      <c r="FM195" s="158">
        <f t="shared" si="676"/>
        <v>0</v>
      </c>
      <c r="FN195" s="157">
        <f t="shared" ref="FN195:FO226" si="677">IF((FD195+FH195+FL195)&gt;0,((FD195+FH195+FL195)/EH195),)</f>
        <v>0</v>
      </c>
      <c r="FO195" s="158">
        <f t="shared" si="677"/>
        <v>0</v>
      </c>
      <c r="FP195" s="157">
        <f t="shared" ref="FP195:FQ226" si="678">IF(EH195&gt;0,(EH195*FN195),)</f>
        <v>0</v>
      </c>
      <c r="FQ195" s="158">
        <f t="shared" si="678"/>
        <v>0</v>
      </c>
      <c r="FR195" s="155"/>
      <c r="FS195" s="156"/>
      <c r="FT195" s="157">
        <f t="shared" ref="FT195:FU226" si="679">IF(FZ195&gt;0,FR195,)</f>
        <v>0</v>
      </c>
      <c r="FU195" s="158">
        <f t="shared" si="679"/>
        <v>0</v>
      </c>
      <c r="FV195" s="155"/>
      <c r="FW195" s="156"/>
      <c r="FX195" s="157">
        <f t="shared" ref="FX195:FY226" si="680">IF(FR195&gt;0,(FR195*FV195),)</f>
        <v>0</v>
      </c>
      <c r="FY195" s="158">
        <f t="shared" si="680"/>
        <v>0</v>
      </c>
      <c r="FZ195" s="155"/>
      <c r="GA195" s="156"/>
      <c r="GB195" s="157">
        <f t="shared" ref="GB195:GC226" si="681">IF(FZ195&gt;0,(FR195*FZ195),)</f>
        <v>0</v>
      </c>
      <c r="GC195" s="158">
        <f t="shared" si="681"/>
        <v>0</v>
      </c>
      <c r="GD195" s="157">
        <f t="shared" ref="GD195:GG226" si="682">(R195+BN195+DV195)</f>
        <v>260</v>
      </c>
      <c r="GE195" s="158">
        <f t="shared" si="682"/>
        <v>282</v>
      </c>
      <c r="GF195" s="157">
        <f t="shared" si="682"/>
        <v>0</v>
      </c>
      <c r="GG195" s="158">
        <f t="shared" si="682"/>
        <v>0</v>
      </c>
      <c r="GH195" s="157">
        <f t="shared" ref="GH195:GI226" si="683">IF(GD195&gt;0,(AJ195+CF195+EN195),"")</f>
        <v>462.75733539549287</v>
      </c>
      <c r="GI195" s="158">
        <f t="shared" si="683"/>
        <v>505.15106434446068</v>
      </c>
      <c r="GJ195" s="157" t="str">
        <f t="shared" ref="GJ195:GK226" si="684">IF(GF195&gt;0,(AZ195+CV195+FD195),"")</f>
        <v/>
      </c>
      <c r="GK195" s="158" t="str">
        <f t="shared" si="684"/>
        <v/>
      </c>
      <c r="GL195" s="157">
        <f t="shared" ref="GL195:GO226" si="685">(V195+BR195+DZ195)</f>
        <v>238</v>
      </c>
      <c r="GM195" s="158">
        <f t="shared" si="685"/>
        <v>259</v>
      </c>
      <c r="GN195" s="157">
        <f t="shared" si="685"/>
        <v>51</v>
      </c>
      <c r="GO195" s="158">
        <f t="shared" si="685"/>
        <v>0</v>
      </c>
      <c r="GP195" s="157">
        <f t="shared" ref="GP195:GQ226" si="686">IF(GL195&gt;0,AN195+CJ195+ER195,)</f>
        <v>552.77012446604795</v>
      </c>
      <c r="GQ195" s="158">
        <f t="shared" si="686"/>
        <v>547.91188921141713</v>
      </c>
      <c r="GR195" s="157">
        <f t="shared" ref="GR195:GS226" si="687">IF(GN195&gt;0,BD195+CZ195+FH195,)</f>
        <v>2805</v>
      </c>
      <c r="GS195" s="158">
        <f t="shared" si="687"/>
        <v>0</v>
      </c>
      <c r="GT195" s="157">
        <f t="shared" ref="GT195:GW226" si="688">+GL195+GD195</f>
        <v>498</v>
      </c>
      <c r="GU195" s="158">
        <f t="shared" si="688"/>
        <v>541</v>
      </c>
      <c r="GV195" s="157">
        <f t="shared" si="688"/>
        <v>51</v>
      </c>
      <c r="GW195" s="158">
        <f t="shared" si="688"/>
        <v>0</v>
      </c>
      <c r="GX195" s="157">
        <f t="shared" ref="GX195:GY226" si="689">IF(GT195&gt;0,(GH195+GP195),"")</f>
        <v>1015.5274598615408</v>
      </c>
      <c r="GY195" s="158">
        <f t="shared" si="689"/>
        <v>1053.0629535558778</v>
      </c>
      <c r="GZ195" s="157">
        <f t="shared" si="626"/>
        <v>2805</v>
      </c>
      <c r="HA195" s="157" t="str">
        <f t="shared" si="626"/>
        <v/>
      </c>
      <c r="HB195" s="157">
        <f t="shared" ref="HB195:HE226" si="690">(Z195+BV195+ED195)</f>
        <v>0</v>
      </c>
      <c r="HC195" s="158">
        <f t="shared" si="690"/>
        <v>0</v>
      </c>
      <c r="HD195" s="157">
        <f t="shared" si="690"/>
        <v>0</v>
      </c>
      <c r="HE195" s="158">
        <f t="shared" si="690"/>
        <v>0</v>
      </c>
      <c r="HF195" s="157" t="str">
        <f t="shared" ref="HF195:HG226" si="691">IF(HB195&gt;0,(AR195+CN195+EV195),"")</f>
        <v/>
      </c>
      <c r="HG195" s="158" t="str">
        <f t="shared" si="691"/>
        <v/>
      </c>
      <c r="HH195" s="157" t="str">
        <f t="shared" ref="HH195:HI226" si="692">IF(HD195&gt;0,(BH195+DD195+FL195),"")</f>
        <v/>
      </c>
      <c r="HI195" s="158" t="str">
        <f t="shared" si="692"/>
        <v/>
      </c>
      <c r="HJ195" s="157">
        <f t="shared" ref="HJ195:HK226" si="693">IF((DJ195+EH195+FR195)&gt;0,(DP195+EZ195+FX195),"")</f>
        <v>1015.5274598615409</v>
      </c>
      <c r="HK195" s="158">
        <f t="shared" si="693"/>
        <v>1053.0629535558778</v>
      </c>
      <c r="HL195" s="157">
        <f t="shared" ref="HL195:HM226" si="694">IF((DL195+EJ195+FT195)&gt;0,(DT195+FP195+GB195),"")</f>
        <v>2805</v>
      </c>
      <c r="HM195" s="158" t="str">
        <f t="shared" si="694"/>
        <v/>
      </c>
    </row>
    <row r="196" spans="1:221">
      <c r="A196" s="176" t="s">
        <v>563</v>
      </c>
      <c r="B196" s="177" t="s">
        <v>591</v>
      </c>
      <c r="C196" s="178"/>
      <c r="D196" s="180">
        <v>198260</v>
      </c>
      <c r="E196" s="180">
        <v>8</v>
      </c>
      <c r="F196" s="155">
        <v>1665</v>
      </c>
      <c r="G196" s="156">
        <v>1713</v>
      </c>
      <c r="H196" s="155">
        <v>24</v>
      </c>
      <c r="I196" s="156">
        <v>10</v>
      </c>
      <c r="J196" s="157">
        <f t="shared" si="627"/>
        <v>1641</v>
      </c>
      <c r="K196" s="158">
        <f t="shared" si="627"/>
        <v>1703</v>
      </c>
      <c r="L196" s="155"/>
      <c r="M196" s="156"/>
      <c r="N196" s="157">
        <f t="shared" si="628"/>
        <v>1641</v>
      </c>
      <c r="O196" s="158">
        <f t="shared" si="628"/>
        <v>1703</v>
      </c>
      <c r="P196" s="232">
        <f t="shared" si="628"/>
        <v>120</v>
      </c>
      <c r="Q196" s="233">
        <f t="shared" si="628"/>
        <v>0</v>
      </c>
      <c r="R196" s="155">
        <v>16</v>
      </c>
      <c r="S196" s="156">
        <v>20</v>
      </c>
      <c r="T196" s="157">
        <f t="shared" si="629"/>
        <v>0</v>
      </c>
      <c r="U196" s="158">
        <f t="shared" si="629"/>
        <v>0</v>
      </c>
      <c r="V196" s="155">
        <v>30</v>
      </c>
      <c r="W196" s="156">
        <v>48</v>
      </c>
      <c r="X196" s="157">
        <f t="shared" si="630"/>
        <v>0</v>
      </c>
      <c r="Y196" s="158">
        <f t="shared" si="630"/>
        <v>0</v>
      </c>
      <c r="Z196" s="155"/>
      <c r="AA196" s="156"/>
      <c r="AB196" s="157">
        <f t="shared" si="631"/>
        <v>0</v>
      </c>
      <c r="AC196" s="158">
        <f t="shared" si="631"/>
        <v>0</v>
      </c>
      <c r="AD196" s="157">
        <f t="shared" si="632"/>
        <v>46</v>
      </c>
      <c r="AE196" s="158">
        <f t="shared" si="632"/>
        <v>68</v>
      </c>
      <c r="AF196" s="157">
        <f t="shared" si="633"/>
        <v>0</v>
      </c>
      <c r="AG196" s="158">
        <f t="shared" si="633"/>
        <v>0</v>
      </c>
      <c r="AH196" s="155">
        <v>0.61594202898550698</v>
      </c>
      <c r="AI196" s="156">
        <v>0.70098039215686303</v>
      </c>
      <c r="AJ196" s="157">
        <f t="shared" si="634"/>
        <v>9.8550724637681117</v>
      </c>
      <c r="AK196" s="157">
        <f t="shared" si="634"/>
        <v>14.01960784313726</v>
      </c>
      <c r="AL196" s="155">
        <v>1.9492753623188399</v>
      </c>
      <c r="AM196" s="156">
        <v>2.09313725490196</v>
      </c>
      <c r="AN196" s="157">
        <f t="shared" si="635"/>
        <v>58.478260869565197</v>
      </c>
      <c r="AO196" s="157">
        <f t="shared" si="635"/>
        <v>100.47058823529409</v>
      </c>
      <c r="AP196" s="155"/>
      <c r="AQ196" s="156"/>
      <c r="AR196" s="157">
        <f t="shared" si="636"/>
        <v>0</v>
      </c>
      <c r="AS196" s="158">
        <f t="shared" si="636"/>
        <v>0</v>
      </c>
      <c r="AT196" s="157">
        <f t="shared" si="637"/>
        <v>1.4855072463768111</v>
      </c>
      <c r="AU196" s="158">
        <f t="shared" si="637"/>
        <v>1.6836793540945787</v>
      </c>
      <c r="AV196" s="157">
        <f t="shared" si="638"/>
        <v>68.333333333333314</v>
      </c>
      <c r="AW196" s="158">
        <f t="shared" si="638"/>
        <v>114.49019607843135</v>
      </c>
      <c r="AX196" s="155"/>
      <c r="AY196" s="156"/>
      <c r="AZ196" s="157">
        <f t="shared" si="639"/>
        <v>0</v>
      </c>
      <c r="BA196" s="158">
        <f t="shared" si="639"/>
        <v>0</v>
      </c>
      <c r="BB196" s="155"/>
      <c r="BC196" s="156"/>
      <c r="BD196" s="157">
        <f t="shared" si="640"/>
        <v>0</v>
      </c>
      <c r="BE196" s="158">
        <f t="shared" si="640"/>
        <v>0</v>
      </c>
      <c r="BF196" s="155"/>
      <c r="BG196" s="156"/>
      <c r="BH196" s="157">
        <f t="shared" si="641"/>
        <v>0</v>
      </c>
      <c r="BI196" s="158">
        <f t="shared" si="641"/>
        <v>0</v>
      </c>
      <c r="BJ196" s="157">
        <f t="shared" si="642"/>
        <v>0</v>
      </c>
      <c r="BK196" s="158">
        <f t="shared" si="642"/>
        <v>0</v>
      </c>
      <c r="BL196" s="157">
        <f t="shared" si="643"/>
        <v>0</v>
      </c>
      <c r="BM196" s="158">
        <f t="shared" si="643"/>
        <v>0</v>
      </c>
      <c r="BN196" s="155">
        <v>66</v>
      </c>
      <c r="BO196" s="156">
        <v>62</v>
      </c>
      <c r="BP196" s="157">
        <f t="shared" si="644"/>
        <v>0</v>
      </c>
      <c r="BQ196" s="158">
        <f t="shared" si="644"/>
        <v>0</v>
      </c>
      <c r="BR196" s="155">
        <v>120</v>
      </c>
      <c r="BS196" s="156">
        <v>85</v>
      </c>
      <c r="BT196" s="157">
        <f t="shared" si="645"/>
        <v>120</v>
      </c>
      <c r="BU196" s="158">
        <f t="shared" si="645"/>
        <v>0</v>
      </c>
      <c r="BV196" s="155"/>
      <c r="BW196" s="156"/>
      <c r="BX196" s="157">
        <f t="shared" si="646"/>
        <v>0</v>
      </c>
      <c r="BY196" s="158">
        <f t="shared" si="646"/>
        <v>0</v>
      </c>
      <c r="BZ196" s="157">
        <f t="shared" si="647"/>
        <v>186</v>
      </c>
      <c r="CA196" s="158">
        <f t="shared" si="647"/>
        <v>147</v>
      </c>
      <c r="CB196" s="157">
        <f t="shared" si="648"/>
        <v>186</v>
      </c>
      <c r="CC196" s="158">
        <f t="shared" si="648"/>
        <v>0</v>
      </c>
      <c r="CD196" s="155">
        <v>0.96057347670251003</v>
      </c>
      <c r="CE196" s="156">
        <v>0.85714285714285599</v>
      </c>
      <c r="CF196" s="157">
        <f t="shared" si="649"/>
        <v>63.397849462365663</v>
      </c>
      <c r="CG196" s="158">
        <f t="shared" si="649"/>
        <v>53.142857142857068</v>
      </c>
      <c r="CH196" s="155">
        <v>2.2956989247311799</v>
      </c>
      <c r="CI196" s="156">
        <v>1.77551020408163</v>
      </c>
      <c r="CJ196" s="157">
        <f t="shared" si="650"/>
        <v>275.48387096774161</v>
      </c>
      <c r="CK196" s="158">
        <f t="shared" si="650"/>
        <v>150.91836734693854</v>
      </c>
      <c r="CL196" s="155"/>
      <c r="CM196" s="156"/>
      <c r="CN196" s="157">
        <f t="shared" si="651"/>
        <v>0</v>
      </c>
      <c r="CO196" s="158">
        <f t="shared" si="651"/>
        <v>0</v>
      </c>
      <c r="CP196" s="157">
        <f t="shared" si="652"/>
        <v>1.8219447334952006</v>
      </c>
      <c r="CQ196" s="158">
        <f t="shared" si="652"/>
        <v>1.3881715951686777</v>
      </c>
      <c r="CR196" s="157">
        <f t="shared" si="653"/>
        <v>338.88172043010729</v>
      </c>
      <c r="CS196" s="158">
        <f t="shared" si="653"/>
        <v>204.06122448979562</v>
      </c>
      <c r="CT196" s="155"/>
      <c r="CU196" s="156"/>
      <c r="CV196" s="157">
        <f t="shared" si="654"/>
        <v>0</v>
      </c>
      <c r="CW196" s="158">
        <f t="shared" si="654"/>
        <v>0</v>
      </c>
      <c r="CX196" s="155">
        <v>117</v>
      </c>
      <c r="CY196" s="156"/>
      <c r="CZ196" s="157">
        <f t="shared" si="655"/>
        <v>14040</v>
      </c>
      <c r="DA196" s="158">
        <f t="shared" si="655"/>
        <v>0</v>
      </c>
      <c r="DB196" s="155"/>
      <c r="DC196" s="156"/>
      <c r="DD196" s="157">
        <f t="shared" si="656"/>
        <v>0</v>
      </c>
      <c r="DE196" s="158">
        <f t="shared" si="656"/>
        <v>0</v>
      </c>
      <c r="DF196" s="157">
        <f t="shared" si="657"/>
        <v>75.483870967741936</v>
      </c>
      <c r="DG196" s="158">
        <f t="shared" si="657"/>
        <v>0</v>
      </c>
      <c r="DH196" s="157">
        <f t="shared" si="658"/>
        <v>14040</v>
      </c>
      <c r="DI196" s="158">
        <f t="shared" si="658"/>
        <v>0</v>
      </c>
      <c r="DJ196" s="157">
        <f t="shared" si="659"/>
        <v>232</v>
      </c>
      <c r="DK196" s="158">
        <f t="shared" si="659"/>
        <v>215</v>
      </c>
      <c r="DL196" s="157">
        <f t="shared" si="659"/>
        <v>186</v>
      </c>
      <c r="DM196" s="158">
        <f t="shared" si="659"/>
        <v>0</v>
      </c>
      <c r="DN196" s="157">
        <f t="shared" si="660"/>
        <v>1.7552373007044855</v>
      </c>
      <c r="DO196" s="158">
        <f t="shared" si="660"/>
        <v>1.4816345142708229</v>
      </c>
      <c r="DP196" s="157">
        <f t="shared" si="661"/>
        <v>407.21505376344061</v>
      </c>
      <c r="DQ196" s="158">
        <f t="shared" si="661"/>
        <v>318.55142056822694</v>
      </c>
      <c r="DR196" s="157">
        <f t="shared" si="662"/>
        <v>75.483870967741936</v>
      </c>
      <c r="DS196" s="158">
        <f t="shared" si="662"/>
        <v>0</v>
      </c>
      <c r="DT196" s="157">
        <f t="shared" si="663"/>
        <v>14040</v>
      </c>
      <c r="DU196" s="158">
        <f t="shared" si="663"/>
        <v>0</v>
      </c>
      <c r="DV196" s="155">
        <v>595</v>
      </c>
      <c r="DW196" s="156">
        <v>706</v>
      </c>
      <c r="DX196" s="157">
        <f t="shared" si="664"/>
        <v>0</v>
      </c>
      <c r="DY196" s="158">
        <f t="shared" si="664"/>
        <v>0</v>
      </c>
      <c r="DZ196" s="155">
        <v>814</v>
      </c>
      <c r="EA196" s="156">
        <v>782</v>
      </c>
      <c r="EB196" s="157">
        <f t="shared" si="665"/>
        <v>0</v>
      </c>
      <c r="EC196" s="158">
        <f t="shared" si="665"/>
        <v>0</v>
      </c>
      <c r="ED196" s="155"/>
      <c r="EE196" s="156"/>
      <c r="EF196" s="157">
        <f t="shared" si="666"/>
        <v>0</v>
      </c>
      <c r="EG196" s="158">
        <f t="shared" si="666"/>
        <v>0</v>
      </c>
      <c r="EH196" s="157">
        <f t="shared" si="667"/>
        <v>1409</v>
      </c>
      <c r="EI196" s="158">
        <f t="shared" si="667"/>
        <v>1488</v>
      </c>
      <c r="EJ196" s="157">
        <f t="shared" si="668"/>
        <v>0</v>
      </c>
      <c r="EK196" s="158">
        <f t="shared" si="668"/>
        <v>0</v>
      </c>
      <c r="EL196" s="155">
        <v>1.4731488052992601</v>
      </c>
      <c r="EM196" s="156">
        <v>1.54659498207885</v>
      </c>
      <c r="EN196" s="157">
        <f t="shared" si="669"/>
        <v>876.52353915305969</v>
      </c>
      <c r="EO196" s="158">
        <f t="shared" si="669"/>
        <v>1091.8960573476681</v>
      </c>
      <c r="EP196" s="155">
        <v>2.6444286728175999</v>
      </c>
      <c r="EQ196" s="156">
        <v>2.36895161290323</v>
      </c>
      <c r="ER196" s="157">
        <f t="shared" si="670"/>
        <v>2152.5649396735262</v>
      </c>
      <c r="ES196" s="158">
        <f t="shared" si="670"/>
        <v>1852.5201612903259</v>
      </c>
      <c r="ET196" s="155"/>
      <c r="EU196" s="156"/>
      <c r="EV196" s="157">
        <f t="shared" si="671"/>
        <v>0</v>
      </c>
      <c r="EW196" s="158">
        <f t="shared" si="671"/>
        <v>0</v>
      </c>
      <c r="EX196" s="157">
        <f t="shared" si="672"/>
        <v>2.149814392353858</v>
      </c>
      <c r="EY196" s="158">
        <f t="shared" si="672"/>
        <v>1.9787743404825229</v>
      </c>
      <c r="EZ196" s="157">
        <f t="shared" si="673"/>
        <v>3029.0884788265857</v>
      </c>
      <c r="FA196" s="158">
        <f t="shared" si="673"/>
        <v>2944.416218637994</v>
      </c>
      <c r="FB196" s="155"/>
      <c r="FC196" s="156"/>
      <c r="FD196" s="157">
        <f t="shared" si="674"/>
        <v>0</v>
      </c>
      <c r="FE196" s="158">
        <f t="shared" si="674"/>
        <v>0</v>
      </c>
      <c r="FF196" s="155"/>
      <c r="FG196" s="156"/>
      <c r="FH196" s="157">
        <f t="shared" si="675"/>
        <v>0</v>
      </c>
      <c r="FI196" s="158">
        <f t="shared" si="675"/>
        <v>0</v>
      </c>
      <c r="FJ196" s="155"/>
      <c r="FK196" s="156"/>
      <c r="FL196" s="157">
        <f t="shared" si="676"/>
        <v>0</v>
      </c>
      <c r="FM196" s="158">
        <f t="shared" si="676"/>
        <v>0</v>
      </c>
      <c r="FN196" s="157">
        <f t="shared" si="677"/>
        <v>0</v>
      </c>
      <c r="FO196" s="158">
        <f t="shared" si="677"/>
        <v>0</v>
      </c>
      <c r="FP196" s="157">
        <f t="shared" si="678"/>
        <v>0</v>
      </c>
      <c r="FQ196" s="158">
        <f t="shared" si="678"/>
        <v>0</v>
      </c>
      <c r="FR196" s="155"/>
      <c r="FS196" s="156"/>
      <c r="FT196" s="157">
        <f t="shared" si="679"/>
        <v>0</v>
      </c>
      <c r="FU196" s="158">
        <f t="shared" si="679"/>
        <v>0</v>
      </c>
      <c r="FV196" s="155"/>
      <c r="FW196" s="156"/>
      <c r="FX196" s="157">
        <f t="shared" si="680"/>
        <v>0</v>
      </c>
      <c r="FY196" s="158">
        <f t="shared" si="680"/>
        <v>0</v>
      </c>
      <c r="FZ196" s="155"/>
      <c r="GA196" s="156"/>
      <c r="GB196" s="157">
        <f t="shared" si="681"/>
        <v>0</v>
      </c>
      <c r="GC196" s="158">
        <f t="shared" si="681"/>
        <v>0</v>
      </c>
      <c r="GD196" s="157">
        <f t="shared" si="682"/>
        <v>677</v>
      </c>
      <c r="GE196" s="158">
        <f t="shared" si="682"/>
        <v>788</v>
      </c>
      <c r="GF196" s="157">
        <f t="shared" si="682"/>
        <v>0</v>
      </c>
      <c r="GG196" s="158">
        <f t="shared" si="682"/>
        <v>0</v>
      </c>
      <c r="GH196" s="157">
        <f t="shared" si="683"/>
        <v>949.7764610791935</v>
      </c>
      <c r="GI196" s="158">
        <f t="shared" si="683"/>
        <v>1159.0585223336625</v>
      </c>
      <c r="GJ196" s="157" t="str">
        <f t="shared" si="684"/>
        <v/>
      </c>
      <c r="GK196" s="158" t="str">
        <f t="shared" si="684"/>
        <v/>
      </c>
      <c r="GL196" s="157">
        <f t="shared" si="685"/>
        <v>964</v>
      </c>
      <c r="GM196" s="158">
        <f t="shared" si="685"/>
        <v>915</v>
      </c>
      <c r="GN196" s="157">
        <f t="shared" si="685"/>
        <v>120</v>
      </c>
      <c r="GO196" s="158">
        <f t="shared" si="685"/>
        <v>0</v>
      </c>
      <c r="GP196" s="157">
        <f t="shared" si="686"/>
        <v>2486.5270715108331</v>
      </c>
      <c r="GQ196" s="158">
        <f t="shared" si="686"/>
        <v>2103.9091168725586</v>
      </c>
      <c r="GR196" s="157">
        <f t="shared" si="687"/>
        <v>14040</v>
      </c>
      <c r="GS196" s="158">
        <f t="shared" si="687"/>
        <v>0</v>
      </c>
      <c r="GT196" s="157">
        <f t="shared" si="688"/>
        <v>1641</v>
      </c>
      <c r="GU196" s="158">
        <f t="shared" si="688"/>
        <v>1703</v>
      </c>
      <c r="GV196" s="157">
        <f t="shared" si="688"/>
        <v>120</v>
      </c>
      <c r="GW196" s="158">
        <f t="shared" si="688"/>
        <v>0</v>
      </c>
      <c r="GX196" s="157">
        <f t="shared" si="689"/>
        <v>3436.3035325900264</v>
      </c>
      <c r="GY196" s="158">
        <f t="shared" si="689"/>
        <v>3262.9676392062211</v>
      </c>
      <c r="GZ196" s="157">
        <f t="shared" si="626"/>
        <v>14040</v>
      </c>
      <c r="HA196" s="157" t="str">
        <f t="shared" si="626"/>
        <v/>
      </c>
      <c r="HB196" s="157">
        <f t="shared" si="690"/>
        <v>0</v>
      </c>
      <c r="HC196" s="158">
        <f t="shared" si="690"/>
        <v>0</v>
      </c>
      <c r="HD196" s="157">
        <f t="shared" si="690"/>
        <v>0</v>
      </c>
      <c r="HE196" s="158">
        <f t="shared" si="690"/>
        <v>0</v>
      </c>
      <c r="HF196" s="157" t="str">
        <f t="shared" si="691"/>
        <v/>
      </c>
      <c r="HG196" s="158" t="str">
        <f t="shared" si="691"/>
        <v/>
      </c>
      <c r="HH196" s="157" t="str">
        <f t="shared" si="692"/>
        <v/>
      </c>
      <c r="HI196" s="158" t="str">
        <f t="shared" si="692"/>
        <v/>
      </c>
      <c r="HJ196" s="157">
        <f t="shared" si="693"/>
        <v>3436.3035325900264</v>
      </c>
      <c r="HK196" s="158">
        <f t="shared" si="693"/>
        <v>3262.9676392062211</v>
      </c>
      <c r="HL196" s="157">
        <f t="shared" si="694"/>
        <v>14040</v>
      </c>
      <c r="HM196" s="158" t="str">
        <f t="shared" si="694"/>
        <v/>
      </c>
    </row>
    <row r="197" spans="1:221">
      <c r="A197" s="176" t="s">
        <v>563</v>
      </c>
      <c r="B197" s="177" t="s">
        <v>592</v>
      </c>
      <c r="C197" s="178"/>
      <c r="D197" s="180">
        <v>198321</v>
      </c>
      <c r="E197" s="180">
        <v>9</v>
      </c>
      <c r="F197" s="155">
        <v>344</v>
      </c>
      <c r="G197" s="156">
        <v>243</v>
      </c>
      <c r="H197" s="155">
        <v>58</v>
      </c>
      <c r="I197" s="156">
        <v>22</v>
      </c>
      <c r="J197" s="157">
        <f t="shared" si="627"/>
        <v>286</v>
      </c>
      <c r="K197" s="158">
        <f t="shared" si="627"/>
        <v>221</v>
      </c>
      <c r="L197" s="155"/>
      <c r="M197" s="156"/>
      <c r="N197" s="157">
        <f t="shared" si="628"/>
        <v>286</v>
      </c>
      <c r="O197" s="158">
        <f t="shared" si="628"/>
        <v>221</v>
      </c>
      <c r="P197" s="232">
        <f t="shared" si="628"/>
        <v>10</v>
      </c>
      <c r="Q197" s="233">
        <f t="shared" si="628"/>
        <v>0</v>
      </c>
      <c r="R197" s="155">
        <v>4</v>
      </c>
      <c r="S197" s="156">
        <v>6</v>
      </c>
      <c r="T197" s="157">
        <f t="shared" si="629"/>
        <v>0</v>
      </c>
      <c r="U197" s="158">
        <f t="shared" si="629"/>
        <v>0</v>
      </c>
      <c r="V197" s="155">
        <v>11</v>
      </c>
      <c r="W197" s="156">
        <v>11</v>
      </c>
      <c r="X197" s="157">
        <f t="shared" si="630"/>
        <v>0</v>
      </c>
      <c r="Y197" s="158">
        <f t="shared" si="630"/>
        <v>0</v>
      </c>
      <c r="Z197" s="155"/>
      <c r="AA197" s="156"/>
      <c r="AB197" s="157">
        <f t="shared" si="631"/>
        <v>0</v>
      </c>
      <c r="AC197" s="158">
        <f t="shared" si="631"/>
        <v>0</v>
      </c>
      <c r="AD197" s="157">
        <f t="shared" si="632"/>
        <v>15</v>
      </c>
      <c r="AE197" s="158">
        <f t="shared" si="632"/>
        <v>17</v>
      </c>
      <c r="AF197" s="157">
        <f t="shared" si="633"/>
        <v>0</v>
      </c>
      <c r="AG197" s="158">
        <f t="shared" si="633"/>
        <v>0</v>
      </c>
      <c r="AH197" s="155">
        <v>0.82222222222222197</v>
      </c>
      <c r="AI197" s="156">
        <v>1.1764705882352899</v>
      </c>
      <c r="AJ197" s="157">
        <f t="shared" si="634"/>
        <v>3.2888888888888879</v>
      </c>
      <c r="AK197" s="157">
        <f t="shared" si="634"/>
        <v>7.0588235294117396</v>
      </c>
      <c r="AL197" s="155">
        <v>2.8666666666666698</v>
      </c>
      <c r="AM197" s="156">
        <v>2.8039215686274499</v>
      </c>
      <c r="AN197" s="157">
        <f t="shared" si="635"/>
        <v>31.533333333333367</v>
      </c>
      <c r="AO197" s="157">
        <f t="shared" si="635"/>
        <v>30.843137254901947</v>
      </c>
      <c r="AP197" s="155"/>
      <c r="AQ197" s="156"/>
      <c r="AR197" s="157">
        <f t="shared" si="636"/>
        <v>0</v>
      </c>
      <c r="AS197" s="158">
        <f t="shared" si="636"/>
        <v>0</v>
      </c>
      <c r="AT197" s="157">
        <f t="shared" si="637"/>
        <v>2.3214814814814835</v>
      </c>
      <c r="AU197" s="158">
        <f t="shared" si="637"/>
        <v>2.2295271049596286</v>
      </c>
      <c r="AV197" s="157">
        <f t="shared" si="638"/>
        <v>34.822222222222251</v>
      </c>
      <c r="AW197" s="158">
        <f t="shared" si="638"/>
        <v>37.901960784313687</v>
      </c>
      <c r="AX197" s="155"/>
      <c r="AY197" s="156"/>
      <c r="AZ197" s="157">
        <f t="shared" si="639"/>
        <v>0</v>
      </c>
      <c r="BA197" s="158">
        <f t="shared" si="639"/>
        <v>0</v>
      </c>
      <c r="BB197" s="155"/>
      <c r="BC197" s="156"/>
      <c r="BD197" s="157">
        <f t="shared" si="640"/>
        <v>0</v>
      </c>
      <c r="BE197" s="158">
        <f t="shared" si="640"/>
        <v>0</v>
      </c>
      <c r="BF197" s="155"/>
      <c r="BG197" s="156"/>
      <c r="BH197" s="157">
        <f t="shared" si="641"/>
        <v>0</v>
      </c>
      <c r="BI197" s="158">
        <f t="shared" si="641"/>
        <v>0</v>
      </c>
      <c r="BJ197" s="157">
        <f t="shared" si="642"/>
        <v>0</v>
      </c>
      <c r="BK197" s="158">
        <f t="shared" si="642"/>
        <v>0</v>
      </c>
      <c r="BL197" s="157">
        <f t="shared" si="643"/>
        <v>0</v>
      </c>
      <c r="BM197" s="158">
        <f t="shared" si="643"/>
        <v>0</v>
      </c>
      <c r="BN197" s="155">
        <v>23</v>
      </c>
      <c r="BO197" s="156">
        <v>20</v>
      </c>
      <c r="BP197" s="157">
        <f t="shared" si="644"/>
        <v>0</v>
      </c>
      <c r="BQ197" s="158">
        <f t="shared" si="644"/>
        <v>0</v>
      </c>
      <c r="BR197" s="155">
        <v>10</v>
      </c>
      <c r="BS197" s="156">
        <v>10</v>
      </c>
      <c r="BT197" s="157">
        <f t="shared" si="645"/>
        <v>10</v>
      </c>
      <c r="BU197" s="158">
        <f t="shared" si="645"/>
        <v>0</v>
      </c>
      <c r="BV197" s="155"/>
      <c r="BW197" s="156"/>
      <c r="BX197" s="157">
        <f t="shared" si="646"/>
        <v>0</v>
      </c>
      <c r="BY197" s="158">
        <f t="shared" si="646"/>
        <v>0</v>
      </c>
      <c r="BZ197" s="157">
        <f t="shared" si="647"/>
        <v>33</v>
      </c>
      <c r="CA197" s="158">
        <f t="shared" si="647"/>
        <v>30</v>
      </c>
      <c r="CB197" s="157">
        <f t="shared" si="648"/>
        <v>33</v>
      </c>
      <c r="CC197" s="158">
        <f t="shared" si="648"/>
        <v>0</v>
      </c>
      <c r="CD197" s="155">
        <v>1.8686868686868701</v>
      </c>
      <c r="CE197" s="156">
        <v>2.2444444444444498</v>
      </c>
      <c r="CF197" s="157">
        <f t="shared" si="649"/>
        <v>42.979797979798015</v>
      </c>
      <c r="CG197" s="158">
        <f t="shared" si="649"/>
        <v>44.888888888888999</v>
      </c>
      <c r="CH197" s="155">
        <v>1.1717171717171699</v>
      </c>
      <c r="CI197" s="156">
        <v>1.0333333333333301</v>
      </c>
      <c r="CJ197" s="157">
        <f t="shared" si="650"/>
        <v>11.717171717171698</v>
      </c>
      <c r="CK197" s="158">
        <f t="shared" si="650"/>
        <v>10.3333333333333</v>
      </c>
      <c r="CL197" s="155"/>
      <c r="CM197" s="156"/>
      <c r="CN197" s="157">
        <f t="shared" si="651"/>
        <v>0</v>
      </c>
      <c r="CO197" s="158">
        <f t="shared" si="651"/>
        <v>0</v>
      </c>
      <c r="CP197" s="157">
        <f t="shared" si="652"/>
        <v>1.6574839302112034</v>
      </c>
      <c r="CQ197" s="158">
        <f t="shared" si="652"/>
        <v>1.8407407407407432</v>
      </c>
      <c r="CR197" s="157">
        <f t="shared" si="653"/>
        <v>54.696969696969717</v>
      </c>
      <c r="CS197" s="158">
        <f t="shared" si="653"/>
        <v>55.2222222222223</v>
      </c>
      <c r="CT197" s="155"/>
      <c r="CU197" s="156"/>
      <c r="CV197" s="157">
        <f t="shared" si="654"/>
        <v>0</v>
      </c>
      <c r="CW197" s="158">
        <f t="shared" si="654"/>
        <v>0</v>
      </c>
      <c r="CX197" s="155">
        <v>15</v>
      </c>
      <c r="CY197" s="156"/>
      <c r="CZ197" s="157">
        <f t="shared" si="655"/>
        <v>150</v>
      </c>
      <c r="DA197" s="158">
        <f t="shared" si="655"/>
        <v>0</v>
      </c>
      <c r="DB197" s="155"/>
      <c r="DC197" s="156"/>
      <c r="DD197" s="157">
        <f t="shared" si="656"/>
        <v>0</v>
      </c>
      <c r="DE197" s="158">
        <f t="shared" si="656"/>
        <v>0</v>
      </c>
      <c r="DF197" s="157">
        <f t="shared" si="657"/>
        <v>4.5454545454545459</v>
      </c>
      <c r="DG197" s="158">
        <f t="shared" si="657"/>
        <v>0</v>
      </c>
      <c r="DH197" s="157">
        <f t="shared" si="658"/>
        <v>150</v>
      </c>
      <c r="DI197" s="158">
        <f t="shared" si="658"/>
        <v>0</v>
      </c>
      <c r="DJ197" s="157">
        <f t="shared" si="659"/>
        <v>48</v>
      </c>
      <c r="DK197" s="158">
        <f t="shared" si="659"/>
        <v>47</v>
      </c>
      <c r="DL197" s="157">
        <f t="shared" si="659"/>
        <v>33</v>
      </c>
      <c r="DM197" s="158">
        <f t="shared" si="659"/>
        <v>0</v>
      </c>
      <c r="DN197" s="157">
        <f t="shared" si="660"/>
        <v>1.8649831649831661</v>
      </c>
      <c r="DO197" s="158">
        <f t="shared" si="660"/>
        <v>1.9813655958837444</v>
      </c>
      <c r="DP197" s="157">
        <f t="shared" si="661"/>
        <v>89.519191919191968</v>
      </c>
      <c r="DQ197" s="158">
        <f t="shared" si="661"/>
        <v>93.124183006535986</v>
      </c>
      <c r="DR197" s="157">
        <f t="shared" si="662"/>
        <v>4.5454545454545459</v>
      </c>
      <c r="DS197" s="158">
        <f t="shared" si="662"/>
        <v>0</v>
      </c>
      <c r="DT197" s="157">
        <f t="shared" si="663"/>
        <v>150</v>
      </c>
      <c r="DU197" s="158">
        <f t="shared" si="663"/>
        <v>0</v>
      </c>
      <c r="DV197" s="155">
        <v>105</v>
      </c>
      <c r="DW197" s="156">
        <v>103</v>
      </c>
      <c r="DX197" s="157">
        <f t="shared" si="664"/>
        <v>0</v>
      </c>
      <c r="DY197" s="158">
        <f t="shared" si="664"/>
        <v>0</v>
      </c>
      <c r="DZ197" s="155">
        <v>133</v>
      </c>
      <c r="EA197" s="156">
        <v>71</v>
      </c>
      <c r="EB197" s="157">
        <f t="shared" si="665"/>
        <v>0</v>
      </c>
      <c r="EC197" s="158">
        <f t="shared" si="665"/>
        <v>0</v>
      </c>
      <c r="ED197" s="155"/>
      <c r="EE197" s="156"/>
      <c r="EF197" s="157">
        <f t="shared" si="666"/>
        <v>0</v>
      </c>
      <c r="EG197" s="158">
        <f t="shared" si="666"/>
        <v>0</v>
      </c>
      <c r="EH197" s="157">
        <f t="shared" si="667"/>
        <v>238</v>
      </c>
      <c r="EI197" s="158">
        <f t="shared" si="667"/>
        <v>174</v>
      </c>
      <c r="EJ197" s="157">
        <f t="shared" si="668"/>
        <v>0</v>
      </c>
      <c r="EK197" s="158">
        <f t="shared" si="668"/>
        <v>0</v>
      </c>
      <c r="EL197" s="155">
        <v>2.1470588235294099</v>
      </c>
      <c r="EM197" s="156">
        <v>2.6302681992337198</v>
      </c>
      <c r="EN197" s="157">
        <f t="shared" si="669"/>
        <v>225.44117647058803</v>
      </c>
      <c r="EO197" s="158">
        <f t="shared" si="669"/>
        <v>270.91762452107315</v>
      </c>
      <c r="EP197" s="155">
        <v>3.8333333333333299</v>
      </c>
      <c r="EQ197" s="156">
        <v>2.77586206896552</v>
      </c>
      <c r="ER197" s="157">
        <f t="shared" si="670"/>
        <v>509.83333333333286</v>
      </c>
      <c r="ES197" s="158">
        <f t="shared" si="670"/>
        <v>197.08620689655191</v>
      </c>
      <c r="ET197" s="155"/>
      <c r="EU197" s="156"/>
      <c r="EV197" s="157">
        <f t="shared" si="671"/>
        <v>0</v>
      </c>
      <c r="EW197" s="158">
        <f t="shared" si="671"/>
        <v>0</v>
      </c>
      <c r="EX197" s="157">
        <f t="shared" si="672"/>
        <v>3.0893886966551296</v>
      </c>
      <c r="EY197" s="158">
        <f t="shared" si="672"/>
        <v>2.6896771920553166</v>
      </c>
      <c r="EZ197" s="157">
        <f t="shared" si="673"/>
        <v>735.27450980392086</v>
      </c>
      <c r="FA197" s="158">
        <f t="shared" si="673"/>
        <v>468.00383141762512</v>
      </c>
      <c r="FB197" s="155"/>
      <c r="FC197" s="156"/>
      <c r="FD197" s="157">
        <f t="shared" si="674"/>
        <v>0</v>
      </c>
      <c r="FE197" s="158">
        <f t="shared" si="674"/>
        <v>0</v>
      </c>
      <c r="FF197" s="155"/>
      <c r="FG197" s="156"/>
      <c r="FH197" s="157">
        <f t="shared" si="675"/>
        <v>0</v>
      </c>
      <c r="FI197" s="158">
        <f t="shared" si="675"/>
        <v>0</v>
      </c>
      <c r="FJ197" s="155"/>
      <c r="FK197" s="156"/>
      <c r="FL197" s="157">
        <f t="shared" si="676"/>
        <v>0</v>
      </c>
      <c r="FM197" s="158">
        <f t="shared" si="676"/>
        <v>0</v>
      </c>
      <c r="FN197" s="157">
        <f t="shared" si="677"/>
        <v>0</v>
      </c>
      <c r="FO197" s="158">
        <f t="shared" si="677"/>
        <v>0</v>
      </c>
      <c r="FP197" s="157">
        <f t="shared" si="678"/>
        <v>0</v>
      </c>
      <c r="FQ197" s="158">
        <f t="shared" si="678"/>
        <v>0</v>
      </c>
      <c r="FR197" s="155"/>
      <c r="FS197" s="156"/>
      <c r="FT197" s="157">
        <f t="shared" si="679"/>
        <v>0</v>
      </c>
      <c r="FU197" s="158">
        <f t="shared" si="679"/>
        <v>0</v>
      </c>
      <c r="FV197" s="155"/>
      <c r="FW197" s="156"/>
      <c r="FX197" s="157">
        <f t="shared" si="680"/>
        <v>0</v>
      </c>
      <c r="FY197" s="158">
        <f t="shared" si="680"/>
        <v>0</v>
      </c>
      <c r="FZ197" s="155"/>
      <c r="GA197" s="156"/>
      <c r="GB197" s="157">
        <f t="shared" si="681"/>
        <v>0</v>
      </c>
      <c r="GC197" s="158">
        <f t="shared" si="681"/>
        <v>0</v>
      </c>
      <c r="GD197" s="157">
        <f t="shared" si="682"/>
        <v>132</v>
      </c>
      <c r="GE197" s="158">
        <f t="shared" si="682"/>
        <v>129</v>
      </c>
      <c r="GF197" s="157">
        <f t="shared" si="682"/>
        <v>0</v>
      </c>
      <c r="GG197" s="158">
        <f t="shared" si="682"/>
        <v>0</v>
      </c>
      <c r="GH197" s="157">
        <f t="shared" si="683"/>
        <v>271.70986333927493</v>
      </c>
      <c r="GI197" s="158">
        <f t="shared" si="683"/>
        <v>322.86533693937389</v>
      </c>
      <c r="GJ197" s="157" t="str">
        <f t="shared" si="684"/>
        <v/>
      </c>
      <c r="GK197" s="158" t="str">
        <f t="shared" si="684"/>
        <v/>
      </c>
      <c r="GL197" s="157">
        <f t="shared" si="685"/>
        <v>154</v>
      </c>
      <c r="GM197" s="158">
        <f t="shared" si="685"/>
        <v>92</v>
      </c>
      <c r="GN197" s="157">
        <f t="shared" si="685"/>
        <v>10</v>
      </c>
      <c r="GO197" s="158">
        <f t="shared" si="685"/>
        <v>0</v>
      </c>
      <c r="GP197" s="157">
        <f t="shared" si="686"/>
        <v>553.08383838383793</v>
      </c>
      <c r="GQ197" s="158">
        <f t="shared" si="686"/>
        <v>238.26267748478716</v>
      </c>
      <c r="GR197" s="157">
        <f t="shared" si="687"/>
        <v>150</v>
      </c>
      <c r="GS197" s="158">
        <f t="shared" si="687"/>
        <v>0</v>
      </c>
      <c r="GT197" s="157">
        <f t="shared" si="688"/>
        <v>286</v>
      </c>
      <c r="GU197" s="158">
        <f t="shared" si="688"/>
        <v>221</v>
      </c>
      <c r="GV197" s="157">
        <f t="shared" si="688"/>
        <v>10</v>
      </c>
      <c r="GW197" s="158">
        <f t="shared" si="688"/>
        <v>0</v>
      </c>
      <c r="GX197" s="157">
        <f t="shared" si="689"/>
        <v>824.79370172311292</v>
      </c>
      <c r="GY197" s="158">
        <f t="shared" si="689"/>
        <v>561.12801442416105</v>
      </c>
      <c r="GZ197" s="157">
        <f t="shared" si="626"/>
        <v>150</v>
      </c>
      <c r="HA197" s="157" t="str">
        <f t="shared" si="626"/>
        <v/>
      </c>
      <c r="HB197" s="157">
        <f t="shared" si="690"/>
        <v>0</v>
      </c>
      <c r="HC197" s="158">
        <f t="shared" si="690"/>
        <v>0</v>
      </c>
      <c r="HD197" s="157">
        <f t="shared" si="690"/>
        <v>0</v>
      </c>
      <c r="HE197" s="158">
        <f t="shared" si="690"/>
        <v>0</v>
      </c>
      <c r="HF197" s="157" t="str">
        <f t="shared" si="691"/>
        <v/>
      </c>
      <c r="HG197" s="158" t="str">
        <f t="shared" si="691"/>
        <v/>
      </c>
      <c r="HH197" s="157" t="str">
        <f t="shared" si="692"/>
        <v/>
      </c>
      <c r="HI197" s="158" t="str">
        <f t="shared" si="692"/>
        <v/>
      </c>
      <c r="HJ197" s="157">
        <f t="shared" si="693"/>
        <v>824.7937017231128</v>
      </c>
      <c r="HK197" s="158">
        <f t="shared" si="693"/>
        <v>561.12801442416117</v>
      </c>
      <c r="HL197" s="157">
        <f t="shared" si="694"/>
        <v>150</v>
      </c>
      <c r="HM197" s="158" t="str">
        <f t="shared" si="694"/>
        <v/>
      </c>
    </row>
    <row r="198" spans="1:221">
      <c r="A198" s="176" t="s">
        <v>563</v>
      </c>
      <c r="B198" s="185" t="s">
        <v>593</v>
      </c>
      <c r="C198" s="234"/>
      <c r="D198" s="180">
        <v>198330</v>
      </c>
      <c r="E198" s="180">
        <v>9</v>
      </c>
      <c r="F198" s="155">
        <v>607</v>
      </c>
      <c r="G198" s="156">
        <v>645</v>
      </c>
      <c r="H198" s="155">
        <v>10</v>
      </c>
      <c r="I198" s="156">
        <v>7</v>
      </c>
      <c r="J198" s="157">
        <f t="shared" si="627"/>
        <v>597</v>
      </c>
      <c r="K198" s="158">
        <f t="shared" si="627"/>
        <v>638</v>
      </c>
      <c r="L198" s="155"/>
      <c r="M198" s="156"/>
      <c r="N198" s="157">
        <f t="shared" si="628"/>
        <v>597</v>
      </c>
      <c r="O198" s="158">
        <f t="shared" si="628"/>
        <v>638</v>
      </c>
      <c r="P198" s="232">
        <f t="shared" si="628"/>
        <v>20</v>
      </c>
      <c r="Q198" s="233">
        <f t="shared" si="628"/>
        <v>0</v>
      </c>
      <c r="R198" s="155">
        <v>3</v>
      </c>
      <c r="S198" s="156">
        <v>4</v>
      </c>
      <c r="T198" s="157">
        <f t="shared" si="629"/>
        <v>0</v>
      </c>
      <c r="U198" s="158">
        <f t="shared" si="629"/>
        <v>0</v>
      </c>
      <c r="V198" s="155">
        <v>12</v>
      </c>
      <c r="W198" s="156">
        <v>15</v>
      </c>
      <c r="X198" s="157">
        <f t="shared" si="630"/>
        <v>0</v>
      </c>
      <c r="Y198" s="158">
        <f t="shared" si="630"/>
        <v>0</v>
      </c>
      <c r="Z198" s="155"/>
      <c r="AA198" s="156"/>
      <c r="AB198" s="157">
        <f t="shared" si="631"/>
        <v>0</v>
      </c>
      <c r="AC198" s="158">
        <f t="shared" si="631"/>
        <v>0</v>
      </c>
      <c r="AD198" s="157">
        <f t="shared" si="632"/>
        <v>15</v>
      </c>
      <c r="AE198" s="158">
        <f t="shared" si="632"/>
        <v>19</v>
      </c>
      <c r="AF198" s="157">
        <f t="shared" si="633"/>
        <v>0</v>
      </c>
      <c r="AG198" s="158">
        <f t="shared" si="633"/>
        <v>0</v>
      </c>
      <c r="AH198" s="155">
        <v>0.46666666666666701</v>
      </c>
      <c r="AI198" s="156">
        <v>0.21052631578947401</v>
      </c>
      <c r="AJ198" s="157">
        <f t="shared" si="634"/>
        <v>1.400000000000001</v>
      </c>
      <c r="AK198" s="157">
        <f t="shared" si="634"/>
        <v>0.84210526315789602</v>
      </c>
      <c r="AL198" s="155">
        <v>3.06666666666667</v>
      </c>
      <c r="AM198" s="156">
        <v>2.5263157894736801</v>
      </c>
      <c r="AN198" s="157">
        <f t="shared" si="635"/>
        <v>36.80000000000004</v>
      </c>
      <c r="AO198" s="157">
        <f t="shared" si="635"/>
        <v>37.894736842105203</v>
      </c>
      <c r="AP198" s="155"/>
      <c r="AQ198" s="156"/>
      <c r="AR198" s="157">
        <f t="shared" si="636"/>
        <v>0</v>
      </c>
      <c r="AS198" s="158">
        <f t="shared" si="636"/>
        <v>0</v>
      </c>
      <c r="AT198" s="157">
        <f t="shared" si="637"/>
        <v>2.5466666666666691</v>
      </c>
      <c r="AU198" s="158">
        <f t="shared" si="637"/>
        <v>2.0387811634349</v>
      </c>
      <c r="AV198" s="157">
        <f t="shared" si="638"/>
        <v>38.200000000000038</v>
      </c>
      <c r="AW198" s="158">
        <f t="shared" si="638"/>
        <v>38.736842105263101</v>
      </c>
      <c r="AX198" s="155"/>
      <c r="AY198" s="156"/>
      <c r="AZ198" s="157">
        <f t="shared" si="639"/>
        <v>0</v>
      </c>
      <c r="BA198" s="158">
        <f t="shared" si="639"/>
        <v>0</v>
      </c>
      <c r="BB198" s="155"/>
      <c r="BC198" s="156"/>
      <c r="BD198" s="157">
        <f t="shared" si="640"/>
        <v>0</v>
      </c>
      <c r="BE198" s="158">
        <f t="shared" si="640"/>
        <v>0</v>
      </c>
      <c r="BF198" s="155"/>
      <c r="BG198" s="156"/>
      <c r="BH198" s="157">
        <f t="shared" si="641"/>
        <v>0</v>
      </c>
      <c r="BI198" s="158">
        <f t="shared" si="641"/>
        <v>0</v>
      </c>
      <c r="BJ198" s="157">
        <f t="shared" si="642"/>
        <v>0</v>
      </c>
      <c r="BK198" s="158">
        <f t="shared" si="642"/>
        <v>0</v>
      </c>
      <c r="BL198" s="157">
        <f t="shared" si="643"/>
        <v>0</v>
      </c>
      <c r="BM198" s="158">
        <f t="shared" si="643"/>
        <v>0</v>
      </c>
      <c r="BN198" s="155">
        <v>15</v>
      </c>
      <c r="BO198" s="156">
        <v>31</v>
      </c>
      <c r="BP198" s="157">
        <f t="shared" si="644"/>
        <v>0</v>
      </c>
      <c r="BQ198" s="158">
        <f t="shared" si="644"/>
        <v>0</v>
      </c>
      <c r="BR198" s="155">
        <v>20</v>
      </c>
      <c r="BS198" s="156">
        <v>25</v>
      </c>
      <c r="BT198" s="157">
        <f t="shared" si="645"/>
        <v>20</v>
      </c>
      <c r="BU198" s="158">
        <f t="shared" si="645"/>
        <v>0</v>
      </c>
      <c r="BV198" s="155"/>
      <c r="BW198" s="156"/>
      <c r="BX198" s="157">
        <f t="shared" si="646"/>
        <v>0</v>
      </c>
      <c r="BY198" s="158">
        <f t="shared" si="646"/>
        <v>0</v>
      </c>
      <c r="BZ198" s="157">
        <f t="shared" si="647"/>
        <v>35</v>
      </c>
      <c r="CA198" s="158">
        <f t="shared" si="647"/>
        <v>56</v>
      </c>
      <c r="CB198" s="157">
        <f t="shared" si="648"/>
        <v>35</v>
      </c>
      <c r="CC198" s="158">
        <f t="shared" si="648"/>
        <v>0</v>
      </c>
      <c r="CD198" s="155">
        <v>1.1809523809523801</v>
      </c>
      <c r="CE198" s="156">
        <v>1.31547619047619</v>
      </c>
      <c r="CF198" s="157">
        <f t="shared" si="649"/>
        <v>17.714285714285701</v>
      </c>
      <c r="CG198" s="158">
        <f t="shared" si="649"/>
        <v>40.779761904761891</v>
      </c>
      <c r="CH198" s="155">
        <v>2.7333333333333298</v>
      </c>
      <c r="CI198" s="156">
        <v>1.21428571428571</v>
      </c>
      <c r="CJ198" s="157">
        <f t="shared" si="650"/>
        <v>54.6666666666666</v>
      </c>
      <c r="CK198" s="158">
        <f t="shared" si="650"/>
        <v>30.357142857142748</v>
      </c>
      <c r="CL198" s="155"/>
      <c r="CM198" s="156"/>
      <c r="CN198" s="157">
        <f t="shared" si="651"/>
        <v>0</v>
      </c>
      <c r="CO198" s="158">
        <f t="shared" si="651"/>
        <v>0</v>
      </c>
      <c r="CP198" s="157">
        <f t="shared" si="652"/>
        <v>2.0680272108843512</v>
      </c>
      <c r="CQ198" s="158">
        <f t="shared" si="652"/>
        <v>1.2703018707482971</v>
      </c>
      <c r="CR198" s="157">
        <f t="shared" si="653"/>
        <v>72.380952380952294</v>
      </c>
      <c r="CS198" s="158">
        <f t="shared" si="653"/>
        <v>71.136904761904646</v>
      </c>
      <c r="CT198" s="155"/>
      <c r="CU198" s="156"/>
      <c r="CV198" s="157">
        <f t="shared" si="654"/>
        <v>0</v>
      </c>
      <c r="CW198" s="158">
        <f t="shared" si="654"/>
        <v>0</v>
      </c>
      <c r="CX198" s="155">
        <v>21</v>
      </c>
      <c r="CY198" s="156"/>
      <c r="CZ198" s="157">
        <f t="shared" si="655"/>
        <v>420</v>
      </c>
      <c r="DA198" s="158">
        <f t="shared" si="655"/>
        <v>0</v>
      </c>
      <c r="DB198" s="155"/>
      <c r="DC198" s="156"/>
      <c r="DD198" s="157">
        <f t="shared" si="656"/>
        <v>0</v>
      </c>
      <c r="DE198" s="158">
        <f t="shared" si="656"/>
        <v>0</v>
      </c>
      <c r="DF198" s="157">
        <f t="shared" si="657"/>
        <v>12</v>
      </c>
      <c r="DG198" s="158">
        <f t="shared" si="657"/>
        <v>0</v>
      </c>
      <c r="DH198" s="157">
        <f t="shared" si="658"/>
        <v>420</v>
      </c>
      <c r="DI198" s="158">
        <f t="shared" si="658"/>
        <v>0</v>
      </c>
      <c r="DJ198" s="157">
        <f t="shared" si="659"/>
        <v>50</v>
      </c>
      <c r="DK198" s="158">
        <f t="shared" si="659"/>
        <v>75</v>
      </c>
      <c r="DL198" s="157">
        <f t="shared" si="659"/>
        <v>35</v>
      </c>
      <c r="DM198" s="158">
        <f t="shared" si="659"/>
        <v>0</v>
      </c>
      <c r="DN198" s="157">
        <f t="shared" si="660"/>
        <v>2.2116190476190467</v>
      </c>
      <c r="DO198" s="158">
        <f t="shared" si="660"/>
        <v>1.4649832915622365</v>
      </c>
      <c r="DP198" s="157">
        <f t="shared" si="661"/>
        <v>110.58095238095234</v>
      </c>
      <c r="DQ198" s="158">
        <f t="shared" si="661"/>
        <v>109.87374686716774</v>
      </c>
      <c r="DR198" s="157">
        <f t="shared" si="662"/>
        <v>12</v>
      </c>
      <c r="DS198" s="158">
        <f t="shared" si="662"/>
        <v>0</v>
      </c>
      <c r="DT198" s="157">
        <f t="shared" si="663"/>
        <v>420</v>
      </c>
      <c r="DU198" s="158">
        <f t="shared" si="663"/>
        <v>0</v>
      </c>
      <c r="DV198" s="155">
        <v>315</v>
      </c>
      <c r="DW198" s="156">
        <v>337</v>
      </c>
      <c r="DX198" s="157">
        <f t="shared" si="664"/>
        <v>0</v>
      </c>
      <c r="DY198" s="158">
        <f t="shared" si="664"/>
        <v>0</v>
      </c>
      <c r="DZ198" s="155">
        <v>232</v>
      </c>
      <c r="EA198" s="156">
        <v>226</v>
      </c>
      <c r="EB198" s="157">
        <f t="shared" si="665"/>
        <v>0</v>
      </c>
      <c r="EC198" s="158">
        <f t="shared" si="665"/>
        <v>0</v>
      </c>
      <c r="ED198" s="155"/>
      <c r="EE198" s="156"/>
      <c r="EF198" s="157">
        <f t="shared" si="666"/>
        <v>0</v>
      </c>
      <c r="EG198" s="158">
        <f t="shared" si="666"/>
        <v>0</v>
      </c>
      <c r="EH198" s="157">
        <f t="shared" si="667"/>
        <v>547</v>
      </c>
      <c r="EI198" s="158">
        <f t="shared" si="667"/>
        <v>563</v>
      </c>
      <c r="EJ198" s="157">
        <f t="shared" si="668"/>
        <v>0</v>
      </c>
      <c r="EK198" s="158">
        <f t="shared" si="668"/>
        <v>0</v>
      </c>
      <c r="EL198" s="155">
        <v>1.62218159658745</v>
      </c>
      <c r="EM198" s="156">
        <v>1.7021906453522799</v>
      </c>
      <c r="EN198" s="157">
        <f t="shared" si="669"/>
        <v>510.98720292504674</v>
      </c>
      <c r="EO198" s="158">
        <f t="shared" si="669"/>
        <v>573.63824748371837</v>
      </c>
      <c r="EP198" s="155">
        <v>1.73735527117611</v>
      </c>
      <c r="EQ198" s="156">
        <v>1.4742451154529299</v>
      </c>
      <c r="ER198" s="157">
        <f t="shared" si="670"/>
        <v>403.06642291285755</v>
      </c>
      <c r="ES198" s="158">
        <f t="shared" si="670"/>
        <v>333.17939609236214</v>
      </c>
      <c r="ET198" s="155"/>
      <c r="EU198" s="156"/>
      <c r="EV198" s="157">
        <f t="shared" si="671"/>
        <v>0</v>
      </c>
      <c r="EW198" s="158">
        <f t="shared" si="671"/>
        <v>0</v>
      </c>
      <c r="EX198" s="157">
        <f t="shared" si="672"/>
        <v>1.6710303945848342</v>
      </c>
      <c r="EY198" s="158">
        <f t="shared" si="672"/>
        <v>1.610688532106715</v>
      </c>
      <c r="EZ198" s="157">
        <f t="shared" si="673"/>
        <v>914.05362583790429</v>
      </c>
      <c r="FA198" s="158">
        <f t="shared" si="673"/>
        <v>906.81764357608051</v>
      </c>
      <c r="FB198" s="155"/>
      <c r="FC198" s="156"/>
      <c r="FD198" s="157">
        <f t="shared" si="674"/>
        <v>0</v>
      </c>
      <c r="FE198" s="158">
        <f t="shared" si="674"/>
        <v>0</v>
      </c>
      <c r="FF198" s="155"/>
      <c r="FG198" s="156"/>
      <c r="FH198" s="157">
        <f t="shared" si="675"/>
        <v>0</v>
      </c>
      <c r="FI198" s="158">
        <f t="shared" si="675"/>
        <v>0</v>
      </c>
      <c r="FJ198" s="155"/>
      <c r="FK198" s="156"/>
      <c r="FL198" s="157">
        <f t="shared" si="676"/>
        <v>0</v>
      </c>
      <c r="FM198" s="158">
        <f t="shared" si="676"/>
        <v>0</v>
      </c>
      <c r="FN198" s="157">
        <f t="shared" si="677"/>
        <v>0</v>
      </c>
      <c r="FO198" s="158">
        <f t="shared" si="677"/>
        <v>0</v>
      </c>
      <c r="FP198" s="157">
        <f t="shared" si="678"/>
        <v>0</v>
      </c>
      <c r="FQ198" s="158">
        <f t="shared" si="678"/>
        <v>0</v>
      </c>
      <c r="FR198" s="155"/>
      <c r="FS198" s="156"/>
      <c r="FT198" s="157">
        <f t="shared" si="679"/>
        <v>0</v>
      </c>
      <c r="FU198" s="158">
        <f t="shared" si="679"/>
        <v>0</v>
      </c>
      <c r="FV198" s="155"/>
      <c r="FW198" s="156"/>
      <c r="FX198" s="157">
        <f t="shared" si="680"/>
        <v>0</v>
      </c>
      <c r="FY198" s="158">
        <f t="shared" si="680"/>
        <v>0</v>
      </c>
      <c r="FZ198" s="155"/>
      <c r="GA198" s="156"/>
      <c r="GB198" s="157">
        <f t="shared" si="681"/>
        <v>0</v>
      </c>
      <c r="GC198" s="158">
        <f t="shared" si="681"/>
        <v>0</v>
      </c>
      <c r="GD198" s="157">
        <f t="shared" si="682"/>
        <v>333</v>
      </c>
      <c r="GE198" s="158">
        <f t="shared" si="682"/>
        <v>372</v>
      </c>
      <c r="GF198" s="157">
        <f t="shared" si="682"/>
        <v>0</v>
      </c>
      <c r="GG198" s="158">
        <f t="shared" si="682"/>
        <v>0</v>
      </c>
      <c r="GH198" s="157">
        <f t="shared" si="683"/>
        <v>530.1014886393325</v>
      </c>
      <c r="GI198" s="158">
        <f t="shared" si="683"/>
        <v>615.2601146516381</v>
      </c>
      <c r="GJ198" s="157" t="str">
        <f t="shared" si="684"/>
        <v/>
      </c>
      <c r="GK198" s="158" t="str">
        <f t="shared" si="684"/>
        <v/>
      </c>
      <c r="GL198" s="157">
        <f t="shared" si="685"/>
        <v>264</v>
      </c>
      <c r="GM198" s="158">
        <f t="shared" si="685"/>
        <v>266</v>
      </c>
      <c r="GN198" s="157">
        <f t="shared" si="685"/>
        <v>20</v>
      </c>
      <c r="GO198" s="158">
        <f t="shared" si="685"/>
        <v>0</v>
      </c>
      <c r="GP198" s="157">
        <f t="shared" si="686"/>
        <v>494.53308957952419</v>
      </c>
      <c r="GQ198" s="158">
        <f t="shared" si="686"/>
        <v>401.43127579161012</v>
      </c>
      <c r="GR198" s="157">
        <f t="shared" si="687"/>
        <v>420</v>
      </c>
      <c r="GS198" s="158">
        <f t="shared" si="687"/>
        <v>0</v>
      </c>
      <c r="GT198" s="157">
        <f t="shared" si="688"/>
        <v>597</v>
      </c>
      <c r="GU198" s="158">
        <f t="shared" si="688"/>
        <v>638</v>
      </c>
      <c r="GV198" s="157">
        <f t="shared" si="688"/>
        <v>20</v>
      </c>
      <c r="GW198" s="158">
        <f t="shared" si="688"/>
        <v>0</v>
      </c>
      <c r="GX198" s="157">
        <f t="shared" si="689"/>
        <v>1024.6345782188566</v>
      </c>
      <c r="GY198" s="158">
        <f t="shared" si="689"/>
        <v>1016.6913904432482</v>
      </c>
      <c r="GZ198" s="157">
        <f t="shared" si="626"/>
        <v>420</v>
      </c>
      <c r="HA198" s="157" t="str">
        <f t="shared" si="626"/>
        <v/>
      </c>
      <c r="HB198" s="157">
        <f t="shared" si="690"/>
        <v>0</v>
      </c>
      <c r="HC198" s="158">
        <f t="shared" si="690"/>
        <v>0</v>
      </c>
      <c r="HD198" s="157">
        <f t="shared" si="690"/>
        <v>0</v>
      </c>
      <c r="HE198" s="158">
        <f t="shared" si="690"/>
        <v>0</v>
      </c>
      <c r="HF198" s="157" t="str">
        <f t="shared" si="691"/>
        <v/>
      </c>
      <c r="HG198" s="158" t="str">
        <f t="shared" si="691"/>
        <v/>
      </c>
      <c r="HH198" s="157" t="str">
        <f t="shared" si="692"/>
        <v/>
      </c>
      <c r="HI198" s="158" t="str">
        <f t="shared" si="692"/>
        <v/>
      </c>
      <c r="HJ198" s="157">
        <f t="shared" si="693"/>
        <v>1024.6345782188566</v>
      </c>
      <c r="HK198" s="158">
        <f t="shared" si="693"/>
        <v>1016.6913904432482</v>
      </c>
      <c r="HL198" s="157">
        <f t="shared" si="694"/>
        <v>420</v>
      </c>
      <c r="HM198" s="158" t="str">
        <f t="shared" si="694"/>
        <v/>
      </c>
    </row>
    <row r="199" spans="1:221">
      <c r="A199" s="176" t="s">
        <v>563</v>
      </c>
      <c r="B199" s="177" t="s">
        <v>594</v>
      </c>
      <c r="C199" s="178"/>
      <c r="D199" s="180">
        <v>197814</v>
      </c>
      <c r="E199" s="180">
        <v>10</v>
      </c>
      <c r="F199" s="155">
        <v>238</v>
      </c>
      <c r="G199" s="156">
        <v>260</v>
      </c>
      <c r="H199" s="155">
        <v>10</v>
      </c>
      <c r="I199" s="156">
        <v>8</v>
      </c>
      <c r="J199" s="157">
        <f t="shared" si="627"/>
        <v>228</v>
      </c>
      <c r="K199" s="158">
        <f t="shared" si="627"/>
        <v>252</v>
      </c>
      <c r="L199" s="155"/>
      <c r="M199" s="156"/>
      <c r="N199" s="157">
        <f t="shared" si="628"/>
        <v>228</v>
      </c>
      <c r="O199" s="158">
        <f t="shared" si="628"/>
        <v>252</v>
      </c>
      <c r="P199" s="232">
        <f t="shared" si="628"/>
        <v>6</v>
      </c>
      <c r="Q199" s="233">
        <f t="shared" si="628"/>
        <v>0</v>
      </c>
      <c r="R199" s="155">
        <v>3</v>
      </c>
      <c r="S199" s="156">
        <v>3</v>
      </c>
      <c r="T199" s="157">
        <f t="shared" si="629"/>
        <v>0</v>
      </c>
      <c r="U199" s="158">
        <f t="shared" si="629"/>
        <v>0</v>
      </c>
      <c r="V199" s="155">
        <v>24</v>
      </c>
      <c r="W199" s="156">
        <v>18</v>
      </c>
      <c r="X199" s="157">
        <f t="shared" si="630"/>
        <v>0</v>
      </c>
      <c r="Y199" s="158">
        <f t="shared" si="630"/>
        <v>0</v>
      </c>
      <c r="Z199" s="155"/>
      <c r="AA199" s="156"/>
      <c r="AB199" s="157">
        <f t="shared" si="631"/>
        <v>0</v>
      </c>
      <c r="AC199" s="158">
        <f t="shared" si="631"/>
        <v>0</v>
      </c>
      <c r="AD199" s="157">
        <f t="shared" si="632"/>
        <v>27</v>
      </c>
      <c r="AE199" s="158">
        <f t="shared" si="632"/>
        <v>21</v>
      </c>
      <c r="AF199" s="157">
        <f t="shared" si="633"/>
        <v>0</v>
      </c>
      <c r="AG199" s="158">
        <f t="shared" si="633"/>
        <v>0</v>
      </c>
      <c r="AH199" s="155">
        <v>0.19753086419753099</v>
      </c>
      <c r="AI199" s="156">
        <v>0.19047619047619099</v>
      </c>
      <c r="AJ199" s="157">
        <f t="shared" si="634"/>
        <v>0.592592592592593</v>
      </c>
      <c r="AK199" s="157">
        <f t="shared" si="634"/>
        <v>0.57142857142857295</v>
      </c>
      <c r="AL199" s="155">
        <v>2.92592592592593</v>
      </c>
      <c r="AM199" s="156">
        <v>3.1428571428571401</v>
      </c>
      <c r="AN199" s="157">
        <f t="shared" si="635"/>
        <v>70.222222222222314</v>
      </c>
      <c r="AO199" s="157">
        <f t="shared" si="635"/>
        <v>56.57142857142852</v>
      </c>
      <c r="AP199" s="155"/>
      <c r="AQ199" s="156"/>
      <c r="AR199" s="157">
        <f t="shared" si="636"/>
        <v>0</v>
      </c>
      <c r="AS199" s="158">
        <f t="shared" si="636"/>
        <v>0</v>
      </c>
      <c r="AT199" s="157">
        <f t="shared" si="637"/>
        <v>2.6227709190672188</v>
      </c>
      <c r="AU199" s="158">
        <f t="shared" si="637"/>
        <v>2.7210884353741474</v>
      </c>
      <c r="AV199" s="157">
        <f t="shared" si="638"/>
        <v>70.814814814814909</v>
      </c>
      <c r="AW199" s="158">
        <f t="shared" si="638"/>
        <v>57.142857142857096</v>
      </c>
      <c r="AX199" s="155"/>
      <c r="AY199" s="156"/>
      <c r="AZ199" s="157">
        <f t="shared" si="639"/>
        <v>0</v>
      </c>
      <c r="BA199" s="158">
        <f t="shared" si="639"/>
        <v>0</v>
      </c>
      <c r="BB199" s="155"/>
      <c r="BC199" s="156"/>
      <c r="BD199" s="157">
        <f t="shared" si="640"/>
        <v>0</v>
      </c>
      <c r="BE199" s="158">
        <f t="shared" si="640"/>
        <v>0</v>
      </c>
      <c r="BF199" s="155"/>
      <c r="BG199" s="156"/>
      <c r="BH199" s="157">
        <f t="shared" si="641"/>
        <v>0</v>
      </c>
      <c r="BI199" s="158">
        <f t="shared" si="641"/>
        <v>0</v>
      </c>
      <c r="BJ199" s="157">
        <f t="shared" si="642"/>
        <v>0</v>
      </c>
      <c r="BK199" s="158">
        <f t="shared" si="642"/>
        <v>0</v>
      </c>
      <c r="BL199" s="157">
        <f t="shared" si="643"/>
        <v>0</v>
      </c>
      <c r="BM199" s="158">
        <f t="shared" si="643"/>
        <v>0</v>
      </c>
      <c r="BN199" s="155">
        <v>4</v>
      </c>
      <c r="BO199" s="156">
        <v>6</v>
      </c>
      <c r="BP199" s="157">
        <f t="shared" si="644"/>
        <v>0</v>
      </c>
      <c r="BQ199" s="158">
        <f t="shared" si="644"/>
        <v>0</v>
      </c>
      <c r="BR199" s="155">
        <v>6</v>
      </c>
      <c r="BS199" s="156">
        <v>2</v>
      </c>
      <c r="BT199" s="157">
        <f t="shared" si="645"/>
        <v>6</v>
      </c>
      <c r="BU199" s="158">
        <f t="shared" si="645"/>
        <v>0</v>
      </c>
      <c r="BV199" s="155"/>
      <c r="BW199" s="156"/>
      <c r="BX199" s="157">
        <f t="shared" si="646"/>
        <v>0</v>
      </c>
      <c r="BY199" s="158">
        <f t="shared" si="646"/>
        <v>0</v>
      </c>
      <c r="BZ199" s="157">
        <f t="shared" si="647"/>
        <v>10</v>
      </c>
      <c r="CA199" s="158">
        <f t="shared" si="647"/>
        <v>8</v>
      </c>
      <c r="CB199" s="157">
        <f t="shared" si="648"/>
        <v>10</v>
      </c>
      <c r="CC199" s="158">
        <f t="shared" si="648"/>
        <v>0</v>
      </c>
      <c r="CD199" s="155">
        <v>2.2999999999999998</v>
      </c>
      <c r="CE199" s="156">
        <v>3</v>
      </c>
      <c r="CF199" s="157">
        <f t="shared" si="649"/>
        <v>9.1999999999999993</v>
      </c>
      <c r="CG199" s="158">
        <f t="shared" si="649"/>
        <v>18</v>
      </c>
      <c r="CH199" s="155">
        <v>1.9666666666666699</v>
      </c>
      <c r="CI199" s="156">
        <v>0.79166666666666696</v>
      </c>
      <c r="CJ199" s="157">
        <f t="shared" si="650"/>
        <v>11.800000000000018</v>
      </c>
      <c r="CK199" s="158">
        <f t="shared" si="650"/>
        <v>1.5833333333333339</v>
      </c>
      <c r="CL199" s="155"/>
      <c r="CM199" s="156"/>
      <c r="CN199" s="157">
        <f t="shared" si="651"/>
        <v>0</v>
      </c>
      <c r="CO199" s="158">
        <f t="shared" si="651"/>
        <v>0</v>
      </c>
      <c r="CP199" s="157">
        <f t="shared" si="652"/>
        <v>2.1000000000000019</v>
      </c>
      <c r="CQ199" s="158">
        <f t="shared" si="652"/>
        <v>2.447916666666667</v>
      </c>
      <c r="CR199" s="157">
        <f t="shared" si="653"/>
        <v>21.000000000000018</v>
      </c>
      <c r="CS199" s="158">
        <f t="shared" si="653"/>
        <v>19.583333333333336</v>
      </c>
      <c r="CT199" s="155"/>
      <c r="CU199" s="156"/>
      <c r="CV199" s="157">
        <f t="shared" si="654"/>
        <v>0</v>
      </c>
      <c r="CW199" s="158">
        <f t="shared" si="654"/>
        <v>0</v>
      </c>
      <c r="CX199" s="155">
        <v>5</v>
      </c>
      <c r="CY199" s="156"/>
      <c r="CZ199" s="157">
        <f t="shared" si="655"/>
        <v>30</v>
      </c>
      <c r="DA199" s="158">
        <f t="shared" si="655"/>
        <v>0</v>
      </c>
      <c r="DB199" s="155"/>
      <c r="DC199" s="156"/>
      <c r="DD199" s="157">
        <f t="shared" si="656"/>
        <v>0</v>
      </c>
      <c r="DE199" s="158">
        <f t="shared" si="656"/>
        <v>0</v>
      </c>
      <c r="DF199" s="157">
        <f t="shared" si="657"/>
        <v>3</v>
      </c>
      <c r="DG199" s="158">
        <f t="shared" si="657"/>
        <v>0</v>
      </c>
      <c r="DH199" s="157">
        <f t="shared" si="658"/>
        <v>30</v>
      </c>
      <c r="DI199" s="158">
        <f t="shared" si="658"/>
        <v>0</v>
      </c>
      <c r="DJ199" s="157">
        <f t="shared" si="659"/>
        <v>37</v>
      </c>
      <c r="DK199" s="158">
        <f t="shared" si="659"/>
        <v>29</v>
      </c>
      <c r="DL199" s="157">
        <f t="shared" si="659"/>
        <v>10</v>
      </c>
      <c r="DM199" s="158">
        <f t="shared" si="659"/>
        <v>0</v>
      </c>
      <c r="DN199" s="157">
        <f t="shared" si="660"/>
        <v>2.4814814814814845</v>
      </c>
      <c r="DO199" s="158">
        <f t="shared" si="660"/>
        <v>2.6457307060755317</v>
      </c>
      <c r="DP199" s="157">
        <f t="shared" si="661"/>
        <v>91.814814814814923</v>
      </c>
      <c r="DQ199" s="158">
        <f t="shared" si="661"/>
        <v>76.726190476190425</v>
      </c>
      <c r="DR199" s="157">
        <f t="shared" si="662"/>
        <v>3</v>
      </c>
      <c r="DS199" s="158">
        <f t="shared" si="662"/>
        <v>0</v>
      </c>
      <c r="DT199" s="157">
        <f t="shared" si="663"/>
        <v>30</v>
      </c>
      <c r="DU199" s="158">
        <f t="shared" si="663"/>
        <v>0</v>
      </c>
      <c r="DV199" s="155">
        <v>94</v>
      </c>
      <c r="DW199" s="156">
        <v>119</v>
      </c>
      <c r="DX199" s="157">
        <f t="shared" si="664"/>
        <v>0</v>
      </c>
      <c r="DY199" s="158">
        <f t="shared" si="664"/>
        <v>0</v>
      </c>
      <c r="DZ199" s="155">
        <v>97</v>
      </c>
      <c r="EA199" s="156">
        <v>104</v>
      </c>
      <c r="EB199" s="157">
        <f t="shared" si="665"/>
        <v>0</v>
      </c>
      <c r="EC199" s="158">
        <f t="shared" si="665"/>
        <v>0</v>
      </c>
      <c r="ED199" s="155"/>
      <c r="EE199" s="156"/>
      <c r="EF199" s="157">
        <f t="shared" si="666"/>
        <v>0</v>
      </c>
      <c r="EG199" s="158">
        <f t="shared" si="666"/>
        <v>0</v>
      </c>
      <c r="EH199" s="157">
        <f t="shared" si="667"/>
        <v>191</v>
      </c>
      <c r="EI199" s="158">
        <f t="shared" si="667"/>
        <v>223</v>
      </c>
      <c r="EJ199" s="157">
        <f t="shared" si="668"/>
        <v>0</v>
      </c>
      <c r="EK199" s="158">
        <f t="shared" si="668"/>
        <v>0</v>
      </c>
      <c r="EL199" s="155">
        <v>1.68237347294939</v>
      </c>
      <c r="EM199" s="156">
        <v>2.0762331838565098</v>
      </c>
      <c r="EN199" s="157">
        <f t="shared" si="669"/>
        <v>158.14310645724265</v>
      </c>
      <c r="EO199" s="158">
        <f t="shared" si="669"/>
        <v>247.07174887892467</v>
      </c>
      <c r="EP199" s="155">
        <v>2.6003490401396201</v>
      </c>
      <c r="EQ199" s="156">
        <v>2.55007473841555</v>
      </c>
      <c r="ER199" s="157">
        <f t="shared" si="670"/>
        <v>252.23385689354316</v>
      </c>
      <c r="ES199" s="158">
        <f t="shared" si="670"/>
        <v>265.20777279521718</v>
      </c>
      <c r="ET199" s="155"/>
      <c r="EU199" s="156"/>
      <c r="EV199" s="157">
        <f t="shared" si="671"/>
        <v>0</v>
      </c>
      <c r="EW199" s="158">
        <f t="shared" si="671"/>
        <v>0</v>
      </c>
      <c r="EX199" s="157">
        <f t="shared" si="672"/>
        <v>2.1485704887475694</v>
      </c>
      <c r="EY199" s="158">
        <f t="shared" si="672"/>
        <v>2.2972175859826987</v>
      </c>
      <c r="EZ199" s="157">
        <f t="shared" si="673"/>
        <v>410.37696335078573</v>
      </c>
      <c r="FA199" s="158">
        <f t="shared" si="673"/>
        <v>512.27952167414185</v>
      </c>
      <c r="FB199" s="155"/>
      <c r="FC199" s="156"/>
      <c r="FD199" s="157">
        <f t="shared" si="674"/>
        <v>0</v>
      </c>
      <c r="FE199" s="158">
        <f t="shared" si="674"/>
        <v>0</v>
      </c>
      <c r="FF199" s="155"/>
      <c r="FG199" s="156"/>
      <c r="FH199" s="157">
        <f t="shared" si="675"/>
        <v>0</v>
      </c>
      <c r="FI199" s="158">
        <f t="shared" si="675"/>
        <v>0</v>
      </c>
      <c r="FJ199" s="155"/>
      <c r="FK199" s="156"/>
      <c r="FL199" s="157">
        <f t="shared" si="676"/>
        <v>0</v>
      </c>
      <c r="FM199" s="158">
        <f t="shared" si="676"/>
        <v>0</v>
      </c>
      <c r="FN199" s="157">
        <f t="shared" si="677"/>
        <v>0</v>
      </c>
      <c r="FO199" s="158">
        <f t="shared" si="677"/>
        <v>0</v>
      </c>
      <c r="FP199" s="157">
        <f t="shared" si="678"/>
        <v>0</v>
      </c>
      <c r="FQ199" s="158">
        <f t="shared" si="678"/>
        <v>0</v>
      </c>
      <c r="FR199" s="155"/>
      <c r="FS199" s="156"/>
      <c r="FT199" s="157">
        <f t="shared" si="679"/>
        <v>0</v>
      </c>
      <c r="FU199" s="158">
        <f t="shared" si="679"/>
        <v>0</v>
      </c>
      <c r="FV199" s="155"/>
      <c r="FW199" s="156"/>
      <c r="FX199" s="157">
        <f t="shared" si="680"/>
        <v>0</v>
      </c>
      <c r="FY199" s="158">
        <f t="shared" si="680"/>
        <v>0</v>
      </c>
      <c r="FZ199" s="155"/>
      <c r="GA199" s="156"/>
      <c r="GB199" s="157">
        <f t="shared" si="681"/>
        <v>0</v>
      </c>
      <c r="GC199" s="158">
        <f t="shared" si="681"/>
        <v>0</v>
      </c>
      <c r="GD199" s="157">
        <f t="shared" si="682"/>
        <v>101</v>
      </c>
      <c r="GE199" s="158">
        <f t="shared" si="682"/>
        <v>128</v>
      </c>
      <c r="GF199" s="157">
        <f t="shared" si="682"/>
        <v>0</v>
      </c>
      <c r="GG199" s="158">
        <f t="shared" si="682"/>
        <v>0</v>
      </c>
      <c r="GH199" s="157">
        <f t="shared" si="683"/>
        <v>167.93569904983525</v>
      </c>
      <c r="GI199" s="158">
        <f t="shared" si="683"/>
        <v>265.64317745035322</v>
      </c>
      <c r="GJ199" s="157" t="str">
        <f t="shared" si="684"/>
        <v/>
      </c>
      <c r="GK199" s="158" t="str">
        <f t="shared" si="684"/>
        <v/>
      </c>
      <c r="GL199" s="157">
        <f t="shared" si="685"/>
        <v>127</v>
      </c>
      <c r="GM199" s="158">
        <f t="shared" si="685"/>
        <v>124</v>
      </c>
      <c r="GN199" s="157">
        <f t="shared" si="685"/>
        <v>6</v>
      </c>
      <c r="GO199" s="158">
        <f t="shared" si="685"/>
        <v>0</v>
      </c>
      <c r="GP199" s="157">
        <f t="shared" si="686"/>
        <v>334.25607911576549</v>
      </c>
      <c r="GQ199" s="158">
        <f t="shared" si="686"/>
        <v>323.36253469997905</v>
      </c>
      <c r="GR199" s="157">
        <f t="shared" si="687"/>
        <v>30</v>
      </c>
      <c r="GS199" s="158">
        <f t="shared" si="687"/>
        <v>0</v>
      </c>
      <c r="GT199" s="157">
        <f t="shared" si="688"/>
        <v>228</v>
      </c>
      <c r="GU199" s="158">
        <f t="shared" si="688"/>
        <v>252</v>
      </c>
      <c r="GV199" s="157">
        <f t="shared" si="688"/>
        <v>6</v>
      </c>
      <c r="GW199" s="158">
        <f t="shared" si="688"/>
        <v>0</v>
      </c>
      <c r="GX199" s="157">
        <f t="shared" si="689"/>
        <v>502.19177816560074</v>
      </c>
      <c r="GY199" s="158">
        <f t="shared" si="689"/>
        <v>589.00571215033233</v>
      </c>
      <c r="GZ199" s="157">
        <f t="shared" si="626"/>
        <v>30</v>
      </c>
      <c r="HA199" s="157" t="str">
        <f t="shared" si="626"/>
        <v/>
      </c>
      <c r="HB199" s="157">
        <f t="shared" si="690"/>
        <v>0</v>
      </c>
      <c r="HC199" s="158">
        <f t="shared" si="690"/>
        <v>0</v>
      </c>
      <c r="HD199" s="157">
        <f t="shared" si="690"/>
        <v>0</v>
      </c>
      <c r="HE199" s="158">
        <f t="shared" si="690"/>
        <v>0</v>
      </c>
      <c r="HF199" s="157" t="str">
        <f t="shared" si="691"/>
        <v/>
      </c>
      <c r="HG199" s="158" t="str">
        <f t="shared" si="691"/>
        <v/>
      </c>
      <c r="HH199" s="157" t="str">
        <f t="shared" si="692"/>
        <v/>
      </c>
      <c r="HI199" s="158" t="str">
        <f t="shared" si="692"/>
        <v/>
      </c>
      <c r="HJ199" s="157">
        <f t="shared" si="693"/>
        <v>502.19177816560068</v>
      </c>
      <c r="HK199" s="158">
        <f t="shared" si="693"/>
        <v>589.00571215033233</v>
      </c>
      <c r="HL199" s="157">
        <f t="shared" si="694"/>
        <v>30</v>
      </c>
      <c r="HM199" s="158" t="str">
        <f t="shared" si="694"/>
        <v/>
      </c>
    </row>
    <row r="200" spans="1:221">
      <c r="A200" s="176" t="s">
        <v>563</v>
      </c>
      <c r="B200" s="177" t="s">
        <v>595</v>
      </c>
      <c r="C200" s="178"/>
      <c r="D200" s="180">
        <v>198367</v>
      </c>
      <c r="E200" s="180">
        <v>9</v>
      </c>
      <c r="F200" s="155">
        <v>506</v>
      </c>
      <c r="G200" s="156">
        <v>367</v>
      </c>
      <c r="H200" s="155">
        <v>80</v>
      </c>
      <c r="I200" s="156">
        <v>20</v>
      </c>
      <c r="J200" s="157">
        <f t="shared" si="627"/>
        <v>426</v>
      </c>
      <c r="K200" s="158">
        <f t="shared" si="627"/>
        <v>347</v>
      </c>
      <c r="L200" s="155"/>
      <c r="M200" s="156"/>
      <c r="N200" s="157">
        <f t="shared" si="628"/>
        <v>426</v>
      </c>
      <c r="O200" s="158">
        <f t="shared" si="628"/>
        <v>347</v>
      </c>
      <c r="P200" s="232">
        <f t="shared" si="628"/>
        <v>44</v>
      </c>
      <c r="Q200" s="233">
        <f t="shared" si="628"/>
        <v>0</v>
      </c>
      <c r="R200" s="155">
        <v>6</v>
      </c>
      <c r="S200" s="156">
        <v>4</v>
      </c>
      <c r="T200" s="157">
        <f t="shared" si="629"/>
        <v>0</v>
      </c>
      <c r="U200" s="158">
        <f t="shared" si="629"/>
        <v>0</v>
      </c>
      <c r="V200" s="155">
        <v>30</v>
      </c>
      <c r="W200" s="156">
        <v>11</v>
      </c>
      <c r="X200" s="157">
        <f t="shared" si="630"/>
        <v>0</v>
      </c>
      <c r="Y200" s="158">
        <f t="shared" si="630"/>
        <v>0</v>
      </c>
      <c r="Z200" s="155"/>
      <c r="AA200" s="156"/>
      <c r="AB200" s="157">
        <f t="shared" si="631"/>
        <v>0</v>
      </c>
      <c r="AC200" s="158">
        <f t="shared" si="631"/>
        <v>0</v>
      </c>
      <c r="AD200" s="157">
        <f t="shared" si="632"/>
        <v>36</v>
      </c>
      <c r="AE200" s="158">
        <f t="shared" si="632"/>
        <v>15</v>
      </c>
      <c r="AF200" s="157">
        <f t="shared" si="633"/>
        <v>0</v>
      </c>
      <c r="AG200" s="158">
        <f t="shared" si="633"/>
        <v>0</v>
      </c>
      <c r="AH200" s="155">
        <v>0.21296296296296299</v>
      </c>
      <c r="AI200" s="156">
        <v>0.51111111111111096</v>
      </c>
      <c r="AJ200" s="157">
        <f t="shared" si="634"/>
        <v>1.2777777777777779</v>
      </c>
      <c r="AK200" s="157">
        <f t="shared" si="634"/>
        <v>2.0444444444444438</v>
      </c>
      <c r="AL200" s="155">
        <v>2.4629629629629601</v>
      </c>
      <c r="AM200" s="156">
        <v>3.0888888888888899</v>
      </c>
      <c r="AN200" s="157">
        <f t="shared" si="635"/>
        <v>73.8888888888888</v>
      </c>
      <c r="AO200" s="157">
        <f t="shared" si="635"/>
        <v>33.977777777777789</v>
      </c>
      <c r="AP200" s="155"/>
      <c r="AQ200" s="156"/>
      <c r="AR200" s="157">
        <f t="shared" si="636"/>
        <v>0</v>
      </c>
      <c r="AS200" s="158">
        <f t="shared" si="636"/>
        <v>0</v>
      </c>
      <c r="AT200" s="157">
        <f t="shared" si="637"/>
        <v>2.0879629629629601</v>
      </c>
      <c r="AU200" s="158">
        <f t="shared" si="637"/>
        <v>2.4014814814814822</v>
      </c>
      <c r="AV200" s="157">
        <f t="shared" si="638"/>
        <v>75.166666666666572</v>
      </c>
      <c r="AW200" s="158">
        <f t="shared" si="638"/>
        <v>36.022222222222233</v>
      </c>
      <c r="AX200" s="155"/>
      <c r="AY200" s="156"/>
      <c r="AZ200" s="157">
        <f t="shared" si="639"/>
        <v>0</v>
      </c>
      <c r="BA200" s="158">
        <f t="shared" si="639"/>
        <v>0</v>
      </c>
      <c r="BB200" s="155"/>
      <c r="BC200" s="156"/>
      <c r="BD200" s="157">
        <f t="shared" si="640"/>
        <v>0</v>
      </c>
      <c r="BE200" s="158">
        <f t="shared" si="640"/>
        <v>0</v>
      </c>
      <c r="BF200" s="155"/>
      <c r="BG200" s="156"/>
      <c r="BH200" s="157">
        <f t="shared" si="641"/>
        <v>0</v>
      </c>
      <c r="BI200" s="158">
        <f t="shared" si="641"/>
        <v>0</v>
      </c>
      <c r="BJ200" s="157">
        <f t="shared" si="642"/>
        <v>0</v>
      </c>
      <c r="BK200" s="158">
        <f t="shared" si="642"/>
        <v>0</v>
      </c>
      <c r="BL200" s="157">
        <f t="shared" si="643"/>
        <v>0</v>
      </c>
      <c r="BM200" s="158">
        <f t="shared" si="643"/>
        <v>0</v>
      </c>
      <c r="BN200" s="155">
        <v>27</v>
      </c>
      <c r="BO200" s="156">
        <v>12</v>
      </c>
      <c r="BP200" s="157">
        <f t="shared" si="644"/>
        <v>0</v>
      </c>
      <c r="BQ200" s="158">
        <f t="shared" si="644"/>
        <v>0</v>
      </c>
      <c r="BR200" s="155">
        <v>44</v>
      </c>
      <c r="BS200" s="156">
        <v>36</v>
      </c>
      <c r="BT200" s="157">
        <f t="shared" si="645"/>
        <v>44</v>
      </c>
      <c r="BU200" s="158">
        <f t="shared" si="645"/>
        <v>0</v>
      </c>
      <c r="BV200" s="155"/>
      <c r="BW200" s="156"/>
      <c r="BX200" s="157">
        <f t="shared" si="646"/>
        <v>0</v>
      </c>
      <c r="BY200" s="158">
        <f t="shared" si="646"/>
        <v>0</v>
      </c>
      <c r="BZ200" s="157">
        <f t="shared" si="647"/>
        <v>71</v>
      </c>
      <c r="CA200" s="158">
        <f t="shared" si="647"/>
        <v>48</v>
      </c>
      <c r="CB200" s="157">
        <f t="shared" si="648"/>
        <v>71</v>
      </c>
      <c r="CC200" s="158">
        <f t="shared" si="648"/>
        <v>0</v>
      </c>
      <c r="CD200" s="155">
        <v>1.11267605633803</v>
      </c>
      <c r="CE200" s="156">
        <v>0.59027777777777801</v>
      </c>
      <c r="CF200" s="157">
        <f t="shared" si="649"/>
        <v>30.04225352112681</v>
      </c>
      <c r="CG200" s="158">
        <f t="shared" si="649"/>
        <v>7.0833333333333357</v>
      </c>
      <c r="CH200" s="155">
        <v>1.84037558685446</v>
      </c>
      <c r="CI200" s="156">
        <v>2.0555555555555598</v>
      </c>
      <c r="CJ200" s="157">
        <f t="shared" si="650"/>
        <v>80.97652582159624</v>
      </c>
      <c r="CK200" s="158">
        <f t="shared" si="650"/>
        <v>74.000000000000156</v>
      </c>
      <c r="CL200" s="155"/>
      <c r="CM200" s="156"/>
      <c r="CN200" s="157">
        <f t="shared" si="651"/>
        <v>0</v>
      </c>
      <c r="CO200" s="158">
        <f t="shared" si="651"/>
        <v>0</v>
      </c>
      <c r="CP200" s="157">
        <f t="shared" si="652"/>
        <v>1.5636447794749726</v>
      </c>
      <c r="CQ200" s="158">
        <f t="shared" si="652"/>
        <v>1.6892361111111143</v>
      </c>
      <c r="CR200" s="157">
        <f t="shared" si="653"/>
        <v>111.01877934272305</v>
      </c>
      <c r="CS200" s="158">
        <f t="shared" si="653"/>
        <v>81.083333333333485</v>
      </c>
      <c r="CT200" s="155"/>
      <c r="CU200" s="156"/>
      <c r="CV200" s="157">
        <f t="shared" si="654"/>
        <v>0</v>
      </c>
      <c r="CW200" s="158">
        <f t="shared" si="654"/>
        <v>0</v>
      </c>
      <c r="CX200" s="155">
        <v>46</v>
      </c>
      <c r="CY200" s="156"/>
      <c r="CZ200" s="157">
        <f t="shared" si="655"/>
        <v>2024</v>
      </c>
      <c r="DA200" s="158">
        <f t="shared" si="655"/>
        <v>0</v>
      </c>
      <c r="DB200" s="155"/>
      <c r="DC200" s="156"/>
      <c r="DD200" s="157">
        <f t="shared" si="656"/>
        <v>0</v>
      </c>
      <c r="DE200" s="158">
        <f t="shared" si="656"/>
        <v>0</v>
      </c>
      <c r="DF200" s="157">
        <f t="shared" si="657"/>
        <v>28.507042253521128</v>
      </c>
      <c r="DG200" s="158">
        <f t="shared" si="657"/>
        <v>0</v>
      </c>
      <c r="DH200" s="157">
        <f t="shared" si="658"/>
        <v>2024</v>
      </c>
      <c r="DI200" s="158">
        <f t="shared" si="658"/>
        <v>0</v>
      </c>
      <c r="DJ200" s="157">
        <f t="shared" si="659"/>
        <v>107</v>
      </c>
      <c r="DK200" s="158">
        <f t="shared" si="659"/>
        <v>63</v>
      </c>
      <c r="DL200" s="157">
        <f t="shared" si="659"/>
        <v>71</v>
      </c>
      <c r="DM200" s="158">
        <f t="shared" si="659"/>
        <v>0</v>
      </c>
      <c r="DN200" s="157">
        <f t="shared" si="660"/>
        <v>1.7400508972840152</v>
      </c>
      <c r="DO200" s="158">
        <f t="shared" si="660"/>
        <v>1.8588183421516782</v>
      </c>
      <c r="DP200" s="157">
        <f t="shared" si="661"/>
        <v>186.18544600938964</v>
      </c>
      <c r="DQ200" s="158">
        <f t="shared" si="661"/>
        <v>117.10555555555572</v>
      </c>
      <c r="DR200" s="157">
        <f t="shared" si="662"/>
        <v>28.507042253521128</v>
      </c>
      <c r="DS200" s="158">
        <f t="shared" si="662"/>
        <v>0</v>
      </c>
      <c r="DT200" s="157">
        <f t="shared" si="663"/>
        <v>2024</v>
      </c>
      <c r="DU200" s="158">
        <f t="shared" si="663"/>
        <v>0</v>
      </c>
      <c r="DV200" s="155">
        <v>171</v>
      </c>
      <c r="DW200" s="156">
        <v>133</v>
      </c>
      <c r="DX200" s="157">
        <f t="shared" si="664"/>
        <v>0</v>
      </c>
      <c r="DY200" s="158">
        <f t="shared" si="664"/>
        <v>0</v>
      </c>
      <c r="DZ200" s="155">
        <v>148</v>
      </c>
      <c r="EA200" s="156">
        <v>151</v>
      </c>
      <c r="EB200" s="157">
        <f t="shared" si="665"/>
        <v>0</v>
      </c>
      <c r="EC200" s="158">
        <f t="shared" si="665"/>
        <v>0</v>
      </c>
      <c r="ED200" s="155"/>
      <c r="EE200" s="156"/>
      <c r="EF200" s="157">
        <f t="shared" si="666"/>
        <v>0</v>
      </c>
      <c r="EG200" s="158">
        <f t="shared" si="666"/>
        <v>0</v>
      </c>
      <c r="EH200" s="157">
        <f t="shared" si="667"/>
        <v>319</v>
      </c>
      <c r="EI200" s="158">
        <f t="shared" si="667"/>
        <v>284</v>
      </c>
      <c r="EJ200" s="157">
        <f t="shared" si="668"/>
        <v>0</v>
      </c>
      <c r="EK200" s="158">
        <f t="shared" si="668"/>
        <v>0</v>
      </c>
      <c r="EL200" s="155">
        <v>1.79101358411703</v>
      </c>
      <c r="EM200" s="156">
        <v>1.63380281690141</v>
      </c>
      <c r="EN200" s="157">
        <f t="shared" si="669"/>
        <v>306.26332288401215</v>
      </c>
      <c r="EO200" s="158">
        <f t="shared" si="669"/>
        <v>217.29577464788753</v>
      </c>
      <c r="EP200" s="155">
        <v>2.1201671891327099</v>
      </c>
      <c r="EQ200" s="156">
        <v>2.5856807511737099</v>
      </c>
      <c r="ER200" s="157">
        <f t="shared" si="670"/>
        <v>313.78474399164105</v>
      </c>
      <c r="ES200" s="158">
        <f t="shared" si="670"/>
        <v>390.43779342723019</v>
      </c>
      <c r="ET200" s="155"/>
      <c r="EU200" s="156"/>
      <c r="EV200" s="157">
        <f t="shared" si="671"/>
        <v>0</v>
      </c>
      <c r="EW200" s="158">
        <f t="shared" si="671"/>
        <v>0</v>
      </c>
      <c r="EX200" s="157">
        <f t="shared" si="672"/>
        <v>1.9437243475725805</v>
      </c>
      <c r="EY200" s="158">
        <f t="shared" si="672"/>
        <v>2.1399069298419642</v>
      </c>
      <c r="EZ200" s="157">
        <f t="shared" si="673"/>
        <v>620.04806687565315</v>
      </c>
      <c r="FA200" s="158">
        <f t="shared" si="673"/>
        <v>607.73356807511777</v>
      </c>
      <c r="FB200" s="155"/>
      <c r="FC200" s="156"/>
      <c r="FD200" s="157">
        <f t="shared" si="674"/>
        <v>0</v>
      </c>
      <c r="FE200" s="158">
        <f t="shared" si="674"/>
        <v>0</v>
      </c>
      <c r="FF200" s="155"/>
      <c r="FG200" s="156"/>
      <c r="FH200" s="157">
        <f t="shared" si="675"/>
        <v>0</v>
      </c>
      <c r="FI200" s="158">
        <f t="shared" si="675"/>
        <v>0</v>
      </c>
      <c r="FJ200" s="155"/>
      <c r="FK200" s="156"/>
      <c r="FL200" s="157">
        <f t="shared" si="676"/>
        <v>0</v>
      </c>
      <c r="FM200" s="158">
        <f t="shared" si="676"/>
        <v>0</v>
      </c>
      <c r="FN200" s="157">
        <f t="shared" si="677"/>
        <v>0</v>
      </c>
      <c r="FO200" s="158">
        <f t="shared" si="677"/>
        <v>0</v>
      </c>
      <c r="FP200" s="157">
        <f t="shared" si="678"/>
        <v>0</v>
      </c>
      <c r="FQ200" s="158">
        <f t="shared" si="678"/>
        <v>0</v>
      </c>
      <c r="FR200" s="155"/>
      <c r="FS200" s="156"/>
      <c r="FT200" s="157">
        <f t="shared" si="679"/>
        <v>0</v>
      </c>
      <c r="FU200" s="158">
        <f t="shared" si="679"/>
        <v>0</v>
      </c>
      <c r="FV200" s="155"/>
      <c r="FW200" s="156"/>
      <c r="FX200" s="157">
        <f t="shared" si="680"/>
        <v>0</v>
      </c>
      <c r="FY200" s="158">
        <f t="shared" si="680"/>
        <v>0</v>
      </c>
      <c r="FZ200" s="155"/>
      <c r="GA200" s="156"/>
      <c r="GB200" s="157">
        <f t="shared" si="681"/>
        <v>0</v>
      </c>
      <c r="GC200" s="158">
        <f t="shared" si="681"/>
        <v>0</v>
      </c>
      <c r="GD200" s="157">
        <f t="shared" si="682"/>
        <v>204</v>
      </c>
      <c r="GE200" s="158">
        <f t="shared" si="682"/>
        <v>149</v>
      </c>
      <c r="GF200" s="157">
        <f t="shared" si="682"/>
        <v>0</v>
      </c>
      <c r="GG200" s="158">
        <f t="shared" si="682"/>
        <v>0</v>
      </c>
      <c r="GH200" s="157">
        <f t="shared" si="683"/>
        <v>337.58335418291676</v>
      </c>
      <c r="GI200" s="158">
        <f t="shared" si="683"/>
        <v>226.42355242566532</v>
      </c>
      <c r="GJ200" s="157" t="str">
        <f t="shared" si="684"/>
        <v/>
      </c>
      <c r="GK200" s="158" t="str">
        <f t="shared" si="684"/>
        <v/>
      </c>
      <c r="GL200" s="157">
        <f t="shared" si="685"/>
        <v>222</v>
      </c>
      <c r="GM200" s="158">
        <f t="shared" si="685"/>
        <v>198</v>
      </c>
      <c r="GN200" s="157">
        <f t="shared" si="685"/>
        <v>44</v>
      </c>
      <c r="GO200" s="158">
        <f t="shared" si="685"/>
        <v>0</v>
      </c>
      <c r="GP200" s="157">
        <f t="shared" si="686"/>
        <v>468.65015870212608</v>
      </c>
      <c r="GQ200" s="158">
        <f t="shared" si="686"/>
        <v>498.41557120500812</v>
      </c>
      <c r="GR200" s="157">
        <f t="shared" si="687"/>
        <v>2024</v>
      </c>
      <c r="GS200" s="158">
        <f t="shared" si="687"/>
        <v>0</v>
      </c>
      <c r="GT200" s="157">
        <f t="shared" si="688"/>
        <v>426</v>
      </c>
      <c r="GU200" s="158">
        <f t="shared" si="688"/>
        <v>347</v>
      </c>
      <c r="GV200" s="157">
        <f t="shared" si="688"/>
        <v>44</v>
      </c>
      <c r="GW200" s="158">
        <f t="shared" si="688"/>
        <v>0</v>
      </c>
      <c r="GX200" s="157">
        <f t="shared" si="689"/>
        <v>806.23351288504284</v>
      </c>
      <c r="GY200" s="158">
        <f t="shared" si="689"/>
        <v>724.83912363067338</v>
      </c>
      <c r="GZ200" s="157">
        <f t="shared" si="626"/>
        <v>2024</v>
      </c>
      <c r="HA200" s="157" t="str">
        <f t="shared" si="626"/>
        <v/>
      </c>
      <c r="HB200" s="157">
        <f t="shared" si="690"/>
        <v>0</v>
      </c>
      <c r="HC200" s="158">
        <f t="shared" si="690"/>
        <v>0</v>
      </c>
      <c r="HD200" s="157">
        <f t="shared" si="690"/>
        <v>0</v>
      </c>
      <c r="HE200" s="158">
        <f t="shared" si="690"/>
        <v>0</v>
      </c>
      <c r="HF200" s="157" t="str">
        <f t="shared" si="691"/>
        <v/>
      </c>
      <c r="HG200" s="158" t="str">
        <f t="shared" si="691"/>
        <v/>
      </c>
      <c r="HH200" s="157" t="str">
        <f t="shared" si="692"/>
        <v/>
      </c>
      <c r="HI200" s="158" t="str">
        <f t="shared" si="692"/>
        <v/>
      </c>
      <c r="HJ200" s="157">
        <f t="shared" si="693"/>
        <v>806.23351288504273</v>
      </c>
      <c r="HK200" s="158">
        <f t="shared" si="693"/>
        <v>724.8391236306735</v>
      </c>
      <c r="HL200" s="157">
        <f t="shared" si="694"/>
        <v>2024</v>
      </c>
      <c r="HM200" s="158" t="str">
        <f t="shared" si="694"/>
        <v/>
      </c>
    </row>
    <row r="201" spans="1:221">
      <c r="A201" s="176" t="s">
        <v>563</v>
      </c>
      <c r="B201" s="177" t="s">
        <v>596</v>
      </c>
      <c r="C201" s="178"/>
      <c r="D201" s="180">
        <v>198376</v>
      </c>
      <c r="E201" s="180">
        <v>9</v>
      </c>
      <c r="F201" s="155">
        <v>515</v>
      </c>
      <c r="G201" s="156">
        <v>480</v>
      </c>
      <c r="H201" s="155">
        <v>24</v>
      </c>
      <c r="I201" s="156">
        <v>13</v>
      </c>
      <c r="J201" s="157">
        <f t="shared" si="627"/>
        <v>491</v>
      </c>
      <c r="K201" s="158">
        <f t="shared" si="627"/>
        <v>467</v>
      </c>
      <c r="L201" s="155"/>
      <c r="M201" s="156"/>
      <c r="N201" s="157">
        <f t="shared" si="628"/>
        <v>491</v>
      </c>
      <c r="O201" s="158">
        <f t="shared" si="628"/>
        <v>467</v>
      </c>
      <c r="P201" s="232">
        <f t="shared" si="628"/>
        <v>69</v>
      </c>
      <c r="Q201" s="233">
        <f t="shared" si="628"/>
        <v>0</v>
      </c>
      <c r="R201" s="155">
        <v>6</v>
      </c>
      <c r="S201" s="156">
        <v>14</v>
      </c>
      <c r="T201" s="157">
        <f t="shared" si="629"/>
        <v>0</v>
      </c>
      <c r="U201" s="158">
        <f t="shared" si="629"/>
        <v>0</v>
      </c>
      <c r="V201" s="155">
        <v>10</v>
      </c>
      <c r="W201" s="156">
        <v>19</v>
      </c>
      <c r="X201" s="157">
        <f t="shared" si="630"/>
        <v>0</v>
      </c>
      <c r="Y201" s="158">
        <f t="shared" si="630"/>
        <v>0</v>
      </c>
      <c r="Z201" s="155"/>
      <c r="AA201" s="156"/>
      <c r="AB201" s="157">
        <f t="shared" si="631"/>
        <v>0</v>
      </c>
      <c r="AC201" s="158">
        <f t="shared" si="631"/>
        <v>0</v>
      </c>
      <c r="AD201" s="157">
        <f t="shared" si="632"/>
        <v>16</v>
      </c>
      <c r="AE201" s="158">
        <f t="shared" si="632"/>
        <v>33</v>
      </c>
      <c r="AF201" s="157">
        <f t="shared" si="633"/>
        <v>0</v>
      </c>
      <c r="AG201" s="158">
        <f t="shared" si="633"/>
        <v>0</v>
      </c>
      <c r="AH201" s="155">
        <v>0.72916666666666696</v>
      </c>
      <c r="AI201" s="156">
        <v>0.77777777777777701</v>
      </c>
      <c r="AJ201" s="157">
        <f t="shared" si="634"/>
        <v>4.3750000000000018</v>
      </c>
      <c r="AK201" s="157">
        <f t="shared" si="634"/>
        <v>10.888888888888879</v>
      </c>
      <c r="AL201" s="155">
        <v>1.0208333333333299</v>
      </c>
      <c r="AM201" s="156">
        <v>1.9393939393939399</v>
      </c>
      <c r="AN201" s="157">
        <f t="shared" si="635"/>
        <v>10.2083333333333</v>
      </c>
      <c r="AO201" s="157">
        <f t="shared" si="635"/>
        <v>36.848484848484858</v>
      </c>
      <c r="AP201" s="155"/>
      <c r="AQ201" s="156"/>
      <c r="AR201" s="157">
        <f t="shared" si="636"/>
        <v>0</v>
      </c>
      <c r="AS201" s="158">
        <f t="shared" si="636"/>
        <v>0</v>
      </c>
      <c r="AT201" s="157">
        <f t="shared" si="637"/>
        <v>0.91145833333333137</v>
      </c>
      <c r="AU201" s="158">
        <f t="shared" si="637"/>
        <v>1.4465870829507192</v>
      </c>
      <c r="AV201" s="157">
        <f t="shared" si="638"/>
        <v>14.583333333333302</v>
      </c>
      <c r="AW201" s="158">
        <f t="shared" si="638"/>
        <v>47.737373737373737</v>
      </c>
      <c r="AX201" s="155"/>
      <c r="AY201" s="156"/>
      <c r="AZ201" s="157">
        <f t="shared" si="639"/>
        <v>0</v>
      </c>
      <c r="BA201" s="158">
        <f t="shared" si="639"/>
        <v>0</v>
      </c>
      <c r="BB201" s="155"/>
      <c r="BC201" s="156"/>
      <c r="BD201" s="157">
        <f t="shared" si="640"/>
        <v>0</v>
      </c>
      <c r="BE201" s="158">
        <f t="shared" si="640"/>
        <v>0</v>
      </c>
      <c r="BF201" s="155"/>
      <c r="BG201" s="156"/>
      <c r="BH201" s="157">
        <f t="shared" si="641"/>
        <v>0</v>
      </c>
      <c r="BI201" s="158">
        <f t="shared" si="641"/>
        <v>0</v>
      </c>
      <c r="BJ201" s="157">
        <f t="shared" si="642"/>
        <v>0</v>
      </c>
      <c r="BK201" s="158">
        <f t="shared" si="642"/>
        <v>0</v>
      </c>
      <c r="BL201" s="157">
        <f t="shared" si="643"/>
        <v>0</v>
      </c>
      <c r="BM201" s="158">
        <f t="shared" si="643"/>
        <v>0</v>
      </c>
      <c r="BN201" s="155">
        <v>53</v>
      </c>
      <c r="BO201" s="156">
        <v>41</v>
      </c>
      <c r="BP201" s="157">
        <f t="shared" si="644"/>
        <v>0</v>
      </c>
      <c r="BQ201" s="158">
        <f t="shared" si="644"/>
        <v>0</v>
      </c>
      <c r="BR201" s="155">
        <v>69</v>
      </c>
      <c r="BS201" s="156">
        <v>72</v>
      </c>
      <c r="BT201" s="157">
        <f t="shared" si="645"/>
        <v>69</v>
      </c>
      <c r="BU201" s="158">
        <f t="shared" si="645"/>
        <v>0</v>
      </c>
      <c r="BV201" s="155"/>
      <c r="BW201" s="156"/>
      <c r="BX201" s="157">
        <f t="shared" si="646"/>
        <v>0</v>
      </c>
      <c r="BY201" s="158">
        <f t="shared" si="646"/>
        <v>0</v>
      </c>
      <c r="BZ201" s="157">
        <f t="shared" si="647"/>
        <v>122</v>
      </c>
      <c r="CA201" s="158">
        <f t="shared" si="647"/>
        <v>113</v>
      </c>
      <c r="CB201" s="157">
        <f t="shared" si="648"/>
        <v>122</v>
      </c>
      <c r="CC201" s="158">
        <f t="shared" si="648"/>
        <v>0</v>
      </c>
      <c r="CD201" s="155">
        <v>1.16120218579235</v>
      </c>
      <c r="CE201" s="156">
        <v>0.92625368731563396</v>
      </c>
      <c r="CF201" s="157">
        <f t="shared" si="649"/>
        <v>61.543715846994552</v>
      </c>
      <c r="CG201" s="158">
        <f t="shared" si="649"/>
        <v>37.976401179940993</v>
      </c>
      <c r="CH201" s="155">
        <v>1.19945355191257</v>
      </c>
      <c r="CI201" s="156">
        <v>1.5339233038348099</v>
      </c>
      <c r="CJ201" s="157">
        <f t="shared" si="650"/>
        <v>82.762295081967324</v>
      </c>
      <c r="CK201" s="158">
        <f t="shared" si="650"/>
        <v>110.44247787610631</v>
      </c>
      <c r="CL201" s="155"/>
      <c r="CM201" s="156"/>
      <c r="CN201" s="157">
        <f t="shared" si="651"/>
        <v>0</v>
      </c>
      <c r="CO201" s="158">
        <f t="shared" si="651"/>
        <v>0</v>
      </c>
      <c r="CP201" s="157">
        <f t="shared" si="652"/>
        <v>1.1828361551554252</v>
      </c>
      <c r="CQ201" s="158">
        <f t="shared" si="652"/>
        <v>1.3134414075756398</v>
      </c>
      <c r="CR201" s="157">
        <f t="shared" si="653"/>
        <v>144.30601092896188</v>
      </c>
      <c r="CS201" s="158">
        <f t="shared" si="653"/>
        <v>148.4188790560473</v>
      </c>
      <c r="CT201" s="155"/>
      <c r="CU201" s="156"/>
      <c r="CV201" s="157">
        <f t="shared" si="654"/>
        <v>0</v>
      </c>
      <c r="CW201" s="158">
        <f t="shared" si="654"/>
        <v>0</v>
      </c>
      <c r="CX201" s="155">
        <v>68</v>
      </c>
      <c r="CY201" s="156"/>
      <c r="CZ201" s="157">
        <f t="shared" si="655"/>
        <v>4692</v>
      </c>
      <c r="DA201" s="158">
        <f t="shared" si="655"/>
        <v>0</v>
      </c>
      <c r="DB201" s="155"/>
      <c r="DC201" s="156"/>
      <c r="DD201" s="157">
        <f t="shared" si="656"/>
        <v>0</v>
      </c>
      <c r="DE201" s="158">
        <f t="shared" si="656"/>
        <v>0</v>
      </c>
      <c r="DF201" s="157">
        <f t="shared" si="657"/>
        <v>38.459016393442624</v>
      </c>
      <c r="DG201" s="158">
        <f t="shared" si="657"/>
        <v>0</v>
      </c>
      <c r="DH201" s="157">
        <f t="shared" si="658"/>
        <v>4692</v>
      </c>
      <c r="DI201" s="158">
        <f t="shared" si="658"/>
        <v>0</v>
      </c>
      <c r="DJ201" s="157">
        <f t="shared" si="659"/>
        <v>138</v>
      </c>
      <c r="DK201" s="158">
        <f t="shared" si="659"/>
        <v>146</v>
      </c>
      <c r="DL201" s="157">
        <f t="shared" si="659"/>
        <v>122</v>
      </c>
      <c r="DM201" s="158">
        <f t="shared" si="659"/>
        <v>0</v>
      </c>
      <c r="DN201" s="157">
        <f t="shared" si="660"/>
        <v>1.1513720598717043</v>
      </c>
      <c r="DO201" s="158">
        <f t="shared" si="660"/>
        <v>1.3435359780371303</v>
      </c>
      <c r="DP201" s="157">
        <f t="shared" si="661"/>
        <v>158.8893442622952</v>
      </c>
      <c r="DQ201" s="158">
        <f t="shared" si="661"/>
        <v>196.15625279342103</v>
      </c>
      <c r="DR201" s="157">
        <f t="shared" si="662"/>
        <v>38.459016393442624</v>
      </c>
      <c r="DS201" s="158">
        <f t="shared" si="662"/>
        <v>0</v>
      </c>
      <c r="DT201" s="157">
        <f t="shared" si="663"/>
        <v>4692</v>
      </c>
      <c r="DU201" s="158">
        <f t="shared" si="663"/>
        <v>0</v>
      </c>
      <c r="DV201" s="155">
        <v>234</v>
      </c>
      <c r="DW201" s="156">
        <v>159</v>
      </c>
      <c r="DX201" s="157">
        <f t="shared" si="664"/>
        <v>0</v>
      </c>
      <c r="DY201" s="158">
        <f t="shared" si="664"/>
        <v>0</v>
      </c>
      <c r="DZ201" s="155">
        <v>119</v>
      </c>
      <c r="EA201" s="156">
        <v>162</v>
      </c>
      <c r="EB201" s="157">
        <f t="shared" si="665"/>
        <v>0</v>
      </c>
      <c r="EC201" s="158">
        <f t="shared" si="665"/>
        <v>0</v>
      </c>
      <c r="ED201" s="155"/>
      <c r="EE201" s="156"/>
      <c r="EF201" s="157">
        <f t="shared" si="666"/>
        <v>0</v>
      </c>
      <c r="EG201" s="158">
        <f t="shared" si="666"/>
        <v>0</v>
      </c>
      <c r="EH201" s="157">
        <f t="shared" si="667"/>
        <v>353</v>
      </c>
      <c r="EI201" s="158">
        <f t="shared" si="667"/>
        <v>321</v>
      </c>
      <c r="EJ201" s="157">
        <f t="shared" si="668"/>
        <v>0</v>
      </c>
      <c r="EK201" s="158">
        <f t="shared" si="668"/>
        <v>0</v>
      </c>
      <c r="EL201" s="155">
        <v>2.1633616619452298</v>
      </c>
      <c r="EM201" s="156">
        <v>1.62201453790239</v>
      </c>
      <c r="EN201" s="157">
        <f t="shared" si="669"/>
        <v>506.22662889518381</v>
      </c>
      <c r="EO201" s="158">
        <f t="shared" si="669"/>
        <v>257.90031152648004</v>
      </c>
      <c r="EP201" s="155">
        <v>1.54674220963173</v>
      </c>
      <c r="EQ201" s="156">
        <v>2.5295950155763198</v>
      </c>
      <c r="ER201" s="157">
        <f t="shared" si="670"/>
        <v>184.06232294617587</v>
      </c>
      <c r="ES201" s="158">
        <f t="shared" si="670"/>
        <v>409.7943925233638</v>
      </c>
      <c r="ET201" s="155"/>
      <c r="EU201" s="156"/>
      <c r="EV201" s="157">
        <f t="shared" si="671"/>
        <v>0</v>
      </c>
      <c r="EW201" s="158">
        <f t="shared" si="671"/>
        <v>0</v>
      </c>
      <c r="EX201" s="157">
        <f t="shared" si="672"/>
        <v>1.9554927814202823</v>
      </c>
      <c r="EY201" s="158">
        <f t="shared" si="672"/>
        <v>2.0800458070088594</v>
      </c>
      <c r="EZ201" s="157">
        <f t="shared" si="673"/>
        <v>690.28895184135968</v>
      </c>
      <c r="FA201" s="158">
        <f t="shared" si="673"/>
        <v>667.69470404984384</v>
      </c>
      <c r="FB201" s="155"/>
      <c r="FC201" s="156"/>
      <c r="FD201" s="157">
        <f t="shared" si="674"/>
        <v>0</v>
      </c>
      <c r="FE201" s="158">
        <f t="shared" si="674"/>
        <v>0</v>
      </c>
      <c r="FF201" s="155"/>
      <c r="FG201" s="156"/>
      <c r="FH201" s="157">
        <f t="shared" si="675"/>
        <v>0</v>
      </c>
      <c r="FI201" s="158">
        <f t="shared" si="675"/>
        <v>0</v>
      </c>
      <c r="FJ201" s="155"/>
      <c r="FK201" s="156"/>
      <c r="FL201" s="157">
        <f t="shared" si="676"/>
        <v>0</v>
      </c>
      <c r="FM201" s="158">
        <f t="shared" si="676"/>
        <v>0</v>
      </c>
      <c r="FN201" s="157">
        <f t="shared" si="677"/>
        <v>0</v>
      </c>
      <c r="FO201" s="158">
        <f t="shared" si="677"/>
        <v>0</v>
      </c>
      <c r="FP201" s="157">
        <f t="shared" si="678"/>
        <v>0</v>
      </c>
      <c r="FQ201" s="158">
        <f t="shared" si="678"/>
        <v>0</v>
      </c>
      <c r="FR201" s="155"/>
      <c r="FS201" s="156"/>
      <c r="FT201" s="157">
        <f t="shared" si="679"/>
        <v>0</v>
      </c>
      <c r="FU201" s="158">
        <f t="shared" si="679"/>
        <v>0</v>
      </c>
      <c r="FV201" s="155"/>
      <c r="FW201" s="156"/>
      <c r="FX201" s="157">
        <f t="shared" si="680"/>
        <v>0</v>
      </c>
      <c r="FY201" s="158">
        <f t="shared" si="680"/>
        <v>0</v>
      </c>
      <c r="FZ201" s="155"/>
      <c r="GA201" s="156"/>
      <c r="GB201" s="157">
        <f t="shared" si="681"/>
        <v>0</v>
      </c>
      <c r="GC201" s="158">
        <f t="shared" si="681"/>
        <v>0</v>
      </c>
      <c r="GD201" s="157">
        <f t="shared" si="682"/>
        <v>293</v>
      </c>
      <c r="GE201" s="158">
        <f t="shared" si="682"/>
        <v>214</v>
      </c>
      <c r="GF201" s="157">
        <f t="shared" si="682"/>
        <v>0</v>
      </c>
      <c r="GG201" s="158">
        <f t="shared" si="682"/>
        <v>0</v>
      </c>
      <c r="GH201" s="157">
        <f t="shared" si="683"/>
        <v>572.14534474217839</v>
      </c>
      <c r="GI201" s="158">
        <f t="shared" si="683"/>
        <v>306.76560159530993</v>
      </c>
      <c r="GJ201" s="157" t="str">
        <f t="shared" si="684"/>
        <v/>
      </c>
      <c r="GK201" s="158" t="str">
        <f t="shared" si="684"/>
        <v/>
      </c>
      <c r="GL201" s="157">
        <f t="shared" si="685"/>
        <v>198</v>
      </c>
      <c r="GM201" s="158">
        <f t="shared" si="685"/>
        <v>253</v>
      </c>
      <c r="GN201" s="157">
        <f t="shared" si="685"/>
        <v>69</v>
      </c>
      <c r="GO201" s="158">
        <f t="shared" si="685"/>
        <v>0</v>
      </c>
      <c r="GP201" s="157">
        <f t="shared" si="686"/>
        <v>277.03295136147648</v>
      </c>
      <c r="GQ201" s="158">
        <f t="shared" si="686"/>
        <v>557.08535524795502</v>
      </c>
      <c r="GR201" s="157">
        <f t="shared" si="687"/>
        <v>4692</v>
      </c>
      <c r="GS201" s="158">
        <f t="shared" si="687"/>
        <v>0</v>
      </c>
      <c r="GT201" s="157">
        <f t="shared" si="688"/>
        <v>491</v>
      </c>
      <c r="GU201" s="158">
        <f t="shared" si="688"/>
        <v>467</v>
      </c>
      <c r="GV201" s="157">
        <f t="shared" si="688"/>
        <v>69</v>
      </c>
      <c r="GW201" s="158">
        <f t="shared" si="688"/>
        <v>0</v>
      </c>
      <c r="GX201" s="157">
        <f t="shared" si="689"/>
        <v>849.17829610365493</v>
      </c>
      <c r="GY201" s="158">
        <f t="shared" si="689"/>
        <v>863.85095684326495</v>
      </c>
      <c r="GZ201" s="157">
        <f t="shared" si="626"/>
        <v>4692</v>
      </c>
      <c r="HA201" s="157" t="str">
        <f t="shared" si="626"/>
        <v/>
      </c>
      <c r="HB201" s="157">
        <f t="shared" si="690"/>
        <v>0</v>
      </c>
      <c r="HC201" s="158">
        <f t="shared" si="690"/>
        <v>0</v>
      </c>
      <c r="HD201" s="157">
        <f t="shared" si="690"/>
        <v>0</v>
      </c>
      <c r="HE201" s="158">
        <f t="shared" si="690"/>
        <v>0</v>
      </c>
      <c r="HF201" s="157" t="str">
        <f t="shared" si="691"/>
        <v/>
      </c>
      <c r="HG201" s="158" t="str">
        <f t="shared" si="691"/>
        <v/>
      </c>
      <c r="HH201" s="157" t="str">
        <f t="shared" si="692"/>
        <v/>
      </c>
      <c r="HI201" s="158" t="str">
        <f t="shared" si="692"/>
        <v/>
      </c>
      <c r="HJ201" s="157">
        <f t="shared" si="693"/>
        <v>849.17829610365493</v>
      </c>
      <c r="HK201" s="158">
        <f t="shared" si="693"/>
        <v>863.85095684326484</v>
      </c>
      <c r="HL201" s="157">
        <f t="shared" si="694"/>
        <v>4692</v>
      </c>
      <c r="HM201" s="158" t="str">
        <f t="shared" si="694"/>
        <v/>
      </c>
    </row>
    <row r="202" spans="1:221">
      <c r="A202" s="176" t="s">
        <v>563</v>
      </c>
      <c r="B202" s="177" t="s">
        <v>597</v>
      </c>
      <c r="C202" s="178"/>
      <c r="D202" s="180">
        <v>198455</v>
      </c>
      <c r="E202" s="180">
        <v>9</v>
      </c>
      <c r="F202" s="155">
        <v>507</v>
      </c>
      <c r="G202" s="156">
        <v>422</v>
      </c>
      <c r="H202" s="155">
        <v>14</v>
      </c>
      <c r="I202" s="156">
        <v>7</v>
      </c>
      <c r="J202" s="157">
        <f t="shared" si="627"/>
        <v>493</v>
      </c>
      <c r="K202" s="158">
        <f t="shared" si="627"/>
        <v>415</v>
      </c>
      <c r="L202" s="155"/>
      <c r="M202" s="156"/>
      <c r="N202" s="157">
        <f t="shared" si="628"/>
        <v>493</v>
      </c>
      <c r="O202" s="158">
        <f t="shared" si="628"/>
        <v>415</v>
      </c>
      <c r="P202" s="232">
        <f t="shared" si="628"/>
        <v>67</v>
      </c>
      <c r="Q202" s="233">
        <f t="shared" si="628"/>
        <v>0</v>
      </c>
      <c r="R202" s="155">
        <v>2</v>
      </c>
      <c r="S202" s="156">
        <v>5</v>
      </c>
      <c r="T202" s="157">
        <f t="shared" si="629"/>
        <v>0</v>
      </c>
      <c r="U202" s="158">
        <f t="shared" si="629"/>
        <v>0</v>
      </c>
      <c r="V202" s="155">
        <v>7</v>
      </c>
      <c r="W202" s="156">
        <v>10</v>
      </c>
      <c r="X202" s="157">
        <f t="shared" si="630"/>
        <v>0</v>
      </c>
      <c r="Y202" s="158">
        <f t="shared" si="630"/>
        <v>0</v>
      </c>
      <c r="Z202" s="155"/>
      <c r="AA202" s="156"/>
      <c r="AB202" s="157">
        <f t="shared" si="631"/>
        <v>0</v>
      </c>
      <c r="AC202" s="158">
        <f t="shared" si="631"/>
        <v>0</v>
      </c>
      <c r="AD202" s="157">
        <f t="shared" si="632"/>
        <v>9</v>
      </c>
      <c r="AE202" s="158">
        <f t="shared" si="632"/>
        <v>15</v>
      </c>
      <c r="AF202" s="157">
        <f t="shared" si="633"/>
        <v>0</v>
      </c>
      <c r="AG202" s="158">
        <f t="shared" si="633"/>
        <v>0</v>
      </c>
      <c r="AH202" s="155">
        <v>0.62962962962962998</v>
      </c>
      <c r="AI202" s="156">
        <v>0.68888888888888899</v>
      </c>
      <c r="AJ202" s="157">
        <f t="shared" si="634"/>
        <v>1.25925925925926</v>
      </c>
      <c r="AK202" s="157">
        <f t="shared" si="634"/>
        <v>3.4444444444444451</v>
      </c>
      <c r="AL202" s="155">
        <v>3.1111111111111098</v>
      </c>
      <c r="AM202" s="156">
        <v>1.9777777777777801</v>
      </c>
      <c r="AN202" s="157">
        <f t="shared" si="635"/>
        <v>21.777777777777768</v>
      </c>
      <c r="AO202" s="157">
        <f t="shared" si="635"/>
        <v>19.7777777777778</v>
      </c>
      <c r="AP202" s="155"/>
      <c r="AQ202" s="156"/>
      <c r="AR202" s="157">
        <f t="shared" si="636"/>
        <v>0</v>
      </c>
      <c r="AS202" s="158">
        <f t="shared" si="636"/>
        <v>0</v>
      </c>
      <c r="AT202" s="157">
        <f t="shared" si="637"/>
        <v>2.5596707818930029</v>
      </c>
      <c r="AU202" s="158">
        <f t="shared" si="637"/>
        <v>1.5481481481481498</v>
      </c>
      <c r="AV202" s="157">
        <f t="shared" si="638"/>
        <v>23.037037037037027</v>
      </c>
      <c r="AW202" s="158">
        <f t="shared" si="638"/>
        <v>23.222222222222246</v>
      </c>
      <c r="AX202" s="155"/>
      <c r="AY202" s="156"/>
      <c r="AZ202" s="157">
        <f t="shared" si="639"/>
        <v>0</v>
      </c>
      <c r="BA202" s="158">
        <f t="shared" si="639"/>
        <v>0</v>
      </c>
      <c r="BB202" s="155"/>
      <c r="BC202" s="156"/>
      <c r="BD202" s="157">
        <f t="shared" si="640"/>
        <v>0</v>
      </c>
      <c r="BE202" s="158">
        <f t="shared" si="640"/>
        <v>0</v>
      </c>
      <c r="BF202" s="155"/>
      <c r="BG202" s="156"/>
      <c r="BH202" s="157">
        <f t="shared" si="641"/>
        <v>0</v>
      </c>
      <c r="BI202" s="158">
        <f t="shared" si="641"/>
        <v>0</v>
      </c>
      <c r="BJ202" s="157">
        <f t="shared" si="642"/>
        <v>0</v>
      </c>
      <c r="BK202" s="158">
        <f t="shared" si="642"/>
        <v>0</v>
      </c>
      <c r="BL202" s="157">
        <f t="shared" si="643"/>
        <v>0</v>
      </c>
      <c r="BM202" s="158">
        <f t="shared" si="643"/>
        <v>0</v>
      </c>
      <c r="BN202" s="155">
        <v>36</v>
      </c>
      <c r="BO202" s="156">
        <v>31</v>
      </c>
      <c r="BP202" s="157">
        <f t="shared" si="644"/>
        <v>0</v>
      </c>
      <c r="BQ202" s="158">
        <f t="shared" si="644"/>
        <v>0</v>
      </c>
      <c r="BR202" s="155">
        <v>67</v>
      </c>
      <c r="BS202" s="156">
        <v>57</v>
      </c>
      <c r="BT202" s="157">
        <f t="shared" si="645"/>
        <v>67</v>
      </c>
      <c r="BU202" s="158">
        <f t="shared" si="645"/>
        <v>0</v>
      </c>
      <c r="BV202" s="155"/>
      <c r="BW202" s="156"/>
      <c r="BX202" s="157">
        <f t="shared" si="646"/>
        <v>0</v>
      </c>
      <c r="BY202" s="158">
        <f t="shared" si="646"/>
        <v>0</v>
      </c>
      <c r="BZ202" s="157">
        <f t="shared" si="647"/>
        <v>103</v>
      </c>
      <c r="CA202" s="158">
        <f t="shared" si="647"/>
        <v>88</v>
      </c>
      <c r="CB202" s="157">
        <f t="shared" si="648"/>
        <v>103</v>
      </c>
      <c r="CC202" s="158">
        <f t="shared" si="648"/>
        <v>0</v>
      </c>
      <c r="CD202" s="155">
        <v>0.95469255663430397</v>
      </c>
      <c r="CE202" s="156">
        <v>0.94696969696969702</v>
      </c>
      <c r="CF202" s="157">
        <f t="shared" si="649"/>
        <v>34.368932038834942</v>
      </c>
      <c r="CG202" s="158">
        <f t="shared" si="649"/>
        <v>29.356060606060609</v>
      </c>
      <c r="CH202" s="155">
        <v>2.2815533980582501</v>
      </c>
      <c r="CI202" s="156">
        <v>2.25</v>
      </c>
      <c r="CJ202" s="157">
        <f t="shared" si="650"/>
        <v>152.86407766990277</v>
      </c>
      <c r="CK202" s="158">
        <f t="shared" si="650"/>
        <v>128.25</v>
      </c>
      <c r="CL202" s="155"/>
      <c r="CM202" s="156"/>
      <c r="CN202" s="157">
        <f t="shared" si="651"/>
        <v>0</v>
      </c>
      <c r="CO202" s="158">
        <f t="shared" si="651"/>
        <v>0</v>
      </c>
      <c r="CP202" s="157">
        <f t="shared" si="652"/>
        <v>1.8177962107644439</v>
      </c>
      <c r="CQ202" s="158">
        <f t="shared" si="652"/>
        <v>1.790977961432507</v>
      </c>
      <c r="CR202" s="157">
        <f t="shared" si="653"/>
        <v>187.23300970873771</v>
      </c>
      <c r="CS202" s="158">
        <f t="shared" si="653"/>
        <v>157.60606060606062</v>
      </c>
      <c r="CT202" s="155"/>
      <c r="CU202" s="156"/>
      <c r="CV202" s="157">
        <f t="shared" si="654"/>
        <v>0</v>
      </c>
      <c r="CW202" s="158">
        <f t="shared" si="654"/>
        <v>0</v>
      </c>
      <c r="CX202" s="155">
        <v>59</v>
      </c>
      <c r="CY202" s="156"/>
      <c r="CZ202" s="157">
        <f t="shared" si="655"/>
        <v>3953</v>
      </c>
      <c r="DA202" s="158">
        <f t="shared" si="655"/>
        <v>0</v>
      </c>
      <c r="DB202" s="155"/>
      <c r="DC202" s="156"/>
      <c r="DD202" s="157">
        <f t="shared" si="656"/>
        <v>0</v>
      </c>
      <c r="DE202" s="158">
        <f t="shared" si="656"/>
        <v>0</v>
      </c>
      <c r="DF202" s="157">
        <f t="shared" si="657"/>
        <v>38.378640776699029</v>
      </c>
      <c r="DG202" s="158">
        <f t="shared" si="657"/>
        <v>0</v>
      </c>
      <c r="DH202" s="157">
        <f t="shared" si="658"/>
        <v>3953</v>
      </c>
      <c r="DI202" s="158">
        <f t="shared" si="658"/>
        <v>0</v>
      </c>
      <c r="DJ202" s="157">
        <f t="shared" si="659"/>
        <v>112</v>
      </c>
      <c r="DK202" s="158">
        <f t="shared" si="659"/>
        <v>103</v>
      </c>
      <c r="DL202" s="157">
        <f t="shared" si="659"/>
        <v>103</v>
      </c>
      <c r="DM202" s="158">
        <f t="shared" si="659"/>
        <v>0</v>
      </c>
      <c r="DN202" s="157">
        <f t="shared" si="660"/>
        <v>1.8774111316587032</v>
      </c>
      <c r="DO202" s="158">
        <f t="shared" si="660"/>
        <v>1.755614396391096</v>
      </c>
      <c r="DP202" s="157">
        <f t="shared" si="661"/>
        <v>210.27004674577475</v>
      </c>
      <c r="DQ202" s="158">
        <f t="shared" si="661"/>
        <v>180.82828282828288</v>
      </c>
      <c r="DR202" s="157">
        <f t="shared" si="662"/>
        <v>38.378640776699029</v>
      </c>
      <c r="DS202" s="158">
        <f t="shared" si="662"/>
        <v>0</v>
      </c>
      <c r="DT202" s="157">
        <f t="shared" si="663"/>
        <v>3953</v>
      </c>
      <c r="DU202" s="158">
        <f t="shared" si="663"/>
        <v>0</v>
      </c>
      <c r="DV202" s="155">
        <v>158</v>
      </c>
      <c r="DW202" s="156">
        <v>105</v>
      </c>
      <c r="DX202" s="157">
        <f t="shared" si="664"/>
        <v>0</v>
      </c>
      <c r="DY202" s="158">
        <f t="shared" si="664"/>
        <v>0</v>
      </c>
      <c r="DZ202" s="155">
        <v>223</v>
      </c>
      <c r="EA202" s="156">
        <v>207</v>
      </c>
      <c r="EB202" s="157">
        <f t="shared" si="665"/>
        <v>0</v>
      </c>
      <c r="EC202" s="158">
        <f t="shared" si="665"/>
        <v>0</v>
      </c>
      <c r="ED202" s="155"/>
      <c r="EE202" s="156"/>
      <c r="EF202" s="157">
        <f t="shared" si="666"/>
        <v>0</v>
      </c>
      <c r="EG202" s="158">
        <f t="shared" si="666"/>
        <v>0</v>
      </c>
      <c r="EH202" s="157">
        <f t="shared" si="667"/>
        <v>381</v>
      </c>
      <c r="EI202" s="158">
        <f t="shared" si="667"/>
        <v>312</v>
      </c>
      <c r="EJ202" s="157">
        <f t="shared" si="668"/>
        <v>0</v>
      </c>
      <c r="EK202" s="158">
        <f t="shared" si="668"/>
        <v>0</v>
      </c>
      <c r="EL202" s="155">
        <v>1.5310586176727901</v>
      </c>
      <c r="EM202" s="156">
        <v>1.2767094017094001</v>
      </c>
      <c r="EN202" s="157">
        <f t="shared" si="669"/>
        <v>241.90726159230084</v>
      </c>
      <c r="EO202" s="158">
        <f t="shared" si="669"/>
        <v>134.05448717948701</v>
      </c>
      <c r="EP202" s="155">
        <v>2.8713910761154802</v>
      </c>
      <c r="EQ202" s="156">
        <v>3.1014957264957301</v>
      </c>
      <c r="ER202" s="157">
        <f t="shared" si="670"/>
        <v>640.32020997375207</v>
      </c>
      <c r="ES202" s="158">
        <f t="shared" si="670"/>
        <v>642.00961538461615</v>
      </c>
      <c r="ET202" s="155"/>
      <c r="EU202" s="156"/>
      <c r="EV202" s="157">
        <f t="shared" si="671"/>
        <v>0</v>
      </c>
      <c r="EW202" s="158">
        <f t="shared" si="671"/>
        <v>0</v>
      </c>
      <c r="EX202" s="157">
        <f t="shared" si="672"/>
        <v>2.31555766815237</v>
      </c>
      <c r="EY202" s="158">
        <f t="shared" si="672"/>
        <v>2.4873849441157154</v>
      </c>
      <c r="EZ202" s="157">
        <f t="shared" si="673"/>
        <v>882.22747156605294</v>
      </c>
      <c r="FA202" s="158">
        <f t="shared" si="673"/>
        <v>776.06410256410322</v>
      </c>
      <c r="FB202" s="155"/>
      <c r="FC202" s="156"/>
      <c r="FD202" s="157">
        <f t="shared" si="674"/>
        <v>0</v>
      </c>
      <c r="FE202" s="158">
        <f t="shared" si="674"/>
        <v>0</v>
      </c>
      <c r="FF202" s="155"/>
      <c r="FG202" s="156"/>
      <c r="FH202" s="157">
        <f t="shared" si="675"/>
        <v>0</v>
      </c>
      <c r="FI202" s="158">
        <f t="shared" si="675"/>
        <v>0</v>
      </c>
      <c r="FJ202" s="155"/>
      <c r="FK202" s="156"/>
      <c r="FL202" s="157">
        <f t="shared" si="676"/>
        <v>0</v>
      </c>
      <c r="FM202" s="158">
        <f t="shared" si="676"/>
        <v>0</v>
      </c>
      <c r="FN202" s="157">
        <f t="shared" si="677"/>
        <v>0</v>
      </c>
      <c r="FO202" s="158">
        <f t="shared" si="677"/>
        <v>0</v>
      </c>
      <c r="FP202" s="157">
        <f t="shared" si="678"/>
        <v>0</v>
      </c>
      <c r="FQ202" s="158">
        <f t="shared" si="678"/>
        <v>0</v>
      </c>
      <c r="FR202" s="155"/>
      <c r="FS202" s="156"/>
      <c r="FT202" s="157">
        <f t="shared" si="679"/>
        <v>0</v>
      </c>
      <c r="FU202" s="158">
        <f t="shared" si="679"/>
        <v>0</v>
      </c>
      <c r="FV202" s="155"/>
      <c r="FW202" s="156"/>
      <c r="FX202" s="157">
        <f t="shared" si="680"/>
        <v>0</v>
      </c>
      <c r="FY202" s="158">
        <f t="shared" si="680"/>
        <v>0</v>
      </c>
      <c r="FZ202" s="155"/>
      <c r="GA202" s="156"/>
      <c r="GB202" s="157">
        <f t="shared" si="681"/>
        <v>0</v>
      </c>
      <c r="GC202" s="158">
        <f t="shared" si="681"/>
        <v>0</v>
      </c>
      <c r="GD202" s="157">
        <f t="shared" si="682"/>
        <v>196</v>
      </c>
      <c r="GE202" s="158">
        <f t="shared" si="682"/>
        <v>141</v>
      </c>
      <c r="GF202" s="157">
        <f t="shared" si="682"/>
        <v>0</v>
      </c>
      <c r="GG202" s="158">
        <f t="shared" si="682"/>
        <v>0</v>
      </c>
      <c r="GH202" s="157">
        <f t="shared" si="683"/>
        <v>277.53545289039505</v>
      </c>
      <c r="GI202" s="158">
        <f t="shared" si="683"/>
        <v>166.85499222999206</v>
      </c>
      <c r="GJ202" s="157" t="str">
        <f t="shared" si="684"/>
        <v/>
      </c>
      <c r="GK202" s="158" t="str">
        <f t="shared" si="684"/>
        <v/>
      </c>
      <c r="GL202" s="157">
        <f t="shared" si="685"/>
        <v>297</v>
      </c>
      <c r="GM202" s="158">
        <f t="shared" si="685"/>
        <v>274</v>
      </c>
      <c r="GN202" s="157">
        <f t="shared" si="685"/>
        <v>67</v>
      </c>
      <c r="GO202" s="158">
        <f t="shared" si="685"/>
        <v>0</v>
      </c>
      <c r="GP202" s="157">
        <f t="shared" si="686"/>
        <v>814.96206542143261</v>
      </c>
      <c r="GQ202" s="158">
        <f t="shared" si="686"/>
        <v>790.03739316239398</v>
      </c>
      <c r="GR202" s="157">
        <f t="shared" si="687"/>
        <v>3953</v>
      </c>
      <c r="GS202" s="158">
        <f t="shared" si="687"/>
        <v>0</v>
      </c>
      <c r="GT202" s="157">
        <f t="shared" si="688"/>
        <v>493</v>
      </c>
      <c r="GU202" s="158">
        <f t="shared" si="688"/>
        <v>415</v>
      </c>
      <c r="GV202" s="157">
        <f t="shared" si="688"/>
        <v>67</v>
      </c>
      <c r="GW202" s="158">
        <f t="shared" si="688"/>
        <v>0</v>
      </c>
      <c r="GX202" s="157">
        <f t="shared" si="689"/>
        <v>1092.4975183118277</v>
      </c>
      <c r="GY202" s="158">
        <f t="shared" si="689"/>
        <v>956.89238539238602</v>
      </c>
      <c r="GZ202" s="157">
        <f t="shared" si="626"/>
        <v>3953</v>
      </c>
      <c r="HA202" s="157" t="str">
        <f t="shared" si="626"/>
        <v/>
      </c>
      <c r="HB202" s="157">
        <f t="shared" si="690"/>
        <v>0</v>
      </c>
      <c r="HC202" s="158">
        <f t="shared" si="690"/>
        <v>0</v>
      </c>
      <c r="HD202" s="157">
        <f t="shared" si="690"/>
        <v>0</v>
      </c>
      <c r="HE202" s="158">
        <f t="shared" si="690"/>
        <v>0</v>
      </c>
      <c r="HF202" s="157" t="str">
        <f t="shared" si="691"/>
        <v/>
      </c>
      <c r="HG202" s="158" t="str">
        <f t="shared" si="691"/>
        <v/>
      </c>
      <c r="HH202" s="157" t="str">
        <f t="shared" si="692"/>
        <v/>
      </c>
      <c r="HI202" s="158" t="str">
        <f t="shared" si="692"/>
        <v/>
      </c>
      <c r="HJ202" s="157">
        <f t="shared" si="693"/>
        <v>1092.4975183118277</v>
      </c>
      <c r="HK202" s="158">
        <f t="shared" si="693"/>
        <v>956.89238539238613</v>
      </c>
      <c r="HL202" s="157">
        <f t="shared" si="694"/>
        <v>3953</v>
      </c>
      <c r="HM202" s="158" t="str">
        <f t="shared" si="694"/>
        <v/>
      </c>
    </row>
    <row r="203" spans="1:221">
      <c r="A203" s="176" t="s">
        <v>563</v>
      </c>
      <c r="B203" s="177" t="s">
        <v>598</v>
      </c>
      <c r="C203" s="235" t="s">
        <v>638</v>
      </c>
      <c r="D203" s="180">
        <v>198491</v>
      </c>
      <c r="E203" s="180">
        <v>9</v>
      </c>
      <c r="F203" s="155">
        <v>318</v>
      </c>
      <c r="G203" s="156">
        <v>278</v>
      </c>
      <c r="H203" s="155">
        <v>34</v>
      </c>
      <c r="I203" s="156">
        <v>13</v>
      </c>
      <c r="J203" s="157">
        <f t="shared" si="627"/>
        <v>284</v>
      </c>
      <c r="K203" s="158">
        <f t="shared" si="627"/>
        <v>265</v>
      </c>
      <c r="L203" s="155"/>
      <c r="M203" s="156"/>
      <c r="N203" s="157">
        <f t="shared" si="628"/>
        <v>284</v>
      </c>
      <c r="O203" s="158">
        <f t="shared" si="628"/>
        <v>265</v>
      </c>
      <c r="P203" s="232">
        <f t="shared" si="628"/>
        <v>50</v>
      </c>
      <c r="Q203" s="233">
        <f t="shared" si="628"/>
        <v>0</v>
      </c>
      <c r="R203" s="155">
        <v>8</v>
      </c>
      <c r="S203" s="156">
        <v>11</v>
      </c>
      <c r="T203" s="157">
        <f t="shared" si="629"/>
        <v>0</v>
      </c>
      <c r="U203" s="158">
        <f t="shared" si="629"/>
        <v>0</v>
      </c>
      <c r="V203" s="155">
        <v>12</v>
      </c>
      <c r="W203" s="156">
        <v>15</v>
      </c>
      <c r="X203" s="157">
        <f t="shared" si="630"/>
        <v>0</v>
      </c>
      <c r="Y203" s="158">
        <f t="shared" si="630"/>
        <v>0</v>
      </c>
      <c r="Z203" s="155"/>
      <c r="AA203" s="156"/>
      <c r="AB203" s="157">
        <f t="shared" si="631"/>
        <v>0</v>
      </c>
      <c r="AC203" s="158">
        <f t="shared" si="631"/>
        <v>0</v>
      </c>
      <c r="AD203" s="157">
        <f t="shared" si="632"/>
        <v>20</v>
      </c>
      <c r="AE203" s="158">
        <f t="shared" si="632"/>
        <v>26</v>
      </c>
      <c r="AF203" s="157">
        <f t="shared" si="633"/>
        <v>0</v>
      </c>
      <c r="AG203" s="158">
        <f t="shared" si="633"/>
        <v>0</v>
      </c>
      <c r="AH203" s="155">
        <v>1.3333333333333299</v>
      </c>
      <c r="AI203" s="156">
        <v>1.37179487179487</v>
      </c>
      <c r="AJ203" s="157">
        <f t="shared" si="634"/>
        <v>10.666666666666639</v>
      </c>
      <c r="AK203" s="157">
        <f t="shared" si="634"/>
        <v>15.08974358974357</v>
      </c>
      <c r="AL203" s="155">
        <v>2.93333333333333</v>
      </c>
      <c r="AM203" s="156">
        <v>2.5512820512820502</v>
      </c>
      <c r="AN203" s="157">
        <f t="shared" si="635"/>
        <v>35.19999999999996</v>
      </c>
      <c r="AO203" s="157">
        <f t="shared" si="635"/>
        <v>38.269230769230752</v>
      </c>
      <c r="AP203" s="155"/>
      <c r="AQ203" s="156"/>
      <c r="AR203" s="157">
        <f t="shared" si="636"/>
        <v>0</v>
      </c>
      <c r="AS203" s="158">
        <f t="shared" si="636"/>
        <v>0</v>
      </c>
      <c r="AT203" s="157">
        <f t="shared" si="637"/>
        <v>2.2933333333333303</v>
      </c>
      <c r="AU203" s="158">
        <f t="shared" si="637"/>
        <v>2.0522682445759353</v>
      </c>
      <c r="AV203" s="157">
        <f t="shared" si="638"/>
        <v>45.866666666666603</v>
      </c>
      <c r="AW203" s="158">
        <f t="shared" si="638"/>
        <v>53.358974358974315</v>
      </c>
      <c r="AX203" s="155"/>
      <c r="AY203" s="156"/>
      <c r="AZ203" s="157">
        <f t="shared" si="639"/>
        <v>0</v>
      </c>
      <c r="BA203" s="158">
        <f t="shared" si="639"/>
        <v>0</v>
      </c>
      <c r="BB203" s="155"/>
      <c r="BC203" s="156"/>
      <c r="BD203" s="157">
        <f t="shared" si="640"/>
        <v>0</v>
      </c>
      <c r="BE203" s="158">
        <f t="shared" si="640"/>
        <v>0</v>
      </c>
      <c r="BF203" s="155"/>
      <c r="BG203" s="156"/>
      <c r="BH203" s="157">
        <f t="shared" si="641"/>
        <v>0</v>
      </c>
      <c r="BI203" s="158">
        <f t="shared" si="641"/>
        <v>0</v>
      </c>
      <c r="BJ203" s="157">
        <f t="shared" si="642"/>
        <v>0</v>
      </c>
      <c r="BK203" s="158">
        <f t="shared" si="642"/>
        <v>0</v>
      </c>
      <c r="BL203" s="157">
        <f t="shared" si="643"/>
        <v>0</v>
      </c>
      <c r="BM203" s="158">
        <f t="shared" si="643"/>
        <v>0</v>
      </c>
      <c r="BN203" s="155">
        <v>38</v>
      </c>
      <c r="BO203" s="156">
        <v>37</v>
      </c>
      <c r="BP203" s="157">
        <f t="shared" si="644"/>
        <v>0</v>
      </c>
      <c r="BQ203" s="158">
        <f t="shared" si="644"/>
        <v>0</v>
      </c>
      <c r="BR203" s="155">
        <v>50</v>
      </c>
      <c r="BS203" s="156">
        <v>52</v>
      </c>
      <c r="BT203" s="157">
        <f t="shared" si="645"/>
        <v>50</v>
      </c>
      <c r="BU203" s="158">
        <f t="shared" si="645"/>
        <v>0</v>
      </c>
      <c r="BV203" s="155"/>
      <c r="BW203" s="156"/>
      <c r="BX203" s="157">
        <f t="shared" si="646"/>
        <v>0</v>
      </c>
      <c r="BY203" s="158">
        <f t="shared" si="646"/>
        <v>0</v>
      </c>
      <c r="BZ203" s="157">
        <f t="shared" si="647"/>
        <v>88</v>
      </c>
      <c r="CA203" s="158">
        <f t="shared" si="647"/>
        <v>89</v>
      </c>
      <c r="CB203" s="157">
        <f t="shared" si="648"/>
        <v>88</v>
      </c>
      <c r="CC203" s="158">
        <f t="shared" si="648"/>
        <v>0</v>
      </c>
      <c r="CD203" s="155">
        <v>1.48484848484848</v>
      </c>
      <c r="CE203" s="156">
        <v>1.26591760299626</v>
      </c>
      <c r="CF203" s="157">
        <f t="shared" si="649"/>
        <v>56.424242424242237</v>
      </c>
      <c r="CG203" s="158">
        <f t="shared" si="649"/>
        <v>46.838951310861617</v>
      </c>
      <c r="CH203" s="155">
        <v>2.2840909090909101</v>
      </c>
      <c r="CI203" s="156">
        <v>1.98876404494382</v>
      </c>
      <c r="CJ203" s="157">
        <f t="shared" si="650"/>
        <v>114.2045454545455</v>
      </c>
      <c r="CK203" s="158">
        <f t="shared" si="650"/>
        <v>103.41573033707864</v>
      </c>
      <c r="CL203" s="155"/>
      <c r="CM203" s="156"/>
      <c r="CN203" s="157">
        <f t="shared" si="651"/>
        <v>0</v>
      </c>
      <c r="CO203" s="158">
        <f t="shared" si="651"/>
        <v>0</v>
      </c>
      <c r="CP203" s="157">
        <f t="shared" si="652"/>
        <v>1.9389634986225879</v>
      </c>
      <c r="CQ203" s="158">
        <f t="shared" si="652"/>
        <v>1.6882548499768568</v>
      </c>
      <c r="CR203" s="157">
        <f t="shared" si="653"/>
        <v>170.62878787878773</v>
      </c>
      <c r="CS203" s="158">
        <f t="shared" si="653"/>
        <v>150.25468164794026</v>
      </c>
      <c r="CT203" s="155"/>
      <c r="CU203" s="156"/>
      <c r="CV203" s="157">
        <f t="shared" si="654"/>
        <v>0</v>
      </c>
      <c r="CW203" s="158">
        <f t="shared" si="654"/>
        <v>0</v>
      </c>
      <c r="CX203" s="155">
        <v>55</v>
      </c>
      <c r="CY203" s="156"/>
      <c r="CZ203" s="157">
        <f t="shared" si="655"/>
        <v>2750</v>
      </c>
      <c r="DA203" s="158">
        <f t="shared" si="655"/>
        <v>0</v>
      </c>
      <c r="DB203" s="155"/>
      <c r="DC203" s="156"/>
      <c r="DD203" s="157">
        <f t="shared" si="656"/>
        <v>0</v>
      </c>
      <c r="DE203" s="158">
        <f t="shared" si="656"/>
        <v>0</v>
      </c>
      <c r="DF203" s="157">
        <f t="shared" si="657"/>
        <v>31.25</v>
      </c>
      <c r="DG203" s="158">
        <f t="shared" si="657"/>
        <v>0</v>
      </c>
      <c r="DH203" s="157">
        <f t="shared" si="658"/>
        <v>2750</v>
      </c>
      <c r="DI203" s="158">
        <f t="shared" si="658"/>
        <v>0</v>
      </c>
      <c r="DJ203" s="157">
        <f t="shared" si="659"/>
        <v>108</v>
      </c>
      <c r="DK203" s="158">
        <f t="shared" si="659"/>
        <v>115</v>
      </c>
      <c r="DL203" s="157">
        <f t="shared" si="659"/>
        <v>88</v>
      </c>
      <c r="DM203" s="158">
        <f t="shared" si="659"/>
        <v>0</v>
      </c>
      <c r="DN203" s="157">
        <f t="shared" si="660"/>
        <v>2.0045875420875401</v>
      </c>
      <c r="DO203" s="158">
        <f t="shared" si="660"/>
        <v>1.7705535304949094</v>
      </c>
      <c r="DP203" s="157">
        <f t="shared" si="661"/>
        <v>216.49545454545432</v>
      </c>
      <c r="DQ203" s="158">
        <f t="shared" si="661"/>
        <v>203.61365600691457</v>
      </c>
      <c r="DR203" s="157">
        <f t="shared" si="662"/>
        <v>31.25</v>
      </c>
      <c r="DS203" s="158">
        <f t="shared" si="662"/>
        <v>0</v>
      </c>
      <c r="DT203" s="157">
        <f t="shared" si="663"/>
        <v>2750</v>
      </c>
      <c r="DU203" s="158">
        <f t="shared" si="663"/>
        <v>0</v>
      </c>
      <c r="DV203" s="155">
        <v>91</v>
      </c>
      <c r="DW203" s="156">
        <v>78</v>
      </c>
      <c r="DX203" s="157">
        <f t="shared" si="664"/>
        <v>0</v>
      </c>
      <c r="DY203" s="158">
        <f t="shared" si="664"/>
        <v>0</v>
      </c>
      <c r="DZ203" s="155">
        <v>85</v>
      </c>
      <c r="EA203" s="156">
        <v>72</v>
      </c>
      <c r="EB203" s="157">
        <f t="shared" si="665"/>
        <v>0</v>
      </c>
      <c r="EC203" s="158">
        <f t="shared" si="665"/>
        <v>0</v>
      </c>
      <c r="ED203" s="155"/>
      <c r="EE203" s="156"/>
      <c r="EF203" s="157">
        <f t="shared" si="666"/>
        <v>0</v>
      </c>
      <c r="EG203" s="158">
        <f t="shared" si="666"/>
        <v>0</v>
      </c>
      <c r="EH203" s="157">
        <f t="shared" si="667"/>
        <v>176</v>
      </c>
      <c r="EI203" s="158">
        <f t="shared" si="667"/>
        <v>150</v>
      </c>
      <c r="EJ203" s="157">
        <f t="shared" si="668"/>
        <v>0</v>
      </c>
      <c r="EK203" s="158">
        <f t="shared" si="668"/>
        <v>0</v>
      </c>
      <c r="EL203" s="155">
        <v>2.3333333333333299</v>
      </c>
      <c r="EM203" s="156">
        <v>2.6755555555555501</v>
      </c>
      <c r="EN203" s="157">
        <f t="shared" si="669"/>
        <v>212.33333333333303</v>
      </c>
      <c r="EO203" s="158">
        <f t="shared" si="669"/>
        <v>208.6933333333329</v>
      </c>
      <c r="EP203" s="155">
        <v>3.0928030303030298</v>
      </c>
      <c r="EQ203" s="156">
        <v>3.17777777777777</v>
      </c>
      <c r="ER203" s="157">
        <f t="shared" si="670"/>
        <v>262.88825757575756</v>
      </c>
      <c r="ES203" s="158">
        <f t="shared" si="670"/>
        <v>228.79999999999944</v>
      </c>
      <c r="ET203" s="155"/>
      <c r="EU203" s="156"/>
      <c r="EV203" s="157">
        <f t="shared" si="671"/>
        <v>0</v>
      </c>
      <c r="EW203" s="158">
        <f t="shared" si="671"/>
        <v>0</v>
      </c>
      <c r="EX203" s="157">
        <f t="shared" si="672"/>
        <v>2.7001226756198329</v>
      </c>
      <c r="EY203" s="158">
        <f t="shared" si="672"/>
        <v>2.9166222222222156</v>
      </c>
      <c r="EZ203" s="157">
        <f t="shared" si="673"/>
        <v>475.22159090909059</v>
      </c>
      <c r="FA203" s="158">
        <f t="shared" si="673"/>
        <v>437.49333333333232</v>
      </c>
      <c r="FB203" s="155"/>
      <c r="FC203" s="156"/>
      <c r="FD203" s="157">
        <f t="shared" si="674"/>
        <v>0</v>
      </c>
      <c r="FE203" s="158">
        <f t="shared" si="674"/>
        <v>0</v>
      </c>
      <c r="FF203" s="155"/>
      <c r="FG203" s="156"/>
      <c r="FH203" s="157">
        <f t="shared" si="675"/>
        <v>0</v>
      </c>
      <c r="FI203" s="158">
        <f t="shared" si="675"/>
        <v>0</v>
      </c>
      <c r="FJ203" s="155"/>
      <c r="FK203" s="156"/>
      <c r="FL203" s="157">
        <f t="shared" si="676"/>
        <v>0</v>
      </c>
      <c r="FM203" s="158">
        <f t="shared" si="676"/>
        <v>0</v>
      </c>
      <c r="FN203" s="157">
        <f t="shared" si="677"/>
        <v>0</v>
      </c>
      <c r="FO203" s="158">
        <f t="shared" si="677"/>
        <v>0</v>
      </c>
      <c r="FP203" s="157">
        <f t="shared" si="678"/>
        <v>0</v>
      </c>
      <c r="FQ203" s="158">
        <f t="shared" si="678"/>
        <v>0</v>
      </c>
      <c r="FR203" s="155"/>
      <c r="FS203" s="156"/>
      <c r="FT203" s="157">
        <f t="shared" si="679"/>
        <v>0</v>
      </c>
      <c r="FU203" s="158">
        <f t="shared" si="679"/>
        <v>0</v>
      </c>
      <c r="FV203" s="155"/>
      <c r="FW203" s="156"/>
      <c r="FX203" s="157">
        <f t="shared" si="680"/>
        <v>0</v>
      </c>
      <c r="FY203" s="158">
        <f t="shared" si="680"/>
        <v>0</v>
      </c>
      <c r="FZ203" s="155"/>
      <c r="GA203" s="156"/>
      <c r="GB203" s="157">
        <f t="shared" si="681"/>
        <v>0</v>
      </c>
      <c r="GC203" s="158">
        <f t="shared" si="681"/>
        <v>0</v>
      </c>
      <c r="GD203" s="157">
        <f t="shared" si="682"/>
        <v>137</v>
      </c>
      <c r="GE203" s="158">
        <f t="shared" si="682"/>
        <v>126</v>
      </c>
      <c r="GF203" s="157">
        <f t="shared" si="682"/>
        <v>0</v>
      </c>
      <c r="GG203" s="158">
        <f t="shared" si="682"/>
        <v>0</v>
      </c>
      <c r="GH203" s="157">
        <f t="shared" si="683"/>
        <v>279.42424242424192</v>
      </c>
      <c r="GI203" s="158">
        <f t="shared" si="683"/>
        <v>270.62202823393807</v>
      </c>
      <c r="GJ203" s="157" t="str">
        <f t="shared" si="684"/>
        <v/>
      </c>
      <c r="GK203" s="158" t="str">
        <f t="shared" si="684"/>
        <v/>
      </c>
      <c r="GL203" s="157">
        <f t="shared" si="685"/>
        <v>147</v>
      </c>
      <c r="GM203" s="158">
        <f t="shared" si="685"/>
        <v>139</v>
      </c>
      <c r="GN203" s="157">
        <f t="shared" si="685"/>
        <v>50</v>
      </c>
      <c r="GO203" s="158">
        <f t="shared" si="685"/>
        <v>0</v>
      </c>
      <c r="GP203" s="157">
        <f t="shared" si="686"/>
        <v>412.29280303030305</v>
      </c>
      <c r="GQ203" s="158">
        <f t="shared" si="686"/>
        <v>370.48496110630884</v>
      </c>
      <c r="GR203" s="157">
        <f t="shared" si="687"/>
        <v>2750</v>
      </c>
      <c r="GS203" s="158">
        <f t="shared" si="687"/>
        <v>0</v>
      </c>
      <c r="GT203" s="157">
        <f t="shared" si="688"/>
        <v>284</v>
      </c>
      <c r="GU203" s="158">
        <f t="shared" si="688"/>
        <v>265</v>
      </c>
      <c r="GV203" s="157">
        <f t="shared" si="688"/>
        <v>50</v>
      </c>
      <c r="GW203" s="158">
        <f t="shared" si="688"/>
        <v>0</v>
      </c>
      <c r="GX203" s="157">
        <f t="shared" si="689"/>
        <v>691.71704545454497</v>
      </c>
      <c r="GY203" s="158">
        <f t="shared" si="689"/>
        <v>641.10698934024686</v>
      </c>
      <c r="GZ203" s="157">
        <f t="shared" si="626"/>
        <v>2750</v>
      </c>
      <c r="HA203" s="157" t="str">
        <f t="shared" si="626"/>
        <v/>
      </c>
      <c r="HB203" s="157">
        <f t="shared" si="690"/>
        <v>0</v>
      </c>
      <c r="HC203" s="158">
        <f t="shared" si="690"/>
        <v>0</v>
      </c>
      <c r="HD203" s="157">
        <f t="shared" si="690"/>
        <v>0</v>
      </c>
      <c r="HE203" s="158">
        <f t="shared" si="690"/>
        <v>0</v>
      </c>
      <c r="HF203" s="157" t="str">
        <f t="shared" si="691"/>
        <v/>
      </c>
      <c r="HG203" s="158" t="str">
        <f t="shared" si="691"/>
        <v/>
      </c>
      <c r="HH203" s="157" t="str">
        <f t="shared" si="692"/>
        <v/>
      </c>
      <c r="HI203" s="158" t="str">
        <f t="shared" si="692"/>
        <v/>
      </c>
      <c r="HJ203" s="157">
        <f t="shared" si="693"/>
        <v>691.71704545454486</v>
      </c>
      <c r="HK203" s="158">
        <f t="shared" si="693"/>
        <v>641.10698934024686</v>
      </c>
      <c r="HL203" s="157">
        <f t="shared" si="694"/>
        <v>2750</v>
      </c>
      <c r="HM203" s="158" t="str">
        <f t="shared" si="694"/>
        <v/>
      </c>
    </row>
    <row r="204" spans="1:221">
      <c r="A204" s="176" t="s">
        <v>563</v>
      </c>
      <c r="B204" s="177" t="s">
        <v>599</v>
      </c>
      <c r="C204" s="178"/>
      <c r="D204" s="180">
        <v>198534</v>
      </c>
      <c r="E204" s="180">
        <v>8</v>
      </c>
      <c r="F204" s="155">
        <v>2035</v>
      </c>
      <c r="G204" s="156">
        <v>1380</v>
      </c>
      <c r="H204" s="155">
        <v>150</v>
      </c>
      <c r="I204" s="156">
        <v>77</v>
      </c>
      <c r="J204" s="157">
        <f t="shared" si="627"/>
        <v>1885</v>
      </c>
      <c r="K204" s="158">
        <f t="shared" si="627"/>
        <v>1303</v>
      </c>
      <c r="L204" s="155"/>
      <c r="M204" s="156"/>
      <c r="N204" s="157">
        <f t="shared" si="628"/>
        <v>1885</v>
      </c>
      <c r="O204" s="158">
        <f t="shared" si="628"/>
        <v>1303</v>
      </c>
      <c r="P204" s="232">
        <f t="shared" si="628"/>
        <v>80</v>
      </c>
      <c r="Q204" s="233">
        <f t="shared" si="628"/>
        <v>0</v>
      </c>
      <c r="R204" s="155">
        <v>12</v>
      </c>
      <c r="S204" s="156">
        <v>7</v>
      </c>
      <c r="T204" s="157">
        <f t="shared" si="629"/>
        <v>0</v>
      </c>
      <c r="U204" s="158">
        <f t="shared" si="629"/>
        <v>0</v>
      </c>
      <c r="V204" s="155">
        <v>20</v>
      </c>
      <c r="W204" s="156">
        <v>15</v>
      </c>
      <c r="X204" s="157">
        <f t="shared" si="630"/>
        <v>0</v>
      </c>
      <c r="Y204" s="158">
        <f t="shared" si="630"/>
        <v>0</v>
      </c>
      <c r="Z204" s="155"/>
      <c r="AA204" s="156"/>
      <c r="AB204" s="157">
        <f t="shared" si="631"/>
        <v>0</v>
      </c>
      <c r="AC204" s="158">
        <f t="shared" si="631"/>
        <v>0</v>
      </c>
      <c r="AD204" s="157">
        <f t="shared" si="632"/>
        <v>32</v>
      </c>
      <c r="AE204" s="158">
        <f t="shared" si="632"/>
        <v>22</v>
      </c>
      <c r="AF204" s="157">
        <f t="shared" si="633"/>
        <v>0</v>
      </c>
      <c r="AG204" s="158">
        <f t="shared" si="633"/>
        <v>0</v>
      </c>
      <c r="AH204" s="155">
        <v>1.0104166666666701</v>
      </c>
      <c r="AI204" s="156">
        <v>0.66666666666666696</v>
      </c>
      <c r="AJ204" s="157">
        <f t="shared" si="634"/>
        <v>12.125000000000041</v>
      </c>
      <c r="AK204" s="157">
        <f t="shared" si="634"/>
        <v>4.6666666666666687</v>
      </c>
      <c r="AL204" s="155">
        <v>2.78125</v>
      </c>
      <c r="AM204" s="156">
        <v>2.4242424242424199</v>
      </c>
      <c r="AN204" s="157">
        <f t="shared" si="635"/>
        <v>55.625</v>
      </c>
      <c r="AO204" s="157">
        <f t="shared" si="635"/>
        <v>36.363636363636296</v>
      </c>
      <c r="AP204" s="155"/>
      <c r="AQ204" s="156"/>
      <c r="AR204" s="157">
        <f t="shared" si="636"/>
        <v>0</v>
      </c>
      <c r="AS204" s="158">
        <f t="shared" si="636"/>
        <v>0</v>
      </c>
      <c r="AT204" s="157">
        <f t="shared" si="637"/>
        <v>2.1171875000000013</v>
      </c>
      <c r="AU204" s="158">
        <f t="shared" si="637"/>
        <v>1.8650137741046804</v>
      </c>
      <c r="AV204" s="157">
        <f t="shared" si="638"/>
        <v>67.750000000000043</v>
      </c>
      <c r="AW204" s="158">
        <f t="shared" si="638"/>
        <v>41.030303030302967</v>
      </c>
      <c r="AX204" s="155"/>
      <c r="AY204" s="156"/>
      <c r="AZ204" s="157">
        <f t="shared" si="639"/>
        <v>0</v>
      </c>
      <c r="BA204" s="158">
        <f t="shared" si="639"/>
        <v>0</v>
      </c>
      <c r="BB204" s="155"/>
      <c r="BC204" s="156"/>
      <c r="BD204" s="157">
        <f t="shared" si="640"/>
        <v>0</v>
      </c>
      <c r="BE204" s="158">
        <f t="shared" si="640"/>
        <v>0</v>
      </c>
      <c r="BF204" s="155"/>
      <c r="BG204" s="156"/>
      <c r="BH204" s="157">
        <f t="shared" si="641"/>
        <v>0</v>
      </c>
      <c r="BI204" s="158">
        <f t="shared" si="641"/>
        <v>0</v>
      </c>
      <c r="BJ204" s="157">
        <f t="shared" si="642"/>
        <v>0</v>
      </c>
      <c r="BK204" s="158">
        <f t="shared" si="642"/>
        <v>0</v>
      </c>
      <c r="BL204" s="157">
        <f t="shared" si="643"/>
        <v>0</v>
      </c>
      <c r="BM204" s="158">
        <f t="shared" si="643"/>
        <v>0</v>
      </c>
      <c r="BN204" s="155">
        <v>85</v>
      </c>
      <c r="BO204" s="156">
        <v>79</v>
      </c>
      <c r="BP204" s="157">
        <f t="shared" si="644"/>
        <v>0</v>
      </c>
      <c r="BQ204" s="158">
        <f t="shared" si="644"/>
        <v>0</v>
      </c>
      <c r="BR204" s="155">
        <v>80</v>
      </c>
      <c r="BS204" s="156">
        <v>68</v>
      </c>
      <c r="BT204" s="157">
        <f t="shared" si="645"/>
        <v>80</v>
      </c>
      <c r="BU204" s="158">
        <f t="shared" si="645"/>
        <v>0</v>
      </c>
      <c r="BV204" s="155"/>
      <c r="BW204" s="156"/>
      <c r="BX204" s="157">
        <f t="shared" si="646"/>
        <v>0</v>
      </c>
      <c r="BY204" s="158">
        <f t="shared" si="646"/>
        <v>0</v>
      </c>
      <c r="BZ204" s="157">
        <f t="shared" si="647"/>
        <v>165</v>
      </c>
      <c r="CA204" s="158">
        <f t="shared" si="647"/>
        <v>147</v>
      </c>
      <c r="CB204" s="157">
        <f t="shared" si="648"/>
        <v>165</v>
      </c>
      <c r="CC204" s="158">
        <f t="shared" si="648"/>
        <v>0</v>
      </c>
      <c r="CD204" s="155">
        <v>1.68888888888889</v>
      </c>
      <c r="CE204" s="156">
        <v>1.3764172335600899</v>
      </c>
      <c r="CF204" s="157">
        <f t="shared" si="649"/>
        <v>143.55555555555566</v>
      </c>
      <c r="CG204" s="158">
        <f t="shared" si="649"/>
        <v>108.73696145124711</v>
      </c>
      <c r="CH204" s="155">
        <v>1.6181818181818199</v>
      </c>
      <c r="CI204" s="156">
        <v>1.31292517006803</v>
      </c>
      <c r="CJ204" s="157">
        <f t="shared" si="650"/>
        <v>129.45454545454561</v>
      </c>
      <c r="CK204" s="158">
        <f t="shared" si="650"/>
        <v>89.278911564626043</v>
      </c>
      <c r="CL204" s="155"/>
      <c r="CM204" s="156"/>
      <c r="CN204" s="157">
        <f t="shared" si="651"/>
        <v>0</v>
      </c>
      <c r="CO204" s="158">
        <f t="shared" si="651"/>
        <v>0</v>
      </c>
      <c r="CP204" s="157">
        <f t="shared" si="652"/>
        <v>1.6546066727884925</v>
      </c>
      <c r="CQ204" s="158">
        <f t="shared" si="652"/>
        <v>1.3470467552100214</v>
      </c>
      <c r="CR204" s="157">
        <f t="shared" si="653"/>
        <v>273.01010101010127</v>
      </c>
      <c r="CS204" s="158">
        <f t="shared" si="653"/>
        <v>198.01587301587315</v>
      </c>
      <c r="CT204" s="155"/>
      <c r="CU204" s="156"/>
      <c r="CV204" s="157">
        <f t="shared" si="654"/>
        <v>0</v>
      </c>
      <c r="CW204" s="158">
        <f t="shared" si="654"/>
        <v>0</v>
      </c>
      <c r="CX204" s="155">
        <v>91</v>
      </c>
      <c r="CY204" s="156"/>
      <c r="CZ204" s="157">
        <f t="shared" si="655"/>
        <v>7280</v>
      </c>
      <c r="DA204" s="158">
        <f t="shared" si="655"/>
        <v>0</v>
      </c>
      <c r="DB204" s="155"/>
      <c r="DC204" s="156"/>
      <c r="DD204" s="157">
        <f t="shared" si="656"/>
        <v>0</v>
      </c>
      <c r="DE204" s="158">
        <f t="shared" si="656"/>
        <v>0</v>
      </c>
      <c r="DF204" s="157">
        <f t="shared" si="657"/>
        <v>44.121212121212125</v>
      </c>
      <c r="DG204" s="158">
        <f t="shared" si="657"/>
        <v>0</v>
      </c>
      <c r="DH204" s="157">
        <f t="shared" si="658"/>
        <v>7280.0000000000009</v>
      </c>
      <c r="DI204" s="158">
        <f t="shared" si="658"/>
        <v>0</v>
      </c>
      <c r="DJ204" s="157">
        <f t="shared" si="659"/>
        <v>197</v>
      </c>
      <c r="DK204" s="158">
        <f t="shared" si="659"/>
        <v>169</v>
      </c>
      <c r="DL204" s="157">
        <f t="shared" si="659"/>
        <v>165</v>
      </c>
      <c r="DM204" s="158">
        <f t="shared" si="659"/>
        <v>0</v>
      </c>
      <c r="DN204" s="157">
        <f t="shared" si="660"/>
        <v>1.7297467056350322</v>
      </c>
      <c r="DO204" s="158">
        <f t="shared" si="660"/>
        <v>1.414474414474415</v>
      </c>
      <c r="DP204" s="157">
        <f t="shared" si="661"/>
        <v>340.76010101010132</v>
      </c>
      <c r="DQ204" s="158">
        <f t="shared" si="661"/>
        <v>239.04617604617613</v>
      </c>
      <c r="DR204" s="157">
        <f t="shared" si="662"/>
        <v>44.121212121212125</v>
      </c>
      <c r="DS204" s="158">
        <f t="shared" si="662"/>
        <v>0</v>
      </c>
      <c r="DT204" s="157">
        <f t="shared" si="663"/>
        <v>7280.0000000000009</v>
      </c>
      <c r="DU204" s="158">
        <f t="shared" si="663"/>
        <v>0</v>
      </c>
      <c r="DV204" s="155">
        <v>694</v>
      </c>
      <c r="DW204" s="156">
        <v>503</v>
      </c>
      <c r="DX204" s="157">
        <f t="shared" si="664"/>
        <v>0</v>
      </c>
      <c r="DY204" s="158">
        <f t="shared" si="664"/>
        <v>0</v>
      </c>
      <c r="DZ204" s="155">
        <v>994</v>
      </c>
      <c r="EA204" s="156">
        <v>631</v>
      </c>
      <c r="EB204" s="157">
        <f t="shared" si="665"/>
        <v>0</v>
      </c>
      <c r="EC204" s="158">
        <f t="shared" si="665"/>
        <v>0</v>
      </c>
      <c r="ED204" s="155"/>
      <c r="EE204" s="156"/>
      <c r="EF204" s="157">
        <f t="shared" si="666"/>
        <v>0</v>
      </c>
      <c r="EG204" s="158">
        <f t="shared" si="666"/>
        <v>0</v>
      </c>
      <c r="EH204" s="157">
        <f t="shared" si="667"/>
        <v>1688</v>
      </c>
      <c r="EI204" s="158">
        <f t="shared" si="667"/>
        <v>1134</v>
      </c>
      <c r="EJ204" s="157">
        <f t="shared" si="668"/>
        <v>0</v>
      </c>
      <c r="EK204" s="158">
        <f t="shared" si="668"/>
        <v>0</v>
      </c>
      <c r="EL204" s="155">
        <v>1.59261453396523</v>
      </c>
      <c r="EM204" s="156">
        <v>1.59729570840682</v>
      </c>
      <c r="EN204" s="157">
        <f t="shared" si="669"/>
        <v>1105.2744865718696</v>
      </c>
      <c r="EO204" s="158">
        <f t="shared" si="669"/>
        <v>803.43974132863048</v>
      </c>
      <c r="EP204" s="155">
        <v>2.5572669826224299</v>
      </c>
      <c r="EQ204" s="156">
        <v>2.5270429159318102</v>
      </c>
      <c r="ER204" s="157">
        <f t="shared" si="670"/>
        <v>2541.9233807266955</v>
      </c>
      <c r="ES204" s="158">
        <f t="shared" si="670"/>
        <v>1594.5640799529722</v>
      </c>
      <c r="ET204" s="155"/>
      <c r="EU204" s="156"/>
      <c r="EV204" s="157">
        <f t="shared" si="671"/>
        <v>0</v>
      </c>
      <c r="EW204" s="158">
        <f t="shared" si="671"/>
        <v>0</v>
      </c>
      <c r="EX204" s="157">
        <f t="shared" si="672"/>
        <v>2.1606622436602874</v>
      </c>
      <c r="EY204" s="158">
        <f t="shared" si="672"/>
        <v>2.1146418177086441</v>
      </c>
      <c r="EZ204" s="157">
        <f t="shared" si="673"/>
        <v>3647.1978672985651</v>
      </c>
      <c r="FA204" s="158">
        <f t="shared" si="673"/>
        <v>2398.0038212816025</v>
      </c>
      <c r="FB204" s="155"/>
      <c r="FC204" s="156"/>
      <c r="FD204" s="157">
        <f t="shared" si="674"/>
        <v>0</v>
      </c>
      <c r="FE204" s="158">
        <f t="shared" si="674"/>
        <v>0</v>
      </c>
      <c r="FF204" s="155"/>
      <c r="FG204" s="156"/>
      <c r="FH204" s="157">
        <f t="shared" si="675"/>
        <v>0</v>
      </c>
      <c r="FI204" s="158">
        <f t="shared" si="675"/>
        <v>0</v>
      </c>
      <c r="FJ204" s="155"/>
      <c r="FK204" s="156"/>
      <c r="FL204" s="157">
        <f t="shared" si="676"/>
        <v>0</v>
      </c>
      <c r="FM204" s="158">
        <f t="shared" si="676"/>
        <v>0</v>
      </c>
      <c r="FN204" s="157">
        <f t="shared" si="677"/>
        <v>0</v>
      </c>
      <c r="FO204" s="158">
        <f t="shared" si="677"/>
        <v>0</v>
      </c>
      <c r="FP204" s="157">
        <f t="shared" si="678"/>
        <v>0</v>
      </c>
      <c r="FQ204" s="158">
        <f t="shared" si="678"/>
        <v>0</v>
      </c>
      <c r="FR204" s="155"/>
      <c r="FS204" s="156"/>
      <c r="FT204" s="157">
        <f t="shared" si="679"/>
        <v>0</v>
      </c>
      <c r="FU204" s="158">
        <f t="shared" si="679"/>
        <v>0</v>
      </c>
      <c r="FV204" s="155"/>
      <c r="FW204" s="156"/>
      <c r="FX204" s="157">
        <f t="shared" si="680"/>
        <v>0</v>
      </c>
      <c r="FY204" s="158">
        <f t="shared" si="680"/>
        <v>0</v>
      </c>
      <c r="FZ204" s="155"/>
      <c r="GA204" s="156"/>
      <c r="GB204" s="157">
        <f t="shared" si="681"/>
        <v>0</v>
      </c>
      <c r="GC204" s="158">
        <f t="shared" si="681"/>
        <v>0</v>
      </c>
      <c r="GD204" s="157">
        <f t="shared" si="682"/>
        <v>791</v>
      </c>
      <c r="GE204" s="158">
        <f t="shared" si="682"/>
        <v>589</v>
      </c>
      <c r="GF204" s="157">
        <f t="shared" si="682"/>
        <v>0</v>
      </c>
      <c r="GG204" s="158">
        <f t="shared" si="682"/>
        <v>0</v>
      </c>
      <c r="GH204" s="157">
        <f t="shared" si="683"/>
        <v>1260.9550421274253</v>
      </c>
      <c r="GI204" s="158">
        <f t="shared" si="683"/>
        <v>916.84336944654422</v>
      </c>
      <c r="GJ204" s="157" t="str">
        <f t="shared" si="684"/>
        <v/>
      </c>
      <c r="GK204" s="158" t="str">
        <f t="shared" si="684"/>
        <v/>
      </c>
      <c r="GL204" s="157">
        <f t="shared" si="685"/>
        <v>1094</v>
      </c>
      <c r="GM204" s="158">
        <f t="shared" si="685"/>
        <v>714</v>
      </c>
      <c r="GN204" s="157">
        <f t="shared" si="685"/>
        <v>80</v>
      </c>
      <c r="GO204" s="158">
        <f t="shared" si="685"/>
        <v>0</v>
      </c>
      <c r="GP204" s="157">
        <f t="shared" si="686"/>
        <v>2727.002926181241</v>
      </c>
      <c r="GQ204" s="158">
        <f t="shared" si="686"/>
        <v>1720.2066278812345</v>
      </c>
      <c r="GR204" s="157">
        <f t="shared" si="687"/>
        <v>7280</v>
      </c>
      <c r="GS204" s="158">
        <f t="shared" si="687"/>
        <v>0</v>
      </c>
      <c r="GT204" s="157">
        <f t="shared" si="688"/>
        <v>1885</v>
      </c>
      <c r="GU204" s="158">
        <f t="shared" si="688"/>
        <v>1303</v>
      </c>
      <c r="GV204" s="157">
        <f t="shared" si="688"/>
        <v>80</v>
      </c>
      <c r="GW204" s="158">
        <f t="shared" si="688"/>
        <v>0</v>
      </c>
      <c r="GX204" s="157">
        <f t="shared" si="689"/>
        <v>3987.9579683086663</v>
      </c>
      <c r="GY204" s="158">
        <f t="shared" si="689"/>
        <v>2637.0499973277788</v>
      </c>
      <c r="GZ204" s="157">
        <f t="shared" si="626"/>
        <v>7280</v>
      </c>
      <c r="HA204" s="157" t="str">
        <f t="shared" si="626"/>
        <v/>
      </c>
      <c r="HB204" s="157">
        <f t="shared" si="690"/>
        <v>0</v>
      </c>
      <c r="HC204" s="158">
        <f t="shared" si="690"/>
        <v>0</v>
      </c>
      <c r="HD204" s="157">
        <f t="shared" si="690"/>
        <v>0</v>
      </c>
      <c r="HE204" s="158">
        <f t="shared" si="690"/>
        <v>0</v>
      </c>
      <c r="HF204" s="157" t="str">
        <f t="shared" si="691"/>
        <v/>
      </c>
      <c r="HG204" s="158" t="str">
        <f t="shared" si="691"/>
        <v/>
      </c>
      <c r="HH204" s="157" t="str">
        <f t="shared" si="692"/>
        <v/>
      </c>
      <c r="HI204" s="158" t="str">
        <f t="shared" si="692"/>
        <v/>
      </c>
      <c r="HJ204" s="157">
        <f t="shared" si="693"/>
        <v>3987.9579683086663</v>
      </c>
      <c r="HK204" s="158">
        <f t="shared" si="693"/>
        <v>2637.0499973277788</v>
      </c>
      <c r="HL204" s="157">
        <f t="shared" si="694"/>
        <v>7280.0000000000009</v>
      </c>
      <c r="HM204" s="158" t="str">
        <f t="shared" si="694"/>
        <v/>
      </c>
    </row>
    <row r="205" spans="1:221">
      <c r="A205" s="176" t="s">
        <v>563</v>
      </c>
      <c r="B205" s="177" t="s">
        <v>600</v>
      </c>
      <c r="C205" s="178"/>
      <c r="D205" s="180">
        <v>198552</v>
      </c>
      <c r="E205" s="180">
        <v>8</v>
      </c>
      <c r="F205" s="155">
        <v>1069</v>
      </c>
      <c r="G205" s="156">
        <v>972</v>
      </c>
      <c r="H205" s="155">
        <v>48</v>
      </c>
      <c r="I205" s="156">
        <v>13</v>
      </c>
      <c r="J205" s="157">
        <f t="shared" si="627"/>
        <v>1021</v>
      </c>
      <c r="K205" s="158">
        <f t="shared" si="627"/>
        <v>959</v>
      </c>
      <c r="L205" s="155"/>
      <c r="M205" s="156"/>
      <c r="N205" s="157">
        <f t="shared" si="628"/>
        <v>1021</v>
      </c>
      <c r="O205" s="158">
        <f t="shared" si="628"/>
        <v>959</v>
      </c>
      <c r="P205" s="232">
        <f t="shared" si="628"/>
        <v>120</v>
      </c>
      <c r="Q205" s="233">
        <f t="shared" si="628"/>
        <v>0</v>
      </c>
      <c r="R205" s="155">
        <v>10</v>
      </c>
      <c r="S205" s="156">
        <v>10</v>
      </c>
      <c r="T205" s="157">
        <f t="shared" si="629"/>
        <v>0</v>
      </c>
      <c r="U205" s="158">
        <f t="shared" si="629"/>
        <v>0</v>
      </c>
      <c r="V205" s="155">
        <v>80</v>
      </c>
      <c r="W205" s="156">
        <v>73</v>
      </c>
      <c r="X205" s="157">
        <f t="shared" si="630"/>
        <v>0</v>
      </c>
      <c r="Y205" s="158">
        <f t="shared" si="630"/>
        <v>0</v>
      </c>
      <c r="Z205" s="155"/>
      <c r="AA205" s="156"/>
      <c r="AB205" s="157">
        <f t="shared" si="631"/>
        <v>0</v>
      </c>
      <c r="AC205" s="158">
        <f t="shared" si="631"/>
        <v>0</v>
      </c>
      <c r="AD205" s="157">
        <f t="shared" si="632"/>
        <v>90</v>
      </c>
      <c r="AE205" s="158">
        <f t="shared" si="632"/>
        <v>83</v>
      </c>
      <c r="AF205" s="157">
        <f t="shared" si="633"/>
        <v>0</v>
      </c>
      <c r="AG205" s="158">
        <f t="shared" si="633"/>
        <v>0</v>
      </c>
      <c r="AH205" s="155">
        <v>0.2</v>
      </c>
      <c r="AI205" s="156">
        <v>0.19678714859437799</v>
      </c>
      <c r="AJ205" s="157">
        <f t="shared" si="634"/>
        <v>2</v>
      </c>
      <c r="AK205" s="157">
        <f t="shared" si="634"/>
        <v>1.9678714859437798</v>
      </c>
      <c r="AL205" s="155">
        <v>2.80740740740741</v>
      </c>
      <c r="AM205" s="156">
        <v>2.92771084337349</v>
      </c>
      <c r="AN205" s="157">
        <f t="shared" si="635"/>
        <v>224.59259259259281</v>
      </c>
      <c r="AO205" s="157">
        <f t="shared" si="635"/>
        <v>213.72289156626476</v>
      </c>
      <c r="AP205" s="155"/>
      <c r="AQ205" s="156"/>
      <c r="AR205" s="157">
        <f t="shared" si="636"/>
        <v>0</v>
      </c>
      <c r="AS205" s="158">
        <f t="shared" si="636"/>
        <v>0</v>
      </c>
      <c r="AT205" s="157">
        <f t="shared" si="637"/>
        <v>2.517695473251031</v>
      </c>
      <c r="AU205" s="158">
        <f t="shared" si="637"/>
        <v>2.5986838921952837</v>
      </c>
      <c r="AV205" s="157">
        <f t="shared" si="638"/>
        <v>226.59259259259278</v>
      </c>
      <c r="AW205" s="158">
        <f t="shared" si="638"/>
        <v>215.69076305220855</v>
      </c>
      <c r="AX205" s="155"/>
      <c r="AY205" s="156"/>
      <c r="AZ205" s="157">
        <f t="shared" si="639"/>
        <v>0</v>
      </c>
      <c r="BA205" s="158">
        <f t="shared" si="639"/>
        <v>0</v>
      </c>
      <c r="BB205" s="155"/>
      <c r="BC205" s="156"/>
      <c r="BD205" s="157">
        <f t="shared" si="640"/>
        <v>0</v>
      </c>
      <c r="BE205" s="158">
        <f t="shared" si="640"/>
        <v>0</v>
      </c>
      <c r="BF205" s="155"/>
      <c r="BG205" s="156"/>
      <c r="BH205" s="157">
        <f t="shared" si="641"/>
        <v>0</v>
      </c>
      <c r="BI205" s="158">
        <f t="shared" si="641"/>
        <v>0</v>
      </c>
      <c r="BJ205" s="157">
        <f t="shared" si="642"/>
        <v>0</v>
      </c>
      <c r="BK205" s="158">
        <f t="shared" si="642"/>
        <v>0</v>
      </c>
      <c r="BL205" s="157">
        <f t="shared" si="643"/>
        <v>0</v>
      </c>
      <c r="BM205" s="158">
        <f t="shared" si="643"/>
        <v>0</v>
      </c>
      <c r="BN205" s="155">
        <v>71</v>
      </c>
      <c r="BO205" s="156">
        <v>68</v>
      </c>
      <c r="BP205" s="157">
        <f t="shared" si="644"/>
        <v>0</v>
      </c>
      <c r="BQ205" s="158">
        <f t="shared" si="644"/>
        <v>0</v>
      </c>
      <c r="BR205" s="155">
        <v>120</v>
      </c>
      <c r="BS205" s="156">
        <v>104</v>
      </c>
      <c r="BT205" s="157">
        <f t="shared" si="645"/>
        <v>120</v>
      </c>
      <c r="BU205" s="158">
        <f t="shared" si="645"/>
        <v>0</v>
      </c>
      <c r="BV205" s="155"/>
      <c r="BW205" s="156"/>
      <c r="BX205" s="157">
        <f t="shared" si="646"/>
        <v>0</v>
      </c>
      <c r="BY205" s="158">
        <f t="shared" si="646"/>
        <v>0</v>
      </c>
      <c r="BZ205" s="157">
        <f t="shared" si="647"/>
        <v>191</v>
      </c>
      <c r="CA205" s="158">
        <f t="shared" si="647"/>
        <v>172</v>
      </c>
      <c r="CB205" s="157">
        <f t="shared" si="648"/>
        <v>191</v>
      </c>
      <c r="CC205" s="158">
        <f t="shared" si="648"/>
        <v>0</v>
      </c>
      <c r="CD205" s="155">
        <v>1.1291448516579401</v>
      </c>
      <c r="CE205" s="156">
        <v>1.2965116279069799</v>
      </c>
      <c r="CF205" s="157">
        <f t="shared" si="649"/>
        <v>80.169284467713751</v>
      </c>
      <c r="CG205" s="158">
        <f t="shared" si="649"/>
        <v>88.162790697674637</v>
      </c>
      <c r="CH205" s="155">
        <v>1.7137870855148301</v>
      </c>
      <c r="CI205" s="156">
        <v>1.72674418604651</v>
      </c>
      <c r="CJ205" s="157">
        <f t="shared" si="650"/>
        <v>205.6544502617796</v>
      </c>
      <c r="CK205" s="158">
        <f t="shared" si="650"/>
        <v>179.58139534883705</v>
      </c>
      <c r="CL205" s="155"/>
      <c r="CM205" s="156"/>
      <c r="CN205" s="157">
        <f t="shared" si="651"/>
        <v>0</v>
      </c>
      <c r="CO205" s="158">
        <f t="shared" si="651"/>
        <v>0</v>
      </c>
      <c r="CP205" s="157">
        <f t="shared" si="652"/>
        <v>1.496459344133473</v>
      </c>
      <c r="CQ205" s="158">
        <f t="shared" si="652"/>
        <v>1.5566522444564632</v>
      </c>
      <c r="CR205" s="157">
        <f t="shared" si="653"/>
        <v>285.82373472949337</v>
      </c>
      <c r="CS205" s="158">
        <f t="shared" si="653"/>
        <v>267.74418604651169</v>
      </c>
      <c r="CT205" s="155"/>
      <c r="CU205" s="156"/>
      <c r="CV205" s="157">
        <f t="shared" si="654"/>
        <v>0</v>
      </c>
      <c r="CW205" s="158">
        <f t="shared" si="654"/>
        <v>0</v>
      </c>
      <c r="CX205" s="155">
        <v>133</v>
      </c>
      <c r="CY205" s="156"/>
      <c r="CZ205" s="157">
        <f t="shared" si="655"/>
        <v>15960</v>
      </c>
      <c r="DA205" s="158">
        <f t="shared" si="655"/>
        <v>0</v>
      </c>
      <c r="DB205" s="155"/>
      <c r="DC205" s="156"/>
      <c r="DD205" s="157">
        <f t="shared" si="656"/>
        <v>0</v>
      </c>
      <c r="DE205" s="158">
        <f t="shared" si="656"/>
        <v>0</v>
      </c>
      <c r="DF205" s="157">
        <f t="shared" si="657"/>
        <v>83.560209424083766</v>
      </c>
      <c r="DG205" s="158">
        <f t="shared" si="657"/>
        <v>0</v>
      </c>
      <c r="DH205" s="157">
        <f t="shared" si="658"/>
        <v>15960</v>
      </c>
      <c r="DI205" s="158">
        <f t="shared" si="658"/>
        <v>0</v>
      </c>
      <c r="DJ205" s="157">
        <f t="shared" si="659"/>
        <v>281</v>
      </c>
      <c r="DK205" s="158">
        <f t="shared" si="659"/>
        <v>255</v>
      </c>
      <c r="DL205" s="157">
        <f t="shared" si="659"/>
        <v>191</v>
      </c>
      <c r="DM205" s="158">
        <f t="shared" si="659"/>
        <v>0</v>
      </c>
      <c r="DN205" s="157">
        <f t="shared" si="660"/>
        <v>1.8235456488330466</v>
      </c>
      <c r="DO205" s="158">
        <f t="shared" si="660"/>
        <v>1.8958233297989031</v>
      </c>
      <c r="DP205" s="157">
        <f t="shared" si="661"/>
        <v>512.41632732208609</v>
      </c>
      <c r="DQ205" s="158">
        <f t="shared" si="661"/>
        <v>483.43494909872027</v>
      </c>
      <c r="DR205" s="157">
        <f t="shared" si="662"/>
        <v>83.560209424083766</v>
      </c>
      <c r="DS205" s="158">
        <f t="shared" si="662"/>
        <v>0</v>
      </c>
      <c r="DT205" s="157">
        <f t="shared" si="663"/>
        <v>15960</v>
      </c>
      <c r="DU205" s="158">
        <f t="shared" si="663"/>
        <v>0</v>
      </c>
      <c r="DV205" s="155">
        <v>399</v>
      </c>
      <c r="DW205" s="156">
        <v>384</v>
      </c>
      <c r="DX205" s="157">
        <f t="shared" si="664"/>
        <v>0</v>
      </c>
      <c r="DY205" s="158">
        <f t="shared" si="664"/>
        <v>0</v>
      </c>
      <c r="DZ205" s="155">
        <v>341</v>
      </c>
      <c r="EA205" s="156">
        <v>320</v>
      </c>
      <c r="EB205" s="157">
        <f t="shared" si="665"/>
        <v>0</v>
      </c>
      <c r="EC205" s="158">
        <f t="shared" si="665"/>
        <v>0</v>
      </c>
      <c r="ED205" s="155"/>
      <c r="EE205" s="156"/>
      <c r="EF205" s="157">
        <f t="shared" si="666"/>
        <v>0</v>
      </c>
      <c r="EG205" s="158">
        <f t="shared" si="666"/>
        <v>0</v>
      </c>
      <c r="EH205" s="157">
        <f t="shared" si="667"/>
        <v>740</v>
      </c>
      <c r="EI205" s="158">
        <f t="shared" si="667"/>
        <v>704</v>
      </c>
      <c r="EJ205" s="157">
        <f t="shared" si="668"/>
        <v>0</v>
      </c>
      <c r="EK205" s="158">
        <f t="shared" si="668"/>
        <v>0</v>
      </c>
      <c r="EL205" s="155">
        <v>2.3207207207207201</v>
      </c>
      <c r="EM205" s="156">
        <v>2.1178977272727302</v>
      </c>
      <c r="EN205" s="157">
        <f t="shared" si="669"/>
        <v>925.96756756756736</v>
      </c>
      <c r="EO205" s="158">
        <f t="shared" si="669"/>
        <v>813.27272727272839</v>
      </c>
      <c r="EP205" s="155">
        <v>2.5855855855855898</v>
      </c>
      <c r="EQ205" s="156">
        <v>2.2869318181818201</v>
      </c>
      <c r="ER205" s="157">
        <f t="shared" si="670"/>
        <v>881.68468468468609</v>
      </c>
      <c r="ES205" s="158">
        <f t="shared" si="670"/>
        <v>731.81818181818244</v>
      </c>
      <c r="ET205" s="155"/>
      <c r="EU205" s="156"/>
      <c r="EV205" s="157">
        <f t="shared" si="671"/>
        <v>0</v>
      </c>
      <c r="EW205" s="158">
        <f t="shared" si="671"/>
        <v>0</v>
      </c>
      <c r="EX205" s="157">
        <f t="shared" si="672"/>
        <v>2.4427733138543966</v>
      </c>
      <c r="EY205" s="158">
        <f t="shared" si="672"/>
        <v>2.1947314049586804</v>
      </c>
      <c r="EZ205" s="157">
        <f t="shared" si="673"/>
        <v>1807.6522522522534</v>
      </c>
      <c r="FA205" s="158">
        <f t="shared" si="673"/>
        <v>1545.0909090909111</v>
      </c>
      <c r="FB205" s="155"/>
      <c r="FC205" s="156"/>
      <c r="FD205" s="157">
        <f t="shared" si="674"/>
        <v>0</v>
      </c>
      <c r="FE205" s="158">
        <f t="shared" si="674"/>
        <v>0</v>
      </c>
      <c r="FF205" s="155"/>
      <c r="FG205" s="156"/>
      <c r="FH205" s="157">
        <f t="shared" si="675"/>
        <v>0</v>
      </c>
      <c r="FI205" s="158">
        <f t="shared" si="675"/>
        <v>0</v>
      </c>
      <c r="FJ205" s="155"/>
      <c r="FK205" s="156"/>
      <c r="FL205" s="157">
        <f t="shared" si="676"/>
        <v>0</v>
      </c>
      <c r="FM205" s="158">
        <f t="shared" si="676"/>
        <v>0</v>
      </c>
      <c r="FN205" s="157">
        <f t="shared" si="677"/>
        <v>0</v>
      </c>
      <c r="FO205" s="158">
        <f t="shared" si="677"/>
        <v>0</v>
      </c>
      <c r="FP205" s="157">
        <f t="shared" si="678"/>
        <v>0</v>
      </c>
      <c r="FQ205" s="158">
        <f t="shared" si="678"/>
        <v>0</v>
      </c>
      <c r="FR205" s="155"/>
      <c r="FS205" s="156"/>
      <c r="FT205" s="157">
        <f t="shared" si="679"/>
        <v>0</v>
      </c>
      <c r="FU205" s="158">
        <f t="shared" si="679"/>
        <v>0</v>
      </c>
      <c r="FV205" s="155"/>
      <c r="FW205" s="156"/>
      <c r="FX205" s="157">
        <f t="shared" si="680"/>
        <v>0</v>
      </c>
      <c r="FY205" s="158">
        <f t="shared" si="680"/>
        <v>0</v>
      </c>
      <c r="FZ205" s="155"/>
      <c r="GA205" s="156"/>
      <c r="GB205" s="157">
        <f t="shared" si="681"/>
        <v>0</v>
      </c>
      <c r="GC205" s="158">
        <f t="shared" si="681"/>
        <v>0</v>
      </c>
      <c r="GD205" s="157">
        <f t="shared" si="682"/>
        <v>480</v>
      </c>
      <c r="GE205" s="158">
        <f t="shared" si="682"/>
        <v>462</v>
      </c>
      <c r="GF205" s="157">
        <f t="shared" si="682"/>
        <v>0</v>
      </c>
      <c r="GG205" s="158">
        <f t="shared" si="682"/>
        <v>0</v>
      </c>
      <c r="GH205" s="157">
        <f t="shared" si="683"/>
        <v>1008.1368520352811</v>
      </c>
      <c r="GI205" s="158">
        <f t="shared" si="683"/>
        <v>903.40338945634676</v>
      </c>
      <c r="GJ205" s="157" t="str">
        <f t="shared" si="684"/>
        <v/>
      </c>
      <c r="GK205" s="158" t="str">
        <f t="shared" si="684"/>
        <v/>
      </c>
      <c r="GL205" s="157">
        <f t="shared" si="685"/>
        <v>541</v>
      </c>
      <c r="GM205" s="158">
        <f t="shared" si="685"/>
        <v>497</v>
      </c>
      <c r="GN205" s="157">
        <f t="shared" si="685"/>
        <v>120</v>
      </c>
      <c r="GO205" s="158">
        <f t="shared" si="685"/>
        <v>0</v>
      </c>
      <c r="GP205" s="157">
        <f t="shared" si="686"/>
        <v>1311.9317275390586</v>
      </c>
      <c r="GQ205" s="158">
        <f t="shared" si="686"/>
        <v>1125.1224687332842</v>
      </c>
      <c r="GR205" s="157">
        <f t="shared" si="687"/>
        <v>15960</v>
      </c>
      <c r="GS205" s="158">
        <f t="shared" si="687"/>
        <v>0</v>
      </c>
      <c r="GT205" s="157">
        <f t="shared" si="688"/>
        <v>1021</v>
      </c>
      <c r="GU205" s="158">
        <f t="shared" si="688"/>
        <v>959</v>
      </c>
      <c r="GV205" s="157">
        <f t="shared" si="688"/>
        <v>120</v>
      </c>
      <c r="GW205" s="158">
        <f t="shared" si="688"/>
        <v>0</v>
      </c>
      <c r="GX205" s="157">
        <f t="shared" si="689"/>
        <v>2320.0685795743398</v>
      </c>
      <c r="GY205" s="158">
        <f t="shared" si="689"/>
        <v>2028.525858189631</v>
      </c>
      <c r="GZ205" s="157">
        <f t="shared" si="626"/>
        <v>15960</v>
      </c>
      <c r="HA205" s="157" t="str">
        <f t="shared" si="626"/>
        <v/>
      </c>
      <c r="HB205" s="157">
        <f t="shared" si="690"/>
        <v>0</v>
      </c>
      <c r="HC205" s="158">
        <f t="shared" si="690"/>
        <v>0</v>
      </c>
      <c r="HD205" s="157">
        <f t="shared" si="690"/>
        <v>0</v>
      </c>
      <c r="HE205" s="158">
        <f t="shared" si="690"/>
        <v>0</v>
      </c>
      <c r="HF205" s="157" t="str">
        <f t="shared" si="691"/>
        <v/>
      </c>
      <c r="HG205" s="158" t="str">
        <f t="shared" si="691"/>
        <v/>
      </c>
      <c r="HH205" s="157" t="str">
        <f t="shared" si="692"/>
        <v/>
      </c>
      <c r="HI205" s="158" t="str">
        <f t="shared" si="692"/>
        <v/>
      </c>
      <c r="HJ205" s="157">
        <f t="shared" si="693"/>
        <v>2320.0685795743393</v>
      </c>
      <c r="HK205" s="158">
        <f t="shared" si="693"/>
        <v>2028.5258581896314</v>
      </c>
      <c r="HL205" s="157">
        <f t="shared" si="694"/>
        <v>15960</v>
      </c>
      <c r="HM205" s="158" t="str">
        <f t="shared" si="694"/>
        <v/>
      </c>
    </row>
    <row r="206" spans="1:221">
      <c r="A206" s="176" t="s">
        <v>563</v>
      </c>
      <c r="B206" s="177" t="s">
        <v>601</v>
      </c>
      <c r="C206" s="182"/>
      <c r="D206" s="180">
        <v>198570</v>
      </c>
      <c r="E206" s="180">
        <v>9</v>
      </c>
      <c r="F206" s="155">
        <v>785</v>
      </c>
      <c r="G206" s="156">
        <v>618</v>
      </c>
      <c r="H206" s="155">
        <v>82</v>
      </c>
      <c r="I206" s="156">
        <v>58</v>
      </c>
      <c r="J206" s="157">
        <f t="shared" si="627"/>
        <v>703</v>
      </c>
      <c r="K206" s="158">
        <f t="shared" si="627"/>
        <v>560</v>
      </c>
      <c r="L206" s="155"/>
      <c r="M206" s="156"/>
      <c r="N206" s="157">
        <f t="shared" si="628"/>
        <v>703</v>
      </c>
      <c r="O206" s="158">
        <f t="shared" si="628"/>
        <v>560</v>
      </c>
      <c r="P206" s="232">
        <f t="shared" si="628"/>
        <v>46</v>
      </c>
      <c r="Q206" s="233">
        <f t="shared" si="628"/>
        <v>0</v>
      </c>
      <c r="R206" s="155">
        <v>6</v>
      </c>
      <c r="S206" s="156">
        <v>5</v>
      </c>
      <c r="T206" s="157">
        <f t="shared" si="629"/>
        <v>0</v>
      </c>
      <c r="U206" s="158">
        <f t="shared" si="629"/>
        <v>0</v>
      </c>
      <c r="V206" s="155">
        <v>15</v>
      </c>
      <c r="W206" s="156">
        <v>23</v>
      </c>
      <c r="X206" s="157">
        <f t="shared" si="630"/>
        <v>0</v>
      </c>
      <c r="Y206" s="158">
        <f t="shared" si="630"/>
        <v>0</v>
      </c>
      <c r="Z206" s="155"/>
      <c r="AA206" s="156"/>
      <c r="AB206" s="157">
        <f t="shared" si="631"/>
        <v>0</v>
      </c>
      <c r="AC206" s="158">
        <f t="shared" si="631"/>
        <v>0</v>
      </c>
      <c r="AD206" s="157">
        <f t="shared" si="632"/>
        <v>21</v>
      </c>
      <c r="AE206" s="158">
        <f t="shared" si="632"/>
        <v>28</v>
      </c>
      <c r="AF206" s="157">
        <f t="shared" si="633"/>
        <v>0</v>
      </c>
      <c r="AG206" s="158">
        <f t="shared" si="633"/>
        <v>0</v>
      </c>
      <c r="AH206" s="155">
        <v>0.39682539682539703</v>
      </c>
      <c r="AI206" s="156">
        <v>0.452380952380952</v>
      </c>
      <c r="AJ206" s="157">
        <f t="shared" si="634"/>
        <v>2.3809523809523823</v>
      </c>
      <c r="AK206" s="157">
        <f t="shared" si="634"/>
        <v>2.2619047619047601</v>
      </c>
      <c r="AL206" s="155">
        <v>2</v>
      </c>
      <c r="AM206" s="156">
        <v>2.61904761904762</v>
      </c>
      <c r="AN206" s="157">
        <f t="shared" si="635"/>
        <v>30</v>
      </c>
      <c r="AO206" s="157">
        <f t="shared" si="635"/>
        <v>60.238095238095262</v>
      </c>
      <c r="AP206" s="155"/>
      <c r="AQ206" s="156"/>
      <c r="AR206" s="157">
        <f t="shared" si="636"/>
        <v>0</v>
      </c>
      <c r="AS206" s="158">
        <f t="shared" si="636"/>
        <v>0</v>
      </c>
      <c r="AT206" s="157">
        <f t="shared" si="637"/>
        <v>1.5419501133786848</v>
      </c>
      <c r="AU206" s="158">
        <f t="shared" si="637"/>
        <v>2.2321428571428581</v>
      </c>
      <c r="AV206" s="157">
        <f t="shared" si="638"/>
        <v>32.38095238095238</v>
      </c>
      <c r="AW206" s="158">
        <f t="shared" si="638"/>
        <v>62.500000000000028</v>
      </c>
      <c r="AX206" s="155"/>
      <c r="AY206" s="156"/>
      <c r="AZ206" s="157">
        <f t="shared" si="639"/>
        <v>0</v>
      </c>
      <c r="BA206" s="158">
        <f t="shared" si="639"/>
        <v>0</v>
      </c>
      <c r="BB206" s="155"/>
      <c r="BC206" s="156"/>
      <c r="BD206" s="157">
        <f t="shared" si="640"/>
        <v>0</v>
      </c>
      <c r="BE206" s="158">
        <f t="shared" si="640"/>
        <v>0</v>
      </c>
      <c r="BF206" s="155"/>
      <c r="BG206" s="156"/>
      <c r="BH206" s="157">
        <f t="shared" si="641"/>
        <v>0</v>
      </c>
      <c r="BI206" s="158">
        <f t="shared" si="641"/>
        <v>0</v>
      </c>
      <c r="BJ206" s="157">
        <f t="shared" si="642"/>
        <v>0</v>
      </c>
      <c r="BK206" s="158">
        <f t="shared" si="642"/>
        <v>0</v>
      </c>
      <c r="BL206" s="157">
        <f t="shared" si="643"/>
        <v>0</v>
      </c>
      <c r="BM206" s="158">
        <f t="shared" si="643"/>
        <v>0</v>
      </c>
      <c r="BN206" s="155">
        <v>35</v>
      </c>
      <c r="BO206" s="156">
        <v>42</v>
      </c>
      <c r="BP206" s="157">
        <f t="shared" si="644"/>
        <v>0</v>
      </c>
      <c r="BQ206" s="158">
        <f t="shared" si="644"/>
        <v>0</v>
      </c>
      <c r="BR206" s="155">
        <v>46</v>
      </c>
      <c r="BS206" s="156">
        <v>43</v>
      </c>
      <c r="BT206" s="157">
        <f t="shared" si="645"/>
        <v>46</v>
      </c>
      <c r="BU206" s="158">
        <f t="shared" si="645"/>
        <v>0</v>
      </c>
      <c r="BV206" s="155"/>
      <c r="BW206" s="156"/>
      <c r="BX206" s="157">
        <f t="shared" si="646"/>
        <v>0</v>
      </c>
      <c r="BY206" s="158">
        <f t="shared" si="646"/>
        <v>0</v>
      </c>
      <c r="BZ206" s="157">
        <f t="shared" si="647"/>
        <v>81</v>
      </c>
      <c r="CA206" s="158">
        <f t="shared" si="647"/>
        <v>85</v>
      </c>
      <c r="CB206" s="157">
        <f t="shared" si="648"/>
        <v>81</v>
      </c>
      <c r="CC206" s="158">
        <f t="shared" si="648"/>
        <v>0</v>
      </c>
      <c r="CD206" s="155">
        <v>1.19753086419753</v>
      </c>
      <c r="CE206" s="156">
        <v>1.31372549019608</v>
      </c>
      <c r="CF206" s="157">
        <f t="shared" si="649"/>
        <v>41.913580246913547</v>
      </c>
      <c r="CG206" s="158">
        <f t="shared" si="649"/>
        <v>55.176470588235361</v>
      </c>
      <c r="CH206" s="155">
        <v>1.94650205761317</v>
      </c>
      <c r="CI206" s="156">
        <v>1.4235294117647099</v>
      </c>
      <c r="CJ206" s="157">
        <f t="shared" si="650"/>
        <v>89.539094650205811</v>
      </c>
      <c r="CK206" s="158">
        <f t="shared" si="650"/>
        <v>61.21176470588253</v>
      </c>
      <c r="CL206" s="155"/>
      <c r="CM206" s="156"/>
      <c r="CN206" s="157">
        <f t="shared" si="651"/>
        <v>0</v>
      </c>
      <c r="CO206" s="158">
        <f t="shared" si="651"/>
        <v>0</v>
      </c>
      <c r="CP206" s="157">
        <f t="shared" si="652"/>
        <v>1.622872529594066</v>
      </c>
      <c r="CQ206" s="158">
        <f t="shared" si="652"/>
        <v>1.369273356401387</v>
      </c>
      <c r="CR206" s="157">
        <f t="shared" si="653"/>
        <v>131.45267489711935</v>
      </c>
      <c r="CS206" s="158">
        <f t="shared" si="653"/>
        <v>116.38823529411789</v>
      </c>
      <c r="CT206" s="155"/>
      <c r="CU206" s="156"/>
      <c r="CV206" s="157">
        <f t="shared" si="654"/>
        <v>0</v>
      </c>
      <c r="CW206" s="158">
        <f t="shared" si="654"/>
        <v>0</v>
      </c>
      <c r="CX206" s="155">
        <v>46</v>
      </c>
      <c r="CY206" s="156"/>
      <c r="CZ206" s="157">
        <f t="shared" si="655"/>
        <v>2116</v>
      </c>
      <c r="DA206" s="158">
        <f t="shared" si="655"/>
        <v>0</v>
      </c>
      <c r="DB206" s="155"/>
      <c r="DC206" s="156"/>
      <c r="DD206" s="157">
        <f t="shared" si="656"/>
        <v>0</v>
      </c>
      <c r="DE206" s="158">
        <f t="shared" si="656"/>
        <v>0</v>
      </c>
      <c r="DF206" s="157">
        <f t="shared" si="657"/>
        <v>26.123456790123456</v>
      </c>
      <c r="DG206" s="158">
        <f t="shared" si="657"/>
        <v>0</v>
      </c>
      <c r="DH206" s="157">
        <f t="shared" si="658"/>
        <v>2116</v>
      </c>
      <c r="DI206" s="158">
        <f t="shared" si="658"/>
        <v>0</v>
      </c>
      <c r="DJ206" s="157">
        <f t="shared" si="659"/>
        <v>102</v>
      </c>
      <c r="DK206" s="158">
        <f t="shared" si="659"/>
        <v>113</v>
      </c>
      <c r="DL206" s="157">
        <f t="shared" si="659"/>
        <v>81</v>
      </c>
      <c r="DM206" s="158">
        <f t="shared" si="659"/>
        <v>0</v>
      </c>
      <c r="DN206" s="157">
        <f t="shared" si="660"/>
        <v>1.606212032137958</v>
      </c>
      <c r="DO206" s="158">
        <f t="shared" si="660"/>
        <v>1.5830817282665302</v>
      </c>
      <c r="DP206" s="157">
        <f t="shared" si="661"/>
        <v>163.83362727807173</v>
      </c>
      <c r="DQ206" s="158">
        <f t="shared" si="661"/>
        <v>178.88823529411792</v>
      </c>
      <c r="DR206" s="157">
        <f t="shared" si="662"/>
        <v>26.123456790123456</v>
      </c>
      <c r="DS206" s="158">
        <f t="shared" si="662"/>
        <v>0</v>
      </c>
      <c r="DT206" s="157">
        <f t="shared" si="663"/>
        <v>2116</v>
      </c>
      <c r="DU206" s="158">
        <f t="shared" si="663"/>
        <v>0</v>
      </c>
      <c r="DV206" s="155">
        <v>387</v>
      </c>
      <c r="DW206" s="156">
        <v>266</v>
      </c>
      <c r="DX206" s="157">
        <f t="shared" si="664"/>
        <v>0</v>
      </c>
      <c r="DY206" s="158">
        <f t="shared" si="664"/>
        <v>0</v>
      </c>
      <c r="DZ206" s="155">
        <v>214</v>
      </c>
      <c r="EA206" s="156">
        <v>181</v>
      </c>
      <c r="EB206" s="157">
        <f t="shared" si="665"/>
        <v>0</v>
      </c>
      <c r="EC206" s="158">
        <f t="shared" si="665"/>
        <v>0</v>
      </c>
      <c r="ED206" s="155"/>
      <c r="EE206" s="156"/>
      <c r="EF206" s="157">
        <f t="shared" si="666"/>
        <v>0</v>
      </c>
      <c r="EG206" s="158">
        <f t="shared" si="666"/>
        <v>0</v>
      </c>
      <c r="EH206" s="157">
        <f t="shared" si="667"/>
        <v>601</v>
      </c>
      <c r="EI206" s="158">
        <f t="shared" si="667"/>
        <v>447</v>
      </c>
      <c r="EJ206" s="157">
        <f t="shared" si="668"/>
        <v>0</v>
      </c>
      <c r="EK206" s="158">
        <f t="shared" si="668"/>
        <v>0</v>
      </c>
      <c r="EL206" s="155">
        <v>2.4331669439822501</v>
      </c>
      <c r="EM206" s="156">
        <v>2.2953020134228201</v>
      </c>
      <c r="EN206" s="157">
        <f t="shared" si="669"/>
        <v>941.63560732113081</v>
      </c>
      <c r="EO206" s="158">
        <f t="shared" si="669"/>
        <v>610.55033557047011</v>
      </c>
      <c r="EP206" s="155">
        <v>1.9955629506378201</v>
      </c>
      <c r="EQ206" s="156">
        <v>2.2811334824757701</v>
      </c>
      <c r="ER206" s="157">
        <f t="shared" si="670"/>
        <v>427.05047143649352</v>
      </c>
      <c r="ES206" s="158">
        <f t="shared" si="670"/>
        <v>412.88516032811441</v>
      </c>
      <c r="ET206" s="155"/>
      <c r="EU206" s="156"/>
      <c r="EV206" s="157">
        <f t="shared" si="671"/>
        <v>0</v>
      </c>
      <c r="EW206" s="158">
        <f t="shared" si="671"/>
        <v>0</v>
      </c>
      <c r="EX206" s="157">
        <f t="shared" si="672"/>
        <v>2.2773478847880604</v>
      </c>
      <c r="EY206" s="158">
        <f t="shared" si="672"/>
        <v>2.2895648677820684</v>
      </c>
      <c r="EZ206" s="157">
        <f t="shared" si="673"/>
        <v>1368.6860787576243</v>
      </c>
      <c r="FA206" s="158">
        <f t="shared" si="673"/>
        <v>1023.4354958985846</v>
      </c>
      <c r="FB206" s="155"/>
      <c r="FC206" s="156"/>
      <c r="FD206" s="157">
        <f t="shared" si="674"/>
        <v>0</v>
      </c>
      <c r="FE206" s="158">
        <f t="shared" si="674"/>
        <v>0</v>
      </c>
      <c r="FF206" s="155"/>
      <c r="FG206" s="156"/>
      <c r="FH206" s="157">
        <f t="shared" si="675"/>
        <v>0</v>
      </c>
      <c r="FI206" s="158">
        <f t="shared" si="675"/>
        <v>0</v>
      </c>
      <c r="FJ206" s="155"/>
      <c r="FK206" s="156"/>
      <c r="FL206" s="157">
        <f t="shared" si="676"/>
        <v>0</v>
      </c>
      <c r="FM206" s="158">
        <f t="shared" si="676"/>
        <v>0</v>
      </c>
      <c r="FN206" s="157">
        <f t="shared" si="677"/>
        <v>0</v>
      </c>
      <c r="FO206" s="158">
        <f t="shared" si="677"/>
        <v>0</v>
      </c>
      <c r="FP206" s="157">
        <f t="shared" si="678"/>
        <v>0</v>
      </c>
      <c r="FQ206" s="158">
        <f t="shared" si="678"/>
        <v>0</v>
      </c>
      <c r="FR206" s="155"/>
      <c r="FS206" s="156"/>
      <c r="FT206" s="157">
        <f t="shared" si="679"/>
        <v>0</v>
      </c>
      <c r="FU206" s="158">
        <f t="shared" si="679"/>
        <v>0</v>
      </c>
      <c r="FV206" s="155"/>
      <c r="FW206" s="156"/>
      <c r="FX206" s="157">
        <f t="shared" si="680"/>
        <v>0</v>
      </c>
      <c r="FY206" s="158">
        <f t="shared" si="680"/>
        <v>0</v>
      </c>
      <c r="FZ206" s="155"/>
      <c r="GA206" s="156"/>
      <c r="GB206" s="157">
        <f t="shared" si="681"/>
        <v>0</v>
      </c>
      <c r="GC206" s="158">
        <f t="shared" si="681"/>
        <v>0</v>
      </c>
      <c r="GD206" s="157">
        <f t="shared" si="682"/>
        <v>428</v>
      </c>
      <c r="GE206" s="158">
        <f t="shared" si="682"/>
        <v>313</v>
      </c>
      <c r="GF206" s="157">
        <f t="shared" si="682"/>
        <v>0</v>
      </c>
      <c r="GG206" s="158">
        <f t="shared" si="682"/>
        <v>0</v>
      </c>
      <c r="GH206" s="157">
        <f t="shared" si="683"/>
        <v>985.93013994899673</v>
      </c>
      <c r="GI206" s="158">
        <f t="shared" si="683"/>
        <v>667.98871092061017</v>
      </c>
      <c r="GJ206" s="157" t="str">
        <f t="shared" si="684"/>
        <v/>
      </c>
      <c r="GK206" s="158" t="str">
        <f t="shared" si="684"/>
        <v/>
      </c>
      <c r="GL206" s="157">
        <f t="shared" si="685"/>
        <v>275</v>
      </c>
      <c r="GM206" s="158">
        <f t="shared" si="685"/>
        <v>247</v>
      </c>
      <c r="GN206" s="157">
        <f t="shared" si="685"/>
        <v>46</v>
      </c>
      <c r="GO206" s="158">
        <f t="shared" si="685"/>
        <v>0</v>
      </c>
      <c r="GP206" s="157">
        <f t="shared" si="686"/>
        <v>546.58956608669928</v>
      </c>
      <c r="GQ206" s="158">
        <f t="shared" si="686"/>
        <v>534.33502027209215</v>
      </c>
      <c r="GR206" s="157">
        <f t="shared" si="687"/>
        <v>2116</v>
      </c>
      <c r="GS206" s="158">
        <f t="shared" si="687"/>
        <v>0</v>
      </c>
      <c r="GT206" s="157">
        <f t="shared" si="688"/>
        <v>703</v>
      </c>
      <c r="GU206" s="158">
        <f t="shared" si="688"/>
        <v>560</v>
      </c>
      <c r="GV206" s="157">
        <f t="shared" si="688"/>
        <v>46</v>
      </c>
      <c r="GW206" s="158">
        <f t="shared" si="688"/>
        <v>0</v>
      </c>
      <c r="GX206" s="157">
        <f t="shared" si="689"/>
        <v>1532.5197060356959</v>
      </c>
      <c r="GY206" s="158">
        <f t="shared" si="689"/>
        <v>1202.3237311927023</v>
      </c>
      <c r="GZ206" s="157">
        <f t="shared" si="626"/>
        <v>2116</v>
      </c>
      <c r="HA206" s="157" t="str">
        <f t="shared" si="626"/>
        <v/>
      </c>
      <c r="HB206" s="157">
        <f t="shared" si="690"/>
        <v>0</v>
      </c>
      <c r="HC206" s="158">
        <f t="shared" si="690"/>
        <v>0</v>
      </c>
      <c r="HD206" s="157">
        <f t="shared" si="690"/>
        <v>0</v>
      </c>
      <c r="HE206" s="158">
        <f t="shared" si="690"/>
        <v>0</v>
      </c>
      <c r="HF206" s="157" t="str">
        <f t="shared" si="691"/>
        <v/>
      </c>
      <c r="HG206" s="158" t="str">
        <f t="shared" si="691"/>
        <v/>
      </c>
      <c r="HH206" s="157" t="str">
        <f t="shared" si="692"/>
        <v/>
      </c>
      <c r="HI206" s="158" t="str">
        <f t="shared" si="692"/>
        <v/>
      </c>
      <c r="HJ206" s="157">
        <f t="shared" si="693"/>
        <v>1532.5197060356959</v>
      </c>
      <c r="HK206" s="158">
        <f t="shared" si="693"/>
        <v>1202.3237311927026</v>
      </c>
      <c r="HL206" s="157">
        <f t="shared" si="694"/>
        <v>2116</v>
      </c>
      <c r="HM206" s="158" t="str">
        <f t="shared" si="694"/>
        <v/>
      </c>
    </row>
    <row r="207" spans="1:221">
      <c r="A207" s="176" t="s">
        <v>563</v>
      </c>
      <c r="B207" s="177" t="s">
        <v>602</v>
      </c>
      <c r="C207" s="178"/>
      <c r="D207" s="180">
        <v>198622</v>
      </c>
      <c r="E207" s="180">
        <v>8</v>
      </c>
      <c r="F207" s="155">
        <v>3359</v>
      </c>
      <c r="G207" s="156">
        <v>2145</v>
      </c>
      <c r="H207" s="155">
        <v>1034</v>
      </c>
      <c r="I207" s="156">
        <v>284</v>
      </c>
      <c r="J207" s="157">
        <f t="shared" si="627"/>
        <v>2325</v>
      </c>
      <c r="K207" s="158">
        <f t="shared" si="627"/>
        <v>1861</v>
      </c>
      <c r="L207" s="155"/>
      <c r="M207" s="156"/>
      <c r="N207" s="157">
        <f t="shared" si="628"/>
        <v>2325</v>
      </c>
      <c r="O207" s="158">
        <f t="shared" si="628"/>
        <v>1861</v>
      </c>
      <c r="P207" s="232">
        <f t="shared" si="628"/>
        <v>137</v>
      </c>
      <c r="Q207" s="233">
        <f t="shared" si="628"/>
        <v>0</v>
      </c>
      <c r="R207" s="155">
        <v>29</v>
      </c>
      <c r="S207" s="156">
        <v>25</v>
      </c>
      <c r="T207" s="157">
        <f t="shared" si="629"/>
        <v>0</v>
      </c>
      <c r="U207" s="158">
        <f t="shared" si="629"/>
        <v>0</v>
      </c>
      <c r="V207" s="155">
        <v>23</v>
      </c>
      <c r="W207" s="156">
        <v>28</v>
      </c>
      <c r="X207" s="157">
        <f t="shared" si="630"/>
        <v>0</v>
      </c>
      <c r="Y207" s="158">
        <f t="shared" si="630"/>
        <v>0</v>
      </c>
      <c r="Z207" s="155"/>
      <c r="AA207" s="156"/>
      <c r="AB207" s="157">
        <f t="shared" si="631"/>
        <v>0</v>
      </c>
      <c r="AC207" s="158">
        <f t="shared" si="631"/>
        <v>0</v>
      </c>
      <c r="AD207" s="157">
        <f t="shared" si="632"/>
        <v>52</v>
      </c>
      <c r="AE207" s="158">
        <f t="shared" si="632"/>
        <v>53</v>
      </c>
      <c r="AF207" s="157">
        <f t="shared" si="633"/>
        <v>0</v>
      </c>
      <c r="AG207" s="158">
        <f t="shared" si="633"/>
        <v>0</v>
      </c>
      <c r="AH207" s="155">
        <v>1.2435897435897401</v>
      </c>
      <c r="AI207" s="156">
        <v>1.7358490566037701</v>
      </c>
      <c r="AJ207" s="157">
        <f t="shared" si="634"/>
        <v>36.064102564102463</v>
      </c>
      <c r="AK207" s="157">
        <f t="shared" si="634"/>
        <v>43.396226415094254</v>
      </c>
      <c r="AL207" s="155">
        <v>1.57051282051282</v>
      </c>
      <c r="AM207" s="156">
        <v>1.54088050314465</v>
      </c>
      <c r="AN207" s="157">
        <f t="shared" si="635"/>
        <v>36.121794871794862</v>
      </c>
      <c r="AO207" s="157">
        <f t="shared" si="635"/>
        <v>43.144654088050203</v>
      </c>
      <c r="AP207" s="155"/>
      <c r="AQ207" s="156"/>
      <c r="AR207" s="157">
        <f t="shared" si="636"/>
        <v>0</v>
      </c>
      <c r="AS207" s="158">
        <f t="shared" si="636"/>
        <v>0</v>
      </c>
      <c r="AT207" s="157">
        <f t="shared" si="637"/>
        <v>1.3881903353057177</v>
      </c>
      <c r="AU207" s="158">
        <f t="shared" si="637"/>
        <v>1.6328468019461218</v>
      </c>
      <c r="AV207" s="157">
        <f t="shared" si="638"/>
        <v>72.185897435897317</v>
      </c>
      <c r="AW207" s="158">
        <f t="shared" si="638"/>
        <v>86.54088050314445</v>
      </c>
      <c r="AX207" s="155"/>
      <c r="AY207" s="156"/>
      <c r="AZ207" s="157">
        <f t="shared" si="639"/>
        <v>0</v>
      </c>
      <c r="BA207" s="158">
        <f t="shared" si="639"/>
        <v>0</v>
      </c>
      <c r="BB207" s="155"/>
      <c r="BC207" s="156"/>
      <c r="BD207" s="157">
        <f t="shared" si="640"/>
        <v>0</v>
      </c>
      <c r="BE207" s="158">
        <f t="shared" si="640"/>
        <v>0</v>
      </c>
      <c r="BF207" s="155"/>
      <c r="BG207" s="156"/>
      <c r="BH207" s="157">
        <f t="shared" si="641"/>
        <v>0</v>
      </c>
      <c r="BI207" s="158">
        <f t="shared" si="641"/>
        <v>0</v>
      </c>
      <c r="BJ207" s="157">
        <f t="shared" si="642"/>
        <v>0</v>
      </c>
      <c r="BK207" s="158">
        <f t="shared" si="642"/>
        <v>0</v>
      </c>
      <c r="BL207" s="157">
        <f t="shared" si="643"/>
        <v>0</v>
      </c>
      <c r="BM207" s="158">
        <f t="shared" si="643"/>
        <v>0</v>
      </c>
      <c r="BN207" s="155">
        <v>220</v>
      </c>
      <c r="BO207" s="156">
        <v>176</v>
      </c>
      <c r="BP207" s="157">
        <f t="shared" si="644"/>
        <v>0</v>
      </c>
      <c r="BQ207" s="158">
        <f t="shared" si="644"/>
        <v>0</v>
      </c>
      <c r="BR207" s="155">
        <v>137</v>
      </c>
      <c r="BS207" s="156">
        <v>127</v>
      </c>
      <c r="BT207" s="157">
        <f t="shared" si="645"/>
        <v>137</v>
      </c>
      <c r="BU207" s="158">
        <f t="shared" si="645"/>
        <v>0</v>
      </c>
      <c r="BV207" s="155"/>
      <c r="BW207" s="156"/>
      <c r="BX207" s="157">
        <f t="shared" si="646"/>
        <v>0</v>
      </c>
      <c r="BY207" s="158">
        <f t="shared" si="646"/>
        <v>0</v>
      </c>
      <c r="BZ207" s="157">
        <f t="shared" si="647"/>
        <v>357</v>
      </c>
      <c r="CA207" s="158">
        <f t="shared" si="647"/>
        <v>303</v>
      </c>
      <c r="CB207" s="157">
        <f t="shared" si="648"/>
        <v>357</v>
      </c>
      <c r="CC207" s="158">
        <f t="shared" si="648"/>
        <v>0</v>
      </c>
      <c r="CD207" s="155">
        <v>1.5499533146591999</v>
      </c>
      <c r="CE207" s="156">
        <v>1.32343234323432</v>
      </c>
      <c r="CF207" s="157">
        <f t="shared" si="649"/>
        <v>340.98972922502401</v>
      </c>
      <c r="CG207" s="158">
        <f t="shared" si="649"/>
        <v>232.92409240924033</v>
      </c>
      <c r="CH207" s="155">
        <v>1.1073762838468699</v>
      </c>
      <c r="CI207" s="156">
        <v>1.3927392739274</v>
      </c>
      <c r="CJ207" s="157">
        <f t="shared" si="650"/>
        <v>151.71055088702118</v>
      </c>
      <c r="CK207" s="158">
        <f t="shared" si="650"/>
        <v>176.87788778877982</v>
      </c>
      <c r="CL207" s="155"/>
      <c r="CM207" s="156"/>
      <c r="CN207" s="157">
        <f t="shared" si="651"/>
        <v>0</v>
      </c>
      <c r="CO207" s="158">
        <f t="shared" si="651"/>
        <v>0</v>
      </c>
      <c r="CP207" s="157">
        <f t="shared" si="652"/>
        <v>1.3801128294455047</v>
      </c>
      <c r="CQ207" s="158">
        <f t="shared" si="652"/>
        <v>1.3524817828317497</v>
      </c>
      <c r="CR207" s="157">
        <f t="shared" si="653"/>
        <v>492.70028011204516</v>
      </c>
      <c r="CS207" s="158">
        <f t="shared" si="653"/>
        <v>409.80198019802015</v>
      </c>
      <c r="CT207" s="155"/>
      <c r="CU207" s="156"/>
      <c r="CV207" s="157">
        <f t="shared" si="654"/>
        <v>0</v>
      </c>
      <c r="CW207" s="158">
        <f t="shared" si="654"/>
        <v>0</v>
      </c>
      <c r="CX207" s="155">
        <v>125</v>
      </c>
      <c r="CY207" s="156"/>
      <c r="CZ207" s="157">
        <f t="shared" si="655"/>
        <v>17125</v>
      </c>
      <c r="DA207" s="158">
        <f t="shared" si="655"/>
        <v>0</v>
      </c>
      <c r="DB207" s="155"/>
      <c r="DC207" s="156"/>
      <c r="DD207" s="157">
        <f t="shared" si="656"/>
        <v>0</v>
      </c>
      <c r="DE207" s="158">
        <f t="shared" si="656"/>
        <v>0</v>
      </c>
      <c r="DF207" s="157">
        <f t="shared" si="657"/>
        <v>47.969187675070025</v>
      </c>
      <c r="DG207" s="158">
        <f t="shared" si="657"/>
        <v>0</v>
      </c>
      <c r="DH207" s="157">
        <f t="shared" si="658"/>
        <v>17125</v>
      </c>
      <c r="DI207" s="158">
        <f t="shared" si="658"/>
        <v>0</v>
      </c>
      <c r="DJ207" s="157">
        <f t="shared" si="659"/>
        <v>409</v>
      </c>
      <c r="DK207" s="158">
        <f t="shared" si="659"/>
        <v>356</v>
      </c>
      <c r="DL207" s="157">
        <f t="shared" si="659"/>
        <v>357</v>
      </c>
      <c r="DM207" s="158">
        <f t="shared" si="659"/>
        <v>0</v>
      </c>
      <c r="DN207" s="157">
        <f t="shared" si="660"/>
        <v>1.3811397984057272</v>
      </c>
      <c r="DO207" s="158">
        <f t="shared" si="660"/>
        <v>1.3942215188234959</v>
      </c>
      <c r="DP207" s="157">
        <f t="shared" si="661"/>
        <v>564.88617754794245</v>
      </c>
      <c r="DQ207" s="158">
        <f t="shared" si="661"/>
        <v>496.34286070116451</v>
      </c>
      <c r="DR207" s="157">
        <f t="shared" si="662"/>
        <v>47.969187675070025</v>
      </c>
      <c r="DS207" s="158">
        <f t="shared" si="662"/>
        <v>0</v>
      </c>
      <c r="DT207" s="157">
        <f t="shared" si="663"/>
        <v>17125</v>
      </c>
      <c r="DU207" s="158">
        <f t="shared" si="663"/>
        <v>0</v>
      </c>
      <c r="DV207" s="155">
        <v>1118</v>
      </c>
      <c r="DW207" s="156">
        <v>809</v>
      </c>
      <c r="DX207" s="157">
        <f t="shared" si="664"/>
        <v>0</v>
      </c>
      <c r="DY207" s="158">
        <f t="shared" si="664"/>
        <v>0</v>
      </c>
      <c r="DZ207" s="155">
        <v>798</v>
      </c>
      <c r="EA207" s="156">
        <v>696</v>
      </c>
      <c r="EB207" s="157">
        <f t="shared" si="665"/>
        <v>0</v>
      </c>
      <c r="EC207" s="158">
        <f t="shared" si="665"/>
        <v>0</v>
      </c>
      <c r="ED207" s="155"/>
      <c r="EE207" s="156"/>
      <c r="EF207" s="157">
        <f t="shared" si="666"/>
        <v>0</v>
      </c>
      <c r="EG207" s="158">
        <f t="shared" si="666"/>
        <v>0</v>
      </c>
      <c r="EH207" s="157">
        <f t="shared" si="667"/>
        <v>1916</v>
      </c>
      <c r="EI207" s="158">
        <f t="shared" si="667"/>
        <v>1505</v>
      </c>
      <c r="EJ207" s="157">
        <f t="shared" si="668"/>
        <v>0</v>
      </c>
      <c r="EK207" s="158">
        <f t="shared" si="668"/>
        <v>0</v>
      </c>
      <c r="EL207" s="155">
        <v>2.14439805149618</v>
      </c>
      <c r="EM207" s="156">
        <v>1.9882613510520599</v>
      </c>
      <c r="EN207" s="157">
        <f t="shared" si="669"/>
        <v>2397.4370215727295</v>
      </c>
      <c r="EO207" s="158">
        <f t="shared" si="669"/>
        <v>1608.5034330011165</v>
      </c>
      <c r="EP207" s="155">
        <v>2.1591858037577101</v>
      </c>
      <c r="EQ207" s="156">
        <v>2.2456256921373199</v>
      </c>
      <c r="ER207" s="157">
        <f t="shared" si="670"/>
        <v>1723.0302713986525</v>
      </c>
      <c r="ES207" s="158">
        <f t="shared" si="670"/>
        <v>1562.9554817275746</v>
      </c>
      <c r="ET207" s="155"/>
      <c r="EU207" s="156"/>
      <c r="EV207" s="157">
        <f t="shared" si="671"/>
        <v>0</v>
      </c>
      <c r="EW207" s="158">
        <f t="shared" si="671"/>
        <v>0</v>
      </c>
      <c r="EX207" s="157">
        <f t="shared" si="672"/>
        <v>2.1505570422606377</v>
      </c>
      <c r="EY207" s="158">
        <f t="shared" si="672"/>
        <v>2.1072816709160738</v>
      </c>
      <c r="EZ207" s="157">
        <f t="shared" si="673"/>
        <v>4120.4672929713815</v>
      </c>
      <c r="FA207" s="158">
        <f t="shared" si="673"/>
        <v>3171.4589147286911</v>
      </c>
      <c r="FB207" s="155"/>
      <c r="FC207" s="156"/>
      <c r="FD207" s="157">
        <f t="shared" si="674"/>
        <v>0</v>
      </c>
      <c r="FE207" s="158">
        <f t="shared" si="674"/>
        <v>0</v>
      </c>
      <c r="FF207" s="155"/>
      <c r="FG207" s="156"/>
      <c r="FH207" s="157">
        <f t="shared" si="675"/>
        <v>0</v>
      </c>
      <c r="FI207" s="158">
        <f t="shared" si="675"/>
        <v>0</v>
      </c>
      <c r="FJ207" s="155"/>
      <c r="FK207" s="156"/>
      <c r="FL207" s="157">
        <f t="shared" si="676"/>
        <v>0</v>
      </c>
      <c r="FM207" s="158">
        <f t="shared" si="676"/>
        <v>0</v>
      </c>
      <c r="FN207" s="157">
        <f t="shared" si="677"/>
        <v>0</v>
      </c>
      <c r="FO207" s="158">
        <f t="shared" si="677"/>
        <v>0</v>
      </c>
      <c r="FP207" s="157">
        <f t="shared" si="678"/>
        <v>0</v>
      </c>
      <c r="FQ207" s="158">
        <f t="shared" si="678"/>
        <v>0</v>
      </c>
      <c r="FR207" s="155"/>
      <c r="FS207" s="156"/>
      <c r="FT207" s="157">
        <f t="shared" si="679"/>
        <v>0</v>
      </c>
      <c r="FU207" s="158">
        <f t="shared" si="679"/>
        <v>0</v>
      </c>
      <c r="FV207" s="155"/>
      <c r="FW207" s="156"/>
      <c r="FX207" s="157">
        <f t="shared" si="680"/>
        <v>0</v>
      </c>
      <c r="FY207" s="158">
        <f t="shared" si="680"/>
        <v>0</v>
      </c>
      <c r="FZ207" s="155"/>
      <c r="GA207" s="156"/>
      <c r="GB207" s="157">
        <f t="shared" si="681"/>
        <v>0</v>
      </c>
      <c r="GC207" s="158">
        <f t="shared" si="681"/>
        <v>0</v>
      </c>
      <c r="GD207" s="157">
        <f t="shared" si="682"/>
        <v>1367</v>
      </c>
      <c r="GE207" s="158">
        <f t="shared" si="682"/>
        <v>1010</v>
      </c>
      <c r="GF207" s="157">
        <f t="shared" si="682"/>
        <v>0</v>
      </c>
      <c r="GG207" s="158">
        <f t="shared" si="682"/>
        <v>0</v>
      </c>
      <c r="GH207" s="157">
        <f t="shared" si="683"/>
        <v>2774.4908533618559</v>
      </c>
      <c r="GI207" s="158">
        <f t="shared" si="683"/>
        <v>1884.8237518254512</v>
      </c>
      <c r="GJ207" s="157" t="str">
        <f t="shared" si="684"/>
        <v/>
      </c>
      <c r="GK207" s="158" t="str">
        <f t="shared" si="684"/>
        <v/>
      </c>
      <c r="GL207" s="157">
        <f t="shared" si="685"/>
        <v>958</v>
      </c>
      <c r="GM207" s="158">
        <f t="shared" si="685"/>
        <v>851</v>
      </c>
      <c r="GN207" s="157">
        <f t="shared" si="685"/>
        <v>137</v>
      </c>
      <c r="GO207" s="158">
        <f t="shared" si="685"/>
        <v>0</v>
      </c>
      <c r="GP207" s="157">
        <f t="shared" si="686"/>
        <v>1910.8626171574685</v>
      </c>
      <c r="GQ207" s="158">
        <f t="shared" si="686"/>
        <v>1782.9780236044046</v>
      </c>
      <c r="GR207" s="157">
        <f t="shared" si="687"/>
        <v>17125</v>
      </c>
      <c r="GS207" s="158">
        <f t="shared" si="687"/>
        <v>0</v>
      </c>
      <c r="GT207" s="157">
        <f t="shared" si="688"/>
        <v>2325</v>
      </c>
      <c r="GU207" s="158">
        <f t="shared" si="688"/>
        <v>1861</v>
      </c>
      <c r="GV207" s="157">
        <f t="shared" si="688"/>
        <v>137</v>
      </c>
      <c r="GW207" s="158">
        <f t="shared" si="688"/>
        <v>0</v>
      </c>
      <c r="GX207" s="157">
        <f t="shared" si="689"/>
        <v>4685.3534705193242</v>
      </c>
      <c r="GY207" s="158">
        <f t="shared" si="689"/>
        <v>3667.8017754298558</v>
      </c>
      <c r="GZ207" s="157">
        <f t="shared" si="626"/>
        <v>17125</v>
      </c>
      <c r="HA207" s="157" t="str">
        <f t="shared" si="626"/>
        <v/>
      </c>
      <c r="HB207" s="157">
        <f t="shared" si="690"/>
        <v>0</v>
      </c>
      <c r="HC207" s="158">
        <f t="shared" si="690"/>
        <v>0</v>
      </c>
      <c r="HD207" s="157">
        <f t="shared" si="690"/>
        <v>0</v>
      </c>
      <c r="HE207" s="158">
        <f t="shared" si="690"/>
        <v>0</v>
      </c>
      <c r="HF207" s="157" t="str">
        <f t="shared" si="691"/>
        <v/>
      </c>
      <c r="HG207" s="158" t="str">
        <f t="shared" si="691"/>
        <v/>
      </c>
      <c r="HH207" s="157" t="str">
        <f t="shared" si="692"/>
        <v/>
      </c>
      <c r="HI207" s="158" t="str">
        <f t="shared" si="692"/>
        <v/>
      </c>
      <c r="HJ207" s="157">
        <f t="shared" si="693"/>
        <v>4685.3534705193242</v>
      </c>
      <c r="HK207" s="158">
        <f t="shared" si="693"/>
        <v>3667.8017754298558</v>
      </c>
      <c r="HL207" s="157">
        <f t="shared" si="694"/>
        <v>17125</v>
      </c>
      <c r="HM207" s="158" t="str">
        <f t="shared" si="694"/>
        <v/>
      </c>
    </row>
    <row r="208" spans="1:221">
      <c r="A208" s="176" t="s">
        <v>563</v>
      </c>
      <c r="B208" s="177" t="s">
        <v>603</v>
      </c>
      <c r="C208" s="178"/>
      <c r="D208" s="180">
        <v>198640</v>
      </c>
      <c r="E208" s="180">
        <v>10</v>
      </c>
      <c r="F208" s="155">
        <v>150</v>
      </c>
      <c r="G208" s="156">
        <v>109</v>
      </c>
      <c r="H208" s="155">
        <v>6</v>
      </c>
      <c r="I208" s="156">
        <v>1</v>
      </c>
      <c r="J208" s="157">
        <f t="shared" si="627"/>
        <v>144</v>
      </c>
      <c r="K208" s="158">
        <f t="shared" si="627"/>
        <v>108</v>
      </c>
      <c r="L208" s="155"/>
      <c r="M208" s="156"/>
      <c r="N208" s="157">
        <f t="shared" si="628"/>
        <v>144</v>
      </c>
      <c r="O208" s="158">
        <f t="shared" si="628"/>
        <v>108</v>
      </c>
      <c r="P208" s="232">
        <f t="shared" si="628"/>
        <v>6</v>
      </c>
      <c r="Q208" s="233">
        <f t="shared" si="628"/>
        <v>0</v>
      </c>
      <c r="R208" s="155">
        <v>6</v>
      </c>
      <c r="S208" s="156">
        <v>7</v>
      </c>
      <c r="T208" s="157">
        <f t="shared" si="629"/>
        <v>0</v>
      </c>
      <c r="U208" s="158">
        <f t="shared" si="629"/>
        <v>0</v>
      </c>
      <c r="V208" s="155">
        <v>6</v>
      </c>
      <c r="W208" s="156">
        <v>4</v>
      </c>
      <c r="X208" s="157">
        <f t="shared" si="630"/>
        <v>0</v>
      </c>
      <c r="Y208" s="158">
        <f t="shared" si="630"/>
        <v>0</v>
      </c>
      <c r="Z208" s="155"/>
      <c r="AA208" s="156"/>
      <c r="AB208" s="157">
        <f t="shared" si="631"/>
        <v>0</v>
      </c>
      <c r="AC208" s="158">
        <f t="shared" si="631"/>
        <v>0</v>
      </c>
      <c r="AD208" s="157">
        <f t="shared" si="632"/>
        <v>12</v>
      </c>
      <c r="AE208" s="158">
        <f t="shared" si="632"/>
        <v>11</v>
      </c>
      <c r="AF208" s="157">
        <f t="shared" si="633"/>
        <v>0</v>
      </c>
      <c r="AG208" s="158">
        <f t="shared" si="633"/>
        <v>0</v>
      </c>
      <c r="AH208" s="155">
        <v>0.66666666666666696</v>
      </c>
      <c r="AI208" s="156">
        <v>1.0909090909090899</v>
      </c>
      <c r="AJ208" s="157">
        <f t="shared" si="634"/>
        <v>4.0000000000000018</v>
      </c>
      <c r="AK208" s="157">
        <f t="shared" si="634"/>
        <v>7.6363636363636296</v>
      </c>
      <c r="AL208" s="155">
        <v>1.4722222222222201</v>
      </c>
      <c r="AM208" s="156">
        <v>1.48484848484848</v>
      </c>
      <c r="AN208" s="157">
        <f t="shared" si="635"/>
        <v>8.8333333333333215</v>
      </c>
      <c r="AO208" s="157">
        <f t="shared" si="635"/>
        <v>5.9393939393939199</v>
      </c>
      <c r="AP208" s="155"/>
      <c r="AQ208" s="156"/>
      <c r="AR208" s="157">
        <f t="shared" si="636"/>
        <v>0</v>
      </c>
      <c r="AS208" s="158">
        <f t="shared" si="636"/>
        <v>0</v>
      </c>
      <c r="AT208" s="157">
        <f t="shared" si="637"/>
        <v>1.0694444444444435</v>
      </c>
      <c r="AU208" s="158">
        <f t="shared" si="637"/>
        <v>1.2341597796143227</v>
      </c>
      <c r="AV208" s="157">
        <f t="shared" si="638"/>
        <v>12.833333333333321</v>
      </c>
      <c r="AW208" s="158">
        <f t="shared" si="638"/>
        <v>13.575757575757549</v>
      </c>
      <c r="AX208" s="155"/>
      <c r="AY208" s="156"/>
      <c r="AZ208" s="157">
        <f t="shared" si="639"/>
        <v>0</v>
      </c>
      <c r="BA208" s="158">
        <f t="shared" si="639"/>
        <v>0</v>
      </c>
      <c r="BB208" s="155"/>
      <c r="BC208" s="156"/>
      <c r="BD208" s="157">
        <f t="shared" si="640"/>
        <v>0</v>
      </c>
      <c r="BE208" s="158">
        <f t="shared" si="640"/>
        <v>0</v>
      </c>
      <c r="BF208" s="155"/>
      <c r="BG208" s="156"/>
      <c r="BH208" s="157">
        <f t="shared" si="641"/>
        <v>0</v>
      </c>
      <c r="BI208" s="158">
        <f t="shared" si="641"/>
        <v>0</v>
      </c>
      <c r="BJ208" s="157">
        <f t="shared" si="642"/>
        <v>0</v>
      </c>
      <c r="BK208" s="158">
        <f t="shared" si="642"/>
        <v>0</v>
      </c>
      <c r="BL208" s="157">
        <f t="shared" si="643"/>
        <v>0</v>
      </c>
      <c r="BM208" s="158">
        <f t="shared" si="643"/>
        <v>0</v>
      </c>
      <c r="BN208" s="155">
        <v>19</v>
      </c>
      <c r="BO208" s="156">
        <v>7</v>
      </c>
      <c r="BP208" s="157">
        <f t="shared" si="644"/>
        <v>0</v>
      </c>
      <c r="BQ208" s="158">
        <f t="shared" si="644"/>
        <v>0</v>
      </c>
      <c r="BR208" s="155">
        <v>6</v>
      </c>
      <c r="BS208" s="156">
        <v>4</v>
      </c>
      <c r="BT208" s="157">
        <f t="shared" si="645"/>
        <v>6</v>
      </c>
      <c r="BU208" s="158">
        <f t="shared" si="645"/>
        <v>0</v>
      </c>
      <c r="BV208" s="155"/>
      <c r="BW208" s="156"/>
      <c r="BX208" s="157">
        <f t="shared" si="646"/>
        <v>0</v>
      </c>
      <c r="BY208" s="158">
        <f t="shared" si="646"/>
        <v>0</v>
      </c>
      <c r="BZ208" s="157">
        <f t="shared" si="647"/>
        <v>25</v>
      </c>
      <c r="CA208" s="158">
        <f t="shared" si="647"/>
        <v>11</v>
      </c>
      <c r="CB208" s="157">
        <f t="shared" si="648"/>
        <v>25</v>
      </c>
      <c r="CC208" s="158">
        <f t="shared" si="648"/>
        <v>0</v>
      </c>
      <c r="CD208" s="155">
        <v>2.58666666666667</v>
      </c>
      <c r="CE208" s="156">
        <v>2.2121212121212102</v>
      </c>
      <c r="CF208" s="157">
        <f t="shared" si="649"/>
        <v>49.146666666666732</v>
      </c>
      <c r="CG208" s="158">
        <f t="shared" si="649"/>
        <v>15.48484848484847</v>
      </c>
      <c r="CH208" s="155">
        <v>0.85333333333333306</v>
      </c>
      <c r="CI208" s="156">
        <v>0.84848484848484895</v>
      </c>
      <c r="CJ208" s="157">
        <f t="shared" si="650"/>
        <v>5.1199999999999983</v>
      </c>
      <c r="CK208" s="158">
        <f t="shared" si="650"/>
        <v>3.3939393939393958</v>
      </c>
      <c r="CL208" s="155"/>
      <c r="CM208" s="156"/>
      <c r="CN208" s="157">
        <f t="shared" si="651"/>
        <v>0</v>
      </c>
      <c r="CO208" s="158">
        <f t="shared" si="651"/>
        <v>0</v>
      </c>
      <c r="CP208" s="157">
        <f t="shared" si="652"/>
        <v>2.1706666666666692</v>
      </c>
      <c r="CQ208" s="158">
        <f t="shared" si="652"/>
        <v>1.7162534435261696</v>
      </c>
      <c r="CR208" s="157">
        <f t="shared" si="653"/>
        <v>54.26666666666673</v>
      </c>
      <c r="CS208" s="158">
        <f t="shared" si="653"/>
        <v>18.878787878787865</v>
      </c>
      <c r="CT208" s="155"/>
      <c r="CU208" s="156"/>
      <c r="CV208" s="157">
        <f t="shared" si="654"/>
        <v>0</v>
      </c>
      <c r="CW208" s="158">
        <f t="shared" si="654"/>
        <v>0</v>
      </c>
      <c r="CX208" s="155">
        <v>4</v>
      </c>
      <c r="CY208" s="156"/>
      <c r="CZ208" s="157">
        <f t="shared" si="655"/>
        <v>24</v>
      </c>
      <c r="DA208" s="158">
        <f t="shared" si="655"/>
        <v>0</v>
      </c>
      <c r="DB208" s="155"/>
      <c r="DC208" s="156"/>
      <c r="DD208" s="157">
        <f t="shared" si="656"/>
        <v>0</v>
      </c>
      <c r="DE208" s="158">
        <f t="shared" si="656"/>
        <v>0</v>
      </c>
      <c r="DF208" s="157">
        <f t="shared" si="657"/>
        <v>0.96</v>
      </c>
      <c r="DG208" s="158">
        <f t="shared" si="657"/>
        <v>0</v>
      </c>
      <c r="DH208" s="157">
        <f t="shared" si="658"/>
        <v>24</v>
      </c>
      <c r="DI208" s="158">
        <f t="shared" si="658"/>
        <v>0</v>
      </c>
      <c r="DJ208" s="157">
        <f t="shared" si="659"/>
        <v>37</v>
      </c>
      <c r="DK208" s="158">
        <f t="shared" si="659"/>
        <v>22</v>
      </c>
      <c r="DL208" s="157">
        <f t="shared" si="659"/>
        <v>25</v>
      </c>
      <c r="DM208" s="158">
        <f t="shared" si="659"/>
        <v>0</v>
      </c>
      <c r="DN208" s="157">
        <f t="shared" si="660"/>
        <v>1.813513513513515</v>
      </c>
      <c r="DO208" s="158">
        <f t="shared" si="660"/>
        <v>1.475206611570246</v>
      </c>
      <c r="DP208" s="157">
        <f t="shared" si="661"/>
        <v>67.100000000000051</v>
      </c>
      <c r="DQ208" s="158">
        <f t="shared" si="661"/>
        <v>32.454545454545411</v>
      </c>
      <c r="DR208" s="157">
        <f t="shared" si="662"/>
        <v>0.96</v>
      </c>
      <c r="DS208" s="158">
        <f t="shared" si="662"/>
        <v>0</v>
      </c>
      <c r="DT208" s="157">
        <f t="shared" si="663"/>
        <v>24</v>
      </c>
      <c r="DU208" s="158">
        <f t="shared" si="663"/>
        <v>0</v>
      </c>
      <c r="DV208" s="155">
        <v>73</v>
      </c>
      <c r="DW208" s="156">
        <v>64</v>
      </c>
      <c r="DX208" s="157">
        <f t="shared" si="664"/>
        <v>0</v>
      </c>
      <c r="DY208" s="158">
        <f t="shared" si="664"/>
        <v>0</v>
      </c>
      <c r="DZ208" s="155">
        <v>34</v>
      </c>
      <c r="EA208" s="156">
        <v>22</v>
      </c>
      <c r="EB208" s="157">
        <f t="shared" si="665"/>
        <v>0</v>
      </c>
      <c r="EC208" s="158">
        <f t="shared" si="665"/>
        <v>0</v>
      </c>
      <c r="ED208" s="155"/>
      <c r="EE208" s="156"/>
      <c r="EF208" s="157">
        <f t="shared" si="666"/>
        <v>0</v>
      </c>
      <c r="EG208" s="158">
        <f t="shared" si="666"/>
        <v>0</v>
      </c>
      <c r="EH208" s="157">
        <f t="shared" si="667"/>
        <v>107</v>
      </c>
      <c r="EI208" s="158">
        <f t="shared" si="667"/>
        <v>86</v>
      </c>
      <c r="EJ208" s="157">
        <f t="shared" si="668"/>
        <v>0</v>
      </c>
      <c r="EK208" s="158">
        <f t="shared" si="668"/>
        <v>0</v>
      </c>
      <c r="EL208" s="155">
        <v>2.7912772585669798</v>
      </c>
      <c r="EM208" s="156">
        <v>2.4069767441860499</v>
      </c>
      <c r="EN208" s="157">
        <f t="shared" si="669"/>
        <v>203.76323987538953</v>
      </c>
      <c r="EO208" s="158">
        <f t="shared" si="669"/>
        <v>154.04651162790719</v>
      </c>
      <c r="EP208" s="155">
        <v>1.8535825545171301</v>
      </c>
      <c r="EQ208" s="156">
        <v>1.4689922480620199</v>
      </c>
      <c r="ER208" s="157">
        <f t="shared" si="670"/>
        <v>63.021806853582419</v>
      </c>
      <c r="ES208" s="158">
        <f t="shared" si="670"/>
        <v>32.317829457364439</v>
      </c>
      <c r="ET208" s="155"/>
      <c r="EU208" s="156"/>
      <c r="EV208" s="157">
        <f t="shared" si="671"/>
        <v>0</v>
      </c>
      <c r="EW208" s="158">
        <f t="shared" si="671"/>
        <v>0</v>
      </c>
      <c r="EX208" s="157">
        <f t="shared" si="672"/>
        <v>2.4933181937287099</v>
      </c>
      <c r="EY208" s="158">
        <f t="shared" si="672"/>
        <v>2.1670272219217632</v>
      </c>
      <c r="EZ208" s="157">
        <f t="shared" si="673"/>
        <v>266.78504672897196</v>
      </c>
      <c r="FA208" s="158">
        <f t="shared" si="673"/>
        <v>186.36434108527163</v>
      </c>
      <c r="FB208" s="155"/>
      <c r="FC208" s="156"/>
      <c r="FD208" s="157">
        <f t="shared" si="674"/>
        <v>0</v>
      </c>
      <c r="FE208" s="158">
        <f t="shared" si="674"/>
        <v>0</v>
      </c>
      <c r="FF208" s="155"/>
      <c r="FG208" s="156"/>
      <c r="FH208" s="157">
        <f t="shared" si="675"/>
        <v>0</v>
      </c>
      <c r="FI208" s="158">
        <f t="shared" si="675"/>
        <v>0</v>
      </c>
      <c r="FJ208" s="155"/>
      <c r="FK208" s="156"/>
      <c r="FL208" s="157">
        <f t="shared" si="676"/>
        <v>0</v>
      </c>
      <c r="FM208" s="158">
        <f t="shared" si="676"/>
        <v>0</v>
      </c>
      <c r="FN208" s="157">
        <f t="shared" si="677"/>
        <v>0</v>
      </c>
      <c r="FO208" s="158">
        <f t="shared" si="677"/>
        <v>0</v>
      </c>
      <c r="FP208" s="157">
        <f t="shared" si="678"/>
        <v>0</v>
      </c>
      <c r="FQ208" s="158">
        <f t="shared" si="678"/>
        <v>0</v>
      </c>
      <c r="FR208" s="155"/>
      <c r="FS208" s="156"/>
      <c r="FT208" s="157">
        <f t="shared" si="679"/>
        <v>0</v>
      </c>
      <c r="FU208" s="158">
        <f t="shared" si="679"/>
        <v>0</v>
      </c>
      <c r="FV208" s="155"/>
      <c r="FW208" s="156"/>
      <c r="FX208" s="157">
        <f t="shared" si="680"/>
        <v>0</v>
      </c>
      <c r="FY208" s="158">
        <f t="shared" si="680"/>
        <v>0</v>
      </c>
      <c r="FZ208" s="155"/>
      <c r="GA208" s="156"/>
      <c r="GB208" s="157">
        <f t="shared" si="681"/>
        <v>0</v>
      </c>
      <c r="GC208" s="158">
        <f t="shared" si="681"/>
        <v>0</v>
      </c>
      <c r="GD208" s="157">
        <f t="shared" si="682"/>
        <v>98</v>
      </c>
      <c r="GE208" s="158">
        <f t="shared" si="682"/>
        <v>78</v>
      </c>
      <c r="GF208" s="157">
        <f t="shared" si="682"/>
        <v>0</v>
      </c>
      <c r="GG208" s="158">
        <f t="shared" si="682"/>
        <v>0</v>
      </c>
      <c r="GH208" s="157">
        <f t="shared" si="683"/>
        <v>256.90990654205626</v>
      </c>
      <c r="GI208" s="158">
        <f t="shared" si="683"/>
        <v>177.16772374911929</v>
      </c>
      <c r="GJ208" s="157" t="str">
        <f t="shared" si="684"/>
        <v/>
      </c>
      <c r="GK208" s="158" t="str">
        <f t="shared" si="684"/>
        <v/>
      </c>
      <c r="GL208" s="157">
        <f t="shared" si="685"/>
        <v>46</v>
      </c>
      <c r="GM208" s="158">
        <f t="shared" si="685"/>
        <v>30</v>
      </c>
      <c r="GN208" s="157">
        <f t="shared" si="685"/>
        <v>6</v>
      </c>
      <c r="GO208" s="158">
        <f t="shared" si="685"/>
        <v>0</v>
      </c>
      <c r="GP208" s="157">
        <f t="shared" si="686"/>
        <v>76.975140186915738</v>
      </c>
      <c r="GQ208" s="158">
        <f t="shared" si="686"/>
        <v>41.651162790697754</v>
      </c>
      <c r="GR208" s="157">
        <f t="shared" si="687"/>
        <v>24</v>
      </c>
      <c r="GS208" s="158">
        <f t="shared" si="687"/>
        <v>0</v>
      </c>
      <c r="GT208" s="157">
        <f t="shared" si="688"/>
        <v>144</v>
      </c>
      <c r="GU208" s="158">
        <f t="shared" si="688"/>
        <v>108</v>
      </c>
      <c r="GV208" s="157">
        <f t="shared" si="688"/>
        <v>6</v>
      </c>
      <c r="GW208" s="158">
        <f t="shared" si="688"/>
        <v>0</v>
      </c>
      <c r="GX208" s="157">
        <f t="shared" si="689"/>
        <v>333.88504672897199</v>
      </c>
      <c r="GY208" s="158">
        <f t="shared" si="689"/>
        <v>218.81888653981704</v>
      </c>
      <c r="GZ208" s="157">
        <f t="shared" si="626"/>
        <v>24</v>
      </c>
      <c r="HA208" s="157" t="str">
        <f t="shared" si="626"/>
        <v/>
      </c>
      <c r="HB208" s="157">
        <f t="shared" si="690"/>
        <v>0</v>
      </c>
      <c r="HC208" s="158">
        <f t="shared" si="690"/>
        <v>0</v>
      </c>
      <c r="HD208" s="157">
        <f t="shared" si="690"/>
        <v>0</v>
      </c>
      <c r="HE208" s="158">
        <f t="shared" si="690"/>
        <v>0</v>
      </c>
      <c r="HF208" s="157" t="str">
        <f t="shared" si="691"/>
        <v/>
      </c>
      <c r="HG208" s="158" t="str">
        <f t="shared" si="691"/>
        <v/>
      </c>
      <c r="HH208" s="157" t="str">
        <f t="shared" si="692"/>
        <v/>
      </c>
      <c r="HI208" s="158" t="str">
        <f t="shared" si="692"/>
        <v/>
      </c>
      <c r="HJ208" s="157">
        <f t="shared" si="693"/>
        <v>333.88504672897204</v>
      </c>
      <c r="HK208" s="158">
        <f t="shared" si="693"/>
        <v>218.81888653981704</v>
      </c>
      <c r="HL208" s="157">
        <f t="shared" si="694"/>
        <v>24</v>
      </c>
      <c r="HM208" s="158" t="str">
        <f t="shared" si="694"/>
        <v/>
      </c>
    </row>
    <row r="209" spans="1:221">
      <c r="A209" s="176" t="s">
        <v>563</v>
      </c>
      <c r="B209" s="177" t="s">
        <v>604</v>
      </c>
      <c r="C209" s="182"/>
      <c r="D209" s="180">
        <v>198668</v>
      </c>
      <c r="E209" s="180">
        <v>10</v>
      </c>
      <c r="F209" s="155">
        <v>232</v>
      </c>
      <c r="G209" s="156">
        <v>265</v>
      </c>
      <c r="H209" s="155">
        <v>14</v>
      </c>
      <c r="I209" s="156">
        <v>4</v>
      </c>
      <c r="J209" s="157">
        <f t="shared" si="627"/>
        <v>218</v>
      </c>
      <c r="K209" s="158">
        <f t="shared" si="627"/>
        <v>261</v>
      </c>
      <c r="L209" s="155"/>
      <c r="M209" s="156"/>
      <c r="N209" s="157">
        <f t="shared" si="628"/>
        <v>218</v>
      </c>
      <c r="O209" s="158">
        <f t="shared" si="628"/>
        <v>261</v>
      </c>
      <c r="P209" s="232">
        <f t="shared" si="628"/>
        <v>43</v>
      </c>
      <c r="Q209" s="233">
        <f t="shared" si="628"/>
        <v>0</v>
      </c>
      <c r="R209" s="155">
        <v>5</v>
      </c>
      <c r="S209" s="156">
        <v>7</v>
      </c>
      <c r="T209" s="157">
        <f t="shared" si="629"/>
        <v>0</v>
      </c>
      <c r="U209" s="158">
        <f t="shared" si="629"/>
        <v>0</v>
      </c>
      <c r="V209" s="155">
        <v>9</v>
      </c>
      <c r="W209" s="156">
        <v>16</v>
      </c>
      <c r="X209" s="157">
        <f t="shared" si="630"/>
        <v>0</v>
      </c>
      <c r="Y209" s="158">
        <f t="shared" si="630"/>
        <v>0</v>
      </c>
      <c r="Z209" s="155"/>
      <c r="AA209" s="156"/>
      <c r="AB209" s="157">
        <f t="shared" si="631"/>
        <v>0</v>
      </c>
      <c r="AC209" s="158">
        <f t="shared" si="631"/>
        <v>0</v>
      </c>
      <c r="AD209" s="157">
        <f t="shared" si="632"/>
        <v>14</v>
      </c>
      <c r="AE209" s="158">
        <f t="shared" si="632"/>
        <v>23</v>
      </c>
      <c r="AF209" s="157">
        <f t="shared" si="633"/>
        <v>0</v>
      </c>
      <c r="AG209" s="158">
        <f t="shared" si="633"/>
        <v>0</v>
      </c>
      <c r="AH209" s="155">
        <v>0.52380952380952395</v>
      </c>
      <c r="AI209" s="156">
        <v>0.72463768115941996</v>
      </c>
      <c r="AJ209" s="157">
        <f t="shared" si="634"/>
        <v>2.6190476190476195</v>
      </c>
      <c r="AK209" s="157">
        <f t="shared" si="634"/>
        <v>5.0724637681159397</v>
      </c>
      <c r="AL209" s="155">
        <v>2.4047619047619002</v>
      </c>
      <c r="AM209" s="156">
        <v>2.7826086956521698</v>
      </c>
      <c r="AN209" s="157">
        <f t="shared" si="635"/>
        <v>21.642857142857103</v>
      </c>
      <c r="AO209" s="157">
        <f t="shared" si="635"/>
        <v>44.521739130434717</v>
      </c>
      <c r="AP209" s="155"/>
      <c r="AQ209" s="156"/>
      <c r="AR209" s="157">
        <f t="shared" si="636"/>
        <v>0</v>
      </c>
      <c r="AS209" s="158">
        <f t="shared" si="636"/>
        <v>0</v>
      </c>
      <c r="AT209" s="157">
        <f t="shared" si="637"/>
        <v>1.7329931972789088</v>
      </c>
      <c r="AU209" s="158">
        <f t="shared" si="637"/>
        <v>2.1562696912413331</v>
      </c>
      <c r="AV209" s="157">
        <f t="shared" si="638"/>
        <v>24.261904761904724</v>
      </c>
      <c r="AW209" s="158">
        <f t="shared" si="638"/>
        <v>49.594202898550662</v>
      </c>
      <c r="AX209" s="155"/>
      <c r="AY209" s="156"/>
      <c r="AZ209" s="157">
        <f t="shared" si="639"/>
        <v>0</v>
      </c>
      <c r="BA209" s="158">
        <f t="shared" si="639"/>
        <v>0</v>
      </c>
      <c r="BB209" s="155"/>
      <c r="BC209" s="156"/>
      <c r="BD209" s="157">
        <f t="shared" si="640"/>
        <v>0</v>
      </c>
      <c r="BE209" s="158">
        <f t="shared" si="640"/>
        <v>0</v>
      </c>
      <c r="BF209" s="155"/>
      <c r="BG209" s="156"/>
      <c r="BH209" s="157">
        <f t="shared" si="641"/>
        <v>0</v>
      </c>
      <c r="BI209" s="158">
        <f t="shared" si="641"/>
        <v>0</v>
      </c>
      <c r="BJ209" s="157">
        <f t="shared" si="642"/>
        <v>0</v>
      </c>
      <c r="BK209" s="158">
        <f t="shared" si="642"/>
        <v>0</v>
      </c>
      <c r="BL209" s="157">
        <f t="shared" si="643"/>
        <v>0</v>
      </c>
      <c r="BM209" s="158">
        <f t="shared" si="643"/>
        <v>0</v>
      </c>
      <c r="BN209" s="155">
        <v>19</v>
      </c>
      <c r="BO209" s="156">
        <v>23</v>
      </c>
      <c r="BP209" s="157">
        <f t="shared" si="644"/>
        <v>0</v>
      </c>
      <c r="BQ209" s="158">
        <f t="shared" si="644"/>
        <v>0</v>
      </c>
      <c r="BR209" s="155">
        <v>43</v>
      </c>
      <c r="BS209" s="156">
        <v>38</v>
      </c>
      <c r="BT209" s="157">
        <f t="shared" si="645"/>
        <v>43</v>
      </c>
      <c r="BU209" s="158">
        <f t="shared" si="645"/>
        <v>0</v>
      </c>
      <c r="BV209" s="155"/>
      <c r="BW209" s="156"/>
      <c r="BX209" s="157">
        <f t="shared" si="646"/>
        <v>0</v>
      </c>
      <c r="BY209" s="158">
        <f t="shared" si="646"/>
        <v>0</v>
      </c>
      <c r="BZ209" s="157">
        <f t="shared" si="647"/>
        <v>62</v>
      </c>
      <c r="CA209" s="158">
        <f t="shared" si="647"/>
        <v>61</v>
      </c>
      <c r="CB209" s="157">
        <f t="shared" si="648"/>
        <v>62</v>
      </c>
      <c r="CC209" s="158">
        <f t="shared" si="648"/>
        <v>0</v>
      </c>
      <c r="CD209" s="155">
        <v>1.0053763440860199</v>
      </c>
      <c r="CE209" s="156">
        <v>0.83060109289617601</v>
      </c>
      <c r="CF209" s="157">
        <f t="shared" si="649"/>
        <v>19.10215053763438</v>
      </c>
      <c r="CG209" s="158">
        <f t="shared" si="649"/>
        <v>19.103825136612048</v>
      </c>
      <c r="CH209" s="155">
        <v>2.6397849462365599</v>
      </c>
      <c r="CI209" s="156">
        <v>1.9071038251366099</v>
      </c>
      <c r="CJ209" s="157">
        <f t="shared" si="650"/>
        <v>113.51075268817208</v>
      </c>
      <c r="CK209" s="158">
        <f t="shared" si="650"/>
        <v>72.469945355191172</v>
      </c>
      <c r="CL209" s="155"/>
      <c r="CM209" s="156"/>
      <c r="CN209" s="157">
        <f t="shared" si="651"/>
        <v>0</v>
      </c>
      <c r="CO209" s="158">
        <f t="shared" si="651"/>
        <v>0</v>
      </c>
      <c r="CP209" s="157">
        <f t="shared" si="652"/>
        <v>2.1389177939646205</v>
      </c>
      <c r="CQ209" s="158">
        <f t="shared" si="652"/>
        <v>1.5012093523246428</v>
      </c>
      <c r="CR209" s="157">
        <f t="shared" si="653"/>
        <v>132.61290322580646</v>
      </c>
      <c r="CS209" s="158">
        <f t="shared" si="653"/>
        <v>91.573770491803216</v>
      </c>
      <c r="CT209" s="155"/>
      <c r="CU209" s="156"/>
      <c r="CV209" s="157">
        <f t="shared" si="654"/>
        <v>0</v>
      </c>
      <c r="CW209" s="158">
        <f t="shared" si="654"/>
        <v>0</v>
      </c>
      <c r="CX209" s="155">
        <v>37</v>
      </c>
      <c r="CY209" s="156"/>
      <c r="CZ209" s="157">
        <f t="shared" si="655"/>
        <v>1591</v>
      </c>
      <c r="DA209" s="158">
        <f t="shared" si="655"/>
        <v>0</v>
      </c>
      <c r="DB209" s="155"/>
      <c r="DC209" s="156"/>
      <c r="DD209" s="157">
        <f t="shared" si="656"/>
        <v>0</v>
      </c>
      <c r="DE209" s="158">
        <f t="shared" si="656"/>
        <v>0</v>
      </c>
      <c r="DF209" s="157">
        <f t="shared" si="657"/>
        <v>25.661290322580644</v>
      </c>
      <c r="DG209" s="158">
        <f t="shared" si="657"/>
        <v>0</v>
      </c>
      <c r="DH209" s="157">
        <f t="shared" si="658"/>
        <v>1591</v>
      </c>
      <c r="DI209" s="158">
        <f t="shared" si="658"/>
        <v>0</v>
      </c>
      <c r="DJ209" s="157">
        <f t="shared" si="659"/>
        <v>76</v>
      </c>
      <c r="DK209" s="158">
        <f t="shared" si="659"/>
        <v>84</v>
      </c>
      <c r="DL209" s="157">
        <f t="shared" si="659"/>
        <v>62</v>
      </c>
      <c r="DM209" s="158">
        <f t="shared" si="659"/>
        <v>0</v>
      </c>
      <c r="DN209" s="157">
        <f t="shared" si="660"/>
        <v>2.0641422103646208</v>
      </c>
      <c r="DO209" s="158">
        <f t="shared" si="660"/>
        <v>1.6805711117899274</v>
      </c>
      <c r="DP209" s="157">
        <f t="shared" si="661"/>
        <v>156.87480798771116</v>
      </c>
      <c r="DQ209" s="158">
        <f t="shared" si="661"/>
        <v>141.16797339035389</v>
      </c>
      <c r="DR209" s="157">
        <f t="shared" si="662"/>
        <v>25.661290322580644</v>
      </c>
      <c r="DS209" s="158">
        <f t="shared" si="662"/>
        <v>0</v>
      </c>
      <c r="DT209" s="157">
        <f t="shared" si="663"/>
        <v>1591</v>
      </c>
      <c r="DU209" s="158">
        <f t="shared" si="663"/>
        <v>0</v>
      </c>
      <c r="DV209" s="155">
        <v>74</v>
      </c>
      <c r="DW209" s="156">
        <v>86</v>
      </c>
      <c r="DX209" s="157">
        <f t="shared" si="664"/>
        <v>0</v>
      </c>
      <c r="DY209" s="158">
        <f t="shared" si="664"/>
        <v>0</v>
      </c>
      <c r="DZ209" s="155">
        <v>68</v>
      </c>
      <c r="EA209" s="156">
        <v>91</v>
      </c>
      <c r="EB209" s="157">
        <f t="shared" si="665"/>
        <v>0</v>
      </c>
      <c r="EC209" s="158">
        <f t="shared" si="665"/>
        <v>0</v>
      </c>
      <c r="ED209" s="155"/>
      <c r="EE209" s="156"/>
      <c r="EF209" s="157">
        <f t="shared" si="666"/>
        <v>0</v>
      </c>
      <c r="EG209" s="158">
        <f t="shared" si="666"/>
        <v>0</v>
      </c>
      <c r="EH209" s="157">
        <f t="shared" si="667"/>
        <v>142</v>
      </c>
      <c r="EI209" s="158">
        <f t="shared" si="667"/>
        <v>177</v>
      </c>
      <c r="EJ209" s="157">
        <f t="shared" si="668"/>
        <v>0</v>
      </c>
      <c r="EK209" s="158">
        <f t="shared" si="668"/>
        <v>0</v>
      </c>
      <c r="EL209" s="155">
        <v>1.76056338028169</v>
      </c>
      <c r="EM209" s="156">
        <v>2.1073446327683598</v>
      </c>
      <c r="EN209" s="157">
        <f t="shared" si="669"/>
        <v>130.28169014084506</v>
      </c>
      <c r="EO209" s="158">
        <f t="shared" si="669"/>
        <v>181.23163841807894</v>
      </c>
      <c r="EP209" s="155">
        <v>2.6478873239436602</v>
      </c>
      <c r="EQ209" s="156">
        <v>2.4105461393596999</v>
      </c>
      <c r="ER209" s="157">
        <f t="shared" si="670"/>
        <v>180.05633802816891</v>
      </c>
      <c r="ES209" s="158">
        <f t="shared" si="670"/>
        <v>219.35969868173268</v>
      </c>
      <c r="ET209" s="155"/>
      <c r="EU209" s="156"/>
      <c r="EV209" s="157">
        <f t="shared" si="671"/>
        <v>0</v>
      </c>
      <c r="EW209" s="158">
        <f t="shared" si="671"/>
        <v>0</v>
      </c>
      <c r="EX209" s="157">
        <f t="shared" si="672"/>
        <v>2.1854790716127743</v>
      </c>
      <c r="EY209" s="158">
        <f t="shared" si="672"/>
        <v>2.2632278932192751</v>
      </c>
      <c r="EZ209" s="157">
        <f t="shared" si="673"/>
        <v>310.33802816901397</v>
      </c>
      <c r="FA209" s="158">
        <f t="shared" si="673"/>
        <v>400.59133709981171</v>
      </c>
      <c r="FB209" s="155"/>
      <c r="FC209" s="156"/>
      <c r="FD209" s="157">
        <f t="shared" si="674"/>
        <v>0</v>
      </c>
      <c r="FE209" s="158">
        <f t="shared" si="674"/>
        <v>0</v>
      </c>
      <c r="FF209" s="155"/>
      <c r="FG209" s="156"/>
      <c r="FH209" s="157">
        <f t="shared" si="675"/>
        <v>0</v>
      </c>
      <c r="FI209" s="158">
        <f t="shared" si="675"/>
        <v>0</v>
      </c>
      <c r="FJ209" s="155"/>
      <c r="FK209" s="156"/>
      <c r="FL209" s="157">
        <f t="shared" si="676"/>
        <v>0</v>
      </c>
      <c r="FM209" s="158">
        <f t="shared" si="676"/>
        <v>0</v>
      </c>
      <c r="FN209" s="157">
        <f t="shared" si="677"/>
        <v>0</v>
      </c>
      <c r="FO209" s="158">
        <f t="shared" si="677"/>
        <v>0</v>
      </c>
      <c r="FP209" s="157">
        <f t="shared" si="678"/>
        <v>0</v>
      </c>
      <c r="FQ209" s="158">
        <f t="shared" si="678"/>
        <v>0</v>
      </c>
      <c r="FR209" s="155"/>
      <c r="FS209" s="156"/>
      <c r="FT209" s="157">
        <f t="shared" si="679"/>
        <v>0</v>
      </c>
      <c r="FU209" s="158">
        <f t="shared" si="679"/>
        <v>0</v>
      </c>
      <c r="FV209" s="155"/>
      <c r="FW209" s="156"/>
      <c r="FX209" s="157">
        <f t="shared" si="680"/>
        <v>0</v>
      </c>
      <c r="FY209" s="158">
        <f t="shared" si="680"/>
        <v>0</v>
      </c>
      <c r="FZ209" s="155"/>
      <c r="GA209" s="156"/>
      <c r="GB209" s="157">
        <f t="shared" si="681"/>
        <v>0</v>
      </c>
      <c r="GC209" s="158">
        <f t="shared" si="681"/>
        <v>0</v>
      </c>
      <c r="GD209" s="157">
        <f t="shared" si="682"/>
        <v>98</v>
      </c>
      <c r="GE209" s="158">
        <f t="shared" si="682"/>
        <v>116</v>
      </c>
      <c r="GF209" s="157">
        <f t="shared" si="682"/>
        <v>0</v>
      </c>
      <c r="GG209" s="158">
        <f t="shared" si="682"/>
        <v>0</v>
      </c>
      <c r="GH209" s="157">
        <f t="shared" si="683"/>
        <v>152.00288829752705</v>
      </c>
      <c r="GI209" s="158">
        <f t="shared" si="683"/>
        <v>205.40792732280693</v>
      </c>
      <c r="GJ209" s="157" t="str">
        <f t="shared" si="684"/>
        <v/>
      </c>
      <c r="GK209" s="158" t="str">
        <f t="shared" si="684"/>
        <v/>
      </c>
      <c r="GL209" s="157">
        <f t="shared" si="685"/>
        <v>120</v>
      </c>
      <c r="GM209" s="158">
        <f t="shared" si="685"/>
        <v>145</v>
      </c>
      <c r="GN209" s="157">
        <f t="shared" si="685"/>
        <v>43</v>
      </c>
      <c r="GO209" s="158">
        <f t="shared" si="685"/>
        <v>0</v>
      </c>
      <c r="GP209" s="157">
        <f t="shared" si="686"/>
        <v>315.20994785919811</v>
      </c>
      <c r="GQ209" s="158">
        <f t="shared" si="686"/>
        <v>336.35138316735856</v>
      </c>
      <c r="GR209" s="157">
        <f t="shared" si="687"/>
        <v>1591</v>
      </c>
      <c r="GS209" s="158">
        <f t="shared" si="687"/>
        <v>0</v>
      </c>
      <c r="GT209" s="157">
        <f t="shared" si="688"/>
        <v>218</v>
      </c>
      <c r="GU209" s="158">
        <f t="shared" si="688"/>
        <v>261</v>
      </c>
      <c r="GV209" s="157">
        <f t="shared" si="688"/>
        <v>43</v>
      </c>
      <c r="GW209" s="158">
        <f t="shared" si="688"/>
        <v>0</v>
      </c>
      <c r="GX209" s="157">
        <f t="shared" si="689"/>
        <v>467.21283615672519</v>
      </c>
      <c r="GY209" s="158">
        <f t="shared" si="689"/>
        <v>541.75931049016549</v>
      </c>
      <c r="GZ209" s="157">
        <f t="shared" si="626"/>
        <v>1591</v>
      </c>
      <c r="HA209" s="157" t="str">
        <f t="shared" si="626"/>
        <v/>
      </c>
      <c r="HB209" s="157">
        <f t="shared" si="690"/>
        <v>0</v>
      </c>
      <c r="HC209" s="158">
        <f t="shared" si="690"/>
        <v>0</v>
      </c>
      <c r="HD209" s="157">
        <f t="shared" si="690"/>
        <v>0</v>
      </c>
      <c r="HE209" s="158">
        <f t="shared" si="690"/>
        <v>0</v>
      </c>
      <c r="HF209" s="157" t="str">
        <f t="shared" si="691"/>
        <v/>
      </c>
      <c r="HG209" s="158" t="str">
        <f t="shared" si="691"/>
        <v/>
      </c>
      <c r="HH209" s="157" t="str">
        <f t="shared" si="692"/>
        <v/>
      </c>
      <c r="HI209" s="158" t="str">
        <f t="shared" si="692"/>
        <v/>
      </c>
      <c r="HJ209" s="157">
        <f t="shared" si="693"/>
        <v>467.21283615672513</v>
      </c>
      <c r="HK209" s="158">
        <f t="shared" si="693"/>
        <v>541.7593104901656</v>
      </c>
      <c r="HL209" s="157">
        <f t="shared" si="694"/>
        <v>1591</v>
      </c>
      <c r="HM209" s="158" t="str">
        <f t="shared" si="694"/>
        <v/>
      </c>
    </row>
    <row r="210" spans="1:221">
      <c r="A210" s="176" t="s">
        <v>563</v>
      </c>
      <c r="B210" s="177" t="s">
        <v>605</v>
      </c>
      <c r="C210" s="182"/>
      <c r="D210" s="180">
        <v>198710</v>
      </c>
      <c r="E210" s="180">
        <v>10</v>
      </c>
      <c r="F210" s="155">
        <v>197</v>
      </c>
      <c r="G210" s="156">
        <v>201</v>
      </c>
      <c r="H210" s="155">
        <v>12</v>
      </c>
      <c r="I210" s="156">
        <v>12</v>
      </c>
      <c r="J210" s="157">
        <f t="shared" si="627"/>
        <v>185</v>
      </c>
      <c r="K210" s="158">
        <f t="shared" si="627"/>
        <v>189</v>
      </c>
      <c r="L210" s="155"/>
      <c r="M210" s="156"/>
      <c r="N210" s="157">
        <f t="shared" si="628"/>
        <v>185</v>
      </c>
      <c r="O210" s="158">
        <f t="shared" si="628"/>
        <v>189</v>
      </c>
      <c r="P210" s="232">
        <f t="shared" si="628"/>
        <v>6</v>
      </c>
      <c r="Q210" s="233">
        <f t="shared" si="628"/>
        <v>0</v>
      </c>
      <c r="R210" s="155">
        <v>2</v>
      </c>
      <c r="S210" s="156">
        <v>0</v>
      </c>
      <c r="T210" s="157">
        <f t="shared" si="629"/>
        <v>0</v>
      </c>
      <c r="U210" s="158">
        <f t="shared" si="629"/>
        <v>0</v>
      </c>
      <c r="V210" s="155">
        <v>6</v>
      </c>
      <c r="W210" s="156">
        <v>4</v>
      </c>
      <c r="X210" s="157">
        <f t="shared" si="630"/>
        <v>0</v>
      </c>
      <c r="Y210" s="158">
        <f t="shared" si="630"/>
        <v>0</v>
      </c>
      <c r="Z210" s="155"/>
      <c r="AA210" s="156"/>
      <c r="AB210" s="157">
        <f t="shared" si="631"/>
        <v>0</v>
      </c>
      <c r="AC210" s="158">
        <f t="shared" si="631"/>
        <v>0</v>
      </c>
      <c r="AD210" s="157">
        <f t="shared" si="632"/>
        <v>8</v>
      </c>
      <c r="AE210" s="158">
        <f t="shared" si="632"/>
        <v>4</v>
      </c>
      <c r="AF210" s="157">
        <f t="shared" si="633"/>
        <v>0</v>
      </c>
      <c r="AG210" s="158">
        <f t="shared" si="633"/>
        <v>0</v>
      </c>
      <c r="AH210" s="155">
        <v>0.375</v>
      </c>
      <c r="AI210" s="156">
        <v>0</v>
      </c>
      <c r="AJ210" s="157">
        <f t="shared" si="634"/>
        <v>0.75</v>
      </c>
      <c r="AK210" s="157">
        <f t="shared" si="634"/>
        <v>0</v>
      </c>
      <c r="AL210" s="155">
        <v>2.625</v>
      </c>
      <c r="AM210" s="156">
        <v>3.25</v>
      </c>
      <c r="AN210" s="157">
        <f t="shared" si="635"/>
        <v>15.75</v>
      </c>
      <c r="AO210" s="157">
        <f t="shared" si="635"/>
        <v>13</v>
      </c>
      <c r="AP210" s="155"/>
      <c r="AQ210" s="156"/>
      <c r="AR210" s="157">
        <f t="shared" si="636"/>
        <v>0</v>
      </c>
      <c r="AS210" s="158">
        <f t="shared" si="636"/>
        <v>0</v>
      </c>
      <c r="AT210" s="157">
        <f t="shared" si="637"/>
        <v>2.0625</v>
      </c>
      <c r="AU210" s="158">
        <f t="shared" si="637"/>
        <v>3.25</v>
      </c>
      <c r="AV210" s="157">
        <f t="shared" si="638"/>
        <v>16.5</v>
      </c>
      <c r="AW210" s="158">
        <f t="shared" si="638"/>
        <v>13</v>
      </c>
      <c r="AX210" s="155"/>
      <c r="AY210" s="156"/>
      <c r="AZ210" s="157">
        <f t="shared" si="639"/>
        <v>0</v>
      </c>
      <c r="BA210" s="158">
        <f t="shared" si="639"/>
        <v>0</v>
      </c>
      <c r="BB210" s="155"/>
      <c r="BC210" s="156"/>
      <c r="BD210" s="157">
        <f t="shared" si="640"/>
        <v>0</v>
      </c>
      <c r="BE210" s="158">
        <f t="shared" si="640"/>
        <v>0</v>
      </c>
      <c r="BF210" s="155"/>
      <c r="BG210" s="156"/>
      <c r="BH210" s="157">
        <f t="shared" si="641"/>
        <v>0</v>
      </c>
      <c r="BI210" s="158">
        <f t="shared" si="641"/>
        <v>0</v>
      </c>
      <c r="BJ210" s="157">
        <f t="shared" si="642"/>
        <v>0</v>
      </c>
      <c r="BK210" s="158">
        <f t="shared" si="642"/>
        <v>0</v>
      </c>
      <c r="BL210" s="157">
        <f t="shared" si="643"/>
        <v>0</v>
      </c>
      <c r="BM210" s="158">
        <f t="shared" si="643"/>
        <v>0</v>
      </c>
      <c r="BN210" s="155">
        <v>3</v>
      </c>
      <c r="BO210" s="156">
        <v>8</v>
      </c>
      <c r="BP210" s="157">
        <f t="shared" si="644"/>
        <v>0</v>
      </c>
      <c r="BQ210" s="158">
        <f t="shared" si="644"/>
        <v>0</v>
      </c>
      <c r="BR210" s="155">
        <v>6</v>
      </c>
      <c r="BS210" s="156">
        <v>6</v>
      </c>
      <c r="BT210" s="157">
        <f t="shared" si="645"/>
        <v>6</v>
      </c>
      <c r="BU210" s="158">
        <f t="shared" si="645"/>
        <v>0</v>
      </c>
      <c r="BV210" s="155"/>
      <c r="BW210" s="156"/>
      <c r="BX210" s="157">
        <f t="shared" si="646"/>
        <v>0</v>
      </c>
      <c r="BY210" s="158">
        <f t="shared" si="646"/>
        <v>0</v>
      </c>
      <c r="BZ210" s="157">
        <f t="shared" si="647"/>
        <v>9</v>
      </c>
      <c r="CA210" s="158">
        <f t="shared" si="647"/>
        <v>14</v>
      </c>
      <c r="CB210" s="157">
        <f t="shared" si="648"/>
        <v>9</v>
      </c>
      <c r="CC210" s="158">
        <f t="shared" si="648"/>
        <v>0</v>
      </c>
      <c r="CD210" s="155">
        <v>1.44444444444444</v>
      </c>
      <c r="CE210" s="156">
        <v>1.11904761904762</v>
      </c>
      <c r="CF210" s="157">
        <f t="shared" si="649"/>
        <v>4.3333333333333197</v>
      </c>
      <c r="CG210" s="158">
        <f t="shared" si="649"/>
        <v>8.9523809523809597</v>
      </c>
      <c r="CH210" s="155">
        <v>2.7777777777777799</v>
      </c>
      <c r="CI210" s="156">
        <v>2.0714285714285698</v>
      </c>
      <c r="CJ210" s="157">
        <f t="shared" si="650"/>
        <v>16.666666666666679</v>
      </c>
      <c r="CK210" s="158">
        <f t="shared" si="650"/>
        <v>12.42857142857142</v>
      </c>
      <c r="CL210" s="155"/>
      <c r="CM210" s="156"/>
      <c r="CN210" s="157">
        <f t="shared" si="651"/>
        <v>0</v>
      </c>
      <c r="CO210" s="158">
        <f t="shared" si="651"/>
        <v>0</v>
      </c>
      <c r="CP210" s="157">
        <f t="shared" si="652"/>
        <v>2.3333333333333335</v>
      </c>
      <c r="CQ210" s="158">
        <f t="shared" si="652"/>
        <v>1.5272108843537413</v>
      </c>
      <c r="CR210" s="157">
        <f t="shared" si="653"/>
        <v>21</v>
      </c>
      <c r="CS210" s="158">
        <f t="shared" si="653"/>
        <v>21.38095238095238</v>
      </c>
      <c r="CT210" s="155"/>
      <c r="CU210" s="156"/>
      <c r="CV210" s="157">
        <f t="shared" si="654"/>
        <v>0</v>
      </c>
      <c r="CW210" s="158">
        <f t="shared" si="654"/>
        <v>0</v>
      </c>
      <c r="CX210" s="155">
        <v>8</v>
      </c>
      <c r="CY210" s="156"/>
      <c r="CZ210" s="157">
        <f t="shared" si="655"/>
        <v>48</v>
      </c>
      <c r="DA210" s="158">
        <f t="shared" si="655"/>
        <v>0</v>
      </c>
      <c r="DB210" s="155"/>
      <c r="DC210" s="156"/>
      <c r="DD210" s="157">
        <f t="shared" si="656"/>
        <v>0</v>
      </c>
      <c r="DE210" s="158">
        <f t="shared" si="656"/>
        <v>0</v>
      </c>
      <c r="DF210" s="157">
        <f t="shared" si="657"/>
        <v>5.333333333333333</v>
      </c>
      <c r="DG210" s="158">
        <f t="shared" si="657"/>
        <v>0</v>
      </c>
      <c r="DH210" s="157">
        <f t="shared" si="658"/>
        <v>48</v>
      </c>
      <c r="DI210" s="158">
        <f t="shared" si="658"/>
        <v>0</v>
      </c>
      <c r="DJ210" s="157">
        <f t="shared" si="659"/>
        <v>17</v>
      </c>
      <c r="DK210" s="158">
        <f t="shared" si="659"/>
        <v>18</v>
      </c>
      <c r="DL210" s="157">
        <f t="shared" si="659"/>
        <v>9</v>
      </c>
      <c r="DM210" s="158">
        <f t="shared" si="659"/>
        <v>0</v>
      </c>
      <c r="DN210" s="157">
        <f t="shared" si="660"/>
        <v>2.2058823529411766</v>
      </c>
      <c r="DO210" s="158">
        <f t="shared" si="660"/>
        <v>1.91005291005291</v>
      </c>
      <c r="DP210" s="157">
        <f t="shared" si="661"/>
        <v>37.5</v>
      </c>
      <c r="DQ210" s="158">
        <f t="shared" si="661"/>
        <v>34.38095238095238</v>
      </c>
      <c r="DR210" s="157">
        <f t="shared" si="662"/>
        <v>5.333333333333333</v>
      </c>
      <c r="DS210" s="158">
        <f t="shared" si="662"/>
        <v>0</v>
      </c>
      <c r="DT210" s="157">
        <f t="shared" si="663"/>
        <v>48</v>
      </c>
      <c r="DU210" s="158">
        <f t="shared" si="663"/>
        <v>0</v>
      </c>
      <c r="DV210" s="155">
        <v>76</v>
      </c>
      <c r="DW210" s="156">
        <v>57</v>
      </c>
      <c r="DX210" s="157">
        <f t="shared" si="664"/>
        <v>0</v>
      </c>
      <c r="DY210" s="158">
        <f t="shared" si="664"/>
        <v>0</v>
      </c>
      <c r="DZ210" s="155">
        <v>92</v>
      </c>
      <c r="EA210" s="156">
        <v>114</v>
      </c>
      <c r="EB210" s="157">
        <f t="shared" si="665"/>
        <v>0</v>
      </c>
      <c r="EC210" s="158">
        <f t="shared" si="665"/>
        <v>0</v>
      </c>
      <c r="ED210" s="155"/>
      <c r="EE210" s="156"/>
      <c r="EF210" s="157">
        <f t="shared" si="666"/>
        <v>0</v>
      </c>
      <c r="EG210" s="158">
        <f t="shared" si="666"/>
        <v>0</v>
      </c>
      <c r="EH210" s="157">
        <f t="shared" si="667"/>
        <v>168</v>
      </c>
      <c r="EI210" s="158">
        <f t="shared" si="667"/>
        <v>171</v>
      </c>
      <c r="EJ210" s="157">
        <f t="shared" si="668"/>
        <v>0</v>
      </c>
      <c r="EK210" s="158">
        <f t="shared" si="668"/>
        <v>0</v>
      </c>
      <c r="EL210" s="155">
        <v>1.5634920634920599</v>
      </c>
      <c r="EM210" s="156">
        <v>1.0818713450292401</v>
      </c>
      <c r="EN210" s="157">
        <f t="shared" si="669"/>
        <v>118.82539682539655</v>
      </c>
      <c r="EO210" s="158">
        <f t="shared" si="669"/>
        <v>61.666666666666686</v>
      </c>
      <c r="EP210" s="155">
        <v>3.09523809523811</v>
      </c>
      <c r="EQ210" s="156">
        <v>3.5185185185185199</v>
      </c>
      <c r="ER210" s="157">
        <f t="shared" si="670"/>
        <v>284.76190476190612</v>
      </c>
      <c r="ES210" s="158">
        <f t="shared" si="670"/>
        <v>401.11111111111126</v>
      </c>
      <c r="ET210" s="155"/>
      <c r="EU210" s="156"/>
      <c r="EV210" s="157">
        <f t="shared" si="671"/>
        <v>0</v>
      </c>
      <c r="EW210" s="158">
        <f t="shared" si="671"/>
        <v>0</v>
      </c>
      <c r="EX210" s="157">
        <f t="shared" si="672"/>
        <v>2.4023053665910874</v>
      </c>
      <c r="EY210" s="158">
        <f t="shared" si="672"/>
        <v>2.7063027940220934</v>
      </c>
      <c r="EZ210" s="157">
        <f t="shared" si="673"/>
        <v>403.5873015873027</v>
      </c>
      <c r="FA210" s="158">
        <f t="shared" si="673"/>
        <v>462.77777777777794</v>
      </c>
      <c r="FB210" s="155"/>
      <c r="FC210" s="156"/>
      <c r="FD210" s="157">
        <f t="shared" si="674"/>
        <v>0</v>
      </c>
      <c r="FE210" s="158">
        <f t="shared" si="674"/>
        <v>0</v>
      </c>
      <c r="FF210" s="155"/>
      <c r="FG210" s="156"/>
      <c r="FH210" s="157">
        <f t="shared" si="675"/>
        <v>0</v>
      </c>
      <c r="FI210" s="158">
        <f t="shared" si="675"/>
        <v>0</v>
      </c>
      <c r="FJ210" s="155"/>
      <c r="FK210" s="156"/>
      <c r="FL210" s="157">
        <f t="shared" si="676"/>
        <v>0</v>
      </c>
      <c r="FM210" s="158">
        <f t="shared" si="676"/>
        <v>0</v>
      </c>
      <c r="FN210" s="157">
        <f t="shared" si="677"/>
        <v>0</v>
      </c>
      <c r="FO210" s="158">
        <f t="shared" si="677"/>
        <v>0</v>
      </c>
      <c r="FP210" s="157">
        <f t="shared" si="678"/>
        <v>0</v>
      </c>
      <c r="FQ210" s="158">
        <f t="shared" si="678"/>
        <v>0</v>
      </c>
      <c r="FR210" s="155"/>
      <c r="FS210" s="156"/>
      <c r="FT210" s="157">
        <f t="shared" si="679"/>
        <v>0</v>
      </c>
      <c r="FU210" s="158">
        <f t="shared" si="679"/>
        <v>0</v>
      </c>
      <c r="FV210" s="155"/>
      <c r="FW210" s="156"/>
      <c r="FX210" s="157">
        <f t="shared" si="680"/>
        <v>0</v>
      </c>
      <c r="FY210" s="158">
        <f t="shared" si="680"/>
        <v>0</v>
      </c>
      <c r="FZ210" s="155"/>
      <c r="GA210" s="156"/>
      <c r="GB210" s="157">
        <f t="shared" si="681"/>
        <v>0</v>
      </c>
      <c r="GC210" s="158">
        <f t="shared" si="681"/>
        <v>0</v>
      </c>
      <c r="GD210" s="157">
        <f t="shared" si="682"/>
        <v>81</v>
      </c>
      <c r="GE210" s="158">
        <f t="shared" si="682"/>
        <v>65</v>
      </c>
      <c r="GF210" s="157">
        <f t="shared" si="682"/>
        <v>0</v>
      </c>
      <c r="GG210" s="158">
        <f t="shared" si="682"/>
        <v>0</v>
      </c>
      <c r="GH210" s="157">
        <f t="shared" si="683"/>
        <v>123.90873015872987</v>
      </c>
      <c r="GI210" s="158">
        <f t="shared" si="683"/>
        <v>70.619047619047649</v>
      </c>
      <c r="GJ210" s="157" t="str">
        <f t="shared" si="684"/>
        <v/>
      </c>
      <c r="GK210" s="158" t="str">
        <f t="shared" si="684"/>
        <v/>
      </c>
      <c r="GL210" s="157">
        <f t="shared" si="685"/>
        <v>104</v>
      </c>
      <c r="GM210" s="158">
        <f t="shared" si="685"/>
        <v>124</v>
      </c>
      <c r="GN210" s="157">
        <f t="shared" si="685"/>
        <v>6</v>
      </c>
      <c r="GO210" s="158">
        <f t="shared" si="685"/>
        <v>0</v>
      </c>
      <c r="GP210" s="157">
        <f t="shared" si="686"/>
        <v>317.17857142857281</v>
      </c>
      <c r="GQ210" s="158">
        <f t="shared" si="686"/>
        <v>426.5396825396827</v>
      </c>
      <c r="GR210" s="157">
        <f t="shared" si="687"/>
        <v>48</v>
      </c>
      <c r="GS210" s="158">
        <f t="shared" si="687"/>
        <v>0</v>
      </c>
      <c r="GT210" s="157">
        <f t="shared" si="688"/>
        <v>185</v>
      </c>
      <c r="GU210" s="158">
        <f t="shared" si="688"/>
        <v>189</v>
      </c>
      <c r="GV210" s="157">
        <f t="shared" si="688"/>
        <v>6</v>
      </c>
      <c r="GW210" s="158">
        <f t="shared" si="688"/>
        <v>0</v>
      </c>
      <c r="GX210" s="157">
        <f t="shared" si="689"/>
        <v>441.0873015873027</v>
      </c>
      <c r="GY210" s="158">
        <f t="shared" si="689"/>
        <v>497.15873015873035</v>
      </c>
      <c r="GZ210" s="157">
        <f t="shared" si="626"/>
        <v>48</v>
      </c>
      <c r="HA210" s="157" t="str">
        <f t="shared" si="626"/>
        <v/>
      </c>
      <c r="HB210" s="157">
        <f t="shared" si="690"/>
        <v>0</v>
      </c>
      <c r="HC210" s="158">
        <f t="shared" si="690"/>
        <v>0</v>
      </c>
      <c r="HD210" s="157">
        <f t="shared" si="690"/>
        <v>0</v>
      </c>
      <c r="HE210" s="158">
        <f t="shared" si="690"/>
        <v>0</v>
      </c>
      <c r="HF210" s="157" t="str">
        <f t="shared" si="691"/>
        <v/>
      </c>
      <c r="HG210" s="158" t="str">
        <f t="shared" si="691"/>
        <v/>
      </c>
      <c r="HH210" s="157" t="str">
        <f t="shared" si="692"/>
        <v/>
      </c>
      <c r="HI210" s="158" t="str">
        <f t="shared" si="692"/>
        <v/>
      </c>
      <c r="HJ210" s="157">
        <f t="shared" si="693"/>
        <v>441.0873015873027</v>
      </c>
      <c r="HK210" s="158">
        <f t="shared" si="693"/>
        <v>497.15873015873035</v>
      </c>
      <c r="HL210" s="157">
        <f t="shared" si="694"/>
        <v>48</v>
      </c>
      <c r="HM210" s="158" t="str">
        <f t="shared" si="694"/>
        <v/>
      </c>
    </row>
    <row r="211" spans="1:221">
      <c r="A211" s="176" t="s">
        <v>563</v>
      </c>
      <c r="B211" s="177" t="s">
        <v>606</v>
      </c>
      <c r="C211" s="178"/>
      <c r="D211" s="180">
        <v>198729</v>
      </c>
      <c r="E211" s="180">
        <v>10</v>
      </c>
      <c r="F211" s="155">
        <v>206</v>
      </c>
      <c r="G211" s="156">
        <v>130</v>
      </c>
      <c r="H211" s="155">
        <v>52</v>
      </c>
      <c r="I211" s="156">
        <v>13</v>
      </c>
      <c r="J211" s="157">
        <f t="shared" si="627"/>
        <v>154</v>
      </c>
      <c r="K211" s="158">
        <f t="shared" si="627"/>
        <v>117</v>
      </c>
      <c r="L211" s="155"/>
      <c r="M211" s="156"/>
      <c r="N211" s="157">
        <f t="shared" si="628"/>
        <v>154</v>
      </c>
      <c r="O211" s="158">
        <f t="shared" si="628"/>
        <v>117</v>
      </c>
      <c r="P211" s="232">
        <f t="shared" si="628"/>
        <v>9</v>
      </c>
      <c r="Q211" s="233">
        <f t="shared" si="628"/>
        <v>0</v>
      </c>
      <c r="R211" s="155">
        <v>2</v>
      </c>
      <c r="S211" s="156">
        <v>4</v>
      </c>
      <c r="T211" s="157">
        <f t="shared" si="629"/>
        <v>0</v>
      </c>
      <c r="U211" s="158">
        <f t="shared" si="629"/>
        <v>0</v>
      </c>
      <c r="V211" s="155">
        <v>5</v>
      </c>
      <c r="W211" s="156">
        <v>5</v>
      </c>
      <c r="X211" s="157">
        <f t="shared" si="630"/>
        <v>0</v>
      </c>
      <c r="Y211" s="158">
        <f t="shared" si="630"/>
        <v>0</v>
      </c>
      <c r="Z211" s="155"/>
      <c r="AA211" s="156"/>
      <c r="AB211" s="157">
        <f t="shared" si="631"/>
        <v>0</v>
      </c>
      <c r="AC211" s="158">
        <f t="shared" si="631"/>
        <v>0</v>
      </c>
      <c r="AD211" s="157">
        <f t="shared" si="632"/>
        <v>7</v>
      </c>
      <c r="AE211" s="158">
        <f t="shared" si="632"/>
        <v>9</v>
      </c>
      <c r="AF211" s="157">
        <f t="shared" si="633"/>
        <v>0</v>
      </c>
      <c r="AG211" s="158">
        <f t="shared" si="633"/>
        <v>0</v>
      </c>
      <c r="AH211" s="155">
        <v>0.66666666666666696</v>
      </c>
      <c r="AI211" s="156">
        <v>3.18518518518519</v>
      </c>
      <c r="AJ211" s="157">
        <f t="shared" si="634"/>
        <v>1.3333333333333339</v>
      </c>
      <c r="AK211" s="157">
        <f t="shared" si="634"/>
        <v>12.74074074074076</v>
      </c>
      <c r="AL211" s="155">
        <v>3.7142857142857202</v>
      </c>
      <c r="AM211" s="156">
        <v>2.25925925925926</v>
      </c>
      <c r="AN211" s="157">
        <f t="shared" si="635"/>
        <v>18.571428571428601</v>
      </c>
      <c r="AO211" s="157">
        <f t="shared" si="635"/>
        <v>11.296296296296299</v>
      </c>
      <c r="AP211" s="155"/>
      <c r="AQ211" s="156"/>
      <c r="AR211" s="157">
        <f t="shared" si="636"/>
        <v>0</v>
      </c>
      <c r="AS211" s="158">
        <f t="shared" si="636"/>
        <v>0</v>
      </c>
      <c r="AT211" s="157">
        <f t="shared" si="637"/>
        <v>2.8435374149659904</v>
      </c>
      <c r="AU211" s="158">
        <f t="shared" si="637"/>
        <v>2.6707818930041176</v>
      </c>
      <c r="AV211" s="157">
        <f t="shared" si="638"/>
        <v>19.904761904761934</v>
      </c>
      <c r="AW211" s="158">
        <f t="shared" si="638"/>
        <v>24.037037037037059</v>
      </c>
      <c r="AX211" s="155"/>
      <c r="AY211" s="156"/>
      <c r="AZ211" s="157">
        <f t="shared" si="639"/>
        <v>0</v>
      </c>
      <c r="BA211" s="158">
        <f t="shared" si="639"/>
        <v>0</v>
      </c>
      <c r="BB211" s="155"/>
      <c r="BC211" s="156"/>
      <c r="BD211" s="157">
        <f t="shared" si="640"/>
        <v>0</v>
      </c>
      <c r="BE211" s="158">
        <f t="shared" si="640"/>
        <v>0</v>
      </c>
      <c r="BF211" s="155"/>
      <c r="BG211" s="156"/>
      <c r="BH211" s="157">
        <f t="shared" si="641"/>
        <v>0</v>
      </c>
      <c r="BI211" s="158">
        <f t="shared" si="641"/>
        <v>0</v>
      </c>
      <c r="BJ211" s="157">
        <f t="shared" si="642"/>
        <v>0</v>
      </c>
      <c r="BK211" s="158">
        <f t="shared" si="642"/>
        <v>0</v>
      </c>
      <c r="BL211" s="157">
        <f t="shared" si="643"/>
        <v>0</v>
      </c>
      <c r="BM211" s="158">
        <f t="shared" si="643"/>
        <v>0</v>
      </c>
      <c r="BN211" s="155">
        <v>19</v>
      </c>
      <c r="BO211" s="156">
        <v>18</v>
      </c>
      <c r="BP211" s="157">
        <f t="shared" si="644"/>
        <v>0</v>
      </c>
      <c r="BQ211" s="158">
        <f t="shared" si="644"/>
        <v>0</v>
      </c>
      <c r="BR211" s="155">
        <v>9</v>
      </c>
      <c r="BS211" s="156">
        <v>19</v>
      </c>
      <c r="BT211" s="157">
        <f t="shared" si="645"/>
        <v>9</v>
      </c>
      <c r="BU211" s="158">
        <f t="shared" si="645"/>
        <v>0</v>
      </c>
      <c r="BV211" s="155"/>
      <c r="BW211" s="156"/>
      <c r="BX211" s="157">
        <f t="shared" si="646"/>
        <v>0</v>
      </c>
      <c r="BY211" s="158">
        <f t="shared" si="646"/>
        <v>0</v>
      </c>
      <c r="BZ211" s="157">
        <f t="shared" si="647"/>
        <v>28</v>
      </c>
      <c r="CA211" s="158">
        <f t="shared" si="647"/>
        <v>37</v>
      </c>
      <c r="CB211" s="157">
        <f t="shared" si="648"/>
        <v>28</v>
      </c>
      <c r="CC211" s="158">
        <f t="shared" si="648"/>
        <v>0</v>
      </c>
      <c r="CD211" s="155">
        <v>1.75</v>
      </c>
      <c r="CE211" s="156">
        <v>1.0450450450450399</v>
      </c>
      <c r="CF211" s="157">
        <f t="shared" si="649"/>
        <v>33.25</v>
      </c>
      <c r="CG211" s="158">
        <f t="shared" si="649"/>
        <v>18.810810810810718</v>
      </c>
      <c r="CH211" s="155">
        <v>1.0714285714285701</v>
      </c>
      <c r="CI211" s="156">
        <v>1.1081081081081099</v>
      </c>
      <c r="CJ211" s="157">
        <f t="shared" si="650"/>
        <v>9.6428571428571299</v>
      </c>
      <c r="CK211" s="158">
        <f t="shared" si="650"/>
        <v>21.054054054054088</v>
      </c>
      <c r="CL211" s="155"/>
      <c r="CM211" s="156"/>
      <c r="CN211" s="157">
        <f t="shared" si="651"/>
        <v>0</v>
      </c>
      <c r="CO211" s="158">
        <f t="shared" si="651"/>
        <v>0</v>
      </c>
      <c r="CP211" s="157">
        <f t="shared" si="652"/>
        <v>1.5318877551020404</v>
      </c>
      <c r="CQ211" s="158">
        <f t="shared" si="652"/>
        <v>1.0774287801314812</v>
      </c>
      <c r="CR211" s="157">
        <f t="shared" si="653"/>
        <v>42.892857142857132</v>
      </c>
      <c r="CS211" s="158">
        <f t="shared" si="653"/>
        <v>39.864864864864806</v>
      </c>
      <c r="CT211" s="155"/>
      <c r="CU211" s="156"/>
      <c r="CV211" s="157">
        <f t="shared" si="654"/>
        <v>0</v>
      </c>
      <c r="CW211" s="158">
        <f t="shared" si="654"/>
        <v>0</v>
      </c>
      <c r="CX211" s="155">
        <v>9</v>
      </c>
      <c r="CY211" s="156"/>
      <c r="CZ211" s="157">
        <f t="shared" si="655"/>
        <v>81</v>
      </c>
      <c r="DA211" s="158">
        <f t="shared" si="655"/>
        <v>0</v>
      </c>
      <c r="DB211" s="155"/>
      <c r="DC211" s="156"/>
      <c r="DD211" s="157">
        <f t="shared" si="656"/>
        <v>0</v>
      </c>
      <c r="DE211" s="158">
        <f t="shared" si="656"/>
        <v>0</v>
      </c>
      <c r="DF211" s="157">
        <f t="shared" si="657"/>
        <v>2.8928571428571428</v>
      </c>
      <c r="DG211" s="158">
        <f t="shared" si="657"/>
        <v>0</v>
      </c>
      <c r="DH211" s="157">
        <f t="shared" si="658"/>
        <v>81</v>
      </c>
      <c r="DI211" s="158">
        <f t="shared" si="658"/>
        <v>0</v>
      </c>
      <c r="DJ211" s="157">
        <f t="shared" si="659"/>
        <v>35</v>
      </c>
      <c r="DK211" s="158">
        <f t="shared" si="659"/>
        <v>46</v>
      </c>
      <c r="DL211" s="157">
        <f t="shared" si="659"/>
        <v>28</v>
      </c>
      <c r="DM211" s="158">
        <f t="shared" si="659"/>
        <v>0</v>
      </c>
      <c r="DN211" s="157">
        <f t="shared" si="660"/>
        <v>1.7942176870748305</v>
      </c>
      <c r="DO211" s="158">
        <f t="shared" si="660"/>
        <v>1.3891717804761274</v>
      </c>
      <c r="DP211" s="157">
        <f t="shared" si="661"/>
        <v>62.797619047619065</v>
      </c>
      <c r="DQ211" s="158">
        <f t="shared" si="661"/>
        <v>63.901901901901866</v>
      </c>
      <c r="DR211" s="157">
        <f t="shared" si="662"/>
        <v>2.8928571428571428</v>
      </c>
      <c r="DS211" s="158">
        <f t="shared" si="662"/>
        <v>0</v>
      </c>
      <c r="DT211" s="157">
        <f t="shared" si="663"/>
        <v>81</v>
      </c>
      <c r="DU211" s="158">
        <f t="shared" si="663"/>
        <v>0</v>
      </c>
      <c r="DV211" s="155">
        <v>63</v>
      </c>
      <c r="DW211" s="156">
        <v>32</v>
      </c>
      <c r="DX211" s="157">
        <f t="shared" si="664"/>
        <v>0</v>
      </c>
      <c r="DY211" s="158">
        <f t="shared" si="664"/>
        <v>0</v>
      </c>
      <c r="DZ211" s="155">
        <v>56</v>
      </c>
      <c r="EA211" s="156">
        <v>39</v>
      </c>
      <c r="EB211" s="157">
        <f t="shared" si="665"/>
        <v>0</v>
      </c>
      <c r="EC211" s="158">
        <f t="shared" si="665"/>
        <v>0</v>
      </c>
      <c r="ED211" s="155"/>
      <c r="EE211" s="156"/>
      <c r="EF211" s="157">
        <f t="shared" si="666"/>
        <v>0</v>
      </c>
      <c r="EG211" s="158">
        <f t="shared" si="666"/>
        <v>0</v>
      </c>
      <c r="EH211" s="157">
        <f t="shared" si="667"/>
        <v>119</v>
      </c>
      <c r="EI211" s="158">
        <f t="shared" si="667"/>
        <v>71</v>
      </c>
      <c r="EJ211" s="157">
        <f t="shared" si="668"/>
        <v>0</v>
      </c>
      <c r="EK211" s="158">
        <f t="shared" si="668"/>
        <v>0</v>
      </c>
      <c r="EL211" s="155">
        <v>2.0924369747899201</v>
      </c>
      <c r="EM211" s="156">
        <v>1.83098591549296</v>
      </c>
      <c r="EN211" s="157">
        <f t="shared" si="669"/>
        <v>131.82352941176495</v>
      </c>
      <c r="EO211" s="158">
        <f t="shared" si="669"/>
        <v>58.591549295774719</v>
      </c>
      <c r="EP211" s="155">
        <v>2.90476190476191</v>
      </c>
      <c r="EQ211" s="156">
        <v>2.9061032863849698</v>
      </c>
      <c r="ER211" s="157">
        <f t="shared" si="670"/>
        <v>162.66666666666697</v>
      </c>
      <c r="ES211" s="158">
        <f t="shared" si="670"/>
        <v>113.33802816901382</v>
      </c>
      <c r="ET211" s="155"/>
      <c r="EU211" s="156"/>
      <c r="EV211" s="157">
        <f t="shared" si="671"/>
        <v>0</v>
      </c>
      <c r="EW211" s="158">
        <f t="shared" si="671"/>
        <v>0</v>
      </c>
      <c r="EX211" s="157">
        <f t="shared" si="672"/>
        <v>2.4747075300708565</v>
      </c>
      <c r="EY211" s="158">
        <f t="shared" si="672"/>
        <v>2.4215433445744865</v>
      </c>
      <c r="EZ211" s="157">
        <f t="shared" si="673"/>
        <v>294.49019607843195</v>
      </c>
      <c r="FA211" s="158">
        <f t="shared" si="673"/>
        <v>171.92957746478854</v>
      </c>
      <c r="FB211" s="155"/>
      <c r="FC211" s="156"/>
      <c r="FD211" s="157">
        <f t="shared" si="674"/>
        <v>0</v>
      </c>
      <c r="FE211" s="158">
        <f t="shared" si="674"/>
        <v>0</v>
      </c>
      <c r="FF211" s="155"/>
      <c r="FG211" s="156"/>
      <c r="FH211" s="157">
        <f t="shared" si="675"/>
        <v>0</v>
      </c>
      <c r="FI211" s="158">
        <f t="shared" si="675"/>
        <v>0</v>
      </c>
      <c r="FJ211" s="155"/>
      <c r="FK211" s="156"/>
      <c r="FL211" s="157">
        <f t="shared" si="676"/>
        <v>0</v>
      </c>
      <c r="FM211" s="158">
        <f t="shared" si="676"/>
        <v>0</v>
      </c>
      <c r="FN211" s="157">
        <f t="shared" si="677"/>
        <v>0</v>
      </c>
      <c r="FO211" s="158">
        <f t="shared" si="677"/>
        <v>0</v>
      </c>
      <c r="FP211" s="157">
        <f t="shared" si="678"/>
        <v>0</v>
      </c>
      <c r="FQ211" s="158">
        <f t="shared" si="678"/>
        <v>0</v>
      </c>
      <c r="FR211" s="155"/>
      <c r="FS211" s="156"/>
      <c r="FT211" s="157">
        <f t="shared" si="679"/>
        <v>0</v>
      </c>
      <c r="FU211" s="158">
        <f t="shared" si="679"/>
        <v>0</v>
      </c>
      <c r="FV211" s="155"/>
      <c r="FW211" s="156"/>
      <c r="FX211" s="157">
        <f t="shared" si="680"/>
        <v>0</v>
      </c>
      <c r="FY211" s="158">
        <f t="shared" si="680"/>
        <v>0</v>
      </c>
      <c r="FZ211" s="155"/>
      <c r="GA211" s="156"/>
      <c r="GB211" s="157">
        <f t="shared" si="681"/>
        <v>0</v>
      </c>
      <c r="GC211" s="158">
        <f t="shared" si="681"/>
        <v>0</v>
      </c>
      <c r="GD211" s="157">
        <f t="shared" si="682"/>
        <v>84</v>
      </c>
      <c r="GE211" s="158">
        <f t="shared" si="682"/>
        <v>54</v>
      </c>
      <c r="GF211" s="157">
        <f t="shared" si="682"/>
        <v>0</v>
      </c>
      <c r="GG211" s="158">
        <f t="shared" si="682"/>
        <v>0</v>
      </c>
      <c r="GH211" s="157">
        <f t="shared" si="683"/>
        <v>166.40686274509829</v>
      </c>
      <c r="GI211" s="158">
        <f t="shared" si="683"/>
        <v>90.143100847326195</v>
      </c>
      <c r="GJ211" s="157" t="str">
        <f t="shared" si="684"/>
        <v/>
      </c>
      <c r="GK211" s="158" t="str">
        <f t="shared" si="684"/>
        <v/>
      </c>
      <c r="GL211" s="157">
        <f t="shared" si="685"/>
        <v>70</v>
      </c>
      <c r="GM211" s="158">
        <f t="shared" si="685"/>
        <v>63</v>
      </c>
      <c r="GN211" s="157">
        <f t="shared" si="685"/>
        <v>9</v>
      </c>
      <c r="GO211" s="158">
        <f t="shared" si="685"/>
        <v>0</v>
      </c>
      <c r="GP211" s="157">
        <f t="shared" si="686"/>
        <v>190.88095238095269</v>
      </c>
      <c r="GQ211" s="158">
        <f t="shared" si="686"/>
        <v>145.68837851936422</v>
      </c>
      <c r="GR211" s="157">
        <f t="shared" si="687"/>
        <v>81</v>
      </c>
      <c r="GS211" s="158">
        <f t="shared" si="687"/>
        <v>0</v>
      </c>
      <c r="GT211" s="157">
        <f t="shared" si="688"/>
        <v>154</v>
      </c>
      <c r="GU211" s="158">
        <f t="shared" si="688"/>
        <v>117</v>
      </c>
      <c r="GV211" s="157">
        <f t="shared" si="688"/>
        <v>9</v>
      </c>
      <c r="GW211" s="158">
        <f t="shared" si="688"/>
        <v>0</v>
      </c>
      <c r="GX211" s="157">
        <f t="shared" si="689"/>
        <v>357.28781512605099</v>
      </c>
      <c r="GY211" s="158">
        <f t="shared" si="689"/>
        <v>235.83147936669042</v>
      </c>
      <c r="GZ211" s="157">
        <f t="shared" si="626"/>
        <v>81</v>
      </c>
      <c r="HA211" s="157" t="str">
        <f t="shared" si="626"/>
        <v/>
      </c>
      <c r="HB211" s="157">
        <f t="shared" si="690"/>
        <v>0</v>
      </c>
      <c r="HC211" s="158">
        <f t="shared" si="690"/>
        <v>0</v>
      </c>
      <c r="HD211" s="157">
        <f t="shared" si="690"/>
        <v>0</v>
      </c>
      <c r="HE211" s="158">
        <f t="shared" si="690"/>
        <v>0</v>
      </c>
      <c r="HF211" s="157" t="str">
        <f t="shared" si="691"/>
        <v/>
      </c>
      <c r="HG211" s="158" t="str">
        <f t="shared" si="691"/>
        <v/>
      </c>
      <c r="HH211" s="157" t="str">
        <f t="shared" si="692"/>
        <v/>
      </c>
      <c r="HI211" s="158" t="str">
        <f t="shared" si="692"/>
        <v/>
      </c>
      <c r="HJ211" s="157">
        <f t="shared" si="693"/>
        <v>357.28781512605099</v>
      </c>
      <c r="HK211" s="158">
        <f t="shared" si="693"/>
        <v>235.83147936669042</v>
      </c>
      <c r="HL211" s="157">
        <f t="shared" si="694"/>
        <v>81</v>
      </c>
      <c r="HM211" s="158" t="str">
        <f t="shared" si="694"/>
        <v/>
      </c>
    </row>
    <row r="212" spans="1:221">
      <c r="A212" s="176" t="s">
        <v>563</v>
      </c>
      <c r="B212" s="177" t="s">
        <v>607</v>
      </c>
      <c r="C212" s="178"/>
      <c r="D212" s="180">
        <v>198774</v>
      </c>
      <c r="E212" s="180">
        <v>9</v>
      </c>
      <c r="F212" s="155">
        <v>581</v>
      </c>
      <c r="G212" s="156">
        <v>607</v>
      </c>
      <c r="H212" s="155">
        <v>40</v>
      </c>
      <c r="I212" s="156">
        <v>47</v>
      </c>
      <c r="J212" s="157">
        <f t="shared" si="627"/>
        <v>541</v>
      </c>
      <c r="K212" s="158">
        <f t="shared" si="627"/>
        <v>560</v>
      </c>
      <c r="L212" s="155"/>
      <c r="M212" s="156"/>
      <c r="N212" s="157">
        <f t="shared" si="628"/>
        <v>541</v>
      </c>
      <c r="O212" s="158">
        <f t="shared" si="628"/>
        <v>560</v>
      </c>
      <c r="P212" s="232">
        <f t="shared" si="628"/>
        <v>48</v>
      </c>
      <c r="Q212" s="233">
        <f t="shared" si="628"/>
        <v>0</v>
      </c>
      <c r="R212" s="155">
        <v>21</v>
      </c>
      <c r="S212" s="156">
        <v>47</v>
      </c>
      <c r="T212" s="157">
        <f t="shared" si="629"/>
        <v>0</v>
      </c>
      <c r="U212" s="158">
        <f t="shared" si="629"/>
        <v>0</v>
      </c>
      <c r="V212" s="155">
        <v>39</v>
      </c>
      <c r="W212" s="156">
        <v>92</v>
      </c>
      <c r="X212" s="157">
        <f t="shared" si="630"/>
        <v>0</v>
      </c>
      <c r="Y212" s="158">
        <f t="shared" si="630"/>
        <v>0</v>
      </c>
      <c r="Z212" s="155"/>
      <c r="AA212" s="156"/>
      <c r="AB212" s="157">
        <f t="shared" si="631"/>
        <v>0</v>
      </c>
      <c r="AC212" s="158">
        <f t="shared" si="631"/>
        <v>0</v>
      </c>
      <c r="AD212" s="157">
        <f t="shared" si="632"/>
        <v>60</v>
      </c>
      <c r="AE212" s="158">
        <f t="shared" si="632"/>
        <v>139</v>
      </c>
      <c r="AF212" s="157">
        <f t="shared" si="633"/>
        <v>0</v>
      </c>
      <c r="AG212" s="158">
        <f t="shared" si="633"/>
        <v>0</v>
      </c>
      <c r="AH212" s="155">
        <v>0.39444444444444399</v>
      </c>
      <c r="AI212" s="156">
        <v>0.48201438848921002</v>
      </c>
      <c r="AJ212" s="157">
        <f t="shared" si="634"/>
        <v>8.2833333333333243</v>
      </c>
      <c r="AK212" s="157">
        <f t="shared" si="634"/>
        <v>22.654676258992872</v>
      </c>
      <c r="AL212" s="155">
        <v>2.15</v>
      </c>
      <c r="AM212" s="156">
        <v>1.8705035971223001</v>
      </c>
      <c r="AN212" s="157">
        <f t="shared" si="635"/>
        <v>83.85</v>
      </c>
      <c r="AO212" s="157">
        <f t="shared" si="635"/>
        <v>172.0863309352516</v>
      </c>
      <c r="AP212" s="155"/>
      <c r="AQ212" s="156"/>
      <c r="AR212" s="157">
        <f t="shared" si="636"/>
        <v>0</v>
      </c>
      <c r="AS212" s="158">
        <f t="shared" si="636"/>
        <v>0</v>
      </c>
      <c r="AT212" s="157">
        <f t="shared" si="637"/>
        <v>1.5355555555555553</v>
      </c>
      <c r="AU212" s="158">
        <f t="shared" si="637"/>
        <v>1.4010144402463631</v>
      </c>
      <c r="AV212" s="157">
        <f t="shared" si="638"/>
        <v>92.133333333333326</v>
      </c>
      <c r="AW212" s="158">
        <f t="shared" si="638"/>
        <v>194.74100719424447</v>
      </c>
      <c r="AX212" s="155"/>
      <c r="AY212" s="156"/>
      <c r="AZ212" s="157">
        <f t="shared" si="639"/>
        <v>0</v>
      </c>
      <c r="BA212" s="158">
        <f t="shared" si="639"/>
        <v>0</v>
      </c>
      <c r="BB212" s="155"/>
      <c r="BC212" s="156"/>
      <c r="BD212" s="157">
        <f t="shared" si="640"/>
        <v>0</v>
      </c>
      <c r="BE212" s="158">
        <f t="shared" si="640"/>
        <v>0</v>
      </c>
      <c r="BF212" s="155"/>
      <c r="BG212" s="156"/>
      <c r="BH212" s="157">
        <f t="shared" si="641"/>
        <v>0</v>
      </c>
      <c r="BI212" s="158">
        <f t="shared" si="641"/>
        <v>0</v>
      </c>
      <c r="BJ212" s="157">
        <f t="shared" si="642"/>
        <v>0</v>
      </c>
      <c r="BK212" s="158">
        <f t="shared" si="642"/>
        <v>0</v>
      </c>
      <c r="BL212" s="157">
        <f t="shared" si="643"/>
        <v>0</v>
      </c>
      <c r="BM212" s="158">
        <f t="shared" si="643"/>
        <v>0</v>
      </c>
      <c r="BN212" s="155">
        <v>44</v>
      </c>
      <c r="BO212" s="156">
        <v>50</v>
      </c>
      <c r="BP212" s="157">
        <f t="shared" si="644"/>
        <v>0</v>
      </c>
      <c r="BQ212" s="158">
        <f t="shared" si="644"/>
        <v>0</v>
      </c>
      <c r="BR212" s="155">
        <v>48</v>
      </c>
      <c r="BS212" s="156">
        <v>31</v>
      </c>
      <c r="BT212" s="157">
        <f t="shared" si="645"/>
        <v>48</v>
      </c>
      <c r="BU212" s="158">
        <f t="shared" si="645"/>
        <v>0</v>
      </c>
      <c r="BV212" s="155"/>
      <c r="BW212" s="156"/>
      <c r="BX212" s="157">
        <f t="shared" si="646"/>
        <v>0</v>
      </c>
      <c r="BY212" s="158">
        <f t="shared" si="646"/>
        <v>0</v>
      </c>
      <c r="BZ212" s="157">
        <f t="shared" si="647"/>
        <v>92</v>
      </c>
      <c r="CA212" s="158">
        <f t="shared" si="647"/>
        <v>81</v>
      </c>
      <c r="CB212" s="157">
        <f t="shared" si="648"/>
        <v>92</v>
      </c>
      <c r="CC212" s="158">
        <f t="shared" si="648"/>
        <v>0</v>
      </c>
      <c r="CD212" s="155">
        <v>1.0797101449275399</v>
      </c>
      <c r="CE212" s="156">
        <v>1.67901234567901</v>
      </c>
      <c r="CF212" s="157">
        <f t="shared" si="649"/>
        <v>47.507246376811757</v>
      </c>
      <c r="CG212" s="158">
        <f t="shared" si="649"/>
        <v>83.950617283950507</v>
      </c>
      <c r="CH212" s="155">
        <v>1.6702898550724601</v>
      </c>
      <c r="CI212" s="156">
        <v>1.2757201646090499</v>
      </c>
      <c r="CJ212" s="157">
        <f t="shared" si="650"/>
        <v>80.17391304347808</v>
      </c>
      <c r="CK212" s="158">
        <f t="shared" si="650"/>
        <v>39.547325102880549</v>
      </c>
      <c r="CL212" s="155"/>
      <c r="CM212" s="156"/>
      <c r="CN212" s="157">
        <f t="shared" si="651"/>
        <v>0</v>
      </c>
      <c r="CO212" s="158">
        <f t="shared" si="651"/>
        <v>0</v>
      </c>
      <c r="CP212" s="157">
        <f t="shared" si="652"/>
        <v>1.3878386893509767</v>
      </c>
      <c r="CQ212" s="158">
        <f t="shared" si="652"/>
        <v>1.524665955392976</v>
      </c>
      <c r="CR212" s="157">
        <f t="shared" si="653"/>
        <v>127.68115942028984</v>
      </c>
      <c r="CS212" s="158">
        <f t="shared" si="653"/>
        <v>123.49794238683106</v>
      </c>
      <c r="CT212" s="155"/>
      <c r="CU212" s="156"/>
      <c r="CV212" s="157">
        <f t="shared" si="654"/>
        <v>0</v>
      </c>
      <c r="CW212" s="158">
        <f t="shared" si="654"/>
        <v>0</v>
      </c>
      <c r="CX212" s="155">
        <v>52</v>
      </c>
      <c r="CY212" s="156"/>
      <c r="CZ212" s="157">
        <f t="shared" si="655"/>
        <v>2496</v>
      </c>
      <c r="DA212" s="158">
        <f t="shared" si="655"/>
        <v>0</v>
      </c>
      <c r="DB212" s="155"/>
      <c r="DC212" s="156"/>
      <c r="DD212" s="157">
        <f t="shared" si="656"/>
        <v>0</v>
      </c>
      <c r="DE212" s="158">
        <f t="shared" si="656"/>
        <v>0</v>
      </c>
      <c r="DF212" s="157">
        <f t="shared" si="657"/>
        <v>27.130434782608695</v>
      </c>
      <c r="DG212" s="158">
        <f t="shared" si="657"/>
        <v>0</v>
      </c>
      <c r="DH212" s="157">
        <f t="shared" si="658"/>
        <v>2496</v>
      </c>
      <c r="DI212" s="158">
        <f t="shared" si="658"/>
        <v>0</v>
      </c>
      <c r="DJ212" s="157">
        <f t="shared" si="659"/>
        <v>152</v>
      </c>
      <c r="DK212" s="158">
        <f t="shared" si="659"/>
        <v>220</v>
      </c>
      <c r="DL212" s="157">
        <f t="shared" si="659"/>
        <v>92</v>
      </c>
      <c r="DM212" s="158">
        <f t="shared" si="659"/>
        <v>0</v>
      </c>
      <c r="DN212" s="157">
        <f t="shared" si="660"/>
        <v>1.4461479786422577</v>
      </c>
      <c r="DO212" s="158">
        <f t="shared" si="660"/>
        <v>1.4465406799139797</v>
      </c>
      <c r="DP212" s="157">
        <f t="shared" si="661"/>
        <v>219.81449275362317</v>
      </c>
      <c r="DQ212" s="158">
        <f t="shared" si="661"/>
        <v>318.23894958107553</v>
      </c>
      <c r="DR212" s="157">
        <f t="shared" si="662"/>
        <v>27.130434782608695</v>
      </c>
      <c r="DS212" s="158">
        <f t="shared" si="662"/>
        <v>0</v>
      </c>
      <c r="DT212" s="157">
        <f t="shared" si="663"/>
        <v>2496</v>
      </c>
      <c r="DU212" s="158">
        <f t="shared" si="663"/>
        <v>0</v>
      </c>
      <c r="DV212" s="155">
        <v>241</v>
      </c>
      <c r="DW212" s="156">
        <v>212</v>
      </c>
      <c r="DX212" s="157">
        <f t="shared" si="664"/>
        <v>0</v>
      </c>
      <c r="DY212" s="158">
        <f t="shared" si="664"/>
        <v>0</v>
      </c>
      <c r="DZ212" s="155">
        <v>148</v>
      </c>
      <c r="EA212" s="156">
        <v>128</v>
      </c>
      <c r="EB212" s="157">
        <f t="shared" si="665"/>
        <v>0</v>
      </c>
      <c r="EC212" s="158">
        <f t="shared" si="665"/>
        <v>0</v>
      </c>
      <c r="ED212" s="155"/>
      <c r="EE212" s="156"/>
      <c r="EF212" s="157">
        <f t="shared" si="666"/>
        <v>0</v>
      </c>
      <c r="EG212" s="158">
        <f t="shared" si="666"/>
        <v>0</v>
      </c>
      <c r="EH212" s="157">
        <f t="shared" si="667"/>
        <v>389</v>
      </c>
      <c r="EI212" s="158">
        <f t="shared" si="667"/>
        <v>340</v>
      </c>
      <c r="EJ212" s="157">
        <f t="shared" si="668"/>
        <v>0</v>
      </c>
      <c r="EK212" s="158">
        <f t="shared" si="668"/>
        <v>0</v>
      </c>
      <c r="EL212" s="155">
        <v>1.9622964867180801</v>
      </c>
      <c r="EM212" s="156">
        <v>2.1176470588235299</v>
      </c>
      <c r="EN212" s="157">
        <f t="shared" si="669"/>
        <v>472.91345329905732</v>
      </c>
      <c r="EO212" s="158">
        <f t="shared" si="669"/>
        <v>448.94117647058835</v>
      </c>
      <c r="EP212" s="155">
        <v>2.3127677806341098</v>
      </c>
      <c r="EQ212" s="156">
        <v>2.3205882352941201</v>
      </c>
      <c r="ER212" s="157">
        <f t="shared" si="670"/>
        <v>342.28963153384825</v>
      </c>
      <c r="ES212" s="158">
        <f t="shared" si="670"/>
        <v>297.03529411764737</v>
      </c>
      <c r="ET212" s="155"/>
      <c r="EU212" s="156"/>
      <c r="EV212" s="157">
        <f t="shared" si="671"/>
        <v>0</v>
      </c>
      <c r="EW212" s="158">
        <f t="shared" si="671"/>
        <v>0</v>
      </c>
      <c r="EX212" s="157">
        <f t="shared" si="672"/>
        <v>2.0956377502131249</v>
      </c>
      <c r="EY212" s="158">
        <f t="shared" si="672"/>
        <v>2.1940484429065759</v>
      </c>
      <c r="EZ212" s="157">
        <f t="shared" si="673"/>
        <v>815.20308483290557</v>
      </c>
      <c r="FA212" s="158">
        <f t="shared" si="673"/>
        <v>745.97647058823577</v>
      </c>
      <c r="FB212" s="155"/>
      <c r="FC212" s="156"/>
      <c r="FD212" s="157">
        <f t="shared" si="674"/>
        <v>0</v>
      </c>
      <c r="FE212" s="158">
        <f t="shared" si="674"/>
        <v>0</v>
      </c>
      <c r="FF212" s="155"/>
      <c r="FG212" s="156"/>
      <c r="FH212" s="157">
        <f t="shared" si="675"/>
        <v>0</v>
      </c>
      <c r="FI212" s="158">
        <f t="shared" si="675"/>
        <v>0</v>
      </c>
      <c r="FJ212" s="155"/>
      <c r="FK212" s="156"/>
      <c r="FL212" s="157">
        <f t="shared" si="676"/>
        <v>0</v>
      </c>
      <c r="FM212" s="158">
        <f t="shared" si="676"/>
        <v>0</v>
      </c>
      <c r="FN212" s="157">
        <f t="shared" si="677"/>
        <v>0</v>
      </c>
      <c r="FO212" s="158">
        <f t="shared" si="677"/>
        <v>0</v>
      </c>
      <c r="FP212" s="157">
        <f t="shared" si="678"/>
        <v>0</v>
      </c>
      <c r="FQ212" s="158">
        <f t="shared" si="678"/>
        <v>0</v>
      </c>
      <c r="FR212" s="155"/>
      <c r="FS212" s="156"/>
      <c r="FT212" s="157">
        <f t="shared" si="679"/>
        <v>0</v>
      </c>
      <c r="FU212" s="158">
        <f t="shared" si="679"/>
        <v>0</v>
      </c>
      <c r="FV212" s="155"/>
      <c r="FW212" s="156"/>
      <c r="FX212" s="157">
        <f t="shared" si="680"/>
        <v>0</v>
      </c>
      <c r="FY212" s="158">
        <f t="shared" si="680"/>
        <v>0</v>
      </c>
      <c r="FZ212" s="155"/>
      <c r="GA212" s="156"/>
      <c r="GB212" s="157">
        <f t="shared" si="681"/>
        <v>0</v>
      </c>
      <c r="GC212" s="158">
        <f t="shared" si="681"/>
        <v>0</v>
      </c>
      <c r="GD212" s="157">
        <f t="shared" si="682"/>
        <v>306</v>
      </c>
      <c r="GE212" s="158">
        <f t="shared" si="682"/>
        <v>309</v>
      </c>
      <c r="GF212" s="157">
        <f t="shared" si="682"/>
        <v>0</v>
      </c>
      <c r="GG212" s="158">
        <f t="shared" si="682"/>
        <v>0</v>
      </c>
      <c r="GH212" s="157">
        <f t="shared" si="683"/>
        <v>528.70403300920236</v>
      </c>
      <c r="GI212" s="158">
        <f t="shared" si="683"/>
        <v>555.54647001353169</v>
      </c>
      <c r="GJ212" s="157" t="str">
        <f t="shared" si="684"/>
        <v/>
      </c>
      <c r="GK212" s="158" t="str">
        <f t="shared" si="684"/>
        <v/>
      </c>
      <c r="GL212" s="157">
        <f t="shared" si="685"/>
        <v>235</v>
      </c>
      <c r="GM212" s="158">
        <f t="shared" si="685"/>
        <v>251</v>
      </c>
      <c r="GN212" s="157">
        <f t="shared" si="685"/>
        <v>48</v>
      </c>
      <c r="GO212" s="158">
        <f t="shared" si="685"/>
        <v>0</v>
      </c>
      <c r="GP212" s="157">
        <f t="shared" si="686"/>
        <v>506.3135445773263</v>
      </c>
      <c r="GQ212" s="158">
        <f t="shared" si="686"/>
        <v>508.6689501557795</v>
      </c>
      <c r="GR212" s="157">
        <f t="shared" si="687"/>
        <v>2496</v>
      </c>
      <c r="GS212" s="158">
        <f t="shared" si="687"/>
        <v>0</v>
      </c>
      <c r="GT212" s="157">
        <f t="shared" si="688"/>
        <v>541</v>
      </c>
      <c r="GU212" s="158">
        <f t="shared" si="688"/>
        <v>560</v>
      </c>
      <c r="GV212" s="157">
        <f t="shared" si="688"/>
        <v>48</v>
      </c>
      <c r="GW212" s="158">
        <f t="shared" si="688"/>
        <v>0</v>
      </c>
      <c r="GX212" s="157">
        <f t="shared" si="689"/>
        <v>1035.0175775865287</v>
      </c>
      <c r="GY212" s="158">
        <f t="shared" si="689"/>
        <v>1064.2154201693111</v>
      </c>
      <c r="GZ212" s="157">
        <f t="shared" si="626"/>
        <v>2496</v>
      </c>
      <c r="HA212" s="157" t="str">
        <f t="shared" si="626"/>
        <v/>
      </c>
      <c r="HB212" s="157">
        <f t="shared" si="690"/>
        <v>0</v>
      </c>
      <c r="HC212" s="158">
        <f t="shared" si="690"/>
        <v>0</v>
      </c>
      <c r="HD212" s="157">
        <f t="shared" si="690"/>
        <v>0</v>
      </c>
      <c r="HE212" s="158">
        <f t="shared" si="690"/>
        <v>0</v>
      </c>
      <c r="HF212" s="157" t="str">
        <f t="shared" si="691"/>
        <v/>
      </c>
      <c r="HG212" s="158" t="str">
        <f t="shared" si="691"/>
        <v/>
      </c>
      <c r="HH212" s="157" t="str">
        <f t="shared" si="692"/>
        <v/>
      </c>
      <c r="HI212" s="158" t="str">
        <f t="shared" si="692"/>
        <v/>
      </c>
      <c r="HJ212" s="157">
        <f t="shared" si="693"/>
        <v>1035.0175775865287</v>
      </c>
      <c r="HK212" s="158">
        <f t="shared" si="693"/>
        <v>1064.2154201693113</v>
      </c>
      <c r="HL212" s="157">
        <f t="shared" si="694"/>
        <v>2496</v>
      </c>
      <c r="HM212" s="158" t="str">
        <f t="shared" si="694"/>
        <v/>
      </c>
    </row>
    <row r="213" spans="1:221">
      <c r="A213" s="176" t="s">
        <v>563</v>
      </c>
      <c r="B213" s="177" t="s">
        <v>608</v>
      </c>
      <c r="C213" s="178"/>
      <c r="D213" s="180">
        <v>198817</v>
      </c>
      <c r="E213" s="180">
        <v>9</v>
      </c>
      <c r="F213" s="155">
        <v>314</v>
      </c>
      <c r="G213" s="156">
        <v>297</v>
      </c>
      <c r="H213" s="155">
        <v>26</v>
      </c>
      <c r="I213" s="156">
        <v>17</v>
      </c>
      <c r="J213" s="157">
        <f t="shared" si="627"/>
        <v>288</v>
      </c>
      <c r="K213" s="158">
        <f t="shared" si="627"/>
        <v>280</v>
      </c>
      <c r="L213" s="155"/>
      <c r="M213" s="156"/>
      <c r="N213" s="157">
        <f t="shared" si="628"/>
        <v>288</v>
      </c>
      <c r="O213" s="158">
        <f t="shared" si="628"/>
        <v>280</v>
      </c>
      <c r="P213" s="232">
        <f t="shared" si="628"/>
        <v>27</v>
      </c>
      <c r="Q213" s="233">
        <f t="shared" si="628"/>
        <v>0</v>
      </c>
      <c r="R213" s="155">
        <v>5</v>
      </c>
      <c r="S213" s="156">
        <v>3</v>
      </c>
      <c r="T213" s="157">
        <f t="shared" si="629"/>
        <v>0</v>
      </c>
      <c r="U213" s="158">
        <f t="shared" si="629"/>
        <v>0</v>
      </c>
      <c r="V213" s="155">
        <v>17</v>
      </c>
      <c r="W213" s="156">
        <v>16</v>
      </c>
      <c r="X213" s="157">
        <f t="shared" si="630"/>
        <v>0</v>
      </c>
      <c r="Y213" s="158">
        <f t="shared" si="630"/>
        <v>0</v>
      </c>
      <c r="Z213" s="155"/>
      <c r="AA213" s="156"/>
      <c r="AB213" s="157">
        <f t="shared" si="631"/>
        <v>0</v>
      </c>
      <c r="AC213" s="158">
        <f t="shared" si="631"/>
        <v>0</v>
      </c>
      <c r="AD213" s="157">
        <f t="shared" si="632"/>
        <v>22</v>
      </c>
      <c r="AE213" s="158">
        <f t="shared" si="632"/>
        <v>19</v>
      </c>
      <c r="AF213" s="157">
        <f t="shared" si="633"/>
        <v>0</v>
      </c>
      <c r="AG213" s="158">
        <f t="shared" si="633"/>
        <v>0</v>
      </c>
      <c r="AH213" s="155">
        <v>0.68181818181818099</v>
      </c>
      <c r="AI213" s="156">
        <v>0.22807017543859701</v>
      </c>
      <c r="AJ213" s="157">
        <f t="shared" si="634"/>
        <v>3.4090909090909047</v>
      </c>
      <c r="AK213" s="157">
        <f t="shared" si="634"/>
        <v>0.68421052631579105</v>
      </c>
      <c r="AL213" s="155">
        <v>3.5151515151515098</v>
      </c>
      <c r="AM213" s="156">
        <v>3.6140350877193002</v>
      </c>
      <c r="AN213" s="157">
        <f t="shared" si="635"/>
        <v>59.757575757575665</v>
      </c>
      <c r="AO213" s="157">
        <f t="shared" si="635"/>
        <v>57.824561403508802</v>
      </c>
      <c r="AP213" s="155"/>
      <c r="AQ213" s="156"/>
      <c r="AR213" s="157">
        <f t="shared" si="636"/>
        <v>0</v>
      </c>
      <c r="AS213" s="158">
        <f t="shared" si="636"/>
        <v>0</v>
      </c>
      <c r="AT213" s="157">
        <f t="shared" si="637"/>
        <v>2.8712121212121171</v>
      </c>
      <c r="AU213" s="158">
        <f t="shared" si="637"/>
        <v>3.0794090489381363</v>
      </c>
      <c r="AV213" s="157">
        <f t="shared" si="638"/>
        <v>63.166666666666579</v>
      </c>
      <c r="AW213" s="158">
        <f t="shared" si="638"/>
        <v>58.50877192982459</v>
      </c>
      <c r="AX213" s="155"/>
      <c r="AY213" s="156"/>
      <c r="AZ213" s="157">
        <f t="shared" si="639"/>
        <v>0</v>
      </c>
      <c r="BA213" s="158">
        <f t="shared" si="639"/>
        <v>0</v>
      </c>
      <c r="BB213" s="155"/>
      <c r="BC213" s="156"/>
      <c r="BD213" s="157">
        <f t="shared" si="640"/>
        <v>0</v>
      </c>
      <c r="BE213" s="158">
        <f t="shared" si="640"/>
        <v>0</v>
      </c>
      <c r="BF213" s="155"/>
      <c r="BG213" s="156"/>
      <c r="BH213" s="157">
        <f t="shared" si="641"/>
        <v>0</v>
      </c>
      <c r="BI213" s="158">
        <f t="shared" si="641"/>
        <v>0</v>
      </c>
      <c r="BJ213" s="157">
        <f t="shared" si="642"/>
        <v>0</v>
      </c>
      <c r="BK213" s="158">
        <f t="shared" si="642"/>
        <v>0</v>
      </c>
      <c r="BL213" s="157">
        <f t="shared" si="643"/>
        <v>0</v>
      </c>
      <c r="BM213" s="158">
        <f t="shared" si="643"/>
        <v>0</v>
      </c>
      <c r="BN213" s="155">
        <v>34</v>
      </c>
      <c r="BO213" s="156">
        <v>29</v>
      </c>
      <c r="BP213" s="157">
        <f t="shared" si="644"/>
        <v>0</v>
      </c>
      <c r="BQ213" s="158">
        <f t="shared" si="644"/>
        <v>0</v>
      </c>
      <c r="BR213" s="155">
        <v>27</v>
      </c>
      <c r="BS213" s="156">
        <v>32</v>
      </c>
      <c r="BT213" s="157">
        <f t="shared" si="645"/>
        <v>27</v>
      </c>
      <c r="BU213" s="158">
        <f t="shared" si="645"/>
        <v>0</v>
      </c>
      <c r="BV213" s="155"/>
      <c r="BW213" s="156"/>
      <c r="BX213" s="157">
        <f t="shared" si="646"/>
        <v>0</v>
      </c>
      <c r="BY213" s="158">
        <f t="shared" si="646"/>
        <v>0</v>
      </c>
      <c r="BZ213" s="157">
        <f t="shared" si="647"/>
        <v>61</v>
      </c>
      <c r="CA213" s="158">
        <f t="shared" si="647"/>
        <v>61</v>
      </c>
      <c r="CB213" s="157">
        <f t="shared" si="648"/>
        <v>61</v>
      </c>
      <c r="CC213" s="158">
        <f t="shared" si="648"/>
        <v>0</v>
      </c>
      <c r="CD213" s="155">
        <v>1.19125683060109</v>
      </c>
      <c r="CE213" s="156">
        <v>1.3551912568305999</v>
      </c>
      <c r="CF213" s="157">
        <f t="shared" si="649"/>
        <v>40.502732240437062</v>
      </c>
      <c r="CG213" s="158">
        <f t="shared" si="649"/>
        <v>39.300546448087395</v>
      </c>
      <c r="CH213" s="155">
        <v>1.19125683060109</v>
      </c>
      <c r="CI213" s="156">
        <v>1.2841530054644801</v>
      </c>
      <c r="CJ213" s="157">
        <f t="shared" si="650"/>
        <v>32.163934426229432</v>
      </c>
      <c r="CK213" s="158">
        <f t="shared" si="650"/>
        <v>41.092896174863363</v>
      </c>
      <c r="CL213" s="155"/>
      <c r="CM213" s="156"/>
      <c r="CN213" s="157">
        <f t="shared" si="651"/>
        <v>0</v>
      </c>
      <c r="CO213" s="158">
        <f t="shared" si="651"/>
        <v>0</v>
      </c>
      <c r="CP213" s="157">
        <f t="shared" si="652"/>
        <v>1.19125683060109</v>
      </c>
      <c r="CQ213" s="158">
        <f t="shared" si="652"/>
        <v>1.3179252889008322</v>
      </c>
      <c r="CR213" s="157">
        <f t="shared" si="653"/>
        <v>72.666666666666487</v>
      </c>
      <c r="CS213" s="158">
        <f t="shared" si="653"/>
        <v>80.393442622950758</v>
      </c>
      <c r="CT213" s="155"/>
      <c r="CU213" s="156"/>
      <c r="CV213" s="157">
        <f t="shared" si="654"/>
        <v>0</v>
      </c>
      <c r="CW213" s="158">
        <f t="shared" si="654"/>
        <v>0</v>
      </c>
      <c r="CX213" s="155">
        <v>31</v>
      </c>
      <c r="CY213" s="156"/>
      <c r="CZ213" s="157">
        <f t="shared" si="655"/>
        <v>837</v>
      </c>
      <c r="DA213" s="158">
        <f t="shared" si="655"/>
        <v>0</v>
      </c>
      <c r="DB213" s="155"/>
      <c r="DC213" s="156"/>
      <c r="DD213" s="157">
        <f t="shared" si="656"/>
        <v>0</v>
      </c>
      <c r="DE213" s="158">
        <f t="shared" si="656"/>
        <v>0</v>
      </c>
      <c r="DF213" s="157">
        <f t="shared" si="657"/>
        <v>13.721311475409836</v>
      </c>
      <c r="DG213" s="158">
        <f t="shared" si="657"/>
        <v>0</v>
      </c>
      <c r="DH213" s="157">
        <f t="shared" si="658"/>
        <v>837</v>
      </c>
      <c r="DI213" s="158">
        <f t="shared" si="658"/>
        <v>0</v>
      </c>
      <c r="DJ213" s="157">
        <f t="shared" si="659"/>
        <v>83</v>
      </c>
      <c r="DK213" s="158">
        <f t="shared" si="659"/>
        <v>80</v>
      </c>
      <c r="DL213" s="157">
        <f t="shared" si="659"/>
        <v>61</v>
      </c>
      <c r="DM213" s="158">
        <f t="shared" si="659"/>
        <v>0</v>
      </c>
      <c r="DN213" s="157">
        <f t="shared" si="660"/>
        <v>1.6365461847389524</v>
      </c>
      <c r="DO213" s="158">
        <f t="shared" si="660"/>
        <v>1.7362776819096919</v>
      </c>
      <c r="DP213" s="157">
        <f t="shared" si="661"/>
        <v>135.83333333333306</v>
      </c>
      <c r="DQ213" s="158">
        <f t="shared" si="661"/>
        <v>138.90221455277535</v>
      </c>
      <c r="DR213" s="157">
        <f t="shared" si="662"/>
        <v>13.721311475409836</v>
      </c>
      <c r="DS213" s="158">
        <f t="shared" si="662"/>
        <v>0</v>
      </c>
      <c r="DT213" s="157">
        <f t="shared" si="663"/>
        <v>837</v>
      </c>
      <c r="DU213" s="158">
        <f t="shared" si="663"/>
        <v>0</v>
      </c>
      <c r="DV213" s="155">
        <v>114</v>
      </c>
      <c r="DW213" s="156">
        <v>97</v>
      </c>
      <c r="DX213" s="157">
        <f t="shared" si="664"/>
        <v>0</v>
      </c>
      <c r="DY213" s="158">
        <f t="shared" si="664"/>
        <v>0</v>
      </c>
      <c r="DZ213" s="155">
        <v>91</v>
      </c>
      <c r="EA213" s="156">
        <v>103</v>
      </c>
      <c r="EB213" s="157">
        <f t="shared" si="665"/>
        <v>0</v>
      </c>
      <c r="EC213" s="158">
        <f t="shared" si="665"/>
        <v>0</v>
      </c>
      <c r="ED213" s="155"/>
      <c r="EE213" s="156"/>
      <c r="EF213" s="157">
        <f t="shared" si="666"/>
        <v>0</v>
      </c>
      <c r="EG213" s="158">
        <f t="shared" si="666"/>
        <v>0</v>
      </c>
      <c r="EH213" s="157">
        <f t="shared" si="667"/>
        <v>205</v>
      </c>
      <c r="EI213" s="158">
        <f t="shared" si="667"/>
        <v>200</v>
      </c>
      <c r="EJ213" s="157">
        <f t="shared" si="668"/>
        <v>0</v>
      </c>
      <c r="EK213" s="158">
        <f t="shared" si="668"/>
        <v>0</v>
      </c>
      <c r="EL213" s="155">
        <v>1.6373983739837401</v>
      </c>
      <c r="EM213" s="156">
        <v>1.97833333333332</v>
      </c>
      <c r="EN213" s="157">
        <f t="shared" si="669"/>
        <v>186.66341463414636</v>
      </c>
      <c r="EO213" s="158">
        <f t="shared" si="669"/>
        <v>191.89833333333203</v>
      </c>
      <c r="EP213" s="155">
        <v>2.2926829268292699</v>
      </c>
      <c r="EQ213" s="156">
        <v>2.3516666666666701</v>
      </c>
      <c r="ER213" s="157">
        <f t="shared" si="670"/>
        <v>208.63414634146355</v>
      </c>
      <c r="ES213" s="158">
        <f t="shared" si="670"/>
        <v>242.22166666666703</v>
      </c>
      <c r="ET213" s="155"/>
      <c r="EU213" s="156"/>
      <c r="EV213" s="157">
        <f t="shared" si="671"/>
        <v>0</v>
      </c>
      <c r="EW213" s="158">
        <f t="shared" si="671"/>
        <v>0</v>
      </c>
      <c r="EX213" s="157">
        <f t="shared" si="672"/>
        <v>1.9282807852468777</v>
      </c>
      <c r="EY213" s="158">
        <f t="shared" si="672"/>
        <v>2.1705999999999954</v>
      </c>
      <c r="EZ213" s="157">
        <f t="shared" si="673"/>
        <v>395.29756097560994</v>
      </c>
      <c r="FA213" s="158">
        <f t="shared" si="673"/>
        <v>434.1199999999991</v>
      </c>
      <c r="FB213" s="155"/>
      <c r="FC213" s="156"/>
      <c r="FD213" s="157">
        <f t="shared" si="674"/>
        <v>0</v>
      </c>
      <c r="FE213" s="158">
        <f t="shared" si="674"/>
        <v>0</v>
      </c>
      <c r="FF213" s="155"/>
      <c r="FG213" s="156"/>
      <c r="FH213" s="157">
        <f t="shared" si="675"/>
        <v>0</v>
      </c>
      <c r="FI213" s="158">
        <f t="shared" si="675"/>
        <v>0</v>
      </c>
      <c r="FJ213" s="155"/>
      <c r="FK213" s="156"/>
      <c r="FL213" s="157">
        <f t="shared" si="676"/>
        <v>0</v>
      </c>
      <c r="FM213" s="158">
        <f t="shared" si="676"/>
        <v>0</v>
      </c>
      <c r="FN213" s="157">
        <f t="shared" si="677"/>
        <v>0</v>
      </c>
      <c r="FO213" s="158">
        <f t="shared" si="677"/>
        <v>0</v>
      </c>
      <c r="FP213" s="157">
        <f t="shared" si="678"/>
        <v>0</v>
      </c>
      <c r="FQ213" s="158">
        <f t="shared" si="678"/>
        <v>0</v>
      </c>
      <c r="FR213" s="155"/>
      <c r="FS213" s="156"/>
      <c r="FT213" s="157">
        <f t="shared" si="679"/>
        <v>0</v>
      </c>
      <c r="FU213" s="158">
        <f t="shared" si="679"/>
        <v>0</v>
      </c>
      <c r="FV213" s="155"/>
      <c r="FW213" s="156"/>
      <c r="FX213" s="157">
        <f t="shared" si="680"/>
        <v>0</v>
      </c>
      <c r="FY213" s="158">
        <f t="shared" si="680"/>
        <v>0</v>
      </c>
      <c r="FZ213" s="155"/>
      <c r="GA213" s="156"/>
      <c r="GB213" s="157">
        <f t="shared" si="681"/>
        <v>0</v>
      </c>
      <c r="GC213" s="158">
        <f t="shared" si="681"/>
        <v>0</v>
      </c>
      <c r="GD213" s="157">
        <f t="shared" si="682"/>
        <v>153</v>
      </c>
      <c r="GE213" s="158">
        <f t="shared" si="682"/>
        <v>129</v>
      </c>
      <c r="GF213" s="157">
        <f t="shared" si="682"/>
        <v>0</v>
      </c>
      <c r="GG213" s="158">
        <f t="shared" si="682"/>
        <v>0</v>
      </c>
      <c r="GH213" s="157">
        <f t="shared" si="683"/>
        <v>230.57523778367434</v>
      </c>
      <c r="GI213" s="158">
        <f t="shared" si="683"/>
        <v>231.88309030773522</v>
      </c>
      <c r="GJ213" s="157" t="str">
        <f t="shared" si="684"/>
        <v/>
      </c>
      <c r="GK213" s="158" t="str">
        <f t="shared" si="684"/>
        <v/>
      </c>
      <c r="GL213" s="157">
        <f t="shared" si="685"/>
        <v>135</v>
      </c>
      <c r="GM213" s="158">
        <f t="shared" si="685"/>
        <v>151</v>
      </c>
      <c r="GN213" s="157">
        <f t="shared" si="685"/>
        <v>27</v>
      </c>
      <c r="GO213" s="158">
        <f t="shared" si="685"/>
        <v>0</v>
      </c>
      <c r="GP213" s="157">
        <f t="shared" si="686"/>
        <v>300.55565652526866</v>
      </c>
      <c r="GQ213" s="158">
        <f t="shared" si="686"/>
        <v>341.13912424503917</v>
      </c>
      <c r="GR213" s="157">
        <f t="shared" si="687"/>
        <v>837</v>
      </c>
      <c r="GS213" s="158">
        <f t="shared" si="687"/>
        <v>0</v>
      </c>
      <c r="GT213" s="157">
        <f t="shared" si="688"/>
        <v>288</v>
      </c>
      <c r="GU213" s="158">
        <f t="shared" si="688"/>
        <v>280</v>
      </c>
      <c r="GV213" s="157">
        <f t="shared" si="688"/>
        <v>27</v>
      </c>
      <c r="GW213" s="158">
        <f t="shared" si="688"/>
        <v>0</v>
      </c>
      <c r="GX213" s="157">
        <f t="shared" si="689"/>
        <v>531.13089430894297</v>
      </c>
      <c r="GY213" s="158">
        <f t="shared" si="689"/>
        <v>573.02221455277436</v>
      </c>
      <c r="GZ213" s="157">
        <f t="shared" si="626"/>
        <v>837</v>
      </c>
      <c r="HA213" s="157" t="str">
        <f t="shared" si="626"/>
        <v/>
      </c>
      <c r="HB213" s="157">
        <f t="shared" si="690"/>
        <v>0</v>
      </c>
      <c r="HC213" s="158">
        <f t="shared" si="690"/>
        <v>0</v>
      </c>
      <c r="HD213" s="157">
        <f t="shared" si="690"/>
        <v>0</v>
      </c>
      <c r="HE213" s="158">
        <f t="shared" si="690"/>
        <v>0</v>
      </c>
      <c r="HF213" s="157" t="str">
        <f t="shared" si="691"/>
        <v/>
      </c>
      <c r="HG213" s="158" t="str">
        <f t="shared" si="691"/>
        <v/>
      </c>
      <c r="HH213" s="157" t="str">
        <f t="shared" si="692"/>
        <v/>
      </c>
      <c r="HI213" s="158" t="str">
        <f t="shared" si="692"/>
        <v/>
      </c>
      <c r="HJ213" s="157">
        <f t="shared" si="693"/>
        <v>531.13089430894297</v>
      </c>
      <c r="HK213" s="158">
        <f t="shared" si="693"/>
        <v>573.02221455277447</v>
      </c>
      <c r="HL213" s="157">
        <f t="shared" si="694"/>
        <v>837</v>
      </c>
      <c r="HM213" s="158" t="str">
        <f t="shared" si="694"/>
        <v/>
      </c>
    </row>
    <row r="214" spans="1:221">
      <c r="A214" s="176" t="s">
        <v>563</v>
      </c>
      <c r="B214" s="177" t="s">
        <v>609</v>
      </c>
      <c r="C214" s="178"/>
      <c r="D214" s="180">
        <v>198905</v>
      </c>
      <c r="E214" s="180">
        <v>10</v>
      </c>
      <c r="F214" s="155">
        <v>77</v>
      </c>
      <c r="G214" s="156">
        <v>49</v>
      </c>
      <c r="H214" s="155">
        <v>4</v>
      </c>
      <c r="I214" s="156">
        <v>2</v>
      </c>
      <c r="J214" s="157">
        <f t="shared" si="627"/>
        <v>73</v>
      </c>
      <c r="K214" s="158">
        <f t="shared" si="627"/>
        <v>47</v>
      </c>
      <c r="L214" s="155"/>
      <c r="M214" s="156"/>
      <c r="N214" s="157">
        <f t="shared" si="628"/>
        <v>73</v>
      </c>
      <c r="O214" s="158">
        <f t="shared" si="628"/>
        <v>47</v>
      </c>
      <c r="P214" s="232">
        <f t="shared" si="628"/>
        <v>5</v>
      </c>
      <c r="Q214" s="233">
        <f t="shared" si="628"/>
        <v>0</v>
      </c>
      <c r="R214" s="155">
        <v>3</v>
      </c>
      <c r="S214" s="156">
        <v>4</v>
      </c>
      <c r="T214" s="157">
        <f t="shared" si="629"/>
        <v>0</v>
      </c>
      <c r="U214" s="158">
        <f t="shared" si="629"/>
        <v>0</v>
      </c>
      <c r="V214" s="155">
        <v>5</v>
      </c>
      <c r="W214" s="156">
        <v>7</v>
      </c>
      <c r="X214" s="157">
        <f t="shared" si="630"/>
        <v>0</v>
      </c>
      <c r="Y214" s="158">
        <f t="shared" si="630"/>
        <v>0</v>
      </c>
      <c r="Z214" s="155"/>
      <c r="AA214" s="156"/>
      <c r="AB214" s="157">
        <f t="shared" si="631"/>
        <v>0</v>
      </c>
      <c r="AC214" s="158">
        <f t="shared" si="631"/>
        <v>0</v>
      </c>
      <c r="AD214" s="157">
        <f t="shared" si="632"/>
        <v>8</v>
      </c>
      <c r="AE214" s="158">
        <f t="shared" si="632"/>
        <v>11</v>
      </c>
      <c r="AF214" s="157">
        <f t="shared" si="633"/>
        <v>0</v>
      </c>
      <c r="AG214" s="158">
        <f t="shared" si="633"/>
        <v>0</v>
      </c>
      <c r="AH214" s="155">
        <v>0.5</v>
      </c>
      <c r="AI214" s="156">
        <v>0.69696969696969702</v>
      </c>
      <c r="AJ214" s="157">
        <f t="shared" si="634"/>
        <v>1.5</v>
      </c>
      <c r="AK214" s="157">
        <f t="shared" si="634"/>
        <v>2.7878787878787881</v>
      </c>
      <c r="AL214" s="155">
        <v>3.5</v>
      </c>
      <c r="AM214" s="156">
        <v>3.6666666666666701</v>
      </c>
      <c r="AN214" s="157">
        <f t="shared" si="635"/>
        <v>17.5</v>
      </c>
      <c r="AO214" s="157">
        <f t="shared" si="635"/>
        <v>25.666666666666689</v>
      </c>
      <c r="AP214" s="155"/>
      <c r="AQ214" s="156"/>
      <c r="AR214" s="157">
        <f t="shared" si="636"/>
        <v>0</v>
      </c>
      <c r="AS214" s="158">
        <f t="shared" si="636"/>
        <v>0</v>
      </c>
      <c r="AT214" s="157">
        <f t="shared" si="637"/>
        <v>2.375</v>
      </c>
      <c r="AU214" s="158">
        <f t="shared" si="637"/>
        <v>2.5867768595041345</v>
      </c>
      <c r="AV214" s="157">
        <f t="shared" si="638"/>
        <v>19</v>
      </c>
      <c r="AW214" s="158">
        <f t="shared" si="638"/>
        <v>28.454545454545478</v>
      </c>
      <c r="AX214" s="155"/>
      <c r="AY214" s="156"/>
      <c r="AZ214" s="157">
        <f t="shared" si="639"/>
        <v>0</v>
      </c>
      <c r="BA214" s="158">
        <f t="shared" si="639"/>
        <v>0</v>
      </c>
      <c r="BB214" s="155"/>
      <c r="BC214" s="156"/>
      <c r="BD214" s="157">
        <f t="shared" si="640"/>
        <v>0</v>
      </c>
      <c r="BE214" s="158">
        <f t="shared" si="640"/>
        <v>0</v>
      </c>
      <c r="BF214" s="155"/>
      <c r="BG214" s="156"/>
      <c r="BH214" s="157">
        <f t="shared" si="641"/>
        <v>0</v>
      </c>
      <c r="BI214" s="158">
        <f t="shared" si="641"/>
        <v>0</v>
      </c>
      <c r="BJ214" s="157">
        <f t="shared" si="642"/>
        <v>0</v>
      </c>
      <c r="BK214" s="158">
        <f t="shared" si="642"/>
        <v>0</v>
      </c>
      <c r="BL214" s="157">
        <f t="shared" si="643"/>
        <v>0</v>
      </c>
      <c r="BM214" s="158">
        <f t="shared" si="643"/>
        <v>0</v>
      </c>
      <c r="BN214" s="155">
        <v>16</v>
      </c>
      <c r="BO214" s="156">
        <v>10</v>
      </c>
      <c r="BP214" s="157">
        <f t="shared" si="644"/>
        <v>0</v>
      </c>
      <c r="BQ214" s="158">
        <f t="shared" si="644"/>
        <v>0</v>
      </c>
      <c r="BR214" s="155">
        <v>5</v>
      </c>
      <c r="BS214" s="156">
        <v>6</v>
      </c>
      <c r="BT214" s="157">
        <f t="shared" si="645"/>
        <v>5</v>
      </c>
      <c r="BU214" s="158">
        <f t="shared" si="645"/>
        <v>0</v>
      </c>
      <c r="BV214" s="155"/>
      <c r="BW214" s="156"/>
      <c r="BX214" s="157">
        <f t="shared" si="646"/>
        <v>0</v>
      </c>
      <c r="BY214" s="158">
        <f t="shared" si="646"/>
        <v>0</v>
      </c>
      <c r="BZ214" s="157">
        <f t="shared" si="647"/>
        <v>21</v>
      </c>
      <c r="CA214" s="158">
        <f t="shared" si="647"/>
        <v>16</v>
      </c>
      <c r="CB214" s="157">
        <f t="shared" si="648"/>
        <v>21</v>
      </c>
      <c r="CC214" s="158">
        <f t="shared" si="648"/>
        <v>0</v>
      </c>
      <c r="CD214" s="155">
        <v>2.3333333333333299</v>
      </c>
      <c r="CE214" s="156">
        <v>1.4583333333333299</v>
      </c>
      <c r="CF214" s="157">
        <f t="shared" si="649"/>
        <v>37.333333333333279</v>
      </c>
      <c r="CG214" s="158">
        <f t="shared" si="649"/>
        <v>14.5833333333333</v>
      </c>
      <c r="CH214" s="155">
        <v>0.41269841269841301</v>
      </c>
      <c r="CI214" s="156">
        <v>0.5625</v>
      </c>
      <c r="CJ214" s="157">
        <f t="shared" si="650"/>
        <v>2.063492063492065</v>
      </c>
      <c r="CK214" s="158">
        <f t="shared" si="650"/>
        <v>3.375</v>
      </c>
      <c r="CL214" s="155"/>
      <c r="CM214" s="156"/>
      <c r="CN214" s="157">
        <f t="shared" si="651"/>
        <v>0</v>
      </c>
      <c r="CO214" s="158">
        <f t="shared" si="651"/>
        <v>0</v>
      </c>
      <c r="CP214" s="157">
        <f t="shared" si="652"/>
        <v>1.8760393046107307</v>
      </c>
      <c r="CQ214" s="158">
        <f t="shared" si="652"/>
        <v>1.1223958333333313</v>
      </c>
      <c r="CR214" s="157">
        <f t="shared" si="653"/>
        <v>39.396825396825342</v>
      </c>
      <c r="CS214" s="158">
        <f t="shared" si="653"/>
        <v>17.9583333333333</v>
      </c>
      <c r="CT214" s="155"/>
      <c r="CU214" s="156"/>
      <c r="CV214" s="157">
        <f t="shared" si="654"/>
        <v>0</v>
      </c>
      <c r="CW214" s="158">
        <f t="shared" si="654"/>
        <v>0</v>
      </c>
      <c r="CX214" s="155">
        <v>6</v>
      </c>
      <c r="CY214" s="156"/>
      <c r="CZ214" s="157">
        <f t="shared" si="655"/>
        <v>30</v>
      </c>
      <c r="DA214" s="158">
        <f t="shared" si="655"/>
        <v>0</v>
      </c>
      <c r="DB214" s="155"/>
      <c r="DC214" s="156"/>
      <c r="DD214" s="157">
        <f t="shared" si="656"/>
        <v>0</v>
      </c>
      <c r="DE214" s="158">
        <f t="shared" si="656"/>
        <v>0</v>
      </c>
      <c r="DF214" s="157">
        <f t="shared" si="657"/>
        <v>1.4285714285714286</v>
      </c>
      <c r="DG214" s="158">
        <f t="shared" si="657"/>
        <v>0</v>
      </c>
      <c r="DH214" s="157">
        <f t="shared" si="658"/>
        <v>30</v>
      </c>
      <c r="DI214" s="158">
        <f t="shared" si="658"/>
        <v>0</v>
      </c>
      <c r="DJ214" s="157">
        <f t="shared" si="659"/>
        <v>29</v>
      </c>
      <c r="DK214" s="158">
        <f t="shared" si="659"/>
        <v>27</v>
      </c>
      <c r="DL214" s="157">
        <f t="shared" si="659"/>
        <v>21</v>
      </c>
      <c r="DM214" s="158">
        <f t="shared" si="659"/>
        <v>0</v>
      </c>
      <c r="DN214" s="157">
        <f t="shared" si="660"/>
        <v>2.0136836343732876</v>
      </c>
      <c r="DO214" s="158">
        <f t="shared" si="660"/>
        <v>1.718995510662177</v>
      </c>
      <c r="DP214" s="157">
        <f t="shared" si="661"/>
        <v>58.396825396825342</v>
      </c>
      <c r="DQ214" s="158">
        <f t="shared" si="661"/>
        <v>46.412878787878782</v>
      </c>
      <c r="DR214" s="157">
        <f t="shared" si="662"/>
        <v>1.4285714285714286</v>
      </c>
      <c r="DS214" s="158">
        <f t="shared" si="662"/>
        <v>0</v>
      </c>
      <c r="DT214" s="157">
        <f t="shared" si="663"/>
        <v>30</v>
      </c>
      <c r="DU214" s="158">
        <f t="shared" si="663"/>
        <v>0</v>
      </c>
      <c r="DV214" s="155">
        <v>24</v>
      </c>
      <c r="DW214" s="156">
        <v>11</v>
      </c>
      <c r="DX214" s="157">
        <f t="shared" si="664"/>
        <v>0</v>
      </c>
      <c r="DY214" s="158">
        <f t="shared" si="664"/>
        <v>0</v>
      </c>
      <c r="DZ214" s="155">
        <v>20</v>
      </c>
      <c r="EA214" s="156">
        <v>9</v>
      </c>
      <c r="EB214" s="157">
        <f t="shared" si="665"/>
        <v>0</v>
      </c>
      <c r="EC214" s="158">
        <f t="shared" si="665"/>
        <v>0</v>
      </c>
      <c r="ED214" s="155"/>
      <c r="EE214" s="156"/>
      <c r="EF214" s="157">
        <f t="shared" si="666"/>
        <v>0</v>
      </c>
      <c r="EG214" s="158">
        <f t="shared" si="666"/>
        <v>0</v>
      </c>
      <c r="EH214" s="157">
        <f t="shared" si="667"/>
        <v>44</v>
      </c>
      <c r="EI214" s="158">
        <f t="shared" si="667"/>
        <v>20</v>
      </c>
      <c r="EJ214" s="157">
        <f t="shared" si="668"/>
        <v>0</v>
      </c>
      <c r="EK214" s="158">
        <f t="shared" si="668"/>
        <v>0</v>
      </c>
      <c r="EL214" s="155">
        <v>1.7954545454545501</v>
      </c>
      <c r="EM214" s="156">
        <v>2.2666666666666702</v>
      </c>
      <c r="EN214" s="157">
        <f t="shared" si="669"/>
        <v>43.0909090909092</v>
      </c>
      <c r="EO214" s="158">
        <f t="shared" si="669"/>
        <v>24.933333333333373</v>
      </c>
      <c r="EP214" s="155">
        <v>2.7272727272727302</v>
      </c>
      <c r="EQ214" s="156">
        <v>3.06666666666667</v>
      </c>
      <c r="ER214" s="157">
        <f t="shared" si="670"/>
        <v>54.545454545454604</v>
      </c>
      <c r="ES214" s="158">
        <f t="shared" si="670"/>
        <v>27.60000000000003</v>
      </c>
      <c r="ET214" s="155"/>
      <c r="EU214" s="156"/>
      <c r="EV214" s="157">
        <f t="shared" si="671"/>
        <v>0</v>
      </c>
      <c r="EW214" s="158">
        <f t="shared" si="671"/>
        <v>0</v>
      </c>
      <c r="EX214" s="157">
        <f t="shared" si="672"/>
        <v>2.2190082644628135</v>
      </c>
      <c r="EY214" s="158">
        <f t="shared" si="672"/>
        <v>2.62666666666667</v>
      </c>
      <c r="EZ214" s="157">
        <f t="shared" si="673"/>
        <v>97.636363636363797</v>
      </c>
      <c r="FA214" s="158">
        <f t="shared" si="673"/>
        <v>52.533333333333402</v>
      </c>
      <c r="FB214" s="155"/>
      <c r="FC214" s="156"/>
      <c r="FD214" s="157">
        <f t="shared" si="674"/>
        <v>0</v>
      </c>
      <c r="FE214" s="158">
        <f t="shared" si="674"/>
        <v>0</v>
      </c>
      <c r="FF214" s="155"/>
      <c r="FG214" s="156"/>
      <c r="FH214" s="157">
        <f t="shared" si="675"/>
        <v>0</v>
      </c>
      <c r="FI214" s="158">
        <f t="shared" si="675"/>
        <v>0</v>
      </c>
      <c r="FJ214" s="155"/>
      <c r="FK214" s="156"/>
      <c r="FL214" s="157">
        <f t="shared" si="676"/>
        <v>0</v>
      </c>
      <c r="FM214" s="158">
        <f t="shared" si="676"/>
        <v>0</v>
      </c>
      <c r="FN214" s="157">
        <f t="shared" si="677"/>
        <v>0</v>
      </c>
      <c r="FO214" s="158">
        <f t="shared" si="677"/>
        <v>0</v>
      </c>
      <c r="FP214" s="157">
        <f t="shared" si="678"/>
        <v>0</v>
      </c>
      <c r="FQ214" s="158">
        <f t="shared" si="678"/>
        <v>0</v>
      </c>
      <c r="FR214" s="155"/>
      <c r="FS214" s="156"/>
      <c r="FT214" s="157">
        <f t="shared" si="679"/>
        <v>0</v>
      </c>
      <c r="FU214" s="158">
        <f t="shared" si="679"/>
        <v>0</v>
      </c>
      <c r="FV214" s="155"/>
      <c r="FW214" s="156"/>
      <c r="FX214" s="157">
        <f t="shared" si="680"/>
        <v>0</v>
      </c>
      <c r="FY214" s="158">
        <f t="shared" si="680"/>
        <v>0</v>
      </c>
      <c r="FZ214" s="155"/>
      <c r="GA214" s="156"/>
      <c r="GB214" s="157">
        <f t="shared" si="681"/>
        <v>0</v>
      </c>
      <c r="GC214" s="158">
        <f t="shared" si="681"/>
        <v>0</v>
      </c>
      <c r="GD214" s="157">
        <f t="shared" si="682"/>
        <v>43</v>
      </c>
      <c r="GE214" s="158">
        <f t="shared" si="682"/>
        <v>25</v>
      </c>
      <c r="GF214" s="157">
        <f t="shared" si="682"/>
        <v>0</v>
      </c>
      <c r="GG214" s="158">
        <f t="shared" si="682"/>
        <v>0</v>
      </c>
      <c r="GH214" s="157">
        <f t="shared" si="683"/>
        <v>81.924242424242479</v>
      </c>
      <c r="GI214" s="158">
        <f t="shared" si="683"/>
        <v>42.304545454545462</v>
      </c>
      <c r="GJ214" s="157" t="str">
        <f t="shared" si="684"/>
        <v/>
      </c>
      <c r="GK214" s="158" t="str">
        <f t="shared" si="684"/>
        <v/>
      </c>
      <c r="GL214" s="157">
        <f t="shared" si="685"/>
        <v>30</v>
      </c>
      <c r="GM214" s="158">
        <f t="shared" si="685"/>
        <v>22</v>
      </c>
      <c r="GN214" s="157">
        <f t="shared" si="685"/>
        <v>5</v>
      </c>
      <c r="GO214" s="158">
        <f t="shared" si="685"/>
        <v>0</v>
      </c>
      <c r="GP214" s="157">
        <f t="shared" si="686"/>
        <v>74.108946608946667</v>
      </c>
      <c r="GQ214" s="158">
        <f t="shared" si="686"/>
        <v>56.641666666666723</v>
      </c>
      <c r="GR214" s="157">
        <f t="shared" si="687"/>
        <v>30</v>
      </c>
      <c r="GS214" s="158">
        <f t="shared" si="687"/>
        <v>0</v>
      </c>
      <c r="GT214" s="157">
        <f t="shared" si="688"/>
        <v>73</v>
      </c>
      <c r="GU214" s="158">
        <f t="shared" si="688"/>
        <v>47</v>
      </c>
      <c r="GV214" s="157">
        <f t="shared" si="688"/>
        <v>5</v>
      </c>
      <c r="GW214" s="158">
        <f t="shared" si="688"/>
        <v>0</v>
      </c>
      <c r="GX214" s="157">
        <f t="shared" si="689"/>
        <v>156.03318903318916</v>
      </c>
      <c r="GY214" s="158">
        <f t="shared" si="689"/>
        <v>98.946212121212184</v>
      </c>
      <c r="GZ214" s="157">
        <f t="shared" si="626"/>
        <v>30</v>
      </c>
      <c r="HA214" s="157" t="str">
        <f t="shared" si="626"/>
        <v/>
      </c>
      <c r="HB214" s="157">
        <f t="shared" si="690"/>
        <v>0</v>
      </c>
      <c r="HC214" s="158">
        <f t="shared" si="690"/>
        <v>0</v>
      </c>
      <c r="HD214" s="157">
        <f t="shared" si="690"/>
        <v>0</v>
      </c>
      <c r="HE214" s="158">
        <f t="shared" si="690"/>
        <v>0</v>
      </c>
      <c r="HF214" s="157" t="str">
        <f t="shared" si="691"/>
        <v/>
      </c>
      <c r="HG214" s="158" t="str">
        <f t="shared" si="691"/>
        <v/>
      </c>
      <c r="HH214" s="157" t="str">
        <f t="shared" si="692"/>
        <v/>
      </c>
      <c r="HI214" s="158" t="str">
        <f t="shared" si="692"/>
        <v/>
      </c>
      <c r="HJ214" s="157">
        <f t="shared" si="693"/>
        <v>156.03318903318913</v>
      </c>
      <c r="HK214" s="158">
        <f t="shared" si="693"/>
        <v>98.946212121212184</v>
      </c>
      <c r="HL214" s="157">
        <f t="shared" si="694"/>
        <v>30</v>
      </c>
      <c r="HM214" s="158" t="str">
        <f t="shared" si="694"/>
        <v/>
      </c>
    </row>
    <row r="215" spans="1:221">
      <c r="A215" s="176" t="s">
        <v>563</v>
      </c>
      <c r="B215" s="177" t="s">
        <v>610</v>
      </c>
      <c r="C215" s="178"/>
      <c r="D215" s="180">
        <v>198914</v>
      </c>
      <c r="E215" s="180">
        <v>10</v>
      </c>
      <c r="F215" s="155">
        <v>131</v>
      </c>
      <c r="G215" s="156">
        <v>116</v>
      </c>
      <c r="H215" s="155">
        <v>12</v>
      </c>
      <c r="I215" s="156">
        <v>9</v>
      </c>
      <c r="J215" s="157">
        <f t="shared" si="627"/>
        <v>119</v>
      </c>
      <c r="K215" s="158">
        <f t="shared" si="627"/>
        <v>107</v>
      </c>
      <c r="L215" s="155"/>
      <c r="M215" s="156"/>
      <c r="N215" s="157">
        <f t="shared" si="628"/>
        <v>119</v>
      </c>
      <c r="O215" s="158">
        <f t="shared" si="628"/>
        <v>107</v>
      </c>
      <c r="P215" s="157">
        <f t="shared" si="628"/>
        <v>1</v>
      </c>
      <c r="Q215" s="158">
        <f t="shared" si="628"/>
        <v>0</v>
      </c>
      <c r="R215" s="155">
        <v>0</v>
      </c>
      <c r="S215" s="156">
        <v>0</v>
      </c>
      <c r="T215" s="157">
        <f t="shared" si="629"/>
        <v>0</v>
      </c>
      <c r="U215" s="158">
        <f t="shared" si="629"/>
        <v>0</v>
      </c>
      <c r="V215" s="155">
        <v>8</v>
      </c>
      <c r="W215" s="156">
        <v>4</v>
      </c>
      <c r="X215" s="157">
        <f t="shared" si="630"/>
        <v>0</v>
      </c>
      <c r="Y215" s="158">
        <f t="shared" si="630"/>
        <v>0</v>
      </c>
      <c r="Z215" s="155"/>
      <c r="AA215" s="156"/>
      <c r="AB215" s="157">
        <f t="shared" si="631"/>
        <v>0</v>
      </c>
      <c r="AC215" s="158">
        <f t="shared" si="631"/>
        <v>0</v>
      </c>
      <c r="AD215" s="157">
        <f t="shared" si="632"/>
        <v>8</v>
      </c>
      <c r="AE215" s="158">
        <f t="shared" si="632"/>
        <v>4</v>
      </c>
      <c r="AF215" s="157">
        <f t="shared" si="633"/>
        <v>0</v>
      </c>
      <c r="AG215" s="158">
        <f t="shared" si="633"/>
        <v>0</v>
      </c>
      <c r="AH215" s="155">
        <v>0</v>
      </c>
      <c r="AI215" s="156">
        <v>0</v>
      </c>
      <c r="AJ215" s="157">
        <f t="shared" si="634"/>
        <v>0</v>
      </c>
      <c r="AK215" s="158">
        <f t="shared" si="634"/>
        <v>0</v>
      </c>
      <c r="AL215" s="155">
        <v>4.1666666666666696</v>
      </c>
      <c r="AM215" s="156">
        <v>3.3333333333333299</v>
      </c>
      <c r="AN215" s="157">
        <f t="shared" si="635"/>
        <v>33.333333333333357</v>
      </c>
      <c r="AO215" s="158">
        <f t="shared" si="635"/>
        <v>13.33333333333332</v>
      </c>
      <c r="AP215" s="155"/>
      <c r="AQ215" s="156"/>
      <c r="AR215" s="157">
        <f t="shared" si="636"/>
        <v>0</v>
      </c>
      <c r="AS215" s="158">
        <f t="shared" si="636"/>
        <v>0</v>
      </c>
      <c r="AT215" s="157">
        <f t="shared" si="637"/>
        <v>4.1666666666666696</v>
      </c>
      <c r="AU215" s="158">
        <f t="shared" si="637"/>
        <v>3.3333333333333299</v>
      </c>
      <c r="AV215" s="157">
        <f t="shared" si="638"/>
        <v>33.333333333333357</v>
      </c>
      <c r="AW215" s="158">
        <f t="shared" si="638"/>
        <v>13.33333333333332</v>
      </c>
      <c r="AX215" s="155"/>
      <c r="AY215" s="156"/>
      <c r="AZ215" s="157">
        <f t="shared" si="639"/>
        <v>0</v>
      </c>
      <c r="BA215" s="158">
        <f t="shared" si="639"/>
        <v>0</v>
      </c>
      <c r="BB215" s="155"/>
      <c r="BC215" s="156"/>
      <c r="BD215" s="157">
        <f t="shared" si="640"/>
        <v>0</v>
      </c>
      <c r="BE215" s="158">
        <f t="shared" si="640"/>
        <v>0</v>
      </c>
      <c r="BF215" s="155"/>
      <c r="BG215" s="156"/>
      <c r="BH215" s="157">
        <f t="shared" si="641"/>
        <v>0</v>
      </c>
      <c r="BI215" s="158">
        <f t="shared" si="641"/>
        <v>0</v>
      </c>
      <c r="BJ215" s="157">
        <f t="shared" si="642"/>
        <v>0</v>
      </c>
      <c r="BK215" s="158">
        <f t="shared" si="642"/>
        <v>0</v>
      </c>
      <c r="BL215" s="157">
        <f t="shared" si="643"/>
        <v>0</v>
      </c>
      <c r="BM215" s="158">
        <f t="shared" si="643"/>
        <v>0</v>
      </c>
      <c r="BN215" s="155">
        <v>3</v>
      </c>
      <c r="BO215" s="156">
        <v>6</v>
      </c>
      <c r="BP215" s="157">
        <f t="shared" si="644"/>
        <v>0</v>
      </c>
      <c r="BQ215" s="158">
        <f t="shared" si="644"/>
        <v>0</v>
      </c>
      <c r="BR215" s="155">
        <v>1</v>
      </c>
      <c r="BS215" s="156">
        <v>2</v>
      </c>
      <c r="BT215" s="157">
        <f t="shared" si="645"/>
        <v>1</v>
      </c>
      <c r="BU215" s="158">
        <f t="shared" si="645"/>
        <v>0</v>
      </c>
      <c r="BV215" s="155"/>
      <c r="BW215" s="156"/>
      <c r="BX215" s="157">
        <f t="shared" si="646"/>
        <v>0</v>
      </c>
      <c r="BY215" s="158">
        <f t="shared" si="646"/>
        <v>0</v>
      </c>
      <c r="BZ215" s="157">
        <f t="shared" si="647"/>
        <v>4</v>
      </c>
      <c r="CA215" s="158">
        <f t="shared" si="647"/>
        <v>8</v>
      </c>
      <c r="CB215" s="157">
        <f t="shared" si="648"/>
        <v>4</v>
      </c>
      <c r="CC215" s="158">
        <f t="shared" si="648"/>
        <v>0</v>
      </c>
      <c r="CD215" s="155">
        <v>1.8333333333333299</v>
      </c>
      <c r="CE215" s="156">
        <v>2.4166666666666701</v>
      </c>
      <c r="CF215" s="157">
        <f t="shared" si="649"/>
        <v>5.4999999999999893</v>
      </c>
      <c r="CG215" s="158">
        <f t="shared" si="649"/>
        <v>14.500000000000021</v>
      </c>
      <c r="CH215" s="155">
        <v>0.58333333333333304</v>
      </c>
      <c r="CI215" s="156">
        <v>0.54166666666666696</v>
      </c>
      <c r="CJ215" s="157">
        <f t="shared" si="650"/>
        <v>0.58333333333333304</v>
      </c>
      <c r="CK215" s="158">
        <f t="shared" si="650"/>
        <v>1.0833333333333339</v>
      </c>
      <c r="CL215" s="155"/>
      <c r="CM215" s="156"/>
      <c r="CN215" s="157">
        <f t="shared" si="651"/>
        <v>0</v>
      </c>
      <c r="CO215" s="158">
        <f t="shared" si="651"/>
        <v>0</v>
      </c>
      <c r="CP215" s="157">
        <f t="shared" si="652"/>
        <v>1.5208333333333306</v>
      </c>
      <c r="CQ215" s="158">
        <f t="shared" si="652"/>
        <v>1.9479166666666694</v>
      </c>
      <c r="CR215" s="157">
        <f t="shared" si="653"/>
        <v>6.0833333333333224</v>
      </c>
      <c r="CS215" s="158">
        <f t="shared" si="653"/>
        <v>15.583333333333355</v>
      </c>
      <c r="CT215" s="155"/>
      <c r="CU215" s="156"/>
      <c r="CV215" s="157">
        <f t="shared" si="654"/>
        <v>0</v>
      </c>
      <c r="CW215" s="158">
        <f t="shared" si="654"/>
        <v>0</v>
      </c>
      <c r="CX215" s="155">
        <v>6</v>
      </c>
      <c r="CY215" s="156"/>
      <c r="CZ215" s="157">
        <f t="shared" si="655"/>
        <v>6</v>
      </c>
      <c r="DA215" s="158">
        <f t="shared" si="655"/>
        <v>0</v>
      </c>
      <c r="DB215" s="155"/>
      <c r="DC215" s="156"/>
      <c r="DD215" s="157">
        <f t="shared" si="656"/>
        <v>0</v>
      </c>
      <c r="DE215" s="158">
        <f t="shared" si="656"/>
        <v>0</v>
      </c>
      <c r="DF215" s="157">
        <f t="shared" si="657"/>
        <v>1.5</v>
      </c>
      <c r="DG215" s="158">
        <f t="shared" si="657"/>
        <v>0</v>
      </c>
      <c r="DH215" s="157">
        <f t="shared" si="658"/>
        <v>6</v>
      </c>
      <c r="DI215" s="158">
        <f t="shared" si="658"/>
        <v>0</v>
      </c>
      <c r="DJ215" s="157">
        <f t="shared" si="659"/>
        <v>12</v>
      </c>
      <c r="DK215" s="158">
        <f t="shared" si="659"/>
        <v>12</v>
      </c>
      <c r="DL215" s="157">
        <f t="shared" si="659"/>
        <v>4</v>
      </c>
      <c r="DM215" s="158">
        <f t="shared" si="659"/>
        <v>0</v>
      </c>
      <c r="DN215" s="157">
        <f t="shared" si="660"/>
        <v>3.2847222222222232</v>
      </c>
      <c r="DO215" s="158">
        <f t="shared" si="660"/>
        <v>2.4097222222222228</v>
      </c>
      <c r="DP215" s="157">
        <f t="shared" si="661"/>
        <v>39.416666666666679</v>
      </c>
      <c r="DQ215" s="158">
        <f t="shared" si="661"/>
        <v>28.916666666666671</v>
      </c>
      <c r="DR215" s="157">
        <f t="shared" si="662"/>
        <v>1.5</v>
      </c>
      <c r="DS215" s="158">
        <f t="shared" si="662"/>
        <v>0</v>
      </c>
      <c r="DT215" s="157">
        <f t="shared" si="663"/>
        <v>6</v>
      </c>
      <c r="DU215" s="158">
        <f t="shared" si="663"/>
        <v>0</v>
      </c>
      <c r="DV215" s="155">
        <v>46</v>
      </c>
      <c r="DW215" s="156">
        <v>31</v>
      </c>
      <c r="DX215" s="157">
        <f t="shared" si="664"/>
        <v>0</v>
      </c>
      <c r="DY215" s="158">
        <f t="shared" si="664"/>
        <v>0</v>
      </c>
      <c r="DZ215" s="155">
        <v>61</v>
      </c>
      <c r="EA215" s="156">
        <v>64</v>
      </c>
      <c r="EB215" s="157">
        <f t="shared" si="665"/>
        <v>0</v>
      </c>
      <c r="EC215" s="158">
        <f t="shared" si="665"/>
        <v>0</v>
      </c>
      <c r="ED215" s="155"/>
      <c r="EE215" s="156"/>
      <c r="EF215" s="157">
        <f t="shared" si="666"/>
        <v>0</v>
      </c>
      <c r="EG215" s="158">
        <f t="shared" si="666"/>
        <v>0</v>
      </c>
      <c r="EH215" s="157">
        <f t="shared" si="667"/>
        <v>107</v>
      </c>
      <c r="EI215" s="158">
        <f t="shared" si="667"/>
        <v>95</v>
      </c>
      <c r="EJ215" s="157">
        <f t="shared" si="668"/>
        <v>0</v>
      </c>
      <c r="EK215" s="158">
        <f t="shared" si="668"/>
        <v>0</v>
      </c>
      <c r="EL215" s="155">
        <v>1.6947040498442401</v>
      </c>
      <c r="EM215" s="156">
        <v>0.87368421052631695</v>
      </c>
      <c r="EN215" s="157">
        <f t="shared" si="669"/>
        <v>77.956386292835049</v>
      </c>
      <c r="EO215" s="158">
        <f t="shared" si="669"/>
        <v>27.084210526315825</v>
      </c>
      <c r="EP215" s="155">
        <v>2.9501557632398798</v>
      </c>
      <c r="EQ215" s="156">
        <v>4.0842105263157897</v>
      </c>
      <c r="ER215" s="157">
        <f t="shared" si="670"/>
        <v>179.95950155763268</v>
      </c>
      <c r="ES215" s="158">
        <f t="shared" si="670"/>
        <v>261.38947368421054</v>
      </c>
      <c r="ET215" s="155"/>
      <c r="EU215" s="156"/>
      <c r="EV215" s="157">
        <f t="shared" si="671"/>
        <v>0</v>
      </c>
      <c r="EW215" s="158">
        <f t="shared" si="671"/>
        <v>0</v>
      </c>
      <c r="EX215" s="157">
        <f t="shared" si="672"/>
        <v>2.4104288584155857</v>
      </c>
      <c r="EY215" s="158">
        <f t="shared" si="672"/>
        <v>3.0365650969529092</v>
      </c>
      <c r="EZ215" s="157">
        <f t="shared" si="673"/>
        <v>257.9158878504677</v>
      </c>
      <c r="FA215" s="158">
        <f t="shared" si="673"/>
        <v>288.47368421052636</v>
      </c>
      <c r="FB215" s="155"/>
      <c r="FC215" s="156"/>
      <c r="FD215" s="157">
        <f t="shared" si="674"/>
        <v>0</v>
      </c>
      <c r="FE215" s="158">
        <f t="shared" si="674"/>
        <v>0</v>
      </c>
      <c r="FF215" s="155"/>
      <c r="FG215" s="156"/>
      <c r="FH215" s="157">
        <f t="shared" si="675"/>
        <v>0</v>
      </c>
      <c r="FI215" s="158">
        <f t="shared" si="675"/>
        <v>0</v>
      </c>
      <c r="FJ215" s="155"/>
      <c r="FK215" s="156"/>
      <c r="FL215" s="157">
        <f t="shared" si="676"/>
        <v>0</v>
      </c>
      <c r="FM215" s="158">
        <f t="shared" si="676"/>
        <v>0</v>
      </c>
      <c r="FN215" s="157">
        <f t="shared" si="677"/>
        <v>0</v>
      </c>
      <c r="FO215" s="158">
        <f t="shared" si="677"/>
        <v>0</v>
      </c>
      <c r="FP215" s="157">
        <f t="shared" si="678"/>
        <v>0</v>
      </c>
      <c r="FQ215" s="158">
        <f t="shared" si="678"/>
        <v>0</v>
      </c>
      <c r="FR215" s="155"/>
      <c r="FS215" s="156"/>
      <c r="FT215" s="157">
        <f t="shared" si="679"/>
        <v>0</v>
      </c>
      <c r="FU215" s="158">
        <f t="shared" si="679"/>
        <v>0</v>
      </c>
      <c r="FV215" s="155"/>
      <c r="FW215" s="156"/>
      <c r="FX215" s="157">
        <f t="shared" si="680"/>
        <v>0</v>
      </c>
      <c r="FY215" s="158">
        <f t="shared" si="680"/>
        <v>0</v>
      </c>
      <c r="FZ215" s="155"/>
      <c r="GA215" s="156"/>
      <c r="GB215" s="157">
        <f t="shared" si="681"/>
        <v>0</v>
      </c>
      <c r="GC215" s="158">
        <f t="shared" si="681"/>
        <v>0</v>
      </c>
      <c r="GD215" s="157">
        <f t="shared" si="682"/>
        <v>49</v>
      </c>
      <c r="GE215" s="158">
        <f t="shared" si="682"/>
        <v>37</v>
      </c>
      <c r="GF215" s="157">
        <f t="shared" si="682"/>
        <v>0</v>
      </c>
      <c r="GG215" s="158">
        <f t="shared" si="682"/>
        <v>0</v>
      </c>
      <c r="GH215" s="157">
        <f t="shared" si="683"/>
        <v>83.456386292835035</v>
      </c>
      <c r="GI215" s="158">
        <f t="shared" si="683"/>
        <v>41.584210526315843</v>
      </c>
      <c r="GJ215" s="157" t="str">
        <f t="shared" si="684"/>
        <v/>
      </c>
      <c r="GK215" s="158" t="str">
        <f t="shared" si="684"/>
        <v/>
      </c>
      <c r="GL215" s="157">
        <f t="shared" si="685"/>
        <v>70</v>
      </c>
      <c r="GM215" s="158">
        <f t="shared" si="685"/>
        <v>70</v>
      </c>
      <c r="GN215" s="157">
        <f t="shared" si="685"/>
        <v>1</v>
      </c>
      <c r="GO215" s="158">
        <f t="shared" si="685"/>
        <v>0</v>
      </c>
      <c r="GP215" s="157">
        <f t="shared" si="686"/>
        <v>213.87616822429936</v>
      </c>
      <c r="GQ215" s="158">
        <f t="shared" si="686"/>
        <v>275.80614035087717</v>
      </c>
      <c r="GR215" s="157">
        <f t="shared" si="687"/>
        <v>6</v>
      </c>
      <c r="GS215" s="158">
        <f t="shared" si="687"/>
        <v>0</v>
      </c>
      <c r="GT215" s="157">
        <f t="shared" si="688"/>
        <v>119</v>
      </c>
      <c r="GU215" s="158">
        <f t="shared" si="688"/>
        <v>107</v>
      </c>
      <c r="GV215" s="157">
        <f t="shared" si="688"/>
        <v>1</v>
      </c>
      <c r="GW215" s="158">
        <f t="shared" si="688"/>
        <v>0</v>
      </c>
      <c r="GX215" s="157">
        <f t="shared" si="689"/>
        <v>297.33255451713438</v>
      </c>
      <c r="GY215" s="158">
        <f t="shared" si="689"/>
        <v>317.39035087719299</v>
      </c>
      <c r="GZ215" s="157">
        <f t="shared" si="626"/>
        <v>6</v>
      </c>
      <c r="HA215" s="158" t="str">
        <f t="shared" si="626"/>
        <v/>
      </c>
      <c r="HB215" s="157">
        <f t="shared" si="690"/>
        <v>0</v>
      </c>
      <c r="HC215" s="158">
        <f t="shared" si="690"/>
        <v>0</v>
      </c>
      <c r="HD215" s="157">
        <f t="shared" si="690"/>
        <v>0</v>
      </c>
      <c r="HE215" s="158">
        <f t="shared" si="690"/>
        <v>0</v>
      </c>
      <c r="HF215" s="157" t="str">
        <f t="shared" si="691"/>
        <v/>
      </c>
      <c r="HG215" s="158" t="str">
        <f t="shared" si="691"/>
        <v/>
      </c>
      <c r="HH215" s="157" t="str">
        <f t="shared" si="692"/>
        <v/>
      </c>
      <c r="HI215" s="158" t="str">
        <f t="shared" si="692"/>
        <v/>
      </c>
      <c r="HJ215" s="157">
        <f t="shared" si="693"/>
        <v>297.33255451713438</v>
      </c>
      <c r="HK215" s="158">
        <f t="shared" si="693"/>
        <v>317.39035087719304</v>
      </c>
      <c r="HL215" s="157">
        <f t="shared" si="694"/>
        <v>6</v>
      </c>
      <c r="HM215" s="158" t="str">
        <f t="shared" si="694"/>
        <v/>
      </c>
    </row>
    <row r="216" spans="1:221">
      <c r="A216" s="176" t="s">
        <v>563</v>
      </c>
      <c r="B216" s="177" t="s">
        <v>611</v>
      </c>
      <c r="C216" s="178"/>
      <c r="D216" s="180">
        <v>198923</v>
      </c>
      <c r="E216" s="180">
        <v>10</v>
      </c>
      <c r="F216" s="155">
        <v>91</v>
      </c>
      <c r="G216" s="156">
        <v>88</v>
      </c>
      <c r="H216" s="155">
        <v>4</v>
      </c>
      <c r="I216" s="156">
        <v>1</v>
      </c>
      <c r="J216" s="157">
        <f t="shared" si="627"/>
        <v>87</v>
      </c>
      <c r="K216" s="158">
        <f t="shared" si="627"/>
        <v>87</v>
      </c>
      <c r="L216" s="155"/>
      <c r="M216" s="156"/>
      <c r="N216" s="157">
        <f t="shared" si="628"/>
        <v>87</v>
      </c>
      <c r="O216" s="158">
        <f t="shared" si="628"/>
        <v>87</v>
      </c>
      <c r="P216" s="157">
        <f t="shared" si="628"/>
        <v>3</v>
      </c>
      <c r="Q216" s="158">
        <f t="shared" si="628"/>
        <v>0</v>
      </c>
      <c r="R216" s="155">
        <v>2</v>
      </c>
      <c r="S216" s="156">
        <v>0</v>
      </c>
      <c r="T216" s="157">
        <f t="shared" si="629"/>
        <v>0</v>
      </c>
      <c r="U216" s="158">
        <f t="shared" si="629"/>
        <v>0</v>
      </c>
      <c r="V216" s="155">
        <v>7</v>
      </c>
      <c r="W216" s="156">
        <v>7</v>
      </c>
      <c r="X216" s="157">
        <f t="shared" si="630"/>
        <v>0</v>
      </c>
      <c r="Y216" s="158">
        <f t="shared" si="630"/>
        <v>0</v>
      </c>
      <c r="Z216" s="155"/>
      <c r="AA216" s="156"/>
      <c r="AB216" s="157">
        <f t="shared" si="631"/>
        <v>0</v>
      </c>
      <c r="AC216" s="158">
        <f t="shared" si="631"/>
        <v>0</v>
      </c>
      <c r="AD216" s="157">
        <f t="shared" si="632"/>
        <v>9</v>
      </c>
      <c r="AE216" s="158">
        <f t="shared" si="632"/>
        <v>7</v>
      </c>
      <c r="AF216" s="157">
        <f t="shared" si="633"/>
        <v>0</v>
      </c>
      <c r="AG216" s="158">
        <f t="shared" si="633"/>
        <v>0</v>
      </c>
      <c r="AH216" s="155">
        <v>0.407407407407407</v>
      </c>
      <c r="AI216" s="156">
        <v>0</v>
      </c>
      <c r="AJ216" s="157">
        <f t="shared" si="634"/>
        <v>0.81481481481481399</v>
      </c>
      <c r="AK216" s="158">
        <f t="shared" si="634"/>
        <v>0</v>
      </c>
      <c r="AL216" s="155">
        <v>3.8518518518518499</v>
      </c>
      <c r="AM216" s="156">
        <v>3.2857142857142798</v>
      </c>
      <c r="AN216" s="157">
        <f t="shared" si="635"/>
        <v>26.962962962962948</v>
      </c>
      <c r="AO216" s="158">
        <f t="shared" si="635"/>
        <v>22.999999999999957</v>
      </c>
      <c r="AP216" s="155"/>
      <c r="AQ216" s="156"/>
      <c r="AR216" s="157">
        <f t="shared" si="636"/>
        <v>0</v>
      </c>
      <c r="AS216" s="158">
        <f t="shared" si="636"/>
        <v>0</v>
      </c>
      <c r="AT216" s="157">
        <f t="shared" si="637"/>
        <v>3.0864197530864179</v>
      </c>
      <c r="AU216" s="158">
        <f t="shared" si="637"/>
        <v>3.2857142857142798</v>
      </c>
      <c r="AV216" s="157">
        <f t="shared" si="638"/>
        <v>27.777777777777761</v>
      </c>
      <c r="AW216" s="158">
        <f t="shared" si="638"/>
        <v>22.999999999999957</v>
      </c>
      <c r="AX216" s="155"/>
      <c r="AY216" s="156"/>
      <c r="AZ216" s="157">
        <f t="shared" si="639"/>
        <v>0</v>
      </c>
      <c r="BA216" s="158">
        <f t="shared" si="639"/>
        <v>0</v>
      </c>
      <c r="BB216" s="155"/>
      <c r="BC216" s="156"/>
      <c r="BD216" s="157">
        <f t="shared" si="640"/>
        <v>0</v>
      </c>
      <c r="BE216" s="158">
        <f t="shared" si="640"/>
        <v>0</v>
      </c>
      <c r="BF216" s="155"/>
      <c r="BG216" s="156"/>
      <c r="BH216" s="157">
        <f t="shared" si="641"/>
        <v>0</v>
      </c>
      <c r="BI216" s="158">
        <f t="shared" si="641"/>
        <v>0</v>
      </c>
      <c r="BJ216" s="157">
        <f t="shared" si="642"/>
        <v>0</v>
      </c>
      <c r="BK216" s="158">
        <f t="shared" si="642"/>
        <v>0</v>
      </c>
      <c r="BL216" s="157">
        <f t="shared" si="643"/>
        <v>0</v>
      </c>
      <c r="BM216" s="158">
        <f t="shared" si="643"/>
        <v>0</v>
      </c>
      <c r="BN216" s="155">
        <v>5</v>
      </c>
      <c r="BO216" s="156">
        <v>9</v>
      </c>
      <c r="BP216" s="157">
        <f t="shared" si="644"/>
        <v>0</v>
      </c>
      <c r="BQ216" s="158">
        <f t="shared" si="644"/>
        <v>0</v>
      </c>
      <c r="BR216" s="155">
        <v>3</v>
      </c>
      <c r="BS216" s="156">
        <v>12</v>
      </c>
      <c r="BT216" s="157">
        <f t="shared" si="645"/>
        <v>3</v>
      </c>
      <c r="BU216" s="158">
        <f t="shared" si="645"/>
        <v>0</v>
      </c>
      <c r="BV216" s="155"/>
      <c r="BW216" s="156"/>
      <c r="BX216" s="157">
        <f t="shared" si="646"/>
        <v>0</v>
      </c>
      <c r="BY216" s="158">
        <f t="shared" si="646"/>
        <v>0</v>
      </c>
      <c r="BZ216" s="157">
        <f t="shared" si="647"/>
        <v>8</v>
      </c>
      <c r="CA216" s="158">
        <f t="shared" si="647"/>
        <v>21</v>
      </c>
      <c r="CB216" s="157">
        <f t="shared" si="648"/>
        <v>8</v>
      </c>
      <c r="CC216" s="158">
        <f t="shared" si="648"/>
        <v>0</v>
      </c>
      <c r="CD216" s="155">
        <v>2.0833333333333299</v>
      </c>
      <c r="CE216" s="156">
        <v>1.82539682539683</v>
      </c>
      <c r="CF216" s="157">
        <f t="shared" si="649"/>
        <v>10.41666666666665</v>
      </c>
      <c r="CG216" s="158">
        <f t="shared" si="649"/>
        <v>16.42857142857147</v>
      </c>
      <c r="CH216" s="155">
        <v>1.2083333333333299</v>
      </c>
      <c r="CI216" s="156">
        <v>2.2698412698412702</v>
      </c>
      <c r="CJ216" s="157">
        <f t="shared" si="650"/>
        <v>3.6249999999999898</v>
      </c>
      <c r="CK216" s="158">
        <f t="shared" si="650"/>
        <v>27.238095238095241</v>
      </c>
      <c r="CL216" s="155"/>
      <c r="CM216" s="156"/>
      <c r="CN216" s="157">
        <f t="shared" si="651"/>
        <v>0</v>
      </c>
      <c r="CO216" s="158">
        <f t="shared" si="651"/>
        <v>0</v>
      </c>
      <c r="CP216" s="157">
        <f t="shared" si="652"/>
        <v>1.7552083333333299</v>
      </c>
      <c r="CQ216" s="158">
        <f t="shared" si="652"/>
        <v>2.0793650793650817</v>
      </c>
      <c r="CR216" s="157">
        <f t="shared" si="653"/>
        <v>14.041666666666639</v>
      </c>
      <c r="CS216" s="158">
        <f t="shared" si="653"/>
        <v>43.666666666666714</v>
      </c>
      <c r="CT216" s="155"/>
      <c r="CU216" s="156"/>
      <c r="CV216" s="157">
        <f t="shared" si="654"/>
        <v>0</v>
      </c>
      <c r="CW216" s="158">
        <f t="shared" si="654"/>
        <v>0</v>
      </c>
      <c r="CX216" s="155">
        <v>3</v>
      </c>
      <c r="CY216" s="156"/>
      <c r="CZ216" s="157">
        <f t="shared" si="655"/>
        <v>9</v>
      </c>
      <c r="DA216" s="158">
        <f t="shared" si="655"/>
        <v>0</v>
      </c>
      <c r="DB216" s="155"/>
      <c r="DC216" s="156"/>
      <c r="DD216" s="157">
        <f t="shared" si="656"/>
        <v>0</v>
      </c>
      <c r="DE216" s="158">
        <f t="shared" si="656"/>
        <v>0</v>
      </c>
      <c r="DF216" s="157">
        <f t="shared" si="657"/>
        <v>1.125</v>
      </c>
      <c r="DG216" s="158">
        <f t="shared" si="657"/>
        <v>0</v>
      </c>
      <c r="DH216" s="157">
        <f t="shared" si="658"/>
        <v>9</v>
      </c>
      <c r="DI216" s="158">
        <f t="shared" si="658"/>
        <v>0</v>
      </c>
      <c r="DJ216" s="157">
        <f t="shared" si="659"/>
        <v>17</v>
      </c>
      <c r="DK216" s="158">
        <f t="shared" si="659"/>
        <v>28</v>
      </c>
      <c r="DL216" s="157">
        <f t="shared" si="659"/>
        <v>8</v>
      </c>
      <c r="DM216" s="158">
        <f t="shared" si="659"/>
        <v>0</v>
      </c>
      <c r="DN216" s="157">
        <f t="shared" si="660"/>
        <v>2.4599673202614354</v>
      </c>
      <c r="DO216" s="158">
        <f t="shared" si="660"/>
        <v>2.3809523809523809</v>
      </c>
      <c r="DP216" s="157">
        <f t="shared" si="661"/>
        <v>41.8194444444444</v>
      </c>
      <c r="DQ216" s="158">
        <f t="shared" si="661"/>
        <v>66.666666666666671</v>
      </c>
      <c r="DR216" s="157">
        <f t="shared" si="662"/>
        <v>1.125</v>
      </c>
      <c r="DS216" s="158">
        <f t="shared" si="662"/>
        <v>0</v>
      </c>
      <c r="DT216" s="157">
        <f t="shared" si="663"/>
        <v>9</v>
      </c>
      <c r="DU216" s="158">
        <f t="shared" si="663"/>
        <v>0</v>
      </c>
      <c r="DV216" s="155">
        <v>33</v>
      </c>
      <c r="DW216" s="156">
        <v>20</v>
      </c>
      <c r="DX216" s="157">
        <f t="shared" si="664"/>
        <v>0</v>
      </c>
      <c r="DY216" s="158">
        <f t="shared" si="664"/>
        <v>0</v>
      </c>
      <c r="DZ216" s="155">
        <v>37</v>
      </c>
      <c r="EA216" s="156">
        <v>39</v>
      </c>
      <c r="EB216" s="157">
        <f t="shared" si="665"/>
        <v>0</v>
      </c>
      <c r="EC216" s="158">
        <f t="shared" si="665"/>
        <v>0</v>
      </c>
      <c r="ED216" s="155"/>
      <c r="EE216" s="156"/>
      <c r="EF216" s="157">
        <f t="shared" si="666"/>
        <v>0</v>
      </c>
      <c r="EG216" s="158">
        <f t="shared" si="666"/>
        <v>0</v>
      </c>
      <c r="EH216" s="157">
        <f t="shared" si="667"/>
        <v>70</v>
      </c>
      <c r="EI216" s="158">
        <f t="shared" si="667"/>
        <v>59</v>
      </c>
      <c r="EJ216" s="157">
        <f t="shared" si="668"/>
        <v>0</v>
      </c>
      <c r="EK216" s="158">
        <f t="shared" si="668"/>
        <v>0</v>
      </c>
      <c r="EL216" s="155">
        <v>1.9904761904761901</v>
      </c>
      <c r="EM216" s="156">
        <v>1.1638418079096</v>
      </c>
      <c r="EN216" s="157">
        <f t="shared" si="669"/>
        <v>65.685714285714269</v>
      </c>
      <c r="EO216" s="158">
        <f t="shared" si="669"/>
        <v>23.276836158192001</v>
      </c>
      <c r="EP216" s="155">
        <v>2.6571428571428601</v>
      </c>
      <c r="EQ216" s="156">
        <v>3.8135593220339001</v>
      </c>
      <c r="ER216" s="157">
        <f t="shared" si="670"/>
        <v>98.31428571428583</v>
      </c>
      <c r="ES216" s="158">
        <f t="shared" si="670"/>
        <v>148.72881355932211</v>
      </c>
      <c r="ET216" s="155"/>
      <c r="EU216" s="156"/>
      <c r="EV216" s="157">
        <f t="shared" si="671"/>
        <v>0</v>
      </c>
      <c r="EW216" s="158">
        <f t="shared" si="671"/>
        <v>0</v>
      </c>
      <c r="EX216" s="157">
        <f t="shared" si="672"/>
        <v>2.3428571428571443</v>
      </c>
      <c r="EY216" s="158">
        <f t="shared" si="672"/>
        <v>2.9153499952121034</v>
      </c>
      <c r="EZ216" s="157">
        <f t="shared" si="673"/>
        <v>164.00000000000011</v>
      </c>
      <c r="FA216" s="158">
        <f t="shared" si="673"/>
        <v>172.0056497175141</v>
      </c>
      <c r="FB216" s="155"/>
      <c r="FC216" s="156"/>
      <c r="FD216" s="157">
        <f t="shared" si="674"/>
        <v>0</v>
      </c>
      <c r="FE216" s="158">
        <f t="shared" si="674"/>
        <v>0</v>
      </c>
      <c r="FF216" s="155"/>
      <c r="FG216" s="156"/>
      <c r="FH216" s="157">
        <f t="shared" si="675"/>
        <v>0</v>
      </c>
      <c r="FI216" s="158">
        <f t="shared" si="675"/>
        <v>0</v>
      </c>
      <c r="FJ216" s="155"/>
      <c r="FK216" s="156"/>
      <c r="FL216" s="157">
        <f t="shared" si="676"/>
        <v>0</v>
      </c>
      <c r="FM216" s="158">
        <f t="shared" si="676"/>
        <v>0</v>
      </c>
      <c r="FN216" s="157">
        <f t="shared" si="677"/>
        <v>0</v>
      </c>
      <c r="FO216" s="158">
        <f t="shared" si="677"/>
        <v>0</v>
      </c>
      <c r="FP216" s="157">
        <f t="shared" si="678"/>
        <v>0</v>
      </c>
      <c r="FQ216" s="158">
        <f t="shared" si="678"/>
        <v>0</v>
      </c>
      <c r="FR216" s="155"/>
      <c r="FS216" s="156"/>
      <c r="FT216" s="157">
        <f t="shared" si="679"/>
        <v>0</v>
      </c>
      <c r="FU216" s="158">
        <f t="shared" si="679"/>
        <v>0</v>
      </c>
      <c r="FV216" s="155"/>
      <c r="FW216" s="156"/>
      <c r="FX216" s="157">
        <f t="shared" si="680"/>
        <v>0</v>
      </c>
      <c r="FY216" s="158">
        <f t="shared" si="680"/>
        <v>0</v>
      </c>
      <c r="FZ216" s="155"/>
      <c r="GA216" s="156"/>
      <c r="GB216" s="157">
        <f t="shared" si="681"/>
        <v>0</v>
      </c>
      <c r="GC216" s="158">
        <f t="shared" si="681"/>
        <v>0</v>
      </c>
      <c r="GD216" s="157">
        <f t="shared" si="682"/>
        <v>40</v>
      </c>
      <c r="GE216" s="158">
        <f t="shared" si="682"/>
        <v>29</v>
      </c>
      <c r="GF216" s="157">
        <f t="shared" si="682"/>
        <v>0</v>
      </c>
      <c r="GG216" s="158">
        <f t="shared" si="682"/>
        <v>0</v>
      </c>
      <c r="GH216" s="157">
        <f t="shared" si="683"/>
        <v>76.917195767195736</v>
      </c>
      <c r="GI216" s="158">
        <f t="shared" si="683"/>
        <v>39.705407586763471</v>
      </c>
      <c r="GJ216" s="157" t="str">
        <f t="shared" si="684"/>
        <v/>
      </c>
      <c r="GK216" s="158" t="str">
        <f t="shared" si="684"/>
        <v/>
      </c>
      <c r="GL216" s="157">
        <f t="shared" si="685"/>
        <v>47</v>
      </c>
      <c r="GM216" s="158">
        <f t="shared" si="685"/>
        <v>58</v>
      </c>
      <c r="GN216" s="157">
        <f t="shared" si="685"/>
        <v>3</v>
      </c>
      <c r="GO216" s="158">
        <f t="shared" si="685"/>
        <v>0</v>
      </c>
      <c r="GP216" s="157">
        <f t="shared" si="686"/>
        <v>128.90224867724876</v>
      </c>
      <c r="GQ216" s="158">
        <f t="shared" si="686"/>
        <v>198.96690879741732</v>
      </c>
      <c r="GR216" s="157">
        <f t="shared" si="687"/>
        <v>9</v>
      </c>
      <c r="GS216" s="158">
        <f t="shared" si="687"/>
        <v>0</v>
      </c>
      <c r="GT216" s="157">
        <f t="shared" si="688"/>
        <v>87</v>
      </c>
      <c r="GU216" s="158">
        <f t="shared" si="688"/>
        <v>87</v>
      </c>
      <c r="GV216" s="157">
        <f t="shared" si="688"/>
        <v>3</v>
      </c>
      <c r="GW216" s="158">
        <f t="shared" si="688"/>
        <v>0</v>
      </c>
      <c r="GX216" s="157">
        <f t="shared" si="689"/>
        <v>205.81944444444451</v>
      </c>
      <c r="GY216" s="158">
        <f t="shared" si="689"/>
        <v>238.67231638418079</v>
      </c>
      <c r="GZ216" s="157">
        <f t="shared" si="626"/>
        <v>9</v>
      </c>
      <c r="HA216" s="158" t="str">
        <f t="shared" si="626"/>
        <v/>
      </c>
      <c r="HB216" s="157">
        <f t="shared" si="690"/>
        <v>0</v>
      </c>
      <c r="HC216" s="158">
        <f t="shared" si="690"/>
        <v>0</v>
      </c>
      <c r="HD216" s="157">
        <f t="shared" si="690"/>
        <v>0</v>
      </c>
      <c r="HE216" s="158">
        <f t="shared" si="690"/>
        <v>0</v>
      </c>
      <c r="HF216" s="157" t="str">
        <f t="shared" si="691"/>
        <v/>
      </c>
      <c r="HG216" s="158" t="str">
        <f t="shared" si="691"/>
        <v/>
      </c>
      <c r="HH216" s="157" t="str">
        <f t="shared" si="692"/>
        <v/>
      </c>
      <c r="HI216" s="158" t="str">
        <f t="shared" si="692"/>
        <v/>
      </c>
      <c r="HJ216" s="157">
        <f t="shared" si="693"/>
        <v>205.81944444444451</v>
      </c>
      <c r="HK216" s="158">
        <f t="shared" si="693"/>
        <v>238.67231638418076</v>
      </c>
      <c r="HL216" s="157">
        <f t="shared" si="694"/>
        <v>9</v>
      </c>
      <c r="HM216" s="158" t="str">
        <f t="shared" si="694"/>
        <v/>
      </c>
    </row>
    <row r="217" spans="1:221">
      <c r="A217" s="176" t="s">
        <v>563</v>
      </c>
      <c r="B217" s="177" t="s">
        <v>612</v>
      </c>
      <c r="C217" s="178"/>
      <c r="D217" s="180">
        <v>198987</v>
      </c>
      <c r="E217" s="180">
        <v>9</v>
      </c>
      <c r="F217" s="155">
        <v>391</v>
      </c>
      <c r="G217" s="156">
        <v>324</v>
      </c>
      <c r="H217" s="155">
        <v>6</v>
      </c>
      <c r="I217" s="156">
        <v>0</v>
      </c>
      <c r="J217" s="157">
        <f t="shared" si="627"/>
        <v>385</v>
      </c>
      <c r="K217" s="158">
        <f t="shared" si="627"/>
        <v>324</v>
      </c>
      <c r="L217" s="155"/>
      <c r="M217" s="156"/>
      <c r="N217" s="157">
        <f t="shared" si="628"/>
        <v>385</v>
      </c>
      <c r="O217" s="158">
        <f t="shared" si="628"/>
        <v>324</v>
      </c>
      <c r="P217" s="157">
        <f t="shared" si="628"/>
        <v>16</v>
      </c>
      <c r="Q217" s="158">
        <f t="shared" si="628"/>
        <v>0</v>
      </c>
      <c r="R217" s="155">
        <v>1</v>
      </c>
      <c r="S217" s="156">
        <v>1</v>
      </c>
      <c r="T217" s="157">
        <f t="shared" si="629"/>
        <v>0</v>
      </c>
      <c r="U217" s="158">
        <f t="shared" si="629"/>
        <v>0</v>
      </c>
      <c r="V217" s="155">
        <v>9</v>
      </c>
      <c r="W217" s="156">
        <v>10</v>
      </c>
      <c r="X217" s="157">
        <f t="shared" si="630"/>
        <v>0</v>
      </c>
      <c r="Y217" s="158">
        <f t="shared" si="630"/>
        <v>0</v>
      </c>
      <c r="Z217" s="155"/>
      <c r="AA217" s="156"/>
      <c r="AB217" s="157">
        <f t="shared" si="631"/>
        <v>0</v>
      </c>
      <c r="AC217" s="158">
        <f t="shared" si="631"/>
        <v>0</v>
      </c>
      <c r="AD217" s="157">
        <f t="shared" si="632"/>
        <v>10</v>
      </c>
      <c r="AE217" s="158">
        <f t="shared" si="632"/>
        <v>11</v>
      </c>
      <c r="AF217" s="157">
        <f t="shared" si="633"/>
        <v>0</v>
      </c>
      <c r="AG217" s="158">
        <f t="shared" si="633"/>
        <v>0</v>
      </c>
      <c r="AH217" s="155">
        <v>0.9</v>
      </c>
      <c r="AI217" s="156">
        <v>0.27272727272727298</v>
      </c>
      <c r="AJ217" s="157">
        <f t="shared" si="634"/>
        <v>0.9</v>
      </c>
      <c r="AK217" s="158">
        <f t="shared" si="634"/>
        <v>0.27272727272727298</v>
      </c>
      <c r="AL217" s="155">
        <v>3.1333333333333302</v>
      </c>
      <c r="AM217" s="156">
        <v>3.3030303030303001</v>
      </c>
      <c r="AN217" s="157">
        <f t="shared" si="635"/>
        <v>28.199999999999971</v>
      </c>
      <c r="AO217" s="158">
        <f t="shared" si="635"/>
        <v>33.030303030303003</v>
      </c>
      <c r="AP217" s="155"/>
      <c r="AQ217" s="156"/>
      <c r="AR217" s="157">
        <f t="shared" si="636"/>
        <v>0</v>
      </c>
      <c r="AS217" s="158">
        <f t="shared" si="636"/>
        <v>0</v>
      </c>
      <c r="AT217" s="157">
        <f t="shared" si="637"/>
        <v>2.909999999999997</v>
      </c>
      <c r="AU217" s="158">
        <f t="shared" si="637"/>
        <v>3.0275482093663886</v>
      </c>
      <c r="AV217" s="157">
        <f t="shared" si="638"/>
        <v>29.099999999999969</v>
      </c>
      <c r="AW217" s="158">
        <f t="shared" si="638"/>
        <v>33.303030303030276</v>
      </c>
      <c r="AX217" s="155"/>
      <c r="AY217" s="156"/>
      <c r="AZ217" s="157">
        <f t="shared" si="639"/>
        <v>0</v>
      </c>
      <c r="BA217" s="158">
        <f t="shared" si="639"/>
        <v>0</v>
      </c>
      <c r="BB217" s="155"/>
      <c r="BC217" s="156"/>
      <c r="BD217" s="157">
        <f t="shared" si="640"/>
        <v>0</v>
      </c>
      <c r="BE217" s="158">
        <f t="shared" si="640"/>
        <v>0</v>
      </c>
      <c r="BF217" s="155"/>
      <c r="BG217" s="156"/>
      <c r="BH217" s="157">
        <f t="shared" si="641"/>
        <v>0</v>
      </c>
      <c r="BI217" s="158">
        <f t="shared" si="641"/>
        <v>0</v>
      </c>
      <c r="BJ217" s="157">
        <f t="shared" si="642"/>
        <v>0</v>
      </c>
      <c r="BK217" s="158">
        <f t="shared" si="642"/>
        <v>0</v>
      </c>
      <c r="BL217" s="157">
        <f t="shared" si="643"/>
        <v>0</v>
      </c>
      <c r="BM217" s="158">
        <f t="shared" si="643"/>
        <v>0</v>
      </c>
      <c r="BN217" s="155">
        <v>10</v>
      </c>
      <c r="BO217" s="156">
        <v>14</v>
      </c>
      <c r="BP217" s="157">
        <f t="shared" si="644"/>
        <v>0</v>
      </c>
      <c r="BQ217" s="158">
        <f t="shared" si="644"/>
        <v>0</v>
      </c>
      <c r="BR217" s="155">
        <v>16</v>
      </c>
      <c r="BS217" s="156">
        <v>12</v>
      </c>
      <c r="BT217" s="157">
        <f t="shared" si="645"/>
        <v>16</v>
      </c>
      <c r="BU217" s="158">
        <f t="shared" si="645"/>
        <v>0</v>
      </c>
      <c r="BV217" s="155"/>
      <c r="BW217" s="156"/>
      <c r="BX217" s="157">
        <f t="shared" si="646"/>
        <v>0</v>
      </c>
      <c r="BY217" s="158">
        <f t="shared" si="646"/>
        <v>0</v>
      </c>
      <c r="BZ217" s="157">
        <f t="shared" si="647"/>
        <v>26</v>
      </c>
      <c r="CA217" s="158">
        <f t="shared" si="647"/>
        <v>26</v>
      </c>
      <c r="CB217" s="157">
        <f t="shared" si="648"/>
        <v>26</v>
      </c>
      <c r="CC217" s="158">
        <f t="shared" si="648"/>
        <v>0</v>
      </c>
      <c r="CD217" s="155">
        <v>1</v>
      </c>
      <c r="CE217" s="156">
        <v>1.0384615384615401</v>
      </c>
      <c r="CF217" s="157">
        <f t="shared" si="649"/>
        <v>10</v>
      </c>
      <c r="CG217" s="158">
        <f t="shared" si="649"/>
        <v>14.538461538461561</v>
      </c>
      <c r="CH217" s="155">
        <v>2.5384615384615401</v>
      </c>
      <c r="CI217" s="156">
        <v>1.6666666666666701</v>
      </c>
      <c r="CJ217" s="157">
        <f t="shared" si="650"/>
        <v>40.615384615384642</v>
      </c>
      <c r="CK217" s="158">
        <f t="shared" si="650"/>
        <v>20.000000000000043</v>
      </c>
      <c r="CL217" s="155"/>
      <c r="CM217" s="156"/>
      <c r="CN217" s="157">
        <f t="shared" si="651"/>
        <v>0</v>
      </c>
      <c r="CO217" s="158">
        <f t="shared" si="651"/>
        <v>0</v>
      </c>
      <c r="CP217" s="157">
        <f t="shared" si="652"/>
        <v>1.9467455621301786</v>
      </c>
      <c r="CQ217" s="158">
        <f t="shared" si="652"/>
        <v>1.3284023668639078</v>
      </c>
      <c r="CR217" s="157">
        <f t="shared" si="653"/>
        <v>50.615384615384642</v>
      </c>
      <c r="CS217" s="158">
        <f t="shared" si="653"/>
        <v>34.538461538461604</v>
      </c>
      <c r="CT217" s="155"/>
      <c r="CU217" s="156"/>
      <c r="CV217" s="157">
        <f t="shared" si="654"/>
        <v>0</v>
      </c>
      <c r="CW217" s="158">
        <f t="shared" si="654"/>
        <v>0</v>
      </c>
      <c r="CX217" s="155">
        <v>14</v>
      </c>
      <c r="CY217" s="156"/>
      <c r="CZ217" s="157">
        <f t="shared" si="655"/>
        <v>224</v>
      </c>
      <c r="DA217" s="158">
        <f t="shared" si="655"/>
        <v>0</v>
      </c>
      <c r="DB217" s="155"/>
      <c r="DC217" s="156"/>
      <c r="DD217" s="157">
        <f t="shared" si="656"/>
        <v>0</v>
      </c>
      <c r="DE217" s="158">
        <f t="shared" si="656"/>
        <v>0</v>
      </c>
      <c r="DF217" s="157">
        <f t="shared" si="657"/>
        <v>8.615384615384615</v>
      </c>
      <c r="DG217" s="158">
        <f t="shared" si="657"/>
        <v>0</v>
      </c>
      <c r="DH217" s="157">
        <f t="shared" si="658"/>
        <v>224</v>
      </c>
      <c r="DI217" s="158">
        <f t="shared" si="658"/>
        <v>0</v>
      </c>
      <c r="DJ217" s="157">
        <f t="shared" si="659"/>
        <v>36</v>
      </c>
      <c r="DK217" s="158">
        <f t="shared" si="659"/>
        <v>37</v>
      </c>
      <c r="DL217" s="157">
        <f t="shared" si="659"/>
        <v>26</v>
      </c>
      <c r="DM217" s="158">
        <f t="shared" si="659"/>
        <v>0</v>
      </c>
      <c r="DN217" s="157">
        <f t="shared" si="660"/>
        <v>2.214316239316239</v>
      </c>
      <c r="DO217" s="158">
        <f t="shared" si="660"/>
        <v>1.8335538335538348</v>
      </c>
      <c r="DP217" s="157">
        <f t="shared" si="661"/>
        <v>79.715384615384608</v>
      </c>
      <c r="DQ217" s="158">
        <f t="shared" si="661"/>
        <v>67.841491841491887</v>
      </c>
      <c r="DR217" s="157">
        <f t="shared" si="662"/>
        <v>8.615384615384615</v>
      </c>
      <c r="DS217" s="158">
        <f t="shared" si="662"/>
        <v>0</v>
      </c>
      <c r="DT217" s="157">
        <f t="shared" si="663"/>
        <v>224</v>
      </c>
      <c r="DU217" s="158">
        <f t="shared" si="663"/>
        <v>0</v>
      </c>
      <c r="DV217" s="155">
        <v>196</v>
      </c>
      <c r="DW217" s="156">
        <v>162</v>
      </c>
      <c r="DX217" s="157">
        <f t="shared" si="664"/>
        <v>0</v>
      </c>
      <c r="DY217" s="158">
        <f t="shared" si="664"/>
        <v>0</v>
      </c>
      <c r="DZ217" s="155">
        <v>153</v>
      </c>
      <c r="EA217" s="156">
        <v>125</v>
      </c>
      <c r="EB217" s="157">
        <f t="shared" si="665"/>
        <v>0</v>
      </c>
      <c r="EC217" s="158">
        <f t="shared" si="665"/>
        <v>0</v>
      </c>
      <c r="ED217" s="155"/>
      <c r="EE217" s="156"/>
      <c r="EF217" s="157">
        <f t="shared" si="666"/>
        <v>0</v>
      </c>
      <c r="EG217" s="158">
        <f t="shared" si="666"/>
        <v>0</v>
      </c>
      <c r="EH217" s="157">
        <f t="shared" si="667"/>
        <v>349</v>
      </c>
      <c r="EI217" s="158">
        <f t="shared" si="667"/>
        <v>287</v>
      </c>
      <c r="EJ217" s="157">
        <f t="shared" si="668"/>
        <v>0</v>
      </c>
      <c r="EK217" s="158">
        <f t="shared" si="668"/>
        <v>0</v>
      </c>
      <c r="EL217" s="155">
        <v>1.98662846227316</v>
      </c>
      <c r="EM217" s="156">
        <v>1.95702671312427</v>
      </c>
      <c r="EN217" s="157">
        <f t="shared" si="669"/>
        <v>389.37917860553938</v>
      </c>
      <c r="EO217" s="158">
        <f t="shared" si="669"/>
        <v>317.03832752613175</v>
      </c>
      <c r="EP217" s="155">
        <v>2.0553963705826201</v>
      </c>
      <c r="EQ217" s="156">
        <v>2.1196283391405299</v>
      </c>
      <c r="ER217" s="157">
        <f t="shared" si="670"/>
        <v>314.4756446991409</v>
      </c>
      <c r="ES217" s="158">
        <f t="shared" si="670"/>
        <v>264.95354239256625</v>
      </c>
      <c r="ET217" s="155"/>
      <c r="EU217" s="156"/>
      <c r="EV217" s="157">
        <f t="shared" si="671"/>
        <v>0</v>
      </c>
      <c r="EW217" s="158">
        <f t="shared" si="671"/>
        <v>0</v>
      </c>
      <c r="EX217" s="157">
        <f t="shared" si="672"/>
        <v>2.01677599800768</v>
      </c>
      <c r="EY217" s="158">
        <f t="shared" si="672"/>
        <v>2.0278462366505159</v>
      </c>
      <c r="EZ217" s="157">
        <f t="shared" si="673"/>
        <v>703.85482330468028</v>
      </c>
      <c r="FA217" s="158">
        <f t="shared" si="673"/>
        <v>581.99186991869806</v>
      </c>
      <c r="FB217" s="155"/>
      <c r="FC217" s="156"/>
      <c r="FD217" s="157">
        <f t="shared" si="674"/>
        <v>0</v>
      </c>
      <c r="FE217" s="158">
        <f t="shared" si="674"/>
        <v>0</v>
      </c>
      <c r="FF217" s="155"/>
      <c r="FG217" s="156"/>
      <c r="FH217" s="157">
        <f t="shared" si="675"/>
        <v>0</v>
      </c>
      <c r="FI217" s="158">
        <f t="shared" si="675"/>
        <v>0</v>
      </c>
      <c r="FJ217" s="155"/>
      <c r="FK217" s="156"/>
      <c r="FL217" s="157">
        <f t="shared" si="676"/>
        <v>0</v>
      </c>
      <c r="FM217" s="158">
        <f t="shared" si="676"/>
        <v>0</v>
      </c>
      <c r="FN217" s="157">
        <f t="shared" si="677"/>
        <v>0</v>
      </c>
      <c r="FO217" s="158">
        <f t="shared" si="677"/>
        <v>0</v>
      </c>
      <c r="FP217" s="157">
        <f t="shared" si="678"/>
        <v>0</v>
      </c>
      <c r="FQ217" s="158">
        <f t="shared" si="678"/>
        <v>0</v>
      </c>
      <c r="FR217" s="155"/>
      <c r="FS217" s="156"/>
      <c r="FT217" s="157">
        <f t="shared" si="679"/>
        <v>0</v>
      </c>
      <c r="FU217" s="158">
        <f t="shared" si="679"/>
        <v>0</v>
      </c>
      <c r="FV217" s="155"/>
      <c r="FW217" s="156"/>
      <c r="FX217" s="157">
        <f t="shared" si="680"/>
        <v>0</v>
      </c>
      <c r="FY217" s="158">
        <f t="shared" si="680"/>
        <v>0</v>
      </c>
      <c r="FZ217" s="155"/>
      <c r="GA217" s="156"/>
      <c r="GB217" s="157">
        <f t="shared" si="681"/>
        <v>0</v>
      </c>
      <c r="GC217" s="158">
        <f t="shared" si="681"/>
        <v>0</v>
      </c>
      <c r="GD217" s="157">
        <f t="shared" si="682"/>
        <v>207</v>
      </c>
      <c r="GE217" s="158">
        <f t="shared" si="682"/>
        <v>177</v>
      </c>
      <c r="GF217" s="157">
        <f t="shared" si="682"/>
        <v>0</v>
      </c>
      <c r="GG217" s="158">
        <f t="shared" si="682"/>
        <v>0</v>
      </c>
      <c r="GH217" s="157">
        <f t="shared" si="683"/>
        <v>400.27917860553936</v>
      </c>
      <c r="GI217" s="158">
        <f t="shared" si="683"/>
        <v>331.84951633732061</v>
      </c>
      <c r="GJ217" s="157" t="str">
        <f t="shared" si="684"/>
        <v/>
      </c>
      <c r="GK217" s="158" t="str">
        <f t="shared" si="684"/>
        <v/>
      </c>
      <c r="GL217" s="157">
        <f t="shared" si="685"/>
        <v>178</v>
      </c>
      <c r="GM217" s="158">
        <f t="shared" si="685"/>
        <v>147</v>
      </c>
      <c r="GN217" s="157">
        <f t="shared" si="685"/>
        <v>16</v>
      </c>
      <c r="GO217" s="158">
        <f t="shared" si="685"/>
        <v>0</v>
      </c>
      <c r="GP217" s="157">
        <f t="shared" si="686"/>
        <v>383.29102931452553</v>
      </c>
      <c r="GQ217" s="158">
        <f t="shared" si="686"/>
        <v>317.98384542286931</v>
      </c>
      <c r="GR217" s="157">
        <f t="shared" si="687"/>
        <v>224</v>
      </c>
      <c r="GS217" s="158">
        <f t="shared" si="687"/>
        <v>0</v>
      </c>
      <c r="GT217" s="157">
        <f t="shared" si="688"/>
        <v>385</v>
      </c>
      <c r="GU217" s="158">
        <f t="shared" si="688"/>
        <v>324</v>
      </c>
      <c r="GV217" s="157">
        <f t="shared" si="688"/>
        <v>16</v>
      </c>
      <c r="GW217" s="158">
        <f t="shared" si="688"/>
        <v>0</v>
      </c>
      <c r="GX217" s="157">
        <f t="shared" si="689"/>
        <v>783.57020792006483</v>
      </c>
      <c r="GY217" s="158">
        <f t="shared" si="689"/>
        <v>649.83336176018997</v>
      </c>
      <c r="GZ217" s="157">
        <f t="shared" ref="GZ217:HA242" si="695">IF(GV217&gt;0,(IF(COUNTBLANK(GJ217)&gt;0,0,GJ217)+IF(COUNTBLANK(GR217)&gt;0,0,GR217)),"")</f>
        <v>224</v>
      </c>
      <c r="HA217" s="158" t="str">
        <f t="shared" si="695"/>
        <v/>
      </c>
      <c r="HB217" s="157">
        <f t="shared" si="690"/>
        <v>0</v>
      </c>
      <c r="HC217" s="158">
        <f t="shared" si="690"/>
        <v>0</v>
      </c>
      <c r="HD217" s="157">
        <f t="shared" si="690"/>
        <v>0</v>
      </c>
      <c r="HE217" s="158">
        <f t="shared" si="690"/>
        <v>0</v>
      </c>
      <c r="HF217" s="157" t="str">
        <f t="shared" si="691"/>
        <v/>
      </c>
      <c r="HG217" s="158" t="str">
        <f t="shared" si="691"/>
        <v/>
      </c>
      <c r="HH217" s="157" t="str">
        <f t="shared" si="692"/>
        <v/>
      </c>
      <c r="HI217" s="158" t="str">
        <f t="shared" si="692"/>
        <v/>
      </c>
      <c r="HJ217" s="157">
        <f t="shared" si="693"/>
        <v>783.57020792006483</v>
      </c>
      <c r="HK217" s="158">
        <f t="shared" si="693"/>
        <v>649.83336176018997</v>
      </c>
      <c r="HL217" s="157">
        <f t="shared" si="694"/>
        <v>224</v>
      </c>
      <c r="HM217" s="158" t="str">
        <f t="shared" si="694"/>
        <v/>
      </c>
    </row>
    <row r="218" spans="1:221">
      <c r="A218" s="176" t="s">
        <v>563</v>
      </c>
      <c r="B218" s="177" t="s">
        <v>613</v>
      </c>
      <c r="C218" s="178"/>
      <c r="D218" s="180">
        <v>199023</v>
      </c>
      <c r="E218" s="180">
        <v>10</v>
      </c>
      <c r="F218" s="155">
        <v>66</v>
      </c>
      <c r="G218" s="156">
        <v>85</v>
      </c>
      <c r="H218" s="155">
        <v>0</v>
      </c>
      <c r="I218" s="156">
        <v>1</v>
      </c>
      <c r="J218" s="157">
        <f t="shared" si="627"/>
        <v>66</v>
      </c>
      <c r="K218" s="158">
        <f t="shared" si="627"/>
        <v>84</v>
      </c>
      <c r="L218" s="155"/>
      <c r="M218" s="156"/>
      <c r="N218" s="157">
        <f t="shared" si="628"/>
        <v>66</v>
      </c>
      <c r="O218" s="158">
        <f t="shared" si="628"/>
        <v>84</v>
      </c>
      <c r="P218" s="157">
        <f t="shared" si="628"/>
        <v>3</v>
      </c>
      <c r="Q218" s="158">
        <f t="shared" si="628"/>
        <v>0</v>
      </c>
      <c r="R218" s="155">
        <v>1</v>
      </c>
      <c r="S218" s="156">
        <v>4</v>
      </c>
      <c r="T218" s="157">
        <f t="shared" si="629"/>
        <v>0</v>
      </c>
      <c r="U218" s="158">
        <f t="shared" si="629"/>
        <v>0</v>
      </c>
      <c r="V218" s="155">
        <v>2</v>
      </c>
      <c r="W218" s="156">
        <v>2</v>
      </c>
      <c r="X218" s="157">
        <f t="shared" si="630"/>
        <v>0</v>
      </c>
      <c r="Y218" s="158">
        <f t="shared" si="630"/>
        <v>0</v>
      </c>
      <c r="Z218" s="155"/>
      <c r="AA218" s="156"/>
      <c r="AB218" s="157">
        <f t="shared" si="631"/>
        <v>0</v>
      </c>
      <c r="AC218" s="158">
        <f t="shared" si="631"/>
        <v>0</v>
      </c>
      <c r="AD218" s="157">
        <f t="shared" si="632"/>
        <v>3</v>
      </c>
      <c r="AE218" s="158">
        <f t="shared" si="632"/>
        <v>6</v>
      </c>
      <c r="AF218" s="157">
        <f t="shared" si="633"/>
        <v>0</v>
      </c>
      <c r="AG218" s="158">
        <f t="shared" si="633"/>
        <v>0</v>
      </c>
      <c r="AH218" s="155">
        <v>0.44444444444444398</v>
      </c>
      <c r="AI218" s="156">
        <v>0.94444444444444497</v>
      </c>
      <c r="AJ218" s="157">
        <f t="shared" si="634"/>
        <v>0.44444444444444398</v>
      </c>
      <c r="AK218" s="158">
        <f t="shared" si="634"/>
        <v>3.7777777777777799</v>
      </c>
      <c r="AL218" s="155">
        <v>2.5555555555555598</v>
      </c>
      <c r="AM218" s="156">
        <v>1.44444444444444</v>
      </c>
      <c r="AN218" s="157">
        <f t="shared" si="635"/>
        <v>5.1111111111111196</v>
      </c>
      <c r="AO218" s="158">
        <f t="shared" si="635"/>
        <v>2.88888888888888</v>
      </c>
      <c r="AP218" s="155"/>
      <c r="AQ218" s="156"/>
      <c r="AR218" s="157">
        <f t="shared" si="636"/>
        <v>0</v>
      </c>
      <c r="AS218" s="158">
        <f t="shared" si="636"/>
        <v>0</v>
      </c>
      <c r="AT218" s="157">
        <f t="shared" si="637"/>
        <v>1.8518518518518545</v>
      </c>
      <c r="AU218" s="158">
        <f t="shared" si="637"/>
        <v>1.1111111111111101</v>
      </c>
      <c r="AV218" s="157">
        <f t="shared" si="638"/>
        <v>5.5555555555555634</v>
      </c>
      <c r="AW218" s="158">
        <f t="shared" si="638"/>
        <v>6.6666666666666607</v>
      </c>
      <c r="AX218" s="155"/>
      <c r="AY218" s="156"/>
      <c r="AZ218" s="157">
        <f t="shared" si="639"/>
        <v>0</v>
      </c>
      <c r="BA218" s="158">
        <f t="shared" si="639"/>
        <v>0</v>
      </c>
      <c r="BB218" s="155"/>
      <c r="BC218" s="156"/>
      <c r="BD218" s="157">
        <f t="shared" si="640"/>
        <v>0</v>
      </c>
      <c r="BE218" s="158">
        <f t="shared" si="640"/>
        <v>0</v>
      </c>
      <c r="BF218" s="155"/>
      <c r="BG218" s="156"/>
      <c r="BH218" s="157">
        <f t="shared" si="641"/>
        <v>0</v>
      </c>
      <c r="BI218" s="158">
        <f t="shared" si="641"/>
        <v>0</v>
      </c>
      <c r="BJ218" s="157">
        <f t="shared" si="642"/>
        <v>0</v>
      </c>
      <c r="BK218" s="158">
        <f t="shared" si="642"/>
        <v>0</v>
      </c>
      <c r="BL218" s="157">
        <f t="shared" si="643"/>
        <v>0</v>
      </c>
      <c r="BM218" s="158">
        <f t="shared" si="643"/>
        <v>0</v>
      </c>
      <c r="BN218" s="155">
        <v>8</v>
      </c>
      <c r="BO218" s="156">
        <v>13</v>
      </c>
      <c r="BP218" s="157">
        <f t="shared" si="644"/>
        <v>0</v>
      </c>
      <c r="BQ218" s="158">
        <f t="shared" si="644"/>
        <v>0</v>
      </c>
      <c r="BR218" s="155">
        <v>3</v>
      </c>
      <c r="BS218" s="156">
        <v>12</v>
      </c>
      <c r="BT218" s="157">
        <f t="shared" si="645"/>
        <v>3</v>
      </c>
      <c r="BU218" s="158">
        <f t="shared" si="645"/>
        <v>0</v>
      </c>
      <c r="BV218" s="155"/>
      <c r="BW218" s="156"/>
      <c r="BX218" s="157">
        <f t="shared" si="646"/>
        <v>0</v>
      </c>
      <c r="BY218" s="158">
        <f t="shared" si="646"/>
        <v>0</v>
      </c>
      <c r="BZ218" s="157">
        <f t="shared" si="647"/>
        <v>11</v>
      </c>
      <c r="CA218" s="158">
        <f t="shared" si="647"/>
        <v>25</v>
      </c>
      <c r="CB218" s="157">
        <f t="shared" si="648"/>
        <v>11</v>
      </c>
      <c r="CC218" s="158">
        <f t="shared" si="648"/>
        <v>0</v>
      </c>
      <c r="CD218" s="155">
        <v>1.3333333333333299</v>
      </c>
      <c r="CE218" s="156">
        <v>1.45333333333333</v>
      </c>
      <c r="CF218" s="157">
        <f t="shared" si="649"/>
        <v>10.666666666666639</v>
      </c>
      <c r="CG218" s="158">
        <f t="shared" si="649"/>
        <v>18.893333333333292</v>
      </c>
      <c r="CH218" s="155">
        <v>0.39393939393939398</v>
      </c>
      <c r="CI218" s="156">
        <v>1.58666666666667</v>
      </c>
      <c r="CJ218" s="157">
        <f t="shared" si="650"/>
        <v>1.1818181818181819</v>
      </c>
      <c r="CK218" s="158">
        <f t="shared" si="650"/>
        <v>19.040000000000042</v>
      </c>
      <c r="CL218" s="155"/>
      <c r="CM218" s="156"/>
      <c r="CN218" s="157">
        <f t="shared" si="651"/>
        <v>0</v>
      </c>
      <c r="CO218" s="158">
        <f t="shared" si="651"/>
        <v>0</v>
      </c>
      <c r="CP218" s="157">
        <f t="shared" si="652"/>
        <v>1.0771349862258928</v>
      </c>
      <c r="CQ218" s="158">
        <f t="shared" si="652"/>
        <v>1.5173333333333334</v>
      </c>
      <c r="CR218" s="157">
        <f t="shared" si="653"/>
        <v>11.848484848484821</v>
      </c>
      <c r="CS218" s="158">
        <f t="shared" si="653"/>
        <v>37.933333333333337</v>
      </c>
      <c r="CT218" s="155"/>
      <c r="CU218" s="156"/>
      <c r="CV218" s="157">
        <f t="shared" si="654"/>
        <v>0</v>
      </c>
      <c r="CW218" s="158">
        <f t="shared" si="654"/>
        <v>0</v>
      </c>
      <c r="CX218" s="155">
        <v>4</v>
      </c>
      <c r="CY218" s="156"/>
      <c r="CZ218" s="157">
        <f t="shared" si="655"/>
        <v>12</v>
      </c>
      <c r="DA218" s="158">
        <f t="shared" si="655"/>
        <v>0</v>
      </c>
      <c r="DB218" s="155"/>
      <c r="DC218" s="156"/>
      <c r="DD218" s="157">
        <f t="shared" si="656"/>
        <v>0</v>
      </c>
      <c r="DE218" s="158">
        <f t="shared" si="656"/>
        <v>0</v>
      </c>
      <c r="DF218" s="157">
        <f t="shared" si="657"/>
        <v>1.0909090909090908</v>
      </c>
      <c r="DG218" s="158">
        <f t="shared" si="657"/>
        <v>0</v>
      </c>
      <c r="DH218" s="157">
        <f t="shared" si="658"/>
        <v>12</v>
      </c>
      <c r="DI218" s="158">
        <f t="shared" si="658"/>
        <v>0</v>
      </c>
      <c r="DJ218" s="157">
        <f t="shared" si="659"/>
        <v>14</v>
      </c>
      <c r="DK218" s="158">
        <f t="shared" si="659"/>
        <v>31</v>
      </c>
      <c r="DL218" s="157">
        <f t="shared" si="659"/>
        <v>11</v>
      </c>
      <c r="DM218" s="158">
        <f t="shared" si="659"/>
        <v>0</v>
      </c>
      <c r="DN218" s="157">
        <f t="shared" si="660"/>
        <v>1.2431457431457418</v>
      </c>
      <c r="DO218" s="158">
        <f t="shared" si="660"/>
        <v>1.4387096774193546</v>
      </c>
      <c r="DP218" s="157">
        <f t="shared" si="661"/>
        <v>17.404040404040384</v>
      </c>
      <c r="DQ218" s="158">
        <f t="shared" si="661"/>
        <v>44.599999999999994</v>
      </c>
      <c r="DR218" s="157">
        <f t="shared" si="662"/>
        <v>1.0909090909090908</v>
      </c>
      <c r="DS218" s="158">
        <f t="shared" si="662"/>
        <v>0</v>
      </c>
      <c r="DT218" s="157">
        <f t="shared" si="663"/>
        <v>12</v>
      </c>
      <c r="DU218" s="158">
        <f t="shared" si="663"/>
        <v>0</v>
      </c>
      <c r="DV218" s="155">
        <v>30</v>
      </c>
      <c r="DW218" s="156">
        <v>30</v>
      </c>
      <c r="DX218" s="157">
        <f t="shared" si="664"/>
        <v>0</v>
      </c>
      <c r="DY218" s="158">
        <f t="shared" si="664"/>
        <v>0</v>
      </c>
      <c r="DZ218" s="155">
        <v>22</v>
      </c>
      <c r="EA218" s="156">
        <v>23</v>
      </c>
      <c r="EB218" s="157">
        <f t="shared" si="665"/>
        <v>0</v>
      </c>
      <c r="EC218" s="158">
        <f t="shared" si="665"/>
        <v>0</v>
      </c>
      <c r="ED218" s="155"/>
      <c r="EE218" s="156"/>
      <c r="EF218" s="157">
        <f t="shared" si="666"/>
        <v>0</v>
      </c>
      <c r="EG218" s="158">
        <f t="shared" si="666"/>
        <v>0</v>
      </c>
      <c r="EH218" s="157">
        <f t="shared" si="667"/>
        <v>52</v>
      </c>
      <c r="EI218" s="158">
        <f t="shared" si="667"/>
        <v>53</v>
      </c>
      <c r="EJ218" s="157">
        <f t="shared" si="668"/>
        <v>0</v>
      </c>
      <c r="EK218" s="158">
        <f t="shared" si="668"/>
        <v>0</v>
      </c>
      <c r="EL218" s="155">
        <v>1.92948717948718</v>
      </c>
      <c r="EM218" s="156">
        <v>1.8742138364779899</v>
      </c>
      <c r="EN218" s="157">
        <f t="shared" si="669"/>
        <v>57.884615384615401</v>
      </c>
      <c r="EO218" s="158">
        <f t="shared" si="669"/>
        <v>56.2264150943397</v>
      </c>
      <c r="EP218" s="155">
        <v>2.1153846153846199</v>
      </c>
      <c r="EQ218" s="156">
        <v>1.9559748427673</v>
      </c>
      <c r="ER218" s="157">
        <f t="shared" si="670"/>
        <v>46.53846153846164</v>
      </c>
      <c r="ES218" s="158">
        <f t="shared" si="670"/>
        <v>44.987421383647899</v>
      </c>
      <c r="ET218" s="155"/>
      <c r="EU218" s="156"/>
      <c r="EV218" s="157">
        <f t="shared" si="671"/>
        <v>0</v>
      </c>
      <c r="EW218" s="158">
        <f t="shared" si="671"/>
        <v>0</v>
      </c>
      <c r="EX218" s="157">
        <f t="shared" si="672"/>
        <v>2.0081360946745588</v>
      </c>
      <c r="EY218" s="158">
        <f t="shared" si="672"/>
        <v>1.9096950278865585</v>
      </c>
      <c r="EZ218" s="157">
        <f t="shared" si="673"/>
        <v>104.42307692307706</v>
      </c>
      <c r="FA218" s="158">
        <f t="shared" si="673"/>
        <v>101.2138364779876</v>
      </c>
      <c r="FB218" s="155"/>
      <c r="FC218" s="156"/>
      <c r="FD218" s="157">
        <f t="shared" si="674"/>
        <v>0</v>
      </c>
      <c r="FE218" s="158">
        <f t="shared" si="674"/>
        <v>0</v>
      </c>
      <c r="FF218" s="155"/>
      <c r="FG218" s="156"/>
      <c r="FH218" s="157">
        <f t="shared" si="675"/>
        <v>0</v>
      </c>
      <c r="FI218" s="158">
        <f t="shared" si="675"/>
        <v>0</v>
      </c>
      <c r="FJ218" s="155"/>
      <c r="FK218" s="156"/>
      <c r="FL218" s="157">
        <f t="shared" si="676"/>
        <v>0</v>
      </c>
      <c r="FM218" s="158">
        <f t="shared" si="676"/>
        <v>0</v>
      </c>
      <c r="FN218" s="157">
        <f t="shared" si="677"/>
        <v>0</v>
      </c>
      <c r="FO218" s="158">
        <f t="shared" si="677"/>
        <v>0</v>
      </c>
      <c r="FP218" s="157">
        <f t="shared" si="678"/>
        <v>0</v>
      </c>
      <c r="FQ218" s="158">
        <f t="shared" si="678"/>
        <v>0</v>
      </c>
      <c r="FR218" s="155"/>
      <c r="FS218" s="156"/>
      <c r="FT218" s="157">
        <f t="shared" si="679"/>
        <v>0</v>
      </c>
      <c r="FU218" s="158">
        <f t="shared" si="679"/>
        <v>0</v>
      </c>
      <c r="FV218" s="155"/>
      <c r="FW218" s="156"/>
      <c r="FX218" s="157">
        <f t="shared" si="680"/>
        <v>0</v>
      </c>
      <c r="FY218" s="158">
        <f t="shared" si="680"/>
        <v>0</v>
      </c>
      <c r="FZ218" s="155"/>
      <c r="GA218" s="156"/>
      <c r="GB218" s="157">
        <f t="shared" si="681"/>
        <v>0</v>
      </c>
      <c r="GC218" s="158">
        <f t="shared" si="681"/>
        <v>0</v>
      </c>
      <c r="GD218" s="157">
        <f t="shared" si="682"/>
        <v>39</v>
      </c>
      <c r="GE218" s="158">
        <f t="shared" si="682"/>
        <v>47</v>
      </c>
      <c r="GF218" s="157">
        <f t="shared" si="682"/>
        <v>0</v>
      </c>
      <c r="GG218" s="158">
        <f t="shared" si="682"/>
        <v>0</v>
      </c>
      <c r="GH218" s="157">
        <f t="shared" si="683"/>
        <v>68.995726495726487</v>
      </c>
      <c r="GI218" s="158">
        <f t="shared" si="683"/>
        <v>78.897526205450774</v>
      </c>
      <c r="GJ218" s="157" t="str">
        <f t="shared" si="684"/>
        <v/>
      </c>
      <c r="GK218" s="158" t="str">
        <f t="shared" si="684"/>
        <v/>
      </c>
      <c r="GL218" s="157">
        <f t="shared" si="685"/>
        <v>27</v>
      </c>
      <c r="GM218" s="158">
        <f t="shared" si="685"/>
        <v>37</v>
      </c>
      <c r="GN218" s="157">
        <f t="shared" si="685"/>
        <v>3</v>
      </c>
      <c r="GO218" s="158">
        <f t="shared" si="685"/>
        <v>0</v>
      </c>
      <c r="GP218" s="157">
        <f t="shared" si="686"/>
        <v>52.831390831390941</v>
      </c>
      <c r="GQ218" s="158">
        <f t="shared" si="686"/>
        <v>66.916310272536819</v>
      </c>
      <c r="GR218" s="157">
        <f t="shared" si="687"/>
        <v>12</v>
      </c>
      <c r="GS218" s="158">
        <f t="shared" si="687"/>
        <v>0</v>
      </c>
      <c r="GT218" s="157">
        <f t="shared" si="688"/>
        <v>66</v>
      </c>
      <c r="GU218" s="158">
        <f t="shared" si="688"/>
        <v>84</v>
      </c>
      <c r="GV218" s="157">
        <f t="shared" si="688"/>
        <v>3</v>
      </c>
      <c r="GW218" s="158">
        <f t="shared" si="688"/>
        <v>0</v>
      </c>
      <c r="GX218" s="157">
        <f t="shared" si="689"/>
        <v>121.82711732711743</v>
      </c>
      <c r="GY218" s="158">
        <f t="shared" si="689"/>
        <v>145.81383647798759</v>
      </c>
      <c r="GZ218" s="157">
        <f t="shared" si="695"/>
        <v>12</v>
      </c>
      <c r="HA218" s="158" t="str">
        <f t="shared" si="695"/>
        <v/>
      </c>
      <c r="HB218" s="157">
        <f t="shared" si="690"/>
        <v>0</v>
      </c>
      <c r="HC218" s="158">
        <f t="shared" si="690"/>
        <v>0</v>
      </c>
      <c r="HD218" s="157">
        <f t="shared" si="690"/>
        <v>0</v>
      </c>
      <c r="HE218" s="158">
        <f t="shared" si="690"/>
        <v>0</v>
      </c>
      <c r="HF218" s="157" t="str">
        <f t="shared" si="691"/>
        <v/>
      </c>
      <c r="HG218" s="158" t="str">
        <f t="shared" si="691"/>
        <v/>
      </c>
      <c r="HH218" s="157" t="str">
        <f t="shared" si="692"/>
        <v/>
      </c>
      <c r="HI218" s="158" t="str">
        <f t="shared" si="692"/>
        <v/>
      </c>
      <c r="HJ218" s="157">
        <f t="shared" si="693"/>
        <v>121.82711732711745</v>
      </c>
      <c r="HK218" s="158">
        <f t="shared" si="693"/>
        <v>145.81383647798759</v>
      </c>
      <c r="HL218" s="157">
        <f t="shared" si="694"/>
        <v>12</v>
      </c>
      <c r="HM218" s="158" t="str">
        <f t="shared" si="694"/>
        <v/>
      </c>
    </row>
    <row r="219" spans="1:221">
      <c r="A219" s="176" t="s">
        <v>563</v>
      </c>
      <c r="B219" s="177" t="s">
        <v>614</v>
      </c>
      <c r="C219" s="178"/>
      <c r="D219" s="180">
        <v>199087</v>
      </c>
      <c r="E219" s="180">
        <v>9</v>
      </c>
      <c r="F219" s="155">
        <v>456</v>
      </c>
      <c r="G219" s="156">
        <v>327</v>
      </c>
      <c r="H219" s="155">
        <v>64</v>
      </c>
      <c r="I219" s="156">
        <v>21</v>
      </c>
      <c r="J219" s="157">
        <f t="shared" si="627"/>
        <v>392</v>
      </c>
      <c r="K219" s="158">
        <f t="shared" si="627"/>
        <v>306</v>
      </c>
      <c r="L219" s="155"/>
      <c r="M219" s="156"/>
      <c r="N219" s="157">
        <f t="shared" si="628"/>
        <v>392</v>
      </c>
      <c r="O219" s="158">
        <f t="shared" si="628"/>
        <v>306</v>
      </c>
      <c r="P219" s="157">
        <f t="shared" si="628"/>
        <v>37</v>
      </c>
      <c r="Q219" s="158">
        <f t="shared" si="628"/>
        <v>0</v>
      </c>
      <c r="R219" s="155">
        <v>7</v>
      </c>
      <c r="S219" s="156">
        <v>4</v>
      </c>
      <c r="T219" s="157">
        <f t="shared" si="629"/>
        <v>0</v>
      </c>
      <c r="U219" s="158">
        <f t="shared" si="629"/>
        <v>0</v>
      </c>
      <c r="V219" s="155">
        <v>13</v>
      </c>
      <c r="W219" s="156">
        <v>14</v>
      </c>
      <c r="X219" s="157">
        <f t="shared" si="630"/>
        <v>0</v>
      </c>
      <c r="Y219" s="158">
        <f t="shared" si="630"/>
        <v>0</v>
      </c>
      <c r="Z219" s="155"/>
      <c r="AA219" s="156"/>
      <c r="AB219" s="157">
        <f t="shared" si="631"/>
        <v>0</v>
      </c>
      <c r="AC219" s="158">
        <f t="shared" si="631"/>
        <v>0</v>
      </c>
      <c r="AD219" s="157">
        <f t="shared" si="632"/>
        <v>20</v>
      </c>
      <c r="AE219" s="158">
        <f t="shared" si="632"/>
        <v>18</v>
      </c>
      <c r="AF219" s="157">
        <f t="shared" si="633"/>
        <v>0</v>
      </c>
      <c r="AG219" s="158">
        <f t="shared" si="633"/>
        <v>0</v>
      </c>
      <c r="AH219" s="155">
        <v>0.483333333333333</v>
      </c>
      <c r="AI219" s="156">
        <v>0.70370370370370405</v>
      </c>
      <c r="AJ219" s="157">
        <f t="shared" si="634"/>
        <v>3.3833333333333311</v>
      </c>
      <c r="AK219" s="158">
        <f t="shared" si="634"/>
        <v>2.8148148148148162</v>
      </c>
      <c r="AL219" s="155">
        <v>1.86666666666667</v>
      </c>
      <c r="AM219" s="156">
        <v>4.1111111111111098</v>
      </c>
      <c r="AN219" s="157">
        <f t="shared" si="635"/>
        <v>24.266666666666712</v>
      </c>
      <c r="AO219" s="158">
        <f t="shared" si="635"/>
        <v>57.555555555555536</v>
      </c>
      <c r="AP219" s="155"/>
      <c r="AQ219" s="156"/>
      <c r="AR219" s="157">
        <f t="shared" si="636"/>
        <v>0</v>
      </c>
      <c r="AS219" s="158">
        <f t="shared" si="636"/>
        <v>0</v>
      </c>
      <c r="AT219" s="157">
        <f t="shared" si="637"/>
        <v>1.3825000000000021</v>
      </c>
      <c r="AU219" s="158">
        <f t="shared" si="637"/>
        <v>3.3539094650205752</v>
      </c>
      <c r="AV219" s="157">
        <f t="shared" si="638"/>
        <v>27.650000000000041</v>
      </c>
      <c r="AW219" s="158">
        <f t="shared" si="638"/>
        <v>60.370370370370352</v>
      </c>
      <c r="AX219" s="155"/>
      <c r="AY219" s="156"/>
      <c r="AZ219" s="157">
        <f t="shared" si="639"/>
        <v>0</v>
      </c>
      <c r="BA219" s="158">
        <f t="shared" si="639"/>
        <v>0</v>
      </c>
      <c r="BB219" s="155"/>
      <c r="BC219" s="156"/>
      <c r="BD219" s="157">
        <f t="shared" si="640"/>
        <v>0</v>
      </c>
      <c r="BE219" s="158">
        <f t="shared" si="640"/>
        <v>0</v>
      </c>
      <c r="BF219" s="155"/>
      <c r="BG219" s="156"/>
      <c r="BH219" s="157">
        <f t="shared" si="641"/>
        <v>0</v>
      </c>
      <c r="BI219" s="158">
        <f t="shared" si="641"/>
        <v>0</v>
      </c>
      <c r="BJ219" s="157">
        <f t="shared" si="642"/>
        <v>0</v>
      </c>
      <c r="BK219" s="158">
        <f t="shared" si="642"/>
        <v>0</v>
      </c>
      <c r="BL219" s="157">
        <f t="shared" si="643"/>
        <v>0</v>
      </c>
      <c r="BM219" s="158">
        <f t="shared" si="643"/>
        <v>0</v>
      </c>
      <c r="BN219" s="155">
        <v>34</v>
      </c>
      <c r="BO219" s="156">
        <v>33</v>
      </c>
      <c r="BP219" s="157">
        <f t="shared" si="644"/>
        <v>0</v>
      </c>
      <c r="BQ219" s="158">
        <f t="shared" si="644"/>
        <v>0</v>
      </c>
      <c r="BR219" s="155">
        <v>37</v>
      </c>
      <c r="BS219" s="156">
        <v>24</v>
      </c>
      <c r="BT219" s="157">
        <f t="shared" si="645"/>
        <v>37</v>
      </c>
      <c r="BU219" s="158">
        <f t="shared" si="645"/>
        <v>0</v>
      </c>
      <c r="BV219" s="155"/>
      <c r="BW219" s="156"/>
      <c r="BX219" s="157">
        <f t="shared" si="646"/>
        <v>0</v>
      </c>
      <c r="BY219" s="158">
        <f t="shared" si="646"/>
        <v>0</v>
      </c>
      <c r="BZ219" s="157">
        <f t="shared" si="647"/>
        <v>71</v>
      </c>
      <c r="CA219" s="158">
        <f t="shared" si="647"/>
        <v>57</v>
      </c>
      <c r="CB219" s="157">
        <f t="shared" si="648"/>
        <v>71</v>
      </c>
      <c r="CC219" s="158">
        <f t="shared" si="648"/>
        <v>0</v>
      </c>
      <c r="CD219" s="155">
        <v>1.37558685446009</v>
      </c>
      <c r="CE219" s="156">
        <v>1.71345029239766</v>
      </c>
      <c r="CF219" s="157">
        <f t="shared" si="649"/>
        <v>46.769953051643057</v>
      </c>
      <c r="CG219" s="158">
        <f t="shared" si="649"/>
        <v>56.54385964912278</v>
      </c>
      <c r="CH219" s="155">
        <v>1.72769953051643</v>
      </c>
      <c r="CI219" s="156">
        <v>1.4912280701754399</v>
      </c>
      <c r="CJ219" s="157">
        <f t="shared" si="650"/>
        <v>63.924882629107913</v>
      </c>
      <c r="CK219" s="158">
        <f t="shared" si="650"/>
        <v>35.789473684210556</v>
      </c>
      <c r="CL219" s="155"/>
      <c r="CM219" s="156"/>
      <c r="CN219" s="157">
        <f t="shared" si="651"/>
        <v>0</v>
      </c>
      <c r="CO219" s="158">
        <f t="shared" si="651"/>
        <v>0</v>
      </c>
      <c r="CP219" s="157">
        <f t="shared" si="652"/>
        <v>1.5590821926866334</v>
      </c>
      <c r="CQ219" s="158">
        <f t="shared" si="652"/>
        <v>1.6198830409356726</v>
      </c>
      <c r="CR219" s="157">
        <f t="shared" si="653"/>
        <v>110.69483568075097</v>
      </c>
      <c r="CS219" s="158">
        <f t="shared" si="653"/>
        <v>92.333333333333343</v>
      </c>
      <c r="CT219" s="155"/>
      <c r="CU219" s="156"/>
      <c r="CV219" s="157">
        <f t="shared" si="654"/>
        <v>0</v>
      </c>
      <c r="CW219" s="158">
        <f t="shared" si="654"/>
        <v>0</v>
      </c>
      <c r="CX219" s="155">
        <v>36</v>
      </c>
      <c r="CY219" s="156"/>
      <c r="CZ219" s="157">
        <f t="shared" si="655"/>
        <v>1332</v>
      </c>
      <c r="DA219" s="158">
        <f t="shared" si="655"/>
        <v>0</v>
      </c>
      <c r="DB219" s="155"/>
      <c r="DC219" s="156"/>
      <c r="DD219" s="157">
        <f t="shared" si="656"/>
        <v>0</v>
      </c>
      <c r="DE219" s="158">
        <f t="shared" si="656"/>
        <v>0</v>
      </c>
      <c r="DF219" s="157">
        <f t="shared" si="657"/>
        <v>18.760563380281692</v>
      </c>
      <c r="DG219" s="158">
        <f t="shared" si="657"/>
        <v>0</v>
      </c>
      <c r="DH219" s="157">
        <f t="shared" si="658"/>
        <v>1332.0000000000002</v>
      </c>
      <c r="DI219" s="158">
        <f t="shared" si="658"/>
        <v>0</v>
      </c>
      <c r="DJ219" s="157">
        <f t="shared" si="659"/>
        <v>91</v>
      </c>
      <c r="DK219" s="158">
        <f t="shared" si="659"/>
        <v>75</v>
      </c>
      <c r="DL219" s="157">
        <f t="shared" si="659"/>
        <v>71</v>
      </c>
      <c r="DM219" s="158">
        <f t="shared" si="659"/>
        <v>0</v>
      </c>
      <c r="DN219" s="157">
        <f t="shared" si="660"/>
        <v>1.5202729195686924</v>
      </c>
      <c r="DO219" s="158">
        <f t="shared" si="660"/>
        <v>2.0360493827160493</v>
      </c>
      <c r="DP219" s="157">
        <f t="shared" si="661"/>
        <v>138.344835680751</v>
      </c>
      <c r="DQ219" s="158">
        <f t="shared" si="661"/>
        <v>152.7037037037037</v>
      </c>
      <c r="DR219" s="157">
        <f t="shared" si="662"/>
        <v>18.760563380281692</v>
      </c>
      <c r="DS219" s="158">
        <f t="shared" si="662"/>
        <v>0</v>
      </c>
      <c r="DT219" s="157">
        <f t="shared" si="663"/>
        <v>1332.0000000000002</v>
      </c>
      <c r="DU219" s="158">
        <f t="shared" si="663"/>
        <v>0</v>
      </c>
      <c r="DV219" s="155">
        <v>163</v>
      </c>
      <c r="DW219" s="156">
        <v>123</v>
      </c>
      <c r="DX219" s="157">
        <f t="shared" si="664"/>
        <v>0</v>
      </c>
      <c r="DY219" s="158">
        <f t="shared" si="664"/>
        <v>0</v>
      </c>
      <c r="DZ219" s="155">
        <v>138</v>
      </c>
      <c r="EA219" s="156">
        <v>108</v>
      </c>
      <c r="EB219" s="157">
        <f t="shared" si="665"/>
        <v>0</v>
      </c>
      <c r="EC219" s="158">
        <f t="shared" si="665"/>
        <v>0</v>
      </c>
      <c r="ED219" s="155"/>
      <c r="EE219" s="156"/>
      <c r="EF219" s="157">
        <f t="shared" si="666"/>
        <v>0</v>
      </c>
      <c r="EG219" s="158">
        <f t="shared" si="666"/>
        <v>0</v>
      </c>
      <c r="EH219" s="157">
        <f t="shared" si="667"/>
        <v>301</v>
      </c>
      <c r="EI219" s="158">
        <f t="shared" si="667"/>
        <v>231</v>
      </c>
      <c r="EJ219" s="157">
        <f t="shared" si="668"/>
        <v>0</v>
      </c>
      <c r="EK219" s="158">
        <f t="shared" si="668"/>
        <v>0</v>
      </c>
      <c r="EL219" s="155">
        <v>2.0874861572536001</v>
      </c>
      <c r="EM219" s="156">
        <v>2.1197691197691202</v>
      </c>
      <c r="EN219" s="157">
        <f t="shared" si="669"/>
        <v>340.26024363233682</v>
      </c>
      <c r="EO219" s="158">
        <f t="shared" si="669"/>
        <v>260.73160173160176</v>
      </c>
      <c r="EP219" s="155">
        <v>2.4739756367663301</v>
      </c>
      <c r="EQ219" s="156">
        <v>2.83694083694084</v>
      </c>
      <c r="ER219" s="157">
        <f t="shared" si="670"/>
        <v>341.40863787375355</v>
      </c>
      <c r="ES219" s="158">
        <f t="shared" si="670"/>
        <v>306.38961038961071</v>
      </c>
      <c r="ET219" s="155"/>
      <c r="EU219" s="156"/>
      <c r="EV219" s="157">
        <f t="shared" si="671"/>
        <v>0</v>
      </c>
      <c r="EW219" s="158">
        <f t="shared" si="671"/>
        <v>0</v>
      </c>
      <c r="EX219" s="157">
        <f t="shared" si="672"/>
        <v>2.26468066945545</v>
      </c>
      <c r="EY219" s="158">
        <f t="shared" si="672"/>
        <v>2.4550701823429111</v>
      </c>
      <c r="EZ219" s="157">
        <f t="shared" si="673"/>
        <v>681.66888150609043</v>
      </c>
      <c r="FA219" s="158">
        <f t="shared" si="673"/>
        <v>567.12121212121247</v>
      </c>
      <c r="FB219" s="155"/>
      <c r="FC219" s="156"/>
      <c r="FD219" s="157">
        <f t="shared" si="674"/>
        <v>0</v>
      </c>
      <c r="FE219" s="158">
        <f t="shared" si="674"/>
        <v>0</v>
      </c>
      <c r="FF219" s="155"/>
      <c r="FG219" s="156"/>
      <c r="FH219" s="157">
        <f t="shared" si="675"/>
        <v>0</v>
      </c>
      <c r="FI219" s="158">
        <f t="shared" si="675"/>
        <v>0</v>
      </c>
      <c r="FJ219" s="155"/>
      <c r="FK219" s="156"/>
      <c r="FL219" s="157">
        <f t="shared" si="676"/>
        <v>0</v>
      </c>
      <c r="FM219" s="158">
        <f t="shared" si="676"/>
        <v>0</v>
      </c>
      <c r="FN219" s="157">
        <f t="shared" si="677"/>
        <v>0</v>
      </c>
      <c r="FO219" s="158">
        <f t="shared" si="677"/>
        <v>0</v>
      </c>
      <c r="FP219" s="157">
        <f t="shared" si="678"/>
        <v>0</v>
      </c>
      <c r="FQ219" s="158">
        <f t="shared" si="678"/>
        <v>0</v>
      </c>
      <c r="FR219" s="155"/>
      <c r="FS219" s="156"/>
      <c r="FT219" s="157">
        <f t="shared" si="679"/>
        <v>0</v>
      </c>
      <c r="FU219" s="158">
        <f t="shared" si="679"/>
        <v>0</v>
      </c>
      <c r="FV219" s="155"/>
      <c r="FW219" s="156"/>
      <c r="FX219" s="157">
        <f t="shared" si="680"/>
        <v>0</v>
      </c>
      <c r="FY219" s="158">
        <f t="shared" si="680"/>
        <v>0</v>
      </c>
      <c r="FZ219" s="155"/>
      <c r="GA219" s="156"/>
      <c r="GB219" s="157">
        <f t="shared" si="681"/>
        <v>0</v>
      </c>
      <c r="GC219" s="158">
        <f t="shared" si="681"/>
        <v>0</v>
      </c>
      <c r="GD219" s="157">
        <f t="shared" si="682"/>
        <v>204</v>
      </c>
      <c r="GE219" s="158">
        <f t="shared" si="682"/>
        <v>160</v>
      </c>
      <c r="GF219" s="157">
        <f t="shared" si="682"/>
        <v>0</v>
      </c>
      <c r="GG219" s="158">
        <f t="shared" si="682"/>
        <v>0</v>
      </c>
      <c r="GH219" s="157">
        <f t="shared" si="683"/>
        <v>390.41353001731324</v>
      </c>
      <c r="GI219" s="158">
        <f t="shared" si="683"/>
        <v>320.09027619553933</v>
      </c>
      <c r="GJ219" s="157" t="str">
        <f t="shared" si="684"/>
        <v/>
      </c>
      <c r="GK219" s="158" t="str">
        <f t="shared" si="684"/>
        <v/>
      </c>
      <c r="GL219" s="157">
        <f t="shared" si="685"/>
        <v>188</v>
      </c>
      <c r="GM219" s="158">
        <f t="shared" si="685"/>
        <v>146</v>
      </c>
      <c r="GN219" s="157">
        <f t="shared" si="685"/>
        <v>37</v>
      </c>
      <c r="GO219" s="158">
        <f t="shared" si="685"/>
        <v>0</v>
      </c>
      <c r="GP219" s="157">
        <f t="shared" si="686"/>
        <v>429.60018716952817</v>
      </c>
      <c r="GQ219" s="158">
        <f t="shared" si="686"/>
        <v>399.73463962937683</v>
      </c>
      <c r="GR219" s="157">
        <f t="shared" si="687"/>
        <v>1332</v>
      </c>
      <c r="GS219" s="158">
        <f t="shared" si="687"/>
        <v>0</v>
      </c>
      <c r="GT219" s="157">
        <f t="shared" si="688"/>
        <v>392</v>
      </c>
      <c r="GU219" s="158">
        <f t="shared" si="688"/>
        <v>306</v>
      </c>
      <c r="GV219" s="157">
        <f t="shared" si="688"/>
        <v>37</v>
      </c>
      <c r="GW219" s="158">
        <f t="shared" si="688"/>
        <v>0</v>
      </c>
      <c r="GX219" s="157">
        <f t="shared" si="689"/>
        <v>820.0137171868414</v>
      </c>
      <c r="GY219" s="158">
        <f t="shared" si="689"/>
        <v>719.82491582491616</v>
      </c>
      <c r="GZ219" s="157">
        <f t="shared" si="695"/>
        <v>1332</v>
      </c>
      <c r="HA219" s="158" t="str">
        <f t="shared" si="695"/>
        <v/>
      </c>
      <c r="HB219" s="157">
        <f t="shared" si="690"/>
        <v>0</v>
      </c>
      <c r="HC219" s="158">
        <f t="shared" si="690"/>
        <v>0</v>
      </c>
      <c r="HD219" s="157">
        <f t="shared" si="690"/>
        <v>0</v>
      </c>
      <c r="HE219" s="158">
        <f t="shared" si="690"/>
        <v>0</v>
      </c>
      <c r="HF219" s="157" t="str">
        <f t="shared" si="691"/>
        <v/>
      </c>
      <c r="HG219" s="158" t="str">
        <f t="shared" si="691"/>
        <v/>
      </c>
      <c r="HH219" s="157" t="str">
        <f t="shared" si="692"/>
        <v/>
      </c>
      <c r="HI219" s="158" t="str">
        <f t="shared" si="692"/>
        <v/>
      </c>
      <c r="HJ219" s="157">
        <f t="shared" si="693"/>
        <v>820.0137171868414</v>
      </c>
      <c r="HK219" s="158">
        <f t="shared" si="693"/>
        <v>719.82491582491616</v>
      </c>
      <c r="HL219" s="157">
        <f t="shared" si="694"/>
        <v>1332.0000000000002</v>
      </c>
      <c r="HM219" s="158" t="str">
        <f t="shared" si="694"/>
        <v/>
      </c>
    </row>
    <row r="220" spans="1:221">
      <c r="A220" s="176" t="s">
        <v>563</v>
      </c>
      <c r="B220" s="177" t="s">
        <v>615</v>
      </c>
      <c r="C220" s="178"/>
      <c r="D220" s="180">
        <v>199263</v>
      </c>
      <c r="E220" s="180">
        <v>10</v>
      </c>
      <c r="F220" s="155">
        <v>43</v>
      </c>
      <c r="G220" s="156">
        <v>44</v>
      </c>
      <c r="H220" s="155">
        <v>2</v>
      </c>
      <c r="I220" s="156">
        <v>3</v>
      </c>
      <c r="J220" s="157">
        <f t="shared" si="627"/>
        <v>41</v>
      </c>
      <c r="K220" s="158">
        <f t="shared" si="627"/>
        <v>41</v>
      </c>
      <c r="L220" s="155"/>
      <c r="M220" s="156"/>
      <c r="N220" s="157">
        <f t="shared" si="628"/>
        <v>41</v>
      </c>
      <c r="O220" s="158">
        <f t="shared" si="628"/>
        <v>41</v>
      </c>
      <c r="P220" s="157">
        <f t="shared" si="628"/>
        <v>7</v>
      </c>
      <c r="Q220" s="158">
        <f t="shared" si="628"/>
        <v>0</v>
      </c>
      <c r="R220" s="155">
        <v>3</v>
      </c>
      <c r="S220" s="156">
        <v>2</v>
      </c>
      <c r="T220" s="157">
        <f t="shared" si="629"/>
        <v>0</v>
      </c>
      <c r="U220" s="158">
        <f t="shared" si="629"/>
        <v>0</v>
      </c>
      <c r="V220" s="155">
        <v>4</v>
      </c>
      <c r="W220" s="156">
        <v>4</v>
      </c>
      <c r="X220" s="157">
        <f t="shared" si="630"/>
        <v>0</v>
      </c>
      <c r="Y220" s="158">
        <f t="shared" si="630"/>
        <v>0</v>
      </c>
      <c r="Z220" s="155"/>
      <c r="AA220" s="156"/>
      <c r="AB220" s="157">
        <f t="shared" si="631"/>
        <v>0</v>
      </c>
      <c r="AC220" s="158">
        <f t="shared" si="631"/>
        <v>0</v>
      </c>
      <c r="AD220" s="157">
        <f t="shared" si="632"/>
        <v>7</v>
      </c>
      <c r="AE220" s="158">
        <f t="shared" si="632"/>
        <v>6</v>
      </c>
      <c r="AF220" s="157">
        <f t="shared" si="633"/>
        <v>0</v>
      </c>
      <c r="AG220" s="158">
        <f t="shared" si="633"/>
        <v>0</v>
      </c>
      <c r="AH220" s="155">
        <v>1.5714285714285701</v>
      </c>
      <c r="AI220" s="156">
        <v>1.8888888888888899</v>
      </c>
      <c r="AJ220" s="157">
        <f t="shared" si="634"/>
        <v>4.71428571428571</v>
      </c>
      <c r="AK220" s="158">
        <f t="shared" si="634"/>
        <v>3.7777777777777799</v>
      </c>
      <c r="AL220" s="155">
        <v>5.1428571428571503</v>
      </c>
      <c r="AM220" s="156">
        <v>2.5555555555555598</v>
      </c>
      <c r="AN220" s="157">
        <f t="shared" si="635"/>
        <v>20.571428571428601</v>
      </c>
      <c r="AO220" s="158">
        <f t="shared" si="635"/>
        <v>10.222222222222239</v>
      </c>
      <c r="AP220" s="155"/>
      <c r="AQ220" s="156"/>
      <c r="AR220" s="157">
        <f t="shared" si="636"/>
        <v>0</v>
      </c>
      <c r="AS220" s="158">
        <f t="shared" si="636"/>
        <v>0</v>
      </c>
      <c r="AT220" s="157">
        <f t="shared" si="637"/>
        <v>3.6122448979591875</v>
      </c>
      <c r="AU220" s="158">
        <f t="shared" si="637"/>
        <v>2.3333333333333366</v>
      </c>
      <c r="AV220" s="157">
        <f t="shared" si="638"/>
        <v>25.285714285714313</v>
      </c>
      <c r="AW220" s="158">
        <f t="shared" si="638"/>
        <v>14.00000000000002</v>
      </c>
      <c r="AX220" s="155"/>
      <c r="AY220" s="156"/>
      <c r="AZ220" s="157">
        <f t="shared" si="639"/>
        <v>0</v>
      </c>
      <c r="BA220" s="158">
        <f t="shared" si="639"/>
        <v>0</v>
      </c>
      <c r="BB220" s="155"/>
      <c r="BC220" s="156"/>
      <c r="BD220" s="157">
        <f t="shared" si="640"/>
        <v>0</v>
      </c>
      <c r="BE220" s="158">
        <f t="shared" si="640"/>
        <v>0</v>
      </c>
      <c r="BF220" s="155"/>
      <c r="BG220" s="156"/>
      <c r="BH220" s="157">
        <f t="shared" si="641"/>
        <v>0</v>
      </c>
      <c r="BI220" s="158">
        <f t="shared" si="641"/>
        <v>0</v>
      </c>
      <c r="BJ220" s="157">
        <f t="shared" si="642"/>
        <v>0</v>
      </c>
      <c r="BK220" s="158">
        <f t="shared" si="642"/>
        <v>0</v>
      </c>
      <c r="BL220" s="157">
        <f t="shared" si="643"/>
        <v>0</v>
      </c>
      <c r="BM220" s="158">
        <f t="shared" si="643"/>
        <v>0</v>
      </c>
      <c r="BN220" s="155">
        <v>3</v>
      </c>
      <c r="BO220" s="156">
        <v>7</v>
      </c>
      <c r="BP220" s="157">
        <f t="shared" si="644"/>
        <v>0</v>
      </c>
      <c r="BQ220" s="158">
        <f t="shared" si="644"/>
        <v>0</v>
      </c>
      <c r="BR220" s="155">
        <v>7</v>
      </c>
      <c r="BS220" s="156">
        <v>7</v>
      </c>
      <c r="BT220" s="157">
        <f t="shared" si="645"/>
        <v>7</v>
      </c>
      <c r="BU220" s="158">
        <f t="shared" si="645"/>
        <v>0</v>
      </c>
      <c r="BV220" s="155"/>
      <c r="BW220" s="156"/>
      <c r="BX220" s="157">
        <f t="shared" si="646"/>
        <v>0</v>
      </c>
      <c r="BY220" s="158">
        <f t="shared" si="646"/>
        <v>0</v>
      </c>
      <c r="BZ220" s="157">
        <f t="shared" si="647"/>
        <v>10</v>
      </c>
      <c r="CA220" s="158">
        <f t="shared" si="647"/>
        <v>14</v>
      </c>
      <c r="CB220" s="157">
        <f t="shared" si="648"/>
        <v>10</v>
      </c>
      <c r="CC220" s="158">
        <f t="shared" si="648"/>
        <v>0</v>
      </c>
      <c r="CD220" s="155">
        <v>1.3333333333333299</v>
      </c>
      <c r="CE220" s="156">
        <v>0.95238095238095299</v>
      </c>
      <c r="CF220" s="157">
        <f t="shared" si="649"/>
        <v>3.9999999999999898</v>
      </c>
      <c r="CG220" s="158">
        <f t="shared" si="649"/>
        <v>6.6666666666666714</v>
      </c>
      <c r="CH220" s="155">
        <v>1.13333333333333</v>
      </c>
      <c r="CI220" s="156">
        <v>1.30952380952381</v>
      </c>
      <c r="CJ220" s="157">
        <f t="shared" si="650"/>
        <v>7.9333333333333096</v>
      </c>
      <c r="CK220" s="158">
        <f t="shared" si="650"/>
        <v>9.1666666666666696</v>
      </c>
      <c r="CL220" s="155"/>
      <c r="CM220" s="156"/>
      <c r="CN220" s="157">
        <f t="shared" si="651"/>
        <v>0</v>
      </c>
      <c r="CO220" s="158">
        <f t="shared" si="651"/>
        <v>0</v>
      </c>
      <c r="CP220" s="157">
        <f t="shared" si="652"/>
        <v>1.19333333333333</v>
      </c>
      <c r="CQ220" s="158">
        <f t="shared" si="652"/>
        <v>1.1309523809523816</v>
      </c>
      <c r="CR220" s="157">
        <f t="shared" si="653"/>
        <v>11.9333333333333</v>
      </c>
      <c r="CS220" s="158">
        <f t="shared" si="653"/>
        <v>15.833333333333343</v>
      </c>
      <c r="CT220" s="155"/>
      <c r="CU220" s="156"/>
      <c r="CV220" s="157">
        <f t="shared" si="654"/>
        <v>0</v>
      </c>
      <c r="CW220" s="158">
        <f t="shared" si="654"/>
        <v>0</v>
      </c>
      <c r="CX220" s="155">
        <v>7</v>
      </c>
      <c r="CY220" s="156"/>
      <c r="CZ220" s="157">
        <f t="shared" si="655"/>
        <v>49</v>
      </c>
      <c r="DA220" s="158">
        <f t="shared" si="655"/>
        <v>0</v>
      </c>
      <c r="DB220" s="155"/>
      <c r="DC220" s="156"/>
      <c r="DD220" s="157">
        <f t="shared" si="656"/>
        <v>0</v>
      </c>
      <c r="DE220" s="158">
        <f t="shared" si="656"/>
        <v>0</v>
      </c>
      <c r="DF220" s="157">
        <f t="shared" si="657"/>
        <v>4.9000000000000004</v>
      </c>
      <c r="DG220" s="158">
        <f t="shared" si="657"/>
        <v>0</v>
      </c>
      <c r="DH220" s="157">
        <f t="shared" si="658"/>
        <v>49</v>
      </c>
      <c r="DI220" s="158">
        <f t="shared" si="658"/>
        <v>0</v>
      </c>
      <c r="DJ220" s="157">
        <f t="shared" si="659"/>
        <v>17</v>
      </c>
      <c r="DK220" s="158">
        <f t="shared" si="659"/>
        <v>20</v>
      </c>
      <c r="DL220" s="157">
        <f t="shared" si="659"/>
        <v>10</v>
      </c>
      <c r="DM220" s="158">
        <f t="shared" si="659"/>
        <v>0</v>
      </c>
      <c r="DN220" s="157">
        <f t="shared" si="660"/>
        <v>2.1893557422969185</v>
      </c>
      <c r="DO220" s="158">
        <f t="shared" si="660"/>
        <v>1.4916666666666683</v>
      </c>
      <c r="DP220" s="157">
        <f t="shared" si="661"/>
        <v>37.219047619047615</v>
      </c>
      <c r="DQ220" s="158">
        <f t="shared" si="661"/>
        <v>29.833333333333364</v>
      </c>
      <c r="DR220" s="157">
        <f t="shared" si="662"/>
        <v>4.9000000000000004</v>
      </c>
      <c r="DS220" s="158">
        <f t="shared" si="662"/>
        <v>0</v>
      </c>
      <c r="DT220" s="157">
        <f t="shared" si="663"/>
        <v>49</v>
      </c>
      <c r="DU220" s="158">
        <f t="shared" si="663"/>
        <v>0</v>
      </c>
      <c r="DV220" s="155">
        <v>17</v>
      </c>
      <c r="DW220" s="156">
        <v>10</v>
      </c>
      <c r="DX220" s="157">
        <f t="shared" si="664"/>
        <v>0</v>
      </c>
      <c r="DY220" s="158">
        <f t="shared" si="664"/>
        <v>0</v>
      </c>
      <c r="DZ220" s="155">
        <v>7</v>
      </c>
      <c r="EA220" s="156">
        <v>11</v>
      </c>
      <c r="EB220" s="157">
        <f t="shared" si="665"/>
        <v>0</v>
      </c>
      <c r="EC220" s="158">
        <f t="shared" si="665"/>
        <v>0</v>
      </c>
      <c r="ED220" s="155"/>
      <c r="EE220" s="156"/>
      <c r="EF220" s="157">
        <f t="shared" si="666"/>
        <v>0</v>
      </c>
      <c r="EG220" s="158">
        <f t="shared" si="666"/>
        <v>0</v>
      </c>
      <c r="EH220" s="157">
        <f t="shared" si="667"/>
        <v>24</v>
      </c>
      <c r="EI220" s="158">
        <f t="shared" si="667"/>
        <v>21</v>
      </c>
      <c r="EJ220" s="157">
        <f t="shared" si="668"/>
        <v>0</v>
      </c>
      <c r="EK220" s="158">
        <f t="shared" si="668"/>
        <v>0</v>
      </c>
      <c r="EL220" s="155">
        <v>3.0416666666666701</v>
      </c>
      <c r="EM220" s="156">
        <v>2.09523809523809</v>
      </c>
      <c r="EN220" s="157">
        <f t="shared" si="669"/>
        <v>51.708333333333393</v>
      </c>
      <c r="EO220" s="158">
        <f t="shared" si="669"/>
        <v>20.952380952380899</v>
      </c>
      <c r="EP220" s="155">
        <v>1.44444444444444</v>
      </c>
      <c r="EQ220" s="156">
        <v>2.6666666666666701</v>
      </c>
      <c r="ER220" s="157">
        <f t="shared" si="670"/>
        <v>10.111111111111081</v>
      </c>
      <c r="ES220" s="158">
        <f t="shared" si="670"/>
        <v>29.333333333333371</v>
      </c>
      <c r="ET220" s="155"/>
      <c r="EU220" s="156"/>
      <c r="EV220" s="157">
        <f t="shared" si="671"/>
        <v>0</v>
      </c>
      <c r="EW220" s="158">
        <f t="shared" si="671"/>
        <v>0</v>
      </c>
      <c r="EX220" s="157">
        <f t="shared" si="672"/>
        <v>2.5758101851851865</v>
      </c>
      <c r="EY220" s="158">
        <f t="shared" si="672"/>
        <v>2.3945578231292508</v>
      </c>
      <c r="EZ220" s="157">
        <f t="shared" si="673"/>
        <v>61.819444444444471</v>
      </c>
      <c r="FA220" s="158">
        <f t="shared" si="673"/>
        <v>50.285714285714263</v>
      </c>
      <c r="FB220" s="155"/>
      <c r="FC220" s="156"/>
      <c r="FD220" s="157">
        <f t="shared" si="674"/>
        <v>0</v>
      </c>
      <c r="FE220" s="158">
        <f t="shared" si="674"/>
        <v>0</v>
      </c>
      <c r="FF220" s="155"/>
      <c r="FG220" s="156"/>
      <c r="FH220" s="157">
        <f t="shared" si="675"/>
        <v>0</v>
      </c>
      <c r="FI220" s="158">
        <f t="shared" si="675"/>
        <v>0</v>
      </c>
      <c r="FJ220" s="155"/>
      <c r="FK220" s="156"/>
      <c r="FL220" s="157">
        <f t="shared" si="676"/>
        <v>0</v>
      </c>
      <c r="FM220" s="158">
        <f t="shared" si="676"/>
        <v>0</v>
      </c>
      <c r="FN220" s="157">
        <f t="shared" si="677"/>
        <v>0</v>
      </c>
      <c r="FO220" s="158">
        <f t="shared" si="677"/>
        <v>0</v>
      </c>
      <c r="FP220" s="157">
        <f t="shared" si="678"/>
        <v>0</v>
      </c>
      <c r="FQ220" s="158">
        <f t="shared" si="678"/>
        <v>0</v>
      </c>
      <c r="FR220" s="155"/>
      <c r="FS220" s="156"/>
      <c r="FT220" s="157">
        <f t="shared" si="679"/>
        <v>0</v>
      </c>
      <c r="FU220" s="158">
        <f t="shared" si="679"/>
        <v>0</v>
      </c>
      <c r="FV220" s="155"/>
      <c r="FW220" s="156"/>
      <c r="FX220" s="157">
        <f t="shared" si="680"/>
        <v>0</v>
      </c>
      <c r="FY220" s="158">
        <f t="shared" si="680"/>
        <v>0</v>
      </c>
      <c r="FZ220" s="155"/>
      <c r="GA220" s="156"/>
      <c r="GB220" s="157">
        <f t="shared" si="681"/>
        <v>0</v>
      </c>
      <c r="GC220" s="158">
        <f t="shared" si="681"/>
        <v>0</v>
      </c>
      <c r="GD220" s="157">
        <f t="shared" si="682"/>
        <v>23</v>
      </c>
      <c r="GE220" s="158">
        <f t="shared" si="682"/>
        <v>19</v>
      </c>
      <c r="GF220" s="157">
        <f t="shared" si="682"/>
        <v>0</v>
      </c>
      <c r="GG220" s="158">
        <f t="shared" si="682"/>
        <v>0</v>
      </c>
      <c r="GH220" s="157">
        <f t="shared" si="683"/>
        <v>60.422619047619094</v>
      </c>
      <c r="GI220" s="158">
        <f t="shared" si="683"/>
        <v>31.396825396825349</v>
      </c>
      <c r="GJ220" s="157" t="str">
        <f t="shared" si="684"/>
        <v/>
      </c>
      <c r="GK220" s="158" t="str">
        <f t="shared" si="684"/>
        <v/>
      </c>
      <c r="GL220" s="157">
        <f t="shared" si="685"/>
        <v>18</v>
      </c>
      <c r="GM220" s="158">
        <f t="shared" si="685"/>
        <v>22</v>
      </c>
      <c r="GN220" s="157">
        <f t="shared" si="685"/>
        <v>7</v>
      </c>
      <c r="GO220" s="158">
        <f t="shared" si="685"/>
        <v>0</v>
      </c>
      <c r="GP220" s="157">
        <f t="shared" si="686"/>
        <v>38.615873015872992</v>
      </c>
      <c r="GQ220" s="158">
        <f t="shared" si="686"/>
        <v>48.722222222222278</v>
      </c>
      <c r="GR220" s="157">
        <f t="shared" si="687"/>
        <v>49</v>
      </c>
      <c r="GS220" s="158">
        <f t="shared" si="687"/>
        <v>0</v>
      </c>
      <c r="GT220" s="157">
        <f t="shared" si="688"/>
        <v>41</v>
      </c>
      <c r="GU220" s="158">
        <f t="shared" si="688"/>
        <v>41</v>
      </c>
      <c r="GV220" s="157">
        <f t="shared" si="688"/>
        <v>7</v>
      </c>
      <c r="GW220" s="158">
        <f t="shared" si="688"/>
        <v>0</v>
      </c>
      <c r="GX220" s="157">
        <f t="shared" si="689"/>
        <v>99.038492063492086</v>
      </c>
      <c r="GY220" s="158">
        <f t="shared" si="689"/>
        <v>80.11904761904762</v>
      </c>
      <c r="GZ220" s="157">
        <f t="shared" si="695"/>
        <v>49</v>
      </c>
      <c r="HA220" s="158" t="str">
        <f t="shared" si="695"/>
        <v/>
      </c>
      <c r="HB220" s="157">
        <f t="shared" si="690"/>
        <v>0</v>
      </c>
      <c r="HC220" s="158">
        <f t="shared" si="690"/>
        <v>0</v>
      </c>
      <c r="HD220" s="157">
        <f t="shared" si="690"/>
        <v>0</v>
      </c>
      <c r="HE220" s="158">
        <f t="shared" si="690"/>
        <v>0</v>
      </c>
      <c r="HF220" s="157" t="str">
        <f t="shared" si="691"/>
        <v/>
      </c>
      <c r="HG220" s="158" t="str">
        <f t="shared" si="691"/>
        <v/>
      </c>
      <c r="HH220" s="157" t="str">
        <f t="shared" si="692"/>
        <v/>
      </c>
      <c r="HI220" s="158" t="str">
        <f t="shared" si="692"/>
        <v/>
      </c>
      <c r="HJ220" s="157">
        <f t="shared" si="693"/>
        <v>99.038492063492086</v>
      </c>
      <c r="HK220" s="158">
        <f t="shared" si="693"/>
        <v>80.11904761904762</v>
      </c>
      <c r="HL220" s="157">
        <f t="shared" si="694"/>
        <v>49</v>
      </c>
      <c r="HM220" s="158" t="str">
        <f t="shared" si="694"/>
        <v/>
      </c>
    </row>
    <row r="221" spans="1:221">
      <c r="A221" s="176" t="s">
        <v>563</v>
      </c>
      <c r="B221" s="177" t="s">
        <v>616</v>
      </c>
      <c r="C221" s="178"/>
      <c r="D221" s="180">
        <v>199324</v>
      </c>
      <c r="E221" s="180">
        <v>10</v>
      </c>
      <c r="F221" s="155">
        <v>166</v>
      </c>
      <c r="G221" s="156">
        <v>124</v>
      </c>
      <c r="H221" s="155">
        <v>20</v>
      </c>
      <c r="I221" s="156">
        <v>7</v>
      </c>
      <c r="J221" s="157">
        <f t="shared" si="627"/>
        <v>146</v>
      </c>
      <c r="K221" s="158">
        <f t="shared" si="627"/>
        <v>117</v>
      </c>
      <c r="L221" s="155"/>
      <c r="M221" s="156"/>
      <c r="N221" s="157">
        <f t="shared" si="628"/>
        <v>146</v>
      </c>
      <c r="O221" s="158">
        <f t="shared" si="628"/>
        <v>117</v>
      </c>
      <c r="P221" s="157">
        <f t="shared" si="628"/>
        <v>10</v>
      </c>
      <c r="Q221" s="158">
        <f t="shared" si="628"/>
        <v>0</v>
      </c>
      <c r="R221" s="155">
        <v>2</v>
      </c>
      <c r="S221" s="156">
        <v>4</v>
      </c>
      <c r="T221" s="157">
        <f t="shared" si="629"/>
        <v>0</v>
      </c>
      <c r="U221" s="158">
        <f t="shared" si="629"/>
        <v>0</v>
      </c>
      <c r="V221" s="155">
        <v>8</v>
      </c>
      <c r="W221" s="156">
        <v>18</v>
      </c>
      <c r="X221" s="157">
        <f t="shared" si="630"/>
        <v>0</v>
      </c>
      <c r="Y221" s="158">
        <f t="shared" si="630"/>
        <v>0</v>
      </c>
      <c r="Z221" s="155"/>
      <c r="AA221" s="156"/>
      <c r="AB221" s="157">
        <f t="shared" si="631"/>
        <v>0</v>
      </c>
      <c r="AC221" s="158">
        <f t="shared" si="631"/>
        <v>0</v>
      </c>
      <c r="AD221" s="157">
        <f t="shared" si="632"/>
        <v>10</v>
      </c>
      <c r="AE221" s="158">
        <f t="shared" si="632"/>
        <v>22</v>
      </c>
      <c r="AF221" s="157">
        <f t="shared" si="633"/>
        <v>0</v>
      </c>
      <c r="AG221" s="158">
        <f t="shared" si="633"/>
        <v>0</v>
      </c>
      <c r="AH221" s="155">
        <v>0.4</v>
      </c>
      <c r="AI221" s="156">
        <v>0.30303030303030298</v>
      </c>
      <c r="AJ221" s="157">
        <f t="shared" si="634"/>
        <v>0.8</v>
      </c>
      <c r="AK221" s="158">
        <f t="shared" si="634"/>
        <v>1.2121212121212119</v>
      </c>
      <c r="AL221" s="155">
        <v>4.9666666666666703</v>
      </c>
      <c r="AM221" s="156">
        <v>2.4393939393939399</v>
      </c>
      <c r="AN221" s="157">
        <f t="shared" si="635"/>
        <v>39.733333333333363</v>
      </c>
      <c r="AO221" s="158">
        <f t="shared" si="635"/>
        <v>43.909090909090921</v>
      </c>
      <c r="AP221" s="155"/>
      <c r="AQ221" s="156"/>
      <c r="AR221" s="157">
        <f t="shared" si="636"/>
        <v>0</v>
      </c>
      <c r="AS221" s="158">
        <f t="shared" si="636"/>
        <v>0</v>
      </c>
      <c r="AT221" s="157">
        <f t="shared" si="637"/>
        <v>4.0533333333333363</v>
      </c>
      <c r="AU221" s="158">
        <f t="shared" si="637"/>
        <v>2.0509641873278244</v>
      </c>
      <c r="AV221" s="157">
        <f t="shared" si="638"/>
        <v>40.53333333333336</v>
      </c>
      <c r="AW221" s="158">
        <f t="shared" si="638"/>
        <v>45.121212121212139</v>
      </c>
      <c r="AX221" s="155"/>
      <c r="AY221" s="156"/>
      <c r="AZ221" s="157">
        <f t="shared" si="639"/>
        <v>0</v>
      </c>
      <c r="BA221" s="158">
        <f t="shared" si="639"/>
        <v>0</v>
      </c>
      <c r="BB221" s="155"/>
      <c r="BC221" s="156"/>
      <c r="BD221" s="157">
        <f t="shared" si="640"/>
        <v>0</v>
      </c>
      <c r="BE221" s="158">
        <f t="shared" si="640"/>
        <v>0</v>
      </c>
      <c r="BF221" s="155"/>
      <c r="BG221" s="156"/>
      <c r="BH221" s="157">
        <f t="shared" si="641"/>
        <v>0</v>
      </c>
      <c r="BI221" s="158">
        <f t="shared" si="641"/>
        <v>0</v>
      </c>
      <c r="BJ221" s="157">
        <f t="shared" si="642"/>
        <v>0</v>
      </c>
      <c r="BK221" s="158">
        <f t="shared" si="642"/>
        <v>0</v>
      </c>
      <c r="BL221" s="157">
        <f t="shared" si="643"/>
        <v>0</v>
      </c>
      <c r="BM221" s="158">
        <f t="shared" si="643"/>
        <v>0</v>
      </c>
      <c r="BN221" s="155">
        <v>8</v>
      </c>
      <c r="BO221" s="156">
        <v>1</v>
      </c>
      <c r="BP221" s="157">
        <f t="shared" si="644"/>
        <v>0</v>
      </c>
      <c r="BQ221" s="158">
        <f t="shared" si="644"/>
        <v>0</v>
      </c>
      <c r="BR221" s="155">
        <v>10</v>
      </c>
      <c r="BS221" s="156">
        <v>13</v>
      </c>
      <c r="BT221" s="157">
        <f t="shared" si="645"/>
        <v>10</v>
      </c>
      <c r="BU221" s="158">
        <f t="shared" si="645"/>
        <v>0</v>
      </c>
      <c r="BV221" s="155"/>
      <c r="BW221" s="156"/>
      <c r="BX221" s="157">
        <f t="shared" si="646"/>
        <v>0</v>
      </c>
      <c r="BY221" s="158">
        <f t="shared" si="646"/>
        <v>0</v>
      </c>
      <c r="BZ221" s="157">
        <f t="shared" si="647"/>
        <v>18</v>
      </c>
      <c r="CA221" s="158">
        <f t="shared" si="647"/>
        <v>14</v>
      </c>
      <c r="CB221" s="157">
        <f t="shared" si="648"/>
        <v>18</v>
      </c>
      <c r="CC221" s="158">
        <f t="shared" si="648"/>
        <v>0</v>
      </c>
      <c r="CD221" s="155">
        <v>1.07407407407407</v>
      </c>
      <c r="CE221" s="156">
        <v>0.214285714285714</v>
      </c>
      <c r="CF221" s="157">
        <f t="shared" si="649"/>
        <v>8.5925925925925597</v>
      </c>
      <c r="CG221" s="158">
        <f t="shared" si="649"/>
        <v>0.214285714285714</v>
      </c>
      <c r="CH221" s="155">
        <v>2.5555555555555598</v>
      </c>
      <c r="CI221" s="156">
        <v>3.5714285714285698</v>
      </c>
      <c r="CJ221" s="157">
        <f t="shared" si="650"/>
        <v>25.5555555555556</v>
      </c>
      <c r="CK221" s="158">
        <f t="shared" si="650"/>
        <v>46.428571428571409</v>
      </c>
      <c r="CL221" s="155"/>
      <c r="CM221" s="156"/>
      <c r="CN221" s="157">
        <f t="shared" si="651"/>
        <v>0</v>
      </c>
      <c r="CO221" s="158">
        <f t="shared" si="651"/>
        <v>0</v>
      </c>
      <c r="CP221" s="157">
        <f t="shared" si="652"/>
        <v>1.8971193415637866</v>
      </c>
      <c r="CQ221" s="158">
        <f t="shared" si="652"/>
        <v>3.3316326530612232</v>
      </c>
      <c r="CR221" s="157">
        <f t="shared" si="653"/>
        <v>34.148148148148159</v>
      </c>
      <c r="CS221" s="158">
        <f t="shared" si="653"/>
        <v>46.642857142857125</v>
      </c>
      <c r="CT221" s="155"/>
      <c r="CU221" s="156"/>
      <c r="CV221" s="157">
        <f t="shared" si="654"/>
        <v>0</v>
      </c>
      <c r="CW221" s="158">
        <f t="shared" si="654"/>
        <v>0</v>
      </c>
      <c r="CX221" s="155">
        <v>12</v>
      </c>
      <c r="CY221" s="156"/>
      <c r="CZ221" s="157">
        <f t="shared" si="655"/>
        <v>120</v>
      </c>
      <c r="DA221" s="158">
        <f t="shared" si="655"/>
        <v>0</v>
      </c>
      <c r="DB221" s="155"/>
      <c r="DC221" s="156"/>
      <c r="DD221" s="157">
        <f t="shared" si="656"/>
        <v>0</v>
      </c>
      <c r="DE221" s="158">
        <f t="shared" si="656"/>
        <v>0</v>
      </c>
      <c r="DF221" s="157">
        <f t="shared" si="657"/>
        <v>6.666666666666667</v>
      </c>
      <c r="DG221" s="158">
        <f t="shared" si="657"/>
        <v>0</v>
      </c>
      <c r="DH221" s="157">
        <f t="shared" si="658"/>
        <v>120</v>
      </c>
      <c r="DI221" s="158">
        <f t="shared" si="658"/>
        <v>0</v>
      </c>
      <c r="DJ221" s="157">
        <f t="shared" si="659"/>
        <v>28</v>
      </c>
      <c r="DK221" s="158">
        <f t="shared" si="659"/>
        <v>36</v>
      </c>
      <c r="DL221" s="157">
        <f t="shared" si="659"/>
        <v>18</v>
      </c>
      <c r="DM221" s="158">
        <f t="shared" si="659"/>
        <v>0</v>
      </c>
      <c r="DN221" s="157">
        <f t="shared" si="660"/>
        <v>2.6671957671957682</v>
      </c>
      <c r="DO221" s="158">
        <f t="shared" si="660"/>
        <v>2.5490019240019239</v>
      </c>
      <c r="DP221" s="157">
        <f t="shared" si="661"/>
        <v>74.681481481481512</v>
      </c>
      <c r="DQ221" s="158">
        <f t="shared" si="661"/>
        <v>91.764069264069263</v>
      </c>
      <c r="DR221" s="157">
        <f t="shared" si="662"/>
        <v>6.666666666666667</v>
      </c>
      <c r="DS221" s="158">
        <f t="shared" si="662"/>
        <v>0</v>
      </c>
      <c r="DT221" s="157">
        <f t="shared" si="663"/>
        <v>120</v>
      </c>
      <c r="DU221" s="158">
        <f t="shared" si="663"/>
        <v>0</v>
      </c>
      <c r="DV221" s="155">
        <v>62</v>
      </c>
      <c r="DW221" s="156">
        <v>44</v>
      </c>
      <c r="DX221" s="157">
        <f t="shared" si="664"/>
        <v>0</v>
      </c>
      <c r="DY221" s="158">
        <f t="shared" si="664"/>
        <v>0</v>
      </c>
      <c r="DZ221" s="155">
        <v>56</v>
      </c>
      <c r="EA221" s="156">
        <v>37</v>
      </c>
      <c r="EB221" s="157">
        <f t="shared" si="665"/>
        <v>0</v>
      </c>
      <c r="EC221" s="158">
        <f t="shared" si="665"/>
        <v>0</v>
      </c>
      <c r="ED221" s="155"/>
      <c r="EE221" s="156"/>
      <c r="EF221" s="157">
        <f t="shared" si="666"/>
        <v>0</v>
      </c>
      <c r="EG221" s="158">
        <f t="shared" si="666"/>
        <v>0</v>
      </c>
      <c r="EH221" s="157">
        <f t="shared" si="667"/>
        <v>118</v>
      </c>
      <c r="EI221" s="158">
        <f t="shared" si="667"/>
        <v>81</v>
      </c>
      <c r="EJ221" s="157">
        <f t="shared" si="668"/>
        <v>0</v>
      </c>
      <c r="EK221" s="158">
        <f t="shared" si="668"/>
        <v>0</v>
      </c>
      <c r="EL221" s="155">
        <v>2.4519774011299398</v>
      </c>
      <c r="EM221" s="156">
        <v>2.4814814814814801</v>
      </c>
      <c r="EN221" s="157">
        <f t="shared" si="669"/>
        <v>152.02259887005627</v>
      </c>
      <c r="EO221" s="158">
        <f t="shared" si="669"/>
        <v>109.18518518518512</v>
      </c>
      <c r="EP221" s="155">
        <v>2.8926553672316402</v>
      </c>
      <c r="EQ221" s="156">
        <v>3.1193415637860098</v>
      </c>
      <c r="ER221" s="157">
        <f t="shared" si="670"/>
        <v>161.98870056497185</v>
      </c>
      <c r="ES221" s="158">
        <f t="shared" si="670"/>
        <v>115.41563786008236</v>
      </c>
      <c r="ET221" s="155"/>
      <c r="EU221" s="156"/>
      <c r="EV221" s="157">
        <f t="shared" si="671"/>
        <v>0</v>
      </c>
      <c r="EW221" s="158">
        <f t="shared" si="671"/>
        <v>0</v>
      </c>
      <c r="EX221" s="157">
        <f t="shared" si="672"/>
        <v>2.6611127070765099</v>
      </c>
      <c r="EY221" s="158">
        <f t="shared" si="672"/>
        <v>2.7728496672255245</v>
      </c>
      <c r="EZ221" s="157">
        <f t="shared" si="673"/>
        <v>314.01129943502815</v>
      </c>
      <c r="FA221" s="158">
        <f t="shared" si="673"/>
        <v>224.60082304526748</v>
      </c>
      <c r="FB221" s="155"/>
      <c r="FC221" s="156"/>
      <c r="FD221" s="157">
        <f t="shared" si="674"/>
        <v>0</v>
      </c>
      <c r="FE221" s="158">
        <f t="shared" si="674"/>
        <v>0</v>
      </c>
      <c r="FF221" s="155"/>
      <c r="FG221" s="156"/>
      <c r="FH221" s="157">
        <f t="shared" si="675"/>
        <v>0</v>
      </c>
      <c r="FI221" s="158">
        <f t="shared" si="675"/>
        <v>0</v>
      </c>
      <c r="FJ221" s="155"/>
      <c r="FK221" s="156"/>
      <c r="FL221" s="157">
        <f t="shared" si="676"/>
        <v>0</v>
      </c>
      <c r="FM221" s="158">
        <f t="shared" si="676"/>
        <v>0</v>
      </c>
      <c r="FN221" s="157">
        <f t="shared" si="677"/>
        <v>0</v>
      </c>
      <c r="FO221" s="158">
        <f t="shared" si="677"/>
        <v>0</v>
      </c>
      <c r="FP221" s="157">
        <f t="shared" si="678"/>
        <v>0</v>
      </c>
      <c r="FQ221" s="158">
        <f t="shared" si="678"/>
        <v>0</v>
      </c>
      <c r="FR221" s="155"/>
      <c r="FS221" s="156"/>
      <c r="FT221" s="157">
        <f t="shared" si="679"/>
        <v>0</v>
      </c>
      <c r="FU221" s="158">
        <f t="shared" si="679"/>
        <v>0</v>
      </c>
      <c r="FV221" s="155"/>
      <c r="FW221" s="156"/>
      <c r="FX221" s="157">
        <f t="shared" si="680"/>
        <v>0</v>
      </c>
      <c r="FY221" s="158">
        <f t="shared" si="680"/>
        <v>0</v>
      </c>
      <c r="FZ221" s="155"/>
      <c r="GA221" s="156"/>
      <c r="GB221" s="157">
        <f t="shared" si="681"/>
        <v>0</v>
      </c>
      <c r="GC221" s="158">
        <f t="shared" si="681"/>
        <v>0</v>
      </c>
      <c r="GD221" s="157">
        <f t="shared" si="682"/>
        <v>72</v>
      </c>
      <c r="GE221" s="158">
        <f t="shared" si="682"/>
        <v>49</v>
      </c>
      <c r="GF221" s="157">
        <f t="shared" si="682"/>
        <v>0</v>
      </c>
      <c r="GG221" s="158">
        <f t="shared" si="682"/>
        <v>0</v>
      </c>
      <c r="GH221" s="157">
        <f t="shared" si="683"/>
        <v>161.41519146264883</v>
      </c>
      <c r="GI221" s="158">
        <f t="shared" si="683"/>
        <v>110.61159211159205</v>
      </c>
      <c r="GJ221" s="157" t="str">
        <f t="shared" si="684"/>
        <v/>
      </c>
      <c r="GK221" s="158" t="str">
        <f t="shared" si="684"/>
        <v/>
      </c>
      <c r="GL221" s="157">
        <f t="shared" si="685"/>
        <v>74</v>
      </c>
      <c r="GM221" s="158">
        <f t="shared" si="685"/>
        <v>68</v>
      </c>
      <c r="GN221" s="157">
        <f t="shared" si="685"/>
        <v>10</v>
      </c>
      <c r="GO221" s="158">
        <f t="shared" si="685"/>
        <v>0</v>
      </c>
      <c r="GP221" s="157">
        <f t="shared" si="686"/>
        <v>227.2775894538608</v>
      </c>
      <c r="GQ221" s="158">
        <f t="shared" si="686"/>
        <v>205.75330019774469</v>
      </c>
      <c r="GR221" s="157">
        <f t="shared" si="687"/>
        <v>120</v>
      </c>
      <c r="GS221" s="158">
        <f t="shared" si="687"/>
        <v>0</v>
      </c>
      <c r="GT221" s="157">
        <f t="shared" si="688"/>
        <v>146</v>
      </c>
      <c r="GU221" s="158">
        <f t="shared" si="688"/>
        <v>117</v>
      </c>
      <c r="GV221" s="157">
        <f t="shared" si="688"/>
        <v>10</v>
      </c>
      <c r="GW221" s="158">
        <f t="shared" si="688"/>
        <v>0</v>
      </c>
      <c r="GX221" s="157">
        <f t="shared" si="689"/>
        <v>388.69278091650961</v>
      </c>
      <c r="GY221" s="158">
        <f t="shared" si="689"/>
        <v>316.36489230933671</v>
      </c>
      <c r="GZ221" s="157">
        <f t="shared" si="695"/>
        <v>120</v>
      </c>
      <c r="HA221" s="158" t="str">
        <f t="shared" si="695"/>
        <v/>
      </c>
      <c r="HB221" s="157">
        <f t="shared" si="690"/>
        <v>0</v>
      </c>
      <c r="HC221" s="158">
        <f t="shared" si="690"/>
        <v>0</v>
      </c>
      <c r="HD221" s="157">
        <f t="shared" si="690"/>
        <v>0</v>
      </c>
      <c r="HE221" s="158">
        <f t="shared" si="690"/>
        <v>0</v>
      </c>
      <c r="HF221" s="157" t="str">
        <f t="shared" si="691"/>
        <v/>
      </c>
      <c r="HG221" s="158" t="str">
        <f t="shared" si="691"/>
        <v/>
      </c>
      <c r="HH221" s="157" t="str">
        <f t="shared" si="692"/>
        <v/>
      </c>
      <c r="HI221" s="158" t="str">
        <f t="shared" si="692"/>
        <v/>
      </c>
      <c r="HJ221" s="157">
        <f t="shared" si="693"/>
        <v>388.69278091650966</v>
      </c>
      <c r="HK221" s="158">
        <f t="shared" si="693"/>
        <v>316.36489230933671</v>
      </c>
      <c r="HL221" s="157">
        <f t="shared" si="694"/>
        <v>120</v>
      </c>
      <c r="HM221" s="158" t="str">
        <f t="shared" si="694"/>
        <v/>
      </c>
    </row>
    <row r="222" spans="1:221">
      <c r="A222" s="176" t="s">
        <v>563</v>
      </c>
      <c r="B222" s="177" t="s">
        <v>617</v>
      </c>
      <c r="C222" s="178"/>
      <c r="D222" s="180">
        <v>199333</v>
      </c>
      <c r="E222" s="180">
        <v>8</v>
      </c>
      <c r="F222" s="155">
        <v>1252</v>
      </c>
      <c r="G222" s="156">
        <v>1061</v>
      </c>
      <c r="H222" s="155">
        <v>138</v>
      </c>
      <c r="I222" s="156">
        <v>43</v>
      </c>
      <c r="J222" s="157">
        <f t="shared" si="627"/>
        <v>1114</v>
      </c>
      <c r="K222" s="158">
        <f t="shared" si="627"/>
        <v>1018</v>
      </c>
      <c r="L222" s="155"/>
      <c r="M222" s="156"/>
      <c r="N222" s="157">
        <f t="shared" si="628"/>
        <v>1114</v>
      </c>
      <c r="O222" s="158">
        <f t="shared" si="628"/>
        <v>1018</v>
      </c>
      <c r="P222" s="157">
        <f t="shared" si="628"/>
        <v>90</v>
      </c>
      <c r="Q222" s="158">
        <f t="shared" si="628"/>
        <v>0</v>
      </c>
      <c r="R222" s="155">
        <v>26</v>
      </c>
      <c r="S222" s="156">
        <v>24</v>
      </c>
      <c r="T222" s="157">
        <f t="shared" si="629"/>
        <v>0</v>
      </c>
      <c r="U222" s="158">
        <f t="shared" si="629"/>
        <v>0</v>
      </c>
      <c r="V222" s="155">
        <v>14</v>
      </c>
      <c r="W222" s="156">
        <v>23</v>
      </c>
      <c r="X222" s="157">
        <f t="shared" si="630"/>
        <v>0</v>
      </c>
      <c r="Y222" s="158">
        <f t="shared" si="630"/>
        <v>0</v>
      </c>
      <c r="Z222" s="155"/>
      <c r="AA222" s="156"/>
      <c r="AB222" s="157">
        <f t="shared" si="631"/>
        <v>0</v>
      </c>
      <c r="AC222" s="158">
        <f t="shared" si="631"/>
        <v>0</v>
      </c>
      <c r="AD222" s="157">
        <f t="shared" si="632"/>
        <v>40</v>
      </c>
      <c r="AE222" s="158">
        <f t="shared" si="632"/>
        <v>47</v>
      </c>
      <c r="AF222" s="157">
        <f t="shared" si="633"/>
        <v>0</v>
      </c>
      <c r="AG222" s="158">
        <f t="shared" si="633"/>
        <v>0</v>
      </c>
      <c r="AH222" s="155">
        <v>1.6666666666666701</v>
      </c>
      <c r="AI222" s="156">
        <v>1.92198581560284</v>
      </c>
      <c r="AJ222" s="157">
        <f t="shared" si="634"/>
        <v>43.333333333333421</v>
      </c>
      <c r="AK222" s="158">
        <f t="shared" si="634"/>
        <v>46.127659574468161</v>
      </c>
      <c r="AL222" s="155">
        <v>0.77500000000000002</v>
      </c>
      <c r="AM222" s="156">
        <v>1.75886524822695</v>
      </c>
      <c r="AN222" s="157">
        <f t="shared" si="635"/>
        <v>10.85</v>
      </c>
      <c r="AO222" s="158">
        <f t="shared" si="635"/>
        <v>40.453900709219852</v>
      </c>
      <c r="AP222" s="155"/>
      <c r="AQ222" s="156"/>
      <c r="AR222" s="157">
        <f t="shared" si="636"/>
        <v>0</v>
      </c>
      <c r="AS222" s="158">
        <f t="shared" si="636"/>
        <v>0</v>
      </c>
      <c r="AT222" s="157">
        <f t="shared" si="637"/>
        <v>1.3545833333333355</v>
      </c>
      <c r="AU222" s="158">
        <f t="shared" si="637"/>
        <v>1.8421608570997452</v>
      </c>
      <c r="AV222" s="157">
        <f t="shared" si="638"/>
        <v>54.183333333333422</v>
      </c>
      <c r="AW222" s="158">
        <f t="shared" si="638"/>
        <v>86.58156028368802</v>
      </c>
      <c r="AX222" s="155"/>
      <c r="AY222" s="156"/>
      <c r="AZ222" s="157">
        <f t="shared" si="639"/>
        <v>0</v>
      </c>
      <c r="BA222" s="158">
        <f t="shared" si="639"/>
        <v>0</v>
      </c>
      <c r="BB222" s="155"/>
      <c r="BC222" s="156"/>
      <c r="BD222" s="157">
        <f t="shared" si="640"/>
        <v>0</v>
      </c>
      <c r="BE222" s="158">
        <f t="shared" si="640"/>
        <v>0</v>
      </c>
      <c r="BF222" s="155"/>
      <c r="BG222" s="156"/>
      <c r="BH222" s="157">
        <f t="shared" si="641"/>
        <v>0</v>
      </c>
      <c r="BI222" s="158">
        <f t="shared" si="641"/>
        <v>0</v>
      </c>
      <c r="BJ222" s="157">
        <f t="shared" si="642"/>
        <v>0</v>
      </c>
      <c r="BK222" s="158">
        <f t="shared" si="642"/>
        <v>0</v>
      </c>
      <c r="BL222" s="157">
        <f t="shared" si="643"/>
        <v>0</v>
      </c>
      <c r="BM222" s="158">
        <f t="shared" si="643"/>
        <v>0</v>
      </c>
      <c r="BN222" s="155">
        <v>130</v>
      </c>
      <c r="BO222" s="156">
        <v>128</v>
      </c>
      <c r="BP222" s="157">
        <f t="shared" si="644"/>
        <v>0</v>
      </c>
      <c r="BQ222" s="158">
        <f t="shared" si="644"/>
        <v>0</v>
      </c>
      <c r="BR222" s="155">
        <v>90</v>
      </c>
      <c r="BS222" s="156">
        <v>96</v>
      </c>
      <c r="BT222" s="157">
        <f t="shared" si="645"/>
        <v>90</v>
      </c>
      <c r="BU222" s="158">
        <f t="shared" si="645"/>
        <v>0</v>
      </c>
      <c r="BV222" s="155"/>
      <c r="BW222" s="156"/>
      <c r="BX222" s="157">
        <f t="shared" si="646"/>
        <v>0</v>
      </c>
      <c r="BY222" s="158">
        <f t="shared" si="646"/>
        <v>0</v>
      </c>
      <c r="BZ222" s="157">
        <f t="shared" si="647"/>
        <v>220</v>
      </c>
      <c r="CA222" s="158">
        <f t="shared" si="647"/>
        <v>224</v>
      </c>
      <c r="CB222" s="157">
        <f t="shared" si="648"/>
        <v>220</v>
      </c>
      <c r="CC222" s="158">
        <f t="shared" si="648"/>
        <v>0</v>
      </c>
      <c r="CD222" s="155">
        <v>1.5439393939393899</v>
      </c>
      <c r="CE222" s="156">
        <v>1.53720238095238</v>
      </c>
      <c r="CF222" s="157">
        <f t="shared" si="649"/>
        <v>200.71212121212071</v>
      </c>
      <c r="CG222" s="158">
        <f t="shared" si="649"/>
        <v>196.76190476190465</v>
      </c>
      <c r="CH222" s="155">
        <v>1.6030303030302999</v>
      </c>
      <c r="CI222" s="156">
        <v>1.55952380952381</v>
      </c>
      <c r="CJ222" s="157">
        <f t="shared" si="650"/>
        <v>144.272727272727</v>
      </c>
      <c r="CK222" s="158">
        <f t="shared" si="650"/>
        <v>149.71428571428575</v>
      </c>
      <c r="CL222" s="155"/>
      <c r="CM222" s="156"/>
      <c r="CN222" s="157">
        <f t="shared" si="651"/>
        <v>0</v>
      </c>
      <c r="CO222" s="158">
        <f t="shared" si="651"/>
        <v>0</v>
      </c>
      <c r="CP222" s="157">
        <f t="shared" si="652"/>
        <v>1.5681129476583986</v>
      </c>
      <c r="CQ222" s="158">
        <f t="shared" si="652"/>
        <v>1.5467687074829928</v>
      </c>
      <c r="CR222" s="157">
        <f t="shared" si="653"/>
        <v>344.9848484848477</v>
      </c>
      <c r="CS222" s="158">
        <f t="shared" si="653"/>
        <v>346.47619047619037</v>
      </c>
      <c r="CT222" s="155"/>
      <c r="CU222" s="156"/>
      <c r="CV222" s="157">
        <f t="shared" si="654"/>
        <v>0</v>
      </c>
      <c r="CW222" s="158">
        <f t="shared" si="654"/>
        <v>0</v>
      </c>
      <c r="CX222" s="155">
        <v>84</v>
      </c>
      <c r="CY222" s="156"/>
      <c r="CZ222" s="157">
        <f t="shared" si="655"/>
        <v>7560</v>
      </c>
      <c r="DA222" s="158">
        <f t="shared" si="655"/>
        <v>0</v>
      </c>
      <c r="DB222" s="155"/>
      <c r="DC222" s="156"/>
      <c r="DD222" s="157">
        <f t="shared" si="656"/>
        <v>0</v>
      </c>
      <c r="DE222" s="158">
        <f t="shared" si="656"/>
        <v>0</v>
      </c>
      <c r="DF222" s="157">
        <f t="shared" si="657"/>
        <v>34.363636363636367</v>
      </c>
      <c r="DG222" s="158">
        <f t="shared" si="657"/>
        <v>0</v>
      </c>
      <c r="DH222" s="157">
        <f t="shared" si="658"/>
        <v>7560.0000000000009</v>
      </c>
      <c r="DI222" s="158">
        <f t="shared" si="658"/>
        <v>0</v>
      </c>
      <c r="DJ222" s="157">
        <f t="shared" si="659"/>
        <v>260</v>
      </c>
      <c r="DK222" s="158">
        <f t="shared" si="659"/>
        <v>271</v>
      </c>
      <c r="DL222" s="157">
        <f t="shared" si="659"/>
        <v>220</v>
      </c>
      <c r="DM222" s="158">
        <f t="shared" si="659"/>
        <v>0</v>
      </c>
      <c r="DN222" s="157">
        <f t="shared" si="660"/>
        <v>1.5352622377622349</v>
      </c>
      <c r="DO222" s="158">
        <f t="shared" si="660"/>
        <v>1.5979990802947541</v>
      </c>
      <c r="DP222" s="157">
        <f t="shared" si="661"/>
        <v>399.1681818181811</v>
      </c>
      <c r="DQ222" s="158">
        <f t="shared" si="661"/>
        <v>433.05775075987839</v>
      </c>
      <c r="DR222" s="157">
        <f t="shared" si="662"/>
        <v>34.363636363636367</v>
      </c>
      <c r="DS222" s="158">
        <f t="shared" si="662"/>
        <v>0</v>
      </c>
      <c r="DT222" s="157">
        <f t="shared" si="663"/>
        <v>7560.0000000000009</v>
      </c>
      <c r="DU222" s="158">
        <f t="shared" si="663"/>
        <v>0</v>
      </c>
      <c r="DV222" s="155">
        <v>473</v>
      </c>
      <c r="DW222" s="156">
        <v>446</v>
      </c>
      <c r="DX222" s="157">
        <f t="shared" si="664"/>
        <v>0</v>
      </c>
      <c r="DY222" s="158">
        <f t="shared" si="664"/>
        <v>0</v>
      </c>
      <c r="DZ222" s="155">
        <v>381</v>
      </c>
      <c r="EA222" s="156">
        <v>301</v>
      </c>
      <c r="EB222" s="157">
        <f t="shared" si="665"/>
        <v>0</v>
      </c>
      <c r="EC222" s="158">
        <f t="shared" si="665"/>
        <v>0</v>
      </c>
      <c r="ED222" s="155"/>
      <c r="EE222" s="156"/>
      <c r="EF222" s="157">
        <f t="shared" si="666"/>
        <v>0</v>
      </c>
      <c r="EG222" s="158">
        <f t="shared" si="666"/>
        <v>0</v>
      </c>
      <c r="EH222" s="157">
        <f t="shared" si="667"/>
        <v>854</v>
      </c>
      <c r="EI222" s="158">
        <f t="shared" si="667"/>
        <v>747</v>
      </c>
      <c r="EJ222" s="157">
        <f t="shared" si="668"/>
        <v>0</v>
      </c>
      <c r="EK222" s="158">
        <f t="shared" si="668"/>
        <v>0</v>
      </c>
      <c r="EL222" s="155">
        <v>2.3192818110850899</v>
      </c>
      <c r="EM222" s="156">
        <v>2.6041945560017798</v>
      </c>
      <c r="EN222" s="157">
        <f t="shared" si="669"/>
        <v>1097.0202966432475</v>
      </c>
      <c r="EO222" s="158">
        <f t="shared" si="669"/>
        <v>1161.4707719767939</v>
      </c>
      <c r="EP222" s="155">
        <v>2.2818110850897799</v>
      </c>
      <c r="EQ222" s="156">
        <v>2.3119143239625499</v>
      </c>
      <c r="ER222" s="157">
        <f t="shared" si="670"/>
        <v>869.37002341920618</v>
      </c>
      <c r="ES222" s="158">
        <f t="shared" si="670"/>
        <v>695.88621151272753</v>
      </c>
      <c r="ET222" s="155"/>
      <c r="EU222" s="156"/>
      <c r="EV222" s="157">
        <f t="shared" si="671"/>
        <v>0</v>
      </c>
      <c r="EW222" s="158">
        <f t="shared" si="671"/>
        <v>0</v>
      </c>
      <c r="EX222" s="157">
        <f t="shared" si="672"/>
        <v>2.3025647775906952</v>
      </c>
      <c r="EY222" s="158">
        <f t="shared" si="672"/>
        <v>2.4864216646446073</v>
      </c>
      <c r="EZ222" s="157">
        <f t="shared" si="673"/>
        <v>1966.3903200624536</v>
      </c>
      <c r="FA222" s="158">
        <f t="shared" si="673"/>
        <v>1857.3569834895218</v>
      </c>
      <c r="FB222" s="155"/>
      <c r="FC222" s="156"/>
      <c r="FD222" s="157">
        <f t="shared" si="674"/>
        <v>0</v>
      </c>
      <c r="FE222" s="158">
        <f t="shared" si="674"/>
        <v>0</v>
      </c>
      <c r="FF222" s="155"/>
      <c r="FG222" s="156"/>
      <c r="FH222" s="157">
        <f t="shared" si="675"/>
        <v>0</v>
      </c>
      <c r="FI222" s="158">
        <f t="shared" si="675"/>
        <v>0</v>
      </c>
      <c r="FJ222" s="155"/>
      <c r="FK222" s="156"/>
      <c r="FL222" s="157">
        <f t="shared" si="676"/>
        <v>0</v>
      </c>
      <c r="FM222" s="158">
        <f t="shared" si="676"/>
        <v>0</v>
      </c>
      <c r="FN222" s="157">
        <f t="shared" si="677"/>
        <v>0</v>
      </c>
      <c r="FO222" s="158">
        <f t="shared" si="677"/>
        <v>0</v>
      </c>
      <c r="FP222" s="157">
        <f t="shared" si="678"/>
        <v>0</v>
      </c>
      <c r="FQ222" s="158">
        <f t="shared" si="678"/>
        <v>0</v>
      </c>
      <c r="FR222" s="155"/>
      <c r="FS222" s="156"/>
      <c r="FT222" s="157">
        <f t="shared" si="679"/>
        <v>0</v>
      </c>
      <c r="FU222" s="158">
        <f t="shared" si="679"/>
        <v>0</v>
      </c>
      <c r="FV222" s="155"/>
      <c r="FW222" s="156"/>
      <c r="FX222" s="157">
        <f t="shared" si="680"/>
        <v>0</v>
      </c>
      <c r="FY222" s="158">
        <f t="shared" si="680"/>
        <v>0</v>
      </c>
      <c r="FZ222" s="155"/>
      <c r="GA222" s="156"/>
      <c r="GB222" s="157">
        <f t="shared" si="681"/>
        <v>0</v>
      </c>
      <c r="GC222" s="158">
        <f t="shared" si="681"/>
        <v>0</v>
      </c>
      <c r="GD222" s="157">
        <f t="shared" si="682"/>
        <v>629</v>
      </c>
      <c r="GE222" s="158">
        <f t="shared" si="682"/>
        <v>598</v>
      </c>
      <c r="GF222" s="157">
        <f t="shared" si="682"/>
        <v>0</v>
      </c>
      <c r="GG222" s="158">
        <f t="shared" si="682"/>
        <v>0</v>
      </c>
      <c r="GH222" s="157">
        <f t="shared" si="683"/>
        <v>1341.0657511887016</v>
      </c>
      <c r="GI222" s="158">
        <f t="shared" si="683"/>
        <v>1404.3603363131667</v>
      </c>
      <c r="GJ222" s="157" t="str">
        <f t="shared" si="684"/>
        <v/>
      </c>
      <c r="GK222" s="158" t="str">
        <f t="shared" si="684"/>
        <v/>
      </c>
      <c r="GL222" s="157">
        <f t="shared" si="685"/>
        <v>485</v>
      </c>
      <c r="GM222" s="158">
        <f t="shared" si="685"/>
        <v>420</v>
      </c>
      <c r="GN222" s="157">
        <f t="shared" si="685"/>
        <v>90</v>
      </c>
      <c r="GO222" s="158">
        <f t="shared" si="685"/>
        <v>0</v>
      </c>
      <c r="GP222" s="157">
        <f t="shared" si="686"/>
        <v>1024.4927506919332</v>
      </c>
      <c r="GQ222" s="158">
        <f t="shared" si="686"/>
        <v>886.05439793623316</v>
      </c>
      <c r="GR222" s="157">
        <f t="shared" si="687"/>
        <v>7560</v>
      </c>
      <c r="GS222" s="158">
        <f t="shared" si="687"/>
        <v>0</v>
      </c>
      <c r="GT222" s="157">
        <f t="shared" si="688"/>
        <v>1114</v>
      </c>
      <c r="GU222" s="158">
        <f t="shared" si="688"/>
        <v>1018</v>
      </c>
      <c r="GV222" s="157">
        <f t="shared" si="688"/>
        <v>90</v>
      </c>
      <c r="GW222" s="158">
        <f t="shared" si="688"/>
        <v>0</v>
      </c>
      <c r="GX222" s="157">
        <f t="shared" si="689"/>
        <v>2365.558501880635</v>
      </c>
      <c r="GY222" s="158">
        <f t="shared" si="689"/>
        <v>2290.4147342493998</v>
      </c>
      <c r="GZ222" s="157">
        <f t="shared" si="695"/>
        <v>7560</v>
      </c>
      <c r="HA222" s="158" t="str">
        <f t="shared" si="695"/>
        <v/>
      </c>
      <c r="HB222" s="157">
        <f t="shared" si="690"/>
        <v>0</v>
      </c>
      <c r="HC222" s="158">
        <f t="shared" si="690"/>
        <v>0</v>
      </c>
      <c r="HD222" s="157">
        <f t="shared" si="690"/>
        <v>0</v>
      </c>
      <c r="HE222" s="158">
        <f t="shared" si="690"/>
        <v>0</v>
      </c>
      <c r="HF222" s="157" t="str">
        <f t="shared" si="691"/>
        <v/>
      </c>
      <c r="HG222" s="158" t="str">
        <f t="shared" si="691"/>
        <v/>
      </c>
      <c r="HH222" s="157" t="str">
        <f t="shared" si="692"/>
        <v/>
      </c>
      <c r="HI222" s="158" t="str">
        <f t="shared" si="692"/>
        <v/>
      </c>
      <c r="HJ222" s="157">
        <f t="shared" si="693"/>
        <v>2365.5585018806346</v>
      </c>
      <c r="HK222" s="158">
        <f t="shared" si="693"/>
        <v>2290.4147342494002</v>
      </c>
      <c r="HL222" s="157">
        <f t="shared" si="694"/>
        <v>7560.0000000000009</v>
      </c>
      <c r="HM222" s="158" t="str">
        <f t="shared" si="694"/>
        <v/>
      </c>
    </row>
    <row r="223" spans="1:221">
      <c r="A223" s="176" t="s">
        <v>563</v>
      </c>
      <c r="B223" s="177" t="s">
        <v>618</v>
      </c>
      <c r="C223" s="178"/>
      <c r="D223" s="180">
        <v>199421</v>
      </c>
      <c r="E223" s="180">
        <v>9</v>
      </c>
      <c r="F223" s="155">
        <v>424</v>
      </c>
      <c r="G223" s="156">
        <v>445</v>
      </c>
      <c r="H223" s="155">
        <v>52</v>
      </c>
      <c r="I223" s="156">
        <v>36</v>
      </c>
      <c r="J223" s="157">
        <f t="shared" si="627"/>
        <v>372</v>
      </c>
      <c r="K223" s="158">
        <f t="shared" si="627"/>
        <v>409</v>
      </c>
      <c r="L223" s="155"/>
      <c r="M223" s="156"/>
      <c r="N223" s="157">
        <f t="shared" si="628"/>
        <v>372</v>
      </c>
      <c r="O223" s="158">
        <f t="shared" si="628"/>
        <v>409</v>
      </c>
      <c r="P223" s="157">
        <f t="shared" si="628"/>
        <v>26</v>
      </c>
      <c r="Q223" s="158">
        <f t="shared" si="628"/>
        <v>0</v>
      </c>
      <c r="R223" s="155">
        <v>5</v>
      </c>
      <c r="S223" s="156">
        <v>6</v>
      </c>
      <c r="T223" s="157">
        <f t="shared" si="629"/>
        <v>0</v>
      </c>
      <c r="U223" s="158">
        <f t="shared" si="629"/>
        <v>0</v>
      </c>
      <c r="V223" s="155">
        <v>6</v>
      </c>
      <c r="W223" s="156">
        <v>9</v>
      </c>
      <c r="X223" s="157">
        <f t="shared" si="630"/>
        <v>0</v>
      </c>
      <c r="Y223" s="158">
        <f t="shared" si="630"/>
        <v>0</v>
      </c>
      <c r="Z223" s="155"/>
      <c r="AA223" s="156"/>
      <c r="AB223" s="157">
        <f t="shared" si="631"/>
        <v>0</v>
      </c>
      <c r="AC223" s="158">
        <f t="shared" si="631"/>
        <v>0</v>
      </c>
      <c r="AD223" s="157">
        <f t="shared" si="632"/>
        <v>11</v>
      </c>
      <c r="AE223" s="158">
        <f t="shared" si="632"/>
        <v>15</v>
      </c>
      <c r="AF223" s="157">
        <f t="shared" si="633"/>
        <v>0</v>
      </c>
      <c r="AG223" s="158">
        <f t="shared" si="633"/>
        <v>0</v>
      </c>
      <c r="AH223" s="155">
        <v>0.66666666666666696</v>
      </c>
      <c r="AI223" s="156">
        <v>1.2</v>
      </c>
      <c r="AJ223" s="157">
        <f t="shared" si="634"/>
        <v>3.3333333333333348</v>
      </c>
      <c r="AK223" s="158">
        <f t="shared" si="634"/>
        <v>7.1999999999999993</v>
      </c>
      <c r="AL223" s="155">
        <v>4.2424242424242404</v>
      </c>
      <c r="AM223" s="156">
        <v>2.0222222222222199</v>
      </c>
      <c r="AN223" s="157">
        <f t="shared" si="635"/>
        <v>25.454545454545443</v>
      </c>
      <c r="AO223" s="158">
        <f t="shared" si="635"/>
        <v>18.199999999999978</v>
      </c>
      <c r="AP223" s="155"/>
      <c r="AQ223" s="156"/>
      <c r="AR223" s="157">
        <f t="shared" si="636"/>
        <v>0</v>
      </c>
      <c r="AS223" s="158">
        <f t="shared" si="636"/>
        <v>0</v>
      </c>
      <c r="AT223" s="157">
        <f t="shared" si="637"/>
        <v>2.6170798898071617</v>
      </c>
      <c r="AU223" s="158">
        <f t="shared" si="637"/>
        <v>1.6933333333333318</v>
      </c>
      <c r="AV223" s="157">
        <f t="shared" si="638"/>
        <v>28.787878787878778</v>
      </c>
      <c r="AW223" s="158">
        <f t="shared" si="638"/>
        <v>25.399999999999977</v>
      </c>
      <c r="AX223" s="155"/>
      <c r="AY223" s="156"/>
      <c r="AZ223" s="157">
        <f t="shared" si="639"/>
        <v>0</v>
      </c>
      <c r="BA223" s="158">
        <f t="shared" si="639"/>
        <v>0</v>
      </c>
      <c r="BB223" s="155"/>
      <c r="BC223" s="156"/>
      <c r="BD223" s="157">
        <f t="shared" si="640"/>
        <v>0</v>
      </c>
      <c r="BE223" s="158">
        <f t="shared" si="640"/>
        <v>0</v>
      </c>
      <c r="BF223" s="155"/>
      <c r="BG223" s="156"/>
      <c r="BH223" s="157">
        <f t="shared" si="641"/>
        <v>0</v>
      </c>
      <c r="BI223" s="158">
        <f t="shared" si="641"/>
        <v>0</v>
      </c>
      <c r="BJ223" s="157">
        <f t="shared" si="642"/>
        <v>0</v>
      </c>
      <c r="BK223" s="158">
        <f t="shared" si="642"/>
        <v>0</v>
      </c>
      <c r="BL223" s="157">
        <f t="shared" si="643"/>
        <v>0</v>
      </c>
      <c r="BM223" s="158">
        <f t="shared" si="643"/>
        <v>0</v>
      </c>
      <c r="BN223" s="155">
        <v>30</v>
      </c>
      <c r="BO223" s="156">
        <v>21</v>
      </c>
      <c r="BP223" s="157">
        <f t="shared" si="644"/>
        <v>0</v>
      </c>
      <c r="BQ223" s="158">
        <f t="shared" si="644"/>
        <v>0</v>
      </c>
      <c r="BR223" s="155">
        <v>26</v>
      </c>
      <c r="BS223" s="156">
        <v>30</v>
      </c>
      <c r="BT223" s="157">
        <f t="shared" si="645"/>
        <v>26</v>
      </c>
      <c r="BU223" s="158">
        <f t="shared" si="645"/>
        <v>0</v>
      </c>
      <c r="BV223" s="155"/>
      <c r="BW223" s="156"/>
      <c r="BX223" s="157">
        <f t="shared" si="646"/>
        <v>0</v>
      </c>
      <c r="BY223" s="158">
        <f t="shared" si="646"/>
        <v>0</v>
      </c>
      <c r="BZ223" s="157">
        <f t="shared" si="647"/>
        <v>56</v>
      </c>
      <c r="CA223" s="158">
        <f t="shared" si="647"/>
        <v>51</v>
      </c>
      <c r="CB223" s="157">
        <f t="shared" si="648"/>
        <v>56</v>
      </c>
      <c r="CC223" s="158">
        <f t="shared" si="648"/>
        <v>0</v>
      </c>
      <c r="CD223" s="155">
        <v>1.65476190476191</v>
      </c>
      <c r="CE223" s="156">
        <v>1.10457516339869</v>
      </c>
      <c r="CF223" s="157">
        <f t="shared" si="649"/>
        <v>49.642857142857302</v>
      </c>
      <c r="CG223" s="158">
        <f t="shared" si="649"/>
        <v>23.196078431372491</v>
      </c>
      <c r="CH223" s="155">
        <v>1.2380952380952399</v>
      </c>
      <c r="CI223" s="156">
        <v>1.75816993464052</v>
      </c>
      <c r="CJ223" s="157">
        <f t="shared" si="650"/>
        <v>32.19047619047624</v>
      </c>
      <c r="CK223" s="158">
        <f t="shared" si="650"/>
        <v>52.745098039215598</v>
      </c>
      <c r="CL223" s="155"/>
      <c r="CM223" s="156"/>
      <c r="CN223" s="157">
        <f t="shared" si="651"/>
        <v>0</v>
      </c>
      <c r="CO223" s="158">
        <f t="shared" si="651"/>
        <v>0</v>
      </c>
      <c r="CP223" s="157">
        <f t="shared" si="652"/>
        <v>1.4613095238095275</v>
      </c>
      <c r="CQ223" s="158">
        <f t="shared" si="652"/>
        <v>1.4890426758938842</v>
      </c>
      <c r="CR223" s="157">
        <f t="shared" si="653"/>
        <v>81.833333333333542</v>
      </c>
      <c r="CS223" s="158">
        <f t="shared" si="653"/>
        <v>75.94117647058809</v>
      </c>
      <c r="CT223" s="155"/>
      <c r="CU223" s="156"/>
      <c r="CV223" s="157">
        <f t="shared" si="654"/>
        <v>0</v>
      </c>
      <c r="CW223" s="158">
        <f t="shared" si="654"/>
        <v>0</v>
      </c>
      <c r="CX223" s="155">
        <v>24</v>
      </c>
      <c r="CY223" s="156"/>
      <c r="CZ223" s="157">
        <f t="shared" si="655"/>
        <v>624</v>
      </c>
      <c r="DA223" s="158">
        <f t="shared" si="655"/>
        <v>0</v>
      </c>
      <c r="DB223" s="155"/>
      <c r="DC223" s="156"/>
      <c r="DD223" s="157">
        <f t="shared" si="656"/>
        <v>0</v>
      </c>
      <c r="DE223" s="158">
        <f t="shared" si="656"/>
        <v>0</v>
      </c>
      <c r="DF223" s="157">
        <f t="shared" si="657"/>
        <v>11.142857142857142</v>
      </c>
      <c r="DG223" s="158">
        <f t="shared" si="657"/>
        <v>0</v>
      </c>
      <c r="DH223" s="157">
        <f t="shared" si="658"/>
        <v>624</v>
      </c>
      <c r="DI223" s="158">
        <f t="shared" si="658"/>
        <v>0</v>
      </c>
      <c r="DJ223" s="157">
        <f t="shared" si="659"/>
        <v>67</v>
      </c>
      <c r="DK223" s="158">
        <f t="shared" si="659"/>
        <v>66</v>
      </c>
      <c r="DL223" s="157">
        <f t="shared" si="659"/>
        <v>56</v>
      </c>
      <c r="DM223" s="158">
        <f t="shared" si="659"/>
        <v>0</v>
      </c>
      <c r="DN223" s="157">
        <f t="shared" si="660"/>
        <v>1.651062867480781</v>
      </c>
      <c r="DO223" s="158">
        <f t="shared" si="660"/>
        <v>1.5354723707664859</v>
      </c>
      <c r="DP223" s="157">
        <f t="shared" si="661"/>
        <v>110.62121212121232</v>
      </c>
      <c r="DQ223" s="158">
        <f t="shared" si="661"/>
        <v>101.34117647058807</v>
      </c>
      <c r="DR223" s="157">
        <f t="shared" si="662"/>
        <v>11.142857142857142</v>
      </c>
      <c r="DS223" s="158">
        <f t="shared" si="662"/>
        <v>0</v>
      </c>
      <c r="DT223" s="157">
        <f t="shared" si="663"/>
        <v>624</v>
      </c>
      <c r="DU223" s="158">
        <f t="shared" si="663"/>
        <v>0</v>
      </c>
      <c r="DV223" s="155">
        <v>191</v>
      </c>
      <c r="DW223" s="156">
        <v>201</v>
      </c>
      <c r="DX223" s="157">
        <f t="shared" si="664"/>
        <v>0</v>
      </c>
      <c r="DY223" s="158">
        <f t="shared" si="664"/>
        <v>0</v>
      </c>
      <c r="DZ223" s="155">
        <v>114</v>
      </c>
      <c r="EA223" s="156">
        <v>142</v>
      </c>
      <c r="EB223" s="157">
        <f t="shared" si="665"/>
        <v>0</v>
      </c>
      <c r="EC223" s="158">
        <f t="shared" si="665"/>
        <v>0</v>
      </c>
      <c r="ED223" s="155"/>
      <c r="EE223" s="156"/>
      <c r="EF223" s="157">
        <f t="shared" si="666"/>
        <v>0</v>
      </c>
      <c r="EG223" s="158">
        <f t="shared" si="666"/>
        <v>0</v>
      </c>
      <c r="EH223" s="157">
        <f t="shared" si="667"/>
        <v>305</v>
      </c>
      <c r="EI223" s="158">
        <f t="shared" si="667"/>
        <v>343</v>
      </c>
      <c r="EJ223" s="157">
        <f t="shared" si="668"/>
        <v>0</v>
      </c>
      <c r="EK223" s="158">
        <f t="shared" si="668"/>
        <v>0</v>
      </c>
      <c r="EL223" s="155">
        <v>1.9836065573770501</v>
      </c>
      <c r="EM223" s="156">
        <v>1.9310009718173</v>
      </c>
      <c r="EN223" s="157">
        <f t="shared" si="669"/>
        <v>378.86885245901658</v>
      </c>
      <c r="EO223" s="158">
        <f t="shared" si="669"/>
        <v>388.13119533527731</v>
      </c>
      <c r="EP223" s="155">
        <v>2.1136612021857899</v>
      </c>
      <c r="EQ223" s="156">
        <v>2.0660835762876602</v>
      </c>
      <c r="ER223" s="157">
        <f t="shared" si="670"/>
        <v>240.95737704918005</v>
      </c>
      <c r="ES223" s="158">
        <f t="shared" si="670"/>
        <v>293.38386783284773</v>
      </c>
      <c r="ET223" s="155"/>
      <c r="EU223" s="156"/>
      <c r="EV223" s="157">
        <f t="shared" si="671"/>
        <v>0</v>
      </c>
      <c r="EW223" s="158">
        <f t="shared" si="671"/>
        <v>0</v>
      </c>
      <c r="EX223" s="157">
        <f t="shared" si="672"/>
        <v>2.0322171459285134</v>
      </c>
      <c r="EY223" s="158">
        <f t="shared" si="672"/>
        <v>1.9869243824143588</v>
      </c>
      <c r="EZ223" s="157">
        <f t="shared" si="673"/>
        <v>619.82622950819655</v>
      </c>
      <c r="FA223" s="158">
        <f t="shared" si="673"/>
        <v>681.51506316812504</v>
      </c>
      <c r="FB223" s="155"/>
      <c r="FC223" s="156"/>
      <c r="FD223" s="157">
        <f t="shared" si="674"/>
        <v>0</v>
      </c>
      <c r="FE223" s="158">
        <f t="shared" si="674"/>
        <v>0</v>
      </c>
      <c r="FF223" s="155"/>
      <c r="FG223" s="156"/>
      <c r="FH223" s="157">
        <f t="shared" si="675"/>
        <v>0</v>
      </c>
      <c r="FI223" s="158">
        <f t="shared" si="675"/>
        <v>0</v>
      </c>
      <c r="FJ223" s="155"/>
      <c r="FK223" s="156"/>
      <c r="FL223" s="157">
        <f t="shared" si="676"/>
        <v>0</v>
      </c>
      <c r="FM223" s="158">
        <f t="shared" si="676"/>
        <v>0</v>
      </c>
      <c r="FN223" s="157">
        <f t="shared" si="677"/>
        <v>0</v>
      </c>
      <c r="FO223" s="158">
        <f t="shared" si="677"/>
        <v>0</v>
      </c>
      <c r="FP223" s="157">
        <f t="shared" si="678"/>
        <v>0</v>
      </c>
      <c r="FQ223" s="158">
        <f t="shared" si="678"/>
        <v>0</v>
      </c>
      <c r="FR223" s="155"/>
      <c r="FS223" s="156"/>
      <c r="FT223" s="157">
        <f t="shared" si="679"/>
        <v>0</v>
      </c>
      <c r="FU223" s="158">
        <f t="shared" si="679"/>
        <v>0</v>
      </c>
      <c r="FV223" s="155"/>
      <c r="FW223" s="156"/>
      <c r="FX223" s="157">
        <f t="shared" si="680"/>
        <v>0</v>
      </c>
      <c r="FY223" s="158">
        <f t="shared" si="680"/>
        <v>0</v>
      </c>
      <c r="FZ223" s="155"/>
      <c r="GA223" s="156"/>
      <c r="GB223" s="157">
        <f t="shared" si="681"/>
        <v>0</v>
      </c>
      <c r="GC223" s="158">
        <f t="shared" si="681"/>
        <v>0</v>
      </c>
      <c r="GD223" s="157">
        <f t="shared" si="682"/>
        <v>226</v>
      </c>
      <c r="GE223" s="158">
        <f t="shared" si="682"/>
        <v>228</v>
      </c>
      <c r="GF223" s="157">
        <f t="shared" si="682"/>
        <v>0</v>
      </c>
      <c r="GG223" s="158">
        <f t="shared" si="682"/>
        <v>0</v>
      </c>
      <c r="GH223" s="157">
        <f t="shared" si="683"/>
        <v>431.84504293520723</v>
      </c>
      <c r="GI223" s="158">
        <f t="shared" si="683"/>
        <v>418.52727376664978</v>
      </c>
      <c r="GJ223" s="157" t="str">
        <f t="shared" si="684"/>
        <v/>
      </c>
      <c r="GK223" s="158" t="str">
        <f t="shared" si="684"/>
        <v/>
      </c>
      <c r="GL223" s="157">
        <f t="shared" si="685"/>
        <v>146</v>
      </c>
      <c r="GM223" s="158">
        <f t="shared" si="685"/>
        <v>181</v>
      </c>
      <c r="GN223" s="157">
        <f t="shared" si="685"/>
        <v>26</v>
      </c>
      <c r="GO223" s="158">
        <f t="shared" si="685"/>
        <v>0</v>
      </c>
      <c r="GP223" s="157">
        <f t="shared" si="686"/>
        <v>298.60239869420172</v>
      </c>
      <c r="GQ223" s="158">
        <f t="shared" si="686"/>
        <v>364.32896587206329</v>
      </c>
      <c r="GR223" s="157">
        <f t="shared" si="687"/>
        <v>624</v>
      </c>
      <c r="GS223" s="158">
        <f t="shared" si="687"/>
        <v>0</v>
      </c>
      <c r="GT223" s="157">
        <f t="shared" si="688"/>
        <v>372</v>
      </c>
      <c r="GU223" s="158">
        <f t="shared" si="688"/>
        <v>409</v>
      </c>
      <c r="GV223" s="157">
        <f t="shared" si="688"/>
        <v>26</v>
      </c>
      <c r="GW223" s="158">
        <f t="shared" si="688"/>
        <v>0</v>
      </c>
      <c r="GX223" s="157">
        <f t="shared" si="689"/>
        <v>730.44744162940901</v>
      </c>
      <c r="GY223" s="158">
        <f t="shared" si="689"/>
        <v>782.85623963871308</v>
      </c>
      <c r="GZ223" s="157">
        <f t="shared" si="695"/>
        <v>624</v>
      </c>
      <c r="HA223" s="158" t="str">
        <f t="shared" si="695"/>
        <v/>
      </c>
      <c r="HB223" s="157">
        <f t="shared" si="690"/>
        <v>0</v>
      </c>
      <c r="HC223" s="158">
        <f t="shared" si="690"/>
        <v>0</v>
      </c>
      <c r="HD223" s="157">
        <f t="shared" si="690"/>
        <v>0</v>
      </c>
      <c r="HE223" s="158">
        <f t="shared" si="690"/>
        <v>0</v>
      </c>
      <c r="HF223" s="157" t="str">
        <f t="shared" si="691"/>
        <v/>
      </c>
      <c r="HG223" s="158" t="str">
        <f t="shared" si="691"/>
        <v/>
      </c>
      <c r="HH223" s="157" t="str">
        <f t="shared" si="692"/>
        <v/>
      </c>
      <c r="HI223" s="158" t="str">
        <f t="shared" si="692"/>
        <v/>
      </c>
      <c r="HJ223" s="157">
        <f t="shared" si="693"/>
        <v>730.4474416294089</v>
      </c>
      <c r="HK223" s="158">
        <f t="shared" si="693"/>
        <v>782.85623963871308</v>
      </c>
      <c r="HL223" s="157">
        <f t="shared" si="694"/>
        <v>624</v>
      </c>
      <c r="HM223" s="158" t="str">
        <f t="shared" si="694"/>
        <v/>
      </c>
    </row>
    <row r="224" spans="1:221">
      <c r="A224" s="176" t="s">
        <v>563</v>
      </c>
      <c r="B224" s="177" t="s">
        <v>619</v>
      </c>
      <c r="C224" s="182"/>
      <c r="D224" s="180">
        <v>199449</v>
      </c>
      <c r="E224" s="180">
        <v>9</v>
      </c>
      <c r="F224" s="155">
        <v>274</v>
      </c>
      <c r="G224" s="156">
        <v>270</v>
      </c>
      <c r="H224" s="155">
        <v>12</v>
      </c>
      <c r="I224" s="156">
        <v>2</v>
      </c>
      <c r="J224" s="157">
        <f t="shared" si="627"/>
        <v>262</v>
      </c>
      <c r="K224" s="158">
        <f t="shared" si="627"/>
        <v>268</v>
      </c>
      <c r="L224" s="155"/>
      <c r="M224" s="156"/>
      <c r="N224" s="157">
        <f t="shared" si="628"/>
        <v>262</v>
      </c>
      <c r="O224" s="158">
        <f t="shared" si="628"/>
        <v>268</v>
      </c>
      <c r="P224" s="157">
        <f t="shared" si="628"/>
        <v>15</v>
      </c>
      <c r="Q224" s="158">
        <f t="shared" si="628"/>
        <v>0</v>
      </c>
      <c r="R224" s="155">
        <v>2</v>
      </c>
      <c r="S224" s="156">
        <v>0</v>
      </c>
      <c r="T224" s="157">
        <f t="shared" si="629"/>
        <v>0</v>
      </c>
      <c r="U224" s="158">
        <f t="shared" si="629"/>
        <v>0</v>
      </c>
      <c r="V224" s="155">
        <v>15</v>
      </c>
      <c r="W224" s="156">
        <v>3</v>
      </c>
      <c r="X224" s="157">
        <f t="shared" si="630"/>
        <v>0</v>
      </c>
      <c r="Y224" s="158">
        <f t="shared" si="630"/>
        <v>0</v>
      </c>
      <c r="Z224" s="155"/>
      <c r="AA224" s="156"/>
      <c r="AB224" s="157">
        <f t="shared" si="631"/>
        <v>0</v>
      </c>
      <c r="AC224" s="158">
        <f t="shared" si="631"/>
        <v>0</v>
      </c>
      <c r="AD224" s="157">
        <f t="shared" si="632"/>
        <v>17</v>
      </c>
      <c r="AE224" s="158">
        <f t="shared" si="632"/>
        <v>3</v>
      </c>
      <c r="AF224" s="157">
        <f t="shared" si="633"/>
        <v>0</v>
      </c>
      <c r="AG224" s="158">
        <f t="shared" si="633"/>
        <v>0</v>
      </c>
      <c r="AH224" s="155">
        <v>0.31372549019607798</v>
      </c>
      <c r="AI224" s="156">
        <v>0</v>
      </c>
      <c r="AJ224" s="157">
        <f t="shared" si="634"/>
        <v>0.62745098039215597</v>
      </c>
      <c r="AK224" s="158">
        <f t="shared" si="634"/>
        <v>0</v>
      </c>
      <c r="AL224" s="155">
        <v>4.5490196078431397</v>
      </c>
      <c r="AM224" s="156">
        <v>5</v>
      </c>
      <c r="AN224" s="157">
        <f t="shared" si="635"/>
        <v>68.235294117647101</v>
      </c>
      <c r="AO224" s="158">
        <f t="shared" si="635"/>
        <v>15</v>
      </c>
      <c r="AP224" s="155"/>
      <c r="AQ224" s="156"/>
      <c r="AR224" s="157">
        <f t="shared" si="636"/>
        <v>0</v>
      </c>
      <c r="AS224" s="158">
        <f t="shared" si="636"/>
        <v>0</v>
      </c>
      <c r="AT224" s="157">
        <f t="shared" si="637"/>
        <v>4.0507497116493676</v>
      </c>
      <c r="AU224" s="158">
        <f t="shared" si="637"/>
        <v>5</v>
      </c>
      <c r="AV224" s="157">
        <f t="shared" si="638"/>
        <v>68.862745098039255</v>
      </c>
      <c r="AW224" s="158">
        <f t="shared" si="638"/>
        <v>15</v>
      </c>
      <c r="AX224" s="155"/>
      <c r="AY224" s="156"/>
      <c r="AZ224" s="157">
        <f t="shared" si="639"/>
        <v>0</v>
      </c>
      <c r="BA224" s="158">
        <f t="shared" si="639"/>
        <v>0</v>
      </c>
      <c r="BB224" s="155"/>
      <c r="BC224" s="156"/>
      <c r="BD224" s="157">
        <f t="shared" si="640"/>
        <v>0</v>
      </c>
      <c r="BE224" s="158">
        <f t="shared" si="640"/>
        <v>0</v>
      </c>
      <c r="BF224" s="155"/>
      <c r="BG224" s="156"/>
      <c r="BH224" s="157">
        <f t="shared" si="641"/>
        <v>0</v>
      </c>
      <c r="BI224" s="158">
        <f t="shared" si="641"/>
        <v>0</v>
      </c>
      <c r="BJ224" s="157">
        <f t="shared" si="642"/>
        <v>0</v>
      </c>
      <c r="BK224" s="158">
        <f t="shared" si="642"/>
        <v>0</v>
      </c>
      <c r="BL224" s="157">
        <f t="shared" si="643"/>
        <v>0</v>
      </c>
      <c r="BM224" s="158">
        <f t="shared" si="643"/>
        <v>0</v>
      </c>
      <c r="BN224" s="155">
        <v>20</v>
      </c>
      <c r="BO224" s="156">
        <v>15</v>
      </c>
      <c r="BP224" s="157">
        <f t="shared" si="644"/>
        <v>0</v>
      </c>
      <c r="BQ224" s="158">
        <f t="shared" si="644"/>
        <v>0</v>
      </c>
      <c r="BR224" s="155">
        <v>15</v>
      </c>
      <c r="BS224" s="156">
        <v>19</v>
      </c>
      <c r="BT224" s="157">
        <f t="shared" si="645"/>
        <v>15</v>
      </c>
      <c r="BU224" s="158">
        <f t="shared" si="645"/>
        <v>0</v>
      </c>
      <c r="BV224" s="155"/>
      <c r="BW224" s="156"/>
      <c r="BX224" s="157">
        <f t="shared" si="646"/>
        <v>0</v>
      </c>
      <c r="BY224" s="158">
        <f t="shared" si="646"/>
        <v>0</v>
      </c>
      <c r="BZ224" s="157">
        <f t="shared" si="647"/>
        <v>35</v>
      </c>
      <c r="CA224" s="158">
        <f t="shared" si="647"/>
        <v>34</v>
      </c>
      <c r="CB224" s="157">
        <f t="shared" si="648"/>
        <v>35</v>
      </c>
      <c r="CC224" s="158">
        <f t="shared" si="648"/>
        <v>0</v>
      </c>
      <c r="CD224" s="155">
        <v>1.16190476190476</v>
      </c>
      <c r="CE224" s="156">
        <v>1.5882352941176501</v>
      </c>
      <c r="CF224" s="157">
        <f t="shared" si="649"/>
        <v>23.238095238095198</v>
      </c>
      <c r="CG224" s="158">
        <f t="shared" si="649"/>
        <v>23.823529411764753</v>
      </c>
      <c r="CH224" s="155">
        <v>1.32380952380952</v>
      </c>
      <c r="CI224" s="156">
        <v>1.9019607843137301</v>
      </c>
      <c r="CJ224" s="157">
        <f t="shared" si="650"/>
        <v>19.857142857142801</v>
      </c>
      <c r="CK224" s="158">
        <f t="shared" si="650"/>
        <v>36.137254901960873</v>
      </c>
      <c r="CL224" s="155"/>
      <c r="CM224" s="156"/>
      <c r="CN224" s="157">
        <f t="shared" si="651"/>
        <v>0</v>
      </c>
      <c r="CO224" s="158">
        <f t="shared" si="651"/>
        <v>0</v>
      </c>
      <c r="CP224" s="157">
        <f t="shared" si="652"/>
        <v>1.2312925170068001</v>
      </c>
      <c r="CQ224" s="158">
        <f t="shared" si="652"/>
        <v>1.7635524798154596</v>
      </c>
      <c r="CR224" s="157">
        <f t="shared" si="653"/>
        <v>43.095238095238003</v>
      </c>
      <c r="CS224" s="158">
        <f t="shared" si="653"/>
        <v>59.960784313725625</v>
      </c>
      <c r="CT224" s="155"/>
      <c r="CU224" s="156"/>
      <c r="CV224" s="157">
        <f t="shared" si="654"/>
        <v>0</v>
      </c>
      <c r="CW224" s="158">
        <f t="shared" si="654"/>
        <v>0</v>
      </c>
      <c r="CX224" s="155">
        <v>21</v>
      </c>
      <c r="CY224" s="156"/>
      <c r="CZ224" s="157">
        <f t="shared" si="655"/>
        <v>315</v>
      </c>
      <c r="DA224" s="158">
        <f t="shared" si="655"/>
        <v>0</v>
      </c>
      <c r="DB224" s="155"/>
      <c r="DC224" s="156"/>
      <c r="DD224" s="157">
        <f t="shared" si="656"/>
        <v>0</v>
      </c>
      <c r="DE224" s="158">
        <f t="shared" si="656"/>
        <v>0</v>
      </c>
      <c r="DF224" s="157">
        <f t="shared" si="657"/>
        <v>9</v>
      </c>
      <c r="DG224" s="158">
        <f t="shared" si="657"/>
        <v>0</v>
      </c>
      <c r="DH224" s="157">
        <f t="shared" si="658"/>
        <v>315</v>
      </c>
      <c r="DI224" s="158">
        <f t="shared" si="658"/>
        <v>0</v>
      </c>
      <c r="DJ224" s="157">
        <f t="shared" si="659"/>
        <v>52</v>
      </c>
      <c r="DK224" s="158">
        <f t="shared" si="659"/>
        <v>37</v>
      </c>
      <c r="DL224" s="157">
        <f t="shared" si="659"/>
        <v>35</v>
      </c>
      <c r="DM224" s="158">
        <f t="shared" si="659"/>
        <v>0</v>
      </c>
      <c r="DN224" s="157">
        <f t="shared" si="660"/>
        <v>2.153038138332255</v>
      </c>
      <c r="DO224" s="158">
        <f t="shared" si="660"/>
        <v>2.0259671436142059</v>
      </c>
      <c r="DP224" s="157">
        <f t="shared" si="661"/>
        <v>111.95798319327726</v>
      </c>
      <c r="DQ224" s="158">
        <f t="shared" si="661"/>
        <v>74.960784313725625</v>
      </c>
      <c r="DR224" s="157">
        <f t="shared" si="662"/>
        <v>9</v>
      </c>
      <c r="DS224" s="158">
        <f t="shared" si="662"/>
        <v>0</v>
      </c>
      <c r="DT224" s="157">
        <f t="shared" si="663"/>
        <v>315</v>
      </c>
      <c r="DU224" s="158">
        <f t="shared" si="663"/>
        <v>0</v>
      </c>
      <c r="DV224" s="155">
        <v>101</v>
      </c>
      <c r="DW224" s="156">
        <v>109</v>
      </c>
      <c r="DX224" s="157">
        <f t="shared" si="664"/>
        <v>0</v>
      </c>
      <c r="DY224" s="158">
        <f t="shared" si="664"/>
        <v>0</v>
      </c>
      <c r="DZ224" s="155">
        <v>109</v>
      </c>
      <c r="EA224" s="156">
        <v>122</v>
      </c>
      <c r="EB224" s="157">
        <f t="shared" si="665"/>
        <v>0</v>
      </c>
      <c r="EC224" s="158">
        <f t="shared" si="665"/>
        <v>0</v>
      </c>
      <c r="ED224" s="155"/>
      <c r="EE224" s="156"/>
      <c r="EF224" s="157">
        <f t="shared" si="666"/>
        <v>0</v>
      </c>
      <c r="EG224" s="158">
        <f t="shared" si="666"/>
        <v>0</v>
      </c>
      <c r="EH224" s="157">
        <f t="shared" si="667"/>
        <v>210</v>
      </c>
      <c r="EI224" s="158">
        <f t="shared" si="667"/>
        <v>231</v>
      </c>
      <c r="EJ224" s="157">
        <f t="shared" si="668"/>
        <v>0</v>
      </c>
      <c r="EK224" s="158">
        <f t="shared" si="668"/>
        <v>0</v>
      </c>
      <c r="EL224" s="155">
        <v>1.7634920634920599</v>
      </c>
      <c r="EM224" s="156">
        <v>2.1284271284271301</v>
      </c>
      <c r="EN224" s="157">
        <f t="shared" si="669"/>
        <v>178.11269841269805</v>
      </c>
      <c r="EO224" s="158">
        <f t="shared" si="669"/>
        <v>231.99855699855718</v>
      </c>
      <c r="EP224" s="155">
        <v>2.6047619047619102</v>
      </c>
      <c r="EQ224" s="156">
        <v>2.5613275613275599</v>
      </c>
      <c r="ER224" s="157">
        <f t="shared" si="670"/>
        <v>283.91904761904823</v>
      </c>
      <c r="ES224" s="158">
        <f t="shared" si="670"/>
        <v>312.48196248196228</v>
      </c>
      <c r="ET224" s="155"/>
      <c r="EU224" s="156"/>
      <c r="EV224" s="157">
        <f t="shared" si="671"/>
        <v>0</v>
      </c>
      <c r="EW224" s="158">
        <f t="shared" si="671"/>
        <v>0</v>
      </c>
      <c r="EX224" s="157">
        <f t="shared" si="672"/>
        <v>2.2001511715797442</v>
      </c>
      <c r="EY224" s="158">
        <f t="shared" si="672"/>
        <v>2.3570585258896943</v>
      </c>
      <c r="EZ224" s="157">
        <f t="shared" si="673"/>
        <v>462.03174603174625</v>
      </c>
      <c r="FA224" s="158">
        <f t="shared" si="673"/>
        <v>544.48051948051943</v>
      </c>
      <c r="FB224" s="155"/>
      <c r="FC224" s="156"/>
      <c r="FD224" s="157">
        <f t="shared" si="674"/>
        <v>0</v>
      </c>
      <c r="FE224" s="158">
        <f t="shared" si="674"/>
        <v>0</v>
      </c>
      <c r="FF224" s="155"/>
      <c r="FG224" s="156"/>
      <c r="FH224" s="157">
        <f t="shared" si="675"/>
        <v>0</v>
      </c>
      <c r="FI224" s="158">
        <f t="shared" si="675"/>
        <v>0</v>
      </c>
      <c r="FJ224" s="155"/>
      <c r="FK224" s="156"/>
      <c r="FL224" s="157">
        <f t="shared" si="676"/>
        <v>0</v>
      </c>
      <c r="FM224" s="158">
        <f t="shared" si="676"/>
        <v>0</v>
      </c>
      <c r="FN224" s="157">
        <f t="shared" si="677"/>
        <v>0</v>
      </c>
      <c r="FO224" s="158">
        <f t="shared" si="677"/>
        <v>0</v>
      </c>
      <c r="FP224" s="157">
        <f t="shared" si="678"/>
        <v>0</v>
      </c>
      <c r="FQ224" s="158">
        <f t="shared" si="678"/>
        <v>0</v>
      </c>
      <c r="FR224" s="155"/>
      <c r="FS224" s="156"/>
      <c r="FT224" s="157">
        <f t="shared" si="679"/>
        <v>0</v>
      </c>
      <c r="FU224" s="158">
        <f t="shared" si="679"/>
        <v>0</v>
      </c>
      <c r="FV224" s="155"/>
      <c r="FW224" s="156"/>
      <c r="FX224" s="157">
        <f t="shared" si="680"/>
        <v>0</v>
      </c>
      <c r="FY224" s="158">
        <f t="shared" si="680"/>
        <v>0</v>
      </c>
      <c r="FZ224" s="155"/>
      <c r="GA224" s="156"/>
      <c r="GB224" s="157">
        <f t="shared" si="681"/>
        <v>0</v>
      </c>
      <c r="GC224" s="158">
        <f t="shared" si="681"/>
        <v>0</v>
      </c>
      <c r="GD224" s="157">
        <f t="shared" si="682"/>
        <v>123</v>
      </c>
      <c r="GE224" s="158">
        <f t="shared" si="682"/>
        <v>124</v>
      </c>
      <c r="GF224" s="157">
        <f t="shared" si="682"/>
        <v>0</v>
      </c>
      <c r="GG224" s="158">
        <f t="shared" si="682"/>
        <v>0</v>
      </c>
      <c r="GH224" s="157">
        <f t="shared" si="683"/>
        <v>201.97824463118542</v>
      </c>
      <c r="GI224" s="158">
        <f t="shared" si="683"/>
        <v>255.82208641032193</v>
      </c>
      <c r="GJ224" s="157" t="str">
        <f t="shared" si="684"/>
        <v/>
      </c>
      <c r="GK224" s="158" t="str">
        <f t="shared" si="684"/>
        <v/>
      </c>
      <c r="GL224" s="157">
        <f t="shared" si="685"/>
        <v>139</v>
      </c>
      <c r="GM224" s="158">
        <f t="shared" si="685"/>
        <v>144</v>
      </c>
      <c r="GN224" s="157">
        <f t="shared" si="685"/>
        <v>15</v>
      </c>
      <c r="GO224" s="158">
        <f t="shared" si="685"/>
        <v>0</v>
      </c>
      <c r="GP224" s="157">
        <f t="shared" si="686"/>
        <v>372.01148459383813</v>
      </c>
      <c r="GQ224" s="158">
        <f t="shared" si="686"/>
        <v>363.61921738392317</v>
      </c>
      <c r="GR224" s="157">
        <f t="shared" si="687"/>
        <v>315</v>
      </c>
      <c r="GS224" s="158">
        <f t="shared" si="687"/>
        <v>0</v>
      </c>
      <c r="GT224" s="157">
        <f t="shared" si="688"/>
        <v>262</v>
      </c>
      <c r="GU224" s="158">
        <f t="shared" si="688"/>
        <v>268</v>
      </c>
      <c r="GV224" s="157">
        <f t="shared" si="688"/>
        <v>15</v>
      </c>
      <c r="GW224" s="158">
        <f t="shared" si="688"/>
        <v>0</v>
      </c>
      <c r="GX224" s="157">
        <f t="shared" si="689"/>
        <v>573.98972922502355</v>
      </c>
      <c r="GY224" s="158">
        <f t="shared" si="689"/>
        <v>619.44130379424507</v>
      </c>
      <c r="GZ224" s="157">
        <f t="shared" si="695"/>
        <v>315</v>
      </c>
      <c r="HA224" s="158" t="str">
        <f t="shared" si="695"/>
        <v/>
      </c>
      <c r="HB224" s="157">
        <f t="shared" si="690"/>
        <v>0</v>
      </c>
      <c r="HC224" s="158">
        <f t="shared" si="690"/>
        <v>0</v>
      </c>
      <c r="HD224" s="157">
        <f t="shared" si="690"/>
        <v>0</v>
      </c>
      <c r="HE224" s="158">
        <f t="shared" si="690"/>
        <v>0</v>
      </c>
      <c r="HF224" s="157" t="str">
        <f t="shared" si="691"/>
        <v/>
      </c>
      <c r="HG224" s="158" t="str">
        <f t="shared" si="691"/>
        <v/>
      </c>
      <c r="HH224" s="157" t="str">
        <f t="shared" si="692"/>
        <v/>
      </c>
      <c r="HI224" s="158" t="str">
        <f t="shared" si="692"/>
        <v/>
      </c>
      <c r="HJ224" s="157">
        <f t="shared" si="693"/>
        <v>573.98972922502355</v>
      </c>
      <c r="HK224" s="158">
        <f t="shared" si="693"/>
        <v>619.44130379424507</v>
      </c>
      <c r="HL224" s="157">
        <f t="shared" si="694"/>
        <v>315</v>
      </c>
      <c r="HM224" s="158" t="str">
        <f t="shared" si="694"/>
        <v/>
      </c>
    </row>
    <row r="225" spans="1:221">
      <c r="A225" s="176" t="s">
        <v>563</v>
      </c>
      <c r="B225" s="177" t="s">
        <v>620</v>
      </c>
      <c r="C225" s="178"/>
      <c r="D225" s="180">
        <v>199467</v>
      </c>
      <c r="E225" s="180">
        <v>10</v>
      </c>
      <c r="F225" s="155">
        <v>104</v>
      </c>
      <c r="G225" s="156">
        <v>59</v>
      </c>
      <c r="H225" s="155">
        <v>12</v>
      </c>
      <c r="I225" s="156">
        <v>5</v>
      </c>
      <c r="J225" s="157">
        <f t="shared" si="627"/>
        <v>92</v>
      </c>
      <c r="K225" s="158">
        <f t="shared" si="627"/>
        <v>54</v>
      </c>
      <c r="L225" s="155"/>
      <c r="M225" s="156"/>
      <c r="N225" s="157">
        <f t="shared" si="628"/>
        <v>92</v>
      </c>
      <c r="O225" s="158">
        <f t="shared" si="628"/>
        <v>54</v>
      </c>
      <c r="P225" s="157">
        <f t="shared" si="628"/>
        <v>4</v>
      </c>
      <c r="Q225" s="158">
        <f t="shared" si="628"/>
        <v>0</v>
      </c>
      <c r="R225" s="155">
        <v>2</v>
      </c>
      <c r="S225" s="156">
        <v>0</v>
      </c>
      <c r="T225" s="157">
        <f t="shared" si="629"/>
        <v>0</v>
      </c>
      <c r="U225" s="158">
        <f t="shared" si="629"/>
        <v>0</v>
      </c>
      <c r="V225" s="155">
        <v>12</v>
      </c>
      <c r="W225" s="156">
        <v>12</v>
      </c>
      <c r="X225" s="157">
        <f t="shared" si="630"/>
        <v>0</v>
      </c>
      <c r="Y225" s="158">
        <f t="shared" si="630"/>
        <v>0</v>
      </c>
      <c r="Z225" s="155"/>
      <c r="AA225" s="156"/>
      <c r="AB225" s="157">
        <f t="shared" si="631"/>
        <v>0</v>
      </c>
      <c r="AC225" s="158">
        <f t="shared" si="631"/>
        <v>0</v>
      </c>
      <c r="AD225" s="157">
        <f t="shared" si="632"/>
        <v>14</v>
      </c>
      <c r="AE225" s="158">
        <f t="shared" si="632"/>
        <v>12</v>
      </c>
      <c r="AF225" s="157">
        <f t="shared" si="633"/>
        <v>0</v>
      </c>
      <c r="AG225" s="158">
        <f t="shared" si="633"/>
        <v>0</v>
      </c>
      <c r="AH225" s="155">
        <v>0.30952380952380898</v>
      </c>
      <c r="AI225" s="156">
        <v>0</v>
      </c>
      <c r="AJ225" s="157">
        <f t="shared" si="634"/>
        <v>0.61904761904761796</v>
      </c>
      <c r="AK225" s="158">
        <f t="shared" si="634"/>
        <v>0</v>
      </c>
      <c r="AL225" s="155">
        <v>4.7619047619047601</v>
      </c>
      <c r="AM225" s="156">
        <v>3.75</v>
      </c>
      <c r="AN225" s="157">
        <f t="shared" si="635"/>
        <v>57.142857142857125</v>
      </c>
      <c r="AO225" s="158">
        <f t="shared" si="635"/>
        <v>45</v>
      </c>
      <c r="AP225" s="155"/>
      <c r="AQ225" s="156"/>
      <c r="AR225" s="157">
        <f t="shared" si="636"/>
        <v>0</v>
      </c>
      <c r="AS225" s="158">
        <f t="shared" si="636"/>
        <v>0</v>
      </c>
      <c r="AT225" s="157">
        <f t="shared" si="637"/>
        <v>4.1258503401360533</v>
      </c>
      <c r="AU225" s="158">
        <f t="shared" si="637"/>
        <v>3.75</v>
      </c>
      <c r="AV225" s="157">
        <f t="shared" si="638"/>
        <v>57.761904761904745</v>
      </c>
      <c r="AW225" s="158">
        <f t="shared" si="638"/>
        <v>45</v>
      </c>
      <c r="AX225" s="155"/>
      <c r="AY225" s="156"/>
      <c r="AZ225" s="157">
        <f t="shared" si="639"/>
        <v>0</v>
      </c>
      <c r="BA225" s="158">
        <f t="shared" si="639"/>
        <v>0</v>
      </c>
      <c r="BB225" s="155"/>
      <c r="BC225" s="156"/>
      <c r="BD225" s="157">
        <f t="shared" si="640"/>
        <v>0</v>
      </c>
      <c r="BE225" s="158">
        <f t="shared" si="640"/>
        <v>0</v>
      </c>
      <c r="BF225" s="155"/>
      <c r="BG225" s="156"/>
      <c r="BH225" s="157">
        <f t="shared" si="641"/>
        <v>0</v>
      </c>
      <c r="BI225" s="158">
        <f t="shared" si="641"/>
        <v>0</v>
      </c>
      <c r="BJ225" s="157">
        <f t="shared" si="642"/>
        <v>0</v>
      </c>
      <c r="BK225" s="158">
        <f t="shared" si="642"/>
        <v>0</v>
      </c>
      <c r="BL225" s="157">
        <f t="shared" si="643"/>
        <v>0</v>
      </c>
      <c r="BM225" s="158">
        <f t="shared" si="643"/>
        <v>0</v>
      </c>
      <c r="BN225" s="155">
        <v>5</v>
      </c>
      <c r="BO225" s="156">
        <v>3</v>
      </c>
      <c r="BP225" s="157">
        <f t="shared" si="644"/>
        <v>0</v>
      </c>
      <c r="BQ225" s="158">
        <f t="shared" si="644"/>
        <v>0</v>
      </c>
      <c r="BR225" s="155">
        <v>4</v>
      </c>
      <c r="BS225" s="156">
        <v>1</v>
      </c>
      <c r="BT225" s="157">
        <f t="shared" si="645"/>
        <v>4</v>
      </c>
      <c r="BU225" s="158">
        <f t="shared" si="645"/>
        <v>0</v>
      </c>
      <c r="BV225" s="155"/>
      <c r="BW225" s="156"/>
      <c r="BX225" s="157">
        <f t="shared" si="646"/>
        <v>0</v>
      </c>
      <c r="BY225" s="158">
        <f t="shared" si="646"/>
        <v>0</v>
      </c>
      <c r="BZ225" s="157">
        <f t="shared" si="647"/>
        <v>9</v>
      </c>
      <c r="CA225" s="158">
        <f t="shared" si="647"/>
        <v>4</v>
      </c>
      <c r="CB225" s="157">
        <f t="shared" si="648"/>
        <v>9</v>
      </c>
      <c r="CC225" s="158">
        <f t="shared" si="648"/>
        <v>0</v>
      </c>
      <c r="CD225" s="155">
        <v>2</v>
      </c>
      <c r="CE225" s="156">
        <v>2.25</v>
      </c>
      <c r="CF225" s="157">
        <f t="shared" si="649"/>
        <v>10</v>
      </c>
      <c r="CG225" s="158">
        <f t="shared" si="649"/>
        <v>6.75</v>
      </c>
      <c r="CH225" s="155">
        <v>2</v>
      </c>
      <c r="CI225" s="156">
        <v>0.83333333333333404</v>
      </c>
      <c r="CJ225" s="157">
        <f t="shared" si="650"/>
        <v>8</v>
      </c>
      <c r="CK225" s="158">
        <f t="shared" si="650"/>
        <v>0.83333333333333404</v>
      </c>
      <c r="CL225" s="155"/>
      <c r="CM225" s="156"/>
      <c r="CN225" s="157">
        <f t="shared" si="651"/>
        <v>0</v>
      </c>
      <c r="CO225" s="158">
        <f t="shared" si="651"/>
        <v>0</v>
      </c>
      <c r="CP225" s="157">
        <f t="shared" si="652"/>
        <v>2</v>
      </c>
      <c r="CQ225" s="158">
        <f t="shared" si="652"/>
        <v>1.8958333333333335</v>
      </c>
      <c r="CR225" s="157">
        <f t="shared" si="653"/>
        <v>18</v>
      </c>
      <c r="CS225" s="158">
        <f t="shared" si="653"/>
        <v>7.5833333333333339</v>
      </c>
      <c r="CT225" s="155"/>
      <c r="CU225" s="156"/>
      <c r="CV225" s="157">
        <f t="shared" si="654"/>
        <v>0</v>
      </c>
      <c r="CW225" s="158">
        <f t="shared" si="654"/>
        <v>0</v>
      </c>
      <c r="CX225" s="155">
        <v>5</v>
      </c>
      <c r="CY225" s="156"/>
      <c r="CZ225" s="157">
        <f t="shared" si="655"/>
        <v>20</v>
      </c>
      <c r="DA225" s="158">
        <f t="shared" si="655"/>
        <v>0</v>
      </c>
      <c r="DB225" s="155"/>
      <c r="DC225" s="156"/>
      <c r="DD225" s="157">
        <f t="shared" si="656"/>
        <v>0</v>
      </c>
      <c r="DE225" s="158">
        <f t="shared" si="656"/>
        <v>0</v>
      </c>
      <c r="DF225" s="157">
        <f t="shared" si="657"/>
        <v>2.2222222222222223</v>
      </c>
      <c r="DG225" s="158">
        <f t="shared" si="657"/>
        <v>0</v>
      </c>
      <c r="DH225" s="157">
        <f t="shared" si="658"/>
        <v>20</v>
      </c>
      <c r="DI225" s="158">
        <f t="shared" si="658"/>
        <v>0</v>
      </c>
      <c r="DJ225" s="157">
        <f t="shared" si="659"/>
        <v>23</v>
      </c>
      <c r="DK225" s="158">
        <f t="shared" si="659"/>
        <v>16</v>
      </c>
      <c r="DL225" s="157">
        <f t="shared" si="659"/>
        <v>9</v>
      </c>
      <c r="DM225" s="158">
        <f t="shared" si="659"/>
        <v>0</v>
      </c>
      <c r="DN225" s="157">
        <f t="shared" si="660"/>
        <v>3.2939958592132497</v>
      </c>
      <c r="DO225" s="158">
        <f t="shared" si="660"/>
        <v>3.2864583333333335</v>
      </c>
      <c r="DP225" s="157">
        <f t="shared" si="661"/>
        <v>75.761904761904745</v>
      </c>
      <c r="DQ225" s="158">
        <f t="shared" si="661"/>
        <v>52.583333333333336</v>
      </c>
      <c r="DR225" s="157">
        <f t="shared" si="662"/>
        <v>2.2222222222222223</v>
      </c>
      <c r="DS225" s="158">
        <f t="shared" si="662"/>
        <v>0</v>
      </c>
      <c r="DT225" s="157">
        <f t="shared" si="663"/>
        <v>20</v>
      </c>
      <c r="DU225" s="158">
        <f t="shared" si="663"/>
        <v>0</v>
      </c>
      <c r="DV225" s="155">
        <v>39</v>
      </c>
      <c r="DW225" s="156">
        <v>26</v>
      </c>
      <c r="DX225" s="157">
        <f t="shared" si="664"/>
        <v>0</v>
      </c>
      <c r="DY225" s="158">
        <f t="shared" si="664"/>
        <v>0</v>
      </c>
      <c r="DZ225" s="155">
        <v>30</v>
      </c>
      <c r="EA225" s="156">
        <v>12</v>
      </c>
      <c r="EB225" s="157">
        <f t="shared" si="665"/>
        <v>0</v>
      </c>
      <c r="EC225" s="158">
        <f t="shared" si="665"/>
        <v>0</v>
      </c>
      <c r="ED225" s="155"/>
      <c r="EE225" s="156"/>
      <c r="EF225" s="157">
        <f t="shared" si="666"/>
        <v>0</v>
      </c>
      <c r="EG225" s="158">
        <f t="shared" si="666"/>
        <v>0</v>
      </c>
      <c r="EH225" s="157">
        <f t="shared" si="667"/>
        <v>69</v>
      </c>
      <c r="EI225" s="158">
        <f t="shared" si="667"/>
        <v>38</v>
      </c>
      <c r="EJ225" s="157">
        <f t="shared" si="668"/>
        <v>0</v>
      </c>
      <c r="EK225" s="158">
        <f t="shared" si="668"/>
        <v>0</v>
      </c>
      <c r="EL225" s="155">
        <v>2.5314009661835701</v>
      </c>
      <c r="EM225" s="156">
        <v>4.40350877192982</v>
      </c>
      <c r="EN225" s="157">
        <f t="shared" si="669"/>
        <v>98.724637681159237</v>
      </c>
      <c r="EO225" s="158">
        <f t="shared" si="669"/>
        <v>114.49122807017532</v>
      </c>
      <c r="EP225" s="155">
        <v>2.5893719806763298</v>
      </c>
      <c r="EQ225" s="156">
        <v>1.85964912280702</v>
      </c>
      <c r="ER225" s="157">
        <f t="shared" si="670"/>
        <v>77.681159420289887</v>
      </c>
      <c r="ES225" s="158">
        <f t="shared" si="670"/>
        <v>22.315789473684241</v>
      </c>
      <c r="ET225" s="155"/>
      <c r="EU225" s="156"/>
      <c r="EV225" s="157">
        <f t="shared" si="671"/>
        <v>0</v>
      </c>
      <c r="EW225" s="158">
        <f t="shared" si="671"/>
        <v>0</v>
      </c>
      <c r="EX225" s="157">
        <f t="shared" si="672"/>
        <v>2.5566057550934658</v>
      </c>
      <c r="EY225" s="158">
        <f t="shared" si="672"/>
        <v>3.6001846722068307</v>
      </c>
      <c r="EZ225" s="157">
        <f t="shared" si="673"/>
        <v>176.40579710144914</v>
      </c>
      <c r="FA225" s="158">
        <f t="shared" si="673"/>
        <v>136.80701754385956</v>
      </c>
      <c r="FB225" s="155"/>
      <c r="FC225" s="156"/>
      <c r="FD225" s="157">
        <f t="shared" si="674"/>
        <v>0</v>
      </c>
      <c r="FE225" s="158">
        <f t="shared" si="674"/>
        <v>0</v>
      </c>
      <c r="FF225" s="155"/>
      <c r="FG225" s="156"/>
      <c r="FH225" s="157">
        <f t="shared" si="675"/>
        <v>0</v>
      </c>
      <c r="FI225" s="158">
        <f t="shared" si="675"/>
        <v>0</v>
      </c>
      <c r="FJ225" s="155"/>
      <c r="FK225" s="156"/>
      <c r="FL225" s="157">
        <f t="shared" si="676"/>
        <v>0</v>
      </c>
      <c r="FM225" s="158">
        <f t="shared" si="676"/>
        <v>0</v>
      </c>
      <c r="FN225" s="157">
        <f t="shared" si="677"/>
        <v>0</v>
      </c>
      <c r="FO225" s="158">
        <f t="shared" si="677"/>
        <v>0</v>
      </c>
      <c r="FP225" s="157">
        <f t="shared" si="678"/>
        <v>0</v>
      </c>
      <c r="FQ225" s="158">
        <f t="shared" si="678"/>
        <v>0</v>
      </c>
      <c r="FR225" s="155"/>
      <c r="FS225" s="156"/>
      <c r="FT225" s="157">
        <f t="shared" si="679"/>
        <v>0</v>
      </c>
      <c r="FU225" s="158">
        <f t="shared" si="679"/>
        <v>0</v>
      </c>
      <c r="FV225" s="155"/>
      <c r="FW225" s="156"/>
      <c r="FX225" s="157">
        <f t="shared" si="680"/>
        <v>0</v>
      </c>
      <c r="FY225" s="158">
        <f t="shared" si="680"/>
        <v>0</v>
      </c>
      <c r="FZ225" s="155"/>
      <c r="GA225" s="156"/>
      <c r="GB225" s="157">
        <f t="shared" si="681"/>
        <v>0</v>
      </c>
      <c r="GC225" s="158">
        <f t="shared" si="681"/>
        <v>0</v>
      </c>
      <c r="GD225" s="157">
        <f t="shared" si="682"/>
        <v>46</v>
      </c>
      <c r="GE225" s="158">
        <f t="shared" si="682"/>
        <v>29</v>
      </c>
      <c r="GF225" s="157">
        <f t="shared" si="682"/>
        <v>0</v>
      </c>
      <c r="GG225" s="158">
        <f t="shared" si="682"/>
        <v>0</v>
      </c>
      <c r="GH225" s="157">
        <f t="shared" si="683"/>
        <v>109.34368530020686</v>
      </c>
      <c r="GI225" s="158">
        <f t="shared" si="683"/>
        <v>121.24122807017532</v>
      </c>
      <c r="GJ225" s="157" t="str">
        <f t="shared" si="684"/>
        <v/>
      </c>
      <c r="GK225" s="158" t="str">
        <f t="shared" si="684"/>
        <v/>
      </c>
      <c r="GL225" s="157">
        <f t="shared" si="685"/>
        <v>46</v>
      </c>
      <c r="GM225" s="158">
        <f t="shared" si="685"/>
        <v>25</v>
      </c>
      <c r="GN225" s="157">
        <f t="shared" si="685"/>
        <v>4</v>
      </c>
      <c r="GO225" s="158">
        <f t="shared" si="685"/>
        <v>0</v>
      </c>
      <c r="GP225" s="157">
        <f t="shared" si="686"/>
        <v>142.82401656314701</v>
      </c>
      <c r="GQ225" s="158">
        <f t="shared" si="686"/>
        <v>68.149122807017577</v>
      </c>
      <c r="GR225" s="157">
        <f t="shared" si="687"/>
        <v>20</v>
      </c>
      <c r="GS225" s="158">
        <f t="shared" si="687"/>
        <v>0</v>
      </c>
      <c r="GT225" s="157">
        <f t="shared" si="688"/>
        <v>92</v>
      </c>
      <c r="GU225" s="158">
        <f t="shared" si="688"/>
        <v>54</v>
      </c>
      <c r="GV225" s="157">
        <f t="shared" si="688"/>
        <v>4</v>
      </c>
      <c r="GW225" s="158">
        <f t="shared" si="688"/>
        <v>0</v>
      </c>
      <c r="GX225" s="157">
        <f t="shared" si="689"/>
        <v>252.16770186335387</v>
      </c>
      <c r="GY225" s="158">
        <f t="shared" si="689"/>
        <v>189.3903508771929</v>
      </c>
      <c r="GZ225" s="157">
        <f t="shared" si="695"/>
        <v>20</v>
      </c>
      <c r="HA225" s="158" t="str">
        <f t="shared" si="695"/>
        <v/>
      </c>
      <c r="HB225" s="157">
        <f t="shared" si="690"/>
        <v>0</v>
      </c>
      <c r="HC225" s="158">
        <f t="shared" si="690"/>
        <v>0</v>
      </c>
      <c r="HD225" s="157">
        <f t="shared" si="690"/>
        <v>0</v>
      </c>
      <c r="HE225" s="158">
        <f t="shared" si="690"/>
        <v>0</v>
      </c>
      <c r="HF225" s="157" t="str">
        <f t="shared" si="691"/>
        <v/>
      </c>
      <c r="HG225" s="158" t="str">
        <f t="shared" si="691"/>
        <v/>
      </c>
      <c r="HH225" s="157" t="str">
        <f t="shared" si="692"/>
        <v/>
      </c>
      <c r="HI225" s="158" t="str">
        <f t="shared" si="692"/>
        <v/>
      </c>
      <c r="HJ225" s="157">
        <f t="shared" si="693"/>
        <v>252.1677018633539</v>
      </c>
      <c r="HK225" s="158">
        <f t="shared" si="693"/>
        <v>189.3903508771929</v>
      </c>
      <c r="HL225" s="157">
        <f t="shared" si="694"/>
        <v>20</v>
      </c>
      <c r="HM225" s="158" t="str">
        <f t="shared" si="694"/>
        <v/>
      </c>
    </row>
    <row r="226" spans="1:221">
      <c r="A226" s="176" t="s">
        <v>563</v>
      </c>
      <c r="B226" s="177" t="s">
        <v>621</v>
      </c>
      <c r="C226" s="235" t="s">
        <v>638</v>
      </c>
      <c r="D226" s="180">
        <v>199476</v>
      </c>
      <c r="E226" s="180">
        <v>9</v>
      </c>
      <c r="F226" s="155">
        <v>190</v>
      </c>
      <c r="G226" s="156">
        <v>223</v>
      </c>
      <c r="H226" s="155">
        <v>0</v>
      </c>
      <c r="I226" s="156">
        <v>2</v>
      </c>
      <c r="J226" s="157">
        <f t="shared" si="627"/>
        <v>190</v>
      </c>
      <c r="K226" s="158">
        <f t="shared" si="627"/>
        <v>221</v>
      </c>
      <c r="L226" s="155"/>
      <c r="M226" s="156"/>
      <c r="N226" s="157">
        <f t="shared" si="628"/>
        <v>190</v>
      </c>
      <c r="O226" s="158">
        <f t="shared" si="628"/>
        <v>221</v>
      </c>
      <c r="P226" s="157">
        <f t="shared" si="628"/>
        <v>8</v>
      </c>
      <c r="Q226" s="158">
        <f t="shared" si="628"/>
        <v>0</v>
      </c>
      <c r="R226" s="155">
        <v>1</v>
      </c>
      <c r="S226" s="156">
        <v>1</v>
      </c>
      <c r="T226" s="157">
        <f t="shared" si="629"/>
        <v>0</v>
      </c>
      <c r="U226" s="158">
        <f t="shared" si="629"/>
        <v>0</v>
      </c>
      <c r="V226" s="155">
        <v>34</v>
      </c>
      <c r="W226" s="156">
        <v>38</v>
      </c>
      <c r="X226" s="157">
        <f t="shared" si="630"/>
        <v>0</v>
      </c>
      <c r="Y226" s="158">
        <f t="shared" si="630"/>
        <v>0</v>
      </c>
      <c r="Z226" s="155"/>
      <c r="AA226" s="156"/>
      <c r="AB226" s="157">
        <f t="shared" si="631"/>
        <v>0</v>
      </c>
      <c r="AC226" s="158">
        <f t="shared" si="631"/>
        <v>0</v>
      </c>
      <c r="AD226" s="157">
        <f t="shared" si="632"/>
        <v>35</v>
      </c>
      <c r="AE226" s="158">
        <f t="shared" si="632"/>
        <v>39</v>
      </c>
      <c r="AF226" s="157">
        <f t="shared" si="633"/>
        <v>0</v>
      </c>
      <c r="AG226" s="158">
        <f t="shared" si="633"/>
        <v>0</v>
      </c>
      <c r="AH226" s="155">
        <v>9.5238095238095302E-2</v>
      </c>
      <c r="AI226" s="156">
        <v>3.4188034188034198E-2</v>
      </c>
      <c r="AJ226" s="157">
        <f t="shared" si="634"/>
        <v>9.5238095238095302E-2</v>
      </c>
      <c r="AK226" s="158">
        <f t="shared" si="634"/>
        <v>3.4188034188034198E-2</v>
      </c>
      <c r="AL226" s="155">
        <v>2.9904761904761901</v>
      </c>
      <c r="AM226" s="156">
        <v>3.1025641025641</v>
      </c>
      <c r="AN226" s="157">
        <f t="shared" si="635"/>
        <v>101.67619047619046</v>
      </c>
      <c r="AO226" s="158">
        <f t="shared" si="635"/>
        <v>117.8974358974358</v>
      </c>
      <c r="AP226" s="155"/>
      <c r="AQ226" s="156"/>
      <c r="AR226" s="157">
        <f t="shared" si="636"/>
        <v>0</v>
      </c>
      <c r="AS226" s="158">
        <f t="shared" si="636"/>
        <v>0</v>
      </c>
      <c r="AT226" s="157">
        <f t="shared" si="637"/>
        <v>2.9077551020408161</v>
      </c>
      <c r="AU226" s="158">
        <f t="shared" si="637"/>
        <v>3.0238877931185599</v>
      </c>
      <c r="AV226" s="157">
        <f t="shared" si="638"/>
        <v>101.77142857142856</v>
      </c>
      <c r="AW226" s="158">
        <f t="shared" si="638"/>
        <v>117.93162393162383</v>
      </c>
      <c r="AX226" s="155"/>
      <c r="AY226" s="156"/>
      <c r="AZ226" s="157">
        <f t="shared" si="639"/>
        <v>0</v>
      </c>
      <c r="BA226" s="158">
        <f t="shared" si="639"/>
        <v>0</v>
      </c>
      <c r="BB226" s="155"/>
      <c r="BC226" s="156"/>
      <c r="BD226" s="157">
        <f t="shared" si="640"/>
        <v>0</v>
      </c>
      <c r="BE226" s="158">
        <f t="shared" si="640"/>
        <v>0</v>
      </c>
      <c r="BF226" s="155"/>
      <c r="BG226" s="156"/>
      <c r="BH226" s="157">
        <f t="shared" si="641"/>
        <v>0</v>
      </c>
      <c r="BI226" s="158">
        <f t="shared" si="641"/>
        <v>0</v>
      </c>
      <c r="BJ226" s="157">
        <f t="shared" si="642"/>
        <v>0</v>
      </c>
      <c r="BK226" s="158">
        <f t="shared" si="642"/>
        <v>0</v>
      </c>
      <c r="BL226" s="157">
        <f t="shared" si="643"/>
        <v>0</v>
      </c>
      <c r="BM226" s="158">
        <f t="shared" si="643"/>
        <v>0</v>
      </c>
      <c r="BN226" s="155">
        <v>11</v>
      </c>
      <c r="BO226" s="156">
        <v>16</v>
      </c>
      <c r="BP226" s="157">
        <f t="shared" si="644"/>
        <v>0</v>
      </c>
      <c r="BQ226" s="158">
        <f t="shared" si="644"/>
        <v>0</v>
      </c>
      <c r="BR226" s="155">
        <v>8</v>
      </c>
      <c r="BS226" s="156">
        <v>8</v>
      </c>
      <c r="BT226" s="157">
        <f t="shared" si="645"/>
        <v>8</v>
      </c>
      <c r="BU226" s="158">
        <f t="shared" si="645"/>
        <v>0</v>
      </c>
      <c r="BV226" s="155"/>
      <c r="BW226" s="156"/>
      <c r="BX226" s="157">
        <f t="shared" si="646"/>
        <v>0</v>
      </c>
      <c r="BY226" s="158">
        <f t="shared" si="646"/>
        <v>0</v>
      </c>
      <c r="BZ226" s="157">
        <f t="shared" si="647"/>
        <v>19</v>
      </c>
      <c r="CA226" s="158">
        <f t="shared" si="647"/>
        <v>24</v>
      </c>
      <c r="CB226" s="157">
        <f t="shared" si="648"/>
        <v>19</v>
      </c>
      <c r="CC226" s="158">
        <f t="shared" si="648"/>
        <v>0</v>
      </c>
      <c r="CD226" s="155">
        <v>1.40350877192982</v>
      </c>
      <c r="CE226" s="156">
        <v>1.19444444444444</v>
      </c>
      <c r="CF226" s="157">
        <f t="shared" si="649"/>
        <v>15.43859649122802</v>
      </c>
      <c r="CG226" s="158">
        <f t="shared" si="649"/>
        <v>19.11111111111104</v>
      </c>
      <c r="CH226" s="155">
        <v>2.2105263157894699</v>
      </c>
      <c r="CI226" s="156">
        <v>1.125</v>
      </c>
      <c r="CJ226" s="157">
        <f t="shared" si="650"/>
        <v>17.684210526315759</v>
      </c>
      <c r="CK226" s="158">
        <f t="shared" si="650"/>
        <v>9</v>
      </c>
      <c r="CL226" s="155"/>
      <c r="CM226" s="156"/>
      <c r="CN226" s="157">
        <f t="shared" si="651"/>
        <v>0</v>
      </c>
      <c r="CO226" s="158">
        <f t="shared" si="651"/>
        <v>0</v>
      </c>
      <c r="CP226" s="157">
        <f t="shared" si="652"/>
        <v>1.7433056325023042</v>
      </c>
      <c r="CQ226" s="158">
        <f t="shared" si="652"/>
        <v>1.1712962962962934</v>
      </c>
      <c r="CR226" s="157">
        <f t="shared" si="653"/>
        <v>33.122807017543778</v>
      </c>
      <c r="CS226" s="158">
        <f t="shared" si="653"/>
        <v>28.111111111111043</v>
      </c>
      <c r="CT226" s="155"/>
      <c r="CU226" s="156"/>
      <c r="CV226" s="157">
        <f t="shared" si="654"/>
        <v>0</v>
      </c>
      <c r="CW226" s="158">
        <f t="shared" si="654"/>
        <v>0</v>
      </c>
      <c r="CX226" s="155">
        <v>8</v>
      </c>
      <c r="CY226" s="156"/>
      <c r="CZ226" s="157">
        <f t="shared" si="655"/>
        <v>64</v>
      </c>
      <c r="DA226" s="158">
        <f t="shared" si="655"/>
        <v>0</v>
      </c>
      <c r="DB226" s="155"/>
      <c r="DC226" s="156"/>
      <c r="DD226" s="157">
        <f t="shared" si="656"/>
        <v>0</v>
      </c>
      <c r="DE226" s="158">
        <f t="shared" si="656"/>
        <v>0</v>
      </c>
      <c r="DF226" s="157">
        <f t="shared" si="657"/>
        <v>3.3684210526315788</v>
      </c>
      <c r="DG226" s="158">
        <f t="shared" si="657"/>
        <v>0</v>
      </c>
      <c r="DH226" s="157">
        <f t="shared" si="658"/>
        <v>64</v>
      </c>
      <c r="DI226" s="158">
        <f t="shared" si="658"/>
        <v>0</v>
      </c>
      <c r="DJ226" s="157">
        <f t="shared" si="659"/>
        <v>54</v>
      </c>
      <c r="DK226" s="158">
        <f t="shared" si="659"/>
        <v>63</v>
      </c>
      <c r="DL226" s="157">
        <f t="shared" si="659"/>
        <v>19</v>
      </c>
      <c r="DM226" s="158">
        <f t="shared" si="659"/>
        <v>0</v>
      </c>
      <c r="DN226" s="157">
        <f t="shared" si="660"/>
        <v>2.4980413997957838</v>
      </c>
      <c r="DO226" s="158">
        <f t="shared" si="660"/>
        <v>2.3181386514719819</v>
      </c>
      <c r="DP226" s="157">
        <f t="shared" si="661"/>
        <v>134.89423558897232</v>
      </c>
      <c r="DQ226" s="158">
        <f t="shared" si="661"/>
        <v>146.04273504273488</v>
      </c>
      <c r="DR226" s="157">
        <f t="shared" si="662"/>
        <v>3.3684210526315788</v>
      </c>
      <c r="DS226" s="158">
        <f t="shared" si="662"/>
        <v>0</v>
      </c>
      <c r="DT226" s="157">
        <f t="shared" si="663"/>
        <v>64</v>
      </c>
      <c r="DU226" s="158">
        <f t="shared" si="663"/>
        <v>0</v>
      </c>
      <c r="DV226" s="155">
        <v>86</v>
      </c>
      <c r="DW226" s="156">
        <v>81</v>
      </c>
      <c r="DX226" s="157">
        <f t="shared" si="664"/>
        <v>0</v>
      </c>
      <c r="DY226" s="158">
        <f t="shared" si="664"/>
        <v>0</v>
      </c>
      <c r="DZ226" s="155">
        <v>50</v>
      </c>
      <c r="EA226" s="156">
        <v>77</v>
      </c>
      <c r="EB226" s="157">
        <f t="shared" si="665"/>
        <v>0</v>
      </c>
      <c r="EC226" s="158">
        <f t="shared" si="665"/>
        <v>0</v>
      </c>
      <c r="ED226" s="155"/>
      <c r="EE226" s="156"/>
      <c r="EF226" s="157">
        <f t="shared" si="666"/>
        <v>0</v>
      </c>
      <c r="EG226" s="158">
        <f t="shared" si="666"/>
        <v>0</v>
      </c>
      <c r="EH226" s="157">
        <f t="shared" si="667"/>
        <v>136</v>
      </c>
      <c r="EI226" s="158">
        <f t="shared" si="667"/>
        <v>158</v>
      </c>
      <c r="EJ226" s="157">
        <f t="shared" si="668"/>
        <v>0</v>
      </c>
      <c r="EK226" s="158">
        <f t="shared" si="668"/>
        <v>0</v>
      </c>
      <c r="EL226" s="155">
        <v>3.1740196078431402</v>
      </c>
      <c r="EM226" s="156">
        <v>2.72784810126582</v>
      </c>
      <c r="EN226" s="157">
        <f t="shared" si="669"/>
        <v>272.96568627451006</v>
      </c>
      <c r="EO226" s="158">
        <f t="shared" si="669"/>
        <v>220.95569620253141</v>
      </c>
      <c r="EP226" s="155">
        <v>2.36274509803921</v>
      </c>
      <c r="EQ226" s="156">
        <v>2.7215189873417698</v>
      </c>
      <c r="ER226" s="157">
        <f t="shared" si="670"/>
        <v>118.1372549019605</v>
      </c>
      <c r="ES226" s="158">
        <f t="shared" si="670"/>
        <v>209.55696202531627</v>
      </c>
      <c r="ET226" s="155"/>
      <c r="EU226" s="156"/>
      <c r="EV226" s="157">
        <f t="shared" si="671"/>
        <v>0</v>
      </c>
      <c r="EW226" s="158">
        <f t="shared" si="671"/>
        <v>0</v>
      </c>
      <c r="EX226" s="157">
        <f t="shared" si="672"/>
        <v>2.8757569204152245</v>
      </c>
      <c r="EY226" s="158">
        <f t="shared" si="672"/>
        <v>2.7247636596699221</v>
      </c>
      <c r="EZ226" s="157">
        <f t="shared" si="673"/>
        <v>391.10294117647055</v>
      </c>
      <c r="FA226" s="158">
        <f t="shared" si="673"/>
        <v>430.51265822784768</v>
      </c>
      <c r="FB226" s="155"/>
      <c r="FC226" s="156"/>
      <c r="FD226" s="157">
        <f t="shared" si="674"/>
        <v>0</v>
      </c>
      <c r="FE226" s="158">
        <f t="shared" si="674"/>
        <v>0</v>
      </c>
      <c r="FF226" s="155"/>
      <c r="FG226" s="156"/>
      <c r="FH226" s="157">
        <f t="shared" si="675"/>
        <v>0</v>
      </c>
      <c r="FI226" s="158">
        <f t="shared" si="675"/>
        <v>0</v>
      </c>
      <c r="FJ226" s="155"/>
      <c r="FK226" s="156"/>
      <c r="FL226" s="157">
        <f t="shared" si="676"/>
        <v>0</v>
      </c>
      <c r="FM226" s="158">
        <f t="shared" si="676"/>
        <v>0</v>
      </c>
      <c r="FN226" s="157">
        <f t="shared" si="677"/>
        <v>0</v>
      </c>
      <c r="FO226" s="158">
        <f t="shared" si="677"/>
        <v>0</v>
      </c>
      <c r="FP226" s="157">
        <f t="shared" si="678"/>
        <v>0</v>
      </c>
      <c r="FQ226" s="158">
        <f t="shared" si="678"/>
        <v>0</v>
      </c>
      <c r="FR226" s="155"/>
      <c r="FS226" s="156"/>
      <c r="FT226" s="157">
        <f t="shared" si="679"/>
        <v>0</v>
      </c>
      <c r="FU226" s="158">
        <f t="shared" si="679"/>
        <v>0</v>
      </c>
      <c r="FV226" s="155"/>
      <c r="FW226" s="156"/>
      <c r="FX226" s="157">
        <f t="shared" si="680"/>
        <v>0</v>
      </c>
      <c r="FY226" s="158">
        <f t="shared" si="680"/>
        <v>0</v>
      </c>
      <c r="FZ226" s="155"/>
      <c r="GA226" s="156"/>
      <c r="GB226" s="157">
        <f t="shared" si="681"/>
        <v>0</v>
      </c>
      <c r="GC226" s="158">
        <f t="shared" si="681"/>
        <v>0</v>
      </c>
      <c r="GD226" s="157">
        <f t="shared" si="682"/>
        <v>98</v>
      </c>
      <c r="GE226" s="158">
        <f t="shared" si="682"/>
        <v>98</v>
      </c>
      <c r="GF226" s="157">
        <f t="shared" si="682"/>
        <v>0</v>
      </c>
      <c r="GG226" s="158">
        <f t="shared" si="682"/>
        <v>0</v>
      </c>
      <c r="GH226" s="157">
        <f t="shared" si="683"/>
        <v>288.49952086097619</v>
      </c>
      <c r="GI226" s="158">
        <f t="shared" si="683"/>
        <v>240.10099534783049</v>
      </c>
      <c r="GJ226" s="157" t="str">
        <f t="shared" si="684"/>
        <v/>
      </c>
      <c r="GK226" s="158" t="str">
        <f t="shared" si="684"/>
        <v/>
      </c>
      <c r="GL226" s="157">
        <f t="shared" si="685"/>
        <v>92</v>
      </c>
      <c r="GM226" s="158">
        <f t="shared" si="685"/>
        <v>123</v>
      </c>
      <c r="GN226" s="157">
        <f t="shared" si="685"/>
        <v>8</v>
      </c>
      <c r="GO226" s="158">
        <f t="shared" si="685"/>
        <v>0</v>
      </c>
      <c r="GP226" s="157">
        <f t="shared" si="686"/>
        <v>237.49765590446674</v>
      </c>
      <c r="GQ226" s="158">
        <f t="shared" si="686"/>
        <v>336.45439792275204</v>
      </c>
      <c r="GR226" s="157">
        <f t="shared" si="687"/>
        <v>64</v>
      </c>
      <c r="GS226" s="158">
        <f t="shared" si="687"/>
        <v>0</v>
      </c>
      <c r="GT226" s="157">
        <f t="shared" si="688"/>
        <v>190</v>
      </c>
      <c r="GU226" s="158">
        <f t="shared" si="688"/>
        <v>221</v>
      </c>
      <c r="GV226" s="157">
        <f t="shared" si="688"/>
        <v>8</v>
      </c>
      <c r="GW226" s="158">
        <f t="shared" si="688"/>
        <v>0</v>
      </c>
      <c r="GX226" s="157">
        <f t="shared" si="689"/>
        <v>525.99717676544287</v>
      </c>
      <c r="GY226" s="158">
        <f t="shared" si="689"/>
        <v>576.5553932705825</v>
      </c>
      <c r="GZ226" s="157">
        <f t="shared" si="695"/>
        <v>64</v>
      </c>
      <c r="HA226" s="158" t="str">
        <f t="shared" si="695"/>
        <v/>
      </c>
      <c r="HB226" s="157">
        <f t="shared" si="690"/>
        <v>0</v>
      </c>
      <c r="HC226" s="158">
        <f t="shared" si="690"/>
        <v>0</v>
      </c>
      <c r="HD226" s="157">
        <f t="shared" si="690"/>
        <v>0</v>
      </c>
      <c r="HE226" s="158">
        <f t="shared" si="690"/>
        <v>0</v>
      </c>
      <c r="HF226" s="157" t="str">
        <f t="shared" si="691"/>
        <v/>
      </c>
      <c r="HG226" s="158" t="str">
        <f t="shared" si="691"/>
        <v/>
      </c>
      <c r="HH226" s="157" t="str">
        <f t="shared" si="692"/>
        <v/>
      </c>
      <c r="HI226" s="158" t="str">
        <f t="shared" si="692"/>
        <v/>
      </c>
      <c r="HJ226" s="157">
        <f t="shared" si="693"/>
        <v>525.99717676544287</v>
      </c>
      <c r="HK226" s="158">
        <f t="shared" si="693"/>
        <v>576.5553932705825</v>
      </c>
      <c r="HL226" s="157">
        <f t="shared" si="694"/>
        <v>64</v>
      </c>
      <c r="HM226" s="158" t="str">
        <f t="shared" si="694"/>
        <v/>
      </c>
    </row>
    <row r="227" spans="1:221">
      <c r="A227" s="176" t="s">
        <v>563</v>
      </c>
      <c r="B227" s="177" t="s">
        <v>622</v>
      </c>
      <c r="C227" s="235"/>
      <c r="D227" s="180">
        <v>199485</v>
      </c>
      <c r="E227" s="180">
        <v>10</v>
      </c>
      <c r="F227" s="155">
        <v>226</v>
      </c>
      <c r="G227" s="156">
        <v>177</v>
      </c>
      <c r="H227" s="155">
        <v>12</v>
      </c>
      <c r="I227" s="156">
        <v>7</v>
      </c>
      <c r="J227" s="157">
        <f t="shared" ref="J227:K242" si="696">F227-H227</f>
        <v>214</v>
      </c>
      <c r="K227" s="158">
        <f t="shared" si="696"/>
        <v>170</v>
      </c>
      <c r="L227" s="155"/>
      <c r="M227" s="156"/>
      <c r="N227" s="157">
        <f t="shared" ref="N227:Q242" si="697">+R227+V227+Z227+BN227+BR227+BV227+DV227+DZ227+ED227+FR227</f>
        <v>214</v>
      </c>
      <c r="O227" s="158">
        <f t="shared" si="697"/>
        <v>170</v>
      </c>
      <c r="P227" s="157">
        <f t="shared" si="697"/>
        <v>8</v>
      </c>
      <c r="Q227" s="158">
        <f t="shared" si="697"/>
        <v>0</v>
      </c>
      <c r="R227" s="155">
        <v>0</v>
      </c>
      <c r="S227" s="156">
        <v>1</v>
      </c>
      <c r="T227" s="157">
        <f t="shared" ref="T227:U242" si="698">IF(AX227&gt;0,R227,)</f>
        <v>0</v>
      </c>
      <c r="U227" s="158">
        <f t="shared" si="698"/>
        <v>0</v>
      </c>
      <c r="V227" s="155">
        <v>9</v>
      </c>
      <c r="W227" s="156">
        <v>9</v>
      </c>
      <c r="X227" s="157">
        <f t="shared" ref="X227:Y242" si="699">IF(BB227&gt;0,V227,)</f>
        <v>0</v>
      </c>
      <c r="Y227" s="158">
        <f t="shared" si="699"/>
        <v>0</v>
      </c>
      <c r="Z227" s="155"/>
      <c r="AA227" s="156"/>
      <c r="AB227" s="157">
        <f t="shared" ref="AB227:AC242" si="700">IF(BF227&gt;0,Z227,)</f>
        <v>0</v>
      </c>
      <c r="AC227" s="158">
        <f t="shared" si="700"/>
        <v>0</v>
      </c>
      <c r="AD227" s="157">
        <f t="shared" ref="AD227:AE242" si="701">R227+V227+Z227</f>
        <v>9</v>
      </c>
      <c r="AE227" s="158">
        <f t="shared" si="701"/>
        <v>10</v>
      </c>
      <c r="AF227" s="157">
        <f t="shared" ref="AF227:AG242" si="702">IF(BJ227&gt;0,AD227,)</f>
        <v>0</v>
      </c>
      <c r="AG227" s="158">
        <f t="shared" si="702"/>
        <v>0</v>
      </c>
      <c r="AH227" s="155">
        <v>0</v>
      </c>
      <c r="AI227" s="156">
        <v>0.2</v>
      </c>
      <c r="AJ227" s="157">
        <f t="shared" ref="AJ227:AK242" si="703">IF(R227&gt;0,(R227*AH227),)</f>
        <v>0</v>
      </c>
      <c r="AK227" s="158">
        <f t="shared" si="703"/>
        <v>0.2</v>
      </c>
      <c r="AL227" s="155">
        <v>2.1851851851851798</v>
      </c>
      <c r="AM227" s="156">
        <v>2.8</v>
      </c>
      <c r="AN227" s="157">
        <f t="shared" ref="AN227:AO242" si="704">IF(V227&gt;0,(V227*AL227),)</f>
        <v>19.666666666666618</v>
      </c>
      <c r="AO227" s="158">
        <f t="shared" si="704"/>
        <v>25.2</v>
      </c>
      <c r="AP227" s="155"/>
      <c r="AQ227" s="156"/>
      <c r="AR227" s="157">
        <f t="shared" ref="AR227:AS242" si="705">IF(Z227&gt;0,(Z227*AP227),)</f>
        <v>0</v>
      </c>
      <c r="AS227" s="158">
        <f t="shared" si="705"/>
        <v>0</v>
      </c>
      <c r="AT227" s="157">
        <f t="shared" ref="AT227:AU242" si="706">IF(AD227&gt;0,((AJ227+AN227+AR227)/AD227),)</f>
        <v>2.1851851851851798</v>
      </c>
      <c r="AU227" s="158">
        <f t="shared" si="706"/>
        <v>2.54</v>
      </c>
      <c r="AV227" s="157">
        <f t="shared" ref="AV227:AW242" si="707">IF(AD227&gt;0,(AD227*AT227),)</f>
        <v>19.666666666666618</v>
      </c>
      <c r="AW227" s="158">
        <f t="shared" si="707"/>
        <v>25.4</v>
      </c>
      <c r="AX227" s="155"/>
      <c r="AY227" s="156"/>
      <c r="AZ227" s="157">
        <f t="shared" ref="AZ227:BA242" si="708">IF(T227&gt;0,(T227*AX227),)</f>
        <v>0</v>
      </c>
      <c r="BA227" s="158">
        <f t="shared" si="708"/>
        <v>0</v>
      </c>
      <c r="BB227" s="155"/>
      <c r="BC227" s="156"/>
      <c r="BD227" s="157">
        <f t="shared" ref="BD227:BE242" si="709">IF(X227&gt;0,(X227*BB227),)</f>
        <v>0</v>
      </c>
      <c r="BE227" s="158">
        <f t="shared" si="709"/>
        <v>0</v>
      </c>
      <c r="BF227" s="155"/>
      <c r="BG227" s="156"/>
      <c r="BH227" s="157">
        <f t="shared" ref="BH227:BI242" si="710">IF(AB227&gt;0,(AB227*BF227),)</f>
        <v>0</v>
      </c>
      <c r="BI227" s="158">
        <f t="shared" si="710"/>
        <v>0</v>
      </c>
      <c r="BJ227" s="157">
        <f t="shared" ref="BJ227:BK242" si="711">IF((AZ227+BD227+BH227)&gt;0,((AZ227+BD227+BH227)/AD227),)</f>
        <v>0</v>
      </c>
      <c r="BK227" s="158">
        <f t="shared" si="711"/>
        <v>0</v>
      </c>
      <c r="BL227" s="157">
        <f t="shared" ref="BL227:BM242" si="712">IF(AF227&gt;0,(AD227*BJ227),)</f>
        <v>0</v>
      </c>
      <c r="BM227" s="158">
        <f t="shared" si="712"/>
        <v>0</v>
      </c>
      <c r="BN227" s="155">
        <v>9</v>
      </c>
      <c r="BO227" s="156">
        <v>3</v>
      </c>
      <c r="BP227" s="157">
        <f t="shared" ref="BP227:BQ242" si="713">IF(CT227&gt;0,BN227,)</f>
        <v>0</v>
      </c>
      <c r="BQ227" s="158">
        <f t="shared" si="713"/>
        <v>0</v>
      </c>
      <c r="BR227" s="155">
        <v>8</v>
      </c>
      <c r="BS227" s="156">
        <v>6</v>
      </c>
      <c r="BT227" s="157">
        <f t="shared" ref="BT227:BU242" si="714">IF(CX227&gt;0,BR227,)</f>
        <v>8</v>
      </c>
      <c r="BU227" s="158">
        <f t="shared" si="714"/>
        <v>0</v>
      </c>
      <c r="BV227" s="155"/>
      <c r="BW227" s="156"/>
      <c r="BX227" s="157">
        <f t="shared" ref="BX227:BY242" si="715">IF(DB227&gt;0,BV227,)</f>
        <v>0</v>
      </c>
      <c r="BY227" s="158">
        <f t="shared" si="715"/>
        <v>0</v>
      </c>
      <c r="BZ227" s="157">
        <f t="shared" ref="BZ227:CA242" si="716">BN227+BR227+BV227</f>
        <v>17</v>
      </c>
      <c r="CA227" s="158">
        <f t="shared" si="716"/>
        <v>9</v>
      </c>
      <c r="CB227" s="157">
        <f t="shared" ref="CB227:CC242" si="717">IF(DF227&gt;0,BZ227,)</f>
        <v>17</v>
      </c>
      <c r="CC227" s="158">
        <f t="shared" si="717"/>
        <v>0</v>
      </c>
      <c r="CD227" s="155">
        <v>1.2549019607843099</v>
      </c>
      <c r="CE227" s="156">
        <v>0.66666666666666696</v>
      </c>
      <c r="CF227" s="157">
        <f t="shared" ref="CF227:CG242" si="718">IF(BN227&gt;0,(BN227*CD227),)</f>
        <v>11.294117647058789</v>
      </c>
      <c r="CG227" s="158">
        <f t="shared" si="718"/>
        <v>2.0000000000000009</v>
      </c>
      <c r="CH227" s="155">
        <v>1.15686274509804</v>
      </c>
      <c r="CI227" s="156">
        <v>2.2962962962962998</v>
      </c>
      <c r="CJ227" s="157">
        <f t="shared" ref="CJ227:CK242" si="719">IF(BR227&gt;0,(BR227*CH227),)</f>
        <v>9.2549019607843199</v>
      </c>
      <c r="CK227" s="158">
        <f t="shared" si="719"/>
        <v>13.7777777777778</v>
      </c>
      <c r="CL227" s="155"/>
      <c r="CM227" s="156"/>
      <c r="CN227" s="157">
        <f t="shared" ref="CN227:CO242" si="720">IF(BV227&gt;0,(BV227*CL227),)</f>
        <v>0</v>
      </c>
      <c r="CO227" s="158">
        <f t="shared" si="720"/>
        <v>0</v>
      </c>
      <c r="CP227" s="157">
        <f t="shared" ref="CP227:CQ242" si="721">IF(BZ227&gt;0,((CF227+CJ227+CN227)/BZ227),)</f>
        <v>1.2087658592848887</v>
      </c>
      <c r="CQ227" s="158">
        <f t="shared" si="721"/>
        <v>1.7530864197530889</v>
      </c>
      <c r="CR227" s="157">
        <f t="shared" ref="CR227:CS242" si="722">IF(BZ227&gt;0,(BZ227*CP227),)</f>
        <v>20.549019607843107</v>
      </c>
      <c r="CS227" s="158">
        <f t="shared" si="722"/>
        <v>15.7777777777778</v>
      </c>
      <c r="CT227" s="155"/>
      <c r="CU227" s="156"/>
      <c r="CV227" s="157">
        <f t="shared" ref="CV227:CW242" si="723">IF(BP227&gt;0,(BP227*CT227),)</f>
        <v>0</v>
      </c>
      <c r="CW227" s="158">
        <f t="shared" si="723"/>
        <v>0</v>
      </c>
      <c r="CX227" s="155">
        <v>9</v>
      </c>
      <c r="CY227" s="156"/>
      <c r="CZ227" s="157">
        <f t="shared" ref="CZ227:DA242" si="724">IF(BT227&gt;0,(BT227*CX227),)</f>
        <v>72</v>
      </c>
      <c r="DA227" s="158">
        <f t="shared" si="724"/>
        <v>0</v>
      </c>
      <c r="DB227" s="155"/>
      <c r="DC227" s="156"/>
      <c r="DD227" s="157">
        <f t="shared" ref="DD227:DE242" si="725">IF(BX227&gt;0,(BX227*DB227),)</f>
        <v>0</v>
      </c>
      <c r="DE227" s="158">
        <f t="shared" si="725"/>
        <v>0</v>
      </c>
      <c r="DF227" s="157">
        <f t="shared" ref="DF227:DG242" si="726">IF((CV227+CZ227+DD227)&gt;0,((CV227+CZ227+DD227)/BZ227),)</f>
        <v>4.2352941176470589</v>
      </c>
      <c r="DG227" s="158">
        <f t="shared" si="726"/>
        <v>0</v>
      </c>
      <c r="DH227" s="157">
        <f t="shared" ref="DH227:DI242" si="727">IF(CB227&gt;0,(BZ227*DF227),)</f>
        <v>72</v>
      </c>
      <c r="DI227" s="158">
        <f t="shared" si="727"/>
        <v>0</v>
      </c>
      <c r="DJ227" s="157">
        <f t="shared" ref="DJ227:DM242" si="728">AD227+BZ227</f>
        <v>26</v>
      </c>
      <c r="DK227" s="158">
        <f t="shared" si="728"/>
        <v>19</v>
      </c>
      <c r="DL227" s="157">
        <f t="shared" si="728"/>
        <v>17</v>
      </c>
      <c r="DM227" s="158">
        <f t="shared" si="728"/>
        <v>0</v>
      </c>
      <c r="DN227" s="157">
        <f t="shared" ref="DN227:DO242" si="729">IF(DJ227&gt;0,((AD227*AT227)+(BZ227*CP227))/DJ227,)</f>
        <v>1.54675716440422</v>
      </c>
      <c r="DO227" s="158">
        <f t="shared" si="729"/>
        <v>2.1672514619883052</v>
      </c>
      <c r="DP227" s="157">
        <f t="shared" ref="DP227:DQ242" si="730">IF(DJ227&gt;0,(DJ227*DN227),)</f>
        <v>40.215686274509721</v>
      </c>
      <c r="DQ227" s="158">
        <f t="shared" si="730"/>
        <v>41.177777777777798</v>
      </c>
      <c r="DR227" s="157">
        <f t="shared" ref="DR227:DS242" si="731">IF(DL227&gt;0,((AF227*BJ227)+(CB227*DF227))/DL227,)</f>
        <v>4.2352941176470589</v>
      </c>
      <c r="DS227" s="158">
        <f t="shared" si="731"/>
        <v>0</v>
      </c>
      <c r="DT227" s="157">
        <f t="shared" ref="DT227:DU242" si="732">IF(DL227&gt;0,(DL227*DR227),)</f>
        <v>72</v>
      </c>
      <c r="DU227" s="158">
        <f t="shared" si="732"/>
        <v>0</v>
      </c>
      <c r="DV227" s="155">
        <v>114</v>
      </c>
      <c r="DW227" s="156">
        <v>86</v>
      </c>
      <c r="DX227" s="157">
        <f t="shared" ref="DX227:DY242" si="733">IF(FB227&gt;0,DV227,)</f>
        <v>0</v>
      </c>
      <c r="DY227" s="158">
        <f t="shared" si="733"/>
        <v>0</v>
      </c>
      <c r="DZ227" s="155">
        <v>74</v>
      </c>
      <c r="EA227" s="156">
        <v>65</v>
      </c>
      <c r="EB227" s="157">
        <f t="shared" ref="EB227:EC242" si="734">IF(FF227&gt;0,DZ227,)</f>
        <v>0</v>
      </c>
      <c r="EC227" s="158">
        <f t="shared" si="734"/>
        <v>0</v>
      </c>
      <c r="ED227" s="155"/>
      <c r="EE227" s="156"/>
      <c r="EF227" s="157">
        <f t="shared" ref="EF227:EG242" si="735">IF(FJ227&gt;0,ED227,)</f>
        <v>0</v>
      </c>
      <c r="EG227" s="158">
        <f t="shared" si="735"/>
        <v>0</v>
      </c>
      <c r="EH227" s="157">
        <f t="shared" ref="EH227:EI242" si="736">DV227+DZ227+ED227</f>
        <v>188</v>
      </c>
      <c r="EI227" s="158">
        <f t="shared" si="736"/>
        <v>151</v>
      </c>
      <c r="EJ227" s="157">
        <f t="shared" ref="EJ227:EK242" si="737">IF(FN227&gt;0,EH227,)</f>
        <v>0</v>
      </c>
      <c r="EK227" s="158">
        <f t="shared" si="737"/>
        <v>0</v>
      </c>
      <c r="EL227" s="155">
        <v>1.93085106382979</v>
      </c>
      <c r="EM227" s="156">
        <v>1.9205298013245</v>
      </c>
      <c r="EN227" s="157">
        <f t="shared" ref="EN227:EO242" si="738">IF(DV227&gt;0,(DV227*EL227),)</f>
        <v>220.11702127659606</v>
      </c>
      <c r="EO227" s="158">
        <f t="shared" si="738"/>
        <v>165.165562913907</v>
      </c>
      <c r="EP227" s="155">
        <v>2.2375886524822701</v>
      </c>
      <c r="EQ227" s="156">
        <v>2.71081677704194</v>
      </c>
      <c r="ER227" s="157">
        <f t="shared" ref="ER227:ES242" si="739">IF(DZ227&gt;0,(DZ227*EP227),)</f>
        <v>165.58156028368799</v>
      </c>
      <c r="ES227" s="158">
        <f t="shared" si="739"/>
        <v>176.2030905077261</v>
      </c>
      <c r="ET227" s="155"/>
      <c r="EU227" s="156"/>
      <c r="EV227" s="157">
        <f t="shared" ref="EV227:EW242" si="740">IF(ED227&gt;0,(ED227*ET227),)</f>
        <v>0</v>
      </c>
      <c r="EW227" s="158">
        <f t="shared" si="740"/>
        <v>0</v>
      </c>
      <c r="EX227" s="157">
        <f t="shared" ref="EX227:EY242" si="741">IF(EH227&gt;0,((EN227+ER227+EV227)/EH227),)</f>
        <v>2.0515881997887453</v>
      </c>
      <c r="EY227" s="158">
        <f t="shared" si="741"/>
        <v>2.2607195590836628</v>
      </c>
      <c r="EZ227" s="157">
        <f t="shared" ref="EZ227:FA242" si="742">IF(EH227&gt;0,(EH227*EX227),)</f>
        <v>385.69858156028414</v>
      </c>
      <c r="FA227" s="158">
        <f t="shared" si="742"/>
        <v>341.3686534216331</v>
      </c>
      <c r="FB227" s="155"/>
      <c r="FC227" s="156"/>
      <c r="FD227" s="157">
        <f t="shared" ref="FD227:FE242" si="743">IF(DX227&gt;0,(DX227*FB227),)</f>
        <v>0</v>
      </c>
      <c r="FE227" s="158">
        <f t="shared" si="743"/>
        <v>0</v>
      </c>
      <c r="FF227" s="155"/>
      <c r="FG227" s="156"/>
      <c r="FH227" s="157">
        <f t="shared" ref="FH227:FI242" si="744">IF(EB227&gt;0,(EB227*FF227),)</f>
        <v>0</v>
      </c>
      <c r="FI227" s="158">
        <f t="shared" si="744"/>
        <v>0</v>
      </c>
      <c r="FJ227" s="155"/>
      <c r="FK227" s="156"/>
      <c r="FL227" s="157">
        <f t="shared" ref="FL227:FM242" si="745">IF(EF227&gt;0,(EF227*FJ227),)</f>
        <v>0</v>
      </c>
      <c r="FM227" s="158">
        <f t="shared" si="745"/>
        <v>0</v>
      </c>
      <c r="FN227" s="157">
        <f t="shared" ref="FN227:FO242" si="746">IF((FD227+FH227+FL227)&gt;0,((FD227+FH227+FL227)/EH227),)</f>
        <v>0</v>
      </c>
      <c r="FO227" s="158">
        <f t="shared" si="746"/>
        <v>0</v>
      </c>
      <c r="FP227" s="157">
        <f t="shared" ref="FP227:FQ242" si="747">IF(EH227&gt;0,(EH227*FN227),)</f>
        <v>0</v>
      </c>
      <c r="FQ227" s="158">
        <f t="shared" si="747"/>
        <v>0</v>
      </c>
      <c r="FR227" s="155"/>
      <c r="FS227" s="156"/>
      <c r="FT227" s="157">
        <f t="shared" ref="FT227:FU242" si="748">IF(FZ227&gt;0,FR227,)</f>
        <v>0</v>
      </c>
      <c r="FU227" s="158">
        <f t="shared" si="748"/>
        <v>0</v>
      </c>
      <c r="FV227" s="155"/>
      <c r="FW227" s="156"/>
      <c r="FX227" s="157">
        <f t="shared" ref="FX227:FY242" si="749">IF(FR227&gt;0,(FR227*FV227),)</f>
        <v>0</v>
      </c>
      <c r="FY227" s="158">
        <f t="shared" si="749"/>
        <v>0</v>
      </c>
      <c r="FZ227" s="155"/>
      <c r="GA227" s="156"/>
      <c r="GB227" s="157">
        <f t="shared" ref="GB227:GC242" si="750">IF(FZ227&gt;0,(FR227*FZ227),)</f>
        <v>0</v>
      </c>
      <c r="GC227" s="158">
        <f t="shared" si="750"/>
        <v>0</v>
      </c>
      <c r="GD227" s="157">
        <f t="shared" ref="GD227:GG242" si="751">(R227+BN227+DV227)</f>
        <v>123</v>
      </c>
      <c r="GE227" s="158">
        <f t="shared" si="751"/>
        <v>90</v>
      </c>
      <c r="GF227" s="157">
        <f t="shared" si="751"/>
        <v>0</v>
      </c>
      <c r="GG227" s="158">
        <f t="shared" si="751"/>
        <v>0</v>
      </c>
      <c r="GH227" s="157">
        <f t="shared" ref="GH227:GI242" si="752">IF(GD227&gt;0,(AJ227+CF227+EN227),"")</f>
        <v>231.41113892365485</v>
      </c>
      <c r="GI227" s="158">
        <f t="shared" si="752"/>
        <v>167.36556291390698</v>
      </c>
      <c r="GJ227" s="157" t="str">
        <f t="shared" ref="GJ227:GK242" si="753">IF(GF227&gt;0,(AZ227+CV227+FD227),"")</f>
        <v/>
      </c>
      <c r="GK227" s="158" t="str">
        <f t="shared" si="753"/>
        <v/>
      </c>
      <c r="GL227" s="157">
        <f t="shared" ref="GL227:GO242" si="754">(V227+BR227+DZ227)</f>
        <v>91</v>
      </c>
      <c r="GM227" s="158">
        <f t="shared" si="754"/>
        <v>80</v>
      </c>
      <c r="GN227" s="157">
        <f t="shared" si="754"/>
        <v>8</v>
      </c>
      <c r="GO227" s="158">
        <f t="shared" si="754"/>
        <v>0</v>
      </c>
      <c r="GP227" s="157">
        <f t="shared" ref="GP227:GQ242" si="755">IF(GL227&gt;0,AN227+CJ227+ER227,)</f>
        <v>194.50312891113893</v>
      </c>
      <c r="GQ227" s="158">
        <f t="shared" si="755"/>
        <v>215.18086828550389</v>
      </c>
      <c r="GR227" s="157">
        <f t="shared" ref="GR227:GS242" si="756">IF(GN227&gt;0,BD227+CZ227+FH227,)</f>
        <v>72</v>
      </c>
      <c r="GS227" s="158">
        <f t="shared" si="756"/>
        <v>0</v>
      </c>
      <c r="GT227" s="157">
        <f t="shared" ref="GT227:GW242" si="757">+GL227+GD227</f>
        <v>214</v>
      </c>
      <c r="GU227" s="158">
        <f t="shared" si="757"/>
        <v>170</v>
      </c>
      <c r="GV227" s="157">
        <f t="shared" si="757"/>
        <v>8</v>
      </c>
      <c r="GW227" s="158">
        <f t="shared" si="757"/>
        <v>0</v>
      </c>
      <c r="GX227" s="157">
        <f t="shared" ref="GX227:GY242" si="758">IF(GT227&gt;0,(GH227+GP227),"")</f>
        <v>425.9142678347938</v>
      </c>
      <c r="GY227" s="158">
        <f t="shared" si="758"/>
        <v>382.5464311994109</v>
      </c>
      <c r="GZ227" s="157">
        <f t="shared" si="695"/>
        <v>72</v>
      </c>
      <c r="HA227" s="158" t="str">
        <f t="shared" si="695"/>
        <v/>
      </c>
      <c r="HB227" s="157">
        <f t="shared" ref="HB227:HE242" si="759">(Z227+BV227+ED227)</f>
        <v>0</v>
      </c>
      <c r="HC227" s="158">
        <f t="shared" si="759"/>
        <v>0</v>
      </c>
      <c r="HD227" s="157">
        <f t="shared" si="759"/>
        <v>0</v>
      </c>
      <c r="HE227" s="158">
        <f t="shared" si="759"/>
        <v>0</v>
      </c>
      <c r="HF227" s="157" t="str">
        <f t="shared" ref="HF227:HG242" si="760">IF(HB227&gt;0,(AR227+CN227+EV227),"")</f>
        <v/>
      </c>
      <c r="HG227" s="158" t="str">
        <f t="shared" si="760"/>
        <v/>
      </c>
      <c r="HH227" s="157" t="str">
        <f t="shared" ref="HH227:HI242" si="761">IF(HD227&gt;0,(BH227+DD227+FL227),"")</f>
        <v/>
      </c>
      <c r="HI227" s="158" t="str">
        <f t="shared" si="761"/>
        <v/>
      </c>
      <c r="HJ227" s="157">
        <f t="shared" ref="HJ227:HK242" si="762">IF((DJ227+EH227+FR227)&gt;0,(DP227+EZ227+FX227),"")</f>
        <v>425.91426783479386</v>
      </c>
      <c r="HK227" s="158">
        <f t="shared" si="762"/>
        <v>382.5464311994109</v>
      </c>
      <c r="HL227" s="157">
        <f t="shared" ref="HL227:HM242" si="763">IF((DL227+EJ227+FT227)&gt;0,(DT227+FP227+GB227),"")</f>
        <v>72</v>
      </c>
      <c r="HM227" s="158" t="str">
        <f t="shared" si="763"/>
        <v/>
      </c>
    </row>
    <row r="228" spans="1:221">
      <c r="A228" s="176" t="s">
        <v>563</v>
      </c>
      <c r="B228" s="177" t="s">
        <v>623</v>
      </c>
      <c r="C228" s="235" t="s">
        <v>639</v>
      </c>
      <c r="D228" s="180">
        <v>199494</v>
      </c>
      <c r="E228" s="187">
        <v>8</v>
      </c>
      <c r="F228" s="155">
        <v>804</v>
      </c>
      <c r="G228" s="156">
        <v>621</v>
      </c>
      <c r="H228" s="155">
        <v>96</v>
      </c>
      <c r="I228" s="156">
        <v>26</v>
      </c>
      <c r="J228" s="157">
        <f t="shared" si="696"/>
        <v>708</v>
      </c>
      <c r="K228" s="158">
        <f t="shared" si="696"/>
        <v>595</v>
      </c>
      <c r="L228" s="155"/>
      <c r="M228" s="156"/>
      <c r="N228" s="157">
        <f t="shared" si="697"/>
        <v>708</v>
      </c>
      <c r="O228" s="158">
        <f t="shared" si="697"/>
        <v>595</v>
      </c>
      <c r="P228" s="157">
        <f t="shared" si="697"/>
        <v>41</v>
      </c>
      <c r="Q228" s="158">
        <f t="shared" si="697"/>
        <v>0</v>
      </c>
      <c r="R228" s="155">
        <v>9</v>
      </c>
      <c r="S228" s="156">
        <v>6</v>
      </c>
      <c r="T228" s="157">
        <f t="shared" si="698"/>
        <v>0</v>
      </c>
      <c r="U228" s="158">
        <f t="shared" si="698"/>
        <v>0</v>
      </c>
      <c r="V228" s="155">
        <v>7</v>
      </c>
      <c r="W228" s="156">
        <v>8</v>
      </c>
      <c r="X228" s="157">
        <f t="shared" si="699"/>
        <v>0</v>
      </c>
      <c r="Y228" s="158">
        <f t="shared" si="699"/>
        <v>0</v>
      </c>
      <c r="Z228" s="155"/>
      <c r="AA228" s="156"/>
      <c r="AB228" s="157">
        <f t="shared" si="700"/>
        <v>0</v>
      </c>
      <c r="AC228" s="158">
        <f t="shared" si="700"/>
        <v>0</v>
      </c>
      <c r="AD228" s="157">
        <f t="shared" si="701"/>
        <v>16</v>
      </c>
      <c r="AE228" s="158">
        <f t="shared" si="701"/>
        <v>14</v>
      </c>
      <c r="AF228" s="157">
        <f t="shared" si="702"/>
        <v>0</v>
      </c>
      <c r="AG228" s="158">
        <f t="shared" si="702"/>
        <v>0</v>
      </c>
      <c r="AH228" s="155">
        <v>1.375</v>
      </c>
      <c r="AI228" s="156">
        <v>1.5</v>
      </c>
      <c r="AJ228" s="157">
        <f t="shared" si="703"/>
        <v>12.375</v>
      </c>
      <c r="AK228" s="158">
        <f t="shared" si="703"/>
        <v>9</v>
      </c>
      <c r="AL228" s="155">
        <v>1.5833333333333299</v>
      </c>
      <c r="AM228" s="156">
        <v>1.97619047619048</v>
      </c>
      <c r="AN228" s="157">
        <f t="shared" si="704"/>
        <v>11.083333333333309</v>
      </c>
      <c r="AO228" s="158">
        <f t="shared" si="704"/>
        <v>15.80952380952384</v>
      </c>
      <c r="AP228" s="155"/>
      <c r="AQ228" s="156"/>
      <c r="AR228" s="157">
        <f t="shared" si="705"/>
        <v>0</v>
      </c>
      <c r="AS228" s="158">
        <f t="shared" si="705"/>
        <v>0</v>
      </c>
      <c r="AT228" s="157">
        <f t="shared" si="706"/>
        <v>1.4661458333333317</v>
      </c>
      <c r="AU228" s="158">
        <f t="shared" si="706"/>
        <v>1.772108843537417</v>
      </c>
      <c r="AV228" s="157">
        <f t="shared" si="707"/>
        <v>23.458333333333307</v>
      </c>
      <c r="AW228" s="158">
        <f t="shared" si="707"/>
        <v>24.809523809523839</v>
      </c>
      <c r="AX228" s="155"/>
      <c r="AY228" s="156"/>
      <c r="AZ228" s="157">
        <f t="shared" si="708"/>
        <v>0</v>
      </c>
      <c r="BA228" s="158">
        <f t="shared" si="708"/>
        <v>0</v>
      </c>
      <c r="BB228" s="155"/>
      <c r="BC228" s="156"/>
      <c r="BD228" s="157">
        <f t="shared" si="709"/>
        <v>0</v>
      </c>
      <c r="BE228" s="158">
        <f t="shared" si="709"/>
        <v>0</v>
      </c>
      <c r="BF228" s="155"/>
      <c r="BG228" s="156"/>
      <c r="BH228" s="157">
        <f t="shared" si="710"/>
        <v>0</v>
      </c>
      <c r="BI228" s="158">
        <f t="shared" si="710"/>
        <v>0</v>
      </c>
      <c r="BJ228" s="157">
        <f t="shared" si="711"/>
        <v>0</v>
      </c>
      <c r="BK228" s="158">
        <f t="shared" si="711"/>
        <v>0</v>
      </c>
      <c r="BL228" s="157">
        <f t="shared" si="712"/>
        <v>0</v>
      </c>
      <c r="BM228" s="158">
        <f t="shared" si="712"/>
        <v>0</v>
      </c>
      <c r="BN228" s="155">
        <v>48</v>
      </c>
      <c r="BO228" s="156">
        <v>39</v>
      </c>
      <c r="BP228" s="157">
        <f t="shared" si="713"/>
        <v>0</v>
      </c>
      <c r="BQ228" s="158">
        <f t="shared" si="713"/>
        <v>0</v>
      </c>
      <c r="BR228" s="155">
        <v>41</v>
      </c>
      <c r="BS228" s="156">
        <v>40</v>
      </c>
      <c r="BT228" s="157">
        <f t="shared" si="714"/>
        <v>41</v>
      </c>
      <c r="BU228" s="158">
        <f t="shared" si="714"/>
        <v>0</v>
      </c>
      <c r="BV228" s="155"/>
      <c r="BW228" s="156"/>
      <c r="BX228" s="157">
        <f t="shared" si="715"/>
        <v>0</v>
      </c>
      <c r="BY228" s="158">
        <f t="shared" si="715"/>
        <v>0</v>
      </c>
      <c r="BZ228" s="157">
        <f t="shared" si="716"/>
        <v>89</v>
      </c>
      <c r="CA228" s="158">
        <f t="shared" si="716"/>
        <v>79</v>
      </c>
      <c r="CB228" s="157">
        <f t="shared" si="717"/>
        <v>89</v>
      </c>
      <c r="CC228" s="158">
        <f t="shared" si="717"/>
        <v>0</v>
      </c>
      <c r="CD228" s="155">
        <v>1.32958801498127</v>
      </c>
      <c r="CE228" s="156">
        <v>1.39240506329114</v>
      </c>
      <c r="CF228" s="157">
        <f t="shared" si="718"/>
        <v>63.820224719100963</v>
      </c>
      <c r="CG228" s="158">
        <f t="shared" si="718"/>
        <v>54.30379746835446</v>
      </c>
      <c r="CH228" s="155">
        <v>1.5655430711610501</v>
      </c>
      <c r="CI228" s="156">
        <v>1.67088607594937</v>
      </c>
      <c r="CJ228" s="157">
        <f t="shared" si="719"/>
        <v>64.187265917603057</v>
      </c>
      <c r="CK228" s="158">
        <f t="shared" si="719"/>
        <v>66.835443037974798</v>
      </c>
      <c r="CL228" s="155"/>
      <c r="CM228" s="156"/>
      <c r="CN228" s="157">
        <f t="shared" si="720"/>
        <v>0</v>
      </c>
      <c r="CO228" s="158">
        <f t="shared" si="720"/>
        <v>0</v>
      </c>
      <c r="CP228" s="157">
        <f t="shared" si="721"/>
        <v>1.4382864116483596</v>
      </c>
      <c r="CQ228" s="158">
        <f t="shared" si="721"/>
        <v>1.5334081076750539</v>
      </c>
      <c r="CR228" s="157">
        <f t="shared" si="722"/>
        <v>128.00749063670401</v>
      </c>
      <c r="CS228" s="158">
        <f t="shared" si="722"/>
        <v>121.13924050632926</v>
      </c>
      <c r="CT228" s="155"/>
      <c r="CU228" s="156"/>
      <c r="CV228" s="157">
        <f t="shared" si="723"/>
        <v>0</v>
      </c>
      <c r="CW228" s="158">
        <f t="shared" si="723"/>
        <v>0</v>
      </c>
      <c r="CX228" s="155">
        <v>42</v>
      </c>
      <c r="CY228" s="156"/>
      <c r="CZ228" s="157">
        <f t="shared" si="724"/>
        <v>1722</v>
      </c>
      <c r="DA228" s="158">
        <f t="shared" si="724"/>
        <v>0</v>
      </c>
      <c r="DB228" s="155"/>
      <c r="DC228" s="156"/>
      <c r="DD228" s="157">
        <f t="shared" si="725"/>
        <v>0</v>
      </c>
      <c r="DE228" s="158">
        <f t="shared" si="725"/>
        <v>0</v>
      </c>
      <c r="DF228" s="157">
        <f t="shared" si="726"/>
        <v>19.348314606741575</v>
      </c>
      <c r="DG228" s="158">
        <f t="shared" si="726"/>
        <v>0</v>
      </c>
      <c r="DH228" s="157">
        <f t="shared" si="727"/>
        <v>1722.0000000000002</v>
      </c>
      <c r="DI228" s="158">
        <f t="shared" si="727"/>
        <v>0</v>
      </c>
      <c r="DJ228" s="157">
        <f t="shared" si="728"/>
        <v>105</v>
      </c>
      <c r="DK228" s="158">
        <f t="shared" si="728"/>
        <v>93</v>
      </c>
      <c r="DL228" s="157">
        <f t="shared" si="728"/>
        <v>89</v>
      </c>
      <c r="DM228" s="158">
        <f t="shared" si="728"/>
        <v>0</v>
      </c>
      <c r="DN228" s="157">
        <f t="shared" si="729"/>
        <v>1.4425316568574982</v>
      </c>
      <c r="DO228" s="158">
        <f t="shared" si="729"/>
        <v>1.5693415517833669</v>
      </c>
      <c r="DP228" s="157">
        <f t="shared" si="730"/>
        <v>151.46582397003732</v>
      </c>
      <c r="DQ228" s="158">
        <f t="shared" si="730"/>
        <v>145.94876431585311</v>
      </c>
      <c r="DR228" s="157">
        <f t="shared" si="731"/>
        <v>19.348314606741575</v>
      </c>
      <c r="DS228" s="158">
        <f t="shared" si="731"/>
        <v>0</v>
      </c>
      <c r="DT228" s="157">
        <f t="shared" si="732"/>
        <v>1722.0000000000002</v>
      </c>
      <c r="DU228" s="158">
        <f t="shared" si="732"/>
        <v>0</v>
      </c>
      <c r="DV228" s="155">
        <v>362</v>
      </c>
      <c r="DW228" s="156">
        <v>302</v>
      </c>
      <c r="DX228" s="157">
        <f t="shared" si="733"/>
        <v>0</v>
      </c>
      <c r="DY228" s="158">
        <f t="shared" si="733"/>
        <v>0</v>
      </c>
      <c r="DZ228" s="155">
        <v>241</v>
      </c>
      <c r="EA228" s="156">
        <v>200</v>
      </c>
      <c r="EB228" s="157">
        <f t="shared" si="734"/>
        <v>0</v>
      </c>
      <c r="EC228" s="158">
        <f t="shared" si="734"/>
        <v>0</v>
      </c>
      <c r="ED228" s="155"/>
      <c r="EE228" s="156"/>
      <c r="EF228" s="157">
        <f t="shared" si="735"/>
        <v>0</v>
      </c>
      <c r="EG228" s="158">
        <f t="shared" si="735"/>
        <v>0</v>
      </c>
      <c r="EH228" s="157">
        <f t="shared" si="736"/>
        <v>603</v>
      </c>
      <c r="EI228" s="158">
        <f t="shared" si="736"/>
        <v>502</v>
      </c>
      <c r="EJ228" s="157">
        <f t="shared" si="737"/>
        <v>0</v>
      </c>
      <c r="EK228" s="158">
        <f t="shared" si="737"/>
        <v>0</v>
      </c>
      <c r="EL228" s="155">
        <v>2.4339414040906502</v>
      </c>
      <c r="EM228" s="156">
        <v>2.3625498007968102</v>
      </c>
      <c r="EN228" s="157">
        <f t="shared" si="738"/>
        <v>881.08678828081531</v>
      </c>
      <c r="EO228" s="158">
        <f t="shared" si="738"/>
        <v>713.49003984063665</v>
      </c>
      <c r="EP228" s="155">
        <v>2.34660033167496</v>
      </c>
      <c r="EQ228" s="156">
        <v>2.2583001328021299</v>
      </c>
      <c r="ER228" s="157">
        <f t="shared" si="739"/>
        <v>565.5306799336654</v>
      </c>
      <c r="ES228" s="158">
        <f t="shared" si="739"/>
        <v>451.66002656042599</v>
      </c>
      <c r="ET228" s="155"/>
      <c r="EU228" s="156"/>
      <c r="EV228" s="157">
        <f t="shared" si="740"/>
        <v>0</v>
      </c>
      <c r="EW228" s="158">
        <f t="shared" si="740"/>
        <v>0</v>
      </c>
      <c r="EX228" s="157">
        <f t="shared" si="741"/>
        <v>2.399033943970946</v>
      </c>
      <c r="EY228" s="158">
        <f t="shared" si="741"/>
        <v>2.3210160685280137</v>
      </c>
      <c r="EZ228" s="157">
        <f t="shared" si="742"/>
        <v>1446.6174682144804</v>
      </c>
      <c r="FA228" s="158">
        <f t="shared" si="742"/>
        <v>1165.1500664010628</v>
      </c>
      <c r="FB228" s="155"/>
      <c r="FC228" s="156"/>
      <c r="FD228" s="157">
        <f t="shared" si="743"/>
        <v>0</v>
      </c>
      <c r="FE228" s="158">
        <f t="shared" si="743"/>
        <v>0</v>
      </c>
      <c r="FF228" s="155"/>
      <c r="FG228" s="156"/>
      <c r="FH228" s="157">
        <f t="shared" si="744"/>
        <v>0</v>
      </c>
      <c r="FI228" s="158">
        <f t="shared" si="744"/>
        <v>0</v>
      </c>
      <c r="FJ228" s="155"/>
      <c r="FK228" s="156"/>
      <c r="FL228" s="157">
        <f t="shared" si="745"/>
        <v>0</v>
      </c>
      <c r="FM228" s="158">
        <f t="shared" si="745"/>
        <v>0</v>
      </c>
      <c r="FN228" s="157">
        <f t="shared" si="746"/>
        <v>0</v>
      </c>
      <c r="FO228" s="158">
        <f t="shared" si="746"/>
        <v>0</v>
      </c>
      <c r="FP228" s="157">
        <f t="shared" si="747"/>
        <v>0</v>
      </c>
      <c r="FQ228" s="158">
        <f t="shared" si="747"/>
        <v>0</v>
      </c>
      <c r="FR228" s="155"/>
      <c r="FS228" s="156"/>
      <c r="FT228" s="157">
        <f t="shared" si="748"/>
        <v>0</v>
      </c>
      <c r="FU228" s="158">
        <f t="shared" si="748"/>
        <v>0</v>
      </c>
      <c r="FV228" s="155"/>
      <c r="FW228" s="156"/>
      <c r="FX228" s="157">
        <f t="shared" si="749"/>
        <v>0</v>
      </c>
      <c r="FY228" s="158">
        <f t="shared" si="749"/>
        <v>0</v>
      </c>
      <c r="FZ228" s="155"/>
      <c r="GA228" s="156"/>
      <c r="GB228" s="157">
        <f t="shared" si="750"/>
        <v>0</v>
      </c>
      <c r="GC228" s="158">
        <f t="shared" si="750"/>
        <v>0</v>
      </c>
      <c r="GD228" s="157">
        <f t="shared" si="751"/>
        <v>419</v>
      </c>
      <c r="GE228" s="158">
        <f t="shared" si="751"/>
        <v>347</v>
      </c>
      <c r="GF228" s="157">
        <f t="shared" si="751"/>
        <v>0</v>
      </c>
      <c r="GG228" s="158">
        <f t="shared" si="751"/>
        <v>0</v>
      </c>
      <c r="GH228" s="157">
        <f t="shared" si="752"/>
        <v>957.28201299991633</v>
      </c>
      <c r="GI228" s="158">
        <f t="shared" si="752"/>
        <v>776.7938373089911</v>
      </c>
      <c r="GJ228" s="157" t="str">
        <f t="shared" si="753"/>
        <v/>
      </c>
      <c r="GK228" s="158" t="str">
        <f t="shared" si="753"/>
        <v/>
      </c>
      <c r="GL228" s="157">
        <f t="shared" si="754"/>
        <v>289</v>
      </c>
      <c r="GM228" s="158">
        <f t="shared" si="754"/>
        <v>248</v>
      </c>
      <c r="GN228" s="157">
        <f t="shared" si="754"/>
        <v>41</v>
      </c>
      <c r="GO228" s="158">
        <f t="shared" si="754"/>
        <v>0</v>
      </c>
      <c r="GP228" s="157">
        <f t="shared" si="755"/>
        <v>640.80127918460175</v>
      </c>
      <c r="GQ228" s="158">
        <f t="shared" si="755"/>
        <v>534.3049934079246</v>
      </c>
      <c r="GR228" s="157">
        <f t="shared" si="756"/>
        <v>1722</v>
      </c>
      <c r="GS228" s="158">
        <f t="shared" si="756"/>
        <v>0</v>
      </c>
      <c r="GT228" s="157">
        <f t="shared" si="757"/>
        <v>708</v>
      </c>
      <c r="GU228" s="158">
        <f t="shared" si="757"/>
        <v>595</v>
      </c>
      <c r="GV228" s="157">
        <f t="shared" si="757"/>
        <v>41</v>
      </c>
      <c r="GW228" s="158">
        <f t="shared" si="757"/>
        <v>0</v>
      </c>
      <c r="GX228" s="157">
        <f t="shared" si="758"/>
        <v>1598.0832921845181</v>
      </c>
      <c r="GY228" s="158">
        <f t="shared" si="758"/>
        <v>1311.0988307169157</v>
      </c>
      <c r="GZ228" s="157">
        <f t="shared" si="695"/>
        <v>1722</v>
      </c>
      <c r="HA228" s="158" t="str">
        <f t="shared" si="695"/>
        <v/>
      </c>
      <c r="HB228" s="157">
        <f t="shared" si="759"/>
        <v>0</v>
      </c>
      <c r="HC228" s="158">
        <f t="shared" si="759"/>
        <v>0</v>
      </c>
      <c r="HD228" s="157">
        <f t="shared" si="759"/>
        <v>0</v>
      </c>
      <c r="HE228" s="158">
        <f t="shared" si="759"/>
        <v>0</v>
      </c>
      <c r="HF228" s="157" t="str">
        <f t="shared" si="760"/>
        <v/>
      </c>
      <c r="HG228" s="158" t="str">
        <f t="shared" si="760"/>
        <v/>
      </c>
      <c r="HH228" s="157" t="str">
        <f t="shared" si="761"/>
        <v/>
      </c>
      <c r="HI228" s="158" t="str">
        <f t="shared" si="761"/>
        <v/>
      </c>
      <c r="HJ228" s="157">
        <f t="shared" si="762"/>
        <v>1598.0832921845176</v>
      </c>
      <c r="HK228" s="158">
        <f t="shared" si="762"/>
        <v>1311.0988307169159</v>
      </c>
      <c r="HL228" s="157">
        <f t="shared" si="763"/>
        <v>1722.0000000000002</v>
      </c>
      <c r="HM228" s="158" t="str">
        <f t="shared" si="763"/>
        <v/>
      </c>
    </row>
    <row r="229" spans="1:221">
      <c r="A229" s="176" t="s">
        <v>563</v>
      </c>
      <c r="B229" s="177" t="s">
        <v>624</v>
      </c>
      <c r="C229" s="235"/>
      <c r="D229" s="180">
        <v>199625</v>
      </c>
      <c r="E229" s="180">
        <v>10</v>
      </c>
      <c r="F229" s="155">
        <v>253</v>
      </c>
      <c r="G229" s="156">
        <v>218</v>
      </c>
      <c r="H229" s="155">
        <v>40</v>
      </c>
      <c r="I229" s="156">
        <v>32</v>
      </c>
      <c r="J229" s="157">
        <f t="shared" si="696"/>
        <v>213</v>
      </c>
      <c r="K229" s="158">
        <f t="shared" si="696"/>
        <v>186</v>
      </c>
      <c r="L229" s="155"/>
      <c r="M229" s="156"/>
      <c r="N229" s="157">
        <f t="shared" si="697"/>
        <v>213</v>
      </c>
      <c r="O229" s="158">
        <f t="shared" si="697"/>
        <v>186</v>
      </c>
      <c r="P229" s="157">
        <f t="shared" si="697"/>
        <v>22</v>
      </c>
      <c r="Q229" s="158">
        <f t="shared" si="697"/>
        <v>0</v>
      </c>
      <c r="R229" s="155">
        <v>4</v>
      </c>
      <c r="S229" s="156">
        <v>2</v>
      </c>
      <c r="T229" s="157">
        <f t="shared" si="698"/>
        <v>0</v>
      </c>
      <c r="U229" s="158">
        <f t="shared" si="698"/>
        <v>0</v>
      </c>
      <c r="V229" s="155">
        <v>28</v>
      </c>
      <c r="W229" s="156">
        <v>30</v>
      </c>
      <c r="X229" s="157">
        <f t="shared" si="699"/>
        <v>0</v>
      </c>
      <c r="Y229" s="158">
        <f t="shared" si="699"/>
        <v>0</v>
      </c>
      <c r="Z229" s="155"/>
      <c r="AA229" s="156"/>
      <c r="AB229" s="157">
        <f t="shared" si="700"/>
        <v>0</v>
      </c>
      <c r="AC229" s="158">
        <f t="shared" si="700"/>
        <v>0</v>
      </c>
      <c r="AD229" s="157">
        <f t="shared" si="701"/>
        <v>32</v>
      </c>
      <c r="AE229" s="158">
        <f t="shared" si="701"/>
        <v>32</v>
      </c>
      <c r="AF229" s="157">
        <f t="shared" si="702"/>
        <v>0</v>
      </c>
      <c r="AG229" s="158">
        <f t="shared" si="702"/>
        <v>0</v>
      </c>
      <c r="AH229" s="155">
        <v>0.156249999999999</v>
      </c>
      <c r="AI229" s="156">
        <v>0.114583333333333</v>
      </c>
      <c r="AJ229" s="157">
        <f t="shared" si="703"/>
        <v>0.624999999999996</v>
      </c>
      <c r="AK229" s="158">
        <f t="shared" si="703"/>
        <v>0.22916666666666599</v>
      </c>
      <c r="AL229" s="155">
        <v>3.4791666666666701</v>
      </c>
      <c r="AM229" s="156">
        <v>3.7604166666666701</v>
      </c>
      <c r="AN229" s="157">
        <f t="shared" si="704"/>
        <v>97.416666666666757</v>
      </c>
      <c r="AO229" s="158">
        <f t="shared" si="704"/>
        <v>112.8125000000001</v>
      </c>
      <c r="AP229" s="155"/>
      <c r="AQ229" s="156"/>
      <c r="AR229" s="157">
        <f t="shared" si="705"/>
        <v>0</v>
      </c>
      <c r="AS229" s="158">
        <f t="shared" si="705"/>
        <v>0</v>
      </c>
      <c r="AT229" s="157">
        <f t="shared" si="706"/>
        <v>3.0638020833333361</v>
      </c>
      <c r="AU229" s="158">
        <f t="shared" si="706"/>
        <v>3.5325520833333366</v>
      </c>
      <c r="AV229" s="157">
        <f t="shared" si="707"/>
        <v>98.041666666666757</v>
      </c>
      <c r="AW229" s="158">
        <f t="shared" si="707"/>
        <v>113.04166666666677</v>
      </c>
      <c r="AX229" s="155"/>
      <c r="AY229" s="156"/>
      <c r="AZ229" s="157">
        <f t="shared" si="708"/>
        <v>0</v>
      </c>
      <c r="BA229" s="158">
        <f t="shared" si="708"/>
        <v>0</v>
      </c>
      <c r="BB229" s="155"/>
      <c r="BC229" s="156"/>
      <c r="BD229" s="157">
        <f t="shared" si="709"/>
        <v>0</v>
      </c>
      <c r="BE229" s="158">
        <f t="shared" si="709"/>
        <v>0</v>
      </c>
      <c r="BF229" s="155"/>
      <c r="BG229" s="156"/>
      <c r="BH229" s="157">
        <f t="shared" si="710"/>
        <v>0</v>
      </c>
      <c r="BI229" s="158">
        <f t="shared" si="710"/>
        <v>0</v>
      </c>
      <c r="BJ229" s="157">
        <f t="shared" si="711"/>
        <v>0</v>
      </c>
      <c r="BK229" s="158">
        <f t="shared" si="711"/>
        <v>0</v>
      </c>
      <c r="BL229" s="157">
        <f t="shared" si="712"/>
        <v>0</v>
      </c>
      <c r="BM229" s="158">
        <f t="shared" si="712"/>
        <v>0</v>
      </c>
      <c r="BN229" s="155">
        <v>11</v>
      </c>
      <c r="BO229" s="156">
        <v>11</v>
      </c>
      <c r="BP229" s="157">
        <f t="shared" si="713"/>
        <v>0</v>
      </c>
      <c r="BQ229" s="158">
        <f t="shared" si="713"/>
        <v>0</v>
      </c>
      <c r="BR229" s="155">
        <v>22</v>
      </c>
      <c r="BS229" s="156">
        <v>16</v>
      </c>
      <c r="BT229" s="157">
        <f t="shared" si="714"/>
        <v>22</v>
      </c>
      <c r="BU229" s="158">
        <f t="shared" si="714"/>
        <v>0</v>
      </c>
      <c r="BV229" s="155"/>
      <c r="BW229" s="156"/>
      <c r="BX229" s="157">
        <f t="shared" si="715"/>
        <v>0</v>
      </c>
      <c r="BY229" s="158">
        <f t="shared" si="715"/>
        <v>0</v>
      </c>
      <c r="BZ229" s="157">
        <f t="shared" si="716"/>
        <v>33</v>
      </c>
      <c r="CA229" s="158">
        <f t="shared" si="716"/>
        <v>27</v>
      </c>
      <c r="CB229" s="157">
        <f t="shared" si="717"/>
        <v>33</v>
      </c>
      <c r="CC229" s="158">
        <f t="shared" si="717"/>
        <v>0</v>
      </c>
      <c r="CD229" s="155">
        <v>1.0909090909090899</v>
      </c>
      <c r="CE229" s="156">
        <v>1.61728395061728</v>
      </c>
      <c r="CF229" s="157">
        <f t="shared" si="718"/>
        <v>11.999999999999989</v>
      </c>
      <c r="CG229" s="158">
        <f t="shared" si="718"/>
        <v>17.790123456790081</v>
      </c>
      <c r="CH229" s="155">
        <v>1.7070707070707101</v>
      </c>
      <c r="CI229" s="156">
        <v>1.5308641975308701</v>
      </c>
      <c r="CJ229" s="157">
        <f t="shared" si="719"/>
        <v>37.555555555555621</v>
      </c>
      <c r="CK229" s="158">
        <f t="shared" si="719"/>
        <v>24.493827160493922</v>
      </c>
      <c r="CL229" s="155"/>
      <c r="CM229" s="156"/>
      <c r="CN229" s="157">
        <f t="shared" si="720"/>
        <v>0</v>
      </c>
      <c r="CO229" s="158">
        <f t="shared" si="720"/>
        <v>0</v>
      </c>
      <c r="CP229" s="157">
        <f t="shared" si="721"/>
        <v>1.5016835016835035</v>
      </c>
      <c r="CQ229" s="158">
        <f t="shared" si="721"/>
        <v>1.5660722450845928</v>
      </c>
      <c r="CR229" s="157">
        <f t="shared" si="722"/>
        <v>49.555555555555614</v>
      </c>
      <c r="CS229" s="158">
        <f t="shared" si="722"/>
        <v>42.283950617284006</v>
      </c>
      <c r="CT229" s="155"/>
      <c r="CU229" s="156"/>
      <c r="CV229" s="157">
        <f t="shared" si="723"/>
        <v>0</v>
      </c>
      <c r="CW229" s="158">
        <f t="shared" si="723"/>
        <v>0</v>
      </c>
      <c r="CX229" s="155">
        <v>26</v>
      </c>
      <c r="CY229" s="156"/>
      <c r="CZ229" s="157">
        <f t="shared" si="724"/>
        <v>572</v>
      </c>
      <c r="DA229" s="158">
        <f t="shared" si="724"/>
        <v>0</v>
      </c>
      <c r="DB229" s="155"/>
      <c r="DC229" s="156"/>
      <c r="DD229" s="157">
        <f t="shared" si="725"/>
        <v>0</v>
      </c>
      <c r="DE229" s="158">
        <f t="shared" si="725"/>
        <v>0</v>
      </c>
      <c r="DF229" s="157">
        <f t="shared" si="726"/>
        <v>17.333333333333332</v>
      </c>
      <c r="DG229" s="158">
        <f t="shared" si="726"/>
        <v>0</v>
      </c>
      <c r="DH229" s="157">
        <f t="shared" si="727"/>
        <v>572</v>
      </c>
      <c r="DI229" s="158">
        <f t="shared" si="727"/>
        <v>0</v>
      </c>
      <c r="DJ229" s="157">
        <f t="shared" si="728"/>
        <v>65</v>
      </c>
      <c r="DK229" s="158">
        <f t="shared" si="728"/>
        <v>59</v>
      </c>
      <c r="DL229" s="157">
        <f t="shared" si="728"/>
        <v>33</v>
      </c>
      <c r="DM229" s="158">
        <f t="shared" si="728"/>
        <v>0</v>
      </c>
      <c r="DN229" s="157">
        <f t="shared" si="729"/>
        <v>2.2707264957264979</v>
      </c>
      <c r="DO229" s="158">
        <f t="shared" si="729"/>
        <v>2.6326375810839115</v>
      </c>
      <c r="DP229" s="157">
        <f t="shared" si="730"/>
        <v>147.59722222222237</v>
      </c>
      <c r="DQ229" s="158">
        <f t="shared" si="730"/>
        <v>155.32561728395078</v>
      </c>
      <c r="DR229" s="157">
        <f t="shared" si="731"/>
        <v>17.333333333333332</v>
      </c>
      <c r="DS229" s="158">
        <f t="shared" si="731"/>
        <v>0</v>
      </c>
      <c r="DT229" s="157">
        <f t="shared" si="732"/>
        <v>572</v>
      </c>
      <c r="DU229" s="158">
        <f t="shared" si="732"/>
        <v>0</v>
      </c>
      <c r="DV229" s="155">
        <v>82</v>
      </c>
      <c r="DW229" s="156">
        <v>72</v>
      </c>
      <c r="DX229" s="157">
        <f t="shared" si="733"/>
        <v>0</v>
      </c>
      <c r="DY229" s="158">
        <f t="shared" si="733"/>
        <v>0</v>
      </c>
      <c r="DZ229" s="155">
        <v>66</v>
      </c>
      <c r="EA229" s="156">
        <v>55</v>
      </c>
      <c r="EB229" s="157">
        <f t="shared" si="734"/>
        <v>0</v>
      </c>
      <c r="EC229" s="158">
        <f t="shared" si="734"/>
        <v>0</v>
      </c>
      <c r="ED229" s="155"/>
      <c r="EE229" s="156"/>
      <c r="EF229" s="157">
        <f t="shared" si="735"/>
        <v>0</v>
      </c>
      <c r="EG229" s="158">
        <f t="shared" si="735"/>
        <v>0</v>
      </c>
      <c r="EH229" s="157">
        <f t="shared" si="736"/>
        <v>148</v>
      </c>
      <c r="EI229" s="158">
        <f t="shared" si="736"/>
        <v>127</v>
      </c>
      <c r="EJ229" s="157">
        <f t="shared" si="737"/>
        <v>0</v>
      </c>
      <c r="EK229" s="158">
        <f t="shared" si="737"/>
        <v>0</v>
      </c>
      <c r="EL229" s="155">
        <v>2.1081081081081101</v>
      </c>
      <c r="EM229" s="156">
        <v>2.1049868766404201</v>
      </c>
      <c r="EN229" s="157">
        <f t="shared" si="738"/>
        <v>172.86486486486504</v>
      </c>
      <c r="EO229" s="158">
        <f t="shared" si="738"/>
        <v>151.55905511811025</v>
      </c>
      <c r="EP229" s="155">
        <v>2.3918918918918899</v>
      </c>
      <c r="EQ229" s="156">
        <v>2.1811023622047201</v>
      </c>
      <c r="ER229" s="157">
        <f t="shared" si="739"/>
        <v>157.86486486486473</v>
      </c>
      <c r="ES229" s="158">
        <f t="shared" si="739"/>
        <v>119.96062992125961</v>
      </c>
      <c r="ET229" s="155"/>
      <c r="EU229" s="156"/>
      <c r="EV229" s="157">
        <f t="shared" si="740"/>
        <v>0</v>
      </c>
      <c r="EW229" s="158">
        <f t="shared" si="740"/>
        <v>0</v>
      </c>
      <c r="EX229" s="157">
        <f t="shared" si="741"/>
        <v>2.2346603360116877</v>
      </c>
      <c r="EY229" s="158">
        <f t="shared" si="741"/>
        <v>2.13795027590055</v>
      </c>
      <c r="EZ229" s="157">
        <f t="shared" si="742"/>
        <v>330.7297297297298</v>
      </c>
      <c r="FA229" s="158">
        <f t="shared" si="742"/>
        <v>271.51968503936985</v>
      </c>
      <c r="FB229" s="155"/>
      <c r="FC229" s="156"/>
      <c r="FD229" s="157">
        <f t="shared" si="743"/>
        <v>0</v>
      </c>
      <c r="FE229" s="158">
        <f t="shared" si="743"/>
        <v>0</v>
      </c>
      <c r="FF229" s="155"/>
      <c r="FG229" s="156"/>
      <c r="FH229" s="157">
        <f t="shared" si="744"/>
        <v>0</v>
      </c>
      <c r="FI229" s="158">
        <f t="shared" si="744"/>
        <v>0</v>
      </c>
      <c r="FJ229" s="155"/>
      <c r="FK229" s="156"/>
      <c r="FL229" s="157">
        <f t="shared" si="745"/>
        <v>0</v>
      </c>
      <c r="FM229" s="158">
        <f t="shared" si="745"/>
        <v>0</v>
      </c>
      <c r="FN229" s="157">
        <f t="shared" si="746"/>
        <v>0</v>
      </c>
      <c r="FO229" s="158">
        <f t="shared" si="746"/>
        <v>0</v>
      </c>
      <c r="FP229" s="157">
        <f t="shared" si="747"/>
        <v>0</v>
      </c>
      <c r="FQ229" s="158">
        <f t="shared" si="747"/>
        <v>0</v>
      </c>
      <c r="FR229" s="155"/>
      <c r="FS229" s="156"/>
      <c r="FT229" s="157">
        <f t="shared" si="748"/>
        <v>0</v>
      </c>
      <c r="FU229" s="158">
        <f t="shared" si="748"/>
        <v>0</v>
      </c>
      <c r="FV229" s="155"/>
      <c r="FW229" s="156"/>
      <c r="FX229" s="157">
        <f t="shared" si="749"/>
        <v>0</v>
      </c>
      <c r="FY229" s="158">
        <f t="shared" si="749"/>
        <v>0</v>
      </c>
      <c r="FZ229" s="155"/>
      <c r="GA229" s="156"/>
      <c r="GB229" s="157">
        <f t="shared" si="750"/>
        <v>0</v>
      </c>
      <c r="GC229" s="158">
        <f t="shared" si="750"/>
        <v>0</v>
      </c>
      <c r="GD229" s="157">
        <f t="shared" si="751"/>
        <v>97</v>
      </c>
      <c r="GE229" s="158">
        <f t="shared" si="751"/>
        <v>85</v>
      </c>
      <c r="GF229" s="157">
        <f t="shared" si="751"/>
        <v>0</v>
      </c>
      <c r="GG229" s="158">
        <f t="shared" si="751"/>
        <v>0</v>
      </c>
      <c r="GH229" s="157">
        <f t="shared" si="752"/>
        <v>185.48986486486501</v>
      </c>
      <c r="GI229" s="158">
        <f t="shared" si="752"/>
        <v>169.57834524156701</v>
      </c>
      <c r="GJ229" s="157" t="str">
        <f t="shared" si="753"/>
        <v/>
      </c>
      <c r="GK229" s="158" t="str">
        <f t="shared" si="753"/>
        <v/>
      </c>
      <c r="GL229" s="157">
        <f t="shared" si="754"/>
        <v>116</v>
      </c>
      <c r="GM229" s="158">
        <f t="shared" si="754"/>
        <v>101</v>
      </c>
      <c r="GN229" s="157">
        <f t="shared" si="754"/>
        <v>22</v>
      </c>
      <c r="GO229" s="158">
        <f t="shared" si="754"/>
        <v>0</v>
      </c>
      <c r="GP229" s="157">
        <f t="shared" si="755"/>
        <v>292.83708708708707</v>
      </c>
      <c r="GQ229" s="158">
        <f t="shared" si="755"/>
        <v>257.26695708175362</v>
      </c>
      <c r="GR229" s="157">
        <f t="shared" si="756"/>
        <v>572</v>
      </c>
      <c r="GS229" s="158">
        <f t="shared" si="756"/>
        <v>0</v>
      </c>
      <c r="GT229" s="157">
        <f t="shared" si="757"/>
        <v>213</v>
      </c>
      <c r="GU229" s="158">
        <f t="shared" si="757"/>
        <v>186</v>
      </c>
      <c r="GV229" s="157">
        <f t="shared" si="757"/>
        <v>22</v>
      </c>
      <c r="GW229" s="158">
        <f t="shared" si="757"/>
        <v>0</v>
      </c>
      <c r="GX229" s="157">
        <f t="shared" si="758"/>
        <v>478.32695195195208</v>
      </c>
      <c r="GY229" s="158">
        <f t="shared" si="758"/>
        <v>426.84530232332065</v>
      </c>
      <c r="GZ229" s="157">
        <f t="shared" si="695"/>
        <v>572</v>
      </c>
      <c r="HA229" s="158" t="str">
        <f t="shared" si="695"/>
        <v/>
      </c>
      <c r="HB229" s="157">
        <f t="shared" si="759"/>
        <v>0</v>
      </c>
      <c r="HC229" s="158">
        <f t="shared" si="759"/>
        <v>0</v>
      </c>
      <c r="HD229" s="157">
        <f t="shared" si="759"/>
        <v>0</v>
      </c>
      <c r="HE229" s="158">
        <f t="shared" si="759"/>
        <v>0</v>
      </c>
      <c r="HF229" s="157" t="str">
        <f t="shared" si="760"/>
        <v/>
      </c>
      <c r="HG229" s="158" t="str">
        <f t="shared" si="760"/>
        <v/>
      </c>
      <c r="HH229" s="157" t="str">
        <f t="shared" si="761"/>
        <v/>
      </c>
      <c r="HI229" s="158" t="str">
        <f t="shared" si="761"/>
        <v/>
      </c>
      <c r="HJ229" s="157">
        <f t="shared" si="762"/>
        <v>478.3269519519522</v>
      </c>
      <c r="HK229" s="158">
        <f t="shared" si="762"/>
        <v>426.84530232332065</v>
      </c>
      <c r="HL229" s="157">
        <f t="shared" si="763"/>
        <v>572</v>
      </c>
      <c r="HM229" s="158" t="str">
        <f t="shared" si="763"/>
        <v/>
      </c>
    </row>
    <row r="230" spans="1:221">
      <c r="A230" s="176" t="s">
        <v>563</v>
      </c>
      <c r="B230" s="177" t="s">
        <v>625</v>
      </c>
      <c r="C230" s="235"/>
      <c r="D230" s="180">
        <v>199634</v>
      </c>
      <c r="E230" s="180">
        <v>9</v>
      </c>
      <c r="F230" s="155">
        <v>597</v>
      </c>
      <c r="G230" s="156">
        <v>500</v>
      </c>
      <c r="H230" s="155">
        <v>38</v>
      </c>
      <c r="I230" s="156">
        <v>9</v>
      </c>
      <c r="J230" s="157">
        <f t="shared" si="696"/>
        <v>559</v>
      </c>
      <c r="K230" s="158">
        <f t="shared" si="696"/>
        <v>491</v>
      </c>
      <c r="L230" s="155"/>
      <c r="M230" s="156"/>
      <c r="N230" s="157">
        <f t="shared" si="697"/>
        <v>559</v>
      </c>
      <c r="O230" s="158">
        <f t="shared" si="697"/>
        <v>491</v>
      </c>
      <c r="P230" s="157">
        <f t="shared" si="697"/>
        <v>55</v>
      </c>
      <c r="Q230" s="158">
        <f t="shared" si="697"/>
        <v>0</v>
      </c>
      <c r="R230" s="155">
        <v>8</v>
      </c>
      <c r="S230" s="156">
        <v>2</v>
      </c>
      <c r="T230" s="157">
        <f t="shared" si="698"/>
        <v>0</v>
      </c>
      <c r="U230" s="158">
        <f t="shared" si="698"/>
        <v>0</v>
      </c>
      <c r="V230" s="155">
        <v>36</v>
      </c>
      <c r="W230" s="156">
        <v>47</v>
      </c>
      <c r="X230" s="157">
        <f t="shared" si="699"/>
        <v>0</v>
      </c>
      <c r="Y230" s="158">
        <f t="shared" si="699"/>
        <v>0</v>
      </c>
      <c r="Z230" s="155"/>
      <c r="AA230" s="156"/>
      <c r="AB230" s="157">
        <f t="shared" si="700"/>
        <v>0</v>
      </c>
      <c r="AC230" s="158">
        <f t="shared" si="700"/>
        <v>0</v>
      </c>
      <c r="AD230" s="157">
        <f t="shared" si="701"/>
        <v>44</v>
      </c>
      <c r="AE230" s="158">
        <f t="shared" si="701"/>
        <v>49</v>
      </c>
      <c r="AF230" s="157">
        <f t="shared" si="702"/>
        <v>0</v>
      </c>
      <c r="AG230" s="158">
        <f t="shared" si="702"/>
        <v>0</v>
      </c>
      <c r="AH230" s="155">
        <v>0.34090909090909099</v>
      </c>
      <c r="AI230" s="156">
        <v>6.1224489795918401E-2</v>
      </c>
      <c r="AJ230" s="157">
        <f t="shared" si="703"/>
        <v>2.727272727272728</v>
      </c>
      <c r="AK230" s="158">
        <f t="shared" si="703"/>
        <v>0.1224489795918368</v>
      </c>
      <c r="AL230" s="155">
        <v>2.5909090909090899</v>
      </c>
      <c r="AM230" s="156">
        <v>3.2925170068027199</v>
      </c>
      <c r="AN230" s="157">
        <f t="shared" si="704"/>
        <v>93.272727272727238</v>
      </c>
      <c r="AO230" s="158">
        <f t="shared" si="704"/>
        <v>154.74829931972783</v>
      </c>
      <c r="AP230" s="155"/>
      <c r="AQ230" s="156"/>
      <c r="AR230" s="157">
        <f t="shared" si="705"/>
        <v>0</v>
      </c>
      <c r="AS230" s="158">
        <f t="shared" si="705"/>
        <v>0</v>
      </c>
      <c r="AT230" s="157">
        <f t="shared" si="706"/>
        <v>2.1818181818181812</v>
      </c>
      <c r="AU230" s="158">
        <f t="shared" si="706"/>
        <v>3.1606275163126463</v>
      </c>
      <c r="AV230" s="157">
        <f t="shared" si="707"/>
        <v>95.999999999999972</v>
      </c>
      <c r="AW230" s="158">
        <f t="shared" si="707"/>
        <v>154.87074829931967</v>
      </c>
      <c r="AX230" s="155"/>
      <c r="AY230" s="156"/>
      <c r="AZ230" s="157">
        <f t="shared" si="708"/>
        <v>0</v>
      </c>
      <c r="BA230" s="158">
        <f t="shared" si="708"/>
        <v>0</v>
      </c>
      <c r="BB230" s="155"/>
      <c r="BC230" s="156"/>
      <c r="BD230" s="157">
        <f t="shared" si="709"/>
        <v>0</v>
      </c>
      <c r="BE230" s="158">
        <f t="shared" si="709"/>
        <v>0</v>
      </c>
      <c r="BF230" s="155"/>
      <c r="BG230" s="156"/>
      <c r="BH230" s="157">
        <f t="shared" si="710"/>
        <v>0</v>
      </c>
      <c r="BI230" s="158">
        <f t="shared" si="710"/>
        <v>0</v>
      </c>
      <c r="BJ230" s="157">
        <f t="shared" si="711"/>
        <v>0</v>
      </c>
      <c r="BK230" s="158">
        <f t="shared" si="711"/>
        <v>0</v>
      </c>
      <c r="BL230" s="157">
        <f t="shared" si="712"/>
        <v>0</v>
      </c>
      <c r="BM230" s="158">
        <f t="shared" si="712"/>
        <v>0</v>
      </c>
      <c r="BN230" s="155">
        <v>30</v>
      </c>
      <c r="BO230" s="156">
        <v>22</v>
      </c>
      <c r="BP230" s="157">
        <f t="shared" si="713"/>
        <v>0</v>
      </c>
      <c r="BQ230" s="158">
        <f t="shared" si="713"/>
        <v>0</v>
      </c>
      <c r="BR230" s="155">
        <v>55</v>
      </c>
      <c r="BS230" s="156">
        <v>31</v>
      </c>
      <c r="BT230" s="157">
        <f t="shared" si="714"/>
        <v>55</v>
      </c>
      <c r="BU230" s="158">
        <f t="shared" si="714"/>
        <v>0</v>
      </c>
      <c r="BV230" s="155"/>
      <c r="BW230" s="156"/>
      <c r="BX230" s="157">
        <f t="shared" si="715"/>
        <v>0</v>
      </c>
      <c r="BY230" s="158">
        <f t="shared" si="715"/>
        <v>0</v>
      </c>
      <c r="BZ230" s="157">
        <f t="shared" si="716"/>
        <v>85</v>
      </c>
      <c r="CA230" s="158">
        <f t="shared" si="716"/>
        <v>53</v>
      </c>
      <c r="CB230" s="157">
        <f t="shared" si="717"/>
        <v>85</v>
      </c>
      <c r="CC230" s="158">
        <f t="shared" si="717"/>
        <v>0</v>
      </c>
      <c r="CD230" s="155">
        <v>0.90588235294117603</v>
      </c>
      <c r="CE230" s="156">
        <v>1.2578616352201299</v>
      </c>
      <c r="CF230" s="157">
        <f t="shared" si="718"/>
        <v>27.176470588235279</v>
      </c>
      <c r="CG230" s="158">
        <f t="shared" si="718"/>
        <v>27.672955974842857</v>
      </c>
      <c r="CH230" s="155">
        <v>2.1960784313725501</v>
      </c>
      <c r="CI230" s="156">
        <v>1.54088050314465</v>
      </c>
      <c r="CJ230" s="157">
        <f t="shared" si="719"/>
        <v>120.78431372549025</v>
      </c>
      <c r="CK230" s="158">
        <f t="shared" si="719"/>
        <v>47.76729559748415</v>
      </c>
      <c r="CL230" s="155"/>
      <c r="CM230" s="156"/>
      <c r="CN230" s="157">
        <f t="shared" si="720"/>
        <v>0</v>
      </c>
      <c r="CO230" s="158">
        <f t="shared" si="720"/>
        <v>0</v>
      </c>
      <c r="CP230" s="157">
        <f t="shared" si="721"/>
        <v>1.7407151095732414</v>
      </c>
      <c r="CQ230" s="158">
        <f t="shared" si="721"/>
        <v>1.4234009730627739</v>
      </c>
      <c r="CR230" s="157">
        <f t="shared" si="722"/>
        <v>147.96078431372553</v>
      </c>
      <c r="CS230" s="158">
        <f t="shared" si="722"/>
        <v>75.440251572327014</v>
      </c>
      <c r="CT230" s="155"/>
      <c r="CU230" s="156"/>
      <c r="CV230" s="157">
        <f t="shared" si="723"/>
        <v>0</v>
      </c>
      <c r="CW230" s="158">
        <f t="shared" si="723"/>
        <v>0</v>
      </c>
      <c r="CX230" s="155">
        <v>60</v>
      </c>
      <c r="CY230" s="156"/>
      <c r="CZ230" s="157">
        <f t="shared" si="724"/>
        <v>3300</v>
      </c>
      <c r="DA230" s="158">
        <f t="shared" si="724"/>
        <v>0</v>
      </c>
      <c r="DB230" s="155"/>
      <c r="DC230" s="156"/>
      <c r="DD230" s="157">
        <f t="shared" si="725"/>
        <v>0</v>
      </c>
      <c r="DE230" s="158">
        <f t="shared" si="725"/>
        <v>0</v>
      </c>
      <c r="DF230" s="157">
        <f t="shared" si="726"/>
        <v>38.823529411764703</v>
      </c>
      <c r="DG230" s="158">
        <f t="shared" si="726"/>
        <v>0</v>
      </c>
      <c r="DH230" s="157">
        <f t="shared" si="727"/>
        <v>3299.9999999999995</v>
      </c>
      <c r="DI230" s="158">
        <f t="shared" si="727"/>
        <v>0</v>
      </c>
      <c r="DJ230" s="157">
        <f t="shared" si="728"/>
        <v>129</v>
      </c>
      <c r="DK230" s="158">
        <f t="shared" si="728"/>
        <v>102</v>
      </c>
      <c r="DL230" s="157">
        <f t="shared" si="728"/>
        <v>85</v>
      </c>
      <c r="DM230" s="158">
        <f t="shared" si="728"/>
        <v>0</v>
      </c>
      <c r="DN230" s="157">
        <f t="shared" si="729"/>
        <v>1.8911688706490348</v>
      </c>
      <c r="DO230" s="158">
        <f t="shared" si="729"/>
        <v>2.2579509791337911</v>
      </c>
      <c r="DP230" s="157">
        <f t="shared" si="730"/>
        <v>243.9607843137255</v>
      </c>
      <c r="DQ230" s="158">
        <f t="shared" si="730"/>
        <v>230.31099987164669</v>
      </c>
      <c r="DR230" s="157">
        <f t="shared" si="731"/>
        <v>38.823529411764703</v>
      </c>
      <c r="DS230" s="158">
        <f t="shared" si="731"/>
        <v>0</v>
      </c>
      <c r="DT230" s="157">
        <f t="shared" si="732"/>
        <v>3299.9999999999995</v>
      </c>
      <c r="DU230" s="158">
        <f t="shared" si="732"/>
        <v>0</v>
      </c>
      <c r="DV230" s="155">
        <v>230</v>
      </c>
      <c r="DW230" s="156">
        <v>194</v>
      </c>
      <c r="DX230" s="157">
        <f t="shared" si="733"/>
        <v>0</v>
      </c>
      <c r="DY230" s="158">
        <f t="shared" si="733"/>
        <v>0</v>
      </c>
      <c r="DZ230" s="155">
        <v>200</v>
      </c>
      <c r="EA230" s="156">
        <v>195</v>
      </c>
      <c r="EB230" s="157">
        <f t="shared" si="734"/>
        <v>0</v>
      </c>
      <c r="EC230" s="158">
        <f t="shared" si="734"/>
        <v>0</v>
      </c>
      <c r="ED230" s="155"/>
      <c r="EE230" s="156"/>
      <c r="EF230" s="157">
        <f t="shared" si="735"/>
        <v>0</v>
      </c>
      <c r="EG230" s="158">
        <f t="shared" si="735"/>
        <v>0</v>
      </c>
      <c r="EH230" s="157">
        <f t="shared" si="736"/>
        <v>430</v>
      </c>
      <c r="EI230" s="158">
        <f t="shared" si="736"/>
        <v>389</v>
      </c>
      <c r="EJ230" s="157">
        <f t="shared" si="737"/>
        <v>0</v>
      </c>
      <c r="EK230" s="158">
        <f t="shared" si="737"/>
        <v>0</v>
      </c>
      <c r="EL230" s="155">
        <v>1.72248062015504</v>
      </c>
      <c r="EM230" s="156">
        <v>1.85518423307626</v>
      </c>
      <c r="EN230" s="157">
        <f t="shared" si="738"/>
        <v>396.17054263565922</v>
      </c>
      <c r="EO230" s="158">
        <f t="shared" si="738"/>
        <v>359.90574121679447</v>
      </c>
      <c r="EP230" s="155">
        <v>2.2000000000000002</v>
      </c>
      <c r="EQ230" s="156">
        <v>2.1542416452442201</v>
      </c>
      <c r="ER230" s="157">
        <f t="shared" si="739"/>
        <v>440.00000000000006</v>
      </c>
      <c r="ES230" s="158">
        <f t="shared" si="739"/>
        <v>420.07712082262293</v>
      </c>
      <c r="ET230" s="155"/>
      <c r="EU230" s="156"/>
      <c r="EV230" s="157">
        <f t="shared" si="740"/>
        <v>0</v>
      </c>
      <c r="EW230" s="158">
        <f t="shared" si="740"/>
        <v>0</v>
      </c>
      <c r="EX230" s="157">
        <f t="shared" si="741"/>
        <v>1.9445826572922309</v>
      </c>
      <c r="EY230" s="158">
        <f t="shared" si="741"/>
        <v>2.0050973317208673</v>
      </c>
      <c r="EZ230" s="157">
        <f t="shared" si="742"/>
        <v>836.17054263565933</v>
      </c>
      <c r="FA230" s="158">
        <f t="shared" si="742"/>
        <v>779.98286203941745</v>
      </c>
      <c r="FB230" s="155"/>
      <c r="FC230" s="156"/>
      <c r="FD230" s="157">
        <f t="shared" si="743"/>
        <v>0</v>
      </c>
      <c r="FE230" s="158">
        <f t="shared" si="743"/>
        <v>0</v>
      </c>
      <c r="FF230" s="155"/>
      <c r="FG230" s="156"/>
      <c r="FH230" s="157">
        <f t="shared" si="744"/>
        <v>0</v>
      </c>
      <c r="FI230" s="158">
        <f t="shared" si="744"/>
        <v>0</v>
      </c>
      <c r="FJ230" s="155"/>
      <c r="FK230" s="156"/>
      <c r="FL230" s="157">
        <f t="shared" si="745"/>
        <v>0</v>
      </c>
      <c r="FM230" s="158">
        <f t="shared" si="745"/>
        <v>0</v>
      </c>
      <c r="FN230" s="157">
        <f t="shared" si="746"/>
        <v>0</v>
      </c>
      <c r="FO230" s="158">
        <f t="shared" si="746"/>
        <v>0</v>
      </c>
      <c r="FP230" s="157">
        <f t="shared" si="747"/>
        <v>0</v>
      </c>
      <c r="FQ230" s="158">
        <f t="shared" si="747"/>
        <v>0</v>
      </c>
      <c r="FR230" s="155"/>
      <c r="FS230" s="156"/>
      <c r="FT230" s="157">
        <f t="shared" si="748"/>
        <v>0</v>
      </c>
      <c r="FU230" s="158">
        <f t="shared" si="748"/>
        <v>0</v>
      </c>
      <c r="FV230" s="155"/>
      <c r="FW230" s="156"/>
      <c r="FX230" s="157">
        <f t="shared" si="749"/>
        <v>0</v>
      </c>
      <c r="FY230" s="158">
        <f t="shared" si="749"/>
        <v>0</v>
      </c>
      <c r="FZ230" s="155"/>
      <c r="GA230" s="156"/>
      <c r="GB230" s="157">
        <f t="shared" si="750"/>
        <v>0</v>
      </c>
      <c r="GC230" s="158">
        <f t="shared" si="750"/>
        <v>0</v>
      </c>
      <c r="GD230" s="157">
        <f t="shared" si="751"/>
        <v>268</v>
      </c>
      <c r="GE230" s="158">
        <f t="shared" si="751"/>
        <v>218</v>
      </c>
      <c r="GF230" s="157">
        <f t="shared" si="751"/>
        <v>0</v>
      </c>
      <c r="GG230" s="158">
        <f t="shared" si="751"/>
        <v>0</v>
      </c>
      <c r="GH230" s="157">
        <f t="shared" si="752"/>
        <v>426.07428595116721</v>
      </c>
      <c r="GI230" s="158">
        <f t="shared" si="752"/>
        <v>387.70114617122914</v>
      </c>
      <c r="GJ230" s="157" t="str">
        <f t="shared" si="753"/>
        <v/>
      </c>
      <c r="GK230" s="158" t="str">
        <f t="shared" si="753"/>
        <v/>
      </c>
      <c r="GL230" s="157">
        <f t="shared" si="754"/>
        <v>291</v>
      </c>
      <c r="GM230" s="158">
        <f t="shared" si="754"/>
        <v>273</v>
      </c>
      <c r="GN230" s="157">
        <f t="shared" si="754"/>
        <v>55</v>
      </c>
      <c r="GO230" s="158">
        <f t="shared" si="754"/>
        <v>0</v>
      </c>
      <c r="GP230" s="157">
        <f t="shared" si="755"/>
        <v>654.05704099821753</v>
      </c>
      <c r="GQ230" s="158">
        <f t="shared" si="755"/>
        <v>622.59271573983494</v>
      </c>
      <c r="GR230" s="157">
        <f t="shared" si="756"/>
        <v>3300</v>
      </c>
      <c r="GS230" s="158">
        <f t="shared" si="756"/>
        <v>0</v>
      </c>
      <c r="GT230" s="157">
        <f t="shared" si="757"/>
        <v>559</v>
      </c>
      <c r="GU230" s="158">
        <f t="shared" si="757"/>
        <v>491</v>
      </c>
      <c r="GV230" s="157">
        <f t="shared" si="757"/>
        <v>55</v>
      </c>
      <c r="GW230" s="158">
        <f t="shared" si="757"/>
        <v>0</v>
      </c>
      <c r="GX230" s="157">
        <f t="shared" si="758"/>
        <v>1080.1313269493849</v>
      </c>
      <c r="GY230" s="158">
        <f t="shared" si="758"/>
        <v>1010.2938619110641</v>
      </c>
      <c r="GZ230" s="157">
        <f t="shared" si="695"/>
        <v>3300</v>
      </c>
      <c r="HA230" s="158" t="str">
        <f t="shared" si="695"/>
        <v/>
      </c>
      <c r="HB230" s="157">
        <f t="shared" si="759"/>
        <v>0</v>
      </c>
      <c r="HC230" s="158">
        <f t="shared" si="759"/>
        <v>0</v>
      </c>
      <c r="HD230" s="157">
        <f t="shared" si="759"/>
        <v>0</v>
      </c>
      <c r="HE230" s="158">
        <f t="shared" si="759"/>
        <v>0</v>
      </c>
      <c r="HF230" s="157" t="str">
        <f t="shared" si="760"/>
        <v/>
      </c>
      <c r="HG230" s="158" t="str">
        <f t="shared" si="760"/>
        <v/>
      </c>
      <c r="HH230" s="157" t="str">
        <f t="shared" si="761"/>
        <v/>
      </c>
      <c r="HI230" s="158" t="str">
        <f t="shared" si="761"/>
        <v/>
      </c>
      <c r="HJ230" s="157">
        <f t="shared" si="762"/>
        <v>1080.1313269493849</v>
      </c>
      <c r="HK230" s="158">
        <f t="shared" si="762"/>
        <v>1010.2938619110641</v>
      </c>
      <c r="HL230" s="157">
        <f t="shared" si="763"/>
        <v>3299.9999999999995</v>
      </c>
      <c r="HM230" s="158" t="str">
        <f t="shared" si="763"/>
        <v/>
      </c>
    </row>
    <row r="231" spans="1:221">
      <c r="A231" s="176" t="s">
        <v>563</v>
      </c>
      <c r="B231" s="177" t="s">
        <v>626</v>
      </c>
      <c r="C231" s="235" t="s">
        <v>639</v>
      </c>
      <c r="D231" s="180">
        <v>197850</v>
      </c>
      <c r="E231" s="180">
        <v>10</v>
      </c>
      <c r="F231" s="155">
        <v>226</v>
      </c>
      <c r="G231" s="156">
        <v>181</v>
      </c>
      <c r="H231" s="155">
        <v>6</v>
      </c>
      <c r="I231" s="156">
        <v>1</v>
      </c>
      <c r="J231" s="157">
        <f t="shared" si="696"/>
        <v>220</v>
      </c>
      <c r="K231" s="158">
        <f t="shared" si="696"/>
        <v>180</v>
      </c>
      <c r="L231" s="155"/>
      <c r="M231" s="156"/>
      <c r="N231" s="157">
        <f t="shared" si="697"/>
        <v>220</v>
      </c>
      <c r="O231" s="158">
        <f t="shared" si="697"/>
        <v>180</v>
      </c>
      <c r="P231" s="157">
        <f t="shared" si="697"/>
        <v>14</v>
      </c>
      <c r="Q231" s="158">
        <f t="shared" si="697"/>
        <v>0</v>
      </c>
      <c r="R231" s="155">
        <v>0</v>
      </c>
      <c r="S231" s="156">
        <v>2</v>
      </c>
      <c r="T231" s="157">
        <f t="shared" si="698"/>
        <v>0</v>
      </c>
      <c r="U231" s="158">
        <f t="shared" si="698"/>
        <v>0</v>
      </c>
      <c r="V231" s="155">
        <v>2</v>
      </c>
      <c r="W231" s="156">
        <v>5</v>
      </c>
      <c r="X231" s="157">
        <f t="shared" si="699"/>
        <v>0</v>
      </c>
      <c r="Y231" s="158">
        <f t="shared" si="699"/>
        <v>0</v>
      </c>
      <c r="Z231" s="155"/>
      <c r="AA231" s="156"/>
      <c r="AB231" s="157">
        <f t="shared" si="700"/>
        <v>0</v>
      </c>
      <c r="AC231" s="158">
        <f t="shared" si="700"/>
        <v>0</v>
      </c>
      <c r="AD231" s="157">
        <f t="shared" si="701"/>
        <v>2</v>
      </c>
      <c r="AE231" s="158">
        <f t="shared" si="701"/>
        <v>7</v>
      </c>
      <c r="AF231" s="157">
        <f t="shared" si="702"/>
        <v>0</v>
      </c>
      <c r="AG231" s="158">
        <f t="shared" si="702"/>
        <v>0</v>
      </c>
      <c r="AH231" s="155">
        <v>0</v>
      </c>
      <c r="AI231" s="156">
        <v>0.52380952380952395</v>
      </c>
      <c r="AJ231" s="157">
        <f t="shared" si="703"/>
        <v>0</v>
      </c>
      <c r="AK231" s="158">
        <f t="shared" si="703"/>
        <v>1.0476190476190479</v>
      </c>
      <c r="AL231" s="155">
        <v>2.3333333333333299</v>
      </c>
      <c r="AM231" s="156">
        <v>3.7142857142857202</v>
      </c>
      <c r="AN231" s="157">
        <f t="shared" si="704"/>
        <v>4.6666666666666599</v>
      </c>
      <c r="AO231" s="158">
        <f t="shared" si="704"/>
        <v>18.571428571428601</v>
      </c>
      <c r="AP231" s="155"/>
      <c r="AQ231" s="156"/>
      <c r="AR231" s="157">
        <f t="shared" si="705"/>
        <v>0</v>
      </c>
      <c r="AS231" s="158">
        <f t="shared" si="705"/>
        <v>0</v>
      </c>
      <c r="AT231" s="157">
        <f t="shared" si="706"/>
        <v>2.3333333333333299</v>
      </c>
      <c r="AU231" s="158">
        <f t="shared" si="706"/>
        <v>2.8027210884353786</v>
      </c>
      <c r="AV231" s="157">
        <f t="shared" si="707"/>
        <v>4.6666666666666599</v>
      </c>
      <c r="AW231" s="158">
        <f t="shared" si="707"/>
        <v>19.619047619047649</v>
      </c>
      <c r="AX231" s="155"/>
      <c r="AY231" s="156"/>
      <c r="AZ231" s="157">
        <f t="shared" si="708"/>
        <v>0</v>
      </c>
      <c r="BA231" s="158">
        <f t="shared" si="708"/>
        <v>0</v>
      </c>
      <c r="BB231" s="155"/>
      <c r="BC231" s="156"/>
      <c r="BD231" s="157">
        <f t="shared" si="709"/>
        <v>0</v>
      </c>
      <c r="BE231" s="158">
        <f t="shared" si="709"/>
        <v>0</v>
      </c>
      <c r="BF231" s="155"/>
      <c r="BG231" s="156"/>
      <c r="BH231" s="157">
        <f t="shared" si="710"/>
        <v>0</v>
      </c>
      <c r="BI231" s="158">
        <f t="shared" si="710"/>
        <v>0</v>
      </c>
      <c r="BJ231" s="157">
        <f t="shared" si="711"/>
        <v>0</v>
      </c>
      <c r="BK231" s="158">
        <f t="shared" si="711"/>
        <v>0</v>
      </c>
      <c r="BL231" s="157">
        <f t="shared" si="712"/>
        <v>0</v>
      </c>
      <c r="BM231" s="158">
        <f t="shared" si="712"/>
        <v>0</v>
      </c>
      <c r="BN231" s="155">
        <v>7</v>
      </c>
      <c r="BO231" s="156">
        <v>13</v>
      </c>
      <c r="BP231" s="157">
        <f t="shared" si="713"/>
        <v>0</v>
      </c>
      <c r="BQ231" s="158">
        <f t="shared" si="713"/>
        <v>0</v>
      </c>
      <c r="BR231" s="155">
        <v>14</v>
      </c>
      <c r="BS231" s="156">
        <v>24</v>
      </c>
      <c r="BT231" s="157">
        <f t="shared" si="714"/>
        <v>14</v>
      </c>
      <c r="BU231" s="158">
        <f t="shared" si="714"/>
        <v>0</v>
      </c>
      <c r="BV231" s="155"/>
      <c r="BW231" s="156"/>
      <c r="BX231" s="157">
        <f t="shared" si="715"/>
        <v>0</v>
      </c>
      <c r="BY231" s="158">
        <f t="shared" si="715"/>
        <v>0</v>
      </c>
      <c r="BZ231" s="157">
        <f t="shared" si="716"/>
        <v>21</v>
      </c>
      <c r="CA231" s="158">
        <f t="shared" si="716"/>
        <v>37</v>
      </c>
      <c r="CB231" s="157">
        <f t="shared" si="717"/>
        <v>21</v>
      </c>
      <c r="CC231" s="158">
        <f t="shared" si="717"/>
        <v>0</v>
      </c>
      <c r="CD231" s="155">
        <v>0.84126984126984095</v>
      </c>
      <c r="CE231" s="156">
        <v>1.0180180180180201</v>
      </c>
      <c r="CF231" s="157">
        <f t="shared" si="718"/>
        <v>5.8888888888888866</v>
      </c>
      <c r="CG231" s="158">
        <f t="shared" si="718"/>
        <v>13.234234234234261</v>
      </c>
      <c r="CH231" s="155">
        <v>1.92063492063492</v>
      </c>
      <c r="CI231" s="156">
        <v>2.27927927927928</v>
      </c>
      <c r="CJ231" s="157">
        <f t="shared" si="719"/>
        <v>26.888888888888879</v>
      </c>
      <c r="CK231" s="158">
        <f t="shared" si="719"/>
        <v>54.702702702702723</v>
      </c>
      <c r="CL231" s="155"/>
      <c r="CM231" s="156"/>
      <c r="CN231" s="157">
        <f t="shared" si="720"/>
        <v>0</v>
      </c>
      <c r="CO231" s="158">
        <f t="shared" si="720"/>
        <v>0</v>
      </c>
      <c r="CP231" s="157">
        <f t="shared" si="721"/>
        <v>1.5608465608465603</v>
      </c>
      <c r="CQ231" s="158">
        <f t="shared" si="721"/>
        <v>1.8361334307280266</v>
      </c>
      <c r="CR231" s="157">
        <f t="shared" si="722"/>
        <v>32.777777777777764</v>
      </c>
      <c r="CS231" s="158">
        <f t="shared" si="722"/>
        <v>67.936936936936988</v>
      </c>
      <c r="CT231" s="155"/>
      <c r="CU231" s="156"/>
      <c r="CV231" s="157">
        <f t="shared" si="723"/>
        <v>0</v>
      </c>
      <c r="CW231" s="158">
        <f t="shared" si="723"/>
        <v>0</v>
      </c>
      <c r="CX231" s="155">
        <v>14</v>
      </c>
      <c r="CY231" s="156"/>
      <c r="CZ231" s="157">
        <f t="shared" si="724"/>
        <v>196</v>
      </c>
      <c r="DA231" s="158">
        <f t="shared" si="724"/>
        <v>0</v>
      </c>
      <c r="DB231" s="155"/>
      <c r="DC231" s="156"/>
      <c r="DD231" s="157">
        <f t="shared" si="725"/>
        <v>0</v>
      </c>
      <c r="DE231" s="158">
        <f t="shared" si="725"/>
        <v>0</v>
      </c>
      <c r="DF231" s="157">
        <f t="shared" si="726"/>
        <v>9.3333333333333339</v>
      </c>
      <c r="DG231" s="158">
        <f t="shared" si="726"/>
        <v>0</v>
      </c>
      <c r="DH231" s="157">
        <f t="shared" si="727"/>
        <v>196</v>
      </c>
      <c r="DI231" s="158">
        <f t="shared" si="727"/>
        <v>0</v>
      </c>
      <c r="DJ231" s="157">
        <f t="shared" si="728"/>
        <v>23</v>
      </c>
      <c r="DK231" s="158">
        <f t="shared" si="728"/>
        <v>44</v>
      </c>
      <c r="DL231" s="157">
        <f t="shared" si="728"/>
        <v>21</v>
      </c>
      <c r="DM231" s="158">
        <f t="shared" si="728"/>
        <v>0</v>
      </c>
      <c r="DN231" s="157">
        <f t="shared" si="729"/>
        <v>1.6280193236714966</v>
      </c>
      <c r="DO231" s="158">
        <f t="shared" si="729"/>
        <v>1.9899087399087418</v>
      </c>
      <c r="DP231" s="157">
        <f t="shared" si="730"/>
        <v>37.444444444444422</v>
      </c>
      <c r="DQ231" s="158">
        <f t="shared" si="730"/>
        <v>87.555984555984637</v>
      </c>
      <c r="DR231" s="157">
        <f t="shared" si="731"/>
        <v>9.3333333333333339</v>
      </c>
      <c r="DS231" s="158">
        <f t="shared" si="731"/>
        <v>0</v>
      </c>
      <c r="DT231" s="157">
        <f t="shared" si="732"/>
        <v>196</v>
      </c>
      <c r="DU231" s="158">
        <f t="shared" si="732"/>
        <v>0</v>
      </c>
      <c r="DV231" s="155">
        <v>73</v>
      </c>
      <c r="DW231" s="156">
        <v>72</v>
      </c>
      <c r="DX231" s="157">
        <f t="shared" si="733"/>
        <v>0</v>
      </c>
      <c r="DY231" s="158">
        <f t="shared" si="733"/>
        <v>0</v>
      </c>
      <c r="DZ231" s="155">
        <v>124</v>
      </c>
      <c r="EA231" s="156">
        <v>64</v>
      </c>
      <c r="EB231" s="157">
        <f t="shared" si="734"/>
        <v>0</v>
      </c>
      <c r="EC231" s="158">
        <f t="shared" si="734"/>
        <v>0</v>
      </c>
      <c r="ED231" s="155"/>
      <c r="EE231" s="156"/>
      <c r="EF231" s="157">
        <f t="shared" si="735"/>
        <v>0</v>
      </c>
      <c r="EG231" s="158">
        <f t="shared" si="735"/>
        <v>0</v>
      </c>
      <c r="EH231" s="157">
        <f t="shared" si="736"/>
        <v>197</v>
      </c>
      <c r="EI231" s="158">
        <f t="shared" si="736"/>
        <v>136</v>
      </c>
      <c r="EJ231" s="157">
        <f t="shared" si="737"/>
        <v>0</v>
      </c>
      <c r="EK231" s="158">
        <f t="shared" si="737"/>
        <v>0</v>
      </c>
      <c r="EL231" s="155">
        <v>1.2131979695431501</v>
      </c>
      <c r="EM231" s="156">
        <v>1.8553921568627501</v>
      </c>
      <c r="EN231" s="157">
        <f t="shared" si="738"/>
        <v>88.563451776649956</v>
      </c>
      <c r="EO231" s="158">
        <f t="shared" si="738"/>
        <v>133.58823529411799</v>
      </c>
      <c r="EP231" s="155">
        <v>2.69543147208122</v>
      </c>
      <c r="EQ231" s="156">
        <v>2.5098039215686301</v>
      </c>
      <c r="ER231" s="157">
        <f t="shared" si="739"/>
        <v>334.23350253807126</v>
      </c>
      <c r="ES231" s="158">
        <f t="shared" si="739"/>
        <v>160.62745098039233</v>
      </c>
      <c r="ET231" s="155"/>
      <c r="EU231" s="156"/>
      <c r="EV231" s="157">
        <f t="shared" si="740"/>
        <v>0</v>
      </c>
      <c r="EW231" s="158">
        <f t="shared" si="740"/>
        <v>0</v>
      </c>
      <c r="EX231" s="157">
        <f t="shared" si="741"/>
        <v>2.146177433069651</v>
      </c>
      <c r="EY231" s="158">
        <f t="shared" si="741"/>
        <v>2.1633506343713993</v>
      </c>
      <c r="EZ231" s="157">
        <f t="shared" si="742"/>
        <v>422.79695431472123</v>
      </c>
      <c r="FA231" s="158">
        <f t="shared" si="742"/>
        <v>294.21568627451029</v>
      </c>
      <c r="FB231" s="155"/>
      <c r="FC231" s="156"/>
      <c r="FD231" s="157">
        <f t="shared" si="743"/>
        <v>0</v>
      </c>
      <c r="FE231" s="158">
        <f t="shared" si="743"/>
        <v>0</v>
      </c>
      <c r="FF231" s="155"/>
      <c r="FG231" s="156"/>
      <c r="FH231" s="157">
        <f t="shared" si="744"/>
        <v>0</v>
      </c>
      <c r="FI231" s="158">
        <f t="shared" si="744"/>
        <v>0</v>
      </c>
      <c r="FJ231" s="155"/>
      <c r="FK231" s="156"/>
      <c r="FL231" s="157">
        <f t="shared" si="745"/>
        <v>0</v>
      </c>
      <c r="FM231" s="158">
        <f t="shared" si="745"/>
        <v>0</v>
      </c>
      <c r="FN231" s="157">
        <f t="shared" si="746"/>
        <v>0</v>
      </c>
      <c r="FO231" s="158">
        <f t="shared" si="746"/>
        <v>0</v>
      </c>
      <c r="FP231" s="157">
        <f t="shared" si="747"/>
        <v>0</v>
      </c>
      <c r="FQ231" s="158">
        <f t="shared" si="747"/>
        <v>0</v>
      </c>
      <c r="FR231" s="155"/>
      <c r="FS231" s="156"/>
      <c r="FT231" s="157">
        <f t="shared" si="748"/>
        <v>0</v>
      </c>
      <c r="FU231" s="158">
        <f t="shared" si="748"/>
        <v>0</v>
      </c>
      <c r="FV231" s="155"/>
      <c r="FW231" s="156"/>
      <c r="FX231" s="157">
        <f t="shared" si="749"/>
        <v>0</v>
      </c>
      <c r="FY231" s="158">
        <f t="shared" si="749"/>
        <v>0</v>
      </c>
      <c r="FZ231" s="155"/>
      <c r="GA231" s="156"/>
      <c r="GB231" s="157">
        <f t="shared" si="750"/>
        <v>0</v>
      </c>
      <c r="GC231" s="158">
        <f t="shared" si="750"/>
        <v>0</v>
      </c>
      <c r="GD231" s="157">
        <f t="shared" si="751"/>
        <v>80</v>
      </c>
      <c r="GE231" s="158">
        <f t="shared" si="751"/>
        <v>87</v>
      </c>
      <c r="GF231" s="157">
        <f t="shared" si="751"/>
        <v>0</v>
      </c>
      <c r="GG231" s="158">
        <f t="shared" si="751"/>
        <v>0</v>
      </c>
      <c r="GH231" s="157">
        <f t="shared" si="752"/>
        <v>94.452340665538841</v>
      </c>
      <c r="GI231" s="158">
        <f t="shared" si="752"/>
        <v>147.87008857597129</v>
      </c>
      <c r="GJ231" s="157" t="str">
        <f t="shared" si="753"/>
        <v/>
      </c>
      <c r="GK231" s="158" t="str">
        <f t="shared" si="753"/>
        <v/>
      </c>
      <c r="GL231" s="157">
        <f t="shared" si="754"/>
        <v>140</v>
      </c>
      <c r="GM231" s="158">
        <f t="shared" si="754"/>
        <v>93</v>
      </c>
      <c r="GN231" s="157">
        <f t="shared" si="754"/>
        <v>14</v>
      </c>
      <c r="GO231" s="158">
        <f t="shared" si="754"/>
        <v>0</v>
      </c>
      <c r="GP231" s="157">
        <f t="shared" si="755"/>
        <v>365.78905809362681</v>
      </c>
      <c r="GQ231" s="158">
        <f t="shared" si="755"/>
        <v>233.90158225452365</v>
      </c>
      <c r="GR231" s="157">
        <f t="shared" si="756"/>
        <v>196</v>
      </c>
      <c r="GS231" s="158">
        <f t="shared" si="756"/>
        <v>0</v>
      </c>
      <c r="GT231" s="157">
        <f t="shared" si="757"/>
        <v>220</v>
      </c>
      <c r="GU231" s="158">
        <f t="shared" si="757"/>
        <v>180</v>
      </c>
      <c r="GV231" s="157">
        <f t="shared" si="757"/>
        <v>14</v>
      </c>
      <c r="GW231" s="158">
        <f t="shared" si="757"/>
        <v>0</v>
      </c>
      <c r="GX231" s="157">
        <f t="shared" si="758"/>
        <v>460.24139875916563</v>
      </c>
      <c r="GY231" s="158">
        <f t="shared" si="758"/>
        <v>381.77167083049494</v>
      </c>
      <c r="GZ231" s="157">
        <f t="shared" si="695"/>
        <v>196</v>
      </c>
      <c r="HA231" s="158" t="str">
        <f t="shared" si="695"/>
        <v/>
      </c>
      <c r="HB231" s="157">
        <f t="shared" si="759"/>
        <v>0</v>
      </c>
      <c r="HC231" s="158">
        <f t="shared" si="759"/>
        <v>0</v>
      </c>
      <c r="HD231" s="157">
        <f t="shared" si="759"/>
        <v>0</v>
      </c>
      <c r="HE231" s="158">
        <f t="shared" si="759"/>
        <v>0</v>
      </c>
      <c r="HF231" s="157" t="str">
        <f t="shared" si="760"/>
        <v/>
      </c>
      <c r="HG231" s="158" t="str">
        <f t="shared" si="760"/>
        <v/>
      </c>
      <c r="HH231" s="157" t="str">
        <f t="shared" si="761"/>
        <v/>
      </c>
      <c r="HI231" s="158" t="str">
        <f t="shared" si="761"/>
        <v/>
      </c>
      <c r="HJ231" s="157">
        <f t="shared" si="762"/>
        <v>460.24139875916563</v>
      </c>
      <c r="HK231" s="158">
        <f t="shared" si="762"/>
        <v>381.77167083049494</v>
      </c>
      <c r="HL231" s="157">
        <f t="shared" si="763"/>
        <v>196</v>
      </c>
      <c r="HM231" s="158" t="str">
        <f t="shared" si="763"/>
        <v/>
      </c>
    </row>
    <row r="232" spans="1:221">
      <c r="A232" s="176" t="s">
        <v>563</v>
      </c>
      <c r="B232" s="177" t="s">
        <v>627</v>
      </c>
      <c r="C232" s="235"/>
      <c r="D232" s="180">
        <v>199722</v>
      </c>
      <c r="E232" s="180">
        <v>10</v>
      </c>
      <c r="F232" s="155">
        <v>179</v>
      </c>
      <c r="G232" s="156">
        <v>152</v>
      </c>
      <c r="H232" s="155">
        <v>4</v>
      </c>
      <c r="I232" s="156">
        <v>3</v>
      </c>
      <c r="J232" s="157">
        <f t="shared" si="696"/>
        <v>175</v>
      </c>
      <c r="K232" s="158">
        <f t="shared" si="696"/>
        <v>149</v>
      </c>
      <c r="L232" s="155"/>
      <c r="M232" s="156"/>
      <c r="N232" s="157">
        <f t="shared" si="697"/>
        <v>175</v>
      </c>
      <c r="O232" s="158">
        <f t="shared" si="697"/>
        <v>149</v>
      </c>
      <c r="P232" s="157">
        <f t="shared" si="697"/>
        <v>14</v>
      </c>
      <c r="Q232" s="158">
        <f t="shared" si="697"/>
        <v>0</v>
      </c>
      <c r="R232" s="155">
        <v>4</v>
      </c>
      <c r="S232" s="156">
        <v>3</v>
      </c>
      <c r="T232" s="157">
        <f t="shared" si="698"/>
        <v>0</v>
      </c>
      <c r="U232" s="158">
        <f t="shared" si="698"/>
        <v>0</v>
      </c>
      <c r="V232" s="155">
        <v>22</v>
      </c>
      <c r="W232" s="156">
        <v>15</v>
      </c>
      <c r="X232" s="157">
        <f t="shared" si="699"/>
        <v>0</v>
      </c>
      <c r="Y232" s="158">
        <f t="shared" si="699"/>
        <v>0</v>
      </c>
      <c r="Z232" s="155"/>
      <c r="AA232" s="156"/>
      <c r="AB232" s="157">
        <f t="shared" si="700"/>
        <v>0</v>
      </c>
      <c r="AC232" s="158">
        <f t="shared" si="700"/>
        <v>0</v>
      </c>
      <c r="AD232" s="157">
        <f t="shared" si="701"/>
        <v>26</v>
      </c>
      <c r="AE232" s="158">
        <f t="shared" si="701"/>
        <v>18</v>
      </c>
      <c r="AF232" s="157">
        <f t="shared" si="702"/>
        <v>0</v>
      </c>
      <c r="AG232" s="158">
        <f t="shared" si="702"/>
        <v>0</v>
      </c>
      <c r="AH232" s="155">
        <v>0.128205128205128</v>
      </c>
      <c r="AI232" s="156">
        <v>0.296296296296296</v>
      </c>
      <c r="AJ232" s="157">
        <f t="shared" si="703"/>
        <v>0.512820512820512</v>
      </c>
      <c r="AK232" s="158">
        <f t="shared" si="703"/>
        <v>0.88888888888888795</v>
      </c>
      <c r="AL232" s="155">
        <v>2.3846153846153801</v>
      </c>
      <c r="AM232" s="156">
        <v>3.18518518518519</v>
      </c>
      <c r="AN232" s="157">
        <f t="shared" si="704"/>
        <v>52.46153846153836</v>
      </c>
      <c r="AO232" s="158">
        <f t="shared" si="704"/>
        <v>47.77777777777785</v>
      </c>
      <c r="AP232" s="155"/>
      <c r="AQ232" s="156"/>
      <c r="AR232" s="157">
        <f t="shared" si="705"/>
        <v>0</v>
      </c>
      <c r="AS232" s="158">
        <f t="shared" si="705"/>
        <v>0</v>
      </c>
      <c r="AT232" s="157">
        <f t="shared" si="706"/>
        <v>2.0374753451676488</v>
      </c>
      <c r="AU232" s="158">
        <f t="shared" si="706"/>
        <v>2.7037037037037077</v>
      </c>
      <c r="AV232" s="157">
        <f t="shared" si="707"/>
        <v>52.974358974358871</v>
      </c>
      <c r="AW232" s="158">
        <f t="shared" si="707"/>
        <v>48.666666666666742</v>
      </c>
      <c r="AX232" s="155"/>
      <c r="AY232" s="156"/>
      <c r="AZ232" s="157">
        <f t="shared" si="708"/>
        <v>0</v>
      </c>
      <c r="BA232" s="158">
        <f t="shared" si="708"/>
        <v>0</v>
      </c>
      <c r="BB232" s="155"/>
      <c r="BC232" s="156"/>
      <c r="BD232" s="157">
        <f t="shared" si="709"/>
        <v>0</v>
      </c>
      <c r="BE232" s="158">
        <f t="shared" si="709"/>
        <v>0</v>
      </c>
      <c r="BF232" s="155"/>
      <c r="BG232" s="156"/>
      <c r="BH232" s="157">
        <f t="shared" si="710"/>
        <v>0</v>
      </c>
      <c r="BI232" s="158">
        <f t="shared" si="710"/>
        <v>0</v>
      </c>
      <c r="BJ232" s="157">
        <f t="shared" si="711"/>
        <v>0</v>
      </c>
      <c r="BK232" s="158">
        <f t="shared" si="711"/>
        <v>0</v>
      </c>
      <c r="BL232" s="157">
        <f t="shared" si="712"/>
        <v>0</v>
      </c>
      <c r="BM232" s="158">
        <f t="shared" si="712"/>
        <v>0</v>
      </c>
      <c r="BN232" s="155">
        <v>7</v>
      </c>
      <c r="BO232" s="156">
        <v>4</v>
      </c>
      <c r="BP232" s="157">
        <f t="shared" si="713"/>
        <v>0</v>
      </c>
      <c r="BQ232" s="158">
        <f t="shared" si="713"/>
        <v>0</v>
      </c>
      <c r="BR232" s="155">
        <v>14</v>
      </c>
      <c r="BS232" s="156">
        <v>11</v>
      </c>
      <c r="BT232" s="157">
        <f t="shared" si="714"/>
        <v>14</v>
      </c>
      <c r="BU232" s="158">
        <f t="shared" si="714"/>
        <v>0</v>
      </c>
      <c r="BV232" s="155"/>
      <c r="BW232" s="156"/>
      <c r="BX232" s="157">
        <f t="shared" si="715"/>
        <v>0</v>
      </c>
      <c r="BY232" s="158">
        <f t="shared" si="715"/>
        <v>0</v>
      </c>
      <c r="BZ232" s="157">
        <f t="shared" si="716"/>
        <v>21</v>
      </c>
      <c r="CA232" s="158">
        <f t="shared" si="716"/>
        <v>15</v>
      </c>
      <c r="CB232" s="157">
        <f t="shared" si="717"/>
        <v>21</v>
      </c>
      <c r="CC232" s="158">
        <f t="shared" si="717"/>
        <v>0</v>
      </c>
      <c r="CD232" s="155">
        <v>0.79365079365079405</v>
      </c>
      <c r="CE232" s="156">
        <v>1.2222222222222201</v>
      </c>
      <c r="CF232" s="157">
        <f t="shared" si="718"/>
        <v>5.555555555555558</v>
      </c>
      <c r="CG232" s="158">
        <f t="shared" si="718"/>
        <v>4.8888888888888804</v>
      </c>
      <c r="CH232" s="155">
        <v>2.7619047619047601</v>
      </c>
      <c r="CI232" s="156">
        <v>3.0444444444444398</v>
      </c>
      <c r="CJ232" s="157">
        <f t="shared" si="719"/>
        <v>38.666666666666643</v>
      </c>
      <c r="CK232" s="158">
        <f t="shared" si="719"/>
        <v>33.488888888888837</v>
      </c>
      <c r="CL232" s="155"/>
      <c r="CM232" s="156"/>
      <c r="CN232" s="157">
        <f t="shared" si="720"/>
        <v>0</v>
      </c>
      <c r="CO232" s="158">
        <f t="shared" si="720"/>
        <v>0</v>
      </c>
      <c r="CP232" s="157">
        <f t="shared" si="721"/>
        <v>2.1058201058201047</v>
      </c>
      <c r="CQ232" s="158">
        <f t="shared" si="721"/>
        <v>2.5585185185185142</v>
      </c>
      <c r="CR232" s="157">
        <f t="shared" si="722"/>
        <v>44.2222222222222</v>
      </c>
      <c r="CS232" s="158">
        <f t="shared" si="722"/>
        <v>38.377777777777716</v>
      </c>
      <c r="CT232" s="155"/>
      <c r="CU232" s="156"/>
      <c r="CV232" s="157">
        <f t="shared" si="723"/>
        <v>0</v>
      </c>
      <c r="CW232" s="158">
        <f t="shared" si="723"/>
        <v>0</v>
      </c>
      <c r="CX232" s="155">
        <v>18</v>
      </c>
      <c r="CY232" s="156"/>
      <c r="CZ232" s="157">
        <f t="shared" si="724"/>
        <v>252</v>
      </c>
      <c r="DA232" s="158">
        <f t="shared" si="724"/>
        <v>0</v>
      </c>
      <c r="DB232" s="155"/>
      <c r="DC232" s="156"/>
      <c r="DD232" s="157">
        <f t="shared" si="725"/>
        <v>0</v>
      </c>
      <c r="DE232" s="158">
        <f t="shared" si="725"/>
        <v>0</v>
      </c>
      <c r="DF232" s="157">
        <f t="shared" si="726"/>
        <v>12</v>
      </c>
      <c r="DG232" s="158">
        <f t="shared" si="726"/>
        <v>0</v>
      </c>
      <c r="DH232" s="157">
        <f t="shared" si="727"/>
        <v>252</v>
      </c>
      <c r="DI232" s="158">
        <f t="shared" si="727"/>
        <v>0</v>
      </c>
      <c r="DJ232" s="157">
        <f t="shared" si="728"/>
        <v>47</v>
      </c>
      <c r="DK232" s="158">
        <f t="shared" si="728"/>
        <v>33</v>
      </c>
      <c r="DL232" s="157">
        <f t="shared" si="728"/>
        <v>21</v>
      </c>
      <c r="DM232" s="158">
        <f t="shared" si="728"/>
        <v>0</v>
      </c>
      <c r="DN232" s="157">
        <f t="shared" si="729"/>
        <v>2.0680123658847034</v>
      </c>
      <c r="DO232" s="158">
        <f t="shared" si="729"/>
        <v>2.6377104377104379</v>
      </c>
      <c r="DP232" s="157">
        <f t="shared" si="730"/>
        <v>97.196581196581064</v>
      </c>
      <c r="DQ232" s="158">
        <f t="shared" si="730"/>
        <v>87.044444444444451</v>
      </c>
      <c r="DR232" s="157">
        <f t="shared" si="731"/>
        <v>12</v>
      </c>
      <c r="DS232" s="158">
        <f t="shared" si="731"/>
        <v>0</v>
      </c>
      <c r="DT232" s="157">
        <f t="shared" si="732"/>
        <v>252</v>
      </c>
      <c r="DU232" s="158">
        <f t="shared" si="732"/>
        <v>0</v>
      </c>
      <c r="DV232" s="155">
        <v>78</v>
      </c>
      <c r="DW232" s="156">
        <v>66</v>
      </c>
      <c r="DX232" s="157">
        <f t="shared" si="733"/>
        <v>0</v>
      </c>
      <c r="DY232" s="158">
        <f t="shared" si="733"/>
        <v>0</v>
      </c>
      <c r="DZ232" s="155">
        <v>50</v>
      </c>
      <c r="EA232" s="156">
        <v>50</v>
      </c>
      <c r="EB232" s="157">
        <f t="shared" si="734"/>
        <v>0</v>
      </c>
      <c r="EC232" s="158">
        <f t="shared" si="734"/>
        <v>0</v>
      </c>
      <c r="ED232" s="155"/>
      <c r="EE232" s="156"/>
      <c r="EF232" s="157">
        <f t="shared" si="735"/>
        <v>0</v>
      </c>
      <c r="EG232" s="158">
        <f t="shared" si="735"/>
        <v>0</v>
      </c>
      <c r="EH232" s="157">
        <f t="shared" si="736"/>
        <v>128</v>
      </c>
      <c r="EI232" s="158">
        <f t="shared" si="736"/>
        <v>116</v>
      </c>
      <c r="EJ232" s="157">
        <f t="shared" si="737"/>
        <v>0</v>
      </c>
      <c r="EK232" s="158">
        <f t="shared" si="737"/>
        <v>0</v>
      </c>
      <c r="EL232" s="155">
        <v>2.4531249999999898</v>
      </c>
      <c r="EM232" s="156">
        <v>2.1465517241379302</v>
      </c>
      <c r="EN232" s="157">
        <f t="shared" si="738"/>
        <v>191.3437499999992</v>
      </c>
      <c r="EO232" s="158">
        <f t="shared" si="738"/>
        <v>141.6724137931034</v>
      </c>
      <c r="EP232" s="155">
        <v>2.4296875</v>
      </c>
      <c r="EQ232" s="156">
        <v>1.9798850574712601</v>
      </c>
      <c r="ER232" s="157">
        <f t="shared" si="739"/>
        <v>121.484375</v>
      </c>
      <c r="ES232" s="158">
        <f t="shared" si="739"/>
        <v>98.994252873562999</v>
      </c>
      <c r="ET232" s="155"/>
      <c r="EU232" s="156"/>
      <c r="EV232" s="157">
        <f t="shared" si="740"/>
        <v>0</v>
      </c>
      <c r="EW232" s="158">
        <f t="shared" si="740"/>
        <v>0</v>
      </c>
      <c r="EX232" s="157">
        <f t="shared" si="741"/>
        <v>2.4439697265624938</v>
      </c>
      <c r="EY232" s="158">
        <f t="shared" si="741"/>
        <v>2.0747126436781587</v>
      </c>
      <c r="EZ232" s="157">
        <f t="shared" si="742"/>
        <v>312.8281249999992</v>
      </c>
      <c r="FA232" s="158">
        <f t="shared" si="742"/>
        <v>240.6666666666664</v>
      </c>
      <c r="FB232" s="155"/>
      <c r="FC232" s="156"/>
      <c r="FD232" s="157">
        <f t="shared" si="743"/>
        <v>0</v>
      </c>
      <c r="FE232" s="158">
        <f t="shared" si="743"/>
        <v>0</v>
      </c>
      <c r="FF232" s="155"/>
      <c r="FG232" s="156"/>
      <c r="FH232" s="157">
        <f t="shared" si="744"/>
        <v>0</v>
      </c>
      <c r="FI232" s="158">
        <f t="shared" si="744"/>
        <v>0</v>
      </c>
      <c r="FJ232" s="155"/>
      <c r="FK232" s="156"/>
      <c r="FL232" s="157">
        <f t="shared" si="745"/>
        <v>0</v>
      </c>
      <c r="FM232" s="158">
        <f t="shared" si="745"/>
        <v>0</v>
      </c>
      <c r="FN232" s="157">
        <f t="shared" si="746"/>
        <v>0</v>
      </c>
      <c r="FO232" s="158">
        <f t="shared" si="746"/>
        <v>0</v>
      </c>
      <c r="FP232" s="157">
        <f t="shared" si="747"/>
        <v>0</v>
      </c>
      <c r="FQ232" s="158">
        <f t="shared" si="747"/>
        <v>0</v>
      </c>
      <c r="FR232" s="155"/>
      <c r="FS232" s="156"/>
      <c r="FT232" s="157">
        <f t="shared" si="748"/>
        <v>0</v>
      </c>
      <c r="FU232" s="158">
        <f t="shared" si="748"/>
        <v>0</v>
      </c>
      <c r="FV232" s="155"/>
      <c r="FW232" s="156"/>
      <c r="FX232" s="157">
        <f t="shared" si="749"/>
        <v>0</v>
      </c>
      <c r="FY232" s="158">
        <f t="shared" si="749"/>
        <v>0</v>
      </c>
      <c r="FZ232" s="155"/>
      <c r="GA232" s="156"/>
      <c r="GB232" s="157">
        <f t="shared" si="750"/>
        <v>0</v>
      </c>
      <c r="GC232" s="158">
        <f t="shared" si="750"/>
        <v>0</v>
      </c>
      <c r="GD232" s="157">
        <f t="shared" si="751"/>
        <v>89</v>
      </c>
      <c r="GE232" s="158">
        <f t="shared" si="751"/>
        <v>73</v>
      </c>
      <c r="GF232" s="157">
        <f t="shared" si="751"/>
        <v>0</v>
      </c>
      <c r="GG232" s="158">
        <f t="shared" si="751"/>
        <v>0</v>
      </c>
      <c r="GH232" s="157">
        <f t="shared" si="752"/>
        <v>197.41212606837527</v>
      </c>
      <c r="GI232" s="158">
        <f t="shared" si="752"/>
        <v>147.45019157088117</v>
      </c>
      <c r="GJ232" s="157" t="str">
        <f t="shared" si="753"/>
        <v/>
      </c>
      <c r="GK232" s="158" t="str">
        <f t="shared" si="753"/>
        <v/>
      </c>
      <c r="GL232" s="157">
        <f t="shared" si="754"/>
        <v>86</v>
      </c>
      <c r="GM232" s="158">
        <f t="shared" si="754"/>
        <v>76</v>
      </c>
      <c r="GN232" s="157">
        <f t="shared" si="754"/>
        <v>14</v>
      </c>
      <c r="GO232" s="158">
        <f t="shared" si="754"/>
        <v>0</v>
      </c>
      <c r="GP232" s="157">
        <f t="shared" si="755"/>
        <v>212.612580128205</v>
      </c>
      <c r="GQ232" s="158">
        <f t="shared" si="755"/>
        <v>180.26091954022968</v>
      </c>
      <c r="GR232" s="157">
        <f t="shared" si="756"/>
        <v>252</v>
      </c>
      <c r="GS232" s="158">
        <f t="shared" si="756"/>
        <v>0</v>
      </c>
      <c r="GT232" s="157">
        <f t="shared" si="757"/>
        <v>175</v>
      </c>
      <c r="GU232" s="158">
        <f t="shared" si="757"/>
        <v>149</v>
      </c>
      <c r="GV232" s="157">
        <f t="shared" si="757"/>
        <v>14</v>
      </c>
      <c r="GW232" s="158">
        <f t="shared" si="757"/>
        <v>0</v>
      </c>
      <c r="GX232" s="157">
        <f t="shared" si="758"/>
        <v>410.02470619658027</v>
      </c>
      <c r="GY232" s="158">
        <f t="shared" si="758"/>
        <v>327.71111111111088</v>
      </c>
      <c r="GZ232" s="157">
        <f t="shared" si="695"/>
        <v>252</v>
      </c>
      <c r="HA232" s="158" t="str">
        <f t="shared" si="695"/>
        <v/>
      </c>
      <c r="HB232" s="157">
        <f t="shared" si="759"/>
        <v>0</v>
      </c>
      <c r="HC232" s="158">
        <f t="shared" si="759"/>
        <v>0</v>
      </c>
      <c r="HD232" s="157">
        <f t="shared" si="759"/>
        <v>0</v>
      </c>
      <c r="HE232" s="158">
        <f t="shared" si="759"/>
        <v>0</v>
      </c>
      <c r="HF232" s="157" t="str">
        <f t="shared" si="760"/>
        <v/>
      </c>
      <c r="HG232" s="158" t="str">
        <f t="shared" si="760"/>
        <v/>
      </c>
      <c r="HH232" s="157" t="str">
        <f t="shared" si="761"/>
        <v/>
      </c>
      <c r="HI232" s="158" t="str">
        <f t="shared" si="761"/>
        <v/>
      </c>
      <c r="HJ232" s="157">
        <f t="shared" si="762"/>
        <v>410.02470619658027</v>
      </c>
      <c r="HK232" s="158">
        <f t="shared" si="762"/>
        <v>327.71111111111088</v>
      </c>
      <c r="HL232" s="157">
        <f t="shared" si="763"/>
        <v>252</v>
      </c>
      <c r="HM232" s="158" t="str">
        <f t="shared" si="763"/>
        <v/>
      </c>
    </row>
    <row r="233" spans="1:221">
      <c r="A233" s="176" t="s">
        <v>563</v>
      </c>
      <c r="B233" s="177" t="s">
        <v>628</v>
      </c>
      <c r="C233" s="235" t="s">
        <v>639</v>
      </c>
      <c r="D233" s="180">
        <v>199731</v>
      </c>
      <c r="E233" s="180">
        <v>10</v>
      </c>
      <c r="F233" s="155">
        <v>481</v>
      </c>
      <c r="G233" s="156">
        <v>341</v>
      </c>
      <c r="H233" s="155">
        <v>44</v>
      </c>
      <c r="I233" s="156">
        <v>14</v>
      </c>
      <c r="J233" s="157">
        <f t="shared" si="696"/>
        <v>437</v>
      </c>
      <c r="K233" s="158">
        <f t="shared" si="696"/>
        <v>327</v>
      </c>
      <c r="L233" s="155"/>
      <c r="M233" s="156"/>
      <c r="N233" s="157">
        <f t="shared" si="697"/>
        <v>437</v>
      </c>
      <c r="O233" s="158">
        <f t="shared" si="697"/>
        <v>327</v>
      </c>
      <c r="P233" s="157">
        <f t="shared" si="697"/>
        <v>39</v>
      </c>
      <c r="Q233" s="158">
        <f t="shared" si="697"/>
        <v>0</v>
      </c>
      <c r="R233" s="155">
        <v>12</v>
      </c>
      <c r="S233" s="156">
        <v>9</v>
      </c>
      <c r="T233" s="157">
        <f t="shared" si="698"/>
        <v>0</v>
      </c>
      <c r="U233" s="158">
        <f t="shared" si="698"/>
        <v>0</v>
      </c>
      <c r="V233" s="155">
        <v>44</v>
      </c>
      <c r="W233" s="156">
        <v>33</v>
      </c>
      <c r="X233" s="157">
        <f t="shared" si="699"/>
        <v>0</v>
      </c>
      <c r="Y233" s="158">
        <f t="shared" si="699"/>
        <v>0</v>
      </c>
      <c r="Z233" s="155"/>
      <c r="AA233" s="156"/>
      <c r="AB233" s="157">
        <f t="shared" si="700"/>
        <v>0</v>
      </c>
      <c r="AC233" s="158">
        <f t="shared" si="700"/>
        <v>0</v>
      </c>
      <c r="AD233" s="157">
        <f t="shared" si="701"/>
        <v>56</v>
      </c>
      <c r="AE233" s="158">
        <f t="shared" si="701"/>
        <v>42</v>
      </c>
      <c r="AF233" s="157">
        <f t="shared" si="702"/>
        <v>0</v>
      </c>
      <c r="AG233" s="158">
        <f t="shared" si="702"/>
        <v>0</v>
      </c>
      <c r="AH233" s="155">
        <v>0.40476190476190499</v>
      </c>
      <c r="AI233" s="156">
        <v>0.33333333333333298</v>
      </c>
      <c r="AJ233" s="157">
        <f t="shared" si="703"/>
        <v>4.8571428571428594</v>
      </c>
      <c r="AK233" s="158">
        <f t="shared" si="703"/>
        <v>2.9999999999999969</v>
      </c>
      <c r="AL233" s="155">
        <v>2.6369047619047601</v>
      </c>
      <c r="AM233" s="156">
        <v>2.3888888888888902</v>
      </c>
      <c r="AN233" s="157">
        <f t="shared" si="704"/>
        <v>116.02380952380945</v>
      </c>
      <c r="AO233" s="158">
        <f t="shared" si="704"/>
        <v>78.833333333333371</v>
      </c>
      <c r="AP233" s="155"/>
      <c r="AQ233" s="156"/>
      <c r="AR233" s="157">
        <f t="shared" si="705"/>
        <v>0</v>
      </c>
      <c r="AS233" s="158">
        <f t="shared" si="705"/>
        <v>0</v>
      </c>
      <c r="AT233" s="157">
        <f t="shared" si="706"/>
        <v>2.1585884353741482</v>
      </c>
      <c r="AU233" s="158">
        <f t="shared" si="706"/>
        <v>1.9484126984126993</v>
      </c>
      <c r="AV233" s="157">
        <f t="shared" si="707"/>
        <v>120.88095238095229</v>
      </c>
      <c r="AW233" s="158">
        <f t="shared" si="707"/>
        <v>81.833333333333371</v>
      </c>
      <c r="AX233" s="155"/>
      <c r="AY233" s="156"/>
      <c r="AZ233" s="157">
        <f t="shared" si="708"/>
        <v>0</v>
      </c>
      <c r="BA233" s="158">
        <f t="shared" si="708"/>
        <v>0</v>
      </c>
      <c r="BB233" s="155"/>
      <c r="BC233" s="156"/>
      <c r="BD233" s="157">
        <f t="shared" si="709"/>
        <v>0</v>
      </c>
      <c r="BE233" s="158">
        <f t="shared" si="709"/>
        <v>0</v>
      </c>
      <c r="BF233" s="155"/>
      <c r="BG233" s="156"/>
      <c r="BH233" s="157">
        <f t="shared" si="710"/>
        <v>0</v>
      </c>
      <c r="BI233" s="158">
        <f t="shared" si="710"/>
        <v>0</v>
      </c>
      <c r="BJ233" s="157">
        <f t="shared" si="711"/>
        <v>0</v>
      </c>
      <c r="BK233" s="158">
        <f t="shared" si="711"/>
        <v>0</v>
      </c>
      <c r="BL233" s="157">
        <f t="shared" si="712"/>
        <v>0</v>
      </c>
      <c r="BM233" s="158">
        <f t="shared" si="712"/>
        <v>0</v>
      </c>
      <c r="BN233" s="155">
        <v>24</v>
      </c>
      <c r="BO233" s="156">
        <v>22</v>
      </c>
      <c r="BP233" s="157">
        <f t="shared" si="713"/>
        <v>0</v>
      </c>
      <c r="BQ233" s="158">
        <f t="shared" si="713"/>
        <v>0</v>
      </c>
      <c r="BR233" s="155">
        <v>39</v>
      </c>
      <c r="BS233" s="156">
        <v>25</v>
      </c>
      <c r="BT233" s="157">
        <f t="shared" si="714"/>
        <v>39</v>
      </c>
      <c r="BU233" s="158">
        <f t="shared" si="714"/>
        <v>0</v>
      </c>
      <c r="BV233" s="155"/>
      <c r="BW233" s="156"/>
      <c r="BX233" s="157">
        <f t="shared" si="715"/>
        <v>0</v>
      </c>
      <c r="BY233" s="158">
        <f t="shared" si="715"/>
        <v>0</v>
      </c>
      <c r="BZ233" s="157">
        <f t="shared" si="716"/>
        <v>63</v>
      </c>
      <c r="CA233" s="158">
        <f t="shared" si="716"/>
        <v>47</v>
      </c>
      <c r="CB233" s="157">
        <f t="shared" si="717"/>
        <v>63</v>
      </c>
      <c r="CC233" s="158">
        <f t="shared" si="717"/>
        <v>0</v>
      </c>
      <c r="CD233" s="155">
        <v>1.0529100529100499</v>
      </c>
      <c r="CE233" s="156">
        <v>1.23404255319149</v>
      </c>
      <c r="CF233" s="157">
        <f t="shared" si="718"/>
        <v>25.269841269841198</v>
      </c>
      <c r="CG233" s="158">
        <f t="shared" si="718"/>
        <v>27.148936170212782</v>
      </c>
      <c r="CH233" s="155">
        <v>1.25396825396825</v>
      </c>
      <c r="CI233" s="156">
        <v>1.2907801418439699</v>
      </c>
      <c r="CJ233" s="157">
        <f t="shared" si="719"/>
        <v>48.904761904761749</v>
      </c>
      <c r="CK233" s="158">
        <f t="shared" si="719"/>
        <v>32.269503546099251</v>
      </c>
      <c r="CL233" s="155"/>
      <c r="CM233" s="156"/>
      <c r="CN233" s="157">
        <f t="shared" si="720"/>
        <v>0</v>
      </c>
      <c r="CO233" s="158">
        <f t="shared" si="720"/>
        <v>0</v>
      </c>
      <c r="CP233" s="157">
        <f t="shared" si="721"/>
        <v>1.1773746535651262</v>
      </c>
      <c r="CQ233" s="158">
        <f t="shared" si="721"/>
        <v>1.2642221216236604</v>
      </c>
      <c r="CR233" s="157">
        <f t="shared" si="722"/>
        <v>74.17460317460295</v>
      </c>
      <c r="CS233" s="158">
        <f t="shared" si="722"/>
        <v>59.418439716312044</v>
      </c>
      <c r="CT233" s="155"/>
      <c r="CU233" s="156"/>
      <c r="CV233" s="157">
        <f t="shared" si="723"/>
        <v>0</v>
      </c>
      <c r="CW233" s="158">
        <f t="shared" si="723"/>
        <v>0</v>
      </c>
      <c r="CX233" s="155">
        <v>46</v>
      </c>
      <c r="CY233" s="156"/>
      <c r="CZ233" s="157">
        <f t="shared" si="724"/>
        <v>1794</v>
      </c>
      <c r="DA233" s="158">
        <f t="shared" si="724"/>
        <v>0</v>
      </c>
      <c r="DB233" s="155"/>
      <c r="DC233" s="156"/>
      <c r="DD233" s="157">
        <f t="shared" si="725"/>
        <v>0</v>
      </c>
      <c r="DE233" s="158">
        <f t="shared" si="725"/>
        <v>0</v>
      </c>
      <c r="DF233" s="157">
        <f t="shared" si="726"/>
        <v>28.476190476190474</v>
      </c>
      <c r="DG233" s="158">
        <f t="shared" si="726"/>
        <v>0</v>
      </c>
      <c r="DH233" s="157">
        <f t="shared" si="727"/>
        <v>1794</v>
      </c>
      <c r="DI233" s="158">
        <f t="shared" si="727"/>
        <v>0</v>
      </c>
      <c r="DJ233" s="157">
        <f t="shared" si="728"/>
        <v>119</v>
      </c>
      <c r="DK233" s="158">
        <f t="shared" si="728"/>
        <v>89</v>
      </c>
      <c r="DL233" s="157">
        <f t="shared" si="728"/>
        <v>63</v>
      </c>
      <c r="DM233" s="158">
        <f t="shared" si="728"/>
        <v>0</v>
      </c>
      <c r="DN233" s="157">
        <f t="shared" si="729"/>
        <v>1.6391223155929013</v>
      </c>
      <c r="DO233" s="158">
        <f t="shared" si="729"/>
        <v>1.5870985735915215</v>
      </c>
      <c r="DP233" s="157">
        <f t="shared" si="730"/>
        <v>195.05555555555526</v>
      </c>
      <c r="DQ233" s="158">
        <f t="shared" si="730"/>
        <v>141.25177304964541</v>
      </c>
      <c r="DR233" s="157">
        <f t="shared" si="731"/>
        <v>28.476190476190474</v>
      </c>
      <c r="DS233" s="158">
        <f t="shared" si="731"/>
        <v>0</v>
      </c>
      <c r="DT233" s="157">
        <f t="shared" si="732"/>
        <v>1794</v>
      </c>
      <c r="DU233" s="158">
        <f t="shared" si="732"/>
        <v>0</v>
      </c>
      <c r="DV233" s="155">
        <v>157</v>
      </c>
      <c r="DW233" s="156">
        <v>142</v>
      </c>
      <c r="DX233" s="157">
        <f t="shared" si="733"/>
        <v>0</v>
      </c>
      <c r="DY233" s="158">
        <f t="shared" si="733"/>
        <v>0</v>
      </c>
      <c r="DZ233" s="155">
        <v>161</v>
      </c>
      <c r="EA233" s="156">
        <v>96</v>
      </c>
      <c r="EB233" s="157">
        <f t="shared" si="734"/>
        <v>0</v>
      </c>
      <c r="EC233" s="158">
        <f t="shared" si="734"/>
        <v>0</v>
      </c>
      <c r="ED233" s="155"/>
      <c r="EE233" s="156"/>
      <c r="EF233" s="157">
        <f t="shared" si="735"/>
        <v>0</v>
      </c>
      <c r="EG233" s="158">
        <f t="shared" si="735"/>
        <v>0</v>
      </c>
      <c r="EH233" s="157">
        <f t="shared" si="736"/>
        <v>318</v>
      </c>
      <c r="EI233" s="158">
        <f t="shared" si="736"/>
        <v>238</v>
      </c>
      <c r="EJ233" s="157">
        <f t="shared" si="737"/>
        <v>0</v>
      </c>
      <c r="EK233" s="158">
        <f t="shared" si="737"/>
        <v>0</v>
      </c>
      <c r="EL233" s="155">
        <v>1.8501048218029299</v>
      </c>
      <c r="EM233" s="156">
        <v>2.1918767507002799</v>
      </c>
      <c r="EN233" s="157">
        <f t="shared" si="738"/>
        <v>290.46645702306</v>
      </c>
      <c r="EO233" s="158">
        <f t="shared" si="738"/>
        <v>311.24649859943975</v>
      </c>
      <c r="EP233" s="155">
        <v>2.9842767295597499</v>
      </c>
      <c r="EQ233" s="156">
        <v>2.02100840336134</v>
      </c>
      <c r="ER233" s="157">
        <f t="shared" si="739"/>
        <v>480.46855345911973</v>
      </c>
      <c r="ES233" s="158">
        <f t="shared" si="739"/>
        <v>194.01680672268864</v>
      </c>
      <c r="ET233" s="155"/>
      <c r="EU233" s="156"/>
      <c r="EV233" s="157">
        <f t="shared" si="740"/>
        <v>0</v>
      </c>
      <c r="EW233" s="158">
        <f t="shared" si="740"/>
        <v>0</v>
      </c>
      <c r="EX233" s="157">
        <f t="shared" si="741"/>
        <v>2.4243239323338983</v>
      </c>
      <c r="EY233" s="158">
        <f t="shared" si="741"/>
        <v>2.122955064378691</v>
      </c>
      <c r="EZ233" s="157">
        <f t="shared" si="742"/>
        <v>770.93501048217968</v>
      </c>
      <c r="FA233" s="158">
        <f t="shared" si="742"/>
        <v>505.26330532212847</v>
      </c>
      <c r="FB233" s="155"/>
      <c r="FC233" s="156"/>
      <c r="FD233" s="157">
        <f t="shared" si="743"/>
        <v>0</v>
      </c>
      <c r="FE233" s="158">
        <f t="shared" si="743"/>
        <v>0</v>
      </c>
      <c r="FF233" s="155"/>
      <c r="FG233" s="156"/>
      <c r="FH233" s="157">
        <f t="shared" si="744"/>
        <v>0</v>
      </c>
      <c r="FI233" s="158">
        <f t="shared" si="744"/>
        <v>0</v>
      </c>
      <c r="FJ233" s="155"/>
      <c r="FK233" s="156"/>
      <c r="FL233" s="157">
        <f t="shared" si="745"/>
        <v>0</v>
      </c>
      <c r="FM233" s="158">
        <f t="shared" si="745"/>
        <v>0</v>
      </c>
      <c r="FN233" s="157">
        <f t="shared" si="746"/>
        <v>0</v>
      </c>
      <c r="FO233" s="158">
        <f t="shared" si="746"/>
        <v>0</v>
      </c>
      <c r="FP233" s="157">
        <f t="shared" si="747"/>
        <v>0</v>
      </c>
      <c r="FQ233" s="158">
        <f t="shared" si="747"/>
        <v>0</v>
      </c>
      <c r="FR233" s="155"/>
      <c r="FS233" s="156"/>
      <c r="FT233" s="157">
        <f t="shared" si="748"/>
        <v>0</v>
      </c>
      <c r="FU233" s="158">
        <f t="shared" si="748"/>
        <v>0</v>
      </c>
      <c r="FV233" s="155"/>
      <c r="FW233" s="156"/>
      <c r="FX233" s="157">
        <f t="shared" si="749"/>
        <v>0</v>
      </c>
      <c r="FY233" s="158">
        <f t="shared" si="749"/>
        <v>0</v>
      </c>
      <c r="FZ233" s="155"/>
      <c r="GA233" s="156"/>
      <c r="GB233" s="157">
        <f t="shared" si="750"/>
        <v>0</v>
      </c>
      <c r="GC233" s="158">
        <f t="shared" si="750"/>
        <v>0</v>
      </c>
      <c r="GD233" s="157">
        <f t="shared" si="751"/>
        <v>193</v>
      </c>
      <c r="GE233" s="158">
        <f t="shared" si="751"/>
        <v>173</v>
      </c>
      <c r="GF233" s="157">
        <f t="shared" si="751"/>
        <v>0</v>
      </c>
      <c r="GG233" s="158">
        <f t="shared" si="751"/>
        <v>0</v>
      </c>
      <c r="GH233" s="157">
        <f t="shared" si="752"/>
        <v>320.59344115004404</v>
      </c>
      <c r="GI233" s="158">
        <f t="shared" si="752"/>
        <v>341.39543476965252</v>
      </c>
      <c r="GJ233" s="157" t="str">
        <f t="shared" si="753"/>
        <v/>
      </c>
      <c r="GK233" s="158" t="str">
        <f t="shared" si="753"/>
        <v/>
      </c>
      <c r="GL233" s="157">
        <f t="shared" si="754"/>
        <v>244</v>
      </c>
      <c r="GM233" s="158">
        <f t="shared" si="754"/>
        <v>154</v>
      </c>
      <c r="GN233" s="157">
        <f t="shared" si="754"/>
        <v>39</v>
      </c>
      <c r="GO233" s="158">
        <f t="shared" si="754"/>
        <v>0</v>
      </c>
      <c r="GP233" s="157">
        <f t="shared" si="755"/>
        <v>645.39712488769089</v>
      </c>
      <c r="GQ233" s="158">
        <f t="shared" si="755"/>
        <v>305.1196436021213</v>
      </c>
      <c r="GR233" s="157">
        <f t="shared" si="756"/>
        <v>1794</v>
      </c>
      <c r="GS233" s="158">
        <f t="shared" si="756"/>
        <v>0</v>
      </c>
      <c r="GT233" s="157">
        <f t="shared" si="757"/>
        <v>437</v>
      </c>
      <c r="GU233" s="158">
        <f t="shared" si="757"/>
        <v>327</v>
      </c>
      <c r="GV233" s="157">
        <f t="shared" si="757"/>
        <v>39</v>
      </c>
      <c r="GW233" s="158">
        <f t="shared" si="757"/>
        <v>0</v>
      </c>
      <c r="GX233" s="157">
        <f t="shared" si="758"/>
        <v>965.99056603773488</v>
      </c>
      <c r="GY233" s="158">
        <f t="shared" si="758"/>
        <v>646.51507837177382</v>
      </c>
      <c r="GZ233" s="157">
        <f t="shared" si="695"/>
        <v>1794</v>
      </c>
      <c r="HA233" s="158" t="str">
        <f t="shared" si="695"/>
        <v/>
      </c>
      <c r="HB233" s="157">
        <f t="shared" si="759"/>
        <v>0</v>
      </c>
      <c r="HC233" s="158">
        <f t="shared" si="759"/>
        <v>0</v>
      </c>
      <c r="HD233" s="157">
        <f t="shared" si="759"/>
        <v>0</v>
      </c>
      <c r="HE233" s="158">
        <f t="shared" si="759"/>
        <v>0</v>
      </c>
      <c r="HF233" s="157" t="str">
        <f t="shared" si="760"/>
        <v/>
      </c>
      <c r="HG233" s="158" t="str">
        <f t="shared" si="760"/>
        <v/>
      </c>
      <c r="HH233" s="157" t="str">
        <f t="shared" si="761"/>
        <v/>
      </c>
      <c r="HI233" s="158" t="str">
        <f t="shared" si="761"/>
        <v/>
      </c>
      <c r="HJ233" s="157">
        <f t="shared" si="762"/>
        <v>965.99056603773488</v>
      </c>
      <c r="HK233" s="158">
        <f t="shared" si="762"/>
        <v>646.51507837177382</v>
      </c>
      <c r="HL233" s="157">
        <f t="shared" si="763"/>
        <v>1794</v>
      </c>
      <c r="HM233" s="158" t="str">
        <f t="shared" si="763"/>
        <v/>
      </c>
    </row>
    <row r="234" spans="1:221">
      <c r="A234" s="176" t="s">
        <v>563</v>
      </c>
      <c r="B234" s="177" t="s">
        <v>629</v>
      </c>
      <c r="C234" s="178"/>
      <c r="D234" s="180">
        <v>199740</v>
      </c>
      <c r="E234" s="180">
        <v>9</v>
      </c>
      <c r="F234" s="155">
        <v>361</v>
      </c>
      <c r="G234" s="156">
        <v>331</v>
      </c>
      <c r="H234" s="155">
        <v>14</v>
      </c>
      <c r="I234" s="156">
        <v>3</v>
      </c>
      <c r="J234" s="157">
        <f t="shared" si="696"/>
        <v>347</v>
      </c>
      <c r="K234" s="158">
        <f t="shared" si="696"/>
        <v>328</v>
      </c>
      <c r="L234" s="155"/>
      <c r="M234" s="156"/>
      <c r="N234" s="157">
        <f t="shared" si="697"/>
        <v>347</v>
      </c>
      <c r="O234" s="158">
        <f t="shared" si="697"/>
        <v>328</v>
      </c>
      <c r="P234" s="157">
        <f t="shared" si="697"/>
        <v>62</v>
      </c>
      <c r="Q234" s="158">
        <f t="shared" si="697"/>
        <v>0</v>
      </c>
      <c r="R234" s="155">
        <v>6</v>
      </c>
      <c r="S234" s="156">
        <v>1</v>
      </c>
      <c r="T234" s="157">
        <f t="shared" si="698"/>
        <v>0</v>
      </c>
      <c r="U234" s="158">
        <f t="shared" si="698"/>
        <v>0</v>
      </c>
      <c r="V234" s="155">
        <v>13</v>
      </c>
      <c r="W234" s="156">
        <v>9</v>
      </c>
      <c r="X234" s="157">
        <f t="shared" si="699"/>
        <v>0</v>
      </c>
      <c r="Y234" s="158">
        <f t="shared" si="699"/>
        <v>0</v>
      </c>
      <c r="Z234" s="155"/>
      <c r="AA234" s="156"/>
      <c r="AB234" s="157">
        <f t="shared" si="700"/>
        <v>0</v>
      </c>
      <c r="AC234" s="158">
        <f t="shared" si="700"/>
        <v>0</v>
      </c>
      <c r="AD234" s="157">
        <f t="shared" si="701"/>
        <v>19</v>
      </c>
      <c r="AE234" s="158">
        <f t="shared" si="701"/>
        <v>10</v>
      </c>
      <c r="AF234" s="157">
        <f t="shared" si="702"/>
        <v>0</v>
      </c>
      <c r="AG234" s="158">
        <f t="shared" si="702"/>
        <v>0</v>
      </c>
      <c r="AH234" s="155">
        <v>0.56140350877193002</v>
      </c>
      <c r="AI234" s="156">
        <v>0.3</v>
      </c>
      <c r="AJ234" s="157">
        <f t="shared" si="703"/>
        <v>3.3684210526315801</v>
      </c>
      <c r="AK234" s="158">
        <f t="shared" si="703"/>
        <v>0.3</v>
      </c>
      <c r="AL234" s="155">
        <v>2.7543859649122799</v>
      </c>
      <c r="AM234" s="156">
        <v>1.8</v>
      </c>
      <c r="AN234" s="157">
        <f t="shared" si="704"/>
        <v>35.807017543859637</v>
      </c>
      <c r="AO234" s="158">
        <f t="shared" si="704"/>
        <v>16.2</v>
      </c>
      <c r="AP234" s="155"/>
      <c r="AQ234" s="156"/>
      <c r="AR234" s="157">
        <f t="shared" si="705"/>
        <v>0</v>
      </c>
      <c r="AS234" s="158">
        <f t="shared" si="705"/>
        <v>0</v>
      </c>
      <c r="AT234" s="157">
        <f t="shared" si="706"/>
        <v>2.0618651892890116</v>
      </c>
      <c r="AU234" s="158">
        <f t="shared" si="706"/>
        <v>1.65</v>
      </c>
      <c r="AV234" s="157">
        <f t="shared" si="707"/>
        <v>39.175438596491219</v>
      </c>
      <c r="AW234" s="158">
        <f t="shared" si="707"/>
        <v>16.5</v>
      </c>
      <c r="AX234" s="155"/>
      <c r="AY234" s="156"/>
      <c r="AZ234" s="157">
        <f t="shared" si="708"/>
        <v>0</v>
      </c>
      <c r="BA234" s="158">
        <f t="shared" si="708"/>
        <v>0</v>
      </c>
      <c r="BB234" s="155"/>
      <c r="BC234" s="156"/>
      <c r="BD234" s="157">
        <f t="shared" si="709"/>
        <v>0</v>
      </c>
      <c r="BE234" s="158">
        <f t="shared" si="709"/>
        <v>0</v>
      </c>
      <c r="BF234" s="155"/>
      <c r="BG234" s="156"/>
      <c r="BH234" s="157">
        <f t="shared" si="710"/>
        <v>0</v>
      </c>
      <c r="BI234" s="158">
        <f t="shared" si="710"/>
        <v>0</v>
      </c>
      <c r="BJ234" s="157">
        <f t="shared" si="711"/>
        <v>0</v>
      </c>
      <c r="BK234" s="158">
        <f t="shared" si="711"/>
        <v>0</v>
      </c>
      <c r="BL234" s="157">
        <f t="shared" si="712"/>
        <v>0</v>
      </c>
      <c r="BM234" s="158">
        <f t="shared" si="712"/>
        <v>0</v>
      </c>
      <c r="BN234" s="155">
        <v>36</v>
      </c>
      <c r="BO234" s="156">
        <v>32</v>
      </c>
      <c r="BP234" s="157">
        <f t="shared" si="713"/>
        <v>0</v>
      </c>
      <c r="BQ234" s="158">
        <f t="shared" si="713"/>
        <v>0</v>
      </c>
      <c r="BR234" s="155">
        <v>62</v>
      </c>
      <c r="BS234" s="156">
        <v>83</v>
      </c>
      <c r="BT234" s="157">
        <f t="shared" si="714"/>
        <v>62</v>
      </c>
      <c r="BU234" s="158">
        <f t="shared" si="714"/>
        <v>0</v>
      </c>
      <c r="BV234" s="155"/>
      <c r="BW234" s="156"/>
      <c r="BX234" s="157">
        <f t="shared" si="715"/>
        <v>0</v>
      </c>
      <c r="BY234" s="158">
        <f t="shared" si="715"/>
        <v>0</v>
      </c>
      <c r="BZ234" s="157">
        <f t="shared" si="716"/>
        <v>98</v>
      </c>
      <c r="CA234" s="158">
        <f t="shared" si="716"/>
        <v>115</v>
      </c>
      <c r="CB234" s="157">
        <f t="shared" si="717"/>
        <v>98</v>
      </c>
      <c r="CC234" s="158">
        <f t="shared" si="717"/>
        <v>0</v>
      </c>
      <c r="CD234" s="155">
        <v>0.92857142857142805</v>
      </c>
      <c r="CE234" s="156">
        <v>0.64927536231884098</v>
      </c>
      <c r="CF234" s="157">
        <f t="shared" si="718"/>
        <v>33.428571428571409</v>
      </c>
      <c r="CG234" s="158">
        <f t="shared" si="718"/>
        <v>20.776811594202911</v>
      </c>
      <c r="CH234" s="155">
        <v>2.0374149659863998</v>
      </c>
      <c r="CI234" s="156">
        <v>2.1884057971014501</v>
      </c>
      <c r="CJ234" s="157">
        <f t="shared" si="719"/>
        <v>126.31972789115679</v>
      </c>
      <c r="CK234" s="158">
        <f t="shared" si="719"/>
        <v>181.63768115942037</v>
      </c>
      <c r="CL234" s="155"/>
      <c r="CM234" s="156"/>
      <c r="CN234" s="157">
        <f t="shared" si="720"/>
        <v>0</v>
      </c>
      <c r="CO234" s="158">
        <f t="shared" si="720"/>
        <v>0</v>
      </c>
      <c r="CP234" s="157">
        <f t="shared" si="721"/>
        <v>1.6300846869360022</v>
      </c>
      <c r="CQ234" s="158">
        <f t="shared" si="721"/>
        <v>1.7601260239445502</v>
      </c>
      <c r="CR234" s="157">
        <f t="shared" si="722"/>
        <v>159.7482993197282</v>
      </c>
      <c r="CS234" s="158">
        <f t="shared" si="722"/>
        <v>202.41449275362328</v>
      </c>
      <c r="CT234" s="155"/>
      <c r="CU234" s="156"/>
      <c r="CV234" s="157">
        <f t="shared" si="723"/>
        <v>0</v>
      </c>
      <c r="CW234" s="158">
        <f t="shared" si="723"/>
        <v>0</v>
      </c>
      <c r="CX234" s="155">
        <v>62</v>
      </c>
      <c r="CY234" s="156"/>
      <c r="CZ234" s="157">
        <f t="shared" si="724"/>
        <v>3844</v>
      </c>
      <c r="DA234" s="158">
        <f t="shared" si="724"/>
        <v>0</v>
      </c>
      <c r="DB234" s="155"/>
      <c r="DC234" s="156"/>
      <c r="DD234" s="157">
        <f t="shared" si="725"/>
        <v>0</v>
      </c>
      <c r="DE234" s="158">
        <f t="shared" si="725"/>
        <v>0</v>
      </c>
      <c r="DF234" s="157">
        <f t="shared" si="726"/>
        <v>39.224489795918366</v>
      </c>
      <c r="DG234" s="158">
        <f t="shared" si="726"/>
        <v>0</v>
      </c>
      <c r="DH234" s="157">
        <f t="shared" si="727"/>
        <v>3844</v>
      </c>
      <c r="DI234" s="158">
        <f t="shared" si="727"/>
        <v>0</v>
      </c>
      <c r="DJ234" s="157">
        <f t="shared" si="728"/>
        <v>117</v>
      </c>
      <c r="DK234" s="158">
        <f t="shared" si="728"/>
        <v>125</v>
      </c>
      <c r="DL234" s="157">
        <f t="shared" si="728"/>
        <v>98</v>
      </c>
      <c r="DM234" s="158">
        <f t="shared" si="728"/>
        <v>0</v>
      </c>
      <c r="DN234" s="157">
        <f t="shared" si="729"/>
        <v>1.7002028881728155</v>
      </c>
      <c r="DO234" s="158">
        <f t="shared" si="729"/>
        <v>1.7513159420289863</v>
      </c>
      <c r="DP234" s="157">
        <f t="shared" si="730"/>
        <v>198.92373791621941</v>
      </c>
      <c r="DQ234" s="158">
        <f t="shared" si="730"/>
        <v>218.91449275362328</v>
      </c>
      <c r="DR234" s="157">
        <f t="shared" si="731"/>
        <v>39.224489795918366</v>
      </c>
      <c r="DS234" s="158">
        <f t="shared" si="731"/>
        <v>0</v>
      </c>
      <c r="DT234" s="157">
        <f t="shared" si="732"/>
        <v>3844</v>
      </c>
      <c r="DU234" s="158">
        <f t="shared" si="732"/>
        <v>0</v>
      </c>
      <c r="DV234" s="155">
        <v>128</v>
      </c>
      <c r="DW234" s="156">
        <v>93</v>
      </c>
      <c r="DX234" s="157">
        <f t="shared" si="733"/>
        <v>0</v>
      </c>
      <c r="DY234" s="158">
        <f t="shared" si="733"/>
        <v>0</v>
      </c>
      <c r="DZ234" s="155">
        <v>102</v>
      </c>
      <c r="EA234" s="156">
        <v>110</v>
      </c>
      <c r="EB234" s="157">
        <f t="shared" si="734"/>
        <v>0</v>
      </c>
      <c r="EC234" s="158">
        <f t="shared" si="734"/>
        <v>0</v>
      </c>
      <c r="ED234" s="155"/>
      <c r="EE234" s="156"/>
      <c r="EF234" s="157">
        <f t="shared" si="735"/>
        <v>0</v>
      </c>
      <c r="EG234" s="158">
        <f t="shared" si="735"/>
        <v>0</v>
      </c>
      <c r="EH234" s="157">
        <f t="shared" si="736"/>
        <v>230</v>
      </c>
      <c r="EI234" s="158">
        <f t="shared" si="736"/>
        <v>203</v>
      </c>
      <c r="EJ234" s="157">
        <f t="shared" si="737"/>
        <v>0</v>
      </c>
      <c r="EK234" s="158">
        <f t="shared" si="737"/>
        <v>0</v>
      </c>
      <c r="EL234" s="155">
        <v>2.1507246376811602</v>
      </c>
      <c r="EM234" s="156">
        <v>1.7717569786535301</v>
      </c>
      <c r="EN234" s="157">
        <f t="shared" si="738"/>
        <v>275.2927536231885</v>
      </c>
      <c r="EO234" s="158">
        <f t="shared" si="738"/>
        <v>164.77339901477831</v>
      </c>
      <c r="EP234" s="155">
        <v>2.3565217391304398</v>
      </c>
      <c r="EQ234" s="156">
        <v>2.67980295566502</v>
      </c>
      <c r="ER234" s="157">
        <f t="shared" si="739"/>
        <v>240.36521739130487</v>
      </c>
      <c r="ES234" s="158">
        <f t="shared" si="739"/>
        <v>294.77832512315223</v>
      </c>
      <c r="ET234" s="155"/>
      <c r="EU234" s="156"/>
      <c r="EV234" s="157">
        <f t="shared" si="740"/>
        <v>0</v>
      </c>
      <c r="EW234" s="158">
        <f t="shared" si="740"/>
        <v>0</v>
      </c>
      <c r="EX234" s="157">
        <f t="shared" si="741"/>
        <v>2.2419911783238842</v>
      </c>
      <c r="EY234" s="158">
        <f t="shared" si="741"/>
        <v>2.2638015967385741</v>
      </c>
      <c r="EZ234" s="157">
        <f t="shared" si="742"/>
        <v>515.65797101449334</v>
      </c>
      <c r="FA234" s="158">
        <f t="shared" si="742"/>
        <v>459.55172413793053</v>
      </c>
      <c r="FB234" s="155"/>
      <c r="FC234" s="156"/>
      <c r="FD234" s="157">
        <f t="shared" si="743"/>
        <v>0</v>
      </c>
      <c r="FE234" s="158">
        <f t="shared" si="743"/>
        <v>0</v>
      </c>
      <c r="FF234" s="155"/>
      <c r="FG234" s="156"/>
      <c r="FH234" s="157">
        <f t="shared" si="744"/>
        <v>0</v>
      </c>
      <c r="FI234" s="158">
        <f t="shared" si="744"/>
        <v>0</v>
      </c>
      <c r="FJ234" s="155"/>
      <c r="FK234" s="156"/>
      <c r="FL234" s="157">
        <f t="shared" si="745"/>
        <v>0</v>
      </c>
      <c r="FM234" s="158">
        <f t="shared" si="745"/>
        <v>0</v>
      </c>
      <c r="FN234" s="157">
        <f t="shared" si="746"/>
        <v>0</v>
      </c>
      <c r="FO234" s="158">
        <f t="shared" si="746"/>
        <v>0</v>
      </c>
      <c r="FP234" s="157">
        <f t="shared" si="747"/>
        <v>0</v>
      </c>
      <c r="FQ234" s="158">
        <f t="shared" si="747"/>
        <v>0</v>
      </c>
      <c r="FR234" s="155"/>
      <c r="FS234" s="156"/>
      <c r="FT234" s="157">
        <f t="shared" si="748"/>
        <v>0</v>
      </c>
      <c r="FU234" s="158">
        <f t="shared" si="748"/>
        <v>0</v>
      </c>
      <c r="FV234" s="155"/>
      <c r="FW234" s="156"/>
      <c r="FX234" s="157">
        <f t="shared" si="749"/>
        <v>0</v>
      </c>
      <c r="FY234" s="158">
        <f t="shared" si="749"/>
        <v>0</v>
      </c>
      <c r="FZ234" s="155"/>
      <c r="GA234" s="156"/>
      <c r="GB234" s="157">
        <f t="shared" si="750"/>
        <v>0</v>
      </c>
      <c r="GC234" s="158">
        <f t="shared" si="750"/>
        <v>0</v>
      </c>
      <c r="GD234" s="157">
        <f t="shared" si="751"/>
        <v>170</v>
      </c>
      <c r="GE234" s="158">
        <f t="shared" si="751"/>
        <v>126</v>
      </c>
      <c r="GF234" s="157">
        <f t="shared" si="751"/>
        <v>0</v>
      </c>
      <c r="GG234" s="158">
        <f t="shared" si="751"/>
        <v>0</v>
      </c>
      <c r="GH234" s="157">
        <f t="shared" si="752"/>
        <v>312.08974610439151</v>
      </c>
      <c r="GI234" s="158">
        <f t="shared" si="752"/>
        <v>185.85021060898123</v>
      </c>
      <c r="GJ234" s="157" t="str">
        <f t="shared" si="753"/>
        <v/>
      </c>
      <c r="GK234" s="158" t="str">
        <f t="shared" si="753"/>
        <v/>
      </c>
      <c r="GL234" s="157">
        <f t="shared" si="754"/>
        <v>177</v>
      </c>
      <c r="GM234" s="158">
        <f t="shared" si="754"/>
        <v>202</v>
      </c>
      <c r="GN234" s="157">
        <f t="shared" si="754"/>
        <v>62</v>
      </c>
      <c r="GO234" s="158">
        <f t="shared" si="754"/>
        <v>0</v>
      </c>
      <c r="GP234" s="157">
        <f t="shared" si="755"/>
        <v>402.4919628263213</v>
      </c>
      <c r="GQ234" s="158">
        <f t="shared" si="755"/>
        <v>492.61600628257258</v>
      </c>
      <c r="GR234" s="157">
        <f t="shared" si="756"/>
        <v>3844</v>
      </c>
      <c r="GS234" s="158">
        <f t="shared" si="756"/>
        <v>0</v>
      </c>
      <c r="GT234" s="157">
        <f t="shared" si="757"/>
        <v>347</v>
      </c>
      <c r="GU234" s="158">
        <f t="shared" si="757"/>
        <v>328</v>
      </c>
      <c r="GV234" s="157">
        <f t="shared" si="757"/>
        <v>62</v>
      </c>
      <c r="GW234" s="158">
        <f t="shared" si="757"/>
        <v>0</v>
      </c>
      <c r="GX234" s="157">
        <f t="shared" si="758"/>
        <v>714.58170893071281</v>
      </c>
      <c r="GY234" s="158">
        <f t="shared" si="758"/>
        <v>678.46621689155381</v>
      </c>
      <c r="GZ234" s="157">
        <f t="shared" si="695"/>
        <v>3844</v>
      </c>
      <c r="HA234" s="158" t="str">
        <f t="shared" si="695"/>
        <v/>
      </c>
      <c r="HB234" s="157">
        <f t="shared" si="759"/>
        <v>0</v>
      </c>
      <c r="HC234" s="158">
        <f t="shared" si="759"/>
        <v>0</v>
      </c>
      <c r="HD234" s="157">
        <f t="shared" si="759"/>
        <v>0</v>
      </c>
      <c r="HE234" s="158">
        <f t="shared" si="759"/>
        <v>0</v>
      </c>
      <c r="HF234" s="157" t="str">
        <f t="shared" si="760"/>
        <v/>
      </c>
      <c r="HG234" s="158" t="str">
        <f t="shared" si="760"/>
        <v/>
      </c>
      <c r="HH234" s="157" t="str">
        <f t="shared" si="761"/>
        <v/>
      </c>
      <c r="HI234" s="158" t="str">
        <f t="shared" si="761"/>
        <v/>
      </c>
      <c r="HJ234" s="157">
        <f t="shared" si="762"/>
        <v>714.58170893071269</v>
      </c>
      <c r="HK234" s="158">
        <f t="shared" si="762"/>
        <v>678.46621689155381</v>
      </c>
      <c r="HL234" s="157">
        <f t="shared" si="763"/>
        <v>3844</v>
      </c>
      <c r="HM234" s="158" t="str">
        <f t="shared" si="763"/>
        <v/>
      </c>
    </row>
    <row r="235" spans="1:221">
      <c r="A235" s="176" t="s">
        <v>563</v>
      </c>
      <c r="B235" s="177" t="s">
        <v>630</v>
      </c>
      <c r="C235" s="178"/>
      <c r="D235" s="180">
        <v>199768</v>
      </c>
      <c r="E235" s="180">
        <v>9</v>
      </c>
      <c r="F235" s="155">
        <v>473</v>
      </c>
      <c r="G235" s="156">
        <v>264</v>
      </c>
      <c r="H235" s="155">
        <v>70</v>
      </c>
      <c r="I235" s="156">
        <v>8</v>
      </c>
      <c r="J235" s="157">
        <f t="shared" si="696"/>
        <v>403</v>
      </c>
      <c r="K235" s="158">
        <f t="shared" si="696"/>
        <v>256</v>
      </c>
      <c r="L235" s="155"/>
      <c r="M235" s="156"/>
      <c r="N235" s="157">
        <f t="shared" si="697"/>
        <v>403</v>
      </c>
      <c r="O235" s="158">
        <f t="shared" si="697"/>
        <v>256</v>
      </c>
      <c r="P235" s="157">
        <f t="shared" si="697"/>
        <v>12</v>
      </c>
      <c r="Q235" s="158">
        <f t="shared" si="697"/>
        <v>0</v>
      </c>
      <c r="R235" s="155">
        <v>11</v>
      </c>
      <c r="S235" s="156">
        <v>2</v>
      </c>
      <c r="T235" s="157">
        <f t="shared" si="698"/>
        <v>0</v>
      </c>
      <c r="U235" s="158">
        <f t="shared" si="698"/>
        <v>0</v>
      </c>
      <c r="V235" s="155">
        <v>12</v>
      </c>
      <c r="W235" s="156">
        <v>15</v>
      </c>
      <c r="X235" s="157">
        <f t="shared" si="699"/>
        <v>0</v>
      </c>
      <c r="Y235" s="158">
        <f t="shared" si="699"/>
        <v>0</v>
      </c>
      <c r="Z235" s="155"/>
      <c r="AA235" s="156"/>
      <c r="AB235" s="157">
        <f t="shared" si="700"/>
        <v>0</v>
      </c>
      <c r="AC235" s="158">
        <f t="shared" si="700"/>
        <v>0</v>
      </c>
      <c r="AD235" s="157">
        <f t="shared" si="701"/>
        <v>23</v>
      </c>
      <c r="AE235" s="158">
        <f t="shared" si="701"/>
        <v>17</v>
      </c>
      <c r="AF235" s="157">
        <f t="shared" si="702"/>
        <v>0</v>
      </c>
      <c r="AG235" s="158">
        <f t="shared" si="702"/>
        <v>0</v>
      </c>
      <c r="AH235" s="155">
        <v>1.0724637681159399</v>
      </c>
      <c r="AI235" s="156">
        <v>0.70588235294117696</v>
      </c>
      <c r="AJ235" s="157">
        <f t="shared" si="703"/>
        <v>11.797101449275338</v>
      </c>
      <c r="AK235" s="158">
        <f t="shared" si="703"/>
        <v>1.4117647058823539</v>
      </c>
      <c r="AL235" s="155">
        <v>1.47826086956522</v>
      </c>
      <c r="AM235" s="156">
        <v>3.0196078431372602</v>
      </c>
      <c r="AN235" s="157">
        <f t="shared" si="704"/>
        <v>17.739130434782638</v>
      </c>
      <c r="AO235" s="158">
        <f t="shared" si="704"/>
        <v>45.294117647058904</v>
      </c>
      <c r="AP235" s="155"/>
      <c r="AQ235" s="156"/>
      <c r="AR235" s="157">
        <f t="shared" si="705"/>
        <v>0</v>
      </c>
      <c r="AS235" s="158">
        <f t="shared" si="705"/>
        <v>0</v>
      </c>
      <c r="AT235" s="157">
        <f t="shared" si="706"/>
        <v>1.2841839949590423</v>
      </c>
      <c r="AU235" s="158">
        <f t="shared" si="706"/>
        <v>2.7474048442906622</v>
      </c>
      <c r="AV235" s="157">
        <f t="shared" si="707"/>
        <v>29.536231884057973</v>
      </c>
      <c r="AW235" s="158">
        <f t="shared" si="707"/>
        <v>46.705882352941259</v>
      </c>
      <c r="AX235" s="155"/>
      <c r="AY235" s="156"/>
      <c r="AZ235" s="157">
        <f t="shared" si="708"/>
        <v>0</v>
      </c>
      <c r="BA235" s="158">
        <f t="shared" si="708"/>
        <v>0</v>
      </c>
      <c r="BB235" s="155"/>
      <c r="BC235" s="156"/>
      <c r="BD235" s="157">
        <f t="shared" si="709"/>
        <v>0</v>
      </c>
      <c r="BE235" s="158">
        <f t="shared" si="709"/>
        <v>0</v>
      </c>
      <c r="BF235" s="155"/>
      <c r="BG235" s="156"/>
      <c r="BH235" s="157">
        <f t="shared" si="710"/>
        <v>0</v>
      </c>
      <c r="BI235" s="158">
        <f t="shared" si="710"/>
        <v>0</v>
      </c>
      <c r="BJ235" s="157">
        <f t="shared" si="711"/>
        <v>0</v>
      </c>
      <c r="BK235" s="158">
        <f t="shared" si="711"/>
        <v>0</v>
      </c>
      <c r="BL235" s="157">
        <f t="shared" si="712"/>
        <v>0</v>
      </c>
      <c r="BM235" s="158">
        <f t="shared" si="712"/>
        <v>0</v>
      </c>
      <c r="BN235" s="155">
        <v>6</v>
      </c>
      <c r="BO235" s="156">
        <v>11</v>
      </c>
      <c r="BP235" s="157">
        <f t="shared" si="713"/>
        <v>0</v>
      </c>
      <c r="BQ235" s="158">
        <f t="shared" si="713"/>
        <v>0</v>
      </c>
      <c r="BR235" s="155">
        <v>12</v>
      </c>
      <c r="BS235" s="156">
        <v>11</v>
      </c>
      <c r="BT235" s="157">
        <f t="shared" si="714"/>
        <v>12</v>
      </c>
      <c r="BU235" s="158">
        <f t="shared" si="714"/>
        <v>0</v>
      </c>
      <c r="BV235" s="155"/>
      <c r="BW235" s="156"/>
      <c r="BX235" s="157">
        <f t="shared" si="715"/>
        <v>0</v>
      </c>
      <c r="BY235" s="158">
        <f t="shared" si="715"/>
        <v>0</v>
      </c>
      <c r="BZ235" s="157">
        <f t="shared" si="716"/>
        <v>18</v>
      </c>
      <c r="CA235" s="158">
        <f t="shared" si="716"/>
        <v>22</v>
      </c>
      <c r="CB235" s="157">
        <f t="shared" si="717"/>
        <v>18</v>
      </c>
      <c r="CC235" s="158">
        <f t="shared" si="717"/>
        <v>0</v>
      </c>
      <c r="CD235" s="155">
        <v>0.592592592592593</v>
      </c>
      <c r="CE235" s="156">
        <v>1.1969696969696999</v>
      </c>
      <c r="CF235" s="157">
        <f t="shared" si="718"/>
        <v>3.555555555555558</v>
      </c>
      <c r="CG235" s="158">
        <f t="shared" si="718"/>
        <v>13.1666666666667</v>
      </c>
      <c r="CH235" s="155">
        <v>2.2037037037037002</v>
      </c>
      <c r="CI235" s="156">
        <v>0.75757575757575801</v>
      </c>
      <c r="CJ235" s="157">
        <f t="shared" si="719"/>
        <v>26.4444444444444</v>
      </c>
      <c r="CK235" s="158">
        <f t="shared" si="719"/>
        <v>8.3333333333333375</v>
      </c>
      <c r="CL235" s="155"/>
      <c r="CM235" s="156"/>
      <c r="CN235" s="157">
        <f t="shared" si="720"/>
        <v>0</v>
      </c>
      <c r="CO235" s="158">
        <f t="shared" si="720"/>
        <v>0</v>
      </c>
      <c r="CP235" s="157">
        <f t="shared" si="721"/>
        <v>1.6666666666666643</v>
      </c>
      <c r="CQ235" s="158">
        <f t="shared" si="721"/>
        <v>0.97727272727272885</v>
      </c>
      <c r="CR235" s="157">
        <f t="shared" si="722"/>
        <v>29.999999999999957</v>
      </c>
      <c r="CS235" s="158">
        <f t="shared" si="722"/>
        <v>21.500000000000036</v>
      </c>
      <c r="CT235" s="155"/>
      <c r="CU235" s="156"/>
      <c r="CV235" s="157">
        <f t="shared" si="723"/>
        <v>0</v>
      </c>
      <c r="CW235" s="158">
        <f t="shared" si="723"/>
        <v>0</v>
      </c>
      <c r="CX235" s="155">
        <v>16</v>
      </c>
      <c r="CY235" s="156"/>
      <c r="CZ235" s="157">
        <f t="shared" si="724"/>
        <v>192</v>
      </c>
      <c r="DA235" s="158">
        <f t="shared" si="724"/>
        <v>0</v>
      </c>
      <c r="DB235" s="155"/>
      <c r="DC235" s="156"/>
      <c r="DD235" s="157">
        <f t="shared" si="725"/>
        <v>0</v>
      </c>
      <c r="DE235" s="158">
        <f t="shared" si="725"/>
        <v>0</v>
      </c>
      <c r="DF235" s="157">
        <f t="shared" si="726"/>
        <v>10.666666666666666</v>
      </c>
      <c r="DG235" s="158">
        <f t="shared" si="726"/>
        <v>0</v>
      </c>
      <c r="DH235" s="157">
        <f t="shared" si="727"/>
        <v>192</v>
      </c>
      <c r="DI235" s="158">
        <f t="shared" si="727"/>
        <v>0</v>
      </c>
      <c r="DJ235" s="157">
        <f t="shared" si="728"/>
        <v>41</v>
      </c>
      <c r="DK235" s="158">
        <f t="shared" si="728"/>
        <v>39</v>
      </c>
      <c r="DL235" s="157">
        <f t="shared" si="728"/>
        <v>18</v>
      </c>
      <c r="DM235" s="158">
        <f t="shared" si="728"/>
        <v>0</v>
      </c>
      <c r="DN235" s="157">
        <f t="shared" si="729"/>
        <v>1.4521032166843397</v>
      </c>
      <c r="DO235" s="158">
        <f t="shared" si="729"/>
        <v>1.7488687782805461</v>
      </c>
      <c r="DP235" s="157">
        <f t="shared" si="730"/>
        <v>59.536231884057926</v>
      </c>
      <c r="DQ235" s="158">
        <f t="shared" si="730"/>
        <v>68.205882352941302</v>
      </c>
      <c r="DR235" s="157">
        <f t="shared" si="731"/>
        <v>10.666666666666666</v>
      </c>
      <c r="DS235" s="158">
        <f t="shared" si="731"/>
        <v>0</v>
      </c>
      <c r="DT235" s="157">
        <f t="shared" si="732"/>
        <v>192</v>
      </c>
      <c r="DU235" s="158">
        <f t="shared" si="732"/>
        <v>0</v>
      </c>
      <c r="DV235" s="155">
        <v>212</v>
      </c>
      <c r="DW235" s="156">
        <v>131</v>
      </c>
      <c r="DX235" s="157">
        <f t="shared" si="733"/>
        <v>0</v>
      </c>
      <c r="DY235" s="158">
        <f t="shared" si="733"/>
        <v>0</v>
      </c>
      <c r="DZ235" s="155">
        <v>150</v>
      </c>
      <c r="EA235" s="156">
        <v>86</v>
      </c>
      <c r="EB235" s="157">
        <f t="shared" si="734"/>
        <v>0</v>
      </c>
      <c r="EC235" s="158">
        <f t="shared" si="734"/>
        <v>0</v>
      </c>
      <c r="ED235" s="155"/>
      <c r="EE235" s="156"/>
      <c r="EF235" s="157">
        <f t="shared" si="735"/>
        <v>0</v>
      </c>
      <c r="EG235" s="158">
        <f t="shared" si="735"/>
        <v>0</v>
      </c>
      <c r="EH235" s="157">
        <f t="shared" si="736"/>
        <v>362</v>
      </c>
      <c r="EI235" s="158">
        <f t="shared" si="736"/>
        <v>217</v>
      </c>
      <c r="EJ235" s="157">
        <f t="shared" si="737"/>
        <v>0</v>
      </c>
      <c r="EK235" s="158">
        <f t="shared" si="737"/>
        <v>0</v>
      </c>
      <c r="EL235" s="155">
        <v>2.0930018416206302</v>
      </c>
      <c r="EM235" s="156">
        <v>2.4423963133640498</v>
      </c>
      <c r="EN235" s="157">
        <f t="shared" si="738"/>
        <v>443.71639042357361</v>
      </c>
      <c r="EO235" s="158">
        <f t="shared" si="738"/>
        <v>319.95391705069051</v>
      </c>
      <c r="EP235" s="155">
        <v>2.1896869244935502</v>
      </c>
      <c r="EQ235" s="156">
        <v>2.1889400921658999</v>
      </c>
      <c r="ER235" s="157">
        <f t="shared" si="739"/>
        <v>328.45303867403254</v>
      </c>
      <c r="ES235" s="158">
        <f t="shared" si="739"/>
        <v>188.24884792626739</v>
      </c>
      <c r="ET235" s="155"/>
      <c r="EU235" s="156"/>
      <c r="EV235" s="157">
        <f t="shared" si="740"/>
        <v>0</v>
      </c>
      <c r="EW235" s="158">
        <f t="shared" si="740"/>
        <v>0</v>
      </c>
      <c r="EX235" s="157">
        <f t="shared" si="741"/>
        <v>2.1330647212641054</v>
      </c>
      <c r="EY235" s="158">
        <f t="shared" si="741"/>
        <v>2.3419482257002668</v>
      </c>
      <c r="EZ235" s="157">
        <f t="shared" si="742"/>
        <v>772.1694290976061</v>
      </c>
      <c r="FA235" s="158">
        <f t="shared" si="742"/>
        <v>508.20276497695789</v>
      </c>
      <c r="FB235" s="155"/>
      <c r="FC235" s="156"/>
      <c r="FD235" s="157">
        <f t="shared" si="743"/>
        <v>0</v>
      </c>
      <c r="FE235" s="158">
        <f t="shared" si="743"/>
        <v>0</v>
      </c>
      <c r="FF235" s="155"/>
      <c r="FG235" s="156"/>
      <c r="FH235" s="157">
        <f t="shared" si="744"/>
        <v>0</v>
      </c>
      <c r="FI235" s="158">
        <f t="shared" si="744"/>
        <v>0</v>
      </c>
      <c r="FJ235" s="155"/>
      <c r="FK235" s="156"/>
      <c r="FL235" s="157">
        <f t="shared" si="745"/>
        <v>0</v>
      </c>
      <c r="FM235" s="158">
        <f t="shared" si="745"/>
        <v>0</v>
      </c>
      <c r="FN235" s="157">
        <f t="shared" si="746"/>
        <v>0</v>
      </c>
      <c r="FO235" s="158">
        <f t="shared" si="746"/>
        <v>0</v>
      </c>
      <c r="FP235" s="157">
        <f t="shared" si="747"/>
        <v>0</v>
      </c>
      <c r="FQ235" s="158">
        <f t="shared" si="747"/>
        <v>0</v>
      </c>
      <c r="FR235" s="155"/>
      <c r="FS235" s="156"/>
      <c r="FT235" s="157">
        <f t="shared" si="748"/>
        <v>0</v>
      </c>
      <c r="FU235" s="158">
        <f t="shared" si="748"/>
        <v>0</v>
      </c>
      <c r="FV235" s="155"/>
      <c r="FW235" s="156"/>
      <c r="FX235" s="157">
        <f t="shared" si="749"/>
        <v>0</v>
      </c>
      <c r="FY235" s="158">
        <f t="shared" si="749"/>
        <v>0</v>
      </c>
      <c r="FZ235" s="155"/>
      <c r="GA235" s="156"/>
      <c r="GB235" s="157">
        <f t="shared" si="750"/>
        <v>0</v>
      </c>
      <c r="GC235" s="158">
        <f t="shared" si="750"/>
        <v>0</v>
      </c>
      <c r="GD235" s="157">
        <f t="shared" si="751"/>
        <v>229</v>
      </c>
      <c r="GE235" s="158">
        <f t="shared" si="751"/>
        <v>144</v>
      </c>
      <c r="GF235" s="157">
        <f t="shared" si="751"/>
        <v>0</v>
      </c>
      <c r="GG235" s="158">
        <f t="shared" si="751"/>
        <v>0</v>
      </c>
      <c r="GH235" s="157">
        <f t="shared" si="752"/>
        <v>459.06904742840453</v>
      </c>
      <c r="GI235" s="158">
        <f t="shared" si="752"/>
        <v>334.53234842323957</v>
      </c>
      <c r="GJ235" s="157" t="str">
        <f t="shared" si="753"/>
        <v/>
      </c>
      <c r="GK235" s="158" t="str">
        <f t="shared" si="753"/>
        <v/>
      </c>
      <c r="GL235" s="157">
        <f t="shared" si="754"/>
        <v>174</v>
      </c>
      <c r="GM235" s="158">
        <f t="shared" si="754"/>
        <v>112</v>
      </c>
      <c r="GN235" s="157">
        <f t="shared" si="754"/>
        <v>12</v>
      </c>
      <c r="GO235" s="158">
        <f t="shared" si="754"/>
        <v>0</v>
      </c>
      <c r="GP235" s="157">
        <f t="shared" si="755"/>
        <v>372.63661355325956</v>
      </c>
      <c r="GQ235" s="158">
        <f t="shared" si="755"/>
        <v>241.87629890665963</v>
      </c>
      <c r="GR235" s="157">
        <f t="shared" si="756"/>
        <v>192</v>
      </c>
      <c r="GS235" s="158">
        <f t="shared" si="756"/>
        <v>0</v>
      </c>
      <c r="GT235" s="157">
        <f t="shared" si="757"/>
        <v>403</v>
      </c>
      <c r="GU235" s="158">
        <f t="shared" si="757"/>
        <v>256</v>
      </c>
      <c r="GV235" s="157">
        <f t="shared" si="757"/>
        <v>12</v>
      </c>
      <c r="GW235" s="158">
        <f t="shared" si="757"/>
        <v>0</v>
      </c>
      <c r="GX235" s="157">
        <f t="shared" si="758"/>
        <v>831.7056609816641</v>
      </c>
      <c r="GY235" s="158">
        <f t="shared" si="758"/>
        <v>576.40864732989917</v>
      </c>
      <c r="GZ235" s="157">
        <f t="shared" si="695"/>
        <v>192</v>
      </c>
      <c r="HA235" s="158" t="str">
        <f t="shared" si="695"/>
        <v/>
      </c>
      <c r="HB235" s="157">
        <f t="shared" si="759"/>
        <v>0</v>
      </c>
      <c r="HC235" s="158">
        <f t="shared" si="759"/>
        <v>0</v>
      </c>
      <c r="HD235" s="157">
        <f t="shared" si="759"/>
        <v>0</v>
      </c>
      <c r="HE235" s="158">
        <f t="shared" si="759"/>
        <v>0</v>
      </c>
      <c r="HF235" s="157" t="str">
        <f t="shared" si="760"/>
        <v/>
      </c>
      <c r="HG235" s="158" t="str">
        <f t="shared" si="760"/>
        <v/>
      </c>
      <c r="HH235" s="157" t="str">
        <f t="shared" si="761"/>
        <v/>
      </c>
      <c r="HI235" s="158" t="str">
        <f t="shared" si="761"/>
        <v/>
      </c>
      <c r="HJ235" s="157">
        <f t="shared" si="762"/>
        <v>831.70566098166398</v>
      </c>
      <c r="HK235" s="158">
        <f t="shared" si="762"/>
        <v>576.40864732989917</v>
      </c>
      <c r="HL235" s="157">
        <f t="shared" si="763"/>
        <v>192</v>
      </c>
      <c r="HM235" s="158" t="str">
        <f t="shared" si="763"/>
        <v/>
      </c>
    </row>
    <row r="236" spans="1:221">
      <c r="A236" s="176" t="s">
        <v>563</v>
      </c>
      <c r="B236" s="177" t="s">
        <v>631</v>
      </c>
      <c r="C236" s="178"/>
      <c r="D236" s="180">
        <v>199795</v>
      </c>
      <c r="E236" s="180">
        <v>10</v>
      </c>
      <c r="F236" s="155">
        <v>158</v>
      </c>
      <c r="G236" s="156">
        <v>111</v>
      </c>
      <c r="H236" s="155">
        <v>18</v>
      </c>
      <c r="I236" s="156">
        <v>4</v>
      </c>
      <c r="J236" s="157">
        <f t="shared" si="696"/>
        <v>140</v>
      </c>
      <c r="K236" s="158">
        <f t="shared" si="696"/>
        <v>107</v>
      </c>
      <c r="L236" s="155"/>
      <c r="M236" s="156"/>
      <c r="N236" s="157">
        <f t="shared" si="697"/>
        <v>140</v>
      </c>
      <c r="O236" s="158">
        <f t="shared" si="697"/>
        <v>107</v>
      </c>
      <c r="P236" s="157">
        <f t="shared" si="697"/>
        <v>3</v>
      </c>
      <c r="Q236" s="158">
        <f t="shared" si="697"/>
        <v>0</v>
      </c>
      <c r="R236" s="155">
        <v>1</v>
      </c>
      <c r="S236" s="156">
        <v>1</v>
      </c>
      <c r="T236" s="157">
        <f t="shared" si="698"/>
        <v>0</v>
      </c>
      <c r="U236" s="158">
        <f t="shared" si="698"/>
        <v>0</v>
      </c>
      <c r="V236" s="155">
        <v>3</v>
      </c>
      <c r="W236" s="156">
        <v>3</v>
      </c>
      <c r="X236" s="157">
        <f t="shared" si="699"/>
        <v>0</v>
      </c>
      <c r="Y236" s="158">
        <f t="shared" si="699"/>
        <v>0</v>
      </c>
      <c r="Z236" s="155"/>
      <c r="AA236" s="156"/>
      <c r="AB236" s="157">
        <f t="shared" si="700"/>
        <v>0</v>
      </c>
      <c r="AC236" s="158">
        <f t="shared" si="700"/>
        <v>0</v>
      </c>
      <c r="AD236" s="157">
        <f t="shared" si="701"/>
        <v>4</v>
      </c>
      <c r="AE236" s="158">
        <f t="shared" si="701"/>
        <v>4</v>
      </c>
      <c r="AF236" s="157">
        <f t="shared" si="702"/>
        <v>0</v>
      </c>
      <c r="AG236" s="158">
        <f t="shared" si="702"/>
        <v>0</v>
      </c>
      <c r="AH236" s="155">
        <v>0.16666666666666699</v>
      </c>
      <c r="AI236" s="156">
        <v>1.0833333333333299</v>
      </c>
      <c r="AJ236" s="157">
        <f t="shared" si="703"/>
        <v>0.16666666666666699</v>
      </c>
      <c r="AK236" s="158">
        <f t="shared" si="703"/>
        <v>1.0833333333333299</v>
      </c>
      <c r="AL236" s="155">
        <v>4.0833333333333304</v>
      </c>
      <c r="AM236" s="156">
        <v>2.75</v>
      </c>
      <c r="AN236" s="157">
        <f t="shared" si="704"/>
        <v>12.249999999999991</v>
      </c>
      <c r="AO236" s="158">
        <f t="shared" si="704"/>
        <v>8.25</v>
      </c>
      <c r="AP236" s="155"/>
      <c r="AQ236" s="156"/>
      <c r="AR236" s="157">
        <f t="shared" si="705"/>
        <v>0</v>
      </c>
      <c r="AS236" s="158">
        <f t="shared" si="705"/>
        <v>0</v>
      </c>
      <c r="AT236" s="157">
        <f t="shared" si="706"/>
        <v>3.1041666666666647</v>
      </c>
      <c r="AU236" s="158">
        <f t="shared" si="706"/>
        <v>2.3333333333333326</v>
      </c>
      <c r="AV236" s="157">
        <f t="shared" si="707"/>
        <v>12.416666666666659</v>
      </c>
      <c r="AW236" s="158">
        <f t="shared" si="707"/>
        <v>9.3333333333333304</v>
      </c>
      <c r="AX236" s="155"/>
      <c r="AY236" s="156"/>
      <c r="AZ236" s="157">
        <f t="shared" si="708"/>
        <v>0</v>
      </c>
      <c r="BA236" s="158">
        <f t="shared" si="708"/>
        <v>0</v>
      </c>
      <c r="BB236" s="155"/>
      <c r="BC236" s="156"/>
      <c r="BD236" s="157">
        <f t="shared" si="709"/>
        <v>0</v>
      </c>
      <c r="BE236" s="158">
        <f t="shared" si="709"/>
        <v>0</v>
      </c>
      <c r="BF236" s="155"/>
      <c r="BG236" s="156"/>
      <c r="BH236" s="157">
        <f t="shared" si="710"/>
        <v>0</v>
      </c>
      <c r="BI236" s="158">
        <f t="shared" si="710"/>
        <v>0</v>
      </c>
      <c r="BJ236" s="157">
        <f t="shared" si="711"/>
        <v>0</v>
      </c>
      <c r="BK236" s="158">
        <f t="shared" si="711"/>
        <v>0</v>
      </c>
      <c r="BL236" s="157">
        <f t="shared" si="712"/>
        <v>0</v>
      </c>
      <c r="BM236" s="158">
        <f t="shared" si="712"/>
        <v>0</v>
      </c>
      <c r="BN236" s="155">
        <v>1</v>
      </c>
      <c r="BO236" s="156">
        <v>1</v>
      </c>
      <c r="BP236" s="157">
        <f t="shared" si="713"/>
        <v>0</v>
      </c>
      <c r="BQ236" s="158">
        <f t="shared" si="713"/>
        <v>0</v>
      </c>
      <c r="BR236" s="155">
        <v>3</v>
      </c>
      <c r="BS236" s="156">
        <v>3</v>
      </c>
      <c r="BT236" s="157">
        <f t="shared" si="714"/>
        <v>3</v>
      </c>
      <c r="BU236" s="158">
        <f t="shared" si="714"/>
        <v>0</v>
      </c>
      <c r="BV236" s="155"/>
      <c r="BW236" s="156"/>
      <c r="BX236" s="157">
        <f t="shared" si="715"/>
        <v>0</v>
      </c>
      <c r="BY236" s="158">
        <f t="shared" si="715"/>
        <v>0</v>
      </c>
      <c r="BZ236" s="157">
        <f t="shared" si="716"/>
        <v>4</v>
      </c>
      <c r="CA236" s="158">
        <f t="shared" si="716"/>
        <v>4</v>
      </c>
      <c r="CB236" s="157">
        <f t="shared" si="717"/>
        <v>4</v>
      </c>
      <c r="CC236" s="158">
        <f t="shared" si="717"/>
        <v>0</v>
      </c>
      <c r="CD236" s="155">
        <v>0.5</v>
      </c>
      <c r="CE236" s="156">
        <v>0.25</v>
      </c>
      <c r="CF236" s="157">
        <f t="shared" si="718"/>
        <v>0.5</v>
      </c>
      <c r="CG236" s="158">
        <f t="shared" si="718"/>
        <v>0.25</v>
      </c>
      <c r="CH236" s="155">
        <v>5.0833333333333304</v>
      </c>
      <c r="CI236" s="156">
        <v>2.0833333333333299</v>
      </c>
      <c r="CJ236" s="157">
        <f t="shared" si="719"/>
        <v>15.249999999999991</v>
      </c>
      <c r="CK236" s="158">
        <f t="shared" si="719"/>
        <v>6.2499999999999893</v>
      </c>
      <c r="CL236" s="155"/>
      <c r="CM236" s="156"/>
      <c r="CN236" s="157">
        <f t="shared" si="720"/>
        <v>0</v>
      </c>
      <c r="CO236" s="158">
        <f t="shared" si="720"/>
        <v>0</v>
      </c>
      <c r="CP236" s="157">
        <f t="shared" si="721"/>
        <v>3.9374999999999978</v>
      </c>
      <c r="CQ236" s="158">
        <f t="shared" si="721"/>
        <v>1.6249999999999973</v>
      </c>
      <c r="CR236" s="157">
        <f t="shared" si="722"/>
        <v>15.749999999999991</v>
      </c>
      <c r="CS236" s="158">
        <f t="shared" si="722"/>
        <v>6.4999999999999893</v>
      </c>
      <c r="CT236" s="155"/>
      <c r="CU236" s="156"/>
      <c r="CV236" s="157">
        <f t="shared" si="723"/>
        <v>0</v>
      </c>
      <c r="CW236" s="158">
        <f t="shared" si="723"/>
        <v>0</v>
      </c>
      <c r="CX236" s="155">
        <v>2</v>
      </c>
      <c r="CY236" s="156"/>
      <c r="CZ236" s="157">
        <f t="shared" si="724"/>
        <v>6</v>
      </c>
      <c r="DA236" s="158">
        <f t="shared" si="724"/>
        <v>0</v>
      </c>
      <c r="DB236" s="155"/>
      <c r="DC236" s="156"/>
      <c r="DD236" s="157">
        <f t="shared" si="725"/>
        <v>0</v>
      </c>
      <c r="DE236" s="158">
        <f t="shared" si="725"/>
        <v>0</v>
      </c>
      <c r="DF236" s="157">
        <f t="shared" si="726"/>
        <v>1.5</v>
      </c>
      <c r="DG236" s="158">
        <f t="shared" si="726"/>
        <v>0</v>
      </c>
      <c r="DH236" s="157">
        <f t="shared" si="727"/>
        <v>6</v>
      </c>
      <c r="DI236" s="158">
        <f t="shared" si="727"/>
        <v>0</v>
      </c>
      <c r="DJ236" s="157">
        <f t="shared" si="728"/>
        <v>8</v>
      </c>
      <c r="DK236" s="158">
        <f t="shared" si="728"/>
        <v>8</v>
      </c>
      <c r="DL236" s="157">
        <f t="shared" si="728"/>
        <v>4</v>
      </c>
      <c r="DM236" s="158">
        <f t="shared" si="728"/>
        <v>0</v>
      </c>
      <c r="DN236" s="157">
        <f t="shared" si="729"/>
        <v>3.5208333333333313</v>
      </c>
      <c r="DO236" s="158">
        <f t="shared" si="729"/>
        <v>1.979166666666665</v>
      </c>
      <c r="DP236" s="157">
        <f t="shared" si="730"/>
        <v>28.16666666666665</v>
      </c>
      <c r="DQ236" s="158">
        <f t="shared" si="730"/>
        <v>15.83333333333332</v>
      </c>
      <c r="DR236" s="157">
        <f t="shared" si="731"/>
        <v>1.5</v>
      </c>
      <c r="DS236" s="158">
        <f t="shared" si="731"/>
        <v>0</v>
      </c>
      <c r="DT236" s="157">
        <f t="shared" si="732"/>
        <v>6</v>
      </c>
      <c r="DU236" s="158">
        <f t="shared" si="732"/>
        <v>0</v>
      </c>
      <c r="DV236" s="155">
        <v>53</v>
      </c>
      <c r="DW236" s="156">
        <v>43</v>
      </c>
      <c r="DX236" s="157">
        <f t="shared" si="733"/>
        <v>0</v>
      </c>
      <c r="DY236" s="158">
        <f t="shared" si="733"/>
        <v>0</v>
      </c>
      <c r="DZ236" s="155">
        <v>79</v>
      </c>
      <c r="EA236" s="156">
        <v>56</v>
      </c>
      <c r="EB236" s="157">
        <f t="shared" si="734"/>
        <v>0</v>
      </c>
      <c r="EC236" s="158">
        <f t="shared" si="734"/>
        <v>0</v>
      </c>
      <c r="ED236" s="155"/>
      <c r="EE236" s="156"/>
      <c r="EF236" s="157">
        <f t="shared" si="735"/>
        <v>0</v>
      </c>
      <c r="EG236" s="158">
        <f t="shared" si="735"/>
        <v>0</v>
      </c>
      <c r="EH236" s="157">
        <f t="shared" si="736"/>
        <v>132</v>
      </c>
      <c r="EI236" s="158">
        <f t="shared" si="736"/>
        <v>99</v>
      </c>
      <c r="EJ236" s="157">
        <f t="shared" si="737"/>
        <v>0</v>
      </c>
      <c r="EK236" s="158">
        <f t="shared" si="737"/>
        <v>0</v>
      </c>
      <c r="EL236" s="155">
        <v>1.6262626262626301</v>
      </c>
      <c r="EM236" s="156">
        <v>1.7003367003367</v>
      </c>
      <c r="EN236" s="157">
        <f t="shared" si="738"/>
        <v>86.191919191919396</v>
      </c>
      <c r="EO236" s="158">
        <f t="shared" si="738"/>
        <v>73.114478114478104</v>
      </c>
      <c r="EP236" s="155">
        <v>3.7070707070707098</v>
      </c>
      <c r="EQ236" s="156">
        <v>3.7811447811447798</v>
      </c>
      <c r="ER236" s="157">
        <f t="shared" si="739"/>
        <v>292.85858585858608</v>
      </c>
      <c r="ES236" s="158">
        <f t="shared" si="739"/>
        <v>211.74410774410768</v>
      </c>
      <c r="ET236" s="155"/>
      <c r="EU236" s="156"/>
      <c r="EV236" s="157">
        <f t="shared" si="740"/>
        <v>0</v>
      </c>
      <c r="EW236" s="158">
        <f t="shared" si="740"/>
        <v>0</v>
      </c>
      <c r="EX236" s="157">
        <f t="shared" si="741"/>
        <v>2.8715947352311022</v>
      </c>
      <c r="EY236" s="158">
        <f t="shared" si="741"/>
        <v>2.8773594531170281</v>
      </c>
      <c r="EZ236" s="157">
        <f t="shared" si="742"/>
        <v>379.05050505050548</v>
      </c>
      <c r="FA236" s="158">
        <f t="shared" si="742"/>
        <v>284.8585858585858</v>
      </c>
      <c r="FB236" s="155"/>
      <c r="FC236" s="156"/>
      <c r="FD236" s="157">
        <f t="shared" si="743"/>
        <v>0</v>
      </c>
      <c r="FE236" s="158">
        <f t="shared" si="743"/>
        <v>0</v>
      </c>
      <c r="FF236" s="155"/>
      <c r="FG236" s="156"/>
      <c r="FH236" s="157">
        <f t="shared" si="744"/>
        <v>0</v>
      </c>
      <c r="FI236" s="158">
        <f t="shared" si="744"/>
        <v>0</v>
      </c>
      <c r="FJ236" s="155"/>
      <c r="FK236" s="156"/>
      <c r="FL236" s="157">
        <f t="shared" si="745"/>
        <v>0</v>
      </c>
      <c r="FM236" s="158">
        <f t="shared" si="745"/>
        <v>0</v>
      </c>
      <c r="FN236" s="157">
        <f t="shared" si="746"/>
        <v>0</v>
      </c>
      <c r="FO236" s="158">
        <f t="shared" si="746"/>
        <v>0</v>
      </c>
      <c r="FP236" s="157">
        <f t="shared" si="747"/>
        <v>0</v>
      </c>
      <c r="FQ236" s="158">
        <f t="shared" si="747"/>
        <v>0</v>
      </c>
      <c r="FR236" s="155"/>
      <c r="FS236" s="156"/>
      <c r="FT236" s="157">
        <f t="shared" si="748"/>
        <v>0</v>
      </c>
      <c r="FU236" s="158">
        <f t="shared" si="748"/>
        <v>0</v>
      </c>
      <c r="FV236" s="155"/>
      <c r="FW236" s="156"/>
      <c r="FX236" s="157">
        <f t="shared" si="749"/>
        <v>0</v>
      </c>
      <c r="FY236" s="158">
        <f t="shared" si="749"/>
        <v>0</v>
      </c>
      <c r="FZ236" s="155"/>
      <c r="GA236" s="156"/>
      <c r="GB236" s="157">
        <f t="shared" si="750"/>
        <v>0</v>
      </c>
      <c r="GC236" s="158">
        <f t="shared" si="750"/>
        <v>0</v>
      </c>
      <c r="GD236" s="157">
        <f t="shared" si="751"/>
        <v>55</v>
      </c>
      <c r="GE236" s="158">
        <f t="shared" si="751"/>
        <v>45</v>
      </c>
      <c r="GF236" s="157">
        <f t="shared" si="751"/>
        <v>0</v>
      </c>
      <c r="GG236" s="158">
        <f t="shared" si="751"/>
        <v>0</v>
      </c>
      <c r="GH236" s="157">
        <f t="shared" si="752"/>
        <v>86.858585858586068</v>
      </c>
      <c r="GI236" s="158">
        <f t="shared" si="752"/>
        <v>74.447811447811432</v>
      </c>
      <c r="GJ236" s="157" t="str">
        <f t="shared" si="753"/>
        <v/>
      </c>
      <c r="GK236" s="158" t="str">
        <f t="shared" si="753"/>
        <v/>
      </c>
      <c r="GL236" s="157">
        <f t="shared" si="754"/>
        <v>85</v>
      </c>
      <c r="GM236" s="158">
        <f t="shared" si="754"/>
        <v>62</v>
      </c>
      <c r="GN236" s="157">
        <f t="shared" si="754"/>
        <v>3</v>
      </c>
      <c r="GO236" s="158">
        <f t="shared" si="754"/>
        <v>0</v>
      </c>
      <c r="GP236" s="157">
        <f t="shared" si="755"/>
        <v>320.35858585858608</v>
      </c>
      <c r="GQ236" s="158">
        <f t="shared" si="755"/>
        <v>226.24410774410768</v>
      </c>
      <c r="GR236" s="157">
        <f t="shared" si="756"/>
        <v>6</v>
      </c>
      <c r="GS236" s="158">
        <f t="shared" si="756"/>
        <v>0</v>
      </c>
      <c r="GT236" s="157">
        <f t="shared" si="757"/>
        <v>140</v>
      </c>
      <c r="GU236" s="158">
        <f t="shared" si="757"/>
        <v>107</v>
      </c>
      <c r="GV236" s="157">
        <f t="shared" si="757"/>
        <v>3</v>
      </c>
      <c r="GW236" s="158">
        <f t="shared" si="757"/>
        <v>0</v>
      </c>
      <c r="GX236" s="157">
        <f t="shared" si="758"/>
        <v>407.21717171717216</v>
      </c>
      <c r="GY236" s="158">
        <f t="shared" si="758"/>
        <v>300.69191919191911</v>
      </c>
      <c r="GZ236" s="157">
        <f t="shared" si="695"/>
        <v>6</v>
      </c>
      <c r="HA236" s="158" t="str">
        <f t="shared" si="695"/>
        <v/>
      </c>
      <c r="HB236" s="157">
        <f t="shared" si="759"/>
        <v>0</v>
      </c>
      <c r="HC236" s="158">
        <f t="shared" si="759"/>
        <v>0</v>
      </c>
      <c r="HD236" s="157">
        <f t="shared" si="759"/>
        <v>0</v>
      </c>
      <c r="HE236" s="158">
        <f t="shared" si="759"/>
        <v>0</v>
      </c>
      <c r="HF236" s="157" t="str">
        <f t="shared" si="760"/>
        <v/>
      </c>
      <c r="HG236" s="158" t="str">
        <f t="shared" si="760"/>
        <v/>
      </c>
      <c r="HH236" s="157" t="str">
        <f t="shared" si="761"/>
        <v/>
      </c>
      <c r="HI236" s="158" t="str">
        <f t="shared" si="761"/>
        <v/>
      </c>
      <c r="HJ236" s="157">
        <f t="shared" si="762"/>
        <v>407.21717171717211</v>
      </c>
      <c r="HK236" s="158">
        <f t="shared" si="762"/>
        <v>300.69191919191911</v>
      </c>
      <c r="HL236" s="157">
        <f t="shared" si="763"/>
        <v>6</v>
      </c>
      <c r="HM236" s="158" t="str">
        <f t="shared" si="763"/>
        <v/>
      </c>
    </row>
    <row r="237" spans="1:221">
      <c r="A237" s="176" t="s">
        <v>563</v>
      </c>
      <c r="B237" s="177" t="s">
        <v>632</v>
      </c>
      <c r="C237" s="178"/>
      <c r="D237" s="180">
        <v>199838</v>
      </c>
      <c r="E237" s="180">
        <v>9</v>
      </c>
      <c r="F237" s="155">
        <v>396</v>
      </c>
      <c r="G237" s="156">
        <v>381</v>
      </c>
      <c r="H237" s="155">
        <v>14</v>
      </c>
      <c r="I237" s="156">
        <v>9</v>
      </c>
      <c r="J237" s="157">
        <f t="shared" si="696"/>
        <v>382</v>
      </c>
      <c r="K237" s="158">
        <f t="shared" si="696"/>
        <v>372</v>
      </c>
      <c r="L237" s="155"/>
      <c r="M237" s="156"/>
      <c r="N237" s="157">
        <f t="shared" si="697"/>
        <v>382</v>
      </c>
      <c r="O237" s="158">
        <f t="shared" si="697"/>
        <v>372</v>
      </c>
      <c r="P237" s="157">
        <f t="shared" si="697"/>
        <v>34</v>
      </c>
      <c r="Q237" s="158">
        <f t="shared" si="697"/>
        <v>0</v>
      </c>
      <c r="R237" s="155">
        <v>0</v>
      </c>
      <c r="S237" s="156">
        <v>2</v>
      </c>
      <c r="T237" s="157">
        <f t="shared" si="698"/>
        <v>0</v>
      </c>
      <c r="U237" s="158">
        <f t="shared" si="698"/>
        <v>0</v>
      </c>
      <c r="V237" s="155">
        <v>6</v>
      </c>
      <c r="W237" s="156">
        <v>9</v>
      </c>
      <c r="X237" s="157">
        <f t="shared" si="699"/>
        <v>0</v>
      </c>
      <c r="Y237" s="158">
        <f t="shared" si="699"/>
        <v>0</v>
      </c>
      <c r="Z237" s="155"/>
      <c r="AA237" s="156"/>
      <c r="AB237" s="157">
        <f t="shared" si="700"/>
        <v>0</v>
      </c>
      <c r="AC237" s="158">
        <f t="shared" si="700"/>
        <v>0</v>
      </c>
      <c r="AD237" s="157">
        <f t="shared" si="701"/>
        <v>6</v>
      </c>
      <c r="AE237" s="158">
        <f t="shared" si="701"/>
        <v>11</v>
      </c>
      <c r="AF237" s="157">
        <f t="shared" si="702"/>
        <v>0</v>
      </c>
      <c r="AG237" s="158">
        <f t="shared" si="702"/>
        <v>0</v>
      </c>
      <c r="AH237" s="155">
        <v>0</v>
      </c>
      <c r="AI237" s="156">
        <v>1.4242424242424201</v>
      </c>
      <c r="AJ237" s="157">
        <f t="shared" si="703"/>
        <v>0</v>
      </c>
      <c r="AK237" s="158">
        <f t="shared" si="703"/>
        <v>2.8484848484848402</v>
      </c>
      <c r="AL237" s="155">
        <v>3.7777777777777799</v>
      </c>
      <c r="AM237" s="156">
        <v>3.5454545454545499</v>
      </c>
      <c r="AN237" s="157">
        <f t="shared" si="704"/>
        <v>22.666666666666679</v>
      </c>
      <c r="AO237" s="158">
        <f t="shared" si="704"/>
        <v>31.909090909090949</v>
      </c>
      <c r="AP237" s="155"/>
      <c r="AQ237" s="156"/>
      <c r="AR237" s="157">
        <f t="shared" si="705"/>
        <v>0</v>
      </c>
      <c r="AS237" s="158">
        <f t="shared" si="705"/>
        <v>0</v>
      </c>
      <c r="AT237" s="157">
        <f t="shared" si="706"/>
        <v>3.7777777777777799</v>
      </c>
      <c r="AU237" s="158">
        <f t="shared" si="706"/>
        <v>3.1597796143250716</v>
      </c>
      <c r="AV237" s="157">
        <f t="shared" si="707"/>
        <v>22.666666666666679</v>
      </c>
      <c r="AW237" s="158">
        <f t="shared" si="707"/>
        <v>34.757575757575786</v>
      </c>
      <c r="AX237" s="155"/>
      <c r="AY237" s="156"/>
      <c r="AZ237" s="157">
        <f t="shared" si="708"/>
        <v>0</v>
      </c>
      <c r="BA237" s="158">
        <f t="shared" si="708"/>
        <v>0</v>
      </c>
      <c r="BB237" s="155"/>
      <c r="BC237" s="156"/>
      <c r="BD237" s="157">
        <f t="shared" si="709"/>
        <v>0</v>
      </c>
      <c r="BE237" s="158">
        <f t="shared" si="709"/>
        <v>0</v>
      </c>
      <c r="BF237" s="155"/>
      <c r="BG237" s="156"/>
      <c r="BH237" s="157">
        <f t="shared" si="710"/>
        <v>0</v>
      </c>
      <c r="BI237" s="158">
        <f t="shared" si="710"/>
        <v>0</v>
      </c>
      <c r="BJ237" s="157">
        <f t="shared" si="711"/>
        <v>0</v>
      </c>
      <c r="BK237" s="158">
        <f t="shared" si="711"/>
        <v>0</v>
      </c>
      <c r="BL237" s="157">
        <f t="shared" si="712"/>
        <v>0</v>
      </c>
      <c r="BM237" s="158">
        <f t="shared" si="712"/>
        <v>0</v>
      </c>
      <c r="BN237" s="155">
        <v>24</v>
      </c>
      <c r="BO237" s="156">
        <v>19</v>
      </c>
      <c r="BP237" s="157">
        <f t="shared" si="713"/>
        <v>0</v>
      </c>
      <c r="BQ237" s="158">
        <f t="shared" si="713"/>
        <v>0</v>
      </c>
      <c r="BR237" s="155">
        <v>34</v>
      </c>
      <c r="BS237" s="156">
        <v>31</v>
      </c>
      <c r="BT237" s="157">
        <f t="shared" si="714"/>
        <v>34</v>
      </c>
      <c r="BU237" s="158">
        <f t="shared" si="714"/>
        <v>0</v>
      </c>
      <c r="BV237" s="155"/>
      <c r="BW237" s="156"/>
      <c r="BX237" s="157">
        <f t="shared" si="715"/>
        <v>0</v>
      </c>
      <c r="BY237" s="158">
        <f t="shared" si="715"/>
        <v>0</v>
      </c>
      <c r="BZ237" s="157">
        <f t="shared" si="716"/>
        <v>58</v>
      </c>
      <c r="CA237" s="158">
        <f t="shared" si="716"/>
        <v>50</v>
      </c>
      <c r="CB237" s="157">
        <f t="shared" si="717"/>
        <v>58</v>
      </c>
      <c r="CC237" s="158">
        <f t="shared" si="717"/>
        <v>0</v>
      </c>
      <c r="CD237" s="155">
        <v>1.32758620689655</v>
      </c>
      <c r="CE237" s="156">
        <v>1.43333333333333</v>
      </c>
      <c r="CF237" s="157">
        <f t="shared" si="718"/>
        <v>31.862068965517203</v>
      </c>
      <c r="CG237" s="158">
        <f t="shared" si="718"/>
        <v>27.23333333333327</v>
      </c>
      <c r="CH237" s="155">
        <v>1.7471264367816099</v>
      </c>
      <c r="CI237" s="156">
        <v>2.5333333333333301</v>
      </c>
      <c r="CJ237" s="157">
        <f t="shared" si="719"/>
        <v>59.402298850574738</v>
      </c>
      <c r="CK237" s="158">
        <f t="shared" si="719"/>
        <v>78.533333333333232</v>
      </c>
      <c r="CL237" s="155"/>
      <c r="CM237" s="156"/>
      <c r="CN237" s="157">
        <f t="shared" si="720"/>
        <v>0</v>
      </c>
      <c r="CO237" s="158">
        <f t="shared" si="720"/>
        <v>0</v>
      </c>
      <c r="CP237" s="157">
        <f t="shared" si="721"/>
        <v>1.5735235830360681</v>
      </c>
      <c r="CQ237" s="158">
        <f t="shared" si="721"/>
        <v>2.1153333333333304</v>
      </c>
      <c r="CR237" s="157">
        <f t="shared" si="722"/>
        <v>91.264367816091948</v>
      </c>
      <c r="CS237" s="158">
        <f t="shared" si="722"/>
        <v>105.76666666666652</v>
      </c>
      <c r="CT237" s="155"/>
      <c r="CU237" s="156"/>
      <c r="CV237" s="157">
        <f t="shared" si="723"/>
        <v>0</v>
      </c>
      <c r="CW237" s="158">
        <f t="shared" si="723"/>
        <v>0</v>
      </c>
      <c r="CX237" s="155">
        <v>33</v>
      </c>
      <c r="CY237" s="156"/>
      <c r="CZ237" s="157">
        <f t="shared" si="724"/>
        <v>1122</v>
      </c>
      <c r="DA237" s="158">
        <f t="shared" si="724"/>
        <v>0</v>
      </c>
      <c r="DB237" s="155"/>
      <c r="DC237" s="156"/>
      <c r="DD237" s="157">
        <f t="shared" si="725"/>
        <v>0</v>
      </c>
      <c r="DE237" s="158">
        <f t="shared" si="725"/>
        <v>0</v>
      </c>
      <c r="DF237" s="157">
        <f t="shared" si="726"/>
        <v>19.344827586206897</v>
      </c>
      <c r="DG237" s="158">
        <f t="shared" si="726"/>
        <v>0</v>
      </c>
      <c r="DH237" s="157">
        <f t="shared" si="727"/>
        <v>1122</v>
      </c>
      <c r="DI237" s="158">
        <f t="shared" si="727"/>
        <v>0</v>
      </c>
      <c r="DJ237" s="157">
        <f t="shared" si="728"/>
        <v>64</v>
      </c>
      <c r="DK237" s="158">
        <f t="shared" si="728"/>
        <v>61</v>
      </c>
      <c r="DL237" s="157">
        <f t="shared" si="728"/>
        <v>58</v>
      </c>
      <c r="DM237" s="158">
        <f t="shared" si="728"/>
        <v>0</v>
      </c>
      <c r="DN237" s="157">
        <f t="shared" si="729"/>
        <v>1.7801724137931036</v>
      </c>
      <c r="DO237" s="158">
        <f t="shared" si="729"/>
        <v>2.3036761053154478</v>
      </c>
      <c r="DP237" s="157">
        <f t="shared" si="730"/>
        <v>113.93103448275863</v>
      </c>
      <c r="DQ237" s="158">
        <f t="shared" si="730"/>
        <v>140.52424242424232</v>
      </c>
      <c r="DR237" s="157">
        <f t="shared" si="731"/>
        <v>19.344827586206897</v>
      </c>
      <c r="DS237" s="158">
        <f t="shared" si="731"/>
        <v>0</v>
      </c>
      <c r="DT237" s="157">
        <f t="shared" si="732"/>
        <v>1122</v>
      </c>
      <c r="DU237" s="158">
        <f t="shared" si="732"/>
        <v>0</v>
      </c>
      <c r="DV237" s="155">
        <v>169</v>
      </c>
      <c r="DW237" s="156">
        <v>177</v>
      </c>
      <c r="DX237" s="157">
        <f t="shared" si="733"/>
        <v>0</v>
      </c>
      <c r="DY237" s="158">
        <f t="shared" si="733"/>
        <v>0</v>
      </c>
      <c r="DZ237" s="155">
        <v>149</v>
      </c>
      <c r="EA237" s="156">
        <v>134</v>
      </c>
      <c r="EB237" s="157">
        <f t="shared" si="734"/>
        <v>0</v>
      </c>
      <c r="EC237" s="158">
        <f t="shared" si="734"/>
        <v>0</v>
      </c>
      <c r="ED237" s="155"/>
      <c r="EE237" s="156"/>
      <c r="EF237" s="157">
        <f t="shared" si="735"/>
        <v>0</v>
      </c>
      <c r="EG237" s="158">
        <f t="shared" si="735"/>
        <v>0</v>
      </c>
      <c r="EH237" s="157">
        <f t="shared" si="736"/>
        <v>318</v>
      </c>
      <c r="EI237" s="158">
        <f t="shared" si="736"/>
        <v>311</v>
      </c>
      <c r="EJ237" s="157">
        <f t="shared" si="737"/>
        <v>0</v>
      </c>
      <c r="EK237" s="158">
        <f t="shared" si="737"/>
        <v>0</v>
      </c>
      <c r="EL237" s="155">
        <v>2.1058700209643599</v>
      </c>
      <c r="EM237" s="156">
        <v>2.3429796355841401</v>
      </c>
      <c r="EN237" s="157">
        <f t="shared" si="738"/>
        <v>355.89203354297683</v>
      </c>
      <c r="EO237" s="158">
        <f t="shared" si="738"/>
        <v>414.70739549839283</v>
      </c>
      <c r="EP237" s="155">
        <v>2.7914046121593099</v>
      </c>
      <c r="EQ237" s="156">
        <v>2.5026795284030001</v>
      </c>
      <c r="ER237" s="157">
        <f t="shared" si="739"/>
        <v>415.91928721173718</v>
      </c>
      <c r="ES237" s="158">
        <f t="shared" si="739"/>
        <v>335.359056806002</v>
      </c>
      <c r="ET237" s="155"/>
      <c r="EU237" s="156"/>
      <c r="EV237" s="157">
        <f t="shared" si="740"/>
        <v>0</v>
      </c>
      <c r="EW237" s="158">
        <f t="shared" si="740"/>
        <v>0</v>
      </c>
      <c r="EX237" s="157">
        <f t="shared" si="741"/>
        <v>2.4270796250148239</v>
      </c>
      <c r="EY237" s="158">
        <f t="shared" si="741"/>
        <v>2.4117892357054496</v>
      </c>
      <c r="EZ237" s="157">
        <f t="shared" si="742"/>
        <v>771.81132075471396</v>
      </c>
      <c r="FA237" s="158">
        <f t="shared" si="742"/>
        <v>750.06645230439483</v>
      </c>
      <c r="FB237" s="155"/>
      <c r="FC237" s="156"/>
      <c r="FD237" s="157">
        <f t="shared" si="743"/>
        <v>0</v>
      </c>
      <c r="FE237" s="158">
        <f t="shared" si="743"/>
        <v>0</v>
      </c>
      <c r="FF237" s="155"/>
      <c r="FG237" s="156"/>
      <c r="FH237" s="157">
        <f t="shared" si="744"/>
        <v>0</v>
      </c>
      <c r="FI237" s="158">
        <f t="shared" si="744"/>
        <v>0</v>
      </c>
      <c r="FJ237" s="155"/>
      <c r="FK237" s="156"/>
      <c r="FL237" s="157">
        <f t="shared" si="745"/>
        <v>0</v>
      </c>
      <c r="FM237" s="158">
        <f t="shared" si="745"/>
        <v>0</v>
      </c>
      <c r="FN237" s="157">
        <f t="shared" si="746"/>
        <v>0</v>
      </c>
      <c r="FO237" s="158">
        <f t="shared" si="746"/>
        <v>0</v>
      </c>
      <c r="FP237" s="157">
        <f t="shared" si="747"/>
        <v>0</v>
      </c>
      <c r="FQ237" s="158">
        <f t="shared" si="747"/>
        <v>0</v>
      </c>
      <c r="FR237" s="155"/>
      <c r="FS237" s="156"/>
      <c r="FT237" s="157">
        <f t="shared" si="748"/>
        <v>0</v>
      </c>
      <c r="FU237" s="158">
        <f t="shared" si="748"/>
        <v>0</v>
      </c>
      <c r="FV237" s="155"/>
      <c r="FW237" s="156"/>
      <c r="FX237" s="157">
        <f t="shared" si="749"/>
        <v>0</v>
      </c>
      <c r="FY237" s="158">
        <f t="shared" si="749"/>
        <v>0</v>
      </c>
      <c r="FZ237" s="155"/>
      <c r="GA237" s="156"/>
      <c r="GB237" s="157">
        <f t="shared" si="750"/>
        <v>0</v>
      </c>
      <c r="GC237" s="158">
        <f t="shared" si="750"/>
        <v>0</v>
      </c>
      <c r="GD237" s="157">
        <f t="shared" si="751"/>
        <v>193</v>
      </c>
      <c r="GE237" s="158">
        <f t="shared" si="751"/>
        <v>198</v>
      </c>
      <c r="GF237" s="157">
        <f t="shared" si="751"/>
        <v>0</v>
      </c>
      <c r="GG237" s="158">
        <f t="shared" si="751"/>
        <v>0</v>
      </c>
      <c r="GH237" s="157">
        <f t="shared" si="752"/>
        <v>387.75410250849404</v>
      </c>
      <c r="GI237" s="158">
        <f t="shared" si="752"/>
        <v>444.78921368021093</v>
      </c>
      <c r="GJ237" s="157" t="str">
        <f t="shared" si="753"/>
        <v/>
      </c>
      <c r="GK237" s="158" t="str">
        <f t="shared" si="753"/>
        <v/>
      </c>
      <c r="GL237" s="157">
        <f t="shared" si="754"/>
        <v>189</v>
      </c>
      <c r="GM237" s="158">
        <f t="shared" si="754"/>
        <v>174</v>
      </c>
      <c r="GN237" s="157">
        <f t="shared" si="754"/>
        <v>34</v>
      </c>
      <c r="GO237" s="158">
        <f t="shared" si="754"/>
        <v>0</v>
      </c>
      <c r="GP237" s="157">
        <f t="shared" si="755"/>
        <v>497.98825272897864</v>
      </c>
      <c r="GQ237" s="158">
        <f t="shared" si="755"/>
        <v>445.80148104842618</v>
      </c>
      <c r="GR237" s="157">
        <f t="shared" si="756"/>
        <v>1122</v>
      </c>
      <c r="GS237" s="158">
        <f t="shared" si="756"/>
        <v>0</v>
      </c>
      <c r="GT237" s="157">
        <f t="shared" si="757"/>
        <v>382</v>
      </c>
      <c r="GU237" s="158">
        <f t="shared" si="757"/>
        <v>372</v>
      </c>
      <c r="GV237" s="157">
        <f t="shared" si="757"/>
        <v>34</v>
      </c>
      <c r="GW237" s="158">
        <f t="shared" si="757"/>
        <v>0</v>
      </c>
      <c r="GX237" s="157">
        <f t="shared" si="758"/>
        <v>885.74235523747268</v>
      </c>
      <c r="GY237" s="158">
        <f t="shared" si="758"/>
        <v>890.59069472863712</v>
      </c>
      <c r="GZ237" s="157">
        <f t="shared" si="695"/>
        <v>1122</v>
      </c>
      <c r="HA237" s="158" t="str">
        <f t="shared" si="695"/>
        <v/>
      </c>
      <c r="HB237" s="157">
        <f t="shared" si="759"/>
        <v>0</v>
      </c>
      <c r="HC237" s="158">
        <f t="shared" si="759"/>
        <v>0</v>
      </c>
      <c r="HD237" s="157">
        <f t="shared" si="759"/>
        <v>0</v>
      </c>
      <c r="HE237" s="158">
        <f t="shared" si="759"/>
        <v>0</v>
      </c>
      <c r="HF237" s="157" t="str">
        <f t="shared" si="760"/>
        <v/>
      </c>
      <c r="HG237" s="158" t="str">
        <f t="shared" si="760"/>
        <v/>
      </c>
      <c r="HH237" s="157" t="str">
        <f t="shared" si="761"/>
        <v/>
      </c>
      <c r="HI237" s="158" t="str">
        <f t="shared" si="761"/>
        <v/>
      </c>
      <c r="HJ237" s="157">
        <f t="shared" si="762"/>
        <v>885.74235523747257</v>
      </c>
      <c r="HK237" s="158">
        <f t="shared" si="762"/>
        <v>890.59069472863712</v>
      </c>
      <c r="HL237" s="157">
        <f t="shared" si="763"/>
        <v>1122</v>
      </c>
      <c r="HM237" s="158" t="str">
        <f t="shared" si="763"/>
        <v/>
      </c>
    </row>
    <row r="238" spans="1:221">
      <c r="A238" s="176" t="s">
        <v>563</v>
      </c>
      <c r="B238" s="177" t="s">
        <v>633</v>
      </c>
      <c r="C238" s="178"/>
      <c r="D238" s="180">
        <v>199856</v>
      </c>
      <c r="E238" s="180">
        <v>8</v>
      </c>
      <c r="F238" s="155">
        <v>2453</v>
      </c>
      <c r="G238" s="156">
        <v>2364</v>
      </c>
      <c r="H238" s="155">
        <v>142</v>
      </c>
      <c r="I238" s="156">
        <v>96</v>
      </c>
      <c r="J238" s="157">
        <f t="shared" si="696"/>
        <v>2311</v>
      </c>
      <c r="K238" s="158">
        <f t="shared" si="696"/>
        <v>2268</v>
      </c>
      <c r="L238" s="155"/>
      <c r="M238" s="156"/>
      <c r="N238" s="157">
        <f t="shared" si="697"/>
        <v>2311</v>
      </c>
      <c r="O238" s="158">
        <f t="shared" si="697"/>
        <v>2268</v>
      </c>
      <c r="P238" s="157">
        <f t="shared" si="697"/>
        <v>146</v>
      </c>
      <c r="Q238" s="158">
        <f t="shared" si="697"/>
        <v>0</v>
      </c>
      <c r="R238" s="155">
        <v>25</v>
      </c>
      <c r="S238" s="156">
        <v>23</v>
      </c>
      <c r="T238" s="157">
        <f t="shared" si="698"/>
        <v>0</v>
      </c>
      <c r="U238" s="158">
        <f t="shared" si="698"/>
        <v>0</v>
      </c>
      <c r="V238" s="155">
        <v>37</v>
      </c>
      <c r="W238" s="156">
        <v>76</v>
      </c>
      <c r="X238" s="157">
        <f t="shared" si="699"/>
        <v>0</v>
      </c>
      <c r="Y238" s="158">
        <f t="shared" si="699"/>
        <v>0</v>
      </c>
      <c r="Z238" s="155"/>
      <c r="AA238" s="156"/>
      <c r="AB238" s="157">
        <f t="shared" si="700"/>
        <v>0</v>
      </c>
      <c r="AC238" s="158">
        <f t="shared" si="700"/>
        <v>0</v>
      </c>
      <c r="AD238" s="157">
        <f t="shared" si="701"/>
        <v>62</v>
      </c>
      <c r="AE238" s="158">
        <f t="shared" si="701"/>
        <v>99</v>
      </c>
      <c r="AF238" s="157">
        <f t="shared" si="702"/>
        <v>0</v>
      </c>
      <c r="AG238" s="158">
        <f t="shared" si="702"/>
        <v>0</v>
      </c>
      <c r="AH238" s="155">
        <v>0.80645161290322598</v>
      </c>
      <c r="AI238" s="156">
        <v>0.44781144781144799</v>
      </c>
      <c r="AJ238" s="157">
        <f t="shared" si="703"/>
        <v>20.161290322580648</v>
      </c>
      <c r="AK238" s="158">
        <f t="shared" si="703"/>
        <v>10.299663299663305</v>
      </c>
      <c r="AL238" s="155">
        <v>1.5806451612903201</v>
      </c>
      <c r="AM238" s="156">
        <v>2.6734006734006801</v>
      </c>
      <c r="AN238" s="157">
        <f t="shared" si="704"/>
        <v>58.483870967741844</v>
      </c>
      <c r="AO238" s="158">
        <f t="shared" si="704"/>
        <v>203.1784511784517</v>
      </c>
      <c r="AP238" s="155"/>
      <c r="AQ238" s="156"/>
      <c r="AR238" s="157">
        <f t="shared" si="705"/>
        <v>0</v>
      </c>
      <c r="AS238" s="158">
        <f t="shared" si="705"/>
        <v>0</v>
      </c>
      <c r="AT238" s="157">
        <f t="shared" si="706"/>
        <v>1.2684703433922981</v>
      </c>
      <c r="AU238" s="158">
        <f t="shared" si="706"/>
        <v>2.1563445906880303</v>
      </c>
      <c r="AV238" s="157">
        <f t="shared" si="707"/>
        <v>78.645161290322491</v>
      </c>
      <c r="AW238" s="158">
        <f t="shared" si="707"/>
        <v>213.478114478115</v>
      </c>
      <c r="AX238" s="155"/>
      <c r="AY238" s="156"/>
      <c r="AZ238" s="157">
        <f t="shared" si="708"/>
        <v>0</v>
      </c>
      <c r="BA238" s="158">
        <f t="shared" si="708"/>
        <v>0</v>
      </c>
      <c r="BB238" s="155"/>
      <c r="BC238" s="156"/>
      <c r="BD238" s="157">
        <f t="shared" si="709"/>
        <v>0</v>
      </c>
      <c r="BE238" s="158">
        <f t="shared" si="709"/>
        <v>0</v>
      </c>
      <c r="BF238" s="155"/>
      <c r="BG238" s="156"/>
      <c r="BH238" s="157">
        <f t="shared" si="710"/>
        <v>0</v>
      </c>
      <c r="BI238" s="158">
        <f t="shared" si="710"/>
        <v>0</v>
      </c>
      <c r="BJ238" s="157">
        <f t="shared" si="711"/>
        <v>0</v>
      </c>
      <c r="BK238" s="158">
        <f t="shared" si="711"/>
        <v>0</v>
      </c>
      <c r="BL238" s="157">
        <f t="shared" si="712"/>
        <v>0</v>
      </c>
      <c r="BM238" s="158">
        <f t="shared" si="712"/>
        <v>0</v>
      </c>
      <c r="BN238" s="155">
        <v>143</v>
      </c>
      <c r="BO238" s="156">
        <v>126</v>
      </c>
      <c r="BP238" s="157">
        <f t="shared" si="713"/>
        <v>0</v>
      </c>
      <c r="BQ238" s="158">
        <f t="shared" si="713"/>
        <v>0</v>
      </c>
      <c r="BR238" s="155">
        <v>146</v>
      </c>
      <c r="BS238" s="156">
        <v>180</v>
      </c>
      <c r="BT238" s="157">
        <f t="shared" si="714"/>
        <v>146</v>
      </c>
      <c r="BU238" s="158">
        <f t="shared" si="714"/>
        <v>0</v>
      </c>
      <c r="BV238" s="155"/>
      <c r="BW238" s="156"/>
      <c r="BX238" s="157">
        <f t="shared" si="715"/>
        <v>0</v>
      </c>
      <c r="BY238" s="158">
        <f t="shared" si="715"/>
        <v>0</v>
      </c>
      <c r="BZ238" s="157">
        <f t="shared" si="716"/>
        <v>289</v>
      </c>
      <c r="CA238" s="158">
        <f t="shared" si="716"/>
        <v>306</v>
      </c>
      <c r="CB238" s="157">
        <f t="shared" si="717"/>
        <v>289</v>
      </c>
      <c r="CC238" s="158">
        <f t="shared" si="717"/>
        <v>0</v>
      </c>
      <c r="CD238" s="155">
        <v>1.23298731257209</v>
      </c>
      <c r="CE238" s="156">
        <v>1.07516339869281</v>
      </c>
      <c r="CF238" s="157">
        <f t="shared" si="718"/>
        <v>176.31718569780887</v>
      </c>
      <c r="CG238" s="158">
        <f t="shared" si="718"/>
        <v>135.47058823529406</v>
      </c>
      <c r="CH238" s="155">
        <v>1.75778546712803</v>
      </c>
      <c r="CI238" s="156">
        <v>2.0631808278867099</v>
      </c>
      <c r="CJ238" s="157">
        <f t="shared" si="719"/>
        <v>256.63667820069236</v>
      </c>
      <c r="CK238" s="158">
        <f t="shared" si="719"/>
        <v>371.37254901960779</v>
      </c>
      <c r="CL238" s="155"/>
      <c r="CM238" s="156"/>
      <c r="CN238" s="157">
        <f t="shared" si="720"/>
        <v>0</v>
      </c>
      <c r="CO238" s="158">
        <f t="shared" si="720"/>
        <v>0</v>
      </c>
      <c r="CP238" s="157">
        <f t="shared" si="721"/>
        <v>1.4981102557041566</v>
      </c>
      <c r="CQ238" s="158">
        <f t="shared" si="721"/>
        <v>1.6563501217480454</v>
      </c>
      <c r="CR238" s="157">
        <f t="shared" si="722"/>
        <v>432.95386389850125</v>
      </c>
      <c r="CS238" s="158">
        <f t="shared" si="722"/>
        <v>506.84313725490188</v>
      </c>
      <c r="CT238" s="155"/>
      <c r="CU238" s="156"/>
      <c r="CV238" s="157">
        <f t="shared" si="723"/>
        <v>0</v>
      </c>
      <c r="CW238" s="158">
        <f t="shared" si="723"/>
        <v>0</v>
      </c>
      <c r="CX238" s="155">
        <v>132</v>
      </c>
      <c r="CY238" s="156"/>
      <c r="CZ238" s="157">
        <f t="shared" si="724"/>
        <v>19272</v>
      </c>
      <c r="DA238" s="158">
        <f t="shared" si="724"/>
        <v>0</v>
      </c>
      <c r="DB238" s="155"/>
      <c r="DC238" s="156"/>
      <c r="DD238" s="157">
        <f t="shared" si="725"/>
        <v>0</v>
      </c>
      <c r="DE238" s="158">
        <f t="shared" si="725"/>
        <v>0</v>
      </c>
      <c r="DF238" s="157">
        <f t="shared" si="726"/>
        <v>66.68512110726644</v>
      </c>
      <c r="DG238" s="158">
        <f t="shared" si="726"/>
        <v>0</v>
      </c>
      <c r="DH238" s="157">
        <f t="shared" si="727"/>
        <v>19272</v>
      </c>
      <c r="DI238" s="158">
        <f t="shared" si="727"/>
        <v>0</v>
      </c>
      <c r="DJ238" s="157">
        <f t="shared" si="728"/>
        <v>351</v>
      </c>
      <c r="DK238" s="158">
        <f t="shared" si="728"/>
        <v>405</v>
      </c>
      <c r="DL238" s="157">
        <f t="shared" si="728"/>
        <v>289</v>
      </c>
      <c r="DM238" s="158">
        <f t="shared" si="728"/>
        <v>0</v>
      </c>
      <c r="DN238" s="157">
        <f t="shared" si="729"/>
        <v>1.4575470803100392</v>
      </c>
      <c r="DO238" s="158">
        <f t="shared" si="729"/>
        <v>1.778570991933375</v>
      </c>
      <c r="DP238" s="157">
        <f t="shared" si="730"/>
        <v>511.59902518882376</v>
      </c>
      <c r="DQ238" s="158">
        <f t="shared" si="730"/>
        <v>720.32125173301688</v>
      </c>
      <c r="DR238" s="157">
        <f t="shared" si="731"/>
        <v>66.68512110726644</v>
      </c>
      <c r="DS238" s="158">
        <f t="shared" si="731"/>
        <v>0</v>
      </c>
      <c r="DT238" s="157">
        <f t="shared" si="732"/>
        <v>19272</v>
      </c>
      <c r="DU238" s="158">
        <f t="shared" si="732"/>
        <v>0</v>
      </c>
      <c r="DV238" s="155">
        <v>1077</v>
      </c>
      <c r="DW238" s="156">
        <v>1022</v>
      </c>
      <c r="DX238" s="157">
        <f t="shared" si="733"/>
        <v>0</v>
      </c>
      <c r="DY238" s="158">
        <f t="shared" si="733"/>
        <v>0</v>
      </c>
      <c r="DZ238" s="155">
        <v>883</v>
      </c>
      <c r="EA238" s="156">
        <v>841</v>
      </c>
      <c r="EB238" s="157">
        <f t="shared" si="734"/>
        <v>0</v>
      </c>
      <c r="EC238" s="158">
        <f t="shared" si="734"/>
        <v>0</v>
      </c>
      <c r="ED238" s="155"/>
      <c r="EE238" s="156"/>
      <c r="EF238" s="157">
        <f t="shared" si="735"/>
        <v>0</v>
      </c>
      <c r="EG238" s="158">
        <f t="shared" si="735"/>
        <v>0</v>
      </c>
      <c r="EH238" s="157">
        <f t="shared" si="736"/>
        <v>1960</v>
      </c>
      <c r="EI238" s="158">
        <f t="shared" si="736"/>
        <v>1863</v>
      </c>
      <c r="EJ238" s="157">
        <f t="shared" si="737"/>
        <v>0</v>
      </c>
      <c r="EK238" s="158">
        <f t="shared" si="737"/>
        <v>0</v>
      </c>
      <c r="EL238" s="155">
        <v>1.8906462585034101</v>
      </c>
      <c r="EM238" s="156">
        <v>1.8115942028985601</v>
      </c>
      <c r="EN238" s="157">
        <f t="shared" si="738"/>
        <v>2036.2260204081726</v>
      </c>
      <c r="EO238" s="158">
        <f t="shared" si="738"/>
        <v>1851.4492753623285</v>
      </c>
      <c r="EP238" s="155">
        <v>2.1969387755101999</v>
      </c>
      <c r="EQ238" s="156">
        <v>1.9998210771157601</v>
      </c>
      <c r="ER238" s="157">
        <f t="shared" si="739"/>
        <v>1939.8969387755064</v>
      </c>
      <c r="ES238" s="158">
        <f t="shared" si="739"/>
        <v>1681.8495258543542</v>
      </c>
      <c r="ET238" s="155"/>
      <c r="EU238" s="156"/>
      <c r="EV238" s="157">
        <f t="shared" si="740"/>
        <v>0</v>
      </c>
      <c r="EW238" s="158">
        <f t="shared" si="740"/>
        <v>0</v>
      </c>
      <c r="EX238" s="157">
        <f t="shared" si="741"/>
        <v>2.028634162848816</v>
      </c>
      <c r="EY238" s="158">
        <f t="shared" si="741"/>
        <v>1.8965640371533454</v>
      </c>
      <c r="EZ238" s="157">
        <f t="shared" si="742"/>
        <v>3976.1229591836795</v>
      </c>
      <c r="FA238" s="158">
        <f t="shared" si="742"/>
        <v>3533.2988012166825</v>
      </c>
      <c r="FB238" s="155"/>
      <c r="FC238" s="156"/>
      <c r="FD238" s="157">
        <f t="shared" si="743"/>
        <v>0</v>
      </c>
      <c r="FE238" s="158">
        <f t="shared" si="743"/>
        <v>0</v>
      </c>
      <c r="FF238" s="155"/>
      <c r="FG238" s="156"/>
      <c r="FH238" s="157">
        <f t="shared" si="744"/>
        <v>0</v>
      </c>
      <c r="FI238" s="158">
        <f t="shared" si="744"/>
        <v>0</v>
      </c>
      <c r="FJ238" s="155"/>
      <c r="FK238" s="156"/>
      <c r="FL238" s="157">
        <f t="shared" si="745"/>
        <v>0</v>
      </c>
      <c r="FM238" s="158">
        <f t="shared" si="745"/>
        <v>0</v>
      </c>
      <c r="FN238" s="157">
        <f t="shared" si="746"/>
        <v>0</v>
      </c>
      <c r="FO238" s="158">
        <f t="shared" si="746"/>
        <v>0</v>
      </c>
      <c r="FP238" s="157">
        <f t="shared" si="747"/>
        <v>0</v>
      </c>
      <c r="FQ238" s="158">
        <f t="shared" si="747"/>
        <v>0</v>
      </c>
      <c r="FR238" s="155"/>
      <c r="FS238" s="156"/>
      <c r="FT238" s="157">
        <f t="shared" si="748"/>
        <v>0</v>
      </c>
      <c r="FU238" s="158">
        <f t="shared" si="748"/>
        <v>0</v>
      </c>
      <c r="FV238" s="155"/>
      <c r="FW238" s="156"/>
      <c r="FX238" s="157">
        <f t="shared" si="749"/>
        <v>0</v>
      </c>
      <c r="FY238" s="158">
        <f t="shared" si="749"/>
        <v>0</v>
      </c>
      <c r="FZ238" s="155"/>
      <c r="GA238" s="156"/>
      <c r="GB238" s="157">
        <f t="shared" si="750"/>
        <v>0</v>
      </c>
      <c r="GC238" s="158">
        <f t="shared" si="750"/>
        <v>0</v>
      </c>
      <c r="GD238" s="157">
        <f t="shared" si="751"/>
        <v>1245</v>
      </c>
      <c r="GE238" s="158">
        <f t="shared" si="751"/>
        <v>1171</v>
      </c>
      <c r="GF238" s="157">
        <f t="shared" si="751"/>
        <v>0</v>
      </c>
      <c r="GG238" s="158">
        <f t="shared" si="751"/>
        <v>0</v>
      </c>
      <c r="GH238" s="157">
        <f t="shared" si="752"/>
        <v>2232.7044964285624</v>
      </c>
      <c r="GI238" s="158">
        <f t="shared" si="752"/>
        <v>1997.219526897286</v>
      </c>
      <c r="GJ238" s="157" t="str">
        <f t="shared" si="753"/>
        <v/>
      </c>
      <c r="GK238" s="158" t="str">
        <f t="shared" si="753"/>
        <v/>
      </c>
      <c r="GL238" s="157">
        <f t="shared" si="754"/>
        <v>1066</v>
      </c>
      <c r="GM238" s="158">
        <f t="shared" si="754"/>
        <v>1097</v>
      </c>
      <c r="GN238" s="157">
        <f t="shared" si="754"/>
        <v>146</v>
      </c>
      <c r="GO238" s="158">
        <f t="shared" si="754"/>
        <v>0</v>
      </c>
      <c r="GP238" s="157">
        <f t="shared" si="755"/>
        <v>2255.0174879439405</v>
      </c>
      <c r="GQ238" s="158">
        <f t="shared" si="755"/>
        <v>2256.4005260524136</v>
      </c>
      <c r="GR238" s="157">
        <f t="shared" si="756"/>
        <v>19272</v>
      </c>
      <c r="GS238" s="158">
        <f t="shared" si="756"/>
        <v>0</v>
      </c>
      <c r="GT238" s="157">
        <f t="shared" si="757"/>
        <v>2311</v>
      </c>
      <c r="GU238" s="158">
        <f t="shared" si="757"/>
        <v>2268</v>
      </c>
      <c r="GV238" s="157">
        <f t="shared" si="757"/>
        <v>146</v>
      </c>
      <c r="GW238" s="158">
        <f t="shared" si="757"/>
        <v>0</v>
      </c>
      <c r="GX238" s="157">
        <f t="shared" si="758"/>
        <v>4487.7219843725034</v>
      </c>
      <c r="GY238" s="158">
        <f t="shared" si="758"/>
        <v>4253.6200529497</v>
      </c>
      <c r="GZ238" s="157">
        <f t="shared" si="695"/>
        <v>19272</v>
      </c>
      <c r="HA238" s="158" t="str">
        <f t="shared" si="695"/>
        <v/>
      </c>
      <c r="HB238" s="157">
        <f t="shared" si="759"/>
        <v>0</v>
      </c>
      <c r="HC238" s="158">
        <f t="shared" si="759"/>
        <v>0</v>
      </c>
      <c r="HD238" s="157">
        <f t="shared" si="759"/>
        <v>0</v>
      </c>
      <c r="HE238" s="158">
        <f t="shared" si="759"/>
        <v>0</v>
      </c>
      <c r="HF238" s="157" t="str">
        <f t="shared" si="760"/>
        <v/>
      </c>
      <c r="HG238" s="158" t="str">
        <f t="shared" si="760"/>
        <v/>
      </c>
      <c r="HH238" s="157" t="str">
        <f t="shared" si="761"/>
        <v/>
      </c>
      <c r="HI238" s="158" t="str">
        <f t="shared" si="761"/>
        <v/>
      </c>
      <c r="HJ238" s="157">
        <f t="shared" si="762"/>
        <v>4487.7219843725034</v>
      </c>
      <c r="HK238" s="158">
        <f t="shared" si="762"/>
        <v>4253.6200529496991</v>
      </c>
      <c r="HL238" s="157">
        <f t="shared" si="763"/>
        <v>19272</v>
      </c>
      <c r="HM238" s="158" t="str">
        <f t="shared" si="763"/>
        <v/>
      </c>
    </row>
    <row r="239" spans="1:221">
      <c r="A239" s="176" t="s">
        <v>563</v>
      </c>
      <c r="B239" s="177" t="s">
        <v>634</v>
      </c>
      <c r="C239" s="178"/>
      <c r="D239" s="180">
        <v>199892</v>
      </c>
      <c r="E239" s="180">
        <v>9</v>
      </c>
      <c r="F239" s="155">
        <v>625</v>
      </c>
      <c r="G239" s="156">
        <v>426</v>
      </c>
      <c r="H239" s="155">
        <v>54</v>
      </c>
      <c r="I239" s="156">
        <v>11</v>
      </c>
      <c r="J239" s="157">
        <f t="shared" si="696"/>
        <v>571</v>
      </c>
      <c r="K239" s="158">
        <f t="shared" si="696"/>
        <v>415</v>
      </c>
      <c r="L239" s="155"/>
      <c r="M239" s="156"/>
      <c r="N239" s="157">
        <f t="shared" si="697"/>
        <v>571</v>
      </c>
      <c r="O239" s="158">
        <f t="shared" si="697"/>
        <v>415</v>
      </c>
      <c r="P239" s="157">
        <f t="shared" si="697"/>
        <v>22</v>
      </c>
      <c r="Q239" s="158">
        <f t="shared" si="697"/>
        <v>0</v>
      </c>
      <c r="R239" s="155">
        <v>11</v>
      </c>
      <c r="S239" s="156">
        <v>4</v>
      </c>
      <c r="T239" s="157">
        <f t="shared" si="698"/>
        <v>0</v>
      </c>
      <c r="U239" s="158">
        <f t="shared" si="698"/>
        <v>0</v>
      </c>
      <c r="V239" s="155">
        <v>77</v>
      </c>
      <c r="W239" s="156">
        <v>7</v>
      </c>
      <c r="X239" s="157">
        <f t="shared" si="699"/>
        <v>0</v>
      </c>
      <c r="Y239" s="158">
        <f t="shared" si="699"/>
        <v>0</v>
      </c>
      <c r="Z239" s="155"/>
      <c r="AA239" s="156"/>
      <c r="AB239" s="157">
        <f t="shared" si="700"/>
        <v>0</v>
      </c>
      <c r="AC239" s="158">
        <f t="shared" si="700"/>
        <v>0</v>
      </c>
      <c r="AD239" s="157">
        <f t="shared" si="701"/>
        <v>88</v>
      </c>
      <c r="AE239" s="158">
        <f t="shared" si="701"/>
        <v>11</v>
      </c>
      <c r="AF239" s="157">
        <f t="shared" si="702"/>
        <v>0</v>
      </c>
      <c r="AG239" s="158">
        <f t="shared" si="702"/>
        <v>0</v>
      </c>
      <c r="AH239" s="155">
        <v>0.170454545454545</v>
      </c>
      <c r="AI239" s="156">
        <v>0.51515151515151503</v>
      </c>
      <c r="AJ239" s="157">
        <f t="shared" si="703"/>
        <v>1.8749999999999949</v>
      </c>
      <c r="AK239" s="158">
        <f t="shared" si="703"/>
        <v>2.0606060606060601</v>
      </c>
      <c r="AL239" s="155">
        <v>2.8371212121212102</v>
      </c>
      <c r="AM239" s="156">
        <v>1.84848484848485</v>
      </c>
      <c r="AN239" s="157">
        <f t="shared" si="704"/>
        <v>218.45833333333317</v>
      </c>
      <c r="AO239" s="158">
        <f t="shared" si="704"/>
        <v>12.93939393939395</v>
      </c>
      <c r="AP239" s="155"/>
      <c r="AQ239" s="156"/>
      <c r="AR239" s="157">
        <f t="shared" si="705"/>
        <v>0</v>
      </c>
      <c r="AS239" s="158">
        <f t="shared" si="705"/>
        <v>0</v>
      </c>
      <c r="AT239" s="157">
        <f t="shared" si="706"/>
        <v>2.5037878787878771</v>
      </c>
      <c r="AU239" s="158">
        <f t="shared" si="706"/>
        <v>1.3636363636363646</v>
      </c>
      <c r="AV239" s="157">
        <f t="shared" si="707"/>
        <v>220.3333333333332</v>
      </c>
      <c r="AW239" s="158">
        <f t="shared" si="707"/>
        <v>15.000000000000011</v>
      </c>
      <c r="AX239" s="155"/>
      <c r="AY239" s="156"/>
      <c r="AZ239" s="157">
        <f t="shared" si="708"/>
        <v>0</v>
      </c>
      <c r="BA239" s="158">
        <f t="shared" si="708"/>
        <v>0</v>
      </c>
      <c r="BB239" s="155"/>
      <c r="BC239" s="156"/>
      <c r="BD239" s="157">
        <f t="shared" si="709"/>
        <v>0</v>
      </c>
      <c r="BE239" s="158">
        <f t="shared" si="709"/>
        <v>0</v>
      </c>
      <c r="BF239" s="155"/>
      <c r="BG239" s="156"/>
      <c r="BH239" s="157">
        <f t="shared" si="710"/>
        <v>0</v>
      </c>
      <c r="BI239" s="158">
        <f t="shared" si="710"/>
        <v>0</v>
      </c>
      <c r="BJ239" s="157">
        <f t="shared" si="711"/>
        <v>0</v>
      </c>
      <c r="BK239" s="158">
        <f t="shared" si="711"/>
        <v>0</v>
      </c>
      <c r="BL239" s="157">
        <f t="shared" si="712"/>
        <v>0</v>
      </c>
      <c r="BM239" s="158">
        <f t="shared" si="712"/>
        <v>0</v>
      </c>
      <c r="BN239" s="155">
        <v>41</v>
      </c>
      <c r="BO239" s="156">
        <v>39</v>
      </c>
      <c r="BP239" s="157">
        <f t="shared" si="713"/>
        <v>0</v>
      </c>
      <c r="BQ239" s="158">
        <f t="shared" si="713"/>
        <v>0</v>
      </c>
      <c r="BR239" s="155">
        <v>22</v>
      </c>
      <c r="BS239" s="156">
        <v>25</v>
      </c>
      <c r="BT239" s="157">
        <f t="shared" si="714"/>
        <v>22</v>
      </c>
      <c r="BU239" s="158">
        <f t="shared" si="714"/>
        <v>0</v>
      </c>
      <c r="BV239" s="155"/>
      <c r="BW239" s="156"/>
      <c r="BX239" s="157">
        <f t="shared" si="715"/>
        <v>0</v>
      </c>
      <c r="BY239" s="158">
        <f t="shared" si="715"/>
        <v>0</v>
      </c>
      <c r="BZ239" s="157">
        <f t="shared" si="716"/>
        <v>63</v>
      </c>
      <c r="CA239" s="158">
        <f t="shared" si="716"/>
        <v>64</v>
      </c>
      <c r="CB239" s="157">
        <f t="shared" si="717"/>
        <v>63</v>
      </c>
      <c r="CC239" s="158">
        <f t="shared" si="717"/>
        <v>0</v>
      </c>
      <c r="CD239" s="155">
        <v>1.2116402116402101</v>
      </c>
      <c r="CE239" s="156">
        <v>1.703125</v>
      </c>
      <c r="CF239" s="157">
        <f t="shared" si="718"/>
        <v>49.677248677248613</v>
      </c>
      <c r="CG239" s="158">
        <f t="shared" si="718"/>
        <v>66.421875</v>
      </c>
      <c r="CH239" s="155">
        <v>0.93650793650793696</v>
      </c>
      <c r="CI239" s="156">
        <v>1.2604166666666701</v>
      </c>
      <c r="CJ239" s="157">
        <f t="shared" si="719"/>
        <v>20.603174603174612</v>
      </c>
      <c r="CK239" s="158">
        <f t="shared" si="719"/>
        <v>31.510416666666753</v>
      </c>
      <c r="CL239" s="155"/>
      <c r="CM239" s="156"/>
      <c r="CN239" s="157">
        <f t="shared" si="720"/>
        <v>0</v>
      </c>
      <c r="CO239" s="158">
        <f t="shared" si="720"/>
        <v>0</v>
      </c>
      <c r="CP239" s="157">
        <f t="shared" si="721"/>
        <v>1.115562274292432</v>
      </c>
      <c r="CQ239" s="158">
        <f t="shared" si="721"/>
        <v>1.5301920572916681</v>
      </c>
      <c r="CR239" s="157">
        <f t="shared" si="722"/>
        <v>70.280423280423221</v>
      </c>
      <c r="CS239" s="158">
        <f t="shared" si="722"/>
        <v>97.932291666666757</v>
      </c>
      <c r="CT239" s="155"/>
      <c r="CU239" s="156"/>
      <c r="CV239" s="157">
        <f t="shared" si="723"/>
        <v>0</v>
      </c>
      <c r="CW239" s="158">
        <f t="shared" si="723"/>
        <v>0</v>
      </c>
      <c r="CX239" s="155">
        <v>37</v>
      </c>
      <c r="CY239" s="156"/>
      <c r="CZ239" s="157">
        <f t="shared" si="724"/>
        <v>814</v>
      </c>
      <c r="DA239" s="158">
        <f t="shared" si="724"/>
        <v>0</v>
      </c>
      <c r="DB239" s="155"/>
      <c r="DC239" s="156"/>
      <c r="DD239" s="157">
        <f t="shared" si="725"/>
        <v>0</v>
      </c>
      <c r="DE239" s="158">
        <f t="shared" si="725"/>
        <v>0</v>
      </c>
      <c r="DF239" s="157">
        <f t="shared" si="726"/>
        <v>12.920634920634921</v>
      </c>
      <c r="DG239" s="158">
        <f t="shared" si="726"/>
        <v>0</v>
      </c>
      <c r="DH239" s="157">
        <f t="shared" si="727"/>
        <v>814</v>
      </c>
      <c r="DI239" s="158">
        <f t="shared" si="727"/>
        <v>0</v>
      </c>
      <c r="DJ239" s="157">
        <f t="shared" si="728"/>
        <v>151</v>
      </c>
      <c r="DK239" s="158">
        <f t="shared" si="728"/>
        <v>75</v>
      </c>
      <c r="DL239" s="157">
        <f t="shared" si="728"/>
        <v>63</v>
      </c>
      <c r="DM239" s="158">
        <f t="shared" si="728"/>
        <v>0</v>
      </c>
      <c r="DN239" s="157">
        <f t="shared" si="729"/>
        <v>1.9245944146606386</v>
      </c>
      <c r="DO239" s="158">
        <f t="shared" si="729"/>
        <v>1.5057638888888902</v>
      </c>
      <c r="DP239" s="157">
        <f t="shared" si="730"/>
        <v>290.61375661375644</v>
      </c>
      <c r="DQ239" s="158">
        <f t="shared" si="730"/>
        <v>112.93229166666677</v>
      </c>
      <c r="DR239" s="157">
        <f t="shared" si="731"/>
        <v>12.920634920634921</v>
      </c>
      <c r="DS239" s="158">
        <f t="shared" si="731"/>
        <v>0</v>
      </c>
      <c r="DT239" s="157">
        <f t="shared" si="732"/>
        <v>814</v>
      </c>
      <c r="DU239" s="158">
        <f t="shared" si="732"/>
        <v>0</v>
      </c>
      <c r="DV239" s="155">
        <v>223</v>
      </c>
      <c r="DW239" s="156">
        <v>209</v>
      </c>
      <c r="DX239" s="157">
        <f t="shared" si="733"/>
        <v>0</v>
      </c>
      <c r="DY239" s="158">
        <f t="shared" si="733"/>
        <v>0</v>
      </c>
      <c r="DZ239" s="155">
        <v>197</v>
      </c>
      <c r="EA239" s="156">
        <v>131</v>
      </c>
      <c r="EB239" s="157">
        <f t="shared" si="734"/>
        <v>0</v>
      </c>
      <c r="EC239" s="158">
        <f t="shared" si="734"/>
        <v>0</v>
      </c>
      <c r="ED239" s="155"/>
      <c r="EE239" s="156"/>
      <c r="EF239" s="157">
        <f t="shared" si="735"/>
        <v>0</v>
      </c>
      <c r="EG239" s="158">
        <f t="shared" si="735"/>
        <v>0</v>
      </c>
      <c r="EH239" s="157">
        <f t="shared" si="736"/>
        <v>420</v>
      </c>
      <c r="EI239" s="158">
        <f t="shared" si="736"/>
        <v>340</v>
      </c>
      <c r="EJ239" s="157">
        <f t="shared" si="737"/>
        <v>0</v>
      </c>
      <c r="EK239" s="158">
        <f t="shared" si="737"/>
        <v>0</v>
      </c>
      <c r="EL239" s="155">
        <v>1.78571428571428</v>
      </c>
      <c r="EM239" s="156">
        <v>2.0882352941176499</v>
      </c>
      <c r="EN239" s="157">
        <f t="shared" si="738"/>
        <v>398.21428571428447</v>
      </c>
      <c r="EO239" s="158">
        <f t="shared" si="738"/>
        <v>436.4411764705888</v>
      </c>
      <c r="EP239" s="155">
        <v>2.1952380952380999</v>
      </c>
      <c r="EQ239" s="156">
        <v>2.0656862745098001</v>
      </c>
      <c r="ER239" s="157">
        <f t="shared" si="739"/>
        <v>432.46190476190566</v>
      </c>
      <c r="ES239" s="158">
        <f t="shared" si="739"/>
        <v>270.60490196078382</v>
      </c>
      <c r="ET239" s="155"/>
      <c r="EU239" s="156"/>
      <c r="EV239" s="157">
        <f t="shared" si="740"/>
        <v>0</v>
      </c>
      <c r="EW239" s="158">
        <f t="shared" si="740"/>
        <v>0</v>
      </c>
      <c r="EX239" s="157">
        <f t="shared" si="741"/>
        <v>1.9778004535147384</v>
      </c>
      <c r="EY239" s="158">
        <f t="shared" si="741"/>
        <v>2.079547289504037</v>
      </c>
      <c r="EZ239" s="157">
        <f t="shared" si="742"/>
        <v>830.67619047619019</v>
      </c>
      <c r="FA239" s="158">
        <f t="shared" si="742"/>
        <v>707.04607843137262</v>
      </c>
      <c r="FB239" s="155"/>
      <c r="FC239" s="156"/>
      <c r="FD239" s="157">
        <f t="shared" si="743"/>
        <v>0</v>
      </c>
      <c r="FE239" s="158">
        <f t="shared" si="743"/>
        <v>0</v>
      </c>
      <c r="FF239" s="155"/>
      <c r="FG239" s="156"/>
      <c r="FH239" s="157">
        <f t="shared" si="744"/>
        <v>0</v>
      </c>
      <c r="FI239" s="158">
        <f t="shared" si="744"/>
        <v>0</v>
      </c>
      <c r="FJ239" s="155"/>
      <c r="FK239" s="156"/>
      <c r="FL239" s="157">
        <f t="shared" si="745"/>
        <v>0</v>
      </c>
      <c r="FM239" s="158">
        <f t="shared" si="745"/>
        <v>0</v>
      </c>
      <c r="FN239" s="157">
        <f t="shared" si="746"/>
        <v>0</v>
      </c>
      <c r="FO239" s="158">
        <f t="shared" si="746"/>
        <v>0</v>
      </c>
      <c r="FP239" s="157">
        <f t="shared" si="747"/>
        <v>0</v>
      </c>
      <c r="FQ239" s="158">
        <f t="shared" si="747"/>
        <v>0</v>
      </c>
      <c r="FR239" s="155"/>
      <c r="FS239" s="156"/>
      <c r="FT239" s="157">
        <f t="shared" si="748"/>
        <v>0</v>
      </c>
      <c r="FU239" s="158">
        <f t="shared" si="748"/>
        <v>0</v>
      </c>
      <c r="FV239" s="155"/>
      <c r="FW239" s="156"/>
      <c r="FX239" s="157">
        <f t="shared" si="749"/>
        <v>0</v>
      </c>
      <c r="FY239" s="158">
        <f t="shared" si="749"/>
        <v>0</v>
      </c>
      <c r="FZ239" s="155"/>
      <c r="GA239" s="156"/>
      <c r="GB239" s="157">
        <f t="shared" si="750"/>
        <v>0</v>
      </c>
      <c r="GC239" s="158">
        <f t="shared" si="750"/>
        <v>0</v>
      </c>
      <c r="GD239" s="157">
        <f t="shared" si="751"/>
        <v>275</v>
      </c>
      <c r="GE239" s="158">
        <f t="shared" si="751"/>
        <v>252</v>
      </c>
      <c r="GF239" s="157">
        <f t="shared" si="751"/>
        <v>0</v>
      </c>
      <c r="GG239" s="158">
        <f t="shared" si="751"/>
        <v>0</v>
      </c>
      <c r="GH239" s="157">
        <f t="shared" si="752"/>
        <v>449.76653439153307</v>
      </c>
      <c r="GI239" s="158">
        <f t="shared" si="752"/>
        <v>504.92365753119486</v>
      </c>
      <c r="GJ239" s="157" t="str">
        <f t="shared" si="753"/>
        <v/>
      </c>
      <c r="GK239" s="158" t="str">
        <f t="shared" si="753"/>
        <v/>
      </c>
      <c r="GL239" s="157">
        <f t="shared" si="754"/>
        <v>296</v>
      </c>
      <c r="GM239" s="158">
        <f t="shared" si="754"/>
        <v>163</v>
      </c>
      <c r="GN239" s="157">
        <f t="shared" si="754"/>
        <v>22</v>
      </c>
      <c r="GO239" s="158">
        <f t="shared" si="754"/>
        <v>0</v>
      </c>
      <c r="GP239" s="157">
        <f t="shared" si="755"/>
        <v>671.52341269841349</v>
      </c>
      <c r="GQ239" s="158">
        <f t="shared" si="755"/>
        <v>315.0547125668445</v>
      </c>
      <c r="GR239" s="157">
        <f t="shared" si="756"/>
        <v>814</v>
      </c>
      <c r="GS239" s="158">
        <f t="shared" si="756"/>
        <v>0</v>
      </c>
      <c r="GT239" s="157">
        <f t="shared" si="757"/>
        <v>571</v>
      </c>
      <c r="GU239" s="158">
        <f t="shared" si="757"/>
        <v>415</v>
      </c>
      <c r="GV239" s="157">
        <f t="shared" si="757"/>
        <v>22</v>
      </c>
      <c r="GW239" s="158">
        <f t="shared" si="757"/>
        <v>0</v>
      </c>
      <c r="GX239" s="157">
        <f t="shared" si="758"/>
        <v>1121.2899470899465</v>
      </c>
      <c r="GY239" s="158">
        <f t="shared" si="758"/>
        <v>819.97837009803936</v>
      </c>
      <c r="GZ239" s="157">
        <f t="shared" si="695"/>
        <v>814</v>
      </c>
      <c r="HA239" s="158" t="str">
        <f t="shared" si="695"/>
        <v/>
      </c>
      <c r="HB239" s="157">
        <f t="shared" si="759"/>
        <v>0</v>
      </c>
      <c r="HC239" s="158">
        <f t="shared" si="759"/>
        <v>0</v>
      </c>
      <c r="HD239" s="157">
        <f t="shared" si="759"/>
        <v>0</v>
      </c>
      <c r="HE239" s="158">
        <f t="shared" si="759"/>
        <v>0</v>
      </c>
      <c r="HF239" s="157" t="str">
        <f t="shared" si="760"/>
        <v/>
      </c>
      <c r="HG239" s="158" t="str">
        <f t="shared" si="760"/>
        <v/>
      </c>
      <c r="HH239" s="157" t="str">
        <f t="shared" si="761"/>
        <v/>
      </c>
      <c r="HI239" s="158" t="str">
        <f t="shared" si="761"/>
        <v/>
      </c>
      <c r="HJ239" s="157">
        <f t="shared" si="762"/>
        <v>1121.2899470899465</v>
      </c>
      <c r="HK239" s="158">
        <f t="shared" si="762"/>
        <v>819.97837009803936</v>
      </c>
      <c r="HL239" s="157">
        <f t="shared" si="763"/>
        <v>814</v>
      </c>
      <c r="HM239" s="158" t="str">
        <f t="shared" si="763"/>
        <v/>
      </c>
    </row>
    <row r="240" spans="1:221">
      <c r="A240" s="176" t="s">
        <v>563</v>
      </c>
      <c r="B240" s="177" t="s">
        <v>635</v>
      </c>
      <c r="C240" s="236" t="s">
        <v>391</v>
      </c>
      <c r="D240" s="180">
        <v>199908</v>
      </c>
      <c r="E240" s="237">
        <v>10</v>
      </c>
      <c r="F240" s="155">
        <v>286</v>
      </c>
      <c r="G240" s="156">
        <v>276</v>
      </c>
      <c r="H240" s="155">
        <v>14</v>
      </c>
      <c r="I240" s="156">
        <v>2</v>
      </c>
      <c r="J240" s="157">
        <f t="shared" si="696"/>
        <v>272</v>
      </c>
      <c r="K240" s="158">
        <f t="shared" si="696"/>
        <v>274</v>
      </c>
      <c r="L240" s="155"/>
      <c r="M240" s="156"/>
      <c r="N240" s="157">
        <f t="shared" si="697"/>
        <v>272</v>
      </c>
      <c r="O240" s="158">
        <f t="shared" si="697"/>
        <v>274</v>
      </c>
      <c r="P240" s="157">
        <f t="shared" si="697"/>
        <v>23</v>
      </c>
      <c r="Q240" s="158">
        <f t="shared" si="697"/>
        <v>0</v>
      </c>
      <c r="R240" s="155">
        <v>5</v>
      </c>
      <c r="S240" s="156">
        <v>10</v>
      </c>
      <c r="T240" s="157">
        <f t="shared" si="698"/>
        <v>0</v>
      </c>
      <c r="U240" s="158">
        <f t="shared" si="698"/>
        <v>0</v>
      </c>
      <c r="V240" s="155">
        <v>5</v>
      </c>
      <c r="W240" s="156">
        <v>10</v>
      </c>
      <c r="X240" s="157">
        <f t="shared" si="699"/>
        <v>0</v>
      </c>
      <c r="Y240" s="158">
        <f t="shared" si="699"/>
        <v>0</v>
      </c>
      <c r="Z240" s="155"/>
      <c r="AA240" s="156"/>
      <c r="AB240" s="157">
        <f t="shared" si="700"/>
        <v>0</v>
      </c>
      <c r="AC240" s="158">
        <f t="shared" si="700"/>
        <v>0</v>
      </c>
      <c r="AD240" s="157">
        <f t="shared" si="701"/>
        <v>10</v>
      </c>
      <c r="AE240" s="158">
        <f t="shared" si="701"/>
        <v>20</v>
      </c>
      <c r="AF240" s="157">
        <f t="shared" si="702"/>
        <v>0</v>
      </c>
      <c r="AG240" s="158">
        <f t="shared" si="702"/>
        <v>0</v>
      </c>
      <c r="AH240" s="155">
        <v>1.86666666666667</v>
      </c>
      <c r="AI240" s="156">
        <v>0.95</v>
      </c>
      <c r="AJ240" s="157">
        <f t="shared" si="703"/>
        <v>9.3333333333333499</v>
      </c>
      <c r="AK240" s="158">
        <f t="shared" si="703"/>
        <v>9.5</v>
      </c>
      <c r="AL240" s="155">
        <v>3.4333333333333398</v>
      </c>
      <c r="AM240" s="156">
        <v>1.25</v>
      </c>
      <c r="AN240" s="157">
        <f t="shared" si="704"/>
        <v>17.1666666666667</v>
      </c>
      <c r="AO240" s="158">
        <f t="shared" si="704"/>
        <v>12.5</v>
      </c>
      <c r="AP240" s="155"/>
      <c r="AQ240" s="156"/>
      <c r="AR240" s="157">
        <f t="shared" si="705"/>
        <v>0</v>
      </c>
      <c r="AS240" s="158">
        <f t="shared" si="705"/>
        <v>0</v>
      </c>
      <c r="AT240" s="157">
        <f t="shared" si="706"/>
        <v>2.6500000000000048</v>
      </c>
      <c r="AU240" s="158">
        <f t="shared" si="706"/>
        <v>1.1000000000000001</v>
      </c>
      <c r="AV240" s="157">
        <f t="shared" si="707"/>
        <v>26.50000000000005</v>
      </c>
      <c r="AW240" s="158">
        <f t="shared" si="707"/>
        <v>22</v>
      </c>
      <c r="AX240" s="155"/>
      <c r="AY240" s="156"/>
      <c r="AZ240" s="157">
        <f t="shared" si="708"/>
        <v>0</v>
      </c>
      <c r="BA240" s="158">
        <f t="shared" si="708"/>
        <v>0</v>
      </c>
      <c r="BB240" s="155"/>
      <c r="BC240" s="156"/>
      <c r="BD240" s="157">
        <f t="shared" si="709"/>
        <v>0</v>
      </c>
      <c r="BE240" s="158">
        <f t="shared" si="709"/>
        <v>0</v>
      </c>
      <c r="BF240" s="155"/>
      <c r="BG240" s="156"/>
      <c r="BH240" s="157">
        <f t="shared" si="710"/>
        <v>0</v>
      </c>
      <c r="BI240" s="158">
        <f t="shared" si="710"/>
        <v>0</v>
      </c>
      <c r="BJ240" s="157">
        <f t="shared" si="711"/>
        <v>0</v>
      </c>
      <c r="BK240" s="158">
        <f t="shared" si="711"/>
        <v>0</v>
      </c>
      <c r="BL240" s="157">
        <f t="shared" si="712"/>
        <v>0</v>
      </c>
      <c r="BM240" s="158">
        <f t="shared" si="712"/>
        <v>0</v>
      </c>
      <c r="BN240" s="155">
        <v>30</v>
      </c>
      <c r="BO240" s="156">
        <v>23</v>
      </c>
      <c r="BP240" s="157">
        <f t="shared" si="713"/>
        <v>0</v>
      </c>
      <c r="BQ240" s="158">
        <f t="shared" si="713"/>
        <v>0</v>
      </c>
      <c r="BR240" s="155">
        <v>23</v>
      </c>
      <c r="BS240" s="156">
        <v>20</v>
      </c>
      <c r="BT240" s="157">
        <f t="shared" si="714"/>
        <v>23</v>
      </c>
      <c r="BU240" s="158">
        <f t="shared" si="714"/>
        <v>0</v>
      </c>
      <c r="BV240" s="155"/>
      <c r="BW240" s="156"/>
      <c r="BX240" s="157">
        <f t="shared" si="715"/>
        <v>0</v>
      </c>
      <c r="BY240" s="158">
        <f t="shared" si="715"/>
        <v>0</v>
      </c>
      <c r="BZ240" s="157">
        <f t="shared" si="716"/>
        <v>53</v>
      </c>
      <c r="CA240" s="158">
        <f t="shared" si="716"/>
        <v>43</v>
      </c>
      <c r="CB240" s="157">
        <f t="shared" si="717"/>
        <v>53</v>
      </c>
      <c r="CC240" s="158">
        <f t="shared" si="717"/>
        <v>0</v>
      </c>
      <c r="CD240" s="155">
        <v>1.39622641509434</v>
      </c>
      <c r="CE240" s="156">
        <v>1.2945736434108499</v>
      </c>
      <c r="CF240" s="157">
        <f t="shared" si="718"/>
        <v>41.8867924528302</v>
      </c>
      <c r="CG240" s="158">
        <f t="shared" si="718"/>
        <v>29.775193798449546</v>
      </c>
      <c r="CH240" s="155">
        <v>1.3647798742138399</v>
      </c>
      <c r="CI240" s="156">
        <v>1.71317829457364</v>
      </c>
      <c r="CJ240" s="157">
        <f t="shared" si="719"/>
        <v>31.389937106918318</v>
      </c>
      <c r="CK240" s="158">
        <f t="shared" si="719"/>
        <v>34.263565891472801</v>
      </c>
      <c r="CL240" s="155"/>
      <c r="CM240" s="156"/>
      <c r="CN240" s="157">
        <f t="shared" si="720"/>
        <v>0</v>
      </c>
      <c r="CO240" s="158">
        <f t="shared" si="720"/>
        <v>0</v>
      </c>
      <c r="CP240" s="157">
        <f t="shared" si="721"/>
        <v>1.382579803014123</v>
      </c>
      <c r="CQ240" s="158">
        <f t="shared" si="721"/>
        <v>1.4892734811609847</v>
      </c>
      <c r="CR240" s="157">
        <f t="shared" si="722"/>
        <v>73.276729559748517</v>
      </c>
      <c r="CS240" s="158">
        <f t="shared" si="722"/>
        <v>64.038759689922344</v>
      </c>
      <c r="CT240" s="155"/>
      <c r="CU240" s="156"/>
      <c r="CV240" s="157">
        <f t="shared" si="723"/>
        <v>0</v>
      </c>
      <c r="CW240" s="158">
        <f t="shared" si="723"/>
        <v>0</v>
      </c>
      <c r="CX240" s="155">
        <v>25</v>
      </c>
      <c r="CY240" s="156"/>
      <c r="CZ240" s="157">
        <f t="shared" si="724"/>
        <v>575</v>
      </c>
      <c r="DA240" s="158">
        <f t="shared" si="724"/>
        <v>0</v>
      </c>
      <c r="DB240" s="155"/>
      <c r="DC240" s="156"/>
      <c r="DD240" s="157">
        <f t="shared" si="725"/>
        <v>0</v>
      </c>
      <c r="DE240" s="158">
        <f t="shared" si="725"/>
        <v>0</v>
      </c>
      <c r="DF240" s="157">
        <f t="shared" si="726"/>
        <v>10.849056603773585</v>
      </c>
      <c r="DG240" s="158">
        <f t="shared" si="726"/>
        <v>0</v>
      </c>
      <c r="DH240" s="157">
        <f t="shared" si="727"/>
        <v>575</v>
      </c>
      <c r="DI240" s="158">
        <f t="shared" si="727"/>
        <v>0</v>
      </c>
      <c r="DJ240" s="157">
        <f t="shared" si="728"/>
        <v>63</v>
      </c>
      <c r="DK240" s="158">
        <f t="shared" si="728"/>
        <v>63</v>
      </c>
      <c r="DL240" s="157">
        <f t="shared" si="728"/>
        <v>53</v>
      </c>
      <c r="DM240" s="158">
        <f t="shared" si="728"/>
        <v>0</v>
      </c>
      <c r="DN240" s="157">
        <f t="shared" si="729"/>
        <v>1.5837576120595009</v>
      </c>
      <c r="DO240" s="158">
        <f t="shared" si="729"/>
        <v>1.3656945982527355</v>
      </c>
      <c r="DP240" s="157">
        <f t="shared" si="730"/>
        <v>99.77672955974856</v>
      </c>
      <c r="DQ240" s="158">
        <f t="shared" si="730"/>
        <v>86.038759689922344</v>
      </c>
      <c r="DR240" s="157">
        <f t="shared" si="731"/>
        <v>10.849056603773585</v>
      </c>
      <c r="DS240" s="158">
        <f t="shared" si="731"/>
        <v>0</v>
      </c>
      <c r="DT240" s="157">
        <f t="shared" si="732"/>
        <v>575</v>
      </c>
      <c r="DU240" s="158">
        <f t="shared" si="732"/>
        <v>0</v>
      </c>
      <c r="DV240" s="155">
        <v>131</v>
      </c>
      <c r="DW240" s="156">
        <v>138</v>
      </c>
      <c r="DX240" s="157">
        <f t="shared" si="733"/>
        <v>0</v>
      </c>
      <c r="DY240" s="158">
        <f t="shared" si="733"/>
        <v>0</v>
      </c>
      <c r="DZ240" s="155">
        <v>78</v>
      </c>
      <c r="EA240" s="156">
        <v>73</v>
      </c>
      <c r="EB240" s="157">
        <f t="shared" si="734"/>
        <v>0</v>
      </c>
      <c r="EC240" s="158">
        <f t="shared" si="734"/>
        <v>0</v>
      </c>
      <c r="ED240" s="155"/>
      <c r="EE240" s="156"/>
      <c r="EF240" s="157">
        <f t="shared" si="735"/>
        <v>0</v>
      </c>
      <c r="EG240" s="158">
        <f t="shared" si="735"/>
        <v>0</v>
      </c>
      <c r="EH240" s="157">
        <f t="shared" si="736"/>
        <v>209</v>
      </c>
      <c r="EI240" s="158">
        <f t="shared" si="736"/>
        <v>211</v>
      </c>
      <c r="EJ240" s="157">
        <f t="shared" si="737"/>
        <v>0</v>
      </c>
      <c r="EK240" s="158">
        <f t="shared" si="737"/>
        <v>0</v>
      </c>
      <c r="EL240" s="155">
        <v>1.97288676236045</v>
      </c>
      <c r="EM240" s="156">
        <v>2.0347551342812</v>
      </c>
      <c r="EN240" s="157">
        <f t="shared" si="738"/>
        <v>258.44816586921894</v>
      </c>
      <c r="EO240" s="158">
        <f t="shared" si="738"/>
        <v>280.79620853080559</v>
      </c>
      <c r="EP240" s="155">
        <v>1.8165869218500801</v>
      </c>
      <c r="EQ240" s="156">
        <v>1.5892575039494501</v>
      </c>
      <c r="ER240" s="157">
        <f t="shared" si="739"/>
        <v>141.69377990430624</v>
      </c>
      <c r="ES240" s="158">
        <f t="shared" si="739"/>
        <v>116.01579778830985</v>
      </c>
      <c r="ET240" s="155"/>
      <c r="EU240" s="156"/>
      <c r="EV240" s="157">
        <f t="shared" si="740"/>
        <v>0</v>
      </c>
      <c r="EW240" s="158">
        <f t="shared" si="740"/>
        <v>0</v>
      </c>
      <c r="EX240" s="157">
        <f t="shared" si="741"/>
        <v>1.9145547644666279</v>
      </c>
      <c r="EY240" s="158">
        <f t="shared" si="741"/>
        <v>1.880625622365476</v>
      </c>
      <c r="EZ240" s="157">
        <f t="shared" si="742"/>
        <v>400.14194577352521</v>
      </c>
      <c r="FA240" s="158">
        <f t="shared" si="742"/>
        <v>396.81200631911543</v>
      </c>
      <c r="FB240" s="155"/>
      <c r="FC240" s="156"/>
      <c r="FD240" s="157">
        <f t="shared" si="743"/>
        <v>0</v>
      </c>
      <c r="FE240" s="158">
        <f t="shared" si="743"/>
        <v>0</v>
      </c>
      <c r="FF240" s="155"/>
      <c r="FG240" s="156"/>
      <c r="FH240" s="157">
        <f t="shared" si="744"/>
        <v>0</v>
      </c>
      <c r="FI240" s="158">
        <f t="shared" si="744"/>
        <v>0</v>
      </c>
      <c r="FJ240" s="155"/>
      <c r="FK240" s="156"/>
      <c r="FL240" s="157">
        <f t="shared" si="745"/>
        <v>0</v>
      </c>
      <c r="FM240" s="158">
        <f t="shared" si="745"/>
        <v>0</v>
      </c>
      <c r="FN240" s="157">
        <f t="shared" si="746"/>
        <v>0</v>
      </c>
      <c r="FO240" s="158">
        <f t="shared" si="746"/>
        <v>0</v>
      </c>
      <c r="FP240" s="157">
        <f t="shared" si="747"/>
        <v>0</v>
      </c>
      <c r="FQ240" s="158">
        <f t="shared" si="747"/>
        <v>0</v>
      </c>
      <c r="FR240" s="155"/>
      <c r="FS240" s="156"/>
      <c r="FT240" s="157">
        <f t="shared" si="748"/>
        <v>0</v>
      </c>
      <c r="FU240" s="158">
        <f t="shared" si="748"/>
        <v>0</v>
      </c>
      <c r="FV240" s="155"/>
      <c r="FW240" s="156"/>
      <c r="FX240" s="157">
        <f t="shared" si="749"/>
        <v>0</v>
      </c>
      <c r="FY240" s="158">
        <f t="shared" si="749"/>
        <v>0</v>
      </c>
      <c r="FZ240" s="155"/>
      <c r="GA240" s="156"/>
      <c r="GB240" s="157">
        <f t="shared" si="750"/>
        <v>0</v>
      </c>
      <c r="GC240" s="158">
        <f t="shared" si="750"/>
        <v>0</v>
      </c>
      <c r="GD240" s="157">
        <f t="shared" si="751"/>
        <v>166</v>
      </c>
      <c r="GE240" s="158">
        <f t="shared" si="751"/>
        <v>171</v>
      </c>
      <c r="GF240" s="157">
        <f t="shared" si="751"/>
        <v>0</v>
      </c>
      <c r="GG240" s="158">
        <f t="shared" si="751"/>
        <v>0</v>
      </c>
      <c r="GH240" s="157">
        <f t="shared" si="752"/>
        <v>309.66829165538252</v>
      </c>
      <c r="GI240" s="158">
        <f t="shared" si="752"/>
        <v>320.07140232925514</v>
      </c>
      <c r="GJ240" s="157" t="str">
        <f t="shared" si="753"/>
        <v/>
      </c>
      <c r="GK240" s="158" t="str">
        <f t="shared" si="753"/>
        <v/>
      </c>
      <c r="GL240" s="157">
        <f t="shared" si="754"/>
        <v>106</v>
      </c>
      <c r="GM240" s="158">
        <f t="shared" si="754"/>
        <v>103</v>
      </c>
      <c r="GN240" s="157">
        <f t="shared" si="754"/>
        <v>23</v>
      </c>
      <c r="GO240" s="158">
        <f t="shared" si="754"/>
        <v>0</v>
      </c>
      <c r="GP240" s="157">
        <f t="shared" si="755"/>
        <v>190.25038367789125</v>
      </c>
      <c r="GQ240" s="158">
        <f t="shared" si="755"/>
        <v>162.77936367978265</v>
      </c>
      <c r="GR240" s="157">
        <f t="shared" si="756"/>
        <v>575</v>
      </c>
      <c r="GS240" s="158">
        <f t="shared" si="756"/>
        <v>0</v>
      </c>
      <c r="GT240" s="157">
        <f t="shared" si="757"/>
        <v>272</v>
      </c>
      <c r="GU240" s="158">
        <f t="shared" si="757"/>
        <v>274</v>
      </c>
      <c r="GV240" s="157">
        <f t="shared" si="757"/>
        <v>23</v>
      </c>
      <c r="GW240" s="158">
        <f t="shared" si="757"/>
        <v>0</v>
      </c>
      <c r="GX240" s="157">
        <f t="shared" si="758"/>
        <v>499.91867533327377</v>
      </c>
      <c r="GY240" s="158">
        <f t="shared" si="758"/>
        <v>482.85076600903778</v>
      </c>
      <c r="GZ240" s="157">
        <f t="shared" si="695"/>
        <v>575</v>
      </c>
      <c r="HA240" s="158" t="str">
        <f t="shared" si="695"/>
        <v/>
      </c>
      <c r="HB240" s="157">
        <f t="shared" si="759"/>
        <v>0</v>
      </c>
      <c r="HC240" s="158">
        <f t="shared" si="759"/>
        <v>0</v>
      </c>
      <c r="HD240" s="157">
        <f t="shared" si="759"/>
        <v>0</v>
      </c>
      <c r="HE240" s="158">
        <f t="shared" si="759"/>
        <v>0</v>
      </c>
      <c r="HF240" s="157" t="str">
        <f t="shared" si="760"/>
        <v/>
      </c>
      <c r="HG240" s="158" t="str">
        <f t="shared" si="760"/>
        <v/>
      </c>
      <c r="HH240" s="157" t="str">
        <f t="shared" si="761"/>
        <v/>
      </c>
      <c r="HI240" s="158" t="str">
        <f t="shared" si="761"/>
        <v/>
      </c>
      <c r="HJ240" s="157">
        <f t="shared" si="762"/>
        <v>499.91867533327377</v>
      </c>
      <c r="HK240" s="158">
        <f t="shared" si="762"/>
        <v>482.85076600903778</v>
      </c>
      <c r="HL240" s="157">
        <f t="shared" si="763"/>
        <v>575</v>
      </c>
      <c r="HM240" s="158" t="str">
        <f t="shared" si="763"/>
        <v/>
      </c>
    </row>
    <row r="241" spans="1:221">
      <c r="A241" s="176" t="s">
        <v>563</v>
      </c>
      <c r="B241" s="177" t="s">
        <v>636</v>
      </c>
      <c r="C241" s="178"/>
      <c r="D241" s="180">
        <v>199926</v>
      </c>
      <c r="E241" s="180">
        <v>9</v>
      </c>
      <c r="F241" s="155">
        <v>396</v>
      </c>
      <c r="G241" s="156">
        <v>367</v>
      </c>
      <c r="H241" s="155">
        <v>28</v>
      </c>
      <c r="I241" s="156">
        <v>12</v>
      </c>
      <c r="J241" s="157">
        <f t="shared" si="696"/>
        <v>368</v>
      </c>
      <c r="K241" s="158">
        <f t="shared" si="696"/>
        <v>355</v>
      </c>
      <c r="L241" s="155"/>
      <c r="M241" s="156"/>
      <c r="N241" s="157">
        <f t="shared" si="697"/>
        <v>368</v>
      </c>
      <c r="O241" s="158">
        <f t="shared" si="697"/>
        <v>355</v>
      </c>
      <c r="P241" s="157">
        <f t="shared" si="697"/>
        <v>8</v>
      </c>
      <c r="Q241" s="158">
        <f t="shared" si="697"/>
        <v>0</v>
      </c>
      <c r="R241" s="155">
        <v>4</v>
      </c>
      <c r="S241" s="156">
        <v>2</v>
      </c>
      <c r="T241" s="157">
        <f t="shared" si="698"/>
        <v>0</v>
      </c>
      <c r="U241" s="158">
        <f t="shared" si="698"/>
        <v>0</v>
      </c>
      <c r="V241" s="155">
        <v>11</v>
      </c>
      <c r="W241" s="156">
        <v>4</v>
      </c>
      <c r="X241" s="157">
        <f t="shared" si="699"/>
        <v>0</v>
      </c>
      <c r="Y241" s="158">
        <f t="shared" si="699"/>
        <v>0</v>
      </c>
      <c r="Z241" s="155"/>
      <c r="AA241" s="156"/>
      <c r="AB241" s="157">
        <f t="shared" si="700"/>
        <v>0</v>
      </c>
      <c r="AC241" s="158">
        <f t="shared" si="700"/>
        <v>0</v>
      </c>
      <c r="AD241" s="157">
        <f t="shared" si="701"/>
        <v>15</v>
      </c>
      <c r="AE241" s="158">
        <f t="shared" si="701"/>
        <v>6</v>
      </c>
      <c r="AF241" s="157">
        <f t="shared" si="702"/>
        <v>0</v>
      </c>
      <c r="AG241" s="158">
        <f t="shared" si="702"/>
        <v>0</v>
      </c>
      <c r="AH241" s="155">
        <v>0.95555555555555505</v>
      </c>
      <c r="AI241" s="156">
        <v>0.77777777777777801</v>
      </c>
      <c r="AJ241" s="157">
        <f t="shared" si="703"/>
        <v>3.8222222222222202</v>
      </c>
      <c r="AK241" s="158">
        <f t="shared" si="703"/>
        <v>1.555555555555556</v>
      </c>
      <c r="AL241" s="155">
        <v>3.1777777777777798</v>
      </c>
      <c r="AM241" s="156">
        <v>3.7777777777777799</v>
      </c>
      <c r="AN241" s="157">
        <f t="shared" si="704"/>
        <v>34.955555555555577</v>
      </c>
      <c r="AO241" s="158">
        <f t="shared" si="704"/>
        <v>15.11111111111112</v>
      </c>
      <c r="AP241" s="155"/>
      <c r="AQ241" s="156"/>
      <c r="AR241" s="157">
        <f t="shared" si="705"/>
        <v>0</v>
      </c>
      <c r="AS241" s="158">
        <f t="shared" si="705"/>
        <v>0</v>
      </c>
      <c r="AT241" s="157">
        <f t="shared" si="706"/>
        <v>2.5851851851851868</v>
      </c>
      <c r="AU241" s="158">
        <f t="shared" si="706"/>
        <v>2.777777777777779</v>
      </c>
      <c r="AV241" s="157">
        <f t="shared" si="707"/>
        <v>38.7777777777778</v>
      </c>
      <c r="AW241" s="158">
        <f t="shared" si="707"/>
        <v>16.666666666666675</v>
      </c>
      <c r="AX241" s="155"/>
      <c r="AY241" s="156"/>
      <c r="AZ241" s="157">
        <f t="shared" si="708"/>
        <v>0</v>
      </c>
      <c r="BA241" s="158">
        <f t="shared" si="708"/>
        <v>0</v>
      </c>
      <c r="BB241" s="155"/>
      <c r="BC241" s="156"/>
      <c r="BD241" s="157">
        <f t="shared" si="709"/>
        <v>0</v>
      </c>
      <c r="BE241" s="158">
        <f t="shared" si="709"/>
        <v>0</v>
      </c>
      <c r="BF241" s="155"/>
      <c r="BG241" s="156"/>
      <c r="BH241" s="157">
        <f t="shared" si="710"/>
        <v>0</v>
      </c>
      <c r="BI241" s="158">
        <f t="shared" si="710"/>
        <v>0</v>
      </c>
      <c r="BJ241" s="157">
        <f t="shared" si="711"/>
        <v>0</v>
      </c>
      <c r="BK241" s="158">
        <f t="shared" si="711"/>
        <v>0</v>
      </c>
      <c r="BL241" s="157">
        <f t="shared" si="712"/>
        <v>0</v>
      </c>
      <c r="BM241" s="158">
        <f t="shared" si="712"/>
        <v>0</v>
      </c>
      <c r="BN241" s="155">
        <v>17</v>
      </c>
      <c r="BO241" s="156">
        <v>11</v>
      </c>
      <c r="BP241" s="157">
        <f t="shared" si="713"/>
        <v>0</v>
      </c>
      <c r="BQ241" s="158">
        <f t="shared" si="713"/>
        <v>0</v>
      </c>
      <c r="BR241" s="155">
        <v>8</v>
      </c>
      <c r="BS241" s="156">
        <v>15</v>
      </c>
      <c r="BT241" s="157">
        <f t="shared" si="714"/>
        <v>8</v>
      </c>
      <c r="BU241" s="158">
        <f t="shared" si="714"/>
        <v>0</v>
      </c>
      <c r="BV241" s="155"/>
      <c r="BW241" s="156"/>
      <c r="BX241" s="157">
        <f t="shared" si="715"/>
        <v>0</v>
      </c>
      <c r="BY241" s="158">
        <f t="shared" si="715"/>
        <v>0</v>
      </c>
      <c r="BZ241" s="157">
        <f t="shared" si="716"/>
        <v>25</v>
      </c>
      <c r="CA241" s="158">
        <f t="shared" si="716"/>
        <v>26</v>
      </c>
      <c r="CB241" s="157">
        <f t="shared" si="717"/>
        <v>25</v>
      </c>
      <c r="CC241" s="158">
        <f t="shared" si="717"/>
        <v>0</v>
      </c>
      <c r="CD241" s="155">
        <v>1.93333333333333</v>
      </c>
      <c r="CE241" s="156">
        <v>0.76923076923076905</v>
      </c>
      <c r="CF241" s="157">
        <f t="shared" si="718"/>
        <v>32.86666666666661</v>
      </c>
      <c r="CG241" s="158">
        <f t="shared" si="718"/>
        <v>8.4615384615384599</v>
      </c>
      <c r="CH241" s="155">
        <v>0.8</v>
      </c>
      <c r="CI241" s="156">
        <v>1.20512820512821</v>
      </c>
      <c r="CJ241" s="157">
        <f t="shared" si="719"/>
        <v>6.4</v>
      </c>
      <c r="CK241" s="158">
        <f t="shared" si="719"/>
        <v>18.076923076923148</v>
      </c>
      <c r="CL241" s="155"/>
      <c r="CM241" s="156"/>
      <c r="CN241" s="157">
        <f t="shared" si="720"/>
        <v>0</v>
      </c>
      <c r="CO241" s="158">
        <f t="shared" si="720"/>
        <v>0</v>
      </c>
      <c r="CP241" s="157">
        <f t="shared" si="721"/>
        <v>1.5706666666666644</v>
      </c>
      <c r="CQ241" s="158">
        <f t="shared" si="721"/>
        <v>1.0207100591716003</v>
      </c>
      <c r="CR241" s="157">
        <f t="shared" si="722"/>
        <v>39.266666666666609</v>
      </c>
      <c r="CS241" s="158">
        <f t="shared" si="722"/>
        <v>26.538461538461608</v>
      </c>
      <c r="CT241" s="155"/>
      <c r="CU241" s="156"/>
      <c r="CV241" s="157">
        <f t="shared" si="723"/>
        <v>0</v>
      </c>
      <c r="CW241" s="158">
        <f t="shared" si="723"/>
        <v>0</v>
      </c>
      <c r="CX241" s="155">
        <v>9</v>
      </c>
      <c r="CY241" s="156"/>
      <c r="CZ241" s="157">
        <f t="shared" si="724"/>
        <v>72</v>
      </c>
      <c r="DA241" s="158">
        <f t="shared" si="724"/>
        <v>0</v>
      </c>
      <c r="DB241" s="155"/>
      <c r="DC241" s="156"/>
      <c r="DD241" s="157">
        <f t="shared" si="725"/>
        <v>0</v>
      </c>
      <c r="DE241" s="158">
        <f t="shared" si="725"/>
        <v>0</v>
      </c>
      <c r="DF241" s="157">
        <f t="shared" si="726"/>
        <v>2.88</v>
      </c>
      <c r="DG241" s="158">
        <f t="shared" si="726"/>
        <v>0</v>
      </c>
      <c r="DH241" s="157">
        <f t="shared" si="727"/>
        <v>72</v>
      </c>
      <c r="DI241" s="158">
        <f t="shared" si="727"/>
        <v>0</v>
      </c>
      <c r="DJ241" s="157">
        <f t="shared" si="728"/>
        <v>40</v>
      </c>
      <c r="DK241" s="158">
        <f t="shared" si="728"/>
        <v>32</v>
      </c>
      <c r="DL241" s="157">
        <f t="shared" si="728"/>
        <v>25</v>
      </c>
      <c r="DM241" s="158">
        <f t="shared" si="728"/>
        <v>0</v>
      </c>
      <c r="DN241" s="157">
        <f t="shared" si="729"/>
        <v>1.9511111111111101</v>
      </c>
      <c r="DO241" s="158">
        <f t="shared" si="729"/>
        <v>1.3501602564102588</v>
      </c>
      <c r="DP241" s="157">
        <f t="shared" si="730"/>
        <v>78.044444444444409</v>
      </c>
      <c r="DQ241" s="158">
        <f t="shared" si="730"/>
        <v>43.205128205128283</v>
      </c>
      <c r="DR241" s="157">
        <f t="shared" si="731"/>
        <v>2.88</v>
      </c>
      <c r="DS241" s="158">
        <f t="shared" si="731"/>
        <v>0</v>
      </c>
      <c r="DT241" s="157">
        <f t="shared" si="732"/>
        <v>72</v>
      </c>
      <c r="DU241" s="158">
        <f t="shared" si="732"/>
        <v>0</v>
      </c>
      <c r="DV241" s="155">
        <v>171</v>
      </c>
      <c r="DW241" s="156">
        <v>194</v>
      </c>
      <c r="DX241" s="157">
        <f t="shared" si="733"/>
        <v>0</v>
      </c>
      <c r="DY241" s="158">
        <f t="shared" si="733"/>
        <v>0</v>
      </c>
      <c r="DZ241" s="155">
        <v>157</v>
      </c>
      <c r="EA241" s="156">
        <v>129</v>
      </c>
      <c r="EB241" s="157">
        <f t="shared" si="734"/>
        <v>0</v>
      </c>
      <c r="EC241" s="158">
        <f t="shared" si="734"/>
        <v>0</v>
      </c>
      <c r="ED241" s="155"/>
      <c r="EE241" s="156"/>
      <c r="EF241" s="157">
        <f t="shared" si="735"/>
        <v>0</v>
      </c>
      <c r="EG241" s="158">
        <f t="shared" si="735"/>
        <v>0</v>
      </c>
      <c r="EH241" s="157">
        <f t="shared" si="736"/>
        <v>328</v>
      </c>
      <c r="EI241" s="158">
        <f t="shared" si="736"/>
        <v>323</v>
      </c>
      <c r="EJ241" s="157">
        <f t="shared" si="737"/>
        <v>0</v>
      </c>
      <c r="EK241" s="158">
        <f t="shared" si="737"/>
        <v>0</v>
      </c>
      <c r="EL241" s="155">
        <v>1.9491869918699201</v>
      </c>
      <c r="EM241" s="156">
        <v>2.1341589267285901</v>
      </c>
      <c r="EN241" s="157">
        <f t="shared" si="738"/>
        <v>333.31097560975633</v>
      </c>
      <c r="EO241" s="158">
        <f t="shared" si="738"/>
        <v>414.02683178534647</v>
      </c>
      <c r="EP241" s="155">
        <v>2.45528455284553</v>
      </c>
      <c r="EQ241" s="156">
        <v>1.9391124871001</v>
      </c>
      <c r="ER241" s="157">
        <f t="shared" si="739"/>
        <v>385.47967479674821</v>
      </c>
      <c r="ES241" s="158">
        <f t="shared" si="739"/>
        <v>250.14551083591289</v>
      </c>
      <c r="ET241" s="155"/>
      <c r="EU241" s="156"/>
      <c r="EV241" s="157">
        <f t="shared" si="740"/>
        <v>0</v>
      </c>
      <c r="EW241" s="158">
        <f t="shared" si="740"/>
        <v>0</v>
      </c>
      <c r="EX241" s="157">
        <f t="shared" si="741"/>
        <v>2.1914349097759285</v>
      </c>
      <c r="EY241" s="158">
        <f t="shared" si="741"/>
        <v>2.0562611226664376</v>
      </c>
      <c r="EZ241" s="157">
        <f t="shared" si="742"/>
        <v>718.79065040650448</v>
      </c>
      <c r="FA241" s="158">
        <f t="shared" si="742"/>
        <v>664.1723426212593</v>
      </c>
      <c r="FB241" s="155"/>
      <c r="FC241" s="156"/>
      <c r="FD241" s="157">
        <f t="shared" si="743"/>
        <v>0</v>
      </c>
      <c r="FE241" s="158">
        <f t="shared" si="743"/>
        <v>0</v>
      </c>
      <c r="FF241" s="155"/>
      <c r="FG241" s="156"/>
      <c r="FH241" s="157">
        <f t="shared" si="744"/>
        <v>0</v>
      </c>
      <c r="FI241" s="158">
        <f t="shared" si="744"/>
        <v>0</v>
      </c>
      <c r="FJ241" s="155"/>
      <c r="FK241" s="156"/>
      <c r="FL241" s="157">
        <f t="shared" si="745"/>
        <v>0</v>
      </c>
      <c r="FM241" s="158">
        <f t="shared" si="745"/>
        <v>0</v>
      </c>
      <c r="FN241" s="157">
        <f t="shared" si="746"/>
        <v>0</v>
      </c>
      <c r="FO241" s="158">
        <f t="shared" si="746"/>
        <v>0</v>
      </c>
      <c r="FP241" s="157">
        <f t="shared" si="747"/>
        <v>0</v>
      </c>
      <c r="FQ241" s="158">
        <f t="shared" si="747"/>
        <v>0</v>
      </c>
      <c r="FR241" s="155"/>
      <c r="FS241" s="156"/>
      <c r="FT241" s="157">
        <f t="shared" si="748"/>
        <v>0</v>
      </c>
      <c r="FU241" s="158">
        <f t="shared" si="748"/>
        <v>0</v>
      </c>
      <c r="FV241" s="155"/>
      <c r="FW241" s="156"/>
      <c r="FX241" s="157">
        <f t="shared" si="749"/>
        <v>0</v>
      </c>
      <c r="FY241" s="158">
        <f t="shared" si="749"/>
        <v>0</v>
      </c>
      <c r="FZ241" s="155"/>
      <c r="GA241" s="156"/>
      <c r="GB241" s="157">
        <f t="shared" si="750"/>
        <v>0</v>
      </c>
      <c r="GC241" s="158">
        <f t="shared" si="750"/>
        <v>0</v>
      </c>
      <c r="GD241" s="157">
        <f t="shared" si="751"/>
        <v>192</v>
      </c>
      <c r="GE241" s="158">
        <f t="shared" si="751"/>
        <v>207</v>
      </c>
      <c r="GF241" s="157">
        <f t="shared" si="751"/>
        <v>0</v>
      </c>
      <c r="GG241" s="158">
        <f t="shared" si="751"/>
        <v>0</v>
      </c>
      <c r="GH241" s="157">
        <f t="shared" si="752"/>
        <v>369.99986449864514</v>
      </c>
      <c r="GI241" s="158">
        <f t="shared" si="752"/>
        <v>424.04392580244047</v>
      </c>
      <c r="GJ241" s="157" t="str">
        <f t="shared" si="753"/>
        <v/>
      </c>
      <c r="GK241" s="158" t="str">
        <f t="shared" si="753"/>
        <v/>
      </c>
      <c r="GL241" s="157">
        <f t="shared" si="754"/>
        <v>176</v>
      </c>
      <c r="GM241" s="158">
        <f t="shared" si="754"/>
        <v>148</v>
      </c>
      <c r="GN241" s="157">
        <f t="shared" si="754"/>
        <v>8</v>
      </c>
      <c r="GO241" s="158">
        <f t="shared" si="754"/>
        <v>0</v>
      </c>
      <c r="GP241" s="157">
        <f t="shared" si="755"/>
        <v>426.83523035230377</v>
      </c>
      <c r="GQ241" s="158">
        <f t="shared" si="755"/>
        <v>283.33354502394718</v>
      </c>
      <c r="GR241" s="157">
        <f t="shared" si="756"/>
        <v>72</v>
      </c>
      <c r="GS241" s="158">
        <f t="shared" si="756"/>
        <v>0</v>
      </c>
      <c r="GT241" s="157">
        <f t="shared" si="757"/>
        <v>368</v>
      </c>
      <c r="GU241" s="158">
        <f t="shared" si="757"/>
        <v>355</v>
      </c>
      <c r="GV241" s="157">
        <f t="shared" si="757"/>
        <v>8</v>
      </c>
      <c r="GW241" s="158">
        <f t="shared" si="757"/>
        <v>0</v>
      </c>
      <c r="GX241" s="157">
        <f t="shared" si="758"/>
        <v>796.83509485094896</v>
      </c>
      <c r="GY241" s="158">
        <f t="shared" si="758"/>
        <v>707.37747082638771</v>
      </c>
      <c r="GZ241" s="157">
        <f t="shared" si="695"/>
        <v>72</v>
      </c>
      <c r="HA241" s="158" t="str">
        <f t="shared" si="695"/>
        <v/>
      </c>
      <c r="HB241" s="157">
        <f t="shared" si="759"/>
        <v>0</v>
      </c>
      <c r="HC241" s="158">
        <f t="shared" si="759"/>
        <v>0</v>
      </c>
      <c r="HD241" s="157">
        <f t="shared" si="759"/>
        <v>0</v>
      </c>
      <c r="HE241" s="158">
        <f t="shared" si="759"/>
        <v>0</v>
      </c>
      <c r="HF241" s="157" t="str">
        <f t="shared" si="760"/>
        <v/>
      </c>
      <c r="HG241" s="158" t="str">
        <f t="shared" si="760"/>
        <v/>
      </c>
      <c r="HH241" s="157" t="str">
        <f t="shared" si="761"/>
        <v/>
      </c>
      <c r="HI241" s="158" t="str">
        <f t="shared" si="761"/>
        <v/>
      </c>
      <c r="HJ241" s="157">
        <f t="shared" si="762"/>
        <v>796.83509485094885</v>
      </c>
      <c r="HK241" s="158">
        <f t="shared" si="762"/>
        <v>707.37747082638759</v>
      </c>
      <c r="HL241" s="157">
        <f t="shared" si="763"/>
        <v>72</v>
      </c>
      <c r="HM241" s="158" t="str">
        <f t="shared" si="763"/>
        <v/>
      </c>
    </row>
    <row r="242" spans="1:221">
      <c r="A242" s="176" t="s">
        <v>563</v>
      </c>
      <c r="B242" s="177" t="s">
        <v>637</v>
      </c>
      <c r="C242" s="178"/>
      <c r="D242" s="180">
        <v>199953</v>
      </c>
      <c r="E242" s="180">
        <v>10</v>
      </c>
      <c r="F242" s="155">
        <v>247</v>
      </c>
      <c r="G242" s="156">
        <v>261</v>
      </c>
      <c r="H242" s="155">
        <v>20</v>
      </c>
      <c r="I242" s="156">
        <v>4</v>
      </c>
      <c r="J242" s="157">
        <f t="shared" si="696"/>
        <v>227</v>
      </c>
      <c r="K242" s="158">
        <f t="shared" si="696"/>
        <v>257</v>
      </c>
      <c r="L242" s="155"/>
      <c r="M242" s="156"/>
      <c r="N242" s="157">
        <f t="shared" si="697"/>
        <v>227</v>
      </c>
      <c r="O242" s="158">
        <f t="shared" si="697"/>
        <v>257</v>
      </c>
      <c r="P242" s="157">
        <f t="shared" si="697"/>
        <v>24</v>
      </c>
      <c r="Q242" s="158">
        <f t="shared" si="697"/>
        <v>0</v>
      </c>
      <c r="R242" s="155">
        <v>5</v>
      </c>
      <c r="S242" s="156">
        <v>2</v>
      </c>
      <c r="T242" s="157">
        <f t="shared" si="698"/>
        <v>0</v>
      </c>
      <c r="U242" s="158">
        <f t="shared" si="698"/>
        <v>0</v>
      </c>
      <c r="V242" s="155">
        <v>22</v>
      </c>
      <c r="W242" s="156">
        <v>45</v>
      </c>
      <c r="X242" s="157">
        <f t="shared" si="699"/>
        <v>0</v>
      </c>
      <c r="Y242" s="158">
        <f t="shared" si="699"/>
        <v>0</v>
      </c>
      <c r="Z242" s="155"/>
      <c r="AA242" s="156"/>
      <c r="AB242" s="157">
        <f t="shared" si="700"/>
        <v>0</v>
      </c>
      <c r="AC242" s="158">
        <f t="shared" si="700"/>
        <v>0</v>
      </c>
      <c r="AD242" s="157">
        <f t="shared" si="701"/>
        <v>27</v>
      </c>
      <c r="AE242" s="158">
        <f t="shared" si="701"/>
        <v>47</v>
      </c>
      <c r="AF242" s="157">
        <f t="shared" si="702"/>
        <v>0</v>
      </c>
      <c r="AG242" s="158">
        <f t="shared" si="702"/>
        <v>0</v>
      </c>
      <c r="AH242" s="155">
        <v>0.24691358024691401</v>
      </c>
      <c r="AI242" s="156">
        <v>4.9645390070922002E-2</v>
      </c>
      <c r="AJ242" s="157">
        <f t="shared" si="703"/>
        <v>1.2345679012345701</v>
      </c>
      <c r="AK242" s="158">
        <f t="shared" si="703"/>
        <v>9.9290780141844004E-2</v>
      </c>
      <c r="AL242" s="155">
        <v>2.3580246913580298</v>
      </c>
      <c r="AM242" s="156">
        <v>3.4964539007092199</v>
      </c>
      <c r="AN242" s="157">
        <f t="shared" si="704"/>
        <v>51.876543209876658</v>
      </c>
      <c r="AO242" s="158">
        <f t="shared" si="704"/>
        <v>157.34042553191489</v>
      </c>
      <c r="AP242" s="155"/>
      <c r="AQ242" s="156"/>
      <c r="AR242" s="157">
        <f t="shared" si="705"/>
        <v>0</v>
      </c>
      <c r="AS242" s="158">
        <f t="shared" si="705"/>
        <v>0</v>
      </c>
      <c r="AT242" s="157">
        <f t="shared" si="706"/>
        <v>1.9670781893004159</v>
      </c>
      <c r="AU242" s="158">
        <f t="shared" si="706"/>
        <v>3.3497811981288668</v>
      </c>
      <c r="AV242" s="157">
        <f t="shared" si="707"/>
        <v>53.111111111111228</v>
      </c>
      <c r="AW242" s="158">
        <f t="shared" si="707"/>
        <v>157.43971631205673</v>
      </c>
      <c r="AX242" s="155"/>
      <c r="AY242" s="156"/>
      <c r="AZ242" s="157">
        <f t="shared" si="708"/>
        <v>0</v>
      </c>
      <c r="BA242" s="158">
        <f t="shared" si="708"/>
        <v>0</v>
      </c>
      <c r="BB242" s="155"/>
      <c r="BC242" s="156"/>
      <c r="BD242" s="157">
        <f t="shared" si="709"/>
        <v>0</v>
      </c>
      <c r="BE242" s="158">
        <f t="shared" si="709"/>
        <v>0</v>
      </c>
      <c r="BF242" s="155"/>
      <c r="BG242" s="156"/>
      <c r="BH242" s="157">
        <f t="shared" si="710"/>
        <v>0</v>
      </c>
      <c r="BI242" s="158">
        <f t="shared" si="710"/>
        <v>0</v>
      </c>
      <c r="BJ242" s="157">
        <f t="shared" si="711"/>
        <v>0</v>
      </c>
      <c r="BK242" s="158">
        <f t="shared" si="711"/>
        <v>0</v>
      </c>
      <c r="BL242" s="157">
        <f t="shared" si="712"/>
        <v>0</v>
      </c>
      <c r="BM242" s="158">
        <f t="shared" si="712"/>
        <v>0</v>
      </c>
      <c r="BN242" s="155">
        <v>21</v>
      </c>
      <c r="BO242" s="156">
        <v>30</v>
      </c>
      <c r="BP242" s="157">
        <f t="shared" si="713"/>
        <v>0</v>
      </c>
      <c r="BQ242" s="158">
        <f t="shared" si="713"/>
        <v>0</v>
      </c>
      <c r="BR242" s="155">
        <v>24</v>
      </c>
      <c r="BS242" s="156">
        <v>30</v>
      </c>
      <c r="BT242" s="157">
        <f t="shared" si="714"/>
        <v>24</v>
      </c>
      <c r="BU242" s="158">
        <f t="shared" si="714"/>
        <v>0</v>
      </c>
      <c r="BV242" s="155"/>
      <c r="BW242" s="156"/>
      <c r="BX242" s="157">
        <f t="shared" si="715"/>
        <v>0</v>
      </c>
      <c r="BY242" s="158">
        <f t="shared" si="715"/>
        <v>0</v>
      </c>
      <c r="BZ242" s="157">
        <f t="shared" si="716"/>
        <v>45</v>
      </c>
      <c r="CA242" s="158">
        <f t="shared" si="716"/>
        <v>60</v>
      </c>
      <c r="CB242" s="157">
        <f t="shared" si="717"/>
        <v>45</v>
      </c>
      <c r="CC242" s="158">
        <f t="shared" si="717"/>
        <v>0</v>
      </c>
      <c r="CD242" s="155">
        <v>1.12592592592593</v>
      </c>
      <c r="CE242" s="156">
        <v>1.56111111111111</v>
      </c>
      <c r="CF242" s="157">
        <f t="shared" si="718"/>
        <v>23.644444444444531</v>
      </c>
      <c r="CG242" s="158">
        <f t="shared" si="718"/>
        <v>46.8333333333333</v>
      </c>
      <c r="CH242" s="155">
        <v>1.92592592592593</v>
      </c>
      <c r="CI242" s="156">
        <v>1.57222222222222</v>
      </c>
      <c r="CJ242" s="157">
        <f t="shared" si="719"/>
        <v>46.222222222222321</v>
      </c>
      <c r="CK242" s="158">
        <f t="shared" si="719"/>
        <v>47.1666666666666</v>
      </c>
      <c r="CL242" s="155"/>
      <c r="CM242" s="156"/>
      <c r="CN242" s="157">
        <f t="shared" si="720"/>
        <v>0</v>
      </c>
      <c r="CO242" s="158">
        <f t="shared" si="720"/>
        <v>0</v>
      </c>
      <c r="CP242" s="157">
        <f t="shared" si="721"/>
        <v>1.5525925925925965</v>
      </c>
      <c r="CQ242" s="158">
        <f t="shared" si="721"/>
        <v>1.5666666666666651</v>
      </c>
      <c r="CR242" s="157">
        <f t="shared" si="722"/>
        <v>69.866666666666845</v>
      </c>
      <c r="CS242" s="158">
        <f t="shared" si="722"/>
        <v>93.999999999999901</v>
      </c>
      <c r="CT242" s="155"/>
      <c r="CU242" s="156"/>
      <c r="CV242" s="157">
        <f t="shared" si="723"/>
        <v>0</v>
      </c>
      <c r="CW242" s="158">
        <f t="shared" si="723"/>
        <v>0</v>
      </c>
      <c r="CX242" s="155">
        <v>27</v>
      </c>
      <c r="CY242" s="156"/>
      <c r="CZ242" s="157">
        <f t="shared" si="724"/>
        <v>648</v>
      </c>
      <c r="DA242" s="158">
        <f t="shared" si="724"/>
        <v>0</v>
      </c>
      <c r="DB242" s="155"/>
      <c r="DC242" s="156"/>
      <c r="DD242" s="157">
        <f t="shared" si="725"/>
        <v>0</v>
      </c>
      <c r="DE242" s="158">
        <f t="shared" si="725"/>
        <v>0</v>
      </c>
      <c r="DF242" s="157">
        <f t="shared" si="726"/>
        <v>14.4</v>
      </c>
      <c r="DG242" s="158">
        <f t="shared" si="726"/>
        <v>0</v>
      </c>
      <c r="DH242" s="157">
        <f t="shared" si="727"/>
        <v>648</v>
      </c>
      <c r="DI242" s="158">
        <f t="shared" si="727"/>
        <v>0</v>
      </c>
      <c r="DJ242" s="157">
        <f t="shared" si="728"/>
        <v>72</v>
      </c>
      <c r="DK242" s="158">
        <f t="shared" si="728"/>
        <v>107</v>
      </c>
      <c r="DL242" s="157">
        <f t="shared" si="728"/>
        <v>45</v>
      </c>
      <c r="DM242" s="158">
        <f t="shared" si="728"/>
        <v>0</v>
      </c>
      <c r="DN242" s="157">
        <f t="shared" si="729"/>
        <v>1.7080246913580288</v>
      </c>
      <c r="DO242" s="158">
        <f t="shared" si="729"/>
        <v>2.3499038907668846</v>
      </c>
      <c r="DP242" s="157">
        <f t="shared" si="730"/>
        <v>122.97777777777807</v>
      </c>
      <c r="DQ242" s="158">
        <f t="shared" si="730"/>
        <v>251.43971631205665</v>
      </c>
      <c r="DR242" s="157">
        <f t="shared" si="731"/>
        <v>14.4</v>
      </c>
      <c r="DS242" s="158">
        <f t="shared" si="731"/>
        <v>0</v>
      </c>
      <c r="DT242" s="157">
        <f t="shared" si="732"/>
        <v>648</v>
      </c>
      <c r="DU242" s="158">
        <f t="shared" si="732"/>
        <v>0</v>
      </c>
      <c r="DV242" s="155">
        <v>92</v>
      </c>
      <c r="DW242" s="156">
        <v>88</v>
      </c>
      <c r="DX242" s="157">
        <f t="shared" si="733"/>
        <v>0</v>
      </c>
      <c r="DY242" s="158">
        <f t="shared" si="733"/>
        <v>0</v>
      </c>
      <c r="DZ242" s="155">
        <v>63</v>
      </c>
      <c r="EA242" s="156">
        <v>62</v>
      </c>
      <c r="EB242" s="157">
        <f t="shared" si="734"/>
        <v>0</v>
      </c>
      <c r="EC242" s="158">
        <f t="shared" si="734"/>
        <v>0</v>
      </c>
      <c r="ED242" s="155"/>
      <c r="EE242" s="156"/>
      <c r="EF242" s="157">
        <f t="shared" si="735"/>
        <v>0</v>
      </c>
      <c r="EG242" s="158">
        <f t="shared" si="735"/>
        <v>0</v>
      </c>
      <c r="EH242" s="157">
        <f t="shared" si="736"/>
        <v>155</v>
      </c>
      <c r="EI242" s="158">
        <f t="shared" si="736"/>
        <v>150</v>
      </c>
      <c r="EJ242" s="157">
        <f t="shared" si="737"/>
        <v>0</v>
      </c>
      <c r="EK242" s="158">
        <f t="shared" si="737"/>
        <v>0</v>
      </c>
      <c r="EL242" s="155">
        <v>1.6989247311828</v>
      </c>
      <c r="EM242" s="156">
        <v>2.1577777777777798</v>
      </c>
      <c r="EN242" s="157">
        <f t="shared" si="738"/>
        <v>156.30107526881758</v>
      </c>
      <c r="EO242" s="158">
        <f t="shared" si="738"/>
        <v>189.88444444444463</v>
      </c>
      <c r="EP242" s="155">
        <v>2.3612903225806399</v>
      </c>
      <c r="EQ242" s="156">
        <v>2.1755555555555501</v>
      </c>
      <c r="ER242" s="157">
        <f t="shared" si="739"/>
        <v>148.76129032258032</v>
      </c>
      <c r="ES242" s="158">
        <f t="shared" si="739"/>
        <v>134.88444444444411</v>
      </c>
      <c r="ET242" s="155"/>
      <c r="EU242" s="156"/>
      <c r="EV242" s="157">
        <f t="shared" si="740"/>
        <v>0</v>
      </c>
      <c r="EW242" s="158">
        <f t="shared" si="740"/>
        <v>0</v>
      </c>
      <c r="EX242" s="157">
        <f t="shared" si="741"/>
        <v>1.9681442941380509</v>
      </c>
      <c r="EY242" s="158">
        <f t="shared" si="741"/>
        <v>2.165125925925925</v>
      </c>
      <c r="EZ242" s="157">
        <f t="shared" si="742"/>
        <v>305.06236559139791</v>
      </c>
      <c r="FA242" s="158">
        <f t="shared" si="742"/>
        <v>324.76888888888874</v>
      </c>
      <c r="FB242" s="155"/>
      <c r="FC242" s="156"/>
      <c r="FD242" s="157">
        <f t="shared" si="743"/>
        <v>0</v>
      </c>
      <c r="FE242" s="158">
        <f t="shared" si="743"/>
        <v>0</v>
      </c>
      <c r="FF242" s="155"/>
      <c r="FG242" s="156"/>
      <c r="FH242" s="157">
        <f t="shared" si="744"/>
        <v>0</v>
      </c>
      <c r="FI242" s="158">
        <f t="shared" si="744"/>
        <v>0</v>
      </c>
      <c r="FJ242" s="155"/>
      <c r="FK242" s="156"/>
      <c r="FL242" s="157">
        <f t="shared" si="745"/>
        <v>0</v>
      </c>
      <c r="FM242" s="158">
        <f t="shared" si="745"/>
        <v>0</v>
      </c>
      <c r="FN242" s="157">
        <f t="shared" si="746"/>
        <v>0</v>
      </c>
      <c r="FO242" s="158">
        <f t="shared" si="746"/>
        <v>0</v>
      </c>
      <c r="FP242" s="157">
        <f t="shared" si="747"/>
        <v>0</v>
      </c>
      <c r="FQ242" s="158">
        <f t="shared" si="747"/>
        <v>0</v>
      </c>
      <c r="FR242" s="155"/>
      <c r="FS242" s="156"/>
      <c r="FT242" s="157">
        <f t="shared" si="748"/>
        <v>0</v>
      </c>
      <c r="FU242" s="158">
        <f t="shared" si="748"/>
        <v>0</v>
      </c>
      <c r="FV242" s="155"/>
      <c r="FW242" s="156"/>
      <c r="FX242" s="157">
        <f t="shared" si="749"/>
        <v>0</v>
      </c>
      <c r="FY242" s="158">
        <f t="shared" si="749"/>
        <v>0</v>
      </c>
      <c r="FZ242" s="155"/>
      <c r="GA242" s="156"/>
      <c r="GB242" s="157">
        <f t="shared" si="750"/>
        <v>0</v>
      </c>
      <c r="GC242" s="158">
        <f t="shared" si="750"/>
        <v>0</v>
      </c>
      <c r="GD242" s="157">
        <f t="shared" si="751"/>
        <v>118</v>
      </c>
      <c r="GE242" s="158">
        <f t="shared" si="751"/>
        <v>120</v>
      </c>
      <c r="GF242" s="157">
        <f t="shared" si="751"/>
        <v>0</v>
      </c>
      <c r="GG242" s="158">
        <f t="shared" si="751"/>
        <v>0</v>
      </c>
      <c r="GH242" s="157">
        <f t="shared" si="752"/>
        <v>181.1800876144967</v>
      </c>
      <c r="GI242" s="158">
        <f t="shared" si="752"/>
        <v>236.81706855791975</v>
      </c>
      <c r="GJ242" s="157" t="str">
        <f t="shared" si="753"/>
        <v/>
      </c>
      <c r="GK242" s="158" t="str">
        <f t="shared" si="753"/>
        <v/>
      </c>
      <c r="GL242" s="157">
        <f t="shared" si="754"/>
        <v>109</v>
      </c>
      <c r="GM242" s="158">
        <f t="shared" si="754"/>
        <v>137</v>
      </c>
      <c r="GN242" s="157">
        <f t="shared" si="754"/>
        <v>24</v>
      </c>
      <c r="GO242" s="158">
        <f t="shared" si="754"/>
        <v>0</v>
      </c>
      <c r="GP242" s="157">
        <f t="shared" si="755"/>
        <v>246.86005575467931</v>
      </c>
      <c r="GQ242" s="158">
        <f t="shared" si="755"/>
        <v>339.39153664302557</v>
      </c>
      <c r="GR242" s="157">
        <f t="shared" si="756"/>
        <v>648</v>
      </c>
      <c r="GS242" s="158">
        <f t="shared" si="756"/>
        <v>0</v>
      </c>
      <c r="GT242" s="157">
        <f t="shared" si="757"/>
        <v>227</v>
      </c>
      <c r="GU242" s="158">
        <f t="shared" si="757"/>
        <v>257</v>
      </c>
      <c r="GV242" s="157">
        <f t="shared" si="757"/>
        <v>24</v>
      </c>
      <c r="GW242" s="158">
        <f t="shared" si="757"/>
        <v>0</v>
      </c>
      <c r="GX242" s="157">
        <f t="shared" si="758"/>
        <v>428.04014336917601</v>
      </c>
      <c r="GY242" s="158">
        <f t="shared" si="758"/>
        <v>576.20860520094539</v>
      </c>
      <c r="GZ242" s="157">
        <f t="shared" si="695"/>
        <v>648</v>
      </c>
      <c r="HA242" s="158" t="str">
        <f t="shared" si="695"/>
        <v/>
      </c>
      <c r="HB242" s="157">
        <f t="shared" si="759"/>
        <v>0</v>
      </c>
      <c r="HC242" s="158">
        <f t="shared" si="759"/>
        <v>0</v>
      </c>
      <c r="HD242" s="157">
        <f t="shared" si="759"/>
        <v>0</v>
      </c>
      <c r="HE242" s="158">
        <f t="shared" si="759"/>
        <v>0</v>
      </c>
      <c r="HF242" s="157" t="str">
        <f t="shared" si="760"/>
        <v/>
      </c>
      <c r="HG242" s="158" t="str">
        <f t="shared" si="760"/>
        <v/>
      </c>
      <c r="HH242" s="157" t="str">
        <f t="shared" si="761"/>
        <v/>
      </c>
      <c r="HI242" s="158" t="str">
        <f t="shared" si="761"/>
        <v/>
      </c>
      <c r="HJ242" s="157">
        <f t="shared" si="762"/>
        <v>428.04014336917601</v>
      </c>
      <c r="HK242" s="158">
        <f t="shared" si="762"/>
        <v>576.20860520094539</v>
      </c>
      <c r="HL242" s="157">
        <f t="shared" si="763"/>
        <v>648</v>
      </c>
      <c r="HM242" s="158" t="str">
        <f t="shared" si="763"/>
        <v/>
      </c>
    </row>
    <row r="243" spans="1:221" customFormat="1" ht="13.5" customHeight="1">
      <c r="A243" s="238" t="s">
        <v>640</v>
      </c>
      <c r="B243" s="239" t="s">
        <v>641</v>
      </c>
      <c r="C243" s="240"/>
      <c r="D243" s="241">
        <v>207388</v>
      </c>
      <c r="E243" s="241">
        <v>1</v>
      </c>
      <c r="F243" s="155">
        <v>4343</v>
      </c>
      <c r="G243" s="156">
        <v>4525</v>
      </c>
      <c r="H243" s="155">
        <v>95</v>
      </c>
      <c r="I243" s="156">
        <v>111</v>
      </c>
      <c r="J243" s="157">
        <f t="shared" ref="J243:K269" si="764">F243-H243</f>
        <v>4248</v>
      </c>
      <c r="K243" s="158">
        <f t="shared" si="764"/>
        <v>4414</v>
      </c>
      <c r="L243" s="155">
        <v>120</v>
      </c>
      <c r="M243" s="242">
        <v>120</v>
      </c>
      <c r="N243" s="157">
        <f t="shared" ref="N243:O269" si="765">+R243+V243+Z243+BN243+BR243+BV243+DV243+DZ243+ED243+FR243</f>
        <v>4248</v>
      </c>
      <c r="O243" s="158">
        <f t="shared" si="765"/>
        <v>4414</v>
      </c>
      <c r="P243" s="243">
        <v>0</v>
      </c>
      <c r="Q243" s="243"/>
      <c r="R243" s="155">
        <v>770</v>
      </c>
      <c r="S243" s="156">
        <v>800</v>
      </c>
      <c r="T243" s="157">
        <f t="shared" ref="T243:U269" si="766">IF(AX243&gt;0,R243,)</f>
        <v>0</v>
      </c>
      <c r="U243" s="158">
        <f t="shared" si="766"/>
        <v>0</v>
      </c>
      <c r="V243" s="155">
        <v>106</v>
      </c>
      <c r="W243" s="156">
        <v>112</v>
      </c>
      <c r="X243" s="157">
        <f t="shared" ref="X243:Y269" si="767">IF(BB243&gt;0,V243,)</f>
        <v>0</v>
      </c>
      <c r="Y243" s="158">
        <f t="shared" si="767"/>
        <v>0</v>
      </c>
      <c r="Z243" s="155">
        <v>0</v>
      </c>
      <c r="AA243" s="156">
        <v>0</v>
      </c>
      <c r="AB243" s="157">
        <f t="shared" ref="AB243:AC269" si="768">IF(BF243&gt;0,Z243,)</f>
        <v>0</v>
      </c>
      <c r="AC243" s="158">
        <f t="shared" si="768"/>
        <v>0</v>
      </c>
      <c r="AD243" s="157">
        <f t="shared" ref="AD243:AE269" si="769">R243+V243+Z243</f>
        <v>876</v>
      </c>
      <c r="AE243" s="158">
        <f t="shared" si="769"/>
        <v>912</v>
      </c>
      <c r="AF243" s="157">
        <f t="shared" ref="AF243:AG269" si="770">IF(BJ243&gt;0,AD243,)</f>
        <v>0</v>
      </c>
      <c r="AG243" s="158">
        <f t="shared" si="770"/>
        <v>0</v>
      </c>
      <c r="AH243" s="155">
        <v>4.29</v>
      </c>
      <c r="AI243" s="156">
        <v>4</v>
      </c>
      <c r="AJ243" s="157">
        <f t="shared" ref="AJ243:AK269" si="771">IF(R243&gt;0,(R243*AH243),)</f>
        <v>3303.3</v>
      </c>
      <c r="AK243" s="157">
        <f t="shared" si="771"/>
        <v>3200</v>
      </c>
      <c r="AL243" s="155">
        <v>4.2</v>
      </c>
      <c r="AM243" s="156">
        <v>4</v>
      </c>
      <c r="AN243" s="157">
        <f t="shared" ref="AN243:AO269" si="772">IF(V243&gt;0,(V243*AL243),)</f>
        <v>445.20000000000005</v>
      </c>
      <c r="AO243" s="157">
        <f t="shared" si="772"/>
        <v>448</v>
      </c>
      <c r="AP243" s="155"/>
      <c r="AQ243" s="156"/>
      <c r="AR243" s="157">
        <f t="shared" ref="AR243:AS269" si="773">IF(Z243&gt;0,(Z243*AP243),)</f>
        <v>0</v>
      </c>
      <c r="AS243" s="158">
        <f t="shared" si="773"/>
        <v>0</v>
      </c>
      <c r="AT243" s="157">
        <f t="shared" ref="AT243:AU269" si="774">IF(AD243&gt;0,((AJ243+AN243+AR243)/AD243),)</f>
        <v>4.279109589041096</v>
      </c>
      <c r="AU243" s="158">
        <f t="shared" si="774"/>
        <v>4</v>
      </c>
      <c r="AV243" s="157">
        <f t="shared" ref="AV243:AW269" si="775">IF(AD243&gt;0,(AD243*AT243),)</f>
        <v>3748.5</v>
      </c>
      <c r="AW243" s="158">
        <f t="shared" si="775"/>
        <v>3648</v>
      </c>
      <c r="AX243" s="155"/>
      <c r="AY243" s="156"/>
      <c r="AZ243" s="157">
        <f t="shared" ref="AZ243:BA269" si="776">IF(T243&gt;0,(T243*AX243),)</f>
        <v>0</v>
      </c>
      <c r="BA243" s="158">
        <f t="shared" si="776"/>
        <v>0</v>
      </c>
      <c r="BB243" s="155"/>
      <c r="BC243" s="156"/>
      <c r="BD243" s="157">
        <f t="shared" ref="BD243:BE269" si="777">IF(X243&gt;0,(X243*BB243),)</f>
        <v>0</v>
      </c>
      <c r="BE243" s="158">
        <f t="shared" si="777"/>
        <v>0</v>
      </c>
      <c r="BF243" s="155"/>
      <c r="BG243" s="156"/>
      <c r="BH243" s="157">
        <f t="shared" ref="BH243:BI269" si="778">IF(AB243&gt;0,(AB243*BF243),)</f>
        <v>0</v>
      </c>
      <c r="BI243" s="158">
        <f t="shared" si="778"/>
        <v>0</v>
      </c>
      <c r="BJ243" s="157">
        <f t="shared" ref="BJ243:BK269" si="779">IF((AZ243+BD243+BH243)&gt;0,((AZ243+BD243+BH243)/AD243),)</f>
        <v>0</v>
      </c>
      <c r="BK243" s="158">
        <f t="shared" si="779"/>
        <v>0</v>
      </c>
      <c r="BL243" s="157">
        <f t="shared" ref="BL243:BM269" si="780">IF(AF243&gt;0,(AD243*BJ243),)</f>
        <v>0</v>
      </c>
      <c r="BM243" s="158">
        <f t="shared" si="780"/>
        <v>0</v>
      </c>
      <c r="BN243" s="155">
        <v>1922</v>
      </c>
      <c r="BO243" s="156">
        <v>2006</v>
      </c>
      <c r="BP243" s="157">
        <f t="shared" ref="BP243:BQ269" si="781">IF(CT243&gt;0,BN243,)</f>
        <v>0</v>
      </c>
      <c r="BQ243" s="158">
        <f t="shared" si="781"/>
        <v>0</v>
      </c>
      <c r="BR243" s="155">
        <v>75</v>
      </c>
      <c r="BS243" s="156">
        <v>74</v>
      </c>
      <c r="BT243" s="157">
        <f t="shared" ref="BT243:BU269" si="782">IF(CX243&gt;0,BR243,)</f>
        <v>0</v>
      </c>
      <c r="BU243" s="158">
        <f t="shared" si="782"/>
        <v>0</v>
      </c>
      <c r="BV243" s="155">
        <v>0</v>
      </c>
      <c r="BW243" s="156">
        <v>0</v>
      </c>
      <c r="BX243" s="157">
        <f t="shared" ref="BX243:BY269" si="783">IF(DB243&gt;0,BV243,)</f>
        <v>0</v>
      </c>
      <c r="BY243" s="158">
        <f t="shared" si="783"/>
        <v>0</v>
      </c>
      <c r="BZ243" s="157">
        <f t="shared" ref="BZ243:CA269" si="784">BN243+BR243+BV243</f>
        <v>1997</v>
      </c>
      <c r="CA243" s="158">
        <f t="shared" si="784"/>
        <v>2080</v>
      </c>
      <c r="CB243" s="157">
        <f t="shared" ref="CB243:CC269" si="785">IF(DF243&gt;0,BZ243,)</f>
        <v>0</v>
      </c>
      <c r="CC243" s="158">
        <f t="shared" si="785"/>
        <v>0</v>
      </c>
      <c r="CD243" s="155">
        <v>4.72</v>
      </c>
      <c r="CE243" s="156">
        <v>5</v>
      </c>
      <c r="CF243" s="157">
        <f t="shared" ref="CF243:CG269" si="786">IF(BN243&gt;0,(BN243*CD243),)</f>
        <v>9071.84</v>
      </c>
      <c r="CG243" s="158">
        <f t="shared" si="786"/>
        <v>10030</v>
      </c>
      <c r="CH243" s="155">
        <v>5.19</v>
      </c>
      <c r="CI243" s="156">
        <v>6</v>
      </c>
      <c r="CJ243" s="157">
        <f t="shared" ref="CJ243:CK269" si="787">IF(BR243&gt;0,(BR243*CH243),)</f>
        <v>389.25000000000006</v>
      </c>
      <c r="CK243" s="158">
        <f t="shared" si="787"/>
        <v>444</v>
      </c>
      <c r="CL243" s="155"/>
      <c r="CM243" s="156"/>
      <c r="CN243" s="157">
        <f t="shared" ref="CN243:CO269" si="788">IF(BV243&gt;0,(BV243*CL243),)</f>
        <v>0</v>
      </c>
      <c r="CO243" s="158">
        <f t="shared" si="788"/>
        <v>0</v>
      </c>
      <c r="CP243" s="157">
        <f t="shared" ref="CP243:CQ269" si="789">IF(BZ243&gt;0,((CF243+CJ243+CN243)/BZ243),)</f>
        <v>4.7376514772158238</v>
      </c>
      <c r="CQ243" s="158">
        <f t="shared" si="789"/>
        <v>5.0355769230769232</v>
      </c>
      <c r="CR243" s="157">
        <f t="shared" ref="CR243:CS269" si="790">IF(BZ243&gt;0,(BZ243*CP243),)</f>
        <v>9461.09</v>
      </c>
      <c r="CS243" s="158">
        <f t="shared" si="790"/>
        <v>10474</v>
      </c>
      <c r="CT243" s="155"/>
      <c r="CU243" s="156"/>
      <c r="CV243" s="157">
        <f t="shared" ref="CV243:CW269" si="791">IF(BP243&gt;0,(BP243*CT243),)</f>
        <v>0</v>
      </c>
      <c r="CW243" s="158">
        <f t="shared" si="791"/>
        <v>0</v>
      </c>
      <c r="CX243" s="155"/>
      <c r="CY243" s="156"/>
      <c r="CZ243" s="157">
        <f t="shared" ref="CZ243:DA269" si="792">IF(BT243&gt;0,(BT243*CX243),)</f>
        <v>0</v>
      </c>
      <c r="DA243" s="158">
        <f t="shared" si="792"/>
        <v>0</v>
      </c>
      <c r="DB243" s="155"/>
      <c r="DC243" s="156"/>
      <c r="DD243" s="157">
        <f t="shared" ref="DD243:DE269" si="793">IF(BX243&gt;0,(BX243*DB243),)</f>
        <v>0</v>
      </c>
      <c r="DE243" s="158">
        <f t="shared" si="793"/>
        <v>0</v>
      </c>
      <c r="DF243" s="157">
        <f t="shared" ref="DF243:DG269" si="794">IF((CV243+CZ243+DD243)&gt;0,((CV243+CZ243+DD243)/BZ243),)</f>
        <v>0</v>
      </c>
      <c r="DG243" s="158">
        <f t="shared" si="794"/>
        <v>0</v>
      </c>
      <c r="DH243" s="157">
        <f t="shared" ref="DH243:DI269" si="795">IF(CB243&gt;0,(BZ243*DF243),)</f>
        <v>0</v>
      </c>
      <c r="DI243" s="158">
        <f t="shared" si="795"/>
        <v>0</v>
      </c>
      <c r="DJ243" s="157">
        <f t="shared" ref="DJ243:DM269" si="796">AD243+BZ243</f>
        <v>2873</v>
      </c>
      <c r="DK243" s="158">
        <f t="shared" si="796"/>
        <v>2992</v>
      </c>
      <c r="DL243" s="157">
        <f t="shared" si="796"/>
        <v>0</v>
      </c>
      <c r="DM243" s="158">
        <f t="shared" si="796"/>
        <v>0</v>
      </c>
      <c r="DN243" s="157">
        <f t="shared" ref="DN243:DO269" si="797">IF(DJ243&gt;0,((AD243*AT243)+(BZ243*CP243))/DJ243,)</f>
        <v>4.5978384963452834</v>
      </c>
      <c r="DO243" s="158">
        <f t="shared" si="797"/>
        <v>4.7199197860962565</v>
      </c>
      <c r="DP243" s="157">
        <f t="shared" ref="DP243:DQ269" si="798">IF(DJ243&gt;0,(DJ243*DN243),)</f>
        <v>13209.59</v>
      </c>
      <c r="DQ243" s="158">
        <f t="shared" si="798"/>
        <v>14122</v>
      </c>
      <c r="DR243" s="157">
        <f t="shared" ref="DR243:DS269" si="799">IF(DL243&gt;0,((AF243*BJ243)+(CB243*DF243))/DL243,)</f>
        <v>0</v>
      </c>
      <c r="DS243" s="158">
        <f t="shared" si="799"/>
        <v>0</v>
      </c>
      <c r="DT243" s="157">
        <f t="shared" ref="DT243:DU269" si="800">IF(DL243&gt;0,(DL243*DR243),)</f>
        <v>0</v>
      </c>
      <c r="DU243" s="158">
        <f t="shared" si="800"/>
        <v>0</v>
      </c>
      <c r="DV243" s="155">
        <v>910</v>
      </c>
      <c r="DW243" s="156">
        <v>940</v>
      </c>
      <c r="DX243" s="157">
        <f t="shared" ref="DX243:DY269" si="801">IF(FB243&gt;0,DV243,)</f>
        <v>0</v>
      </c>
      <c r="DY243" s="158">
        <f t="shared" si="801"/>
        <v>0</v>
      </c>
      <c r="DZ243" s="155">
        <v>400</v>
      </c>
      <c r="EA243" s="156">
        <v>417</v>
      </c>
      <c r="EB243" s="157">
        <f t="shared" ref="EB243:EC269" si="802">IF(FF243&gt;0,DZ243,)</f>
        <v>0</v>
      </c>
      <c r="EC243" s="158">
        <f t="shared" si="802"/>
        <v>0</v>
      </c>
      <c r="ED243" s="155"/>
      <c r="EE243" s="156"/>
      <c r="EF243" s="157">
        <f t="shared" ref="EF243:EG269" si="803">IF(FJ243&gt;0,ED243,)</f>
        <v>0</v>
      </c>
      <c r="EG243" s="158">
        <f t="shared" si="803"/>
        <v>0</v>
      </c>
      <c r="EH243" s="157">
        <f t="shared" ref="EH243:EI269" si="804">DV243+DZ243+ED243</f>
        <v>1310</v>
      </c>
      <c r="EI243" s="158">
        <f t="shared" si="804"/>
        <v>1357</v>
      </c>
      <c r="EJ243" s="157">
        <f t="shared" ref="EJ243:EK269" si="805">IF(FN243&gt;0,EH243,)</f>
        <v>0</v>
      </c>
      <c r="EK243" s="158">
        <f t="shared" si="805"/>
        <v>0</v>
      </c>
      <c r="EL243" s="155">
        <v>3.47</v>
      </c>
      <c r="EM243" s="156">
        <v>3</v>
      </c>
      <c r="EN243" s="157">
        <f t="shared" ref="EN243:EO269" si="806">IF(DV243&gt;0,(DV243*EL243),)</f>
        <v>3157.7000000000003</v>
      </c>
      <c r="EO243" s="158">
        <f t="shared" si="806"/>
        <v>2820</v>
      </c>
      <c r="EP243" s="155">
        <v>4.57</v>
      </c>
      <c r="EQ243" s="156">
        <v>5</v>
      </c>
      <c r="ER243" s="157">
        <f t="shared" ref="ER243:ES269" si="807">IF(DZ243&gt;0,(DZ243*EP243),)</f>
        <v>1828</v>
      </c>
      <c r="ES243" s="158">
        <f t="shared" si="807"/>
        <v>2085</v>
      </c>
      <c r="ET243" s="155"/>
      <c r="EU243" s="156"/>
      <c r="EV243" s="157">
        <f t="shared" ref="EV243:EW269" si="808">IF(ED243&gt;0,(ED243*ET243),)</f>
        <v>0</v>
      </c>
      <c r="EW243" s="158">
        <f t="shared" si="808"/>
        <v>0</v>
      </c>
      <c r="EX243" s="157">
        <f t="shared" ref="EX243:EY269" si="809">IF(EH243&gt;0,((EN243+ER243+EV243)/EH243),)</f>
        <v>3.8058778625954206</v>
      </c>
      <c r="EY243" s="158">
        <f t="shared" si="809"/>
        <v>3.6145910095799558</v>
      </c>
      <c r="EZ243" s="157">
        <f t="shared" ref="EZ243:FA269" si="810">IF(EH243&gt;0,(EH243*EX243),)</f>
        <v>4985.7000000000007</v>
      </c>
      <c r="FA243" s="158">
        <f t="shared" si="810"/>
        <v>4905</v>
      </c>
      <c r="FB243" s="155"/>
      <c r="FC243" s="156"/>
      <c r="FD243" s="157">
        <f t="shared" ref="FD243:FE269" si="811">IF(DX243&gt;0,(DX243*FB243),)</f>
        <v>0</v>
      </c>
      <c r="FE243" s="158">
        <f t="shared" si="811"/>
        <v>0</v>
      </c>
      <c r="FF243" s="155"/>
      <c r="FG243" s="156"/>
      <c r="FH243" s="157">
        <f t="shared" ref="FH243:FI269" si="812">IF(EB243&gt;0,(EB243*FF243),)</f>
        <v>0</v>
      </c>
      <c r="FI243" s="158">
        <f t="shared" si="812"/>
        <v>0</v>
      </c>
      <c r="FJ243" s="155"/>
      <c r="FK243" s="156"/>
      <c r="FL243" s="157">
        <f t="shared" ref="FL243:FM269" si="813">IF(EF243&gt;0,(EF243*FJ243),)</f>
        <v>0</v>
      </c>
      <c r="FM243" s="158">
        <f t="shared" si="813"/>
        <v>0</v>
      </c>
      <c r="FN243" s="157">
        <f t="shared" ref="FN243:FO269" si="814">IF((FD243+FH243+FL243)&gt;0,((FD243+FH243+FL243)/EH243),)</f>
        <v>0</v>
      </c>
      <c r="FO243" s="158">
        <f t="shared" si="814"/>
        <v>0</v>
      </c>
      <c r="FP243" s="157">
        <f t="shared" ref="FP243:FQ269" si="815">IF(EH243&gt;0,(EH243*FN243),)</f>
        <v>0</v>
      </c>
      <c r="FQ243" s="158">
        <f t="shared" si="815"/>
        <v>0</v>
      </c>
      <c r="FR243" s="155">
        <v>65</v>
      </c>
      <c r="FS243" s="156">
        <v>65</v>
      </c>
      <c r="FT243" s="157">
        <f t="shared" ref="FT243:FU268" si="816">IF(FZ243&gt;0,FR243,)</f>
        <v>0</v>
      </c>
      <c r="FU243" s="158">
        <f t="shared" si="816"/>
        <v>0</v>
      </c>
      <c r="FV243" s="155"/>
      <c r="FW243" s="156"/>
      <c r="FX243" s="157">
        <f t="shared" ref="FX243:FY269" si="817">IF(FR243&gt;0,(FR243*FV243),)</f>
        <v>0</v>
      </c>
      <c r="FY243" s="158">
        <f t="shared" si="817"/>
        <v>0</v>
      </c>
      <c r="FZ243" s="155"/>
      <c r="GA243" s="156"/>
      <c r="GB243" s="157">
        <f t="shared" ref="GB243:GC269" si="818">IF(FZ243&gt;0,(FR243*FZ243),)</f>
        <v>0</v>
      </c>
      <c r="GC243" s="158">
        <f t="shared" si="818"/>
        <v>0</v>
      </c>
      <c r="GD243" s="157">
        <f t="shared" ref="GD243:GG269" si="819">(R243+BN243+DV243)</f>
        <v>3602</v>
      </c>
      <c r="GE243" s="158">
        <f t="shared" si="819"/>
        <v>3746</v>
      </c>
      <c r="GF243" s="157">
        <f t="shared" si="819"/>
        <v>0</v>
      </c>
      <c r="GG243" s="158">
        <f t="shared" si="819"/>
        <v>0</v>
      </c>
      <c r="GH243" s="157">
        <f t="shared" ref="GH243:GI269" si="820">IF(GD243&gt;0,(AJ243+CF243+EN243),"")</f>
        <v>15532.84</v>
      </c>
      <c r="GI243" s="158">
        <f t="shared" si="820"/>
        <v>16050</v>
      </c>
      <c r="GJ243" s="157" t="str">
        <f t="shared" ref="GJ243:GK269" si="821">IF(GF243&gt;0,(AZ243+CV243+FD243),"")</f>
        <v/>
      </c>
      <c r="GK243" s="158" t="str">
        <f t="shared" si="821"/>
        <v/>
      </c>
      <c r="GL243" s="157">
        <f t="shared" ref="GL243:GO269" si="822">(V243+BR243+DZ243)</f>
        <v>581</v>
      </c>
      <c r="GM243" s="158">
        <f t="shared" si="822"/>
        <v>603</v>
      </c>
      <c r="GN243" s="157">
        <f t="shared" si="822"/>
        <v>0</v>
      </c>
      <c r="GO243" s="158">
        <f t="shared" si="822"/>
        <v>0</v>
      </c>
      <c r="GP243" s="157">
        <f t="shared" ref="GP243:GQ269" si="823">IF(GL243&gt;0,AN243+CJ243+ER243,)</f>
        <v>2662.45</v>
      </c>
      <c r="GQ243" s="158">
        <f t="shared" si="823"/>
        <v>2977</v>
      </c>
      <c r="GR243" s="157">
        <f t="shared" ref="GR243:GS269" si="824">IF(GN243&gt;0,BD243+CZ243+FH243,)</f>
        <v>0</v>
      </c>
      <c r="GS243" s="158">
        <f t="shared" si="824"/>
        <v>0</v>
      </c>
      <c r="GT243" s="157">
        <f t="shared" ref="GT243:GW269" si="825">+GL243+GD243</f>
        <v>4183</v>
      </c>
      <c r="GU243" s="158">
        <f t="shared" si="825"/>
        <v>4349</v>
      </c>
      <c r="GV243" s="157">
        <f t="shared" si="825"/>
        <v>0</v>
      </c>
      <c r="GW243" s="158">
        <f t="shared" si="825"/>
        <v>0</v>
      </c>
      <c r="GX243" s="157">
        <f t="shared" ref="GX243:HA269" si="826">IF(GT243&gt;0,(GH243+GP243),"")</f>
        <v>18195.29</v>
      </c>
      <c r="GY243" s="158">
        <f t="shared" si="826"/>
        <v>19027</v>
      </c>
      <c r="GZ243" s="157" t="str">
        <f t="shared" si="826"/>
        <v/>
      </c>
      <c r="HA243" s="158" t="str">
        <f t="shared" si="826"/>
        <v/>
      </c>
      <c r="HB243" s="157">
        <f t="shared" ref="HB243:HE269" si="827">(Z243+BV243+ED243)</f>
        <v>0</v>
      </c>
      <c r="HC243" s="158">
        <f t="shared" si="827"/>
        <v>0</v>
      </c>
      <c r="HD243" s="157">
        <f t="shared" si="827"/>
        <v>0</v>
      </c>
      <c r="HE243" s="158">
        <f t="shared" si="827"/>
        <v>0</v>
      </c>
      <c r="HF243" s="157" t="str">
        <f t="shared" ref="HF243:HG269" si="828">IF(HB243&gt;0,(AR243+CN243+EV243),"")</f>
        <v/>
      </c>
      <c r="HG243" s="158" t="str">
        <f t="shared" si="828"/>
        <v/>
      </c>
      <c r="HH243" s="157" t="str">
        <f t="shared" ref="HH243:HI269" si="829">IF(HD243&gt;0,(BH243+DD243+FL243),"")</f>
        <v/>
      </c>
      <c r="HI243" s="158" t="str">
        <f t="shared" si="829"/>
        <v/>
      </c>
      <c r="HJ243" s="157">
        <f t="shared" ref="HJ243:HK269" si="830">IF((DJ243+EH243+FR243)&gt;0,(DP243+EZ243+FX243),"")</f>
        <v>18195.29</v>
      </c>
      <c r="HK243" s="158">
        <f t="shared" si="830"/>
        <v>19027</v>
      </c>
      <c r="HL243" s="157" t="str">
        <f t="shared" ref="HL243:HM269" si="831">IF((DL243+EJ243+FT243)&gt;0,(DT243+FP243+GB243),"")</f>
        <v/>
      </c>
      <c r="HM243" s="158" t="str">
        <f t="shared" si="831"/>
        <v/>
      </c>
    </row>
    <row r="244" spans="1:221">
      <c r="A244" s="238" t="s">
        <v>640</v>
      </c>
      <c r="B244" s="239" t="s">
        <v>642</v>
      </c>
      <c r="C244" s="240"/>
      <c r="D244" s="241">
        <v>207500</v>
      </c>
      <c r="E244" s="241">
        <v>1</v>
      </c>
      <c r="F244" s="155">
        <v>4612</v>
      </c>
      <c r="G244" s="156">
        <v>4641</v>
      </c>
      <c r="H244" s="155">
        <v>98</v>
      </c>
      <c r="I244" s="156">
        <v>75</v>
      </c>
      <c r="J244" s="157">
        <f t="shared" si="764"/>
        <v>4514</v>
      </c>
      <c r="K244" s="158">
        <f t="shared" si="764"/>
        <v>4566</v>
      </c>
      <c r="L244" s="155">
        <v>120</v>
      </c>
      <c r="M244" s="242">
        <v>120</v>
      </c>
      <c r="N244" s="157">
        <f t="shared" si="765"/>
        <v>4514</v>
      </c>
      <c r="O244" s="158">
        <f t="shared" si="765"/>
        <v>4566</v>
      </c>
      <c r="P244" s="243">
        <v>0</v>
      </c>
      <c r="Q244" s="243"/>
      <c r="R244" s="155">
        <v>665</v>
      </c>
      <c r="S244" s="156">
        <v>683</v>
      </c>
      <c r="T244" s="157">
        <f t="shared" si="766"/>
        <v>0</v>
      </c>
      <c r="U244" s="158">
        <f t="shared" si="766"/>
        <v>0</v>
      </c>
      <c r="V244" s="155">
        <v>61</v>
      </c>
      <c r="W244" s="156">
        <v>68</v>
      </c>
      <c r="X244" s="157">
        <f t="shared" si="767"/>
        <v>0</v>
      </c>
      <c r="Y244" s="158">
        <f t="shared" si="767"/>
        <v>0</v>
      </c>
      <c r="Z244" s="155">
        <v>0</v>
      </c>
      <c r="AA244" s="156">
        <v>0</v>
      </c>
      <c r="AB244" s="157">
        <f t="shared" si="768"/>
        <v>0</v>
      </c>
      <c r="AC244" s="158">
        <f t="shared" si="768"/>
        <v>0</v>
      </c>
      <c r="AD244" s="157">
        <f t="shared" si="769"/>
        <v>726</v>
      </c>
      <c r="AE244" s="158">
        <f t="shared" si="769"/>
        <v>751</v>
      </c>
      <c r="AF244" s="157">
        <f t="shared" si="770"/>
        <v>0</v>
      </c>
      <c r="AG244" s="158">
        <f t="shared" si="770"/>
        <v>0</v>
      </c>
      <c r="AH244" s="155">
        <v>4.37</v>
      </c>
      <c r="AI244" s="156">
        <v>4</v>
      </c>
      <c r="AJ244" s="157">
        <f t="shared" si="771"/>
        <v>2906.05</v>
      </c>
      <c r="AK244" s="157">
        <f t="shared" si="771"/>
        <v>2732</v>
      </c>
      <c r="AL244" s="155">
        <v>4.63</v>
      </c>
      <c r="AM244" s="156">
        <v>5</v>
      </c>
      <c r="AN244" s="157">
        <f t="shared" si="772"/>
        <v>282.43</v>
      </c>
      <c r="AO244" s="157">
        <f t="shared" si="772"/>
        <v>340</v>
      </c>
      <c r="AP244" s="155"/>
      <c r="AQ244" s="156"/>
      <c r="AR244" s="157">
        <f t="shared" si="773"/>
        <v>0</v>
      </c>
      <c r="AS244" s="158">
        <f t="shared" si="773"/>
        <v>0</v>
      </c>
      <c r="AT244" s="157">
        <f t="shared" si="774"/>
        <v>4.3918457300275486</v>
      </c>
      <c r="AU244" s="158">
        <f t="shared" si="774"/>
        <v>4.0905459387483356</v>
      </c>
      <c r="AV244" s="157">
        <f t="shared" si="775"/>
        <v>3188.4800000000005</v>
      </c>
      <c r="AW244" s="158">
        <f t="shared" si="775"/>
        <v>3072</v>
      </c>
      <c r="AX244" s="155"/>
      <c r="AY244" s="156"/>
      <c r="AZ244" s="157">
        <f t="shared" si="776"/>
        <v>0</v>
      </c>
      <c r="BA244" s="158">
        <f t="shared" si="776"/>
        <v>0</v>
      </c>
      <c r="BB244" s="155"/>
      <c r="BC244" s="156"/>
      <c r="BD244" s="157">
        <f t="shared" si="777"/>
        <v>0</v>
      </c>
      <c r="BE244" s="158">
        <f t="shared" si="777"/>
        <v>0</v>
      </c>
      <c r="BF244" s="155"/>
      <c r="BG244" s="156"/>
      <c r="BH244" s="157">
        <f t="shared" si="778"/>
        <v>0</v>
      </c>
      <c r="BI244" s="158">
        <f t="shared" si="778"/>
        <v>0</v>
      </c>
      <c r="BJ244" s="157">
        <f t="shared" si="779"/>
        <v>0</v>
      </c>
      <c r="BK244" s="158">
        <f t="shared" si="779"/>
        <v>0</v>
      </c>
      <c r="BL244" s="157">
        <f t="shared" si="780"/>
        <v>0</v>
      </c>
      <c r="BM244" s="158">
        <f t="shared" si="780"/>
        <v>0</v>
      </c>
      <c r="BN244" s="155">
        <v>2274</v>
      </c>
      <c r="BO244" s="156">
        <v>2264</v>
      </c>
      <c r="BP244" s="157">
        <f t="shared" si="781"/>
        <v>0</v>
      </c>
      <c r="BQ244" s="158">
        <f t="shared" si="781"/>
        <v>0</v>
      </c>
      <c r="BR244" s="155">
        <v>49</v>
      </c>
      <c r="BS244" s="156">
        <v>56</v>
      </c>
      <c r="BT244" s="157">
        <f t="shared" si="782"/>
        <v>0</v>
      </c>
      <c r="BU244" s="158">
        <f t="shared" si="782"/>
        <v>0</v>
      </c>
      <c r="BV244" s="155">
        <v>0</v>
      </c>
      <c r="BW244" s="156">
        <v>0</v>
      </c>
      <c r="BX244" s="157">
        <f t="shared" si="783"/>
        <v>0</v>
      </c>
      <c r="BY244" s="158">
        <f t="shared" si="783"/>
        <v>0</v>
      </c>
      <c r="BZ244" s="157">
        <f t="shared" si="784"/>
        <v>2323</v>
      </c>
      <c r="CA244" s="158">
        <f t="shared" si="784"/>
        <v>2320</v>
      </c>
      <c r="CB244" s="157">
        <f t="shared" si="785"/>
        <v>0</v>
      </c>
      <c r="CC244" s="158">
        <f t="shared" si="785"/>
        <v>0</v>
      </c>
      <c r="CD244" s="155">
        <v>4.87</v>
      </c>
      <c r="CE244" s="156">
        <v>5</v>
      </c>
      <c r="CF244" s="157">
        <f t="shared" si="786"/>
        <v>11074.380000000001</v>
      </c>
      <c r="CG244" s="158">
        <f t="shared" si="786"/>
        <v>11320</v>
      </c>
      <c r="CH244" s="155">
        <v>5.68</v>
      </c>
      <c r="CI244" s="156">
        <v>6</v>
      </c>
      <c r="CJ244" s="157">
        <f t="shared" si="787"/>
        <v>278.32</v>
      </c>
      <c r="CK244" s="158">
        <f t="shared" si="787"/>
        <v>336</v>
      </c>
      <c r="CL244" s="155"/>
      <c r="CM244" s="156"/>
      <c r="CN244" s="157">
        <f t="shared" si="788"/>
        <v>0</v>
      </c>
      <c r="CO244" s="158">
        <f t="shared" si="788"/>
        <v>0</v>
      </c>
      <c r="CP244" s="157">
        <f t="shared" si="789"/>
        <v>4.8870856650882484</v>
      </c>
      <c r="CQ244" s="158">
        <f t="shared" si="789"/>
        <v>5.0241379310344829</v>
      </c>
      <c r="CR244" s="157">
        <f t="shared" si="790"/>
        <v>11352.7</v>
      </c>
      <c r="CS244" s="158">
        <f t="shared" si="790"/>
        <v>11656</v>
      </c>
      <c r="CT244" s="155"/>
      <c r="CU244" s="156"/>
      <c r="CV244" s="157">
        <f t="shared" si="791"/>
        <v>0</v>
      </c>
      <c r="CW244" s="158">
        <f t="shared" si="791"/>
        <v>0</v>
      </c>
      <c r="CX244" s="155"/>
      <c r="CY244" s="156"/>
      <c r="CZ244" s="157">
        <f t="shared" si="792"/>
        <v>0</v>
      </c>
      <c r="DA244" s="158">
        <f t="shared" si="792"/>
        <v>0</v>
      </c>
      <c r="DB244" s="155"/>
      <c r="DC244" s="156"/>
      <c r="DD244" s="157">
        <f t="shared" si="793"/>
        <v>0</v>
      </c>
      <c r="DE244" s="158">
        <f t="shared" si="793"/>
        <v>0</v>
      </c>
      <c r="DF244" s="157">
        <f t="shared" si="794"/>
        <v>0</v>
      </c>
      <c r="DG244" s="158">
        <f t="shared" si="794"/>
        <v>0</v>
      </c>
      <c r="DH244" s="157">
        <f t="shared" si="795"/>
        <v>0</v>
      </c>
      <c r="DI244" s="158">
        <f t="shared" si="795"/>
        <v>0</v>
      </c>
      <c r="DJ244" s="157">
        <f t="shared" si="796"/>
        <v>3049</v>
      </c>
      <c r="DK244" s="158">
        <f t="shared" si="796"/>
        <v>3071</v>
      </c>
      <c r="DL244" s="157">
        <f t="shared" si="796"/>
        <v>0</v>
      </c>
      <c r="DM244" s="158">
        <f t="shared" si="796"/>
        <v>0</v>
      </c>
      <c r="DN244" s="157">
        <f t="shared" si="797"/>
        <v>4.7691636602164644</v>
      </c>
      <c r="DO244" s="158">
        <f t="shared" si="797"/>
        <v>4.7958319765548678</v>
      </c>
      <c r="DP244" s="157">
        <f t="shared" si="798"/>
        <v>14541.18</v>
      </c>
      <c r="DQ244" s="158">
        <f t="shared" si="798"/>
        <v>14727.999999999998</v>
      </c>
      <c r="DR244" s="157">
        <f t="shared" si="799"/>
        <v>0</v>
      </c>
      <c r="DS244" s="158">
        <f t="shared" si="799"/>
        <v>0</v>
      </c>
      <c r="DT244" s="157">
        <f t="shared" si="800"/>
        <v>0</v>
      </c>
      <c r="DU244" s="158">
        <f t="shared" si="800"/>
        <v>0</v>
      </c>
      <c r="DV244" s="155">
        <v>976</v>
      </c>
      <c r="DW244" s="156">
        <v>992</v>
      </c>
      <c r="DX244" s="157">
        <f t="shared" si="801"/>
        <v>0</v>
      </c>
      <c r="DY244" s="158">
        <f t="shared" si="801"/>
        <v>0</v>
      </c>
      <c r="DZ244" s="155">
        <v>451</v>
      </c>
      <c r="EA244" s="156">
        <v>460</v>
      </c>
      <c r="EB244" s="157">
        <f t="shared" si="802"/>
        <v>0</v>
      </c>
      <c r="EC244" s="158">
        <f t="shared" si="802"/>
        <v>0</v>
      </c>
      <c r="ED244" s="155"/>
      <c r="EE244" s="156"/>
      <c r="EF244" s="157">
        <f t="shared" si="803"/>
        <v>0</v>
      </c>
      <c r="EG244" s="158">
        <f t="shared" si="803"/>
        <v>0</v>
      </c>
      <c r="EH244" s="157">
        <f t="shared" si="804"/>
        <v>1427</v>
      </c>
      <c r="EI244" s="158">
        <f t="shared" si="804"/>
        <v>1452</v>
      </c>
      <c r="EJ244" s="157">
        <f t="shared" si="805"/>
        <v>0</v>
      </c>
      <c r="EK244" s="158">
        <f t="shared" si="805"/>
        <v>0</v>
      </c>
      <c r="EL244" s="155">
        <v>3.48</v>
      </c>
      <c r="EM244" s="156">
        <v>3</v>
      </c>
      <c r="EN244" s="157">
        <f t="shared" si="806"/>
        <v>3396.48</v>
      </c>
      <c r="EO244" s="158">
        <f t="shared" si="806"/>
        <v>2976</v>
      </c>
      <c r="EP244" s="155">
        <v>4.3600000000000003</v>
      </c>
      <c r="EQ244" s="156">
        <v>4</v>
      </c>
      <c r="ER244" s="157">
        <f t="shared" si="807"/>
        <v>1966.3600000000001</v>
      </c>
      <c r="ES244" s="158">
        <f t="shared" si="807"/>
        <v>1840</v>
      </c>
      <c r="ET244" s="155"/>
      <c r="EU244" s="156"/>
      <c r="EV244" s="157">
        <f t="shared" si="808"/>
        <v>0</v>
      </c>
      <c r="EW244" s="158">
        <f t="shared" si="808"/>
        <v>0</v>
      </c>
      <c r="EX244" s="157">
        <f t="shared" si="809"/>
        <v>3.7581219341275403</v>
      </c>
      <c r="EY244" s="158">
        <f t="shared" si="809"/>
        <v>3.3168044077134988</v>
      </c>
      <c r="EZ244" s="157">
        <f t="shared" si="810"/>
        <v>5362.84</v>
      </c>
      <c r="FA244" s="158">
        <f t="shared" si="810"/>
        <v>4816</v>
      </c>
      <c r="FB244" s="155"/>
      <c r="FC244" s="156"/>
      <c r="FD244" s="157">
        <f t="shared" si="811"/>
        <v>0</v>
      </c>
      <c r="FE244" s="158">
        <f t="shared" si="811"/>
        <v>0</v>
      </c>
      <c r="FF244" s="155"/>
      <c r="FG244" s="156"/>
      <c r="FH244" s="157">
        <f t="shared" si="812"/>
        <v>0</v>
      </c>
      <c r="FI244" s="158">
        <f t="shared" si="812"/>
        <v>0</v>
      </c>
      <c r="FJ244" s="155"/>
      <c r="FK244" s="156"/>
      <c r="FL244" s="157">
        <f t="shared" si="813"/>
        <v>0</v>
      </c>
      <c r="FM244" s="158">
        <f t="shared" si="813"/>
        <v>0</v>
      </c>
      <c r="FN244" s="157">
        <f t="shared" si="814"/>
        <v>0</v>
      </c>
      <c r="FO244" s="158">
        <f t="shared" si="814"/>
        <v>0</v>
      </c>
      <c r="FP244" s="157">
        <f t="shared" si="815"/>
        <v>0</v>
      </c>
      <c r="FQ244" s="158">
        <f t="shared" si="815"/>
        <v>0</v>
      </c>
      <c r="FR244" s="155">
        <v>38</v>
      </c>
      <c r="FS244" s="156">
        <v>43</v>
      </c>
      <c r="FT244" s="157">
        <f t="shared" si="816"/>
        <v>0</v>
      </c>
      <c r="FU244" s="158">
        <f t="shared" si="816"/>
        <v>0</v>
      </c>
      <c r="FV244" s="155"/>
      <c r="FW244" s="156"/>
      <c r="FX244" s="157">
        <f t="shared" si="817"/>
        <v>0</v>
      </c>
      <c r="FY244" s="158">
        <f t="shared" si="817"/>
        <v>0</v>
      </c>
      <c r="FZ244" s="155"/>
      <c r="GA244" s="156"/>
      <c r="GB244" s="157">
        <f t="shared" si="818"/>
        <v>0</v>
      </c>
      <c r="GC244" s="158">
        <f t="shared" si="818"/>
        <v>0</v>
      </c>
      <c r="GD244" s="157">
        <f t="shared" si="819"/>
        <v>3915</v>
      </c>
      <c r="GE244" s="158">
        <f t="shared" si="819"/>
        <v>3939</v>
      </c>
      <c r="GF244" s="157">
        <f t="shared" si="819"/>
        <v>0</v>
      </c>
      <c r="GG244" s="158">
        <f t="shared" si="819"/>
        <v>0</v>
      </c>
      <c r="GH244" s="157">
        <f t="shared" si="820"/>
        <v>17376.91</v>
      </c>
      <c r="GI244" s="158">
        <f t="shared" si="820"/>
        <v>17028</v>
      </c>
      <c r="GJ244" s="157" t="str">
        <f t="shared" si="821"/>
        <v/>
      </c>
      <c r="GK244" s="158" t="str">
        <f t="shared" si="821"/>
        <v/>
      </c>
      <c r="GL244" s="157">
        <f t="shared" si="822"/>
        <v>561</v>
      </c>
      <c r="GM244" s="158">
        <f t="shared" si="822"/>
        <v>584</v>
      </c>
      <c r="GN244" s="157">
        <f t="shared" si="822"/>
        <v>0</v>
      </c>
      <c r="GO244" s="158">
        <f t="shared" si="822"/>
        <v>0</v>
      </c>
      <c r="GP244" s="157">
        <f t="shared" si="823"/>
        <v>2527.11</v>
      </c>
      <c r="GQ244" s="158">
        <f t="shared" si="823"/>
        <v>2516</v>
      </c>
      <c r="GR244" s="157">
        <f t="shared" si="824"/>
        <v>0</v>
      </c>
      <c r="GS244" s="158">
        <f t="shared" si="824"/>
        <v>0</v>
      </c>
      <c r="GT244" s="157">
        <f t="shared" si="825"/>
        <v>4476</v>
      </c>
      <c r="GU244" s="158">
        <f t="shared" si="825"/>
        <v>4523</v>
      </c>
      <c r="GV244" s="157">
        <f t="shared" si="825"/>
        <v>0</v>
      </c>
      <c r="GW244" s="158">
        <f t="shared" si="825"/>
        <v>0</v>
      </c>
      <c r="GX244" s="157">
        <f t="shared" si="826"/>
        <v>19904.02</v>
      </c>
      <c r="GY244" s="158">
        <f t="shared" si="826"/>
        <v>19544</v>
      </c>
      <c r="GZ244" s="157" t="str">
        <f t="shared" si="826"/>
        <v/>
      </c>
      <c r="HA244" s="158" t="str">
        <f t="shared" si="826"/>
        <v/>
      </c>
      <c r="HB244" s="157">
        <f t="shared" si="827"/>
        <v>0</v>
      </c>
      <c r="HC244" s="158">
        <f t="shared" si="827"/>
        <v>0</v>
      </c>
      <c r="HD244" s="157">
        <f t="shared" si="827"/>
        <v>0</v>
      </c>
      <c r="HE244" s="158">
        <f t="shared" si="827"/>
        <v>0</v>
      </c>
      <c r="HF244" s="157" t="str">
        <f t="shared" si="828"/>
        <v/>
      </c>
      <c r="HG244" s="158" t="str">
        <f t="shared" si="828"/>
        <v/>
      </c>
      <c r="HH244" s="157" t="str">
        <f t="shared" si="829"/>
        <v/>
      </c>
      <c r="HI244" s="158" t="str">
        <f t="shared" si="829"/>
        <v/>
      </c>
      <c r="HJ244" s="157">
        <f t="shared" si="830"/>
        <v>19904.02</v>
      </c>
      <c r="HK244" s="158">
        <f t="shared" si="830"/>
        <v>19544</v>
      </c>
      <c r="HL244" s="157" t="str">
        <f t="shared" si="831"/>
        <v/>
      </c>
      <c r="HM244" s="158" t="str">
        <f t="shared" si="831"/>
        <v/>
      </c>
    </row>
    <row r="245" spans="1:221">
      <c r="A245" s="238" t="s">
        <v>640</v>
      </c>
      <c r="B245" s="239" t="s">
        <v>643</v>
      </c>
      <c r="C245" s="240"/>
      <c r="D245" s="241">
        <v>207263</v>
      </c>
      <c r="E245" s="241">
        <v>3</v>
      </c>
      <c r="F245" s="155">
        <v>1372</v>
      </c>
      <c r="G245" s="156">
        <v>1370</v>
      </c>
      <c r="H245" s="155">
        <v>12</v>
      </c>
      <c r="I245" s="244">
        <v>5</v>
      </c>
      <c r="J245" s="157">
        <f t="shared" si="764"/>
        <v>1360</v>
      </c>
      <c r="K245" s="158">
        <f t="shared" si="764"/>
        <v>1365</v>
      </c>
      <c r="L245" s="155">
        <v>120</v>
      </c>
      <c r="M245" s="242">
        <v>120</v>
      </c>
      <c r="N245" s="157">
        <f t="shared" si="765"/>
        <v>1360</v>
      </c>
      <c r="O245" s="158">
        <f t="shared" si="765"/>
        <v>1365</v>
      </c>
      <c r="P245" s="243">
        <v>0</v>
      </c>
      <c r="Q245" s="243"/>
      <c r="R245" s="155">
        <v>198</v>
      </c>
      <c r="S245" s="156">
        <v>201</v>
      </c>
      <c r="T245" s="157">
        <f t="shared" si="766"/>
        <v>0</v>
      </c>
      <c r="U245" s="158">
        <f t="shared" si="766"/>
        <v>0</v>
      </c>
      <c r="V245" s="155">
        <v>44</v>
      </c>
      <c r="W245" s="156">
        <v>44</v>
      </c>
      <c r="X245" s="157">
        <f t="shared" si="767"/>
        <v>0</v>
      </c>
      <c r="Y245" s="158">
        <f t="shared" si="767"/>
        <v>0</v>
      </c>
      <c r="Z245" s="155">
        <v>0</v>
      </c>
      <c r="AA245" s="156">
        <v>0</v>
      </c>
      <c r="AB245" s="157">
        <f t="shared" si="768"/>
        <v>0</v>
      </c>
      <c r="AC245" s="158">
        <f t="shared" si="768"/>
        <v>0</v>
      </c>
      <c r="AD245" s="157">
        <f t="shared" si="769"/>
        <v>242</v>
      </c>
      <c r="AE245" s="158">
        <f t="shared" si="769"/>
        <v>245</v>
      </c>
      <c r="AF245" s="157">
        <f t="shared" si="770"/>
        <v>0</v>
      </c>
      <c r="AG245" s="158">
        <f t="shared" si="770"/>
        <v>0</v>
      </c>
      <c r="AH245" s="155">
        <v>3.86</v>
      </c>
      <c r="AI245" s="156">
        <v>4</v>
      </c>
      <c r="AJ245" s="157">
        <f t="shared" si="771"/>
        <v>764.28</v>
      </c>
      <c r="AK245" s="157">
        <f t="shared" si="771"/>
        <v>804</v>
      </c>
      <c r="AL245" s="155">
        <v>3.77</v>
      </c>
      <c r="AM245" s="156">
        <v>4</v>
      </c>
      <c r="AN245" s="157">
        <f t="shared" si="772"/>
        <v>165.88</v>
      </c>
      <c r="AO245" s="157">
        <f t="shared" si="772"/>
        <v>176</v>
      </c>
      <c r="AP245" s="155"/>
      <c r="AQ245" s="156"/>
      <c r="AR245" s="157">
        <f t="shared" si="773"/>
        <v>0</v>
      </c>
      <c r="AS245" s="158">
        <f t="shared" si="773"/>
        <v>0</v>
      </c>
      <c r="AT245" s="157">
        <f t="shared" si="774"/>
        <v>3.8436363636363633</v>
      </c>
      <c r="AU245" s="158">
        <f t="shared" si="774"/>
        <v>4</v>
      </c>
      <c r="AV245" s="157">
        <f t="shared" si="775"/>
        <v>930.16</v>
      </c>
      <c r="AW245" s="158">
        <f t="shared" si="775"/>
        <v>980</v>
      </c>
      <c r="AX245" s="155"/>
      <c r="AY245" s="156"/>
      <c r="AZ245" s="157">
        <f t="shared" si="776"/>
        <v>0</v>
      </c>
      <c r="BA245" s="158">
        <f t="shared" si="776"/>
        <v>0</v>
      </c>
      <c r="BB245" s="155"/>
      <c r="BC245" s="156"/>
      <c r="BD245" s="157">
        <f t="shared" si="777"/>
        <v>0</v>
      </c>
      <c r="BE245" s="158">
        <f t="shared" si="777"/>
        <v>0</v>
      </c>
      <c r="BF245" s="155"/>
      <c r="BG245" s="156"/>
      <c r="BH245" s="157">
        <f t="shared" si="778"/>
        <v>0</v>
      </c>
      <c r="BI245" s="158">
        <f t="shared" si="778"/>
        <v>0</v>
      </c>
      <c r="BJ245" s="157">
        <f t="shared" si="779"/>
        <v>0</v>
      </c>
      <c r="BK245" s="158">
        <f t="shared" si="779"/>
        <v>0</v>
      </c>
      <c r="BL245" s="157">
        <f t="shared" si="780"/>
        <v>0</v>
      </c>
      <c r="BM245" s="158">
        <f t="shared" si="780"/>
        <v>0</v>
      </c>
      <c r="BN245" s="155">
        <v>282</v>
      </c>
      <c r="BO245" s="156">
        <v>286</v>
      </c>
      <c r="BP245" s="157">
        <f t="shared" si="781"/>
        <v>0</v>
      </c>
      <c r="BQ245" s="158">
        <f t="shared" si="781"/>
        <v>0</v>
      </c>
      <c r="BR245" s="155">
        <v>22</v>
      </c>
      <c r="BS245" s="156">
        <v>25</v>
      </c>
      <c r="BT245" s="157">
        <f t="shared" si="782"/>
        <v>0</v>
      </c>
      <c r="BU245" s="158">
        <f t="shared" si="782"/>
        <v>0</v>
      </c>
      <c r="BV245" s="155">
        <v>0</v>
      </c>
      <c r="BW245" s="156">
        <v>0</v>
      </c>
      <c r="BX245" s="157">
        <f t="shared" si="783"/>
        <v>0</v>
      </c>
      <c r="BY245" s="158">
        <f t="shared" si="783"/>
        <v>0</v>
      </c>
      <c r="BZ245" s="157">
        <f t="shared" si="784"/>
        <v>304</v>
      </c>
      <c r="CA245" s="158">
        <f t="shared" si="784"/>
        <v>311</v>
      </c>
      <c r="CB245" s="157">
        <f t="shared" si="785"/>
        <v>0</v>
      </c>
      <c r="CC245" s="158">
        <f t="shared" si="785"/>
        <v>0</v>
      </c>
      <c r="CD245" s="155">
        <v>6.12</v>
      </c>
      <c r="CE245" s="156">
        <v>6</v>
      </c>
      <c r="CF245" s="157">
        <f t="shared" si="786"/>
        <v>1725.84</v>
      </c>
      <c r="CG245" s="158">
        <f t="shared" si="786"/>
        <v>1716</v>
      </c>
      <c r="CH245" s="155">
        <v>7.48</v>
      </c>
      <c r="CI245" s="156">
        <v>7</v>
      </c>
      <c r="CJ245" s="157">
        <f t="shared" si="787"/>
        <v>164.56</v>
      </c>
      <c r="CK245" s="158">
        <f t="shared" si="787"/>
        <v>175</v>
      </c>
      <c r="CL245" s="155"/>
      <c r="CM245" s="156"/>
      <c r="CN245" s="157">
        <f t="shared" si="788"/>
        <v>0</v>
      </c>
      <c r="CO245" s="158">
        <f t="shared" si="788"/>
        <v>0</v>
      </c>
      <c r="CP245" s="157">
        <f t="shared" si="789"/>
        <v>6.2184210526315784</v>
      </c>
      <c r="CQ245" s="158">
        <f t="shared" si="789"/>
        <v>6.080385852090032</v>
      </c>
      <c r="CR245" s="157">
        <f t="shared" si="790"/>
        <v>1890.3999999999999</v>
      </c>
      <c r="CS245" s="158">
        <f t="shared" si="790"/>
        <v>1891</v>
      </c>
      <c r="CT245" s="155"/>
      <c r="CU245" s="156"/>
      <c r="CV245" s="157">
        <f t="shared" si="791"/>
        <v>0</v>
      </c>
      <c r="CW245" s="158">
        <f t="shared" si="791"/>
        <v>0</v>
      </c>
      <c r="CX245" s="155"/>
      <c r="CY245" s="156"/>
      <c r="CZ245" s="157">
        <f t="shared" si="792"/>
        <v>0</v>
      </c>
      <c r="DA245" s="158">
        <f t="shared" si="792"/>
        <v>0</v>
      </c>
      <c r="DB245" s="155"/>
      <c r="DC245" s="156"/>
      <c r="DD245" s="157">
        <f t="shared" si="793"/>
        <v>0</v>
      </c>
      <c r="DE245" s="158">
        <f t="shared" si="793"/>
        <v>0</v>
      </c>
      <c r="DF245" s="157">
        <f t="shared" si="794"/>
        <v>0</v>
      </c>
      <c r="DG245" s="158">
        <f t="shared" si="794"/>
        <v>0</v>
      </c>
      <c r="DH245" s="157">
        <f t="shared" si="795"/>
        <v>0</v>
      </c>
      <c r="DI245" s="158">
        <f t="shared" si="795"/>
        <v>0</v>
      </c>
      <c r="DJ245" s="157">
        <f t="shared" si="796"/>
        <v>546</v>
      </c>
      <c r="DK245" s="158">
        <f t="shared" si="796"/>
        <v>556</v>
      </c>
      <c r="DL245" s="157">
        <f t="shared" si="796"/>
        <v>0</v>
      </c>
      <c r="DM245" s="158">
        <f t="shared" si="796"/>
        <v>0</v>
      </c>
      <c r="DN245" s="157">
        <f t="shared" si="797"/>
        <v>5.165860805860806</v>
      </c>
      <c r="DO245" s="158">
        <f t="shared" si="797"/>
        <v>5.1636690647482011</v>
      </c>
      <c r="DP245" s="157">
        <f t="shared" si="798"/>
        <v>2820.56</v>
      </c>
      <c r="DQ245" s="158">
        <f t="shared" si="798"/>
        <v>2871</v>
      </c>
      <c r="DR245" s="157">
        <f t="shared" si="799"/>
        <v>0</v>
      </c>
      <c r="DS245" s="158">
        <f t="shared" si="799"/>
        <v>0</v>
      </c>
      <c r="DT245" s="157">
        <f t="shared" si="800"/>
        <v>0</v>
      </c>
      <c r="DU245" s="158">
        <f t="shared" si="800"/>
        <v>0</v>
      </c>
      <c r="DV245" s="155">
        <v>476</v>
      </c>
      <c r="DW245" s="156">
        <v>480</v>
      </c>
      <c r="DX245" s="157">
        <f t="shared" si="801"/>
        <v>0</v>
      </c>
      <c r="DY245" s="158">
        <f t="shared" si="801"/>
        <v>0</v>
      </c>
      <c r="DZ245" s="155">
        <v>308</v>
      </c>
      <c r="EA245" s="156">
        <v>301</v>
      </c>
      <c r="EB245" s="157">
        <f t="shared" si="802"/>
        <v>0</v>
      </c>
      <c r="EC245" s="158">
        <f t="shared" si="802"/>
        <v>0</v>
      </c>
      <c r="ED245" s="155"/>
      <c r="EE245" s="156"/>
      <c r="EF245" s="157">
        <f t="shared" si="803"/>
        <v>0</v>
      </c>
      <c r="EG245" s="158">
        <f t="shared" si="803"/>
        <v>0</v>
      </c>
      <c r="EH245" s="157">
        <f t="shared" si="804"/>
        <v>784</v>
      </c>
      <c r="EI245" s="158">
        <f t="shared" si="804"/>
        <v>781</v>
      </c>
      <c r="EJ245" s="157">
        <f t="shared" si="805"/>
        <v>0</v>
      </c>
      <c r="EK245" s="158">
        <f t="shared" si="805"/>
        <v>0</v>
      </c>
      <c r="EL245" s="155">
        <v>3.62</v>
      </c>
      <c r="EM245" s="156">
        <v>4</v>
      </c>
      <c r="EN245" s="157">
        <f t="shared" si="806"/>
        <v>1723.1200000000001</v>
      </c>
      <c r="EO245" s="158">
        <f t="shared" si="806"/>
        <v>1920</v>
      </c>
      <c r="EP245" s="155">
        <v>4.45</v>
      </c>
      <c r="EQ245" s="156">
        <v>4</v>
      </c>
      <c r="ER245" s="157">
        <f t="shared" si="807"/>
        <v>1370.6000000000001</v>
      </c>
      <c r="ES245" s="158">
        <f t="shared" si="807"/>
        <v>1204</v>
      </c>
      <c r="ET245" s="155"/>
      <c r="EU245" s="156"/>
      <c r="EV245" s="157">
        <f t="shared" si="808"/>
        <v>0</v>
      </c>
      <c r="EW245" s="158">
        <f t="shared" si="808"/>
        <v>0</v>
      </c>
      <c r="EX245" s="157">
        <f t="shared" si="809"/>
        <v>3.9460714285714289</v>
      </c>
      <c r="EY245" s="158">
        <f t="shared" si="809"/>
        <v>4</v>
      </c>
      <c r="EZ245" s="157">
        <f t="shared" si="810"/>
        <v>3093.7200000000003</v>
      </c>
      <c r="FA245" s="158">
        <f t="shared" si="810"/>
        <v>3124</v>
      </c>
      <c r="FB245" s="155"/>
      <c r="FC245" s="156"/>
      <c r="FD245" s="157">
        <f t="shared" si="811"/>
        <v>0</v>
      </c>
      <c r="FE245" s="158">
        <f t="shared" si="811"/>
        <v>0</v>
      </c>
      <c r="FF245" s="155"/>
      <c r="FG245" s="156"/>
      <c r="FH245" s="157">
        <f t="shared" si="812"/>
        <v>0</v>
      </c>
      <c r="FI245" s="158">
        <f t="shared" si="812"/>
        <v>0</v>
      </c>
      <c r="FJ245" s="155"/>
      <c r="FK245" s="156"/>
      <c r="FL245" s="157">
        <f t="shared" si="813"/>
        <v>0</v>
      </c>
      <c r="FM245" s="158">
        <f t="shared" si="813"/>
        <v>0</v>
      </c>
      <c r="FN245" s="157">
        <f t="shared" si="814"/>
        <v>0</v>
      </c>
      <c r="FO245" s="158">
        <f t="shared" si="814"/>
        <v>0</v>
      </c>
      <c r="FP245" s="157">
        <f t="shared" si="815"/>
        <v>0</v>
      </c>
      <c r="FQ245" s="158">
        <f t="shared" si="815"/>
        <v>0</v>
      </c>
      <c r="FR245" s="155">
        <v>30</v>
      </c>
      <c r="FS245" s="156">
        <v>28</v>
      </c>
      <c r="FT245" s="157">
        <f t="shared" si="816"/>
        <v>0</v>
      </c>
      <c r="FU245" s="158">
        <f t="shared" si="816"/>
        <v>0</v>
      </c>
      <c r="FV245" s="155"/>
      <c r="FW245" s="156"/>
      <c r="FX245" s="157">
        <f t="shared" si="817"/>
        <v>0</v>
      </c>
      <c r="FY245" s="158">
        <f t="shared" si="817"/>
        <v>0</v>
      </c>
      <c r="FZ245" s="155"/>
      <c r="GA245" s="156"/>
      <c r="GB245" s="157">
        <f t="shared" si="818"/>
        <v>0</v>
      </c>
      <c r="GC245" s="158">
        <f t="shared" si="818"/>
        <v>0</v>
      </c>
      <c r="GD245" s="157">
        <f t="shared" si="819"/>
        <v>956</v>
      </c>
      <c r="GE245" s="158">
        <f t="shared" si="819"/>
        <v>967</v>
      </c>
      <c r="GF245" s="157">
        <f t="shared" si="819"/>
        <v>0</v>
      </c>
      <c r="GG245" s="158">
        <f t="shared" si="819"/>
        <v>0</v>
      </c>
      <c r="GH245" s="157">
        <f t="shared" si="820"/>
        <v>4213.24</v>
      </c>
      <c r="GI245" s="158">
        <f t="shared" si="820"/>
        <v>4440</v>
      </c>
      <c r="GJ245" s="157" t="str">
        <f t="shared" si="821"/>
        <v/>
      </c>
      <c r="GK245" s="158" t="str">
        <f t="shared" si="821"/>
        <v/>
      </c>
      <c r="GL245" s="157">
        <f t="shared" si="822"/>
        <v>374</v>
      </c>
      <c r="GM245" s="158">
        <f t="shared" si="822"/>
        <v>370</v>
      </c>
      <c r="GN245" s="157">
        <f t="shared" si="822"/>
        <v>0</v>
      </c>
      <c r="GO245" s="158">
        <f t="shared" si="822"/>
        <v>0</v>
      </c>
      <c r="GP245" s="157">
        <f t="shared" si="823"/>
        <v>1701.0400000000002</v>
      </c>
      <c r="GQ245" s="158">
        <f t="shared" si="823"/>
        <v>1555</v>
      </c>
      <c r="GR245" s="157">
        <f t="shared" si="824"/>
        <v>0</v>
      </c>
      <c r="GS245" s="158">
        <f t="shared" si="824"/>
        <v>0</v>
      </c>
      <c r="GT245" s="157">
        <f t="shared" si="825"/>
        <v>1330</v>
      </c>
      <c r="GU245" s="158">
        <f t="shared" si="825"/>
        <v>1337</v>
      </c>
      <c r="GV245" s="157">
        <f t="shared" si="825"/>
        <v>0</v>
      </c>
      <c r="GW245" s="158">
        <f t="shared" si="825"/>
        <v>0</v>
      </c>
      <c r="GX245" s="157">
        <f t="shared" si="826"/>
        <v>5914.28</v>
      </c>
      <c r="GY245" s="158">
        <f t="shared" si="826"/>
        <v>5995</v>
      </c>
      <c r="GZ245" s="157" t="str">
        <f t="shared" si="826"/>
        <v/>
      </c>
      <c r="HA245" s="158" t="str">
        <f t="shared" si="826"/>
        <v/>
      </c>
      <c r="HB245" s="157">
        <f t="shared" si="827"/>
        <v>0</v>
      </c>
      <c r="HC245" s="158">
        <f t="shared" si="827"/>
        <v>0</v>
      </c>
      <c r="HD245" s="157">
        <f t="shared" si="827"/>
        <v>0</v>
      </c>
      <c r="HE245" s="158">
        <f t="shared" si="827"/>
        <v>0</v>
      </c>
      <c r="HF245" s="157" t="str">
        <f t="shared" si="828"/>
        <v/>
      </c>
      <c r="HG245" s="158" t="str">
        <f t="shared" si="828"/>
        <v/>
      </c>
      <c r="HH245" s="157" t="str">
        <f t="shared" si="829"/>
        <v/>
      </c>
      <c r="HI245" s="158" t="str">
        <f t="shared" si="829"/>
        <v/>
      </c>
      <c r="HJ245" s="157">
        <f t="shared" si="830"/>
        <v>5914.2800000000007</v>
      </c>
      <c r="HK245" s="158">
        <f t="shared" si="830"/>
        <v>5995</v>
      </c>
      <c r="HL245" s="157" t="str">
        <f t="shared" si="831"/>
        <v/>
      </c>
      <c r="HM245" s="158" t="str">
        <f t="shared" si="831"/>
        <v/>
      </c>
    </row>
    <row r="246" spans="1:221">
      <c r="A246" s="245" t="s">
        <v>640</v>
      </c>
      <c r="B246" s="239" t="s">
        <v>644</v>
      </c>
      <c r="C246" s="240"/>
      <c r="D246" s="241">
        <v>206941</v>
      </c>
      <c r="E246" s="241">
        <v>3</v>
      </c>
      <c r="F246" s="155">
        <v>2596</v>
      </c>
      <c r="G246" s="156">
        <v>2624</v>
      </c>
      <c r="H246" s="155">
        <v>96</v>
      </c>
      <c r="I246" s="244">
        <v>149</v>
      </c>
      <c r="J246" s="157">
        <f t="shared" si="764"/>
        <v>2500</v>
      </c>
      <c r="K246" s="158">
        <f t="shared" si="764"/>
        <v>2475</v>
      </c>
      <c r="L246" s="155">
        <v>120</v>
      </c>
      <c r="M246" s="242">
        <v>120</v>
      </c>
      <c r="N246" s="157">
        <f t="shared" si="765"/>
        <v>2500</v>
      </c>
      <c r="O246" s="158">
        <f t="shared" si="765"/>
        <v>2475</v>
      </c>
      <c r="P246" s="243">
        <v>0</v>
      </c>
      <c r="Q246" s="243"/>
      <c r="R246" s="155">
        <v>348</v>
      </c>
      <c r="S246" s="156">
        <v>338</v>
      </c>
      <c r="T246" s="157">
        <f t="shared" si="766"/>
        <v>0</v>
      </c>
      <c r="U246" s="158">
        <f t="shared" si="766"/>
        <v>0</v>
      </c>
      <c r="V246" s="155">
        <v>117</v>
      </c>
      <c r="W246" s="156">
        <v>110</v>
      </c>
      <c r="X246" s="157">
        <f t="shared" si="767"/>
        <v>0</v>
      </c>
      <c r="Y246" s="158">
        <f t="shared" si="767"/>
        <v>0</v>
      </c>
      <c r="Z246" s="155">
        <v>0</v>
      </c>
      <c r="AA246" s="156">
        <v>0</v>
      </c>
      <c r="AB246" s="157">
        <f t="shared" si="768"/>
        <v>0</v>
      </c>
      <c r="AC246" s="158">
        <f t="shared" si="768"/>
        <v>0</v>
      </c>
      <c r="AD246" s="157">
        <f t="shared" si="769"/>
        <v>465</v>
      </c>
      <c r="AE246" s="158">
        <f t="shared" si="769"/>
        <v>448</v>
      </c>
      <c r="AF246" s="157">
        <f t="shared" si="770"/>
        <v>0</v>
      </c>
      <c r="AG246" s="158">
        <f t="shared" si="770"/>
        <v>0</v>
      </c>
      <c r="AH246" s="155">
        <v>4.4800000000000004</v>
      </c>
      <c r="AI246" s="156">
        <v>4</v>
      </c>
      <c r="AJ246" s="157">
        <f t="shared" si="771"/>
        <v>1559.0400000000002</v>
      </c>
      <c r="AK246" s="157">
        <f t="shared" si="771"/>
        <v>1352</v>
      </c>
      <c r="AL246" s="155">
        <v>4.24</v>
      </c>
      <c r="AM246" s="156">
        <v>4</v>
      </c>
      <c r="AN246" s="157">
        <f t="shared" si="772"/>
        <v>496.08000000000004</v>
      </c>
      <c r="AO246" s="157">
        <f t="shared" si="772"/>
        <v>440</v>
      </c>
      <c r="AP246" s="155"/>
      <c r="AQ246" s="156"/>
      <c r="AR246" s="157">
        <f t="shared" si="773"/>
        <v>0</v>
      </c>
      <c r="AS246" s="158">
        <f t="shared" si="773"/>
        <v>0</v>
      </c>
      <c r="AT246" s="157">
        <f t="shared" si="774"/>
        <v>4.4196129032258069</v>
      </c>
      <c r="AU246" s="158">
        <f t="shared" si="774"/>
        <v>4</v>
      </c>
      <c r="AV246" s="157">
        <f t="shared" si="775"/>
        <v>2055.1200000000003</v>
      </c>
      <c r="AW246" s="158">
        <f t="shared" si="775"/>
        <v>1792</v>
      </c>
      <c r="AX246" s="155"/>
      <c r="AY246" s="156"/>
      <c r="AZ246" s="157">
        <f t="shared" si="776"/>
        <v>0</v>
      </c>
      <c r="BA246" s="158">
        <f t="shared" si="776"/>
        <v>0</v>
      </c>
      <c r="BB246" s="155"/>
      <c r="BC246" s="156"/>
      <c r="BD246" s="157">
        <f t="shared" si="777"/>
        <v>0</v>
      </c>
      <c r="BE246" s="158">
        <f t="shared" si="777"/>
        <v>0</v>
      </c>
      <c r="BF246" s="155"/>
      <c r="BG246" s="156"/>
      <c r="BH246" s="157">
        <f t="shared" si="778"/>
        <v>0</v>
      </c>
      <c r="BI246" s="158">
        <f t="shared" si="778"/>
        <v>0</v>
      </c>
      <c r="BJ246" s="157">
        <f t="shared" si="779"/>
        <v>0</v>
      </c>
      <c r="BK246" s="158">
        <f t="shared" si="779"/>
        <v>0</v>
      </c>
      <c r="BL246" s="157">
        <f t="shared" si="780"/>
        <v>0</v>
      </c>
      <c r="BM246" s="158">
        <f t="shared" si="780"/>
        <v>0</v>
      </c>
      <c r="BN246" s="155">
        <v>732</v>
      </c>
      <c r="BO246" s="156">
        <v>720</v>
      </c>
      <c r="BP246" s="157">
        <f t="shared" si="781"/>
        <v>0</v>
      </c>
      <c r="BQ246" s="158">
        <f t="shared" si="781"/>
        <v>0</v>
      </c>
      <c r="BR246" s="155">
        <v>156</v>
      </c>
      <c r="BS246" s="156">
        <v>146</v>
      </c>
      <c r="BT246" s="157">
        <f t="shared" si="782"/>
        <v>0</v>
      </c>
      <c r="BU246" s="158">
        <f t="shared" si="782"/>
        <v>0</v>
      </c>
      <c r="BV246" s="155">
        <v>0</v>
      </c>
      <c r="BW246" s="156">
        <v>0</v>
      </c>
      <c r="BX246" s="157">
        <f t="shared" si="783"/>
        <v>0</v>
      </c>
      <c r="BY246" s="158">
        <f t="shared" si="783"/>
        <v>0</v>
      </c>
      <c r="BZ246" s="157">
        <f t="shared" si="784"/>
        <v>888</v>
      </c>
      <c r="CA246" s="158">
        <f t="shared" si="784"/>
        <v>866</v>
      </c>
      <c r="CB246" s="157">
        <f t="shared" si="785"/>
        <v>0</v>
      </c>
      <c r="CC246" s="158">
        <f t="shared" si="785"/>
        <v>0</v>
      </c>
      <c r="CD246" s="155">
        <v>5.42</v>
      </c>
      <c r="CE246" s="156">
        <v>5</v>
      </c>
      <c r="CF246" s="157">
        <f t="shared" si="786"/>
        <v>3967.44</v>
      </c>
      <c r="CG246" s="158">
        <f t="shared" si="786"/>
        <v>3600</v>
      </c>
      <c r="CH246" s="155">
        <v>6.3</v>
      </c>
      <c r="CI246" s="156">
        <v>6</v>
      </c>
      <c r="CJ246" s="157">
        <f t="shared" si="787"/>
        <v>982.8</v>
      </c>
      <c r="CK246" s="158">
        <f t="shared" si="787"/>
        <v>876</v>
      </c>
      <c r="CL246" s="155"/>
      <c r="CM246" s="156"/>
      <c r="CN246" s="157">
        <f t="shared" si="788"/>
        <v>0</v>
      </c>
      <c r="CO246" s="158">
        <f t="shared" si="788"/>
        <v>0</v>
      </c>
      <c r="CP246" s="157">
        <f t="shared" si="789"/>
        <v>5.5745945945945943</v>
      </c>
      <c r="CQ246" s="158">
        <f t="shared" si="789"/>
        <v>5.1685912240184759</v>
      </c>
      <c r="CR246" s="157">
        <f t="shared" si="790"/>
        <v>4950.24</v>
      </c>
      <c r="CS246" s="158">
        <f t="shared" si="790"/>
        <v>4476</v>
      </c>
      <c r="CT246" s="155"/>
      <c r="CU246" s="156"/>
      <c r="CV246" s="157">
        <f t="shared" si="791"/>
        <v>0</v>
      </c>
      <c r="CW246" s="158">
        <f t="shared" si="791"/>
        <v>0</v>
      </c>
      <c r="CX246" s="155"/>
      <c r="CY246" s="156"/>
      <c r="CZ246" s="157">
        <f t="shared" si="792"/>
        <v>0</v>
      </c>
      <c r="DA246" s="158">
        <f t="shared" si="792"/>
        <v>0</v>
      </c>
      <c r="DB246" s="155"/>
      <c r="DC246" s="156"/>
      <c r="DD246" s="157">
        <f t="shared" si="793"/>
        <v>0</v>
      </c>
      <c r="DE246" s="158">
        <f t="shared" si="793"/>
        <v>0</v>
      </c>
      <c r="DF246" s="157">
        <f t="shared" si="794"/>
        <v>0</v>
      </c>
      <c r="DG246" s="158">
        <f t="shared" si="794"/>
        <v>0</v>
      </c>
      <c r="DH246" s="157">
        <f t="shared" si="795"/>
        <v>0</v>
      </c>
      <c r="DI246" s="158">
        <f t="shared" si="795"/>
        <v>0</v>
      </c>
      <c r="DJ246" s="157">
        <f t="shared" si="796"/>
        <v>1353</v>
      </c>
      <c r="DK246" s="158">
        <f t="shared" si="796"/>
        <v>1314</v>
      </c>
      <c r="DL246" s="157">
        <f t="shared" si="796"/>
        <v>0</v>
      </c>
      <c r="DM246" s="158">
        <f t="shared" si="796"/>
        <v>0</v>
      </c>
      <c r="DN246" s="157">
        <f t="shared" si="797"/>
        <v>5.177649667405765</v>
      </c>
      <c r="DO246" s="158">
        <f t="shared" si="797"/>
        <v>4.7701674277016739</v>
      </c>
      <c r="DP246" s="157">
        <f t="shared" si="798"/>
        <v>7005.36</v>
      </c>
      <c r="DQ246" s="158">
        <f t="shared" si="798"/>
        <v>6267.9999999999991</v>
      </c>
      <c r="DR246" s="157">
        <f t="shared" si="799"/>
        <v>0</v>
      </c>
      <c r="DS246" s="158">
        <f t="shared" si="799"/>
        <v>0</v>
      </c>
      <c r="DT246" s="157">
        <f t="shared" si="800"/>
        <v>0</v>
      </c>
      <c r="DU246" s="158">
        <f t="shared" si="800"/>
        <v>0</v>
      </c>
      <c r="DV246" s="155">
        <v>599</v>
      </c>
      <c r="DW246" s="156">
        <v>584</v>
      </c>
      <c r="DX246" s="157">
        <f t="shared" si="801"/>
        <v>0</v>
      </c>
      <c r="DY246" s="158">
        <f t="shared" si="801"/>
        <v>0</v>
      </c>
      <c r="DZ246" s="155">
        <v>503</v>
      </c>
      <c r="EA246" s="156">
        <v>530</v>
      </c>
      <c r="EB246" s="157">
        <f t="shared" si="802"/>
        <v>0</v>
      </c>
      <c r="EC246" s="158">
        <f t="shared" si="802"/>
        <v>0</v>
      </c>
      <c r="ED246" s="155"/>
      <c r="EE246" s="156"/>
      <c r="EF246" s="157">
        <f t="shared" si="803"/>
        <v>0</v>
      </c>
      <c r="EG246" s="158">
        <f t="shared" si="803"/>
        <v>0</v>
      </c>
      <c r="EH246" s="157">
        <f t="shared" si="804"/>
        <v>1102</v>
      </c>
      <c r="EI246" s="158">
        <f t="shared" si="804"/>
        <v>1114</v>
      </c>
      <c r="EJ246" s="157">
        <f t="shared" si="805"/>
        <v>0</v>
      </c>
      <c r="EK246" s="158">
        <f t="shared" si="805"/>
        <v>0</v>
      </c>
      <c r="EL246" s="155">
        <v>3.98</v>
      </c>
      <c r="EM246" s="156">
        <v>4</v>
      </c>
      <c r="EN246" s="157">
        <f t="shared" si="806"/>
        <v>2384.02</v>
      </c>
      <c r="EO246" s="158">
        <f t="shared" si="806"/>
        <v>2336</v>
      </c>
      <c r="EP246" s="155">
        <v>4.7699999999999996</v>
      </c>
      <c r="EQ246" s="156">
        <v>5</v>
      </c>
      <c r="ER246" s="157">
        <f t="shared" si="807"/>
        <v>2399.31</v>
      </c>
      <c r="ES246" s="158">
        <f t="shared" si="807"/>
        <v>2650</v>
      </c>
      <c r="ET246" s="155"/>
      <c r="EU246" s="156"/>
      <c r="EV246" s="157">
        <f t="shared" si="808"/>
        <v>0</v>
      </c>
      <c r="EW246" s="158">
        <f t="shared" si="808"/>
        <v>0</v>
      </c>
      <c r="EX246" s="157">
        <f t="shared" si="809"/>
        <v>4.3405898366606168</v>
      </c>
      <c r="EY246" s="158">
        <f t="shared" si="809"/>
        <v>4.4757630161579893</v>
      </c>
      <c r="EZ246" s="157">
        <f t="shared" si="810"/>
        <v>4783.33</v>
      </c>
      <c r="FA246" s="158">
        <f t="shared" si="810"/>
        <v>4986</v>
      </c>
      <c r="FB246" s="155"/>
      <c r="FC246" s="156"/>
      <c r="FD246" s="157">
        <f t="shared" si="811"/>
        <v>0</v>
      </c>
      <c r="FE246" s="158">
        <f t="shared" si="811"/>
        <v>0</v>
      </c>
      <c r="FF246" s="155"/>
      <c r="FG246" s="156"/>
      <c r="FH246" s="157">
        <f t="shared" si="812"/>
        <v>0</v>
      </c>
      <c r="FI246" s="158">
        <f t="shared" si="812"/>
        <v>0</v>
      </c>
      <c r="FJ246" s="155"/>
      <c r="FK246" s="156"/>
      <c r="FL246" s="157">
        <f t="shared" si="813"/>
        <v>0</v>
      </c>
      <c r="FM246" s="158">
        <f t="shared" si="813"/>
        <v>0</v>
      </c>
      <c r="FN246" s="157">
        <f t="shared" si="814"/>
        <v>0</v>
      </c>
      <c r="FO246" s="158">
        <f t="shared" si="814"/>
        <v>0</v>
      </c>
      <c r="FP246" s="157">
        <f t="shared" si="815"/>
        <v>0</v>
      </c>
      <c r="FQ246" s="158">
        <f t="shared" si="815"/>
        <v>0</v>
      </c>
      <c r="FR246" s="155">
        <v>45</v>
      </c>
      <c r="FS246" s="156">
        <v>47</v>
      </c>
      <c r="FT246" s="157">
        <f t="shared" si="816"/>
        <v>0</v>
      </c>
      <c r="FU246" s="158">
        <f t="shared" si="816"/>
        <v>0</v>
      </c>
      <c r="FV246" s="155"/>
      <c r="FW246" s="156"/>
      <c r="FX246" s="157">
        <f t="shared" si="817"/>
        <v>0</v>
      </c>
      <c r="FY246" s="158">
        <f t="shared" si="817"/>
        <v>0</v>
      </c>
      <c r="FZ246" s="155"/>
      <c r="GA246" s="156"/>
      <c r="GB246" s="157">
        <f t="shared" si="818"/>
        <v>0</v>
      </c>
      <c r="GC246" s="158">
        <f t="shared" si="818"/>
        <v>0</v>
      </c>
      <c r="GD246" s="157">
        <f t="shared" si="819"/>
        <v>1679</v>
      </c>
      <c r="GE246" s="158">
        <f t="shared" si="819"/>
        <v>1642</v>
      </c>
      <c r="GF246" s="157">
        <f t="shared" si="819"/>
        <v>0</v>
      </c>
      <c r="GG246" s="158">
        <f t="shared" si="819"/>
        <v>0</v>
      </c>
      <c r="GH246" s="157">
        <f t="shared" si="820"/>
        <v>7910.5</v>
      </c>
      <c r="GI246" s="158">
        <f t="shared" si="820"/>
        <v>7288</v>
      </c>
      <c r="GJ246" s="157" t="str">
        <f t="shared" si="821"/>
        <v/>
      </c>
      <c r="GK246" s="158" t="str">
        <f t="shared" si="821"/>
        <v/>
      </c>
      <c r="GL246" s="157">
        <f t="shared" si="822"/>
        <v>776</v>
      </c>
      <c r="GM246" s="158">
        <f t="shared" si="822"/>
        <v>786</v>
      </c>
      <c r="GN246" s="157">
        <f t="shared" si="822"/>
        <v>0</v>
      </c>
      <c r="GO246" s="158">
        <f t="shared" si="822"/>
        <v>0</v>
      </c>
      <c r="GP246" s="157">
        <f t="shared" si="823"/>
        <v>3878.19</v>
      </c>
      <c r="GQ246" s="158">
        <f t="shared" si="823"/>
        <v>3966</v>
      </c>
      <c r="GR246" s="157">
        <f t="shared" si="824"/>
        <v>0</v>
      </c>
      <c r="GS246" s="158">
        <f t="shared" si="824"/>
        <v>0</v>
      </c>
      <c r="GT246" s="157">
        <f t="shared" si="825"/>
        <v>2455</v>
      </c>
      <c r="GU246" s="158">
        <f t="shared" si="825"/>
        <v>2428</v>
      </c>
      <c r="GV246" s="157">
        <f t="shared" si="825"/>
        <v>0</v>
      </c>
      <c r="GW246" s="158">
        <f t="shared" si="825"/>
        <v>0</v>
      </c>
      <c r="GX246" s="157">
        <f t="shared" si="826"/>
        <v>11788.69</v>
      </c>
      <c r="GY246" s="158">
        <f t="shared" si="826"/>
        <v>11254</v>
      </c>
      <c r="GZ246" s="157" t="str">
        <f t="shared" si="826"/>
        <v/>
      </c>
      <c r="HA246" s="158" t="str">
        <f t="shared" si="826"/>
        <v/>
      </c>
      <c r="HB246" s="157">
        <f t="shared" si="827"/>
        <v>0</v>
      </c>
      <c r="HC246" s="158">
        <f t="shared" si="827"/>
        <v>0</v>
      </c>
      <c r="HD246" s="157">
        <f t="shared" si="827"/>
        <v>0</v>
      </c>
      <c r="HE246" s="158">
        <f t="shared" si="827"/>
        <v>0</v>
      </c>
      <c r="HF246" s="157" t="str">
        <f t="shared" si="828"/>
        <v/>
      </c>
      <c r="HG246" s="158" t="str">
        <f t="shared" si="828"/>
        <v/>
      </c>
      <c r="HH246" s="157" t="str">
        <f t="shared" si="829"/>
        <v/>
      </c>
      <c r="HI246" s="158" t="str">
        <f t="shared" si="829"/>
        <v/>
      </c>
      <c r="HJ246" s="157">
        <f t="shared" si="830"/>
        <v>11788.689999999999</v>
      </c>
      <c r="HK246" s="158">
        <f t="shared" si="830"/>
        <v>11254</v>
      </c>
      <c r="HL246" s="157" t="str">
        <f t="shared" si="831"/>
        <v/>
      </c>
      <c r="HM246" s="158" t="str">
        <f t="shared" si="831"/>
        <v/>
      </c>
    </row>
    <row r="247" spans="1:221">
      <c r="A247" s="238" t="s">
        <v>640</v>
      </c>
      <c r="B247" s="239" t="s">
        <v>645</v>
      </c>
      <c r="C247" s="246"/>
      <c r="D247" s="241">
        <v>207847</v>
      </c>
      <c r="E247" s="241">
        <v>4</v>
      </c>
      <c r="F247" s="155">
        <v>664</v>
      </c>
      <c r="G247" s="156">
        <v>638</v>
      </c>
      <c r="H247" s="155">
        <v>3</v>
      </c>
      <c r="I247" s="244">
        <v>0</v>
      </c>
      <c r="J247" s="157">
        <f t="shared" si="764"/>
        <v>661</v>
      </c>
      <c r="K247" s="158">
        <f t="shared" si="764"/>
        <v>638</v>
      </c>
      <c r="L247" s="155">
        <v>120</v>
      </c>
      <c r="M247" s="242">
        <v>120</v>
      </c>
      <c r="N247" s="157">
        <f t="shared" si="765"/>
        <v>661</v>
      </c>
      <c r="O247" s="158">
        <f t="shared" si="765"/>
        <v>638</v>
      </c>
      <c r="P247" s="243">
        <v>0</v>
      </c>
      <c r="Q247" s="243"/>
      <c r="R247" s="155">
        <v>117</v>
      </c>
      <c r="S247" s="156">
        <v>113</v>
      </c>
      <c r="T247" s="157">
        <f t="shared" si="766"/>
        <v>0</v>
      </c>
      <c r="U247" s="158">
        <f t="shared" si="766"/>
        <v>0</v>
      </c>
      <c r="V247" s="155">
        <v>18</v>
      </c>
      <c r="W247" s="156">
        <v>16</v>
      </c>
      <c r="X247" s="157">
        <f t="shared" si="767"/>
        <v>0</v>
      </c>
      <c r="Y247" s="158">
        <f t="shared" si="767"/>
        <v>0</v>
      </c>
      <c r="Z247" s="155">
        <v>0</v>
      </c>
      <c r="AA247" s="156">
        <v>0</v>
      </c>
      <c r="AB247" s="157">
        <f t="shared" si="768"/>
        <v>0</v>
      </c>
      <c r="AC247" s="158">
        <f t="shared" si="768"/>
        <v>0</v>
      </c>
      <c r="AD247" s="157">
        <f t="shared" si="769"/>
        <v>135</v>
      </c>
      <c r="AE247" s="158">
        <f t="shared" si="769"/>
        <v>129</v>
      </c>
      <c r="AF247" s="157">
        <f t="shared" si="770"/>
        <v>0</v>
      </c>
      <c r="AG247" s="158">
        <f t="shared" si="770"/>
        <v>0</v>
      </c>
      <c r="AH247" s="155">
        <v>4.41</v>
      </c>
      <c r="AI247" s="156">
        <v>4</v>
      </c>
      <c r="AJ247" s="157">
        <f t="shared" si="771"/>
        <v>515.97</v>
      </c>
      <c r="AK247" s="157">
        <f t="shared" si="771"/>
        <v>452</v>
      </c>
      <c r="AL247" s="155">
        <v>4.33</v>
      </c>
      <c r="AM247" s="156">
        <v>4</v>
      </c>
      <c r="AN247" s="157">
        <f t="shared" si="772"/>
        <v>77.94</v>
      </c>
      <c r="AO247" s="157">
        <f t="shared" si="772"/>
        <v>64</v>
      </c>
      <c r="AP247" s="155"/>
      <c r="AQ247" s="156"/>
      <c r="AR247" s="157">
        <f t="shared" si="773"/>
        <v>0</v>
      </c>
      <c r="AS247" s="158">
        <f t="shared" si="773"/>
        <v>0</v>
      </c>
      <c r="AT247" s="157">
        <f t="shared" si="774"/>
        <v>4.3993333333333338</v>
      </c>
      <c r="AU247" s="158">
        <f t="shared" si="774"/>
        <v>4</v>
      </c>
      <c r="AV247" s="157">
        <f t="shared" si="775"/>
        <v>593.91000000000008</v>
      </c>
      <c r="AW247" s="158">
        <f t="shared" si="775"/>
        <v>516</v>
      </c>
      <c r="AX247" s="155"/>
      <c r="AY247" s="156"/>
      <c r="AZ247" s="157">
        <f t="shared" si="776"/>
        <v>0</v>
      </c>
      <c r="BA247" s="158">
        <f t="shared" si="776"/>
        <v>0</v>
      </c>
      <c r="BB247" s="155"/>
      <c r="BC247" s="156"/>
      <c r="BD247" s="157">
        <f t="shared" si="777"/>
        <v>0</v>
      </c>
      <c r="BE247" s="158">
        <f t="shared" si="777"/>
        <v>0</v>
      </c>
      <c r="BF247" s="155"/>
      <c r="BG247" s="156"/>
      <c r="BH247" s="157">
        <f t="shared" si="778"/>
        <v>0</v>
      </c>
      <c r="BI247" s="158">
        <f t="shared" si="778"/>
        <v>0</v>
      </c>
      <c r="BJ247" s="157">
        <f t="shared" si="779"/>
        <v>0</v>
      </c>
      <c r="BK247" s="158">
        <f t="shared" si="779"/>
        <v>0</v>
      </c>
      <c r="BL247" s="157">
        <f t="shared" si="780"/>
        <v>0</v>
      </c>
      <c r="BM247" s="158">
        <f t="shared" si="780"/>
        <v>0</v>
      </c>
      <c r="BN247" s="155">
        <v>175</v>
      </c>
      <c r="BO247" s="156">
        <v>176</v>
      </c>
      <c r="BP247" s="157">
        <f t="shared" si="781"/>
        <v>0</v>
      </c>
      <c r="BQ247" s="158">
        <f t="shared" si="781"/>
        <v>0</v>
      </c>
      <c r="BR247" s="155">
        <v>10</v>
      </c>
      <c r="BS247" s="156">
        <v>6</v>
      </c>
      <c r="BT247" s="157">
        <f t="shared" si="782"/>
        <v>0</v>
      </c>
      <c r="BU247" s="158">
        <f t="shared" si="782"/>
        <v>0</v>
      </c>
      <c r="BV247" s="155">
        <v>0</v>
      </c>
      <c r="BW247" s="156">
        <v>0</v>
      </c>
      <c r="BX247" s="157">
        <f t="shared" si="783"/>
        <v>0</v>
      </c>
      <c r="BY247" s="158">
        <f t="shared" si="783"/>
        <v>0</v>
      </c>
      <c r="BZ247" s="157">
        <f t="shared" si="784"/>
        <v>185</v>
      </c>
      <c r="CA247" s="158">
        <f t="shared" si="784"/>
        <v>182</v>
      </c>
      <c r="CB247" s="157">
        <f t="shared" si="785"/>
        <v>0</v>
      </c>
      <c r="CC247" s="158">
        <f t="shared" si="785"/>
        <v>0</v>
      </c>
      <c r="CD247" s="155">
        <v>5.6</v>
      </c>
      <c r="CE247" s="156">
        <v>6</v>
      </c>
      <c r="CF247" s="157">
        <f t="shared" si="786"/>
        <v>979.99999999999989</v>
      </c>
      <c r="CG247" s="158">
        <f t="shared" si="786"/>
        <v>1056</v>
      </c>
      <c r="CH247" s="155">
        <v>7.05</v>
      </c>
      <c r="CI247" s="156">
        <v>6</v>
      </c>
      <c r="CJ247" s="157">
        <f t="shared" si="787"/>
        <v>70.5</v>
      </c>
      <c r="CK247" s="158">
        <f t="shared" si="787"/>
        <v>36</v>
      </c>
      <c r="CL247" s="155"/>
      <c r="CM247" s="156"/>
      <c r="CN247" s="157">
        <f t="shared" si="788"/>
        <v>0</v>
      </c>
      <c r="CO247" s="158">
        <f t="shared" si="788"/>
        <v>0</v>
      </c>
      <c r="CP247" s="157">
        <f t="shared" si="789"/>
        <v>5.6783783783783788</v>
      </c>
      <c r="CQ247" s="158">
        <f t="shared" si="789"/>
        <v>6</v>
      </c>
      <c r="CR247" s="157">
        <f t="shared" si="790"/>
        <v>1050.5</v>
      </c>
      <c r="CS247" s="158">
        <f t="shared" si="790"/>
        <v>1092</v>
      </c>
      <c r="CT247" s="155"/>
      <c r="CU247" s="156"/>
      <c r="CV247" s="157">
        <f t="shared" si="791"/>
        <v>0</v>
      </c>
      <c r="CW247" s="158">
        <f t="shared" si="791"/>
        <v>0</v>
      </c>
      <c r="CX247" s="155"/>
      <c r="CY247" s="156"/>
      <c r="CZ247" s="157">
        <f t="shared" si="792"/>
        <v>0</v>
      </c>
      <c r="DA247" s="158">
        <f t="shared" si="792"/>
        <v>0</v>
      </c>
      <c r="DB247" s="155"/>
      <c r="DC247" s="156"/>
      <c r="DD247" s="157">
        <f t="shared" si="793"/>
        <v>0</v>
      </c>
      <c r="DE247" s="158">
        <f t="shared" si="793"/>
        <v>0</v>
      </c>
      <c r="DF247" s="157">
        <f t="shared" si="794"/>
        <v>0</v>
      </c>
      <c r="DG247" s="158">
        <f t="shared" si="794"/>
        <v>0</v>
      </c>
      <c r="DH247" s="157">
        <f t="shared" si="795"/>
        <v>0</v>
      </c>
      <c r="DI247" s="158">
        <f t="shared" si="795"/>
        <v>0</v>
      </c>
      <c r="DJ247" s="157">
        <f t="shared" si="796"/>
        <v>320</v>
      </c>
      <c r="DK247" s="158">
        <f t="shared" si="796"/>
        <v>311</v>
      </c>
      <c r="DL247" s="157">
        <f t="shared" si="796"/>
        <v>0</v>
      </c>
      <c r="DM247" s="158">
        <f t="shared" si="796"/>
        <v>0</v>
      </c>
      <c r="DN247" s="157">
        <f t="shared" si="797"/>
        <v>5.1387812500000001</v>
      </c>
      <c r="DO247" s="158">
        <f t="shared" si="797"/>
        <v>5.170418006430868</v>
      </c>
      <c r="DP247" s="157">
        <f t="shared" si="798"/>
        <v>1644.41</v>
      </c>
      <c r="DQ247" s="158">
        <f t="shared" si="798"/>
        <v>1608</v>
      </c>
      <c r="DR247" s="157">
        <f t="shared" si="799"/>
        <v>0</v>
      </c>
      <c r="DS247" s="158">
        <f t="shared" si="799"/>
        <v>0</v>
      </c>
      <c r="DT247" s="157">
        <f t="shared" si="800"/>
        <v>0</v>
      </c>
      <c r="DU247" s="158">
        <f t="shared" si="800"/>
        <v>0</v>
      </c>
      <c r="DV247" s="155">
        <v>226</v>
      </c>
      <c r="DW247" s="156">
        <v>211</v>
      </c>
      <c r="DX247" s="157">
        <f t="shared" si="801"/>
        <v>0</v>
      </c>
      <c r="DY247" s="158">
        <f t="shared" si="801"/>
        <v>0</v>
      </c>
      <c r="DZ247" s="155">
        <v>109</v>
      </c>
      <c r="EA247" s="156">
        <v>111</v>
      </c>
      <c r="EB247" s="157">
        <f t="shared" si="802"/>
        <v>0</v>
      </c>
      <c r="EC247" s="158">
        <f t="shared" si="802"/>
        <v>0</v>
      </c>
      <c r="ED247" s="155"/>
      <c r="EE247" s="156"/>
      <c r="EF247" s="157">
        <f t="shared" si="803"/>
        <v>0</v>
      </c>
      <c r="EG247" s="158">
        <f t="shared" si="803"/>
        <v>0</v>
      </c>
      <c r="EH247" s="157">
        <f t="shared" si="804"/>
        <v>335</v>
      </c>
      <c r="EI247" s="158">
        <f t="shared" si="804"/>
        <v>322</v>
      </c>
      <c r="EJ247" s="157">
        <f t="shared" si="805"/>
        <v>0</v>
      </c>
      <c r="EK247" s="158">
        <f t="shared" si="805"/>
        <v>0</v>
      </c>
      <c r="EL247" s="155">
        <v>3.91</v>
      </c>
      <c r="EM247" s="156">
        <v>4</v>
      </c>
      <c r="EN247" s="157">
        <f t="shared" si="806"/>
        <v>883.66000000000008</v>
      </c>
      <c r="EO247" s="158">
        <f t="shared" si="806"/>
        <v>844</v>
      </c>
      <c r="EP247" s="155">
        <v>4.58</v>
      </c>
      <c r="EQ247" s="156">
        <v>5</v>
      </c>
      <c r="ER247" s="157">
        <f t="shared" si="807"/>
        <v>499.22</v>
      </c>
      <c r="ES247" s="158">
        <f t="shared" si="807"/>
        <v>555</v>
      </c>
      <c r="ET247" s="155"/>
      <c r="EU247" s="156"/>
      <c r="EV247" s="157">
        <f t="shared" si="808"/>
        <v>0</v>
      </c>
      <c r="EW247" s="158">
        <f t="shared" si="808"/>
        <v>0</v>
      </c>
      <c r="EX247" s="157">
        <f t="shared" si="809"/>
        <v>4.1280000000000001</v>
      </c>
      <c r="EY247" s="158">
        <f t="shared" si="809"/>
        <v>4.3447204968944098</v>
      </c>
      <c r="EZ247" s="157">
        <f t="shared" si="810"/>
        <v>1382.88</v>
      </c>
      <c r="FA247" s="158">
        <f t="shared" si="810"/>
        <v>1399</v>
      </c>
      <c r="FB247" s="155"/>
      <c r="FC247" s="156"/>
      <c r="FD247" s="157">
        <f t="shared" si="811"/>
        <v>0</v>
      </c>
      <c r="FE247" s="158">
        <f t="shared" si="811"/>
        <v>0</v>
      </c>
      <c r="FF247" s="155"/>
      <c r="FG247" s="156"/>
      <c r="FH247" s="157">
        <f t="shared" si="812"/>
        <v>0</v>
      </c>
      <c r="FI247" s="158">
        <f t="shared" si="812"/>
        <v>0</v>
      </c>
      <c r="FJ247" s="155"/>
      <c r="FK247" s="156"/>
      <c r="FL247" s="157">
        <f t="shared" si="813"/>
        <v>0</v>
      </c>
      <c r="FM247" s="158">
        <f t="shared" si="813"/>
        <v>0</v>
      </c>
      <c r="FN247" s="157">
        <f t="shared" si="814"/>
        <v>0</v>
      </c>
      <c r="FO247" s="158">
        <f t="shared" si="814"/>
        <v>0</v>
      </c>
      <c r="FP247" s="157">
        <f t="shared" si="815"/>
        <v>0</v>
      </c>
      <c r="FQ247" s="158">
        <f t="shared" si="815"/>
        <v>0</v>
      </c>
      <c r="FR247" s="155">
        <v>6</v>
      </c>
      <c r="FS247" s="156">
        <v>5</v>
      </c>
      <c r="FT247" s="157">
        <f t="shared" si="816"/>
        <v>0</v>
      </c>
      <c r="FU247" s="158">
        <f t="shared" si="816"/>
        <v>0</v>
      </c>
      <c r="FV247" s="155"/>
      <c r="FW247" s="156"/>
      <c r="FX247" s="157">
        <f t="shared" si="817"/>
        <v>0</v>
      </c>
      <c r="FY247" s="158">
        <f t="shared" si="817"/>
        <v>0</v>
      </c>
      <c r="FZ247" s="155"/>
      <c r="GA247" s="156"/>
      <c r="GB247" s="157">
        <f t="shared" si="818"/>
        <v>0</v>
      </c>
      <c r="GC247" s="158">
        <f t="shared" si="818"/>
        <v>0</v>
      </c>
      <c r="GD247" s="157">
        <f t="shared" si="819"/>
        <v>518</v>
      </c>
      <c r="GE247" s="158">
        <f t="shared" si="819"/>
        <v>500</v>
      </c>
      <c r="GF247" s="157">
        <f t="shared" si="819"/>
        <v>0</v>
      </c>
      <c r="GG247" s="158">
        <f t="shared" si="819"/>
        <v>0</v>
      </c>
      <c r="GH247" s="157">
        <f t="shared" si="820"/>
        <v>2379.63</v>
      </c>
      <c r="GI247" s="158">
        <f t="shared" si="820"/>
        <v>2352</v>
      </c>
      <c r="GJ247" s="157" t="str">
        <f t="shared" si="821"/>
        <v/>
      </c>
      <c r="GK247" s="158" t="str">
        <f t="shared" si="821"/>
        <v/>
      </c>
      <c r="GL247" s="157">
        <f t="shared" si="822"/>
        <v>137</v>
      </c>
      <c r="GM247" s="158">
        <f t="shared" si="822"/>
        <v>133</v>
      </c>
      <c r="GN247" s="157">
        <f t="shared" si="822"/>
        <v>0</v>
      </c>
      <c r="GO247" s="158">
        <f t="shared" si="822"/>
        <v>0</v>
      </c>
      <c r="GP247" s="157">
        <f t="shared" si="823"/>
        <v>647.66000000000008</v>
      </c>
      <c r="GQ247" s="158">
        <f t="shared" si="823"/>
        <v>655</v>
      </c>
      <c r="GR247" s="157">
        <f t="shared" si="824"/>
        <v>0</v>
      </c>
      <c r="GS247" s="158">
        <f t="shared" si="824"/>
        <v>0</v>
      </c>
      <c r="GT247" s="157">
        <f t="shared" si="825"/>
        <v>655</v>
      </c>
      <c r="GU247" s="158">
        <f t="shared" si="825"/>
        <v>633</v>
      </c>
      <c r="GV247" s="157">
        <f t="shared" si="825"/>
        <v>0</v>
      </c>
      <c r="GW247" s="158">
        <f t="shared" si="825"/>
        <v>0</v>
      </c>
      <c r="GX247" s="157">
        <f t="shared" si="826"/>
        <v>3027.29</v>
      </c>
      <c r="GY247" s="158">
        <f t="shared" si="826"/>
        <v>3007</v>
      </c>
      <c r="GZ247" s="157" t="str">
        <f t="shared" si="826"/>
        <v/>
      </c>
      <c r="HA247" s="158" t="str">
        <f t="shared" si="826"/>
        <v/>
      </c>
      <c r="HB247" s="157">
        <f t="shared" si="827"/>
        <v>0</v>
      </c>
      <c r="HC247" s="158">
        <f t="shared" si="827"/>
        <v>0</v>
      </c>
      <c r="HD247" s="157">
        <f t="shared" si="827"/>
        <v>0</v>
      </c>
      <c r="HE247" s="158">
        <f t="shared" si="827"/>
        <v>0</v>
      </c>
      <c r="HF247" s="157" t="str">
        <f t="shared" si="828"/>
        <v/>
      </c>
      <c r="HG247" s="158" t="str">
        <f t="shared" si="828"/>
        <v/>
      </c>
      <c r="HH247" s="157" t="str">
        <f t="shared" si="829"/>
        <v/>
      </c>
      <c r="HI247" s="158" t="str">
        <f t="shared" si="829"/>
        <v/>
      </c>
      <c r="HJ247" s="157">
        <f t="shared" si="830"/>
        <v>3027.29</v>
      </c>
      <c r="HK247" s="158">
        <f t="shared" si="830"/>
        <v>3007</v>
      </c>
      <c r="HL247" s="157" t="str">
        <f t="shared" si="831"/>
        <v/>
      </c>
      <c r="HM247" s="158" t="str">
        <f t="shared" si="831"/>
        <v/>
      </c>
    </row>
    <row r="248" spans="1:221">
      <c r="A248" s="245" t="s">
        <v>640</v>
      </c>
      <c r="B248" s="239" t="s">
        <v>646</v>
      </c>
      <c r="C248" s="240"/>
      <c r="D248" s="241">
        <v>206914</v>
      </c>
      <c r="E248" s="241">
        <v>5</v>
      </c>
      <c r="F248" s="155">
        <v>547</v>
      </c>
      <c r="G248" s="156">
        <v>536</v>
      </c>
      <c r="H248" s="155">
        <v>2</v>
      </c>
      <c r="I248" s="247">
        <v>7</v>
      </c>
      <c r="J248" s="157">
        <f t="shared" si="764"/>
        <v>545</v>
      </c>
      <c r="K248" s="158">
        <f t="shared" si="764"/>
        <v>529</v>
      </c>
      <c r="L248" s="155">
        <v>120</v>
      </c>
      <c r="M248" s="242">
        <v>120</v>
      </c>
      <c r="N248" s="157">
        <f t="shared" si="765"/>
        <v>545</v>
      </c>
      <c r="O248" s="158">
        <f t="shared" si="765"/>
        <v>529</v>
      </c>
      <c r="P248" s="243">
        <v>0</v>
      </c>
      <c r="Q248" s="243"/>
      <c r="R248" s="155">
        <v>64</v>
      </c>
      <c r="S248" s="156">
        <v>64</v>
      </c>
      <c r="T248" s="157">
        <f t="shared" si="766"/>
        <v>0</v>
      </c>
      <c r="U248" s="158">
        <f t="shared" si="766"/>
        <v>0</v>
      </c>
      <c r="V248" s="155">
        <v>21</v>
      </c>
      <c r="W248" s="156">
        <v>19</v>
      </c>
      <c r="X248" s="157">
        <f t="shared" si="767"/>
        <v>0</v>
      </c>
      <c r="Y248" s="158">
        <f t="shared" si="767"/>
        <v>0</v>
      </c>
      <c r="Z248" s="155">
        <v>0</v>
      </c>
      <c r="AA248" s="156">
        <v>0</v>
      </c>
      <c r="AB248" s="157">
        <f t="shared" si="768"/>
        <v>0</v>
      </c>
      <c r="AC248" s="158">
        <f t="shared" si="768"/>
        <v>0</v>
      </c>
      <c r="AD248" s="157">
        <f t="shared" si="769"/>
        <v>85</v>
      </c>
      <c r="AE248" s="158">
        <f t="shared" si="769"/>
        <v>83</v>
      </c>
      <c r="AF248" s="157">
        <f t="shared" si="770"/>
        <v>0</v>
      </c>
      <c r="AG248" s="158">
        <f t="shared" si="770"/>
        <v>0</v>
      </c>
      <c r="AH248" s="155">
        <v>4.13</v>
      </c>
      <c r="AI248" s="156">
        <v>4</v>
      </c>
      <c r="AJ248" s="157">
        <f t="shared" si="771"/>
        <v>264.32</v>
      </c>
      <c r="AK248" s="157">
        <f t="shared" si="771"/>
        <v>256</v>
      </c>
      <c r="AL248" s="155">
        <v>5.07</v>
      </c>
      <c r="AM248" s="156">
        <v>5</v>
      </c>
      <c r="AN248" s="157">
        <f t="shared" si="772"/>
        <v>106.47</v>
      </c>
      <c r="AO248" s="157">
        <f t="shared" si="772"/>
        <v>95</v>
      </c>
      <c r="AP248" s="155"/>
      <c r="AQ248" s="156"/>
      <c r="AR248" s="157">
        <f t="shared" si="773"/>
        <v>0</v>
      </c>
      <c r="AS248" s="158">
        <f t="shared" si="773"/>
        <v>0</v>
      </c>
      <c r="AT248" s="157">
        <f t="shared" si="774"/>
        <v>4.3622352941176468</v>
      </c>
      <c r="AU248" s="158">
        <f t="shared" si="774"/>
        <v>4.2289156626506026</v>
      </c>
      <c r="AV248" s="157">
        <f t="shared" si="775"/>
        <v>370.78999999999996</v>
      </c>
      <c r="AW248" s="158">
        <f t="shared" si="775"/>
        <v>351</v>
      </c>
      <c r="AX248" s="155"/>
      <c r="AY248" s="156"/>
      <c r="AZ248" s="157">
        <f t="shared" si="776"/>
        <v>0</v>
      </c>
      <c r="BA248" s="158">
        <f t="shared" si="776"/>
        <v>0</v>
      </c>
      <c r="BB248" s="155"/>
      <c r="BC248" s="156"/>
      <c r="BD248" s="157">
        <f t="shared" si="777"/>
        <v>0</v>
      </c>
      <c r="BE248" s="158">
        <f t="shared" si="777"/>
        <v>0</v>
      </c>
      <c r="BF248" s="155"/>
      <c r="BG248" s="156"/>
      <c r="BH248" s="157">
        <f t="shared" si="778"/>
        <v>0</v>
      </c>
      <c r="BI248" s="158">
        <f t="shared" si="778"/>
        <v>0</v>
      </c>
      <c r="BJ248" s="157">
        <f t="shared" si="779"/>
        <v>0</v>
      </c>
      <c r="BK248" s="158">
        <f t="shared" si="779"/>
        <v>0</v>
      </c>
      <c r="BL248" s="157">
        <f t="shared" si="780"/>
        <v>0</v>
      </c>
      <c r="BM248" s="158">
        <f t="shared" si="780"/>
        <v>0</v>
      </c>
      <c r="BN248" s="155">
        <v>213</v>
      </c>
      <c r="BO248" s="156">
        <v>190</v>
      </c>
      <c r="BP248" s="157">
        <f t="shared" si="781"/>
        <v>0</v>
      </c>
      <c r="BQ248" s="158">
        <f t="shared" si="781"/>
        <v>0</v>
      </c>
      <c r="BR248" s="155">
        <v>37</v>
      </c>
      <c r="BS248" s="156">
        <v>31</v>
      </c>
      <c r="BT248" s="157">
        <f t="shared" si="782"/>
        <v>0</v>
      </c>
      <c r="BU248" s="158">
        <f t="shared" si="782"/>
        <v>0</v>
      </c>
      <c r="BV248" s="155">
        <v>0</v>
      </c>
      <c r="BW248" s="156">
        <v>0</v>
      </c>
      <c r="BX248" s="157">
        <f t="shared" si="783"/>
        <v>0</v>
      </c>
      <c r="BY248" s="158">
        <f t="shared" si="783"/>
        <v>0</v>
      </c>
      <c r="BZ248" s="157">
        <f t="shared" si="784"/>
        <v>250</v>
      </c>
      <c r="CA248" s="158">
        <f t="shared" si="784"/>
        <v>221</v>
      </c>
      <c r="CB248" s="157">
        <f t="shared" si="785"/>
        <v>0</v>
      </c>
      <c r="CC248" s="158">
        <f t="shared" si="785"/>
        <v>0</v>
      </c>
      <c r="CD248" s="155">
        <v>6.04</v>
      </c>
      <c r="CE248" s="156">
        <v>6</v>
      </c>
      <c r="CF248" s="157">
        <f t="shared" si="786"/>
        <v>1286.52</v>
      </c>
      <c r="CG248" s="158">
        <f t="shared" si="786"/>
        <v>1140</v>
      </c>
      <c r="CH248" s="155">
        <v>7.57</v>
      </c>
      <c r="CI248" s="156">
        <v>8</v>
      </c>
      <c r="CJ248" s="157">
        <f t="shared" si="787"/>
        <v>280.09000000000003</v>
      </c>
      <c r="CK248" s="158">
        <f t="shared" si="787"/>
        <v>248</v>
      </c>
      <c r="CL248" s="155"/>
      <c r="CM248" s="156"/>
      <c r="CN248" s="157">
        <f t="shared" si="788"/>
        <v>0</v>
      </c>
      <c r="CO248" s="158">
        <f t="shared" si="788"/>
        <v>0</v>
      </c>
      <c r="CP248" s="157">
        <f t="shared" si="789"/>
        <v>6.2664400000000002</v>
      </c>
      <c r="CQ248" s="158">
        <f t="shared" si="789"/>
        <v>6.2805429864253393</v>
      </c>
      <c r="CR248" s="157">
        <f t="shared" si="790"/>
        <v>1566.6100000000001</v>
      </c>
      <c r="CS248" s="158">
        <f t="shared" si="790"/>
        <v>1388</v>
      </c>
      <c r="CT248" s="155"/>
      <c r="CU248" s="156"/>
      <c r="CV248" s="157">
        <f t="shared" si="791"/>
        <v>0</v>
      </c>
      <c r="CW248" s="158">
        <f t="shared" si="791"/>
        <v>0</v>
      </c>
      <c r="CX248" s="155"/>
      <c r="CY248" s="156"/>
      <c r="CZ248" s="157">
        <f t="shared" si="792"/>
        <v>0</v>
      </c>
      <c r="DA248" s="158">
        <f t="shared" si="792"/>
        <v>0</v>
      </c>
      <c r="DB248" s="155"/>
      <c r="DC248" s="156"/>
      <c r="DD248" s="157">
        <f t="shared" si="793"/>
        <v>0</v>
      </c>
      <c r="DE248" s="158">
        <f t="shared" si="793"/>
        <v>0</v>
      </c>
      <c r="DF248" s="157">
        <f t="shared" si="794"/>
        <v>0</v>
      </c>
      <c r="DG248" s="158">
        <f t="shared" si="794"/>
        <v>0</v>
      </c>
      <c r="DH248" s="157">
        <f t="shared" si="795"/>
        <v>0</v>
      </c>
      <c r="DI248" s="158">
        <f t="shared" si="795"/>
        <v>0</v>
      </c>
      <c r="DJ248" s="157">
        <f t="shared" si="796"/>
        <v>335</v>
      </c>
      <c r="DK248" s="158">
        <f t="shared" si="796"/>
        <v>304</v>
      </c>
      <c r="DL248" s="157">
        <f t="shared" si="796"/>
        <v>0</v>
      </c>
      <c r="DM248" s="158">
        <f t="shared" si="796"/>
        <v>0</v>
      </c>
      <c r="DN248" s="157">
        <f t="shared" si="797"/>
        <v>5.7832835820895525</v>
      </c>
      <c r="DO248" s="158">
        <f t="shared" si="797"/>
        <v>5.7203947368421053</v>
      </c>
      <c r="DP248" s="157">
        <f t="shared" si="798"/>
        <v>1937.4</v>
      </c>
      <c r="DQ248" s="158">
        <f t="shared" si="798"/>
        <v>1739</v>
      </c>
      <c r="DR248" s="157">
        <f t="shared" si="799"/>
        <v>0</v>
      </c>
      <c r="DS248" s="158">
        <f t="shared" si="799"/>
        <v>0</v>
      </c>
      <c r="DT248" s="157">
        <f t="shared" si="800"/>
        <v>0</v>
      </c>
      <c r="DU248" s="158">
        <f t="shared" si="800"/>
        <v>0</v>
      </c>
      <c r="DV248" s="155">
        <v>132</v>
      </c>
      <c r="DW248" s="156">
        <v>142</v>
      </c>
      <c r="DX248" s="157">
        <f t="shared" si="801"/>
        <v>0</v>
      </c>
      <c r="DY248" s="158">
        <f t="shared" si="801"/>
        <v>0</v>
      </c>
      <c r="DZ248" s="155">
        <v>76</v>
      </c>
      <c r="EA248" s="156">
        <v>81</v>
      </c>
      <c r="EB248" s="157">
        <f t="shared" si="802"/>
        <v>0</v>
      </c>
      <c r="EC248" s="158">
        <f t="shared" si="802"/>
        <v>0</v>
      </c>
      <c r="ED248" s="155"/>
      <c r="EE248" s="156"/>
      <c r="EF248" s="157">
        <f t="shared" si="803"/>
        <v>0</v>
      </c>
      <c r="EG248" s="158">
        <f t="shared" si="803"/>
        <v>0</v>
      </c>
      <c r="EH248" s="157">
        <f t="shared" si="804"/>
        <v>208</v>
      </c>
      <c r="EI248" s="158">
        <f t="shared" si="804"/>
        <v>223</v>
      </c>
      <c r="EJ248" s="157">
        <f t="shared" si="805"/>
        <v>0</v>
      </c>
      <c r="EK248" s="158">
        <f t="shared" si="805"/>
        <v>0</v>
      </c>
      <c r="EL248" s="155">
        <v>4.05</v>
      </c>
      <c r="EM248" s="156">
        <v>4</v>
      </c>
      <c r="EN248" s="157">
        <f t="shared" si="806"/>
        <v>534.6</v>
      </c>
      <c r="EO248" s="158">
        <f t="shared" si="806"/>
        <v>568</v>
      </c>
      <c r="EP248" s="155">
        <v>5.71</v>
      </c>
      <c r="EQ248" s="156">
        <v>5</v>
      </c>
      <c r="ER248" s="157">
        <f t="shared" si="807"/>
        <v>433.96</v>
      </c>
      <c r="ES248" s="158">
        <f t="shared" si="807"/>
        <v>405</v>
      </c>
      <c r="ET248" s="155"/>
      <c r="EU248" s="156"/>
      <c r="EV248" s="157">
        <f t="shared" si="808"/>
        <v>0</v>
      </c>
      <c r="EW248" s="158">
        <f t="shared" si="808"/>
        <v>0</v>
      </c>
      <c r="EX248" s="157">
        <f t="shared" si="809"/>
        <v>4.6565384615384611</v>
      </c>
      <c r="EY248" s="158">
        <f t="shared" si="809"/>
        <v>4.3632286995515699</v>
      </c>
      <c r="EZ248" s="157">
        <f t="shared" si="810"/>
        <v>968.56</v>
      </c>
      <c r="FA248" s="158">
        <f t="shared" si="810"/>
        <v>973.00000000000011</v>
      </c>
      <c r="FB248" s="155"/>
      <c r="FC248" s="156"/>
      <c r="FD248" s="157">
        <f t="shared" si="811"/>
        <v>0</v>
      </c>
      <c r="FE248" s="158">
        <f t="shared" si="811"/>
        <v>0</v>
      </c>
      <c r="FF248" s="155"/>
      <c r="FG248" s="156"/>
      <c r="FH248" s="157">
        <f t="shared" si="812"/>
        <v>0</v>
      </c>
      <c r="FI248" s="158">
        <f t="shared" si="812"/>
        <v>0</v>
      </c>
      <c r="FJ248" s="155"/>
      <c r="FK248" s="156"/>
      <c r="FL248" s="157">
        <f t="shared" si="813"/>
        <v>0</v>
      </c>
      <c r="FM248" s="158">
        <f t="shared" si="813"/>
        <v>0</v>
      </c>
      <c r="FN248" s="157">
        <f t="shared" si="814"/>
        <v>0</v>
      </c>
      <c r="FO248" s="158">
        <f t="shared" si="814"/>
        <v>0</v>
      </c>
      <c r="FP248" s="157">
        <f t="shared" si="815"/>
        <v>0</v>
      </c>
      <c r="FQ248" s="158">
        <f t="shared" si="815"/>
        <v>0</v>
      </c>
      <c r="FR248" s="155">
        <v>2</v>
      </c>
      <c r="FS248" s="156">
        <v>2</v>
      </c>
      <c r="FT248" s="157">
        <f t="shared" si="816"/>
        <v>0</v>
      </c>
      <c r="FU248" s="158">
        <f t="shared" si="816"/>
        <v>0</v>
      </c>
      <c r="FV248" s="155"/>
      <c r="FW248" s="156"/>
      <c r="FX248" s="157">
        <f t="shared" si="817"/>
        <v>0</v>
      </c>
      <c r="FY248" s="158">
        <f t="shared" si="817"/>
        <v>0</v>
      </c>
      <c r="FZ248" s="155"/>
      <c r="GA248" s="156"/>
      <c r="GB248" s="157">
        <f t="shared" si="818"/>
        <v>0</v>
      </c>
      <c r="GC248" s="158">
        <f t="shared" si="818"/>
        <v>0</v>
      </c>
      <c r="GD248" s="157">
        <f t="shared" si="819"/>
        <v>409</v>
      </c>
      <c r="GE248" s="158">
        <f t="shared" si="819"/>
        <v>396</v>
      </c>
      <c r="GF248" s="157">
        <f t="shared" si="819"/>
        <v>0</v>
      </c>
      <c r="GG248" s="158">
        <f t="shared" si="819"/>
        <v>0</v>
      </c>
      <c r="GH248" s="157">
        <f t="shared" si="820"/>
        <v>2085.44</v>
      </c>
      <c r="GI248" s="158">
        <f t="shared" si="820"/>
        <v>1964</v>
      </c>
      <c r="GJ248" s="157" t="str">
        <f t="shared" si="821"/>
        <v/>
      </c>
      <c r="GK248" s="158" t="str">
        <f t="shared" si="821"/>
        <v/>
      </c>
      <c r="GL248" s="157">
        <f t="shared" si="822"/>
        <v>134</v>
      </c>
      <c r="GM248" s="158">
        <f t="shared" si="822"/>
        <v>131</v>
      </c>
      <c r="GN248" s="157">
        <f t="shared" si="822"/>
        <v>0</v>
      </c>
      <c r="GO248" s="158">
        <f t="shared" si="822"/>
        <v>0</v>
      </c>
      <c r="GP248" s="157">
        <f t="shared" si="823"/>
        <v>820.52</v>
      </c>
      <c r="GQ248" s="158">
        <f t="shared" si="823"/>
        <v>748</v>
      </c>
      <c r="GR248" s="157">
        <f t="shared" si="824"/>
        <v>0</v>
      </c>
      <c r="GS248" s="158">
        <f t="shared" si="824"/>
        <v>0</v>
      </c>
      <c r="GT248" s="157">
        <f t="shared" si="825"/>
        <v>543</v>
      </c>
      <c r="GU248" s="158">
        <f t="shared" si="825"/>
        <v>527</v>
      </c>
      <c r="GV248" s="157">
        <f t="shared" si="825"/>
        <v>0</v>
      </c>
      <c r="GW248" s="158">
        <f t="shared" si="825"/>
        <v>0</v>
      </c>
      <c r="GX248" s="157">
        <f t="shared" si="826"/>
        <v>2905.96</v>
      </c>
      <c r="GY248" s="158">
        <f t="shared" si="826"/>
        <v>2712</v>
      </c>
      <c r="GZ248" s="157" t="str">
        <f t="shared" si="826"/>
        <v/>
      </c>
      <c r="HA248" s="158" t="str">
        <f t="shared" si="826"/>
        <v/>
      </c>
      <c r="HB248" s="157">
        <f t="shared" si="827"/>
        <v>0</v>
      </c>
      <c r="HC248" s="158">
        <f t="shared" si="827"/>
        <v>0</v>
      </c>
      <c r="HD248" s="157">
        <f t="shared" si="827"/>
        <v>0</v>
      </c>
      <c r="HE248" s="158">
        <f t="shared" si="827"/>
        <v>0</v>
      </c>
      <c r="HF248" s="157" t="str">
        <f t="shared" si="828"/>
        <v/>
      </c>
      <c r="HG248" s="158" t="str">
        <f t="shared" si="828"/>
        <v/>
      </c>
      <c r="HH248" s="157" t="str">
        <f t="shared" si="829"/>
        <v/>
      </c>
      <c r="HI248" s="158" t="str">
        <f t="shared" si="829"/>
        <v/>
      </c>
      <c r="HJ248" s="157">
        <f t="shared" si="830"/>
        <v>2905.96</v>
      </c>
      <c r="HK248" s="158">
        <f t="shared" si="830"/>
        <v>2712</v>
      </c>
      <c r="HL248" s="157" t="str">
        <f t="shared" si="831"/>
        <v/>
      </c>
      <c r="HM248" s="158" t="str">
        <f t="shared" si="831"/>
        <v/>
      </c>
    </row>
    <row r="249" spans="1:221">
      <c r="A249" s="238" t="s">
        <v>640</v>
      </c>
      <c r="B249" s="239" t="s">
        <v>647</v>
      </c>
      <c r="C249" s="240"/>
      <c r="D249" s="241">
        <v>207041</v>
      </c>
      <c r="E249" s="241">
        <v>5</v>
      </c>
      <c r="F249" s="155">
        <v>683</v>
      </c>
      <c r="G249" s="156">
        <v>688</v>
      </c>
      <c r="H249" s="155">
        <v>4</v>
      </c>
      <c r="I249" s="156">
        <v>3</v>
      </c>
      <c r="J249" s="157">
        <f t="shared" si="764"/>
        <v>679</v>
      </c>
      <c r="K249" s="158">
        <f t="shared" si="764"/>
        <v>685</v>
      </c>
      <c r="L249" s="155">
        <v>120</v>
      </c>
      <c r="M249" s="242">
        <v>120</v>
      </c>
      <c r="N249" s="157">
        <f t="shared" si="765"/>
        <v>679</v>
      </c>
      <c r="O249" s="158">
        <f t="shared" si="765"/>
        <v>685</v>
      </c>
      <c r="P249" s="243">
        <v>0</v>
      </c>
      <c r="Q249" s="243"/>
      <c r="R249" s="155">
        <v>143</v>
      </c>
      <c r="S249" s="156">
        <v>152</v>
      </c>
      <c r="T249" s="157">
        <f t="shared" si="766"/>
        <v>0</v>
      </c>
      <c r="U249" s="158">
        <f t="shared" si="766"/>
        <v>0</v>
      </c>
      <c r="V249" s="155">
        <v>13</v>
      </c>
      <c r="W249" s="156">
        <v>15</v>
      </c>
      <c r="X249" s="157">
        <f t="shared" si="767"/>
        <v>0</v>
      </c>
      <c r="Y249" s="158">
        <f t="shared" si="767"/>
        <v>0</v>
      </c>
      <c r="Z249" s="155">
        <v>0</v>
      </c>
      <c r="AA249" s="156">
        <v>0</v>
      </c>
      <c r="AB249" s="157">
        <f t="shared" si="768"/>
        <v>0</v>
      </c>
      <c r="AC249" s="158">
        <f t="shared" si="768"/>
        <v>0</v>
      </c>
      <c r="AD249" s="157">
        <f t="shared" si="769"/>
        <v>156</v>
      </c>
      <c r="AE249" s="158">
        <f t="shared" si="769"/>
        <v>167</v>
      </c>
      <c r="AF249" s="157">
        <f t="shared" si="770"/>
        <v>0</v>
      </c>
      <c r="AG249" s="158">
        <f t="shared" si="770"/>
        <v>0</v>
      </c>
      <c r="AH249" s="155">
        <v>3.76</v>
      </c>
      <c r="AI249" s="156">
        <v>4</v>
      </c>
      <c r="AJ249" s="157">
        <f t="shared" si="771"/>
        <v>537.67999999999995</v>
      </c>
      <c r="AK249" s="157">
        <f t="shared" si="771"/>
        <v>608</v>
      </c>
      <c r="AL249" s="155">
        <v>3.65</v>
      </c>
      <c r="AM249" s="156">
        <v>4</v>
      </c>
      <c r="AN249" s="157">
        <f t="shared" si="772"/>
        <v>47.449999999999996</v>
      </c>
      <c r="AO249" s="157">
        <f t="shared" si="772"/>
        <v>60</v>
      </c>
      <c r="AP249" s="155"/>
      <c r="AQ249" s="156"/>
      <c r="AR249" s="157">
        <f t="shared" si="773"/>
        <v>0</v>
      </c>
      <c r="AS249" s="158">
        <f t="shared" si="773"/>
        <v>0</v>
      </c>
      <c r="AT249" s="157">
        <f t="shared" si="774"/>
        <v>3.7508333333333335</v>
      </c>
      <c r="AU249" s="158">
        <f t="shared" si="774"/>
        <v>4</v>
      </c>
      <c r="AV249" s="157">
        <f t="shared" si="775"/>
        <v>585.13</v>
      </c>
      <c r="AW249" s="158">
        <f t="shared" si="775"/>
        <v>668</v>
      </c>
      <c r="AX249" s="155"/>
      <c r="AY249" s="156"/>
      <c r="AZ249" s="157">
        <f t="shared" si="776"/>
        <v>0</v>
      </c>
      <c r="BA249" s="158">
        <f t="shared" si="776"/>
        <v>0</v>
      </c>
      <c r="BB249" s="155"/>
      <c r="BC249" s="156"/>
      <c r="BD249" s="157">
        <f t="shared" si="777"/>
        <v>0</v>
      </c>
      <c r="BE249" s="158">
        <f t="shared" si="777"/>
        <v>0</v>
      </c>
      <c r="BF249" s="155"/>
      <c r="BG249" s="156"/>
      <c r="BH249" s="157">
        <f t="shared" si="778"/>
        <v>0</v>
      </c>
      <c r="BI249" s="158">
        <f t="shared" si="778"/>
        <v>0</v>
      </c>
      <c r="BJ249" s="157">
        <f t="shared" si="779"/>
        <v>0</v>
      </c>
      <c r="BK249" s="158">
        <f t="shared" si="779"/>
        <v>0</v>
      </c>
      <c r="BL249" s="157">
        <f t="shared" si="780"/>
        <v>0</v>
      </c>
      <c r="BM249" s="158">
        <f t="shared" si="780"/>
        <v>0</v>
      </c>
      <c r="BN249" s="155">
        <v>229</v>
      </c>
      <c r="BO249" s="156">
        <v>221</v>
      </c>
      <c r="BP249" s="157">
        <f t="shared" si="781"/>
        <v>0</v>
      </c>
      <c r="BQ249" s="158">
        <f t="shared" si="781"/>
        <v>0</v>
      </c>
      <c r="BR249" s="155">
        <v>18</v>
      </c>
      <c r="BS249" s="156">
        <v>18</v>
      </c>
      <c r="BT249" s="157">
        <f t="shared" si="782"/>
        <v>0</v>
      </c>
      <c r="BU249" s="158">
        <f t="shared" si="782"/>
        <v>0</v>
      </c>
      <c r="BV249" s="155">
        <v>0</v>
      </c>
      <c r="BW249" s="156">
        <v>0</v>
      </c>
      <c r="BX249" s="157">
        <f t="shared" si="783"/>
        <v>0</v>
      </c>
      <c r="BY249" s="158">
        <f t="shared" si="783"/>
        <v>0</v>
      </c>
      <c r="BZ249" s="157">
        <f t="shared" si="784"/>
        <v>247</v>
      </c>
      <c r="CA249" s="158">
        <f t="shared" si="784"/>
        <v>239</v>
      </c>
      <c r="CB249" s="157">
        <f t="shared" si="785"/>
        <v>0</v>
      </c>
      <c r="CC249" s="158">
        <f t="shared" si="785"/>
        <v>0</v>
      </c>
      <c r="CD249" s="155">
        <v>4.95</v>
      </c>
      <c r="CE249" s="156">
        <v>5</v>
      </c>
      <c r="CF249" s="157">
        <f t="shared" si="786"/>
        <v>1133.55</v>
      </c>
      <c r="CG249" s="158">
        <f t="shared" si="786"/>
        <v>1105</v>
      </c>
      <c r="CH249" s="155">
        <v>5.1100000000000003</v>
      </c>
      <c r="CI249" s="156">
        <v>5</v>
      </c>
      <c r="CJ249" s="157">
        <f t="shared" si="787"/>
        <v>91.98</v>
      </c>
      <c r="CK249" s="158">
        <f t="shared" si="787"/>
        <v>90</v>
      </c>
      <c r="CL249" s="155"/>
      <c r="CM249" s="156"/>
      <c r="CN249" s="157">
        <f t="shared" si="788"/>
        <v>0</v>
      </c>
      <c r="CO249" s="158">
        <f t="shared" si="788"/>
        <v>0</v>
      </c>
      <c r="CP249" s="157">
        <f t="shared" si="789"/>
        <v>4.9616599190283397</v>
      </c>
      <c r="CQ249" s="158">
        <f t="shared" si="789"/>
        <v>5</v>
      </c>
      <c r="CR249" s="157">
        <f t="shared" si="790"/>
        <v>1225.53</v>
      </c>
      <c r="CS249" s="158">
        <f t="shared" si="790"/>
        <v>1195</v>
      </c>
      <c r="CT249" s="155"/>
      <c r="CU249" s="156"/>
      <c r="CV249" s="157">
        <f t="shared" si="791"/>
        <v>0</v>
      </c>
      <c r="CW249" s="158">
        <f t="shared" si="791"/>
        <v>0</v>
      </c>
      <c r="CX249" s="155"/>
      <c r="CY249" s="156"/>
      <c r="CZ249" s="157">
        <f t="shared" si="792"/>
        <v>0</v>
      </c>
      <c r="DA249" s="158">
        <f t="shared" si="792"/>
        <v>0</v>
      </c>
      <c r="DB249" s="155"/>
      <c r="DC249" s="156"/>
      <c r="DD249" s="157">
        <f t="shared" si="793"/>
        <v>0</v>
      </c>
      <c r="DE249" s="158">
        <f t="shared" si="793"/>
        <v>0</v>
      </c>
      <c r="DF249" s="157">
        <f t="shared" si="794"/>
        <v>0</v>
      </c>
      <c r="DG249" s="158">
        <f t="shared" si="794"/>
        <v>0</v>
      </c>
      <c r="DH249" s="157">
        <f t="shared" si="795"/>
        <v>0</v>
      </c>
      <c r="DI249" s="158">
        <f t="shared" si="795"/>
        <v>0</v>
      </c>
      <c r="DJ249" s="157">
        <f t="shared" si="796"/>
        <v>403</v>
      </c>
      <c r="DK249" s="158">
        <f t="shared" si="796"/>
        <v>406</v>
      </c>
      <c r="DL249" s="157">
        <f t="shared" si="796"/>
        <v>0</v>
      </c>
      <c r="DM249" s="158">
        <f t="shared" si="796"/>
        <v>0</v>
      </c>
      <c r="DN249" s="157">
        <f t="shared" si="797"/>
        <v>4.4929528535980143</v>
      </c>
      <c r="DO249" s="158">
        <f t="shared" si="797"/>
        <v>4.5886699507389164</v>
      </c>
      <c r="DP249" s="157">
        <f t="shared" si="798"/>
        <v>1810.6599999999999</v>
      </c>
      <c r="DQ249" s="158">
        <f t="shared" si="798"/>
        <v>1863</v>
      </c>
      <c r="DR249" s="157">
        <f t="shared" si="799"/>
        <v>0</v>
      </c>
      <c r="DS249" s="158">
        <f t="shared" si="799"/>
        <v>0</v>
      </c>
      <c r="DT249" s="157">
        <f t="shared" si="800"/>
        <v>0</v>
      </c>
      <c r="DU249" s="158">
        <f t="shared" si="800"/>
        <v>0</v>
      </c>
      <c r="DV249" s="155">
        <v>213</v>
      </c>
      <c r="DW249" s="156">
        <v>210</v>
      </c>
      <c r="DX249" s="157">
        <f t="shared" si="801"/>
        <v>0</v>
      </c>
      <c r="DY249" s="158">
        <f t="shared" si="801"/>
        <v>0</v>
      </c>
      <c r="DZ249" s="155">
        <v>62</v>
      </c>
      <c r="EA249" s="156">
        <v>68</v>
      </c>
      <c r="EB249" s="157">
        <f t="shared" si="802"/>
        <v>0</v>
      </c>
      <c r="EC249" s="158">
        <f t="shared" si="802"/>
        <v>0</v>
      </c>
      <c r="ED249" s="155"/>
      <c r="EE249" s="156"/>
      <c r="EF249" s="157">
        <f t="shared" si="803"/>
        <v>0</v>
      </c>
      <c r="EG249" s="158">
        <f t="shared" si="803"/>
        <v>0</v>
      </c>
      <c r="EH249" s="157">
        <f t="shared" si="804"/>
        <v>275</v>
      </c>
      <c r="EI249" s="158">
        <f t="shared" si="804"/>
        <v>278</v>
      </c>
      <c r="EJ249" s="157">
        <f t="shared" si="805"/>
        <v>0</v>
      </c>
      <c r="EK249" s="158">
        <f t="shared" si="805"/>
        <v>0</v>
      </c>
      <c r="EL249" s="155">
        <v>3.43</v>
      </c>
      <c r="EM249" s="156">
        <v>4</v>
      </c>
      <c r="EN249" s="157">
        <f t="shared" si="806"/>
        <v>730.59</v>
      </c>
      <c r="EO249" s="158">
        <f t="shared" si="806"/>
        <v>840</v>
      </c>
      <c r="EP249" s="155">
        <v>4.57</v>
      </c>
      <c r="EQ249" s="156">
        <v>6</v>
      </c>
      <c r="ER249" s="157">
        <f t="shared" si="807"/>
        <v>283.34000000000003</v>
      </c>
      <c r="ES249" s="158">
        <f t="shared" si="807"/>
        <v>408</v>
      </c>
      <c r="ET249" s="155"/>
      <c r="EU249" s="156"/>
      <c r="EV249" s="157">
        <f t="shared" si="808"/>
        <v>0</v>
      </c>
      <c r="EW249" s="158">
        <f t="shared" si="808"/>
        <v>0</v>
      </c>
      <c r="EX249" s="157">
        <f t="shared" si="809"/>
        <v>3.687018181818182</v>
      </c>
      <c r="EY249" s="158">
        <f t="shared" si="809"/>
        <v>4.4892086330935248</v>
      </c>
      <c r="EZ249" s="157">
        <f t="shared" si="810"/>
        <v>1013.9300000000001</v>
      </c>
      <c r="FA249" s="158">
        <f t="shared" si="810"/>
        <v>1248</v>
      </c>
      <c r="FB249" s="155"/>
      <c r="FC249" s="156"/>
      <c r="FD249" s="157">
        <f t="shared" si="811"/>
        <v>0</v>
      </c>
      <c r="FE249" s="158">
        <f t="shared" si="811"/>
        <v>0</v>
      </c>
      <c r="FF249" s="155"/>
      <c r="FG249" s="156"/>
      <c r="FH249" s="157">
        <f t="shared" si="812"/>
        <v>0</v>
      </c>
      <c r="FI249" s="158">
        <f t="shared" si="812"/>
        <v>0</v>
      </c>
      <c r="FJ249" s="155"/>
      <c r="FK249" s="156"/>
      <c r="FL249" s="157">
        <f t="shared" si="813"/>
        <v>0</v>
      </c>
      <c r="FM249" s="158">
        <f t="shared" si="813"/>
        <v>0</v>
      </c>
      <c r="FN249" s="157">
        <f t="shared" si="814"/>
        <v>0</v>
      </c>
      <c r="FO249" s="158">
        <f t="shared" si="814"/>
        <v>0</v>
      </c>
      <c r="FP249" s="157">
        <f t="shared" si="815"/>
        <v>0</v>
      </c>
      <c r="FQ249" s="158">
        <f t="shared" si="815"/>
        <v>0</v>
      </c>
      <c r="FR249" s="155">
        <v>1</v>
      </c>
      <c r="FS249" s="156">
        <v>1</v>
      </c>
      <c r="FT249" s="157">
        <f t="shared" si="816"/>
        <v>0</v>
      </c>
      <c r="FU249" s="158">
        <f t="shared" si="816"/>
        <v>0</v>
      </c>
      <c r="FV249" s="155"/>
      <c r="FW249" s="156"/>
      <c r="FX249" s="157">
        <f t="shared" si="817"/>
        <v>0</v>
      </c>
      <c r="FY249" s="158">
        <f t="shared" si="817"/>
        <v>0</v>
      </c>
      <c r="FZ249" s="155"/>
      <c r="GA249" s="156"/>
      <c r="GB249" s="157">
        <f t="shared" si="818"/>
        <v>0</v>
      </c>
      <c r="GC249" s="158">
        <f t="shared" si="818"/>
        <v>0</v>
      </c>
      <c r="GD249" s="157">
        <f t="shared" si="819"/>
        <v>585</v>
      </c>
      <c r="GE249" s="158">
        <f t="shared" si="819"/>
        <v>583</v>
      </c>
      <c r="GF249" s="157">
        <f t="shared" si="819"/>
        <v>0</v>
      </c>
      <c r="GG249" s="158">
        <f t="shared" si="819"/>
        <v>0</v>
      </c>
      <c r="GH249" s="157">
        <f t="shared" si="820"/>
        <v>2401.8200000000002</v>
      </c>
      <c r="GI249" s="158">
        <f t="shared" si="820"/>
        <v>2553</v>
      </c>
      <c r="GJ249" s="157" t="str">
        <f t="shared" si="821"/>
        <v/>
      </c>
      <c r="GK249" s="158" t="str">
        <f t="shared" si="821"/>
        <v/>
      </c>
      <c r="GL249" s="157">
        <f t="shared" si="822"/>
        <v>93</v>
      </c>
      <c r="GM249" s="158">
        <f t="shared" si="822"/>
        <v>101</v>
      </c>
      <c r="GN249" s="157">
        <f t="shared" si="822"/>
        <v>0</v>
      </c>
      <c r="GO249" s="158">
        <f t="shared" si="822"/>
        <v>0</v>
      </c>
      <c r="GP249" s="157">
        <f t="shared" si="823"/>
        <v>422.77000000000004</v>
      </c>
      <c r="GQ249" s="158">
        <f t="shared" si="823"/>
        <v>558</v>
      </c>
      <c r="GR249" s="157">
        <f t="shared" si="824"/>
        <v>0</v>
      </c>
      <c r="GS249" s="158">
        <f t="shared" si="824"/>
        <v>0</v>
      </c>
      <c r="GT249" s="157">
        <f t="shared" si="825"/>
        <v>678</v>
      </c>
      <c r="GU249" s="158">
        <f t="shared" si="825"/>
        <v>684</v>
      </c>
      <c r="GV249" s="157">
        <f t="shared" si="825"/>
        <v>0</v>
      </c>
      <c r="GW249" s="158">
        <f t="shared" si="825"/>
        <v>0</v>
      </c>
      <c r="GX249" s="157">
        <f t="shared" si="826"/>
        <v>2824.59</v>
      </c>
      <c r="GY249" s="158">
        <f t="shared" si="826"/>
        <v>3111</v>
      </c>
      <c r="GZ249" s="157" t="str">
        <f t="shared" si="826"/>
        <v/>
      </c>
      <c r="HA249" s="158" t="str">
        <f t="shared" si="826"/>
        <v/>
      </c>
      <c r="HB249" s="157">
        <f t="shared" si="827"/>
        <v>0</v>
      </c>
      <c r="HC249" s="158">
        <f t="shared" si="827"/>
        <v>0</v>
      </c>
      <c r="HD249" s="157">
        <f t="shared" si="827"/>
        <v>0</v>
      </c>
      <c r="HE249" s="158">
        <f t="shared" si="827"/>
        <v>0</v>
      </c>
      <c r="HF249" s="157" t="str">
        <f t="shared" si="828"/>
        <v/>
      </c>
      <c r="HG249" s="158" t="str">
        <f t="shared" si="828"/>
        <v/>
      </c>
      <c r="HH249" s="157" t="str">
        <f t="shared" si="829"/>
        <v/>
      </c>
      <c r="HI249" s="158" t="str">
        <f t="shared" si="829"/>
        <v/>
      </c>
      <c r="HJ249" s="157">
        <f t="shared" si="830"/>
        <v>2824.59</v>
      </c>
      <c r="HK249" s="158">
        <f t="shared" si="830"/>
        <v>3111</v>
      </c>
      <c r="HL249" s="157" t="str">
        <f t="shared" si="831"/>
        <v/>
      </c>
      <c r="HM249" s="158" t="str">
        <f t="shared" si="831"/>
        <v/>
      </c>
    </row>
    <row r="250" spans="1:221">
      <c r="A250" s="245" t="s">
        <v>640</v>
      </c>
      <c r="B250" s="239" t="s">
        <v>648</v>
      </c>
      <c r="C250" s="240"/>
      <c r="D250" s="241">
        <v>207209</v>
      </c>
      <c r="E250" s="241">
        <v>5</v>
      </c>
      <c r="F250" s="155">
        <v>234</v>
      </c>
      <c r="G250" s="156">
        <v>213</v>
      </c>
      <c r="H250" s="155">
        <v>0</v>
      </c>
      <c r="I250" s="247">
        <v>1</v>
      </c>
      <c r="J250" s="157">
        <f t="shared" si="764"/>
        <v>234</v>
      </c>
      <c r="K250" s="158">
        <f t="shared" si="764"/>
        <v>212</v>
      </c>
      <c r="L250" s="155">
        <v>120</v>
      </c>
      <c r="M250" s="242">
        <v>120</v>
      </c>
      <c r="N250" s="157">
        <f t="shared" si="765"/>
        <v>234</v>
      </c>
      <c r="O250" s="158">
        <f t="shared" si="765"/>
        <v>212</v>
      </c>
      <c r="P250" s="243">
        <v>0</v>
      </c>
      <c r="Q250" s="243"/>
      <c r="R250" s="155">
        <v>12</v>
      </c>
      <c r="S250" s="156">
        <v>12</v>
      </c>
      <c r="T250" s="157">
        <f t="shared" si="766"/>
        <v>0</v>
      </c>
      <c r="U250" s="158">
        <f t="shared" si="766"/>
        <v>0</v>
      </c>
      <c r="V250" s="155">
        <v>2</v>
      </c>
      <c r="W250" s="156">
        <v>2</v>
      </c>
      <c r="X250" s="157">
        <f t="shared" si="767"/>
        <v>0</v>
      </c>
      <c r="Y250" s="158">
        <f t="shared" si="767"/>
        <v>0</v>
      </c>
      <c r="Z250" s="155">
        <v>0</v>
      </c>
      <c r="AA250" s="156">
        <v>0</v>
      </c>
      <c r="AB250" s="157">
        <f t="shared" si="768"/>
        <v>0</v>
      </c>
      <c r="AC250" s="158">
        <f t="shared" si="768"/>
        <v>0</v>
      </c>
      <c r="AD250" s="157">
        <f t="shared" si="769"/>
        <v>14</v>
      </c>
      <c r="AE250" s="158">
        <f t="shared" si="769"/>
        <v>14</v>
      </c>
      <c r="AF250" s="157">
        <f t="shared" si="770"/>
        <v>0</v>
      </c>
      <c r="AG250" s="158">
        <f t="shared" si="770"/>
        <v>0</v>
      </c>
      <c r="AH250" s="155">
        <v>3.63</v>
      </c>
      <c r="AI250" s="156">
        <v>4</v>
      </c>
      <c r="AJ250" s="157">
        <f t="shared" si="771"/>
        <v>43.56</v>
      </c>
      <c r="AK250" s="157">
        <f t="shared" si="771"/>
        <v>48</v>
      </c>
      <c r="AL250" s="155">
        <v>3</v>
      </c>
      <c r="AM250" s="156">
        <v>3</v>
      </c>
      <c r="AN250" s="157">
        <f t="shared" si="772"/>
        <v>6</v>
      </c>
      <c r="AO250" s="157">
        <f t="shared" si="772"/>
        <v>6</v>
      </c>
      <c r="AP250" s="155"/>
      <c r="AQ250" s="156"/>
      <c r="AR250" s="157">
        <f t="shared" si="773"/>
        <v>0</v>
      </c>
      <c r="AS250" s="158">
        <f t="shared" si="773"/>
        <v>0</v>
      </c>
      <c r="AT250" s="157">
        <f t="shared" si="774"/>
        <v>3.54</v>
      </c>
      <c r="AU250" s="158">
        <f t="shared" si="774"/>
        <v>3.8571428571428572</v>
      </c>
      <c r="AV250" s="157">
        <f t="shared" si="775"/>
        <v>49.56</v>
      </c>
      <c r="AW250" s="158">
        <f t="shared" si="775"/>
        <v>54</v>
      </c>
      <c r="AX250" s="155"/>
      <c r="AY250" s="156"/>
      <c r="AZ250" s="157">
        <f t="shared" si="776"/>
        <v>0</v>
      </c>
      <c r="BA250" s="158">
        <f t="shared" si="776"/>
        <v>0</v>
      </c>
      <c r="BB250" s="155"/>
      <c r="BC250" s="156"/>
      <c r="BD250" s="157">
        <f t="shared" si="777"/>
        <v>0</v>
      </c>
      <c r="BE250" s="158">
        <f t="shared" si="777"/>
        <v>0</v>
      </c>
      <c r="BF250" s="155"/>
      <c r="BG250" s="156"/>
      <c r="BH250" s="157">
        <f t="shared" si="778"/>
        <v>0</v>
      </c>
      <c r="BI250" s="158">
        <f t="shared" si="778"/>
        <v>0</v>
      </c>
      <c r="BJ250" s="157">
        <f t="shared" si="779"/>
        <v>0</v>
      </c>
      <c r="BK250" s="158">
        <f t="shared" si="779"/>
        <v>0</v>
      </c>
      <c r="BL250" s="157">
        <f t="shared" si="780"/>
        <v>0</v>
      </c>
      <c r="BM250" s="158">
        <f t="shared" si="780"/>
        <v>0</v>
      </c>
      <c r="BN250" s="155">
        <v>63</v>
      </c>
      <c r="BO250" s="156">
        <v>58</v>
      </c>
      <c r="BP250" s="157">
        <f t="shared" si="781"/>
        <v>0</v>
      </c>
      <c r="BQ250" s="158">
        <f t="shared" si="781"/>
        <v>0</v>
      </c>
      <c r="BR250" s="155">
        <v>2</v>
      </c>
      <c r="BS250" s="156">
        <v>2</v>
      </c>
      <c r="BT250" s="157">
        <f t="shared" si="782"/>
        <v>0</v>
      </c>
      <c r="BU250" s="158">
        <f t="shared" si="782"/>
        <v>0</v>
      </c>
      <c r="BV250" s="155">
        <v>0</v>
      </c>
      <c r="BW250" s="156">
        <v>0</v>
      </c>
      <c r="BX250" s="157">
        <f t="shared" si="783"/>
        <v>0</v>
      </c>
      <c r="BY250" s="158">
        <f t="shared" si="783"/>
        <v>0</v>
      </c>
      <c r="BZ250" s="157">
        <f t="shared" si="784"/>
        <v>65</v>
      </c>
      <c r="CA250" s="158">
        <f t="shared" si="784"/>
        <v>60</v>
      </c>
      <c r="CB250" s="157">
        <f t="shared" si="785"/>
        <v>0</v>
      </c>
      <c r="CC250" s="158">
        <f t="shared" si="785"/>
        <v>0</v>
      </c>
      <c r="CD250" s="155">
        <v>6.31</v>
      </c>
      <c r="CE250" s="156">
        <v>5</v>
      </c>
      <c r="CF250" s="157">
        <f t="shared" si="786"/>
        <v>397.53</v>
      </c>
      <c r="CG250" s="158">
        <f t="shared" si="786"/>
        <v>290</v>
      </c>
      <c r="CH250" s="155">
        <v>8</v>
      </c>
      <c r="CI250" s="156">
        <v>8</v>
      </c>
      <c r="CJ250" s="157">
        <f t="shared" si="787"/>
        <v>16</v>
      </c>
      <c r="CK250" s="158">
        <f t="shared" si="787"/>
        <v>16</v>
      </c>
      <c r="CL250" s="155"/>
      <c r="CM250" s="156"/>
      <c r="CN250" s="157">
        <f t="shared" si="788"/>
        <v>0</v>
      </c>
      <c r="CO250" s="158">
        <f t="shared" si="788"/>
        <v>0</v>
      </c>
      <c r="CP250" s="157">
        <f t="shared" si="789"/>
        <v>6.3619999999999992</v>
      </c>
      <c r="CQ250" s="158">
        <f t="shared" si="789"/>
        <v>5.0999999999999996</v>
      </c>
      <c r="CR250" s="157">
        <f t="shared" si="790"/>
        <v>413.53</v>
      </c>
      <c r="CS250" s="158">
        <f t="shared" si="790"/>
        <v>306</v>
      </c>
      <c r="CT250" s="155"/>
      <c r="CU250" s="156"/>
      <c r="CV250" s="157">
        <f t="shared" si="791"/>
        <v>0</v>
      </c>
      <c r="CW250" s="158">
        <f t="shared" si="791"/>
        <v>0</v>
      </c>
      <c r="CX250" s="155"/>
      <c r="CY250" s="156"/>
      <c r="CZ250" s="157">
        <f t="shared" si="792"/>
        <v>0</v>
      </c>
      <c r="DA250" s="158">
        <f t="shared" si="792"/>
        <v>0</v>
      </c>
      <c r="DB250" s="155"/>
      <c r="DC250" s="156"/>
      <c r="DD250" s="157">
        <f t="shared" si="793"/>
        <v>0</v>
      </c>
      <c r="DE250" s="158">
        <f t="shared" si="793"/>
        <v>0</v>
      </c>
      <c r="DF250" s="157">
        <f t="shared" si="794"/>
        <v>0</v>
      </c>
      <c r="DG250" s="158">
        <f t="shared" si="794"/>
        <v>0</v>
      </c>
      <c r="DH250" s="157">
        <f t="shared" si="795"/>
        <v>0</v>
      </c>
      <c r="DI250" s="158">
        <f t="shared" si="795"/>
        <v>0</v>
      </c>
      <c r="DJ250" s="157">
        <f t="shared" si="796"/>
        <v>79</v>
      </c>
      <c r="DK250" s="158">
        <f t="shared" si="796"/>
        <v>74</v>
      </c>
      <c r="DL250" s="157">
        <f t="shared" si="796"/>
        <v>0</v>
      </c>
      <c r="DM250" s="158">
        <f t="shared" si="796"/>
        <v>0</v>
      </c>
      <c r="DN250" s="157">
        <f t="shared" si="797"/>
        <v>5.8618987341772151</v>
      </c>
      <c r="DO250" s="158">
        <f t="shared" si="797"/>
        <v>4.8648648648648649</v>
      </c>
      <c r="DP250" s="157">
        <f t="shared" si="798"/>
        <v>463.09</v>
      </c>
      <c r="DQ250" s="158">
        <f t="shared" si="798"/>
        <v>360</v>
      </c>
      <c r="DR250" s="157">
        <f t="shared" si="799"/>
        <v>0</v>
      </c>
      <c r="DS250" s="158">
        <f t="shared" si="799"/>
        <v>0</v>
      </c>
      <c r="DT250" s="157">
        <f t="shared" si="800"/>
        <v>0</v>
      </c>
      <c r="DU250" s="158">
        <f t="shared" si="800"/>
        <v>0</v>
      </c>
      <c r="DV250" s="155">
        <v>116</v>
      </c>
      <c r="DW250" s="156">
        <v>105</v>
      </c>
      <c r="DX250" s="157">
        <f t="shared" si="801"/>
        <v>0</v>
      </c>
      <c r="DY250" s="158">
        <f t="shared" si="801"/>
        <v>0</v>
      </c>
      <c r="DZ250" s="155">
        <v>36</v>
      </c>
      <c r="EA250" s="156">
        <v>29</v>
      </c>
      <c r="EB250" s="157">
        <f t="shared" si="802"/>
        <v>0</v>
      </c>
      <c r="EC250" s="158">
        <f t="shared" si="802"/>
        <v>0</v>
      </c>
      <c r="ED250" s="155"/>
      <c r="EE250" s="156"/>
      <c r="EF250" s="157">
        <f t="shared" si="803"/>
        <v>0</v>
      </c>
      <c r="EG250" s="158">
        <f t="shared" si="803"/>
        <v>0</v>
      </c>
      <c r="EH250" s="157">
        <f t="shared" si="804"/>
        <v>152</v>
      </c>
      <c r="EI250" s="158">
        <f t="shared" si="804"/>
        <v>134</v>
      </c>
      <c r="EJ250" s="157">
        <f t="shared" si="805"/>
        <v>0</v>
      </c>
      <c r="EK250" s="158">
        <f t="shared" si="805"/>
        <v>0</v>
      </c>
      <c r="EL250" s="155">
        <v>3.59</v>
      </c>
      <c r="EM250" s="156">
        <v>3</v>
      </c>
      <c r="EN250" s="157">
        <f t="shared" si="806"/>
        <v>416.44</v>
      </c>
      <c r="EO250" s="158">
        <f t="shared" si="806"/>
        <v>315</v>
      </c>
      <c r="EP250" s="155">
        <v>4.24</v>
      </c>
      <c r="EQ250" s="156">
        <v>5</v>
      </c>
      <c r="ER250" s="157">
        <f t="shared" si="807"/>
        <v>152.64000000000001</v>
      </c>
      <c r="ES250" s="158">
        <f t="shared" si="807"/>
        <v>145</v>
      </c>
      <c r="ET250" s="155"/>
      <c r="EU250" s="156"/>
      <c r="EV250" s="157">
        <f t="shared" si="808"/>
        <v>0</v>
      </c>
      <c r="EW250" s="158">
        <f t="shared" si="808"/>
        <v>0</v>
      </c>
      <c r="EX250" s="157">
        <f t="shared" si="809"/>
        <v>3.7439473684210527</v>
      </c>
      <c r="EY250" s="158">
        <f t="shared" si="809"/>
        <v>3.4328358208955225</v>
      </c>
      <c r="EZ250" s="157">
        <f t="shared" si="810"/>
        <v>569.08000000000004</v>
      </c>
      <c r="FA250" s="158">
        <f t="shared" si="810"/>
        <v>460</v>
      </c>
      <c r="FB250" s="155"/>
      <c r="FC250" s="156"/>
      <c r="FD250" s="157">
        <f t="shared" si="811"/>
        <v>0</v>
      </c>
      <c r="FE250" s="158">
        <f t="shared" si="811"/>
        <v>0</v>
      </c>
      <c r="FF250" s="155"/>
      <c r="FG250" s="156"/>
      <c r="FH250" s="157">
        <f t="shared" si="812"/>
        <v>0</v>
      </c>
      <c r="FI250" s="158">
        <f t="shared" si="812"/>
        <v>0</v>
      </c>
      <c r="FJ250" s="155"/>
      <c r="FK250" s="156"/>
      <c r="FL250" s="157">
        <f t="shared" si="813"/>
        <v>0</v>
      </c>
      <c r="FM250" s="158">
        <f t="shared" si="813"/>
        <v>0</v>
      </c>
      <c r="FN250" s="157">
        <f t="shared" si="814"/>
        <v>0</v>
      </c>
      <c r="FO250" s="158">
        <f t="shared" si="814"/>
        <v>0</v>
      </c>
      <c r="FP250" s="157">
        <f t="shared" si="815"/>
        <v>0</v>
      </c>
      <c r="FQ250" s="158">
        <f t="shared" si="815"/>
        <v>0</v>
      </c>
      <c r="FR250" s="155">
        <v>3</v>
      </c>
      <c r="FS250" s="156">
        <v>4</v>
      </c>
      <c r="FT250" s="157">
        <f t="shared" si="816"/>
        <v>0</v>
      </c>
      <c r="FU250" s="158">
        <f t="shared" si="816"/>
        <v>0</v>
      </c>
      <c r="FV250" s="155"/>
      <c r="FW250" s="156"/>
      <c r="FX250" s="157">
        <f t="shared" si="817"/>
        <v>0</v>
      </c>
      <c r="FY250" s="158">
        <f t="shared" si="817"/>
        <v>0</v>
      </c>
      <c r="FZ250" s="155"/>
      <c r="GA250" s="156"/>
      <c r="GB250" s="157">
        <f t="shared" si="818"/>
        <v>0</v>
      </c>
      <c r="GC250" s="158">
        <f t="shared" si="818"/>
        <v>0</v>
      </c>
      <c r="GD250" s="157">
        <f t="shared" si="819"/>
        <v>191</v>
      </c>
      <c r="GE250" s="158">
        <f t="shared" si="819"/>
        <v>175</v>
      </c>
      <c r="GF250" s="157">
        <f t="shared" si="819"/>
        <v>0</v>
      </c>
      <c r="GG250" s="158">
        <f t="shared" si="819"/>
        <v>0</v>
      </c>
      <c r="GH250" s="157">
        <f t="shared" si="820"/>
        <v>857.53</v>
      </c>
      <c r="GI250" s="158">
        <f t="shared" si="820"/>
        <v>653</v>
      </c>
      <c r="GJ250" s="157" t="str">
        <f t="shared" si="821"/>
        <v/>
      </c>
      <c r="GK250" s="158" t="str">
        <f t="shared" si="821"/>
        <v/>
      </c>
      <c r="GL250" s="157">
        <f t="shared" si="822"/>
        <v>40</v>
      </c>
      <c r="GM250" s="158">
        <f t="shared" si="822"/>
        <v>33</v>
      </c>
      <c r="GN250" s="157">
        <f t="shared" si="822"/>
        <v>0</v>
      </c>
      <c r="GO250" s="158">
        <f t="shared" si="822"/>
        <v>0</v>
      </c>
      <c r="GP250" s="157">
        <f t="shared" si="823"/>
        <v>174.64000000000001</v>
      </c>
      <c r="GQ250" s="158">
        <f t="shared" si="823"/>
        <v>167</v>
      </c>
      <c r="GR250" s="157">
        <f t="shared" si="824"/>
        <v>0</v>
      </c>
      <c r="GS250" s="158">
        <f t="shared" si="824"/>
        <v>0</v>
      </c>
      <c r="GT250" s="157">
        <f t="shared" si="825"/>
        <v>231</v>
      </c>
      <c r="GU250" s="158">
        <f t="shared" si="825"/>
        <v>208</v>
      </c>
      <c r="GV250" s="157">
        <f t="shared" si="825"/>
        <v>0</v>
      </c>
      <c r="GW250" s="158">
        <f t="shared" si="825"/>
        <v>0</v>
      </c>
      <c r="GX250" s="157">
        <f t="shared" si="826"/>
        <v>1032.17</v>
      </c>
      <c r="GY250" s="158">
        <f t="shared" si="826"/>
        <v>820</v>
      </c>
      <c r="GZ250" s="157" t="str">
        <f t="shared" si="826"/>
        <v/>
      </c>
      <c r="HA250" s="158" t="str">
        <f t="shared" si="826"/>
        <v/>
      </c>
      <c r="HB250" s="157">
        <f t="shared" si="827"/>
        <v>0</v>
      </c>
      <c r="HC250" s="158">
        <f t="shared" si="827"/>
        <v>0</v>
      </c>
      <c r="HD250" s="157">
        <f t="shared" si="827"/>
        <v>0</v>
      </c>
      <c r="HE250" s="158">
        <f t="shared" si="827"/>
        <v>0</v>
      </c>
      <c r="HF250" s="157" t="str">
        <f t="shared" si="828"/>
        <v/>
      </c>
      <c r="HG250" s="158" t="str">
        <f t="shared" si="828"/>
        <v/>
      </c>
      <c r="HH250" s="157" t="str">
        <f t="shared" si="829"/>
        <v/>
      </c>
      <c r="HI250" s="158" t="str">
        <f t="shared" si="829"/>
        <v/>
      </c>
      <c r="HJ250" s="157">
        <f t="shared" si="830"/>
        <v>1032.17</v>
      </c>
      <c r="HK250" s="158">
        <f t="shared" si="830"/>
        <v>820</v>
      </c>
      <c r="HL250" s="157" t="str">
        <f t="shared" si="831"/>
        <v/>
      </c>
      <c r="HM250" s="158" t="str">
        <f t="shared" si="831"/>
        <v/>
      </c>
    </row>
    <row r="251" spans="1:221">
      <c r="A251" s="245" t="s">
        <v>640</v>
      </c>
      <c r="B251" s="239" t="s">
        <v>649</v>
      </c>
      <c r="C251" s="240"/>
      <c r="D251" s="241">
        <v>207306</v>
      </c>
      <c r="E251" s="241">
        <v>5</v>
      </c>
      <c r="F251" s="155">
        <v>315</v>
      </c>
      <c r="G251" s="156">
        <v>350</v>
      </c>
      <c r="H251" s="155">
        <v>0</v>
      </c>
      <c r="I251" s="247">
        <v>6</v>
      </c>
      <c r="J251" s="157">
        <f t="shared" si="764"/>
        <v>315</v>
      </c>
      <c r="K251" s="158">
        <f t="shared" si="764"/>
        <v>344</v>
      </c>
      <c r="L251" s="155">
        <v>120</v>
      </c>
      <c r="M251" s="242">
        <v>120</v>
      </c>
      <c r="N251" s="157">
        <f t="shared" si="765"/>
        <v>315</v>
      </c>
      <c r="O251" s="158">
        <f t="shared" si="765"/>
        <v>344</v>
      </c>
      <c r="P251" s="243">
        <v>0</v>
      </c>
      <c r="Q251" s="243"/>
      <c r="R251" s="155">
        <v>63</v>
      </c>
      <c r="S251" s="156">
        <v>75</v>
      </c>
      <c r="T251" s="157">
        <f t="shared" si="766"/>
        <v>0</v>
      </c>
      <c r="U251" s="158">
        <f t="shared" si="766"/>
        <v>0</v>
      </c>
      <c r="V251" s="155">
        <v>13</v>
      </c>
      <c r="W251" s="156">
        <v>18</v>
      </c>
      <c r="X251" s="157">
        <f t="shared" si="767"/>
        <v>0</v>
      </c>
      <c r="Y251" s="158">
        <f t="shared" si="767"/>
        <v>0</v>
      </c>
      <c r="Z251" s="155">
        <v>0</v>
      </c>
      <c r="AA251" s="156">
        <v>0</v>
      </c>
      <c r="AB251" s="157">
        <f t="shared" si="768"/>
        <v>0</v>
      </c>
      <c r="AC251" s="158">
        <f t="shared" si="768"/>
        <v>0</v>
      </c>
      <c r="AD251" s="157">
        <f t="shared" si="769"/>
        <v>76</v>
      </c>
      <c r="AE251" s="158">
        <f t="shared" si="769"/>
        <v>93</v>
      </c>
      <c r="AF251" s="157">
        <f t="shared" si="770"/>
        <v>0</v>
      </c>
      <c r="AG251" s="158">
        <f t="shared" si="770"/>
        <v>0</v>
      </c>
      <c r="AH251" s="155">
        <v>4.5199999999999996</v>
      </c>
      <c r="AI251" s="156">
        <v>5</v>
      </c>
      <c r="AJ251" s="157">
        <f t="shared" si="771"/>
        <v>284.76</v>
      </c>
      <c r="AK251" s="157">
        <f t="shared" si="771"/>
        <v>375</v>
      </c>
      <c r="AL251" s="155">
        <v>3.46</v>
      </c>
      <c r="AM251" s="156">
        <v>3</v>
      </c>
      <c r="AN251" s="157">
        <f t="shared" si="772"/>
        <v>44.98</v>
      </c>
      <c r="AO251" s="157">
        <f t="shared" si="772"/>
        <v>54</v>
      </c>
      <c r="AP251" s="155"/>
      <c r="AQ251" s="156"/>
      <c r="AR251" s="157">
        <f t="shared" si="773"/>
        <v>0</v>
      </c>
      <c r="AS251" s="158">
        <f t="shared" si="773"/>
        <v>0</v>
      </c>
      <c r="AT251" s="157">
        <f t="shared" si="774"/>
        <v>4.3386842105263161</v>
      </c>
      <c r="AU251" s="158">
        <f t="shared" si="774"/>
        <v>4.612903225806452</v>
      </c>
      <c r="AV251" s="157">
        <f t="shared" si="775"/>
        <v>329.74</v>
      </c>
      <c r="AW251" s="158">
        <f t="shared" si="775"/>
        <v>429.00000000000006</v>
      </c>
      <c r="AX251" s="155"/>
      <c r="AY251" s="156"/>
      <c r="AZ251" s="157">
        <f t="shared" si="776"/>
        <v>0</v>
      </c>
      <c r="BA251" s="158">
        <f t="shared" si="776"/>
        <v>0</v>
      </c>
      <c r="BB251" s="155"/>
      <c r="BC251" s="156"/>
      <c r="BD251" s="157">
        <f t="shared" si="777"/>
        <v>0</v>
      </c>
      <c r="BE251" s="158">
        <f t="shared" si="777"/>
        <v>0</v>
      </c>
      <c r="BF251" s="155"/>
      <c r="BG251" s="156"/>
      <c r="BH251" s="157">
        <f t="shared" si="778"/>
        <v>0</v>
      </c>
      <c r="BI251" s="158">
        <f t="shared" si="778"/>
        <v>0</v>
      </c>
      <c r="BJ251" s="157">
        <f t="shared" si="779"/>
        <v>0</v>
      </c>
      <c r="BK251" s="158">
        <f t="shared" si="779"/>
        <v>0</v>
      </c>
      <c r="BL251" s="157">
        <f t="shared" si="780"/>
        <v>0</v>
      </c>
      <c r="BM251" s="158">
        <f t="shared" si="780"/>
        <v>0</v>
      </c>
      <c r="BN251" s="155">
        <v>88</v>
      </c>
      <c r="BO251" s="156">
        <v>89</v>
      </c>
      <c r="BP251" s="157">
        <f t="shared" si="781"/>
        <v>0</v>
      </c>
      <c r="BQ251" s="158">
        <f t="shared" si="781"/>
        <v>0</v>
      </c>
      <c r="BR251" s="155">
        <v>9</v>
      </c>
      <c r="BS251" s="244">
        <v>17</v>
      </c>
      <c r="BT251" s="157">
        <f t="shared" si="782"/>
        <v>0</v>
      </c>
      <c r="BU251" s="158">
        <f t="shared" si="782"/>
        <v>0</v>
      </c>
      <c r="BV251" s="155">
        <v>0</v>
      </c>
      <c r="BW251" s="156">
        <v>0</v>
      </c>
      <c r="BX251" s="157">
        <f t="shared" si="783"/>
        <v>0</v>
      </c>
      <c r="BY251" s="158">
        <f t="shared" si="783"/>
        <v>0</v>
      </c>
      <c r="BZ251" s="157">
        <f t="shared" si="784"/>
        <v>97</v>
      </c>
      <c r="CA251" s="158">
        <f t="shared" si="784"/>
        <v>106</v>
      </c>
      <c r="CB251" s="157">
        <f t="shared" si="785"/>
        <v>0</v>
      </c>
      <c r="CC251" s="158">
        <f t="shared" si="785"/>
        <v>0</v>
      </c>
      <c r="CD251" s="155">
        <v>5.18</v>
      </c>
      <c r="CE251" s="156">
        <v>5</v>
      </c>
      <c r="CF251" s="157">
        <f t="shared" si="786"/>
        <v>455.84</v>
      </c>
      <c r="CG251" s="158">
        <f t="shared" si="786"/>
        <v>445</v>
      </c>
      <c r="CH251" s="155">
        <v>6.06</v>
      </c>
      <c r="CI251" s="156">
        <v>6</v>
      </c>
      <c r="CJ251" s="157">
        <f t="shared" si="787"/>
        <v>54.54</v>
      </c>
      <c r="CK251" s="158">
        <f t="shared" si="787"/>
        <v>102</v>
      </c>
      <c r="CL251" s="155"/>
      <c r="CM251" s="156"/>
      <c r="CN251" s="157">
        <f t="shared" si="788"/>
        <v>0</v>
      </c>
      <c r="CO251" s="158">
        <f t="shared" si="788"/>
        <v>0</v>
      </c>
      <c r="CP251" s="157">
        <f t="shared" si="789"/>
        <v>5.2616494845360826</v>
      </c>
      <c r="CQ251" s="158">
        <f t="shared" si="789"/>
        <v>5.1603773584905657</v>
      </c>
      <c r="CR251" s="157">
        <f t="shared" si="790"/>
        <v>510.38</v>
      </c>
      <c r="CS251" s="158">
        <f t="shared" si="790"/>
        <v>547</v>
      </c>
      <c r="CT251" s="155"/>
      <c r="CU251" s="156"/>
      <c r="CV251" s="157">
        <f t="shared" si="791"/>
        <v>0</v>
      </c>
      <c r="CW251" s="158">
        <f t="shared" si="791"/>
        <v>0</v>
      </c>
      <c r="CX251" s="155"/>
      <c r="CY251" s="156"/>
      <c r="CZ251" s="157">
        <f t="shared" si="792"/>
        <v>0</v>
      </c>
      <c r="DA251" s="158">
        <f t="shared" si="792"/>
        <v>0</v>
      </c>
      <c r="DB251" s="155"/>
      <c r="DC251" s="156"/>
      <c r="DD251" s="157">
        <f t="shared" si="793"/>
        <v>0</v>
      </c>
      <c r="DE251" s="158">
        <f t="shared" si="793"/>
        <v>0</v>
      </c>
      <c r="DF251" s="157">
        <f t="shared" si="794"/>
        <v>0</v>
      </c>
      <c r="DG251" s="158">
        <f t="shared" si="794"/>
        <v>0</v>
      </c>
      <c r="DH251" s="157">
        <f t="shared" si="795"/>
        <v>0</v>
      </c>
      <c r="DI251" s="158">
        <f t="shared" si="795"/>
        <v>0</v>
      </c>
      <c r="DJ251" s="157">
        <f t="shared" si="796"/>
        <v>173</v>
      </c>
      <c r="DK251" s="158">
        <f t="shared" si="796"/>
        <v>199</v>
      </c>
      <c r="DL251" s="157">
        <f t="shared" si="796"/>
        <v>0</v>
      </c>
      <c r="DM251" s="158">
        <f t="shared" si="796"/>
        <v>0</v>
      </c>
      <c r="DN251" s="157">
        <f t="shared" si="797"/>
        <v>4.8561849710982656</v>
      </c>
      <c r="DO251" s="158">
        <f t="shared" si="797"/>
        <v>4.9045226130653266</v>
      </c>
      <c r="DP251" s="157">
        <f t="shared" si="798"/>
        <v>840.12</v>
      </c>
      <c r="DQ251" s="158">
        <f t="shared" si="798"/>
        <v>976</v>
      </c>
      <c r="DR251" s="157">
        <f t="shared" si="799"/>
        <v>0</v>
      </c>
      <c r="DS251" s="158">
        <f t="shared" si="799"/>
        <v>0</v>
      </c>
      <c r="DT251" s="157">
        <f t="shared" si="800"/>
        <v>0</v>
      </c>
      <c r="DU251" s="158">
        <f t="shared" si="800"/>
        <v>0</v>
      </c>
      <c r="DV251" s="155">
        <v>86</v>
      </c>
      <c r="DW251" s="156">
        <v>90</v>
      </c>
      <c r="DX251" s="157">
        <f t="shared" si="801"/>
        <v>0</v>
      </c>
      <c r="DY251" s="158">
        <f t="shared" si="801"/>
        <v>0</v>
      </c>
      <c r="DZ251" s="155">
        <v>49</v>
      </c>
      <c r="EA251" s="156">
        <v>49</v>
      </c>
      <c r="EB251" s="157">
        <f t="shared" si="802"/>
        <v>0</v>
      </c>
      <c r="EC251" s="158">
        <f t="shared" si="802"/>
        <v>0</v>
      </c>
      <c r="ED251" s="155"/>
      <c r="EE251" s="156"/>
      <c r="EF251" s="157">
        <f t="shared" si="803"/>
        <v>0</v>
      </c>
      <c r="EG251" s="158">
        <f t="shared" si="803"/>
        <v>0</v>
      </c>
      <c r="EH251" s="157">
        <f t="shared" si="804"/>
        <v>135</v>
      </c>
      <c r="EI251" s="158">
        <f t="shared" si="804"/>
        <v>139</v>
      </c>
      <c r="EJ251" s="157">
        <f t="shared" si="805"/>
        <v>0</v>
      </c>
      <c r="EK251" s="158">
        <f t="shared" si="805"/>
        <v>0</v>
      </c>
      <c r="EL251" s="155">
        <v>3.53</v>
      </c>
      <c r="EM251" s="156">
        <v>4</v>
      </c>
      <c r="EN251" s="157">
        <f t="shared" si="806"/>
        <v>303.58</v>
      </c>
      <c r="EO251" s="158">
        <f t="shared" si="806"/>
        <v>360</v>
      </c>
      <c r="EP251" s="155">
        <v>3.94</v>
      </c>
      <c r="EQ251" s="156">
        <v>4</v>
      </c>
      <c r="ER251" s="157">
        <f t="shared" si="807"/>
        <v>193.06</v>
      </c>
      <c r="ES251" s="158">
        <f t="shared" si="807"/>
        <v>196</v>
      </c>
      <c r="ET251" s="155"/>
      <c r="EU251" s="156"/>
      <c r="EV251" s="157">
        <f t="shared" si="808"/>
        <v>0</v>
      </c>
      <c r="EW251" s="158">
        <f t="shared" si="808"/>
        <v>0</v>
      </c>
      <c r="EX251" s="157">
        <f t="shared" si="809"/>
        <v>3.6788148148148148</v>
      </c>
      <c r="EY251" s="158">
        <f t="shared" si="809"/>
        <v>4</v>
      </c>
      <c r="EZ251" s="157">
        <f t="shared" si="810"/>
        <v>496.64</v>
      </c>
      <c r="FA251" s="158">
        <f t="shared" si="810"/>
        <v>556</v>
      </c>
      <c r="FB251" s="155"/>
      <c r="FC251" s="156"/>
      <c r="FD251" s="157">
        <f t="shared" si="811"/>
        <v>0</v>
      </c>
      <c r="FE251" s="158">
        <f t="shared" si="811"/>
        <v>0</v>
      </c>
      <c r="FF251" s="155"/>
      <c r="FG251" s="156"/>
      <c r="FH251" s="157">
        <f t="shared" si="812"/>
        <v>0</v>
      </c>
      <c r="FI251" s="158">
        <f t="shared" si="812"/>
        <v>0</v>
      </c>
      <c r="FJ251" s="155"/>
      <c r="FK251" s="156"/>
      <c r="FL251" s="157">
        <f t="shared" si="813"/>
        <v>0</v>
      </c>
      <c r="FM251" s="158">
        <f t="shared" si="813"/>
        <v>0</v>
      </c>
      <c r="FN251" s="157">
        <f t="shared" si="814"/>
        <v>0</v>
      </c>
      <c r="FO251" s="158">
        <f t="shared" si="814"/>
        <v>0</v>
      </c>
      <c r="FP251" s="157">
        <f t="shared" si="815"/>
        <v>0</v>
      </c>
      <c r="FQ251" s="158">
        <f t="shared" si="815"/>
        <v>0</v>
      </c>
      <c r="FR251" s="155">
        <v>7</v>
      </c>
      <c r="FS251" s="156">
        <v>6</v>
      </c>
      <c r="FT251" s="157">
        <f t="shared" si="816"/>
        <v>0</v>
      </c>
      <c r="FU251" s="158">
        <f t="shared" si="816"/>
        <v>0</v>
      </c>
      <c r="FV251" s="155"/>
      <c r="FW251" s="156"/>
      <c r="FX251" s="157">
        <f t="shared" si="817"/>
        <v>0</v>
      </c>
      <c r="FY251" s="158">
        <f t="shared" si="817"/>
        <v>0</v>
      </c>
      <c r="FZ251" s="155"/>
      <c r="GA251" s="156"/>
      <c r="GB251" s="157">
        <f t="shared" si="818"/>
        <v>0</v>
      </c>
      <c r="GC251" s="158">
        <f t="shared" si="818"/>
        <v>0</v>
      </c>
      <c r="GD251" s="157">
        <f t="shared" si="819"/>
        <v>237</v>
      </c>
      <c r="GE251" s="158">
        <f t="shared" si="819"/>
        <v>254</v>
      </c>
      <c r="GF251" s="157">
        <f t="shared" si="819"/>
        <v>0</v>
      </c>
      <c r="GG251" s="158">
        <f t="shared" si="819"/>
        <v>0</v>
      </c>
      <c r="GH251" s="157">
        <f t="shared" si="820"/>
        <v>1044.1799999999998</v>
      </c>
      <c r="GI251" s="158">
        <f t="shared" si="820"/>
        <v>1180</v>
      </c>
      <c r="GJ251" s="157" t="str">
        <f t="shared" si="821"/>
        <v/>
      </c>
      <c r="GK251" s="158" t="str">
        <f t="shared" si="821"/>
        <v/>
      </c>
      <c r="GL251" s="157">
        <f t="shared" si="822"/>
        <v>71</v>
      </c>
      <c r="GM251" s="158">
        <f t="shared" si="822"/>
        <v>84</v>
      </c>
      <c r="GN251" s="157">
        <f t="shared" si="822"/>
        <v>0</v>
      </c>
      <c r="GO251" s="158">
        <f t="shared" si="822"/>
        <v>0</v>
      </c>
      <c r="GP251" s="157">
        <f t="shared" si="823"/>
        <v>292.58</v>
      </c>
      <c r="GQ251" s="158">
        <f t="shared" si="823"/>
        <v>352</v>
      </c>
      <c r="GR251" s="157">
        <f t="shared" si="824"/>
        <v>0</v>
      </c>
      <c r="GS251" s="158">
        <f t="shared" si="824"/>
        <v>0</v>
      </c>
      <c r="GT251" s="157">
        <f t="shared" si="825"/>
        <v>308</v>
      </c>
      <c r="GU251" s="158">
        <f t="shared" si="825"/>
        <v>338</v>
      </c>
      <c r="GV251" s="157">
        <f t="shared" si="825"/>
        <v>0</v>
      </c>
      <c r="GW251" s="158">
        <f t="shared" si="825"/>
        <v>0</v>
      </c>
      <c r="GX251" s="157">
        <f t="shared" si="826"/>
        <v>1336.7599999999998</v>
      </c>
      <c r="GY251" s="158">
        <f t="shared" si="826"/>
        <v>1532</v>
      </c>
      <c r="GZ251" s="157" t="str">
        <f t="shared" si="826"/>
        <v/>
      </c>
      <c r="HA251" s="158" t="str">
        <f t="shared" si="826"/>
        <v/>
      </c>
      <c r="HB251" s="157">
        <f t="shared" si="827"/>
        <v>0</v>
      </c>
      <c r="HC251" s="158">
        <f t="shared" si="827"/>
        <v>0</v>
      </c>
      <c r="HD251" s="157">
        <f t="shared" si="827"/>
        <v>0</v>
      </c>
      <c r="HE251" s="158">
        <f t="shared" si="827"/>
        <v>0</v>
      </c>
      <c r="HF251" s="157" t="str">
        <f t="shared" si="828"/>
        <v/>
      </c>
      <c r="HG251" s="158" t="str">
        <f t="shared" si="828"/>
        <v/>
      </c>
      <c r="HH251" s="157" t="str">
        <f t="shared" si="829"/>
        <v/>
      </c>
      <c r="HI251" s="158" t="str">
        <f t="shared" si="829"/>
        <v/>
      </c>
      <c r="HJ251" s="157">
        <f t="shared" si="830"/>
        <v>1336.76</v>
      </c>
      <c r="HK251" s="158">
        <f t="shared" si="830"/>
        <v>1532</v>
      </c>
      <c r="HL251" s="157" t="str">
        <f t="shared" si="831"/>
        <v/>
      </c>
      <c r="HM251" s="158" t="str">
        <f t="shared" si="831"/>
        <v/>
      </c>
    </row>
    <row r="252" spans="1:221">
      <c r="A252" s="245" t="s">
        <v>640</v>
      </c>
      <c r="B252" s="239" t="s">
        <v>650</v>
      </c>
      <c r="C252" s="251" t="s">
        <v>668</v>
      </c>
      <c r="D252" s="241">
        <v>207865</v>
      </c>
      <c r="E252" s="252">
        <v>4</v>
      </c>
      <c r="F252" s="155">
        <v>698</v>
      </c>
      <c r="G252" s="156">
        <v>745</v>
      </c>
      <c r="H252" s="155">
        <v>30</v>
      </c>
      <c r="I252" s="156">
        <v>18</v>
      </c>
      <c r="J252" s="157">
        <f t="shared" si="764"/>
        <v>668</v>
      </c>
      <c r="K252" s="158">
        <f t="shared" si="764"/>
        <v>727</v>
      </c>
      <c r="L252" s="155">
        <v>120</v>
      </c>
      <c r="M252" s="242">
        <v>120</v>
      </c>
      <c r="N252" s="157">
        <f t="shared" si="765"/>
        <v>668</v>
      </c>
      <c r="O252" s="158">
        <f t="shared" si="765"/>
        <v>727</v>
      </c>
      <c r="P252" s="243">
        <v>0</v>
      </c>
      <c r="Q252" s="243"/>
      <c r="R252" s="155">
        <v>187</v>
      </c>
      <c r="S252" s="156">
        <v>202</v>
      </c>
      <c r="T252" s="157">
        <f t="shared" si="766"/>
        <v>0</v>
      </c>
      <c r="U252" s="158">
        <f t="shared" si="766"/>
        <v>0</v>
      </c>
      <c r="V252" s="155">
        <v>33</v>
      </c>
      <c r="W252" s="156">
        <v>31</v>
      </c>
      <c r="X252" s="157">
        <f t="shared" si="767"/>
        <v>0</v>
      </c>
      <c r="Y252" s="158">
        <f t="shared" si="767"/>
        <v>0</v>
      </c>
      <c r="Z252" s="155">
        <v>0</v>
      </c>
      <c r="AA252" s="156">
        <v>0</v>
      </c>
      <c r="AB252" s="157">
        <f t="shared" si="768"/>
        <v>0</v>
      </c>
      <c r="AC252" s="158">
        <f t="shared" si="768"/>
        <v>0</v>
      </c>
      <c r="AD252" s="157">
        <f t="shared" si="769"/>
        <v>220</v>
      </c>
      <c r="AE252" s="158">
        <f t="shared" si="769"/>
        <v>233</v>
      </c>
      <c r="AF252" s="157">
        <f t="shared" si="770"/>
        <v>0</v>
      </c>
      <c r="AG252" s="158">
        <f t="shared" si="770"/>
        <v>0</v>
      </c>
      <c r="AH252" s="155">
        <v>4.32</v>
      </c>
      <c r="AI252" s="156">
        <v>4</v>
      </c>
      <c r="AJ252" s="157">
        <f t="shared" si="771"/>
        <v>807.84</v>
      </c>
      <c r="AK252" s="157">
        <f t="shared" si="771"/>
        <v>808</v>
      </c>
      <c r="AL252" s="155">
        <v>3.48</v>
      </c>
      <c r="AM252" s="156">
        <v>3</v>
      </c>
      <c r="AN252" s="157">
        <f t="shared" si="772"/>
        <v>114.84</v>
      </c>
      <c r="AO252" s="157">
        <f t="shared" si="772"/>
        <v>93</v>
      </c>
      <c r="AP252" s="155"/>
      <c r="AQ252" s="156"/>
      <c r="AR252" s="157">
        <f t="shared" si="773"/>
        <v>0</v>
      </c>
      <c r="AS252" s="158">
        <f t="shared" si="773"/>
        <v>0</v>
      </c>
      <c r="AT252" s="157">
        <f t="shared" si="774"/>
        <v>4.194</v>
      </c>
      <c r="AU252" s="158">
        <f t="shared" si="774"/>
        <v>3.866952789699571</v>
      </c>
      <c r="AV252" s="157">
        <f t="shared" si="775"/>
        <v>922.68</v>
      </c>
      <c r="AW252" s="158">
        <f t="shared" si="775"/>
        <v>901</v>
      </c>
      <c r="AX252" s="155"/>
      <c r="AY252" s="156"/>
      <c r="AZ252" s="157">
        <f t="shared" si="776"/>
        <v>0</v>
      </c>
      <c r="BA252" s="158">
        <f t="shared" si="776"/>
        <v>0</v>
      </c>
      <c r="BB252" s="155"/>
      <c r="BC252" s="156"/>
      <c r="BD252" s="157">
        <f t="shared" si="777"/>
        <v>0</v>
      </c>
      <c r="BE252" s="158">
        <f t="shared" si="777"/>
        <v>0</v>
      </c>
      <c r="BF252" s="155"/>
      <c r="BG252" s="156"/>
      <c r="BH252" s="157">
        <f t="shared" si="778"/>
        <v>0</v>
      </c>
      <c r="BI252" s="158">
        <f t="shared" si="778"/>
        <v>0</v>
      </c>
      <c r="BJ252" s="157">
        <f t="shared" si="779"/>
        <v>0</v>
      </c>
      <c r="BK252" s="158">
        <f t="shared" si="779"/>
        <v>0</v>
      </c>
      <c r="BL252" s="157">
        <f t="shared" si="780"/>
        <v>0</v>
      </c>
      <c r="BM252" s="158">
        <f t="shared" si="780"/>
        <v>0</v>
      </c>
      <c r="BN252" s="155">
        <v>189</v>
      </c>
      <c r="BO252" s="156">
        <v>212</v>
      </c>
      <c r="BP252" s="157">
        <f t="shared" si="781"/>
        <v>0</v>
      </c>
      <c r="BQ252" s="158">
        <f t="shared" si="781"/>
        <v>0</v>
      </c>
      <c r="BR252" s="155">
        <v>7</v>
      </c>
      <c r="BS252" s="156">
        <v>7</v>
      </c>
      <c r="BT252" s="157">
        <f t="shared" si="782"/>
        <v>0</v>
      </c>
      <c r="BU252" s="158">
        <f t="shared" si="782"/>
        <v>0</v>
      </c>
      <c r="BV252" s="155">
        <v>0</v>
      </c>
      <c r="BW252" s="156">
        <v>0</v>
      </c>
      <c r="BX252" s="157">
        <f t="shared" si="783"/>
        <v>0</v>
      </c>
      <c r="BY252" s="158">
        <f t="shared" si="783"/>
        <v>0</v>
      </c>
      <c r="BZ252" s="157">
        <f t="shared" si="784"/>
        <v>196</v>
      </c>
      <c r="CA252" s="158">
        <f t="shared" si="784"/>
        <v>219</v>
      </c>
      <c r="CB252" s="157">
        <f t="shared" si="785"/>
        <v>0</v>
      </c>
      <c r="CC252" s="158">
        <f t="shared" si="785"/>
        <v>0</v>
      </c>
      <c r="CD252" s="155">
        <v>5.61</v>
      </c>
      <c r="CE252" s="156">
        <v>6</v>
      </c>
      <c r="CF252" s="157">
        <f t="shared" si="786"/>
        <v>1060.29</v>
      </c>
      <c r="CG252" s="158">
        <f t="shared" si="786"/>
        <v>1272</v>
      </c>
      <c r="CH252" s="155">
        <v>7.86</v>
      </c>
      <c r="CI252" s="156">
        <v>6</v>
      </c>
      <c r="CJ252" s="157">
        <f t="shared" si="787"/>
        <v>55.02</v>
      </c>
      <c r="CK252" s="158">
        <f t="shared" si="787"/>
        <v>42</v>
      </c>
      <c r="CL252" s="155"/>
      <c r="CM252" s="156"/>
      <c r="CN252" s="157">
        <f t="shared" si="788"/>
        <v>0</v>
      </c>
      <c r="CO252" s="158">
        <f t="shared" si="788"/>
        <v>0</v>
      </c>
      <c r="CP252" s="157">
        <f t="shared" si="789"/>
        <v>5.6903571428571427</v>
      </c>
      <c r="CQ252" s="158">
        <f t="shared" si="789"/>
        <v>6</v>
      </c>
      <c r="CR252" s="157">
        <f t="shared" si="790"/>
        <v>1115.31</v>
      </c>
      <c r="CS252" s="158">
        <f t="shared" si="790"/>
        <v>1314</v>
      </c>
      <c r="CT252" s="155"/>
      <c r="CU252" s="156"/>
      <c r="CV252" s="157">
        <f t="shared" si="791"/>
        <v>0</v>
      </c>
      <c r="CW252" s="158">
        <f t="shared" si="791"/>
        <v>0</v>
      </c>
      <c r="CX252" s="155"/>
      <c r="CY252" s="156"/>
      <c r="CZ252" s="157">
        <f t="shared" si="792"/>
        <v>0</v>
      </c>
      <c r="DA252" s="158">
        <f t="shared" si="792"/>
        <v>0</v>
      </c>
      <c r="DB252" s="155"/>
      <c r="DC252" s="156"/>
      <c r="DD252" s="157">
        <f t="shared" si="793"/>
        <v>0</v>
      </c>
      <c r="DE252" s="158">
        <f t="shared" si="793"/>
        <v>0</v>
      </c>
      <c r="DF252" s="157">
        <f t="shared" si="794"/>
        <v>0</v>
      </c>
      <c r="DG252" s="158">
        <f t="shared" si="794"/>
        <v>0</v>
      </c>
      <c r="DH252" s="157">
        <f t="shared" si="795"/>
        <v>0</v>
      </c>
      <c r="DI252" s="158">
        <f t="shared" si="795"/>
        <v>0</v>
      </c>
      <c r="DJ252" s="157">
        <f t="shared" si="796"/>
        <v>416</v>
      </c>
      <c r="DK252" s="158">
        <f t="shared" si="796"/>
        <v>452</v>
      </c>
      <c r="DL252" s="157">
        <f t="shared" si="796"/>
        <v>0</v>
      </c>
      <c r="DM252" s="158">
        <f t="shared" si="796"/>
        <v>0</v>
      </c>
      <c r="DN252" s="157">
        <f t="shared" si="797"/>
        <v>4.8990144230769221</v>
      </c>
      <c r="DO252" s="158">
        <f t="shared" si="797"/>
        <v>4.9004424778761058</v>
      </c>
      <c r="DP252" s="157">
        <f t="shared" si="798"/>
        <v>2037.9899999999996</v>
      </c>
      <c r="DQ252" s="158">
        <f t="shared" si="798"/>
        <v>2215</v>
      </c>
      <c r="DR252" s="157">
        <f t="shared" si="799"/>
        <v>0</v>
      </c>
      <c r="DS252" s="158">
        <f t="shared" si="799"/>
        <v>0</v>
      </c>
      <c r="DT252" s="157">
        <f t="shared" si="800"/>
        <v>0</v>
      </c>
      <c r="DU252" s="158">
        <f t="shared" si="800"/>
        <v>0</v>
      </c>
      <c r="DV252" s="155">
        <v>124</v>
      </c>
      <c r="DW252" s="156">
        <v>125</v>
      </c>
      <c r="DX252" s="157">
        <f t="shared" si="801"/>
        <v>0</v>
      </c>
      <c r="DY252" s="158">
        <f t="shared" si="801"/>
        <v>0</v>
      </c>
      <c r="DZ252" s="155">
        <v>128</v>
      </c>
      <c r="EA252" s="156">
        <v>150</v>
      </c>
      <c r="EB252" s="157">
        <f t="shared" si="802"/>
        <v>0</v>
      </c>
      <c r="EC252" s="158">
        <f t="shared" si="802"/>
        <v>0</v>
      </c>
      <c r="ED252" s="155"/>
      <c r="EE252" s="156"/>
      <c r="EF252" s="157">
        <f t="shared" si="803"/>
        <v>0</v>
      </c>
      <c r="EG252" s="158">
        <f t="shared" si="803"/>
        <v>0</v>
      </c>
      <c r="EH252" s="157">
        <f t="shared" si="804"/>
        <v>252</v>
      </c>
      <c r="EI252" s="158">
        <f t="shared" si="804"/>
        <v>275</v>
      </c>
      <c r="EJ252" s="157">
        <f t="shared" si="805"/>
        <v>0</v>
      </c>
      <c r="EK252" s="158">
        <f t="shared" si="805"/>
        <v>0</v>
      </c>
      <c r="EL252" s="155">
        <v>3.28</v>
      </c>
      <c r="EM252" s="156">
        <v>3</v>
      </c>
      <c r="EN252" s="157">
        <f t="shared" si="806"/>
        <v>406.71999999999997</v>
      </c>
      <c r="EO252" s="158">
        <f t="shared" si="806"/>
        <v>375</v>
      </c>
      <c r="EP252" s="155">
        <v>3.65</v>
      </c>
      <c r="EQ252" s="156">
        <v>4</v>
      </c>
      <c r="ER252" s="157">
        <f t="shared" si="807"/>
        <v>467.2</v>
      </c>
      <c r="ES252" s="158">
        <f t="shared" si="807"/>
        <v>600</v>
      </c>
      <c r="ET252" s="155"/>
      <c r="EU252" s="156"/>
      <c r="EV252" s="157">
        <f t="shared" si="808"/>
        <v>0</v>
      </c>
      <c r="EW252" s="158">
        <f t="shared" si="808"/>
        <v>0</v>
      </c>
      <c r="EX252" s="157">
        <f t="shared" si="809"/>
        <v>3.4679365079365079</v>
      </c>
      <c r="EY252" s="158">
        <f t="shared" si="809"/>
        <v>3.5454545454545454</v>
      </c>
      <c r="EZ252" s="157">
        <f t="shared" si="810"/>
        <v>873.92</v>
      </c>
      <c r="FA252" s="158">
        <f t="shared" si="810"/>
        <v>975</v>
      </c>
      <c r="FB252" s="155"/>
      <c r="FC252" s="156"/>
      <c r="FD252" s="157">
        <f t="shared" si="811"/>
        <v>0</v>
      </c>
      <c r="FE252" s="158">
        <f t="shared" si="811"/>
        <v>0</v>
      </c>
      <c r="FF252" s="155"/>
      <c r="FG252" s="156"/>
      <c r="FH252" s="157">
        <f t="shared" si="812"/>
        <v>0</v>
      </c>
      <c r="FI252" s="158">
        <f t="shared" si="812"/>
        <v>0</v>
      </c>
      <c r="FJ252" s="155"/>
      <c r="FK252" s="156"/>
      <c r="FL252" s="157">
        <f t="shared" si="813"/>
        <v>0</v>
      </c>
      <c r="FM252" s="158">
        <f t="shared" si="813"/>
        <v>0</v>
      </c>
      <c r="FN252" s="157">
        <f t="shared" si="814"/>
        <v>0</v>
      </c>
      <c r="FO252" s="158">
        <f t="shared" si="814"/>
        <v>0</v>
      </c>
      <c r="FP252" s="157">
        <f t="shared" si="815"/>
        <v>0</v>
      </c>
      <c r="FQ252" s="158">
        <f t="shared" si="815"/>
        <v>0</v>
      </c>
      <c r="FR252" s="155">
        <v>0</v>
      </c>
      <c r="FS252" s="156">
        <v>0</v>
      </c>
      <c r="FT252" s="157">
        <f t="shared" si="816"/>
        <v>0</v>
      </c>
      <c r="FU252" s="158">
        <f t="shared" si="816"/>
        <v>0</v>
      </c>
      <c r="FV252" s="155"/>
      <c r="FW252" s="156"/>
      <c r="FX252" s="157">
        <f t="shared" si="817"/>
        <v>0</v>
      </c>
      <c r="FY252" s="158">
        <f t="shared" si="817"/>
        <v>0</v>
      </c>
      <c r="FZ252" s="155"/>
      <c r="GA252" s="156"/>
      <c r="GB252" s="157">
        <f t="shared" si="818"/>
        <v>0</v>
      </c>
      <c r="GC252" s="158">
        <f t="shared" si="818"/>
        <v>0</v>
      </c>
      <c r="GD252" s="157">
        <f t="shared" si="819"/>
        <v>500</v>
      </c>
      <c r="GE252" s="158">
        <f t="shared" si="819"/>
        <v>539</v>
      </c>
      <c r="GF252" s="157">
        <f t="shared" si="819"/>
        <v>0</v>
      </c>
      <c r="GG252" s="158">
        <f t="shared" si="819"/>
        <v>0</v>
      </c>
      <c r="GH252" s="157">
        <f t="shared" si="820"/>
        <v>2274.85</v>
      </c>
      <c r="GI252" s="158">
        <f t="shared" si="820"/>
        <v>2455</v>
      </c>
      <c r="GJ252" s="157" t="str">
        <f t="shared" si="821"/>
        <v/>
      </c>
      <c r="GK252" s="158" t="str">
        <f t="shared" si="821"/>
        <v/>
      </c>
      <c r="GL252" s="157">
        <f t="shared" si="822"/>
        <v>168</v>
      </c>
      <c r="GM252" s="158">
        <f t="shared" si="822"/>
        <v>188</v>
      </c>
      <c r="GN252" s="157">
        <f t="shared" si="822"/>
        <v>0</v>
      </c>
      <c r="GO252" s="158">
        <f t="shared" si="822"/>
        <v>0</v>
      </c>
      <c r="GP252" s="157">
        <f t="shared" si="823"/>
        <v>637.05999999999995</v>
      </c>
      <c r="GQ252" s="158">
        <f t="shared" si="823"/>
        <v>735</v>
      </c>
      <c r="GR252" s="157">
        <f t="shared" si="824"/>
        <v>0</v>
      </c>
      <c r="GS252" s="158">
        <f t="shared" si="824"/>
        <v>0</v>
      </c>
      <c r="GT252" s="157">
        <f t="shared" si="825"/>
        <v>668</v>
      </c>
      <c r="GU252" s="158">
        <f t="shared" si="825"/>
        <v>727</v>
      </c>
      <c r="GV252" s="157">
        <f t="shared" si="825"/>
        <v>0</v>
      </c>
      <c r="GW252" s="158">
        <f t="shared" si="825"/>
        <v>0</v>
      </c>
      <c r="GX252" s="157">
        <f t="shared" si="826"/>
        <v>2911.91</v>
      </c>
      <c r="GY252" s="158">
        <f t="shared" si="826"/>
        <v>3190</v>
      </c>
      <c r="GZ252" s="157" t="str">
        <f t="shared" si="826"/>
        <v/>
      </c>
      <c r="HA252" s="158" t="str">
        <f t="shared" si="826"/>
        <v/>
      </c>
      <c r="HB252" s="157">
        <f t="shared" si="827"/>
        <v>0</v>
      </c>
      <c r="HC252" s="158">
        <f t="shared" si="827"/>
        <v>0</v>
      </c>
      <c r="HD252" s="157">
        <f t="shared" si="827"/>
        <v>0</v>
      </c>
      <c r="HE252" s="158">
        <f t="shared" si="827"/>
        <v>0</v>
      </c>
      <c r="HF252" s="157" t="str">
        <f t="shared" si="828"/>
        <v/>
      </c>
      <c r="HG252" s="158" t="str">
        <f t="shared" si="828"/>
        <v/>
      </c>
      <c r="HH252" s="157" t="str">
        <f t="shared" si="829"/>
        <v/>
      </c>
      <c r="HI252" s="158" t="str">
        <f t="shared" si="829"/>
        <v/>
      </c>
      <c r="HJ252" s="157">
        <f t="shared" si="830"/>
        <v>2911.9099999999994</v>
      </c>
      <c r="HK252" s="158">
        <f t="shared" si="830"/>
        <v>3190</v>
      </c>
      <c r="HL252" s="157" t="str">
        <f t="shared" si="831"/>
        <v/>
      </c>
      <c r="HM252" s="158" t="str">
        <f t="shared" si="831"/>
        <v/>
      </c>
    </row>
    <row r="253" spans="1:221">
      <c r="A253" s="245" t="s">
        <v>640</v>
      </c>
      <c r="B253" s="239" t="s">
        <v>651</v>
      </c>
      <c r="C253" s="240"/>
      <c r="D253" s="241">
        <v>207351</v>
      </c>
      <c r="E253" s="241">
        <v>6</v>
      </c>
      <c r="F253" s="155">
        <v>199</v>
      </c>
      <c r="G253" s="156">
        <v>214</v>
      </c>
      <c r="H253" s="155">
        <v>12</v>
      </c>
      <c r="I253" s="156">
        <v>7</v>
      </c>
      <c r="J253" s="157">
        <f t="shared" si="764"/>
        <v>187</v>
      </c>
      <c r="K253" s="158">
        <f t="shared" si="764"/>
        <v>207</v>
      </c>
      <c r="L253" s="155">
        <v>120</v>
      </c>
      <c r="M253" s="242">
        <v>120</v>
      </c>
      <c r="N253" s="157">
        <f t="shared" si="765"/>
        <v>187</v>
      </c>
      <c r="O253" s="158">
        <f t="shared" si="765"/>
        <v>207</v>
      </c>
      <c r="P253" s="243">
        <v>0</v>
      </c>
      <c r="Q253" s="243"/>
      <c r="R253" s="155">
        <v>13</v>
      </c>
      <c r="S253" s="156">
        <v>12</v>
      </c>
      <c r="T253" s="157">
        <f t="shared" si="766"/>
        <v>0</v>
      </c>
      <c r="U253" s="158">
        <f t="shared" si="766"/>
        <v>0</v>
      </c>
      <c r="V253" s="155">
        <v>5</v>
      </c>
      <c r="W253" s="244">
        <v>8</v>
      </c>
      <c r="X253" s="157">
        <f t="shared" si="767"/>
        <v>0</v>
      </c>
      <c r="Y253" s="158">
        <f t="shared" si="767"/>
        <v>0</v>
      </c>
      <c r="Z253" s="155">
        <v>0</v>
      </c>
      <c r="AA253" s="156">
        <v>0</v>
      </c>
      <c r="AB253" s="157">
        <f t="shared" si="768"/>
        <v>0</v>
      </c>
      <c r="AC253" s="158">
        <f t="shared" si="768"/>
        <v>0</v>
      </c>
      <c r="AD253" s="157">
        <f t="shared" si="769"/>
        <v>18</v>
      </c>
      <c r="AE253" s="158">
        <f t="shared" si="769"/>
        <v>20</v>
      </c>
      <c r="AF253" s="157">
        <f t="shared" si="770"/>
        <v>0</v>
      </c>
      <c r="AG253" s="158">
        <f t="shared" si="770"/>
        <v>0</v>
      </c>
      <c r="AH253" s="155">
        <v>3.19</v>
      </c>
      <c r="AI253" s="156">
        <v>3</v>
      </c>
      <c r="AJ253" s="157">
        <f t="shared" si="771"/>
        <v>41.47</v>
      </c>
      <c r="AK253" s="157">
        <f t="shared" si="771"/>
        <v>36</v>
      </c>
      <c r="AL253" s="155">
        <v>3.5</v>
      </c>
      <c r="AM253" s="156">
        <v>4</v>
      </c>
      <c r="AN253" s="157">
        <f t="shared" si="772"/>
        <v>17.5</v>
      </c>
      <c r="AO253" s="157">
        <f t="shared" si="772"/>
        <v>32</v>
      </c>
      <c r="AP253" s="155"/>
      <c r="AQ253" s="156"/>
      <c r="AR253" s="157">
        <f t="shared" si="773"/>
        <v>0</v>
      </c>
      <c r="AS253" s="158">
        <f t="shared" si="773"/>
        <v>0</v>
      </c>
      <c r="AT253" s="157">
        <f t="shared" si="774"/>
        <v>3.2761111111111112</v>
      </c>
      <c r="AU253" s="158">
        <f t="shared" si="774"/>
        <v>3.4</v>
      </c>
      <c r="AV253" s="157">
        <f t="shared" si="775"/>
        <v>58.97</v>
      </c>
      <c r="AW253" s="158">
        <f t="shared" si="775"/>
        <v>68</v>
      </c>
      <c r="AX253" s="155"/>
      <c r="AY253" s="156"/>
      <c r="AZ253" s="157">
        <f t="shared" si="776"/>
        <v>0</v>
      </c>
      <c r="BA253" s="158">
        <f t="shared" si="776"/>
        <v>0</v>
      </c>
      <c r="BB253" s="155"/>
      <c r="BC253" s="156"/>
      <c r="BD253" s="157">
        <f t="shared" si="777"/>
        <v>0</v>
      </c>
      <c r="BE253" s="158">
        <f t="shared" si="777"/>
        <v>0</v>
      </c>
      <c r="BF253" s="155"/>
      <c r="BG253" s="156"/>
      <c r="BH253" s="157">
        <f t="shared" si="778"/>
        <v>0</v>
      </c>
      <c r="BI253" s="158">
        <f t="shared" si="778"/>
        <v>0</v>
      </c>
      <c r="BJ253" s="157">
        <f t="shared" si="779"/>
        <v>0</v>
      </c>
      <c r="BK253" s="158">
        <f t="shared" si="779"/>
        <v>0</v>
      </c>
      <c r="BL253" s="157">
        <f t="shared" si="780"/>
        <v>0</v>
      </c>
      <c r="BM253" s="158">
        <f t="shared" si="780"/>
        <v>0</v>
      </c>
      <c r="BN253" s="155">
        <v>67</v>
      </c>
      <c r="BO253" s="156">
        <v>75</v>
      </c>
      <c r="BP253" s="157">
        <f t="shared" si="781"/>
        <v>0</v>
      </c>
      <c r="BQ253" s="158">
        <f t="shared" si="781"/>
        <v>0</v>
      </c>
      <c r="BR253" s="155">
        <v>6</v>
      </c>
      <c r="BS253" s="244">
        <v>12</v>
      </c>
      <c r="BT253" s="157">
        <f t="shared" si="782"/>
        <v>0</v>
      </c>
      <c r="BU253" s="158">
        <f t="shared" si="782"/>
        <v>0</v>
      </c>
      <c r="BV253" s="155">
        <v>0</v>
      </c>
      <c r="BW253" s="156">
        <v>0</v>
      </c>
      <c r="BX253" s="157">
        <f t="shared" si="783"/>
        <v>0</v>
      </c>
      <c r="BY253" s="158">
        <f t="shared" si="783"/>
        <v>0</v>
      </c>
      <c r="BZ253" s="157">
        <f t="shared" si="784"/>
        <v>73</v>
      </c>
      <c r="CA253" s="158">
        <f t="shared" si="784"/>
        <v>87</v>
      </c>
      <c r="CB253" s="157">
        <f t="shared" si="785"/>
        <v>0</v>
      </c>
      <c r="CC253" s="158">
        <f t="shared" si="785"/>
        <v>0</v>
      </c>
      <c r="CD253" s="155">
        <v>4.59</v>
      </c>
      <c r="CE253" s="156">
        <v>5</v>
      </c>
      <c r="CF253" s="157">
        <f t="shared" si="786"/>
        <v>307.52999999999997</v>
      </c>
      <c r="CG253" s="158">
        <f t="shared" si="786"/>
        <v>375</v>
      </c>
      <c r="CH253" s="155">
        <v>6.83</v>
      </c>
      <c r="CI253" s="156">
        <v>8</v>
      </c>
      <c r="CJ253" s="157">
        <f t="shared" si="787"/>
        <v>40.980000000000004</v>
      </c>
      <c r="CK253" s="158">
        <f t="shared" si="787"/>
        <v>96</v>
      </c>
      <c r="CL253" s="155"/>
      <c r="CM253" s="156"/>
      <c r="CN253" s="157">
        <f t="shared" si="788"/>
        <v>0</v>
      </c>
      <c r="CO253" s="158">
        <f t="shared" si="788"/>
        <v>0</v>
      </c>
      <c r="CP253" s="157">
        <f t="shared" si="789"/>
        <v>4.7741095890410961</v>
      </c>
      <c r="CQ253" s="158">
        <f t="shared" si="789"/>
        <v>5.4137931034482758</v>
      </c>
      <c r="CR253" s="157">
        <f t="shared" si="790"/>
        <v>348.51</v>
      </c>
      <c r="CS253" s="158">
        <f t="shared" si="790"/>
        <v>471</v>
      </c>
      <c r="CT253" s="155"/>
      <c r="CU253" s="156"/>
      <c r="CV253" s="157">
        <f t="shared" si="791"/>
        <v>0</v>
      </c>
      <c r="CW253" s="158">
        <f t="shared" si="791"/>
        <v>0</v>
      </c>
      <c r="CX253" s="155"/>
      <c r="CY253" s="156"/>
      <c r="CZ253" s="157">
        <f t="shared" si="792"/>
        <v>0</v>
      </c>
      <c r="DA253" s="158">
        <f t="shared" si="792"/>
        <v>0</v>
      </c>
      <c r="DB253" s="155"/>
      <c r="DC253" s="156"/>
      <c r="DD253" s="157">
        <f t="shared" si="793"/>
        <v>0</v>
      </c>
      <c r="DE253" s="158">
        <f t="shared" si="793"/>
        <v>0</v>
      </c>
      <c r="DF253" s="157">
        <f t="shared" si="794"/>
        <v>0</v>
      </c>
      <c r="DG253" s="158">
        <f t="shared" si="794"/>
        <v>0</v>
      </c>
      <c r="DH253" s="157">
        <f t="shared" si="795"/>
        <v>0</v>
      </c>
      <c r="DI253" s="158">
        <f t="shared" si="795"/>
        <v>0</v>
      </c>
      <c r="DJ253" s="157">
        <f t="shared" si="796"/>
        <v>91</v>
      </c>
      <c r="DK253" s="158">
        <f t="shared" si="796"/>
        <v>107</v>
      </c>
      <c r="DL253" s="157">
        <f t="shared" si="796"/>
        <v>0</v>
      </c>
      <c r="DM253" s="158">
        <f t="shared" si="796"/>
        <v>0</v>
      </c>
      <c r="DN253" s="157">
        <f t="shared" si="797"/>
        <v>4.4778021978021982</v>
      </c>
      <c r="DO253" s="158">
        <f t="shared" si="797"/>
        <v>5.037383177570093</v>
      </c>
      <c r="DP253" s="157">
        <f t="shared" si="798"/>
        <v>407.48</v>
      </c>
      <c r="DQ253" s="158">
        <f t="shared" si="798"/>
        <v>539</v>
      </c>
      <c r="DR253" s="157">
        <f t="shared" si="799"/>
        <v>0</v>
      </c>
      <c r="DS253" s="158">
        <f t="shared" si="799"/>
        <v>0</v>
      </c>
      <c r="DT253" s="157">
        <f t="shared" si="800"/>
        <v>0</v>
      </c>
      <c r="DU253" s="158">
        <f t="shared" si="800"/>
        <v>0</v>
      </c>
      <c r="DV253" s="155">
        <v>79</v>
      </c>
      <c r="DW253" s="156">
        <v>79</v>
      </c>
      <c r="DX253" s="157">
        <f t="shared" si="801"/>
        <v>0</v>
      </c>
      <c r="DY253" s="158">
        <f t="shared" si="801"/>
        <v>0</v>
      </c>
      <c r="DZ253" s="155">
        <v>17</v>
      </c>
      <c r="EA253" s="156">
        <v>18</v>
      </c>
      <c r="EB253" s="157">
        <f t="shared" si="802"/>
        <v>0</v>
      </c>
      <c r="EC253" s="158">
        <f t="shared" si="802"/>
        <v>0</v>
      </c>
      <c r="ED253" s="155"/>
      <c r="EE253" s="156"/>
      <c r="EF253" s="157">
        <f t="shared" si="803"/>
        <v>0</v>
      </c>
      <c r="EG253" s="158">
        <f t="shared" si="803"/>
        <v>0</v>
      </c>
      <c r="EH253" s="157">
        <f t="shared" si="804"/>
        <v>96</v>
      </c>
      <c r="EI253" s="158">
        <f t="shared" si="804"/>
        <v>97</v>
      </c>
      <c r="EJ253" s="157">
        <f t="shared" si="805"/>
        <v>0</v>
      </c>
      <c r="EK253" s="158">
        <f t="shared" si="805"/>
        <v>0</v>
      </c>
      <c r="EL253" s="155">
        <v>3.56</v>
      </c>
      <c r="EM253" s="156">
        <v>4</v>
      </c>
      <c r="EN253" s="157">
        <f t="shared" si="806"/>
        <v>281.24</v>
      </c>
      <c r="EO253" s="158">
        <f t="shared" si="806"/>
        <v>316</v>
      </c>
      <c r="EP253" s="155">
        <v>3.61</v>
      </c>
      <c r="EQ253" s="156">
        <v>4</v>
      </c>
      <c r="ER253" s="157">
        <f t="shared" si="807"/>
        <v>61.37</v>
      </c>
      <c r="ES253" s="158">
        <f t="shared" si="807"/>
        <v>72</v>
      </c>
      <c r="ET253" s="155"/>
      <c r="EU253" s="156"/>
      <c r="EV253" s="157">
        <f t="shared" si="808"/>
        <v>0</v>
      </c>
      <c r="EW253" s="158">
        <f t="shared" si="808"/>
        <v>0</v>
      </c>
      <c r="EX253" s="157">
        <f t="shared" si="809"/>
        <v>3.5688541666666667</v>
      </c>
      <c r="EY253" s="158">
        <f t="shared" si="809"/>
        <v>4</v>
      </c>
      <c r="EZ253" s="157">
        <f t="shared" si="810"/>
        <v>342.61</v>
      </c>
      <c r="FA253" s="158">
        <f t="shared" si="810"/>
        <v>388</v>
      </c>
      <c r="FB253" s="155"/>
      <c r="FC253" s="156"/>
      <c r="FD253" s="157">
        <f t="shared" si="811"/>
        <v>0</v>
      </c>
      <c r="FE253" s="158">
        <f t="shared" si="811"/>
        <v>0</v>
      </c>
      <c r="FF253" s="155"/>
      <c r="FG253" s="156"/>
      <c r="FH253" s="157">
        <f t="shared" si="812"/>
        <v>0</v>
      </c>
      <c r="FI253" s="158">
        <f t="shared" si="812"/>
        <v>0</v>
      </c>
      <c r="FJ253" s="155"/>
      <c r="FK253" s="156"/>
      <c r="FL253" s="157">
        <f t="shared" si="813"/>
        <v>0</v>
      </c>
      <c r="FM253" s="158">
        <f t="shared" si="813"/>
        <v>0</v>
      </c>
      <c r="FN253" s="157">
        <f t="shared" si="814"/>
        <v>0</v>
      </c>
      <c r="FO253" s="158">
        <f t="shared" si="814"/>
        <v>0</v>
      </c>
      <c r="FP253" s="157">
        <f t="shared" si="815"/>
        <v>0</v>
      </c>
      <c r="FQ253" s="158">
        <f t="shared" si="815"/>
        <v>0</v>
      </c>
      <c r="FR253" s="155">
        <v>0</v>
      </c>
      <c r="FS253" s="247">
        <v>3</v>
      </c>
      <c r="FT253" s="157">
        <f t="shared" si="816"/>
        <v>0</v>
      </c>
      <c r="FU253" s="158">
        <f t="shared" si="816"/>
        <v>0</v>
      </c>
      <c r="FV253" s="155"/>
      <c r="FW253" s="156"/>
      <c r="FX253" s="157">
        <f t="shared" si="817"/>
        <v>0</v>
      </c>
      <c r="FY253" s="158">
        <f t="shared" si="817"/>
        <v>0</v>
      </c>
      <c r="FZ253" s="155"/>
      <c r="GA253" s="156"/>
      <c r="GB253" s="157">
        <f t="shared" si="818"/>
        <v>0</v>
      </c>
      <c r="GC253" s="158">
        <f t="shared" si="818"/>
        <v>0</v>
      </c>
      <c r="GD253" s="157">
        <f t="shared" si="819"/>
        <v>159</v>
      </c>
      <c r="GE253" s="158">
        <f t="shared" si="819"/>
        <v>166</v>
      </c>
      <c r="GF253" s="157">
        <f t="shared" si="819"/>
        <v>0</v>
      </c>
      <c r="GG253" s="158">
        <f t="shared" si="819"/>
        <v>0</v>
      </c>
      <c r="GH253" s="157">
        <f t="shared" si="820"/>
        <v>630.24</v>
      </c>
      <c r="GI253" s="158">
        <f t="shared" si="820"/>
        <v>727</v>
      </c>
      <c r="GJ253" s="157" t="str">
        <f t="shared" si="821"/>
        <v/>
      </c>
      <c r="GK253" s="158" t="str">
        <f t="shared" si="821"/>
        <v/>
      </c>
      <c r="GL253" s="157">
        <f t="shared" si="822"/>
        <v>28</v>
      </c>
      <c r="GM253" s="158">
        <f t="shared" si="822"/>
        <v>38</v>
      </c>
      <c r="GN253" s="157">
        <f t="shared" si="822"/>
        <v>0</v>
      </c>
      <c r="GO253" s="158">
        <f t="shared" si="822"/>
        <v>0</v>
      </c>
      <c r="GP253" s="157">
        <f t="shared" si="823"/>
        <v>119.85</v>
      </c>
      <c r="GQ253" s="158">
        <f t="shared" si="823"/>
        <v>200</v>
      </c>
      <c r="GR253" s="157">
        <f t="shared" si="824"/>
        <v>0</v>
      </c>
      <c r="GS253" s="158">
        <f t="shared" si="824"/>
        <v>0</v>
      </c>
      <c r="GT253" s="157">
        <f t="shared" si="825"/>
        <v>187</v>
      </c>
      <c r="GU253" s="158">
        <f t="shared" si="825"/>
        <v>204</v>
      </c>
      <c r="GV253" s="157">
        <f t="shared" si="825"/>
        <v>0</v>
      </c>
      <c r="GW253" s="158">
        <f t="shared" si="825"/>
        <v>0</v>
      </c>
      <c r="GX253" s="157">
        <f t="shared" si="826"/>
        <v>750.09</v>
      </c>
      <c r="GY253" s="158">
        <f t="shared" si="826"/>
        <v>927</v>
      </c>
      <c r="GZ253" s="157" t="str">
        <f t="shared" si="826"/>
        <v/>
      </c>
      <c r="HA253" s="158" t="str">
        <f t="shared" si="826"/>
        <v/>
      </c>
      <c r="HB253" s="157">
        <f t="shared" si="827"/>
        <v>0</v>
      </c>
      <c r="HC253" s="158">
        <f t="shared" si="827"/>
        <v>0</v>
      </c>
      <c r="HD253" s="157">
        <f t="shared" si="827"/>
        <v>0</v>
      </c>
      <c r="HE253" s="158">
        <f t="shared" si="827"/>
        <v>0</v>
      </c>
      <c r="HF253" s="157" t="str">
        <f t="shared" si="828"/>
        <v/>
      </c>
      <c r="HG253" s="158" t="str">
        <f t="shared" si="828"/>
        <v/>
      </c>
      <c r="HH253" s="157" t="str">
        <f t="shared" si="829"/>
        <v/>
      </c>
      <c r="HI253" s="158" t="str">
        <f t="shared" si="829"/>
        <v/>
      </c>
      <c r="HJ253" s="157">
        <f t="shared" si="830"/>
        <v>750.09</v>
      </c>
      <c r="HK253" s="158">
        <f t="shared" si="830"/>
        <v>927</v>
      </c>
      <c r="HL253" s="157" t="str">
        <f t="shared" si="831"/>
        <v/>
      </c>
      <c r="HM253" s="158" t="str">
        <f t="shared" si="831"/>
        <v/>
      </c>
    </row>
    <row r="254" spans="1:221">
      <c r="A254" s="245" t="s">
        <v>640</v>
      </c>
      <c r="B254" s="239" t="s">
        <v>652</v>
      </c>
      <c r="C254" s="240"/>
      <c r="D254" s="241">
        <v>207661</v>
      </c>
      <c r="E254" s="248">
        <v>6</v>
      </c>
      <c r="F254" s="155">
        <v>405</v>
      </c>
      <c r="G254" s="156">
        <v>389</v>
      </c>
      <c r="H254" s="155">
        <v>0</v>
      </c>
      <c r="I254" s="156">
        <v>0</v>
      </c>
      <c r="J254" s="157">
        <f t="shared" si="764"/>
        <v>405</v>
      </c>
      <c r="K254" s="158">
        <f t="shared" si="764"/>
        <v>389</v>
      </c>
      <c r="L254" s="155">
        <v>120</v>
      </c>
      <c r="M254" s="242">
        <v>120</v>
      </c>
      <c r="N254" s="157">
        <f t="shared" si="765"/>
        <v>405</v>
      </c>
      <c r="O254" s="249">
        <f t="shared" si="765"/>
        <v>399</v>
      </c>
      <c r="P254" s="243">
        <v>0</v>
      </c>
      <c r="Q254" s="243"/>
      <c r="R254" s="155">
        <v>68</v>
      </c>
      <c r="S254" s="156">
        <v>60</v>
      </c>
      <c r="T254" s="157">
        <f t="shared" si="766"/>
        <v>0</v>
      </c>
      <c r="U254" s="158">
        <f t="shared" si="766"/>
        <v>0</v>
      </c>
      <c r="V254" s="155">
        <v>13</v>
      </c>
      <c r="W254" s="156">
        <v>8</v>
      </c>
      <c r="X254" s="157">
        <f t="shared" si="767"/>
        <v>0</v>
      </c>
      <c r="Y254" s="158">
        <f t="shared" si="767"/>
        <v>0</v>
      </c>
      <c r="Z254" s="155">
        <v>0</v>
      </c>
      <c r="AA254" s="156">
        <v>0</v>
      </c>
      <c r="AB254" s="157">
        <f t="shared" si="768"/>
        <v>0</v>
      </c>
      <c r="AC254" s="158">
        <f t="shared" si="768"/>
        <v>0</v>
      </c>
      <c r="AD254" s="157">
        <f t="shared" si="769"/>
        <v>81</v>
      </c>
      <c r="AE254" s="158">
        <f t="shared" si="769"/>
        <v>68</v>
      </c>
      <c r="AF254" s="157">
        <f t="shared" si="770"/>
        <v>0</v>
      </c>
      <c r="AG254" s="158">
        <f t="shared" si="770"/>
        <v>0</v>
      </c>
      <c r="AH254" s="155">
        <v>5.01</v>
      </c>
      <c r="AI254" s="156">
        <v>5</v>
      </c>
      <c r="AJ254" s="157">
        <f t="shared" si="771"/>
        <v>340.68</v>
      </c>
      <c r="AK254" s="157">
        <f t="shared" si="771"/>
        <v>300</v>
      </c>
      <c r="AL254" s="155">
        <v>2.96</v>
      </c>
      <c r="AM254" s="156">
        <v>3</v>
      </c>
      <c r="AN254" s="157">
        <f t="shared" si="772"/>
        <v>38.479999999999997</v>
      </c>
      <c r="AO254" s="157">
        <f t="shared" si="772"/>
        <v>24</v>
      </c>
      <c r="AP254" s="155"/>
      <c r="AQ254" s="156"/>
      <c r="AR254" s="157">
        <f t="shared" si="773"/>
        <v>0</v>
      </c>
      <c r="AS254" s="158">
        <f t="shared" si="773"/>
        <v>0</v>
      </c>
      <c r="AT254" s="157">
        <f t="shared" si="774"/>
        <v>4.6809876543209876</v>
      </c>
      <c r="AU254" s="158">
        <f t="shared" si="774"/>
        <v>4.7647058823529411</v>
      </c>
      <c r="AV254" s="157">
        <f t="shared" si="775"/>
        <v>379.16</v>
      </c>
      <c r="AW254" s="158">
        <f t="shared" si="775"/>
        <v>324</v>
      </c>
      <c r="AX254" s="155"/>
      <c r="AY254" s="156"/>
      <c r="AZ254" s="157">
        <f t="shared" si="776"/>
        <v>0</v>
      </c>
      <c r="BA254" s="158">
        <f t="shared" si="776"/>
        <v>0</v>
      </c>
      <c r="BB254" s="155"/>
      <c r="BC254" s="156"/>
      <c r="BD254" s="157">
        <f t="shared" si="777"/>
        <v>0</v>
      </c>
      <c r="BE254" s="158">
        <f t="shared" si="777"/>
        <v>0</v>
      </c>
      <c r="BF254" s="155"/>
      <c r="BG254" s="156"/>
      <c r="BH254" s="157">
        <f t="shared" si="778"/>
        <v>0</v>
      </c>
      <c r="BI254" s="158">
        <f t="shared" si="778"/>
        <v>0</v>
      </c>
      <c r="BJ254" s="157">
        <f t="shared" si="779"/>
        <v>0</v>
      </c>
      <c r="BK254" s="158">
        <f t="shared" si="779"/>
        <v>0</v>
      </c>
      <c r="BL254" s="157">
        <f t="shared" si="780"/>
        <v>0</v>
      </c>
      <c r="BM254" s="158">
        <f t="shared" si="780"/>
        <v>0</v>
      </c>
      <c r="BN254" s="155">
        <v>125</v>
      </c>
      <c r="BO254" s="156">
        <v>112</v>
      </c>
      <c r="BP254" s="157">
        <f t="shared" si="781"/>
        <v>0</v>
      </c>
      <c r="BQ254" s="158">
        <f t="shared" si="781"/>
        <v>0</v>
      </c>
      <c r="BR254" s="155">
        <v>18</v>
      </c>
      <c r="BS254" s="156">
        <v>26</v>
      </c>
      <c r="BT254" s="157">
        <f t="shared" si="782"/>
        <v>0</v>
      </c>
      <c r="BU254" s="158">
        <f t="shared" si="782"/>
        <v>0</v>
      </c>
      <c r="BV254" s="155">
        <v>0</v>
      </c>
      <c r="BW254" s="156">
        <v>0</v>
      </c>
      <c r="BX254" s="157">
        <f t="shared" si="783"/>
        <v>0</v>
      </c>
      <c r="BY254" s="158">
        <f t="shared" si="783"/>
        <v>0</v>
      </c>
      <c r="BZ254" s="157">
        <f t="shared" si="784"/>
        <v>143</v>
      </c>
      <c r="CA254" s="158">
        <f t="shared" si="784"/>
        <v>138</v>
      </c>
      <c r="CB254" s="157">
        <f t="shared" si="785"/>
        <v>0</v>
      </c>
      <c r="CC254" s="158">
        <f t="shared" si="785"/>
        <v>0</v>
      </c>
      <c r="CD254" s="155">
        <v>5.97</v>
      </c>
      <c r="CE254" s="156">
        <v>6</v>
      </c>
      <c r="CF254" s="157">
        <f t="shared" si="786"/>
        <v>746.25</v>
      </c>
      <c r="CG254" s="158">
        <f t="shared" si="786"/>
        <v>672</v>
      </c>
      <c r="CH254" s="155">
        <v>8.4700000000000006</v>
      </c>
      <c r="CI254" s="156">
        <v>7</v>
      </c>
      <c r="CJ254" s="157">
        <f t="shared" si="787"/>
        <v>152.46</v>
      </c>
      <c r="CK254" s="158">
        <f t="shared" si="787"/>
        <v>182</v>
      </c>
      <c r="CL254" s="155"/>
      <c r="CM254" s="156"/>
      <c r="CN254" s="157">
        <f t="shared" si="788"/>
        <v>0</v>
      </c>
      <c r="CO254" s="158">
        <f t="shared" si="788"/>
        <v>0</v>
      </c>
      <c r="CP254" s="157">
        <f t="shared" si="789"/>
        <v>6.2846853146853148</v>
      </c>
      <c r="CQ254" s="158">
        <f t="shared" si="789"/>
        <v>6.1884057971014492</v>
      </c>
      <c r="CR254" s="157">
        <f t="shared" si="790"/>
        <v>898.71</v>
      </c>
      <c r="CS254" s="158">
        <f t="shared" si="790"/>
        <v>854</v>
      </c>
      <c r="CT254" s="155"/>
      <c r="CU254" s="156"/>
      <c r="CV254" s="157">
        <f t="shared" si="791"/>
        <v>0</v>
      </c>
      <c r="CW254" s="158">
        <f t="shared" si="791"/>
        <v>0</v>
      </c>
      <c r="CX254" s="155"/>
      <c r="CY254" s="156"/>
      <c r="CZ254" s="157">
        <f t="shared" si="792"/>
        <v>0</v>
      </c>
      <c r="DA254" s="158">
        <f t="shared" si="792"/>
        <v>0</v>
      </c>
      <c r="DB254" s="155"/>
      <c r="DC254" s="156"/>
      <c r="DD254" s="157">
        <f t="shared" si="793"/>
        <v>0</v>
      </c>
      <c r="DE254" s="158">
        <f t="shared" si="793"/>
        <v>0</v>
      </c>
      <c r="DF254" s="157">
        <f t="shared" si="794"/>
        <v>0</v>
      </c>
      <c r="DG254" s="158">
        <f t="shared" si="794"/>
        <v>0</v>
      </c>
      <c r="DH254" s="157">
        <f t="shared" si="795"/>
        <v>0</v>
      </c>
      <c r="DI254" s="158">
        <f t="shared" si="795"/>
        <v>0</v>
      </c>
      <c r="DJ254" s="157">
        <f t="shared" si="796"/>
        <v>224</v>
      </c>
      <c r="DK254" s="158">
        <f t="shared" si="796"/>
        <v>206</v>
      </c>
      <c r="DL254" s="157">
        <f t="shared" si="796"/>
        <v>0</v>
      </c>
      <c r="DM254" s="158">
        <f t="shared" si="796"/>
        <v>0</v>
      </c>
      <c r="DN254" s="157">
        <f t="shared" si="797"/>
        <v>5.7047767857142864</v>
      </c>
      <c r="DO254" s="158">
        <f t="shared" si="797"/>
        <v>5.7184466019417473</v>
      </c>
      <c r="DP254" s="157">
        <f t="shared" si="798"/>
        <v>1277.8700000000001</v>
      </c>
      <c r="DQ254" s="158">
        <f t="shared" si="798"/>
        <v>1178</v>
      </c>
      <c r="DR254" s="157">
        <f t="shared" si="799"/>
        <v>0</v>
      </c>
      <c r="DS254" s="158">
        <f t="shared" si="799"/>
        <v>0</v>
      </c>
      <c r="DT254" s="157">
        <f t="shared" si="800"/>
        <v>0</v>
      </c>
      <c r="DU254" s="158">
        <f t="shared" si="800"/>
        <v>0</v>
      </c>
      <c r="DV254" s="155">
        <v>97</v>
      </c>
      <c r="DW254" s="156">
        <v>110</v>
      </c>
      <c r="DX254" s="157">
        <f t="shared" si="801"/>
        <v>0</v>
      </c>
      <c r="DY254" s="158">
        <f t="shared" si="801"/>
        <v>0</v>
      </c>
      <c r="DZ254" s="155">
        <v>84</v>
      </c>
      <c r="EA254" s="156">
        <v>83</v>
      </c>
      <c r="EB254" s="157">
        <f t="shared" si="802"/>
        <v>0</v>
      </c>
      <c r="EC254" s="158">
        <f t="shared" si="802"/>
        <v>0</v>
      </c>
      <c r="ED254" s="155"/>
      <c r="EE254" s="156"/>
      <c r="EF254" s="157">
        <f t="shared" si="803"/>
        <v>0</v>
      </c>
      <c r="EG254" s="158">
        <f t="shared" si="803"/>
        <v>0</v>
      </c>
      <c r="EH254" s="157">
        <f t="shared" si="804"/>
        <v>181</v>
      </c>
      <c r="EI254" s="158">
        <f t="shared" si="804"/>
        <v>193</v>
      </c>
      <c r="EJ254" s="157">
        <f t="shared" si="805"/>
        <v>0</v>
      </c>
      <c r="EK254" s="158">
        <f t="shared" si="805"/>
        <v>0</v>
      </c>
      <c r="EL254" s="155">
        <v>4.34</v>
      </c>
      <c r="EM254" s="156">
        <v>4</v>
      </c>
      <c r="EN254" s="157">
        <f t="shared" si="806"/>
        <v>420.97999999999996</v>
      </c>
      <c r="EO254" s="158">
        <f t="shared" si="806"/>
        <v>440</v>
      </c>
      <c r="EP254" s="155">
        <v>5.42</v>
      </c>
      <c r="EQ254" s="156">
        <v>5</v>
      </c>
      <c r="ER254" s="157">
        <f t="shared" si="807"/>
        <v>455.28</v>
      </c>
      <c r="ES254" s="158">
        <f t="shared" si="807"/>
        <v>415</v>
      </c>
      <c r="ET254" s="155"/>
      <c r="EU254" s="156"/>
      <c r="EV254" s="157">
        <f t="shared" si="808"/>
        <v>0</v>
      </c>
      <c r="EW254" s="158">
        <f t="shared" si="808"/>
        <v>0</v>
      </c>
      <c r="EX254" s="157">
        <f t="shared" si="809"/>
        <v>4.8412154696132594</v>
      </c>
      <c r="EY254" s="158">
        <f t="shared" si="809"/>
        <v>4.4300518134715023</v>
      </c>
      <c r="EZ254" s="157">
        <f t="shared" si="810"/>
        <v>876.26</v>
      </c>
      <c r="FA254" s="158">
        <f t="shared" si="810"/>
        <v>855</v>
      </c>
      <c r="FB254" s="155"/>
      <c r="FC254" s="156"/>
      <c r="FD254" s="157">
        <f t="shared" si="811"/>
        <v>0</v>
      </c>
      <c r="FE254" s="158">
        <f t="shared" si="811"/>
        <v>0</v>
      </c>
      <c r="FF254" s="155"/>
      <c r="FG254" s="156"/>
      <c r="FH254" s="157">
        <f t="shared" si="812"/>
        <v>0</v>
      </c>
      <c r="FI254" s="158">
        <f t="shared" si="812"/>
        <v>0</v>
      </c>
      <c r="FJ254" s="155"/>
      <c r="FK254" s="156"/>
      <c r="FL254" s="157">
        <f t="shared" si="813"/>
        <v>0</v>
      </c>
      <c r="FM254" s="158">
        <f t="shared" si="813"/>
        <v>0</v>
      </c>
      <c r="FN254" s="157">
        <f t="shared" si="814"/>
        <v>0</v>
      </c>
      <c r="FO254" s="158">
        <f t="shared" si="814"/>
        <v>0</v>
      </c>
      <c r="FP254" s="157">
        <f t="shared" si="815"/>
        <v>0</v>
      </c>
      <c r="FQ254" s="158">
        <f t="shared" si="815"/>
        <v>0</v>
      </c>
      <c r="FR254" s="155">
        <v>0</v>
      </c>
      <c r="FS254" s="156">
        <v>0</v>
      </c>
      <c r="FT254" s="157">
        <f t="shared" si="816"/>
        <v>0</v>
      </c>
      <c r="FU254" s="158">
        <f t="shared" si="816"/>
        <v>0</v>
      </c>
      <c r="FV254" s="155"/>
      <c r="FW254" s="156"/>
      <c r="FX254" s="157">
        <f t="shared" si="817"/>
        <v>0</v>
      </c>
      <c r="FY254" s="158">
        <f t="shared" si="817"/>
        <v>0</v>
      </c>
      <c r="FZ254" s="155"/>
      <c r="GA254" s="156"/>
      <c r="GB254" s="157">
        <f t="shared" si="818"/>
        <v>0</v>
      </c>
      <c r="GC254" s="158">
        <f t="shared" si="818"/>
        <v>0</v>
      </c>
      <c r="GD254" s="157">
        <f t="shared" si="819"/>
        <v>290</v>
      </c>
      <c r="GE254" s="158">
        <f t="shared" si="819"/>
        <v>282</v>
      </c>
      <c r="GF254" s="157">
        <f t="shared" si="819"/>
        <v>0</v>
      </c>
      <c r="GG254" s="158">
        <f t="shared" si="819"/>
        <v>0</v>
      </c>
      <c r="GH254" s="157">
        <f t="shared" si="820"/>
        <v>1507.91</v>
      </c>
      <c r="GI254" s="158">
        <f t="shared" si="820"/>
        <v>1412</v>
      </c>
      <c r="GJ254" s="157" t="str">
        <f t="shared" si="821"/>
        <v/>
      </c>
      <c r="GK254" s="158" t="str">
        <f t="shared" si="821"/>
        <v/>
      </c>
      <c r="GL254" s="157">
        <f t="shared" si="822"/>
        <v>115</v>
      </c>
      <c r="GM254" s="158">
        <f t="shared" si="822"/>
        <v>117</v>
      </c>
      <c r="GN254" s="157">
        <f t="shared" si="822"/>
        <v>0</v>
      </c>
      <c r="GO254" s="158">
        <f t="shared" si="822"/>
        <v>0</v>
      </c>
      <c r="GP254" s="157">
        <f t="shared" si="823"/>
        <v>646.22</v>
      </c>
      <c r="GQ254" s="158">
        <f t="shared" si="823"/>
        <v>621</v>
      </c>
      <c r="GR254" s="157">
        <f t="shared" si="824"/>
        <v>0</v>
      </c>
      <c r="GS254" s="158">
        <f t="shared" si="824"/>
        <v>0</v>
      </c>
      <c r="GT254" s="157">
        <f t="shared" si="825"/>
        <v>405</v>
      </c>
      <c r="GU254" s="158">
        <f t="shared" si="825"/>
        <v>399</v>
      </c>
      <c r="GV254" s="157">
        <f t="shared" si="825"/>
        <v>0</v>
      </c>
      <c r="GW254" s="158">
        <f t="shared" si="825"/>
        <v>0</v>
      </c>
      <c r="GX254" s="157">
        <f t="shared" si="826"/>
        <v>2154.13</v>
      </c>
      <c r="GY254" s="158">
        <f t="shared" si="826"/>
        <v>2033</v>
      </c>
      <c r="GZ254" s="157" t="str">
        <f t="shared" si="826"/>
        <v/>
      </c>
      <c r="HA254" s="158" t="str">
        <f t="shared" si="826"/>
        <v/>
      </c>
      <c r="HB254" s="157">
        <f t="shared" si="827"/>
        <v>0</v>
      </c>
      <c r="HC254" s="158">
        <f t="shared" si="827"/>
        <v>0</v>
      </c>
      <c r="HD254" s="157">
        <f t="shared" si="827"/>
        <v>0</v>
      </c>
      <c r="HE254" s="158">
        <f t="shared" si="827"/>
        <v>0</v>
      </c>
      <c r="HF254" s="157" t="str">
        <f t="shared" si="828"/>
        <v/>
      </c>
      <c r="HG254" s="158" t="str">
        <f t="shared" si="828"/>
        <v/>
      </c>
      <c r="HH254" s="157" t="str">
        <f t="shared" si="829"/>
        <v/>
      </c>
      <c r="HI254" s="158" t="str">
        <f t="shared" si="829"/>
        <v/>
      </c>
      <c r="HJ254" s="157">
        <f t="shared" si="830"/>
        <v>2154.13</v>
      </c>
      <c r="HK254" s="158">
        <f t="shared" si="830"/>
        <v>2033</v>
      </c>
      <c r="HL254" s="157" t="str">
        <f t="shared" si="831"/>
        <v/>
      </c>
      <c r="HM254" s="158" t="str">
        <f t="shared" si="831"/>
        <v/>
      </c>
    </row>
    <row r="255" spans="1:221">
      <c r="A255" s="245" t="s">
        <v>640</v>
      </c>
      <c r="B255" s="239" t="s">
        <v>653</v>
      </c>
      <c r="C255" s="240"/>
      <c r="D255" s="241">
        <v>207722</v>
      </c>
      <c r="E255" s="241">
        <v>6</v>
      </c>
      <c r="F255" s="155">
        <v>177</v>
      </c>
      <c r="G255" s="156">
        <v>162</v>
      </c>
      <c r="H255" s="155">
        <v>5</v>
      </c>
      <c r="I255" s="244">
        <v>1</v>
      </c>
      <c r="J255" s="157">
        <f t="shared" si="764"/>
        <v>172</v>
      </c>
      <c r="K255" s="158">
        <f t="shared" si="764"/>
        <v>161</v>
      </c>
      <c r="L255" s="155">
        <v>120</v>
      </c>
      <c r="M255" s="242">
        <v>120</v>
      </c>
      <c r="N255" s="157">
        <f t="shared" si="765"/>
        <v>172</v>
      </c>
      <c r="O255" s="158">
        <f t="shared" si="765"/>
        <v>161</v>
      </c>
      <c r="P255" s="243">
        <v>0</v>
      </c>
      <c r="Q255" s="243"/>
      <c r="R255" s="155">
        <v>34</v>
      </c>
      <c r="S255" s="156">
        <v>30</v>
      </c>
      <c r="T255" s="157">
        <f t="shared" si="766"/>
        <v>0</v>
      </c>
      <c r="U255" s="158">
        <f t="shared" si="766"/>
        <v>0</v>
      </c>
      <c r="V255" s="155">
        <v>6</v>
      </c>
      <c r="W255" s="156">
        <v>5</v>
      </c>
      <c r="X255" s="157">
        <f t="shared" si="767"/>
        <v>0</v>
      </c>
      <c r="Y255" s="158">
        <f t="shared" si="767"/>
        <v>0</v>
      </c>
      <c r="Z255" s="155">
        <v>0</v>
      </c>
      <c r="AA255" s="156">
        <v>0</v>
      </c>
      <c r="AB255" s="157">
        <f t="shared" si="768"/>
        <v>0</v>
      </c>
      <c r="AC255" s="158">
        <f t="shared" si="768"/>
        <v>0</v>
      </c>
      <c r="AD255" s="157">
        <f t="shared" si="769"/>
        <v>40</v>
      </c>
      <c r="AE255" s="158">
        <f t="shared" si="769"/>
        <v>35</v>
      </c>
      <c r="AF255" s="157">
        <f t="shared" si="770"/>
        <v>0</v>
      </c>
      <c r="AG255" s="158">
        <f t="shared" si="770"/>
        <v>0</v>
      </c>
      <c r="AH255" s="155">
        <v>4.26</v>
      </c>
      <c r="AI255" s="156">
        <v>4</v>
      </c>
      <c r="AJ255" s="157">
        <f t="shared" si="771"/>
        <v>144.84</v>
      </c>
      <c r="AK255" s="157">
        <f t="shared" si="771"/>
        <v>120</v>
      </c>
      <c r="AL255" s="155">
        <v>3</v>
      </c>
      <c r="AM255" s="156">
        <v>3</v>
      </c>
      <c r="AN255" s="157">
        <f t="shared" si="772"/>
        <v>18</v>
      </c>
      <c r="AO255" s="157">
        <f t="shared" si="772"/>
        <v>15</v>
      </c>
      <c r="AP255" s="155"/>
      <c r="AQ255" s="156"/>
      <c r="AR255" s="157">
        <f t="shared" si="773"/>
        <v>0</v>
      </c>
      <c r="AS255" s="158">
        <f t="shared" si="773"/>
        <v>0</v>
      </c>
      <c r="AT255" s="157">
        <f t="shared" si="774"/>
        <v>4.0709999999999997</v>
      </c>
      <c r="AU255" s="158">
        <f t="shared" si="774"/>
        <v>3.8571428571428572</v>
      </c>
      <c r="AV255" s="157">
        <f t="shared" si="775"/>
        <v>162.83999999999997</v>
      </c>
      <c r="AW255" s="158">
        <f t="shared" si="775"/>
        <v>135</v>
      </c>
      <c r="AX255" s="155"/>
      <c r="AY255" s="156"/>
      <c r="AZ255" s="157">
        <f t="shared" si="776"/>
        <v>0</v>
      </c>
      <c r="BA255" s="158">
        <f t="shared" si="776"/>
        <v>0</v>
      </c>
      <c r="BB255" s="155"/>
      <c r="BC255" s="156"/>
      <c r="BD255" s="157">
        <f t="shared" si="777"/>
        <v>0</v>
      </c>
      <c r="BE255" s="158">
        <f t="shared" si="777"/>
        <v>0</v>
      </c>
      <c r="BF255" s="155"/>
      <c r="BG255" s="156"/>
      <c r="BH255" s="157">
        <f t="shared" si="778"/>
        <v>0</v>
      </c>
      <c r="BI255" s="158">
        <f t="shared" si="778"/>
        <v>0</v>
      </c>
      <c r="BJ255" s="157">
        <f t="shared" si="779"/>
        <v>0</v>
      </c>
      <c r="BK255" s="158">
        <f t="shared" si="779"/>
        <v>0</v>
      </c>
      <c r="BL255" s="157">
        <f t="shared" si="780"/>
        <v>0</v>
      </c>
      <c r="BM255" s="158">
        <f t="shared" si="780"/>
        <v>0</v>
      </c>
      <c r="BN255" s="155">
        <v>64</v>
      </c>
      <c r="BO255" s="156">
        <v>65</v>
      </c>
      <c r="BP255" s="157">
        <f t="shared" si="781"/>
        <v>0</v>
      </c>
      <c r="BQ255" s="158">
        <f t="shared" si="781"/>
        <v>0</v>
      </c>
      <c r="BR255" s="155">
        <v>4</v>
      </c>
      <c r="BS255" s="156">
        <v>4</v>
      </c>
      <c r="BT255" s="157">
        <f t="shared" si="782"/>
        <v>0</v>
      </c>
      <c r="BU255" s="158">
        <f t="shared" si="782"/>
        <v>0</v>
      </c>
      <c r="BV255" s="155">
        <v>0</v>
      </c>
      <c r="BW255" s="156">
        <v>0</v>
      </c>
      <c r="BX255" s="157">
        <f t="shared" si="783"/>
        <v>0</v>
      </c>
      <c r="BY255" s="158">
        <f t="shared" si="783"/>
        <v>0</v>
      </c>
      <c r="BZ255" s="157">
        <f t="shared" si="784"/>
        <v>68</v>
      </c>
      <c r="CA255" s="158">
        <f t="shared" si="784"/>
        <v>69</v>
      </c>
      <c r="CB255" s="157">
        <f t="shared" si="785"/>
        <v>0</v>
      </c>
      <c r="CC255" s="158">
        <f t="shared" si="785"/>
        <v>0</v>
      </c>
      <c r="CD255" s="155">
        <v>4.95</v>
      </c>
      <c r="CE255" s="156">
        <v>5</v>
      </c>
      <c r="CF255" s="157">
        <f t="shared" si="786"/>
        <v>316.8</v>
      </c>
      <c r="CG255" s="158">
        <f t="shared" si="786"/>
        <v>325</v>
      </c>
      <c r="CH255" s="155">
        <v>4.38</v>
      </c>
      <c r="CI255" s="156">
        <v>4</v>
      </c>
      <c r="CJ255" s="157">
        <f t="shared" si="787"/>
        <v>17.52</v>
      </c>
      <c r="CK255" s="158">
        <f t="shared" si="787"/>
        <v>16</v>
      </c>
      <c r="CL255" s="155"/>
      <c r="CM255" s="156"/>
      <c r="CN255" s="157">
        <f t="shared" si="788"/>
        <v>0</v>
      </c>
      <c r="CO255" s="158">
        <f t="shared" si="788"/>
        <v>0</v>
      </c>
      <c r="CP255" s="157">
        <f t="shared" si="789"/>
        <v>4.9164705882352937</v>
      </c>
      <c r="CQ255" s="158">
        <f t="shared" si="789"/>
        <v>4.9420289855072461</v>
      </c>
      <c r="CR255" s="157">
        <f t="shared" si="790"/>
        <v>334.32</v>
      </c>
      <c r="CS255" s="158">
        <f t="shared" si="790"/>
        <v>341</v>
      </c>
      <c r="CT255" s="155"/>
      <c r="CU255" s="156"/>
      <c r="CV255" s="157">
        <f t="shared" si="791"/>
        <v>0</v>
      </c>
      <c r="CW255" s="158">
        <f t="shared" si="791"/>
        <v>0</v>
      </c>
      <c r="CX255" s="155"/>
      <c r="CY255" s="156"/>
      <c r="CZ255" s="157">
        <f t="shared" si="792"/>
        <v>0</v>
      </c>
      <c r="DA255" s="158">
        <f t="shared" si="792"/>
        <v>0</v>
      </c>
      <c r="DB255" s="155"/>
      <c r="DC255" s="156"/>
      <c r="DD255" s="157">
        <f t="shared" si="793"/>
        <v>0</v>
      </c>
      <c r="DE255" s="158">
        <f t="shared" si="793"/>
        <v>0</v>
      </c>
      <c r="DF255" s="157">
        <f t="shared" si="794"/>
        <v>0</v>
      </c>
      <c r="DG255" s="158">
        <f t="shared" si="794"/>
        <v>0</v>
      </c>
      <c r="DH255" s="157">
        <f t="shared" si="795"/>
        <v>0</v>
      </c>
      <c r="DI255" s="158">
        <f t="shared" si="795"/>
        <v>0</v>
      </c>
      <c r="DJ255" s="157">
        <f t="shared" si="796"/>
        <v>108</v>
      </c>
      <c r="DK255" s="158">
        <f t="shared" si="796"/>
        <v>104</v>
      </c>
      <c r="DL255" s="157">
        <f t="shared" si="796"/>
        <v>0</v>
      </c>
      <c r="DM255" s="158">
        <f t="shared" si="796"/>
        <v>0</v>
      </c>
      <c r="DN255" s="157">
        <f t="shared" si="797"/>
        <v>4.6033333333333326</v>
      </c>
      <c r="DO255" s="158">
        <f t="shared" si="797"/>
        <v>4.5769230769230766</v>
      </c>
      <c r="DP255" s="157">
        <f t="shared" si="798"/>
        <v>497.15999999999991</v>
      </c>
      <c r="DQ255" s="158">
        <f t="shared" si="798"/>
        <v>476</v>
      </c>
      <c r="DR255" s="157">
        <f t="shared" si="799"/>
        <v>0</v>
      </c>
      <c r="DS255" s="158">
        <f t="shared" si="799"/>
        <v>0</v>
      </c>
      <c r="DT255" s="157">
        <f t="shared" si="800"/>
        <v>0</v>
      </c>
      <c r="DU255" s="158">
        <f t="shared" si="800"/>
        <v>0</v>
      </c>
      <c r="DV255" s="155">
        <v>45</v>
      </c>
      <c r="DW255" s="156">
        <v>40</v>
      </c>
      <c r="DX255" s="157">
        <f t="shared" si="801"/>
        <v>0</v>
      </c>
      <c r="DY255" s="158">
        <f t="shared" si="801"/>
        <v>0</v>
      </c>
      <c r="DZ255" s="155">
        <v>15</v>
      </c>
      <c r="EA255" s="156">
        <v>15</v>
      </c>
      <c r="EB255" s="157">
        <f t="shared" si="802"/>
        <v>0</v>
      </c>
      <c r="EC255" s="158">
        <f t="shared" si="802"/>
        <v>0</v>
      </c>
      <c r="ED255" s="155"/>
      <c r="EE255" s="156"/>
      <c r="EF255" s="157">
        <f t="shared" si="803"/>
        <v>0</v>
      </c>
      <c r="EG255" s="158">
        <f t="shared" si="803"/>
        <v>0</v>
      </c>
      <c r="EH255" s="157">
        <f t="shared" si="804"/>
        <v>60</v>
      </c>
      <c r="EI255" s="158">
        <f t="shared" si="804"/>
        <v>55</v>
      </c>
      <c r="EJ255" s="157">
        <f t="shared" si="805"/>
        <v>0</v>
      </c>
      <c r="EK255" s="158">
        <f t="shared" si="805"/>
        <v>0</v>
      </c>
      <c r="EL255" s="155">
        <v>3.57</v>
      </c>
      <c r="EM255" s="156">
        <v>4</v>
      </c>
      <c r="EN255" s="157">
        <f t="shared" si="806"/>
        <v>160.65</v>
      </c>
      <c r="EO255" s="158">
        <f t="shared" si="806"/>
        <v>160</v>
      </c>
      <c r="EP255" s="155">
        <v>4.53</v>
      </c>
      <c r="EQ255" s="156">
        <v>4</v>
      </c>
      <c r="ER255" s="157">
        <f t="shared" si="807"/>
        <v>67.95</v>
      </c>
      <c r="ES255" s="158">
        <f t="shared" si="807"/>
        <v>60</v>
      </c>
      <c r="ET255" s="155"/>
      <c r="EU255" s="156"/>
      <c r="EV255" s="157">
        <f t="shared" si="808"/>
        <v>0</v>
      </c>
      <c r="EW255" s="158">
        <f t="shared" si="808"/>
        <v>0</v>
      </c>
      <c r="EX255" s="157">
        <f t="shared" si="809"/>
        <v>3.8100000000000005</v>
      </c>
      <c r="EY255" s="158">
        <f t="shared" si="809"/>
        <v>4</v>
      </c>
      <c r="EZ255" s="157">
        <f t="shared" si="810"/>
        <v>228.60000000000002</v>
      </c>
      <c r="FA255" s="158">
        <f t="shared" si="810"/>
        <v>220</v>
      </c>
      <c r="FB255" s="155"/>
      <c r="FC255" s="156"/>
      <c r="FD255" s="157">
        <f t="shared" si="811"/>
        <v>0</v>
      </c>
      <c r="FE255" s="158">
        <f t="shared" si="811"/>
        <v>0</v>
      </c>
      <c r="FF255" s="155"/>
      <c r="FG255" s="156"/>
      <c r="FH255" s="157">
        <f t="shared" si="812"/>
        <v>0</v>
      </c>
      <c r="FI255" s="158">
        <f t="shared" si="812"/>
        <v>0</v>
      </c>
      <c r="FJ255" s="155"/>
      <c r="FK255" s="156"/>
      <c r="FL255" s="157">
        <f t="shared" si="813"/>
        <v>0</v>
      </c>
      <c r="FM255" s="158">
        <f t="shared" si="813"/>
        <v>0</v>
      </c>
      <c r="FN255" s="157">
        <f t="shared" si="814"/>
        <v>0</v>
      </c>
      <c r="FO255" s="158">
        <f t="shared" si="814"/>
        <v>0</v>
      </c>
      <c r="FP255" s="157">
        <f t="shared" si="815"/>
        <v>0</v>
      </c>
      <c r="FQ255" s="158">
        <f t="shared" si="815"/>
        <v>0</v>
      </c>
      <c r="FR255" s="155">
        <v>4</v>
      </c>
      <c r="FS255" s="156">
        <v>2</v>
      </c>
      <c r="FT255" s="157">
        <f t="shared" si="816"/>
        <v>0</v>
      </c>
      <c r="FU255" s="158">
        <f t="shared" si="816"/>
        <v>0</v>
      </c>
      <c r="FV255" s="155"/>
      <c r="FW255" s="156"/>
      <c r="FX255" s="157">
        <f t="shared" si="817"/>
        <v>0</v>
      </c>
      <c r="FY255" s="158">
        <f t="shared" si="817"/>
        <v>0</v>
      </c>
      <c r="FZ255" s="155"/>
      <c r="GA255" s="156"/>
      <c r="GB255" s="157">
        <f t="shared" si="818"/>
        <v>0</v>
      </c>
      <c r="GC255" s="158">
        <f t="shared" si="818"/>
        <v>0</v>
      </c>
      <c r="GD255" s="157">
        <f t="shared" si="819"/>
        <v>143</v>
      </c>
      <c r="GE255" s="158">
        <f t="shared" si="819"/>
        <v>135</v>
      </c>
      <c r="GF255" s="157">
        <f t="shared" si="819"/>
        <v>0</v>
      </c>
      <c r="GG255" s="158">
        <f t="shared" si="819"/>
        <v>0</v>
      </c>
      <c r="GH255" s="157">
        <f t="shared" si="820"/>
        <v>622.29</v>
      </c>
      <c r="GI255" s="158">
        <f t="shared" si="820"/>
        <v>605</v>
      </c>
      <c r="GJ255" s="157" t="str">
        <f t="shared" si="821"/>
        <v/>
      </c>
      <c r="GK255" s="158" t="str">
        <f t="shared" si="821"/>
        <v/>
      </c>
      <c r="GL255" s="157">
        <f t="shared" si="822"/>
        <v>25</v>
      </c>
      <c r="GM255" s="158">
        <f t="shared" si="822"/>
        <v>24</v>
      </c>
      <c r="GN255" s="157">
        <f t="shared" si="822"/>
        <v>0</v>
      </c>
      <c r="GO255" s="158">
        <f t="shared" si="822"/>
        <v>0</v>
      </c>
      <c r="GP255" s="157">
        <f t="shared" si="823"/>
        <v>103.47</v>
      </c>
      <c r="GQ255" s="158">
        <f t="shared" si="823"/>
        <v>91</v>
      </c>
      <c r="GR255" s="157">
        <f t="shared" si="824"/>
        <v>0</v>
      </c>
      <c r="GS255" s="158">
        <f t="shared" si="824"/>
        <v>0</v>
      </c>
      <c r="GT255" s="157">
        <f t="shared" si="825"/>
        <v>168</v>
      </c>
      <c r="GU255" s="158">
        <f t="shared" si="825"/>
        <v>159</v>
      </c>
      <c r="GV255" s="157">
        <f t="shared" si="825"/>
        <v>0</v>
      </c>
      <c r="GW255" s="158">
        <f t="shared" si="825"/>
        <v>0</v>
      </c>
      <c r="GX255" s="157">
        <f t="shared" si="826"/>
        <v>725.76</v>
      </c>
      <c r="GY255" s="158">
        <f t="shared" si="826"/>
        <v>696</v>
      </c>
      <c r="GZ255" s="157" t="str">
        <f t="shared" si="826"/>
        <v/>
      </c>
      <c r="HA255" s="158" t="str">
        <f t="shared" si="826"/>
        <v/>
      </c>
      <c r="HB255" s="157">
        <f t="shared" si="827"/>
        <v>0</v>
      </c>
      <c r="HC255" s="158">
        <f t="shared" si="827"/>
        <v>0</v>
      </c>
      <c r="HD255" s="157">
        <f t="shared" si="827"/>
        <v>0</v>
      </c>
      <c r="HE255" s="158">
        <f t="shared" si="827"/>
        <v>0</v>
      </c>
      <c r="HF255" s="157" t="str">
        <f t="shared" si="828"/>
        <v/>
      </c>
      <c r="HG255" s="158" t="str">
        <f t="shared" si="828"/>
        <v/>
      </c>
      <c r="HH255" s="157" t="str">
        <f t="shared" si="829"/>
        <v/>
      </c>
      <c r="HI255" s="158" t="str">
        <f t="shared" si="829"/>
        <v/>
      </c>
      <c r="HJ255" s="157">
        <f t="shared" si="830"/>
        <v>725.76</v>
      </c>
      <c r="HK255" s="158">
        <f t="shared" si="830"/>
        <v>696</v>
      </c>
      <c r="HL255" s="157" t="str">
        <f t="shared" si="831"/>
        <v/>
      </c>
      <c r="HM255" s="158" t="str">
        <f t="shared" si="831"/>
        <v/>
      </c>
    </row>
    <row r="256" spans="1:221">
      <c r="A256" s="245" t="s">
        <v>640</v>
      </c>
      <c r="B256" s="239" t="s">
        <v>654</v>
      </c>
      <c r="C256" s="240"/>
      <c r="D256" s="241">
        <v>207564</v>
      </c>
      <c r="E256" s="241">
        <v>7</v>
      </c>
      <c r="F256" s="155">
        <v>650</v>
      </c>
      <c r="G256" s="156">
        <v>646</v>
      </c>
      <c r="H256" s="155">
        <v>17</v>
      </c>
      <c r="I256" s="244">
        <v>34</v>
      </c>
      <c r="J256" s="157">
        <f t="shared" si="764"/>
        <v>633</v>
      </c>
      <c r="K256" s="158">
        <f t="shared" si="764"/>
        <v>612</v>
      </c>
      <c r="L256" s="155">
        <v>60</v>
      </c>
      <c r="M256" s="242">
        <v>60</v>
      </c>
      <c r="N256" s="157">
        <f t="shared" si="765"/>
        <v>633</v>
      </c>
      <c r="O256" s="249">
        <f t="shared" si="765"/>
        <v>654</v>
      </c>
      <c r="P256" s="243">
        <v>0</v>
      </c>
      <c r="Q256" s="243"/>
      <c r="R256" s="155">
        <v>106</v>
      </c>
      <c r="S256" s="156">
        <v>104</v>
      </c>
      <c r="T256" s="157">
        <f t="shared" si="766"/>
        <v>0</v>
      </c>
      <c r="U256" s="158">
        <f t="shared" si="766"/>
        <v>0</v>
      </c>
      <c r="V256" s="155">
        <v>30</v>
      </c>
      <c r="W256" s="156">
        <v>31</v>
      </c>
      <c r="X256" s="157">
        <f t="shared" si="767"/>
        <v>0</v>
      </c>
      <c r="Y256" s="158">
        <f t="shared" si="767"/>
        <v>0</v>
      </c>
      <c r="Z256" s="155"/>
      <c r="AA256" s="156"/>
      <c r="AB256" s="157">
        <f t="shared" si="768"/>
        <v>0</v>
      </c>
      <c r="AC256" s="158">
        <f t="shared" si="768"/>
        <v>0</v>
      </c>
      <c r="AD256" s="157">
        <f t="shared" si="769"/>
        <v>136</v>
      </c>
      <c r="AE256" s="158">
        <f t="shared" si="769"/>
        <v>135</v>
      </c>
      <c r="AF256" s="157">
        <f t="shared" si="770"/>
        <v>0</v>
      </c>
      <c r="AG256" s="158">
        <f t="shared" si="770"/>
        <v>0</v>
      </c>
      <c r="AH256" s="155">
        <v>2.23</v>
      </c>
      <c r="AI256" s="156">
        <v>2</v>
      </c>
      <c r="AJ256" s="157">
        <f t="shared" si="771"/>
        <v>236.38</v>
      </c>
      <c r="AK256" s="157">
        <f t="shared" si="771"/>
        <v>208</v>
      </c>
      <c r="AL256" s="155">
        <v>3.07</v>
      </c>
      <c r="AM256" s="156">
        <v>2</v>
      </c>
      <c r="AN256" s="157">
        <f t="shared" si="772"/>
        <v>92.1</v>
      </c>
      <c r="AO256" s="157">
        <f t="shared" si="772"/>
        <v>62</v>
      </c>
      <c r="AP256" s="155"/>
      <c r="AQ256" s="156"/>
      <c r="AR256" s="157">
        <f t="shared" si="773"/>
        <v>0</v>
      </c>
      <c r="AS256" s="158">
        <f t="shared" si="773"/>
        <v>0</v>
      </c>
      <c r="AT256" s="157">
        <f t="shared" si="774"/>
        <v>2.415294117647059</v>
      </c>
      <c r="AU256" s="158">
        <f t="shared" si="774"/>
        <v>2</v>
      </c>
      <c r="AV256" s="157">
        <f t="shared" si="775"/>
        <v>328.48</v>
      </c>
      <c r="AW256" s="158">
        <f t="shared" si="775"/>
        <v>270</v>
      </c>
      <c r="AX256" s="155"/>
      <c r="AY256" s="156"/>
      <c r="AZ256" s="157">
        <f t="shared" si="776"/>
        <v>0</v>
      </c>
      <c r="BA256" s="158">
        <f t="shared" si="776"/>
        <v>0</v>
      </c>
      <c r="BB256" s="155"/>
      <c r="BC256" s="156"/>
      <c r="BD256" s="157">
        <f t="shared" si="777"/>
        <v>0</v>
      </c>
      <c r="BE256" s="158">
        <f t="shared" si="777"/>
        <v>0</v>
      </c>
      <c r="BF256" s="155"/>
      <c r="BG256" s="156"/>
      <c r="BH256" s="157">
        <f t="shared" si="778"/>
        <v>0</v>
      </c>
      <c r="BI256" s="158">
        <f t="shared" si="778"/>
        <v>0</v>
      </c>
      <c r="BJ256" s="157">
        <f t="shared" si="779"/>
        <v>0</v>
      </c>
      <c r="BK256" s="158">
        <f t="shared" si="779"/>
        <v>0</v>
      </c>
      <c r="BL256" s="157">
        <f t="shared" si="780"/>
        <v>0</v>
      </c>
      <c r="BM256" s="158">
        <f t="shared" si="780"/>
        <v>0</v>
      </c>
      <c r="BN256" s="155">
        <v>253</v>
      </c>
      <c r="BO256" s="156">
        <v>250</v>
      </c>
      <c r="BP256" s="157">
        <f t="shared" si="781"/>
        <v>0</v>
      </c>
      <c r="BQ256" s="158">
        <f t="shared" si="781"/>
        <v>0</v>
      </c>
      <c r="BR256" s="155">
        <v>26</v>
      </c>
      <c r="BS256" s="156">
        <v>25</v>
      </c>
      <c r="BT256" s="157">
        <f t="shared" si="782"/>
        <v>0</v>
      </c>
      <c r="BU256" s="158">
        <f t="shared" si="782"/>
        <v>0</v>
      </c>
      <c r="BV256" s="155"/>
      <c r="BW256" s="156"/>
      <c r="BX256" s="157">
        <f t="shared" si="783"/>
        <v>0</v>
      </c>
      <c r="BY256" s="158">
        <f t="shared" si="783"/>
        <v>0</v>
      </c>
      <c r="BZ256" s="157">
        <f t="shared" si="784"/>
        <v>279</v>
      </c>
      <c r="CA256" s="158">
        <f t="shared" si="784"/>
        <v>275</v>
      </c>
      <c r="CB256" s="157">
        <f t="shared" si="785"/>
        <v>0</v>
      </c>
      <c r="CC256" s="158">
        <f t="shared" si="785"/>
        <v>0</v>
      </c>
      <c r="CD256" s="155">
        <v>3.52</v>
      </c>
      <c r="CE256" s="156">
        <v>4</v>
      </c>
      <c r="CF256" s="157">
        <f t="shared" si="786"/>
        <v>890.56000000000006</v>
      </c>
      <c r="CG256" s="158">
        <f t="shared" si="786"/>
        <v>1000</v>
      </c>
      <c r="CH256" s="155">
        <v>4.96</v>
      </c>
      <c r="CI256" s="156">
        <v>6</v>
      </c>
      <c r="CJ256" s="157">
        <f t="shared" si="787"/>
        <v>128.96</v>
      </c>
      <c r="CK256" s="158">
        <f t="shared" si="787"/>
        <v>150</v>
      </c>
      <c r="CL256" s="155"/>
      <c r="CM256" s="156"/>
      <c r="CN256" s="157">
        <f t="shared" si="788"/>
        <v>0</v>
      </c>
      <c r="CO256" s="158">
        <f t="shared" si="788"/>
        <v>0</v>
      </c>
      <c r="CP256" s="157">
        <f t="shared" si="789"/>
        <v>3.6541935483870973</v>
      </c>
      <c r="CQ256" s="158">
        <f t="shared" si="789"/>
        <v>4.1818181818181817</v>
      </c>
      <c r="CR256" s="157">
        <f t="shared" si="790"/>
        <v>1019.5200000000001</v>
      </c>
      <c r="CS256" s="158">
        <f t="shared" si="790"/>
        <v>1150</v>
      </c>
      <c r="CT256" s="155"/>
      <c r="CU256" s="156"/>
      <c r="CV256" s="157">
        <f t="shared" si="791"/>
        <v>0</v>
      </c>
      <c r="CW256" s="158">
        <f t="shared" si="791"/>
        <v>0</v>
      </c>
      <c r="CX256" s="155"/>
      <c r="CY256" s="156"/>
      <c r="CZ256" s="157">
        <f t="shared" si="792"/>
        <v>0</v>
      </c>
      <c r="DA256" s="158">
        <f t="shared" si="792"/>
        <v>0</v>
      </c>
      <c r="DB256" s="155"/>
      <c r="DC256" s="156"/>
      <c r="DD256" s="157">
        <f t="shared" si="793"/>
        <v>0</v>
      </c>
      <c r="DE256" s="158">
        <f t="shared" si="793"/>
        <v>0</v>
      </c>
      <c r="DF256" s="157">
        <f t="shared" si="794"/>
        <v>0</v>
      </c>
      <c r="DG256" s="158">
        <f t="shared" si="794"/>
        <v>0</v>
      </c>
      <c r="DH256" s="157">
        <f t="shared" si="795"/>
        <v>0</v>
      </c>
      <c r="DI256" s="158">
        <f t="shared" si="795"/>
        <v>0</v>
      </c>
      <c r="DJ256" s="157">
        <f t="shared" si="796"/>
        <v>415</v>
      </c>
      <c r="DK256" s="158">
        <f t="shared" si="796"/>
        <v>410</v>
      </c>
      <c r="DL256" s="157">
        <f t="shared" si="796"/>
        <v>0</v>
      </c>
      <c r="DM256" s="158">
        <f t="shared" si="796"/>
        <v>0</v>
      </c>
      <c r="DN256" s="157">
        <f t="shared" si="797"/>
        <v>3.2481927710843372</v>
      </c>
      <c r="DO256" s="158">
        <f t="shared" si="797"/>
        <v>3.4634146341463414</v>
      </c>
      <c r="DP256" s="157">
        <f t="shared" si="798"/>
        <v>1348</v>
      </c>
      <c r="DQ256" s="158">
        <f t="shared" si="798"/>
        <v>1420</v>
      </c>
      <c r="DR256" s="157">
        <f t="shared" si="799"/>
        <v>0</v>
      </c>
      <c r="DS256" s="158">
        <f t="shared" si="799"/>
        <v>0</v>
      </c>
      <c r="DT256" s="157">
        <f t="shared" si="800"/>
        <v>0</v>
      </c>
      <c r="DU256" s="158">
        <f t="shared" si="800"/>
        <v>0</v>
      </c>
      <c r="DV256" s="155">
        <v>155</v>
      </c>
      <c r="DW256" s="156">
        <v>165</v>
      </c>
      <c r="DX256" s="157">
        <f t="shared" si="801"/>
        <v>0</v>
      </c>
      <c r="DY256" s="158">
        <f t="shared" si="801"/>
        <v>0</v>
      </c>
      <c r="DZ256" s="155">
        <v>62</v>
      </c>
      <c r="EA256" s="156">
        <v>78</v>
      </c>
      <c r="EB256" s="157">
        <f t="shared" si="802"/>
        <v>0</v>
      </c>
      <c r="EC256" s="158">
        <f t="shared" si="802"/>
        <v>0</v>
      </c>
      <c r="ED256" s="155"/>
      <c r="EE256" s="156"/>
      <c r="EF256" s="157">
        <f t="shared" si="803"/>
        <v>0</v>
      </c>
      <c r="EG256" s="158">
        <f t="shared" si="803"/>
        <v>0</v>
      </c>
      <c r="EH256" s="157">
        <f t="shared" si="804"/>
        <v>217</v>
      </c>
      <c r="EI256" s="158">
        <f t="shared" si="804"/>
        <v>243</v>
      </c>
      <c r="EJ256" s="157">
        <f t="shared" si="805"/>
        <v>0</v>
      </c>
      <c r="EK256" s="158">
        <f t="shared" si="805"/>
        <v>0</v>
      </c>
      <c r="EL256" s="155">
        <v>2.91</v>
      </c>
      <c r="EM256" s="156">
        <v>3</v>
      </c>
      <c r="EN256" s="157">
        <f t="shared" si="806"/>
        <v>451.05</v>
      </c>
      <c r="EO256" s="158">
        <f t="shared" si="806"/>
        <v>495</v>
      </c>
      <c r="EP256" s="155">
        <v>4.0999999999999996</v>
      </c>
      <c r="EQ256" s="156">
        <v>4</v>
      </c>
      <c r="ER256" s="157">
        <f t="shared" si="807"/>
        <v>254.2</v>
      </c>
      <c r="ES256" s="158">
        <f t="shared" si="807"/>
        <v>312</v>
      </c>
      <c r="ET256" s="155"/>
      <c r="EU256" s="156"/>
      <c r="EV256" s="157">
        <f t="shared" si="808"/>
        <v>0</v>
      </c>
      <c r="EW256" s="158">
        <f t="shared" si="808"/>
        <v>0</v>
      </c>
      <c r="EX256" s="157">
        <f t="shared" si="809"/>
        <v>3.25</v>
      </c>
      <c r="EY256" s="158">
        <f t="shared" si="809"/>
        <v>3.3209876543209877</v>
      </c>
      <c r="EZ256" s="157">
        <f t="shared" si="810"/>
        <v>705.25</v>
      </c>
      <c r="FA256" s="158">
        <f t="shared" si="810"/>
        <v>807</v>
      </c>
      <c r="FB256" s="155"/>
      <c r="FC256" s="156"/>
      <c r="FD256" s="157">
        <f t="shared" si="811"/>
        <v>0</v>
      </c>
      <c r="FE256" s="158">
        <f t="shared" si="811"/>
        <v>0</v>
      </c>
      <c r="FF256" s="155"/>
      <c r="FG256" s="156"/>
      <c r="FH256" s="157">
        <f t="shared" si="812"/>
        <v>0</v>
      </c>
      <c r="FI256" s="158">
        <f t="shared" si="812"/>
        <v>0</v>
      </c>
      <c r="FJ256" s="155"/>
      <c r="FK256" s="156"/>
      <c r="FL256" s="157">
        <f t="shared" si="813"/>
        <v>0</v>
      </c>
      <c r="FM256" s="158">
        <f t="shared" si="813"/>
        <v>0</v>
      </c>
      <c r="FN256" s="157">
        <f t="shared" si="814"/>
        <v>0</v>
      </c>
      <c r="FO256" s="158">
        <f t="shared" si="814"/>
        <v>0</v>
      </c>
      <c r="FP256" s="157">
        <f t="shared" si="815"/>
        <v>0</v>
      </c>
      <c r="FQ256" s="158">
        <f t="shared" si="815"/>
        <v>0</v>
      </c>
      <c r="FR256" s="155">
        <v>1</v>
      </c>
      <c r="FS256" s="156">
        <v>1</v>
      </c>
      <c r="FT256" s="157">
        <f t="shared" si="816"/>
        <v>0</v>
      </c>
      <c r="FU256" s="158">
        <f t="shared" si="816"/>
        <v>0</v>
      </c>
      <c r="FV256" s="155"/>
      <c r="FW256" s="156"/>
      <c r="FX256" s="157">
        <f t="shared" si="817"/>
        <v>0</v>
      </c>
      <c r="FY256" s="158">
        <f t="shared" si="817"/>
        <v>0</v>
      </c>
      <c r="FZ256" s="155"/>
      <c r="GA256" s="156"/>
      <c r="GB256" s="157">
        <f t="shared" si="818"/>
        <v>0</v>
      </c>
      <c r="GC256" s="158">
        <f t="shared" si="818"/>
        <v>0</v>
      </c>
      <c r="GD256" s="157">
        <f t="shared" si="819"/>
        <v>514</v>
      </c>
      <c r="GE256" s="158">
        <f t="shared" si="819"/>
        <v>519</v>
      </c>
      <c r="GF256" s="157">
        <f t="shared" si="819"/>
        <v>0</v>
      </c>
      <c r="GG256" s="158">
        <f t="shared" si="819"/>
        <v>0</v>
      </c>
      <c r="GH256" s="157">
        <f t="shared" si="820"/>
        <v>1577.99</v>
      </c>
      <c r="GI256" s="158">
        <f t="shared" si="820"/>
        <v>1703</v>
      </c>
      <c r="GJ256" s="157" t="str">
        <f t="shared" si="821"/>
        <v/>
      </c>
      <c r="GK256" s="158" t="str">
        <f t="shared" si="821"/>
        <v/>
      </c>
      <c r="GL256" s="157">
        <f t="shared" si="822"/>
        <v>118</v>
      </c>
      <c r="GM256" s="158">
        <f t="shared" si="822"/>
        <v>134</v>
      </c>
      <c r="GN256" s="157">
        <f t="shared" si="822"/>
        <v>0</v>
      </c>
      <c r="GO256" s="158">
        <f t="shared" si="822"/>
        <v>0</v>
      </c>
      <c r="GP256" s="157">
        <f t="shared" si="823"/>
        <v>475.26</v>
      </c>
      <c r="GQ256" s="158">
        <f t="shared" si="823"/>
        <v>524</v>
      </c>
      <c r="GR256" s="157">
        <f t="shared" si="824"/>
        <v>0</v>
      </c>
      <c r="GS256" s="158">
        <f t="shared" si="824"/>
        <v>0</v>
      </c>
      <c r="GT256" s="157">
        <f t="shared" si="825"/>
        <v>632</v>
      </c>
      <c r="GU256" s="158">
        <f t="shared" si="825"/>
        <v>653</v>
      </c>
      <c r="GV256" s="157">
        <f t="shared" si="825"/>
        <v>0</v>
      </c>
      <c r="GW256" s="158">
        <f t="shared" si="825"/>
        <v>0</v>
      </c>
      <c r="GX256" s="157">
        <f t="shared" si="826"/>
        <v>2053.25</v>
      </c>
      <c r="GY256" s="158">
        <f t="shared" si="826"/>
        <v>2227</v>
      </c>
      <c r="GZ256" s="157" t="str">
        <f t="shared" si="826"/>
        <v/>
      </c>
      <c r="HA256" s="158" t="str">
        <f t="shared" si="826"/>
        <v/>
      </c>
      <c r="HB256" s="157">
        <f t="shared" si="827"/>
        <v>0</v>
      </c>
      <c r="HC256" s="158">
        <f t="shared" si="827"/>
        <v>0</v>
      </c>
      <c r="HD256" s="157">
        <f t="shared" si="827"/>
        <v>0</v>
      </c>
      <c r="HE256" s="158">
        <f t="shared" si="827"/>
        <v>0</v>
      </c>
      <c r="HF256" s="157" t="str">
        <f t="shared" si="828"/>
        <v/>
      </c>
      <c r="HG256" s="158" t="str">
        <f t="shared" si="828"/>
        <v/>
      </c>
      <c r="HH256" s="157" t="str">
        <f t="shared" si="829"/>
        <v/>
      </c>
      <c r="HI256" s="158" t="str">
        <f t="shared" si="829"/>
        <v/>
      </c>
      <c r="HJ256" s="157">
        <f t="shared" si="830"/>
        <v>2053.25</v>
      </c>
      <c r="HK256" s="158">
        <f t="shared" si="830"/>
        <v>2227</v>
      </c>
      <c r="HL256" s="157" t="str">
        <f t="shared" si="831"/>
        <v/>
      </c>
      <c r="HM256" s="158" t="str">
        <f t="shared" si="831"/>
        <v/>
      </c>
    </row>
    <row r="257" spans="1:221">
      <c r="A257" s="245" t="s">
        <v>640</v>
      </c>
      <c r="B257" s="239" t="s">
        <v>655</v>
      </c>
      <c r="C257" s="240"/>
      <c r="D257" s="241">
        <v>207397</v>
      </c>
      <c r="E257" s="241">
        <v>7</v>
      </c>
      <c r="F257" s="155">
        <v>918</v>
      </c>
      <c r="G257" s="156">
        <v>783</v>
      </c>
      <c r="H257" s="155">
        <v>42</v>
      </c>
      <c r="I257" s="156">
        <v>26</v>
      </c>
      <c r="J257" s="157">
        <f t="shared" si="764"/>
        <v>876</v>
      </c>
      <c r="K257" s="158">
        <f t="shared" si="764"/>
        <v>757</v>
      </c>
      <c r="L257" s="155">
        <v>60</v>
      </c>
      <c r="M257" s="242">
        <v>60</v>
      </c>
      <c r="N257" s="157">
        <f t="shared" si="765"/>
        <v>876</v>
      </c>
      <c r="O257" s="158">
        <f t="shared" si="765"/>
        <v>757</v>
      </c>
      <c r="P257" s="243">
        <v>0</v>
      </c>
      <c r="Q257" s="243"/>
      <c r="R257" s="155">
        <v>45</v>
      </c>
      <c r="S257" s="156">
        <v>38</v>
      </c>
      <c r="T257" s="157">
        <f t="shared" si="766"/>
        <v>0</v>
      </c>
      <c r="U257" s="158">
        <f t="shared" si="766"/>
        <v>0</v>
      </c>
      <c r="V257" s="155">
        <v>63</v>
      </c>
      <c r="W257" s="156">
        <v>52</v>
      </c>
      <c r="X257" s="157">
        <f t="shared" si="767"/>
        <v>0</v>
      </c>
      <c r="Y257" s="158">
        <f t="shared" si="767"/>
        <v>0</v>
      </c>
      <c r="Z257" s="155"/>
      <c r="AA257" s="156"/>
      <c r="AB257" s="157">
        <f t="shared" si="768"/>
        <v>0</v>
      </c>
      <c r="AC257" s="158">
        <f t="shared" si="768"/>
        <v>0</v>
      </c>
      <c r="AD257" s="157">
        <f t="shared" si="769"/>
        <v>108</v>
      </c>
      <c r="AE257" s="158">
        <f t="shared" si="769"/>
        <v>90</v>
      </c>
      <c r="AF257" s="157">
        <f t="shared" si="770"/>
        <v>0</v>
      </c>
      <c r="AG257" s="158">
        <f t="shared" si="770"/>
        <v>0</v>
      </c>
      <c r="AH257" s="155">
        <v>2.61</v>
      </c>
      <c r="AI257" s="156">
        <v>3</v>
      </c>
      <c r="AJ257" s="157">
        <f t="shared" si="771"/>
        <v>117.44999999999999</v>
      </c>
      <c r="AK257" s="157">
        <f t="shared" si="771"/>
        <v>114</v>
      </c>
      <c r="AL257" s="155">
        <v>3.9</v>
      </c>
      <c r="AM257" s="156">
        <v>4</v>
      </c>
      <c r="AN257" s="157">
        <f t="shared" si="772"/>
        <v>245.7</v>
      </c>
      <c r="AO257" s="157">
        <f t="shared" si="772"/>
        <v>208</v>
      </c>
      <c r="AP257" s="155"/>
      <c r="AQ257" s="156"/>
      <c r="AR257" s="157">
        <f t="shared" si="773"/>
        <v>0</v>
      </c>
      <c r="AS257" s="158">
        <f t="shared" si="773"/>
        <v>0</v>
      </c>
      <c r="AT257" s="157">
        <f t="shared" si="774"/>
        <v>3.3624999999999998</v>
      </c>
      <c r="AU257" s="158">
        <f t="shared" si="774"/>
        <v>3.5777777777777779</v>
      </c>
      <c r="AV257" s="157">
        <f t="shared" si="775"/>
        <v>363.15</v>
      </c>
      <c r="AW257" s="158">
        <f t="shared" si="775"/>
        <v>322</v>
      </c>
      <c r="AX257" s="155"/>
      <c r="AY257" s="156"/>
      <c r="AZ257" s="157">
        <f t="shared" si="776"/>
        <v>0</v>
      </c>
      <c r="BA257" s="158">
        <f t="shared" si="776"/>
        <v>0</v>
      </c>
      <c r="BB257" s="155"/>
      <c r="BC257" s="156"/>
      <c r="BD257" s="157">
        <f t="shared" si="777"/>
        <v>0</v>
      </c>
      <c r="BE257" s="158">
        <f t="shared" si="777"/>
        <v>0</v>
      </c>
      <c r="BF257" s="155"/>
      <c r="BG257" s="156"/>
      <c r="BH257" s="157">
        <f t="shared" si="778"/>
        <v>0</v>
      </c>
      <c r="BI257" s="158">
        <f t="shared" si="778"/>
        <v>0</v>
      </c>
      <c r="BJ257" s="157">
        <f t="shared" si="779"/>
        <v>0</v>
      </c>
      <c r="BK257" s="158">
        <f t="shared" si="779"/>
        <v>0</v>
      </c>
      <c r="BL257" s="157">
        <f t="shared" si="780"/>
        <v>0</v>
      </c>
      <c r="BM257" s="158">
        <f t="shared" si="780"/>
        <v>0</v>
      </c>
      <c r="BN257" s="155">
        <v>137</v>
      </c>
      <c r="BO257" s="156">
        <v>112</v>
      </c>
      <c r="BP257" s="157">
        <f t="shared" si="781"/>
        <v>0</v>
      </c>
      <c r="BQ257" s="158">
        <f t="shared" si="781"/>
        <v>0</v>
      </c>
      <c r="BR257" s="155">
        <v>120</v>
      </c>
      <c r="BS257" s="156">
        <v>108</v>
      </c>
      <c r="BT257" s="157">
        <f t="shared" si="782"/>
        <v>0</v>
      </c>
      <c r="BU257" s="158">
        <f t="shared" si="782"/>
        <v>0</v>
      </c>
      <c r="BV257" s="155"/>
      <c r="BW257" s="156"/>
      <c r="BX257" s="157">
        <f t="shared" si="783"/>
        <v>0</v>
      </c>
      <c r="BY257" s="158">
        <f t="shared" si="783"/>
        <v>0</v>
      </c>
      <c r="BZ257" s="157">
        <f t="shared" si="784"/>
        <v>257</v>
      </c>
      <c r="CA257" s="158">
        <f t="shared" si="784"/>
        <v>220</v>
      </c>
      <c r="CB257" s="157">
        <f t="shared" si="785"/>
        <v>0</v>
      </c>
      <c r="CC257" s="158">
        <f t="shared" si="785"/>
        <v>0</v>
      </c>
      <c r="CD257" s="155">
        <v>5.58</v>
      </c>
      <c r="CE257" s="156">
        <v>6</v>
      </c>
      <c r="CF257" s="157">
        <f t="shared" si="786"/>
        <v>764.46</v>
      </c>
      <c r="CG257" s="158">
        <f t="shared" si="786"/>
        <v>672</v>
      </c>
      <c r="CH257" s="155">
        <v>6.42</v>
      </c>
      <c r="CI257" s="156">
        <v>6</v>
      </c>
      <c r="CJ257" s="157">
        <f t="shared" si="787"/>
        <v>770.4</v>
      </c>
      <c r="CK257" s="158">
        <f t="shared" si="787"/>
        <v>648</v>
      </c>
      <c r="CL257" s="155"/>
      <c r="CM257" s="156"/>
      <c r="CN257" s="157">
        <f t="shared" si="788"/>
        <v>0</v>
      </c>
      <c r="CO257" s="158">
        <f t="shared" si="788"/>
        <v>0</v>
      </c>
      <c r="CP257" s="157">
        <f t="shared" si="789"/>
        <v>5.9722178988326853</v>
      </c>
      <c r="CQ257" s="158">
        <f t="shared" si="789"/>
        <v>6</v>
      </c>
      <c r="CR257" s="157">
        <f t="shared" si="790"/>
        <v>1534.8600000000001</v>
      </c>
      <c r="CS257" s="158">
        <f t="shared" si="790"/>
        <v>1320</v>
      </c>
      <c r="CT257" s="155"/>
      <c r="CU257" s="156"/>
      <c r="CV257" s="157">
        <f t="shared" si="791"/>
        <v>0</v>
      </c>
      <c r="CW257" s="158">
        <f t="shared" si="791"/>
        <v>0</v>
      </c>
      <c r="CX257" s="155"/>
      <c r="CY257" s="156"/>
      <c r="CZ257" s="157">
        <f t="shared" si="792"/>
        <v>0</v>
      </c>
      <c r="DA257" s="158">
        <f t="shared" si="792"/>
        <v>0</v>
      </c>
      <c r="DB257" s="155"/>
      <c r="DC257" s="156"/>
      <c r="DD257" s="157">
        <f t="shared" si="793"/>
        <v>0</v>
      </c>
      <c r="DE257" s="158">
        <f t="shared" si="793"/>
        <v>0</v>
      </c>
      <c r="DF257" s="157">
        <f t="shared" si="794"/>
        <v>0</v>
      </c>
      <c r="DG257" s="158">
        <f t="shared" si="794"/>
        <v>0</v>
      </c>
      <c r="DH257" s="157">
        <f t="shared" si="795"/>
        <v>0</v>
      </c>
      <c r="DI257" s="158">
        <f t="shared" si="795"/>
        <v>0</v>
      </c>
      <c r="DJ257" s="157">
        <f t="shared" si="796"/>
        <v>365</v>
      </c>
      <c r="DK257" s="158">
        <f t="shared" si="796"/>
        <v>310</v>
      </c>
      <c r="DL257" s="157">
        <f t="shared" si="796"/>
        <v>0</v>
      </c>
      <c r="DM257" s="158">
        <f t="shared" si="796"/>
        <v>0</v>
      </c>
      <c r="DN257" s="157">
        <f t="shared" si="797"/>
        <v>5.2000273972602749</v>
      </c>
      <c r="DO257" s="158">
        <f t="shared" si="797"/>
        <v>5.2967741935483872</v>
      </c>
      <c r="DP257" s="157">
        <f t="shared" si="798"/>
        <v>1898.0100000000002</v>
      </c>
      <c r="DQ257" s="158">
        <f t="shared" si="798"/>
        <v>1642</v>
      </c>
      <c r="DR257" s="157">
        <f t="shared" si="799"/>
        <v>0</v>
      </c>
      <c r="DS257" s="158">
        <f t="shared" si="799"/>
        <v>0</v>
      </c>
      <c r="DT257" s="157">
        <f t="shared" si="800"/>
        <v>0</v>
      </c>
      <c r="DU257" s="158">
        <f t="shared" si="800"/>
        <v>0</v>
      </c>
      <c r="DV257" s="155">
        <v>144</v>
      </c>
      <c r="DW257" s="156">
        <v>130</v>
      </c>
      <c r="DX257" s="157">
        <f t="shared" si="801"/>
        <v>0</v>
      </c>
      <c r="DY257" s="158">
        <f t="shared" si="801"/>
        <v>0</v>
      </c>
      <c r="DZ257" s="155">
        <v>345</v>
      </c>
      <c r="EA257" s="156">
        <v>301</v>
      </c>
      <c r="EB257" s="157">
        <f t="shared" si="802"/>
        <v>0</v>
      </c>
      <c r="EC257" s="158">
        <f t="shared" si="802"/>
        <v>0</v>
      </c>
      <c r="ED257" s="155"/>
      <c r="EE257" s="156"/>
      <c r="EF257" s="157">
        <f t="shared" si="803"/>
        <v>0</v>
      </c>
      <c r="EG257" s="158">
        <f t="shared" si="803"/>
        <v>0</v>
      </c>
      <c r="EH257" s="157">
        <f t="shared" si="804"/>
        <v>489</v>
      </c>
      <c r="EI257" s="158">
        <f t="shared" si="804"/>
        <v>431</v>
      </c>
      <c r="EJ257" s="157">
        <f t="shared" si="805"/>
        <v>0</v>
      </c>
      <c r="EK257" s="158">
        <f t="shared" si="805"/>
        <v>0</v>
      </c>
      <c r="EL257" s="155">
        <v>3.51</v>
      </c>
      <c r="EM257" s="156">
        <v>3</v>
      </c>
      <c r="EN257" s="157">
        <f t="shared" si="806"/>
        <v>505.43999999999994</v>
      </c>
      <c r="EO257" s="158">
        <f t="shared" si="806"/>
        <v>390</v>
      </c>
      <c r="EP257" s="155">
        <v>4.37</v>
      </c>
      <c r="EQ257" s="156">
        <v>4</v>
      </c>
      <c r="ER257" s="157">
        <f t="shared" si="807"/>
        <v>1507.65</v>
      </c>
      <c r="ES257" s="158">
        <f t="shared" si="807"/>
        <v>1204</v>
      </c>
      <c r="ET257" s="155"/>
      <c r="EU257" s="156"/>
      <c r="EV257" s="157">
        <f t="shared" si="808"/>
        <v>0</v>
      </c>
      <c r="EW257" s="158">
        <f t="shared" si="808"/>
        <v>0</v>
      </c>
      <c r="EX257" s="157">
        <f t="shared" si="809"/>
        <v>4.1167484662576692</v>
      </c>
      <c r="EY257" s="158">
        <f t="shared" si="809"/>
        <v>3.6983758700696057</v>
      </c>
      <c r="EZ257" s="157">
        <f t="shared" si="810"/>
        <v>2013.0900000000001</v>
      </c>
      <c r="FA257" s="158">
        <f t="shared" si="810"/>
        <v>1594</v>
      </c>
      <c r="FB257" s="155"/>
      <c r="FC257" s="156"/>
      <c r="FD257" s="157">
        <f t="shared" si="811"/>
        <v>0</v>
      </c>
      <c r="FE257" s="158">
        <f t="shared" si="811"/>
        <v>0</v>
      </c>
      <c r="FF257" s="155"/>
      <c r="FG257" s="156"/>
      <c r="FH257" s="157">
        <f t="shared" si="812"/>
        <v>0</v>
      </c>
      <c r="FI257" s="158">
        <f t="shared" si="812"/>
        <v>0</v>
      </c>
      <c r="FJ257" s="155"/>
      <c r="FK257" s="156"/>
      <c r="FL257" s="157">
        <f t="shared" si="813"/>
        <v>0</v>
      </c>
      <c r="FM257" s="158">
        <f t="shared" si="813"/>
        <v>0</v>
      </c>
      <c r="FN257" s="157">
        <f t="shared" si="814"/>
        <v>0</v>
      </c>
      <c r="FO257" s="158">
        <f t="shared" si="814"/>
        <v>0</v>
      </c>
      <c r="FP257" s="157">
        <f t="shared" si="815"/>
        <v>0</v>
      </c>
      <c r="FQ257" s="158">
        <f t="shared" si="815"/>
        <v>0</v>
      </c>
      <c r="FR257" s="155">
        <v>22</v>
      </c>
      <c r="FS257" s="156">
        <v>16</v>
      </c>
      <c r="FT257" s="157">
        <f t="shared" si="816"/>
        <v>0</v>
      </c>
      <c r="FU257" s="158">
        <f t="shared" si="816"/>
        <v>0</v>
      </c>
      <c r="FV257" s="155"/>
      <c r="FW257" s="156"/>
      <c r="FX257" s="157">
        <f t="shared" si="817"/>
        <v>0</v>
      </c>
      <c r="FY257" s="158">
        <f t="shared" si="817"/>
        <v>0</v>
      </c>
      <c r="FZ257" s="155"/>
      <c r="GA257" s="156"/>
      <c r="GB257" s="157">
        <f t="shared" si="818"/>
        <v>0</v>
      </c>
      <c r="GC257" s="158">
        <f t="shared" si="818"/>
        <v>0</v>
      </c>
      <c r="GD257" s="157">
        <f t="shared" si="819"/>
        <v>326</v>
      </c>
      <c r="GE257" s="158">
        <f t="shared" si="819"/>
        <v>280</v>
      </c>
      <c r="GF257" s="157">
        <f t="shared" si="819"/>
        <v>0</v>
      </c>
      <c r="GG257" s="158">
        <f t="shared" si="819"/>
        <v>0</v>
      </c>
      <c r="GH257" s="157">
        <f t="shared" si="820"/>
        <v>1387.35</v>
      </c>
      <c r="GI257" s="158">
        <f t="shared" si="820"/>
        <v>1176</v>
      </c>
      <c r="GJ257" s="157" t="str">
        <f t="shared" si="821"/>
        <v/>
      </c>
      <c r="GK257" s="158" t="str">
        <f t="shared" si="821"/>
        <v/>
      </c>
      <c r="GL257" s="157">
        <f t="shared" si="822"/>
        <v>528</v>
      </c>
      <c r="GM257" s="158">
        <f t="shared" si="822"/>
        <v>461</v>
      </c>
      <c r="GN257" s="157">
        <f t="shared" si="822"/>
        <v>0</v>
      </c>
      <c r="GO257" s="158">
        <f t="shared" si="822"/>
        <v>0</v>
      </c>
      <c r="GP257" s="157">
        <f t="shared" si="823"/>
        <v>2523.75</v>
      </c>
      <c r="GQ257" s="158">
        <f t="shared" si="823"/>
        <v>2060</v>
      </c>
      <c r="GR257" s="157">
        <f t="shared" si="824"/>
        <v>0</v>
      </c>
      <c r="GS257" s="158">
        <f t="shared" si="824"/>
        <v>0</v>
      </c>
      <c r="GT257" s="157">
        <f t="shared" si="825"/>
        <v>854</v>
      </c>
      <c r="GU257" s="158">
        <f t="shared" si="825"/>
        <v>741</v>
      </c>
      <c r="GV257" s="157">
        <f t="shared" si="825"/>
        <v>0</v>
      </c>
      <c r="GW257" s="158">
        <f t="shared" si="825"/>
        <v>0</v>
      </c>
      <c r="GX257" s="157">
        <f t="shared" si="826"/>
        <v>3911.1</v>
      </c>
      <c r="GY257" s="158">
        <f t="shared" si="826"/>
        <v>3236</v>
      </c>
      <c r="GZ257" s="157" t="str">
        <f t="shared" si="826"/>
        <v/>
      </c>
      <c r="HA257" s="158" t="str">
        <f t="shared" si="826"/>
        <v/>
      </c>
      <c r="HB257" s="157">
        <f t="shared" si="827"/>
        <v>0</v>
      </c>
      <c r="HC257" s="158">
        <f t="shared" si="827"/>
        <v>0</v>
      </c>
      <c r="HD257" s="157">
        <f t="shared" si="827"/>
        <v>0</v>
      </c>
      <c r="HE257" s="158">
        <f t="shared" si="827"/>
        <v>0</v>
      </c>
      <c r="HF257" s="157" t="str">
        <f t="shared" si="828"/>
        <v/>
      </c>
      <c r="HG257" s="158" t="str">
        <f t="shared" si="828"/>
        <v/>
      </c>
      <c r="HH257" s="157" t="str">
        <f t="shared" si="829"/>
        <v/>
      </c>
      <c r="HI257" s="158" t="str">
        <f t="shared" si="829"/>
        <v/>
      </c>
      <c r="HJ257" s="157">
        <f t="shared" si="830"/>
        <v>3911.1000000000004</v>
      </c>
      <c r="HK257" s="158">
        <f t="shared" si="830"/>
        <v>3236</v>
      </c>
      <c r="HL257" s="157" t="str">
        <f t="shared" si="831"/>
        <v/>
      </c>
      <c r="HM257" s="158" t="str">
        <f t="shared" si="831"/>
        <v/>
      </c>
    </row>
    <row r="258" spans="1:221">
      <c r="A258" s="245" t="s">
        <v>640</v>
      </c>
      <c r="B258" s="250" t="s">
        <v>656</v>
      </c>
      <c r="C258" s="240"/>
      <c r="D258" s="241">
        <v>207449</v>
      </c>
      <c r="E258" s="241">
        <v>8</v>
      </c>
      <c r="F258" s="155">
        <v>1881</v>
      </c>
      <c r="G258" s="156">
        <v>1675</v>
      </c>
      <c r="H258" s="155">
        <v>75</v>
      </c>
      <c r="I258" s="156">
        <v>53</v>
      </c>
      <c r="J258" s="157">
        <f t="shared" si="764"/>
        <v>1806</v>
      </c>
      <c r="K258" s="158">
        <f t="shared" si="764"/>
        <v>1622</v>
      </c>
      <c r="L258" s="155">
        <v>60</v>
      </c>
      <c r="M258" s="242">
        <v>60</v>
      </c>
      <c r="N258" s="157">
        <f t="shared" si="765"/>
        <v>1806</v>
      </c>
      <c r="O258" s="249">
        <f t="shared" si="765"/>
        <v>1668</v>
      </c>
      <c r="P258" s="243">
        <v>0</v>
      </c>
      <c r="Q258" s="243"/>
      <c r="R258" s="155">
        <v>136</v>
      </c>
      <c r="S258" s="244">
        <v>0</v>
      </c>
      <c r="T258" s="157">
        <f t="shared" si="766"/>
        <v>0</v>
      </c>
      <c r="U258" s="158">
        <f t="shared" si="766"/>
        <v>0</v>
      </c>
      <c r="V258" s="155">
        <v>148</v>
      </c>
      <c r="W258" s="156">
        <v>130</v>
      </c>
      <c r="X258" s="157">
        <f t="shared" si="767"/>
        <v>0</v>
      </c>
      <c r="Y258" s="158">
        <f t="shared" si="767"/>
        <v>0</v>
      </c>
      <c r="Z258" s="155"/>
      <c r="AA258" s="156"/>
      <c r="AB258" s="157">
        <f t="shared" si="768"/>
        <v>0</v>
      </c>
      <c r="AC258" s="158">
        <f t="shared" si="768"/>
        <v>0</v>
      </c>
      <c r="AD258" s="157">
        <f t="shared" si="769"/>
        <v>284</v>
      </c>
      <c r="AE258" s="158">
        <f t="shared" si="769"/>
        <v>130</v>
      </c>
      <c r="AF258" s="157">
        <f t="shared" si="770"/>
        <v>0</v>
      </c>
      <c r="AG258" s="158">
        <f t="shared" si="770"/>
        <v>0</v>
      </c>
      <c r="AH258" s="155">
        <v>2.25</v>
      </c>
      <c r="AI258" s="156">
        <v>2</v>
      </c>
      <c r="AJ258" s="157">
        <f t="shared" si="771"/>
        <v>306</v>
      </c>
      <c r="AK258" s="157">
        <f t="shared" si="771"/>
        <v>0</v>
      </c>
      <c r="AL258" s="155">
        <v>2.48</v>
      </c>
      <c r="AM258" s="156">
        <v>3</v>
      </c>
      <c r="AN258" s="157">
        <f t="shared" si="772"/>
        <v>367.04</v>
      </c>
      <c r="AO258" s="157">
        <f t="shared" si="772"/>
        <v>390</v>
      </c>
      <c r="AP258" s="155"/>
      <c r="AQ258" s="156"/>
      <c r="AR258" s="157">
        <f t="shared" si="773"/>
        <v>0</v>
      </c>
      <c r="AS258" s="158">
        <f t="shared" si="773"/>
        <v>0</v>
      </c>
      <c r="AT258" s="157">
        <f t="shared" si="774"/>
        <v>2.3698591549295775</v>
      </c>
      <c r="AU258" s="158">
        <f t="shared" si="774"/>
        <v>3</v>
      </c>
      <c r="AV258" s="157">
        <f t="shared" si="775"/>
        <v>673.04000000000008</v>
      </c>
      <c r="AW258" s="158">
        <f t="shared" si="775"/>
        <v>390</v>
      </c>
      <c r="AX258" s="155"/>
      <c r="AY258" s="156"/>
      <c r="AZ258" s="157">
        <f t="shared" si="776"/>
        <v>0</v>
      </c>
      <c r="BA258" s="158">
        <f t="shared" si="776"/>
        <v>0</v>
      </c>
      <c r="BB258" s="155"/>
      <c r="BC258" s="156"/>
      <c r="BD258" s="157">
        <f t="shared" si="777"/>
        <v>0</v>
      </c>
      <c r="BE258" s="158">
        <f t="shared" si="777"/>
        <v>0</v>
      </c>
      <c r="BF258" s="155"/>
      <c r="BG258" s="156"/>
      <c r="BH258" s="157">
        <f t="shared" si="778"/>
        <v>0</v>
      </c>
      <c r="BI258" s="158">
        <f t="shared" si="778"/>
        <v>0</v>
      </c>
      <c r="BJ258" s="157">
        <f t="shared" si="779"/>
        <v>0</v>
      </c>
      <c r="BK258" s="158">
        <f t="shared" si="779"/>
        <v>0</v>
      </c>
      <c r="BL258" s="157">
        <f t="shared" si="780"/>
        <v>0</v>
      </c>
      <c r="BM258" s="158">
        <f t="shared" si="780"/>
        <v>0</v>
      </c>
      <c r="BN258" s="155">
        <v>477</v>
      </c>
      <c r="BO258" s="156">
        <v>476</v>
      </c>
      <c r="BP258" s="157">
        <f t="shared" si="781"/>
        <v>0</v>
      </c>
      <c r="BQ258" s="158">
        <f t="shared" si="781"/>
        <v>0</v>
      </c>
      <c r="BR258" s="155">
        <v>321</v>
      </c>
      <c r="BS258" s="156">
        <v>335</v>
      </c>
      <c r="BT258" s="157">
        <f t="shared" si="782"/>
        <v>0</v>
      </c>
      <c r="BU258" s="158">
        <f t="shared" si="782"/>
        <v>0</v>
      </c>
      <c r="BV258" s="155"/>
      <c r="BW258" s="156"/>
      <c r="BX258" s="157">
        <f t="shared" si="783"/>
        <v>0</v>
      </c>
      <c r="BY258" s="158">
        <f t="shared" si="783"/>
        <v>0</v>
      </c>
      <c r="BZ258" s="157">
        <f t="shared" si="784"/>
        <v>798</v>
      </c>
      <c r="CA258" s="158">
        <f t="shared" si="784"/>
        <v>811</v>
      </c>
      <c r="CB258" s="157">
        <f t="shared" si="785"/>
        <v>0</v>
      </c>
      <c r="CC258" s="158">
        <f t="shared" si="785"/>
        <v>0</v>
      </c>
      <c r="CD258" s="155">
        <v>5.32</v>
      </c>
      <c r="CE258" s="156">
        <v>5</v>
      </c>
      <c r="CF258" s="157">
        <f t="shared" si="786"/>
        <v>2537.6400000000003</v>
      </c>
      <c r="CG258" s="158">
        <f t="shared" si="786"/>
        <v>2380</v>
      </c>
      <c r="CH258" s="155">
        <v>6.42</v>
      </c>
      <c r="CI258" s="156">
        <v>6</v>
      </c>
      <c r="CJ258" s="157">
        <f t="shared" si="787"/>
        <v>2060.8200000000002</v>
      </c>
      <c r="CK258" s="158">
        <f t="shared" si="787"/>
        <v>2010</v>
      </c>
      <c r="CL258" s="155"/>
      <c r="CM258" s="156"/>
      <c r="CN258" s="157">
        <f t="shared" si="788"/>
        <v>0</v>
      </c>
      <c r="CO258" s="158">
        <f t="shared" si="788"/>
        <v>0</v>
      </c>
      <c r="CP258" s="157">
        <f t="shared" si="789"/>
        <v>5.7624812030075203</v>
      </c>
      <c r="CQ258" s="158">
        <f t="shared" si="789"/>
        <v>5.4130702836004936</v>
      </c>
      <c r="CR258" s="157">
        <f t="shared" si="790"/>
        <v>4598.4600000000009</v>
      </c>
      <c r="CS258" s="158">
        <f t="shared" si="790"/>
        <v>4390</v>
      </c>
      <c r="CT258" s="155"/>
      <c r="CU258" s="156"/>
      <c r="CV258" s="157">
        <f t="shared" si="791"/>
        <v>0</v>
      </c>
      <c r="CW258" s="158">
        <f t="shared" si="791"/>
        <v>0</v>
      </c>
      <c r="CX258" s="155"/>
      <c r="CY258" s="156"/>
      <c r="CZ258" s="157">
        <f t="shared" si="792"/>
        <v>0</v>
      </c>
      <c r="DA258" s="158">
        <f t="shared" si="792"/>
        <v>0</v>
      </c>
      <c r="DB258" s="155"/>
      <c r="DC258" s="156"/>
      <c r="DD258" s="157">
        <f t="shared" si="793"/>
        <v>0</v>
      </c>
      <c r="DE258" s="158">
        <f t="shared" si="793"/>
        <v>0</v>
      </c>
      <c r="DF258" s="157">
        <f t="shared" si="794"/>
        <v>0</v>
      </c>
      <c r="DG258" s="158">
        <f t="shared" si="794"/>
        <v>0</v>
      </c>
      <c r="DH258" s="157">
        <f t="shared" si="795"/>
        <v>0</v>
      </c>
      <c r="DI258" s="158">
        <f t="shared" si="795"/>
        <v>0</v>
      </c>
      <c r="DJ258" s="157">
        <f t="shared" si="796"/>
        <v>1082</v>
      </c>
      <c r="DK258" s="158">
        <f t="shared" si="796"/>
        <v>941</v>
      </c>
      <c r="DL258" s="157">
        <f t="shared" si="796"/>
        <v>0</v>
      </c>
      <c r="DM258" s="158">
        <f t="shared" si="796"/>
        <v>0</v>
      </c>
      <c r="DN258" s="157">
        <f t="shared" si="797"/>
        <v>4.8719963031423301</v>
      </c>
      <c r="DO258" s="158">
        <f t="shared" si="797"/>
        <v>5.079702444208289</v>
      </c>
      <c r="DP258" s="157">
        <f t="shared" si="798"/>
        <v>5271.5000000000009</v>
      </c>
      <c r="DQ258" s="158">
        <f t="shared" si="798"/>
        <v>4780</v>
      </c>
      <c r="DR258" s="157">
        <f t="shared" si="799"/>
        <v>0</v>
      </c>
      <c r="DS258" s="158">
        <f t="shared" si="799"/>
        <v>0</v>
      </c>
      <c r="DT258" s="157">
        <f t="shared" si="800"/>
        <v>0</v>
      </c>
      <c r="DU258" s="158">
        <f t="shared" si="800"/>
        <v>0</v>
      </c>
      <c r="DV258" s="155">
        <v>250</v>
      </c>
      <c r="DW258" s="156">
        <v>254</v>
      </c>
      <c r="DX258" s="157">
        <f t="shared" si="801"/>
        <v>0</v>
      </c>
      <c r="DY258" s="158">
        <f t="shared" si="801"/>
        <v>0</v>
      </c>
      <c r="DZ258" s="155">
        <v>463</v>
      </c>
      <c r="EA258" s="156">
        <v>460</v>
      </c>
      <c r="EB258" s="157">
        <f t="shared" si="802"/>
        <v>0</v>
      </c>
      <c r="EC258" s="158">
        <f t="shared" si="802"/>
        <v>0</v>
      </c>
      <c r="ED258" s="155"/>
      <c r="EE258" s="156"/>
      <c r="EF258" s="157">
        <f t="shared" si="803"/>
        <v>0</v>
      </c>
      <c r="EG258" s="158">
        <f t="shared" si="803"/>
        <v>0</v>
      </c>
      <c r="EH258" s="157">
        <f t="shared" si="804"/>
        <v>713</v>
      </c>
      <c r="EI258" s="158">
        <f t="shared" si="804"/>
        <v>714</v>
      </c>
      <c r="EJ258" s="157">
        <f t="shared" si="805"/>
        <v>0</v>
      </c>
      <c r="EK258" s="158">
        <f t="shared" si="805"/>
        <v>0</v>
      </c>
      <c r="EL258" s="155">
        <v>3.92</v>
      </c>
      <c r="EM258" s="156">
        <v>3</v>
      </c>
      <c r="EN258" s="157">
        <f t="shared" si="806"/>
        <v>980</v>
      </c>
      <c r="EO258" s="158">
        <f t="shared" si="806"/>
        <v>762</v>
      </c>
      <c r="EP258" s="155">
        <v>4.88</v>
      </c>
      <c r="EQ258" s="156">
        <v>5</v>
      </c>
      <c r="ER258" s="157">
        <f t="shared" si="807"/>
        <v>2259.44</v>
      </c>
      <c r="ES258" s="158">
        <f t="shared" si="807"/>
        <v>2300</v>
      </c>
      <c r="ET258" s="155"/>
      <c r="EU258" s="156"/>
      <c r="EV258" s="157">
        <f t="shared" si="808"/>
        <v>0</v>
      </c>
      <c r="EW258" s="158">
        <f t="shared" si="808"/>
        <v>0</v>
      </c>
      <c r="EX258" s="157">
        <f t="shared" si="809"/>
        <v>4.5433941093969148</v>
      </c>
      <c r="EY258" s="158">
        <f t="shared" si="809"/>
        <v>4.2885154061624648</v>
      </c>
      <c r="EZ258" s="157">
        <f t="shared" si="810"/>
        <v>3239.44</v>
      </c>
      <c r="FA258" s="158">
        <f t="shared" si="810"/>
        <v>3062</v>
      </c>
      <c r="FB258" s="155"/>
      <c r="FC258" s="156"/>
      <c r="FD258" s="157">
        <f t="shared" si="811"/>
        <v>0</v>
      </c>
      <c r="FE258" s="158">
        <f t="shared" si="811"/>
        <v>0</v>
      </c>
      <c r="FF258" s="155"/>
      <c r="FG258" s="156"/>
      <c r="FH258" s="157">
        <f t="shared" si="812"/>
        <v>0</v>
      </c>
      <c r="FI258" s="158">
        <f t="shared" si="812"/>
        <v>0</v>
      </c>
      <c r="FJ258" s="155"/>
      <c r="FK258" s="156"/>
      <c r="FL258" s="157">
        <f t="shared" si="813"/>
        <v>0</v>
      </c>
      <c r="FM258" s="158">
        <f t="shared" si="813"/>
        <v>0</v>
      </c>
      <c r="FN258" s="157">
        <f t="shared" si="814"/>
        <v>0</v>
      </c>
      <c r="FO258" s="158">
        <f t="shared" si="814"/>
        <v>0</v>
      </c>
      <c r="FP258" s="157">
        <f t="shared" si="815"/>
        <v>0</v>
      </c>
      <c r="FQ258" s="158">
        <f t="shared" si="815"/>
        <v>0</v>
      </c>
      <c r="FR258" s="155">
        <v>11</v>
      </c>
      <c r="FS258" s="156">
        <v>13</v>
      </c>
      <c r="FT258" s="157">
        <f t="shared" si="816"/>
        <v>0</v>
      </c>
      <c r="FU258" s="158">
        <f t="shared" si="816"/>
        <v>0</v>
      </c>
      <c r="FV258" s="155"/>
      <c r="FW258" s="156"/>
      <c r="FX258" s="157">
        <f t="shared" si="817"/>
        <v>0</v>
      </c>
      <c r="FY258" s="158">
        <f t="shared" si="817"/>
        <v>0</v>
      </c>
      <c r="FZ258" s="155"/>
      <c r="GA258" s="156"/>
      <c r="GB258" s="157">
        <f t="shared" si="818"/>
        <v>0</v>
      </c>
      <c r="GC258" s="158">
        <f t="shared" si="818"/>
        <v>0</v>
      </c>
      <c r="GD258" s="157">
        <f t="shared" si="819"/>
        <v>863</v>
      </c>
      <c r="GE258" s="158">
        <f t="shared" si="819"/>
        <v>730</v>
      </c>
      <c r="GF258" s="157">
        <f t="shared" si="819"/>
        <v>0</v>
      </c>
      <c r="GG258" s="158">
        <f t="shared" si="819"/>
        <v>0</v>
      </c>
      <c r="GH258" s="157">
        <f t="shared" si="820"/>
        <v>3823.6400000000003</v>
      </c>
      <c r="GI258" s="158">
        <f t="shared" si="820"/>
        <v>3142</v>
      </c>
      <c r="GJ258" s="157" t="str">
        <f t="shared" si="821"/>
        <v/>
      </c>
      <c r="GK258" s="158" t="str">
        <f t="shared" si="821"/>
        <v/>
      </c>
      <c r="GL258" s="157">
        <f t="shared" si="822"/>
        <v>932</v>
      </c>
      <c r="GM258" s="158">
        <f t="shared" si="822"/>
        <v>925</v>
      </c>
      <c r="GN258" s="157">
        <f t="shared" si="822"/>
        <v>0</v>
      </c>
      <c r="GO258" s="158">
        <f t="shared" si="822"/>
        <v>0</v>
      </c>
      <c r="GP258" s="157">
        <f t="shared" si="823"/>
        <v>4687.3</v>
      </c>
      <c r="GQ258" s="158">
        <f t="shared" si="823"/>
        <v>4700</v>
      </c>
      <c r="GR258" s="157">
        <f t="shared" si="824"/>
        <v>0</v>
      </c>
      <c r="GS258" s="158">
        <f t="shared" si="824"/>
        <v>0</v>
      </c>
      <c r="GT258" s="157">
        <f t="shared" si="825"/>
        <v>1795</v>
      </c>
      <c r="GU258" s="158">
        <f t="shared" si="825"/>
        <v>1655</v>
      </c>
      <c r="GV258" s="157">
        <f t="shared" si="825"/>
        <v>0</v>
      </c>
      <c r="GW258" s="158">
        <f t="shared" si="825"/>
        <v>0</v>
      </c>
      <c r="GX258" s="157">
        <f t="shared" si="826"/>
        <v>8510.94</v>
      </c>
      <c r="GY258" s="158">
        <f t="shared" si="826"/>
        <v>7842</v>
      </c>
      <c r="GZ258" s="157" t="str">
        <f t="shared" si="826"/>
        <v/>
      </c>
      <c r="HA258" s="158" t="str">
        <f t="shared" si="826"/>
        <v/>
      </c>
      <c r="HB258" s="157">
        <f t="shared" si="827"/>
        <v>0</v>
      </c>
      <c r="HC258" s="158">
        <f t="shared" si="827"/>
        <v>0</v>
      </c>
      <c r="HD258" s="157">
        <f t="shared" si="827"/>
        <v>0</v>
      </c>
      <c r="HE258" s="158">
        <f t="shared" si="827"/>
        <v>0</v>
      </c>
      <c r="HF258" s="157" t="str">
        <f t="shared" si="828"/>
        <v/>
      </c>
      <c r="HG258" s="158" t="str">
        <f t="shared" si="828"/>
        <v/>
      </c>
      <c r="HH258" s="157" t="str">
        <f t="shared" si="829"/>
        <v/>
      </c>
      <c r="HI258" s="158" t="str">
        <f t="shared" si="829"/>
        <v/>
      </c>
      <c r="HJ258" s="157">
        <f t="shared" si="830"/>
        <v>8510.94</v>
      </c>
      <c r="HK258" s="158">
        <f t="shared" si="830"/>
        <v>7842</v>
      </c>
      <c r="HL258" s="157" t="str">
        <f t="shared" si="831"/>
        <v/>
      </c>
      <c r="HM258" s="158" t="str">
        <f t="shared" si="831"/>
        <v/>
      </c>
    </row>
    <row r="259" spans="1:221">
      <c r="A259" s="245" t="s">
        <v>640</v>
      </c>
      <c r="B259" s="239" t="s">
        <v>657</v>
      </c>
      <c r="C259" s="240"/>
      <c r="D259" s="241">
        <v>207935</v>
      </c>
      <c r="E259" s="241">
        <v>8</v>
      </c>
      <c r="F259" s="155">
        <v>1970</v>
      </c>
      <c r="G259" s="156">
        <v>2065</v>
      </c>
      <c r="H259" s="155">
        <v>95</v>
      </c>
      <c r="I259" s="156">
        <v>86</v>
      </c>
      <c r="J259" s="157">
        <f t="shared" si="764"/>
        <v>1875</v>
      </c>
      <c r="K259" s="158">
        <f t="shared" si="764"/>
        <v>1979</v>
      </c>
      <c r="L259" s="155">
        <v>60</v>
      </c>
      <c r="M259" s="242">
        <v>60</v>
      </c>
      <c r="N259" s="157">
        <f t="shared" si="765"/>
        <v>1875</v>
      </c>
      <c r="O259" s="158">
        <f t="shared" si="765"/>
        <v>1979</v>
      </c>
      <c r="P259" s="243">
        <v>0</v>
      </c>
      <c r="Q259" s="243"/>
      <c r="R259" s="155">
        <v>163</v>
      </c>
      <c r="S259" s="156">
        <v>201</v>
      </c>
      <c r="T259" s="157">
        <f t="shared" si="766"/>
        <v>0</v>
      </c>
      <c r="U259" s="158">
        <f t="shared" si="766"/>
        <v>0</v>
      </c>
      <c r="V259" s="155">
        <v>132</v>
      </c>
      <c r="W259" s="156">
        <v>146</v>
      </c>
      <c r="X259" s="157">
        <f t="shared" si="767"/>
        <v>0</v>
      </c>
      <c r="Y259" s="158">
        <f t="shared" si="767"/>
        <v>0</v>
      </c>
      <c r="Z259" s="155"/>
      <c r="AA259" s="156"/>
      <c r="AB259" s="157">
        <f t="shared" si="768"/>
        <v>0</v>
      </c>
      <c r="AC259" s="158">
        <f t="shared" si="768"/>
        <v>0</v>
      </c>
      <c r="AD259" s="157">
        <f t="shared" si="769"/>
        <v>295</v>
      </c>
      <c r="AE259" s="158">
        <f t="shared" si="769"/>
        <v>347</v>
      </c>
      <c r="AF259" s="157">
        <f t="shared" si="770"/>
        <v>0</v>
      </c>
      <c r="AG259" s="158">
        <f t="shared" si="770"/>
        <v>0</v>
      </c>
      <c r="AH259" s="155">
        <v>2.4300000000000002</v>
      </c>
      <c r="AI259" s="156">
        <v>2</v>
      </c>
      <c r="AJ259" s="157">
        <f t="shared" si="771"/>
        <v>396.09000000000003</v>
      </c>
      <c r="AK259" s="157">
        <f t="shared" si="771"/>
        <v>402</v>
      </c>
      <c r="AL259" s="155">
        <v>2.31</v>
      </c>
      <c r="AM259" s="156">
        <v>2</v>
      </c>
      <c r="AN259" s="157">
        <f t="shared" si="772"/>
        <v>304.92</v>
      </c>
      <c r="AO259" s="157">
        <f t="shared" si="772"/>
        <v>292</v>
      </c>
      <c r="AP259" s="155"/>
      <c r="AQ259" s="156"/>
      <c r="AR259" s="157">
        <f t="shared" si="773"/>
        <v>0</v>
      </c>
      <c r="AS259" s="158">
        <f t="shared" si="773"/>
        <v>0</v>
      </c>
      <c r="AT259" s="157">
        <f t="shared" si="774"/>
        <v>2.3763050847457627</v>
      </c>
      <c r="AU259" s="158">
        <f t="shared" si="774"/>
        <v>2</v>
      </c>
      <c r="AV259" s="157">
        <f t="shared" si="775"/>
        <v>701.01</v>
      </c>
      <c r="AW259" s="158">
        <f t="shared" si="775"/>
        <v>694</v>
      </c>
      <c r="AX259" s="155"/>
      <c r="AY259" s="156"/>
      <c r="AZ259" s="157">
        <f t="shared" si="776"/>
        <v>0</v>
      </c>
      <c r="BA259" s="158">
        <f t="shared" si="776"/>
        <v>0</v>
      </c>
      <c r="BB259" s="155"/>
      <c r="BC259" s="156"/>
      <c r="BD259" s="157">
        <f t="shared" si="777"/>
        <v>0</v>
      </c>
      <c r="BE259" s="158">
        <f t="shared" si="777"/>
        <v>0</v>
      </c>
      <c r="BF259" s="155"/>
      <c r="BG259" s="156"/>
      <c r="BH259" s="157">
        <f t="shared" si="778"/>
        <v>0</v>
      </c>
      <c r="BI259" s="158">
        <f t="shared" si="778"/>
        <v>0</v>
      </c>
      <c r="BJ259" s="157">
        <f t="shared" si="779"/>
        <v>0</v>
      </c>
      <c r="BK259" s="158">
        <f t="shared" si="779"/>
        <v>0</v>
      </c>
      <c r="BL259" s="157">
        <f t="shared" si="780"/>
        <v>0</v>
      </c>
      <c r="BM259" s="158">
        <f t="shared" si="780"/>
        <v>0</v>
      </c>
      <c r="BN259" s="155">
        <v>678</v>
      </c>
      <c r="BO259" s="156">
        <v>692</v>
      </c>
      <c r="BP259" s="157">
        <f t="shared" si="781"/>
        <v>0</v>
      </c>
      <c r="BQ259" s="158">
        <f t="shared" si="781"/>
        <v>0</v>
      </c>
      <c r="BR259" s="155">
        <v>397</v>
      </c>
      <c r="BS259" s="156">
        <v>402</v>
      </c>
      <c r="BT259" s="157">
        <f t="shared" si="782"/>
        <v>0</v>
      </c>
      <c r="BU259" s="158">
        <f t="shared" si="782"/>
        <v>0</v>
      </c>
      <c r="BV259" s="155"/>
      <c r="BW259" s="156"/>
      <c r="BX259" s="157">
        <f t="shared" si="783"/>
        <v>0</v>
      </c>
      <c r="BY259" s="158">
        <f t="shared" si="783"/>
        <v>0</v>
      </c>
      <c r="BZ259" s="157">
        <f t="shared" si="784"/>
        <v>1075</v>
      </c>
      <c r="CA259" s="158">
        <f t="shared" si="784"/>
        <v>1094</v>
      </c>
      <c r="CB259" s="157">
        <f t="shared" si="785"/>
        <v>0</v>
      </c>
      <c r="CC259" s="158">
        <f t="shared" si="785"/>
        <v>0</v>
      </c>
      <c r="CD259" s="155">
        <v>5.3</v>
      </c>
      <c r="CE259" s="156">
        <v>5</v>
      </c>
      <c r="CF259" s="157">
        <f t="shared" si="786"/>
        <v>3593.4</v>
      </c>
      <c r="CG259" s="158">
        <f t="shared" si="786"/>
        <v>3460</v>
      </c>
      <c r="CH259" s="155">
        <v>6.61</v>
      </c>
      <c r="CI259" s="156">
        <v>7</v>
      </c>
      <c r="CJ259" s="157">
        <f t="shared" si="787"/>
        <v>2624.17</v>
      </c>
      <c r="CK259" s="158">
        <f t="shared" si="787"/>
        <v>2814</v>
      </c>
      <c r="CL259" s="155"/>
      <c r="CM259" s="156"/>
      <c r="CN259" s="157">
        <f t="shared" si="788"/>
        <v>0</v>
      </c>
      <c r="CO259" s="158">
        <f t="shared" si="788"/>
        <v>0</v>
      </c>
      <c r="CP259" s="157">
        <f t="shared" si="789"/>
        <v>5.7837860465116275</v>
      </c>
      <c r="CQ259" s="158">
        <f t="shared" si="789"/>
        <v>5.7349177330895795</v>
      </c>
      <c r="CR259" s="157">
        <f t="shared" si="790"/>
        <v>6217.57</v>
      </c>
      <c r="CS259" s="158">
        <f t="shared" si="790"/>
        <v>6274</v>
      </c>
      <c r="CT259" s="155"/>
      <c r="CU259" s="156"/>
      <c r="CV259" s="157">
        <f t="shared" si="791"/>
        <v>0</v>
      </c>
      <c r="CW259" s="158">
        <f t="shared" si="791"/>
        <v>0</v>
      </c>
      <c r="CX259" s="155"/>
      <c r="CY259" s="156"/>
      <c r="CZ259" s="157">
        <f t="shared" si="792"/>
        <v>0</v>
      </c>
      <c r="DA259" s="158">
        <f t="shared" si="792"/>
        <v>0</v>
      </c>
      <c r="DB259" s="155"/>
      <c r="DC259" s="156"/>
      <c r="DD259" s="157">
        <f t="shared" si="793"/>
        <v>0</v>
      </c>
      <c r="DE259" s="158">
        <f t="shared" si="793"/>
        <v>0</v>
      </c>
      <c r="DF259" s="157">
        <f t="shared" si="794"/>
        <v>0</v>
      </c>
      <c r="DG259" s="158">
        <f t="shared" si="794"/>
        <v>0</v>
      </c>
      <c r="DH259" s="157">
        <f t="shared" si="795"/>
        <v>0</v>
      </c>
      <c r="DI259" s="158">
        <f t="shared" si="795"/>
        <v>0</v>
      </c>
      <c r="DJ259" s="157">
        <f t="shared" si="796"/>
        <v>1370</v>
      </c>
      <c r="DK259" s="158">
        <f t="shared" si="796"/>
        <v>1441</v>
      </c>
      <c r="DL259" s="157">
        <f t="shared" si="796"/>
        <v>0</v>
      </c>
      <c r="DM259" s="158">
        <f t="shared" si="796"/>
        <v>0</v>
      </c>
      <c r="DN259" s="157">
        <f t="shared" si="797"/>
        <v>5.0500583941605841</v>
      </c>
      <c r="DO259" s="158">
        <f t="shared" si="797"/>
        <v>4.8355308813324083</v>
      </c>
      <c r="DP259" s="157">
        <f t="shared" si="798"/>
        <v>6918.58</v>
      </c>
      <c r="DQ259" s="158">
        <f t="shared" si="798"/>
        <v>6968</v>
      </c>
      <c r="DR259" s="157">
        <f t="shared" si="799"/>
        <v>0</v>
      </c>
      <c r="DS259" s="158">
        <f t="shared" si="799"/>
        <v>0</v>
      </c>
      <c r="DT259" s="157">
        <f t="shared" si="800"/>
        <v>0</v>
      </c>
      <c r="DU259" s="158">
        <f t="shared" si="800"/>
        <v>0</v>
      </c>
      <c r="DV259" s="155">
        <v>199</v>
      </c>
      <c r="DW259" s="156">
        <v>214</v>
      </c>
      <c r="DX259" s="157">
        <f t="shared" si="801"/>
        <v>0</v>
      </c>
      <c r="DY259" s="158">
        <f t="shared" si="801"/>
        <v>0</v>
      </c>
      <c r="DZ259" s="155">
        <v>298</v>
      </c>
      <c r="EA259" s="156">
        <v>316</v>
      </c>
      <c r="EB259" s="157">
        <f t="shared" si="802"/>
        <v>0</v>
      </c>
      <c r="EC259" s="158">
        <f t="shared" si="802"/>
        <v>0</v>
      </c>
      <c r="ED259" s="155"/>
      <c r="EE259" s="156"/>
      <c r="EF259" s="157">
        <f t="shared" si="803"/>
        <v>0</v>
      </c>
      <c r="EG259" s="158">
        <f t="shared" si="803"/>
        <v>0</v>
      </c>
      <c r="EH259" s="157">
        <f t="shared" si="804"/>
        <v>497</v>
      </c>
      <c r="EI259" s="158">
        <f t="shared" si="804"/>
        <v>530</v>
      </c>
      <c r="EJ259" s="157">
        <f t="shared" si="805"/>
        <v>0</v>
      </c>
      <c r="EK259" s="158">
        <f t="shared" si="805"/>
        <v>0</v>
      </c>
      <c r="EL259" s="155">
        <v>4.32</v>
      </c>
      <c r="EM259" s="156">
        <v>4</v>
      </c>
      <c r="EN259" s="157">
        <f t="shared" si="806"/>
        <v>859.68000000000006</v>
      </c>
      <c r="EO259" s="158">
        <f t="shared" si="806"/>
        <v>856</v>
      </c>
      <c r="EP259" s="155">
        <v>5.58</v>
      </c>
      <c r="EQ259" s="156">
        <v>6</v>
      </c>
      <c r="ER259" s="157">
        <f t="shared" si="807"/>
        <v>1662.84</v>
      </c>
      <c r="ES259" s="158">
        <f t="shared" si="807"/>
        <v>1896</v>
      </c>
      <c r="ET259" s="155"/>
      <c r="EU259" s="156"/>
      <c r="EV259" s="157">
        <f t="shared" si="808"/>
        <v>0</v>
      </c>
      <c r="EW259" s="158">
        <f t="shared" si="808"/>
        <v>0</v>
      </c>
      <c r="EX259" s="157">
        <f t="shared" si="809"/>
        <v>5.0754929577464791</v>
      </c>
      <c r="EY259" s="158">
        <f t="shared" si="809"/>
        <v>5.192452830188679</v>
      </c>
      <c r="EZ259" s="157">
        <f t="shared" si="810"/>
        <v>2522.52</v>
      </c>
      <c r="FA259" s="158">
        <f t="shared" si="810"/>
        <v>2752</v>
      </c>
      <c r="FB259" s="155"/>
      <c r="FC259" s="156"/>
      <c r="FD259" s="157">
        <f t="shared" si="811"/>
        <v>0</v>
      </c>
      <c r="FE259" s="158">
        <f t="shared" si="811"/>
        <v>0</v>
      </c>
      <c r="FF259" s="155"/>
      <c r="FG259" s="156"/>
      <c r="FH259" s="157">
        <f t="shared" si="812"/>
        <v>0</v>
      </c>
      <c r="FI259" s="158">
        <f t="shared" si="812"/>
        <v>0</v>
      </c>
      <c r="FJ259" s="155"/>
      <c r="FK259" s="156"/>
      <c r="FL259" s="157">
        <f t="shared" si="813"/>
        <v>0</v>
      </c>
      <c r="FM259" s="158">
        <f t="shared" si="813"/>
        <v>0</v>
      </c>
      <c r="FN259" s="157">
        <f t="shared" si="814"/>
        <v>0</v>
      </c>
      <c r="FO259" s="158">
        <f t="shared" si="814"/>
        <v>0</v>
      </c>
      <c r="FP259" s="157">
        <f t="shared" si="815"/>
        <v>0</v>
      </c>
      <c r="FQ259" s="158">
        <f t="shared" si="815"/>
        <v>0</v>
      </c>
      <c r="FR259" s="155">
        <v>8</v>
      </c>
      <c r="FS259" s="156">
        <v>8</v>
      </c>
      <c r="FT259" s="157">
        <f t="shared" si="816"/>
        <v>0</v>
      </c>
      <c r="FU259" s="158">
        <f t="shared" si="816"/>
        <v>0</v>
      </c>
      <c r="FV259" s="155"/>
      <c r="FW259" s="156"/>
      <c r="FX259" s="157">
        <f t="shared" si="817"/>
        <v>0</v>
      </c>
      <c r="FY259" s="158">
        <f t="shared" si="817"/>
        <v>0</v>
      </c>
      <c r="FZ259" s="155"/>
      <c r="GA259" s="156"/>
      <c r="GB259" s="157">
        <f t="shared" si="818"/>
        <v>0</v>
      </c>
      <c r="GC259" s="158">
        <f t="shared" si="818"/>
        <v>0</v>
      </c>
      <c r="GD259" s="157">
        <f t="shared" si="819"/>
        <v>1040</v>
      </c>
      <c r="GE259" s="158">
        <f t="shared" si="819"/>
        <v>1107</v>
      </c>
      <c r="GF259" s="157">
        <f t="shared" si="819"/>
        <v>0</v>
      </c>
      <c r="GG259" s="158">
        <f t="shared" si="819"/>
        <v>0</v>
      </c>
      <c r="GH259" s="157">
        <f t="shared" si="820"/>
        <v>4849.17</v>
      </c>
      <c r="GI259" s="158">
        <f t="shared" si="820"/>
        <v>4718</v>
      </c>
      <c r="GJ259" s="157" t="str">
        <f t="shared" si="821"/>
        <v/>
      </c>
      <c r="GK259" s="158" t="str">
        <f t="shared" si="821"/>
        <v/>
      </c>
      <c r="GL259" s="157">
        <f t="shared" si="822"/>
        <v>827</v>
      </c>
      <c r="GM259" s="158">
        <f t="shared" si="822"/>
        <v>864</v>
      </c>
      <c r="GN259" s="157">
        <f t="shared" si="822"/>
        <v>0</v>
      </c>
      <c r="GO259" s="158">
        <f t="shared" si="822"/>
        <v>0</v>
      </c>
      <c r="GP259" s="157">
        <f t="shared" si="823"/>
        <v>4591.93</v>
      </c>
      <c r="GQ259" s="158">
        <f t="shared" si="823"/>
        <v>5002</v>
      </c>
      <c r="GR259" s="157">
        <f t="shared" si="824"/>
        <v>0</v>
      </c>
      <c r="GS259" s="158">
        <f t="shared" si="824"/>
        <v>0</v>
      </c>
      <c r="GT259" s="157">
        <f t="shared" si="825"/>
        <v>1867</v>
      </c>
      <c r="GU259" s="158">
        <f t="shared" si="825"/>
        <v>1971</v>
      </c>
      <c r="GV259" s="157">
        <f t="shared" si="825"/>
        <v>0</v>
      </c>
      <c r="GW259" s="158">
        <f t="shared" si="825"/>
        <v>0</v>
      </c>
      <c r="GX259" s="157">
        <f t="shared" si="826"/>
        <v>9441.1</v>
      </c>
      <c r="GY259" s="158">
        <f t="shared" si="826"/>
        <v>9720</v>
      </c>
      <c r="GZ259" s="157" t="str">
        <f t="shared" si="826"/>
        <v/>
      </c>
      <c r="HA259" s="158" t="str">
        <f t="shared" si="826"/>
        <v/>
      </c>
      <c r="HB259" s="157">
        <f t="shared" si="827"/>
        <v>0</v>
      </c>
      <c r="HC259" s="158">
        <f t="shared" si="827"/>
        <v>0</v>
      </c>
      <c r="HD259" s="157">
        <f t="shared" si="827"/>
        <v>0</v>
      </c>
      <c r="HE259" s="158">
        <f t="shared" si="827"/>
        <v>0</v>
      </c>
      <c r="HF259" s="157" t="str">
        <f t="shared" si="828"/>
        <v/>
      </c>
      <c r="HG259" s="158" t="str">
        <f t="shared" si="828"/>
        <v/>
      </c>
      <c r="HH259" s="157" t="str">
        <f t="shared" si="829"/>
        <v/>
      </c>
      <c r="HI259" s="158" t="str">
        <f t="shared" si="829"/>
        <v/>
      </c>
      <c r="HJ259" s="157">
        <f t="shared" si="830"/>
        <v>9441.1</v>
      </c>
      <c r="HK259" s="158">
        <f t="shared" si="830"/>
        <v>9720</v>
      </c>
      <c r="HL259" s="157" t="str">
        <f t="shared" si="831"/>
        <v/>
      </c>
      <c r="HM259" s="158" t="str">
        <f t="shared" si="831"/>
        <v/>
      </c>
    </row>
    <row r="260" spans="1:221">
      <c r="A260" s="245" t="s">
        <v>640</v>
      </c>
      <c r="B260" s="239" t="s">
        <v>658</v>
      </c>
      <c r="C260" s="240"/>
      <c r="D260" s="241">
        <v>207281</v>
      </c>
      <c r="E260" s="241">
        <v>9</v>
      </c>
      <c r="F260" s="155">
        <v>798</v>
      </c>
      <c r="G260" s="156">
        <v>963</v>
      </c>
      <c r="H260" s="155">
        <v>63</v>
      </c>
      <c r="I260" s="156">
        <v>79</v>
      </c>
      <c r="J260" s="157">
        <f t="shared" si="764"/>
        <v>735</v>
      </c>
      <c r="K260" s="158">
        <f t="shared" si="764"/>
        <v>884</v>
      </c>
      <c r="L260" s="155">
        <v>60</v>
      </c>
      <c r="M260" s="242">
        <v>60</v>
      </c>
      <c r="N260" s="157">
        <f t="shared" si="765"/>
        <v>735</v>
      </c>
      <c r="O260" s="158">
        <f t="shared" si="765"/>
        <v>884</v>
      </c>
      <c r="P260" s="243">
        <v>0</v>
      </c>
      <c r="Q260" s="243"/>
      <c r="R260" s="155">
        <v>152</v>
      </c>
      <c r="S260" s="156">
        <v>202</v>
      </c>
      <c r="T260" s="157">
        <f t="shared" si="766"/>
        <v>0</v>
      </c>
      <c r="U260" s="158">
        <f t="shared" si="766"/>
        <v>0</v>
      </c>
      <c r="V260" s="155">
        <v>48</v>
      </c>
      <c r="W260" s="156">
        <v>57</v>
      </c>
      <c r="X260" s="157">
        <f t="shared" si="767"/>
        <v>0</v>
      </c>
      <c r="Y260" s="158">
        <f t="shared" si="767"/>
        <v>0</v>
      </c>
      <c r="Z260" s="155"/>
      <c r="AA260" s="156"/>
      <c r="AB260" s="157">
        <f t="shared" si="768"/>
        <v>0</v>
      </c>
      <c r="AC260" s="158">
        <f t="shared" si="768"/>
        <v>0</v>
      </c>
      <c r="AD260" s="157">
        <f t="shared" si="769"/>
        <v>200</v>
      </c>
      <c r="AE260" s="158">
        <f t="shared" si="769"/>
        <v>259</v>
      </c>
      <c r="AF260" s="157">
        <f t="shared" si="770"/>
        <v>0</v>
      </c>
      <c r="AG260" s="158">
        <f t="shared" si="770"/>
        <v>0</v>
      </c>
      <c r="AH260" s="155">
        <v>2.66</v>
      </c>
      <c r="AI260" s="156">
        <v>3</v>
      </c>
      <c r="AJ260" s="157">
        <f t="shared" si="771"/>
        <v>404.32000000000005</v>
      </c>
      <c r="AK260" s="157">
        <f t="shared" si="771"/>
        <v>606</v>
      </c>
      <c r="AL260" s="155">
        <v>2.76</v>
      </c>
      <c r="AM260" s="156">
        <v>3</v>
      </c>
      <c r="AN260" s="157">
        <f t="shared" si="772"/>
        <v>132.47999999999999</v>
      </c>
      <c r="AO260" s="157">
        <f t="shared" si="772"/>
        <v>171</v>
      </c>
      <c r="AP260" s="155"/>
      <c r="AQ260" s="156"/>
      <c r="AR260" s="157">
        <f t="shared" si="773"/>
        <v>0</v>
      </c>
      <c r="AS260" s="158">
        <f t="shared" si="773"/>
        <v>0</v>
      </c>
      <c r="AT260" s="157">
        <f t="shared" si="774"/>
        <v>2.6840000000000002</v>
      </c>
      <c r="AU260" s="158">
        <f t="shared" si="774"/>
        <v>3</v>
      </c>
      <c r="AV260" s="157">
        <f t="shared" si="775"/>
        <v>536.80000000000007</v>
      </c>
      <c r="AW260" s="158">
        <f t="shared" si="775"/>
        <v>777</v>
      </c>
      <c r="AX260" s="155"/>
      <c r="AY260" s="156"/>
      <c r="AZ260" s="157">
        <f t="shared" si="776"/>
        <v>0</v>
      </c>
      <c r="BA260" s="158">
        <f t="shared" si="776"/>
        <v>0</v>
      </c>
      <c r="BB260" s="155"/>
      <c r="BC260" s="156"/>
      <c r="BD260" s="157">
        <f t="shared" si="777"/>
        <v>0</v>
      </c>
      <c r="BE260" s="158">
        <f t="shared" si="777"/>
        <v>0</v>
      </c>
      <c r="BF260" s="155"/>
      <c r="BG260" s="156"/>
      <c r="BH260" s="157">
        <f t="shared" si="778"/>
        <v>0</v>
      </c>
      <c r="BI260" s="158">
        <f t="shared" si="778"/>
        <v>0</v>
      </c>
      <c r="BJ260" s="157">
        <f t="shared" si="779"/>
        <v>0</v>
      </c>
      <c r="BK260" s="158">
        <f t="shared" si="779"/>
        <v>0</v>
      </c>
      <c r="BL260" s="157">
        <f t="shared" si="780"/>
        <v>0</v>
      </c>
      <c r="BM260" s="158">
        <f t="shared" si="780"/>
        <v>0</v>
      </c>
      <c r="BN260" s="155">
        <v>285</v>
      </c>
      <c r="BO260" s="156">
        <v>330</v>
      </c>
      <c r="BP260" s="157">
        <f t="shared" si="781"/>
        <v>0</v>
      </c>
      <c r="BQ260" s="158">
        <f t="shared" si="781"/>
        <v>0</v>
      </c>
      <c r="BR260" s="155">
        <v>61</v>
      </c>
      <c r="BS260" s="156">
        <v>85</v>
      </c>
      <c r="BT260" s="157">
        <f t="shared" si="782"/>
        <v>0</v>
      </c>
      <c r="BU260" s="158">
        <f t="shared" si="782"/>
        <v>0</v>
      </c>
      <c r="BV260" s="155"/>
      <c r="BW260" s="156"/>
      <c r="BX260" s="157">
        <f t="shared" si="783"/>
        <v>0</v>
      </c>
      <c r="BY260" s="158">
        <f t="shared" si="783"/>
        <v>0</v>
      </c>
      <c r="BZ260" s="157">
        <f t="shared" si="784"/>
        <v>346</v>
      </c>
      <c r="CA260" s="158">
        <f t="shared" si="784"/>
        <v>415</v>
      </c>
      <c r="CB260" s="157">
        <f t="shared" si="785"/>
        <v>0</v>
      </c>
      <c r="CC260" s="158">
        <f t="shared" si="785"/>
        <v>0</v>
      </c>
      <c r="CD260" s="155">
        <v>4.1900000000000004</v>
      </c>
      <c r="CE260" s="156">
        <v>4</v>
      </c>
      <c r="CF260" s="157">
        <f t="shared" si="786"/>
        <v>1194.1500000000001</v>
      </c>
      <c r="CG260" s="158">
        <f t="shared" si="786"/>
        <v>1320</v>
      </c>
      <c r="CH260" s="155">
        <v>5.26</v>
      </c>
      <c r="CI260" s="156">
        <v>5</v>
      </c>
      <c r="CJ260" s="157">
        <f t="shared" si="787"/>
        <v>320.86</v>
      </c>
      <c r="CK260" s="158">
        <f t="shared" si="787"/>
        <v>425</v>
      </c>
      <c r="CL260" s="155"/>
      <c r="CM260" s="156"/>
      <c r="CN260" s="157">
        <f t="shared" si="788"/>
        <v>0</v>
      </c>
      <c r="CO260" s="158">
        <f t="shared" si="788"/>
        <v>0</v>
      </c>
      <c r="CP260" s="157">
        <f t="shared" si="789"/>
        <v>4.3786416184971104</v>
      </c>
      <c r="CQ260" s="158">
        <f t="shared" si="789"/>
        <v>4.2048192771084336</v>
      </c>
      <c r="CR260" s="157">
        <f t="shared" si="790"/>
        <v>1515.0100000000002</v>
      </c>
      <c r="CS260" s="158">
        <f t="shared" si="790"/>
        <v>1745</v>
      </c>
      <c r="CT260" s="155"/>
      <c r="CU260" s="156"/>
      <c r="CV260" s="157">
        <f t="shared" si="791"/>
        <v>0</v>
      </c>
      <c r="CW260" s="158">
        <f t="shared" si="791"/>
        <v>0</v>
      </c>
      <c r="CX260" s="155"/>
      <c r="CY260" s="156"/>
      <c r="CZ260" s="157">
        <f t="shared" si="792"/>
        <v>0</v>
      </c>
      <c r="DA260" s="158">
        <f t="shared" si="792"/>
        <v>0</v>
      </c>
      <c r="DB260" s="155"/>
      <c r="DC260" s="156"/>
      <c r="DD260" s="157">
        <f t="shared" si="793"/>
        <v>0</v>
      </c>
      <c r="DE260" s="158">
        <f t="shared" si="793"/>
        <v>0</v>
      </c>
      <c r="DF260" s="157">
        <f t="shared" si="794"/>
        <v>0</v>
      </c>
      <c r="DG260" s="158">
        <f t="shared" si="794"/>
        <v>0</v>
      </c>
      <c r="DH260" s="157">
        <f t="shared" si="795"/>
        <v>0</v>
      </c>
      <c r="DI260" s="158">
        <f t="shared" si="795"/>
        <v>0</v>
      </c>
      <c r="DJ260" s="157">
        <f t="shared" si="796"/>
        <v>546</v>
      </c>
      <c r="DK260" s="158">
        <f t="shared" si="796"/>
        <v>674</v>
      </c>
      <c r="DL260" s="157">
        <f t="shared" si="796"/>
        <v>0</v>
      </c>
      <c r="DM260" s="158">
        <f t="shared" si="796"/>
        <v>0</v>
      </c>
      <c r="DN260" s="157">
        <f t="shared" si="797"/>
        <v>3.7578937728937736</v>
      </c>
      <c r="DO260" s="158">
        <f t="shared" si="797"/>
        <v>3.741839762611276</v>
      </c>
      <c r="DP260" s="157">
        <f t="shared" si="798"/>
        <v>2051.8100000000004</v>
      </c>
      <c r="DQ260" s="158">
        <f t="shared" si="798"/>
        <v>2522</v>
      </c>
      <c r="DR260" s="157">
        <f t="shared" si="799"/>
        <v>0</v>
      </c>
      <c r="DS260" s="158">
        <f t="shared" si="799"/>
        <v>0</v>
      </c>
      <c r="DT260" s="157">
        <f t="shared" si="800"/>
        <v>0</v>
      </c>
      <c r="DU260" s="158">
        <f t="shared" si="800"/>
        <v>0</v>
      </c>
      <c r="DV260" s="155">
        <v>112</v>
      </c>
      <c r="DW260" s="156">
        <v>129</v>
      </c>
      <c r="DX260" s="157">
        <f t="shared" si="801"/>
        <v>0</v>
      </c>
      <c r="DY260" s="158">
        <f t="shared" si="801"/>
        <v>0</v>
      </c>
      <c r="DZ260" s="155">
        <v>73</v>
      </c>
      <c r="EA260" s="156">
        <v>75</v>
      </c>
      <c r="EB260" s="157">
        <f t="shared" si="802"/>
        <v>0</v>
      </c>
      <c r="EC260" s="158">
        <f t="shared" si="802"/>
        <v>0</v>
      </c>
      <c r="ED260" s="155"/>
      <c r="EE260" s="156"/>
      <c r="EF260" s="157">
        <f t="shared" si="803"/>
        <v>0</v>
      </c>
      <c r="EG260" s="158">
        <f t="shared" si="803"/>
        <v>0</v>
      </c>
      <c r="EH260" s="157">
        <f t="shared" si="804"/>
        <v>185</v>
      </c>
      <c r="EI260" s="158">
        <f t="shared" si="804"/>
        <v>204</v>
      </c>
      <c r="EJ260" s="157">
        <f t="shared" si="805"/>
        <v>0</v>
      </c>
      <c r="EK260" s="158">
        <f t="shared" si="805"/>
        <v>0</v>
      </c>
      <c r="EL260" s="155">
        <v>3.92</v>
      </c>
      <c r="EM260" s="156">
        <v>4</v>
      </c>
      <c r="EN260" s="157">
        <f t="shared" si="806"/>
        <v>439.03999999999996</v>
      </c>
      <c r="EO260" s="158">
        <f t="shared" si="806"/>
        <v>516</v>
      </c>
      <c r="EP260" s="155">
        <v>3.89</v>
      </c>
      <c r="EQ260" s="156">
        <v>4</v>
      </c>
      <c r="ER260" s="157">
        <f t="shared" si="807"/>
        <v>283.97000000000003</v>
      </c>
      <c r="ES260" s="158">
        <f t="shared" si="807"/>
        <v>300</v>
      </c>
      <c r="ET260" s="155"/>
      <c r="EU260" s="156"/>
      <c r="EV260" s="157">
        <f t="shared" si="808"/>
        <v>0</v>
      </c>
      <c r="EW260" s="158">
        <f t="shared" si="808"/>
        <v>0</v>
      </c>
      <c r="EX260" s="157">
        <f t="shared" si="809"/>
        <v>3.9081621621621623</v>
      </c>
      <c r="EY260" s="158">
        <f t="shared" si="809"/>
        <v>4</v>
      </c>
      <c r="EZ260" s="157">
        <f t="shared" si="810"/>
        <v>723.01</v>
      </c>
      <c r="FA260" s="158">
        <f t="shared" si="810"/>
        <v>816</v>
      </c>
      <c r="FB260" s="155"/>
      <c r="FC260" s="156"/>
      <c r="FD260" s="157">
        <f t="shared" si="811"/>
        <v>0</v>
      </c>
      <c r="FE260" s="158">
        <f t="shared" si="811"/>
        <v>0</v>
      </c>
      <c r="FF260" s="155"/>
      <c r="FG260" s="156"/>
      <c r="FH260" s="157">
        <f t="shared" si="812"/>
        <v>0</v>
      </c>
      <c r="FI260" s="158">
        <f t="shared" si="812"/>
        <v>0</v>
      </c>
      <c r="FJ260" s="155"/>
      <c r="FK260" s="156"/>
      <c r="FL260" s="157">
        <f t="shared" si="813"/>
        <v>0</v>
      </c>
      <c r="FM260" s="158">
        <f t="shared" si="813"/>
        <v>0</v>
      </c>
      <c r="FN260" s="157">
        <f t="shared" si="814"/>
        <v>0</v>
      </c>
      <c r="FO260" s="158">
        <f t="shared" si="814"/>
        <v>0</v>
      </c>
      <c r="FP260" s="157">
        <f t="shared" si="815"/>
        <v>0</v>
      </c>
      <c r="FQ260" s="158">
        <f t="shared" si="815"/>
        <v>0</v>
      </c>
      <c r="FR260" s="155">
        <v>4</v>
      </c>
      <c r="FS260" s="156">
        <v>6</v>
      </c>
      <c r="FT260" s="157">
        <f t="shared" si="816"/>
        <v>0</v>
      </c>
      <c r="FU260" s="158">
        <f t="shared" si="816"/>
        <v>0</v>
      </c>
      <c r="FV260" s="155"/>
      <c r="FW260" s="156"/>
      <c r="FX260" s="157">
        <f t="shared" si="817"/>
        <v>0</v>
      </c>
      <c r="FY260" s="158">
        <f t="shared" si="817"/>
        <v>0</v>
      </c>
      <c r="FZ260" s="155"/>
      <c r="GA260" s="156"/>
      <c r="GB260" s="157">
        <f t="shared" si="818"/>
        <v>0</v>
      </c>
      <c r="GC260" s="158">
        <f t="shared" si="818"/>
        <v>0</v>
      </c>
      <c r="GD260" s="157">
        <f t="shared" si="819"/>
        <v>549</v>
      </c>
      <c r="GE260" s="158">
        <f t="shared" si="819"/>
        <v>661</v>
      </c>
      <c r="GF260" s="157">
        <f t="shared" si="819"/>
        <v>0</v>
      </c>
      <c r="GG260" s="158">
        <f t="shared" si="819"/>
        <v>0</v>
      </c>
      <c r="GH260" s="157">
        <f t="shared" si="820"/>
        <v>2037.5100000000002</v>
      </c>
      <c r="GI260" s="158">
        <f t="shared" si="820"/>
        <v>2442</v>
      </c>
      <c r="GJ260" s="157" t="str">
        <f t="shared" si="821"/>
        <v/>
      </c>
      <c r="GK260" s="158" t="str">
        <f t="shared" si="821"/>
        <v/>
      </c>
      <c r="GL260" s="157">
        <f t="shared" si="822"/>
        <v>182</v>
      </c>
      <c r="GM260" s="158">
        <f t="shared" si="822"/>
        <v>217</v>
      </c>
      <c r="GN260" s="157">
        <f t="shared" si="822"/>
        <v>0</v>
      </c>
      <c r="GO260" s="158">
        <f t="shared" si="822"/>
        <v>0</v>
      </c>
      <c r="GP260" s="157">
        <f t="shared" si="823"/>
        <v>737.31000000000006</v>
      </c>
      <c r="GQ260" s="158">
        <f t="shared" si="823"/>
        <v>896</v>
      </c>
      <c r="GR260" s="157">
        <f t="shared" si="824"/>
        <v>0</v>
      </c>
      <c r="GS260" s="158">
        <f t="shared" si="824"/>
        <v>0</v>
      </c>
      <c r="GT260" s="157">
        <f t="shared" si="825"/>
        <v>731</v>
      </c>
      <c r="GU260" s="158">
        <f t="shared" si="825"/>
        <v>878</v>
      </c>
      <c r="GV260" s="157">
        <f t="shared" si="825"/>
        <v>0</v>
      </c>
      <c r="GW260" s="158">
        <f t="shared" si="825"/>
        <v>0</v>
      </c>
      <c r="GX260" s="157">
        <f t="shared" si="826"/>
        <v>2774.82</v>
      </c>
      <c r="GY260" s="158">
        <f t="shared" si="826"/>
        <v>3338</v>
      </c>
      <c r="GZ260" s="157" t="str">
        <f t="shared" si="826"/>
        <v/>
      </c>
      <c r="HA260" s="158" t="str">
        <f t="shared" si="826"/>
        <v/>
      </c>
      <c r="HB260" s="157">
        <f t="shared" si="827"/>
        <v>0</v>
      </c>
      <c r="HC260" s="158">
        <f t="shared" si="827"/>
        <v>0</v>
      </c>
      <c r="HD260" s="157">
        <f t="shared" si="827"/>
        <v>0</v>
      </c>
      <c r="HE260" s="158">
        <f t="shared" si="827"/>
        <v>0</v>
      </c>
      <c r="HF260" s="157" t="str">
        <f t="shared" si="828"/>
        <v/>
      </c>
      <c r="HG260" s="158" t="str">
        <f t="shared" si="828"/>
        <v/>
      </c>
      <c r="HH260" s="157" t="str">
        <f t="shared" si="829"/>
        <v/>
      </c>
      <c r="HI260" s="158" t="str">
        <f t="shared" si="829"/>
        <v/>
      </c>
      <c r="HJ260" s="157">
        <f t="shared" si="830"/>
        <v>2774.8200000000006</v>
      </c>
      <c r="HK260" s="158">
        <f t="shared" si="830"/>
        <v>3338</v>
      </c>
      <c r="HL260" s="157" t="str">
        <f t="shared" si="831"/>
        <v/>
      </c>
      <c r="HM260" s="158" t="str">
        <f t="shared" si="831"/>
        <v/>
      </c>
    </row>
    <row r="261" spans="1:221">
      <c r="A261" s="245" t="s">
        <v>640</v>
      </c>
      <c r="B261" s="239" t="s">
        <v>659</v>
      </c>
      <c r="C261" s="246"/>
      <c r="D261" s="241">
        <v>207670</v>
      </c>
      <c r="E261" s="241">
        <v>9</v>
      </c>
      <c r="F261" s="155">
        <v>947</v>
      </c>
      <c r="G261" s="156">
        <v>840</v>
      </c>
      <c r="H261" s="155">
        <v>12</v>
      </c>
      <c r="I261" s="156">
        <v>7</v>
      </c>
      <c r="J261" s="157">
        <f t="shared" si="764"/>
        <v>935</v>
      </c>
      <c r="K261" s="158">
        <f t="shared" si="764"/>
        <v>833</v>
      </c>
      <c r="L261" s="155">
        <v>60</v>
      </c>
      <c r="M261" s="242">
        <v>60</v>
      </c>
      <c r="N261" s="157">
        <f t="shared" si="765"/>
        <v>935</v>
      </c>
      <c r="O261" s="158">
        <f t="shared" si="765"/>
        <v>833</v>
      </c>
      <c r="P261" s="243">
        <v>0</v>
      </c>
      <c r="Q261" s="243"/>
      <c r="R261" s="155">
        <v>91</v>
      </c>
      <c r="S261" s="156">
        <v>81</v>
      </c>
      <c r="T261" s="157">
        <f t="shared" si="766"/>
        <v>0</v>
      </c>
      <c r="U261" s="158">
        <f t="shared" si="766"/>
        <v>0</v>
      </c>
      <c r="V261" s="155">
        <v>49</v>
      </c>
      <c r="W261" s="156">
        <v>45</v>
      </c>
      <c r="X261" s="157">
        <f t="shared" si="767"/>
        <v>0</v>
      </c>
      <c r="Y261" s="158">
        <f t="shared" si="767"/>
        <v>0</v>
      </c>
      <c r="Z261" s="155"/>
      <c r="AA261" s="156"/>
      <c r="AB261" s="157">
        <f t="shared" si="768"/>
        <v>0</v>
      </c>
      <c r="AC261" s="158">
        <f t="shared" si="768"/>
        <v>0</v>
      </c>
      <c r="AD261" s="157">
        <f t="shared" si="769"/>
        <v>140</v>
      </c>
      <c r="AE261" s="158">
        <f t="shared" si="769"/>
        <v>126</v>
      </c>
      <c r="AF261" s="157">
        <f t="shared" si="770"/>
        <v>0</v>
      </c>
      <c r="AG261" s="158">
        <f t="shared" si="770"/>
        <v>0</v>
      </c>
      <c r="AH261" s="155">
        <v>3.34</v>
      </c>
      <c r="AI261" s="156">
        <v>3</v>
      </c>
      <c r="AJ261" s="157">
        <f t="shared" si="771"/>
        <v>303.94</v>
      </c>
      <c r="AK261" s="157">
        <f t="shared" si="771"/>
        <v>243</v>
      </c>
      <c r="AL261" s="155">
        <v>3.87</v>
      </c>
      <c r="AM261" s="156">
        <v>4</v>
      </c>
      <c r="AN261" s="157">
        <f t="shared" si="772"/>
        <v>189.63</v>
      </c>
      <c r="AO261" s="157">
        <f t="shared" si="772"/>
        <v>180</v>
      </c>
      <c r="AP261" s="155"/>
      <c r="AQ261" s="156"/>
      <c r="AR261" s="157">
        <f t="shared" si="773"/>
        <v>0</v>
      </c>
      <c r="AS261" s="158">
        <f t="shared" si="773"/>
        <v>0</v>
      </c>
      <c r="AT261" s="157">
        <f t="shared" si="774"/>
        <v>3.5255000000000001</v>
      </c>
      <c r="AU261" s="158">
        <f t="shared" si="774"/>
        <v>3.3571428571428572</v>
      </c>
      <c r="AV261" s="157">
        <f t="shared" si="775"/>
        <v>493.57</v>
      </c>
      <c r="AW261" s="158">
        <f t="shared" si="775"/>
        <v>423</v>
      </c>
      <c r="AX261" s="155"/>
      <c r="AY261" s="156"/>
      <c r="AZ261" s="157">
        <f t="shared" si="776"/>
        <v>0</v>
      </c>
      <c r="BA261" s="158">
        <f t="shared" si="776"/>
        <v>0</v>
      </c>
      <c r="BB261" s="155"/>
      <c r="BC261" s="156"/>
      <c r="BD261" s="157">
        <f t="shared" si="777"/>
        <v>0</v>
      </c>
      <c r="BE261" s="158">
        <f t="shared" si="777"/>
        <v>0</v>
      </c>
      <c r="BF261" s="155"/>
      <c r="BG261" s="156"/>
      <c r="BH261" s="157">
        <f t="shared" si="778"/>
        <v>0</v>
      </c>
      <c r="BI261" s="158">
        <f t="shared" si="778"/>
        <v>0</v>
      </c>
      <c r="BJ261" s="157">
        <f t="shared" si="779"/>
        <v>0</v>
      </c>
      <c r="BK261" s="158">
        <f t="shared" si="779"/>
        <v>0</v>
      </c>
      <c r="BL261" s="157">
        <f t="shared" si="780"/>
        <v>0</v>
      </c>
      <c r="BM261" s="158">
        <f t="shared" si="780"/>
        <v>0</v>
      </c>
      <c r="BN261" s="155">
        <v>252</v>
      </c>
      <c r="BO261" s="156">
        <v>250</v>
      </c>
      <c r="BP261" s="157">
        <f t="shared" si="781"/>
        <v>0</v>
      </c>
      <c r="BQ261" s="158">
        <f t="shared" si="781"/>
        <v>0</v>
      </c>
      <c r="BR261" s="155">
        <v>112</v>
      </c>
      <c r="BS261" s="156">
        <v>101</v>
      </c>
      <c r="BT261" s="157">
        <f t="shared" si="782"/>
        <v>0</v>
      </c>
      <c r="BU261" s="158">
        <f t="shared" si="782"/>
        <v>0</v>
      </c>
      <c r="BV261" s="155"/>
      <c r="BW261" s="156"/>
      <c r="BX261" s="157">
        <f t="shared" si="783"/>
        <v>0</v>
      </c>
      <c r="BY261" s="158">
        <f t="shared" si="783"/>
        <v>0</v>
      </c>
      <c r="BZ261" s="157">
        <f t="shared" si="784"/>
        <v>364</v>
      </c>
      <c r="CA261" s="158">
        <f t="shared" si="784"/>
        <v>351</v>
      </c>
      <c r="CB261" s="157">
        <f t="shared" si="785"/>
        <v>0</v>
      </c>
      <c r="CC261" s="158">
        <f t="shared" si="785"/>
        <v>0</v>
      </c>
      <c r="CD261" s="155">
        <v>4.8899999999999997</v>
      </c>
      <c r="CE261" s="156">
        <v>5</v>
      </c>
      <c r="CF261" s="157">
        <f t="shared" si="786"/>
        <v>1232.28</v>
      </c>
      <c r="CG261" s="158">
        <f t="shared" si="786"/>
        <v>1250</v>
      </c>
      <c r="CH261" s="155">
        <v>6.8</v>
      </c>
      <c r="CI261" s="156">
        <v>7</v>
      </c>
      <c r="CJ261" s="157">
        <f t="shared" si="787"/>
        <v>761.6</v>
      </c>
      <c r="CK261" s="158">
        <f t="shared" si="787"/>
        <v>707</v>
      </c>
      <c r="CL261" s="155"/>
      <c r="CM261" s="156"/>
      <c r="CN261" s="157">
        <f t="shared" si="788"/>
        <v>0</v>
      </c>
      <c r="CO261" s="158">
        <f t="shared" si="788"/>
        <v>0</v>
      </c>
      <c r="CP261" s="157">
        <f t="shared" si="789"/>
        <v>5.4776923076923083</v>
      </c>
      <c r="CQ261" s="158">
        <f t="shared" si="789"/>
        <v>5.5754985754985755</v>
      </c>
      <c r="CR261" s="157">
        <f t="shared" si="790"/>
        <v>1993.88</v>
      </c>
      <c r="CS261" s="158">
        <f t="shared" si="790"/>
        <v>1957</v>
      </c>
      <c r="CT261" s="155"/>
      <c r="CU261" s="156"/>
      <c r="CV261" s="157">
        <f t="shared" si="791"/>
        <v>0</v>
      </c>
      <c r="CW261" s="158">
        <f t="shared" si="791"/>
        <v>0</v>
      </c>
      <c r="CX261" s="155"/>
      <c r="CY261" s="156"/>
      <c r="CZ261" s="157">
        <f t="shared" si="792"/>
        <v>0</v>
      </c>
      <c r="DA261" s="158">
        <f t="shared" si="792"/>
        <v>0</v>
      </c>
      <c r="DB261" s="155"/>
      <c r="DC261" s="156"/>
      <c r="DD261" s="157">
        <f t="shared" si="793"/>
        <v>0</v>
      </c>
      <c r="DE261" s="158">
        <f t="shared" si="793"/>
        <v>0</v>
      </c>
      <c r="DF261" s="157">
        <f t="shared" si="794"/>
        <v>0</v>
      </c>
      <c r="DG261" s="158">
        <f t="shared" si="794"/>
        <v>0</v>
      </c>
      <c r="DH261" s="157">
        <f t="shared" si="795"/>
        <v>0</v>
      </c>
      <c r="DI261" s="158">
        <f t="shared" si="795"/>
        <v>0</v>
      </c>
      <c r="DJ261" s="157">
        <f t="shared" si="796"/>
        <v>504</v>
      </c>
      <c r="DK261" s="158">
        <f t="shared" si="796"/>
        <v>477</v>
      </c>
      <c r="DL261" s="157">
        <f t="shared" si="796"/>
        <v>0</v>
      </c>
      <c r="DM261" s="158">
        <f t="shared" si="796"/>
        <v>0</v>
      </c>
      <c r="DN261" s="157">
        <f t="shared" si="797"/>
        <v>4.9354166666666668</v>
      </c>
      <c r="DO261" s="158">
        <f t="shared" si="797"/>
        <v>4.9895178197064993</v>
      </c>
      <c r="DP261" s="157">
        <f t="shared" si="798"/>
        <v>2487.4500000000003</v>
      </c>
      <c r="DQ261" s="158">
        <f t="shared" si="798"/>
        <v>2380</v>
      </c>
      <c r="DR261" s="157">
        <f t="shared" si="799"/>
        <v>0</v>
      </c>
      <c r="DS261" s="158">
        <f t="shared" si="799"/>
        <v>0</v>
      </c>
      <c r="DT261" s="157">
        <f t="shared" si="800"/>
        <v>0</v>
      </c>
      <c r="DU261" s="158">
        <f t="shared" si="800"/>
        <v>0</v>
      </c>
      <c r="DV261" s="155">
        <v>177</v>
      </c>
      <c r="DW261" s="156">
        <v>121</v>
      </c>
      <c r="DX261" s="157">
        <f t="shared" si="801"/>
        <v>0</v>
      </c>
      <c r="DY261" s="158">
        <f t="shared" si="801"/>
        <v>0</v>
      </c>
      <c r="DZ261" s="155">
        <v>243</v>
      </c>
      <c r="EA261" s="156">
        <v>225</v>
      </c>
      <c r="EB261" s="157">
        <f t="shared" si="802"/>
        <v>0</v>
      </c>
      <c r="EC261" s="158">
        <f t="shared" si="802"/>
        <v>0</v>
      </c>
      <c r="ED261" s="155"/>
      <c r="EE261" s="156"/>
      <c r="EF261" s="157">
        <f t="shared" si="803"/>
        <v>0</v>
      </c>
      <c r="EG261" s="158">
        <f t="shared" si="803"/>
        <v>0</v>
      </c>
      <c r="EH261" s="157">
        <f t="shared" si="804"/>
        <v>420</v>
      </c>
      <c r="EI261" s="158">
        <f t="shared" si="804"/>
        <v>346</v>
      </c>
      <c r="EJ261" s="157">
        <f t="shared" si="805"/>
        <v>0</v>
      </c>
      <c r="EK261" s="158">
        <f t="shared" si="805"/>
        <v>0</v>
      </c>
      <c r="EL261" s="155">
        <v>4.0999999999999996</v>
      </c>
      <c r="EM261" s="156">
        <v>4</v>
      </c>
      <c r="EN261" s="157">
        <f t="shared" si="806"/>
        <v>725.69999999999993</v>
      </c>
      <c r="EO261" s="158">
        <f t="shared" si="806"/>
        <v>484</v>
      </c>
      <c r="EP261" s="155">
        <v>4.97</v>
      </c>
      <c r="EQ261" s="156">
        <v>4</v>
      </c>
      <c r="ER261" s="157">
        <f t="shared" si="807"/>
        <v>1207.71</v>
      </c>
      <c r="ES261" s="158">
        <f t="shared" si="807"/>
        <v>900</v>
      </c>
      <c r="ET261" s="155"/>
      <c r="EU261" s="156"/>
      <c r="EV261" s="157">
        <f t="shared" si="808"/>
        <v>0</v>
      </c>
      <c r="EW261" s="158">
        <f t="shared" si="808"/>
        <v>0</v>
      </c>
      <c r="EX261" s="157">
        <f t="shared" si="809"/>
        <v>4.6033571428571429</v>
      </c>
      <c r="EY261" s="158">
        <f t="shared" si="809"/>
        <v>4</v>
      </c>
      <c r="EZ261" s="157">
        <f t="shared" si="810"/>
        <v>1933.41</v>
      </c>
      <c r="FA261" s="158">
        <f t="shared" si="810"/>
        <v>1384</v>
      </c>
      <c r="FB261" s="155"/>
      <c r="FC261" s="156"/>
      <c r="FD261" s="157">
        <f t="shared" si="811"/>
        <v>0</v>
      </c>
      <c r="FE261" s="158">
        <f t="shared" si="811"/>
        <v>0</v>
      </c>
      <c r="FF261" s="155"/>
      <c r="FG261" s="156"/>
      <c r="FH261" s="157">
        <f t="shared" si="812"/>
        <v>0</v>
      </c>
      <c r="FI261" s="158">
        <f t="shared" si="812"/>
        <v>0</v>
      </c>
      <c r="FJ261" s="155"/>
      <c r="FK261" s="156"/>
      <c r="FL261" s="157">
        <f t="shared" si="813"/>
        <v>0</v>
      </c>
      <c r="FM261" s="158">
        <f t="shared" si="813"/>
        <v>0</v>
      </c>
      <c r="FN261" s="157">
        <f t="shared" si="814"/>
        <v>0</v>
      </c>
      <c r="FO261" s="158">
        <f t="shared" si="814"/>
        <v>0</v>
      </c>
      <c r="FP261" s="157">
        <f t="shared" si="815"/>
        <v>0</v>
      </c>
      <c r="FQ261" s="158">
        <f t="shared" si="815"/>
        <v>0</v>
      </c>
      <c r="FR261" s="155">
        <v>11</v>
      </c>
      <c r="FS261" s="156">
        <v>10</v>
      </c>
      <c r="FT261" s="157">
        <f t="shared" si="816"/>
        <v>0</v>
      </c>
      <c r="FU261" s="158">
        <f t="shared" si="816"/>
        <v>0</v>
      </c>
      <c r="FV261" s="155"/>
      <c r="FW261" s="156"/>
      <c r="FX261" s="157">
        <f t="shared" si="817"/>
        <v>0</v>
      </c>
      <c r="FY261" s="158">
        <f t="shared" si="817"/>
        <v>0</v>
      </c>
      <c r="FZ261" s="155"/>
      <c r="GA261" s="156"/>
      <c r="GB261" s="157">
        <f t="shared" si="818"/>
        <v>0</v>
      </c>
      <c r="GC261" s="158">
        <f t="shared" si="818"/>
        <v>0</v>
      </c>
      <c r="GD261" s="157">
        <f t="shared" si="819"/>
        <v>520</v>
      </c>
      <c r="GE261" s="158">
        <f t="shared" si="819"/>
        <v>452</v>
      </c>
      <c r="GF261" s="157">
        <f t="shared" si="819"/>
        <v>0</v>
      </c>
      <c r="GG261" s="158">
        <f t="shared" si="819"/>
        <v>0</v>
      </c>
      <c r="GH261" s="157">
        <f t="shared" si="820"/>
        <v>2261.92</v>
      </c>
      <c r="GI261" s="158">
        <f t="shared" si="820"/>
        <v>1977</v>
      </c>
      <c r="GJ261" s="157" t="str">
        <f t="shared" si="821"/>
        <v/>
      </c>
      <c r="GK261" s="158" t="str">
        <f t="shared" si="821"/>
        <v/>
      </c>
      <c r="GL261" s="157">
        <f t="shared" si="822"/>
        <v>404</v>
      </c>
      <c r="GM261" s="158">
        <f t="shared" si="822"/>
        <v>371</v>
      </c>
      <c r="GN261" s="157">
        <f t="shared" si="822"/>
        <v>0</v>
      </c>
      <c r="GO261" s="158">
        <f t="shared" si="822"/>
        <v>0</v>
      </c>
      <c r="GP261" s="157">
        <f t="shared" si="823"/>
        <v>2158.94</v>
      </c>
      <c r="GQ261" s="158">
        <f t="shared" si="823"/>
        <v>1787</v>
      </c>
      <c r="GR261" s="157">
        <f t="shared" si="824"/>
        <v>0</v>
      </c>
      <c r="GS261" s="158">
        <f t="shared" si="824"/>
        <v>0</v>
      </c>
      <c r="GT261" s="157">
        <f t="shared" si="825"/>
        <v>924</v>
      </c>
      <c r="GU261" s="158">
        <f t="shared" si="825"/>
        <v>823</v>
      </c>
      <c r="GV261" s="157">
        <f t="shared" si="825"/>
        <v>0</v>
      </c>
      <c r="GW261" s="158">
        <f t="shared" si="825"/>
        <v>0</v>
      </c>
      <c r="GX261" s="157">
        <f t="shared" si="826"/>
        <v>4420.8600000000006</v>
      </c>
      <c r="GY261" s="158">
        <f t="shared" si="826"/>
        <v>3764</v>
      </c>
      <c r="GZ261" s="157" t="str">
        <f t="shared" si="826"/>
        <v/>
      </c>
      <c r="HA261" s="158" t="str">
        <f t="shared" si="826"/>
        <v/>
      </c>
      <c r="HB261" s="157">
        <f t="shared" si="827"/>
        <v>0</v>
      </c>
      <c r="HC261" s="158">
        <f t="shared" si="827"/>
        <v>0</v>
      </c>
      <c r="HD261" s="157">
        <f t="shared" si="827"/>
        <v>0</v>
      </c>
      <c r="HE261" s="158">
        <f t="shared" si="827"/>
        <v>0</v>
      </c>
      <c r="HF261" s="157" t="str">
        <f t="shared" si="828"/>
        <v/>
      </c>
      <c r="HG261" s="158" t="str">
        <f t="shared" si="828"/>
        <v/>
      </c>
      <c r="HH261" s="157" t="str">
        <f t="shared" si="829"/>
        <v/>
      </c>
      <c r="HI261" s="158" t="str">
        <f t="shared" si="829"/>
        <v/>
      </c>
      <c r="HJ261" s="157">
        <f t="shared" si="830"/>
        <v>4420.8600000000006</v>
      </c>
      <c r="HK261" s="158">
        <f t="shared" si="830"/>
        <v>3764</v>
      </c>
      <c r="HL261" s="157" t="str">
        <f t="shared" si="831"/>
        <v/>
      </c>
      <c r="HM261" s="158" t="str">
        <f t="shared" si="831"/>
        <v/>
      </c>
    </row>
    <row r="262" spans="1:221">
      <c r="A262" s="245" t="s">
        <v>640</v>
      </c>
      <c r="B262" s="239" t="s">
        <v>660</v>
      </c>
      <c r="C262" s="246"/>
      <c r="D262" s="241">
        <v>206923</v>
      </c>
      <c r="E262" s="241">
        <v>10</v>
      </c>
      <c r="F262" s="155">
        <v>535</v>
      </c>
      <c r="G262" s="156">
        <v>486</v>
      </c>
      <c r="H262" s="155">
        <v>17</v>
      </c>
      <c r="I262" s="156">
        <v>14</v>
      </c>
      <c r="J262" s="157">
        <f t="shared" si="764"/>
        <v>518</v>
      </c>
      <c r="K262" s="158">
        <f t="shared" si="764"/>
        <v>472</v>
      </c>
      <c r="L262" s="155">
        <v>60</v>
      </c>
      <c r="M262" s="242">
        <v>60</v>
      </c>
      <c r="N262" s="157">
        <f t="shared" si="765"/>
        <v>518</v>
      </c>
      <c r="O262" s="158">
        <f t="shared" si="765"/>
        <v>472</v>
      </c>
      <c r="P262" s="243">
        <v>0</v>
      </c>
      <c r="Q262" s="243"/>
      <c r="R262" s="155">
        <v>110</v>
      </c>
      <c r="S262" s="156">
        <v>81</v>
      </c>
      <c r="T262" s="157">
        <f t="shared" si="766"/>
        <v>0</v>
      </c>
      <c r="U262" s="158">
        <f t="shared" si="766"/>
        <v>0</v>
      </c>
      <c r="V262" s="155">
        <v>14</v>
      </c>
      <c r="W262" s="156">
        <v>15</v>
      </c>
      <c r="X262" s="157">
        <f t="shared" si="767"/>
        <v>0</v>
      </c>
      <c r="Y262" s="158">
        <f t="shared" si="767"/>
        <v>0</v>
      </c>
      <c r="Z262" s="155"/>
      <c r="AA262" s="156"/>
      <c r="AB262" s="157">
        <f t="shared" si="768"/>
        <v>0</v>
      </c>
      <c r="AC262" s="158">
        <f t="shared" si="768"/>
        <v>0</v>
      </c>
      <c r="AD262" s="157">
        <f t="shared" si="769"/>
        <v>124</v>
      </c>
      <c r="AE262" s="158">
        <f t="shared" si="769"/>
        <v>96</v>
      </c>
      <c r="AF262" s="157">
        <f t="shared" si="770"/>
        <v>0</v>
      </c>
      <c r="AG262" s="158">
        <f t="shared" si="770"/>
        <v>0</v>
      </c>
      <c r="AH262" s="155">
        <v>1.53</v>
      </c>
      <c r="AI262" s="156">
        <v>2</v>
      </c>
      <c r="AJ262" s="157">
        <f t="shared" si="771"/>
        <v>168.3</v>
      </c>
      <c r="AK262" s="157">
        <f t="shared" si="771"/>
        <v>162</v>
      </c>
      <c r="AL262" s="155">
        <v>1.5</v>
      </c>
      <c r="AM262" s="156">
        <v>2</v>
      </c>
      <c r="AN262" s="157">
        <f t="shared" si="772"/>
        <v>21</v>
      </c>
      <c r="AO262" s="157">
        <f t="shared" si="772"/>
        <v>30</v>
      </c>
      <c r="AP262" s="155"/>
      <c r="AQ262" s="156"/>
      <c r="AR262" s="157">
        <f t="shared" si="773"/>
        <v>0</v>
      </c>
      <c r="AS262" s="158">
        <f t="shared" si="773"/>
        <v>0</v>
      </c>
      <c r="AT262" s="157">
        <f t="shared" si="774"/>
        <v>1.5266129032258065</v>
      </c>
      <c r="AU262" s="158">
        <f t="shared" si="774"/>
        <v>2</v>
      </c>
      <c r="AV262" s="157">
        <f t="shared" si="775"/>
        <v>189.3</v>
      </c>
      <c r="AW262" s="158">
        <f t="shared" si="775"/>
        <v>192</v>
      </c>
      <c r="AX262" s="155"/>
      <c r="AY262" s="156"/>
      <c r="AZ262" s="157">
        <f t="shared" si="776"/>
        <v>0</v>
      </c>
      <c r="BA262" s="158">
        <f t="shared" si="776"/>
        <v>0</v>
      </c>
      <c r="BB262" s="155"/>
      <c r="BC262" s="156"/>
      <c r="BD262" s="157">
        <f t="shared" si="777"/>
        <v>0</v>
      </c>
      <c r="BE262" s="158">
        <f t="shared" si="777"/>
        <v>0</v>
      </c>
      <c r="BF262" s="155"/>
      <c r="BG262" s="156"/>
      <c r="BH262" s="157">
        <f t="shared" si="778"/>
        <v>0</v>
      </c>
      <c r="BI262" s="158">
        <f t="shared" si="778"/>
        <v>0</v>
      </c>
      <c r="BJ262" s="157">
        <f t="shared" si="779"/>
        <v>0</v>
      </c>
      <c r="BK262" s="158">
        <f t="shared" si="779"/>
        <v>0</v>
      </c>
      <c r="BL262" s="157">
        <f t="shared" si="780"/>
        <v>0</v>
      </c>
      <c r="BM262" s="158">
        <f t="shared" si="780"/>
        <v>0</v>
      </c>
      <c r="BN262" s="155">
        <v>245</v>
      </c>
      <c r="BO262" s="156">
        <v>220</v>
      </c>
      <c r="BP262" s="157">
        <f t="shared" si="781"/>
        <v>0</v>
      </c>
      <c r="BQ262" s="158">
        <f t="shared" si="781"/>
        <v>0</v>
      </c>
      <c r="BR262" s="155">
        <v>30</v>
      </c>
      <c r="BS262" s="156">
        <v>20</v>
      </c>
      <c r="BT262" s="157">
        <f t="shared" si="782"/>
        <v>0</v>
      </c>
      <c r="BU262" s="158">
        <f t="shared" si="782"/>
        <v>0</v>
      </c>
      <c r="BV262" s="155"/>
      <c r="BW262" s="156"/>
      <c r="BX262" s="157">
        <f t="shared" si="783"/>
        <v>0</v>
      </c>
      <c r="BY262" s="158">
        <f t="shared" si="783"/>
        <v>0</v>
      </c>
      <c r="BZ262" s="157">
        <f t="shared" si="784"/>
        <v>275</v>
      </c>
      <c r="CA262" s="158">
        <f t="shared" si="784"/>
        <v>240</v>
      </c>
      <c r="CB262" s="157">
        <f t="shared" si="785"/>
        <v>0</v>
      </c>
      <c r="CC262" s="158">
        <f t="shared" si="785"/>
        <v>0</v>
      </c>
      <c r="CD262" s="155">
        <v>4.41</v>
      </c>
      <c r="CE262" s="156">
        <v>4</v>
      </c>
      <c r="CF262" s="157">
        <f t="shared" si="786"/>
        <v>1080.45</v>
      </c>
      <c r="CG262" s="158">
        <f t="shared" si="786"/>
        <v>880</v>
      </c>
      <c r="CH262" s="155">
        <v>5.63</v>
      </c>
      <c r="CI262" s="156">
        <v>6</v>
      </c>
      <c r="CJ262" s="157">
        <f t="shared" si="787"/>
        <v>168.9</v>
      </c>
      <c r="CK262" s="158">
        <f t="shared" si="787"/>
        <v>120</v>
      </c>
      <c r="CL262" s="155"/>
      <c r="CM262" s="156"/>
      <c r="CN262" s="157">
        <f t="shared" si="788"/>
        <v>0</v>
      </c>
      <c r="CO262" s="158">
        <f t="shared" si="788"/>
        <v>0</v>
      </c>
      <c r="CP262" s="157">
        <f t="shared" si="789"/>
        <v>4.5430909090909095</v>
      </c>
      <c r="CQ262" s="158">
        <f t="shared" si="789"/>
        <v>4.166666666666667</v>
      </c>
      <c r="CR262" s="157">
        <f t="shared" si="790"/>
        <v>1249.3500000000001</v>
      </c>
      <c r="CS262" s="158">
        <f t="shared" si="790"/>
        <v>1000.0000000000001</v>
      </c>
      <c r="CT262" s="155"/>
      <c r="CU262" s="156"/>
      <c r="CV262" s="157">
        <f t="shared" si="791"/>
        <v>0</v>
      </c>
      <c r="CW262" s="158">
        <f t="shared" si="791"/>
        <v>0</v>
      </c>
      <c r="CX262" s="155"/>
      <c r="CY262" s="156"/>
      <c r="CZ262" s="157">
        <f t="shared" si="792"/>
        <v>0</v>
      </c>
      <c r="DA262" s="158">
        <f t="shared" si="792"/>
        <v>0</v>
      </c>
      <c r="DB262" s="155"/>
      <c r="DC262" s="156"/>
      <c r="DD262" s="157">
        <f t="shared" si="793"/>
        <v>0</v>
      </c>
      <c r="DE262" s="158">
        <f t="shared" si="793"/>
        <v>0</v>
      </c>
      <c r="DF262" s="157">
        <f t="shared" si="794"/>
        <v>0</v>
      </c>
      <c r="DG262" s="158">
        <f t="shared" si="794"/>
        <v>0</v>
      </c>
      <c r="DH262" s="157">
        <f t="shared" si="795"/>
        <v>0</v>
      </c>
      <c r="DI262" s="158">
        <f t="shared" si="795"/>
        <v>0</v>
      </c>
      <c r="DJ262" s="157">
        <f t="shared" si="796"/>
        <v>399</v>
      </c>
      <c r="DK262" s="158">
        <f t="shared" si="796"/>
        <v>336</v>
      </c>
      <c r="DL262" s="157">
        <f t="shared" si="796"/>
        <v>0</v>
      </c>
      <c r="DM262" s="158">
        <f t="shared" si="796"/>
        <v>0</v>
      </c>
      <c r="DN262" s="157">
        <f t="shared" si="797"/>
        <v>3.6056390977443611</v>
      </c>
      <c r="DO262" s="158">
        <f t="shared" si="797"/>
        <v>3.5476190476190474</v>
      </c>
      <c r="DP262" s="157">
        <f t="shared" si="798"/>
        <v>1438.65</v>
      </c>
      <c r="DQ262" s="158">
        <f t="shared" si="798"/>
        <v>1192</v>
      </c>
      <c r="DR262" s="157">
        <f t="shared" si="799"/>
        <v>0</v>
      </c>
      <c r="DS262" s="158">
        <f t="shared" si="799"/>
        <v>0</v>
      </c>
      <c r="DT262" s="157">
        <f t="shared" si="800"/>
        <v>0</v>
      </c>
      <c r="DU262" s="158">
        <f t="shared" si="800"/>
        <v>0</v>
      </c>
      <c r="DV262" s="155">
        <v>68</v>
      </c>
      <c r="DW262" s="156">
        <v>68</v>
      </c>
      <c r="DX262" s="157">
        <f t="shared" si="801"/>
        <v>0</v>
      </c>
      <c r="DY262" s="158">
        <f t="shared" si="801"/>
        <v>0</v>
      </c>
      <c r="DZ262" s="155">
        <v>49</v>
      </c>
      <c r="EA262" s="156">
        <v>65</v>
      </c>
      <c r="EB262" s="157">
        <f t="shared" si="802"/>
        <v>0</v>
      </c>
      <c r="EC262" s="158">
        <f t="shared" si="802"/>
        <v>0</v>
      </c>
      <c r="ED262" s="155"/>
      <c r="EE262" s="156"/>
      <c r="EF262" s="157">
        <f t="shared" si="803"/>
        <v>0</v>
      </c>
      <c r="EG262" s="158">
        <f t="shared" si="803"/>
        <v>0</v>
      </c>
      <c r="EH262" s="157">
        <f t="shared" si="804"/>
        <v>117</v>
      </c>
      <c r="EI262" s="158">
        <f t="shared" si="804"/>
        <v>133</v>
      </c>
      <c r="EJ262" s="157">
        <f t="shared" si="805"/>
        <v>0</v>
      </c>
      <c r="EK262" s="158">
        <f t="shared" si="805"/>
        <v>0</v>
      </c>
      <c r="EL262" s="155">
        <v>3.07</v>
      </c>
      <c r="EM262" s="156">
        <v>4</v>
      </c>
      <c r="EN262" s="157">
        <f t="shared" si="806"/>
        <v>208.76</v>
      </c>
      <c r="EO262" s="158">
        <f t="shared" si="806"/>
        <v>272</v>
      </c>
      <c r="EP262" s="155">
        <v>4.84</v>
      </c>
      <c r="EQ262" s="156">
        <v>5</v>
      </c>
      <c r="ER262" s="157">
        <f t="shared" si="807"/>
        <v>237.16</v>
      </c>
      <c r="ES262" s="158">
        <f t="shared" si="807"/>
        <v>325</v>
      </c>
      <c r="ET262" s="155"/>
      <c r="EU262" s="156"/>
      <c r="EV262" s="157">
        <f t="shared" si="808"/>
        <v>0</v>
      </c>
      <c r="EW262" s="158">
        <f t="shared" si="808"/>
        <v>0</v>
      </c>
      <c r="EX262" s="157">
        <f t="shared" si="809"/>
        <v>3.8112820512820509</v>
      </c>
      <c r="EY262" s="158">
        <f t="shared" si="809"/>
        <v>4.488721804511278</v>
      </c>
      <c r="EZ262" s="157">
        <f t="shared" si="810"/>
        <v>445.91999999999996</v>
      </c>
      <c r="FA262" s="158">
        <f t="shared" si="810"/>
        <v>597</v>
      </c>
      <c r="FB262" s="155"/>
      <c r="FC262" s="156"/>
      <c r="FD262" s="157">
        <f t="shared" si="811"/>
        <v>0</v>
      </c>
      <c r="FE262" s="158">
        <f t="shared" si="811"/>
        <v>0</v>
      </c>
      <c r="FF262" s="155"/>
      <c r="FG262" s="156"/>
      <c r="FH262" s="157">
        <f t="shared" si="812"/>
        <v>0</v>
      </c>
      <c r="FI262" s="158">
        <f t="shared" si="812"/>
        <v>0</v>
      </c>
      <c r="FJ262" s="155"/>
      <c r="FK262" s="156"/>
      <c r="FL262" s="157">
        <f t="shared" si="813"/>
        <v>0</v>
      </c>
      <c r="FM262" s="158">
        <f t="shared" si="813"/>
        <v>0</v>
      </c>
      <c r="FN262" s="157">
        <f t="shared" si="814"/>
        <v>0</v>
      </c>
      <c r="FO262" s="158">
        <f t="shared" si="814"/>
        <v>0</v>
      </c>
      <c r="FP262" s="157">
        <f t="shared" si="815"/>
        <v>0</v>
      </c>
      <c r="FQ262" s="158">
        <f t="shared" si="815"/>
        <v>0</v>
      </c>
      <c r="FR262" s="155">
        <v>2</v>
      </c>
      <c r="FS262" s="156">
        <v>3</v>
      </c>
      <c r="FT262" s="157">
        <f t="shared" si="816"/>
        <v>0</v>
      </c>
      <c r="FU262" s="158">
        <f t="shared" si="816"/>
        <v>0</v>
      </c>
      <c r="FV262" s="155"/>
      <c r="FW262" s="156"/>
      <c r="FX262" s="157">
        <f t="shared" si="817"/>
        <v>0</v>
      </c>
      <c r="FY262" s="158">
        <f t="shared" si="817"/>
        <v>0</v>
      </c>
      <c r="FZ262" s="155"/>
      <c r="GA262" s="156"/>
      <c r="GB262" s="157">
        <f t="shared" si="818"/>
        <v>0</v>
      </c>
      <c r="GC262" s="158">
        <f t="shared" si="818"/>
        <v>0</v>
      </c>
      <c r="GD262" s="157">
        <f t="shared" si="819"/>
        <v>423</v>
      </c>
      <c r="GE262" s="158">
        <f t="shared" si="819"/>
        <v>369</v>
      </c>
      <c r="GF262" s="157">
        <f t="shared" si="819"/>
        <v>0</v>
      </c>
      <c r="GG262" s="158">
        <f t="shared" si="819"/>
        <v>0</v>
      </c>
      <c r="GH262" s="157">
        <f t="shared" si="820"/>
        <v>1457.51</v>
      </c>
      <c r="GI262" s="158">
        <f t="shared" si="820"/>
        <v>1314</v>
      </c>
      <c r="GJ262" s="157" t="str">
        <f t="shared" si="821"/>
        <v/>
      </c>
      <c r="GK262" s="158" t="str">
        <f t="shared" si="821"/>
        <v/>
      </c>
      <c r="GL262" s="157">
        <f t="shared" si="822"/>
        <v>93</v>
      </c>
      <c r="GM262" s="158">
        <f t="shared" si="822"/>
        <v>100</v>
      </c>
      <c r="GN262" s="157">
        <f t="shared" si="822"/>
        <v>0</v>
      </c>
      <c r="GO262" s="158">
        <f t="shared" si="822"/>
        <v>0</v>
      </c>
      <c r="GP262" s="157">
        <f t="shared" si="823"/>
        <v>427.06</v>
      </c>
      <c r="GQ262" s="158">
        <f t="shared" si="823"/>
        <v>475</v>
      </c>
      <c r="GR262" s="157">
        <f t="shared" si="824"/>
        <v>0</v>
      </c>
      <c r="GS262" s="158">
        <f t="shared" si="824"/>
        <v>0</v>
      </c>
      <c r="GT262" s="157">
        <f t="shared" si="825"/>
        <v>516</v>
      </c>
      <c r="GU262" s="158">
        <f t="shared" si="825"/>
        <v>469</v>
      </c>
      <c r="GV262" s="157">
        <f t="shared" si="825"/>
        <v>0</v>
      </c>
      <c r="GW262" s="158">
        <f t="shared" si="825"/>
        <v>0</v>
      </c>
      <c r="GX262" s="157">
        <f t="shared" si="826"/>
        <v>1884.57</v>
      </c>
      <c r="GY262" s="158">
        <f t="shared" si="826"/>
        <v>1789</v>
      </c>
      <c r="GZ262" s="157" t="str">
        <f t="shared" si="826"/>
        <v/>
      </c>
      <c r="HA262" s="158" t="str">
        <f t="shared" si="826"/>
        <v/>
      </c>
      <c r="HB262" s="157">
        <f t="shared" si="827"/>
        <v>0</v>
      </c>
      <c r="HC262" s="158">
        <f t="shared" si="827"/>
        <v>0</v>
      </c>
      <c r="HD262" s="157">
        <f t="shared" si="827"/>
        <v>0</v>
      </c>
      <c r="HE262" s="158">
        <f t="shared" si="827"/>
        <v>0</v>
      </c>
      <c r="HF262" s="157" t="str">
        <f t="shared" si="828"/>
        <v/>
      </c>
      <c r="HG262" s="158" t="str">
        <f t="shared" si="828"/>
        <v/>
      </c>
      <c r="HH262" s="157" t="str">
        <f t="shared" si="829"/>
        <v/>
      </c>
      <c r="HI262" s="158" t="str">
        <f t="shared" si="829"/>
        <v/>
      </c>
      <c r="HJ262" s="157">
        <f t="shared" si="830"/>
        <v>1884.5700000000002</v>
      </c>
      <c r="HK262" s="158">
        <f t="shared" si="830"/>
        <v>1789</v>
      </c>
      <c r="HL262" s="157" t="str">
        <f t="shared" si="831"/>
        <v/>
      </c>
      <c r="HM262" s="158" t="str">
        <f t="shared" si="831"/>
        <v/>
      </c>
    </row>
    <row r="263" spans="1:221">
      <c r="A263" s="245" t="s">
        <v>640</v>
      </c>
      <c r="B263" s="239" t="s">
        <v>661</v>
      </c>
      <c r="C263" s="240"/>
      <c r="D263" s="241">
        <v>206996</v>
      </c>
      <c r="E263" s="241">
        <v>10</v>
      </c>
      <c r="F263" s="155">
        <v>458</v>
      </c>
      <c r="G263" s="156">
        <v>353</v>
      </c>
      <c r="H263" s="155">
        <v>64</v>
      </c>
      <c r="I263" s="156">
        <v>35</v>
      </c>
      <c r="J263" s="157">
        <f t="shared" si="764"/>
        <v>394</v>
      </c>
      <c r="K263" s="158">
        <f t="shared" si="764"/>
        <v>318</v>
      </c>
      <c r="L263" s="155">
        <v>60</v>
      </c>
      <c r="M263" s="242">
        <v>60</v>
      </c>
      <c r="N263" s="157">
        <f t="shared" si="765"/>
        <v>394</v>
      </c>
      <c r="O263" s="158">
        <f t="shared" si="765"/>
        <v>318</v>
      </c>
      <c r="P263" s="243">
        <v>0</v>
      </c>
      <c r="Q263" s="243"/>
      <c r="R263" s="155">
        <v>75</v>
      </c>
      <c r="S263" s="156">
        <v>64</v>
      </c>
      <c r="T263" s="157">
        <f t="shared" si="766"/>
        <v>0</v>
      </c>
      <c r="U263" s="158">
        <f t="shared" si="766"/>
        <v>0</v>
      </c>
      <c r="V263" s="155">
        <v>14</v>
      </c>
      <c r="W263" s="156">
        <v>14</v>
      </c>
      <c r="X263" s="157">
        <f t="shared" si="767"/>
        <v>0</v>
      </c>
      <c r="Y263" s="158">
        <f t="shared" si="767"/>
        <v>0</v>
      </c>
      <c r="Z263" s="155"/>
      <c r="AA263" s="156"/>
      <c r="AB263" s="157">
        <f t="shared" si="768"/>
        <v>0</v>
      </c>
      <c r="AC263" s="158">
        <f t="shared" si="768"/>
        <v>0</v>
      </c>
      <c r="AD263" s="157">
        <f t="shared" si="769"/>
        <v>89</v>
      </c>
      <c r="AE263" s="158">
        <f t="shared" si="769"/>
        <v>78</v>
      </c>
      <c r="AF263" s="157">
        <f t="shared" si="770"/>
        <v>0</v>
      </c>
      <c r="AG263" s="158">
        <f t="shared" si="770"/>
        <v>0</v>
      </c>
      <c r="AH263" s="155">
        <v>1.95</v>
      </c>
      <c r="AI263" s="156">
        <v>2</v>
      </c>
      <c r="AJ263" s="157">
        <f t="shared" si="771"/>
        <v>146.25</v>
      </c>
      <c r="AK263" s="157">
        <f t="shared" si="771"/>
        <v>128</v>
      </c>
      <c r="AL263" s="155">
        <v>2.14</v>
      </c>
      <c r="AM263" s="156">
        <v>2</v>
      </c>
      <c r="AN263" s="157">
        <f t="shared" si="772"/>
        <v>29.96</v>
      </c>
      <c r="AO263" s="157">
        <f t="shared" si="772"/>
        <v>28</v>
      </c>
      <c r="AP263" s="155"/>
      <c r="AQ263" s="156"/>
      <c r="AR263" s="157">
        <f t="shared" si="773"/>
        <v>0</v>
      </c>
      <c r="AS263" s="158">
        <f t="shared" si="773"/>
        <v>0</v>
      </c>
      <c r="AT263" s="157">
        <f t="shared" si="774"/>
        <v>1.9798876404494383</v>
      </c>
      <c r="AU263" s="158">
        <f t="shared" si="774"/>
        <v>2</v>
      </c>
      <c r="AV263" s="157">
        <f t="shared" si="775"/>
        <v>176.21</v>
      </c>
      <c r="AW263" s="158">
        <f t="shared" si="775"/>
        <v>156</v>
      </c>
      <c r="AX263" s="155"/>
      <c r="AY263" s="156"/>
      <c r="AZ263" s="157">
        <f t="shared" si="776"/>
        <v>0</v>
      </c>
      <c r="BA263" s="158">
        <f t="shared" si="776"/>
        <v>0</v>
      </c>
      <c r="BB263" s="155"/>
      <c r="BC263" s="156"/>
      <c r="BD263" s="157">
        <f t="shared" si="777"/>
        <v>0</v>
      </c>
      <c r="BE263" s="158">
        <f t="shared" si="777"/>
        <v>0</v>
      </c>
      <c r="BF263" s="155"/>
      <c r="BG263" s="156"/>
      <c r="BH263" s="157">
        <f t="shared" si="778"/>
        <v>0</v>
      </c>
      <c r="BI263" s="158">
        <f t="shared" si="778"/>
        <v>0</v>
      </c>
      <c r="BJ263" s="157">
        <f t="shared" si="779"/>
        <v>0</v>
      </c>
      <c r="BK263" s="158">
        <f t="shared" si="779"/>
        <v>0</v>
      </c>
      <c r="BL263" s="157">
        <f t="shared" si="780"/>
        <v>0</v>
      </c>
      <c r="BM263" s="158">
        <f t="shared" si="780"/>
        <v>0</v>
      </c>
      <c r="BN263" s="155">
        <v>152</v>
      </c>
      <c r="BO263" s="156">
        <v>129</v>
      </c>
      <c r="BP263" s="157">
        <f t="shared" si="781"/>
        <v>0</v>
      </c>
      <c r="BQ263" s="158">
        <f t="shared" si="781"/>
        <v>0</v>
      </c>
      <c r="BR263" s="155">
        <v>22</v>
      </c>
      <c r="BS263" s="156">
        <v>12</v>
      </c>
      <c r="BT263" s="157">
        <f t="shared" si="782"/>
        <v>0</v>
      </c>
      <c r="BU263" s="158">
        <f t="shared" si="782"/>
        <v>0</v>
      </c>
      <c r="BV263" s="155"/>
      <c r="BW263" s="156"/>
      <c r="BX263" s="157">
        <f t="shared" si="783"/>
        <v>0</v>
      </c>
      <c r="BY263" s="158">
        <f t="shared" si="783"/>
        <v>0</v>
      </c>
      <c r="BZ263" s="157">
        <f t="shared" si="784"/>
        <v>174</v>
      </c>
      <c r="CA263" s="158">
        <f t="shared" si="784"/>
        <v>141</v>
      </c>
      <c r="CB263" s="157">
        <f t="shared" si="785"/>
        <v>0</v>
      </c>
      <c r="CC263" s="158">
        <f t="shared" si="785"/>
        <v>0</v>
      </c>
      <c r="CD263" s="155">
        <v>4.32</v>
      </c>
      <c r="CE263" s="156">
        <v>4</v>
      </c>
      <c r="CF263" s="157">
        <f t="shared" si="786"/>
        <v>656.6400000000001</v>
      </c>
      <c r="CG263" s="158">
        <f t="shared" si="786"/>
        <v>516</v>
      </c>
      <c r="CH263" s="155">
        <v>5.7</v>
      </c>
      <c r="CI263" s="156">
        <v>6</v>
      </c>
      <c r="CJ263" s="157">
        <f t="shared" si="787"/>
        <v>125.4</v>
      </c>
      <c r="CK263" s="158">
        <f t="shared" si="787"/>
        <v>72</v>
      </c>
      <c r="CL263" s="155"/>
      <c r="CM263" s="156"/>
      <c r="CN263" s="157">
        <f t="shared" si="788"/>
        <v>0</v>
      </c>
      <c r="CO263" s="158">
        <f t="shared" si="788"/>
        <v>0</v>
      </c>
      <c r="CP263" s="157">
        <f t="shared" si="789"/>
        <v>4.4944827586206904</v>
      </c>
      <c r="CQ263" s="158">
        <f t="shared" si="789"/>
        <v>4.1702127659574471</v>
      </c>
      <c r="CR263" s="157">
        <f t="shared" si="790"/>
        <v>782.04000000000008</v>
      </c>
      <c r="CS263" s="158">
        <f t="shared" si="790"/>
        <v>588</v>
      </c>
      <c r="CT263" s="155"/>
      <c r="CU263" s="156"/>
      <c r="CV263" s="157">
        <f t="shared" si="791"/>
        <v>0</v>
      </c>
      <c r="CW263" s="158">
        <f t="shared" si="791"/>
        <v>0</v>
      </c>
      <c r="CX263" s="155"/>
      <c r="CY263" s="156"/>
      <c r="CZ263" s="157">
        <f t="shared" si="792"/>
        <v>0</v>
      </c>
      <c r="DA263" s="158">
        <f t="shared" si="792"/>
        <v>0</v>
      </c>
      <c r="DB263" s="155"/>
      <c r="DC263" s="156"/>
      <c r="DD263" s="157">
        <f t="shared" si="793"/>
        <v>0</v>
      </c>
      <c r="DE263" s="158">
        <f t="shared" si="793"/>
        <v>0</v>
      </c>
      <c r="DF263" s="157">
        <f t="shared" si="794"/>
        <v>0</v>
      </c>
      <c r="DG263" s="158">
        <f t="shared" si="794"/>
        <v>0</v>
      </c>
      <c r="DH263" s="157">
        <f t="shared" si="795"/>
        <v>0</v>
      </c>
      <c r="DI263" s="158">
        <f t="shared" si="795"/>
        <v>0</v>
      </c>
      <c r="DJ263" s="157">
        <f t="shared" si="796"/>
        <v>263</v>
      </c>
      <c r="DK263" s="158">
        <f t="shared" si="796"/>
        <v>219</v>
      </c>
      <c r="DL263" s="157">
        <f t="shared" si="796"/>
        <v>0</v>
      </c>
      <c r="DM263" s="158">
        <f t="shared" si="796"/>
        <v>0</v>
      </c>
      <c r="DN263" s="157">
        <f t="shared" si="797"/>
        <v>3.6435361216730042</v>
      </c>
      <c r="DO263" s="158">
        <f t="shared" si="797"/>
        <v>3.3972602739726026</v>
      </c>
      <c r="DP263" s="157">
        <f t="shared" si="798"/>
        <v>958.25000000000011</v>
      </c>
      <c r="DQ263" s="158">
        <f t="shared" si="798"/>
        <v>744</v>
      </c>
      <c r="DR263" s="157">
        <f t="shared" si="799"/>
        <v>0</v>
      </c>
      <c r="DS263" s="158">
        <f t="shared" si="799"/>
        <v>0</v>
      </c>
      <c r="DT263" s="157">
        <f t="shared" si="800"/>
        <v>0</v>
      </c>
      <c r="DU263" s="158">
        <f t="shared" si="800"/>
        <v>0</v>
      </c>
      <c r="DV263" s="155">
        <v>98</v>
      </c>
      <c r="DW263" s="156">
        <v>69</v>
      </c>
      <c r="DX263" s="157">
        <f t="shared" si="801"/>
        <v>0</v>
      </c>
      <c r="DY263" s="158">
        <f t="shared" si="801"/>
        <v>0</v>
      </c>
      <c r="DZ263" s="155">
        <v>30</v>
      </c>
      <c r="EA263" s="156">
        <v>27</v>
      </c>
      <c r="EB263" s="157">
        <f t="shared" si="802"/>
        <v>0</v>
      </c>
      <c r="EC263" s="158">
        <f t="shared" si="802"/>
        <v>0</v>
      </c>
      <c r="ED263" s="155"/>
      <c r="EE263" s="156"/>
      <c r="EF263" s="157">
        <f t="shared" si="803"/>
        <v>0</v>
      </c>
      <c r="EG263" s="158">
        <f t="shared" si="803"/>
        <v>0</v>
      </c>
      <c r="EH263" s="157">
        <f t="shared" si="804"/>
        <v>128</v>
      </c>
      <c r="EI263" s="158">
        <f t="shared" si="804"/>
        <v>96</v>
      </c>
      <c r="EJ263" s="157">
        <f t="shared" si="805"/>
        <v>0</v>
      </c>
      <c r="EK263" s="158">
        <f t="shared" si="805"/>
        <v>0</v>
      </c>
      <c r="EL263" s="155">
        <v>3.67</v>
      </c>
      <c r="EM263" s="156">
        <v>4</v>
      </c>
      <c r="EN263" s="157">
        <f t="shared" si="806"/>
        <v>359.65999999999997</v>
      </c>
      <c r="EO263" s="158">
        <f t="shared" si="806"/>
        <v>276</v>
      </c>
      <c r="EP263" s="155">
        <v>4.78</v>
      </c>
      <c r="EQ263" s="156">
        <v>5</v>
      </c>
      <c r="ER263" s="157">
        <f t="shared" si="807"/>
        <v>143.4</v>
      </c>
      <c r="ES263" s="158">
        <f t="shared" si="807"/>
        <v>135</v>
      </c>
      <c r="ET263" s="155"/>
      <c r="EU263" s="156"/>
      <c r="EV263" s="157">
        <f t="shared" si="808"/>
        <v>0</v>
      </c>
      <c r="EW263" s="158">
        <f t="shared" si="808"/>
        <v>0</v>
      </c>
      <c r="EX263" s="157">
        <f t="shared" si="809"/>
        <v>3.9301562499999996</v>
      </c>
      <c r="EY263" s="158">
        <f t="shared" si="809"/>
        <v>4.28125</v>
      </c>
      <c r="EZ263" s="157">
        <f t="shared" si="810"/>
        <v>503.05999999999995</v>
      </c>
      <c r="FA263" s="158">
        <f t="shared" si="810"/>
        <v>411</v>
      </c>
      <c r="FB263" s="155"/>
      <c r="FC263" s="156"/>
      <c r="FD263" s="157">
        <f t="shared" si="811"/>
        <v>0</v>
      </c>
      <c r="FE263" s="158">
        <f t="shared" si="811"/>
        <v>0</v>
      </c>
      <c r="FF263" s="155"/>
      <c r="FG263" s="156"/>
      <c r="FH263" s="157">
        <f t="shared" si="812"/>
        <v>0</v>
      </c>
      <c r="FI263" s="158">
        <f t="shared" si="812"/>
        <v>0</v>
      </c>
      <c r="FJ263" s="155"/>
      <c r="FK263" s="156"/>
      <c r="FL263" s="157">
        <f t="shared" si="813"/>
        <v>0</v>
      </c>
      <c r="FM263" s="158">
        <f t="shared" si="813"/>
        <v>0</v>
      </c>
      <c r="FN263" s="157">
        <f t="shared" si="814"/>
        <v>0</v>
      </c>
      <c r="FO263" s="158">
        <f t="shared" si="814"/>
        <v>0</v>
      </c>
      <c r="FP263" s="157">
        <f t="shared" si="815"/>
        <v>0</v>
      </c>
      <c r="FQ263" s="158">
        <f t="shared" si="815"/>
        <v>0</v>
      </c>
      <c r="FR263" s="155">
        <v>3</v>
      </c>
      <c r="FS263" s="156">
        <v>3</v>
      </c>
      <c r="FT263" s="157">
        <f t="shared" si="816"/>
        <v>0</v>
      </c>
      <c r="FU263" s="158">
        <f t="shared" si="816"/>
        <v>0</v>
      </c>
      <c r="FV263" s="155"/>
      <c r="FW263" s="156"/>
      <c r="FX263" s="157">
        <f t="shared" si="817"/>
        <v>0</v>
      </c>
      <c r="FY263" s="158">
        <f t="shared" si="817"/>
        <v>0</v>
      </c>
      <c r="FZ263" s="155"/>
      <c r="GA263" s="156"/>
      <c r="GB263" s="157">
        <f t="shared" si="818"/>
        <v>0</v>
      </c>
      <c r="GC263" s="158">
        <f t="shared" si="818"/>
        <v>0</v>
      </c>
      <c r="GD263" s="157">
        <f t="shared" si="819"/>
        <v>325</v>
      </c>
      <c r="GE263" s="158">
        <f t="shared" si="819"/>
        <v>262</v>
      </c>
      <c r="GF263" s="157">
        <f t="shared" si="819"/>
        <v>0</v>
      </c>
      <c r="GG263" s="158">
        <f t="shared" si="819"/>
        <v>0</v>
      </c>
      <c r="GH263" s="157">
        <f t="shared" si="820"/>
        <v>1162.5500000000002</v>
      </c>
      <c r="GI263" s="158">
        <f t="shared" si="820"/>
        <v>920</v>
      </c>
      <c r="GJ263" s="157" t="str">
        <f t="shared" si="821"/>
        <v/>
      </c>
      <c r="GK263" s="158" t="str">
        <f t="shared" si="821"/>
        <v/>
      </c>
      <c r="GL263" s="157">
        <f t="shared" si="822"/>
        <v>66</v>
      </c>
      <c r="GM263" s="158">
        <f t="shared" si="822"/>
        <v>53</v>
      </c>
      <c r="GN263" s="157">
        <f t="shared" si="822"/>
        <v>0</v>
      </c>
      <c r="GO263" s="158">
        <f t="shared" si="822"/>
        <v>0</v>
      </c>
      <c r="GP263" s="157">
        <f t="shared" si="823"/>
        <v>298.76</v>
      </c>
      <c r="GQ263" s="158">
        <f t="shared" si="823"/>
        <v>235</v>
      </c>
      <c r="GR263" s="157">
        <f t="shared" si="824"/>
        <v>0</v>
      </c>
      <c r="GS263" s="158">
        <f t="shared" si="824"/>
        <v>0</v>
      </c>
      <c r="GT263" s="157">
        <f t="shared" si="825"/>
        <v>391</v>
      </c>
      <c r="GU263" s="158">
        <f t="shared" si="825"/>
        <v>315</v>
      </c>
      <c r="GV263" s="157">
        <f t="shared" si="825"/>
        <v>0</v>
      </c>
      <c r="GW263" s="158">
        <f t="shared" si="825"/>
        <v>0</v>
      </c>
      <c r="GX263" s="157">
        <f t="shared" si="826"/>
        <v>1461.3100000000002</v>
      </c>
      <c r="GY263" s="158">
        <f t="shared" si="826"/>
        <v>1155</v>
      </c>
      <c r="GZ263" s="157" t="str">
        <f t="shared" si="826"/>
        <v/>
      </c>
      <c r="HA263" s="158" t="str">
        <f t="shared" si="826"/>
        <v/>
      </c>
      <c r="HB263" s="157">
        <f t="shared" si="827"/>
        <v>0</v>
      </c>
      <c r="HC263" s="158">
        <f t="shared" si="827"/>
        <v>0</v>
      </c>
      <c r="HD263" s="157">
        <f t="shared" si="827"/>
        <v>0</v>
      </c>
      <c r="HE263" s="158">
        <f t="shared" si="827"/>
        <v>0</v>
      </c>
      <c r="HF263" s="157" t="str">
        <f t="shared" si="828"/>
        <v/>
      </c>
      <c r="HG263" s="158" t="str">
        <f t="shared" si="828"/>
        <v/>
      </c>
      <c r="HH263" s="157" t="str">
        <f t="shared" si="829"/>
        <v/>
      </c>
      <c r="HI263" s="158" t="str">
        <f t="shared" si="829"/>
        <v/>
      </c>
      <c r="HJ263" s="157">
        <f t="shared" si="830"/>
        <v>1461.31</v>
      </c>
      <c r="HK263" s="158">
        <f t="shared" si="830"/>
        <v>1155</v>
      </c>
      <c r="HL263" s="157" t="str">
        <f t="shared" si="831"/>
        <v/>
      </c>
      <c r="HM263" s="158" t="str">
        <f t="shared" si="831"/>
        <v/>
      </c>
    </row>
    <row r="264" spans="1:221">
      <c r="A264" s="245" t="s">
        <v>640</v>
      </c>
      <c r="B264" s="239" t="s">
        <v>662</v>
      </c>
      <c r="C264" s="240"/>
      <c r="D264" s="241">
        <v>207050</v>
      </c>
      <c r="E264" s="241">
        <v>10</v>
      </c>
      <c r="F264" s="155">
        <v>248</v>
      </c>
      <c r="G264" s="156">
        <v>273</v>
      </c>
      <c r="H264" s="155">
        <v>7</v>
      </c>
      <c r="I264" s="156">
        <v>5</v>
      </c>
      <c r="J264" s="157">
        <f t="shared" si="764"/>
        <v>241</v>
      </c>
      <c r="K264" s="158">
        <f t="shared" si="764"/>
        <v>268</v>
      </c>
      <c r="L264" s="155">
        <v>60</v>
      </c>
      <c r="M264" s="242">
        <v>60</v>
      </c>
      <c r="N264" s="157">
        <f t="shared" si="765"/>
        <v>241</v>
      </c>
      <c r="O264" s="158">
        <f t="shared" si="765"/>
        <v>268</v>
      </c>
      <c r="P264" s="243">
        <v>0</v>
      </c>
      <c r="Q264" s="243"/>
      <c r="R264" s="155">
        <v>51</v>
      </c>
      <c r="S264" s="156">
        <v>67</v>
      </c>
      <c r="T264" s="157">
        <f t="shared" si="766"/>
        <v>0</v>
      </c>
      <c r="U264" s="158">
        <f t="shared" si="766"/>
        <v>0</v>
      </c>
      <c r="V264" s="155">
        <v>8</v>
      </c>
      <c r="W264" s="244">
        <v>14</v>
      </c>
      <c r="X264" s="157">
        <f t="shared" si="767"/>
        <v>0</v>
      </c>
      <c r="Y264" s="158">
        <f t="shared" si="767"/>
        <v>0</v>
      </c>
      <c r="Z264" s="155"/>
      <c r="AA264" s="156"/>
      <c r="AB264" s="157">
        <f t="shared" si="768"/>
        <v>0</v>
      </c>
      <c r="AC264" s="158">
        <f t="shared" si="768"/>
        <v>0</v>
      </c>
      <c r="AD264" s="157">
        <f t="shared" si="769"/>
        <v>59</v>
      </c>
      <c r="AE264" s="158">
        <f t="shared" si="769"/>
        <v>81</v>
      </c>
      <c r="AF264" s="157">
        <f t="shared" si="770"/>
        <v>0</v>
      </c>
      <c r="AG264" s="158">
        <f t="shared" si="770"/>
        <v>0</v>
      </c>
      <c r="AH264" s="155">
        <v>1.25</v>
      </c>
      <c r="AI264" s="156">
        <v>1</v>
      </c>
      <c r="AJ264" s="157">
        <f t="shared" si="771"/>
        <v>63.75</v>
      </c>
      <c r="AK264" s="157">
        <f t="shared" si="771"/>
        <v>67</v>
      </c>
      <c r="AL264" s="155">
        <v>1.88</v>
      </c>
      <c r="AM264" s="156">
        <v>2</v>
      </c>
      <c r="AN264" s="157">
        <f t="shared" si="772"/>
        <v>15.04</v>
      </c>
      <c r="AO264" s="157">
        <f t="shared" si="772"/>
        <v>28</v>
      </c>
      <c r="AP264" s="155"/>
      <c r="AQ264" s="156"/>
      <c r="AR264" s="157">
        <f t="shared" si="773"/>
        <v>0</v>
      </c>
      <c r="AS264" s="158">
        <f t="shared" si="773"/>
        <v>0</v>
      </c>
      <c r="AT264" s="157">
        <f t="shared" si="774"/>
        <v>1.3354237288135591</v>
      </c>
      <c r="AU264" s="158">
        <f t="shared" si="774"/>
        <v>1.1728395061728396</v>
      </c>
      <c r="AV264" s="157">
        <f t="shared" si="775"/>
        <v>78.789999999999992</v>
      </c>
      <c r="AW264" s="158">
        <f t="shared" si="775"/>
        <v>95.000000000000014</v>
      </c>
      <c r="AX264" s="155"/>
      <c r="AY264" s="156"/>
      <c r="AZ264" s="157">
        <f t="shared" si="776"/>
        <v>0</v>
      </c>
      <c r="BA264" s="158">
        <f t="shared" si="776"/>
        <v>0</v>
      </c>
      <c r="BB264" s="155"/>
      <c r="BC264" s="156"/>
      <c r="BD264" s="157">
        <f t="shared" si="777"/>
        <v>0</v>
      </c>
      <c r="BE264" s="158">
        <f t="shared" si="777"/>
        <v>0</v>
      </c>
      <c r="BF264" s="155"/>
      <c r="BG264" s="156"/>
      <c r="BH264" s="157">
        <f t="shared" si="778"/>
        <v>0</v>
      </c>
      <c r="BI264" s="158">
        <f t="shared" si="778"/>
        <v>0</v>
      </c>
      <c r="BJ264" s="157">
        <f t="shared" si="779"/>
        <v>0</v>
      </c>
      <c r="BK264" s="158">
        <f t="shared" si="779"/>
        <v>0</v>
      </c>
      <c r="BL264" s="157">
        <f t="shared" si="780"/>
        <v>0</v>
      </c>
      <c r="BM264" s="158">
        <f t="shared" si="780"/>
        <v>0</v>
      </c>
      <c r="BN264" s="155">
        <v>96</v>
      </c>
      <c r="BO264" s="156">
        <v>103</v>
      </c>
      <c r="BP264" s="157">
        <f t="shared" si="781"/>
        <v>0</v>
      </c>
      <c r="BQ264" s="158">
        <f t="shared" si="781"/>
        <v>0</v>
      </c>
      <c r="BR264" s="155">
        <v>24</v>
      </c>
      <c r="BS264" s="156">
        <v>26</v>
      </c>
      <c r="BT264" s="157">
        <f t="shared" si="782"/>
        <v>0</v>
      </c>
      <c r="BU264" s="158">
        <f t="shared" si="782"/>
        <v>0</v>
      </c>
      <c r="BV264" s="155"/>
      <c r="BW264" s="156"/>
      <c r="BX264" s="157">
        <f t="shared" si="783"/>
        <v>0</v>
      </c>
      <c r="BY264" s="158">
        <f t="shared" si="783"/>
        <v>0</v>
      </c>
      <c r="BZ264" s="157">
        <f t="shared" si="784"/>
        <v>120</v>
      </c>
      <c r="CA264" s="158">
        <f t="shared" si="784"/>
        <v>129</v>
      </c>
      <c r="CB264" s="157">
        <f t="shared" si="785"/>
        <v>0</v>
      </c>
      <c r="CC264" s="158">
        <f t="shared" si="785"/>
        <v>0</v>
      </c>
      <c r="CD264" s="155">
        <v>4.16</v>
      </c>
      <c r="CE264" s="156">
        <v>4</v>
      </c>
      <c r="CF264" s="157">
        <f t="shared" si="786"/>
        <v>399.36</v>
      </c>
      <c r="CG264" s="158">
        <f t="shared" si="786"/>
        <v>412</v>
      </c>
      <c r="CH264" s="155">
        <v>5.81</v>
      </c>
      <c r="CI264" s="156">
        <v>6</v>
      </c>
      <c r="CJ264" s="157">
        <f t="shared" si="787"/>
        <v>139.44</v>
      </c>
      <c r="CK264" s="158">
        <f t="shared" si="787"/>
        <v>156</v>
      </c>
      <c r="CL264" s="155"/>
      <c r="CM264" s="156"/>
      <c r="CN264" s="157">
        <f t="shared" si="788"/>
        <v>0</v>
      </c>
      <c r="CO264" s="158">
        <f t="shared" si="788"/>
        <v>0</v>
      </c>
      <c r="CP264" s="157">
        <f t="shared" si="789"/>
        <v>4.4899999999999993</v>
      </c>
      <c r="CQ264" s="158">
        <f t="shared" si="789"/>
        <v>4.4031007751937983</v>
      </c>
      <c r="CR264" s="157">
        <f t="shared" si="790"/>
        <v>538.79999999999995</v>
      </c>
      <c r="CS264" s="158">
        <f t="shared" si="790"/>
        <v>568</v>
      </c>
      <c r="CT264" s="155"/>
      <c r="CU264" s="156"/>
      <c r="CV264" s="157">
        <f t="shared" si="791"/>
        <v>0</v>
      </c>
      <c r="CW264" s="158">
        <f t="shared" si="791"/>
        <v>0</v>
      </c>
      <c r="CX264" s="155"/>
      <c r="CY264" s="156"/>
      <c r="CZ264" s="157">
        <f t="shared" si="792"/>
        <v>0</v>
      </c>
      <c r="DA264" s="158">
        <f t="shared" si="792"/>
        <v>0</v>
      </c>
      <c r="DB264" s="155"/>
      <c r="DC264" s="156"/>
      <c r="DD264" s="157">
        <f t="shared" si="793"/>
        <v>0</v>
      </c>
      <c r="DE264" s="158">
        <f t="shared" si="793"/>
        <v>0</v>
      </c>
      <c r="DF264" s="157">
        <f t="shared" si="794"/>
        <v>0</v>
      </c>
      <c r="DG264" s="158">
        <f t="shared" si="794"/>
        <v>0</v>
      </c>
      <c r="DH264" s="157">
        <f t="shared" si="795"/>
        <v>0</v>
      </c>
      <c r="DI264" s="158">
        <f t="shared" si="795"/>
        <v>0</v>
      </c>
      <c r="DJ264" s="157">
        <f t="shared" si="796"/>
        <v>179</v>
      </c>
      <c r="DK264" s="158">
        <f t="shared" si="796"/>
        <v>210</v>
      </c>
      <c r="DL264" s="157">
        <f t="shared" si="796"/>
        <v>0</v>
      </c>
      <c r="DM264" s="158">
        <f t="shared" si="796"/>
        <v>0</v>
      </c>
      <c r="DN264" s="157">
        <f t="shared" si="797"/>
        <v>3.4502234636871503</v>
      </c>
      <c r="DO264" s="158">
        <f t="shared" si="797"/>
        <v>3.157142857142857</v>
      </c>
      <c r="DP264" s="157">
        <f t="shared" si="798"/>
        <v>617.58999999999992</v>
      </c>
      <c r="DQ264" s="158">
        <f t="shared" si="798"/>
        <v>663</v>
      </c>
      <c r="DR264" s="157">
        <f t="shared" si="799"/>
        <v>0</v>
      </c>
      <c r="DS264" s="158">
        <f t="shared" si="799"/>
        <v>0</v>
      </c>
      <c r="DT264" s="157">
        <f t="shared" si="800"/>
        <v>0</v>
      </c>
      <c r="DU264" s="158">
        <f t="shared" si="800"/>
        <v>0</v>
      </c>
      <c r="DV264" s="155">
        <v>37</v>
      </c>
      <c r="DW264" s="156">
        <v>32</v>
      </c>
      <c r="DX264" s="157">
        <f t="shared" si="801"/>
        <v>0</v>
      </c>
      <c r="DY264" s="158">
        <f t="shared" si="801"/>
        <v>0</v>
      </c>
      <c r="DZ264" s="155">
        <v>25</v>
      </c>
      <c r="EA264" s="156">
        <v>25</v>
      </c>
      <c r="EB264" s="157">
        <f t="shared" si="802"/>
        <v>0</v>
      </c>
      <c r="EC264" s="158">
        <f t="shared" si="802"/>
        <v>0</v>
      </c>
      <c r="ED264" s="155"/>
      <c r="EE264" s="156"/>
      <c r="EF264" s="157">
        <f t="shared" si="803"/>
        <v>0</v>
      </c>
      <c r="EG264" s="158">
        <f t="shared" si="803"/>
        <v>0</v>
      </c>
      <c r="EH264" s="157">
        <f t="shared" si="804"/>
        <v>62</v>
      </c>
      <c r="EI264" s="158">
        <f t="shared" si="804"/>
        <v>57</v>
      </c>
      <c r="EJ264" s="157">
        <f t="shared" si="805"/>
        <v>0</v>
      </c>
      <c r="EK264" s="158">
        <f t="shared" si="805"/>
        <v>0</v>
      </c>
      <c r="EL264" s="155">
        <v>3.66</v>
      </c>
      <c r="EM264" s="156">
        <v>4</v>
      </c>
      <c r="EN264" s="157">
        <f t="shared" si="806"/>
        <v>135.42000000000002</v>
      </c>
      <c r="EO264" s="158">
        <f t="shared" si="806"/>
        <v>128</v>
      </c>
      <c r="EP264" s="155">
        <v>4.26</v>
      </c>
      <c r="EQ264" s="156">
        <v>3</v>
      </c>
      <c r="ER264" s="157">
        <f t="shared" si="807"/>
        <v>106.5</v>
      </c>
      <c r="ES264" s="158">
        <f t="shared" si="807"/>
        <v>75</v>
      </c>
      <c r="ET264" s="155"/>
      <c r="EU264" s="156"/>
      <c r="EV264" s="157">
        <f t="shared" si="808"/>
        <v>0</v>
      </c>
      <c r="EW264" s="158">
        <f t="shared" si="808"/>
        <v>0</v>
      </c>
      <c r="EX264" s="157">
        <f t="shared" si="809"/>
        <v>3.9019354838709681</v>
      </c>
      <c r="EY264" s="158">
        <f t="shared" si="809"/>
        <v>3.5614035087719298</v>
      </c>
      <c r="EZ264" s="157">
        <f t="shared" si="810"/>
        <v>241.92000000000002</v>
      </c>
      <c r="FA264" s="158">
        <f t="shared" si="810"/>
        <v>203</v>
      </c>
      <c r="FB264" s="155"/>
      <c r="FC264" s="156"/>
      <c r="FD264" s="157">
        <f t="shared" si="811"/>
        <v>0</v>
      </c>
      <c r="FE264" s="158">
        <f t="shared" si="811"/>
        <v>0</v>
      </c>
      <c r="FF264" s="155"/>
      <c r="FG264" s="156"/>
      <c r="FH264" s="157">
        <f t="shared" si="812"/>
        <v>0</v>
      </c>
      <c r="FI264" s="158">
        <f t="shared" si="812"/>
        <v>0</v>
      </c>
      <c r="FJ264" s="155"/>
      <c r="FK264" s="156"/>
      <c r="FL264" s="157">
        <f t="shared" si="813"/>
        <v>0</v>
      </c>
      <c r="FM264" s="158">
        <f t="shared" si="813"/>
        <v>0</v>
      </c>
      <c r="FN264" s="157">
        <f t="shared" si="814"/>
        <v>0</v>
      </c>
      <c r="FO264" s="158">
        <f t="shared" si="814"/>
        <v>0</v>
      </c>
      <c r="FP264" s="157">
        <f t="shared" si="815"/>
        <v>0</v>
      </c>
      <c r="FQ264" s="158">
        <f t="shared" si="815"/>
        <v>0</v>
      </c>
      <c r="FR264" s="155">
        <v>0</v>
      </c>
      <c r="FS264" s="247">
        <v>1</v>
      </c>
      <c r="FT264" s="157">
        <f t="shared" si="816"/>
        <v>0</v>
      </c>
      <c r="FU264" s="158">
        <f t="shared" si="816"/>
        <v>0</v>
      </c>
      <c r="FV264" s="155"/>
      <c r="FW264" s="156"/>
      <c r="FX264" s="157">
        <f t="shared" si="817"/>
        <v>0</v>
      </c>
      <c r="FY264" s="158">
        <f t="shared" si="817"/>
        <v>0</v>
      </c>
      <c r="FZ264" s="155"/>
      <c r="GA264" s="156"/>
      <c r="GB264" s="157">
        <f t="shared" si="818"/>
        <v>0</v>
      </c>
      <c r="GC264" s="158">
        <f t="shared" si="818"/>
        <v>0</v>
      </c>
      <c r="GD264" s="157">
        <f t="shared" si="819"/>
        <v>184</v>
      </c>
      <c r="GE264" s="158">
        <f t="shared" si="819"/>
        <v>202</v>
      </c>
      <c r="GF264" s="157">
        <f t="shared" si="819"/>
        <v>0</v>
      </c>
      <c r="GG264" s="158">
        <f t="shared" si="819"/>
        <v>0</v>
      </c>
      <c r="GH264" s="157">
        <f t="shared" si="820"/>
        <v>598.53</v>
      </c>
      <c r="GI264" s="158">
        <f t="shared" si="820"/>
        <v>607</v>
      </c>
      <c r="GJ264" s="157" t="str">
        <f t="shared" si="821"/>
        <v/>
      </c>
      <c r="GK264" s="158" t="str">
        <f t="shared" si="821"/>
        <v/>
      </c>
      <c r="GL264" s="157">
        <f t="shared" si="822"/>
        <v>57</v>
      </c>
      <c r="GM264" s="158">
        <f t="shared" si="822"/>
        <v>65</v>
      </c>
      <c r="GN264" s="157">
        <f t="shared" si="822"/>
        <v>0</v>
      </c>
      <c r="GO264" s="158">
        <f t="shared" si="822"/>
        <v>0</v>
      </c>
      <c r="GP264" s="157">
        <f t="shared" si="823"/>
        <v>260.98</v>
      </c>
      <c r="GQ264" s="158">
        <f t="shared" si="823"/>
        <v>259</v>
      </c>
      <c r="GR264" s="157">
        <f t="shared" si="824"/>
        <v>0</v>
      </c>
      <c r="GS264" s="158">
        <f t="shared" si="824"/>
        <v>0</v>
      </c>
      <c r="GT264" s="157">
        <f t="shared" si="825"/>
        <v>241</v>
      </c>
      <c r="GU264" s="158">
        <f t="shared" si="825"/>
        <v>267</v>
      </c>
      <c r="GV264" s="157">
        <f t="shared" si="825"/>
        <v>0</v>
      </c>
      <c r="GW264" s="158">
        <f t="shared" si="825"/>
        <v>0</v>
      </c>
      <c r="GX264" s="157">
        <f t="shared" si="826"/>
        <v>859.51</v>
      </c>
      <c r="GY264" s="158">
        <f t="shared" si="826"/>
        <v>866</v>
      </c>
      <c r="GZ264" s="157" t="str">
        <f t="shared" si="826"/>
        <v/>
      </c>
      <c r="HA264" s="158" t="str">
        <f t="shared" si="826"/>
        <v/>
      </c>
      <c r="HB264" s="157">
        <f t="shared" si="827"/>
        <v>0</v>
      </c>
      <c r="HC264" s="158">
        <f t="shared" si="827"/>
        <v>0</v>
      </c>
      <c r="HD264" s="157">
        <f t="shared" si="827"/>
        <v>0</v>
      </c>
      <c r="HE264" s="158">
        <f t="shared" si="827"/>
        <v>0</v>
      </c>
      <c r="HF264" s="157" t="str">
        <f t="shared" si="828"/>
        <v/>
      </c>
      <c r="HG264" s="158" t="str">
        <f t="shared" si="828"/>
        <v/>
      </c>
      <c r="HH264" s="157" t="str">
        <f t="shared" si="829"/>
        <v/>
      </c>
      <c r="HI264" s="158" t="str">
        <f t="shared" si="829"/>
        <v/>
      </c>
      <c r="HJ264" s="157">
        <f t="shared" si="830"/>
        <v>859.51</v>
      </c>
      <c r="HK264" s="158">
        <f t="shared" si="830"/>
        <v>866</v>
      </c>
      <c r="HL264" s="157" t="str">
        <f t="shared" si="831"/>
        <v/>
      </c>
      <c r="HM264" s="158" t="str">
        <f t="shared" si="831"/>
        <v/>
      </c>
    </row>
    <row r="265" spans="1:221">
      <c r="A265" s="245" t="s">
        <v>640</v>
      </c>
      <c r="B265" s="239" t="s">
        <v>663</v>
      </c>
      <c r="C265" s="240"/>
      <c r="D265" s="241">
        <v>207236</v>
      </c>
      <c r="E265" s="241">
        <v>10</v>
      </c>
      <c r="F265" s="155">
        <v>371</v>
      </c>
      <c r="G265" s="156">
        <v>418</v>
      </c>
      <c r="H265" s="155">
        <v>10</v>
      </c>
      <c r="I265" s="156">
        <v>10</v>
      </c>
      <c r="J265" s="157">
        <f t="shared" si="764"/>
        <v>361</v>
      </c>
      <c r="K265" s="158">
        <f t="shared" si="764"/>
        <v>408</v>
      </c>
      <c r="L265" s="155">
        <v>60</v>
      </c>
      <c r="M265" s="242">
        <v>60</v>
      </c>
      <c r="N265" s="157">
        <f t="shared" si="765"/>
        <v>361</v>
      </c>
      <c r="O265" s="158">
        <f t="shared" si="765"/>
        <v>408</v>
      </c>
      <c r="P265" s="243">
        <v>0</v>
      </c>
      <c r="Q265" s="243"/>
      <c r="R265" s="155">
        <v>44</v>
      </c>
      <c r="S265" s="156">
        <v>53</v>
      </c>
      <c r="T265" s="157">
        <f t="shared" si="766"/>
        <v>0</v>
      </c>
      <c r="U265" s="158">
        <f t="shared" si="766"/>
        <v>0</v>
      </c>
      <c r="V265" s="155">
        <v>30</v>
      </c>
      <c r="W265" s="156">
        <v>36</v>
      </c>
      <c r="X265" s="157">
        <f t="shared" si="767"/>
        <v>0</v>
      </c>
      <c r="Y265" s="158">
        <f t="shared" si="767"/>
        <v>0</v>
      </c>
      <c r="Z265" s="155"/>
      <c r="AA265" s="156"/>
      <c r="AB265" s="157">
        <f t="shared" si="768"/>
        <v>0</v>
      </c>
      <c r="AC265" s="158">
        <f t="shared" si="768"/>
        <v>0</v>
      </c>
      <c r="AD265" s="157">
        <f t="shared" si="769"/>
        <v>74</v>
      </c>
      <c r="AE265" s="158">
        <f t="shared" si="769"/>
        <v>89</v>
      </c>
      <c r="AF265" s="157">
        <f t="shared" si="770"/>
        <v>0</v>
      </c>
      <c r="AG265" s="158">
        <f t="shared" si="770"/>
        <v>0</v>
      </c>
      <c r="AH265" s="155">
        <v>3.05</v>
      </c>
      <c r="AI265" s="156">
        <v>3</v>
      </c>
      <c r="AJ265" s="157">
        <f t="shared" si="771"/>
        <v>134.19999999999999</v>
      </c>
      <c r="AK265" s="157">
        <f t="shared" si="771"/>
        <v>159</v>
      </c>
      <c r="AL265" s="155">
        <v>2.4</v>
      </c>
      <c r="AM265" s="156">
        <v>2</v>
      </c>
      <c r="AN265" s="157">
        <f t="shared" si="772"/>
        <v>72</v>
      </c>
      <c r="AO265" s="157">
        <f t="shared" si="772"/>
        <v>72</v>
      </c>
      <c r="AP265" s="155"/>
      <c r="AQ265" s="156"/>
      <c r="AR265" s="157">
        <f t="shared" si="773"/>
        <v>0</v>
      </c>
      <c r="AS265" s="158">
        <f t="shared" si="773"/>
        <v>0</v>
      </c>
      <c r="AT265" s="157">
        <f t="shared" si="774"/>
        <v>2.7864864864864862</v>
      </c>
      <c r="AU265" s="158">
        <f t="shared" si="774"/>
        <v>2.595505617977528</v>
      </c>
      <c r="AV265" s="157">
        <f t="shared" si="775"/>
        <v>206.2</v>
      </c>
      <c r="AW265" s="158">
        <f t="shared" si="775"/>
        <v>231</v>
      </c>
      <c r="AX265" s="155"/>
      <c r="AY265" s="156"/>
      <c r="AZ265" s="157">
        <f t="shared" si="776"/>
        <v>0</v>
      </c>
      <c r="BA265" s="158">
        <f t="shared" si="776"/>
        <v>0</v>
      </c>
      <c r="BB265" s="155"/>
      <c r="BC265" s="156"/>
      <c r="BD265" s="157">
        <f t="shared" si="777"/>
        <v>0</v>
      </c>
      <c r="BE265" s="158">
        <f t="shared" si="777"/>
        <v>0</v>
      </c>
      <c r="BF265" s="155"/>
      <c r="BG265" s="156"/>
      <c r="BH265" s="157">
        <f t="shared" si="778"/>
        <v>0</v>
      </c>
      <c r="BI265" s="158">
        <f t="shared" si="778"/>
        <v>0</v>
      </c>
      <c r="BJ265" s="157">
        <f t="shared" si="779"/>
        <v>0</v>
      </c>
      <c r="BK265" s="158">
        <f t="shared" si="779"/>
        <v>0</v>
      </c>
      <c r="BL265" s="157">
        <f t="shared" si="780"/>
        <v>0</v>
      </c>
      <c r="BM265" s="158">
        <f t="shared" si="780"/>
        <v>0</v>
      </c>
      <c r="BN265" s="155">
        <v>122</v>
      </c>
      <c r="BO265" s="156">
        <v>159</v>
      </c>
      <c r="BP265" s="157">
        <f t="shared" si="781"/>
        <v>0</v>
      </c>
      <c r="BQ265" s="158">
        <f t="shared" si="781"/>
        <v>0</v>
      </c>
      <c r="BR265" s="155">
        <v>50</v>
      </c>
      <c r="BS265" s="156">
        <v>32</v>
      </c>
      <c r="BT265" s="157">
        <f t="shared" si="782"/>
        <v>0</v>
      </c>
      <c r="BU265" s="158">
        <f t="shared" si="782"/>
        <v>0</v>
      </c>
      <c r="BV265" s="155"/>
      <c r="BW265" s="156"/>
      <c r="BX265" s="157">
        <f t="shared" si="783"/>
        <v>0</v>
      </c>
      <c r="BY265" s="158">
        <f t="shared" si="783"/>
        <v>0</v>
      </c>
      <c r="BZ265" s="157">
        <f t="shared" si="784"/>
        <v>172</v>
      </c>
      <c r="CA265" s="158">
        <f t="shared" si="784"/>
        <v>191</v>
      </c>
      <c r="CB265" s="157">
        <f t="shared" si="785"/>
        <v>0</v>
      </c>
      <c r="CC265" s="158">
        <f t="shared" si="785"/>
        <v>0</v>
      </c>
      <c r="CD265" s="155">
        <v>4.2300000000000004</v>
      </c>
      <c r="CE265" s="156">
        <v>4</v>
      </c>
      <c r="CF265" s="157">
        <f t="shared" si="786"/>
        <v>516.06000000000006</v>
      </c>
      <c r="CG265" s="158">
        <f t="shared" si="786"/>
        <v>636</v>
      </c>
      <c r="CH265" s="155">
        <v>5.46</v>
      </c>
      <c r="CI265" s="156">
        <v>6</v>
      </c>
      <c r="CJ265" s="157">
        <f t="shared" si="787"/>
        <v>273</v>
      </c>
      <c r="CK265" s="158">
        <f t="shared" si="787"/>
        <v>192</v>
      </c>
      <c r="CL265" s="155"/>
      <c r="CM265" s="156"/>
      <c r="CN265" s="157">
        <f t="shared" si="788"/>
        <v>0</v>
      </c>
      <c r="CO265" s="158">
        <f t="shared" si="788"/>
        <v>0</v>
      </c>
      <c r="CP265" s="157">
        <f t="shared" si="789"/>
        <v>4.5875581395348837</v>
      </c>
      <c r="CQ265" s="158">
        <f t="shared" si="789"/>
        <v>4.335078534031414</v>
      </c>
      <c r="CR265" s="157">
        <f t="shared" si="790"/>
        <v>789.06</v>
      </c>
      <c r="CS265" s="158">
        <f t="shared" si="790"/>
        <v>828.00000000000011</v>
      </c>
      <c r="CT265" s="155"/>
      <c r="CU265" s="156"/>
      <c r="CV265" s="157">
        <f t="shared" si="791"/>
        <v>0</v>
      </c>
      <c r="CW265" s="158">
        <f t="shared" si="791"/>
        <v>0</v>
      </c>
      <c r="CX265" s="155"/>
      <c r="CY265" s="156"/>
      <c r="CZ265" s="157">
        <f t="shared" si="792"/>
        <v>0</v>
      </c>
      <c r="DA265" s="158">
        <f t="shared" si="792"/>
        <v>0</v>
      </c>
      <c r="DB265" s="155"/>
      <c r="DC265" s="156"/>
      <c r="DD265" s="157">
        <f t="shared" si="793"/>
        <v>0</v>
      </c>
      <c r="DE265" s="158">
        <f t="shared" si="793"/>
        <v>0</v>
      </c>
      <c r="DF265" s="157">
        <f t="shared" si="794"/>
        <v>0</v>
      </c>
      <c r="DG265" s="158">
        <f t="shared" si="794"/>
        <v>0</v>
      </c>
      <c r="DH265" s="157">
        <f t="shared" si="795"/>
        <v>0</v>
      </c>
      <c r="DI265" s="158">
        <f t="shared" si="795"/>
        <v>0</v>
      </c>
      <c r="DJ265" s="157">
        <f t="shared" si="796"/>
        <v>246</v>
      </c>
      <c r="DK265" s="158">
        <f t="shared" si="796"/>
        <v>280</v>
      </c>
      <c r="DL265" s="157">
        <f t="shared" si="796"/>
        <v>0</v>
      </c>
      <c r="DM265" s="158">
        <f t="shared" si="796"/>
        <v>0</v>
      </c>
      <c r="DN265" s="157">
        <f t="shared" si="797"/>
        <v>4.0457723577235774</v>
      </c>
      <c r="DO265" s="158">
        <f t="shared" si="797"/>
        <v>3.782142857142857</v>
      </c>
      <c r="DP265" s="157">
        <f t="shared" si="798"/>
        <v>995.26</v>
      </c>
      <c r="DQ265" s="158">
        <f t="shared" si="798"/>
        <v>1059</v>
      </c>
      <c r="DR265" s="157">
        <f t="shared" si="799"/>
        <v>0</v>
      </c>
      <c r="DS265" s="158">
        <f t="shared" si="799"/>
        <v>0</v>
      </c>
      <c r="DT265" s="157">
        <f t="shared" si="800"/>
        <v>0</v>
      </c>
      <c r="DU265" s="158">
        <f t="shared" si="800"/>
        <v>0</v>
      </c>
      <c r="DV265" s="155">
        <v>44</v>
      </c>
      <c r="DW265" s="156">
        <v>46</v>
      </c>
      <c r="DX265" s="157">
        <f t="shared" si="801"/>
        <v>0</v>
      </c>
      <c r="DY265" s="158">
        <f t="shared" si="801"/>
        <v>0</v>
      </c>
      <c r="DZ265" s="155">
        <v>70</v>
      </c>
      <c r="EA265" s="156">
        <v>82</v>
      </c>
      <c r="EB265" s="157">
        <f t="shared" si="802"/>
        <v>0</v>
      </c>
      <c r="EC265" s="158">
        <f t="shared" si="802"/>
        <v>0</v>
      </c>
      <c r="ED265" s="155"/>
      <c r="EE265" s="156"/>
      <c r="EF265" s="157">
        <f t="shared" si="803"/>
        <v>0</v>
      </c>
      <c r="EG265" s="158">
        <f t="shared" si="803"/>
        <v>0</v>
      </c>
      <c r="EH265" s="157">
        <f t="shared" si="804"/>
        <v>114</v>
      </c>
      <c r="EI265" s="158">
        <f t="shared" si="804"/>
        <v>128</v>
      </c>
      <c r="EJ265" s="157">
        <f t="shared" si="805"/>
        <v>0</v>
      </c>
      <c r="EK265" s="158">
        <f t="shared" si="805"/>
        <v>0</v>
      </c>
      <c r="EL265" s="155">
        <v>3</v>
      </c>
      <c r="EM265" s="156">
        <v>4</v>
      </c>
      <c r="EN265" s="157">
        <f t="shared" si="806"/>
        <v>132</v>
      </c>
      <c r="EO265" s="158">
        <f t="shared" si="806"/>
        <v>184</v>
      </c>
      <c r="EP265" s="155">
        <v>4.0599999999999996</v>
      </c>
      <c r="EQ265" s="156">
        <v>4</v>
      </c>
      <c r="ER265" s="157">
        <f t="shared" si="807"/>
        <v>284.2</v>
      </c>
      <c r="ES265" s="158">
        <f t="shared" si="807"/>
        <v>328</v>
      </c>
      <c r="ET265" s="155"/>
      <c r="EU265" s="156"/>
      <c r="EV265" s="157">
        <f t="shared" si="808"/>
        <v>0</v>
      </c>
      <c r="EW265" s="158">
        <f t="shared" si="808"/>
        <v>0</v>
      </c>
      <c r="EX265" s="157">
        <f t="shared" si="809"/>
        <v>3.6508771929824562</v>
      </c>
      <c r="EY265" s="158">
        <f t="shared" si="809"/>
        <v>4</v>
      </c>
      <c r="EZ265" s="157">
        <f t="shared" si="810"/>
        <v>416.2</v>
      </c>
      <c r="FA265" s="158">
        <f t="shared" si="810"/>
        <v>512</v>
      </c>
      <c r="FB265" s="155"/>
      <c r="FC265" s="156"/>
      <c r="FD265" s="157">
        <f t="shared" si="811"/>
        <v>0</v>
      </c>
      <c r="FE265" s="158">
        <f t="shared" si="811"/>
        <v>0</v>
      </c>
      <c r="FF265" s="155"/>
      <c r="FG265" s="156"/>
      <c r="FH265" s="157">
        <f t="shared" si="812"/>
        <v>0</v>
      </c>
      <c r="FI265" s="158">
        <f t="shared" si="812"/>
        <v>0</v>
      </c>
      <c r="FJ265" s="155"/>
      <c r="FK265" s="156"/>
      <c r="FL265" s="157">
        <f t="shared" si="813"/>
        <v>0</v>
      </c>
      <c r="FM265" s="158">
        <f t="shared" si="813"/>
        <v>0</v>
      </c>
      <c r="FN265" s="157">
        <f t="shared" si="814"/>
        <v>0</v>
      </c>
      <c r="FO265" s="158">
        <f t="shared" si="814"/>
        <v>0</v>
      </c>
      <c r="FP265" s="157">
        <f t="shared" si="815"/>
        <v>0</v>
      </c>
      <c r="FQ265" s="158">
        <f t="shared" si="815"/>
        <v>0</v>
      </c>
      <c r="FR265" s="155">
        <v>1</v>
      </c>
      <c r="FS265" s="244">
        <v>0</v>
      </c>
      <c r="FT265" s="157">
        <f t="shared" si="816"/>
        <v>0</v>
      </c>
      <c r="FU265" s="158">
        <f t="shared" si="816"/>
        <v>0</v>
      </c>
      <c r="FV265" s="155"/>
      <c r="FW265" s="156"/>
      <c r="FX265" s="157">
        <f t="shared" si="817"/>
        <v>0</v>
      </c>
      <c r="FY265" s="158">
        <f t="shared" si="817"/>
        <v>0</v>
      </c>
      <c r="FZ265" s="155"/>
      <c r="GA265" s="156"/>
      <c r="GB265" s="157">
        <f t="shared" si="818"/>
        <v>0</v>
      </c>
      <c r="GC265" s="158">
        <f t="shared" si="818"/>
        <v>0</v>
      </c>
      <c r="GD265" s="157">
        <f t="shared" si="819"/>
        <v>210</v>
      </c>
      <c r="GE265" s="158">
        <f t="shared" si="819"/>
        <v>258</v>
      </c>
      <c r="GF265" s="157">
        <f t="shared" si="819"/>
        <v>0</v>
      </c>
      <c r="GG265" s="158">
        <f t="shared" si="819"/>
        <v>0</v>
      </c>
      <c r="GH265" s="157">
        <f t="shared" si="820"/>
        <v>782.26</v>
      </c>
      <c r="GI265" s="158">
        <f t="shared" si="820"/>
        <v>979</v>
      </c>
      <c r="GJ265" s="157" t="str">
        <f t="shared" si="821"/>
        <v/>
      </c>
      <c r="GK265" s="158" t="str">
        <f t="shared" si="821"/>
        <v/>
      </c>
      <c r="GL265" s="157">
        <f t="shared" si="822"/>
        <v>150</v>
      </c>
      <c r="GM265" s="158">
        <f t="shared" si="822"/>
        <v>150</v>
      </c>
      <c r="GN265" s="157">
        <f t="shared" si="822"/>
        <v>0</v>
      </c>
      <c r="GO265" s="158">
        <f t="shared" si="822"/>
        <v>0</v>
      </c>
      <c r="GP265" s="157">
        <f t="shared" si="823"/>
        <v>629.20000000000005</v>
      </c>
      <c r="GQ265" s="158">
        <f t="shared" si="823"/>
        <v>592</v>
      </c>
      <c r="GR265" s="157">
        <f t="shared" si="824"/>
        <v>0</v>
      </c>
      <c r="GS265" s="158">
        <f t="shared" si="824"/>
        <v>0</v>
      </c>
      <c r="GT265" s="157">
        <f t="shared" si="825"/>
        <v>360</v>
      </c>
      <c r="GU265" s="158">
        <f t="shared" si="825"/>
        <v>408</v>
      </c>
      <c r="GV265" s="157">
        <f t="shared" si="825"/>
        <v>0</v>
      </c>
      <c r="GW265" s="158">
        <f t="shared" si="825"/>
        <v>0</v>
      </c>
      <c r="GX265" s="157">
        <f t="shared" si="826"/>
        <v>1411.46</v>
      </c>
      <c r="GY265" s="158">
        <f t="shared" si="826"/>
        <v>1571</v>
      </c>
      <c r="GZ265" s="157" t="str">
        <f t="shared" si="826"/>
        <v/>
      </c>
      <c r="HA265" s="158" t="str">
        <f t="shared" si="826"/>
        <v/>
      </c>
      <c r="HB265" s="157">
        <f t="shared" si="827"/>
        <v>0</v>
      </c>
      <c r="HC265" s="158">
        <f t="shared" si="827"/>
        <v>0</v>
      </c>
      <c r="HD265" s="157">
        <f t="shared" si="827"/>
        <v>0</v>
      </c>
      <c r="HE265" s="158">
        <f t="shared" si="827"/>
        <v>0</v>
      </c>
      <c r="HF265" s="157" t="str">
        <f t="shared" si="828"/>
        <v/>
      </c>
      <c r="HG265" s="158" t="str">
        <f t="shared" si="828"/>
        <v/>
      </c>
      <c r="HH265" s="157" t="str">
        <f t="shared" si="829"/>
        <v/>
      </c>
      <c r="HI265" s="158" t="str">
        <f t="shared" si="829"/>
        <v/>
      </c>
      <c r="HJ265" s="157">
        <f t="shared" si="830"/>
        <v>1411.46</v>
      </c>
      <c r="HK265" s="158">
        <f t="shared" si="830"/>
        <v>1571</v>
      </c>
      <c r="HL265" s="157" t="str">
        <f t="shared" si="831"/>
        <v/>
      </c>
      <c r="HM265" s="158" t="str">
        <f t="shared" si="831"/>
        <v/>
      </c>
    </row>
    <row r="266" spans="1:221">
      <c r="A266" s="245" t="s">
        <v>640</v>
      </c>
      <c r="B266" s="239" t="s">
        <v>664</v>
      </c>
      <c r="C266" s="240"/>
      <c r="D266" s="241">
        <v>207290</v>
      </c>
      <c r="E266" s="241">
        <v>10</v>
      </c>
      <c r="F266" s="155">
        <v>447</v>
      </c>
      <c r="G266" s="156">
        <v>347</v>
      </c>
      <c r="H266" s="155">
        <v>15</v>
      </c>
      <c r="I266" s="156">
        <v>13</v>
      </c>
      <c r="J266" s="157">
        <f t="shared" si="764"/>
        <v>432</v>
      </c>
      <c r="K266" s="158">
        <f t="shared" si="764"/>
        <v>334</v>
      </c>
      <c r="L266" s="155">
        <v>60</v>
      </c>
      <c r="M266" s="242">
        <v>60</v>
      </c>
      <c r="N266" s="157">
        <f t="shared" si="765"/>
        <v>432</v>
      </c>
      <c r="O266" s="158">
        <f t="shared" si="765"/>
        <v>334</v>
      </c>
      <c r="P266" s="243">
        <v>0</v>
      </c>
      <c r="Q266" s="243"/>
      <c r="R266" s="155">
        <v>61</v>
      </c>
      <c r="S266" s="156">
        <v>41</v>
      </c>
      <c r="T266" s="157">
        <f t="shared" si="766"/>
        <v>0</v>
      </c>
      <c r="U266" s="158">
        <f t="shared" si="766"/>
        <v>0</v>
      </c>
      <c r="V266" s="155">
        <v>14</v>
      </c>
      <c r="W266" s="156">
        <v>10</v>
      </c>
      <c r="X266" s="157">
        <f t="shared" si="767"/>
        <v>0</v>
      </c>
      <c r="Y266" s="158">
        <f t="shared" si="767"/>
        <v>0</v>
      </c>
      <c r="Z266" s="155"/>
      <c r="AA266" s="156"/>
      <c r="AB266" s="157">
        <f t="shared" si="768"/>
        <v>0</v>
      </c>
      <c r="AC266" s="158">
        <f t="shared" si="768"/>
        <v>0</v>
      </c>
      <c r="AD266" s="157">
        <f t="shared" si="769"/>
        <v>75</v>
      </c>
      <c r="AE266" s="158">
        <f t="shared" si="769"/>
        <v>51</v>
      </c>
      <c r="AF266" s="157">
        <f t="shared" si="770"/>
        <v>0</v>
      </c>
      <c r="AG266" s="158">
        <f t="shared" si="770"/>
        <v>0</v>
      </c>
      <c r="AH266" s="155">
        <v>3.36</v>
      </c>
      <c r="AI266" s="156">
        <v>3</v>
      </c>
      <c r="AJ266" s="157">
        <f t="shared" si="771"/>
        <v>204.95999999999998</v>
      </c>
      <c r="AK266" s="157">
        <f t="shared" si="771"/>
        <v>123</v>
      </c>
      <c r="AL266" s="155">
        <v>2.79</v>
      </c>
      <c r="AM266" s="156">
        <v>2</v>
      </c>
      <c r="AN266" s="157">
        <f t="shared" si="772"/>
        <v>39.06</v>
      </c>
      <c r="AO266" s="157">
        <f t="shared" si="772"/>
        <v>20</v>
      </c>
      <c r="AP266" s="155"/>
      <c r="AQ266" s="156"/>
      <c r="AR266" s="157">
        <f t="shared" si="773"/>
        <v>0</v>
      </c>
      <c r="AS266" s="158">
        <f t="shared" si="773"/>
        <v>0</v>
      </c>
      <c r="AT266" s="157">
        <f t="shared" si="774"/>
        <v>3.2535999999999996</v>
      </c>
      <c r="AU266" s="158">
        <f t="shared" si="774"/>
        <v>2.8039215686274508</v>
      </c>
      <c r="AV266" s="157">
        <f t="shared" si="775"/>
        <v>244.01999999999998</v>
      </c>
      <c r="AW266" s="158">
        <f t="shared" si="775"/>
        <v>143</v>
      </c>
      <c r="AX266" s="155"/>
      <c r="AY266" s="156"/>
      <c r="AZ266" s="157">
        <f t="shared" si="776"/>
        <v>0</v>
      </c>
      <c r="BA266" s="158">
        <f t="shared" si="776"/>
        <v>0</v>
      </c>
      <c r="BB266" s="155"/>
      <c r="BC266" s="156"/>
      <c r="BD266" s="157">
        <f t="shared" si="777"/>
        <v>0</v>
      </c>
      <c r="BE266" s="158">
        <f t="shared" si="777"/>
        <v>0</v>
      </c>
      <c r="BF266" s="155"/>
      <c r="BG266" s="156"/>
      <c r="BH266" s="157">
        <f t="shared" si="778"/>
        <v>0</v>
      </c>
      <c r="BI266" s="158">
        <f t="shared" si="778"/>
        <v>0</v>
      </c>
      <c r="BJ266" s="157">
        <f t="shared" si="779"/>
        <v>0</v>
      </c>
      <c r="BK266" s="158">
        <f t="shared" si="779"/>
        <v>0</v>
      </c>
      <c r="BL266" s="157">
        <f t="shared" si="780"/>
        <v>0</v>
      </c>
      <c r="BM266" s="158">
        <f t="shared" si="780"/>
        <v>0</v>
      </c>
      <c r="BN266" s="155">
        <v>214</v>
      </c>
      <c r="BO266" s="156">
        <v>166</v>
      </c>
      <c r="BP266" s="157">
        <f t="shared" si="781"/>
        <v>0</v>
      </c>
      <c r="BQ266" s="158">
        <f t="shared" si="781"/>
        <v>0</v>
      </c>
      <c r="BR266" s="155">
        <v>39</v>
      </c>
      <c r="BS266" s="156">
        <v>45</v>
      </c>
      <c r="BT266" s="157">
        <f t="shared" si="782"/>
        <v>0</v>
      </c>
      <c r="BU266" s="158">
        <f t="shared" si="782"/>
        <v>0</v>
      </c>
      <c r="BV266" s="155"/>
      <c r="BW266" s="156"/>
      <c r="BX266" s="157">
        <f t="shared" si="783"/>
        <v>0</v>
      </c>
      <c r="BY266" s="158">
        <f t="shared" si="783"/>
        <v>0</v>
      </c>
      <c r="BZ266" s="157">
        <f t="shared" si="784"/>
        <v>253</v>
      </c>
      <c r="CA266" s="158">
        <f t="shared" si="784"/>
        <v>211</v>
      </c>
      <c r="CB266" s="157">
        <f t="shared" si="785"/>
        <v>0</v>
      </c>
      <c r="CC266" s="158">
        <f t="shared" si="785"/>
        <v>0</v>
      </c>
      <c r="CD266" s="155">
        <v>3.99</v>
      </c>
      <c r="CE266" s="156">
        <v>4</v>
      </c>
      <c r="CF266" s="157">
        <f t="shared" si="786"/>
        <v>853.86</v>
      </c>
      <c r="CG266" s="158">
        <f t="shared" si="786"/>
        <v>664</v>
      </c>
      <c r="CH266" s="155">
        <v>5.05</v>
      </c>
      <c r="CI266" s="156">
        <v>6</v>
      </c>
      <c r="CJ266" s="157">
        <f t="shared" si="787"/>
        <v>196.95</v>
      </c>
      <c r="CK266" s="158">
        <f t="shared" si="787"/>
        <v>270</v>
      </c>
      <c r="CL266" s="155"/>
      <c r="CM266" s="156"/>
      <c r="CN266" s="157">
        <f t="shared" si="788"/>
        <v>0</v>
      </c>
      <c r="CO266" s="158">
        <f t="shared" si="788"/>
        <v>0</v>
      </c>
      <c r="CP266" s="157">
        <f t="shared" si="789"/>
        <v>4.1533992094861656</v>
      </c>
      <c r="CQ266" s="158">
        <f t="shared" si="789"/>
        <v>4.4265402843601898</v>
      </c>
      <c r="CR266" s="157">
        <f t="shared" si="790"/>
        <v>1050.81</v>
      </c>
      <c r="CS266" s="158">
        <f t="shared" si="790"/>
        <v>934</v>
      </c>
      <c r="CT266" s="155"/>
      <c r="CU266" s="156"/>
      <c r="CV266" s="157">
        <f t="shared" si="791"/>
        <v>0</v>
      </c>
      <c r="CW266" s="158">
        <f t="shared" si="791"/>
        <v>0</v>
      </c>
      <c r="CX266" s="155"/>
      <c r="CY266" s="156"/>
      <c r="CZ266" s="157">
        <f t="shared" si="792"/>
        <v>0</v>
      </c>
      <c r="DA266" s="158">
        <f t="shared" si="792"/>
        <v>0</v>
      </c>
      <c r="DB266" s="155"/>
      <c r="DC266" s="156"/>
      <c r="DD266" s="157">
        <f t="shared" si="793"/>
        <v>0</v>
      </c>
      <c r="DE266" s="158">
        <f t="shared" si="793"/>
        <v>0</v>
      </c>
      <c r="DF266" s="157">
        <f t="shared" si="794"/>
        <v>0</v>
      </c>
      <c r="DG266" s="158">
        <f t="shared" si="794"/>
        <v>0</v>
      </c>
      <c r="DH266" s="157">
        <f t="shared" si="795"/>
        <v>0</v>
      </c>
      <c r="DI266" s="158">
        <f t="shared" si="795"/>
        <v>0</v>
      </c>
      <c r="DJ266" s="157">
        <f t="shared" si="796"/>
        <v>328</v>
      </c>
      <c r="DK266" s="158">
        <f t="shared" si="796"/>
        <v>262</v>
      </c>
      <c r="DL266" s="157">
        <f t="shared" si="796"/>
        <v>0</v>
      </c>
      <c r="DM266" s="158">
        <f t="shared" si="796"/>
        <v>0</v>
      </c>
      <c r="DN266" s="157">
        <f t="shared" si="797"/>
        <v>3.9476524390243899</v>
      </c>
      <c r="DO266" s="158">
        <f t="shared" si="797"/>
        <v>4.1106870229007635</v>
      </c>
      <c r="DP266" s="157">
        <f t="shared" si="798"/>
        <v>1294.83</v>
      </c>
      <c r="DQ266" s="158">
        <f t="shared" si="798"/>
        <v>1077</v>
      </c>
      <c r="DR266" s="157">
        <f t="shared" si="799"/>
        <v>0</v>
      </c>
      <c r="DS266" s="158">
        <f t="shared" si="799"/>
        <v>0</v>
      </c>
      <c r="DT266" s="157">
        <f t="shared" si="800"/>
        <v>0</v>
      </c>
      <c r="DU266" s="158">
        <f t="shared" si="800"/>
        <v>0</v>
      </c>
      <c r="DV266" s="155">
        <v>61</v>
      </c>
      <c r="DW266" s="156">
        <v>41</v>
      </c>
      <c r="DX266" s="157">
        <f t="shared" si="801"/>
        <v>0</v>
      </c>
      <c r="DY266" s="158">
        <f t="shared" si="801"/>
        <v>0</v>
      </c>
      <c r="DZ266" s="155">
        <v>40</v>
      </c>
      <c r="EA266" s="156">
        <v>28</v>
      </c>
      <c r="EB266" s="157">
        <f t="shared" si="802"/>
        <v>0</v>
      </c>
      <c r="EC266" s="158">
        <f t="shared" si="802"/>
        <v>0</v>
      </c>
      <c r="ED266" s="155"/>
      <c r="EE266" s="156"/>
      <c r="EF266" s="157">
        <f t="shared" si="803"/>
        <v>0</v>
      </c>
      <c r="EG266" s="158">
        <f t="shared" si="803"/>
        <v>0</v>
      </c>
      <c r="EH266" s="157">
        <f t="shared" si="804"/>
        <v>101</v>
      </c>
      <c r="EI266" s="158">
        <f t="shared" si="804"/>
        <v>69</v>
      </c>
      <c r="EJ266" s="157">
        <f t="shared" si="805"/>
        <v>0</v>
      </c>
      <c r="EK266" s="158">
        <f t="shared" si="805"/>
        <v>0</v>
      </c>
      <c r="EL266" s="155">
        <v>3.05</v>
      </c>
      <c r="EM266" s="156">
        <v>3</v>
      </c>
      <c r="EN266" s="157">
        <f t="shared" si="806"/>
        <v>186.04999999999998</v>
      </c>
      <c r="EO266" s="158">
        <f t="shared" si="806"/>
        <v>123</v>
      </c>
      <c r="EP266" s="155">
        <v>3.2</v>
      </c>
      <c r="EQ266" s="156">
        <v>3</v>
      </c>
      <c r="ER266" s="157">
        <f t="shared" si="807"/>
        <v>128</v>
      </c>
      <c r="ES266" s="158">
        <f t="shared" si="807"/>
        <v>84</v>
      </c>
      <c r="ET266" s="155"/>
      <c r="EU266" s="156"/>
      <c r="EV266" s="157">
        <f t="shared" si="808"/>
        <v>0</v>
      </c>
      <c r="EW266" s="158">
        <f t="shared" si="808"/>
        <v>0</v>
      </c>
      <c r="EX266" s="157">
        <f t="shared" si="809"/>
        <v>3.1094059405940588</v>
      </c>
      <c r="EY266" s="158">
        <f t="shared" si="809"/>
        <v>3</v>
      </c>
      <c r="EZ266" s="157">
        <f t="shared" si="810"/>
        <v>314.04999999999995</v>
      </c>
      <c r="FA266" s="158">
        <f t="shared" si="810"/>
        <v>207</v>
      </c>
      <c r="FB266" s="155"/>
      <c r="FC266" s="156"/>
      <c r="FD266" s="157">
        <f t="shared" si="811"/>
        <v>0</v>
      </c>
      <c r="FE266" s="158">
        <f t="shared" si="811"/>
        <v>0</v>
      </c>
      <c r="FF266" s="155"/>
      <c r="FG266" s="156"/>
      <c r="FH266" s="157">
        <f t="shared" si="812"/>
        <v>0</v>
      </c>
      <c r="FI266" s="158">
        <f t="shared" si="812"/>
        <v>0</v>
      </c>
      <c r="FJ266" s="155"/>
      <c r="FK266" s="156"/>
      <c r="FL266" s="157">
        <f t="shared" si="813"/>
        <v>0</v>
      </c>
      <c r="FM266" s="158">
        <f t="shared" si="813"/>
        <v>0</v>
      </c>
      <c r="FN266" s="157">
        <f t="shared" si="814"/>
        <v>0</v>
      </c>
      <c r="FO266" s="158">
        <f t="shared" si="814"/>
        <v>0</v>
      </c>
      <c r="FP266" s="157">
        <f t="shared" si="815"/>
        <v>0</v>
      </c>
      <c r="FQ266" s="158">
        <f t="shared" si="815"/>
        <v>0</v>
      </c>
      <c r="FR266" s="155">
        <v>3</v>
      </c>
      <c r="FS266" s="156">
        <v>3</v>
      </c>
      <c r="FT266" s="157">
        <f t="shared" si="816"/>
        <v>0</v>
      </c>
      <c r="FU266" s="158">
        <f t="shared" si="816"/>
        <v>0</v>
      </c>
      <c r="FV266" s="155"/>
      <c r="FW266" s="156"/>
      <c r="FX266" s="157">
        <f t="shared" si="817"/>
        <v>0</v>
      </c>
      <c r="FY266" s="158">
        <f t="shared" si="817"/>
        <v>0</v>
      </c>
      <c r="FZ266" s="155"/>
      <c r="GA266" s="156"/>
      <c r="GB266" s="157">
        <f t="shared" si="818"/>
        <v>0</v>
      </c>
      <c r="GC266" s="158">
        <f t="shared" si="818"/>
        <v>0</v>
      </c>
      <c r="GD266" s="157">
        <f t="shared" si="819"/>
        <v>336</v>
      </c>
      <c r="GE266" s="158">
        <f t="shared" si="819"/>
        <v>248</v>
      </c>
      <c r="GF266" s="157">
        <f t="shared" si="819"/>
        <v>0</v>
      </c>
      <c r="GG266" s="158">
        <f t="shared" si="819"/>
        <v>0</v>
      </c>
      <c r="GH266" s="157">
        <f t="shared" si="820"/>
        <v>1244.8699999999999</v>
      </c>
      <c r="GI266" s="158">
        <f t="shared" si="820"/>
        <v>910</v>
      </c>
      <c r="GJ266" s="157" t="str">
        <f t="shared" si="821"/>
        <v/>
      </c>
      <c r="GK266" s="158" t="str">
        <f t="shared" si="821"/>
        <v/>
      </c>
      <c r="GL266" s="157">
        <f t="shared" si="822"/>
        <v>93</v>
      </c>
      <c r="GM266" s="158">
        <f t="shared" si="822"/>
        <v>83</v>
      </c>
      <c r="GN266" s="157">
        <f t="shared" si="822"/>
        <v>0</v>
      </c>
      <c r="GO266" s="158">
        <f t="shared" si="822"/>
        <v>0</v>
      </c>
      <c r="GP266" s="157">
        <f t="shared" si="823"/>
        <v>364.01</v>
      </c>
      <c r="GQ266" s="158">
        <f t="shared" si="823"/>
        <v>374</v>
      </c>
      <c r="GR266" s="157">
        <f t="shared" si="824"/>
        <v>0</v>
      </c>
      <c r="GS266" s="158">
        <f t="shared" si="824"/>
        <v>0</v>
      </c>
      <c r="GT266" s="157">
        <f t="shared" si="825"/>
        <v>429</v>
      </c>
      <c r="GU266" s="158">
        <f t="shared" si="825"/>
        <v>331</v>
      </c>
      <c r="GV266" s="157">
        <f t="shared" si="825"/>
        <v>0</v>
      </c>
      <c r="GW266" s="158">
        <f t="shared" si="825"/>
        <v>0</v>
      </c>
      <c r="GX266" s="157">
        <f t="shared" si="826"/>
        <v>1608.8799999999999</v>
      </c>
      <c r="GY266" s="158">
        <f t="shared" si="826"/>
        <v>1284</v>
      </c>
      <c r="GZ266" s="157" t="str">
        <f t="shared" si="826"/>
        <v/>
      </c>
      <c r="HA266" s="158" t="str">
        <f t="shared" si="826"/>
        <v/>
      </c>
      <c r="HB266" s="157">
        <f t="shared" si="827"/>
        <v>0</v>
      </c>
      <c r="HC266" s="158">
        <f t="shared" si="827"/>
        <v>0</v>
      </c>
      <c r="HD266" s="157">
        <f t="shared" si="827"/>
        <v>0</v>
      </c>
      <c r="HE266" s="158">
        <f t="shared" si="827"/>
        <v>0</v>
      </c>
      <c r="HF266" s="157" t="str">
        <f t="shared" si="828"/>
        <v/>
      </c>
      <c r="HG266" s="158" t="str">
        <f t="shared" si="828"/>
        <v/>
      </c>
      <c r="HH266" s="157" t="str">
        <f t="shared" si="829"/>
        <v/>
      </c>
      <c r="HI266" s="158" t="str">
        <f t="shared" si="829"/>
        <v/>
      </c>
      <c r="HJ266" s="157">
        <f t="shared" si="830"/>
        <v>1608.8799999999999</v>
      </c>
      <c r="HK266" s="158">
        <f t="shared" si="830"/>
        <v>1284</v>
      </c>
      <c r="HL266" s="157" t="str">
        <f t="shared" si="831"/>
        <v/>
      </c>
      <c r="HM266" s="158" t="str">
        <f t="shared" si="831"/>
        <v/>
      </c>
    </row>
    <row r="267" spans="1:221">
      <c r="A267" s="245" t="s">
        <v>640</v>
      </c>
      <c r="B267" s="239" t="s">
        <v>665</v>
      </c>
      <c r="C267" s="240"/>
      <c r="D267" s="241">
        <v>207069</v>
      </c>
      <c r="E267" s="241">
        <v>10</v>
      </c>
      <c r="F267" s="155">
        <v>242</v>
      </c>
      <c r="G267" s="156">
        <v>202</v>
      </c>
      <c r="H267" s="155">
        <v>4</v>
      </c>
      <c r="I267" s="156">
        <v>4</v>
      </c>
      <c r="J267" s="157">
        <f t="shared" si="764"/>
        <v>238</v>
      </c>
      <c r="K267" s="158">
        <f t="shared" si="764"/>
        <v>198</v>
      </c>
      <c r="L267" s="155">
        <v>60</v>
      </c>
      <c r="M267" s="242">
        <v>60</v>
      </c>
      <c r="N267" s="157">
        <f t="shared" si="765"/>
        <v>238</v>
      </c>
      <c r="O267" s="158">
        <f t="shared" si="765"/>
        <v>198</v>
      </c>
      <c r="P267" s="243">
        <v>0</v>
      </c>
      <c r="Q267" s="243"/>
      <c r="R267" s="155">
        <v>60</v>
      </c>
      <c r="S267" s="156">
        <v>45</v>
      </c>
      <c r="T267" s="157">
        <f t="shared" si="766"/>
        <v>0</v>
      </c>
      <c r="U267" s="158">
        <f t="shared" si="766"/>
        <v>0</v>
      </c>
      <c r="V267" s="155">
        <v>17</v>
      </c>
      <c r="W267" s="244">
        <v>8</v>
      </c>
      <c r="X267" s="157">
        <f t="shared" si="767"/>
        <v>0</v>
      </c>
      <c r="Y267" s="158">
        <f t="shared" si="767"/>
        <v>0</v>
      </c>
      <c r="Z267" s="155"/>
      <c r="AA267" s="156"/>
      <c r="AB267" s="157">
        <f t="shared" si="768"/>
        <v>0</v>
      </c>
      <c r="AC267" s="158">
        <f t="shared" si="768"/>
        <v>0</v>
      </c>
      <c r="AD267" s="157">
        <f t="shared" si="769"/>
        <v>77</v>
      </c>
      <c r="AE267" s="158">
        <f t="shared" si="769"/>
        <v>53</v>
      </c>
      <c r="AF267" s="157">
        <f t="shared" si="770"/>
        <v>0</v>
      </c>
      <c r="AG267" s="158">
        <f t="shared" si="770"/>
        <v>0</v>
      </c>
      <c r="AH267" s="155">
        <v>2.2999999999999998</v>
      </c>
      <c r="AI267" s="156">
        <v>2</v>
      </c>
      <c r="AJ267" s="157">
        <f t="shared" si="771"/>
        <v>138</v>
      </c>
      <c r="AK267" s="157">
        <f t="shared" si="771"/>
        <v>90</v>
      </c>
      <c r="AL267" s="155">
        <v>2.5</v>
      </c>
      <c r="AM267" s="156">
        <v>3</v>
      </c>
      <c r="AN267" s="157">
        <f t="shared" si="772"/>
        <v>42.5</v>
      </c>
      <c r="AO267" s="157">
        <f t="shared" si="772"/>
        <v>24</v>
      </c>
      <c r="AP267" s="155"/>
      <c r="AQ267" s="156"/>
      <c r="AR267" s="157">
        <f t="shared" si="773"/>
        <v>0</v>
      </c>
      <c r="AS267" s="158">
        <f t="shared" si="773"/>
        <v>0</v>
      </c>
      <c r="AT267" s="157">
        <f t="shared" si="774"/>
        <v>2.3441558441558441</v>
      </c>
      <c r="AU267" s="158">
        <f t="shared" si="774"/>
        <v>2.1509433962264151</v>
      </c>
      <c r="AV267" s="157">
        <f t="shared" si="775"/>
        <v>180.5</v>
      </c>
      <c r="AW267" s="158">
        <f t="shared" si="775"/>
        <v>114</v>
      </c>
      <c r="AX267" s="155"/>
      <c r="AY267" s="156"/>
      <c r="AZ267" s="157">
        <f t="shared" si="776"/>
        <v>0</v>
      </c>
      <c r="BA267" s="158">
        <f t="shared" si="776"/>
        <v>0</v>
      </c>
      <c r="BB267" s="155"/>
      <c r="BC267" s="156"/>
      <c r="BD267" s="157">
        <f t="shared" si="777"/>
        <v>0</v>
      </c>
      <c r="BE267" s="158">
        <f t="shared" si="777"/>
        <v>0</v>
      </c>
      <c r="BF267" s="155"/>
      <c r="BG267" s="156"/>
      <c r="BH267" s="157">
        <f t="shared" si="778"/>
        <v>0</v>
      </c>
      <c r="BI267" s="158">
        <f t="shared" si="778"/>
        <v>0</v>
      </c>
      <c r="BJ267" s="157">
        <f t="shared" si="779"/>
        <v>0</v>
      </c>
      <c r="BK267" s="158">
        <f t="shared" si="779"/>
        <v>0</v>
      </c>
      <c r="BL267" s="157">
        <f t="shared" si="780"/>
        <v>0</v>
      </c>
      <c r="BM267" s="158">
        <f t="shared" si="780"/>
        <v>0</v>
      </c>
      <c r="BN267" s="155">
        <v>74</v>
      </c>
      <c r="BO267" s="156">
        <v>56</v>
      </c>
      <c r="BP267" s="157">
        <f t="shared" si="781"/>
        <v>0</v>
      </c>
      <c r="BQ267" s="158">
        <f t="shared" si="781"/>
        <v>0</v>
      </c>
      <c r="BR267" s="155">
        <v>25</v>
      </c>
      <c r="BS267" s="156">
        <v>15</v>
      </c>
      <c r="BT267" s="157">
        <f t="shared" si="782"/>
        <v>0</v>
      </c>
      <c r="BU267" s="158">
        <f t="shared" si="782"/>
        <v>0</v>
      </c>
      <c r="BV267" s="155"/>
      <c r="BW267" s="156"/>
      <c r="BX267" s="157">
        <f t="shared" si="783"/>
        <v>0</v>
      </c>
      <c r="BY267" s="158">
        <f t="shared" si="783"/>
        <v>0</v>
      </c>
      <c r="BZ267" s="157">
        <f t="shared" si="784"/>
        <v>99</v>
      </c>
      <c r="CA267" s="158">
        <f t="shared" si="784"/>
        <v>71</v>
      </c>
      <c r="CB267" s="157">
        <f t="shared" si="785"/>
        <v>0</v>
      </c>
      <c r="CC267" s="158">
        <f t="shared" si="785"/>
        <v>0</v>
      </c>
      <c r="CD267" s="155">
        <v>3.91</v>
      </c>
      <c r="CE267" s="156">
        <v>4</v>
      </c>
      <c r="CF267" s="157">
        <f t="shared" si="786"/>
        <v>289.34000000000003</v>
      </c>
      <c r="CG267" s="158">
        <f t="shared" si="786"/>
        <v>224</v>
      </c>
      <c r="CH267" s="155">
        <v>4.84</v>
      </c>
      <c r="CI267" s="156">
        <v>6</v>
      </c>
      <c r="CJ267" s="157">
        <f t="shared" si="787"/>
        <v>121</v>
      </c>
      <c r="CK267" s="158">
        <f t="shared" si="787"/>
        <v>90</v>
      </c>
      <c r="CL267" s="155"/>
      <c r="CM267" s="156"/>
      <c r="CN267" s="157">
        <f t="shared" si="788"/>
        <v>0</v>
      </c>
      <c r="CO267" s="158">
        <f t="shared" si="788"/>
        <v>0</v>
      </c>
      <c r="CP267" s="157">
        <f t="shared" si="789"/>
        <v>4.1448484848484854</v>
      </c>
      <c r="CQ267" s="158">
        <f t="shared" si="789"/>
        <v>4.422535211267606</v>
      </c>
      <c r="CR267" s="157">
        <f t="shared" si="790"/>
        <v>410.34000000000003</v>
      </c>
      <c r="CS267" s="158">
        <f t="shared" si="790"/>
        <v>314</v>
      </c>
      <c r="CT267" s="155"/>
      <c r="CU267" s="156"/>
      <c r="CV267" s="157">
        <f t="shared" si="791"/>
        <v>0</v>
      </c>
      <c r="CW267" s="158">
        <f t="shared" si="791"/>
        <v>0</v>
      </c>
      <c r="CX267" s="155"/>
      <c r="CY267" s="156"/>
      <c r="CZ267" s="157">
        <f t="shared" si="792"/>
        <v>0</v>
      </c>
      <c r="DA267" s="158">
        <f t="shared" si="792"/>
        <v>0</v>
      </c>
      <c r="DB267" s="155"/>
      <c r="DC267" s="156"/>
      <c r="DD267" s="157">
        <f t="shared" si="793"/>
        <v>0</v>
      </c>
      <c r="DE267" s="158">
        <f t="shared" si="793"/>
        <v>0</v>
      </c>
      <c r="DF267" s="157">
        <f t="shared" si="794"/>
        <v>0</v>
      </c>
      <c r="DG267" s="158">
        <f t="shared" si="794"/>
        <v>0</v>
      </c>
      <c r="DH267" s="157">
        <f t="shared" si="795"/>
        <v>0</v>
      </c>
      <c r="DI267" s="158">
        <f t="shared" si="795"/>
        <v>0</v>
      </c>
      <c r="DJ267" s="157">
        <f t="shared" si="796"/>
        <v>176</v>
      </c>
      <c r="DK267" s="158">
        <f t="shared" si="796"/>
        <v>124</v>
      </c>
      <c r="DL267" s="157">
        <f t="shared" si="796"/>
        <v>0</v>
      </c>
      <c r="DM267" s="158">
        <f t="shared" si="796"/>
        <v>0</v>
      </c>
      <c r="DN267" s="157">
        <f t="shared" si="797"/>
        <v>3.3570454545454549</v>
      </c>
      <c r="DO267" s="158">
        <f t="shared" si="797"/>
        <v>3.4516129032258065</v>
      </c>
      <c r="DP267" s="157">
        <f t="shared" si="798"/>
        <v>590.84</v>
      </c>
      <c r="DQ267" s="158">
        <f t="shared" si="798"/>
        <v>428</v>
      </c>
      <c r="DR267" s="157">
        <f t="shared" si="799"/>
        <v>0</v>
      </c>
      <c r="DS267" s="158">
        <f t="shared" si="799"/>
        <v>0</v>
      </c>
      <c r="DT267" s="157">
        <f t="shared" si="800"/>
        <v>0</v>
      </c>
      <c r="DU267" s="158">
        <f t="shared" si="800"/>
        <v>0</v>
      </c>
      <c r="DV267" s="155">
        <v>26</v>
      </c>
      <c r="DW267" s="156">
        <v>33</v>
      </c>
      <c r="DX267" s="157">
        <f t="shared" si="801"/>
        <v>0</v>
      </c>
      <c r="DY267" s="158">
        <f t="shared" si="801"/>
        <v>0</v>
      </c>
      <c r="DZ267" s="155">
        <v>36</v>
      </c>
      <c r="EA267" s="156">
        <v>36</v>
      </c>
      <c r="EB267" s="157">
        <f t="shared" si="802"/>
        <v>0</v>
      </c>
      <c r="EC267" s="158">
        <f t="shared" si="802"/>
        <v>0</v>
      </c>
      <c r="ED267" s="155"/>
      <c r="EE267" s="156"/>
      <c r="EF267" s="157">
        <f t="shared" si="803"/>
        <v>0</v>
      </c>
      <c r="EG267" s="158">
        <f t="shared" si="803"/>
        <v>0</v>
      </c>
      <c r="EH267" s="157">
        <f t="shared" si="804"/>
        <v>62</v>
      </c>
      <c r="EI267" s="158">
        <f t="shared" si="804"/>
        <v>69</v>
      </c>
      <c r="EJ267" s="157">
        <f t="shared" si="805"/>
        <v>0</v>
      </c>
      <c r="EK267" s="158">
        <f t="shared" si="805"/>
        <v>0</v>
      </c>
      <c r="EL267" s="155">
        <v>3.31</v>
      </c>
      <c r="EM267" s="156">
        <v>3</v>
      </c>
      <c r="EN267" s="157">
        <f t="shared" si="806"/>
        <v>86.06</v>
      </c>
      <c r="EO267" s="158">
        <f t="shared" si="806"/>
        <v>99</v>
      </c>
      <c r="EP267" s="155">
        <v>4.43</v>
      </c>
      <c r="EQ267" s="156">
        <v>4</v>
      </c>
      <c r="ER267" s="157">
        <f t="shared" si="807"/>
        <v>159.47999999999999</v>
      </c>
      <c r="ES267" s="158">
        <f t="shared" si="807"/>
        <v>144</v>
      </c>
      <c r="ET267" s="155"/>
      <c r="EU267" s="156"/>
      <c r="EV267" s="157">
        <f t="shared" si="808"/>
        <v>0</v>
      </c>
      <c r="EW267" s="158">
        <f t="shared" si="808"/>
        <v>0</v>
      </c>
      <c r="EX267" s="157">
        <f t="shared" si="809"/>
        <v>3.960322580645161</v>
      </c>
      <c r="EY267" s="158">
        <f t="shared" si="809"/>
        <v>3.5217391304347827</v>
      </c>
      <c r="EZ267" s="157">
        <f t="shared" si="810"/>
        <v>245.54</v>
      </c>
      <c r="FA267" s="158">
        <f t="shared" si="810"/>
        <v>243</v>
      </c>
      <c r="FB267" s="155"/>
      <c r="FC267" s="156"/>
      <c r="FD267" s="157">
        <f t="shared" si="811"/>
        <v>0</v>
      </c>
      <c r="FE267" s="158">
        <f t="shared" si="811"/>
        <v>0</v>
      </c>
      <c r="FF267" s="155"/>
      <c r="FG267" s="156"/>
      <c r="FH267" s="157">
        <f t="shared" si="812"/>
        <v>0</v>
      </c>
      <c r="FI267" s="158">
        <f t="shared" si="812"/>
        <v>0</v>
      </c>
      <c r="FJ267" s="155"/>
      <c r="FK267" s="156"/>
      <c r="FL267" s="157">
        <f t="shared" si="813"/>
        <v>0</v>
      </c>
      <c r="FM267" s="158">
        <f t="shared" si="813"/>
        <v>0</v>
      </c>
      <c r="FN267" s="157">
        <f t="shared" si="814"/>
        <v>0</v>
      </c>
      <c r="FO267" s="158">
        <f t="shared" si="814"/>
        <v>0</v>
      </c>
      <c r="FP267" s="157">
        <f t="shared" si="815"/>
        <v>0</v>
      </c>
      <c r="FQ267" s="158">
        <f t="shared" si="815"/>
        <v>0</v>
      </c>
      <c r="FR267" s="155">
        <v>0</v>
      </c>
      <c r="FS267" s="247">
        <v>5</v>
      </c>
      <c r="FT267" s="157">
        <f t="shared" si="816"/>
        <v>0</v>
      </c>
      <c r="FU267" s="158">
        <f t="shared" si="816"/>
        <v>0</v>
      </c>
      <c r="FV267" s="155"/>
      <c r="FW267" s="156"/>
      <c r="FX267" s="157">
        <f t="shared" si="817"/>
        <v>0</v>
      </c>
      <c r="FY267" s="158">
        <f t="shared" si="817"/>
        <v>0</v>
      </c>
      <c r="FZ267" s="155"/>
      <c r="GA267" s="156"/>
      <c r="GB267" s="157">
        <f t="shared" si="818"/>
        <v>0</v>
      </c>
      <c r="GC267" s="158">
        <f t="shared" si="818"/>
        <v>0</v>
      </c>
      <c r="GD267" s="157">
        <f t="shared" si="819"/>
        <v>160</v>
      </c>
      <c r="GE267" s="158">
        <f t="shared" si="819"/>
        <v>134</v>
      </c>
      <c r="GF267" s="157">
        <f t="shared" si="819"/>
        <v>0</v>
      </c>
      <c r="GG267" s="158">
        <f t="shared" si="819"/>
        <v>0</v>
      </c>
      <c r="GH267" s="157">
        <f t="shared" si="820"/>
        <v>513.40000000000009</v>
      </c>
      <c r="GI267" s="158">
        <f t="shared" si="820"/>
        <v>413</v>
      </c>
      <c r="GJ267" s="157" t="str">
        <f t="shared" si="821"/>
        <v/>
      </c>
      <c r="GK267" s="158" t="str">
        <f t="shared" si="821"/>
        <v/>
      </c>
      <c r="GL267" s="157">
        <f t="shared" si="822"/>
        <v>78</v>
      </c>
      <c r="GM267" s="158">
        <f t="shared" si="822"/>
        <v>59</v>
      </c>
      <c r="GN267" s="157">
        <f t="shared" si="822"/>
        <v>0</v>
      </c>
      <c r="GO267" s="158">
        <f t="shared" si="822"/>
        <v>0</v>
      </c>
      <c r="GP267" s="157">
        <f t="shared" si="823"/>
        <v>322.98</v>
      </c>
      <c r="GQ267" s="158">
        <f t="shared" si="823"/>
        <v>258</v>
      </c>
      <c r="GR267" s="157">
        <f t="shared" si="824"/>
        <v>0</v>
      </c>
      <c r="GS267" s="158">
        <f t="shared" si="824"/>
        <v>0</v>
      </c>
      <c r="GT267" s="157">
        <f t="shared" si="825"/>
        <v>238</v>
      </c>
      <c r="GU267" s="158">
        <f t="shared" si="825"/>
        <v>193</v>
      </c>
      <c r="GV267" s="157">
        <f t="shared" si="825"/>
        <v>0</v>
      </c>
      <c r="GW267" s="158">
        <f t="shared" si="825"/>
        <v>0</v>
      </c>
      <c r="GX267" s="157">
        <f t="shared" si="826"/>
        <v>836.38000000000011</v>
      </c>
      <c r="GY267" s="158">
        <f t="shared" si="826"/>
        <v>671</v>
      </c>
      <c r="GZ267" s="157" t="str">
        <f t="shared" si="826"/>
        <v/>
      </c>
      <c r="HA267" s="158" t="str">
        <f t="shared" si="826"/>
        <v/>
      </c>
      <c r="HB267" s="157">
        <f t="shared" si="827"/>
        <v>0</v>
      </c>
      <c r="HC267" s="158">
        <f t="shared" si="827"/>
        <v>0</v>
      </c>
      <c r="HD267" s="157">
        <f t="shared" si="827"/>
        <v>0</v>
      </c>
      <c r="HE267" s="158">
        <f t="shared" si="827"/>
        <v>0</v>
      </c>
      <c r="HF267" s="157" t="str">
        <f t="shared" si="828"/>
        <v/>
      </c>
      <c r="HG267" s="158" t="str">
        <f t="shared" si="828"/>
        <v/>
      </c>
      <c r="HH267" s="157" t="str">
        <f t="shared" si="829"/>
        <v/>
      </c>
      <c r="HI267" s="158" t="str">
        <f t="shared" si="829"/>
        <v/>
      </c>
      <c r="HJ267" s="157">
        <f t="shared" si="830"/>
        <v>836.38</v>
      </c>
      <c r="HK267" s="158">
        <f t="shared" si="830"/>
        <v>671</v>
      </c>
      <c r="HL267" s="157" t="str">
        <f t="shared" si="831"/>
        <v/>
      </c>
      <c r="HM267" s="158" t="str">
        <f t="shared" si="831"/>
        <v/>
      </c>
    </row>
    <row r="268" spans="1:221">
      <c r="A268" s="245" t="s">
        <v>640</v>
      </c>
      <c r="B268" s="239" t="s">
        <v>666</v>
      </c>
      <c r="C268" s="240"/>
      <c r="D268" s="241">
        <v>207740</v>
      </c>
      <c r="E268" s="241">
        <v>10</v>
      </c>
      <c r="F268" s="155">
        <v>352</v>
      </c>
      <c r="G268" s="156">
        <v>271</v>
      </c>
      <c r="H268" s="155">
        <v>8</v>
      </c>
      <c r="I268" s="156">
        <v>7</v>
      </c>
      <c r="J268" s="157">
        <f t="shared" si="764"/>
        <v>344</v>
      </c>
      <c r="K268" s="158">
        <f t="shared" si="764"/>
        <v>264</v>
      </c>
      <c r="L268" s="155">
        <v>60</v>
      </c>
      <c r="M268" s="242">
        <v>60</v>
      </c>
      <c r="N268" s="157">
        <f t="shared" si="765"/>
        <v>344</v>
      </c>
      <c r="O268" s="158">
        <f t="shared" si="765"/>
        <v>264</v>
      </c>
      <c r="P268" s="243">
        <v>0</v>
      </c>
      <c r="Q268" s="243"/>
      <c r="R268" s="155">
        <v>87</v>
      </c>
      <c r="S268" s="156">
        <v>63</v>
      </c>
      <c r="T268" s="157">
        <f t="shared" si="766"/>
        <v>0</v>
      </c>
      <c r="U268" s="158">
        <f t="shared" si="766"/>
        <v>0</v>
      </c>
      <c r="V268" s="155">
        <v>15</v>
      </c>
      <c r="W268" s="156">
        <v>8</v>
      </c>
      <c r="X268" s="157">
        <f t="shared" si="767"/>
        <v>0</v>
      </c>
      <c r="Y268" s="158">
        <f t="shared" si="767"/>
        <v>0</v>
      </c>
      <c r="Z268" s="155"/>
      <c r="AA268" s="156"/>
      <c r="AB268" s="157">
        <f t="shared" si="768"/>
        <v>0</v>
      </c>
      <c r="AC268" s="158">
        <f t="shared" si="768"/>
        <v>0</v>
      </c>
      <c r="AD268" s="157">
        <f t="shared" si="769"/>
        <v>102</v>
      </c>
      <c r="AE268" s="158">
        <f t="shared" si="769"/>
        <v>71</v>
      </c>
      <c r="AF268" s="157">
        <f t="shared" si="770"/>
        <v>0</v>
      </c>
      <c r="AG268" s="158">
        <f t="shared" si="770"/>
        <v>0</v>
      </c>
      <c r="AH268" s="155">
        <v>2.5099999999999998</v>
      </c>
      <c r="AI268" s="156">
        <v>3</v>
      </c>
      <c r="AJ268" s="157">
        <f t="shared" si="771"/>
        <v>218.36999999999998</v>
      </c>
      <c r="AK268" s="157">
        <f t="shared" si="771"/>
        <v>189</v>
      </c>
      <c r="AL268" s="155">
        <v>2.27</v>
      </c>
      <c r="AM268" s="156">
        <v>2</v>
      </c>
      <c r="AN268" s="157">
        <f t="shared" si="772"/>
        <v>34.049999999999997</v>
      </c>
      <c r="AO268" s="157">
        <f t="shared" si="772"/>
        <v>16</v>
      </c>
      <c r="AP268" s="155"/>
      <c r="AQ268" s="156"/>
      <c r="AR268" s="157">
        <f t="shared" si="773"/>
        <v>0</v>
      </c>
      <c r="AS268" s="158">
        <f t="shared" si="773"/>
        <v>0</v>
      </c>
      <c r="AT268" s="157">
        <f t="shared" si="774"/>
        <v>2.4747058823529406</v>
      </c>
      <c r="AU268" s="158">
        <f t="shared" si="774"/>
        <v>2.887323943661972</v>
      </c>
      <c r="AV268" s="157">
        <f t="shared" si="775"/>
        <v>252.41999999999996</v>
      </c>
      <c r="AW268" s="158">
        <f t="shared" si="775"/>
        <v>205</v>
      </c>
      <c r="AX268" s="155"/>
      <c r="AY268" s="156"/>
      <c r="AZ268" s="157">
        <f t="shared" si="776"/>
        <v>0</v>
      </c>
      <c r="BA268" s="158">
        <f t="shared" si="776"/>
        <v>0</v>
      </c>
      <c r="BB268" s="155"/>
      <c r="BC268" s="156"/>
      <c r="BD268" s="157">
        <f t="shared" si="777"/>
        <v>0</v>
      </c>
      <c r="BE268" s="158">
        <f t="shared" si="777"/>
        <v>0</v>
      </c>
      <c r="BF268" s="155"/>
      <c r="BG268" s="156"/>
      <c r="BH268" s="157">
        <f t="shared" si="778"/>
        <v>0</v>
      </c>
      <c r="BI268" s="158">
        <f t="shared" si="778"/>
        <v>0</v>
      </c>
      <c r="BJ268" s="157">
        <f t="shared" si="779"/>
        <v>0</v>
      </c>
      <c r="BK268" s="158">
        <f t="shared" si="779"/>
        <v>0</v>
      </c>
      <c r="BL268" s="157">
        <f t="shared" si="780"/>
        <v>0</v>
      </c>
      <c r="BM268" s="158">
        <f t="shared" si="780"/>
        <v>0</v>
      </c>
      <c r="BN268" s="155">
        <v>141</v>
      </c>
      <c r="BO268" s="156">
        <v>116</v>
      </c>
      <c r="BP268" s="157">
        <f t="shared" si="781"/>
        <v>0</v>
      </c>
      <c r="BQ268" s="158">
        <f t="shared" si="781"/>
        <v>0</v>
      </c>
      <c r="BR268" s="155">
        <v>26</v>
      </c>
      <c r="BS268" s="156">
        <v>21</v>
      </c>
      <c r="BT268" s="157">
        <f t="shared" si="782"/>
        <v>0</v>
      </c>
      <c r="BU268" s="158">
        <f t="shared" si="782"/>
        <v>0</v>
      </c>
      <c r="BV268" s="155"/>
      <c r="BW268" s="156"/>
      <c r="BX268" s="157">
        <f t="shared" si="783"/>
        <v>0</v>
      </c>
      <c r="BY268" s="158">
        <f t="shared" si="783"/>
        <v>0</v>
      </c>
      <c r="BZ268" s="157">
        <f t="shared" si="784"/>
        <v>167</v>
      </c>
      <c r="CA268" s="158">
        <f t="shared" si="784"/>
        <v>137</v>
      </c>
      <c r="CB268" s="157">
        <f t="shared" si="785"/>
        <v>0</v>
      </c>
      <c r="CC268" s="158">
        <f t="shared" si="785"/>
        <v>0</v>
      </c>
      <c r="CD268" s="155">
        <v>4.17</v>
      </c>
      <c r="CE268" s="156">
        <v>5</v>
      </c>
      <c r="CF268" s="157">
        <f t="shared" si="786"/>
        <v>587.97</v>
      </c>
      <c r="CG268" s="158">
        <f t="shared" si="786"/>
        <v>580</v>
      </c>
      <c r="CH268" s="155">
        <v>7.23</v>
      </c>
      <c r="CI268" s="156">
        <v>7</v>
      </c>
      <c r="CJ268" s="157">
        <f t="shared" si="787"/>
        <v>187.98000000000002</v>
      </c>
      <c r="CK268" s="158">
        <f t="shared" si="787"/>
        <v>147</v>
      </c>
      <c r="CL268" s="155"/>
      <c r="CM268" s="156"/>
      <c r="CN268" s="157">
        <f t="shared" si="788"/>
        <v>0</v>
      </c>
      <c r="CO268" s="158">
        <f t="shared" si="788"/>
        <v>0</v>
      </c>
      <c r="CP268" s="157">
        <f t="shared" si="789"/>
        <v>4.6464071856287426</v>
      </c>
      <c r="CQ268" s="158">
        <f t="shared" si="789"/>
        <v>5.3065693430656937</v>
      </c>
      <c r="CR268" s="157">
        <f t="shared" si="790"/>
        <v>775.95</v>
      </c>
      <c r="CS268" s="158">
        <f t="shared" si="790"/>
        <v>727</v>
      </c>
      <c r="CT268" s="155"/>
      <c r="CU268" s="156"/>
      <c r="CV268" s="157">
        <f t="shared" si="791"/>
        <v>0</v>
      </c>
      <c r="CW268" s="158">
        <f t="shared" si="791"/>
        <v>0</v>
      </c>
      <c r="CX268" s="155"/>
      <c r="CY268" s="156"/>
      <c r="CZ268" s="157">
        <f t="shared" si="792"/>
        <v>0</v>
      </c>
      <c r="DA268" s="158">
        <f t="shared" si="792"/>
        <v>0</v>
      </c>
      <c r="DB268" s="155"/>
      <c r="DC268" s="156"/>
      <c r="DD268" s="157">
        <f t="shared" si="793"/>
        <v>0</v>
      </c>
      <c r="DE268" s="158">
        <f t="shared" si="793"/>
        <v>0</v>
      </c>
      <c r="DF268" s="157">
        <f t="shared" si="794"/>
        <v>0</v>
      </c>
      <c r="DG268" s="158">
        <f t="shared" si="794"/>
        <v>0</v>
      </c>
      <c r="DH268" s="157">
        <f t="shared" si="795"/>
        <v>0</v>
      </c>
      <c r="DI268" s="158">
        <f t="shared" si="795"/>
        <v>0</v>
      </c>
      <c r="DJ268" s="157">
        <f t="shared" si="796"/>
        <v>269</v>
      </c>
      <c r="DK268" s="158">
        <f t="shared" si="796"/>
        <v>208</v>
      </c>
      <c r="DL268" s="157">
        <f t="shared" si="796"/>
        <v>0</v>
      </c>
      <c r="DM268" s="158">
        <f t="shared" si="796"/>
        <v>0</v>
      </c>
      <c r="DN268" s="157">
        <f t="shared" si="797"/>
        <v>3.8229368029739774</v>
      </c>
      <c r="DO268" s="158">
        <f t="shared" si="797"/>
        <v>4.4807692307692308</v>
      </c>
      <c r="DP268" s="157">
        <f t="shared" si="798"/>
        <v>1028.3699999999999</v>
      </c>
      <c r="DQ268" s="158">
        <f t="shared" si="798"/>
        <v>932</v>
      </c>
      <c r="DR268" s="157">
        <f t="shared" si="799"/>
        <v>0</v>
      </c>
      <c r="DS268" s="158">
        <f t="shared" si="799"/>
        <v>0</v>
      </c>
      <c r="DT268" s="157">
        <f t="shared" si="800"/>
        <v>0</v>
      </c>
      <c r="DU268" s="158">
        <f t="shared" si="800"/>
        <v>0</v>
      </c>
      <c r="DV268" s="155">
        <v>48</v>
      </c>
      <c r="DW268" s="156">
        <v>32</v>
      </c>
      <c r="DX268" s="157">
        <f t="shared" si="801"/>
        <v>0</v>
      </c>
      <c r="DY268" s="158">
        <f t="shared" si="801"/>
        <v>0</v>
      </c>
      <c r="DZ268" s="155">
        <v>25</v>
      </c>
      <c r="EA268" s="156">
        <v>21</v>
      </c>
      <c r="EB268" s="157">
        <f t="shared" si="802"/>
        <v>0</v>
      </c>
      <c r="EC268" s="158">
        <f t="shared" si="802"/>
        <v>0</v>
      </c>
      <c r="ED268" s="155"/>
      <c r="EE268" s="156"/>
      <c r="EF268" s="157">
        <f t="shared" si="803"/>
        <v>0</v>
      </c>
      <c r="EG268" s="158">
        <f t="shared" si="803"/>
        <v>0</v>
      </c>
      <c r="EH268" s="157">
        <f t="shared" si="804"/>
        <v>73</v>
      </c>
      <c r="EI268" s="158">
        <f t="shared" si="804"/>
        <v>53</v>
      </c>
      <c r="EJ268" s="157">
        <f t="shared" si="805"/>
        <v>0</v>
      </c>
      <c r="EK268" s="158">
        <f t="shared" si="805"/>
        <v>0</v>
      </c>
      <c r="EL268" s="155">
        <v>2.91</v>
      </c>
      <c r="EM268" s="156">
        <v>3</v>
      </c>
      <c r="EN268" s="157">
        <f t="shared" si="806"/>
        <v>139.68</v>
      </c>
      <c r="EO268" s="158">
        <f t="shared" si="806"/>
        <v>96</v>
      </c>
      <c r="EP268" s="155">
        <v>4.3</v>
      </c>
      <c r="EQ268" s="156">
        <v>4</v>
      </c>
      <c r="ER268" s="157">
        <f t="shared" si="807"/>
        <v>107.5</v>
      </c>
      <c r="ES268" s="158">
        <f t="shared" si="807"/>
        <v>84</v>
      </c>
      <c r="ET268" s="155"/>
      <c r="EU268" s="156"/>
      <c r="EV268" s="157">
        <f t="shared" si="808"/>
        <v>0</v>
      </c>
      <c r="EW268" s="158">
        <f t="shared" si="808"/>
        <v>0</v>
      </c>
      <c r="EX268" s="157">
        <f t="shared" si="809"/>
        <v>3.3860273972602739</v>
      </c>
      <c r="EY268" s="158">
        <f t="shared" si="809"/>
        <v>3.3962264150943398</v>
      </c>
      <c r="EZ268" s="157">
        <f t="shared" si="810"/>
        <v>247.18</v>
      </c>
      <c r="FA268" s="158">
        <f t="shared" si="810"/>
        <v>180</v>
      </c>
      <c r="FB268" s="155"/>
      <c r="FC268" s="156"/>
      <c r="FD268" s="157">
        <f t="shared" si="811"/>
        <v>0</v>
      </c>
      <c r="FE268" s="158">
        <f t="shared" si="811"/>
        <v>0</v>
      </c>
      <c r="FF268" s="155"/>
      <c r="FG268" s="156"/>
      <c r="FH268" s="157">
        <f t="shared" si="812"/>
        <v>0</v>
      </c>
      <c r="FI268" s="158">
        <f t="shared" si="812"/>
        <v>0</v>
      </c>
      <c r="FJ268" s="155"/>
      <c r="FK268" s="156"/>
      <c r="FL268" s="157">
        <f t="shared" si="813"/>
        <v>0</v>
      </c>
      <c r="FM268" s="158">
        <f t="shared" si="813"/>
        <v>0</v>
      </c>
      <c r="FN268" s="157">
        <f t="shared" si="814"/>
        <v>0</v>
      </c>
      <c r="FO268" s="158">
        <f t="shared" si="814"/>
        <v>0</v>
      </c>
      <c r="FP268" s="157">
        <f t="shared" si="815"/>
        <v>0</v>
      </c>
      <c r="FQ268" s="158">
        <f t="shared" si="815"/>
        <v>0</v>
      </c>
      <c r="FR268" s="155">
        <v>2</v>
      </c>
      <c r="FS268" s="156">
        <v>3</v>
      </c>
      <c r="FT268" s="157">
        <f t="shared" si="816"/>
        <v>0</v>
      </c>
      <c r="FU268" s="158">
        <f t="shared" si="816"/>
        <v>0</v>
      </c>
      <c r="FV268" s="155"/>
      <c r="FW268" s="156"/>
      <c r="FX268" s="157">
        <f t="shared" si="817"/>
        <v>0</v>
      </c>
      <c r="FY268" s="158">
        <f t="shared" si="817"/>
        <v>0</v>
      </c>
      <c r="FZ268" s="155"/>
      <c r="GA268" s="156"/>
      <c r="GB268" s="157">
        <f t="shared" si="818"/>
        <v>0</v>
      </c>
      <c r="GC268" s="158">
        <f t="shared" si="818"/>
        <v>0</v>
      </c>
      <c r="GD268" s="157">
        <f t="shared" si="819"/>
        <v>276</v>
      </c>
      <c r="GE268" s="158">
        <f t="shared" si="819"/>
        <v>211</v>
      </c>
      <c r="GF268" s="157">
        <f t="shared" si="819"/>
        <v>0</v>
      </c>
      <c r="GG268" s="158">
        <f t="shared" si="819"/>
        <v>0</v>
      </c>
      <c r="GH268" s="157">
        <f t="shared" si="820"/>
        <v>946.02</v>
      </c>
      <c r="GI268" s="158">
        <f t="shared" si="820"/>
        <v>865</v>
      </c>
      <c r="GJ268" s="157" t="str">
        <f t="shared" si="821"/>
        <v/>
      </c>
      <c r="GK268" s="158" t="str">
        <f t="shared" si="821"/>
        <v/>
      </c>
      <c r="GL268" s="157">
        <f t="shared" si="822"/>
        <v>66</v>
      </c>
      <c r="GM268" s="158">
        <f t="shared" si="822"/>
        <v>50</v>
      </c>
      <c r="GN268" s="157">
        <f t="shared" si="822"/>
        <v>0</v>
      </c>
      <c r="GO268" s="158">
        <f t="shared" si="822"/>
        <v>0</v>
      </c>
      <c r="GP268" s="157">
        <f t="shared" si="823"/>
        <v>329.53000000000003</v>
      </c>
      <c r="GQ268" s="158">
        <f t="shared" si="823"/>
        <v>247</v>
      </c>
      <c r="GR268" s="157">
        <f t="shared" si="824"/>
        <v>0</v>
      </c>
      <c r="GS268" s="158">
        <f t="shared" si="824"/>
        <v>0</v>
      </c>
      <c r="GT268" s="157">
        <f t="shared" si="825"/>
        <v>342</v>
      </c>
      <c r="GU268" s="158">
        <f t="shared" si="825"/>
        <v>261</v>
      </c>
      <c r="GV268" s="157">
        <f t="shared" si="825"/>
        <v>0</v>
      </c>
      <c r="GW268" s="158">
        <f t="shared" si="825"/>
        <v>0</v>
      </c>
      <c r="GX268" s="157">
        <f t="shared" si="826"/>
        <v>1275.55</v>
      </c>
      <c r="GY268" s="158">
        <f t="shared" si="826"/>
        <v>1112</v>
      </c>
      <c r="GZ268" s="157" t="str">
        <f t="shared" si="826"/>
        <v/>
      </c>
      <c r="HA268" s="158" t="str">
        <f t="shared" si="826"/>
        <v/>
      </c>
      <c r="HB268" s="157">
        <f t="shared" si="827"/>
        <v>0</v>
      </c>
      <c r="HC268" s="158">
        <f t="shared" si="827"/>
        <v>0</v>
      </c>
      <c r="HD268" s="157">
        <f t="shared" si="827"/>
        <v>0</v>
      </c>
      <c r="HE268" s="158">
        <f t="shared" si="827"/>
        <v>0</v>
      </c>
      <c r="HF268" s="157" t="str">
        <f t="shared" si="828"/>
        <v/>
      </c>
      <c r="HG268" s="158" t="str">
        <f t="shared" si="828"/>
        <v/>
      </c>
      <c r="HH268" s="157" t="str">
        <f t="shared" si="829"/>
        <v/>
      </c>
      <c r="HI268" s="158" t="str">
        <f t="shared" si="829"/>
        <v/>
      </c>
      <c r="HJ268" s="157">
        <f t="shared" si="830"/>
        <v>1275.55</v>
      </c>
      <c r="HK268" s="158">
        <f t="shared" si="830"/>
        <v>1112</v>
      </c>
      <c r="HL268" s="157" t="str">
        <f t="shared" si="831"/>
        <v/>
      </c>
      <c r="HM268" s="158" t="str">
        <f t="shared" si="831"/>
        <v/>
      </c>
    </row>
    <row r="269" spans="1:221">
      <c r="A269" s="245" t="s">
        <v>640</v>
      </c>
      <c r="B269" s="239" t="s">
        <v>667</v>
      </c>
      <c r="C269" s="240"/>
      <c r="D269" s="241">
        <v>208035</v>
      </c>
      <c r="E269" s="241">
        <v>10</v>
      </c>
      <c r="F269" s="155">
        <v>271</v>
      </c>
      <c r="G269" s="156">
        <v>269</v>
      </c>
      <c r="H269" s="155">
        <v>5</v>
      </c>
      <c r="I269" s="244">
        <v>8</v>
      </c>
      <c r="J269" s="157">
        <f t="shared" si="764"/>
        <v>266</v>
      </c>
      <c r="K269" s="158">
        <f t="shared" si="764"/>
        <v>261</v>
      </c>
      <c r="L269" s="155">
        <v>60</v>
      </c>
      <c r="M269" s="242">
        <v>60</v>
      </c>
      <c r="N269" s="157">
        <f t="shared" si="765"/>
        <v>266</v>
      </c>
      <c r="O269" s="158">
        <f t="shared" si="765"/>
        <v>261</v>
      </c>
      <c r="P269" s="243">
        <v>0</v>
      </c>
      <c r="Q269" s="243"/>
      <c r="R269" s="155">
        <v>39</v>
      </c>
      <c r="S269" s="156">
        <v>38</v>
      </c>
      <c r="T269" s="157">
        <f t="shared" si="766"/>
        <v>0</v>
      </c>
      <c r="U269" s="158">
        <f t="shared" si="766"/>
        <v>0</v>
      </c>
      <c r="V269" s="155">
        <v>26</v>
      </c>
      <c r="W269" s="156">
        <v>26</v>
      </c>
      <c r="X269" s="157">
        <f t="shared" si="767"/>
        <v>0</v>
      </c>
      <c r="Y269" s="158">
        <f t="shared" si="767"/>
        <v>0</v>
      </c>
      <c r="Z269" s="155"/>
      <c r="AA269" s="156"/>
      <c r="AB269" s="157">
        <f t="shared" si="768"/>
        <v>0</v>
      </c>
      <c r="AC269" s="158">
        <f t="shared" si="768"/>
        <v>0</v>
      </c>
      <c r="AD269" s="157">
        <f t="shared" si="769"/>
        <v>65</v>
      </c>
      <c r="AE269" s="158">
        <f t="shared" si="769"/>
        <v>64</v>
      </c>
      <c r="AF269" s="157">
        <f t="shared" si="770"/>
        <v>0</v>
      </c>
      <c r="AG269" s="158">
        <f t="shared" si="770"/>
        <v>0</v>
      </c>
      <c r="AH269" s="155">
        <v>2.76</v>
      </c>
      <c r="AI269" s="156">
        <v>3</v>
      </c>
      <c r="AJ269" s="157">
        <f t="shared" si="771"/>
        <v>107.63999999999999</v>
      </c>
      <c r="AK269" s="157">
        <f t="shared" si="771"/>
        <v>114</v>
      </c>
      <c r="AL269" s="155">
        <v>1.79</v>
      </c>
      <c r="AM269" s="156">
        <v>2</v>
      </c>
      <c r="AN269" s="157">
        <f t="shared" si="772"/>
        <v>46.54</v>
      </c>
      <c r="AO269" s="157">
        <f t="shared" si="772"/>
        <v>52</v>
      </c>
      <c r="AP269" s="155"/>
      <c r="AQ269" s="156"/>
      <c r="AR269" s="157">
        <f t="shared" si="773"/>
        <v>0</v>
      </c>
      <c r="AS269" s="158">
        <f t="shared" si="773"/>
        <v>0</v>
      </c>
      <c r="AT269" s="157">
        <f t="shared" si="774"/>
        <v>2.3719999999999999</v>
      </c>
      <c r="AU269" s="158">
        <f t="shared" si="774"/>
        <v>2.59375</v>
      </c>
      <c r="AV269" s="157">
        <f t="shared" si="775"/>
        <v>154.18</v>
      </c>
      <c r="AW269" s="158">
        <f t="shared" si="775"/>
        <v>166</v>
      </c>
      <c r="AX269" s="155"/>
      <c r="AY269" s="156"/>
      <c r="AZ269" s="157">
        <f t="shared" si="776"/>
        <v>0</v>
      </c>
      <c r="BA269" s="158">
        <f t="shared" si="776"/>
        <v>0</v>
      </c>
      <c r="BB269" s="155"/>
      <c r="BC269" s="156"/>
      <c r="BD269" s="157">
        <f t="shared" si="777"/>
        <v>0</v>
      </c>
      <c r="BE269" s="158">
        <f t="shared" si="777"/>
        <v>0</v>
      </c>
      <c r="BF269" s="155"/>
      <c r="BG269" s="156"/>
      <c r="BH269" s="157">
        <f t="shared" si="778"/>
        <v>0</v>
      </c>
      <c r="BI269" s="158">
        <f t="shared" si="778"/>
        <v>0</v>
      </c>
      <c r="BJ269" s="157">
        <f t="shared" si="779"/>
        <v>0</v>
      </c>
      <c r="BK269" s="158">
        <f t="shared" si="779"/>
        <v>0</v>
      </c>
      <c r="BL269" s="157">
        <f t="shared" si="780"/>
        <v>0</v>
      </c>
      <c r="BM269" s="158">
        <f t="shared" si="780"/>
        <v>0</v>
      </c>
      <c r="BN269" s="155">
        <v>78</v>
      </c>
      <c r="BO269" s="156">
        <v>72</v>
      </c>
      <c r="BP269" s="157">
        <f t="shared" si="781"/>
        <v>0</v>
      </c>
      <c r="BQ269" s="158">
        <f t="shared" si="781"/>
        <v>0</v>
      </c>
      <c r="BR269" s="155">
        <v>17</v>
      </c>
      <c r="BS269" s="156">
        <v>11</v>
      </c>
      <c r="BT269" s="157">
        <f t="shared" si="782"/>
        <v>0</v>
      </c>
      <c r="BU269" s="158">
        <f t="shared" si="782"/>
        <v>0</v>
      </c>
      <c r="BV269" s="155"/>
      <c r="BW269" s="156"/>
      <c r="BX269" s="157">
        <f t="shared" si="783"/>
        <v>0</v>
      </c>
      <c r="BY269" s="158">
        <f t="shared" si="783"/>
        <v>0</v>
      </c>
      <c r="BZ269" s="157">
        <f t="shared" si="784"/>
        <v>95</v>
      </c>
      <c r="CA269" s="158">
        <f t="shared" si="784"/>
        <v>83</v>
      </c>
      <c r="CB269" s="157">
        <f t="shared" si="785"/>
        <v>0</v>
      </c>
      <c r="CC269" s="158">
        <f t="shared" si="785"/>
        <v>0</v>
      </c>
      <c r="CD269" s="155">
        <v>4.7</v>
      </c>
      <c r="CE269" s="156">
        <v>5</v>
      </c>
      <c r="CF269" s="157">
        <f t="shared" si="786"/>
        <v>366.6</v>
      </c>
      <c r="CG269" s="158">
        <f t="shared" si="786"/>
        <v>360</v>
      </c>
      <c r="CH269" s="155">
        <v>6.68</v>
      </c>
      <c r="CI269" s="156">
        <v>7</v>
      </c>
      <c r="CJ269" s="157">
        <f t="shared" si="787"/>
        <v>113.56</v>
      </c>
      <c r="CK269" s="158">
        <f t="shared" si="787"/>
        <v>77</v>
      </c>
      <c r="CL269" s="155"/>
      <c r="CM269" s="156"/>
      <c r="CN269" s="157">
        <f t="shared" si="788"/>
        <v>0</v>
      </c>
      <c r="CO269" s="158">
        <f t="shared" si="788"/>
        <v>0</v>
      </c>
      <c r="CP269" s="157">
        <f t="shared" si="789"/>
        <v>5.0543157894736845</v>
      </c>
      <c r="CQ269" s="158">
        <f t="shared" si="789"/>
        <v>5.2650602409638552</v>
      </c>
      <c r="CR269" s="157">
        <f t="shared" si="790"/>
        <v>480.16</v>
      </c>
      <c r="CS269" s="158">
        <f t="shared" si="790"/>
        <v>437</v>
      </c>
      <c r="CT269" s="155"/>
      <c r="CU269" s="156"/>
      <c r="CV269" s="157">
        <f t="shared" si="791"/>
        <v>0</v>
      </c>
      <c r="CW269" s="158">
        <f t="shared" si="791"/>
        <v>0</v>
      </c>
      <c r="CX269" s="155"/>
      <c r="CY269" s="156"/>
      <c r="CZ269" s="157">
        <f t="shared" si="792"/>
        <v>0</v>
      </c>
      <c r="DA269" s="158">
        <f t="shared" si="792"/>
        <v>0</v>
      </c>
      <c r="DB269" s="155"/>
      <c r="DC269" s="156"/>
      <c r="DD269" s="157">
        <f t="shared" si="793"/>
        <v>0</v>
      </c>
      <c r="DE269" s="158">
        <f t="shared" si="793"/>
        <v>0</v>
      </c>
      <c r="DF269" s="157">
        <f t="shared" si="794"/>
        <v>0</v>
      </c>
      <c r="DG269" s="158">
        <f t="shared" si="794"/>
        <v>0</v>
      </c>
      <c r="DH269" s="157">
        <f t="shared" si="795"/>
        <v>0</v>
      </c>
      <c r="DI269" s="158">
        <f t="shared" si="795"/>
        <v>0</v>
      </c>
      <c r="DJ269" s="157">
        <f t="shared" si="796"/>
        <v>160</v>
      </c>
      <c r="DK269" s="158">
        <f t="shared" si="796"/>
        <v>147</v>
      </c>
      <c r="DL269" s="157">
        <f t="shared" si="796"/>
        <v>0</v>
      </c>
      <c r="DM269" s="158">
        <f t="shared" si="796"/>
        <v>0</v>
      </c>
      <c r="DN269" s="157">
        <f t="shared" si="797"/>
        <v>3.9646250000000003</v>
      </c>
      <c r="DO269" s="158">
        <f t="shared" si="797"/>
        <v>4.1020408163265305</v>
      </c>
      <c r="DP269" s="157">
        <f t="shared" si="798"/>
        <v>634.34</v>
      </c>
      <c r="DQ269" s="158">
        <f t="shared" si="798"/>
        <v>603</v>
      </c>
      <c r="DR269" s="157">
        <f t="shared" si="799"/>
        <v>0</v>
      </c>
      <c r="DS269" s="158">
        <f t="shared" si="799"/>
        <v>0</v>
      </c>
      <c r="DT269" s="157">
        <f t="shared" si="800"/>
        <v>0</v>
      </c>
      <c r="DU269" s="158">
        <f t="shared" si="800"/>
        <v>0</v>
      </c>
      <c r="DV269" s="155">
        <v>22</v>
      </c>
      <c r="DW269" s="156">
        <v>25</v>
      </c>
      <c r="DX269" s="157">
        <f t="shared" si="801"/>
        <v>0</v>
      </c>
      <c r="DY269" s="158">
        <f t="shared" si="801"/>
        <v>0</v>
      </c>
      <c r="DZ269" s="155">
        <v>61</v>
      </c>
      <c r="EA269" s="156">
        <v>64</v>
      </c>
      <c r="EB269" s="157">
        <f t="shared" si="802"/>
        <v>0</v>
      </c>
      <c r="EC269" s="158">
        <f t="shared" si="802"/>
        <v>0</v>
      </c>
      <c r="ED269" s="155"/>
      <c r="EE269" s="156"/>
      <c r="EF269" s="157">
        <f t="shared" si="803"/>
        <v>0</v>
      </c>
      <c r="EG269" s="158">
        <f t="shared" si="803"/>
        <v>0</v>
      </c>
      <c r="EH269" s="157">
        <f t="shared" si="804"/>
        <v>83</v>
      </c>
      <c r="EI269" s="158">
        <f t="shared" si="804"/>
        <v>89</v>
      </c>
      <c r="EJ269" s="157">
        <f t="shared" si="805"/>
        <v>0</v>
      </c>
      <c r="EK269" s="158">
        <f t="shared" si="805"/>
        <v>0</v>
      </c>
      <c r="EL269" s="155">
        <v>2.7</v>
      </c>
      <c r="EM269" s="156">
        <v>3</v>
      </c>
      <c r="EN269" s="157">
        <f t="shared" si="806"/>
        <v>59.400000000000006</v>
      </c>
      <c r="EO269" s="158">
        <f t="shared" si="806"/>
        <v>75</v>
      </c>
      <c r="EP269" s="155">
        <v>3.18</v>
      </c>
      <c r="EQ269" s="156">
        <v>4</v>
      </c>
      <c r="ER269" s="157">
        <f t="shared" si="807"/>
        <v>193.98000000000002</v>
      </c>
      <c r="ES269" s="158">
        <f t="shared" si="807"/>
        <v>256</v>
      </c>
      <c r="ET269" s="155"/>
      <c r="EU269" s="156"/>
      <c r="EV269" s="157">
        <f t="shared" si="808"/>
        <v>0</v>
      </c>
      <c r="EW269" s="158">
        <f t="shared" si="808"/>
        <v>0</v>
      </c>
      <c r="EX269" s="157">
        <f t="shared" si="809"/>
        <v>3.0527710843373499</v>
      </c>
      <c r="EY269" s="158">
        <f t="shared" si="809"/>
        <v>3.7191011235955056</v>
      </c>
      <c r="EZ269" s="157">
        <f t="shared" si="810"/>
        <v>253.38000000000005</v>
      </c>
      <c r="FA269" s="158">
        <f t="shared" si="810"/>
        <v>331</v>
      </c>
      <c r="FB269" s="155"/>
      <c r="FC269" s="156"/>
      <c r="FD269" s="157">
        <f t="shared" si="811"/>
        <v>0</v>
      </c>
      <c r="FE269" s="158">
        <f t="shared" si="811"/>
        <v>0</v>
      </c>
      <c r="FF269" s="155"/>
      <c r="FG269" s="156"/>
      <c r="FH269" s="157">
        <f t="shared" si="812"/>
        <v>0</v>
      </c>
      <c r="FI269" s="158">
        <f t="shared" si="812"/>
        <v>0</v>
      </c>
      <c r="FJ269" s="155"/>
      <c r="FK269" s="156"/>
      <c r="FL269" s="157">
        <f t="shared" si="813"/>
        <v>0</v>
      </c>
      <c r="FM269" s="158">
        <f t="shared" si="813"/>
        <v>0</v>
      </c>
      <c r="FN269" s="157">
        <f t="shared" si="814"/>
        <v>0</v>
      </c>
      <c r="FO269" s="158">
        <f t="shared" si="814"/>
        <v>0</v>
      </c>
      <c r="FP269" s="157">
        <f t="shared" si="815"/>
        <v>0</v>
      </c>
      <c r="FQ269" s="158">
        <f t="shared" si="815"/>
        <v>0</v>
      </c>
      <c r="FR269" s="155">
        <v>23</v>
      </c>
      <c r="FS269" s="156">
        <v>25</v>
      </c>
      <c r="FT269" s="157">
        <v>0</v>
      </c>
      <c r="FU269" s="158">
        <f>IF(GA269&gt;0,FS269,)</f>
        <v>0</v>
      </c>
      <c r="FV269" s="155"/>
      <c r="FW269" s="156"/>
      <c r="FX269" s="157">
        <f t="shared" si="817"/>
        <v>0</v>
      </c>
      <c r="FY269" s="158">
        <f t="shared" si="817"/>
        <v>0</v>
      </c>
      <c r="FZ269" s="155"/>
      <c r="GA269" s="156"/>
      <c r="GB269" s="157">
        <f t="shared" si="818"/>
        <v>0</v>
      </c>
      <c r="GC269" s="158">
        <f t="shared" si="818"/>
        <v>0</v>
      </c>
      <c r="GD269" s="157">
        <f t="shared" si="819"/>
        <v>139</v>
      </c>
      <c r="GE269" s="158">
        <f t="shared" si="819"/>
        <v>135</v>
      </c>
      <c r="GF269" s="157">
        <f t="shared" si="819"/>
        <v>0</v>
      </c>
      <c r="GG269" s="158">
        <f t="shared" si="819"/>
        <v>0</v>
      </c>
      <c r="GH269" s="157">
        <f t="shared" si="820"/>
        <v>533.64</v>
      </c>
      <c r="GI269" s="158">
        <f t="shared" si="820"/>
        <v>549</v>
      </c>
      <c r="GJ269" s="157" t="str">
        <f t="shared" si="821"/>
        <v/>
      </c>
      <c r="GK269" s="158" t="str">
        <f t="shared" si="821"/>
        <v/>
      </c>
      <c r="GL269" s="157">
        <f t="shared" si="822"/>
        <v>104</v>
      </c>
      <c r="GM269" s="158">
        <f t="shared" si="822"/>
        <v>101</v>
      </c>
      <c r="GN269" s="157">
        <f t="shared" si="822"/>
        <v>0</v>
      </c>
      <c r="GO269" s="158">
        <f t="shared" si="822"/>
        <v>0</v>
      </c>
      <c r="GP269" s="157">
        <f t="shared" si="823"/>
        <v>354.08000000000004</v>
      </c>
      <c r="GQ269" s="158">
        <f t="shared" si="823"/>
        <v>385</v>
      </c>
      <c r="GR269" s="157">
        <f t="shared" si="824"/>
        <v>0</v>
      </c>
      <c r="GS269" s="158">
        <f t="shared" si="824"/>
        <v>0</v>
      </c>
      <c r="GT269" s="157">
        <f t="shared" si="825"/>
        <v>243</v>
      </c>
      <c r="GU269" s="158">
        <f t="shared" si="825"/>
        <v>236</v>
      </c>
      <c r="GV269" s="157">
        <f t="shared" si="825"/>
        <v>0</v>
      </c>
      <c r="GW269" s="158">
        <f t="shared" si="825"/>
        <v>0</v>
      </c>
      <c r="GX269" s="157">
        <f t="shared" si="826"/>
        <v>887.72</v>
      </c>
      <c r="GY269" s="158">
        <f t="shared" si="826"/>
        <v>934</v>
      </c>
      <c r="GZ269" s="157" t="str">
        <f t="shared" si="826"/>
        <v/>
      </c>
      <c r="HA269" s="158" t="str">
        <f t="shared" si="826"/>
        <v/>
      </c>
      <c r="HB269" s="157">
        <f t="shared" si="827"/>
        <v>0</v>
      </c>
      <c r="HC269" s="158">
        <f t="shared" si="827"/>
        <v>0</v>
      </c>
      <c r="HD269" s="157">
        <f t="shared" si="827"/>
        <v>0</v>
      </c>
      <c r="HE269" s="158">
        <f t="shared" si="827"/>
        <v>0</v>
      </c>
      <c r="HF269" s="157" t="str">
        <f t="shared" si="828"/>
        <v/>
      </c>
      <c r="HG269" s="158" t="str">
        <f t="shared" si="828"/>
        <v/>
      </c>
      <c r="HH269" s="157" t="str">
        <f t="shared" si="829"/>
        <v/>
      </c>
      <c r="HI269" s="158" t="str">
        <f t="shared" si="829"/>
        <v/>
      </c>
      <c r="HJ269" s="157">
        <f t="shared" si="830"/>
        <v>887.72</v>
      </c>
      <c r="HK269" s="158">
        <f t="shared" si="830"/>
        <v>934</v>
      </c>
      <c r="HL269" s="157" t="str">
        <f t="shared" si="831"/>
        <v/>
      </c>
      <c r="HM269" s="158" t="str">
        <f t="shared" si="831"/>
        <v/>
      </c>
    </row>
    <row r="270" spans="1:221">
      <c r="A270" s="479" t="s">
        <v>927</v>
      </c>
      <c r="B270" s="458"/>
      <c r="C270" s="459"/>
      <c r="D270" s="460"/>
      <c r="E270" s="460"/>
      <c r="F270" s="468"/>
      <c r="G270" s="471"/>
      <c r="H270" s="468"/>
      <c r="I270" s="476"/>
      <c r="J270" s="469"/>
      <c r="K270" s="470"/>
      <c r="L270" s="468"/>
      <c r="M270" s="477"/>
      <c r="N270" s="469"/>
      <c r="O270" s="470"/>
      <c r="P270" s="478"/>
      <c r="Q270" s="478"/>
      <c r="R270" s="468"/>
      <c r="S270" s="471"/>
      <c r="T270" s="469"/>
      <c r="U270" s="470"/>
      <c r="V270" s="468"/>
      <c r="W270" s="471"/>
      <c r="X270" s="469"/>
      <c r="Y270" s="470"/>
      <c r="Z270" s="468"/>
      <c r="AA270" s="471"/>
      <c r="AB270" s="469"/>
      <c r="AC270" s="470"/>
      <c r="AD270" s="469"/>
      <c r="AE270" s="470"/>
      <c r="AF270" s="469"/>
      <c r="AG270" s="470"/>
      <c r="AH270" s="468"/>
      <c r="AI270" s="471"/>
      <c r="AJ270" s="469"/>
      <c r="AK270" s="469"/>
      <c r="AL270" s="468"/>
      <c r="AM270" s="471"/>
      <c r="AN270" s="469"/>
      <c r="AO270" s="469"/>
      <c r="AP270" s="468"/>
      <c r="AQ270" s="471"/>
      <c r="AR270" s="469"/>
      <c r="AS270" s="470"/>
      <c r="AT270" s="469"/>
      <c r="AU270" s="470"/>
      <c r="AV270" s="469"/>
      <c r="AW270" s="470"/>
      <c r="AX270" s="468"/>
      <c r="AY270" s="471"/>
      <c r="AZ270" s="469"/>
      <c r="BA270" s="470"/>
      <c r="BB270" s="468"/>
      <c r="BC270" s="471"/>
      <c r="BD270" s="469"/>
      <c r="BE270" s="470"/>
      <c r="BF270" s="468"/>
      <c r="BG270" s="471"/>
      <c r="BH270" s="469"/>
      <c r="BI270" s="470"/>
      <c r="BJ270" s="469"/>
      <c r="BK270" s="470"/>
      <c r="BL270" s="469"/>
      <c r="BM270" s="470"/>
      <c r="BN270" s="468"/>
      <c r="BO270" s="471"/>
      <c r="BP270" s="469"/>
      <c r="BQ270" s="470"/>
      <c r="BR270" s="468"/>
      <c r="BS270" s="471"/>
      <c r="BT270" s="469"/>
      <c r="BU270" s="470"/>
      <c r="BV270" s="468"/>
      <c r="BW270" s="471"/>
      <c r="BX270" s="469"/>
      <c r="BY270" s="470"/>
      <c r="BZ270" s="469"/>
      <c r="CA270" s="470"/>
      <c r="CB270" s="469"/>
      <c r="CC270" s="470"/>
      <c r="CD270" s="468"/>
      <c r="CE270" s="471"/>
      <c r="CF270" s="469"/>
      <c r="CG270" s="470"/>
      <c r="CH270" s="468"/>
      <c r="CI270" s="471"/>
      <c r="CJ270" s="469"/>
      <c r="CK270" s="470"/>
      <c r="CL270" s="468"/>
      <c r="CM270" s="471"/>
      <c r="CN270" s="469"/>
      <c r="CO270" s="470"/>
      <c r="CP270" s="469"/>
      <c r="CQ270" s="470"/>
      <c r="CR270" s="469"/>
      <c r="CS270" s="470"/>
      <c r="CT270" s="468"/>
      <c r="CU270" s="471"/>
      <c r="CV270" s="469"/>
      <c r="CW270" s="470"/>
      <c r="CX270" s="468"/>
      <c r="CY270" s="471"/>
      <c r="CZ270" s="469"/>
      <c r="DA270" s="470"/>
      <c r="DB270" s="468"/>
      <c r="DC270" s="471"/>
      <c r="DD270" s="469"/>
      <c r="DE270" s="470"/>
      <c r="DF270" s="469"/>
      <c r="DG270" s="470"/>
      <c r="DH270" s="469"/>
      <c r="DI270" s="470"/>
      <c r="DJ270" s="469"/>
      <c r="DK270" s="470"/>
      <c r="DL270" s="469"/>
      <c r="DM270" s="470"/>
      <c r="DN270" s="469"/>
      <c r="DO270" s="470"/>
      <c r="DP270" s="469"/>
      <c r="DQ270" s="470"/>
      <c r="DR270" s="469"/>
      <c r="DS270" s="470"/>
      <c r="DT270" s="469"/>
      <c r="DU270" s="470"/>
      <c r="DV270" s="468"/>
      <c r="DW270" s="471"/>
      <c r="DX270" s="469"/>
      <c r="DY270" s="470"/>
      <c r="DZ270" s="468"/>
      <c r="EA270" s="471"/>
      <c r="EB270" s="469"/>
      <c r="EC270" s="470"/>
      <c r="ED270" s="468"/>
      <c r="EE270" s="471"/>
      <c r="EF270" s="469"/>
      <c r="EG270" s="470"/>
      <c r="EH270" s="469"/>
      <c r="EI270" s="470"/>
      <c r="EJ270" s="469"/>
      <c r="EK270" s="470"/>
      <c r="EL270" s="468"/>
      <c r="EM270" s="471"/>
      <c r="EN270" s="469"/>
      <c r="EO270" s="470"/>
      <c r="EP270" s="468"/>
      <c r="EQ270" s="471"/>
      <c r="ER270" s="469"/>
      <c r="ES270" s="470"/>
      <c r="ET270" s="468"/>
      <c r="EU270" s="471"/>
      <c r="EV270" s="469"/>
      <c r="EW270" s="470"/>
      <c r="EX270" s="469"/>
      <c r="EY270" s="470"/>
      <c r="EZ270" s="469"/>
      <c r="FA270" s="470"/>
      <c r="FB270" s="468"/>
      <c r="FC270" s="471"/>
      <c r="FD270" s="469"/>
      <c r="FE270" s="470"/>
      <c r="FF270" s="468"/>
      <c r="FG270" s="471"/>
      <c r="FH270" s="469"/>
      <c r="FI270" s="470"/>
      <c r="FJ270" s="468"/>
      <c r="FK270" s="471"/>
      <c r="FL270" s="469"/>
      <c r="FM270" s="470"/>
      <c r="FN270" s="469"/>
      <c r="FO270" s="470"/>
      <c r="FP270" s="469"/>
      <c r="FQ270" s="470"/>
      <c r="FR270" s="468"/>
      <c r="FS270" s="471"/>
      <c r="FT270" s="469"/>
      <c r="FU270" s="470"/>
      <c r="FV270" s="468"/>
      <c r="FW270" s="471"/>
      <c r="FX270" s="469"/>
      <c r="FY270" s="470"/>
      <c r="FZ270" s="468"/>
      <c r="GA270" s="471"/>
      <c r="GB270" s="469"/>
      <c r="GC270" s="470"/>
      <c r="GD270" s="469"/>
      <c r="GE270" s="470"/>
      <c r="GF270" s="469"/>
      <c r="GG270" s="470"/>
      <c r="GH270" s="469"/>
      <c r="GI270" s="470"/>
      <c r="GJ270" s="469"/>
      <c r="GK270" s="470"/>
      <c r="GL270" s="469"/>
      <c r="GM270" s="470"/>
      <c r="GN270" s="469"/>
      <c r="GO270" s="470"/>
      <c r="GP270" s="469"/>
      <c r="GQ270" s="470"/>
      <c r="GR270" s="469"/>
      <c r="GS270" s="470"/>
      <c r="GT270" s="469"/>
      <c r="GU270" s="470"/>
      <c r="GV270" s="469"/>
      <c r="GW270" s="470"/>
      <c r="GX270" s="469"/>
      <c r="GY270" s="470"/>
      <c r="GZ270" s="469"/>
      <c r="HA270" s="470"/>
      <c r="HB270" s="469"/>
      <c r="HC270" s="470"/>
      <c r="HD270" s="469"/>
      <c r="HE270" s="470"/>
      <c r="HF270" s="469"/>
      <c r="HG270" s="470"/>
      <c r="HH270" s="469"/>
      <c r="HI270" s="470"/>
      <c r="HJ270" s="469"/>
      <c r="HK270" s="470"/>
      <c r="HL270" s="469"/>
      <c r="HM270" s="470"/>
    </row>
    <row r="271" spans="1:221" s="82" customFormat="1" ht="13.5" customHeight="1">
      <c r="A271" s="253" t="s">
        <v>669</v>
      </c>
      <c r="B271" s="254" t="s">
        <v>670</v>
      </c>
      <c r="C271" s="255"/>
      <c r="D271" s="256">
        <v>220862</v>
      </c>
      <c r="E271" s="256">
        <v>1</v>
      </c>
      <c r="F271" s="155">
        <v>3015</v>
      </c>
      <c r="G271" s="156">
        <v>3068</v>
      </c>
      <c r="H271" s="155"/>
      <c r="I271" s="156"/>
      <c r="J271" s="157">
        <f t="shared" ref="J271:K292" si="832">F271-H271</f>
        <v>3015</v>
      </c>
      <c r="K271" s="158">
        <f t="shared" si="832"/>
        <v>3068</v>
      </c>
      <c r="L271" s="155"/>
      <c r="M271" s="156"/>
      <c r="N271" s="157">
        <f t="shared" ref="N271:Q292" si="833">+R271+V271+Z271+BN271+BR271+BV271+DV271+DZ271+ED271+FR271</f>
        <v>3015</v>
      </c>
      <c r="O271" s="158">
        <f t="shared" si="833"/>
        <v>3068</v>
      </c>
      <c r="P271" s="199">
        <f t="shared" si="833"/>
        <v>0</v>
      </c>
      <c r="Q271" s="181">
        <f t="shared" si="833"/>
        <v>0</v>
      </c>
      <c r="R271" s="155">
        <v>205</v>
      </c>
      <c r="S271" s="156">
        <v>152</v>
      </c>
      <c r="T271" s="157">
        <f t="shared" ref="T271:U292" si="834">IF(AX271&gt;0,R271,)</f>
        <v>0</v>
      </c>
      <c r="U271" s="158">
        <f t="shared" si="834"/>
        <v>0</v>
      </c>
      <c r="V271" s="155"/>
      <c r="W271" s="156">
        <v>3</v>
      </c>
      <c r="X271" s="157">
        <f t="shared" ref="X271:Y292" si="835">IF(BB271&gt;0,V271,)</f>
        <v>0</v>
      </c>
      <c r="Y271" s="158">
        <f t="shared" si="835"/>
        <v>0</v>
      </c>
      <c r="Z271" s="155"/>
      <c r="AA271" s="156"/>
      <c r="AB271" s="157">
        <f t="shared" ref="AB271:AC292" si="836">IF(BF271&gt;0,Z271,)</f>
        <v>0</v>
      </c>
      <c r="AC271" s="158">
        <f t="shared" si="836"/>
        <v>0</v>
      </c>
      <c r="AD271" s="157">
        <f t="shared" ref="AD271:AE292" si="837">R271+V271+Z271</f>
        <v>205</v>
      </c>
      <c r="AE271" s="158">
        <f t="shared" si="837"/>
        <v>155</v>
      </c>
      <c r="AF271" s="157">
        <f t="shared" ref="AF271:AG292" si="838">IF(BJ271&gt;0,AD271,)</f>
        <v>0</v>
      </c>
      <c r="AG271" s="158">
        <f t="shared" si="838"/>
        <v>0</v>
      </c>
      <c r="AH271" s="155">
        <v>3.87</v>
      </c>
      <c r="AI271" s="156">
        <v>4.3</v>
      </c>
      <c r="AJ271" s="157">
        <f t="shared" ref="AJ271:AK292" si="839">IF(R271&gt;0,(R271*AH271),)</f>
        <v>793.35</v>
      </c>
      <c r="AK271" s="157">
        <f t="shared" si="839"/>
        <v>653.6</v>
      </c>
      <c r="AL271" s="155"/>
      <c r="AM271" s="156">
        <v>4.444</v>
      </c>
      <c r="AN271" s="157">
        <f t="shared" ref="AN271:AO292" si="840">IF(V271&gt;0,(V271*AL271),)</f>
        <v>0</v>
      </c>
      <c r="AO271" s="157">
        <f t="shared" si="840"/>
        <v>13.332000000000001</v>
      </c>
      <c r="AP271" s="155"/>
      <c r="AQ271" s="156"/>
      <c r="AR271" s="157">
        <f t="shared" ref="AR271:AS292" si="841">IF(Z271&gt;0,(Z271*AP271),)</f>
        <v>0</v>
      </c>
      <c r="AS271" s="158">
        <f t="shared" si="841"/>
        <v>0</v>
      </c>
      <c r="AT271" s="157">
        <f t="shared" ref="AT271:AU292" si="842">IF(AD271&gt;0,((AJ271+AN271+AR271)/AD271),)</f>
        <v>3.87</v>
      </c>
      <c r="AU271" s="158">
        <f t="shared" si="842"/>
        <v>4.3027870967741935</v>
      </c>
      <c r="AV271" s="157">
        <f t="shared" ref="AV271:AW292" si="843">IF(AD271&gt;0,(AD271*AT271),)</f>
        <v>793.35</v>
      </c>
      <c r="AW271" s="158">
        <f t="shared" si="843"/>
        <v>666.93200000000002</v>
      </c>
      <c r="AX271" s="155"/>
      <c r="AY271" s="156"/>
      <c r="AZ271" s="157">
        <f t="shared" ref="AZ271:BA292" si="844">IF(T271&gt;0,(T271*AX271),)</f>
        <v>0</v>
      </c>
      <c r="BA271" s="158">
        <f t="shared" si="844"/>
        <v>0</v>
      </c>
      <c r="BB271" s="155"/>
      <c r="BC271" s="156"/>
      <c r="BD271" s="157">
        <f t="shared" ref="BD271:BE292" si="845">IF(X271&gt;0,(X271*BB271),)</f>
        <v>0</v>
      </c>
      <c r="BE271" s="158">
        <f t="shared" si="845"/>
        <v>0</v>
      </c>
      <c r="BF271" s="155"/>
      <c r="BG271" s="156"/>
      <c r="BH271" s="157">
        <f t="shared" ref="BH271:BI292" si="846">IF(AB271&gt;0,(AB271*BF271),)</f>
        <v>0</v>
      </c>
      <c r="BI271" s="158">
        <f t="shared" si="846"/>
        <v>0</v>
      </c>
      <c r="BJ271" s="157">
        <f t="shared" ref="BJ271:BK292" si="847">IF((AZ271+BD271+BH271)&gt;0,((AZ271+BD271+BH271)/AD271),)</f>
        <v>0</v>
      </c>
      <c r="BK271" s="158">
        <f t="shared" si="847"/>
        <v>0</v>
      </c>
      <c r="BL271" s="157">
        <f t="shared" ref="BL271:BM292" si="848">IF(AF271&gt;0,(AD271*BJ271),)</f>
        <v>0</v>
      </c>
      <c r="BM271" s="158">
        <f t="shared" si="848"/>
        <v>0</v>
      </c>
      <c r="BN271" s="155">
        <v>1031</v>
      </c>
      <c r="BO271" s="156">
        <v>1148</v>
      </c>
      <c r="BP271" s="157">
        <f t="shared" ref="BP271:BQ292" si="849">IF(CT271&gt;0,BN271,)</f>
        <v>0</v>
      </c>
      <c r="BQ271" s="158">
        <f t="shared" si="849"/>
        <v>0</v>
      </c>
      <c r="BR271" s="155">
        <v>50</v>
      </c>
      <c r="BS271" s="156">
        <v>47</v>
      </c>
      <c r="BT271" s="157">
        <f t="shared" ref="BT271:BU292" si="850">IF(CX271&gt;0,BR271,)</f>
        <v>0</v>
      </c>
      <c r="BU271" s="158">
        <f t="shared" si="850"/>
        <v>0</v>
      </c>
      <c r="BV271" s="155"/>
      <c r="BW271" s="156"/>
      <c r="BX271" s="157">
        <f t="shared" ref="BX271:BY292" si="851">IF(DB271&gt;0,BV271,)</f>
        <v>0</v>
      </c>
      <c r="BY271" s="158">
        <f t="shared" si="851"/>
        <v>0</v>
      </c>
      <c r="BZ271" s="157">
        <f t="shared" ref="BZ271:CA292" si="852">BN271+BR271+BV271</f>
        <v>1081</v>
      </c>
      <c r="CA271" s="158">
        <f t="shared" si="852"/>
        <v>1195</v>
      </c>
      <c r="CB271" s="157">
        <f t="shared" ref="CB271:CC292" si="853">IF(DF271&gt;0,BZ271,)</f>
        <v>0</v>
      </c>
      <c r="CC271" s="158">
        <f t="shared" si="853"/>
        <v>0</v>
      </c>
      <c r="CD271" s="155">
        <v>5.1459999999999999</v>
      </c>
      <c r="CE271" s="156">
        <v>5.1180000000000003</v>
      </c>
      <c r="CF271" s="157">
        <f t="shared" ref="CF271:CG292" si="854">IF(BN271&gt;0,(BN271*CD271),)</f>
        <v>5305.5259999999998</v>
      </c>
      <c r="CG271" s="158">
        <f t="shared" si="854"/>
        <v>5875.4639999999999</v>
      </c>
      <c r="CH271" s="155">
        <v>5.1929999999999996</v>
      </c>
      <c r="CI271" s="156">
        <v>5.7939999999999996</v>
      </c>
      <c r="CJ271" s="157">
        <f t="shared" ref="CJ271:CK292" si="855">IF(BR271&gt;0,(BR271*CH271),)</f>
        <v>259.64999999999998</v>
      </c>
      <c r="CK271" s="158">
        <f t="shared" si="855"/>
        <v>272.31799999999998</v>
      </c>
      <c r="CL271" s="155"/>
      <c r="CM271" s="156"/>
      <c r="CN271" s="157">
        <f t="shared" ref="CN271:CO292" si="856">IF(BV271&gt;0,(BV271*CL271),)</f>
        <v>0</v>
      </c>
      <c r="CO271" s="158">
        <f t="shared" si="856"/>
        <v>0</v>
      </c>
      <c r="CP271" s="157">
        <f t="shared" ref="CP271:CQ292" si="857">IF(BZ271&gt;0,((CF271+CJ271+CN271)/BZ271),)</f>
        <v>5.148173913043478</v>
      </c>
      <c r="CQ271" s="158">
        <f t="shared" si="857"/>
        <v>5.1445874476987452</v>
      </c>
      <c r="CR271" s="157">
        <f t="shared" ref="CR271:CS292" si="858">IF(BZ271&gt;0,(BZ271*CP271),)</f>
        <v>5565.1759999999995</v>
      </c>
      <c r="CS271" s="158">
        <f t="shared" si="858"/>
        <v>6147.7820000000002</v>
      </c>
      <c r="CT271" s="155"/>
      <c r="CU271" s="156"/>
      <c r="CV271" s="157">
        <f t="shared" ref="CV271:CW292" si="859">IF(BP271&gt;0,(BP271*CT271),)</f>
        <v>0</v>
      </c>
      <c r="CW271" s="158">
        <f t="shared" si="859"/>
        <v>0</v>
      </c>
      <c r="CX271" s="155"/>
      <c r="CY271" s="156"/>
      <c r="CZ271" s="157">
        <f t="shared" ref="CZ271:DA292" si="860">IF(BT271&gt;0,(BT271*CX271),)</f>
        <v>0</v>
      </c>
      <c r="DA271" s="158">
        <f t="shared" si="860"/>
        <v>0</v>
      </c>
      <c r="DB271" s="155"/>
      <c r="DC271" s="156"/>
      <c r="DD271" s="157">
        <f t="shared" ref="DD271:DE292" si="861">IF(BX271&gt;0,(BX271*DB271),)</f>
        <v>0</v>
      </c>
      <c r="DE271" s="158">
        <f t="shared" si="861"/>
        <v>0</v>
      </c>
      <c r="DF271" s="157">
        <f t="shared" ref="DF271:DG292" si="862">IF((CV271+CZ271+DD271)&gt;0,((CV271+CZ271+DD271)/BZ271),)</f>
        <v>0</v>
      </c>
      <c r="DG271" s="158">
        <f t="shared" si="862"/>
        <v>0</v>
      </c>
      <c r="DH271" s="157">
        <f t="shared" ref="DH271:DI292" si="863">IF(CB271&gt;0,(BZ271*DF271),)</f>
        <v>0</v>
      </c>
      <c r="DI271" s="158">
        <f t="shared" si="863"/>
        <v>0</v>
      </c>
      <c r="DJ271" s="157">
        <f t="shared" ref="DJ271:DM292" si="864">AD271+BZ271</f>
        <v>1286</v>
      </c>
      <c r="DK271" s="158">
        <f t="shared" si="864"/>
        <v>1350</v>
      </c>
      <c r="DL271" s="157">
        <f t="shared" si="864"/>
        <v>0</v>
      </c>
      <c r="DM271" s="158">
        <f t="shared" si="864"/>
        <v>0</v>
      </c>
      <c r="DN271" s="157">
        <f t="shared" ref="DN271:DO292" si="865">IF(DJ271&gt;0,((AD271*AT271)+(BZ271*CP271))/DJ271,)</f>
        <v>4.9444214618973561</v>
      </c>
      <c r="DO271" s="158">
        <f t="shared" si="865"/>
        <v>5.0479362962962959</v>
      </c>
      <c r="DP271" s="157">
        <f t="shared" ref="DP271:DQ292" si="866">IF(DJ271&gt;0,(DJ271*DN271),)</f>
        <v>6358.5259999999998</v>
      </c>
      <c r="DQ271" s="158">
        <f t="shared" si="866"/>
        <v>6814.7139999999999</v>
      </c>
      <c r="DR271" s="157">
        <f t="shared" ref="DR271:DS292" si="867">IF(DL271&gt;0,((AF271*BJ271)+(CB271*DF271))/DL271,)</f>
        <v>0</v>
      </c>
      <c r="DS271" s="158">
        <f t="shared" si="867"/>
        <v>0</v>
      </c>
      <c r="DT271" s="157">
        <f t="shared" ref="DT271:DU292" si="868">IF(DL271&gt;0,(DL271*DR271),)</f>
        <v>0</v>
      </c>
      <c r="DU271" s="158">
        <f t="shared" si="868"/>
        <v>0</v>
      </c>
      <c r="DV271" s="155">
        <v>739</v>
      </c>
      <c r="DW271" s="156">
        <v>697</v>
      </c>
      <c r="DX271" s="157">
        <f t="shared" ref="DX271:DY292" si="869">IF(FB271&gt;0,DV271,)</f>
        <v>0</v>
      </c>
      <c r="DY271" s="158">
        <f t="shared" si="869"/>
        <v>0</v>
      </c>
      <c r="DZ271" s="155">
        <v>243</v>
      </c>
      <c r="EA271" s="156">
        <v>249</v>
      </c>
      <c r="EB271" s="157">
        <f t="shared" ref="EB271:EC292" si="870">IF(FF271&gt;0,DZ271,)</f>
        <v>0</v>
      </c>
      <c r="EC271" s="158">
        <f t="shared" si="870"/>
        <v>0</v>
      </c>
      <c r="ED271" s="155"/>
      <c r="EE271" s="156"/>
      <c r="EF271" s="157">
        <f t="shared" ref="EF271:EG292" si="871">IF(FJ271&gt;0,ED271,)</f>
        <v>0</v>
      </c>
      <c r="EG271" s="158">
        <f t="shared" si="871"/>
        <v>0</v>
      </c>
      <c r="EH271" s="157">
        <f t="shared" ref="EH271:EI292" si="872">DV271+DZ271+ED271</f>
        <v>982</v>
      </c>
      <c r="EI271" s="158">
        <f t="shared" si="872"/>
        <v>946</v>
      </c>
      <c r="EJ271" s="157">
        <f t="shared" ref="EJ271:EK292" si="873">IF(FN271&gt;0,EH271,)</f>
        <v>0</v>
      </c>
      <c r="EK271" s="158">
        <f t="shared" si="873"/>
        <v>0</v>
      </c>
      <c r="EL271" s="155">
        <v>6.8079999999999998</v>
      </c>
      <c r="EM271" s="156">
        <v>7.0529999999999999</v>
      </c>
      <c r="EN271" s="157">
        <f t="shared" ref="EN271:EO292" si="874">IF(DV271&gt;0,(DV271*EL271),)</f>
        <v>5031.1120000000001</v>
      </c>
      <c r="EO271" s="158">
        <f t="shared" si="874"/>
        <v>4915.9409999999998</v>
      </c>
      <c r="EP271" s="155">
        <v>9.2439999999999998</v>
      </c>
      <c r="EQ271" s="156">
        <v>9.4740000000000002</v>
      </c>
      <c r="ER271" s="157">
        <f t="shared" ref="ER271:ES292" si="875">IF(DZ271&gt;0,(DZ271*EP271),)</f>
        <v>2246.2919999999999</v>
      </c>
      <c r="ES271" s="158">
        <f t="shared" si="875"/>
        <v>2359.0259999999998</v>
      </c>
      <c r="ET271" s="155"/>
      <c r="EU271" s="156"/>
      <c r="EV271" s="157">
        <f t="shared" ref="EV271:EW292" si="876">IF(ED271&gt;0,(ED271*ET271),)</f>
        <v>0</v>
      </c>
      <c r="EW271" s="158">
        <f t="shared" si="876"/>
        <v>0</v>
      </c>
      <c r="EX271" s="157">
        <f t="shared" ref="EX271:EY292" si="877">IF(EH271&gt;0,((EN271+ER271+EV271)/EH271),)</f>
        <v>7.4107983706720981</v>
      </c>
      <c r="EY271" s="158">
        <f t="shared" si="877"/>
        <v>7.6902399577167015</v>
      </c>
      <c r="EZ271" s="157">
        <f t="shared" ref="EZ271:FA292" si="878">IF(EH271&gt;0,(EH271*EX271),)</f>
        <v>7277.4040000000005</v>
      </c>
      <c r="FA271" s="158">
        <f t="shared" si="878"/>
        <v>7274.9669999999996</v>
      </c>
      <c r="FB271" s="155"/>
      <c r="FC271" s="156"/>
      <c r="FD271" s="157">
        <f t="shared" ref="FD271:FE292" si="879">IF(DX271&gt;0,(DX271*FB271),)</f>
        <v>0</v>
      </c>
      <c r="FE271" s="158">
        <f t="shared" si="879"/>
        <v>0</v>
      </c>
      <c r="FF271" s="155"/>
      <c r="FG271" s="156"/>
      <c r="FH271" s="157">
        <f t="shared" ref="FH271:FI292" si="880">IF(EB271&gt;0,(EB271*FF271),)</f>
        <v>0</v>
      </c>
      <c r="FI271" s="158">
        <f t="shared" si="880"/>
        <v>0</v>
      </c>
      <c r="FJ271" s="155"/>
      <c r="FK271" s="156"/>
      <c r="FL271" s="157">
        <f t="shared" ref="FL271:FM292" si="881">IF(EF271&gt;0,(EF271*FJ271),)</f>
        <v>0</v>
      </c>
      <c r="FM271" s="158">
        <f t="shared" si="881"/>
        <v>0</v>
      </c>
      <c r="FN271" s="157">
        <f t="shared" ref="FN271:FO292" si="882">IF((FD271+FH271+FL271)&gt;0,((FD271+FH271+FL271)/EH271),)</f>
        <v>0</v>
      </c>
      <c r="FO271" s="158">
        <f t="shared" si="882"/>
        <v>0</v>
      </c>
      <c r="FP271" s="157">
        <f t="shared" ref="FP271:FQ292" si="883">IF(EH271&gt;0,(EH271*FN271),)</f>
        <v>0</v>
      </c>
      <c r="FQ271" s="158">
        <f t="shared" si="883"/>
        <v>0</v>
      </c>
      <c r="FR271" s="155">
        <v>747</v>
      </c>
      <c r="FS271" s="156">
        <v>772</v>
      </c>
      <c r="FT271" s="157">
        <f t="shared" ref="FT271:FU292" si="884">IF(FZ271&gt;0,FR271,)</f>
        <v>0</v>
      </c>
      <c r="FU271" s="158">
        <f>IF(GA271&gt;0,#REF!,)</f>
        <v>0</v>
      </c>
      <c r="FV271" s="155">
        <v>4.5640000000000001</v>
      </c>
      <c r="FW271" s="156">
        <v>4.3949999999999996</v>
      </c>
      <c r="FX271" s="157">
        <f t="shared" ref="FX271:FY292" si="885">IF(FR271&gt;0,(FR271*FV271),)</f>
        <v>3409.308</v>
      </c>
      <c r="FY271" s="158">
        <f t="shared" si="885"/>
        <v>3392.9399999999996</v>
      </c>
      <c r="FZ271" s="155"/>
      <c r="GA271" s="156"/>
      <c r="GB271" s="157">
        <f t="shared" ref="GB271:GC292" si="886">IF(FZ271&gt;0,(FR271*FZ271),)</f>
        <v>0</v>
      </c>
      <c r="GC271" s="158">
        <f>IF(GA271&gt;0,(#REF!*GA271),)</f>
        <v>0</v>
      </c>
      <c r="GD271" s="157">
        <f t="shared" ref="GD271:GG292" si="887">(R271+BN271+DV271)</f>
        <v>1975</v>
      </c>
      <c r="GE271" s="158">
        <f t="shared" si="887"/>
        <v>1997</v>
      </c>
      <c r="GF271" s="157">
        <f t="shared" si="887"/>
        <v>0</v>
      </c>
      <c r="GG271" s="158">
        <f t="shared" si="887"/>
        <v>0</v>
      </c>
      <c r="GH271" s="157">
        <f t="shared" ref="GH271:GI292" si="888">IF(GD271&gt;0,(AJ271+CF271+EN271),"")</f>
        <v>11129.988000000001</v>
      </c>
      <c r="GI271" s="158">
        <f t="shared" si="888"/>
        <v>11445.005000000001</v>
      </c>
      <c r="GJ271" s="157" t="str">
        <f t="shared" ref="GJ271:GK292" si="889">IF(GF271&gt;0,(AZ271+CV271+FD271),"")</f>
        <v/>
      </c>
      <c r="GK271" s="158" t="str">
        <f t="shared" si="889"/>
        <v/>
      </c>
      <c r="GL271" s="157">
        <f t="shared" ref="GL271:GO292" si="890">(V271+BR271+DZ271)</f>
        <v>293</v>
      </c>
      <c r="GM271" s="158">
        <f t="shared" si="890"/>
        <v>299</v>
      </c>
      <c r="GN271" s="157">
        <f t="shared" si="890"/>
        <v>0</v>
      </c>
      <c r="GO271" s="158">
        <f t="shared" si="890"/>
        <v>0</v>
      </c>
      <c r="GP271" s="157">
        <f t="shared" ref="GP271:GQ292" si="891">IF(GL271&gt;0,AN271+CJ271+ER271,)</f>
        <v>2505.942</v>
      </c>
      <c r="GQ271" s="158">
        <f t="shared" si="891"/>
        <v>2644.6759999999999</v>
      </c>
      <c r="GR271" s="157">
        <f t="shared" ref="GR271:GS292" si="892">IF(GN271&gt;0,BD271+CZ271+FH271,)</f>
        <v>0</v>
      </c>
      <c r="GS271" s="158">
        <f t="shared" si="892"/>
        <v>0</v>
      </c>
      <c r="GT271" s="157">
        <f t="shared" ref="GT271:GW292" si="893">+GL271+GD271</f>
        <v>2268</v>
      </c>
      <c r="GU271" s="158">
        <f t="shared" si="893"/>
        <v>2296</v>
      </c>
      <c r="GV271" s="157">
        <f t="shared" si="893"/>
        <v>0</v>
      </c>
      <c r="GW271" s="158">
        <f t="shared" si="893"/>
        <v>0</v>
      </c>
      <c r="GX271" s="157">
        <f t="shared" ref="GX271:HA292" si="894">IF(GT271&gt;0,(GH271+GP271),"")</f>
        <v>13635.93</v>
      </c>
      <c r="GY271" s="158">
        <f t="shared" si="894"/>
        <v>14089.681</v>
      </c>
      <c r="GZ271" s="157" t="str">
        <f t="shared" si="894"/>
        <v/>
      </c>
      <c r="HA271" s="158" t="str">
        <f t="shared" si="894"/>
        <v/>
      </c>
      <c r="HB271" s="157">
        <f t="shared" ref="HB271:HE292" si="895">(Z271+BV271+ED271)</f>
        <v>0</v>
      </c>
      <c r="HC271" s="158">
        <f t="shared" si="895"/>
        <v>0</v>
      </c>
      <c r="HD271" s="157">
        <f t="shared" si="895"/>
        <v>0</v>
      </c>
      <c r="HE271" s="158">
        <f t="shared" si="895"/>
        <v>0</v>
      </c>
      <c r="HF271" s="157" t="str">
        <f t="shared" ref="HF271:HG292" si="896">IF(HB271&gt;0,(AR271+CN271+EV271),"")</f>
        <v/>
      </c>
      <c r="HG271" s="158" t="str">
        <f t="shared" si="896"/>
        <v/>
      </c>
      <c r="HH271" s="157" t="str">
        <f t="shared" ref="HH271:HI292" si="897">IF(HD271&gt;0,(BH271+DD271+FL271),"")</f>
        <v/>
      </c>
      <c r="HI271" s="158" t="str">
        <f t="shared" si="897"/>
        <v/>
      </c>
      <c r="HJ271" s="157">
        <f t="shared" ref="HJ271:HK292" si="898">IF((DJ271+EH271+FR271)&gt;0,(DP271+EZ271+FX271),"")</f>
        <v>17045.238000000001</v>
      </c>
      <c r="HK271" s="158">
        <f t="shared" si="898"/>
        <v>17482.620999999999</v>
      </c>
      <c r="HL271" s="157" t="str">
        <f t="shared" ref="HL271:HM292" si="899">IF((DL271+EJ271+FT271)&gt;0,(DT271+FP271+GB271),"")</f>
        <v/>
      </c>
      <c r="HM271" s="158" t="str">
        <f t="shared" si="899"/>
        <v/>
      </c>
    </row>
    <row r="272" spans="1:221">
      <c r="A272" s="253" t="s">
        <v>669</v>
      </c>
      <c r="B272" s="257" t="s">
        <v>671</v>
      </c>
      <c r="C272" s="255"/>
      <c r="D272" s="256">
        <v>221759</v>
      </c>
      <c r="E272" s="256">
        <v>1</v>
      </c>
      <c r="F272" s="155">
        <v>4489</v>
      </c>
      <c r="G272" s="156">
        <v>4634</v>
      </c>
      <c r="H272" s="155"/>
      <c r="I272" s="156"/>
      <c r="J272" s="157">
        <f t="shared" si="832"/>
        <v>4489</v>
      </c>
      <c r="K272" s="158">
        <f t="shared" si="832"/>
        <v>4634</v>
      </c>
      <c r="L272" s="155"/>
      <c r="M272" s="156"/>
      <c r="N272" s="157">
        <f t="shared" si="833"/>
        <v>4488</v>
      </c>
      <c r="O272" s="158">
        <f t="shared" si="833"/>
        <v>4631</v>
      </c>
      <c r="P272" s="199">
        <f t="shared" si="833"/>
        <v>0</v>
      </c>
      <c r="Q272" s="181">
        <f t="shared" si="833"/>
        <v>0</v>
      </c>
      <c r="R272" s="155">
        <v>1201</v>
      </c>
      <c r="S272" s="156">
        <v>756</v>
      </c>
      <c r="T272" s="157">
        <f t="shared" si="834"/>
        <v>0</v>
      </c>
      <c r="U272" s="158">
        <f t="shared" si="834"/>
        <v>0</v>
      </c>
      <c r="V272" s="155">
        <v>36</v>
      </c>
      <c r="W272" s="156">
        <v>16</v>
      </c>
      <c r="X272" s="157">
        <f t="shared" si="835"/>
        <v>0</v>
      </c>
      <c r="Y272" s="158">
        <f t="shared" si="835"/>
        <v>0</v>
      </c>
      <c r="Z272" s="155"/>
      <c r="AA272" s="156"/>
      <c r="AB272" s="157">
        <f t="shared" si="836"/>
        <v>0</v>
      </c>
      <c r="AC272" s="158">
        <f t="shared" si="836"/>
        <v>0</v>
      </c>
      <c r="AD272" s="157">
        <f t="shared" si="837"/>
        <v>1237</v>
      </c>
      <c r="AE272" s="158">
        <f t="shared" si="837"/>
        <v>772</v>
      </c>
      <c r="AF272" s="157">
        <f t="shared" si="838"/>
        <v>0</v>
      </c>
      <c r="AG272" s="158">
        <f t="shared" si="838"/>
        <v>0</v>
      </c>
      <c r="AH272" s="155">
        <v>3.7509999999999999</v>
      </c>
      <c r="AI272" s="156">
        <v>4.0259999999999998</v>
      </c>
      <c r="AJ272" s="157">
        <f t="shared" si="839"/>
        <v>4504.951</v>
      </c>
      <c r="AK272" s="157">
        <f t="shared" si="839"/>
        <v>3043.6559999999999</v>
      </c>
      <c r="AL272" s="155">
        <v>3.8980000000000001</v>
      </c>
      <c r="AM272" s="156">
        <v>4.6879999999999997</v>
      </c>
      <c r="AN272" s="157">
        <f t="shared" si="840"/>
        <v>140.328</v>
      </c>
      <c r="AO272" s="157">
        <f t="shared" si="840"/>
        <v>75.007999999999996</v>
      </c>
      <c r="AP272" s="155"/>
      <c r="AQ272" s="156"/>
      <c r="AR272" s="157">
        <f t="shared" si="841"/>
        <v>0</v>
      </c>
      <c r="AS272" s="158">
        <f t="shared" si="841"/>
        <v>0</v>
      </c>
      <c r="AT272" s="157">
        <f t="shared" si="842"/>
        <v>3.7552780921584481</v>
      </c>
      <c r="AU272" s="158">
        <f t="shared" si="842"/>
        <v>4.039720207253886</v>
      </c>
      <c r="AV272" s="157">
        <f t="shared" si="843"/>
        <v>4645.2790000000005</v>
      </c>
      <c r="AW272" s="158">
        <f t="shared" si="843"/>
        <v>3118.6640000000002</v>
      </c>
      <c r="AX272" s="155"/>
      <c r="AY272" s="156"/>
      <c r="AZ272" s="157">
        <f t="shared" si="844"/>
        <v>0</v>
      </c>
      <c r="BA272" s="158">
        <f t="shared" si="844"/>
        <v>0</v>
      </c>
      <c r="BB272" s="155"/>
      <c r="BC272" s="156"/>
      <c r="BD272" s="157">
        <f t="shared" si="845"/>
        <v>0</v>
      </c>
      <c r="BE272" s="158">
        <f t="shared" si="845"/>
        <v>0</v>
      </c>
      <c r="BF272" s="155"/>
      <c r="BG272" s="156"/>
      <c r="BH272" s="157">
        <f t="shared" si="846"/>
        <v>0</v>
      </c>
      <c r="BI272" s="158">
        <f t="shared" si="846"/>
        <v>0</v>
      </c>
      <c r="BJ272" s="157">
        <f t="shared" si="847"/>
        <v>0</v>
      </c>
      <c r="BK272" s="158">
        <f t="shared" si="847"/>
        <v>0</v>
      </c>
      <c r="BL272" s="157">
        <f t="shared" si="848"/>
        <v>0</v>
      </c>
      <c r="BM272" s="158">
        <f t="shared" si="848"/>
        <v>0</v>
      </c>
      <c r="BN272" s="155">
        <v>1866</v>
      </c>
      <c r="BO272" s="156">
        <v>2495</v>
      </c>
      <c r="BP272" s="157">
        <f t="shared" si="849"/>
        <v>0</v>
      </c>
      <c r="BQ272" s="158">
        <f t="shared" si="849"/>
        <v>0</v>
      </c>
      <c r="BR272" s="155">
        <v>97</v>
      </c>
      <c r="BS272" s="156">
        <v>90</v>
      </c>
      <c r="BT272" s="157">
        <f t="shared" si="850"/>
        <v>0</v>
      </c>
      <c r="BU272" s="158">
        <f t="shared" si="850"/>
        <v>0</v>
      </c>
      <c r="BV272" s="155"/>
      <c r="BW272" s="156"/>
      <c r="BX272" s="157">
        <f t="shared" si="851"/>
        <v>0</v>
      </c>
      <c r="BY272" s="158">
        <f t="shared" si="851"/>
        <v>0</v>
      </c>
      <c r="BZ272" s="157">
        <f t="shared" si="852"/>
        <v>1963</v>
      </c>
      <c r="CA272" s="158">
        <f t="shared" si="852"/>
        <v>2585</v>
      </c>
      <c r="CB272" s="157">
        <f t="shared" si="853"/>
        <v>0</v>
      </c>
      <c r="CC272" s="158">
        <f t="shared" si="853"/>
        <v>0</v>
      </c>
      <c r="CD272" s="155">
        <v>4.0090000000000003</v>
      </c>
      <c r="CE272" s="156">
        <v>3.79</v>
      </c>
      <c r="CF272" s="157">
        <f t="shared" si="854"/>
        <v>7480.7940000000008</v>
      </c>
      <c r="CG272" s="158">
        <f t="shared" si="854"/>
        <v>9456.0499999999993</v>
      </c>
      <c r="CH272" s="155">
        <v>4.3540000000000001</v>
      </c>
      <c r="CI272" s="156">
        <v>4.0330000000000004</v>
      </c>
      <c r="CJ272" s="157">
        <f t="shared" si="855"/>
        <v>422.33800000000002</v>
      </c>
      <c r="CK272" s="158">
        <f t="shared" si="855"/>
        <v>362.97</v>
      </c>
      <c r="CL272" s="155"/>
      <c r="CM272" s="156"/>
      <c r="CN272" s="157">
        <f t="shared" si="856"/>
        <v>0</v>
      </c>
      <c r="CO272" s="158">
        <f t="shared" si="856"/>
        <v>0</v>
      </c>
      <c r="CP272" s="157">
        <f t="shared" si="857"/>
        <v>4.0260478858889455</v>
      </c>
      <c r="CQ272" s="158">
        <f t="shared" si="857"/>
        <v>3.7984603481624752</v>
      </c>
      <c r="CR272" s="157">
        <f t="shared" si="858"/>
        <v>7903.1319999999996</v>
      </c>
      <c r="CS272" s="158">
        <f t="shared" si="858"/>
        <v>9819.0199999999986</v>
      </c>
      <c r="CT272" s="155"/>
      <c r="CU272" s="156"/>
      <c r="CV272" s="157">
        <f t="shared" si="859"/>
        <v>0</v>
      </c>
      <c r="CW272" s="158">
        <f t="shared" si="859"/>
        <v>0</v>
      </c>
      <c r="CX272" s="155"/>
      <c r="CY272" s="156"/>
      <c r="CZ272" s="157">
        <f t="shared" si="860"/>
        <v>0</v>
      </c>
      <c r="DA272" s="158">
        <f t="shared" si="860"/>
        <v>0</v>
      </c>
      <c r="DB272" s="155"/>
      <c r="DC272" s="156"/>
      <c r="DD272" s="157">
        <f t="shared" si="861"/>
        <v>0</v>
      </c>
      <c r="DE272" s="158">
        <f t="shared" si="861"/>
        <v>0</v>
      </c>
      <c r="DF272" s="157">
        <f t="shared" si="862"/>
        <v>0</v>
      </c>
      <c r="DG272" s="158">
        <f t="shared" si="862"/>
        <v>0</v>
      </c>
      <c r="DH272" s="157">
        <f t="shared" si="863"/>
        <v>0</v>
      </c>
      <c r="DI272" s="158">
        <f t="shared" si="863"/>
        <v>0</v>
      </c>
      <c r="DJ272" s="157">
        <f t="shared" si="864"/>
        <v>3200</v>
      </c>
      <c r="DK272" s="158">
        <f t="shared" si="864"/>
        <v>3357</v>
      </c>
      <c r="DL272" s="157">
        <f t="shared" si="864"/>
        <v>0</v>
      </c>
      <c r="DM272" s="158">
        <f t="shared" si="864"/>
        <v>0</v>
      </c>
      <c r="DN272" s="157">
        <f t="shared" si="865"/>
        <v>3.9213784375</v>
      </c>
      <c r="DO272" s="158">
        <f t="shared" si="865"/>
        <v>3.8539422103068213</v>
      </c>
      <c r="DP272" s="157">
        <f t="shared" si="866"/>
        <v>12548.411</v>
      </c>
      <c r="DQ272" s="158">
        <f t="shared" si="866"/>
        <v>12937.683999999999</v>
      </c>
      <c r="DR272" s="157">
        <f t="shared" si="867"/>
        <v>0</v>
      </c>
      <c r="DS272" s="158">
        <f t="shared" si="867"/>
        <v>0</v>
      </c>
      <c r="DT272" s="157">
        <f t="shared" si="868"/>
        <v>0</v>
      </c>
      <c r="DU272" s="158">
        <f t="shared" si="868"/>
        <v>0</v>
      </c>
      <c r="DV272" s="155">
        <v>714</v>
      </c>
      <c r="DW272" s="156">
        <v>730</v>
      </c>
      <c r="DX272" s="157">
        <f t="shared" si="869"/>
        <v>0</v>
      </c>
      <c r="DY272" s="158">
        <f t="shared" si="869"/>
        <v>0</v>
      </c>
      <c r="DZ272" s="155">
        <v>170</v>
      </c>
      <c r="EA272" s="156">
        <v>151</v>
      </c>
      <c r="EB272" s="157">
        <f t="shared" si="870"/>
        <v>0</v>
      </c>
      <c r="EC272" s="158">
        <f t="shared" si="870"/>
        <v>0</v>
      </c>
      <c r="ED272" s="155"/>
      <c r="EE272" s="156"/>
      <c r="EF272" s="157">
        <f t="shared" si="871"/>
        <v>0</v>
      </c>
      <c r="EG272" s="158">
        <f t="shared" si="871"/>
        <v>0</v>
      </c>
      <c r="EH272" s="157">
        <f t="shared" si="872"/>
        <v>884</v>
      </c>
      <c r="EI272" s="158">
        <f t="shared" si="872"/>
        <v>881</v>
      </c>
      <c r="EJ272" s="157">
        <f t="shared" si="873"/>
        <v>0</v>
      </c>
      <c r="EK272" s="158">
        <f t="shared" si="873"/>
        <v>0</v>
      </c>
      <c r="EL272" s="155">
        <v>5.6120000000000001</v>
      </c>
      <c r="EM272" s="156">
        <v>5.641</v>
      </c>
      <c r="EN272" s="157">
        <f t="shared" si="874"/>
        <v>4006.9679999999998</v>
      </c>
      <c r="EO272" s="158">
        <f t="shared" si="874"/>
        <v>4117.93</v>
      </c>
      <c r="EP272" s="155">
        <v>7.7</v>
      </c>
      <c r="EQ272" s="156">
        <v>7.6449999999999996</v>
      </c>
      <c r="ER272" s="157">
        <f t="shared" si="875"/>
        <v>1309</v>
      </c>
      <c r="ES272" s="158">
        <f t="shared" si="875"/>
        <v>1154.395</v>
      </c>
      <c r="ET272" s="155"/>
      <c r="EU272" s="156"/>
      <c r="EV272" s="157">
        <f t="shared" si="876"/>
        <v>0</v>
      </c>
      <c r="EW272" s="158">
        <f t="shared" si="876"/>
        <v>0</v>
      </c>
      <c r="EX272" s="157">
        <f t="shared" si="877"/>
        <v>6.0135384615384613</v>
      </c>
      <c r="EY272" s="158">
        <f t="shared" si="877"/>
        <v>5.9844778660612947</v>
      </c>
      <c r="EZ272" s="157">
        <f t="shared" si="878"/>
        <v>5315.9679999999998</v>
      </c>
      <c r="FA272" s="158">
        <f t="shared" si="878"/>
        <v>5272.3250000000007</v>
      </c>
      <c r="FB272" s="155"/>
      <c r="FC272" s="156"/>
      <c r="FD272" s="157">
        <f t="shared" si="879"/>
        <v>0</v>
      </c>
      <c r="FE272" s="158">
        <f t="shared" si="879"/>
        <v>0</v>
      </c>
      <c r="FF272" s="155"/>
      <c r="FG272" s="156"/>
      <c r="FH272" s="157">
        <f t="shared" si="880"/>
        <v>0</v>
      </c>
      <c r="FI272" s="158">
        <f t="shared" si="880"/>
        <v>0</v>
      </c>
      <c r="FJ272" s="155"/>
      <c r="FK272" s="156"/>
      <c r="FL272" s="157">
        <f t="shared" si="881"/>
        <v>0</v>
      </c>
      <c r="FM272" s="158">
        <f t="shared" si="881"/>
        <v>0</v>
      </c>
      <c r="FN272" s="157">
        <f t="shared" si="882"/>
        <v>0</v>
      </c>
      <c r="FO272" s="158">
        <f t="shared" si="882"/>
        <v>0</v>
      </c>
      <c r="FP272" s="157">
        <f t="shared" si="883"/>
        <v>0</v>
      </c>
      <c r="FQ272" s="158">
        <f t="shared" si="883"/>
        <v>0</v>
      </c>
      <c r="FR272" s="155">
        <v>404</v>
      </c>
      <c r="FS272" s="156">
        <v>393</v>
      </c>
      <c r="FT272" s="157">
        <f t="shared" si="884"/>
        <v>0</v>
      </c>
      <c r="FU272" s="158">
        <f>IF(GA272&gt;0,#REF!,)</f>
        <v>0</v>
      </c>
      <c r="FV272" s="155">
        <v>3.0939999999999999</v>
      </c>
      <c r="FW272" s="156">
        <v>3.1469999999999998</v>
      </c>
      <c r="FX272" s="157">
        <f t="shared" si="885"/>
        <v>1249.9759999999999</v>
      </c>
      <c r="FY272" s="158">
        <f t="shared" si="885"/>
        <v>1236.771</v>
      </c>
      <c r="FZ272" s="155"/>
      <c r="GA272" s="156"/>
      <c r="GB272" s="157">
        <f t="shared" si="886"/>
        <v>0</v>
      </c>
      <c r="GC272" s="158">
        <f>IF(GA272&gt;0,(#REF!*GA272),)</f>
        <v>0</v>
      </c>
      <c r="GD272" s="157">
        <f t="shared" si="887"/>
        <v>3781</v>
      </c>
      <c r="GE272" s="158">
        <f t="shared" si="887"/>
        <v>3981</v>
      </c>
      <c r="GF272" s="157">
        <f t="shared" si="887"/>
        <v>0</v>
      </c>
      <c r="GG272" s="158">
        <f t="shared" si="887"/>
        <v>0</v>
      </c>
      <c r="GH272" s="157">
        <f t="shared" si="888"/>
        <v>15992.713</v>
      </c>
      <c r="GI272" s="158">
        <f t="shared" si="888"/>
        <v>16617.635999999999</v>
      </c>
      <c r="GJ272" s="157" t="str">
        <f t="shared" si="889"/>
        <v/>
      </c>
      <c r="GK272" s="158" t="str">
        <f t="shared" si="889"/>
        <v/>
      </c>
      <c r="GL272" s="157">
        <f t="shared" si="890"/>
        <v>303</v>
      </c>
      <c r="GM272" s="158">
        <f t="shared" si="890"/>
        <v>257</v>
      </c>
      <c r="GN272" s="157">
        <f t="shared" si="890"/>
        <v>0</v>
      </c>
      <c r="GO272" s="158">
        <f t="shared" si="890"/>
        <v>0</v>
      </c>
      <c r="GP272" s="157">
        <f t="shared" si="891"/>
        <v>1871.6660000000002</v>
      </c>
      <c r="GQ272" s="158">
        <f t="shared" si="891"/>
        <v>1592.373</v>
      </c>
      <c r="GR272" s="157">
        <f t="shared" si="892"/>
        <v>0</v>
      </c>
      <c r="GS272" s="158">
        <f t="shared" si="892"/>
        <v>0</v>
      </c>
      <c r="GT272" s="157">
        <f t="shared" si="893"/>
        <v>4084</v>
      </c>
      <c r="GU272" s="158">
        <f t="shared" si="893"/>
        <v>4238</v>
      </c>
      <c r="GV272" s="157">
        <f t="shared" si="893"/>
        <v>0</v>
      </c>
      <c r="GW272" s="158">
        <f t="shared" si="893"/>
        <v>0</v>
      </c>
      <c r="GX272" s="157">
        <f t="shared" si="894"/>
        <v>17864.379000000001</v>
      </c>
      <c r="GY272" s="158">
        <f t="shared" si="894"/>
        <v>18210.008999999998</v>
      </c>
      <c r="GZ272" s="157" t="str">
        <f t="shared" si="894"/>
        <v/>
      </c>
      <c r="HA272" s="158" t="str">
        <f t="shared" si="894"/>
        <v/>
      </c>
      <c r="HB272" s="157">
        <f t="shared" si="895"/>
        <v>0</v>
      </c>
      <c r="HC272" s="158">
        <f t="shared" si="895"/>
        <v>0</v>
      </c>
      <c r="HD272" s="157">
        <f t="shared" si="895"/>
        <v>0</v>
      </c>
      <c r="HE272" s="158">
        <f t="shared" si="895"/>
        <v>0</v>
      </c>
      <c r="HF272" s="157" t="str">
        <f t="shared" si="896"/>
        <v/>
      </c>
      <c r="HG272" s="158" t="str">
        <f t="shared" si="896"/>
        <v/>
      </c>
      <c r="HH272" s="157" t="str">
        <f t="shared" si="897"/>
        <v/>
      </c>
      <c r="HI272" s="158" t="str">
        <f t="shared" si="897"/>
        <v/>
      </c>
      <c r="HJ272" s="157">
        <f t="shared" si="898"/>
        <v>19114.355</v>
      </c>
      <c r="HK272" s="158">
        <f t="shared" si="898"/>
        <v>19446.78</v>
      </c>
      <c r="HL272" s="157" t="str">
        <f t="shared" si="899"/>
        <v/>
      </c>
      <c r="HM272" s="158" t="str">
        <f t="shared" si="899"/>
        <v/>
      </c>
    </row>
    <row r="273" spans="1:221">
      <c r="A273" s="253" t="s">
        <v>669</v>
      </c>
      <c r="B273" s="257" t="s">
        <v>672</v>
      </c>
      <c r="C273" s="258"/>
      <c r="D273" s="256">
        <v>220075</v>
      </c>
      <c r="E273" s="256">
        <v>2</v>
      </c>
      <c r="F273" s="155">
        <v>2310</v>
      </c>
      <c r="G273" s="156">
        <v>2311</v>
      </c>
      <c r="H273" s="155"/>
      <c r="I273" s="156"/>
      <c r="J273" s="157">
        <f t="shared" si="832"/>
        <v>2310</v>
      </c>
      <c r="K273" s="158">
        <f t="shared" si="832"/>
        <v>2311</v>
      </c>
      <c r="L273" s="155"/>
      <c r="M273" s="156"/>
      <c r="N273" s="157">
        <f t="shared" si="833"/>
        <v>2310</v>
      </c>
      <c r="O273" s="158">
        <f t="shared" si="833"/>
        <v>2311</v>
      </c>
      <c r="P273" s="199">
        <f t="shared" si="833"/>
        <v>0</v>
      </c>
      <c r="Q273" s="181">
        <f t="shared" si="833"/>
        <v>0</v>
      </c>
      <c r="R273" s="155">
        <v>271</v>
      </c>
      <c r="S273" s="156">
        <v>196</v>
      </c>
      <c r="T273" s="157">
        <f t="shared" si="834"/>
        <v>0</v>
      </c>
      <c r="U273" s="158">
        <f t="shared" si="834"/>
        <v>0</v>
      </c>
      <c r="V273" s="155">
        <v>2</v>
      </c>
      <c r="W273" s="156">
        <v>5</v>
      </c>
      <c r="X273" s="157">
        <f t="shared" si="835"/>
        <v>0</v>
      </c>
      <c r="Y273" s="158">
        <f t="shared" si="835"/>
        <v>0</v>
      </c>
      <c r="Z273" s="155"/>
      <c r="AA273" s="156"/>
      <c r="AB273" s="157">
        <f t="shared" si="836"/>
        <v>0</v>
      </c>
      <c r="AC273" s="158">
        <f t="shared" si="836"/>
        <v>0</v>
      </c>
      <c r="AD273" s="157">
        <f t="shared" si="837"/>
        <v>273</v>
      </c>
      <c r="AE273" s="158">
        <f t="shared" si="837"/>
        <v>201</v>
      </c>
      <c r="AF273" s="157">
        <f t="shared" si="838"/>
        <v>0</v>
      </c>
      <c r="AG273" s="158">
        <f t="shared" si="838"/>
        <v>0</v>
      </c>
      <c r="AH273" s="155">
        <v>3.86</v>
      </c>
      <c r="AI273" s="156">
        <v>4.423</v>
      </c>
      <c r="AJ273" s="157">
        <f t="shared" si="839"/>
        <v>1046.06</v>
      </c>
      <c r="AK273" s="157">
        <f t="shared" si="839"/>
        <v>866.90800000000002</v>
      </c>
      <c r="AL273" s="155">
        <v>4.5</v>
      </c>
      <c r="AM273" s="156">
        <v>3.867</v>
      </c>
      <c r="AN273" s="157">
        <f t="shared" si="840"/>
        <v>9</v>
      </c>
      <c r="AO273" s="157">
        <f t="shared" si="840"/>
        <v>19.335000000000001</v>
      </c>
      <c r="AP273" s="155"/>
      <c r="AQ273" s="156"/>
      <c r="AR273" s="157">
        <f t="shared" si="841"/>
        <v>0</v>
      </c>
      <c r="AS273" s="158">
        <f t="shared" si="841"/>
        <v>0</v>
      </c>
      <c r="AT273" s="157">
        <f t="shared" si="842"/>
        <v>3.8646886446886444</v>
      </c>
      <c r="AU273" s="158">
        <f t="shared" si="842"/>
        <v>4.4091691542288558</v>
      </c>
      <c r="AV273" s="157">
        <f t="shared" si="843"/>
        <v>1055.06</v>
      </c>
      <c r="AW273" s="158">
        <f t="shared" si="843"/>
        <v>886.24300000000005</v>
      </c>
      <c r="AX273" s="155"/>
      <c r="AY273" s="156"/>
      <c r="AZ273" s="157">
        <f t="shared" si="844"/>
        <v>0</v>
      </c>
      <c r="BA273" s="158">
        <f t="shared" si="844"/>
        <v>0</v>
      </c>
      <c r="BB273" s="155"/>
      <c r="BC273" s="156"/>
      <c r="BD273" s="157">
        <f t="shared" si="845"/>
        <v>0</v>
      </c>
      <c r="BE273" s="158">
        <f t="shared" si="845"/>
        <v>0</v>
      </c>
      <c r="BF273" s="155"/>
      <c r="BG273" s="156"/>
      <c r="BH273" s="157">
        <f t="shared" si="846"/>
        <v>0</v>
      </c>
      <c r="BI273" s="158">
        <f t="shared" si="846"/>
        <v>0</v>
      </c>
      <c r="BJ273" s="157">
        <f t="shared" si="847"/>
        <v>0</v>
      </c>
      <c r="BK273" s="158">
        <f t="shared" si="847"/>
        <v>0</v>
      </c>
      <c r="BL273" s="157">
        <f t="shared" si="848"/>
        <v>0</v>
      </c>
      <c r="BM273" s="158">
        <f t="shared" si="848"/>
        <v>0</v>
      </c>
      <c r="BN273" s="155">
        <v>739</v>
      </c>
      <c r="BO273" s="156">
        <v>861</v>
      </c>
      <c r="BP273" s="157">
        <f t="shared" si="849"/>
        <v>0</v>
      </c>
      <c r="BQ273" s="158">
        <f t="shared" si="849"/>
        <v>0</v>
      </c>
      <c r="BR273" s="155">
        <v>21</v>
      </c>
      <c r="BS273" s="156">
        <v>28</v>
      </c>
      <c r="BT273" s="157">
        <f t="shared" si="850"/>
        <v>0</v>
      </c>
      <c r="BU273" s="158">
        <f t="shared" si="850"/>
        <v>0</v>
      </c>
      <c r="BV273" s="155"/>
      <c r="BW273" s="156"/>
      <c r="BX273" s="157">
        <f t="shared" si="851"/>
        <v>0</v>
      </c>
      <c r="BY273" s="158">
        <f t="shared" si="851"/>
        <v>0</v>
      </c>
      <c r="BZ273" s="157">
        <f t="shared" si="852"/>
        <v>760</v>
      </c>
      <c r="CA273" s="158">
        <f t="shared" si="852"/>
        <v>889</v>
      </c>
      <c r="CB273" s="157">
        <f t="shared" si="853"/>
        <v>0</v>
      </c>
      <c r="CC273" s="158">
        <f t="shared" si="853"/>
        <v>0</v>
      </c>
      <c r="CD273" s="155">
        <v>4.9660000000000002</v>
      </c>
      <c r="CE273" s="156">
        <v>4.5229999999999997</v>
      </c>
      <c r="CF273" s="157">
        <f t="shared" si="854"/>
        <v>3669.8740000000003</v>
      </c>
      <c r="CG273" s="158">
        <f t="shared" si="854"/>
        <v>3894.3029999999999</v>
      </c>
      <c r="CH273" s="155">
        <v>7.016</v>
      </c>
      <c r="CI273" s="156">
        <v>5.5119999999999996</v>
      </c>
      <c r="CJ273" s="157">
        <f t="shared" si="855"/>
        <v>147.33600000000001</v>
      </c>
      <c r="CK273" s="158">
        <f t="shared" si="855"/>
        <v>154.33599999999998</v>
      </c>
      <c r="CL273" s="155"/>
      <c r="CM273" s="156"/>
      <c r="CN273" s="157">
        <f t="shared" si="856"/>
        <v>0</v>
      </c>
      <c r="CO273" s="158">
        <f t="shared" si="856"/>
        <v>0</v>
      </c>
      <c r="CP273" s="157">
        <f t="shared" si="857"/>
        <v>5.0226447368421052</v>
      </c>
      <c r="CQ273" s="158">
        <f t="shared" si="857"/>
        <v>4.5541496062992124</v>
      </c>
      <c r="CR273" s="157">
        <f t="shared" si="858"/>
        <v>3817.21</v>
      </c>
      <c r="CS273" s="158">
        <f t="shared" si="858"/>
        <v>4048.6389999999997</v>
      </c>
      <c r="CT273" s="155"/>
      <c r="CU273" s="156"/>
      <c r="CV273" s="157">
        <f t="shared" si="859"/>
        <v>0</v>
      </c>
      <c r="CW273" s="158">
        <f t="shared" si="859"/>
        <v>0</v>
      </c>
      <c r="CX273" s="155"/>
      <c r="CY273" s="156"/>
      <c r="CZ273" s="157">
        <f t="shared" si="860"/>
        <v>0</v>
      </c>
      <c r="DA273" s="158">
        <f t="shared" si="860"/>
        <v>0</v>
      </c>
      <c r="DB273" s="155"/>
      <c r="DC273" s="156"/>
      <c r="DD273" s="157">
        <f t="shared" si="861"/>
        <v>0</v>
      </c>
      <c r="DE273" s="158">
        <f t="shared" si="861"/>
        <v>0</v>
      </c>
      <c r="DF273" s="157">
        <f t="shared" si="862"/>
        <v>0</v>
      </c>
      <c r="DG273" s="158">
        <f t="shared" si="862"/>
        <v>0</v>
      </c>
      <c r="DH273" s="157">
        <f t="shared" si="863"/>
        <v>0</v>
      </c>
      <c r="DI273" s="158">
        <f t="shared" si="863"/>
        <v>0</v>
      </c>
      <c r="DJ273" s="157">
        <f t="shared" si="864"/>
        <v>1033</v>
      </c>
      <c r="DK273" s="158">
        <f t="shared" si="864"/>
        <v>1090</v>
      </c>
      <c r="DL273" s="157">
        <f t="shared" si="864"/>
        <v>0</v>
      </c>
      <c r="DM273" s="158">
        <f t="shared" si="864"/>
        <v>0</v>
      </c>
      <c r="DN273" s="157">
        <f t="shared" si="865"/>
        <v>4.7166214908034858</v>
      </c>
      <c r="DO273" s="158">
        <f t="shared" si="865"/>
        <v>4.5274146788990821</v>
      </c>
      <c r="DP273" s="157">
        <f t="shared" si="866"/>
        <v>4872.2700000000004</v>
      </c>
      <c r="DQ273" s="158">
        <f t="shared" si="866"/>
        <v>4934.8819999999996</v>
      </c>
      <c r="DR273" s="157">
        <f t="shared" si="867"/>
        <v>0</v>
      </c>
      <c r="DS273" s="158">
        <f t="shared" si="867"/>
        <v>0</v>
      </c>
      <c r="DT273" s="157">
        <f t="shared" si="868"/>
        <v>0</v>
      </c>
      <c r="DU273" s="158">
        <f t="shared" si="868"/>
        <v>0</v>
      </c>
      <c r="DV273" s="155">
        <v>542</v>
      </c>
      <c r="DW273" s="156">
        <v>577</v>
      </c>
      <c r="DX273" s="157">
        <f t="shared" si="869"/>
        <v>0</v>
      </c>
      <c r="DY273" s="158">
        <f t="shared" si="869"/>
        <v>0</v>
      </c>
      <c r="DZ273" s="155">
        <v>219</v>
      </c>
      <c r="EA273" s="156">
        <v>162</v>
      </c>
      <c r="EB273" s="157">
        <f t="shared" si="870"/>
        <v>0</v>
      </c>
      <c r="EC273" s="158">
        <f t="shared" si="870"/>
        <v>0</v>
      </c>
      <c r="ED273" s="155"/>
      <c r="EE273" s="156"/>
      <c r="EF273" s="157">
        <f t="shared" si="871"/>
        <v>0</v>
      </c>
      <c r="EG273" s="158">
        <f t="shared" si="871"/>
        <v>0</v>
      </c>
      <c r="EH273" s="157">
        <f t="shared" si="872"/>
        <v>761</v>
      </c>
      <c r="EI273" s="158">
        <f t="shared" si="872"/>
        <v>739</v>
      </c>
      <c r="EJ273" s="157">
        <f t="shared" si="873"/>
        <v>0</v>
      </c>
      <c r="EK273" s="158">
        <f t="shared" si="873"/>
        <v>0</v>
      </c>
      <c r="EL273" s="155">
        <v>6.0250000000000004</v>
      </c>
      <c r="EM273" s="156">
        <v>6.2679999999999998</v>
      </c>
      <c r="EN273" s="157">
        <f t="shared" si="874"/>
        <v>3265.55</v>
      </c>
      <c r="EO273" s="158">
        <f t="shared" si="874"/>
        <v>3616.636</v>
      </c>
      <c r="EP273" s="155">
        <v>9.0060000000000002</v>
      </c>
      <c r="EQ273" s="156">
        <v>9.7799999999999994</v>
      </c>
      <c r="ER273" s="157">
        <f t="shared" si="875"/>
        <v>1972.3140000000001</v>
      </c>
      <c r="ES273" s="158">
        <f t="shared" si="875"/>
        <v>1584.36</v>
      </c>
      <c r="ET273" s="155"/>
      <c r="EU273" s="156"/>
      <c r="EV273" s="157">
        <f t="shared" si="876"/>
        <v>0</v>
      </c>
      <c r="EW273" s="158">
        <f t="shared" si="876"/>
        <v>0</v>
      </c>
      <c r="EX273" s="157">
        <f t="shared" si="877"/>
        <v>6.8828699080157696</v>
      </c>
      <c r="EY273" s="158">
        <f t="shared" si="877"/>
        <v>7.0378836265223272</v>
      </c>
      <c r="EZ273" s="157">
        <f t="shared" si="878"/>
        <v>5237.8640000000005</v>
      </c>
      <c r="FA273" s="158">
        <f t="shared" si="878"/>
        <v>5200.9960000000001</v>
      </c>
      <c r="FB273" s="155"/>
      <c r="FC273" s="156"/>
      <c r="FD273" s="157">
        <f t="shared" si="879"/>
        <v>0</v>
      </c>
      <c r="FE273" s="158">
        <f t="shared" si="879"/>
        <v>0</v>
      </c>
      <c r="FF273" s="155"/>
      <c r="FG273" s="156"/>
      <c r="FH273" s="157">
        <f t="shared" si="880"/>
        <v>0</v>
      </c>
      <c r="FI273" s="158">
        <f t="shared" si="880"/>
        <v>0</v>
      </c>
      <c r="FJ273" s="155"/>
      <c r="FK273" s="156"/>
      <c r="FL273" s="157">
        <f t="shared" si="881"/>
        <v>0</v>
      </c>
      <c r="FM273" s="158">
        <f t="shared" si="881"/>
        <v>0</v>
      </c>
      <c r="FN273" s="157">
        <f t="shared" si="882"/>
        <v>0</v>
      </c>
      <c r="FO273" s="158">
        <f t="shared" si="882"/>
        <v>0</v>
      </c>
      <c r="FP273" s="157">
        <f t="shared" si="883"/>
        <v>0</v>
      </c>
      <c r="FQ273" s="158">
        <f t="shared" si="883"/>
        <v>0</v>
      </c>
      <c r="FR273" s="155">
        <v>516</v>
      </c>
      <c r="FS273" s="156">
        <v>482</v>
      </c>
      <c r="FT273" s="157">
        <f t="shared" si="884"/>
        <v>0</v>
      </c>
      <c r="FU273" s="158">
        <f>IF(GA273&gt;0,#REF!,)</f>
        <v>0</v>
      </c>
      <c r="FV273" s="155">
        <v>3.3540000000000001</v>
      </c>
      <c r="FW273" s="156">
        <v>3.2290000000000001</v>
      </c>
      <c r="FX273" s="157">
        <f t="shared" si="885"/>
        <v>1730.664</v>
      </c>
      <c r="FY273" s="158">
        <f t="shared" si="885"/>
        <v>1556.3780000000002</v>
      </c>
      <c r="FZ273" s="155"/>
      <c r="GA273" s="156"/>
      <c r="GB273" s="157">
        <f t="shared" si="886"/>
        <v>0</v>
      </c>
      <c r="GC273" s="158">
        <f>IF(GA273&gt;0,(#REF!*GA273),)</f>
        <v>0</v>
      </c>
      <c r="GD273" s="157">
        <f t="shared" si="887"/>
        <v>1552</v>
      </c>
      <c r="GE273" s="158">
        <f t="shared" si="887"/>
        <v>1634</v>
      </c>
      <c r="GF273" s="157">
        <f t="shared" si="887"/>
        <v>0</v>
      </c>
      <c r="GG273" s="158">
        <f t="shared" si="887"/>
        <v>0</v>
      </c>
      <c r="GH273" s="157">
        <f t="shared" si="888"/>
        <v>7981.4840000000004</v>
      </c>
      <c r="GI273" s="158">
        <f t="shared" si="888"/>
        <v>8377.8469999999998</v>
      </c>
      <c r="GJ273" s="157" t="str">
        <f t="shared" si="889"/>
        <v/>
      </c>
      <c r="GK273" s="158" t="str">
        <f t="shared" si="889"/>
        <v/>
      </c>
      <c r="GL273" s="157">
        <f t="shared" si="890"/>
        <v>242</v>
      </c>
      <c r="GM273" s="158">
        <f t="shared" si="890"/>
        <v>195</v>
      </c>
      <c r="GN273" s="157">
        <f t="shared" si="890"/>
        <v>0</v>
      </c>
      <c r="GO273" s="158">
        <f t="shared" si="890"/>
        <v>0</v>
      </c>
      <c r="GP273" s="157">
        <f t="shared" si="891"/>
        <v>2128.65</v>
      </c>
      <c r="GQ273" s="158">
        <f t="shared" si="891"/>
        <v>1758.0309999999999</v>
      </c>
      <c r="GR273" s="157">
        <f t="shared" si="892"/>
        <v>0</v>
      </c>
      <c r="GS273" s="158">
        <f t="shared" si="892"/>
        <v>0</v>
      </c>
      <c r="GT273" s="157">
        <f t="shared" si="893"/>
        <v>1794</v>
      </c>
      <c r="GU273" s="158">
        <f t="shared" si="893"/>
        <v>1829</v>
      </c>
      <c r="GV273" s="157">
        <f t="shared" si="893"/>
        <v>0</v>
      </c>
      <c r="GW273" s="158">
        <f t="shared" si="893"/>
        <v>0</v>
      </c>
      <c r="GX273" s="157">
        <f t="shared" si="894"/>
        <v>10110.134</v>
      </c>
      <c r="GY273" s="158">
        <f t="shared" si="894"/>
        <v>10135.878000000001</v>
      </c>
      <c r="GZ273" s="157" t="str">
        <f t="shared" si="894"/>
        <v/>
      </c>
      <c r="HA273" s="158" t="str">
        <f t="shared" si="894"/>
        <v/>
      </c>
      <c r="HB273" s="157">
        <f t="shared" si="895"/>
        <v>0</v>
      </c>
      <c r="HC273" s="158">
        <f t="shared" si="895"/>
        <v>0</v>
      </c>
      <c r="HD273" s="157">
        <f t="shared" si="895"/>
        <v>0</v>
      </c>
      <c r="HE273" s="158">
        <f t="shared" si="895"/>
        <v>0</v>
      </c>
      <c r="HF273" s="157" t="str">
        <f t="shared" si="896"/>
        <v/>
      </c>
      <c r="HG273" s="158" t="str">
        <f t="shared" si="896"/>
        <v/>
      </c>
      <c r="HH273" s="157" t="str">
        <f t="shared" si="897"/>
        <v/>
      </c>
      <c r="HI273" s="158" t="str">
        <f t="shared" si="897"/>
        <v/>
      </c>
      <c r="HJ273" s="157">
        <f t="shared" si="898"/>
        <v>11840.798000000003</v>
      </c>
      <c r="HK273" s="158">
        <f t="shared" si="898"/>
        <v>11692.256000000001</v>
      </c>
      <c r="HL273" s="157" t="str">
        <f t="shared" si="899"/>
        <v/>
      </c>
      <c r="HM273" s="158" t="str">
        <f t="shared" si="899"/>
        <v/>
      </c>
    </row>
    <row r="274" spans="1:221">
      <c r="A274" s="253" t="s">
        <v>669</v>
      </c>
      <c r="B274" s="254" t="s">
        <v>673</v>
      </c>
      <c r="C274" s="258"/>
      <c r="D274" s="256">
        <v>221838</v>
      </c>
      <c r="E274" s="256">
        <v>2</v>
      </c>
      <c r="F274" s="155">
        <v>916</v>
      </c>
      <c r="G274" s="156">
        <v>1052</v>
      </c>
      <c r="H274" s="155"/>
      <c r="I274" s="156"/>
      <c r="J274" s="157">
        <f t="shared" si="832"/>
        <v>916</v>
      </c>
      <c r="K274" s="158">
        <f t="shared" si="832"/>
        <v>1052</v>
      </c>
      <c r="L274" s="155"/>
      <c r="M274" s="156"/>
      <c r="N274" s="157">
        <f t="shared" si="833"/>
        <v>915</v>
      </c>
      <c r="O274" s="158">
        <f t="shared" si="833"/>
        <v>1052</v>
      </c>
      <c r="P274" s="199">
        <f t="shared" si="833"/>
        <v>0</v>
      </c>
      <c r="Q274" s="181">
        <f t="shared" si="833"/>
        <v>0</v>
      </c>
      <c r="R274" s="155">
        <v>31</v>
      </c>
      <c r="S274" s="156">
        <v>22</v>
      </c>
      <c r="T274" s="157">
        <f t="shared" si="834"/>
        <v>0</v>
      </c>
      <c r="U274" s="158">
        <f t="shared" si="834"/>
        <v>0</v>
      </c>
      <c r="V274" s="155">
        <v>1</v>
      </c>
      <c r="W274" s="156">
        <v>3</v>
      </c>
      <c r="X274" s="157">
        <f t="shared" si="835"/>
        <v>0</v>
      </c>
      <c r="Y274" s="158">
        <f t="shared" si="835"/>
        <v>0</v>
      </c>
      <c r="Z274" s="155"/>
      <c r="AA274" s="156"/>
      <c r="AB274" s="157">
        <f t="shared" si="836"/>
        <v>0</v>
      </c>
      <c r="AC274" s="158">
        <f t="shared" si="836"/>
        <v>0</v>
      </c>
      <c r="AD274" s="157">
        <f t="shared" si="837"/>
        <v>32</v>
      </c>
      <c r="AE274" s="158">
        <f t="shared" si="837"/>
        <v>25</v>
      </c>
      <c r="AF274" s="157">
        <f t="shared" si="838"/>
        <v>0</v>
      </c>
      <c r="AG274" s="158">
        <f t="shared" si="838"/>
        <v>0</v>
      </c>
      <c r="AH274" s="155">
        <v>4.1399999999999997</v>
      </c>
      <c r="AI274" s="156">
        <v>4.4550000000000001</v>
      </c>
      <c r="AJ274" s="157">
        <f t="shared" si="839"/>
        <v>128.34</v>
      </c>
      <c r="AK274" s="157">
        <f t="shared" si="839"/>
        <v>98.01</v>
      </c>
      <c r="AL274" s="155">
        <v>4.6669999999999998</v>
      </c>
      <c r="AM274" s="156">
        <v>4.6669999999999998</v>
      </c>
      <c r="AN274" s="157">
        <f t="shared" si="840"/>
        <v>4.6669999999999998</v>
      </c>
      <c r="AO274" s="157">
        <f t="shared" si="840"/>
        <v>14.000999999999999</v>
      </c>
      <c r="AP274" s="155"/>
      <c r="AQ274" s="156"/>
      <c r="AR274" s="157">
        <f t="shared" si="841"/>
        <v>0</v>
      </c>
      <c r="AS274" s="158">
        <f t="shared" si="841"/>
        <v>0</v>
      </c>
      <c r="AT274" s="157">
        <f t="shared" si="842"/>
        <v>4.1564687500000002</v>
      </c>
      <c r="AU274" s="158">
        <f t="shared" si="842"/>
        <v>4.4804400000000006</v>
      </c>
      <c r="AV274" s="157">
        <f t="shared" si="843"/>
        <v>133.00700000000001</v>
      </c>
      <c r="AW274" s="158">
        <f t="shared" si="843"/>
        <v>112.01100000000001</v>
      </c>
      <c r="AX274" s="155"/>
      <c r="AY274" s="156"/>
      <c r="AZ274" s="157">
        <f t="shared" si="844"/>
        <v>0</v>
      </c>
      <c r="BA274" s="158">
        <f t="shared" si="844"/>
        <v>0</v>
      </c>
      <c r="BB274" s="155"/>
      <c r="BC274" s="156"/>
      <c r="BD274" s="157">
        <f t="shared" si="845"/>
        <v>0</v>
      </c>
      <c r="BE274" s="158">
        <f t="shared" si="845"/>
        <v>0</v>
      </c>
      <c r="BF274" s="155"/>
      <c r="BG274" s="156"/>
      <c r="BH274" s="157">
        <f t="shared" si="846"/>
        <v>0</v>
      </c>
      <c r="BI274" s="158">
        <f t="shared" si="846"/>
        <v>0</v>
      </c>
      <c r="BJ274" s="157">
        <f t="shared" si="847"/>
        <v>0</v>
      </c>
      <c r="BK274" s="158">
        <f t="shared" si="847"/>
        <v>0</v>
      </c>
      <c r="BL274" s="157">
        <f t="shared" si="848"/>
        <v>0</v>
      </c>
      <c r="BM274" s="158">
        <f t="shared" si="848"/>
        <v>0</v>
      </c>
      <c r="BN274" s="155">
        <v>391</v>
      </c>
      <c r="BO274" s="156">
        <v>476</v>
      </c>
      <c r="BP274" s="157">
        <f t="shared" si="849"/>
        <v>0</v>
      </c>
      <c r="BQ274" s="158">
        <f t="shared" si="849"/>
        <v>0</v>
      </c>
      <c r="BR274" s="155">
        <v>42</v>
      </c>
      <c r="BS274" s="156">
        <v>63</v>
      </c>
      <c r="BT274" s="157">
        <f t="shared" si="850"/>
        <v>0</v>
      </c>
      <c r="BU274" s="158">
        <f t="shared" si="850"/>
        <v>0</v>
      </c>
      <c r="BV274" s="155"/>
      <c r="BW274" s="156"/>
      <c r="BX274" s="157">
        <f t="shared" si="851"/>
        <v>0</v>
      </c>
      <c r="BY274" s="158">
        <f t="shared" si="851"/>
        <v>0</v>
      </c>
      <c r="BZ274" s="157">
        <f t="shared" si="852"/>
        <v>433</v>
      </c>
      <c r="CA274" s="158">
        <f t="shared" si="852"/>
        <v>539</v>
      </c>
      <c r="CB274" s="157">
        <f t="shared" si="853"/>
        <v>0</v>
      </c>
      <c r="CC274" s="158">
        <f t="shared" si="853"/>
        <v>0</v>
      </c>
      <c r="CD274" s="155">
        <v>5.1189999999999998</v>
      </c>
      <c r="CE274" s="156">
        <v>4.9420000000000002</v>
      </c>
      <c r="CF274" s="157">
        <f t="shared" si="854"/>
        <v>2001.529</v>
      </c>
      <c r="CG274" s="158">
        <f t="shared" si="854"/>
        <v>2352.3920000000003</v>
      </c>
      <c r="CH274" s="155">
        <v>4.46</v>
      </c>
      <c r="CI274" s="156">
        <v>4.1219999999999999</v>
      </c>
      <c r="CJ274" s="157">
        <f t="shared" si="855"/>
        <v>187.32</v>
      </c>
      <c r="CK274" s="158">
        <f t="shared" si="855"/>
        <v>259.68599999999998</v>
      </c>
      <c r="CL274" s="155"/>
      <c r="CM274" s="156"/>
      <c r="CN274" s="157">
        <f t="shared" si="856"/>
        <v>0</v>
      </c>
      <c r="CO274" s="158">
        <f t="shared" si="856"/>
        <v>0</v>
      </c>
      <c r="CP274" s="157">
        <f t="shared" si="857"/>
        <v>5.0550785219399543</v>
      </c>
      <c r="CQ274" s="158">
        <f t="shared" si="857"/>
        <v>4.8461558441558452</v>
      </c>
      <c r="CR274" s="157">
        <f t="shared" si="858"/>
        <v>2188.8490000000002</v>
      </c>
      <c r="CS274" s="158">
        <f t="shared" si="858"/>
        <v>2612.0780000000004</v>
      </c>
      <c r="CT274" s="155"/>
      <c r="CU274" s="156"/>
      <c r="CV274" s="157">
        <f t="shared" si="859"/>
        <v>0</v>
      </c>
      <c r="CW274" s="158">
        <f t="shared" si="859"/>
        <v>0</v>
      </c>
      <c r="CX274" s="155"/>
      <c r="CY274" s="156"/>
      <c r="CZ274" s="157">
        <f t="shared" si="860"/>
        <v>0</v>
      </c>
      <c r="DA274" s="158">
        <f t="shared" si="860"/>
        <v>0</v>
      </c>
      <c r="DB274" s="155"/>
      <c r="DC274" s="156"/>
      <c r="DD274" s="157">
        <f t="shared" si="861"/>
        <v>0</v>
      </c>
      <c r="DE274" s="158">
        <f t="shared" si="861"/>
        <v>0</v>
      </c>
      <c r="DF274" s="157">
        <f t="shared" si="862"/>
        <v>0</v>
      </c>
      <c r="DG274" s="158">
        <f t="shared" si="862"/>
        <v>0</v>
      </c>
      <c r="DH274" s="157">
        <f t="shared" si="863"/>
        <v>0</v>
      </c>
      <c r="DI274" s="158">
        <f t="shared" si="863"/>
        <v>0</v>
      </c>
      <c r="DJ274" s="157">
        <f t="shared" si="864"/>
        <v>465</v>
      </c>
      <c r="DK274" s="158">
        <f t="shared" si="864"/>
        <v>564</v>
      </c>
      <c r="DL274" s="157">
        <f t="shared" si="864"/>
        <v>0</v>
      </c>
      <c r="DM274" s="158">
        <f t="shared" si="864"/>
        <v>0</v>
      </c>
      <c r="DN274" s="157">
        <f t="shared" si="865"/>
        <v>4.9932387096774198</v>
      </c>
      <c r="DO274" s="158">
        <f t="shared" si="865"/>
        <v>4.8299450354609936</v>
      </c>
      <c r="DP274" s="157">
        <f t="shared" si="866"/>
        <v>2321.8560000000002</v>
      </c>
      <c r="DQ274" s="158">
        <f t="shared" si="866"/>
        <v>2724.0890000000004</v>
      </c>
      <c r="DR274" s="157">
        <f t="shared" si="867"/>
        <v>0</v>
      </c>
      <c r="DS274" s="158">
        <f t="shared" si="867"/>
        <v>0</v>
      </c>
      <c r="DT274" s="157">
        <f t="shared" si="868"/>
        <v>0</v>
      </c>
      <c r="DU274" s="158">
        <f t="shared" si="868"/>
        <v>0</v>
      </c>
      <c r="DV274" s="155">
        <v>166</v>
      </c>
      <c r="DW274" s="156">
        <v>200</v>
      </c>
      <c r="DX274" s="157">
        <f t="shared" si="869"/>
        <v>0</v>
      </c>
      <c r="DY274" s="158">
        <f t="shared" si="869"/>
        <v>0</v>
      </c>
      <c r="DZ274" s="155">
        <v>90</v>
      </c>
      <c r="EA274" s="156">
        <v>74</v>
      </c>
      <c r="EB274" s="157">
        <f t="shared" si="870"/>
        <v>0</v>
      </c>
      <c r="EC274" s="158">
        <f t="shared" si="870"/>
        <v>0</v>
      </c>
      <c r="ED274" s="155"/>
      <c r="EE274" s="156"/>
      <c r="EF274" s="157">
        <f t="shared" si="871"/>
        <v>0</v>
      </c>
      <c r="EG274" s="158">
        <f t="shared" si="871"/>
        <v>0</v>
      </c>
      <c r="EH274" s="157">
        <f t="shared" si="872"/>
        <v>256</v>
      </c>
      <c r="EI274" s="158">
        <f t="shared" si="872"/>
        <v>274</v>
      </c>
      <c r="EJ274" s="157">
        <f t="shared" si="873"/>
        <v>0</v>
      </c>
      <c r="EK274" s="158">
        <f t="shared" si="873"/>
        <v>0</v>
      </c>
      <c r="EL274" s="155">
        <v>6.7450000000000001</v>
      </c>
      <c r="EM274" s="156">
        <v>6.3630000000000004</v>
      </c>
      <c r="EN274" s="157">
        <f t="shared" si="874"/>
        <v>1119.67</v>
      </c>
      <c r="EO274" s="158">
        <f t="shared" si="874"/>
        <v>1272.6000000000001</v>
      </c>
      <c r="EP274" s="155">
        <v>9.9740000000000002</v>
      </c>
      <c r="EQ274" s="156">
        <v>9.5</v>
      </c>
      <c r="ER274" s="157">
        <f t="shared" si="875"/>
        <v>897.66</v>
      </c>
      <c r="ES274" s="158">
        <f t="shared" si="875"/>
        <v>703</v>
      </c>
      <c r="ET274" s="155"/>
      <c r="EU274" s="156"/>
      <c r="EV274" s="157">
        <f t="shared" si="876"/>
        <v>0</v>
      </c>
      <c r="EW274" s="158">
        <f t="shared" si="876"/>
        <v>0</v>
      </c>
      <c r="EX274" s="157">
        <f t="shared" si="877"/>
        <v>7.8801953124999997</v>
      </c>
      <c r="EY274" s="158">
        <f t="shared" si="877"/>
        <v>7.2102189781021906</v>
      </c>
      <c r="EZ274" s="157">
        <f t="shared" si="878"/>
        <v>2017.33</v>
      </c>
      <c r="FA274" s="158">
        <f t="shared" si="878"/>
        <v>1975.6000000000001</v>
      </c>
      <c r="FB274" s="155"/>
      <c r="FC274" s="156"/>
      <c r="FD274" s="157">
        <f t="shared" si="879"/>
        <v>0</v>
      </c>
      <c r="FE274" s="158">
        <f t="shared" si="879"/>
        <v>0</v>
      </c>
      <c r="FF274" s="155"/>
      <c r="FG274" s="156"/>
      <c r="FH274" s="157">
        <f t="shared" si="880"/>
        <v>0</v>
      </c>
      <c r="FI274" s="158">
        <f t="shared" si="880"/>
        <v>0</v>
      </c>
      <c r="FJ274" s="155"/>
      <c r="FK274" s="156"/>
      <c r="FL274" s="157">
        <f t="shared" si="881"/>
        <v>0</v>
      </c>
      <c r="FM274" s="158">
        <f t="shared" si="881"/>
        <v>0</v>
      </c>
      <c r="FN274" s="157">
        <f t="shared" si="882"/>
        <v>0</v>
      </c>
      <c r="FO274" s="158">
        <f t="shared" si="882"/>
        <v>0</v>
      </c>
      <c r="FP274" s="157">
        <f t="shared" si="883"/>
        <v>0</v>
      </c>
      <c r="FQ274" s="158">
        <f t="shared" si="883"/>
        <v>0</v>
      </c>
      <c r="FR274" s="155">
        <v>194</v>
      </c>
      <c r="FS274" s="156">
        <v>214</v>
      </c>
      <c r="FT274" s="157">
        <f t="shared" si="884"/>
        <v>0</v>
      </c>
      <c r="FU274" s="158">
        <f>IF(GA274&gt;0,#REF!,)</f>
        <v>0</v>
      </c>
      <c r="FV274" s="155">
        <v>3.613</v>
      </c>
      <c r="FW274" s="156">
        <v>4.4009999999999998</v>
      </c>
      <c r="FX274" s="157">
        <f t="shared" si="885"/>
        <v>700.92200000000003</v>
      </c>
      <c r="FY274" s="158">
        <f t="shared" si="885"/>
        <v>941.81399999999996</v>
      </c>
      <c r="FZ274" s="155"/>
      <c r="GA274" s="156"/>
      <c r="GB274" s="157">
        <f t="shared" si="886"/>
        <v>0</v>
      </c>
      <c r="GC274" s="158">
        <f>IF(GA274&gt;0,(#REF!*GA274),)</f>
        <v>0</v>
      </c>
      <c r="GD274" s="157">
        <f t="shared" si="887"/>
        <v>588</v>
      </c>
      <c r="GE274" s="158">
        <f t="shared" si="887"/>
        <v>698</v>
      </c>
      <c r="GF274" s="157">
        <f t="shared" si="887"/>
        <v>0</v>
      </c>
      <c r="GG274" s="158">
        <f t="shared" si="887"/>
        <v>0</v>
      </c>
      <c r="GH274" s="157">
        <f t="shared" si="888"/>
        <v>3249.5390000000002</v>
      </c>
      <c r="GI274" s="158">
        <f t="shared" si="888"/>
        <v>3723.0020000000004</v>
      </c>
      <c r="GJ274" s="157" t="str">
        <f t="shared" si="889"/>
        <v/>
      </c>
      <c r="GK274" s="158" t="str">
        <f t="shared" si="889"/>
        <v/>
      </c>
      <c r="GL274" s="157">
        <f t="shared" si="890"/>
        <v>133</v>
      </c>
      <c r="GM274" s="158">
        <f t="shared" si="890"/>
        <v>140</v>
      </c>
      <c r="GN274" s="157">
        <f t="shared" si="890"/>
        <v>0</v>
      </c>
      <c r="GO274" s="158">
        <f t="shared" si="890"/>
        <v>0</v>
      </c>
      <c r="GP274" s="157">
        <f t="shared" si="891"/>
        <v>1089.6469999999999</v>
      </c>
      <c r="GQ274" s="158">
        <f t="shared" si="891"/>
        <v>976.6869999999999</v>
      </c>
      <c r="GR274" s="157">
        <f t="shared" si="892"/>
        <v>0</v>
      </c>
      <c r="GS274" s="158">
        <f t="shared" si="892"/>
        <v>0</v>
      </c>
      <c r="GT274" s="157">
        <f t="shared" si="893"/>
        <v>721</v>
      </c>
      <c r="GU274" s="158">
        <f t="shared" si="893"/>
        <v>838</v>
      </c>
      <c r="GV274" s="157">
        <f t="shared" si="893"/>
        <v>0</v>
      </c>
      <c r="GW274" s="158">
        <f t="shared" si="893"/>
        <v>0</v>
      </c>
      <c r="GX274" s="157">
        <f t="shared" si="894"/>
        <v>4339.1859999999997</v>
      </c>
      <c r="GY274" s="158">
        <f t="shared" si="894"/>
        <v>4699.6890000000003</v>
      </c>
      <c r="GZ274" s="157" t="str">
        <f t="shared" si="894"/>
        <v/>
      </c>
      <c r="HA274" s="158" t="str">
        <f t="shared" si="894"/>
        <v/>
      </c>
      <c r="HB274" s="157">
        <f t="shared" si="895"/>
        <v>0</v>
      </c>
      <c r="HC274" s="158">
        <f t="shared" si="895"/>
        <v>0</v>
      </c>
      <c r="HD274" s="157">
        <f t="shared" si="895"/>
        <v>0</v>
      </c>
      <c r="HE274" s="158">
        <f t="shared" si="895"/>
        <v>0</v>
      </c>
      <c r="HF274" s="157" t="str">
        <f t="shared" si="896"/>
        <v/>
      </c>
      <c r="HG274" s="158" t="str">
        <f t="shared" si="896"/>
        <v/>
      </c>
      <c r="HH274" s="157" t="str">
        <f t="shared" si="897"/>
        <v/>
      </c>
      <c r="HI274" s="158" t="str">
        <f t="shared" si="897"/>
        <v/>
      </c>
      <c r="HJ274" s="157">
        <f t="shared" si="898"/>
        <v>5040.1080000000002</v>
      </c>
      <c r="HK274" s="158">
        <f t="shared" si="898"/>
        <v>5641.5030000000006</v>
      </c>
      <c r="HL274" s="157" t="str">
        <f t="shared" si="899"/>
        <v/>
      </c>
      <c r="HM274" s="158" t="str">
        <f t="shared" si="899"/>
        <v/>
      </c>
    </row>
    <row r="275" spans="1:221">
      <c r="A275" s="253" t="s">
        <v>669</v>
      </c>
      <c r="B275" s="260" t="s">
        <v>674</v>
      </c>
      <c r="C275" s="255"/>
      <c r="D275" s="256">
        <v>219602</v>
      </c>
      <c r="E275" s="256">
        <v>3</v>
      </c>
      <c r="F275" s="155">
        <v>1550</v>
      </c>
      <c r="G275" s="156">
        <v>1552</v>
      </c>
      <c r="H275" s="155"/>
      <c r="I275" s="156"/>
      <c r="J275" s="157">
        <f t="shared" si="832"/>
        <v>1550</v>
      </c>
      <c r="K275" s="158">
        <f t="shared" si="832"/>
        <v>1552</v>
      </c>
      <c r="L275" s="155"/>
      <c r="M275" s="156"/>
      <c r="N275" s="157">
        <f t="shared" si="833"/>
        <v>1550</v>
      </c>
      <c r="O275" s="158">
        <f t="shared" si="833"/>
        <v>1552</v>
      </c>
      <c r="P275" s="199">
        <f t="shared" si="833"/>
        <v>0</v>
      </c>
      <c r="Q275" s="181">
        <f t="shared" si="833"/>
        <v>0</v>
      </c>
      <c r="R275" s="155">
        <v>160</v>
      </c>
      <c r="S275" s="156">
        <v>101</v>
      </c>
      <c r="T275" s="157">
        <f t="shared" si="834"/>
        <v>0</v>
      </c>
      <c r="U275" s="158">
        <f t="shared" si="834"/>
        <v>0</v>
      </c>
      <c r="V275" s="155">
        <v>3</v>
      </c>
      <c r="W275" s="156">
        <v>3</v>
      </c>
      <c r="X275" s="157">
        <f t="shared" si="835"/>
        <v>0</v>
      </c>
      <c r="Y275" s="158">
        <f t="shared" si="835"/>
        <v>0</v>
      </c>
      <c r="Z275" s="155"/>
      <c r="AA275" s="156"/>
      <c r="AB275" s="157">
        <f t="shared" si="836"/>
        <v>0</v>
      </c>
      <c r="AC275" s="158">
        <f t="shared" si="836"/>
        <v>0</v>
      </c>
      <c r="AD275" s="157">
        <f t="shared" si="837"/>
        <v>163</v>
      </c>
      <c r="AE275" s="158">
        <f t="shared" si="837"/>
        <v>104</v>
      </c>
      <c r="AF275" s="157">
        <f t="shared" si="838"/>
        <v>0</v>
      </c>
      <c r="AG275" s="158">
        <f t="shared" si="838"/>
        <v>0</v>
      </c>
      <c r="AH275" s="155">
        <v>3.9649999999999999</v>
      </c>
      <c r="AI275" s="156">
        <v>4.2279999999999998</v>
      </c>
      <c r="AJ275" s="157">
        <f t="shared" si="839"/>
        <v>634.4</v>
      </c>
      <c r="AK275" s="157">
        <f t="shared" si="839"/>
        <v>427.02799999999996</v>
      </c>
      <c r="AL275" s="155">
        <v>4.8890000000000002</v>
      </c>
      <c r="AM275" s="156">
        <v>5.3330000000000002</v>
      </c>
      <c r="AN275" s="157">
        <f t="shared" si="840"/>
        <v>14.667000000000002</v>
      </c>
      <c r="AO275" s="157">
        <f t="shared" si="840"/>
        <v>15.999000000000001</v>
      </c>
      <c r="AP275" s="155"/>
      <c r="AQ275" s="156"/>
      <c r="AR275" s="157">
        <f t="shared" si="841"/>
        <v>0</v>
      </c>
      <c r="AS275" s="158">
        <f t="shared" si="841"/>
        <v>0</v>
      </c>
      <c r="AT275" s="157">
        <f t="shared" si="842"/>
        <v>3.9820061349693252</v>
      </c>
      <c r="AU275" s="158">
        <f t="shared" si="842"/>
        <v>4.2598750000000001</v>
      </c>
      <c r="AV275" s="157">
        <f t="shared" si="843"/>
        <v>649.06700000000001</v>
      </c>
      <c r="AW275" s="158">
        <f t="shared" si="843"/>
        <v>443.02699999999999</v>
      </c>
      <c r="AX275" s="155"/>
      <c r="AY275" s="156"/>
      <c r="AZ275" s="157">
        <f t="shared" si="844"/>
        <v>0</v>
      </c>
      <c r="BA275" s="158">
        <f t="shared" si="844"/>
        <v>0</v>
      </c>
      <c r="BB275" s="155"/>
      <c r="BC275" s="156"/>
      <c r="BD275" s="157">
        <f t="shared" si="845"/>
        <v>0</v>
      </c>
      <c r="BE275" s="158">
        <f t="shared" si="845"/>
        <v>0</v>
      </c>
      <c r="BF275" s="155"/>
      <c r="BG275" s="156"/>
      <c r="BH275" s="157">
        <f t="shared" si="846"/>
        <v>0</v>
      </c>
      <c r="BI275" s="158">
        <f t="shared" si="846"/>
        <v>0</v>
      </c>
      <c r="BJ275" s="157">
        <f t="shared" si="847"/>
        <v>0</v>
      </c>
      <c r="BK275" s="158">
        <f t="shared" si="847"/>
        <v>0</v>
      </c>
      <c r="BL275" s="157">
        <f t="shared" si="848"/>
        <v>0</v>
      </c>
      <c r="BM275" s="158">
        <f t="shared" si="848"/>
        <v>0</v>
      </c>
      <c r="BN275" s="155">
        <v>503</v>
      </c>
      <c r="BO275" s="156">
        <v>548</v>
      </c>
      <c r="BP275" s="157">
        <f t="shared" si="849"/>
        <v>0</v>
      </c>
      <c r="BQ275" s="158">
        <f t="shared" si="849"/>
        <v>0</v>
      </c>
      <c r="BR275" s="155">
        <v>60</v>
      </c>
      <c r="BS275" s="156">
        <v>52</v>
      </c>
      <c r="BT275" s="157">
        <f t="shared" si="850"/>
        <v>0</v>
      </c>
      <c r="BU275" s="158">
        <f t="shared" si="850"/>
        <v>0</v>
      </c>
      <c r="BV275" s="155"/>
      <c r="BW275" s="156"/>
      <c r="BX275" s="157">
        <f t="shared" si="851"/>
        <v>0</v>
      </c>
      <c r="BY275" s="158">
        <f t="shared" si="851"/>
        <v>0</v>
      </c>
      <c r="BZ275" s="157">
        <f t="shared" si="852"/>
        <v>563</v>
      </c>
      <c r="CA275" s="158">
        <f t="shared" si="852"/>
        <v>600</v>
      </c>
      <c r="CB275" s="157">
        <f t="shared" si="853"/>
        <v>0</v>
      </c>
      <c r="CC275" s="158">
        <f t="shared" si="853"/>
        <v>0</v>
      </c>
      <c r="CD275" s="155">
        <v>4.7169999999999996</v>
      </c>
      <c r="CE275" s="156">
        <v>4.4390000000000001</v>
      </c>
      <c r="CF275" s="157">
        <f t="shared" si="854"/>
        <v>2372.6509999999998</v>
      </c>
      <c r="CG275" s="158">
        <f t="shared" si="854"/>
        <v>2432.5720000000001</v>
      </c>
      <c r="CH275" s="155">
        <v>6.694</v>
      </c>
      <c r="CI275" s="156">
        <v>6.0380000000000003</v>
      </c>
      <c r="CJ275" s="157">
        <f t="shared" si="855"/>
        <v>401.64</v>
      </c>
      <c r="CK275" s="158">
        <f t="shared" si="855"/>
        <v>313.976</v>
      </c>
      <c r="CL275" s="155"/>
      <c r="CM275" s="156"/>
      <c r="CN275" s="157">
        <f t="shared" si="856"/>
        <v>0</v>
      </c>
      <c r="CO275" s="158">
        <f t="shared" si="856"/>
        <v>0</v>
      </c>
      <c r="CP275" s="157">
        <f t="shared" si="857"/>
        <v>4.9276927175843692</v>
      </c>
      <c r="CQ275" s="158">
        <f t="shared" si="857"/>
        <v>4.5775800000000002</v>
      </c>
      <c r="CR275" s="157">
        <f t="shared" si="858"/>
        <v>2774.2909999999997</v>
      </c>
      <c r="CS275" s="158">
        <f t="shared" si="858"/>
        <v>2746.5480000000002</v>
      </c>
      <c r="CT275" s="155"/>
      <c r="CU275" s="156"/>
      <c r="CV275" s="157">
        <f t="shared" si="859"/>
        <v>0</v>
      </c>
      <c r="CW275" s="158">
        <f t="shared" si="859"/>
        <v>0</v>
      </c>
      <c r="CX275" s="155"/>
      <c r="CY275" s="156"/>
      <c r="CZ275" s="157">
        <f t="shared" si="860"/>
        <v>0</v>
      </c>
      <c r="DA275" s="158">
        <f t="shared" si="860"/>
        <v>0</v>
      </c>
      <c r="DB275" s="155"/>
      <c r="DC275" s="156"/>
      <c r="DD275" s="157">
        <f t="shared" si="861"/>
        <v>0</v>
      </c>
      <c r="DE275" s="158">
        <f t="shared" si="861"/>
        <v>0</v>
      </c>
      <c r="DF275" s="157">
        <f t="shared" si="862"/>
        <v>0</v>
      </c>
      <c r="DG275" s="158">
        <f t="shared" si="862"/>
        <v>0</v>
      </c>
      <c r="DH275" s="157">
        <f t="shared" si="863"/>
        <v>0</v>
      </c>
      <c r="DI275" s="158">
        <f t="shared" si="863"/>
        <v>0</v>
      </c>
      <c r="DJ275" s="157">
        <f t="shared" si="864"/>
        <v>726</v>
      </c>
      <c r="DK275" s="158">
        <f t="shared" si="864"/>
        <v>704</v>
      </c>
      <c r="DL275" s="157">
        <f t="shared" si="864"/>
        <v>0</v>
      </c>
      <c r="DM275" s="158">
        <f t="shared" si="864"/>
        <v>0</v>
      </c>
      <c r="DN275" s="157">
        <f t="shared" si="865"/>
        <v>4.7153691460055089</v>
      </c>
      <c r="DO275" s="158">
        <f t="shared" si="865"/>
        <v>4.5306463068181824</v>
      </c>
      <c r="DP275" s="157">
        <f t="shared" si="866"/>
        <v>3423.3579999999993</v>
      </c>
      <c r="DQ275" s="158">
        <f t="shared" si="866"/>
        <v>3189.5750000000003</v>
      </c>
      <c r="DR275" s="157">
        <f t="shared" si="867"/>
        <v>0</v>
      </c>
      <c r="DS275" s="158">
        <f t="shared" si="867"/>
        <v>0</v>
      </c>
      <c r="DT275" s="157">
        <f t="shared" si="868"/>
        <v>0</v>
      </c>
      <c r="DU275" s="158">
        <f t="shared" si="868"/>
        <v>0</v>
      </c>
      <c r="DV275" s="155">
        <v>235</v>
      </c>
      <c r="DW275" s="156">
        <v>191</v>
      </c>
      <c r="DX275" s="157">
        <f t="shared" si="869"/>
        <v>0</v>
      </c>
      <c r="DY275" s="158">
        <f t="shared" si="869"/>
        <v>0</v>
      </c>
      <c r="DZ275" s="155">
        <v>61</v>
      </c>
      <c r="EA275" s="156">
        <v>69</v>
      </c>
      <c r="EB275" s="157">
        <f t="shared" si="870"/>
        <v>0</v>
      </c>
      <c r="EC275" s="158">
        <f t="shared" si="870"/>
        <v>0</v>
      </c>
      <c r="ED275" s="155"/>
      <c r="EE275" s="156"/>
      <c r="EF275" s="157">
        <f t="shared" si="871"/>
        <v>0</v>
      </c>
      <c r="EG275" s="158">
        <f t="shared" si="871"/>
        <v>0</v>
      </c>
      <c r="EH275" s="157">
        <f t="shared" si="872"/>
        <v>296</v>
      </c>
      <c r="EI275" s="158">
        <f t="shared" si="872"/>
        <v>260</v>
      </c>
      <c r="EJ275" s="157">
        <f t="shared" si="873"/>
        <v>0</v>
      </c>
      <c r="EK275" s="158">
        <f t="shared" si="873"/>
        <v>0</v>
      </c>
      <c r="EL275" s="155">
        <v>6.391</v>
      </c>
      <c r="EM275" s="156">
        <v>6.7329999999999997</v>
      </c>
      <c r="EN275" s="157">
        <f t="shared" si="874"/>
        <v>1501.885</v>
      </c>
      <c r="EO275" s="158">
        <f t="shared" si="874"/>
        <v>1286.0029999999999</v>
      </c>
      <c r="EP275" s="155">
        <v>9.6389999999999993</v>
      </c>
      <c r="EQ275" s="156">
        <v>9.6470000000000002</v>
      </c>
      <c r="ER275" s="157">
        <f t="shared" si="875"/>
        <v>587.97899999999993</v>
      </c>
      <c r="ES275" s="158">
        <f t="shared" si="875"/>
        <v>665.64300000000003</v>
      </c>
      <c r="ET275" s="155"/>
      <c r="EU275" s="156"/>
      <c r="EV275" s="157">
        <f t="shared" si="876"/>
        <v>0</v>
      </c>
      <c r="EW275" s="158">
        <f t="shared" si="876"/>
        <v>0</v>
      </c>
      <c r="EX275" s="157">
        <f t="shared" si="877"/>
        <v>7.0603513513513514</v>
      </c>
      <c r="EY275" s="158">
        <f t="shared" si="877"/>
        <v>7.506330769230769</v>
      </c>
      <c r="EZ275" s="157">
        <f t="shared" si="878"/>
        <v>2089.864</v>
      </c>
      <c r="FA275" s="158">
        <f t="shared" si="878"/>
        <v>1951.646</v>
      </c>
      <c r="FB275" s="155"/>
      <c r="FC275" s="156"/>
      <c r="FD275" s="157">
        <f t="shared" si="879"/>
        <v>0</v>
      </c>
      <c r="FE275" s="158">
        <f t="shared" si="879"/>
        <v>0</v>
      </c>
      <c r="FF275" s="155"/>
      <c r="FG275" s="156"/>
      <c r="FH275" s="157">
        <f t="shared" si="880"/>
        <v>0</v>
      </c>
      <c r="FI275" s="158">
        <f t="shared" si="880"/>
        <v>0</v>
      </c>
      <c r="FJ275" s="155"/>
      <c r="FK275" s="156"/>
      <c r="FL275" s="157">
        <f t="shared" si="881"/>
        <v>0</v>
      </c>
      <c r="FM275" s="158">
        <f t="shared" si="881"/>
        <v>0</v>
      </c>
      <c r="FN275" s="157">
        <f t="shared" si="882"/>
        <v>0</v>
      </c>
      <c r="FO275" s="158">
        <f t="shared" si="882"/>
        <v>0</v>
      </c>
      <c r="FP275" s="157">
        <f t="shared" si="883"/>
        <v>0</v>
      </c>
      <c r="FQ275" s="158">
        <f t="shared" si="883"/>
        <v>0</v>
      </c>
      <c r="FR275" s="155">
        <v>528</v>
      </c>
      <c r="FS275" s="156">
        <v>588</v>
      </c>
      <c r="FT275" s="157">
        <f t="shared" si="884"/>
        <v>0</v>
      </c>
      <c r="FU275" s="158">
        <f>IF(GA275&gt;0,#REF!,)</f>
        <v>0</v>
      </c>
      <c r="FV275" s="155">
        <v>3.19</v>
      </c>
      <c r="FW275" s="156">
        <v>3.5129999999999999</v>
      </c>
      <c r="FX275" s="157">
        <f t="shared" si="885"/>
        <v>1684.32</v>
      </c>
      <c r="FY275" s="158">
        <f t="shared" si="885"/>
        <v>2065.6439999999998</v>
      </c>
      <c r="FZ275" s="155"/>
      <c r="GA275" s="156"/>
      <c r="GB275" s="157">
        <f t="shared" si="886"/>
        <v>0</v>
      </c>
      <c r="GC275" s="158">
        <f>IF(GA275&gt;0,(#REF!*GA275),)</f>
        <v>0</v>
      </c>
      <c r="GD275" s="157">
        <f t="shared" si="887"/>
        <v>898</v>
      </c>
      <c r="GE275" s="158">
        <f t="shared" si="887"/>
        <v>840</v>
      </c>
      <c r="GF275" s="157">
        <f t="shared" si="887"/>
        <v>0</v>
      </c>
      <c r="GG275" s="158">
        <f t="shared" si="887"/>
        <v>0</v>
      </c>
      <c r="GH275" s="157">
        <f t="shared" si="888"/>
        <v>4508.9359999999997</v>
      </c>
      <c r="GI275" s="158">
        <f t="shared" si="888"/>
        <v>4145.6030000000001</v>
      </c>
      <c r="GJ275" s="157" t="str">
        <f t="shared" si="889"/>
        <v/>
      </c>
      <c r="GK275" s="158" t="str">
        <f t="shared" si="889"/>
        <v/>
      </c>
      <c r="GL275" s="157">
        <f t="shared" si="890"/>
        <v>124</v>
      </c>
      <c r="GM275" s="158">
        <f t="shared" si="890"/>
        <v>124</v>
      </c>
      <c r="GN275" s="157">
        <f t="shared" si="890"/>
        <v>0</v>
      </c>
      <c r="GO275" s="158">
        <f t="shared" si="890"/>
        <v>0</v>
      </c>
      <c r="GP275" s="157">
        <f t="shared" si="891"/>
        <v>1004.2859999999999</v>
      </c>
      <c r="GQ275" s="158">
        <f t="shared" si="891"/>
        <v>995.61800000000005</v>
      </c>
      <c r="GR275" s="157">
        <f t="shared" si="892"/>
        <v>0</v>
      </c>
      <c r="GS275" s="158">
        <f t="shared" si="892"/>
        <v>0</v>
      </c>
      <c r="GT275" s="157">
        <f t="shared" si="893"/>
        <v>1022</v>
      </c>
      <c r="GU275" s="158">
        <f t="shared" si="893"/>
        <v>964</v>
      </c>
      <c r="GV275" s="157">
        <f t="shared" si="893"/>
        <v>0</v>
      </c>
      <c r="GW275" s="158">
        <f t="shared" si="893"/>
        <v>0</v>
      </c>
      <c r="GX275" s="157">
        <f t="shared" si="894"/>
        <v>5513.2219999999998</v>
      </c>
      <c r="GY275" s="158">
        <f t="shared" si="894"/>
        <v>5141.2210000000005</v>
      </c>
      <c r="GZ275" s="157" t="str">
        <f t="shared" si="894"/>
        <v/>
      </c>
      <c r="HA275" s="158" t="str">
        <f t="shared" si="894"/>
        <v/>
      </c>
      <c r="HB275" s="157">
        <f t="shared" si="895"/>
        <v>0</v>
      </c>
      <c r="HC275" s="158">
        <f t="shared" si="895"/>
        <v>0</v>
      </c>
      <c r="HD275" s="157">
        <f t="shared" si="895"/>
        <v>0</v>
      </c>
      <c r="HE275" s="158">
        <f t="shared" si="895"/>
        <v>0</v>
      </c>
      <c r="HF275" s="157" t="str">
        <f t="shared" si="896"/>
        <v/>
      </c>
      <c r="HG275" s="158" t="str">
        <f t="shared" si="896"/>
        <v/>
      </c>
      <c r="HH275" s="157" t="str">
        <f t="shared" si="897"/>
        <v/>
      </c>
      <c r="HI275" s="158" t="str">
        <f t="shared" si="897"/>
        <v/>
      </c>
      <c r="HJ275" s="157">
        <f t="shared" si="898"/>
        <v>7197.5419999999995</v>
      </c>
      <c r="HK275" s="158">
        <f t="shared" si="898"/>
        <v>7206.8649999999998</v>
      </c>
      <c r="HL275" s="157" t="str">
        <f t="shared" si="899"/>
        <v/>
      </c>
      <c r="HM275" s="158" t="str">
        <f t="shared" si="899"/>
        <v/>
      </c>
    </row>
    <row r="276" spans="1:221" s="82" customFormat="1" ht="15" customHeight="1">
      <c r="A276" s="253" t="s">
        <v>669</v>
      </c>
      <c r="B276" s="257" t="s">
        <v>675</v>
      </c>
      <c r="C276" s="263" t="s">
        <v>692</v>
      </c>
      <c r="D276" s="256">
        <v>220978</v>
      </c>
      <c r="E276" s="264">
        <v>2</v>
      </c>
      <c r="F276" s="155">
        <v>4007</v>
      </c>
      <c r="G276" s="156">
        <v>4102</v>
      </c>
      <c r="H276" s="155"/>
      <c r="I276" s="156"/>
      <c r="J276" s="157">
        <f t="shared" si="832"/>
        <v>4007</v>
      </c>
      <c r="K276" s="158">
        <f t="shared" si="832"/>
        <v>4102</v>
      </c>
      <c r="L276" s="155"/>
      <c r="M276" s="156"/>
      <c r="N276" s="157">
        <f t="shared" si="833"/>
        <v>4007</v>
      </c>
      <c r="O276" s="158">
        <f t="shared" si="833"/>
        <v>4102</v>
      </c>
      <c r="P276" s="199">
        <f t="shared" si="833"/>
        <v>0</v>
      </c>
      <c r="Q276" s="181">
        <f t="shared" si="833"/>
        <v>0</v>
      </c>
      <c r="R276" s="155">
        <v>332</v>
      </c>
      <c r="S276" s="156">
        <v>219</v>
      </c>
      <c r="T276" s="157">
        <f t="shared" si="834"/>
        <v>0</v>
      </c>
      <c r="U276" s="158">
        <f t="shared" si="834"/>
        <v>0</v>
      </c>
      <c r="V276" s="155">
        <v>9</v>
      </c>
      <c r="W276" s="156">
        <v>2</v>
      </c>
      <c r="X276" s="157">
        <f t="shared" si="835"/>
        <v>0</v>
      </c>
      <c r="Y276" s="158">
        <f t="shared" si="835"/>
        <v>0</v>
      </c>
      <c r="Z276" s="155"/>
      <c r="AA276" s="156"/>
      <c r="AB276" s="157">
        <f t="shared" si="836"/>
        <v>0</v>
      </c>
      <c r="AC276" s="158">
        <f t="shared" si="836"/>
        <v>0</v>
      </c>
      <c r="AD276" s="157">
        <f t="shared" si="837"/>
        <v>341</v>
      </c>
      <c r="AE276" s="158">
        <f t="shared" si="837"/>
        <v>221</v>
      </c>
      <c r="AF276" s="157">
        <f t="shared" si="838"/>
        <v>0</v>
      </c>
      <c r="AG276" s="158">
        <f t="shared" si="838"/>
        <v>0</v>
      </c>
      <c r="AH276" s="155">
        <v>4.0880000000000001</v>
      </c>
      <c r="AI276" s="156">
        <v>4.3849999999999998</v>
      </c>
      <c r="AJ276" s="157">
        <f t="shared" si="839"/>
        <v>1357.2160000000001</v>
      </c>
      <c r="AK276" s="157">
        <f t="shared" si="839"/>
        <v>960.31499999999994</v>
      </c>
      <c r="AL276" s="155">
        <v>4.7779999999999996</v>
      </c>
      <c r="AM276" s="156">
        <v>9</v>
      </c>
      <c r="AN276" s="157">
        <f t="shared" si="840"/>
        <v>43.001999999999995</v>
      </c>
      <c r="AO276" s="157">
        <f t="shared" si="840"/>
        <v>18</v>
      </c>
      <c r="AP276" s="155"/>
      <c r="AQ276" s="156"/>
      <c r="AR276" s="157">
        <f t="shared" si="841"/>
        <v>0</v>
      </c>
      <c r="AS276" s="158">
        <f t="shared" si="841"/>
        <v>0</v>
      </c>
      <c r="AT276" s="157">
        <f t="shared" si="842"/>
        <v>4.1062111436950151</v>
      </c>
      <c r="AU276" s="158">
        <f t="shared" si="842"/>
        <v>4.4267647058823529</v>
      </c>
      <c r="AV276" s="157">
        <f t="shared" si="843"/>
        <v>1400.2180000000001</v>
      </c>
      <c r="AW276" s="158">
        <f t="shared" si="843"/>
        <v>978.31500000000005</v>
      </c>
      <c r="AX276" s="155"/>
      <c r="AY276" s="156"/>
      <c r="AZ276" s="157">
        <f t="shared" si="844"/>
        <v>0</v>
      </c>
      <c r="BA276" s="158">
        <f t="shared" si="844"/>
        <v>0</v>
      </c>
      <c r="BB276" s="155"/>
      <c r="BC276" s="156"/>
      <c r="BD276" s="157">
        <f t="shared" si="845"/>
        <v>0</v>
      </c>
      <c r="BE276" s="158">
        <f t="shared" si="845"/>
        <v>0</v>
      </c>
      <c r="BF276" s="155"/>
      <c r="BG276" s="156"/>
      <c r="BH276" s="157">
        <f t="shared" si="846"/>
        <v>0</v>
      </c>
      <c r="BI276" s="158">
        <f t="shared" si="846"/>
        <v>0</v>
      </c>
      <c r="BJ276" s="157">
        <f t="shared" si="847"/>
        <v>0</v>
      </c>
      <c r="BK276" s="158">
        <f t="shared" si="847"/>
        <v>0</v>
      </c>
      <c r="BL276" s="157">
        <f t="shared" si="848"/>
        <v>0</v>
      </c>
      <c r="BM276" s="158">
        <f t="shared" si="848"/>
        <v>0</v>
      </c>
      <c r="BN276" s="155">
        <v>1489</v>
      </c>
      <c r="BO276" s="156">
        <v>1601</v>
      </c>
      <c r="BP276" s="157">
        <f t="shared" si="849"/>
        <v>0</v>
      </c>
      <c r="BQ276" s="158">
        <f t="shared" si="849"/>
        <v>0</v>
      </c>
      <c r="BR276" s="155">
        <v>78</v>
      </c>
      <c r="BS276" s="156">
        <v>91</v>
      </c>
      <c r="BT276" s="157">
        <f t="shared" si="850"/>
        <v>0</v>
      </c>
      <c r="BU276" s="158">
        <f t="shared" si="850"/>
        <v>0</v>
      </c>
      <c r="BV276" s="155"/>
      <c r="BW276" s="156"/>
      <c r="BX276" s="157">
        <f t="shared" si="851"/>
        <v>0</v>
      </c>
      <c r="BY276" s="158">
        <f t="shared" si="851"/>
        <v>0</v>
      </c>
      <c r="BZ276" s="157">
        <f t="shared" si="852"/>
        <v>1567</v>
      </c>
      <c r="CA276" s="158">
        <f t="shared" si="852"/>
        <v>1692</v>
      </c>
      <c r="CB276" s="157">
        <f t="shared" si="853"/>
        <v>0</v>
      </c>
      <c r="CC276" s="158">
        <f t="shared" si="853"/>
        <v>0</v>
      </c>
      <c r="CD276" s="155">
        <v>5.0129999999999999</v>
      </c>
      <c r="CE276" s="156">
        <v>4.6639999999999997</v>
      </c>
      <c r="CF276" s="157">
        <f t="shared" si="854"/>
        <v>7464.357</v>
      </c>
      <c r="CG276" s="158">
        <f t="shared" si="854"/>
        <v>7467.0639999999994</v>
      </c>
      <c r="CH276" s="155">
        <v>5.944</v>
      </c>
      <c r="CI276" s="156">
        <v>5.6230000000000002</v>
      </c>
      <c r="CJ276" s="157">
        <f t="shared" si="855"/>
        <v>463.63200000000001</v>
      </c>
      <c r="CK276" s="158">
        <f t="shared" si="855"/>
        <v>511.69300000000004</v>
      </c>
      <c r="CL276" s="155"/>
      <c r="CM276" s="156"/>
      <c r="CN276" s="157">
        <f t="shared" si="856"/>
        <v>0</v>
      </c>
      <c r="CO276" s="158">
        <f t="shared" si="856"/>
        <v>0</v>
      </c>
      <c r="CP276" s="157">
        <f t="shared" si="857"/>
        <v>5.0593420548819399</v>
      </c>
      <c r="CQ276" s="158">
        <f t="shared" si="857"/>
        <v>4.7155774231678489</v>
      </c>
      <c r="CR276" s="157">
        <f t="shared" si="858"/>
        <v>7927.9889999999996</v>
      </c>
      <c r="CS276" s="158">
        <f t="shared" si="858"/>
        <v>7978.7570000000005</v>
      </c>
      <c r="CT276" s="155"/>
      <c r="CU276" s="156"/>
      <c r="CV276" s="157">
        <f t="shared" si="859"/>
        <v>0</v>
      </c>
      <c r="CW276" s="158">
        <f t="shared" si="859"/>
        <v>0</v>
      </c>
      <c r="CX276" s="155"/>
      <c r="CY276" s="156"/>
      <c r="CZ276" s="157">
        <f t="shared" si="860"/>
        <v>0</v>
      </c>
      <c r="DA276" s="158">
        <f t="shared" si="860"/>
        <v>0</v>
      </c>
      <c r="DB276" s="155"/>
      <c r="DC276" s="156"/>
      <c r="DD276" s="157">
        <f t="shared" si="861"/>
        <v>0</v>
      </c>
      <c r="DE276" s="158">
        <f t="shared" si="861"/>
        <v>0</v>
      </c>
      <c r="DF276" s="157">
        <f t="shared" si="862"/>
        <v>0</v>
      </c>
      <c r="DG276" s="158">
        <f t="shared" si="862"/>
        <v>0</v>
      </c>
      <c r="DH276" s="157">
        <f t="shared" si="863"/>
        <v>0</v>
      </c>
      <c r="DI276" s="158">
        <f t="shared" si="863"/>
        <v>0</v>
      </c>
      <c r="DJ276" s="157">
        <f t="shared" si="864"/>
        <v>1908</v>
      </c>
      <c r="DK276" s="158">
        <f t="shared" si="864"/>
        <v>1913</v>
      </c>
      <c r="DL276" s="157">
        <f t="shared" si="864"/>
        <v>0</v>
      </c>
      <c r="DM276" s="158">
        <f t="shared" si="864"/>
        <v>0</v>
      </c>
      <c r="DN276" s="157">
        <f t="shared" si="865"/>
        <v>4.8889973794549269</v>
      </c>
      <c r="DO276" s="158">
        <f t="shared" si="865"/>
        <v>4.6822122320961839</v>
      </c>
      <c r="DP276" s="157">
        <f t="shared" si="866"/>
        <v>9328.2070000000003</v>
      </c>
      <c r="DQ276" s="158">
        <f t="shared" si="866"/>
        <v>8957.0720000000001</v>
      </c>
      <c r="DR276" s="157">
        <f t="shared" si="867"/>
        <v>0</v>
      </c>
      <c r="DS276" s="158">
        <f t="shared" si="867"/>
        <v>0</v>
      </c>
      <c r="DT276" s="157">
        <f t="shared" si="868"/>
        <v>0</v>
      </c>
      <c r="DU276" s="158">
        <f t="shared" si="868"/>
        <v>0</v>
      </c>
      <c r="DV276" s="155">
        <v>1106</v>
      </c>
      <c r="DW276" s="156">
        <v>1162</v>
      </c>
      <c r="DX276" s="157">
        <f t="shared" si="869"/>
        <v>0</v>
      </c>
      <c r="DY276" s="158">
        <f t="shared" si="869"/>
        <v>0</v>
      </c>
      <c r="DZ276" s="155">
        <v>241</v>
      </c>
      <c r="EA276" s="156">
        <v>248</v>
      </c>
      <c r="EB276" s="157">
        <f t="shared" si="870"/>
        <v>0</v>
      </c>
      <c r="EC276" s="158">
        <f t="shared" si="870"/>
        <v>0</v>
      </c>
      <c r="ED276" s="155"/>
      <c r="EE276" s="156"/>
      <c r="EF276" s="157">
        <f t="shared" si="871"/>
        <v>0</v>
      </c>
      <c r="EG276" s="158">
        <f t="shared" si="871"/>
        <v>0</v>
      </c>
      <c r="EH276" s="157">
        <f t="shared" si="872"/>
        <v>1347</v>
      </c>
      <c r="EI276" s="158">
        <f t="shared" si="872"/>
        <v>1410</v>
      </c>
      <c r="EJ276" s="157">
        <f t="shared" si="873"/>
        <v>0</v>
      </c>
      <c r="EK276" s="158">
        <f t="shared" si="873"/>
        <v>0</v>
      </c>
      <c r="EL276" s="155">
        <v>6.0960000000000001</v>
      </c>
      <c r="EM276" s="156">
        <v>6.0270000000000001</v>
      </c>
      <c r="EN276" s="157">
        <f t="shared" si="874"/>
        <v>6742.1760000000004</v>
      </c>
      <c r="EO276" s="158">
        <f t="shared" si="874"/>
        <v>7003.3739999999998</v>
      </c>
      <c r="EP276" s="155">
        <v>8.6780000000000008</v>
      </c>
      <c r="EQ276" s="156">
        <v>9.0890000000000004</v>
      </c>
      <c r="ER276" s="157">
        <f t="shared" si="875"/>
        <v>2091.3980000000001</v>
      </c>
      <c r="ES276" s="158">
        <f t="shared" si="875"/>
        <v>2254.0720000000001</v>
      </c>
      <c r="ET276" s="155"/>
      <c r="EU276" s="156"/>
      <c r="EV276" s="157">
        <f t="shared" si="876"/>
        <v>0</v>
      </c>
      <c r="EW276" s="158">
        <f t="shared" si="876"/>
        <v>0</v>
      </c>
      <c r="EX276" s="157">
        <f t="shared" si="877"/>
        <v>6.5579613956941358</v>
      </c>
      <c r="EY276" s="158">
        <f t="shared" si="877"/>
        <v>6.5655645390070925</v>
      </c>
      <c r="EZ276" s="157">
        <f t="shared" si="878"/>
        <v>8833.5740000000005</v>
      </c>
      <c r="FA276" s="158">
        <f t="shared" si="878"/>
        <v>9257.4459999999999</v>
      </c>
      <c r="FB276" s="155"/>
      <c r="FC276" s="156"/>
      <c r="FD276" s="157">
        <f t="shared" si="879"/>
        <v>0</v>
      </c>
      <c r="FE276" s="158">
        <f t="shared" si="879"/>
        <v>0</v>
      </c>
      <c r="FF276" s="155"/>
      <c r="FG276" s="156"/>
      <c r="FH276" s="157">
        <f t="shared" si="880"/>
        <v>0</v>
      </c>
      <c r="FI276" s="158">
        <f t="shared" si="880"/>
        <v>0</v>
      </c>
      <c r="FJ276" s="155"/>
      <c r="FK276" s="156"/>
      <c r="FL276" s="157">
        <f t="shared" si="881"/>
        <v>0</v>
      </c>
      <c r="FM276" s="158">
        <f t="shared" si="881"/>
        <v>0</v>
      </c>
      <c r="FN276" s="157">
        <f t="shared" si="882"/>
        <v>0</v>
      </c>
      <c r="FO276" s="158">
        <f t="shared" si="882"/>
        <v>0</v>
      </c>
      <c r="FP276" s="157">
        <f t="shared" si="883"/>
        <v>0</v>
      </c>
      <c r="FQ276" s="158">
        <f t="shared" si="883"/>
        <v>0</v>
      </c>
      <c r="FR276" s="155">
        <v>752</v>
      </c>
      <c r="FS276" s="156">
        <v>779</v>
      </c>
      <c r="FT276" s="157">
        <f t="shared" si="884"/>
        <v>0</v>
      </c>
      <c r="FU276" s="158">
        <f>IF(GA276&gt;0,#REF!,)</f>
        <v>0</v>
      </c>
      <c r="FV276" s="155">
        <v>4.3120000000000003</v>
      </c>
      <c r="FW276" s="156">
        <v>3.9790000000000001</v>
      </c>
      <c r="FX276" s="157">
        <f t="shared" si="885"/>
        <v>3242.6240000000003</v>
      </c>
      <c r="FY276" s="158">
        <f t="shared" si="885"/>
        <v>3099.6410000000001</v>
      </c>
      <c r="FZ276" s="155"/>
      <c r="GA276" s="156"/>
      <c r="GB276" s="157">
        <f t="shared" si="886"/>
        <v>0</v>
      </c>
      <c r="GC276" s="158">
        <f>IF(GA276&gt;0,(#REF!*GA276),)</f>
        <v>0</v>
      </c>
      <c r="GD276" s="157">
        <f t="shared" si="887"/>
        <v>2927</v>
      </c>
      <c r="GE276" s="158">
        <f t="shared" si="887"/>
        <v>2982</v>
      </c>
      <c r="GF276" s="157">
        <f t="shared" si="887"/>
        <v>0</v>
      </c>
      <c r="GG276" s="158">
        <f t="shared" si="887"/>
        <v>0</v>
      </c>
      <c r="GH276" s="157">
        <f t="shared" si="888"/>
        <v>15563.749</v>
      </c>
      <c r="GI276" s="158">
        <f t="shared" si="888"/>
        <v>15430.752999999999</v>
      </c>
      <c r="GJ276" s="157" t="str">
        <f t="shared" si="889"/>
        <v/>
      </c>
      <c r="GK276" s="158" t="str">
        <f t="shared" si="889"/>
        <v/>
      </c>
      <c r="GL276" s="157">
        <f t="shared" si="890"/>
        <v>328</v>
      </c>
      <c r="GM276" s="158">
        <f t="shared" si="890"/>
        <v>341</v>
      </c>
      <c r="GN276" s="157">
        <f t="shared" si="890"/>
        <v>0</v>
      </c>
      <c r="GO276" s="158">
        <f t="shared" si="890"/>
        <v>0</v>
      </c>
      <c r="GP276" s="157">
        <f t="shared" si="891"/>
        <v>2598.0320000000002</v>
      </c>
      <c r="GQ276" s="158">
        <f t="shared" si="891"/>
        <v>2783.7650000000003</v>
      </c>
      <c r="GR276" s="157">
        <f t="shared" si="892"/>
        <v>0</v>
      </c>
      <c r="GS276" s="158">
        <f t="shared" si="892"/>
        <v>0</v>
      </c>
      <c r="GT276" s="157">
        <f t="shared" si="893"/>
        <v>3255</v>
      </c>
      <c r="GU276" s="158">
        <f t="shared" si="893"/>
        <v>3323</v>
      </c>
      <c r="GV276" s="157">
        <f t="shared" si="893"/>
        <v>0</v>
      </c>
      <c r="GW276" s="158">
        <f t="shared" si="893"/>
        <v>0</v>
      </c>
      <c r="GX276" s="157">
        <f t="shared" si="894"/>
        <v>18161.780999999999</v>
      </c>
      <c r="GY276" s="158">
        <f t="shared" si="894"/>
        <v>18214.518</v>
      </c>
      <c r="GZ276" s="157" t="str">
        <f t="shared" si="894"/>
        <v/>
      </c>
      <c r="HA276" s="158" t="str">
        <f t="shared" si="894"/>
        <v/>
      </c>
      <c r="HB276" s="157">
        <f t="shared" si="895"/>
        <v>0</v>
      </c>
      <c r="HC276" s="158">
        <f t="shared" si="895"/>
        <v>0</v>
      </c>
      <c r="HD276" s="157">
        <f t="shared" si="895"/>
        <v>0</v>
      </c>
      <c r="HE276" s="158">
        <f t="shared" si="895"/>
        <v>0</v>
      </c>
      <c r="HF276" s="157" t="str">
        <f t="shared" si="896"/>
        <v/>
      </c>
      <c r="HG276" s="158" t="str">
        <f t="shared" si="896"/>
        <v/>
      </c>
      <c r="HH276" s="157" t="str">
        <f t="shared" si="897"/>
        <v/>
      </c>
      <c r="HI276" s="158" t="str">
        <f t="shared" si="897"/>
        <v/>
      </c>
      <c r="HJ276" s="157">
        <f t="shared" si="898"/>
        <v>21404.405000000002</v>
      </c>
      <c r="HK276" s="158">
        <f t="shared" si="898"/>
        <v>21314.159</v>
      </c>
      <c r="HL276" s="157" t="str">
        <f t="shared" si="899"/>
        <v/>
      </c>
      <c r="HM276" s="158" t="str">
        <f t="shared" si="899"/>
        <v/>
      </c>
    </row>
    <row r="277" spans="1:221" s="82" customFormat="1" ht="15" customHeight="1">
      <c r="A277" s="253" t="s">
        <v>669</v>
      </c>
      <c r="B277" s="254" t="s">
        <v>676</v>
      </c>
      <c r="C277" s="261"/>
      <c r="D277" s="256">
        <v>221847</v>
      </c>
      <c r="E277" s="256">
        <v>3</v>
      </c>
      <c r="F277" s="155">
        <v>1912</v>
      </c>
      <c r="G277" s="156">
        <v>2077</v>
      </c>
      <c r="H277" s="155"/>
      <c r="I277" s="156"/>
      <c r="J277" s="157">
        <f t="shared" si="832"/>
        <v>1912</v>
      </c>
      <c r="K277" s="158">
        <f t="shared" si="832"/>
        <v>2077</v>
      </c>
      <c r="L277" s="155"/>
      <c r="M277" s="156"/>
      <c r="N277" s="157">
        <f t="shared" si="833"/>
        <v>1912</v>
      </c>
      <c r="O277" s="158">
        <f t="shared" si="833"/>
        <v>2077</v>
      </c>
      <c r="P277" s="199">
        <f t="shared" si="833"/>
        <v>0</v>
      </c>
      <c r="Q277" s="181">
        <f t="shared" si="833"/>
        <v>0</v>
      </c>
      <c r="R277" s="155">
        <v>435</v>
      </c>
      <c r="S277" s="156">
        <v>358</v>
      </c>
      <c r="T277" s="157">
        <f t="shared" si="834"/>
        <v>0</v>
      </c>
      <c r="U277" s="158">
        <f t="shared" si="834"/>
        <v>0</v>
      </c>
      <c r="V277" s="155">
        <v>2</v>
      </c>
      <c r="W277" s="156">
        <v>4</v>
      </c>
      <c r="X277" s="157">
        <f t="shared" si="835"/>
        <v>0</v>
      </c>
      <c r="Y277" s="158">
        <f t="shared" si="835"/>
        <v>0</v>
      </c>
      <c r="Z277" s="155"/>
      <c r="AA277" s="156"/>
      <c r="AB277" s="157">
        <f t="shared" si="836"/>
        <v>0</v>
      </c>
      <c r="AC277" s="158">
        <f t="shared" si="836"/>
        <v>0</v>
      </c>
      <c r="AD277" s="157">
        <f t="shared" si="837"/>
        <v>437</v>
      </c>
      <c r="AE277" s="158">
        <f t="shared" si="837"/>
        <v>362</v>
      </c>
      <c r="AF277" s="157">
        <f t="shared" si="838"/>
        <v>0</v>
      </c>
      <c r="AG277" s="158">
        <f t="shared" si="838"/>
        <v>0</v>
      </c>
      <c r="AH277" s="155">
        <v>3.7189999999999999</v>
      </c>
      <c r="AI277" s="156">
        <v>4.0350000000000001</v>
      </c>
      <c r="AJ277" s="157">
        <f t="shared" si="839"/>
        <v>1617.7649999999999</v>
      </c>
      <c r="AK277" s="157">
        <f t="shared" si="839"/>
        <v>1444.53</v>
      </c>
      <c r="AL277" s="155">
        <v>3.1669999999999998</v>
      </c>
      <c r="AM277" s="156">
        <v>5.1669999999999998</v>
      </c>
      <c r="AN277" s="157">
        <f t="shared" si="840"/>
        <v>6.3339999999999996</v>
      </c>
      <c r="AO277" s="157">
        <f t="shared" si="840"/>
        <v>20.667999999999999</v>
      </c>
      <c r="AP277" s="155"/>
      <c r="AQ277" s="156"/>
      <c r="AR277" s="157">
        <f t="shared" si="841"/>
        <v>0</v>
      </c>
      <c r="AS277" s="158">
        <f t="shared" si="841"/>
        <v>0</v>
      </c>
      <c r="AT277" s="157">
        <f t="shared" si="842"/>
        <v>3.7164736842105262</v>
      </c>
      <c r="AU277" s="158">
        <f t="shared" si="842"/>
        <v>4.0475082872928176</v>
      </c>
      <c r="AV277" s="157">
        <f t="shared" si="843"/>
        <v>1624.0989999999999</v>
      </c>
      <c r="AW277" s="158">
        <f t="shared" si="843"/>
        <v>1465.1980000000001</v>
      </c>
      <c r="AX277" s="155"/>
      <c r="AY277" s="156"/>
      <c r="AZ277" s="157">
        <f t="shared" si="844"/>
        <v>0</v>
      </c>
      <c r="BA277" s="158">
        <f t="shared" si="844"/>
        <v>0</v>
      </c>
      <c r="BB277" s="155"/>
      <c r="BC277" s="156"/>
      <c r="BD277" s="157">
        <f t="shared" si="845"/>
        <v>0</v>
      </c>
      <c r="BE277" s="158">
        <f t="shared" si="845"/>
        <v>0</v>
      </c>
      <c r="BF277" s="155"/>
      <c r="BG277" s="156"/>
      <c r="BH277" s="157">
        <f t="shared" si="846"/>
        <v>0</v>
      </c>
      <c r="BI277" s="158">
        <f t="shared" si="846"/>
        <v>0</v>
      </c>
      <c r="BJ277" s="157">
        <f t="shared" si="847"/>
        <v>0</v>
      </c>
      <c r="BK277" s="158">
        <f t="shared" si="847"/>
        <v>0</v>
      </c>
      <c r="BL277" s="157">
        <f t="shared" si="848"/>
        <v>0</v>
      </c>
      <c r="BM277" s="158">
        <f t="shared" si="848"/>
        <v>0</v>
      </c>
      <c r="BN277" s="155">
        <v>680</v>
      </c>
      <c r="BO277" s="156">
        <v>922</v>
      </c>
      <c r="BP277" s="157">
        <f t="shared" si="849"/>
        <v>0</v>
      </c>
      <c r="BQ277" s="158">
        <f t="shared" si="849"/>
        <v>0</v>
      </c>
      <c r="BR277" s="155">
        <v>35</v>
      </c>
      <c r="BS277" s="156">
        <v>27</v>
      </c>
      <c r="BT277" s="157">
        <f t="shared" si="850"/>
        <v>0</v>
      </c>
      <c r="BU277" s="158">
        <f t="shared" si="850"/>
        <v>0</v>
      </c>
      <c r="BV277" s="155"/>
      <c r="BW277" s="156"/>
      <c r="BX277" s="157">
        <f t="shared" si="851"/>
        <v>0</v>
      </c>
      <c r="BY277" s="158">
        <f t="shared" si="851"/>
        <v>0</v>
      </c>
      <c r="BZ277" s="157">
        <f t="shared" si="852"/>
        <v>715</v>
      </c>
      <c r="CA277" s="158">
        <f t="shared" si="852"/>
        <v>949</v>
      </c>
      <c r="CB277" s="157">
        <f t="shared" si="853"/>
        <v>0</v>
      </c>
      <c r="CC277" s="158">
        <f t="shared" si="853"/>
        <v>0</v>
      </c>
      <c r="CD277" s="155">
        <v>4.431</v>
      </c>
      <c r="CE277" s="156">
        <v>4.093</v>
      </c>
      <c r="CF277" s="157">
        <f t="shared" si="854"/>
        <v>3013.08</v>
      </c>
      <c r="CG277" s="158">
        <f t="shared" si="854"/>
        <v>3773.7460000000001</v>
      </c>
      <c r="CH277" s="155">
        <v>4.476</v>
      </c>
      <c r="CI277" s="156">
        <v>4.8639999999999999</v>
      </c>
      <c r="CJ277" s="157">
        <f t="shared" si="855"/>
        <v>156.66</v>
      </c>
      <c r="CK277" s="158">
        <f t="shared" si="855"/>
        <v>131.328</v>
      </c>
      <c r="CL277" s="155"/>
      <c r="CM277" s="156"/>
      <c r="CN277" s="157">
        <f t="shared" si="856"/>
        <v>0</v>
      </c>
      <c r="CO277" s="158">
        <f t="shared" si="856"/>
        <v>0</v>
      </c>
      <c r="CP277" s="157">
        <f t="shared" si="857"/>
        <v>4.4332027972027968</v>
      </c>
      <c r="CQ277" s="158">
        <f t="shared" si="857"/>
        <v>4.1149357218124338</v>
      </c>
      <c r="CR277" s="157">
        <f t="shared" si="858"/>
        <v>3169.74</v>
      </c>
      <c r="CS277" s="158">
        <f t="shared" si="858"/>
        <v>3905.0739999999996</v>
      </c>
      <c r="CT277" s="155"/>
      <c r="CU277" s="156"/>
      <c r="CV277" s="157">
        <f t="shared" si="859"/>
        <v>0</v>
      </c>
      <c r="CW277" s="158">
        <f t="shared" si="859"/>
        <v>0</v>
      </c>
      <c r="CX277" s="155"/>
      <c r="CY277" s="156"/>
      <c r="CZ277" s="157">
        <f t="shared" si="860"/>
        <v>0</v>
      </c>
      <c r="DA277" s="158">
        <f t="shared" si="860"/>
        <v>0</v>
      </c>
      <c r="DB277" s="155"/>
      <c r="DC277" s="156"/>
      <c r="DD277" s="157">
        <f t="shared" si="861"/>
        <v>0</v>
      </c>
      <c r="DE277" s="158">
        <f t="shared" si="861"/>
        <v>0</v>
      </c>
      <c r="DF277" s="157">
        <f t="shared" si="862"/>
        <v>0</v>
      </c>
      <c r="DG277" s="158">
        <f t="shared" si="862"/>
        <v>0</v>
      </c>
      <c r="DH277" s="157">
        <f t="shared" si="863"/>
        <v>0</v>
      </c>
      <c r="DI277" s="158">
        <f t="shared" si="863"/>
        <v>0</v>
      </c>
      <c r="DJ277" s="157">
        <f t="shared" si="864"/>
        <v>1152</v>
      </c>
      <c r="DK277" s="158">
        <f t="shared" si="864"/>
        <v>1311</v>
      </c>
      <c r="DL277" s="157">
        <f t="shared" si="864"/>
        <v>0</v>
      </c>
      <c r="DM277" s="158">
        <f t="shared" si="864"/>
        <v>0</v>
      </c>
      <c r="DN277" s="157">
        <f t="shared" si="865"/>
        <v>4.1613185763888891</v>
      </c>
      <c r="DO277" s="158">
        <f t="shared" si="865"/>
        <v>4.0963173150266972</v>
      </c>
      <c r="DP277" s="157">
        <f t="shared" si="866"/>
        <v>4793.8389999999999</v>
      </c>
      <c r="DQ277" s="158">
        <f t="shared" si="866"/>
        <v>5370.2719999999999</v>
      </c>
      <c r="DR277" s="157">
        <f t="shared" si="867"/>
        <v>0</v>
      </c>
      <c r="DS277" s="158">
        <f t="shared" si="867"/>
        <v>0</v>
      </c>
      <c r="DT277" s="157">
        <f t="shared" si="868"/>
        <v>0</v>
      </c>
      <c r="DU277" s="158">
        <f t="shared" si="868"/>
        <v>0</v>
      </c>
      <c r="DV277" s="155">
        <v>494</v>
      </c>
      <c r="DW277" s="156">
        <v>522</v>
      </c>
      <c r="DX277" s="157">
        <f t="shared" si="869"/>
        <v>0</v>
      </c>
      <c r="DY277" s="158">
        <f t="shared" si="869"/>
        <v>0</v>
      </c>
      <c r="DZ277" s="155">
        <v>85</v>
      </c>
      <c r="EA277" s="156">
        <v>75</v>
      </c>
      <c r="EB277" s="157">
        <f t="shared" si="870"/>
        <v>0</v>
      </c>
      <c r="EC277" s="158">
        <f t="shared" si="870"/>
        <v>0</v>
      </c>
      <c r="ED277" s="155"/>
      <c r="EE277" s="156"/>
      <c r="EF277" s="157">
        <f t="shared" si="871"/>
        <v>0</v>
      </c>
      <c r="EG277" s="158">
        <f t="shared" si="871"/>
        <v>0</v>
      </c>
      <c r="EH277" s="157">
        <f t="shared" si="872"/>
        <v>579</v>
      </c>
      <c r="EI277" s="158">
        <f t="shared" si="872"/>
        <v>597</v>
      </c>
      <c r="EJ277" s="157">
        <f t="shared" si="873"/>
        <v>0</v>
      </c>
      <c r="EK277" s="158">
        <f t="shared" si="873"/>
        <v>0</v>
      </c>
      <c r="EL277" s="155">
        <v>5.9640000000000004</v>
      </c>
      <c r="EM277" s="156">
        <v>5.7930000000000001</v>
      </c>
      <c r="EN277" s="157">
        <f t="shared" si="874"/>
        <v>2946.2160000000003</v>
      </c>
      <c r="EO277" s="158">
        <f t="shared" si="874"/>
        <v>3023.9459999999999</v>
      </c>
      <c r="EP277" s="155">
        <v>8.3729999999999993</v>
      </c>
      <c r="EQ277" s="156">
        <v>8.8040000000000003</v>
      </c>
      <c r="ER277" s="157">
        <f t="shared" si="875"/>
        <v>711.70499999999993</v>
      </c>
      <c r="ES277" s="158">
        <f t="shared" si="875"/>
        <v>660.30000000000007</v>
      </c>
      <c r="ET277" s="155"/>
      <c r="EU277" s="156"/>
      <c r="EV277" s="157">
        <f t="shared" si="876"/>
        <v>0</v>
      </c>
      <c r="EW277" s="158">
        <f t="shared" si="876"/>
        <v>0</v>
      </c>
      <c r="EX277" s="157">
        <f t="shared" si="877"/>
        <v>6.3176528497409334</v>
      </c>
      <c r="EY277" s="158">
        <f t="shared" si="877"/>
        <v>6.1712663316582912</v>
      </c>
      <c r="EZ277" s="157">
        <f t="shared" si="878"/>
        <v>3657.9210000000003</v>
      </c>
      <c r="FA277" s="158">
        <f t="shared" si="878"/>
        <v>3684.2459999999996</v>
      </c>
      <c r="FB277" s="155"/>
      <c r="FC277" s="156"/>
      <c r="FD277" s="157">
        <f t="shared" si="879"/>
        <v>0</v>
      </c>
      <c r="FE277" s="158">
        <f t="shared" si="879"/>
        <v>0</v>
      </c>
      <c r="FF277" s="155"/>
      <c r="FG277" s="156"/>
      <c r="FH277" s="157">
        <f t="shared" si="880"/>
        <v>0</v>
      </c>
      <c r="FI277" s="158">
        <f t="shared" si="880"/>
        <v>0</v>
      </c>
      <c r="FJ277" s="155"/>
      <c r="FK277" s="156"/>
      <c r="FL277" s="157">
        <f t="shared" si="881"/>
        <v>0</v>
      </c>
      <c r="FM277" s="158">
        <f t="shared" si="881"/>
        <v>0</v>
      </c>
      <c r="FN277" s="157">
        <f t="shared" si="882"/>
        <v>0</v>
      </c>
      <c r="FO277" s="158">
        <f t="shared" si="882"/>
        <v>0</v>
      </c>
      <c r="FP277" s="157">
        <f t="shared" si="883"/>
        <v>0</v>
      </c>
      <c r="FQ277" s="158">
        <f t="shared" si="883"/>
        <v>0</v>
      </c>
      <c r="FR277" s="155">
        <v>181</v>
      </c>
      <c r="FS277" s="156">
        <v>169</v>
      </c>
      <c r="FT277" s="157">
        <f t="shared" si="884"/>
        <v>0</v>
      </c>
      <c r="FU277" s="158">
        <f>IF(GA277&gt;0,#REF!,)</f>
        <v>0</v>
      </c>
      <c r="FV277" s="155">
        <v>3.3370000000000002</v>
      </c>
      <c r="FW277" s="156">
        <v>2.9729999999999999</v>
      </c>
      <c r="FX277" s="157">
        <f t="shared" si="885"/>
        <v>603.99700000000007</v>
      </c>
      <c r="FY277" s="158">
        <f t="shared" si="885"/>
        <v>502.43699999999995</v>
      </c>
      <c r="FZ277" s="155"/>
      <c r="GA277" s="156"/>
      <c r="GB277" s="157">
        <f t="shared" si="886"/>
        <v>0</v>
      </c>
      <c r="GC277" s="158">
        <f>IF(GA277&gt;0,(#REF!*GA277),)</f>
        <v>0</v>
      </c>
      <c r="GD277" s="157">
        <f t="shared" si="887"/>
        <v>1609</v>
      </c>
      <c r="GE277" s="158">
        <f t="shared" si="887"/>
        <v>1802</v>
      </c>
      <c r="GF277" s="157">
        <f t="shared" si="887"/>
        <v>0</v>
      </c>
      <c r="GG277" s="158">
        <f t="shared" si="887"/>
        <v>0</v>
      </c>
      <c r="GH277" s="157">
        <f t="shared" si="888"/>
        <v>7577.0609999999997</v>
      </c>
      <c r="GI277" s="158">
        <f t="shared" si="888"/>
        <v>8242.2219999999998</v>
      </c>
      <c r="GJ277" s="157" t="str">
        <f t="shared" si="889"/>
        <v/>
      </c>
      <c r="GK277" s="158" t="str">
        <f t="shared" si="889"/>
        <v/>
      </c>
      <c r="GL277" s="157">
        <f t="shared" si="890"/>
        <v>122</v>
      </c>
      <c r="GM277" s="158">
        <f t="shared" si="890"/>
        <v>106</v>
      </c>
      <c r="GN277" s="157">
        <f t="shared" si="890"/>
        <v>0</v>
      </c>
      <c r="GO277" s="158">
        <f t="shared" si="890"/>
        <v>0</v>
      </c>
      <c r="GP277" s="157">
        <f t="shared" si="891"/>
        <v>874.69899999999996</v>
      </c>
      <c r="GQ277" s="158">
        <f t="shared" si="891"/>
        <v>812.29600000000005</v>
      </c>
      <c r="GR277" s="157">
        <f t="shared" si="892"/>
        <v>0</v>
      </c>
      <c r="GS277" s="158">
        <f t="shared" si="892"/>
        <v>0</v>
      </c>
      <c r="GT277" s="157">
        <f t="shared" si="893"/>
        <v>1731</v>
      </c>
      <c r="GU277" s="158">
        <f t="shared" si="893"/>
        <v>1908</v>
      </c>
      <c r="GV277" s="157">
        <f t="shared" si="893"/>
        <v>0</v>
      </c>
      <c r="GW277" s="158">
        <f t="shared" si="893"/>
        <v>0</v>
      </c>
      <c r="GX277" s="157">
        <f t="shared" si="894"/>
        <v>8451.76</v>
      </c>
      <c r="GY277" s="158">
        <f t="shared" si="894"/>
        <v>9054.518</v>
      </c>
      <c r="GZ277" s="157" t="str">
        <f t="shared" si="894"/>
        <v/>
      </c>
      <c r="HA277" s="158" t="str">
        <f t="shared" si="894"/>
        <v/>
      </c>
      <c r="HB277" s="157">
        <f t="shared" si="895"/>
        <v>0</v>
      </c>
      <c r="HC277" s="158">
        <f t="shared" si="895"/>
        <v>0</v>
      </c>
      <c r="HD277" s="157">
        <f t="shared" si="895"/>
        <v>0</v>
      </c>
      <c r="HE277" s="158">
        <f t="shared" si="895"/>
        <v>0</v>
      </c>
      <c r="HF277" s="157" t="str">
        <f t="shared" si="896"/>
        <v/>
      </c>
      <c r="HG277" s="158" t="str">
        <f t="shared" si="896"/>
        <v/>
      </c>
      <c r="HH277" s="157" t="str">
        <f t="shared" si="897"/>
        <v/>
      </c>
      <c r="HI277" s="158" t="str">
        <f t="shared" si="897"/>
        <v/>
      </c>
      <c r="HJ277" s="157">
        <f t="shared" si="898"/>
        <v>9055.7569999999996</v>
      </c>
      <c r="HK277" s="158">
        <f t="shared" si="898"/>
        <v>9556.9549999999999</v>
      </c>
      <c r="HL277" s="157" t="str">
        <f t="shared" si="899"/>
        <v/>
      </c>
      <c r="HM277" s="158" t="str">
        <f t="shared" si="899"/>
        <v/>
      </c>
    </row>
    <row r="278" spans="1:221" s="82" customFormat="1" ht="15" customHeight="1">
      <c r="A278" s="253" t="s">
        <v>669</v>
      </c>
      <c r="B278" s="257" t="s">
        <v>677</v>
      </c>
      <c r="C278" s="261"/>
      <c r="D278" s="256">
        <v>221740</v>
      </c>
      <c r="E278" s="256">
        <v>3</v>
      </c>
      <c r="F278" s="155">
        <v>1964</v>
      </c>
      <c r="G278" s="156">
        <v>1984</v>
      </c>
      <c r="H278" s="155"/>
      <c r="I278" s="156"/>
      <c r="J278" s="157">
        <f t="shared" si="832"/>
        <v>1964</v>
      </c>
      <c r="K278" s="158">
        <f t="shared" si="832"/>
        <v>1984</v>
      </c>
      <c r="L278" s="155"/>
      <c r="M278" s="156"/>
      <c r="N278" s="157">
        <f t="shared" si="833"/>
        <v>1964</v>
      </c>
      <c r="O278" s="158">
        <f t="shared" si="833"/>
        <v>1984</v>
      </c>
      <c r="P278" s="199">
        <f t="shared" si="833"/>
        <v>0</v>
      </c>
      <c r="Q278" s="181">
        <f t="shared" si="833"/>
        <v>0</v>
      </c>
      <c r="R278" s="155">
        <v>368</v>
      </c>
      <c r="S278" s="156">
        <v>303</v>
      </c>
      <c r="T278" s="157">
        <f t="shared" si="834"/>
        <v>0</v>
      </c>
      <c r="U278" s="158">
        <f t="shared" si="834"/>
        <v>0</v>
      </c>
      <c r="V278" s="155">
        <v>2</v>
      </c>
      <c r="W278" s="156">
        <v>1</v>
      </c>
      <c r="X278" s="157">
        <f t="shared" si="835"/>
        <v>0</v>
      </c>
      <c r="Y278" s="158">
        <f t="shared" si="835"/>
        <v>0</v>
      </c>
      <c r="Z278" s="155"/>
      <c r="AA278" s="156"/>
      <c r="AB278" s="157">
        <f t="shared" si="836"/>
        <v>0</v>
      </c>
      <c r="AC278" s="158">
        <f t="shared" si="836"/>
        <v>0</v>
      </c>
      <c r="AD278" s="157">
        <f t="shared" si="837"/>
        <v>370</v>
      </c>
      <c r="AE278" s="158">
        <f t="shared" si="837"/>
        <v>304</v>
      </c>
      <c r="AF278" s="157">
        <f t="shared" si="838"/>
        <v>0</v>
      </c>
      <c r="AG278" s="158">
        <f t="shared" si="838"/>
        <v>0</v>
      </c>
      <c r="AH278" s="155">
        <v>3.8780000000000001</v>
      </c>
      <c r="AI278" s="156">
        <v>4.1070000000000002</v>
      </c>
      <c r="AJ278" s="157">
        <f t="shared" si="839"/>
        <v>1427.104</v>
      </c>
      <c r="AK278" s="157">
        <f t="shared" si="839"/>
        <v>1244.421</v>
      </c>
      <c r="AL278" s="155">
        <v>6.3330000000000002</v>
      </c>
      <c r="AM278" s="156">
        <v>4</v>
      </c>
      <c r="AN278" s="157">
        <f t="shared" si="840"/>
        <v>12.666</v>
      </c>
      <c r="AO278" s="157">
        <f t="shared" si="840"/>
        <v>4</v>
      </c>
      <c r="AP278" s="155"/>
      <c r="AQ278" s="156"/>
      <c r="AR278" s="157">
        <f t="shared" si="841"/>
        <v>0</v>
      </c>
      <c r="AS278" s="158">
        <f t="shared" si="841"/>
        <v>0</v>
      </c>
      <c r="AT278" s="157">
        <f t="shared" si="842"/>
        <v>3.8912702702702702</v>
      </c>
      <c r="AU278" s="158">
        <f t="shared" si="842"/>
        <v>4.1066480263157894</v>
      </c>
      <c r="AV278" s="157">
        <f t="shared" si="843"/>
        <v>1439.77</v>
      </c>
      <c r="AW278" s="158">
        <f t="shared" si="843"/>
        <v>1248.421</v>
      </c>
      <c r="AX278" s="155"/>
      <c r="AY278" s="156"/>
      <c r="AZ278" s="157">
        <f t="shared" si="844"/>
        <v>0</v>
      </c>
      <c r="BA278" s="158">
        <f t="shared" si="844"/>
        <v>0</v>
      </c>
      <c r="BB278" s="155"/>
      <c r="BC278" s="156"/>
      <c r="BD278" s="157">
        <f t="shared" si="845"/>
        <v>0</v>
      </c>
      <c r="BE278" s="158">
        <f t="shared" si="845"/>
        <v>0</v>
      </c>
      <c r="BF278" s="155"/>
      <c r="BG278" s="156"/>
      <c r="BH278" s="157">
        <f t="shared" si="846"/>
        <v>0</v>
      </c>
      <c r="BI278" s="158">
        <f t="shared" si="846"/>
        <v>0</v>
      </c>
      <c r="BJ278" s="157">
        <f t="shared" si="847"/>
        <v>0</v>
      </c>
      <c r="BK278" s="158">
        <f t="shared" si="847"/>
        <v>0</v>
      </c>
      <c r="BL278" s="157">
        <f t="shared" si="848"/>
        <v>0</v>
      </c>
      <c r="BM278" s="158">
        <f t="shared" si="848"/>
        <v>0</v>
      </c>
      <c r="BN278" s="155">
        <v>824</v>
      </c>
      <c r="BO278" s="156">
        <v>938</v>
      </c>
      <c r="BP278" s="157">
        <f t="shared" si="849"/>
        <v>0</v>
      </c>
      <c r="BQ278" s="158">
        <f t="shared" si="849"/>
        <v>0</v>
      </c>
      <c r="BR278" s="155">
        <v>8</v>
      </c>
      <c r="BS278" s="156">
        <v>4</v>
      </c>
      <c r="BT278" s="157">
        <f t="shared" si="850"/>
        <v>0</v>
      </c>
      <c r="BU278" s="158">
        <f t="shared" si="850"/>
        <v>0</v>
      </c>
      <c r="BV278" s="155"/>
      <c r="BW278" s="156"/>
      <c r="BX278" s="157">
        <f t="shared" si="851"/>
        <v>0</v>
      </c>
      <c r="BY278" s="158">
        <f t="shared" si="851"/>
        <v>0</v>
      </c>
      <c r="BZ278" s="157">
        <f t="shared" si="852"/>
        <v>832</v>
      </c>
      <c r="CA278" s="158">
        <f t="shared" si="852"/>
        <v>942</v>
      </c>
      <c r="CB278" s="157">
        <f t="shared" si="853"/>
        <v>0</v>
      </c>
      <c r="CC278" s="158">
        <f t="shared" si="853"/>
        <v>0</v>
      </c>
      <c r="CD278" s="155">
        <v>4.3540000000000001</v>
      </c>
      <c r="CE278" s="156">
        <v>3.9849999999999999</v>
      </c>
      <c r="CF278" s="157">
        <f t="shared" si="854"/>
        <v>3587.6959999999999</v>
      </c>
      <c r="CG278" s="158">
        <f t="shared" si="854"/>
        <v>3737.93</v>
      </c>
      <c r="CH278" s="155">
        <v>5.125</v>
      </c>
      <c r="CI278" s="156">
        <v>6</v>
      </c>
      <c r="CJ278" s="157">
        <f t="shared" si="855"/>
        <v>41</v>
      </c>
      <c r="CK278" s="158">
        <f t="shared" si="855"/>
        <v>24</v>
      </c>
      <c r="CL278" s="155"/>
      <c r="CM278" s="156"/>
      <c r="CN278" s="157">
        <f t="shared" si="856"/>
        <v>0</v>
      </c>
      <c r="CO278" s="158">
        <f t="shared" si="856"/>
        <v>0</v>
      </c>
      <c r="CP278" s="157">
        <f t="shared" si="857"/>
        <v>4.3614134615384614</v>
      </c>
      <c r="CQ278" s="158">
        <f t="shared" si="857"/>
        <v>3.9935562632696389</v>
      </c>
      <c r="CR278" s="157">
        <f t="shared" si="858"/>
        <v>3628.6959999999999</v>
      </c>
      <c r="CS278" s="158">
        <f t="shared" si="858"/>
        <v>3761.93</v>
      </c>
      <c r="CT278" s="155"/>
      <c r="CU278" s="156"/>
      <c r="CV278" s="157">
        <f t="shared" si="859"/>
        <v>0</v>
      </c>
      <c r="CW278" s="158">
        <f t="shared" si="859"/>
        <v>0</v>
      </c>
      <c r="CX278" s="155"/>
      <c r="CY278" s="156"/>
      <c r="CZ278" s="157">
        <f t="shared" si="860"/>
        <v>0</v>
      </c>
      <c r="DA278" s="158">
        <f t="shared" si="860"/>
        <v>0</v>
      </c>
      <c r="DB278" s="155"/>
      <c r="DC278" s="156"/>
      <c r="DD278" s="157">
        <f t="shared" si="861"/>
        <v>0</v>
      </c>
      <c r="DE278" s="158">
        <f t="shared" si="861"/>
        <v>0</v>
      </c>
      <c r="DF278" s="157">
        <f t="shared" si="862"/>
        <v>0</v>
      </c>
      <c r="DG278" s="158">
        <f t="shared" si="862"/>
        <v>0</v>
      </c>
      <c r="DH278" s="157">
        <f t="shared" si="863"/>
        <v>0</v>
      </c>
      <c r="DI278" s="158">
        <f t="shared" si="863"/>
        <v>0</v>
      </c>
      <c r="DJ278" s="157">
        <f t="shared" si="864"/>
        <v>1202</v>
      </c>
      <c r="DK278" s="158">
        <f t="shared" si="864"/>
        <v>1246</v>
      </c>
      <c r="DL278" s="157">
        <f t="shared" si="864"/>
        <v>0</v>
      </c>
      <c r="DM278" s="158">
        <f t="shared" si="864"/>
        <v>0</v>
      </c>
      <c r="DN278" s="157">
        <f t="shared" si="865"/>
        <v>4.21669384359401</v>
      </c>
      <c r="DO278" s="158">
        <f t="shared" si="865"/>
        <v>4.021148475120385</v>
      </c>
      <c r="DP278" s="157">
        <f t="shared" si="866"/>
        <v>5068.4660000000003</v>
      </c>
      <c r="DQ278" s="158">
        <f t="shared" si="866"/>
        <v>5010.3509999999997</v>
      </c>
      <c r="DR278" s="157">
        <f t="shared" si="867"/>
        <v>0</v>
      </c>
      <c r="DS278" s="158">
        <f t="shared" si="867"/>
        <v>0</v>
      </c>
      <c r="DT278" s="157">
        <f t="shared" si="868"/>
        <v>0</v>
      </c>
      <c r="DU278" s="158">
        <f t="shared" si="868"/>
        <v>0</v>
      </c>
      <c r="DV278" s="155">
        <v>393</v>
      </c>
      <c r="DW278" s="156">
        <v>404</v>
      </c>
      <c r="DX278" s="157">
        <f t="shared" si="869"/>
        <v>0</v>
      </c>
      <c r="DY278" s="158">
        <f t="shared" si="869"/>
        <v>0</v>
      </c>
      <c r="DZ278" s="155">
        <v>115</v>
      </c>
      <c r="EA278" s="156">
        <v>137</v>
      </c>
      <c r="EB278" s="157">
        <f t="shared" si="870"/>
        <v>0</v>
      </c>
      <c r="EC278" s="158">
        <f t="shared" si="870"/>
        <v>0</v>
      </c>
      <c r="ED278" s="155"/>
      <c r="EE278" s="156"/>
      <c r="EF278" s="157">
        <f t="shared" si="871"/>
        <v>0</v>
      </c>
      <c r="EG278" s="158">
        <f t="shared" si="871"/>
        <v>0</v>
      </c>
      <c r="EH278" s="157">
        <f t="shared" si="872"/>
        <v>508</v>
      </c>
      <c r="EI278" s="158">
        <f t="shared" si="872"/>
        <v>541</v>
      </c>
      <c r="EJ278" s="157">
        <f t="shared" si="873"/>
        <v>0</v>
      </c>
      <c r="EK278" s="158">
        <f t="shared" si="873"/>
        <v>0</v>
      </c>
      <c r="EL278" s="155">
        <v>5.9409999999999998</v>
      </c>
      <c r="EM278" s="156">
        <v>6.2169999999999996</v>
      </c>
      <c r="EN278" s="157">
        <f t="shared" si="874"/>
        <v>2334.8130000000001</v>
      </c>
      <c r="EO278" s="158">
        <f t="shared" si="874"/>
        <v>2511.6679999999997</v>
      </c>
      <c r="EP278" s="155">
        <v>8.9039999999999999</v>
      </c>
      <c r="EQ278" s="156">
        <v>8.3800000000000008</v>
      </c>
      <c r="ER278" s="157">
        <f t="shared" si="875"/>
        <v>1023.96</v>
      </c>
      <c r="ES278" s="158">
        <f t="shared" si="875"/>
        <v>1148.0600000000002</v>
      </c>
      <c r="ET278" s="155"/>
      <c r="EU278" s="156"/>
      <c r="EV278" s="157">
        <f t="shared" si="876"/>
        <v>0</v>
      </c>
      <c r="EW278" s="158">
        <f t="shared" si="876"/>
        <v>0</v>
      </c>
      <c r="EX278" s="157">
        <f t="shared" si="877"/>
        <v>6.6117578740157485</v>
      </c>
      <c r="EY278" s="158">
        <f t="shared" si="877"/>
        <v>6.7647467652495381</v>
      </c>
      <c r="EZ278" s="157">
        <f t="shared" si="878"/>
        <v>3358.7730000000001</v>
      </c>
      <c r="FA278" s="158">
        <f t="shared" si="878"/>
        <v>3659.7280000000001</v>
      </c>
      <c r="FB278" s="155"/>
      <c r="FC278" s="156"/>
      <c r="FD278" s="157">
        <f t="shared" si="879"/>
        <v>0</v>
      </c>
      <c r="FE278" s="158">
        <f t="shared" si="879"/>
        <v>0</v>
      </c>
      <c r="FF278" s="155"/>
      <c r="FG278" s="156"/>
      <c r="FH278" s="157">
        <f t="shared" si="880"/>
        <v>0</v>
      </c>
      <c r="FI278" s="158">
        <f t="shared" si="880"/>
        <v>0</v>
      </c>
      <c r="FJ278" s="155"/>
      <c r="FK278" s="156"/>
      <c r="FL278" s="157">
        <f t="shared" si="881"/>
        <v>0</v>
      </c>
      <c r="FM278" s="158">
        <f t="shared" si="881"/>
        <v>0</v>
      </c>
      <c r="FN278" s="157">
        <f t="shared" si="882"/>
        <v>0</v>
      </c>
      <c r="FO278" s="158">
        <f t="shared" si="882"/>
        <v>0</v>
      </c>
      <c r="FP278" s="157">
        <f t="shared" si="883"/>
        <v>0</v>
      </c>
      <c r="FQ278" s="158">
        <f t="shared" si="883"/>
        <v>0</v>
      </c>
      <c r="FR278" s="155">
        <v>254</v>
      </c>
      <c r="FS278" s="156">
        <v>197</v>
      </c>
      <c r="FT278" s="157">
        <f t="shared" si="884"/>
        <v>0</v>
      </c>
      <c r="FU278" s="158">
        <f>IF(GA278&gt;0,#REF!,)</f>
        <v>0</v>
      </c>
      <c r="FV278" s="155">
        <v>3.6960000000000002</v>
      </c>
      <c r="FW278" s="156">
        <v>3.0179999999999998</v>
      </c>
      <c r="FX278" s="157">
        <f t="shared" si="885"/>
        <v>938.78399999999999</v>
      </c>
      <c r="FY278" s="158">
        <f t="shared" si="885"/>
        <v>594.54599999999994</v>
      </c>
      <c r="FZ278" s="155"/>
      <c r="GA278" s="156"/>
      <c r="GB278" s="157">
        <f t="shared" si="886"/>
        <v>0</v>
      </c>
      <c r="GC278" s="158">
        <f>IF(GA278&gt;0,(#REF!*GA278),)</f>
        <v>0</v>
      </c>
      <c r="GD278" s="157">
        <f t="shared" si="887"/>
        <v>1585</v>
      </c>
      <c r="GE278" s="158">
        <f t="shared" si="887"/>
        <v>1645</v>
      </c>
      <c r="GF278" s="157">
        <f t="shared" si="887"/>
        <v>0</v>
      </c>
      <c r="GG278" s="158">
        <f t="shared" si="887"/>
        <v>0</v>
      </c>
      <c r="GH278" s="157">
        <f t="shared" si="888"/>
        <v>7349.6130000000003</v>
      </c>
      <c r="GI278" s="158">
        <f t="shared" si="888"/>
        <v>7494.0189999999993</v>
      </c>
      <c r="GJ278" s="157" t="str">
        <f t="shared" si="889"/>
        <v/>
      </c>
      <c r="GK278" s="158" t="str">
        <f t="shared" si="889"/>
        <v/>
      </c>
      <c r="GL278" s="157">
        <f t="shared" si="890"/>
        <v>125</v>
      </c>
      <c r="GM278" s="158">
        <f t="shared" si="890"/>
        <v>142</v>
      </c>
      <c r="GN278" s="157">
        <f t="shared" si="890"/>
        <v>0</v>
      </c>
      <c r="GO278" s="158">
        <f t="shared" si="890"/>
        <v>0</v>
      </c>
      <c r="GP278" s="157">
        <f t="shared" si="891"/>
        <v>1077.626</v>
      </c>
      <c r="GQ278" s="158">
        <f t="shared" si="891"/>
        <v>1176.0600000000002</v>
      </c>
      <c r="GR278" s="157">
        <f t="shared" si="892"/>
        <v>0</v>
      </c>
      <c r="GS278" s="158">
        <f t="shared" si="892"/>
        <v>0</v>
      </c>
      <c r="GT278" s="157">
        <f t="shared" si="893"/>
        <v>1710</v>
      </c>
      <c r="GU278" s="158">
        <f t="shared" si="893"/>
        <v>1787</v>
      </c>
      <c r="GV278" s="157">
        <f t="shared" si="893"/>
        <v>0</v>
      </c>
      <c r="GW278" s="158">
        <f t="shared" si="893"/>
        <v>0</v>
      </c>
      <c r="GX278" s="157">
        <f t="shared" si="894"/>
        <v>8427.2389999999996</v>
      </c>
      <c r="GY278" s="158">
        <f t="shared" si="894"/>
        <v>8670.0789999999997</v>
      </c>
      <c r="GZ278" s="157" t="str">
        <f t="shared" si="894"/>
        <v/>
      </c>
      <c r="HA278" s="158" t="str">
        <f t="shared" si="894"/>
        <v/>
      </c>
      <c r="HB278" s="157">
        <f t="shared" si="895"/>
        <v>0</v>
      </c>
      <c r="HC278" s="158">
        <f t="shared" si="895"/>
        <v>0</v>
      </c>
      <c r="HD278" s="157">
        <f t="shared" si="895"/>
        <v>0</v>
      </c>
      <c r="HE278" s="158">
        <f t="shared" si="895"/>
        <v>0</v>
      </c>
      <c r="HF278" s="157" t="str">
        <f t="shared" si="896"/>
        <v/>
      </c>
      <c r="HG278" s="158" t="str">
        <f t="shared" si="896"/>
        <v/>
      </c>
      <c r="HH278" s="157" t="str">
        <f t="shared" si="897"/>
        <v/>
      </c>
      <c r="HI278" s="158" t="str">
        <f t="shared" si="897"/>
        <v/>
      </c>
      <c r="HJ278" s="157">
        <f t="shared" si="898"/>
        <v>9366.023000000001</v>
      </c>
      <c r="HK278" s="158">
        <f t="shared" si="898"/>
        <v>9264.625</v>
      </c>
      <c r="HL278" s="157" t="str">
        <f t="shared" si="899"/>
        <v/>
      </c>
      <c r="HM278" s="158" t="str">
        <f t="shared" si="899"/>
        <v/>
      </c>
    </row>
    <row r="279" spans="1:221" s="82" customFormat="1" ht="15" customHeight="1">
      <c r="A279" s="253" t="s">
        <v>669</v>
      </c>
      <c r="B279" s="257" t="s">
        <v>678</v>
      </c>
      <c r="C279" s="261"/>
      <c r="D279" s="256">
        <v>221768</v>
      </c>
      <c r="E279" s="256">
        <v>5</v>
      </c>
      <c r="F279" s="155">
        <v>1233</v>
      </c>
      <c r="G279" s="156">
        <v>1209</v>
      </c>
      <c r="H279" s="155"/>
      <c r="I279" s="156"/>
      <c r="J279" s="157">
        <f t="shared" si="832"/>
        <v>1233</v>
      </c>
      <c r="K279" s="158">
        <f t="shared" si="832"/>
        <v>1209</v>
      </c>
      <c r="L279" s="155"/>
      <c r="M279" s="156"/>
      <c r="N279" s="199">
        <f t="shared" si="833"/>
        <v>1207</v>
      </c>
      <c r="O279" s="158">
        <f t="shared" si="833"/>
        <v>1209</v>
      </c>
      <c r="P279" s="199">
        <f t="shared" si="833"/>
        <v>0</v>
      </c>
      <c r="Q279" s="181">
        <f t="shared" si="833"/>
        <v>0</v>
      </c>
      <c r="R279" s="155">
        <v>157</v>
      </c>
      <c r="S279" s="156">
        <v>168</v>
      </c>
      <c r="T279" s="157">
        <f t="shared" si="834"/>
        <v>0</v>
      </c>
      <c r="U279" s="158">
        <f t="shared" si="834"/>
        <v>0</v>
      </c>
      <c r="V279" s="155"/>
      <c r="W279" s="156">
        <v>4</v>
      </c>
      <c r="X279" s="157">
        <f t="shared" si="835"/>
        <v>0</v>
      </c>
      <c r="Y279" s="158">
        <f t="shared" si="835"/>
        <v>0</v>
      </c>
      <c r="Z279" s="155"/>
      <c r="AA279" s="156"/>
      <c r="AB279" s="157">
        <f t="shared" si="836"/>
        <v>0</v>
      </c>
      <c r="AC279" s="158">
        <f t="shared" si="836"/>
        <v>0</v>
      </c>
      <c r="AD279" s="157">
        <f t="shared" si="837"/>
        <v>157</v>
      </c>
      <c r="AE279" s="158">
        <f t="shared" si="837"/>
        <v>172</v>
      </c>
      <c r="AF279" s="157">
        <f t="shared" si="838"/>
        <v>0</v>
      </c>
      <c r="AG279" s="158">
        <f t="shared" si="838"/>
        <v>0</v>
      </c>
      <c r="AH279" s="155">
        <v>3.758</v>
      </c>
      <c r="AI279" s="156">
        <v>4.0949999999999998</v>
      </c>
      <c r="AJ279" s="157">
        <f t="shared" si="839"/>
        <v>590.00599999999997</v>
      </c>
      <c r="AK279" s="157">
        <f t="shared" si="839"/>
        <v>687.95999999999992</v>
      </c>
      <c r="AL279" s="155"/>
      <c r="AM279" s="156">
        <v>4.0830000000000002</v>
      </c>
      <c r="AN279" s="157">
        <f t="shared" si="840"/>
        <v>0</v>
      </c>
      <c r="AO279" s="157">
        <f t="shared" si="840"/>
        <v>16.332000000000001</v>
      </c>
      <c r="AP279" s="155"/>
      <c r="AQ279" s="156"/>
      <c r="AR279" s="157">
        <f t="shared" si="841"/>
        <v>0</v>
      </c>
      <c r="AS279" s="158">
        <f t="shared" si="841"/>
        <v>0</v>
      </c>
      <c r="AT279" s="157">
        <f t="shared" si="842"/>
        <v>3.758</v>
      </c>
      <c r="AU279" s="158">
        <f t="shared" si="842"/>
        <v>4.0947209302325573</v>
      </c>
      <c r="AV279" s="157">
        <f t="shared" si="843"/>
        <v>590.00599999999997</v>
      </c>
      <c r="AW279" s="158">
        <f t="shared" si="843"/>
        <v>704.29199999999992</v>
      </c>
      <c r="AX279" s="155"/>
      <c r="AY279" s="156"/>
      <c r="AZ279" s="157">
        <f t="shared" si="844"/>
        <v>0</v>
      </c>
      <c r="BA279" s="158">
        <f t="shared" si="844"/>
        <v>0</v>
      </c>
      <c r="BB279" s="155"/>
      <c r="BC279" s="156"/>
      <c r="BD279" s="157">
        <f t="shared" si="845"/>
        <v>0</v>
      </c>
      <c r="BE279" s="158">
        <f t="shared" si="845"/>
        <v>0</v>
      </c>
      <c r="BF279" s="155"/>
      <c r="BG279" s="156"/>
      <c r="BH279" s="157">
        <f t="shared" si="846"/>
        <v>0</v>
      </c>
      <c r="BI279" s="158">
        <f t="shared" si="846"/>
        <v>0</v>
      </c>
      <c r="BJ279" s="157">
        <f t="shared" si="847"/>
        <v>0</v>
      </c>
      <c r="BK279" s="158">
        <f t="shared" si="847"/>
        <v>0</v>
      </c>
      <c r="BL279" s="157">
        <f t="shared" si="848"/>
        <v>0</v>
      </c>
      <c r="BM279" s="158">
        <f t="shared" si="848"/>
        <v>0</v>
      </c>
      <c r="BN279" s="155">
        <v>429</v>
      </c>
      <c r="BO279" s="156">
        <v>468</v>
      </c>
      <c r="BP279" s="157">
        <f t="shared" si="849"/>
        <v>0</v>
      </c>
      <c r="BQ279" s="158">
        <f t="shared" si="849"/>
        <v>0</v>
      </c>
      <c r="BR279" s="155">
        <v>18</v>
      </c>
      <c r="BS279" s="156">
        <v>13</v>
      </c>
      <c r="BT279" s="157">
        <f t="shared" si="850"/>
        <v>0</v>
      </c>
      <c r="BU279" s="158">
        <f t="shared" si="850"/>
        <v>0</v>
      </c>
      <c r="BV279" s="155"/>
      <c r="BW279" s="156"/>
      <c r="BX279" s="157">
        <f t="shared" si="851"/>
        <v>0</v>
      </c>
      <c r="BY279" s="158">
        <f t="shared" si="851"/>
        <v>0</v>
      </c>
      <c r="BZ279" s="157">
        <f t="shared" si="852"/>
        <v>447</v>
      </c>
      <c r="CA279" s="158">
        <f t="shared" si="852"/>
        <v>481</v>
      </c>
      <c r="CB279" s="157">
        <f t="shared" si="853"/>
        <v>0</v>
      </c>
      <c r="CC279" s="158">
        <f t="shared" si="853"/>
        <v>0</v>
      </c>
      <c r="CD279" s="155">
        <v>4.5579999999999998</v>
      </c>
      <c r="CE279" s="156">
        <v>4.4160000000000004</v>
      </c>
      <c r="CF279" s="157">
        <f t="shared" si="854"/>
        <v>1955.3819999999998</v>
      </c>
      <c r="CG279" s="158">
        <f t="shared" si="854"/>
        <v>2066.6880000000001</v>
      </c>
      <c r="CH279" s="155">
        <v>5.4260000000000002</v>
      </c>
      <c r="CI279" s="156">
        <v>6.1280000000000001</v>
      </c>
      <c r="CJ279" s="157">
        <f t="shared" si="855"/>
        <v>97.668000000000006</v>
      </c>
      <c r="CK279" s="158">
        <f t="shared" si="855"/>
        <v>79.664000000000001</v>
      </c>
      <c r="CL279" s="155"/>
      <c r="CM279" s="156"/>
      <c r="CN279" s="157">
        <f t="shared" si="856"/>
        <v>0</v>
      </c>
      <c r="CO279" s="158">
        <f t="shared" si="856"/>
        <v>0</v>
      </c>
      <c r="CP279" s="157">
        <f t="shared" si="857"/>
        <v>4.5929530201342272</v>
      </c>
      <c r="CQ279" s="158">
        <f t="shared" si="857"/>
        <v>4.4622702702702712</v>
      </c>
      <c r="CR279" s="157">
        <f t="shared" si="858"/>
        <v>2053.0499999999997</v>
      </c>
      <c r="CS279" s="158">
        <f t="shared" si="858"/>
        <v>2146.3520000000003</v>
      </c>
      <c r="CT279" s="155"/>
      <c r="CU279" s="156"/>
      <c r="CV279" s="157">
        <f t="shared" si="859"/>
        <v>0</v>
      </c>
      <c r="CW279" s="158">
        <f t="shared" si="859"/>
        <v>0</v>
      </c>
      <c r="CX279" s="155"/>
      <c r="CY279" s="156"/>
      <c r="CZ279" s="157">
        <f t="shared" si="860"/>
        <v>0</v>
      </c>
      <c r="DA279" s="158">
        <f t="shared" si="860"/>
        <v>0</v>
      </c>
      <c r="DB279" s="155"/>
      <c r="DC279" s="156"/>
      <c r="DD279" s="157">
        <f t="shared" si="861"/>
        <v>0</v>
      </c>
      <c r="DE279" s="158">
        <f t="shared" si="861"/>
        <v>0</v>
      </c>
      <c r="DF279" s="157">
        <f t="shared" si="862"/>
        <v>0</v>
      </c>
      <c r="DG279" s="158">
        <f t="shared" si="862"/>
        <v>0</v>
      </c>
      <c r="DH279" s="157">
        <f t="shared" si="863"/>
        <v>0</v>
      </c>
      <c r="DI279" s="158">
        <f t="shared" si="863"/>
        <v>0</v>
      </c>
      <c r="DJ279" s="157">
        <f t="shared" si="864"/>
        <v>604</v>
      </c>
      <c r="DK279" s="158">
        <f t="shared" si="864"/>
        <v>653</v>
      </c>
      <c r="DL279" s="157">
        <f t="shared" si="864"/>
        <v>0</v>
      </c>
      <c r="DM279" s="158">
        <f t="shared" si="864"/>
        <v>0</v>
      </c>
      <c r="DN279" s="157">
        <f t="shared" si="865"/>
        <v>4.3759205298013235</v>
      </c>
      <c r="DO279" s="158">
        <f t="shared" si="865"/>
        <v>4.3654578866768761</v>
      </c>
      <c r="DP279" s="157">
        <f t="shared" si="866"/>
        <v>2643.0559999999996</v>
      </c>
      <c r="DQ279" s="158">
        <f t="shared" si="866"/>
        <v>2850.6440000000002</v>
      </c>
      <c r="DR279" s="157">
        <f t="shared" si="867"/>
        <v>0</v>
      </c>
      <c r="DS279" s="158">
        <f t="shared" si="867"/>
        <v>0</v>
      </c>
      <c r="DT279" s="157">
        <f t="shared" si="868"/>
        <v>0</v>
      </c>
      <c r="DU279" s="158">
        <f t="shared" si="868"/>
        <v>0</v>
      </c>
      <c r="DV279" s="155">
        <v>247</v>
      </c>
      <c r="DW279" s="156">
        <v>212</v>
      </c>
      <c r="DX279" s="157">
        <f t="shared" si="869"/>
        <v>0</v>
      </c>
      <c r="DY279" s="158">
        <f t="shared" si="869"/>
        <v>0</v>
      </c>
      <c r="DZ279" s="155">
        <v>50</v>
      </c>
      <c r="EA279" s="156">
        <v>59</v>
      </c>
      <c r="EB279" s="157">
        <f t="shared" si="870"/>
        <v>0</v>
      </c>
      <c r="EC279" s="158">
        <f t="shared" si="870"/>
        <v>0</v>
      </c>
      <c r="ED279" s="155"/>
      <c r="EE279" s="156"/>
      <c r="EF279" s="157">
        <f t="shared" si="871"/>
        <v>0</v>
      </c>
      <c r="EG279" s="158">
        <f t="shared" si="871"/>
        <v>0</v>
      </c>
      <c r="EH279" s="157">
        <f t="shared" si="872"/>
        <v>297</v>
      </c>
      <c r="EI279" s="158">
        <f t="shared" si="872"/>
        <v>271</v>
      </c>
      <c r="EJ279" s="157">
        <f t="shared" si="873"/>
        <v>0</v>
      </c>
      <c r="EK279" s="158">
        <f t="shared" si="873"/>
        <v>0</v>
      </c>
      <c r="EL279" s="155">
        <v>6.6760000000000002</v>
      </c>
      <c r="EM279" s="156">
        <v>6.6239999999999997</v>
      </c>
      <c r="EN279" s="157">
        <f t="shared" si="874"/>
        <v>1648.972</v>
      </c>
      <c r="EO279" s="158">
        <f t="shared" si="874"/>
        <v>1404.288</v>
      </c>
      <c r="EP279" s="155">
        <v>9.9</v>
      </c>
      <c r="EQ279" s="156">
        <v>10.621</v>
      </c>
      <c r="ER279" s="157">
        <f t="shared" si="875"/>
        <v>495</v>
      </c>
      <c r="ES279" s="158">
        <f t="shared" si="875"/>
        <v>626.63900000000001</v>
      </c>
      <c r="ET279" s="155"/>
      <c r="EU279" s="156"/>
      <c r="EV279" s="157">
        <f t="shared" si="876"/>
        <v>0</v>
      </c>
      <c r="EW279" s="158">
        <f t="shared" si="876"/>
        <v>0</v>
      </c>
      <c r="EX279" s="157">
        <f t="shared" si="877"/>
        <v>7.2187609427609418</v>
      </c>
      <c r="EY279" s="158">
        <f t="shared" si="877"/>
        <v>7.4941955719557196</v>
      </c>
      <c r="EZ279" s="157">
        <f t="shared" si="878"/>
        <v>2143.9719999999998</v>
      </c>
      <c r="FA279" s="158">
        <f t="shared" si="878"/>
        <v>2030.9269999999999</v>
      </c>
      <c r="FB279" s="155"/>
      <c r="FC279" s="156"/>
      <c r="FD279" s="157">
        <f t="shared" si="879"/>
        <v>0</v>
      </c>
      <c r="FE279" s="158">
        <f t="shared" si="879"/>
        <v>0</v>
      </c>
      <c r="FF279" s="155"/>
      <c r="FG279" s="156"/>
      <c r="FH279" s="157">
        <f t="shared" si="880"/>
        <v>0</v>
      </c>
      <c r="FI279" s="158">
        <f t="shared" si="880"/>
        <v>0</v>
      </c>
      <c r="FJ279" s="155"/>
      <c r="FK279" s="156"/>
      <c r="FL279" s="157">
        <f t="shared" si="881"/>
        <v>0</v>
      </c>
      <c r="FM279" s="158">
        <f t="shared" si="881"/>
        <v>0</v>
      </c>
      <c r="FN279" s="157">
        <f t="shared" si="882"/>
        <v>0</v>
      </c>
      <c r="FO279" s="158">
        <f t="shared" si="882"/>
        <v>0</v>
      </c>
      <c r="FP279" s="157">
        <f t="shared" si="883"/>
        <v>0</v>
      </c>
      <c r="FQ279" s="158">
        <f t="shared" si="883"/>
        <v>0</v>
      </c>
      <c r="FR279" s="155">
        <v>306</v>
      </c>
      <c r="FS279" s="156">
        <v>285</v>
      </c>
      <c r="FT279" s="157">
        <f t="shared" si="884"/>
        <v>0</v>
      </c>
      <c r="FU279" s="158">
        <f>IF(GA279&gt;0,#REF!,)</f>
        <v>0</v>
      </c>
      <c r="FV279" s="155">
        <v>4.3330000000000002</v>
      </c>
      <c r="FW279" s="156">
        <v>3.7789999999999999</v>
      </c>
      <c r="FX279" s="157">
        <f t="shared" si="885"/>
        <v>1325.8980000000001</v>
      </c>
      <c r="FY279" s="158">
        <f t="shared" si="885"/>
        <v>1077.0149999999999</v>
      </c>
      <c r="FZ279" s="155"/>
      <c r="GA279" s="156"/>
      <c r="GB279" s="157">
        <f t="shared" si="886"/>
        <v>0</v>
      </c>
      <c r="GC279" s="158">
        <f>IF(GA279&gt;0,(#REF!*GA279),)</f>
        <v>0</v>
      </c>
      <c r="GD279" s="157">
        <f t="shared" si="887"/>
        <v>833</v>
      </c>
      <c r="GE279" s="158">
        <f t="shared" si="887"/>
        <v>848</v>
      </c>
      <c r="GF279" s="157">
        <f t="shared" si="887"/>
        <v>0</v>
      </c>
      <c r="GG279" s="158">
        <f t="shared" si="887"/>
        <v>0</v>
      </c>
      <c r="GH279" s="157">
        <f t="shared" si="888"/>
        <v>4194.3599999999997</v>
      </c>
      <c r="GI279" s="158">
        <f t="shared" si="888"/>
        <v>4158.9359999999997</v>
      </c>
      <c r="GJ279" s="157" t="str">
        <f t="shared" si="889"/>
        <v/>
      </c>
      <c r="GK279" s="158" t="str">
        <f t="shared" si="889"/>
        <v/>
      </c>
      <c r="GL279" s="157">
        <f t="shared" si="890"/>
        <v>68</v>
      </c>
      <c r="GM279" s="158">
        <f t="shared" si="890"/>
        <v>76</v>
      </c>
      <c r="GN279" s="157">
        <f t="shared" si="890"/>
        <v>0</v>
      </c>
      <c r="GO279" s="158">
        <f t="shared" si="890"/>
        <v>0</v>
      </c>
      <c r="GP279" s="157">
        <f t="shared" si="891"/>
        <v>592.66800000000001</v>
      </c>
      <c r="GQ279" s="158">
        <f t="shared" si="891"/>
        <v>722.63499999999999</v>
      </c>
      <c r="GR279" s="157">
        <f t="shared" si="892"/>
        <v>0</v>
      </c>
      <c r="GS279" s="158">
        <f t="shared" si="892"/>
        <v>0</v>
      </c>
      <c r="GT279" s="157">
        <f t="shared" si="893"/>
        <v>901</v>
      </c>
      <c r="GU279" s="158">
        <f t="shared" si="893"/>
        <v>924</v>
      </c>
      <c r="GV279" s="157">
        <f t="shared" si="893"/>
        <v>0</v>
      </c>
      <c r="GW279" s="158">
        <f t="shared" si="893"/>
        <v>0</v>
      </c>
      <c r="GX279" s="157">
        <f t="shared" si="894"/>
        <v>4787.0279999999993</v>
      </c>
      <c r="GY279" s="158">
        <f t="shared" si="894"/>
        <v>4881.5709999999999</v>
      </c>
      <c r="GZ279" s="157" t="str">
        <f t="shared" si="894"/>
        <v/>
      </c>
      <c r="HA279" s="158" t="str">
        <f t="shared" si="894"/>
        <v/>
      </c>
      <c r="HB279" s="157">
        <f t="shared" si="895"/>
        <v>0</v>
      </c>
      <c r="HC279" s="158">
        <f t="shared" si="895"/>
        <v>0</v>
      </c>
      <c r="HD279" s="157">
        <f t="shared" si="895"/>
        <v>0</v>
      </c>
      <c r="HE279" s="158">
        <f t="shared" si="895"/>
        <v>0</v>
      </c>
      <c r="HF279" s="157" t="str">
        <f t="shared" si="896"/>
        <v/>
      </c>
      <c r="HG279" s="158" t="str">
        <f t="shared" si="896"/>
        <v/>
      </c>
      <c r="HH279" s="157" t="str">
        <f t="shared" si="897"/>
        <v/>
      </c>
      <c r="HI279" s="158" t="str">
        <f t="shared" si="897"/>
        <v/>
      </c>
      <c r="HJ279" s="157">
        <f t="shared" si="898"/>
        <v>6112.9259999999995</v>
      </c>
      <c r="HK279" s="158">
        <f t="shared" si="898"/>
        <v>5958.5859999999993</v>
      </c>
      <c r="HL279" s="157" t="str">
        <f t="shared" si="899"/>
        <v/>
      </c>
      <c r="HM279" s="158" t="str">
        <f t="shared" si="899"/>
        <v/>
      </c>
    </row>
    <row r="280" spans="1:221" s="82" customFormat="1" ht="15" customHeight="1">
      <c r="A280" s="253" t="s">
        <v>669</v>
      </c>
      <c r="B280" s="257" t="s">
        <v>679</v>
      </c>
      <c r="C280" s="261"/>
      <c r="D280" s="256">
        <v>219824</v>
      </c>
      <c r="E280" s="256">
        <v>8</v>
      </c>
      <c r="F280" s="155">
        <v>1127</v>
      </c>
      <c r="G280" s="156">
        <v>1070</v>
      </c>
      <c r="H280" s="155"/>
      <c r="I280" s="156"/>
      <c r="J280" s="157">
        <f t="shared" si="832"/>
        <v>1127</v>
      </c>
      <c r="K280" s="158">
        <f t="shared" si="832"/>
        <v>1070</v>
      </c>
      <c r="L280" s="155"/>
      <c r="M280" s="156"/>
      <c r="N280" s="157">
        <f t="shared" si="833"/>
        <v>1127</v>
      </c>
      <c r="O280" s="158">
        <f t="shared" si="833"/>
        <v>1070</v>
      </c>
      <c r="P280" s="199">
        <f t="shared" si="833"/>
        <v>0</v>
      </c>
      <c r="Q280" s="181">
        <f t="shared" si="833"/>
        <v>0</v>
      </c>
      <c r="R280" s="155">
        <v>4</v>
      </c>
      <c r="S280" s="156">
        <v>2</v>
      </c>
      <c r="T280" s="157">
        <f t="shared" si="834"/>
        <v>0</v>
      </c>
      <c r="U280" s="158">
        <f t="shared" si="834"/>
        <v>0</v>
      </c>
      <c r="V280" s="155">
        <v>2</v>
      </c>
      <c r="W280" s="156">
        <v>1</v>
      </c>
      <c r="X280" s="157">
        <f t="shared" si="835"/>
        <v>0</v>
      </c>
      <c r="Y280" s="158">
        <f t="shared" si="835"/>
        <v>0</v>
      </c>
      <c r="Z280" s="155"/>
      <c r="AA280" s="156"/>
      <c r="AB280" s="157">
        <f t="shared" si="836"/>
        <v>0</v>
      </c>
      <c r="AC280" s="158">
        <f t="shared" si="836"/>
        <v>0</v>
      </c>
      <c r="AD280" s="157">
        <f t="shared" si="837"/>
        <v>6</v>
      </c>
      <c r="AE280" s="158">
        <f t="shared" si="837"/>
        <v>3</v>
      </c>
      <c r="AF280" s="157">
        <f t="shared" si="838"/>
        <v>0</v>
      </c>
      <c r="AG280" s="158">
        <f t="shared" si="838"/>
        <v>0</v>
      </c>
      <c r="AH280" s="155">
        <v>3.5</v>
      </c>
      <c r="AI280" s="156">
        <v>5.6669999999999998</v>
      </c>
      <c r="AJ280" s="157">
        <f t="shared" si="839"/>
        <v>14</v>
      </c>
      <c r="AK280" s="157">
        <f t="shared" si="839"/>
        <v>11.334</v>
      </c>
      <c r="AL280" s="155">
        <v>2.6669999999999998</v>
      </c>
      <c r="AM280" s="156">
        <v>4</v>
      </c>
      <c r="AN280" s="157">
        <f t="shared" si="840"/>
        <v>5.3339999999999996</v>
      </c>
      <c r="AO280" s="157">
        <f t="shared" si="840"/>
        <v>4</v>
      </c>
      <c r="AP280" s="155"/>
      <c r="AQ280" s="156"/>
      <c r="AR280" s="157">
        <f t="shared" si="841"/>
        <v>0</v>
      </c>
      <c r="AS280" s="158">
        <f t="shared" si="841"/>
        <v>0</v>
      </c>
      <c r="AT280" s="157">
        <f t="shared" si="842"/>
        <v>3.2223333333333333</v>
      </c>
      <c r="AU280" s="158">
        <f t="shared" si="842"/>
        <v>5.1113333333333335</v>
      </c>
      <c r="AV280" s="157">
        <f t="shared" si="843"/>
        <v>19.334</v>
      </c>
      <c r="AW280" s="158">
        <f t="shared" si="843"/>
        <v>15.334</v>
      </c>
      <c r="AX280" s="155"/>
      <c r="AY280" s="156"/>
      <c r="AZ280" s="157">
        <f t="shared" si="844"/>
        <v>0</v>
      </c>
      <c r="BA280" s="158">
        <f t="shared" si="844"/>
        <v>0</v>
      </c>
      <c r="BB280" s="155"/>
      <c r="BC280" s="156"/>
      <c r="BD280" s="157">
        <f t="shared" si="845"/>
        <v>0</v>
      </c>
      <c r="BE280" s="158">
        <f t="shared" si="845"/>
        <v>0</v>
      </c>
      <c r="BF280" s="155"/>
      <c r="BG280" s="156"/>
      <c r="BH280" s="157">
        <f t="shared" si="846"/>
        <v>0</v>
      </c>
      <c r="BI280" s="158">
        <f t="shared" si="846"/>
        <v>0</v>
      </c>
      <c r="BJ280" s="157">
        <f t="shared" si="847"/>
        <v>0</v>
      </c>
      <c r="BK280" s="158">
        <f t="shared" si="847"/>
        <v>0</v>
      </c>
      <c r="BL280" s="157">
        <f t="shared" si="848"/>
        <v>0</v>
      </c>
      <c r="BM280" s="158">
        <f t="shared" si="848"/>
        <v>0</v>
      </c>
      <c r="BN280" s="155">
        <v>307</v>
      </c>
      <c r="BO280" s="156">
        <v>322</v>
      </c>
      <c r="BP280" s="157">
        <f t="shared" si="849"/>
        <v>0</v>
      </c>
      <c r="BQ280" s="158">
        <f t="shared" si="849"/>
        <v>0</v>
      </c>
      <c r="BR280" s="155">
        <v>91</v>
      </c>
      <c r="BS280" s="156">
        <v>99</v>
      </c>
      <c r="BT280" s="157">
        <f t="shared" si="850"/>
        <v>0</v>
      </c>
      <c r="BU280" s="158">
        <f t="shared" si="850"/>
        <v>0</v>
      </c>
      <c r="BV280" s="155"/>
      <c r="BW280" s="156"/>
      <c r="BX280" s="157">
        <f t="shared" si="851"/>
        <v>0</v>
      </c>
      <c r="BY280" s="158">
        <f t="shared" si="851"/>
        <v>0</v>
      </c>
      <c r="BZ280" s="157">
        <f t="shared" si="852"/>
        <v>398</v>
      </c>
      <c r="CA280" s="158">
        <f t="shared" si="852"/>
        <v>421</v>
      </c>
      <c r="CB280" s="157">
        <f t="shared" si="853"/>
        <v>0</v>
      </c>
      <c r="CC280" s="158">
        <f t="shared" si="853"/>
        <v>0</v>
      </c>
      <c r="CD280" s="155">
        <v>5.069</v>
      </c>
      <c r="CE280" s="156">
        <v>4.0140000000000002</v>
      </c>
      <c r="CF280" s="157">
        <f t="shared" si="854"/>
        <v>1556.183</v>
      </c>
      <c r="CG280" s="158">
        <f t="shared" si="854"/>
        <v>1292.508</v>
      </c>
      <c r="CH280" s="155">
        <v>5.3810000000000002</v>
      </c>
      <c r="CI280" s="156">
        <v>5.0069999999999997</v>
      </c>
      <c r="CJ280" s="157">
        <f t="shared" si="855"/>
        <v>489.67100000000005</v>
      </c>
      <c r="CK280" s="158">
        <f t="shared" si="855"/>
        <v>495.69299999999998</v>
      </c>
      <c r="CL280" s="155"/>
      <c r="CM280" s="156"/>
      <c r="CN280" s="157">
        <f t="shared" si="856"/>
        <v>0</v>
      </c>
      <c r="CO280" s="158">
        <f t="shared" si="856"/>
        <v>0</v>
      </c>
      <c r="CP280" s="157">
        <f t="shared" si="857"/>
        <v>5.1403366834170852</v>
      </c>
      <c r="CQ280" s="158">
        <f t="shared" si="857"/>
        <v>4.2475083135391927</v>
      </c>
      <c r="CR280" s="157">
        <f t="shared" si="858"/>
        <v>2045.8539999999998</v>
      </c>
      <c r="CS280" s="158">
        <f t="shared" si="858"/>
        <v>1788.201</v>
      </c>
      <c r="CT280" s="155"/>
      <c r="CU280" s="156"/>
      <c r="CV280" s="157">
        <f t="shared" si="859"/>
        <v>0</v>
      </c>
      <c r="CW280" s="158">
        <f t="shared" si="859"/>
        <v>0</v>
      </c>
      <c r="CX280" s="155"/>
      <c r="CY280" s="156"/>
      <c r="CZ280" s="157">
        <f t="shared" si="860"/>
        <v>0</v>
      </c>
      <c r="DA280" s="158">
        <f t="shared" si="860"/>
        <v>0</v>
      </c>
      <c r="DB280" s="155"/>
      <c r="DC280" s="156"/>
      <c r="DD280" s="157">
        <f t="shared" si="861"/>
        <v>0</v>
      </c>
      <c r="DE280" s="158">
        <f t="shared" si="861"/>
        <v>0</v>
      </c>
      <c r="DF280" s="157">
        <f t="shared" si="862"/>
        <v>0</v>
      </c>
      <c r="DG280" s="158">
        <f t="shared" si="862"/>
        <v>0</v>
      </c>
      <c r="DH280" s="157">
        <f t="shared" si="863"/>
        <v>0</v>
      </c>
      <c r="DI280" s="158">
        <f t="shared" si="863"/>
        <v>0</v>
      </c>
      <c r="DJ280" s="157">
        <f t="shared" si="864"/>
        <v>404</v>
      </c>
      <c r="DK280" s="158">
        <f t="shared" si="864"/>
        <v>424</v>
      </c>
      <c r="DL280" s="157">
        <f t="shared" si="864"/>
        <v>0</v>
      </c>
      <c r="DM280" s="158">
        <f t="shared" si="864"/>
        <v>0</v>
      </c>
      <c r="DN280" s="157">
        <f t="shared" si="865"/>
        <v>5.111851485148514</v>
      </c>
      <c r="DO280" s="158">
        <f t="shared" si="865"/>
        <v>4.2536202830188685</v>
      </c>
      <c r="DP280" s="157">
        <f t="shared" si="866"/>
        <v>2065.1879999999996</v>
      </c>
      <c r="DQ280" s="158">
        <f t="shared" si="866"/>
        <v>1803.5350000000003</v>
      </c>
      <c r="DR280" s="157">
        <f t="shared" si="867"/>
        <v>0</v>
      </c>
      <c r="DS280" s="158">
        <f t="shared" si="867"/>
        <v>0</v>
      </c>
      <c r="DT280" s="157">
        <f t="shared" si="868"/>
        <v>0</v>
      </c>
      <c r="DU280" s="158">
        <f t="shared" si="868"/>
        <v>0</v>
      </c>
      <c r="DV280" s="155">
        <v>115</v>
      </c>
      <c r="DW280" s="156">
        <v>96</v>
      </c>
      <c r="DX280" s="157">
        <f t="shared" si="869"/>
        <v>0</v>
      </c>
      <c r="DY280" s="158">
        <f t="shared" si="869"/>
        <v>0</v>
      </c>
      <c r="DZ280" s="155">
        <v>77</v>
      </c>
      <c r="EA280" s="156">
        <v>79</v>
      </c>
      <c r="EB280" s="157">
        <f t="shared" si="870"/>
        <v>0</v>
      </c>
      <c r="EC280" s="158">
        <f t="shared" si="870"/>
        <v>0</v>
      </c>
      <c r="ED280" s="155"/>
      <c r="EE280" s="156"/>
      <c r="EF280" s="157">
        <f t="shared" si="871"/>
        <v>0</v>
      </c>
      <c r="EG280" s="158">
        <f t="shared" si="871"/>
        <v>0</v>
      </c>
      <c r="EH280" s="157">
        <f t="shared" si="872"/>
        <v>192</v>
      </c>
      <c r="EI280" s="158">
        <f t="shared" si="872"/>
        <v>175</v>
      </c>
      <c r="EJ280" s="157">
        <f t="shared" si="873"/>
        <v>0</v>
      </c>
      <c r="EK280" s="158">
        <f t="shared" si="873"/>
        <v>0</v>
      </c>
      <c r="EL280" s="155">
        <v>8.09</v>
      </c>
      <c r="EM280" s="156">
        <v>6.2290000000000001</v>
      </c>
      <c r="EN280" s="157">
        <f t="shared" si="874"/>
        <v>930.35</v>
      </c>
      <c r="EO280" s="158">
        <f t="shared" si="874"/>
        <v>597.98400000000004</v>
      </c>
      <c r="EP280" s="155">
        <v>9.3640000000000008</v>
      </c>
      <c r="EQ280" s="156">
        <v>8.9450000000000003</v>
      </c>
      <c r="ER280" s="157">
        <f t="shared" si="875"/>
        <v>721.02800000000002</v>
      </c>
      <c r="ES280" s="158">
        <f t="shared" si="875"/>
        <v>706.65499999999997</v>
      </c>
      <c r="ET280" s="155"/>
      <c r="EU280" s="156"/>
      <c r="EV280" s="157">
        <f t="shared" si="876"/>
        <v>0</v>
      </c>
      <c r="EW280" s="158">
        <f t="shared" si="876"/>
        <v>0</v>
      </c>
      <c r="EX280" s="157">
        <f t="shared" si="877"/>
        <v>8.6009270833333336</v>
      </c>
      <c r="EY280" s="158">
        <f t="shared" si="877"/>
        <v>7.4550800000000006</v>
      </c>
      <c r="EZ280" s="157">
        <f t="shared" si="878"/>
        <v>1651.3780000000002</v>
      </c>
      <c r="FA280" s="158">
        <f t="shared" si="878"/>
        <v>1304.6390000000001</v>
      </c>
      <c r="FB280" s="155"/>
      <c r="FC280" s="156"/>
      <c r="FD280" s="157">
        <f t="shared" si="879"/>
        <v>0</v>
      </c>
      <c r="FE280" s="158">
        <f t="shared" si="879"/>
        <v>0</v>
      </c>
      <c r="FF280" s="155"/>
      <c r="FG280" s="156"/>
      <c r="FH280" s="157">
        <f t="shared" si="880"/>
        <v>0</v>
      </c>
      <c r="FI280" s="158">
        <f t="shared" si="880"/>
        <v>0</v>
      </c>
      <c r="FJ280" s="155"/>
      <c r="FK280" s="156"/>
      <c r="FL280" s="157">
        <f t="shared" si="881"/>
        <v>0</v>
      </c>
      <c r="FM280" s="158">
        <f t="shared" si="881"/>
        <v>0</v>
      </c>
      <c r="FN280" s="157">
        <f t="shared" si="882"/>
        <v>0</v>
      </c>
      <c r="FO280" s="158">
        <f t="shared" si="882"/>
        <v>0</v>
      </c>
      <c r="FP280" s="157">
        <f t="shared" si="883"/>
        <v>0</v>
      </c>
      <c r="FQ280" s="158">
        <f t="shared" si="883"/>
        <v>0</v>
      </c>
      <c r="FR280" s="155">
        <v>531</v>
      </c>
      <c r="FS280" s="156">
        <v>471</v>
      </c>
      <c r="FT280" s="157">
        <f t="shared" si="884"/>
        <v>0</v>
      </c>
      <c r="FU280" s="158">
        <f t="shared" si="884"/>
        <v>0</v>
      </c>
      <c r="FV280" s="155">
        <v>4.1609999999999996</v>
      </c>
      <c r="FW280" s="156">
        <v>3.7029999999999998</v>
      </c>
      <c r="FX280" s="157">
        <f t="shared" si="885"/>
        <v>2209.491</v>
      </c>
      <c r="FY280" s="158">
        <f t="shared" si="885"/>
        <v>1744.1129999999998</v>
      </c>
      <c r="FZ280" s="155"/>
      <c r="GA280" s="156"/>
      <c r="GB280" s="157">
        <f t="shared" si="886"/>
        <v>0</v>
      </c>
      <c r="GC280" s="158">
        <f t="shared" si="886"/>
        <v>0</v>
      </c>
      <c r="GD280" s="157">
        <f t="shared" si="887"/>
        <v>426</v>
      </c>
      <c r="GE280" s="158">
        <f t="shared" si="887"/>
        <v>420</v>
      </c>
      <c r="GF280" s="157">
        <f t="shared" si="887"/>
        <v>0</v>
      </c>
      <c r="GG280" s="158">
        <f t="shared" si="887"/>
        <v>0</v>
      </c>
      <c r="GH280" s="157">
        <f t="shared" si="888"/>
        <v>2500.5329999999999</v>
      </c>
      <c r="GI280" s="158">
        <f t="shared" si="888"/>
        <v>1901.826</v>
      </c>
      <c r="GJ280" s="157" t="str">
        <f t="shared" si="889"/>
        <v/>
      </c>
      <c r="GK280" s="158" t="str">
        <f t="shared" si="889"/>
        <v/>
      </c>
      <c r="GL280" s="157">
        <f t="shared" si="890"/>
        <v>170</v>
      </c>
      <c r="GM280" s="158">
        <f t="shared" si="890"/>
        <v>179</v>
      </c>
      <c r="GN280" s="157">
        <f t="shared" si="890"/>
        <v>0</v>
      </c>
      <c r="GO280" s="158">
        <f t="shared" si="890"/>
        <v>0</v>
      </c>
      <c r="GP280" s="157">
        <f t="shared" si="891"/>
        <v>1216.0330000000001</v>
      </c>
      <c r="GQ280" s="158">
        <f t="shared" si="891"/>
        <v>1206.348</v>
      </c>
      <c r="GR280" s="157">
        <f t="shared" si="892"/>
        <v>0</v>
      </c>
      <c r="GS280" s="158">
        <f t="shared" si="892"/>
        <v>0</v>
      </c>
      <c r="GT280" s="157">
        <f t="shared" si="893"/>
        <v>596</v>
      </c>
      <c r="GU280" s="158">
        <f t="shared" si="893"/>
        <v>599</v>
      </c>
      <c r="GV280" s="157">
        <f t="shared" si="893"/>
        <v>0</v>
      </c>
      <c r="GW280" s="158">
        <f t="shared" si="893"/>
        <v>0</v>
      </c>
      <c r="GX280" s="157">
        <f t="shared" si="894"/>
        <v>3716.5659999999998</v>
      </c>
      <c r="GY280" s="158">
        <f t="shared" si="894"/>
        <v>3108.174</v>
      </c>
      <c r="GZ280" s="157" t="str">
        <f t="shared" si="894"/>
        <v/>
      </c>
      <c r="HA280" s="158" t="str">
        <f t="shared" si="894"/>
        <v/>
      </c>
      <c r="HB280" s="157">
        <f t="shared" si="895"/>
        <v>0</v>
      </c>
      <c r="HC280" s="158">
        <f t="shared" si="895"/>
        <v>0</v>
      </c>
      <c r="HD280" s="157">
        <f t="shared" si="895"/>
        <v>0</v>
      </c>
      <c r="HE280" s="158">
        <f t="shared" si="895"/>
        <v>0</v>
      </c>
      <c r="HF280" s="157" t="str">
        <f t="shared" si="896"/>
        <v/>
      </c>
      <c r="HG280" s="158" t="str">
        <f t="shared" si="896"/>
        <v/>
      </c>
      <c r="HH280" s="157" t="str">
        <f t="shared" si="897"/>
        <v/>
      </c>
      <c r="HI280" s="158" t="str">
        <f t="shared" si="897"/>
        <v/>
      </c>
      <c r="HJ280" s="157">
        <f t="shared" si="898"/>
        <v>5926.0569999999998</v>
      </c>
      <c r="HK280" s="158">
        <f t="shared" si="898"/>
        <v>4852.2870000000003</v>
      </c>
      <c r="HL280" s="157" t="str">
        <f t="shared" si="899"/>
        <v/>
      </c>
      <c r="HM280" s="158" t="str">
        <f t="shared" si="899"/>
        <v/>
      </c>
    </row>
    <row r="281" spans="1:221" s="82" customFormat="1" ht="15" customHeight="1">
      <c r="A281" s="253" t="s">
        <v>669</v>
      </c>
      <c r="B281" s="254" t="s">
        <v>680</v>
      </c>
      <c r="C281" s="261"/>
      <c r="D281" s="256">
        <v>221184</v>
      </c>
      <c r="E281" s="256">
        <v>8</v>
      </c>
      <c r="F281" s="155">
        <v>779</v>
      </c>
      <c r="G281" s="156">
        <v>798</v>
      </c>
      <c r="H281" s="155"/>
      <c r="I281" s="156"/>
      <c r="J281" s="157">
        <f t="shared" si="832"/>
        <v>779</v>
      </c>
      <c r="K281" s="158">
        <f t="shared" si="832"/>
        <v>798</v>
      </c>
      <c r="L281" s="155"/>
      <c r="M281" s="156"/>
      <c r="N281" s="157">
        <f t="shared" si="833"/>
        <v>779</v>
      </c>
      <c r="O281" s="158">
        <f t="shared" si="833"/>
        <v>798</v>
      </c>
      <c r="P281" s="199">
        <f t="shared" si="833"/>
        <v>0</v>
      </c>
      <c r="Q281" s="181">
        <f t="shared" si="833"/>
        <v>0</v>
      </c>
      <c r="R281" s="155">
        <v>3</v>
      </c>
      <c r="S281" s="156">
        <v>2</v>
      </c>
      <c r="T281" s="157">
        <f t="shared" si="834"/>
        <v>0</v>
      </c>
      <c r="U281" s="158">
        <f t="shared" si="834"/>
        <v>0</v>
      </c>
      <c r="V281" s="155">
        <v>1</v>
      </c>
      <c r="W281" s="156">
        <v>3</v>
      </c>
      <c r="X281" s="157">
        <f t="shared" si="835"/>
        <v>0</v>
      </c>
      <c r="Y281" s="158">
        <f t="shared" si="835"/>
        <v>0</v>
      </c>
      <c r="Z281" s="155"/>
      <c r="AA281" s="156"/>
      <c r="AB281" s="157">
        <f t="shared" si="836"/>
        <v>0</v>
      </c>
      <c r="AC281" s="158">
        <f t="shared" si="836"/>
        <v>0</v>
      </c>
      <c r="AD281" s="157">
        <f t="shared" si="837"/>
        <v>4</v>
      </c>
      <c r="AE281" s="158">
        <f t="shared" si="837"/>
        <v>5</v>
      </c>
      <c r="AF281" s="157">
        <f t="shared" si="838"/>
        <v>0</v>
      </c>
      <c r="AG281" s="158">
        <f t="shared" si="838"/>
        <v>0</v>
      </c>
      <c r="AH281" s="155">
        <v>2.778</v>
      </c>
      <c r="AI281" s="156">
        <v>3.1669999999999998</v>
      </c>
      <c r="AJ281" s="157">
        <f t="shared" si="839"/>
        <v>8.3339999999999996</v>
      </c>
      <c r="AK281" s="157">
        <f t="shared" si="839"/>
        <v>6.3339999999999996</v>
      </c>
      <c r="AL281" s="155">
        <v>3.6669999999999998</v>
      </c>
      <c r="AM281" s="156">
        <v>5.444</v>
      </c>
      <c r="AN281" s="157">
        <f t="shared" si="840"/>
        <v>3.6669999999999998</v>
      </c>
      <c r="AO281" s="157">
        <f t="shared" si="840"/>
        <v>16.332000000000001</v>
      </c>
      <c r="AP281" s="155"/>
      <c r="AQ281" s="156"/>
      <c r="AR281" s="157">
        <f t="shared" si="841"/>
        <v>0</v>
      </c>
      <c r="AS281" s="158">
        <f t="shared" si="841"/>
        <v>0</v>
      </c>
      <c r="AT281" s="157">
        <f t="shared" si="842"/>
        <v>3.0002499999999999</v>
      </c>
      <c r="AU281" s="158">
        <f t="shared" si="842"/>
        <v>4.5331999999999999</v>
      </c>
      <c r="AV281" s="157">
        <f t="shared" si="843"/>
        <v>12.000999999999999</v>
      </c>
      <c r="AW281" s="158">
        <f t="shared" si="843"/>
        <v>22.666</v>
      </c>
      <c r="AX281" s="155"/>
      <c r="AY281" s="156"/>
      <c r="AZ281" s="157">
        <f t="shared" si="844"/>
        <v>0</v>
      </c>
      <c r="BA281" s="158">
        <f t="shared" si="844"/>
        <v>0</v>
      </c>
      <c r="BB281" s="155"/>
      <c r="BC281" s="156"/>
      <c r="BD281" s="157">
        <f t="shared" si="845"/>
        <v>0</v>
      </c>
      <c r="BE281" s="158">
        <f t="shared" si="845"/>
        <v>0</v>
      </c>
      <c r="BF281" s="155"/>
      <c r="BG281" s="156"/>
      <c r="BH281" s="157">
        <f t="shared" si="846"/>
        <v>0</v>
      </c>
      <c r="BI281" s="158">
        <f t="shared" si="846"/>
        <v>0</v>
      </c>
      <c r="BJ281" s="157">
        <f t="shared" si="847"/>
        <v>0</v>
      </c>
      <c r="BK281" s="158">
        <f t="shared" si="847"/>
        <v>0</v>
      </c>
      <c r="BL281" s="157">
        <f t="shared" si="848"/>
        <v>0</v>
      </c>
      <c r="BM281" s="158">
        <f t="shared" si="848"/>
        <v>0</v>
      </c>
      <c r="BN281" s="155">
        <v>203</v>
      </c>
      <c r="BO281" s="156">
        <v>232</v>
      </c>
      <c r="BP281" s="157">
        <f t="shared" si="849"/>
        <v>0</v>
      </c>
      <c r="BQ281" s="158">
        <f t="shared" si="849"/>
        <v>0</v>
      </c>
      <c r="BR281" s="155">
        <v>123</v>
      </c>
      <c r="BS281" s="156">
        <v>116</v>
      </c>
      <c r="BT281" s="157">
        <f t="shared" si="850"/>
        <v>0</v>
      </c>
      <c r="BU281" s="158">
        <f t="shared" si="850"/>
        <v>0</v>
      </c>
      <c r="BV281" s="155"/>
      <c r="BW281" s="156"/>
      <c r="BX281" s="157">
        <f t="shared" si="851"/>
        <v>0</v>
      </c>
      <c r="BY281" s="158">
        <f t="shared" si="851"/>
        <v>0</v>
      </c>
      <c r="BZ281" s="157">
        <f t="shared" si="852"/>
        <v>326</v>
      </c>
      <c r="CA281" s="158">
        <f t="shared" si="852"/>
        <v>348</v>
      </c>
      <c r="CB281" s="157">
        <f t="shared" si="853"/>
        <v>0</v>
      </c>
      <c r="CC281" s="158">
        <f t="shared" si="853"/>
        <v>0</v>
      </c>
      <c r="CD281" s="155">
        <v>3.5830000000000002</v>
      </c>
      <c r="CE281" s="156">
        <v>3.3090000000000002</v>
      </c>
      <c r="CF281" s="157">
        <f t="shared" si="854"/>
        <v>727.34900000000005</v>
      </c>
      <c r="CG281" s="158">
        <f t="shared" si="854"/>
        <v>767.68799999999999</v>
      </c>
      <c r="CH281" s="155">
        <v>4.8810000000000002</v>
      </c>
      <c r="CI281" s="156">
        <v>4.4569999999999999</v>
      </c>
      <c r="CJ281" s="157">
        <f t="shared" si="855"/>
        <v>600.36300000000006</v>
      </c>
      <c r="CK281" s="158">
        <f t="shared" si="855"/>
        <v>517.01199999999994</v>
      </c>
      <c r="CL281" s="155"/>
      <c r="CM281" s="156"/>
      <c r="CN281" s="157">
        <f t="shared" si="856"/>
        <v>0</v>
      </c>
      <c r="CO281" s="158">
        <f t="shared" si="856"/>
        <v>0</v>
      </c>
      <c r="CP281" s="157">
        <f t="shared" si="857"/>
        <v>4.0727361963190187</v>
      </c>
      <c r="CQ281" s="158">
        <f t="shared" si="857"/>
        <v>3.691666666666666</v>
      </c>
      <c r="CR281" s="157">
        <f t="shared" si="858"/>
        <v>1327.7120000000002</v>
      </c>
      <c r="CS281" s="158">
        <f t="shared" si="858"/>
        <v>1284.6999999999998</v>
      </c>
      <c r="CT281" s="155"/>
      <c r="CU281" s="156"/>
      <c r="CV281" s="157">
        <f t="shared" si="859"/>
        <v>0</v>
      </c>
      <c r="CW281" s="158">
        <f t="shared" si="859"/>
        <v>0</v>
      </c>
      <c r="CX281" s="155"/>
      <c r="CY281" s="156"/>
      <c r="CZ281" s="157">
        <f t="shared" si="860"/>
        <v>0</v>
      </c>
      <c r="DA281" s="158">
        <f t="shared" si="860"/>
        <v>0</v>
      </c>
      <c r="DB281" s="155"/>
      <c r="DC281" s="156"/>
      <c r="DD281" s="157">
        <f t="shared" si="861"/>
        <v>0</v>
      </c>
      <c r="DE281" s="158">
        <f t="shared" si="861"/>
        <v>0</v>
      </c>
      <c r="DF281" s="157">
        <f t="shared" si="862"/>
        <v>0</v>
      </c>
      <c r="DG281" s="158">
        <f t="shared" si="862"/>
        <v>0</v>
      </c>
      <c r="DH281" s="157">
        <f t="shared" si="863"/>
        <v>0</v>
      </c>
      <c r="DI281" s="158">
        <f t="shared" si="863"/>
        <v>0</v>
      </c>
      <c r="DJ281" s="157">
        <f t="shared" si="864"/>
        <v>330</v>
      </c>
      <c r="DK281" s="158">
        <f t="shared" si="864"/>
        <v>353</v>
      </c>
      <c r="DL281" s="157">
        <f t="shared" si="864"/>
        <v>0</v>
      </c>
      <c r="DM281" s="158">
        <f t="shared" si="864"/>
        <v>0</v>
      </c>
      <c r="DN281" s="157">
        <f t="shared" si="865"/>
        <v>4.0597363636363646</v>
      </c>
      <c r="DO281" s="158">
        <f t="shared" si="865"/>
        <v>3.7035864022662883</v>
      </c>
      <c r="DP281" s="157">
        <f t="shared" si="866"/>
        <v>1339.7130000000004</v>
      </c>
      <c r="DQ281" s="158">
        <f t="shared" si="866"/>
        <v>1307.3659999999998</v>
      </c>
      <c r="DR281" s="157">
        <f t="shared" si="867"/>
        <v>0</v>
      </c>
      <c r="DS281" s="158">
        <f t="shared" si="867"/>
        <v>0</v>
      </c>
      <c r="DT281" s="157">
        <f t="shared" si="868"/>
        <v>0</v>
      </c>
      <c r="DU281" s="158">
        <f t="shared" si="868"/>
        <v>0</v>
      </c>
      <c r="DV281" s="155">
        <v>85</v>
      </c>
      <c r="DW281" s="156">
        <v>75</v>
      </c>
      <c r="DX281" s="157">
        <f t="shared" si="869"/>
        <v>0</v>
      </c>
      <c r="DY281" s="158">
        <f t="shared" si="869"/>
        <v>0</v>
      </c>
      <c r="DZ281" s="155">
        <v>78</v>
      </c>
      <c r="EA281" s="156">
        <v>91</v>
      </c>
      <c r="EB281" s="157">
        <f t="shared" si="870"/>
        <v>0</v>
      </c>
      <c r="EC281" s="158">
        <f t="shared" si="870"/>
        <v>0</v>
      </c>
      <c r="ED281" s="155"/>
      <c r="EE281" s="156"/>
      <c r="EF281" s="157">
        <f t="shared" si="871"/>
        <v>0</v>
      </c>
      <c r="EG281" s="158">
        <f t="shared" si="871"/>
        <v>0</v>
      </c>
      <c r="EH281" s="157">
        <f t="shared" si="872"/>
        <v>163</v>
      </c>
      <c r="EI281" s="158">
        <f t="shared" si="872"/>
        <v>166</v>
      </c>
      <c r="EJ281" s="157">
        <f t="shared" si="873"/>
        <v>0</v>
      </c>
      <c r="EK281" s="158">
        <f t="shared" si="873"/>
        <v>0</v>
      </c>
      <c r="EL281" s="155">
        <v>6.7690000000000001</v>
      </c>
      <c r="EM281" s="156">
        <v>6.8490000000000002</v>
      </c>
      <c r="EN281" s="157">
        <f t="shared" si="874"/>
        <v>575.36500000000001</v>
      </c>
      <c r="EO281" s="158">
        <f t="shared" si="874"/>
        <v>513.67500000000007</v>
      </c>
      <c r="EP281" s="155">
        <v>8.65</v>
      </c>
      <c r="EQ281" s="156">
        <v>9.7289999999999992</v>
      </c>
      <c r="ER281" s="157">
        <f t="shared" si="875"/>
        <v>674.7</v>
      </c>
      <c r="ES281" s="158">
        <f t="shared" si="875"/>
        <v>885.33899999999994</v>
      </c>
      <c r="ET281" s="155"/>
      <c r="EU281" s="156"/>
      <c r="EV281" s="157">
        <f t="shared" si="876"/>
        <v>0</v>
      </c>
      <c r="EW281" s="158">
        <f t="shared" si="876"/>
        <v>0</v>
      </c>
      <c r="EX281" s="157">
        <f t="shared" si="877"/>
        <v>7.6691104294478532</v>
      </c>
      <c r="EY281" s="158">
        <f t="shared" si="877"/>
        <v>8.4277951807228924</v>
      </c>
      <c r="EZ281" s="157">
        <f t="shared" si="878"/>
        <v>1250.0650000000001</v>
      </c>
      <c r="FA281" s="158">
        <f t="shared" si="878"/>
        <v>1399.0140000000001</v>
      </c>
      <c r="FB281" s="155"/>
      <c r="FC281" s="156"/>
      <c r="FD281" s="157">
        <f t="shared" si="879"/>
        <v>0</v>
      </c>
      <c r="FE281" s="158">
        <f t="shared" si="879"/>
        <v>0</v>
      </c>
      <c r="FF281" s="155"/>
      <c r="FG281" s="156"/>
      <c r="FH281" s="157">
        <f t="shared" si="880"/>
        <v>0</v>
      </c>
      <c r="FI281" s="158">
        <f t="shared" si="880"/>
        <v>0</v>
      </c>
      <c r="FJ281" s="155"/>
      <c r="FK281" s="156"/>
      <c r="FL281" s="157">
        <f t="shared" si="881"/>
        <v>0</v>
      </c>
      <c r="FM281" s="158">
        <f t="shared" si="881"/>
        <v>0</v>
      </c>
      <c r="FN281" s="157">
        <f t="shared" si="882"/>
        <v>0</v>
      </c>
      <c r="FO281" s="158">
        <f t="shared" si="882"/>
        <v>0</v>
      </c>
      <c r="FP281" s="157">
        <f t="shared" si="883"/>
        <v>0</v>
      </c>
      <c r="FQ281" s="158">
        <f t="shared" si="883"/>
        <v>0</v>
      </c>
      <c r="FR281" s="155">
        <v>286</v>
      </c>
      <c r="FS281" s="156">
        <v>279</v>
      </c>
      <c r="FT281" s="157">
        <f t="shared" si="884"/>
        <v>0</v>
      </c>
      <c r="FU281" s="158">
        <f t="shared" si="884"/>
        <v>0</v>
      </c>
      <c r="FV281" s="155">
        <v>3.5960000000000001</v>
      </c>
      <c r="FW281" s="156">
        <v>3.6520000000000001</v>
      </c>
      <c r="FX281" s="157">
        <f t="shared" si="885"/>
        <v>1028.4560000000001</v>
      </c>
      <c r="FY281" s="158">
        <f t="shared" si="885"/>
        <v>1018.908</v>
      </c>
      <c r="FZ281" s="155"/>
      <c r="GA281" s="156"/>
      <c r="GB281" s="157">
        <f t="shared" si="886"/>
        <v>0</v>
      </c>
      <c r="GC281" s="158">
        <f t="shared" si="886"/>
        <v>0</v>
      </c>
      <c r="GD281" s="157">
        <f t="shared" si="887"/>
        <v>291</v>
      </c>
      <c r="GE281" s="158">
        <f t="shared" si="887"/>
        <v>309</v>
      </c>
      <c r="GF281" s="157">
        <f t="shared" si="887"/>
        <v>0</v>
      </c>
      <c r="GG281" s="158">
        <f t="shared" si="887"/>
        <v>0</v>
      </c>
      <c r="GH281" s="157">
        <f t="shared" si="888"/>
        <v>1311.048</v>
      </c>
      <c r="GI281" s="158">
        <f t="shared" si="888"/>
        <v>1287.6970000000001</v>
      </c>
      <c r="GJ281" s="157" t="str">
        <f t="shared" si="889"/>
        <v/>
      </c>
      <c r="GK281" s="158" t="str">
        <f t="shared" si="889"/>
        <v/>
      </c>
      <c r="GL281" s="157">
        <f t="shared" si="890"/>
        <v>202</v>
      </c>
      <c r="GM281" s="158">
        <f t="shared" si="890"/>
        <v>210</v>
      </c>
      <c r="GN281" s="157">
        <f t="shared" si="890"/>
        <v>0</v>
      </c>
      <c r="GO281" s="158">
        <f t="shared" si="890"/>
        <v>0</v>
      </c>
      <c r="GP281" s="157">
        <f t="shared" si="891"/>
        <v>1278.73</v>
      </c>
      <c r="GQ281" s="158">
        <f t="shared" si="891"/>
        <v>1418.683</v>
      </c>
      <c r="GR281" s="157">
        <f t="shared" si="892"/>
        <v>0</v>
      </c>
      <c r="GS281" s="158">
        <f t="shared" si="892"/>
        <v>0</v>
      </c>
      <c r="GT281" s="157">
        <f t="shared" si="893"/>
        <v>493</v>
      </c>
      <c r="GU281" s="158">
        <f t="shared" si="893"/>
        <v>519</v>
      </c>
      <c r="GV281" s="157">
        <f t="shared" si="893"/>
        <v>0</v>
      </c>
      <c r="GW281" s="158">
        <f t="shared" si="893"/>
        <v>0</v>
      </c>
      <c r="GX281" s="157">
        <f t="shared" si="894"/>
        <v>2589.7780000000002</v>
      </c>
      <c r="GY281" s="158">
        <f t="shared" si="894"/>
        <v>2706.38</v>
      </c>
      <c r="GZ281" s="157" t="str">
        <f t="shared" si="894"/>
        <v/>
      </c>
      <c r="HA281" s="158" t="str">
        <f t="shared" si="894"/>
        <v/>
      </c>
      <c r="HB281" s="157">
        <f t="shared" si="895"/>
        <v>0</v>
      </c>
      <c r="HC281" s="158">
        <f t="shared" si="895"/>
        <v>0</v>
      </c>
      <c r="HD281" s="157">
        <f t="shared" si="895"/>
        <v>0</v>
      </c>
      <c r="HE281" s="158">
        <f t="shared" si="895"/>
        <v>0</v>
      </c>
      <c r="HF281" s="157" t="str">
        <f t="shared" si="896"/>
        <v/>
      </c>
      <c r="HG281" s="158" t="str">
        <f t="shared" si="896"/>
        <v/>
      </c>
      <c r="HH281" s="157" t="str">
        <f t="shared" si="897"/>
        <v/>
      </c>
      <c r="HI281" s="158" t="str">
        <f t="shared" si="897"/>
        <v/>
      </c>
      <c r="HJ281" s="157">
        <f t="shared" si="898"/>
        <v>3618.2340000000004</v>
      </c>
      <c r="HK281" s="158">
        <f t="shared" si="898"/>
        <v>3725.288</v>
      </c>
      <c r="HL281" s="157" t="str">
        <f t="shared" si="899"/>
        <v/>
      </c>
      <c r="HM281" s="158" t="str">
        <f t="shared" si="899"/>
        <v/>
      </c>
    </row>
    <row r="282" spans="1:221" s="82" customFormat="1" ht="15" customHeight="1">
      <c r="A282" s="253" t="s">
        <v>669</v>
      </c>
      <c r="B282" s="257" t="s">
        <v>681</v>
      </c>
      <c r="C282" s="261"/>
      <c r="D282" s="256">
        <v>221643</v>
      </c>
      <c r="E282" s="256">
        <v>8</v>
      </c>
      <c r="F282" s="155">
        <v>1430</v>
      </c>
      <c r="G282" s="156">
        <v>1446</v>
      </c>
      <c r="H282" s="155"/>
      <c r="I282" s="156"/>
      <c r="J282" s="157">
        <f t="shared" si="832"/>
        <v>1430</v>
      </c>
      <c r="K282" s="158">
        <f t="shared" si="832"/>
        <v>1446</v>
      </c>
      <c r="L282" s="155"/>
      <c r="M282" s="156"/>
      <c r="N282" s="157">
        <f t="shared" si="833"/>
        <v>1428</v>
      </c>
      <c r="O282" s="158">
        <f t="shared" si="833"/>
        <v>1446</v>
      </c>
      <c r="P282" s="199">
        <f t="shared" si="833"/>
        <v>0</v>
      </c>
      <c r="Q282" s="181">
        <f t="shared" si="833"/>
        <v>0</v>
      </c>
      <c r="R282" s="155">
        <v>32</v>
      </c>
      <c r="S282" s="156">
        <v>7</v>
      </c>
      <c r="T282" s="157">
        <f t="shared" si="834"/>
        <v>0</v>
      </c>
      <c r="U282" s="158">
        <f t="shared" si="834"/>
        <v>0</v>
      </c>
      <c r="V282" s="155">
        <v>1</v>
      </c>
      <c r="W282" s="156">
        <v>0</v>
      </c>
      <c r="X282" s="157">
        <f t="shared" si="835"/>
        <v>0</v>
      </c>
      <c r="Y282" s="158">
        <f t="shared" si="835"/>
        <v>0</v>
      </c>
      <c r="Z282" s="155"/>
      <c r="AA282" s="156"/>
      <c r="AB282" s="157">
        <f t="shared" si="836"/>
        <v>0</v>
      </c>
      <c r="AC282" s="158">
        <f t="shared" si="836"/>
        <v>0</v>
      </c>
      <c r="AD282" s="157">
        <f t="shared" si="837"/>
        <v>33</v>
      </c>
      <c r="AE282" s="158">
        <f t="shared" si="837"/>
        <v>7</v>
      </c>
      <c r="AF282" s="157">
        <f t="shared" si="838"/>
        <v>0</v>
      </c>
      <c r="AG282" s="158">
        <f t="shared" si="838"/>
        <v>0</v>
      </c>
      <c r="AH282" s="155">
        <v>3.125</v>
      </c>
      <c r="AI282" s="156">
        <v>3.286</v>
      </c>
      <c r="AJ282" s="157">
        <f t="shared" si="839"/>
        <v>100</v>
      </c>
      <c r="AK282" s="157">
        <f t="shared" si="839"/>
        <v>23.001999999999999</v>
      </c>
      <c r="AL282" s="155">
        <v>5.3330000000000002</v>
      </c>
      <c r="AM282" s="156">
        <v>0</v>
      </c>
      <c r="AN282" s="157">
        <f t="shared" si="840"/>
        <v>5.3330000000000002</v>
      </c>
      <c r="AO282" s="157">
        <f t="shared" si="840"/>
        <v>0</v>
      </c>
      <c r="AP282" s="155"/>
      <c r="AQ282" s="156"/>
      <c r="AR282" s="157">
        <f t="shared" si="841"/>
        <v>0</v>
      </c>
      <c r="AS282" s="158">
        <f t="shared" si="841"/>
        <v>0</v>
      </c>
      <c r="AT282" s="157">
        <f t="shared" si="842"/>
        <v>3.1919090909090908</v>
      </c>
      <c r="AU282" s="158">
        <f t="shared" si="842"/>
        <v>3.286</v>
      </c>
      <c r="AV282" s="157">
        <f t="shared" si="843"/>
        <v>105.333</v>
      </c>
      <c r="AW282" s="158">
        <f t="shared" si="843"/>
        <v>23.001999999999999</v>
      </c>
      <c r="AX282" s="155"/>
      <c r="AY282" s="156"/>
      <c r="AZ282" s="157">
        <f t="shared" si="844"/>
        <v>0</v>
      </c>
      <c r="BA282" s="158">
        <f t="shared" si="844"/>
        <v>0</v>
      </c>
      <c r="BB282" s="155"/>
      <c r="BC282" s="156"/>
      <c r="BD282" s="157">
        <f t="shared" si="845"/>
        <v>0</v>
      </c>
      <c r="BE282" s="158">
        <f t="shared" si="845"/>
        <v>0</v>
      </c>
      <c r="BF282" s="155"/>
      <c r="BG282" s="156"/>
      <c r="BH282" s="157">
        <f t="shared" si="846"/>
        <v>0</v>
      </c>
      <c r="BI282" s="158">
        <f t="shared" si="846"/>
        <v>0</v>
      </c>
      <c r="BJ282" s="157">
        <f t="shared" si="847"/>
        <v>0</v>
      </c>
      <c r="BK282" s="158">
        <f t="shared" si="847"/>
        <v>0</v>
      </c>
      <c r="BL282" s="157">
        <f t="shared" si="848"/>
        <v>0</v>
      </c>
      <c r="BM282" s="158">
        <f t="shared" si="848"/>
        <v>0</v>
      </c>
      <c r="BN282" s="155">
        <v>571</v>
      </c>
      <c r="BO282" s="156">
        <v>642</v>
      </c>
      <c r="BP282" s="157">
        <f t="shared" si="849"/>
        <v>0</v>
      </c>
      <c r="BQ282" s="158">
        <f t="shared" si="849"/>
        <v>0</v>
      </c>
      <c r="BR282" s="155">
        <v>141</v>
      </c>
      <c r="BS282" s="156">
        <v>117</v>
      </c>
      <c r="BT282" s="157">
        <f t="shared" si="850"/>
        <v>0</v>
      </c>
      <c r="BU282" s="158">
        <f t="shared" si="850"/>
        <v>0</v>
      </c>
      <c r="BV282" s="155"/>
      <c r="BW282" s="156"/>
      <c r="BX282" s="157">
        <f t="shared" si="851"/>
        <v>0</v>
      </c>
      <c r="BY282" s="158">
        <f t="shared" si="851"/>
        <v>0</v>
      </c>
      <c r="BZ282" s="157">
        <f t="shared" si="852"/>
        <v>712</v>
      </c>
      <c r="CA282" s="158">
        <f t="shared" si="852"/>
        <v>759</v>
      </c>
      <c r="CB282" s="157">
        <f t="shared" si="853"/>
        <v>0</v>
      </c>
      <c r="CC282" s="158">
        <f t="shared" si="853"/>
        <v>0</v>
      </c>
      <c r="CD282" s="155">
        <v>3.8969999999999998</v>
      </c>
      <c r="CE282" s="156">
        <v>3.6280000000000001</v>
      </c>
      <c r="CF282" s="157">
        <f t="shared" si="854"/>
        <v>2225.1869999999999</v>
      </c>
      <c r="CG282" s="158">
        <f t="shared" si="854"/>
        <v>2329.1759999999999</v>
      </c>
      <c r="CH282" s="155">
        <v>5.1609999999999996</v>
      </c>
      <c r="CI282" s="156">
        <v>5.1050000000000004</v>
      </c>
      <c r="CJ282" s="157">
        <f t="shared" si="855"/>
        <v>727.70099999999991</v>
      </c>
      <c r="CK282" s="158">
        <f t="shared" si="855"/>
        <v>597.28500000000008</v>
      </c>
      <c r="CL282" s="155"/>
      <c r="CM282" s="156"/>
      <c r="CN282" s="157">
        <f t="shared" si="856"/>
        <v>0</v>
      </c>
      <c r="CO282" s="158">
        <f t="shared" si="856"/>
        <v>0</v>
      </c>
      <c r="CP282" s="157">
        <f t="shared" si="857"/>
        <v>4.1473146067415732</v>
      </c>
      <c r="CQ282" s="158">
        <f t="shared" si="857"/>
        <v>3.8556798418972336</v>
      </c>
      <c r="CR282" s="157">
        <f t="shared" si="858"/>
        <v>2952.8879999999999</v>
      </c>
      <c r="CS282" s="158">
        <f t="shared" si="858"/>
        <v>2926.4610000000002</v>
      </c>
      <c r="CT282" s="155"/>
      <c r="CU282" s="156"/>
      <c r="CV282" s="157">
        <f t="shared" si="859"/>
        <v>0</v>
      </c>
      <c r="CW282" s="158">
        <f t="shared" si="859"/>
        <v>0</v>
      </c>
      <c r="CX282" s="155"/>
      <c r="CY282" s="156"/>
      <c r="CZ282" s="157">
        <f t="shared" si="860"/>
        <v>0</v>
      </c>
      <c r="DA282" s="158">
        <f t="shared" si="860"/>
        <v>0</v>
      </c>
      <c r="DB282" s="155"/>
      <c r="DC282" s="156"/>
      <c r="DD282" s="157">
        <f t="shared" si="861"/>
        <v>0</v>
      </c>
      <c r="DE282" s="158">
        <f t="shared" si="861"/>
        <v>0</v>
      </c>
      <c r="DF282" s="157">
        <f t="shared" si="862"/>
        <v>0</v>
      </c>
      <c r="DG282" s="158">
        <f t="shared" si="862"/>
        <v>0</v>
      </c>
      <c r="DH282" s="157">
        <f t="shared" si="863"/>
        <v>0</v>
      </c>
      <c r="DI282" s="158">
        <f t="shared" si="863"/>
        <v>0</v>
      </c>
      <c r="DJ282" s="157">
        <f t="shared" si="864"/>
        <v>745</v>
      </c>
      <c r="DK282" s="158">
        <f t="shared" si="864"/>
        <v>766</v>
      </c>
      <c r="DL282" s="157">
        <f t="shared" si="864"/>
        <v>0</v>
      </c>
      <c r="DM282" s="158">
        <f t="shared" si="864"/>
        <v>0</v>
      </c>
      <c r="DN282" s="157">
        <f t="shared" si="865"/>
        <v>4.1049946308724836</v>
      </c>
      <c r="DO282" s="158">
        <f t="shared" si="865"/>
        <v>3.8504738903394258</v>
      </c>
      <c r="DP282" s="157">
        <f t="shared" si="866"/>
        <v>3058.2210000000005</v>
      </c>
      <c r="DQ282" s="158">
        <f t="shared" si="866"/>
        <v>2949.4630000000002</v>
      </c>
      <c r="DR282" s="157">
        <f t="shared" si="867"/>
        <v>0</v>
      </c>
      <c r="DS282" s="158">
        <f t="shared" si="867"/>
        <v>0</v>
      </c>
      <c r="DT282" s="157">
        <f t="shared" si="868"/>
        <v>0</v>
      </c>
      <c r="DU282" s="158">
        <f t="shared" si="868"/>
        <v>0</v>
      </c>
      <c r="DV282" s="155">
        <v>151</v>
      </c>
      <c r="DW282" s="156">
        <v>125</v>
      </c>
      <c r="DX282" s="157">
        <f t="shared" si="869"/>
        <v>0</v>
      </c>
      <c r="DY282" s="158">
        <f t="shared" si="869"/>
        <v>0</v>
      </c>
      <c r="DZ282" s="155">
        <v>91</v>
      </c>
      <c r="EA282" s="156">
        <v>90</v>
      </c>
      <c r="EB282" s="157">
        <f t="shared" si="870"/>
        <v>0</v>
      </c>
      <c r="EC282" s="158">
        <f t="shared" si="870"/>
        <v>0</v>
      </c>
      <c r="ED282" s="155"/>
      <c r="EE282" s="156"/>
      <c r="EF282" s="157">
        <f t="shared" si="871"/>
        <v>0</v>
      </c>
      <c r="EG282" s="158">
        <f t="shared" si="871"/>
        <v>0</v>
      </c>
      <c r="EH282" s="157">
        <f t="shared" si="872"/>
        <v>242</v>
      </c>
      <c r="EI282" s="158">
        <f t="shared" si="872"/>
        <v>215</v>
      </c>
      <c r="EJ282" s="157">
        <f t="shared" si="873"/>
        <v>0</v>
      </c>
      <c r="EK282" s="158">
        <f t="shared" si="873"/>
        <v>0</v>
      </c>
      <c r="EL282" s="155">
        <v>5.6</v>
      </c>
      <c r="EM282" s="156">
        <v>5.6769999999999996</v>
      </c>
      <c r="EN282" s="157">
        <f t="shared" si="874"/>
        <v>845.59999999999991</v>
      </c>
      <c r="EO282" s="158">
        <f t="shared" si="874"/>
        <v>709.625</v>
      </c>
      <c r="EP282" s="155">
        <v>9.1679999999999993</v>
      </c>
      <c r="EQ282" s="156">
        <v>9.6259999999999994</v>
      </c>
      <c r="ER282" s="157">
        <f t="shared" si="875"/>
        <v>834.2879999999999</v>
      </c>
      <c r="ES282" s="158">
        <f t="shared" si="875"/>
        <v>866.33999999999992</v>
      </c>
      <c r="ET282" s="155"/>
      <c r="EU282" s="156"/>
      <c r="EV282" s="157">
        <f t="shared" si="876"/>
        <v>0</v>
      </c>
      <c r="EW282" s="158">
        <f t="shared" si="876"/>
        <v>0</v>
      </c>
      <c r="EX282" s="157">
        <f t="shared" si="877"/>
        <v>6.9416859504132225</v>
      </c>
      <c r="EY282" s="158">
        <f t="shared" si="877"/>
        <v>7.3300697674418602</v>
      </c>
      <c r="EZ282" s="157">
        <f t="shared" si="878"/>
        <v>1679.8879999999999</v>
      </c>
      <c r="FA282" s="158">
        <f t="shared" si="878"/>
        <v>1575.9649999999999</v>
      </c>
      <c r="FB282" s="155"/>
      <c r="FC282" s="156"/>
      <c r="FD282" s="157">
        <f t="shared" si="879"/>
        <v>0</v>
      </c>
      <c r="FE282" s="158">
        <f t="shared" si="879"/>
        <v>0</v>
      </c>
      <c r="FF282" s="155"/>
      <c r="FG282" s="156"/>
      <c r="FH282" s="157">
        <f t="shared" si="880"/>
        <v>0</v>
      </c>
      <c r="FI282" s="158">
        <f t="shared" si="880"/>
        <v>0</v>
      </c>
      <c r="FJ282" s="155"/>
      <c r="FK282" s="156"/>
      <c r="FL282" s="157">
        <f t="shared" si="881"/>
        <v>0</v>
      </c>
      <c r="FM282" s="158">
        <f t="shared" si="881"/>
        <v>0</v>
      </c>
      <c r="FN282" s="157">
        <f t="shared" si="882"/>
        <v>0</v>
      </c>
      <c r="FO282" s="158">
        <f t="shared" si="882"/>
        <v>0</v>
      </c>
      <c r="FP282" s="157">
        <f t="shared" si="883"/>
        <v>0</v>
      </c>
      <c r="FQ282" s="158">
        <f t="shared" si="883"/>
        <v>0</v>
      </c>
      <c r="FR282" s="155">
        <v>441</v>
      </c>
      <c r="FS282" s="156">
        <v>465</v>
      </c>
      <c r="FT282" s="157">
        <f t="shared" si="884"/>
        <v>0</v>
      </c>
      <c r="FU282" s="158">
        <f t="shared" si="884"/>
        <v>0</v>
      </c>
      <c r="FV282" s="155">
        <v>4.2450000000000001</v>
      </c>
      <c r="FW282" s="156">
        <v>3.8740000000000001</v>
      </c>
      <c r="FX282" s="157">
        <f t="shared" si="885"/>
        <v>1872.0450000000001</v>
      </c>
      <c r="FY282" s="158">
        <f t="shared" si="885"/>
        <v>1801.41</v>
      </c>
      <c r="FZ282" s="155"/>
      <c r="GA282" s="156"/>
      <c r="GB282" s="157">
        <f t="shared" si="886"/>
        <v>0</v>
      </c>
      <c r="GC282" s="158">
        <f t="shared" si="886"/>
        <v>0</v>
      </c>
      <c r="GD282" s="157">
        <f t="shared" si="887"/>
        <v>754</v>
      </c>
      <c r="GE282" s="158">
        <f t="shared" si="887"/>
        <v>774</v>
      </c>
      <c r="GF282" s="157">
        <f t="shared" si="887"/>
        <v>0</v>
      </c>
      <c r="GG282" s="158">
        <f t="shared" si="887"/>
        <v>0</v>
      </c>
      <c r="GH282" s="157">
        <f t="shared" si="888"/>
        <v>3170.7869999999998</v>
      </c>
      <c r="GI282" s="158">
        <f t="shared" si="888"/>
        <v>3061.8029999999999</v>
      </c>
      <c r="GJ282" s="157" t="str">
        <f t="shared" si="889"/>
        <v/>
      </c>
      <c r="GK282" s="158" t="str">
        <f t="shared" si="889"/>
        <v/>
      </c>
      <c r="GL282" s="157">
        <f t="shared" si="890"/>
        <v>233</v>
      </c>
      <c r="GM282" s="158">
        <f t="shared" si="890"/>
        <v>207</v>
      </c>
      <c r="GN282" s="157">
        <f t="shared" si="890"/>
        <v>0</v>
      </c>
      <c r="GO282" s="158">
        <f t="shared" si="890"/>
        <v>0</v>
      </c>
      <c r="GP282" s="157">
        <f t="shared" si="891"/>
        <v>1567.3219999999997</v>
      </c>
      <c r="GQ282" s="158">
        <f t="shared" si="891"/>
        <v>1463.625</v>
      </c>
      <c r="GR282" s="157">
        <f t="shared" si="892"/>
        <v>0</v>
      </c>
      <c r="GS282" s="158">
        <f t="shared" si="892"/>
        <v>0</v>
      </c>
      <c r="GT282" s="157">
        <f t="shared" si="893"/>
        <v>987</v>
      </c>
      <c r="GU282" s="158">
        <f t="shared" si="893"/>
        <v>981</v>
      </c>
      <c r="GV282" s="157">
        <f t="shared" si="893"/>
        <v>0</v>
      </c>
      <c r="GW282" s="158">
        <f t="shared" si="893"/>
        <v>0</v>
      </c>
      <c r="GX282" s="157">
        <f t="shared" si="894"/>
        <v>4738.1089999999995</v>
      </c>
      <c r="GY282" s="158">
        <f t="shared" si="894"/>
        <v>4525.4279999999999</v>
      </c>
      <c r="GZ282" s="157" t="str">
        <f t="shared" si="894"/>
        <v/>
      </c>
      <c r="HA282" s="158" t="str">
        <f t="shared" si="894"/>
        <v/>
      </c>
      <c r="HB282" s="157">
        <f t="shared" si="895"/>
        <v>0</v>
      </c>
      <c r="HC282" s="158">
        <f t="shared" si="895"/>
        <v>0</v>
      </c>
      <c r="HD282" s="157">
        <f t="shared" si="895"/>
        <v>0</v>
      </c>
      <c r="HE282" s="158">
        <f t="shared" si="895"/>
        <v>0</v>
      </c>
      <c r="HF282" s="157" t="str">
        <f t="shared" si="896"/>
        <v/>
      </c>
      <c r="HG282" s="158" t="str">
        <f t="shared" si="896"/>
        <v/>
      </c>
      <c r="HH282" s="157" t="str">
        <f t="shared" si="897"/>
        <v/>
      </c>
      <c r="HI282" s="158" t="str">
        <f t="shared" si="897"/>
        <v/>
      </c>
      <c r="HJ282" s="157">
        <f t="shared" si="898"/>
        <v>6610.1540000000005</v>
      </c>
      <c r="HK282" s="158">
        <f t="shared" si="898"/>
        <v>6326.8379999999997</v>
      </c>
      <c r="HL282" s="157" t="str">
        <f t="shared" si="899"/>
        <v/>
      </c>
      <c r="HM282" s="158" t="str">
        <f t="shared" si="899"/>
        <v/>
      </c>
    </row>
    <row r="283" spans="1:221" s="82" customFormat="1" ht="15" customHeight="1">
      <c r="A283" s="253" t="s">
        <v>669</v>
      </c>
      <c r="B283" s="257" t="s">
        <v>682</v>
      </c>
      <c r="C283" s="261"/>
      <c r="D283" s="256">
        <v>221485</v>
      </c>
      <c r="E283" s="256">
        <v>8</v>
      </c>
      <c r="F283" s="155">
        <v>761</v>
      </c>
      <c r="G283" s="156">
        <v>959</v>
      </c>
      <c r="H283" s="155"/>
      <c r="I283" s="156"/>
      <c r="J283" s="157">
        <f t="shared" si="832"/>
        <v>761</v>
      </c>
      <c r="K283" s="158">
        <f t="shared" si="832"/>
        <v>959</v>
      </c>
      <c r="L283" s="155"/>
      <c r="M283" s="156"/>
      <c r="N283" s="157">
        <f t="shared" si="833"/>
        <v>759</v>
      </c>
      <c r="O283" s="158">
        <f t="shared" si="833"/>
        <v>959</v>
      </c>
      <c r="P283" s="199">
        <f t="shared" si="833"/>
        <v>0</v>
      </c>
      <c r="Q283" s="181">
        <f t="shared" si="833"/>
        <v>0</v>
      </c>
      <c r="R283" s="155">
        <v>3</v>
      </c>
      <c r="S283" s="156">
        <v>2</v>
      </c>
      <c r="T283" s="157">
        <f t="shared" si="834"/>
        <v>0</v>
      </c>
      <c r="U283" s="158">
        <f t="shared" si="834"/>
        <v>0</v>
      </c>
      <c r="V283" s="155">
        <v>2</v>
      </c>
      <c r="W283" s="156">
        <v>3</v>
      </c>
      <c r="X283" s="157">
        <f t="shared" si="835"/>
        <v>0</v>
      </c>
      <c r="Y283" s="158">
        <f t="shared" si="835"/>
        <v>0</v>
      </c>
      <c r="Z283" s="155"/>
      <c r="AA283" s="156"/>
      <c r="AB283" s="157">
        <f t="shared" si="836"/>
        <v>0</v>
      </c>
      <c r="AC283" s="158">
        <f t="shared" si="836"/>
        <v>0</v>
      </c>
      <c r="AD283" s="157">
        <f t="shared" si="837"/>
        <v>5</v>
      </c>
      <c r="AE283" s="158">
        <f t="shared" si="837"/>
        <v>5</v>
      </c>
      <c r="AF283" s="157">
        <f t="shared" si="838"/>
        <v>0</v>
      </c>
      <c r="AG283" s="158">
        <f t="shared" si="838"/>
        <v>0</v>
      </c>
      <c r="AH283" s="155">
        <v>2.778</v>
      </c>
      <c r="AI283" s="156">
        <v>4.1669999999999998</v>
      </c>
      <c r="AJ283" s="157">
        <f t="shared" si="839"/>
        <v>8.3339999999999996</v>
      </c>
      <c r="AK283" s="157">
        <f t="shared" si="839"/>
        <v>8.3339999999999996</v>
      </c>
      <c r="AL283" s="155">
        <v>4</v>
      </c>
      <c r="AM283" s="156">
        <v>9.4440000000000008</v>
      </c>
      <c r="AN283" s="157">
        <f t="shared" si="840"/>
        <v>8</v>
      </c>
      <c r="AO283" s="157">
        <f t="shared" si="840"/>
        <v>28.332000000000001</v>
      </c>
      <c r="AP283" s="155"/>
      <c r="AQ283" s="156"/>
      <c r="AR283" s="157">
        <f t="shared" si="841"/>
        <v>0</v>
      </c>
      <c r="AS283" s="158">
        <f t="shared" si="841"/>
        <v>0</v>
      </c>
      <c r="AT283" s="157">
        <f t="shared" si="842"/>
        <v>3.2667999999999999</v>
      </c>
      <c r="AU283" s="158">
        <f t="shared" si="842"/>
        <v>7.3331999999999997</v>
      </c>
      <c r="AV283" s="157">
        <f t="shared" si="843"/>
        <v>16.334</v>
      </c>
      <c r="AW283" s="158">
        <f t="shared" si="843"/>
        <v>36.665999999999997</v>
      </c>
      <c r="AX283" s="155"/>
      <c r="AY283" s="156"/>
      <c r="AZ283" s="157">
        <f t="shared" si="844"/>
        <v>0</v>
      </c>
      <c r="BA283" s="158">
        <f t="shared" si="844"/>
        <v>0</v>
      </c>
      <c r="BB283" s="155"/>
      <c r="BC283" s="156"/>
      <c r="BD283" s="157">
        <f t="shared" si="845"/>
        <v>0</v>
      </c>
      <c r="BE283" s="158">
        <f t="shared" si="845"/>
        <v>0</v>
      </c>
      <c r="BF283" s="155"/>
      <c r="BG283" s="156"/>
      <c r="BH283" s="157">
        <f t="shared" si="846"/>
        <v>0</v>
      </c>
      <c r="BI283" s="158">
        <f t="shared" si="846"/>
        <v>0</v>
      </c>
      <c r="BJ283" s="157">
        <f t="shared" si="847"/>
        <v>0</v>
      </c>
      <c r="BK283" s="158">
        <f t="shared" si="847"/>
        <v>0</v>
      </c>
      <c r="BL283" s="157">
        <f t="shared" si="848"/>
        <v>0</v>
      </c>
      <c r="BM283" s="158">
        <f t="shared" si="848"/>
        <v>0</v>
      </c>
      <c r="BN283" s="155">
        <v>292</v>
      </c>
      <c r="BO283" s="156">
        <v>370</v>
      </c>
      <c r="BP283" s="157">
        <f t="shared" si="849"/>
        <v>0</v>
      </c>
      <c r="BQ283" s="158">
        <f t="shared" si="849"/>
        <v>0</v>
      </c>
      <c r="BR283" s="155">
        <v>123</v>
      </c>
      <c r="BS283" s="156">
        <v>161</v>
      </c>
      <c r="BT283" s="157">
        <f t="shared" si="850"/>
        <v>0</v>
      </c>
      <c r="BU283" s="158">
        <f t="shared" si="850"/>
        <v>0</v>
      </c>
      <c r="BV283" s="155"/>
      <c r="BW283" s="156"/>
      <c r="BX283" s="157">
        <f t="shared" si="851"/>
        <v>0</v>
      </c>
      <c r="BY283" s="158">
        <f t="shared" si="851"/>
        <v>0</v>
      </c>
      <c r="BZ283" s="157">
        <f t="shared" si="852"/>
        <v>415</v>
      </c>
      <c r="CA283" s="158">
        <f t="shared" si="852"/>
        <v>531</v>
      </c>
      <c r="CB283" s="157">
        <f t="shared" si="853"/>
        <v>0</v>
      </c>
      <c r="CC283" s="158">
        <f t="shared" si="853"/>
        <v>0</v>
      </c>
      <c r="CD283" s="155">
        <v>4.3650000000000002</v>
      </c>
      <c r="CE283" s="156">
        <v>4.617</v>
      </c>
      <c r="CF283" s="157">
        <f t="shared" si="854"/>
        <v>1274.5800000000002</v>
      </c>
      <c r="CG283" s="158">
        <f t="shared" si="854"/>
        <v>1708.29</v>
      </c>
      <c r="CH283" s="155">
        <v>5.19</v>
      </c>
      <c r="CI283" s="156">
        <v>4.9130000000000003</v>
      </c>
      <c r="CJ283" s="157">
        <f t="shared" si="855"/>
        <v>638.37</v>
      </c>
      <c r="CK283" s="158">
        <f t="shared" si="855"/>
        <v>790.99300000000005</v>
      </c>
      <c r="CL283" s="155"/>
      <c r="CM283" s="156"/>
      <c r="CN283" s="157">
        <f t="shared" si="856"/>
        <v>0</v>
      </c>
      <c r="CO283" s="158">
        <f t="shared" si="856"/>
        <v>0</v>
      </c>
      <c r="CP283" s="157">
        <f t="shared" si="857"/>
        <v>4.6095180722891573</v>
      </c>
      <c r="CQ283" s="158">
        <f t="shared" si="857"/>
        <v>4.7067476459510358</v>
      </c>
      <c r="CR283" s="157">
        <f t="shared" si="858"/>
        <v>1912.9500000000003</v>
      </c>
      <c r="CS283" s="158">
        <f t="shared" si="858"/>
        <v>2499.2829999999999</v>
      </c>
      <c r="CT283" s="155"/>
      <c r="CU283" s="156"/>
      <c r="CV283" s="157">
        <f t="shared" si="859"/>
        <v>0</v>
      </c>
      <c r="CW283" s="158">
        <f t="shared" si="859"/>
        <v>0</v>
      </c>
      <c r="CX283" s="155"/>
      <c r="CY283" s="156"/>
      <c r="CZ283" s="157">
        <f t="shared" si="860"/>
        <v>0</v>
      </c>
      <c r="DA283" s="158">
        <f t="shared" si="860"/>
        <v>0</v>
      </c>
      <c r="DB283" s="155"/>
      <c r="DC283" s="156"/>
      <c r="DD283" s="157">
        <f t="shared" si="861"/>
        <v>0</v>
      </c>
      <c r="DE283" s="158">
        <f t="shared" si="861"/>
        <v>0</v>
      </c>
      <c r="DF283" s="157">
        <f t="shared" si="862"/>
        <v>0</v>
      </c>
      <c r="DG283" s="158">
        <f t="shared" si="862"/>
        <v>0</v>
      </c>
      <c r="DH283" s="157">
        <f t="shared" si="863"/>
        <v>0</v>
      </c>
      <c r="DI283" s="158">
        <f t="shared" si="863"/>
        <v>0</v>
      </c>
      <c r="DJ283" s="157">
        <f t="shared" si="864"/>
        <v>420</v>
      </c>
      <c r="DK283" s="158">
        <f t="shared" si="864"/>
        <v>536</v>
      </c>
      <c r="DL283" s="157">
        <f t="shared" si="864"/>
        <v>0</v>
      </c>
      <c r="DM283" s="158">
        <f t="shared" si="864"/>
        <v>0</v>
      </c>
      <c r="DN283" s="157">
        <f t="shared" si="865"/>
        <v>4.5935333333333341</v>
      </c>
      <c r="DO283" s="158">
        <f t="shared" si="865"/>
        <v>4.7312481343283581</v>
      </c>
      <c r="DP283" s="157">
        <f t="shared" si="866"/>
        <v>1929.2840000000003</v>
      </c>
      <c r="DQ283" s="158">
        <f t="shared" si="866"/>
        <v>2535.9490000000001</v>
      </c>
      <c r="DR283" s="157">
        <f t="shared" si="867"/>
        <v>0</v>
      </c>
      <c r="DS283" s="158">
        <f t="shared" si="867"/>
        <v>0</v>
      </c>
      <c r="DT283" s="157">
        <f t="shared" si="868"/>
        <v>0</v>
      </c>
      <c r="DU283" s="158">
        <f t="shared" si="868"/>
        <v>0</v>
      </c>
      <c r="DV283" s="155">
        <v>46</v>
      </c>
      <c r="DW283" s="156">
        <v>53</v>
      </c>
      <c r="DX283" s="157">
        <f t="shared" si="869"/>
        <v>0</v>
      </c>
      <c r="DY283" s="158">
        <f t="shared" si="869"/>
        <v>0</v>
      </c>
      <c r="DZ283" s="155">
        <v>47</v>
      </c>
      <c r="EA283" s="156">
        <v>53</v>
      </c>
      <c r="EB283" s="157">
        <f t="shared" si="870"/>
        <v>0</v>
      </c>
      <c r="EC283" s="158">
        <f t="shared" si="870"/>
        <v>0</v>
      </c>
      <c r="ED283" s="155"/>
      <c r="EE283" s="156"/>
      <c r="EF283" s="157">
        <f t="shared" si="871"/>
        <v>0</v>
      </c>
      <c r="EG283" s="158">
        <f t="shared" si="871"/>
        <v>0</v>
      </c>
      <c r="EH283" s="157">
        <f t="shared" si="872"/>
        <v>93</v>
      </c>
      <c r="EI283" s="158">
        <f t="shared" si="872"/>
        <v>106</v>
      </c>
      <c r="EJ283" s="157">
        <f t="shared" si="873"/>
        <v>0</v>
      </c>
      <c r="EK283" s="158">
        <f t="shared" si="873"/>
        <v>0</v>
      </c>
      <c r="EL283" s="155">
        <v>7.8840000000000003</v>
      </c>
      <c r="EM283" s="156">
        <v>5.7610000000000001</v>
      </c>
      <c r="EN283" s="157">
        <f t="shared" si="874"/>
        <v>362.66399999999999</v>
      </c>
      <c r="EO283" s="158">
        <f t="shared" si="874"/>
        <v>305.33300000000003</v>
      </c>
      <c r="EP283" s="155">
        <v>8.6669999999999998</v>
      </c>
      <c r="EQ283" s="156">
        <v>9.7479999999999993</v>
      </c>
      <c r="ER283" s="157">
        <f t="shared" si="875"/>
        <v>407.34899999999999</v>
      </c>
      <c r="ES283" s="158">
        <f t="shared" si="875"/>
        <v>516.64400000000001</v>
      </c>
      <c r="ET283" s="155"/>
      <c r="EU283" s="156"/>
      <c r="EV283" s="157">
        <f t="shared" si="876"/>
        <v>0</v>
      </c>
      <c r="EW283" s="158">
        <f t="shared" si="876"/>
        <v>0</v>
      </c>
      <c r="EX283" s="157">
        <f t="shared" si="877"/>
        <v>8.2797096774193548</v>
      </c>
      <c r="EY283" s="158">
        <f t="shared" si="877"/>
        <v>7.7545000000000011</v>
      </c>
      <c r="EZ283" s="157">
        <f t="shared" si="878"/>
        <v>770.01300000000003</v>
      </c>
      <c r="FA283" s="158">
        <f t="shared" si="878"/>
        <v>821.97700000000009</v>
      </c>
      <c r="FB283" s="155"/>
      <c r="FC283" s="156"/>
      <c r="FD283" s="157">
        <f t="shared" si="879"/>
        <v>0</v>
      </c>
      <c r="FE283" s="158">
        <f t="shared" si="879"/>
        <v>0</v>
      </c>
      <c r="FF283" s="155"/>
      <c r="FG283" s="156"/>
      <c r="FH283" s="157">
        <f t="shared" si="880"/>
        <v>0</v>
      </c>
      <c r="FI283" s="158">
        <f t="shared" si="880"/>
        <v>0</v>
      </c>
      <c r="FJ283" s="155"/>
      <c r="FK283" s="156"/>
      <c r="FL283" s="157">
        <f t="shared" si="881"/>
        <v>0</v>
      </c>
      <c r="FM283" s="158">
        <f t="shared" si="881"/>
        <v>0</v>
      </c>
      <c r="FN283" s="157">
        <f t="shared" si="882"/>
        <v>0</v>
      </c>
      <c r="FO283" s="158">
        <f t="shared" si="882"/>
        <v>0</v>
      </c>
      <c r="FP283" s="157">
        <f t="shared" si="883"/>
        <v>0</v>
      </c>
      <c r="FQ283" s="158">
        <f t="shared" si="883"/>
        <v>0</v>
      </c>
      <c r="FR283" s="155">
        <v>246</v>
      </c>
      <c r="FS283" s="156">
        <v>317</v>
      </c>
      <c r="FT283" s="157">
        <f t="shared" si="884"/>
        <v>0</v>
      </c>
      <c r="FU283" s="158">
        <f t="shared" si="884"/>
        <v>0</v>
      </c>
      <c r="FV283" s="155">
        <v>5.4249999999999998</v>
      </c>
      <c r="FW283" s="156">
        <v>6.05</v>
      </c>
      <c r="FX283" s="157">
        <f t="shared" si="885"/>
        <v>1334.55</v>
      </c>
      <c r="FY283" s="158">
        <f t="shared" si="885"/>
        <v>1917.85</v>
      </c>
      <c r="FZ283" s="155"/>
      <c r="GA283" s="156"/>
      <c r="GB283" s="157">
        <f t="shared" si="886"/>
        <v>0</v>
      </c>
      <c r="GC283" s="158">
        <f t="shared" si="886"/>
        <v>0</v>
      </c>
      <c r="GD283" s="157">
        <f t="shared" si="887"/>
        <v>341</v>
      </c>
      <c r="GE283" s="158">
        <f t="shared" si="887"/>
        <v>425</v>
      </c>
      <c r="GF283" s="157">
        <f t="shared" si="887"/>
        <v>0</v>
      </c>
      <c r="GG283" s="158">
        <f t="shared" si="887"/>
        <v>0</v>
      </c>
      <c r="GH283" s="157">
        <f t="shared" si="888"/>
        <v>1645.5780000000002</v>
      </c>
      <c r="GI283" s="158">
        <f t="shared" si="888"/>
        <v>2021.9570000000001</v>
      </c>
      <c r="GJ283" s="157" t="str">
        <f t="shared" si="889"/>
        <v/>
      </c>
      <c r="GK283" s="158" t="str">
        <f t="shared" si="889"/>
        <v/>
      </c>
      <c r="GL283" s="157">
        <f t="shared" si="890"/>
        <v>172</v>
      </c>
      <c r="GM283" s="158">
        <f t="shared" si="890"/>
        <v>217</v>
      </c>
      <c r="GN283" s="157">
        <f t="shared" si="890"/>
        <v>0</v>
      </c>
      <c r="GO283" s="158">
        <f t="shared" si="890"/>
        <v>0</v>
      </c>
      <c r="GP283" s="157">
        <f t="shared" si="891"/>
        <v>1053.7190000000001</v>
      </c>
      <c r="GQ283" s="158">
        <f t="shared" si="891"/>
        <v>1335.9690000000001</v>
      </c>
      <c r="GR283" s="157">
        <f t="shared" si="892"/>
        <v>0</v>
      </c>
      <c r="GS283" s="158">
        <f t="shared" si="892"/>
        <v>0</v>
      </c>
      <c r="GT283" s="157">
        <f t="shared" si="893"/>
        <v>513</v>
      </c>
      <c r="GU283" s="158">
        <f t="shared" si="893"/>
        <v>642</v>
      </c>
      <c r="GV283" s="157">
        <f t="shared" si="893"/>
        <v>0</v>
      </c>
      <c r="GW283" s="158">
        <f t="shared" si="893"/>
        <v>0</v>
      </c>
      <c r="GX283" s="157">
        <f t="shared" si="894"/>
        <v>2699.2970000000005</v>
      </c>
      <c r="GY283" s="158">
        <f t="shared" si="894"/>
        <v>3357.9260000000004</v>
      </c>
      <c r="GZ283" s="157" t="str">
        <f t="shared" si="894"/>
        <v/>
      </c>
      <c r="HA283" s="158" t="str">
        <f t="shared" si="894"/>
        <v/>
      </c>
      <c r="HB283" s="157">
        <f t="shared" si="895"/>
        <v>0</v>
      </c>
      <c r="HC283" s="158">
        <f t="shared" si="895"/>
        <v>0</v>
      </c>
      <c r="HD283" s="157">
        <f t="shared" si="895"/>
        <v>0</v>
      </c>
      <c r="HE283" s="158">
        <f t="shared" si="895"/>
        <v>0</v>
      </c>
      <c r="HF283" s="157" t="str">
        <f t="shared" si="896"/>
        <v/>
      </c>
      <c r="HG283" s="158" t="str">
        <f t="shared" si="896"/>
        <v/>
      </c>
      <c r="HH283" s="157" t="str">
        <f t="shared" si="897"/>
        <v/>
      </c>
      <c r="HI283" s="158" t="str">
        <f t="shared" si="897"/>
        <v/>
      </c>
      <c r="HJ283" s="157">
        <f t="shared" si="898"/>
        <v>4033.8470000000007</v>
      </c>
      <c r="HK283" s="158">
        <f t="shared" si="898"/>
        <v>5275.7759999999998</v>
      </c>
      <c r="HL283" s="157" t="str">
        <f t="shared" si="899"/>
        <v/>
      </c>
      <c r="HM283" s="158" t="str">
        <f t="shared" si="899"/>
        <v/>
      </c>
    </row>
    <row r="284" spans="1:221" s="82" customFormat="1" ht="15" customHeight="1">
      <c r="A284" s="253" t="s">
        <v>669</v>
      </c>
      <c r="B284" s="260" t="s">
        <v>683</v>
      </c>
      <c r="C284" s="261"/>
      <c r="D284" s="256">
        <v>222053</v>
      </c>
      <c r="E284" s="256">
        <v>8</v>
      </c>
      <c r="F284" s="155">
        <v>987</v>
      </c>
      <c r="G284" s="156">
        <v>1072</v>
      </c>
      <c r="H284" s="155"/>
      <c r="I284" s="156"/>
      <c r="J284" s="157">
        <f t="shared" si="832"/>
        <v>987</v>
      </c>
      <c r="K284" s="158">
        <f t="shared" si="832"/>
        <v>1072</v>
      </c>
      <c r="L284" s="155"/>
      <c r="M284" s="156"/>
      <c r="N284" s="157">
        <f t="shared" si="833"/>
        <v>987</v>
      </c>
      <c r="O284" s="158">
        <f t="shared" si="833"/>
        <v>1072</v>
      </c>
      <c r="P284" s="199">
        <f t="shared" si="833"/>
        <v>0</v>
      </c>
      <c r="Q284" s="181">
        <f t="shared" si="833"/>
        <v>0</v>
      </c>
      <c r="R284" s="155">
        <v>4</v>
      </c>
      <c r="S284" s="156">
        <v>0</v>
      </c>
      <c r="T284" s="157">
        <f t="shared" si="834"/>
        <v>0</v>
      </c>
      <c r="U284" s="158">
        <f t="shared" si="834"/>
        <v>0</v>
      </c>
      <c r="V284" s="155">
        <v>0</v>
      </c>
      <c r="W284" s="156">
        <v>0</v>
      </c>
      <c r="X284" s="157">
        <f t="shared" si="835"/>
        <v>0</v>
      </c>
      <c r="Y284" s="158">
        <f t="shared" si="835"/>
        <v>0</v>
      </c>
      <c r="Z284" s="155"/>
      <c r="AA284" s="156"/>
      <c r="AB284" s="157">
        <f t="shared" si="836"/>
        <v>0</v>
      </c>
      <c r="AC284" s="158">
        <f t="shared" si="836"/>
        <v>0</v>
      </c>
      <c r="AD284" s="157">
        <f t="shared" si="837"/>
        <v>4</v>
      </c>
      <c r="AE284" s="158">
        <f t="shared" si="837"/>
        <v>0</v>
      </c>
      <c r="AF284" s="157">
        <f t="shared" si="838"/>
        <v>0</v>
      </c>
      <c r="AG284" s="158">
        <f t="shared" si="838"/>
        <v>0</v>
      </c>
      <c r="AH284" s="155">
        <v>2.9169999999999998</v>
      </c>
      <c r="AI284" s="156">
        <v>0</v>
      </c>
      <c r="AJ284" s="157">
        <f t="shared" si="839"/>
        <v>11.667999999999999</v>
      </c>
      <c r="AK284" s="157">
        <f t="shared" si="839"/>
        <v>0</v>
      </c>
      <c r="AL284" s="155">
        <v>0</v>
      </c>
      <c r="AM284" s="156">
        <v>0</v>
      </c>
      <c r="AN284" s="157">
        <f t="shared" si="840"/>
        <v>0</v>
      </c>
      <c r="AO284" s="157">
        <f t="shared" si="840"/>
        <v>0</v>
      </c>
      <c r="AP284" s="155"/>
      <c r="AQ284" s="156"/>
      <c r="AR284" s="157">
        <f t="shared" si="841"/>
        <v>0</v>
      </c>
      <c r="AS284" s="158">
        <f t="shared" si="841"/>
        <v>0</v>
      </c>
      <c r="AT284" s="157">
        <f t="shared" si="842"/>
        <v>2.9169999999999998</v>
      </c>
      <c r="AU284" s="158">
        <f t="shared" si="842"/>
        <v>0</v>
      </c>
      <c r="AV284" s="157">
        <f t="shared" si="843"/>
        <v>11.667999999999999</v>
      </c>
      <c r="AW284" s="158">
        <f t="shared" si="843"/>
        <v>0</v>
      </c>
      <c r="AX284" s="155"/>
      <c r="AY284" s="156"/>
      <c r="AZ284" s="157">
        <f t="shared" si="844"/>
        <v>0</v>
      </c>
      <c r="BA284" s="158">
        <f t="shared" si="844"/>
        <v>0</v>
      </c>
      <c r="BB284" s="155"/>
      <c r="BC284" s="156"/>
      <c r="BD284" s="157">
        <f t="shared" si="845"/>
        <v>0</v>
      </c>
      <c r="BE284" s="158">
        <f t="shared" si="845"/>
        <v>0</v>
      </c>
      <c r="BF284" s="155"/>
      <c r="BG284" s="156"/>
      <c r="BH284" s="157">
        <f t="shared" si="846"/>
        <v>0</v>
      </c>
      <c r="BI284" s="158">
        <f t="shared" si="846"/>
        <v>0</v>
      </c>
      <c r="BJ284" s="157">
        <f t="shared" si="847"/>
        <v>0</v>
      </c>
      <c r="BK284" s="158">
        <f t="shared" si="847"/>
        <v>0</v>
      </c>
      <c r="BL284" s="157">
        <f t="shared" si="848"/>
        <v>0</v>
      </c>
      <c r="BM284" s="158">
        <f t="shared" si="848"/>
        <v>0</v>
      </c>
      <c r="BN284" s="155">
        <v>312</v>
      </c>
      <c r="BO284" s="156">
        <v>404</v>
      </c>
      <c r="BP284" s="157">
        <f t="shared" si="849"/>
        <v>0</v>
      </c>
      <c r="BQ284" s="158">
        <f t="shared" si="849"/>
        <v>0</v>
      </c>
      <c r="BR284" s="155">
        <v>105</v>
      </c>
      <c r="BS284" s="156">
        <v>85</v>
      </c>
      <c r="BT284" s="157">
        <f t="shared" si="850"/>
        <v>0</v>
      </c>
      <c r="BU284" s="158">
        <f t="shared" si="850"/>
        <v>0</v>
      </c>
      <c r="BV284" s="155"/>
      <c r="BW284" s="156"/>
      <c r="BX284" s="157">
        <f t="shared" si="851"/>
        <v>0</v>
      </c>
      <c r="BY284" s="158">
        <f t="shared" si="851"/>
        <v>0</v>
      </c>
      <c r="BZ284" s="157">
        <f t="shared" si="852"/>
        <v>417</v>
      </c>
      <c r="CA284" s="158">
        <f t="shared" si="852"/>
        <v>489</v>
      </c>
      <c r="CB284" s="157">
        <f t="shared" si="853"/>
        <v>0</v>
      </c>
      <c r="CC284" s="158">
        <f t="shared" si="853"/>
        <v>0</v>
      </c>
      <c r="CD284" s="155">
        <v>4.2569999999999997</v>
      </c>
      <c r="CE284" s="156">
        <v>3.5259999999999998</v>
      </c>
      <c r="CF284" s="157">
        <f t="shared" si="854"/>
        <v>1328.184</v>
      </c>
      <c r="CG284" s="158">
        <f t="shared" si="854"/>
        <v>1424.5039999999999</v>
      </c>
      <c r="CH284" s="155">
        <v>5.476</v>
      </c>
      <c r="CI284" s="156">
        <v>5.298</v>
      </c>
      <c r="CJ284" s="157">
        <f t="shared" si="855"/>
        <v>574.98</v>
      </c>
      <c r="CK284" s="158">
        <f t="shared" si="855"/>
        <v>450.33</v>
      </c>
      <c r="CL284" s="155"/>
      <c r="CM284" s="156"/>
      <c r="CN284" s="157">
        <f t="shared" si="856"/>
        <v>0</v>
      </c>
      <c r="CO284" s="158">
        <f t="shared" si="856"/>
        <v>0</v>
      </c>
      <c r="CP284" s="157">
        <f t="shared" si="857"/>
        <v>4.563942446043165</v>
      </c>
      <c r="CQ284" s="158">
        <f t="shared" si="857"/>
        <v>3.8340163599182002</v>
      </c>
      <c r="CR284" s="157">
        <f t="shared" si="858"/>
        <v>1903.1639999999998</v>
      </c>
      <c r="CS284" s="158">
        <f t="shared" si="858"/>
        <v>1874.8339999999998</v>
      </c>
      <c r="CT284" s="155"/>
      <c r="CU284" s="156"/>
      <c r="CV284" s="157">
        <f t="shared" si="859"/>
        <v>0</v>
      </c>
      <c r="CW284" s="158">
        <f t="shared" si="859"/>
        <v>0</v>
      </c>
      <c r="CX284" s="155"/>
      <c r="CY284" s="156"/>
      <c r="CZ284" s="157">
        <f t="shared" si="860"/>
        <v>0</v>
      </c>
      <c r="DA284" s="158">
        <f t="shared" si="860"/>
        <v>0</v>
      </c>
      <c r="DB284" s="155"/>
      <c r="DC284" s="156"/>
      <c r="DD284" s="157">
        <f t="shared" si="861"/>
        <v>0</v>
      </c>
      <c r="DE284" s="158">
        <f t="shared" si="861"/>
        <v>0</v>
      </c>
      <c r="DF284" s="157">
        <f t="shared" si="862"/>
        <v>0</v>
      </c>
      <c r="DG284" s="158">
        <f t="shared" si="862"/>
        <v>0</v>
      </c>
      <c r="DH284" s="157">
        <f t="shared" si="863"/>
        <v>0</v>
      </c>
      <c r="DI284" s="158">
        <f t="shared" si="863"/>
        <v>0</v>
      </c>
      <c r="DJ284" s="157">
        <f t="shared" si="864"/>
        <v>421</v>
      </c>
      <c r="DK284" s="158">
        <f t="shared" si="864"/>
        <v>489</v>
      </c>
      <c r="DL284" s="157">
        <f t="shared" si="864"/>
        <v>0</v>
      </c>
      <c r="DM284" s="158">
        <f t="shared" si="864"/>
        <v>0</v>
      </c>
      <c r="DN284" s="157">
        <f t="shared" si="865"/>
        <v>4.5482945368171013</v>
      </c>
      <c r="DO284" s="158">
        <f t="shared" si="865"/>
        <v>3.8340163599182002</v>
      </c>
      <c r="DP284" s="157">
        <f t="shared" si="866"/>
        <v>1914.8319999999997</v>
      </c>
      <c r="DQ284" s="158">
        <f t="shared" si="866"/>
        <v>1874.8339999999998</v>
      </c>
      <c r="DR284" s="157">
        <f t="shared" si="867"/>
        <v>0</v>
      </c>
      <c r="DS284" s="158">
        <f t="shared" si="867"/>
        <v>0</v>
      </c>
      <c r="DT284" s="157">
        <f t="shared" si="868"/>
        <v>0</v>
      </c>
      <c r="DU284" s="158">
        <f t="shared" si="868"/>
        <v>0</v>
      </c>
      <c r="DV284" s="155">
        <v>79</v>
      </c>
      <c r="DW284" s="156">
        <v>90</v>
      </c>
      <c r="DX284" s="157">
        <f t="shared" si="869"/>
        <v>0</v>
      </c>
      <c r="DY284" s="158">
        <f t="shared" si="869"/>
        <v>0</v>
      </c>
      <c r="DZ284" s="155">
        <v>58</v>
      </c>
      <c r="EA284" s="156">
        <v>63</v>
      </c>
      <c r="EB284" s="157">
        <f t="shared" si="870"/>
        <v>0</v>
      </c>
      <c r="EC284" s="158">
        <f t="shared" si="870"/>
        <v>0</v>
      </c>
      <c r="ED284" s="155"/>
      <c r="EE284" s="156"/>
      <c r="EF284" s="157">
        <f t="shared" si="871"/>
        <v>0</v>
      </c>
      <c r="EG284" s="158">
        <f t="shared" si="871"/>
        <v>0</v>
      </c>
      <c r="EH284" s="157">
        <f t="shared" si="872"/>
        <v>137</v>
      </c>
      <c r="EI284" s="158">
        <f t="shared" si="872"/>
        <v>153</v>
      </c>
      <c r="EJ284" s="157">
        <f t="shared" si="873"/>
        <v>0</v>
      </c>
      <c r="EK284" s="158">
        <f t="shared" si="873"/>
        <v>0</v>
      </c>
      <c r="EL284" s="155">
        <v>5.7510000000000003</v>
      </c>
      <c r="EM284" s="156">
        <v>5.7370000000000001</v>
      </c>
      <c r="EN284" s="157">
        <f t="shared" si="874"/>
        <v>454.32900000000001</v>
      </c>
      <c r="EO284" s="158">
        <f t="shared" si="874"/>
        <v>516.33000000000004</v>
      </c>
      <c r="EP284" s="155">
        <v>8.8789999999999996</v>
      </c>
      <c r="EQ284" s="156">
        <v>9.2590000000000003</v>
      </c>
      <c r="ER284" s="157">
        <f t="shared" si="875"/>
        <v>514.98199999999997</v>
      </c>
      <c r="ES284" s="158">
        <f t="shared" si="875"/>
        <v>583.31700000000001</v>
      </c>
      <c r="ET284" s="155"/>
      <c r="EU284" s="156"/>
      <c r="EV284" s="157">
        <f t="shared" si="876"/>
        <v>0</v>
      </c>
      <c r="EW284" s="158">
        <f t="shared" si="876"/>
        <v>0</v>
      </c>
      <c r="EX284" s="157">
        <f t="shared" si="877"/>
        <v>7.0752627737226268</v>
      </c>
      <c r="EY284" s="158">
        <f t="shared" si="877"/>
        <v>7.1872352941176469</v>
      </c>
      <c r="EZ284" s="157">
        <f t="shared" si="878"/>
        <v>969.31099999999992</v>
      </c>
      <c r="FA284" s="158">
        <f t="shared" si="878"/>
        <v>1099.6469999999999</v>
      </c>
      <c r="FB284" s="155"/>
      <c r="FC284" s="156"/>
      <c r="FD284" s="157">
        <f t="shared" si="879"/>
        <v>0</v>
      </c>
      <c r="FE284" s="158">
        <f t="shared" si="879"/>
        <v>0</v>
      </c>
      <c r="FF284" s="155"/>
      <c r="FG284" s="156"/>
      <c r="FH284" s="157">
        <f t="shared" si="880"/>
        <v>0</v>
      </c>
      <c r="FI284" s="158">
        <f t="shared" si="880"/>
        <v>0</v>
      </c>
      <c r="FJ284" s="155"/>
      <c r="FK284" s="156"/>
      <c r="FL284" s="157">
        <f t="shared" si="881"/>
        <v>0</v>
      </c>
      <c r="FM284" s="158">
        <f t="shared" si="881"/>
        <v>0</v>
      </c>
      <c r="FN284" s="157">
        <f t="shared" si="882"/>
        <v>0</v>
      </c>
      <c r="FO284" s="158">
        <f t="shared" si="882"/>
        <v>0</v>
      </c>
      <c r="FP284" s="157">
        <f t="shared" si="883"/>
        <v>0</v>
      </c>
      <c r="FQ284" s="158">
        <f t="shared" si="883"/>
        <v>0</v>
      </c>
      <c r="FR284" s="155">
        <v>429</v>
      </c>
      <c r="FS284" s="156">
        <v>430</v>
      </c>
      <c r="FT284" s="157">
        <f t="shared" si="884"/>
        <v>0</v>
      </c>
      <c r="FU284" s="158">
        <f t="shared" si="884"/>
        <v>0</v>
      </c>
      <c r="FV284" s="155">
        <v>4.367</v>
      </c>
      <c r="FW284" s="156">
        <v>3.649</v>
      </c>
      <c r="FX284" s="157">
        <f t="shared" si="885"/>
        <v>1873.443</v>
      </c>
      <c r="FY284" s="158">
        <f t="shared" si="885"/>
        <v>1569.07</v>
      </c>
      <c r="FZ284" s="155"/>
      <c r="GA284" s="156"/>
      <c r="GB284" s="157">
        <f t="shared" si="886"/>
        <v>0</v>
      </c>
      <c r="GC284" s="158">
        <f t="shared" si="886"/>
        <v>0</v>
      </c>
      <c r="GD284" s="157">
        <f t="shared" si="887"/>
        <v>395</v>
      </c>
      <c r="GE284" s="158">
        <f t="shared" si="887"/>
        <v>494</v>
      </c>
      <c r="GF284" s="157">
        <f t="shared" si="887"/>
        <v>0</v>
      </c>
      <c r="GG284" s="158">
        <f t="shared" si="887"/>
        <v>0</v>
      </c>
      <c r="GH284" s="157">
        <f t="shared" si="888"/>
        <v>1794.1809999999998</v>
      </c>
      <c r="GI284" s="158">
        <f t="shared" si="888"/>
        <v>1940.8339999999998</v>
      </c>
      <c r="GJ284" s="157" t="str">
        <f t="shared" si="889"/>
        <v/>
      </c>
      <c r="GK284" s="158" t="str">
        <f t="shared" si="889"/>
        <v/>
      </c>
      <c r="GL284" s="157">
        <f t="shared" si="890"/>
        <v>163</v>
      </c>
      <c r="GM284" s="158">
        <f t="shared" si="890"/>
        <v>148</v>
      </c>
      <c r="GN284" s="157">
        <f t="shared" si="890"/>
        <v>0</v>
      </c>
      <c r="GO284" s="158">
        <f t="shared" si="890"/>
        <v>0</v>
      </c>
      <c r="GP284" s="157">
        <f t="shared" si="891"/>
        <v>1089.962</v>
      </c>
      <c r="GQ284" s="158">
        <f t="shared" si="891"/>
        <v>1033.6469999999999</v>
      </c>
      <c r="GR284" s="157">
        <f t="shared" si="892"/>
        <v>0</v>
      </c>
      <c r="GS284" s="158">
        <f t="shared" si="892"/>
        <v>0</v>
      </c>
      <c r="GT284" s="157">
        <f t="shared" si="893"/>
        <v>558</v>
      </c>
      <c r="GU284" s="158">
        <f t="shared" si="893"/>
        <v>642</v>
      </c>
      <c r="GV284" s="157">
        <f t="shared" si="893"/>
        <v>0</v>
      </c>
      <c r="GW284" s="158">
        <f t="shared" si="893"/>
        <v>0</v>
      </c>
      <c r="GX284" s="157">
        <f t="shared" si="894"/>
        <v>2884.143</v>
      </c>
      <c r="GY284" s="158">
        <f t="shared" si="894"/>
        <v>2974.4809999999998</v>
      </c>
      <c r="GZ284" s="157" t="str">
        <f t="shared" si="894"/>
        <v/>
      </c>
      <c r="HA284" s="158" t="str">
        <f t="shared" si="894"/>
        <v/>
      </c>
      <c r="HB284" s="157">
        <f t="shared" si="895"/>
        <v>0</v>
      </c>
      <c r="HC284" s="158">
        <f t="shared" si="895"/>
        <v>0</v>
      </c>
      <c r="HD284" s="157">
        <f t="shared" si="895"/>
        <v>0</v>
      </c>
      <c r="HE284" s="158">
        <f t="shared" si="895"/>
        <v>0</v>
      </c>
      <c r="HF284" s="157" t="str">
        <f t="shared" si="896"/>
        <v/>
      </c>
      <c r="HG284" s="158" t="str">
        <f t="shared" si="896"/>
        <v/>
      </c>
      <c r="HH284" s="157" t="str">
        <f t="shared" si="897"/>
        <v/>
      </c>
      <c r="HI284" s="158" t="str">
        <f t="shared" si="897"/>
        <v/>
      </c>
      <c r="HJ284" s="157">
        <f t="shared" si="898"/>
        <v>4757.5859999999993</v>
      </c>
      <c r="HK284" s="158">
        <f t="shared" si="898"/>
        <v>4543.5509999999995</v>
      </c>
      <c r="HL284" s="157" t="str">
        <f t="shared" si="899"/>
        <v/>
      </c>
      <c r="HM284" s="158" t="str">
        <f t="shared" si="899"/>
        <v/>
      </c>
    </row>
    <row r="285" spans="1:221" s="82" customFormat="1" ht="15" customHeight="1">
      <c r="A285" s="253" t="s">
        <v>669</v>
      </c>
      <c r="B285" s="257" t="s">
        <v>684</v>
      </c>
      <c r="C285" s="261"/>
      <c r="D285" s="256">
        <v>219879</v>
      </c>
      <c r="E285" s="256">
        <v>9</v>
      </c>
      <c r="F285" s="155">
        <v>396</v>
      </c>
      <c r="G285" s="156">
        <v>391</v>
      </c>
      <c r="H285" s="155"/>
      <c r="I285" s="156"/>
      <c r="J285" s="157">
        <f t="shared" si="832"/>
        <v>396</v>
      </c>
      <c r="K285" s="158">
        <f t="shared" si="832"/>
        <v>391</v>
      </c>
      <c r="L285" s="155"/>
      <c r="M285" s="156"/>
      <c r="N285" s="157">
        <f t="shared" si="833"/>
        <v>396</v>
      </c>
      <c r="O285" s="158">
        <f t="shared" si="833"/>
        <v>391</v>
      </c>
      <c r="P285" s="199">
        <f t="shared" si="833"/>
        <v>0</v>
      </c>
      <c r="Q285" s="181">
        <f t="shared" si="833"/>
        <v>0</v>
      </c>
      <c r="R285" s="155">
        <v>1</v>
      </c>
      <c r="S285" s="156">
        <v>0</v>
      </c>
      <c r="T285" s="157">
        <f t="shared" si="834"/>
        <v>0</v>
      </c>
      <c r="U285" s="158">
        <f t="shared" si="834"/>
        <v>0</v>
      </c>
      <c r="V285" s="155">
        <v>0</v>
      </c>
      <c r="W285" s="156">
        <v>0</v>
      </c>
      <c r="X285" s="157">
        <f t="shared" si="835"/>
        <v>0</v>
      </c>
      <c r="Y285" s="158">
        <f t="shared" si="835"/>
        <v>0</v>
      </c>
      <c r="Z285" s="155"/>
      <c r="AA285" s="156"/>
      <c r="AB285" s="157">
        <f t="shared" si="836"/>
        <v>0</v>
      </c>
      <c r="AC285" s="158">
        <f t="shared" si="836"/>
        <v>0</v>
      </c>
      <c r="AD285" s="157">
        <f t="shared" si="837"/>
        <v>1</v>
      </c>
      <c r="AE285" s="158">
        <f t="shared" si="837"/>
        <v>0</v>
      </c>
      <c r="AF285" s="157">
        <f t="shared" si="838"/>
        <v>0</v>
      </c>
      <c r="AG285" s="158">
        <f t="shared" si="838"/>
        <v>0</v>
      </c>
      <c r="AH285" s="155">
        <v>4.3330000000000002</v>
      </c>
      <c r="AI285" s="156">
        <v>0</v>
      </c>
      <c r="AJ285" s="157">
        <f t="shared" si="839"/>
        <v>4.3330000000000002</v>
      </c>
      <c r="AK285" s="157">
        <f t="shared" si="839"/>
        <v>0</v>
      </c>
      <c r="AL285" s="155">
        <v>0</v>
      </c>
      <c r="AM285" s="156">
        <v>0</v>
      </c>
      <c r="AN285" s="157">
        <f t="shared" si="840"/>
        <v>0</v>
      </c>
      <c r="AO285" s="157">
        <f t="shared" si="840"/>
        <v>0</v>
      </c>
      <c r="AP285" s="155"/>
      <c r="AQ285" s="156"/>
      <c r="AR285" s="157">
        <f t="shared" si="841"/>
        <v>0</v>
      </c>
      <c r="AS285" s="158">
        <f t="shared" si="841"/>
        <v>0</v>
      </c>
      <c r="AT285" s="157">
        <f t="shared" si="842"/>
        <v>4.3330000000000002</v>
      </c>
      <c r="AU285" s="158">
        <f t="shared" si="842"/>
        <v>0</v>
      </c>
      <c r="AV285" s="157">
        <f t="shared" si="843"/>
        <v>4.3330000000000002</v>
      </c>
      <c r="AW285" s="158">
        <f t="shared" si="843"/>
        <v>0</v>
      </c>
      <c r="AX285" s="155"/>
      <c r="AY285" s="156"/>
      <c r="AZ285" s="157">
        <f t="shared" si="844"/>
        <v>0</v>
      </c>
      <c r="BA285" s="158">
        <f t="shared" si="844"/>
        <v>0</v>
      </c>
      <c r="BB285" s="155"/>
      <c r="BC285" s="156"/>
      <c r="BD285" s="157">
        <f t="shared" si="845"/>
        <v>0</v>
      </c>
      <c r="BE285" s="158">
        <f t="shared" si="845"/>
        <v>0</v>
      </c>
      <c r="BF285" s="155"/>
      <c r="BG285" s="156"/>
      <c r="BH285" s="157">
        <f t="shared" si="846"/>
        <v>0</v>
      </c>
      <c r="BI285" s="158">
        <f t="shared" si="846"/>
        <v>0</v>
      </c>
      <c r="BJ285" s="157">
        <f t="shared" si="847"/>
        <v>0</v>
      </c>
      <c r="BK285" s="158">
        <f t="shared" si="847"/>
        <v>0</v>
      </c>
      <c r="BL285" s="157">
        <f t="shared" si="848"/>
        <v>0</v>
      </c>
      <c r="BM285" s="158">
        <f t="shared" si="848"/>
        <v>0</v>
      </c>
      <c r="BN285" s="155">
        <v>137</v>
      </c>
      <c r="BO285" s="156">
        <v>153</v>
      </c>
      <c r="BP285" s="157">
        <f t="shared" si="849"/>
        <v>0</v>
      </c>
      <c r="BQ285" s="158">
        <f t="shared" si="849"/>
        <v>0</v>
      </c>
      <c r="BR285" s="155">
        <v>30</v>
      </c>
      <c r="BS285" s="156">
        <v>26</v>
      </c>
      <c r="BT285" s="157">
        <f t="shared" si="850"/>
        <v>0</v>
      </c>
      <c r="BU285" s="158">
        <f t="shared" si="850"/>
        <v>0</v>
      </c>
      <c r="BV285" s="155"/>
      <c r="BW285" s="156"/>
      <c r="BX285" s="157">
        <f t="shared" si="851"/>
        <v>0</v>
      </c>
      <c r="BY285" s="158">
        <f t="shared" si="851"/>
        <v>0</v>
      </c>
      <c r="BZ285" s="157">
        <f t="shared" si="852"/>
        <v>167</v>
      </c>
      <c r="CA285" s="158">
        <f t="shared" si="852"/>
        <v>179</v>
      </c>
      <c r="CB285" s="157">
        <f t="shared" si="853"/>
        <v>0</v>
      </c>
      <c r="CC285" s="158">
        <f t="shared" si="853"/>
        <v>0</v>
      </c>
      <c r="CD285" s="155">
        <v>4.1050000000000004</v>
      </c>
      <c r="CE285" s="156">
        <v>3.9649999999999999</v>
      </c>
      <c r="CF285" s="157">
        <f t="shared" si="854"/>
        <v>562.3850000000001</v>
      </c>
      <c r="CG285" s="158">
        <f t="shared" si="854"/>
        <v>606.64499999999998</v>
      </c>
      <c r="CH285" s="155">
        <v>5.7110000000000003</v>
      </c>
      <c r="CI285" s="156">
        <v>4.8849999999999998</v>
      </c>
      <c r="CJ285" s="157">
        <f t="shared" si="855"/>
        <v>171.33</v>
      </c>
      <c r="CK285" s="158">
        <f t="shared" si="855"/>
        <v>127.00999999999999</v>
      </c>
      <c r="CL285" s="155"/>
      <c r="CM285" s="156"/>
      <c r="CN285" s="157">
        <f t="shared" si="856"/>
        <v>0</v>
      </c>
      <c r="CO285" s="158">
        <f t="shared" si="856"/>
        <v>0</v>
      </c>
      <c r="CP285" s="157">
        <f t="shared" si="857"/>
        <v>4.3935029940119765</v>
      </c>
      <c r="CQ285" s="158">
        <f t="shared" si="857"/>
        <v>4.098631284916201</v>
      </c>
      <c r="CR285" s="157">
        <f t="shared" si="858"/>
        <v>733.71500000000003</v>
      </c>
      <c r="CS285" s="158">
        <f t="shared" si="858"/>
        <v>733.65499999999997</v>
      </c>
      <c r="CT285" s="155"/>
      <c r="CU285" s="156"/>
      <c r="CV285" s="157">
        <f t="shared" si="859"/>
        <v>0</v>
      </c>
      <c r="CW285" s="158">
        <f t="shared" si="859"/>
        <v>0</v>
      </c>
      <c r="CX285" s="155"/>
      <c r="CY285" s="156"/>
      <c r="CZ285" s="157">
        <f t="shared" si="860"/>
        <v>0</v>
      </c>
      <c r="DA285" s="158">
        <f t="shared" si="860"/>
        <v>0</v>
      </c>
      <c r="DB285" s="155"/>
      <c r="DC285" s="156"/>
      <c r="DD285" s="157">
        <f t="shared" si="861"/>
        <v>0</v>
      </c>
      <c r="DE285" s="158">
        <f t="shared" si="861"/>
        <v>0</v>
      </c>
      <c r="DF285" s="157">
        <f t="shared" si="862"/>
        <v>0</v>
      </c>
      <c r="DG285" s="158">
        <f t="shared" si="862"/>
        <v>0</v>
      </c>
      <c r="DH285" s="157">
        <f t="shared" si="863"/>
        <v>0</v>
      </c>
      <c r="DI285" s="158">
        <f t="shared" si="863"/>
        <v>0</v>
      </c>
      <c r="DJ285" s="157">
        <f t="shared" si="864"/>
        <v>168</v>
      </c>
      <c r="DK285" s="158">
        <f t="shared" si="864"/>
        <v>179</v>
      </c>
      <c r="DL285" s="157">
        <f t="shared" si="864"/>
        <v>0</v>
      </c>
      <c r="DM285" s="158">
        <f t="shared" si="864"/>
        <v>0</v>
      </c>
      <c r="DN285" s="157">
        <f t="shared" si="865"/>
        <v>4.3931428571428572</v>
      </c>
      <c r="DO285" s="158">
        <f t="shared" si="865"/>
        <v>4.098631284916201</v>
      </c>
      <c r="DP285" s="157">
        <f t="shared" si="866"/>
        <v>738.048</v>
      </c>
      <c r="DQ285" s="158">
        <f t="shared" si="866"/>
        <v>733.65499999999997</v>
      </c>
      <c r="DR285" s="157">
        <f t="shared" si="867"/>
        <v>0</v>
      </c>
      <c r="DS285" s="158">
        <f t="shared" si="867"/>
        <v>0</v>
      </c>
      <c r="DT285" s="157">
        <f t="shared" si="868"/>
        <v>0</v>
      </c>
      <c r="DU285" s="158">
        <f t="shared" si="868"/>
        <v>0</v>
      </c>
      <c r="DV285" s="155">
        <v>27</v>
      </c>
      <c r="DW285" s="156">
        <v>18</v>
      </c>
      <c r="DX285" s="157">
        <f t="shared" si="869"/>
        <v>0</v>
      </c>
      <c r="DY285" s="158">
        <f t="shared" si="869"/>
        <v>0</v>
      </c>
      <c r="DZ285" s="155">
        <v>25</v>
      </c>
      <c r="EA285" s="156">
        <v>16</v>
      </c>
      <c r="EB285" s="157">
        <f t="shared" si="870"/>
        <v>0</v>
      </c>
      <c r="EC285" s="158">
        <f t="shared" si="870"/>
        <v>0</v>
      </c>
      <c r="ED285" s="155"/>
      <c r="EE285" s="156"/>
      <c r="EF285" s="157">
        <f t="shared" si="871"/>
        <v>0</v>
      </c>
      <c r="EG285" s="158">
        <f t="shared" si="871"/>
        <v>0</v>
      </c>
      <c r="EH285" s="157">
        <f t="shared" si="872"/>
        <v>52</v>
      </c>
      <c r="EI285" s="158">
        <f t="shared" si="872"/>
        <v>34</v>
      </c>
      <c r="EJ285" s="157">
        <f t="shared" si="873"/>
        <v>0</v>
      </c>
      <c r="EK285" s="158">
        <f t="shared" si="873"/>
        <v>0</v>
      </c>
      <c r="EL285" s="155">
        <v>6.63</v>
      </c>
      <c r="EM285" s="156">
        <v>6</v>
      </c>
      <c r="EN285" s="157">
        <f t="shared" si="874"/>
        <v>179.01</v>
      </c>
      <c r="EO285" s="158">
        <f t="shared" si="874"/>
        <v>108</v>
      </c>
      <c r="EP285" s="155">
        <v>8.2530000000000001</v>
      </c>
      <c r="EQ285" s="156">
        <v>8.1460000000000008</v>
      </c>
      <c r="ER285" s="157">
        <f t="shared" si="875"/>
        <v>206.32499999999999</v>
      </c>
      <c r="ES285" s="158">
        <f t="shared" si="875"/>
        <v>130.33600000000001</v>
      </c>
      <c r="ET285" s="155"/>
      <c r="EU285" s="156"/>
      <c r="EV285" s="157">
        <f t="shared" si="876"/>
        <v>0</v>
      </c>
      <c r="EW285" s="158">
        <f t="shared" si="876"/>
        <v>0</v>
      </c>
      <c r="EX285" s="157">
        <f t="shared" si="877"/>
        <v>7.4102884615384612</v>
      </c>
      <c r="EY285" s="158">
        <f t="shared" si="877"/>
        <v>7.0098823529411769</v>
      </c>
      <c r="EZ285" s="157">
        <f t="shared" si="878"/>
        <v>385.33499999999998</v>
      </c>
      <c r="FA285" s="158">
        <f t="shared" si="878"/>
        <v>238.33600000000001</v>
      </c>
      <c r="FB285" s="155"/>
      <c r="FC285" s="156"/>
      <c r="FD285" s="157">
        <f t="shared" si="879"/>
        <v>0</v>
      </c>
      <c r="FE285" s="158">
        <f t="shared" si="879"/>
        <v>0</v>
      </c>
      <c r="FF285" s="155"/>
      <c r="FG285" s="156"/>
      <c r="FH285" s="157">
        <f t="shared" si="880"/>
        <v>0</v>
      </c>
      <c r="FI285" s="158">
        <f t="shared" si="880"/>
        <v>0</v>
      </c>
      <c r="FJ285" s="155"/>
      <c r="FK285" s="156"/>
      <c r="FL285" s="157">
        <f t="shared" si="881"/>
        <v>0</v>
      </c>
      <c r="FM285" s="158">
        <f t="shared" si="881"/>
        <v>0</v>
      </c>
      <c r="FN285" s="157">
        <f t="shared" si="882"/>
        <v>0</v>
      </c>
      <c r="FO285" s="158">
        <f t="shared" si="882"/>
        <v>0</v>
      </c>
      <c r="FP285" s="157">
        <f t="shared" si="883"/>
        <v>0</v>
      </c>
      <c r="FQ285" s="158">
        <f t="shared" si="883"/>
        <v>0</v>
      </c>
      <c r="FR285" s="155">
        <v>176</v>
      </c>
      <c r="FS285" s="156">
        <v>178</v>
      </c>
      <c r="FT285" s="157">
        <f t="shared" si="884"/>
        <v>0</v>
      </c>
      <c r="FU285" s="158">
        <f t="shared" si="884"/>
        <v>0</v>
      </c>
      <c r="FV285" s="155">
        <v>3.7120000000000002</v>
      </c>
      <c r="FW285" s="156">
        <v>4.7220000000000004</v>
      </c>
      <c r="FX285" s="157">
        <f t="shared" si="885"/>
        <v>653.31200000000001</v>
      </c>
      <c r="FY285" s="158">
        <f t="shared" si="885"/>
        <v>840.51600000000008</v>
      </c>
      <c r="FZ285" s="155"/>
      <c r="GA285" s="156"/>
      <c r="GB285" s="157">
        <f t="shared" si="886"/>
        <v>0</v>
      </c>
      <c r="GC285" s="158">
        <f t="shared" si="886"/>
        <v>0</v>
      </c>
      <c r="GD285" s="157">
        <f t="shared" si="887"/>
        <v>165</v>
      </c>
      <c r="GE285" s="158">
        <f t="shared" si="887"/>
        <v>171</v>
      </c>
      <c r="GF285" s="157">
        <f t="shared" si="887"/>
        <v>0</v>
      </c>
      <c r="GG285" s="158">
        <f t="shared" si="887"/>
        <v>0</v>
      </c>
      <c r="GH285" s="157">
        <f t="shared" si="888"/>
        <v>745.72800000000007</v>
      </c>
      <c r="GI285" s="158">
        <f t="shared" si="888"/>
        <v>714.64499999999998</v>
      </c>
      <c r="GJ285" s="157" t="str">
        <f t="shared" si="889"/>
        <v/>
      </c>
      <c r="GK285" s="158" t="str">
        <f t="shared" si="889"/>
        <v/>
      </c>
      <c r="GL285" s="157">
        <f t="shared" si="890"/>
        <v>55</v>
      </c>
      <c r="GM285" s="158">
        <f t="shared" si="890"/>
        <v>42</v>
      </c>
      <c r="GN285" s="157">
        <f t="shared" si="890"/>
        <v>0</v>
      </c>
      <c r="GO285" s="158">
        <f t="shared" si="890"/>
        <v>0</v>
      </c>
      <c r="GP285" s="157">
        <f t="shared" si="891"/>
        <v>377.65499999999997</v>
      </c>
      <c r="GQ285" s="158">
        <f t="shared" si="891"/>
        <v>257.346</v>
      </c>
      <c r="GR285" s="157">
        <f t="shared" si="892"/>
        <v>0</v>
      </c>
      <c r="GS285" s="158">
        <f t="shared" si="892"/>
        <v>0</v>
      </c>
      <c r="GT285" s="157">
        <f t="shared" si="893"/>
        <v>220</v>
      </c>
      <c r="GU285" s="158">
        <f t="shared" si="893"/>
        <v>213</v>
      </c>
      <c r="GV285" s="157">
        <f t="shared" si="893"/>
        <v>0</v>
      </c>
      <c r="GW285" s="158">
        <f t="shared" si="893"/>
        <v>0</v>
      </c>
      <c r="GX285" s="157">
        <f t="shared" si="894"/>
        <v>1123.383</v>
      </c>
      <c r="GY285" s="158">
        <f t="shared" si="894"/>
        <v>971.99099999999999</v>
      </c>
      <c r="GZ285" s="157" t="str">
        <f t="shared" si="894"/>
        <v/>
      </c>
      <c r="HA285" s="158" t="str">
        <f t="shared" si="894"/>
        <v/>
      </c>
      <c r="HB285" s="157">
        <f t="shared" si="895"/>
        <v>0</v>
      </c>
      <c r="HC285" s="158">
        <f t="shared" si="895"/>
        <v>0</v>
      </c>
      <c r="HD285" s="157">
        <f t="shared" si="895"/>
        <v>0</v>
      </c>
      <c r="HE285" s="158">
        <f t="shared" si="895"/>
        <v>0</v>
      </c>
      <c r="HF285" s="157" t="str">
        <f t="shared" si="896"/>
        <v/>
      </c>
      <c r="HG285" s="158" t="str">
        <f t="shared" si="896"/>
        <v/>
      </c>
      <c r="HH285" s="157" t="str">
        <f t="shared" si="897"/>
        <v/>
      </c>
      <c r="HI285" s="158" t="str">
        <f t="shared" si="897"/>
        <v/>
      </c>
      <c r="HJ285" s="157">
        <f t="shared" si="898"/>
        <v>1776.6950000000002</v>
      </c>
      <c r="HK285" s="158">
        <f t="shared" si="898"/>
        <v>1812.5070000000001</v>
      </c>
      <c r="HL285" s="157" t="str">
        <f t="shared" si="899"/>
        <v/>
      </c>
      <c r="HM285" s="158" t="str">
        <f t="shared" si="899"/>
        <v/>
      </c>
    </row>
    <row r="286" spans="1:221" s="82" customFormat="1" ht="15" customHeight="1">
      <c r="A286" s="253" t="s">
        <v>669</v>
      </c>
      <c r="B286" s="257" t="s">
        <v>685</v>
      </c>
      <c r="C286" s="261"/>
      <c r="D286" s="256">
        <v>219888</v>
      </c>
      <c r="E286" s="256">
        <v>9</v>
      </c>
      <c r="F286" s="155">
        <v>652</v>
      </c>
      <c r="G286" s="156">
        <v>657</v>
      </c>
      <c r="H286" s="155"/>
      <c r="I286" s="156"/>
      <c r="J286" s="157">
        <f t="shared" si="832"/>
        <v>652</v>
      </c>
      <c r="K286" s="158">
        <f t="shared" si="832"/>
        <v>657</v>
      </c>
      <c r="L286" s="155"/>
      <c r="M286" s="156"/>
      <c r="N286" s="157">
        <f t="shared" si="833"/>
        <v>650</v>
      </c>
      <c r="O286" s="158">
        <f t="shared" si="833"/>
        <v>657</v>
      </c>
      <c r="P286" s="199">
        <f t="shared" si="833"/>
        <v>0</v>
      </c>
      <c r="Q286" s="181">
        <f t="shared" si="833"/>
        <v>0</v>
      </c>
      <c r="R286" s="155">
        <v>1</v>
      </c>
      <c r="S286" s="156">
        <v>1</v>
      </c>
      <c r="T286" s="157">
        <f t="shared" si="834"/>
        <v>0</v>
      </c>
      <c r="U286" s="158">
        <f t="shared" si="834"/>
        <v>0</v>
      </c>
      <c r="V286" s="155">
        <v>2</v>
      </c>
      <c r="W286" s="156">
        <v>0</v>
      </c>
      <c r="X286" s="157">
        <f t="shared" si="835"/>
        <v>0</v>
      </c>
      <c r="Y286" s="158">
        <f t="shared" si="835"/>
        <v>0</v>
      </c>
      <c r="Z286" s="155"/>
      <c r="AA286" s="156"/>
      <c r="AB286" s="157">
        <f t="shared" si="836"/>
        <v>0</v>
      </c>
      <c r="AC286" s="158">
        <f t="shared" si="836"/>
        <v>0</v>
      </c>
      <c r="AD286" s="157">
        <f t="shared" si="837"/>
        <v>3</v>
      </c>
      <c r="AE286" s="158">
        <f t="shared" si="837"/>
        <v>1</v>
      </c>
      <c r="AF286" s="157">
        <f t="shared" si="838"/>
        <v>0</v>
      </c>
      <c r="AG286" s="158">
        <f t="shared" si="838"/>
        <v>0</v>
      </c>
      <c r="AH286" s="155">
        <v>3</v>
      </c>
      <c r="AI286" s="156">
        <v>5.3330000000000002</v>
      </c>
      <c r="AJ286" s="157">
        <f t="shared" si="839"/>
        <v>3</v>
      </c>
      <c r="AK286" s="157">
        <f t="shared" si="839"/>
        <v>5.3330000000000002</v>
      </c>
      <c r="AL286" s="155">
        <v>11.333</v>
      </c>
      <c r="AM286" s="156">
        <v>0</v>
      </c>
      <c r="AN286" s="157">
        <f t="shared" si="840"/>
        <v>22.666</v>
      </c>
      <c r="AO286" s="157">
        <f t="shared" si="840"/>
        <v>0</v>
      </c>
      <c r="AP286" s="155"/>
      <c r="AQ286" s="156"/>
      <c r="AR286" s="157">
        <f t="shared" si="841"/>
        <v>0</v>
      </c>
      <c r="AS286" s="158">
        <f t="shared" si="841"/>
        <v>0</v>
      </c>
      <c r="AT286" s="157">
        <f t="shared" si="842"/>
        <v>8.5553333333333335</v>
      </c>
      <c r="AU286" s="158">
        <f t="shared" si="842"/>
        <v>5.3330000000000002</v>
      </c>
      <c r="AV286" s="157">
        <f t="shared" si="843"/>
        <v>25.666</v>
      </c>
      <c r="AW286" s="158">
        <f t="shared" si="843"/>
        <v>5.3330000000000002</v>
      </c>
      <c r="AX286" s="155"/>
      <c r="AY286" s="156"/>
      <c r="AZ286" s="157">
        <f t="shared" si="844"/>
        <v>0</v>
      </c>
      <c r="BA286" s="158">
        <f t="shared" si="844"/>
        <v>0</v>
      </c>
      <c r="BB286" s="155"/>
      <c r="BC286" s="156"/>
      <c r="BD286" s="157">
        <f t="shared" si="845"/>
        <v>0</v>
      </c>
      <c r="BE286" s="158">
        <f t="shared" si="845"/>
        <v>0</v>
      </c>
      <c r="BF286" s="155"/>
      <c r="BG286" s="156"/>
      <c r="BH286" s="157">
        <f t="shared" si="846"/>
        <v>0</v>
      </c>
      <c r="BI286" s="158">
        <f t="shared" si="846"/>
        <v>0</v>
      </c>
      <c r="BJ286" s="157">
        <f t="shared" si="847"/>
        <v>0</v>
      </c>
      <c r="BK286" s="158">
        <f t="shared" si="847"/>
        <v>0</v>
      </c>
      <c r="BL286" s="157">
        <f t="shared" si="848"/>
        <v>0</v>
      </c>
      <c r="BM286" s="158">
        <f t="shared" si="848"/>
        <v>0</v>
      </c>
      <c r="BN286" s="155">
        <v>264</v>
      </c>
      <c r="BO286" s="156">
        <v>291</v>
      </c>
      <c r="BP286" s="157">
        <f t="shared" si="849"/>
        <v>0</v>
      </c>
      <c r="BQ286" s="158">
        <f t="shared" si="849"/>
        <v>0</v>
      </c>
      <c r="BR286" s="155">
        <v>60</v>
      </c>
      <c r="BS286" s="156">
        <v>55</v>
      </c>
      <c r="BT286" s="157">
        <f t="shared" si="850"/>
        <v>0</v>
      </c>
      <c r="BU286" s="158">
        <f t="shared" si="850"/>
        <v>0</v>
      </c>
      <c r="BV286" s="155"/>
      <c r="BW286" s="156"/>
      <c r="BX286" s="157">
        <f t="shared" si="851"/>
        <v>0</v>
      </c>
      <c r="BY286" s="158">
        <f t="shared" si="851"/>
        <v>0</v>
      </c>
      <c r="BZ286" s="157">
        <f t="shared" si="852"/>
        <v>324</v>
      </c>
      <c r="CA286" s="158">
        <f t="shared" si="852"/>
        <v>346</v>
      </c>
      <c r="CB286" s="157">
        <f t="shared" si="853"/>
        <v>0</v>
      </c>
      <c r="CC286" s="158">
        <f t="shared" si="853"/>
        <v>0</v>
      </c>
      <c r="CD286" s="155">
        <v>3.5859999999999999</v>
      </c>
      <c r="CE286" s="156">
        <v>3.2309999999999999</v>
      </c>
      <c r="CF286" s="157">
        <f t="shared" si="854"/>
        <v>946.70399999999995</v>
      </c>
      <c r="CG286" s="158">
        <f t="shared" si="854"/>
        <v>940.221</v>
      </c>
      <c r="CH286" s="155">
        <v>4.8890000000000002</v>
      </c>
      <c r="CI286" s="156">
        <v>5.6420000000000003</v>
      </c>
      <c r="CJ286" s="157">
        <f t="shared" si="855"/>
        <v>293.34000000000003</v>
      </c>
      <c r="CK286" s="158">
        <f t="shared" si="855"/>
        <v>310.31</v>
      </c>
      <c r="CL286" s="155"/>
      <c r="CM286" s="156"/>
      <c r="CN286" s="157">
        <f t="shared" si="856"/>
        <v>0</v>
      </c>
      <c r="CO286" s="158">
        <f t="shared" si="856"/>
        <v>0</v>
      </c>
      <c r="CP286" s="157">
        <f t="shared" si="857"/>
        <v>3.827296296296296</v>
      </c>
      <c r="CQ286" s="158">
        <f t="shared" si="857"/>
        <v>3.6142514450867052</v>
      </c>
      <c r="CR286" s="157">
        <f t="shared" si="858"/>
        <v>1240.0439999999999</v>
      </c>
      <c r="CS286" s="158">
        <f t="shared" si="858"/>
        <v>1250.5309999999999</v>
      </c>
      <c r="CT286" s="155"/>
      <c r="CU286" s="156"/>
      <c r="CV286" s="157">
        <f t="shared" si="859"/>
        <v>0</v>
      </c>
      <c r="CW286" s="158">
        <f t="shared" si="859"/>
        <v>0</v>
      </c>
      <c r="CX286" s="155"/>
      <c r="CY286" s="156"/>
      <c r="CZ286" s="157">
        <f t="shared" si="860"/>
        <v>0</v>
      </c>
      <c r="DA286" s="158">
        <f t="shared" si="860"/>
        <v>0</v>
      </c>
      <c r="DB286" s="155"/>
      <c r="DC286" s="156"/>
      <c r="DD286" s="157">
        <f t="shared" si="861"/>
        <v>0</v>
      </c>
      <c r="DE286" s="158">
        <f t="shared" si="861"/>
        <v>0</v>
      </c>
      <c r="DF286" s="157">
        <f t="shared" si="862"/>
        <v>0</v>
      </c>
      <c r="DG286" s="158">
        <f t="shared" si="862"/>
        <v>0</v>
      </c>
      <c r="DH286" s="157">
        <f t="shared" si="863"/>
        <v>0</v>
      </c>
      <c r="DI286" s="158">
        <f t="shared" si="863"/>
        <v>0</v>
      </c>
      <c r="DJ286" s="157">
        <f t="shared" si="864"/>
        <v>327</v>
      </c>
      <c r="DK286" s="158">
        <f t="shared" si="864"/>
        <v>347</v>
      </c>
      <c r="DL286" s="157">
        <f t="shared" si="864"/>
        <v>0</v>
      </c>
      <c r="DM286" s="158">
        <f t="shared" si="864"/>
        <v>0</v>
      </c>
      <c r="DN286" s="157">
        <f t="shared" si="865"/>
        <v>3.870672782874617</v>
      </c>
      <c r="DO286" s="158">
        <f t="shared" si="865"/>
        <v>3.6192046109510088</v>
      </c>
      <c r="DP286" s="157">
        <f t="shared" si="866"/>
        <v>1265.7099999999998</v>
      </c>
      <c r="DQ286" s="158">
        <f t="shared" si="866"/>
        <v>1255.864</v>
      </c>
      <c r="DR286" s="157">
        <f t="shared" si="867"/>
        <v>0</v>
      </c>
      <c r="DS286" s="158">
        <f t="shared" si="867"/>
        <v>0</v>
      </c>
      <c r="DT286" s="157">
        <f t="shared" si="868"/>
        <v>0</v>
      </c>
      <c r="DU286" s="158">
        <f t="shared" si="868"/>
        <v>0</v>
      </c>
      <c r="DV286" s="155">
        <v>43</v>
      </c>
      <c r="DW286" s="156">
        <v>39</v>
      </c>
      <c r="DX286" s="157">
        <f t="shared" si="869"/>
        <v>0</v>
      </c>
      <c r="DY286" s="158">
        <f t="shared" si="869"/>
        <v>0</v>
      </c>
      <c r="DZ286" s="155">
        <v>56</v>
      </c>
      <c r="EA286" s="156">
        <v>61</v>
      </c>
      <c r="EB286" s="157">
        <f t="shared" si="870"/>
        <v>0</v>
      </c>
      <c r="EC286" s="158">
        <f t="shared" si="870"/>
        <v>0</v>
      </c>
      <c r="ED286" s="155"/>
      <c r="EE286" s="156"/>
      <c r="EF286" s="157">
        <f t="shared" si="871"/>
        <v>0</v>
      </c>
      <c r="EG286" s="158">
        <f t="shared" si="871"/>
        <v>0</v>
      </c>
      <c r="EH286" s="157">
        <f t="shared" si="872"/>
        <v>99</v>
      </c>
      <c r="EI286" s="158">
        <f t="shared" si="872"/>
        <v>100</v>
      </c>
      <c r="EJ286" s="157">
        <f t="shared" si="873"/>
        <v>0</v>
      </c>
      <c r="EK286" s="158">
        <f t="shared" si="873"/>
        <v>0</v>
      </c>
      <c r="EL286" s="155">
        <v>5.5890000000000004</v>
      </c>
      <c r="EM286" s="156">
        <v>5.4619999999999997</v>
      </c>
      <c r="EN286" s="157">
        <f t="shared" si="874"/>
        <v>240.32700000000003</v>
      </c>
      <c r="EO286" s="158">
        <f t="shared" si="874"/>
        <v>213.018</v>
      </c>
      <c r="EP286" s="155">
        <v>8.0419999999999998</v>
      </c>
      <c r="EQ286" s="156">
        <v>8.6780000000000008</v>
      </c>
      <c r="ER286" s="157">
        <f t="shared" si="875"/>
        <v>450.35199999999998</v>
      </c>
      <c r="ES286" s="158">
        <f t="shared" si="875"/>
        <v>529.35800000000006</v>
      </c>
      <c r="ET286" s="155"/>
      <c r="EU286" s="156"/>
      <c r="EV286" s="157">
        <f t="shared" si="876"/>
        <v>0</v>
      </c>
      <c r="EW286" s="158">
        <f t="shared" si="876"/>
        <v>0</v>
      </c>
      <c r="EX286" s="157">
        <f t="shared" si="877"/>
        <v>6.9765555555555556</v>
      </c>
      <c r="EY286" s="158">
        <f t="shared" si="877"/>
        <v>7.4237600000000006</v>
      </c>
      <c r="EZ286" s="157">
        <f t="shared" si="878"/>
        <v>690.67899999999997</v>
      </c>
      <c r="FA286" s="158">
        <f t="shared" si="878"/>
        <v>742.37600000000009</v>
      </c>
      <c r="FB286" s="155"/>
      <c r="FC286" s="156"/>
      <c r="FD286" s="157">
        <f t="shared" si="879"/>
        <v>0</v>
      </c>
      <c r="FE286" s="158">
        <f t="shared" si="879"/>
        <v>0</v>
      </c>
      <c r="FF286" s="155"/>
      <c r="FG286" s="156"/>
      <c r="FH286" s="157">
        <f t="shared" si="880"/>
        <v>0</v>
      </c>
      <c r="FI286" s="158">
        <f t="shared" si="880"/>
        <v>0</v>
      </c>
      <c r="FJ286" s="155"/>
      <c r="FK286" s="156"/>
      <c r="FL286" s="157">
        <f t="shared" si="881"/>
        <v>0</v>
      </c>
      <c r="FM286" s="158">
        <f t="shared" si="881"/>
        <v>0</v>
      </c>
      <c r="FN286" s="157">
        <f t="shared" si="882"/>
        <v>0</v>
      </c>
      <c r="FO286" s="158">
        <f t="shared" si="882"/>
        <v>0</v>
      </c>
      <c r="FP286" s="157">
        <f t="shared" si="883"/>
        <v>0</v>
      </c>
      <c r="FQ286" s="158">
        <f t="shared" si="883"/>
        <v>0</v>
      </c>
      <c r="FR286" s="155">
        <v>224</v>
      </c>
      <c r="FS286" s="156">
        <v>210</v>
      </c>
      <c r="FT286" s="157">
        <f t="shared" si="884"/>
        <v>0</v>
      </c>
      <c r="FU286" s="158">
        <f t="shared" si="884"/>
        <v>0</v>
      </c>
      <c r="FV286" s="155">
        <v>3.21</v>
      </c>
      <c r="FW286" s="156">
        <v>3.7349999999999999</v>
      </c>
      <c r="FX286" s="157">
        <f t="shared" si="885"/>
        <v>719.04</v>
      </c>
      <c r="FY286" s="158">
        <f t="shared" si="885"/>
        <v>784.35</v>
      </c>
      <c r="FZ286" s="155"/>
      <c r="GA286" s="156"/>
      <c r="GB286" s="157">
        <f t="shared" si="886"/>
        <v>0</v>
      </c>
      <c r="GC286" s="158">
        <f t="shared" si="886"/>
        <v>0</v>
      </c>
      <c r="GD286" s="157">
        <f t="shared" si="887"/>
        <v>308</v>
      </c>
      <c r="GE286" s="158">
        <f t="shared" si="887"/>
        <v>331</v>
      </c>
      <c r="GF286" s="157">
        <f t="shared" si="887"/>
        <v>0</v>
      </c>
      <c r="GG286" s="158">
        <f t="shared" si="887"/>
        <v>0</v>
      </c>
      <c r="GH286" s="157">
        <f t="shared" si="888"/>
        <v>1190.0309999999999</v>
      </c>
      <c r="GI286" s="158">
        <f t="shared" si="888"/>
        <v>1158.5719999999999</v>
      </c>
      <c r="GJ286" s="157" t="str">
        <f t="shared" si="889"/>
        <v/>
      </c>
      <c r="GK286" s="158" t="str">
        <f t="shared" si="889"/>
        <v/>
      </c>
      <c r="GL286" s="157">
        <f t="shared" si="890"/>
        <v>118</v>
      </c>
      <c r="GM286" s="158">
        <f t="shared" si="890"/>
        <v>116</v>
      </c>
      <c r="GN286" s="157">
        <f t="shared" si="890"/>
        <v>0</v>
      </c>
      <c r="GO286" s="158">
        <f t="shared" si="890"/>
        <v>0</v>
      </c>
      <c r="GP286" s="157">
        <f t="shared" si="891"/>
        <v>766.35799999999995</v>
      </c>
      <c r="GQ286" s="158">
        <f t="shared" si="891"/>
        <v>839.66800000000012</v>
      </c>
      <c r="GR286" s="157">
        <f t="shared" si="892"/>
        <v>0</v>
      </c>
      <c r="GS286" s="158">
        <f t="shared" si="892"/>
        <v>0</v>
      </c>
      <c r="GT286" s="157">
        <f t="shared" si="893"/>
        <v>426</v>
      </c>
      <c r="GU286" s="158">
        <f t="shared" si="893"/>
        <v>447</v>
      </c>
      <c r="GV286" s="157">
        <f t="shared" si="893"/>
        <v>0</v>
      </c>
      <c r="GW286" s="158">
        <f t="shared" si="893"/>
        <v>0</v>
      </c>
      <c r="GX286" s="157">
        <f t="shared" si="894"/>
        <v>1956.3889999999999</v>
      </c>
      <c r="GY286" s="158">
        <f t="shared" si="894"/>
        <v>1998.24</v>
      </c>
      <c r="GZ286" s="157" t="str">
        <f t="shared" si="894"/>
        <v/>
      </c>
      <c r="HA286" s="158" t="str">
        <f t="shared" si="894"/>
        <v/>
      </c>
      <c r="HB286" s="157">
        <f t="shared" si="895"/>
        <v>0</v>
      </c>
      <c r="HC286" s="158">
        <f t="shared" si="895"/>
        <v>0</v>
      </c>
      <c r="HD286" s="157">
        <f t="shared" si="895"/>
        <v>0</v>
      </c>
      <c r="HE286" s="158">
        <f t="shared" si="895"/>
        <v>0</v>
      </c>
      <c r="HF286" s="157" t="str">
        <f t="shared" si="896"/>
        <v/>
      </c>
      <c r="HG286" s="158" t="str">
        <f t="shared" si="896"/>
        <v/>
      </c>
      <c r="HH286" s="157" t="str">
        <f t="shared" si="897"/>
        <v/>
      </c>
      <c r="HI286" s="158" t="str">
        <f t="shared" si="897"/>
        <v/>
      </c>
      <c r="HJ286" s="157">
        <f t="shared" si="898"/>
        <v>2675.4289999999996</v>
      </c>
      <c r="HK286" s="158">
        <f t="shared" si="898"/>
        <v>2782.59</v>
      </c>
      <c r="HL286" s="157" t="str">
        <f t="shared" si="899"/>
        <v/>
      </c>
      <c r="HM286" s="158" t="str">
        <f t="shared" si="899"/>
        <v/>
      </c>
    </row>
    <row r="287" spans="1:221" s="82" customFormat="1" ht="15" customHeight="1">
      <c r="A287" s="253" t="s">
        <v>669</v>
      </c>
      <c r="B287" s="260" t="s">
        <v>686</v>
      </c>
      <c r="C287" s="262"/>
      <c r="D287" s="256">
        <v>220057</v>
      </c>
      <c r="E287" s="259">
        <v>10</v>
      </c>
      <c r="F287" s="155">
        <v>284</v>
      </c>
      <c r="G287" s="156">
        <v>297</v>
      </c>
      <c r="H287" s="155"/>
      <c r="I287" s="156"/>
      <c r="J287" s="157">
        <f t="shared" si="832"/>
        <v>284</v>
      </c>
      <c r="K287" s="158">
        <f t="shared" si="832"/>
        <v>297</v>
      </c>
      <c r="L287" s="155"/>
      <c r="M287" s="156"/>
      <c r="N287" s="157">
        <f t="shared" si="833"/>
        <v>284</v>
      </c>
      <c r="O287" s="158">
        <f t="shared" si="833"/>
        <v>297</v>
      </c>
      <c r="P287" s="199">
        <f t="shared" si="833"/>
        <v>0</v>
      </c>
      <c r="Q287" s="181">
        <f t="shared" si="833"/>
        <v>0</v>
      </c>
      <c r="R287" s="155">
        <v>2</v>
      </c>
      <c r="S287" s="156">
        <v>0</v>
      </c>
      <c r="T287" s="157">
        <f t="shared" si="834"/>
        <v>0</v>
      </c>
      <c r="U287" s="158">
        <f t="shared" si="834"/>
        <v>0</v>
      </c>
      <c r="V287" s="155">
        <v>2</v>
      </c>
      <c r="W287" s="156">
        <v>0</v>
      </c>
      <c r="X287" s="157">
        <f t="shared" si="835"/>
        <v>0</v>
      </c>
      <c r="Y287" s="158">
        <f t="shared" si="835"/>
        <v>0</v>
      </c>
      <c r="Z287" s="155"/>
      <c r="AA287" s="156"/>
      <c r="AB287" s="157">
        <f t="shared" si="836"/>
        <v>0</v>
      </c>
      <c r="AC287" s="158">
        <f t="shared" si="836"/>
        <v>0</v>
      </c>
      <c r="AD287" s="157">
        <f t="shared" si="837"/>
        <v>4</v>
      </c>
      <c r="AE287" s="158">
        <f t="shared" si="837"/>
        <v>0</v>
      </c>
      <c r="AF287" s="157">
        <f t="shared" si="838"/>
        <v>0</v>
      </c>
      <c r="AG287" s="158">
        <f t="shared" si="838"/>
        <v>0</v>
      </c>
      <c r="AH287" s="155">
        <v>3.5</v>
      </c>
      <c r="AI287" s="156">
        <v>0</v>
      </c>
      <c r="AJ287" s="157">
        <f t="shared" si="839"/>
        <v>7</v>
      </c>
      <c r="AK287" s="157">
        <f t="shared" si="839"/>
        <v>0</v>
      </c>
      <c r="AL287" s="155">
        <v>3.1669999999999998</v>
      </c>
      <c r="AM287" s="156">
        <v>0</v>
      </c>
      <c r="AN287" s="157">
        <f t="shared" si="840"/>
        <v>6.3339999999999996</v>
      </c>
      <c r="AO287" s="157">
        <f t="shared" si="840"/>
        <v>0</v>
      </c>
      <c r="AP287" s="155"/>
      <c r="AQ287" s="156"/>
      <c r="AR287" s="157">
        <f t="shared" si="841"/>
        <v>0</v>
      </c>
      <c r="AS287" s="158">
        <f t="shared" si="841"/>
        <v>0</v>
      </c>
      <c r="AT287" s="157">
        <f t="shared" si="842"/>
        <v>3.3334999999999999</v>
      </c>
      <c r="AU287" s="158">
        <f t="shared" si="842"/>
        <v>0</v>
      </c>
      <c r="AV287" s="157">
        <f t="shared" si="843"/>
        <v>13.334</v>
      </c>
      <c r="AW287" s="158">
        <f t="shared" si="843"/>
        <v>0</v>
      </c>
      <c r="AX287" s="155"/>
      <c r="AY287" s="156"/>
      <c r="AZ287" s="157">
        <f t="shared" si="844"/>
        <v>0</v>
      </c>
      <c r="BA287" s="158">
        <f t="shared" si="844"/>
        <v>0</v>
      </c>
      <c r="BB287" s="155"/>
      <c r="BC287" s="156"/>
      <c r="BD287" s="157">
        <f t="shared" si="845"/>
        <v>0</v>
      </c>
      <c r="BE287" s="158">
        <f t="shared" si="845"/>
        <v>0</v>
      </c>
      <c r="BF287" s="155"/>
      <c r="BG287" s="156"/>
      <c r="BH287" s="157">
        <f t="shared" si="846"/>
        <v>0</v>
      </c>
      <c r="BI287" s="158">
        <f t="shared" si="846"/>
        <v>0</v>
      </c>
      <c r="BJ287" s="157">
        <f t="shared" si="847"/>
        <v>0</v>
      </c>
      <c r="BK287" s="158">
        <f t="shared" si="847"/>
        <v>0</v>
      </c>
      <c r="BL287" s="157">
        <f t="shared" si="848"/>
        <v>0</v>
      </c>
      <c r="BM287" s="158">
        <f t="shared" si="848"/>
        <v>0</v>
      </c>
      <c r="BN287" s="155">
        <v>106</v>
      </c>
      <c r="BO287" s="156">
        <v>110</v>
      </c>
      <c r="BP287" s="157">
        <f t="shared" si="849"/>
        <v>0</v>
      </c>
      <c r="BQ287" s="158">
        <f t="shared" si="849"/>
        <v>0</v>
      </c>
      <c r="BR287" s="155">
        <v>25</v>
      </c>
      <c r="BS287" s="156">
        <v>29</v>
      </c>
      <c r="BT287" s="157">
        <f t="shared" si="850"/>
        <v>0</v>
      </c>
      <c r="BU287" s="158">
        <f t="shared" si="850"/>
        <v>0</v>
      </c>
      <c r="BV287" s="155"/>
      <c r="BW287" s="156"/>
      <c r="BX287" s="157">
        <f t="shared" si="851"/>
        <v>0</v>
      </c>
      <c r="BY287" s="158">
        <f t="shared" si="851"/>
        <v>0</v>
      </c>
      <c r="BZ287" s="157">
        <f t="shared" si="852"/>
        <v>131</v>
      </c>
      <c r="CA287" s="158">
        <f t="shared" si="852"/>
        <v>139</v>
      </c>
      <c r="CB287" s="157">
        <f t="shared" si="853"/>
        <v>0</v>
      </c>
      <c r="CC287" s="158">
        <f t="shared" si="853"/>
        <v>0</v>
      </c>
      <c r="CD287" s="155">
        <v>4.1159999999999997</v>
      </c>
      <c r="CE287" s="156">
        <v>4.4210000000000003</v>
      </c>
      <c r="CF287" s="157">
        <f t="shared" si="854"/>
        <v>436.29599999999994</v>
      </c>
      <c r="CG287" s="158">
        <f t="shared" si="854"/>
        <v>486.31</v>
      </c>
      <c r="CH287" s="155">
        <v>5.6929999999999996</v>
      </c>
      <c r="CI287" s="156">
        <v>4.0339999999999998</v>
      </c>
      <c r="CJ287" s="157">
        <f t="shared" si="855"/>
        <v>142.32499999999999</v>
      </c>
      <c r="CK287" s="158">
        <f t="shared" si="855"/>
        <v>116.98599999999999</v>
      </c>
      <c r="CL287" s="155"/>
      <c r="CM287" s="156"/>
      <c r="CN287" s="157">
        <f t="shared" si="856"/>
        <v>0</v>
      </c>
      <c r="CO287" s="158">
        <f t="shared" si="856"/>
        <v>0</v>
      </c>
      <c r="CP287" s="157">
        <f t="shared" si="857"/>
        <v>4.4169541984732819</v>
      </c>
      <c r="CQ287" s="158">
        <f t="shared" si="857"/>
        <v>4.3402589928057553</v>
      </c>
      <c r="CR287" s="157">
        <f t="shared" si="858"/>
        <v>578.62099999999987</v>
      </c>
      <c r="CS287" s="158">
        <f t="shared" si="858"/>
        <v>603.29599999999994</v>
      </c>
      <c r="CT287" s="155"/>
      <c r="CU287" s="156"/>
      <c r="CV287" s="157">
        <f t="shared" si="859"/>
        <v>0</v>
      </c>
      <c r="CW287" s="158">
        <f t="shared" si="859"/>
        <v>0</v>
      </c>
      <c r="CX287" s="155"/>
      <c r="CY287" s="156"/>
      <c r="CZ287" s="157">
        <f t="shared" si="860"/>
        <v>0</v>
      </c>
      <c r="DA287" s="158">
        <f t="shared" si="860"/>
        <v>0</v>
      </c>
      <c r="DB287" s="155"/>
      <c r="DC287" s="156"/>
      <c r="DD287" s="157">
        <f t="shared" si="861"/>
        <v>0</v>
      </c>
      <c r="DE287" s="158">
        <f t="shared" si="861"/>
        <v>0</v>
      </c>
      <c r="DF287" s="157">
        <f t="shared" si="862"/>
        <v>0</v>
      </c>
      <c r="DG287" s="158">
        <f t="shared" si="862"/>
        <v>0</v>
      </c>
      <c r="DH287" s="157">
        <f t="shared" si="863"/>
        <v>0</v>
      </c>
      <c r="DI287" s="158">
        <f t="shared" si="863"/>
        <v>0</v>
      </c>
      <c r="DJ287" s="157">
        <f t="shared" si="864"/>
        <v>135</v>
      </c>
      <c r="DK287" s="158">
        <f t="shared" si="864"/>
        <v>139</v>
      </c>
      <c r="DL287" s="157">
        <f t="shared" si="864"/>
        <v>0</v>
      </c>
      <c r="DM287" s="158">
        <f t="shared" si="864"/>
        <v>0</v>
      </c>
      <c r="DN287" s="157">
        <f t="shared" si="865"/>
        <v>4.3848518518518507</v>
      </c>
      <c r="DO287" s="158">
        <f t="shared" si="865"/>
        <v>4.3402589928057553</v>
      </c>
      <c r="DP287" s="157">
        <f t="shared" si="866"/>
        <v>591.95499999999981</v>
      </c>
      <c r="DQ287" s="158">
        <f t="shared" si="866"/>
        <v>603.29599999999994</v>
      </c>
      <c r="DR287" s="157">
        <f t="shared" si="867"/>
        <v>0</v>
      </c>
      <c r="DS287" s="158">
        <f t="shared" si="867"/>
        <v>0</v>
      </c>
      <c r="DT287" s="157">
        <f t="shared" si="868"/>
        <v>0</v>
      </c>
      <c r="DU287" s="158">
        <f t="shared" si="868"/>
        <v>0</v>
      </c>
      <c r="DV287" s="155">
        <v>14</v>
      </c>
      <c r="DW287" s="156">
        <v>20</v>
      </c>
      <c r="DX287" s="157">
        <f t="shared" si="869"/>
        <v>0</v>
      </c>
      <c r="DY287" s="158">
        <f t="shared" si="869"/>
        <v>0</v>
      </c>
      <c r="DZ287" s="155">
        <v>35</v>
      </c>
      <c r="EA287" s="156">
        <v>32</v>
      </c>
      <c r="EB287" s="157">
        <f t="shared" si="870"/>
        <v>0</v>
      </c>
      <c r="EC287" s="158">
        <f t="shared" si="870"/>
        <v>0</v>
      </c>
      <c r="ED287" s="155"/>
      <c r="EE287" s="156"/>
      <c r="EF287" s="157">
        <f t="shared" si="871"/>
        <v>0</v>
      </c>
      <c r="EG287" s="158">
        <f t="shared" si="871"/>
        <v>0</v>
      </c>
      <c r="EH287" s="157">
        <f t="shared" si="872"/>
        <v>49</v>
      </c>
      <c r="EI287" s="158">
        <f t="shared" si="872"/>
        <v>52</v>
      </c>
      <c r="EJ287" s="157">
        <f t="shared" si="873"/>
        <v>0</v>
      </c>
      <c r="EK287" s="158">
        <f t="shared" si="873"/>
        <v>0</v>
      </c>
      <c r="EL287" s="155">
        <v>6.7140000000000004</v>
      </c>
      <c r="EM287" s="156">
        <v>7.3</v>
      </c>
      <c r="EN287" s="157">
        <f t="shared" si="874"/>
        <v>93.996000000000009</v>
      </c>
      <c r="EO287" s="158">
        <f t="shared" si="874"/>
        <v>146</v>
      </c>
      <c r="EP287" s="155">
        <v>9.7140000000000004</v>
      </c>
      <c r="EQ287" s="156">
        <v>10.417</v>
      </c>
      <c r="ER287" s="157">
        <f t="shared" si="875"/>
        <v>339.99</v>
      </c>
      <c r="ES287" s="158">
        <f t="shared" si="875"/>
        <v>333.34399999999999</v>
      </c>
      <c r="ET287" s="155"/>
      <c r="EU287" s="156"/>
      <c r="EV287" s="157">
        <f t="shared" si="876"/>
        <v>0</v>
      </c>
      <c r="EW287" s="158">
        <f t="shared" si="876"/>
        <v>0</v>
      </c>
      <c r="EX287" s="157">
        <f t="shared" si="877"/>
        <v>8.8568571428571428</v>
      </c>
      <c r="EY287" s="158">
        <f t="shared" si="877"/>
        <v>9.2181538461538466</v>
      </c>
      <c r="EZ287" s="157">
        <f t="shared" si="878"/>
        <v>433.98599999999999</v>
      </c>
      <c r="FA287" s="158">
        <f t="shared" si="878"/>
        <v>479.34400000000005</v>
      </c>
      <c r="FB287" s="155"/>
      <c r="FC287" s="156"/>
      <c r="FD287" s="157">
        <f t="shared" si="879"/>
        <v>0</v>
      </c>
      <c r="FE287" s="158">
        <f t="shared" si="879"/>
        <v>0</v>
      </c>
      <c r="FF287" s="155"/>
      <c r="FG287" s="156"/>
      <c r="FH287" s="157">
        <f t="shared" si="880"/>
        <v>0</v>
      </c>
      <c r="FI287" s="158">
        <f t="shared" si="880"/>
        <v>0</v>
      </c>
      <c r="FJ287" s="155"/>
      <c r="FK287" s="156"/>
      <c r="FL287" s="157">
        <f t="shared" si="881"/>
        <v>0</v>
      </c>
      <c r="FM287" s="158">
        <f t="shared" si="881"/>
        <v>0</v>
      </c>
      <c r="FN287" s="157">
        <f t="shared" si="882"/>
        <v>0</v>
      </c>
      <c r="FO287" s="158">
        <f t="shared" si="882"/>
        <v>0</v>
      </c>
      <c r="FP287" s="157">
        <f t="shared" si="883"/>
        <v>0</v>
      </c>
      <c r="FQ287" s="158">
        <f t="shared" si="883"/>
        <v>0</v>
      </c>
      <c r="FR287" s="155">
        <v>100</v>
      </c>
      <c r="FS287" s="156">
        <v>106</v>
      </c>
      <c r="FT287" s="157">
        <f t="shared" si="884"/>
        <v>0</v>
      </c>
      <c r="FU287" s="158">
        <f t="shared" si="884"/>
        <v>0</v>
      </c>
      <c r="FV287" s="155">
        <v>4.3959999999999999</v>
      </c>
      <c r="FW287" s="156">
        <v>5.8040000000000003</v>
      </c>
      <c r="FX287" s="157">
        <f t="shared" si="885"/>
        <v>439.59999999999997</v>
      </c>
      <c r="FY287" s="158">
        <f t="shared" si="885"/>
        <v>615.22400000000005</v>
      </c>
      <c r="FZ287" s="155"/>
      <c r="GA287" s="156"/>
      <c r="GB287" s="157">
        <f t="shared" si="886"/>
        <v>0</v>
      </c>
      <c r="GC287" s="158">
        <f t="shared" si="886"/>
        <v>0</v>
      </c>
      <c r="GD287" s="157">
        <f t="shared" si="887"/>
        <v>122</v>
      </c>
      <c r="GE287" s="158">
        <f t="shared" si="887"/>
        <v>130</v>
      </c>
      <c r="GF287" s="157">
        <f t="shared" si="887"/>
        <v>0</v>
      </c>
      <c r="GG287" s="158">
        <f t="shared" si="887"/>
        <v>0</v>
      </c>
      <c r="GH287" s="157">
        <f t="shared" si="888"/>
        <v>537.29199999999992</v>
      </c>
      <c r="GI287" s="158">
        <f t="shared" si="888"/>
        <v>632.30999999999995</v>
      </c>
      <c r="GJ287" s="157" t="str">
        <f t="shared" si="889"/>
        <v/>
      </c>
      <c r="GK287" s="158" t="str">
        <f t="shared" si="889"/>
        <v/>
      </c>
      <c r="GL287" s="157">
        <f t="shared" si="890"/>
        <v>62</v>
      </c>
      <c r="GM287" s="158">
        <f t="shared" si="890"/>
        <v>61</v>
      </c>
      <c r="GN287" s="157">
        <f t="shared" si="890"/>
        <v>0</v>
      </c>
      <c r="GO287" s="158">
        <f t="shared" si="890"/>
        <v>0</v>
      </c>
      <c r="GP287" s="157">
        <f t="shared" si="891"/>
        <v>488.649</v>
      </c>
      <c r="GQ287" s="158">
        <f t="shared" si="891"/>
        <v>450.33</v>
      </c>
      <c r="GR287" s="157">
        <f t="shared" si="892"/>
        <v>0</v>
      </c>
      <c r="GS287" s="158">
        <f t="shared" si="892"/>
        <v>0</v>
      </c>
      <c r="GT287" s="157">
        <f t="shared" si="893"/>
        <v>184</v>
      </c>
      <c r="GU287" s="158">
        <f t="shared" si="893"/>
        <v>191</v>
      </c>
      <c r="GV287" s="157">
        <f t="shared" si="893"/>
        <v>0</v>
      </c>
      <c r="GW287" s="158">
        <f t="shared" si="893"/>
        <v>0</v>
      </c>
      <c r="GX287" s="157">
        <f t="shared" si="894"/>
        <v>1025.9409999999998</v>
      </c>
      <c r="GY287" s="158">
        <f t="shared" si="894"/>
        <v>1082.6399999999999</v>
      </c>
      <c r="GZ287" s="157" t="str">
        <f t="shared" si="894"/>
        <v/>
      </c>
      <c r="HA287" s="158" t="str">
        <f t="shared" si="894"/>
        <v/>
      </c>
      <c r="HB287" s="157">
        <f t="shared" si="895"/>
        <v>0</v>
      </c>
      <c r="HC287" s="158">
        <f t="shared" si="895"/>
        <v>0</v>
      </c>
      <c r="HD287" s="157">
        <f t="shared" si="895"/>
        <v>0</v>
      </c>
      <c r="HE287" s="158">
        <f t="shared" si="895"/>
        <v>0</v>
      </c>
      <c r="HF287" s="157" t="str">
        <f t="shared" si="896"/>
        <v/>
      </c>
      <c r="HG287" s="158" t="str">
        <f t="shared" si="896"/>
        <v/>
      </c>
      <c r="HH287" s="157" t="str">
        <f t="shared" si="897"/>
        <v/>
      </c>
      <c r="HI287" s="158" t="str">
        <f t="shared" si="897"/>
        <v/>
      </c>
      <c r="HJ287" s="157">
        <f t="shared" si="898"/>
        <v>1465.5409999999997</v>
      </c>
      <c r="HK287" s="158">
        <f t="shared" si="898"/>
        <v>1697.864</v>
      </c>
      <c r="HL287" s="157" t="str">
        <f t="shared" si="899"/>
        <v/>
      </c>
      <c r="HM287" s="158" t="str">
        <f t="shared" si="899"/>
        <v/>
      </c>
    </row>
    <row r="288" spans="1:221">
      <c r="A288" s="253" t="s">
        <v>669</v>
      </c>
      <c r="B288" s="257" t="s">
        <v>687</v>
      </c>
      <c r="C288" s="255"/>
      <c r="D288" s="256">
        <v>220400</v>
      </c>
      <c r="E288" s="256">
        <v>9</v>
      </c>
      <c r="F288" s="155">
        <v>456</v>
      </c>
      <c r="G288" s="156">
        <v>487</v>
      </c>
      <c r="H288" s="155"/>
      <c r="I288" s="156"/>
      <c r="J288" s="157">
        <f t="shared" si="832"/>
        <v>456</v>
      </c>
      <c r="K288" s="158">
        <f t="shared" si="832"/>
        <v>487</v>
      </c>
      <c r="L288" s="155"/>
      <c r="M288" s="156"/>
      <c r="N288" s="157">
        <f t="shared" si="833"/>
        <v>455</v>
      </c>
      <c r="O288" s="158">
        <f t="shared" si="833"/>
        <v>487</v>
      </c>
      <c r="P288" s="199">
        <f t="shared" si="833"/>
        <v>0</v>
      </c>
      <c r="Q288" s="181">
        <f t="shared" si="833"/>
        <v>0</v>
      </c>
      <c r="R288" s="155">
        <v>9</v>
      </c>
      <c r="S288" s="156">
        <v>5</v>
      </c>
      <c r="T288" s="157">
        <f t="shared" si="834"/>
        <v>0</v>
      </c>
      <c r="U288" s="158">
        <f t="shared" si="834"/>
        <v>0</v>
      </c>
      <c r="V288" s="155">
        <v>2</v>
      </c>
      <c r="W288" s="156">
        <v>0</v>
      </c>
      <c r="X288" s="157">
        <f t="shared" si="835"/>
        <v>0</v>
      </c>
      <c r="Y288" s="158">
        <f t="shared" si="835"/>
        <v>0</v>
      </c>
      <c r="Z288" s="155"/>
      <c r="AA288" s="156"/>
      <c r="AB288" s="157">
        <f t="shared" si="836"/>
        <v>0</v>
      </c>
      <c r="AC288" s="158">
        <f t="shared" si="836"/>
        <v>0</v>
      </c>
      <c r="AD288" s="157">
        <f t="shared" si="837"/>
        <v>11</v>
      </c>
      <c r="AE288" s="158">
        <f t="shared" si="837"/>
        <v>5</v>
      </c>
      <c r="AF288" s="157">
        <f t="shared" si="838"/>
        <v>0</v>
      </c>
      <c r="AG288" s="158">
        <f t="shared" si="838"/>
        <v>0</v>
      </c>
      <c r="AH288" s="155">
        <v>3.1480000000000001</v>
      </c>
      <c r="AI288" s="156">
        <v>4.2670000000000003</v>
      </c>
      <c r="AJ288" s="157">
        <f t="shared" si="839"/>
        <v>28.332000000000001</v>
      </c>
      <c r="AK288" s="157">
        <f t="shared" si="839"/>
        <v>21.335000000000001</v>
      </c>
      <c r="AL288" s="155">
        <v>3</v>
      </c>
      <c r="AM288" s="156">
        <v>0</v>
      </c>
      <c r="AN288" s="157">
        <f t="shared" si="840"/>
        <v>6</v>
      </c>
      <c r="AO288" s="157">
        <f t="shared" si="840"/>
        <v>0</v>
      </c>
      <c r="AP288" s="155"/>
      <c r="AQ288" s="156"/>
      <c r="AR288" s="157">
        <f t="shared" si="841"/>
        <v>0</v>
      </c>
      <c r="AS288" s="158">
        <f t="shared" si="841"/>
        <v>0</v>
      </c>
      <c r="AT288" s="157">
        <f t="shared" si="842"/>
        <v>3.1210909090909094</v>
      </c>
      <c r="AU288" s="158">
        <f t="shared" si="842"/>
        <v>4.2670000000000003</v>
      </c>
      <c r="AV288" s="157">
        <f t="shared" si="843"/>
        <v>34.332000000000001</v>
      </c>
      <c r="AW288" s="158">
        <f t="shared" si="843"/>
        <v>21.335000000000001</v>
      </c>
      <c r="AX288" s="155"/>
      <c r="AY288" s="156"/>
      <c r="AZ288" s="157">
        <f t="shared" si="844"/>
        <v>0</v>
      </c>
      <c r="BA288" s="158">
        <f t="shared" si="844"/>
        <v>0</v>
      </c>
      <c r="BB288" s="155"/>
      <c r="BC288" s="156"/>
      <c r="BD288" s="157">
        <f t="shared" si="845"/>
        <v>0</v>
      </c>
      <c r="BE288" s="158">
        <f t="shared" si="845"/>
        <v>0</v>
      </c>
      <c r="BF288" s="155"/>
      <c r="BG288" s="156"/>
      <c r="BH288" s="157">
        <f t="shared" si="846"/>
        <v>0</v>
      </c>
      <c r="BI288" s="158">
        <f t="shared" si="846"/>
        <v>0</v>
      </c>
      <c r="BJ288" s="157">
        <f t="shared" si="847"/>
        <v>0</v>
      </c>
      <c r="BK288" s="158">
        <f t="shared" si="847"/>
        <v>0</v>
      </c>
      <c r="BL288" s="157">
        <f t="shared" si="848"/>
        <v>0</v>
      </c>
      <c r="BM288" s="158">
        <f t="shared" si="848"/>
        <v>0</v>
      </c>
      <c r="BN288" s="155">
        <v>187</v>
      </c>
      <c r="BO288" s="156">
        <v>193</v>
      </c>
      <c r="BP288" s="157">
        <f t="shared" si="849"/>
        <v>0</v>
      </c>
      <c r="BQ288" s="158">
        <f t="shared" si="849"/>
        <v>0</v>
      </c>
      <c r="BR288" s="155">
        <v>39</v>
      </c>
      <c r="BS288" s="156">
        <v>48</v>
      </c>
      <c r="BT288" s="157">
        <f t="shared" si="850"/>
        <v>0</v>
      </c>
      <c r="BU288" s="158">
        <f t="shared" si="850"/>
        <v>0</v>
      </c>
      <c r="BV288" s="155"/>
      <c r="BW288" s="156"/>
      <c r="BX288" s="157">
        <f t="shared" si="851"/>
        <v>0</v>
      </c>
      <c r="BY288" s="158">
        <f t="shared" si="851"/>
        <v>0</v>
      </c>
      <c r="BZ288" s="157">
        <f t="shared" si="852"/>
        <v>226</v>
      </c>
      <c r="CA288" s="158">
        <f t="shared" si="852"/>
        <v>241</v>
      </c>
      <c r="CB288" s="157">
        <f t="shared" si="853"/>
        <v>0</v>
      </c>
      <c r="CC288" s="158">
        <f t="shared" si="853"/>
        <v>0</v>
      </c>
      <c r="CD288" s="155">
        <v>4.1459999999999999</v>
      </c>
      <c r="CE288" s="156">
        <v>4.5720000000000001</v>
      </c>
      <c r="CF288" s="157">
        <f t="shared" si="854"/>
        <v>775.30200000000002</v>
      </c>
      <c r="CG288" s="158">
        <f t="shared" si="854"/>
        <v>882.39599999999996</v>
      </c>
      <c r="CH288" s="155">
        <v>6.7439999999999998</v>
      </c>
      <c r="CI288" s="156">
        <v>5.3959999999999999</v>
      </c>
      <c r="CJ288" s="157">
        <f t="shared" si="855"/>
        <v>263.01599999999996</v>
      </c>
      <c r="CK288" s="158">
        <f t="shared" si="855"/>
        <v>259.00799999999998</v>
      </c>
      <c r="CL288" s="155"/>
      <c r="CM288" s="156"/>
      <c r="CN288" s="157">
        <f t="shared" si="856"/>
        <v>0</v>
      </c>
      <c r="CO288" s="158">
        <f t="shared" si="856"/>
        <v>0</v>
      </c>
      <c r="CP288" s="157">
        <f t="shared" si="857"/>
        <v>4.5943274336283189</v>
      </c>
      <c r="CQ288" s="158">
        <f t="shared" si="857"/>
        <v>4.7361161825726139</v>
      </c>
      <c r="CR288" s="157">
        <f t="shared" si="858"/>
        <v>1038.318</v>
      </c>
      <c r="CS288" s="158">
        <f t="shared" si="858"/>
        <v>1141.404</v>
      </c>
      <c r="CT288" s="155"/>
      <c r="CU288" s="156"/>
      <c r="CV288" s="157">
        <f t="shared" si="859"/>
        <v>0</v>
      </c>
      <c r="CW288" s="158">
        <f t="shared" si="859"/>
        <v>0</v>
      </c>
      <c r="CX288" s="155"/>
      <c r="CY288" s="156"/>
      <c r="CZ288" s="157">
        <f t="shared" si="860"/>
        <v>0</v>
      </c>
      <c r="DA288" s="158">
        <f t="shared" si="860"/>
        <v>0</v>
      </c>
      <c r="DB288" s="155"/>
      <c r="DC288" s="156"/>
      <c r="DD288" s="157">
        <f t="shared" si="861"/>
        <v>0</v>
      </c>
      <c r="DE288" s="158">
        <f t="shared" si="861"/>
        <v>0</v>
      </c>
      <c r="DF288" s="157">
        <f t="shared" si="862"/>
        <v>0</v>
      </c>
      <c r="DG288" s="158">
        <f t="shared" si="862"/>
        <v>0</v>
      </c>
      <c r="DH288" s="157">
        <f t="shared" si="863"/>
        <v>0</v>
      </c>
      <c r="DI288" s="158">
        <f t="shared" si="863"/>
        <v>0</v>
      </c>
      <c r="DJ288" s="157">
        <f t="shared" si="864"/>
        <v>237</v>
      </c>
      <c r="DK288" s="158">
        <f t="shared" si="864"/>
        <v>246</v>
      </c>
      <c r="DL288" s="157">
        <f t="shared" si="864"/>
        <v>0</v>
      </c>
      <c r="DM288" s="158">
        <f t="shared" si="864"/>
        <v>0</v>
      </c>
      <c r="DN288" s="157">
        <f t="shared" si="865"/>
        <v>4.5259493670886082</v>
      </c>
      <c r="DO288" s="158">
        <f t="shared" si="865"/>
        <v>4.7265813008130086</v>
      </c>
      <c r="DP288" s="157">
        <f t="shared" si="866"/>
        <v>1072.6500000000001</v>
      </c>
      <c r="DQ288" s="158">
        <f t="shared" si="866"/>
        <v>1162.739</v>
      </c>
      <c r="DR288" s="157">
        <f t="shared" si="867"/>
        <v>0</v>
      </c>
      <c r="DS288" s="158">
        <f t="shared" si="867"/>
        <v>0</v>
      </c>
      <c r="DT288" s="157">
        <f t="shared" si="868"/>
        <v>0</v>
      </c>
      <c r="DU288" s="158">
        <f t="shared" si="868"/>
        <v>0</v>
      </c>
      <c r="DV288" s="155">
        <v>39</v>
      </c>
      <c r="DW288" s="156">
        <v>40</v>
      </c>
      <c r="DX288" s="157">
        <f t="shared" si="869"/>
        <v>0</v>
      </c>
      <c r="DY288" s="158">
        <f t="shared" si="869"/>
        <v>0</v>
      </c>
      <c r="DZ288" s="155">
        <v>29</v>
      </c>
      <c r="EA288" s="156">
        <v>26</v>
      </c>
      <c r="EB288" s="157">
        <f t="shared" si="870"/>
        <v>0</v>
      </c>
      <c r="EC288" s="158">
        <f t="shared" si="870"/>
        <v>0</v>
      </c>
      <c r="ED288" s="155"/>
      <c r="EE288" s="156"/>
      <c r="EF288" s="157">
        <f t="shared" si="871"/>
        <v>0</v>
      </c>
      <c r="EG288" s="158">
        <f t="shared" si="871"/>
        <v>0</v>
      </c>
      <c r="EH288" s="157">
        <f t="shared" si="872"/>
        <v>68</v>
      </c>
      <c r="EI288" s="158">
        <f t="shared" si="872"/>
        <v>66</v>
      </c>
      <c r="EJ288" s="157">
        <f t="shared" si="873"/>
        <v>0</v>
      </c>
      <c r="EK288" s="158">
        <f t="shared" si="873"/>
        <v>0</v>
      </c>
      <c r="EL288" s="155">
        <v>6.1029999999999998</v>
      </c>
      <c r="EM288" s="156">
        <v>5.5419999999999998</v>
      </c>
      <c r="EN288" s="157">
        <f t="shared" si="874"/>
        <v>238.017</v>
      </c>
      <c r="EO288" s="158">
        <f t="shared" si="874"/>
        <v>221.68</v>
      </c>
      <c r="EP288" s="155">
        <v>7.069</v>
      </c>
      <c r="EQ288" s="156">
        <v>7.9619999999999997</v>
      </c>
      <c r="ER288" s="157">
        <f t="shared" si="875"/>
        <v>205.001</v>
      </c>
      <c r="ES288" s="158">
        <f t="shared" si="875"/>
        <v>207.012</v>
      </c>
      <c r="ET288" s="155"/>
      <c r="EU288" s="156"/>
      <c r="EV288" s="157">
        <f t="shared" si="876"/>
        <v>0</v>
      </c>
      <c r="EW288" s="158">
        <f t="shared" si="876"/>
        <v>0</v>
      </c>
      <c r="EX288" s="157">
        <f t="shared" si="877"/>
        <v>6.5149705882352942</v>
      </c>
      <c r="EY288" s="158">
        <f t="shared" si="877"/>
        <v>6.4953333333333338</v>
      </c>
      <c r="EZ288" s="157">
        <f t="shared" si="878"/>
        <v>443.01800000000003</v>
      </c>
      <c r="FA288" s="158">
        <f t="shared" si="878"/>
        <v>428.69200000000001</v>
      </c>
      <c r="FB288" s="155"/>
      <c r="FC288" s="156"/>
      <c r="FD288" s="157">
        <f t="shared" si="879"/>
        <v>0</v>
      </c>
      <c r="FE288" s="158">
        <f t="shared" si="879"/>
        <v>0</v>
      </c>
      <c r="FF288" s="155"/>
      <c r="FG288" s="156"/>
      <c r="FH288" s="157">
        <f t="shared" si="880"/>
        <v>0</v>
      </c>
      <c r="FI288" s="158">
        <f t="shared" si="880"/>
        <v>0</v>
      </c>
      <c r="FJ288" s="155"/>
      <c r="FK288" s="156"/>
      <c r="FL288" s="157">
        <f t="shared" si="881"/>
        <v>0</v>
      </c>
      <c r="FM288" s="158">
        <f t="shared" si="881"/>
        <v>0</v>
      </c>
      <c r="FN288" s="157">
        <f t="shared" si="882"/>
        <v>0</v>
      </c>
      <c r="FO288" s="158">
        <f t="shared" si="882"/>
        <v>0</v>
      </c>
      <c r="FP288" s="157">
        <f t="shared" si="883"/>
        <v>0</v>
      </c>
      <c r="FQ288" s="158">
        <f t="shared" si="883"/>
        <v>0</v>
      </c>
      <c r="FR288" s="155">
        <v>150</v>
      </c>
      <c r="FS288" s="156">
        <v>175</v>
      </c>
      <c r="FT288" s="157">
        <f t="shared" si="884"/>
        <v>0</v>
      </c>
      <c r="FU288" s="158">
        <f t="shared" si="884"/>
        <v>0</v>
      </c>
      <c r="FV288" s="155">
        <v>5.4770000000000003</v>
      </c>
      <c r="FW288" s="156">
        <v>5.5659999999999998</v>
      </c>
      <c r="FX288" s="157">
        <f t="shared" si="885"/>
        <v>821.55000000000007</v>
      </c>
      <c r="FY288" s="158">
        <f t="shared" si="885"/>
        <v>974.05</v>
      </c>
      <c r="FZ288" s="155"/>
      <c r="GA288" s="156"/>
      <c r="GB288" s="157">
        <f t="shared" si="886"/>
        <v>0</v>
      </c>
      <c r="GC288" s="158">
        <f t="shared" si="886"/>
        <v>0</v>
      </c>
      <c r="GD288" s="157">
        <f t="shared" si="887"/>
        <v>235</v>
      </c>
      <c r="GE288" s="158">
        <f t="shared" si="887"/>
        <v>238</v>
      </c>
      <c r="GF288" s="157">
        <f t="shared" si="887"/>
        <v>0</v>
      </c>
      <c r="GG288" s="158">
        <f t="shared" si="887"/>
        <v>0</v>
      </c>
      <c r="GH288" s="157">
        <f t="shared" si="888"/>
        <v>1041.6510000000001</v>
      </c>
      <c r="GI288" s="158">
        <f t="shared" si="888"/>
        <v>1125.4110000000001</v>
      </c>
      <c r="GJ288" s="157" t="str">
        <f t="shared" si="889"/>
        <v/>
      </c>
      <c r="GK288" s="158" t="str">
        <f t="shared" si="889"/>
        <v/>
      </c>
      <c r="GL288" s="157">
        <f t="shared" si="890"/>
        <v>70</v>
      </c>
      <c r="GM288" s="158">
        <f t="shared" si="890"/>
        <v>74</v>
      </c>
      <c r="GN288" s="157">
        <f t="shared" si="890"/>
        <v>0</v>
      </c>
      <c r="GO288" s="158">
        <f t="shared" si="890"/>
        <v>0</v>
      </c>
      <c r="GP288" s="157">
        <f t="shared" si="891"/>
        <v>474.01699999999994</v>
      </c>
      <c r="GQ288" s="158">
        <f t="shared" si="891"/>
        <v>466.02</v>
      </c>
      <c r="GR288" s="157">
        <f t="shared" si="892"/>
        <v>0</v>
      </c>
      <c r="GS288" s="158">
        <f t="shared" si="892"/>
        <v>0</v>
      </c>
      <c r="GT288" s="157">
        <f t="shared" si="893"/>
        <v>305</v>
      </c>
      <c r="GU288" s="158">
        <f t="shared" si="893"/>
        <v>312</v>
      </c>
      <c r="GV288" s="157">
        <f t="shared" si="893"/>
        <v>0</v>
      </c>
      <c r="GW288" s="158">
        <f t="shared" si="893"/>
        <v>0</v>
      </c>
      <c r="GX288" s="157">
        <f t="shared" si="894"/>
        <v>1515.6680000000001</v>
      </c>
      <c r="GY288" s="158">
        <f t="shared" si="894"/>
        <v>1591.431</v>
      </c>
      <c r="GZ288" s="157" t="str">
        <f t="shared" si="894"/>
        <v/>
      </c>
      <c r="HA288" s="158" t="str">
        <f t="shared" si="894"/>
        <v/>
      </c>
      <c r="HB288" s="157">
        <f t="shared" si="895"/>
        <v>0</v>
      </c>
      <c r="HC288" s="158">
        <f t="shared" si="895"/>
        <v>0</v>
      </c>
      <c r="HD288" s="157">
        <f t="shared" si="895"/>
        <v>0</v>
      </c>
      <c r="HE288" s="158">
        <f t="shared" si="895"/>
        <v>0</v>
      </c>
      <c r="HF288" s="157" t="str">
        <f t="shared" si="896"/>
        <v/>
      </c>
      <c r="HG288" s="158" t="str">
        <f t="shared" si="896"/>
        <v/>
      </c>
      <c r="HH288" s="157" t="str">
        <f t="shared" si="897"/>
        <v/>
      </c>
      <c r="HI288" s="158" t="str">
        <f t="shared" si="897"/>
        <v/>
      </c>
      <c r="HJ288" s="157">
        <f t="shared" si="898"/>
        <v>2337.2180000000003</v>
      </c>
      <c r="HK288" s="158">
        <f t="shared" si="898"/>
        <v>2565.4809999999998</v>
      </c>
      <c r="HL288" s="157" t="str">
        <f t="shared" si="899"/>
        <v/>
      </c>
      <c r="HM288" s="158" t="str">
        <f t="shared" si="899"/>
        <v/>
      </c>
    </row>
    <row r="289" spans="1:221">
      <c r="A289" s="253" t="s">
        <v>669</v>
      </c>
      <c r="B289" s="257" t="s">
        <v>688</v>
      </c>
      <c r="C289" s="255"/>
      <c r="D289" s="256">
        <v>221096</v>
      </c>
      <c r="E289" s="256">
        <v>9</v>
      </c>
      <c r="F289" s="155">
        <v>712</v>
      </c>
      <c r="G289" s="156">
        <v>827</v>
      </c>
      <c r="H289" s="155"/>
      <c r="I289" s="156"/>
      <c r="J289" s="157">
        <f t="shared" si="832"/>
        <v>712</v>
      </c>
      <c r="K289" s="158">
        <f t="shared" si="832"/>
        <v>827</v>
      </c>
      <c r="L289" s="155"/>
      <c r="M289" s="156"/>
      <c r="N289" s="157">
        <f t="shared" si="833"/>
        <v>712</v>
      </c>
      <c r="O289" s="158">
        <f t="shared" si="833"/>
        <v>827</v>
      </c>
      <c r="P289" s="199">
        <f t="shared" si="833"/>
        <v>0</v>
      </c>
      <c r="Q289" s="181">
        <f t="shared" si="833"/>
        <v>0</v>
      </c>
      <c r="R289" s="155">
        <v>0</v>
      </c>
      <c r="S289" s="156">
        <v>0</v>
      </c>
      <c r="T289" s="157">
        <f t="shared" si="834"/>
        <v>0</v>
      </c>
      <c r="U289" s="158">
        <f t="shared" si="834"/>
        <v>0</v>
      </c>
      <c r="V289" s="155">
        <v>0</v>
      </c>
      <c r="W289" s="156">
        <v>0</v>
      </c>
      <c r="X289" s="157">
        <f t="shared" si="835"/>
        <v>0</v>
      </c>
      <c r="Y289" s="158">
        <f t="shared" si="835"/>
        <v>0</v>
      </c>
      <c r="Z289" s="155"/>
      <c r="AA289" s="156"/>
      <c r="AB289" s="157">
        <f t="shared" si="836"/>
        <v>0</v>
      </c>
      <c r="AC289" s="158">
        <f t="shared" si="836"/>
        <v>0</v>
      </c>
      <c r="AD289" s="157">
        <f t="shared" si="837"/>
        <v>0</v>
      </c>
      <c r="AE289" s="158">
        <f t="shared" si="837"/>
        <v>0</v>
      </c>
      <c r="AF289" s="157">
        <f t="shared" si="838"/>
        <v>0</v>
      </c>
      <c r="AG289" s="158">
        <f t="shared" si="838"/>
        <v>0</v>
      </c>
      <c r="AH289" s="155">
        <v>0</v>
      </c>
      <c r="AI289" s="156">
        <v>0</v>
      </c>
      <c r="AJ289" s="157">
        <f t="shared" si="839"/>
        <v>0</v>
      </c>
      <c r="AK289" s="157">
        <f t="shared" si="839"/>
        <v>0</v>
      </c>
      <c r="AL289" s="155">
        <v>0</v>
      </c>
      <c r="AM289" s="156">
        <v>0</v>
      </c>
      <c r="AN289" s="157">
        <f t="shared" si="840"/>
        <v>0</v>
      </c>
      <c r="AO289" s="157">
        <f t="shared" si="840"/>
        <v>0</v>
      </c>
      <c r="AP289" s="155"/>
      <c r="AQ289" s="156"/>
      <c r="AR289" s="157">
        <f t="shared" si="841"/>
        <v>0</v>
      </c>
      <c r="AS289" s="158">
        <f t="shared" si="841"/>
        <v>0</v>
      </c>
      <c r="AT289" s="157">
        <f t="shared" si="842"/>
        <v>0</v>
      </c>
      <c r="AU289" s="158">
        <f t="shared" si="842"/>
        <v>0</v>
      </c>
      <c r="AV289" s="157">
        <f t="shared" si="843"/>
        <v>0</v>
      </c>
      <c r="AW289" s="158">
        <f t="shared" si="843"/>
        <v>0</v>
      </c>
      <c r="AX289" s="155"/>
      <c r="AY289" s="156"/>
      <c r="AZ289" s="157">
        <f t="shared" si="844"/>
        <v>0</v>
      </c>
      <c r="BA289" s="158">
        <f t="shared" si="844"/>
        <v>0</v>
      </c>
      <c r="BB289" s="155"/>
      <c r="BC289" s="156"/>
      <c r="BD289" s="157">
        <f t="shared" si="845"/>
        <v>0</v>
      </c>
      <c r="BE289" s="158">
        <f t="shared" si="845"/>
        <v>0</v>
      </c>
      <c r="BF289" s="155"/>
      <c r="BG289" s="156"/>
      <c r="BH289" s="157">
        <f t="shared" si="846"/>
        <v>0</v>
      </c>
      <c r="BI289" s="158">
        <f t="shared" si="846"/>
        <v>0</v>
      </c>
      <c r="BJ289" s="157">
        <f t="shared" si="847"/>
        <v>0</v>
      </c>
      <c r="BK289" s="158">
        <f t="shared" si="847"/>
        <v>0</v>
      </c>
      <c r="BL289" s="157">
        <f t="shared" si="848"/>
        <v>0</v>
      </c>
      <c r="BM289" s="158">
        <f t="shared" si="848"/>
        <v>0</v>
      </c>
      <c r="BN289" s="155">
        <v>365</v>
      </c>
      <c r="BO289" s="156">
        <v>448</v>
      </c>
      <c r="BP289" s="157">
        <f t="shared" si="849"/>
        <v>0</v>
      </c>
      <c r="BQ289" s="158">
        <f t="shared" si="849"/>
        <v>0</v>
      </c>
      <c r="BR289" s="155">
        <v>66</v>
      </c>
      <c r="BS289" s="156">
        <v>52</v>
      </c>
      <c r="BT289" s="157">
        <f t="shared" si="850"/>
        <v>0</v>
      </c>
      <c r="BU289" s="158">
        <f t="shared" si="850"/>
        <v>0</v>
      </c>
      <c r="BV289" s="155"/>
      <c r="BW289" s="156"/>
      <c r="BX289" s="157">
        <f t="shared" si="851"/>
        <v>0</v>
      </c>
      <c r="BY289" s="158">
        <f t="shared" si="851"/>
        <v>0</v>
      </c>
      <c r="BZ289" s="157">
        <f t="shared" si="852"/>
        <v>431</v>
      </c>
      <c r="CA289" s="158">
        <f t="shared" si="852"/>
        <v>500</v>
      </c>
      <c r="CB289" s="157">
        <f t="shared" si="853"/>
        <v>0</v>
      </c>
      <c r="CC289" s="158">
        <f t="shared" si="853"/>
        <v>0</v>
      </c>
      <c r="CD289" s="155">
        <v>3.1429999999999998</v>
      </c>
      <c r="CE289" s="156">
        <v>2.52</v>
      </c>
      <c r="CF289" s="157">
        <f t="shared" si="854"/>
        <v>1147.1949999999999</v>
      </c>
      <c r="CG289" s="158">
        <f t="shared" si="854"/>
        <v>1128.96</v>
      </c>
      <c r="CH289" s="155">
        <v>4.8380000000000001</v>
      </c>
      <c r="CI289" s="156">
        <v>4.3719999999999999</v>
      </c>
      <c r="CJ289" s="157">
        <f t="shared" si="855"/>
        <v>319.30799999999999</v>
      </c>
      <c r="CK289" s="158">
        <f t="shared" si="855"/>
        <v>227.34399999999999</v>
      </c>
      <c r="CL289" s="155"/>
      <c r="CM289" s="156"/>
      <c r="CN289" s="157">
        <f t="shared" si="856"/>
        <v>0</v>
      </c>
      <c r="CO289" s="158">
        <f t="shared" si="856"/>
        <v>0</v>
      </c>
      <c r="CP289" s="157">
        <f t="shared" si="857"/>
        <v>3.4025591647331783</v>
      </c>
      <c r="CQ289" s="158">
        <f t="shared" si="857"/>
        <v>2.7126080000000004</v>
      </c>
      <c r="CR289" s="157">
        <f t="shared" si="858"/>
        <v>1466.5029999999999</v>
      </c>
      <c r="CS289" s="158">
        <f t="shared" si="858"/>
        <v>1356.3040000000001</v>
      </c>
      <c r="CT289" s="155"/>
      <c r="CU289" s="156"/>
      <c r="CV289" s="157">
        <f t="shared" si="859"/>
        <v>0</v>
      </c>
      <c r="CW289" s="158">
        <f t="shared" si="859"/>
        <v>0</v>
      </c>
      <c r="CX289" s="155"/>
      <c r="CY289" s="156"/>
      <c r="CZ289" s="157">
        <f t="shared" si="860"/>
        <v>0</v>
      </c>
      <c r="DA289" s="158">
        <f t="shared" si="860"/>
        <v>0</v>
      </c>
      <c r="DB289" s="155"/>
      <c r="DC289" s="156"/>
      <c r="DD289" s="157">
        <f t="shared" si="861"/>
        <v>0</v>
      </c>
      <c r="DE289" s="158">
        <f t="shared" si="861"/>
        <v>0</v>
      </c>
      <c r="DF289" s="157">
        <f t="shared" si="862"/>
        <v>0</v>
      </c>
      <c r="DG289" s="158">
        <f t="shared" si="862"/>
        <v>0</v>
      </c>
      <c r="DH289" s="157">
        <f t="shared" si="863"/>
        <v>0</v>
      </c>
      <c r="DI289" s="158">
        <f t="shared" si="863"/>
        <v>0</v>
      </c>
      <c r="DJ289" s="157">
        <f t="shared" si="864"/>
        <v>431</v>
      </c>
      <c r="DK289" s="158">
        <f t="shared" si="864"/>
        <v>500</v>
      </c>
      <c r="DL289" s="157">
        <f t="shared" si="864"/>
        <v>0</v>
      </c>
      <c r="DM289" s="158">
        <f t="shared" si="864"/>
        <v>0</v>
      </c>
      <c r="DN289" s="157">
        <f t="shared" si="865"/>
        <v>3.4025591647331783</v>
      </c>
      <c r="DO289" s="158">
        <f t="shared" si="865"/>
        <v>2.7126080000000004</v>
      </c>
      <c r="DP289" s="157">
        <f t="shared" si="866"/>
        <v>1466.5029999999999</v>
      </c>
      <c r="DQ289" s="158">
        <f t="shared" si="866"/>
        <v>1356.3040000000001</v>
      </c>
      <c r="DR289" s="157">
        <f t="shared" si="867"/>
        <v>0</v>
      </c>
      <c r="DS289" s="158">
        <f t="shared" si="867"/>
        <v>0</v>
      </c>
      <c r="DT289" s="157">
        <f t="shared" si="868"/>
        <v>0</v>
      </c>
      <c r="DU289" s="158">
        <f t="shared" si="868"/>
        <v>0</v>
      </c>
      <c r="DV289" s="155">
        <v>37</v>
      </c>
      <c r="DW289" s="156">
        <v>43</v>
      </c>
      <c r="DX289" s="157">
        <f t="shared" si="869"/>
        <v>0</v>
      </c>
      <c r="DY289" s="158">
        <f t="shared" si="869"/>
        <v>0</v>
      </c>
      <c r="DZ289" s="155">
        <v>56</v>
      </c>
      <c r="EA289" s="156">
        <v>45</v>
      </c>
      <c r="EB289" s="157">
        <f t="shared" si="870"/>
        <v>0</v>
      </c>
      <c r="EC289" s="158">
        <f t="shared" si="870"/>
        <v>0</v>
      </c>
      <c r="ED289" s="155"/>
      <c r="EE289" s="156"/>
      <c r="EF289" s="157">
        <f t="shared" si="871"/>
        <v>0</v>
      </c>
      <c r="EG289" s="158">
        <f t="shared" si="871"/>
        <v>0</v>
      </c>
      <c r="EH289" s="157">
        <f t="shared" si="872"/>
        <v>93</v>
      </c>
      <c r="EI289" s="158">
        <f t="shared" si="872"/>
        <v>88</v>
      </c>
      <c r="EJ289" s="157">
        <f t="shared" si="873"/>
        <v>0</v>
      </c>
      <c r="EK289" s="158">
        <f t="shared" si="873"/>
        <v>0</v>
      </c>
      <c r="EL289" s="155">
        <v>5.5140000000000002</v>
      </c>
      <c r="EM289" s="156">
        <v>4.8220000000000001</v>
      </c>
      <c r="EN289" s="157">
        <f t="shared" si="874"/>
        <v>204.018</v>
      </c>
      <c r="EO289" s="158">
        <f t="shared" si="874"/>
        <v>207.346</v>
      </c>
      <c r="EP289" s="155">
        <v>8.9169999999999998</v>
      </c>
      <c r="EQ289" s="156">
        <v>9</v>
      </c>
      <c r="ER289" s="157">
        <f t="shared" si="875"/>
        <v>499.35199999999998</v>
      </c>
      <c r="ES289" s="158">
        <f t="shared" si="875"/>
        <v>405</v>
      </c>
      <c r="ET289" s="155"/>
      <c r="EU289" s="156"/>
      <c r="EV289" s="157">
        <f t="shared" si="876"/>
        <v>0</v>
      </c>
      <c r="EW289" s="158">
        <f t="shared" si="876"/>
        <v>0</v>
      </c>
      <c r="EX289" s="157">
        <f t="shared" si="877"/>
        <v>7.5631182795698928</v>
      </c>
      <c r="EY289" s="158">
        <f t="shared" si="877"/>
        <v>6.958477272727273</v>
      </c>
      <c r="EZ289" s="157">
        <f t="shared" si="878"/>
        <v>703.37</v>
      </c>
      <c r="FA289" s="158">
        <f t="shared" si="878"/>
        <v>612.346</v>
      </c>
      <c r="FB289" s="155"/>
      <c r="FC289" s="156"/>
      <c r="FD289" s="157">
        <f t="shared" si="879"/>
        <v>0</v>
      </c>
      <c r="FE289" s="158">
        <f t="shared" si="879"/>
        <v>0</v>
      </c>
      <c r="FF289" s="155"/>
      <c r="FG289" s="156"/>
      <c r="FH289" s="157">
        <f t="shared" si="880"/>
        <v>0</v>
      </c>
      <c r="FI289" s="158">
        <f t="shared" si="880"/>
        <v>0</v>
      </c>
      <c r="FJ289" s="155"/>
      <c r="FK289" s="156"/>
      <c r="FL289" s="157">
        <f t="shared" si="881"/>
        <v>0</v>
      </c>
      <c r="FM289" s="158">
        <f t="shared" si="881"/>
        <v>0</v>
      </c>
      <c r="FN289" s="157">
        <f t="shared" si="882"/>
        <v>0</v>
      </c>
      <c r="FO289" s="158">
        <f t="shared" si="882"/>
        <v>0</v>
      </c>
      <c r="FP289" s="157">
        <f t="shared" si="883"/>
        <v>0</v>
      </c>
      <c r="FQ289" s="158">
        <f t="shared" si="883"/>
        <v>0</v>
      </c>
      <c r="FR289" s="155">
        <v>188</v>
      </c>
      <c r="FS289" s="156">
        <v>239</v>
      </c>
      <c r="FT289" s="157">
        <f t="shared" si="884"/>
        <v>0</v>
      </c>
      <c r="FU289" s="158">
        <f t="shared" si="884"/>
        <v>0</v>
      </c>
      <c r="FV289" s="155">
        <v>4.2039999999999997</v>
      </c>
      <c r="FW289" s="156">
        <v>3.2160000000000002</v>
      </c>
      <c r="FX289" s="157">
        <f t="shared" si="885"/>
        <v>790.35199999999998</v>
      </c>
      <c r="FY289" s="158">
        <f t="shared" si="885"/>
        <v>768.62400000000002</v>
      </c>
      <c r="FZ289" s="155"/>
      <c r="GA289" s="156"/>
      <c r="GB289" s="157">
        <f t="shared" si="886"/>
        <v>0</v>
      </c>
      <c r="GC289" s="158">
        <f t="shared" si="886"/>
        <v>0</v>
      </c>
      <c r="GD289" s="157">
        <f t="shared" si="887"/>
        <v>402</v>
      </c>
      <c r="GE289" s="158">
        <f t="shared" si="887"/>
        <v>491</v>
      </c>
      <c r="GF289" s="157">
        <f t="shared" si="887"/>
        <v>0</v>
      </c>
      <c r="GG289" s="158">
        <f t="shared" si="887"/>
        <v>0</v>
      </c>
      <c r="GH289" s="157">
        <f t="shared" si="888"/>
        <v>1351.213</v>
      </c>
      <c r="GI289" s="158">
        <f t="shared" si="888"/>
        <v>1336.306</v>
      </c>
      <c r="GJ289" s="157" t="str">
        <f t="shared" si="889"/>
        <v/>
      </c>
      <c r="GK289" s="158" t="str">
        <f t="shared" si="889"/>
        <v/>
      </c>
      <c r="GL289" s="157">
        <f t="shared" si="890"/>
        <v>122</v>
      </c>
      <c r="GM289" s="158">
        <f t="shared" si="890"/>
        <v>97</v>
      </c>
      <c r="GN289" s="157">
        <f t="shared" si="890"/>
        <v>0</v>
      </c>
      <c r="GO289" s="158">
        <f t="shared" si="890"/>
        <v>0</v>
      </c>
      <c r="GP289" s="157">
        <f t="shared" si="891"/>
        <v>818.66</v>
      </c>
      <c r="GQ289" s="158">
        <f t="shared" si="891"/>
        <v>632.34400000000005</v>
      </c>
      <c r="GR289" s="157">
        <f t="shared" si="892"/>
        <v>0</v>
      </c>
      <c r="GS289" s="158">
        <f t="shared" si="892"/>
        <v>0</v>
      </c>
      <c r="GT289" s="157">
        <f t="shared" si="893"/>
        <v>524</v>
      </c>
      <c r="GU289" s="158">
        <f t="shared" si="893"/>
        <v>588</v>
      </c>
      <c r="GV289" s="157">
        <f t="shared" si="893"/>
        <v>0</v>
      </c>
      <c r="GW289" s="158">
        <f t="shared" si="893"/>
        <v>0</v>
      </c>
      <c r="GX289" s="157">
        <f t="shared" si="894"/>
        <v>2169.873</v>
      </c>
      <c r="GY289" s="158">
        <f t="shared" si="894"/>
        <v>1968.65</v>
      </c>
      <c r="GZ289" s="157" t="str">
        <f t="shared" si="894"/>
        <v/>
      </c>
      <c r="HA289" s="158" t="str">
        <f t="shared" si="894"/>
        <v/>
      </c>
      <c r="HB289" s="157">
        <f t="shared" si="895"/>
        <v>0</v>
      </c>
      <c r="HC289" s="158">
        <f t="shared" si="895"/>
        <v>0</v>
      </c>
      <c r="HD289" s="157">
        <f t="shared" si="895"/>
        <v>0</v>
      </c>
      <c r="HE289" s="158">
        <f t="shared" si="895"/>
        <v>0</v>
      </c>
      <c r="HF289" s="157" t="str">
        <f t="shared" si="896"/>
        <v/>
      </c>
      <c r="HG289" s="158" t="str">
        <f t="shared" si="896"/>
        <v/>
      </c>
      <c r="HH289" s="157" t="str">
        <f t="shared" si="897"/>
        <v/>
      </c>
      <c r="HI289" s="158" t="str">
        <f t="shared" si="897"/>
        <v/>
      </c>
      <c r="HJ289" s="157">
        <f t="shared" si="898"/>
        <v>2960.2249999999999</v>
      </c>
      <c r="HK289" s="158">
        <f t="shared" si="898"/>
        <v>2737.2740000000003</v>
      </c>
      <c r="HL289" s="157" t="str">
        <f t="shared" si="899"/>
        <v/>
      </c>
      <c r="HM289" s="158" t="str">
        <f t="shared" si="899"/>
        <v/>
      </c>
    </row>
    <row r="290" spans="1:221">
      <c r="A290" s="253" t="s">
        <v>669</v>
      </c>
      <c r="B290" s="257" t="s">
        <v>689</v>
      </c>
      <c r="C290" s="255"/>
      <c r="D290" s="256">
        <v>221908</v>
      </c>
      <c r="E290" s="256">
        <v>9</v>
      </c>
      <c r="F290" s="155">
        <v>814</v>
      </c>
      <c r="G290" s="156">
        <v>892</v>
      </c>
      <c r="H290" s="155"/>
      <c r="I290" s="156"/>
      <c r="J290" s="157">
        <f t="shared" si="832"/>
        <v>814</v>
      </c>
      <c r="K290" s="158">
        <f t="shared" si="832"/>
        <v>892</v>
      </c>
      <c r="L290" s="155"/>
      <c r="M290" s="156"/>
      <c r="N290" s="157">
        <f t="shared" si="833"/>
        <v>813</v>
      </c>
      <c r="O290" s="158">
        <f t="shared" si="833"/>
        <v>892</v>
      </c>
      <c r="P290" s="199">
        <f t="shared" si="833"/>
        <v>0</v>
      </c>
      <c r="Q290" s="181">
        <f t="shared" si="833"/>
        <v>0</v>
      </c>
      <c r="R290" s="155">
        <v>9</v>
      </c>
      <c r="S290" s="156">
        <v>3</v>
      </c>
      <c r="T290" s="157">
        <f t="shared" si="834"/>
        <v>0</v>
      </c>
      <c r="U290" s="158">
        <f t="shared" si="834"/>
        <v>0</v>
      </c>
      <c r="V290" s="155">
        <v>1</v>
      </c>
      <c r="W290" s="156">
        <v>0</v>
      </c>
      <c r="X290" s="157">
        <f t="shared" si="835"/>
        <v>0</v>
      </c>
      <c r="Y290" s="158">
        <f t="shared" si="835"/>
        <v>0</v>
      </c>
      <c r="Z290" s="155"/>
      <c r="AA290" s="156"/>
      <c r="AB290" s="157">
        <f t="shared" si="836"/>
        <v>0</v>
      </c>
      <c r="AC290" s="158">
        <f t="shared" si="836"/>
        <v>0</v>
      </c>
      <c r="AD290" s="157">
        <f t="shared" si="837"/>
        <v>10</v>
      </c>
      <c r="AE290" s="158">
        <f t="shared" si="837"/>
        <v>3</v>
      </c>
      <c r="AF290" s="157">
        <f t="shared" si="838"/>
        <v>0</v>
      </c>
      <c r="AG290" s="158">
        <f t="shared" si="838"/>
        <v>0</v>
      </c>
      <c r="AH290" s="155">
        <v>3.8889999999999998</v>
      </c>
      <c r="AI290" s="156">
        <v>3.444</v>
      </c>
      <c r="AJ290" s="157">
        <f t="shared" si="839"/>
        <v>35.000999999999998</v>
      </c>
      <c r="AK290" s="157">
        <f t="shared" si="839"/>
        <v>10.332000000000001</v>
      </c>
      <c r="AL290" s="155">
        <v>2.3330000000000002</v>
      </c>
      <c r="AM290" s="156">
        <v>0</v>
      </c>
      <c r="AN290" s="157">
        <f t="shared" si="840"/>
        <v>2.3330000000000002</v>
      </c>
      <c r="AO290" s="157">
        <f t="shared" si="840"/>
        <v>0</v>
      </c>
      <c r="AP290" s="155"/>
      <c r="AQ290" s="156"/>
      <c r="AR290" s="157">
        <f t="shared" si="841"/>
        <v>0</v>
      </c>
      <c r="AS290" s="158">
        <f t="shared" si="841"/>
        <v>0</v>
      </c>
      <c r="AT290" s="157">
        <f t="shared" si="842"/>
        <v>3.7333999999999996</v>
      </c>
      <c r="AU290" s="158">
        <f t="shared" si="842"/>
        <v>3.4440000000000004</v>
      </c>
      <c r="AV290" s="157">
        <f t="shared" si="843"/>
        <v>37.333999999999996</v>
      </c>
      <c r="AW290" s="158">
        <f t="shared" si="843"/>
        <v>10.332000000000001</v>
      </c>
      <c r="AX290" s="155"/>
      <c r="AY290" s="156"/>
      <c r="AZ290" s="157">
        <f t="shared" si="844"/>
        <v>0</v>
      </c>
      <c r="BA290" s="158">
        <f t="shared" si="844"/>
        <v>0</v>
      </c>
      <c r="BB290" s="155"/>
      <c r="BC290" s="156"/>
      <c r="BD290" s="157">
        <f t="shared" si="845"/>
        <v>0</v>
      </c>
      <c r="BE290" s="158">
        <f t="shared" si="845"/>
        <v>0</v>
      </c>
      <c r="BF290" s="155"/>
      <c r="BG290" s="156"/>
      <c r="BH290" s="157">
        <f t="shared" si="846"/>
        <v>0</v>
      </c>
      <c r="BI290" s="158">
        <f t="shared" si="846"/>
        <v>0</v>
      </c>
      <c r="BJ290" s="157">
        <f t="shared" si="847"/>
        <v>0</v>
      </c>
      <c r="BK290" s="158">
        <f t="shared" si="847"/>
        <v>0</v>
      </c>
      <c r="BL290" s="157">
        <f t="shared" si="848"/>
        <v>0</v>
      </c>
      <c r="BM290" s="158">
        <f t="shared" si="848"/>
        <v>0</v>
      </c>
      <c r="BN290" s="155">
        <v>346</v>
      </c>
      <c r="BO290" s="156">
        <v>386</v>
      </c>
      <c r="BP290" s="157">
        <f t="shared" si="849"/>
        <v>0</v>
      </c>
      <c r="BQ290" s="158">
        <f t="shared" si="849"/>
        <v>0</v>
      </c>
      <c r="BR290" s="155">
        <v>74</v>
      </c>
      <c r="BS290" s="156">
        <v>66</v>
      </c>
      <c r="BT290" s="157">
        <f t="shared" si="850"/>
        <v>0</v>
      </c>
      <c r="BU290" s="158">
        <f t="shared" si="850"/>
        <v>0</v>
      </c>
      <c r="BV290" s="155"/>
      <c r="BW290" s="156"/>
      <c r="BX290" s="157">
        <f t="shared" si="851"/>
        <v>0</v>
      </c>
      <c r="BY290" s="158">
        <f t="shared" si="851"/>
        <v>0</v>
      </c>
      <c r="BZ290" s="157">
        <f t="shared" si="852"/>
        <v>420</v>
      </c>
      <c r="CA290" s="158">
        <f t="shared" si="852"/>
        <v>452</v>
      </c>
      <c r="CB290" s="157">
        <f t="shared" si="853"/>
        <v>0</v>
      </c>
      <c r="CC290" s="158">
        <f t="shared" si="853"/>
        <v>0</v>
      </c>
      <c r="CD290" s="155">
        <v>4.0229999999999997</v>
      </c>
      <c r="CE290" s="156">
        <v>3.948</v>
      </c>
      <c r="CF290" s="157">
        <f t="shared" si="854"/>
        <v>1391.9579999999999</v>
      </c>
      <c r="CG290" s="158">
        <f t="shared" si="854"/>
        <v>1523.9279999999999</v>
      </c>
      <c r="CH290" s="155">
        <v>4.59</v>
      </c>
      <c r="CI290" s="156">
        <v>5.3890000000000002</v>
      </c>
      <c r="CJ290" s="157">
        <f t="shared" si="855"/>
        <v>339.65999999999997</v>
      </c>
      <c r="CK290" s="158">
        <f t="shared" si="855"/>
        <v>355.67400000000004</v>
      </c>
      <c r="CL290" s="155"/>
      <c r="CM290" s="156"/>
      <c r="CN290" s="157">
        <f t="shared" si="856"/>
        <v>0</v>
      </c>
      <c r="CO290" s="158">
        <f t="shared" si="856"/>
        <v>0</v>
      </c>
      <c r="CP290" s="157">
        <f t="shared" si="857"/>
        <v>4.1228999999999996</v>
      </c>
      <c r="CQ290" s="158">
        <f t="shared" si="857"/>
        <v>4.1584115044247785</v>
      </c>
      <c r="CR290" s="157">
        <f t="shared" si="858"/>
        <v>1731.6179999999997</v>
      </c>
      <c r="CS290" s="158">
        <f t="shared" si="858"/>
        <v>1879.6019999999999</v>
      </c>
      <c r="CT290" s="155"/>
      <c r="CU290" s="156"/>
      <c r="CV290" s="157">
        <f t="shared" si="859"/>
        <v>0</v>
      </c>
      <c r="CW290" s="158">
        <f t="shared" si="859"/>
        <v>0</v>
      </c>
      <c r="CX290" s="155"/>
      <c r="CY290" s="156"/>
      <c r="CZ290" s="157">
        <f t="shared" si="860"/>
        <v>0</v>
      </c>
      <c r="DA290" s="158">
        <f t="shared" si="860"/>
        <v>0</v>
      </c>
      <c r="DB290" s="155"/>
      <c r="DC290" s="156"/>
      <c r="DD290" s="157">
        <f t="shared" si="861"/>
        <v>0</v>
      </c>
      <c r="DE290" s="158">
        <f t="shared" si="861"/>
        <v>0</v>
      </c>
      <c r="DF290" s="157">
        <f t="shared" si="862"/>
        <v>0</v>
      </c>
      <c r="DG290" s="158">
        <f t="shared" si="862"/>
        <v>0</v>
      </c>
      <c r="DH290" s="157">
        <f t="shared" si="863"/>
        <v>0</v>
      </c>
      <c r="DI290" s="158">
        <f t="shared" si="863"/>
        <v>0</v>
      </c>
      <c r="DJ290" s="157">
        <f t="shared" si="864"/>
        <v>430</v>
      </c>
      <c r="DK290" s="158">
        <f t="shared" si="864"/>
        <v>455</v>
      </c>
      <c r="DL290" s="157">
        <f t="shared" si="864"/>
        <v>0</v>
      </c>
      <c r="DM290" s="158">
        <f t="shared" si="864"/>
        <v>0</v>
      </c>
      <c r="DN290" s="157">
        <f t="shared" si="865"/>
        <v>4.1138418604651159</v>
      </c>
      <c r="DO290" s="158">
        <f t="shared" si="865"/>
        <v>4.1537010989010987</v>
      </c>
      <c r="DP290" s="157">
        <f t="shared" si="866"/>
        <v>1768.9519999999998</v>
      </c>
      <c r="DQ290" s="158">
        <f t="shared" si="866"/>
        <v>1889.934</v>
      </c>
      <c r="DR290" s="157">
        <f t="shared" si="867"/>
        <v>0</v>
      </c>
      <c r="DS290" s="158">
        <f t="shared" si="867"/>
        <v>0</v>
      </c>
      <c r="DT290" s="157">
        <f t="shared" si="868"/>
        <v>0</v>
      </c>
      <c r="DU290" s="158">
        <f t="shared" si="868"/>
        <v>0</v>
      </c>
      <c r="DV290" s="155">
        <v>60</v>
      </c>
      <c r="DW290" s="156">
        <v>54</v>
      </c>
      <c r="DX290" s="157">
        <f t="shared" si="869"/>
        <v>0</v>
      </c>
      <c r="DY290" s="158">
        <f t="shared" si="869"/>
        <v>0</v>
      </c>
      <c r="DZ290" s="155">
        <v>47</v>
      </c>
      <c r="EA290" s="156">
        <v>37</v>
      </c>
      <c r="EB290" s="157">
        <f t="shared" si="870"/>
        <v>0</v>
      </c>
      <c r="EC290" s="158">
        <f t="shared" si="870"/>
        <v>0</v>
      </c>
      <c r="ED290" s="155"/>
      <c r="EE290" s="156"/>
      <c r="EF290" s="157">
        <f t="shared" si="871"/>
        <v>0</v>
      </c>
      <c r="EG290" s="158">
        <f t="shared" si="871"/>
        <v>0</v>
      </c>
      <c r="EH290" s="157">
        <f t="shared" si="872"/>
        <v>107</v>
      </c>
      <c r="EI290" s="158">
        <f t="shared" si="872"/>
        <v>91</v>
      </c>
      <c r="EJ290" s="157">
        <f t="shared" si="873"/>
        <v>0</v>
      </c>
      <c r="EK290" s="158">
        <f t="shared" si="873"/>
        <v>0</v>
      </c>
      <c r="EL290" s="155">
        <v>7.2060000000000004</v>
      </c>
      <c r="EM290" s="156">
        <v>7.0060000000000002</v>
      </c>
      <c r="EN290" s="157">
        <f t="shared" si="874"/>
        <v>432.36</v>
      </c>
      <c r="EO290" s="158">
        <f t="shared" si="874"/>
        <v>378.32400000000001</v>
      </c>
      <c r="EP290" s="155">
        <v>9.5039999999999996</v>
      </c>
      <c r="EQ290" s="156">
        <v>8.7119999999999997</v>
      </c>
      <c r="ER290" s="157">
        <f t="shared" si="875"/>
        <v>446.68799999999999</v>
      </c>
      <c r="ES290" s="158">
        <f t="shared" si="875"/>
        <v>322.34399999999999</v>
      </c>
      <c r="ET290" s="155"/>
      <c r="EU290" s="156"/>
      <c r="EV290" s="157">
        <f t="shared" si="876"/>
        <v>0</v>
      </c>
      <c r="EW290" s="158">
        <f t="shared" si="876"/>
        <v>0</v>
      </c>
      <c r="EX290" s="157">
        <f t="shared" si="877"/>
        <v>8.2154018691588782</v>
      </c>
      <c r="EY290" s="158">
        <f t="shared" si="877"/>
        <v>7.699648351648352</v>
      </c>
      <c r="EZ290" s="157">
        <f t="shared" si="878"/>
        <v>879.048</v>
      </c>
      <c r="FA290" s="158">
        <f t="shared" si="878"/>
        <v>700.66800000000001</v>
      </c>
      <c r="FB290" s="155"/>
      <c r="FC290" s="156"/>
      <c r="FD290" s="157">
        <f t="shared" si="879"/>
        <v>0</v>
      </c>
      <c r="FE290" s="158">
        <f t="shared" si="879"/>
        <v>0</v>
      </c>
      <c r="FF290" s="155"/>
      <c r="FG290" s="156"/>
      <c r="FH290" s="157">
        <f t="shared" si="880"/>
        <v>0</v>
      </c>
      <c r="FI290" s="158">
        <f t="shared" si="880"/>
        <v>0</v>
      </c>
      <c r="FJ290" s="155"/>
      <c r="FK290" s="156"/>
      <c r="FL290" s="157">
        <f t="shared" si="881"/>
        <v>0</v>
      </c>
      <c r="FM290" s="158">
        <f t="shared" si="881"/>
        <v>0</v>
      </c>
      <c r="FN290" s="157">
        <f t="shared" si="882"/>
        <v>0</v>
      </c>
      <c r="FO290" s="158">
        <f t="shared" si="882"/>
        <v>0</v>
      </c>
      <c r="FP290" s="157">
        <f t="shared" si="883"/>
        <v>0</v>
      </c>
      <c r="FQ290" s="158">
        <f t="shared" si="883"/>
        <v>0</v>
      </c>
      <c r="FR290" s="155">
        <v>276</v>
      </c>
      <c r="FS290" s="156">
        <v>346</v>
      </c>
      <c r="FT290" s="157">
        <f t="shared" si="884"/>
        <v>0</v>
      </c>
      <c r="FU290" s="158">
        <f t="shared" si="884"/>
        <v>0</v>
      </c>
      <c r="FV290" s="155">
        <v>3.9390000000000001</v>
      </c>
      <c r="FW290" s="156">
        <v>4.3979999999999997</v>
      </c>
      <c r="FX290" s="157">
        <f t="shared" si="885"/>
        <v>1087.164</v>
      </c>
      <c r="FY290" s="158">
        <f t="shared" si="885"/>
        <v>1521.7079999999999</v>
      </c>
      <c r="FZ290" s="155"/>
      <c r="GA290" s="156"/>
      <c r="GB290" s="157">
        <f t="shared" si="886"/>
        <v>0</v>
      </c>
      <c r="GC290" s="158">
        <f t="shared" si="886"/>
        <v>0</v>
      </c>
      <c r="GD290" s="157">
        <f t="shared" si="887"/>
        <v>415</v>
      </c>
      <c r="GE290" s="158">
        <f t="shared" si="887"/>
        <v>443</v>
      </c>
      <c r="GF290" s="157">
        <f t="shared" si="887"/>
        <v>0</v>
      </c>
      <c r="GG290" s="158">
        <f t="shared" si="887"/>
        <v>0</v>
      </c>
      <c r="GH290" s="157">
        <f t="shared" si="888"/>
        <v>1859.319</v>
      </c>
      <c r="GI290" s="158">
        <f t="shared" si="888"/>
        <v>1912.5840000000001</v>
      </c>
      <c r="GJ290" s="157" t="str">
        <f t="shared" si="889"/>
        <v/>
      </c>
      <c r="GK290" s="158" t="str">
        <f t="shared" si="889"/>
        <v/>
      </c>
      <c r="GL290" s="157">
        <f t="shared" si="890"/>
        <v>122</v>
      </c>
      <c r="GM290" s="158">
        <f t="shared" si="890"/>
        <v>103</v>
      </c>
      <c r="GN290" s="157">
        <f t="shared" si="890"/>
        <v>0</v>
      </c>
      <c r="GO290" s="158">
        <f t="shared" si="890"/>
        <v>0</v>
      </c>
      <c r="GP290" s="157">
        <f t="shared" si="891"/>
        <v>788.68100000000004</v>
      </c>
      <c r="GQ290" s="158">
        <f t="shared" si="891"/>
        <v>678.01800000000003</v>
      </c>
      <c r="GR290" s="157">
        <f t="shared" si="892"/>
        <v>0</v>
      </c>
      <c r="GS290" s="158">
        <f t="shared" si="892"/>
        <v>0</v>
      </c>
      <c r="GT290" s="157">
        <f t="shared" si="893"/>
        <v>537</v>
      </c>
      <c r="GU290" s="158">
        <f t="shared" si="893"/>
        <v>546</v>
      </c>
      <c r="GV290" s="157">
        <f t="shared" si="893"/>
        <v>0</v>
      </c>
      <c r="GW290" s="158">
        <f t="shared" si="893"/>
        <v>0</v>
      </c>
      <c r="GX290" s="157">
        <f t="shared" si="894"/>
        <v>2648</v>
      </c>
      <c r="GY290" s="158">
        <f t="shared" si="894"/>
        <v>2590.6019999999999</v>
      </c>
      <c r="GZ290" s="157" t="str">
        <f t="shared" si="894"/>
        <v/>
      </c>
      <c r="HA290" s="158" t="str">
        <f t="shared" si="894"/>
        <v/>
      </c>
      <c r="HB290" s="157">
        <f t="shared" si="895"/>
        <v>0</v>
      </c>
      <c r="HC290" s="158">
        <f t="shared" si="895"/>
        <v>0</v>
      </c>
      <c r="HD290" s="157">
        <f t="shared" si="895"/>
        <v>0</v>
      </c>
      <c r="HE290" s="158">
        <f t="shared" si="895"/>
        <v>0</v>
      </c>
      <c r="HF290" s="157" t="str">
        <f t="shared" si="896"/>
        <v/>
      </c>
      <c r="HG290" s="158" t="str">
        <f t="shared" si="896"/>
        <v/>
      </c>
      <c r="HH290" s="157" t="str">
        <f t="shared" si="897"/>
        <v/>
      </c>
      <c r="HI290" s="158" t="str">
        <f t="shared" si="897"/>
        <v/>
      </c>
      <c r="HJ290" s="157">
        <f t="shared" si="898"/>
        <v>3735.1639999999998</v>
      </c>
      <c r="HK290" s="158">
        <f t="shared" si="898"/>
        <v>4112.3099999999995</v>
      </c>
      <c r="HL290" s="157" t="str">
        <f t="shared" si="899"/>
        <v/>
      </c>
      <c r="HM290" s="158" t="str">
        <f t="shared" si="899"/>
        <v/>
      </c>
    </row>
    <row r="291" spans="1:221">
      <c r="A291" s="253" t="s">
        <v>669</v>
      </c>
      <c r="B291" s="257" t="s">
        <v>690</v>
      </c>
      <c r="C291" s="255"/>
      <c r="D291" s="256">
        <v>221397</v>
      </c>
      <c r="E291" s="256">
        <v>9</v>
      </c>
      <c r="F291" s="155">
        <v>944</v>
      </c>
      <c r="G291" s="156">
        <v>894</v>
      </c>
      <c r="H291" s="155"/>
      <c r="I291" s="156"/>
      <c r="J291" s="157">
        <f t="shared" si="832"/>
        <v>944</v>
      </c>
      <c r="K291" s="158">
        <f t="shared" si="832"/>
        <v>894</v>
      </c>
      <c r="L291" s="155"/>
      <c r="M291" s="156"/>
      <c r="N291" s="157">
        <f t="shared" si="833"/>
        <v>943</v>
      </c>
      <c r="O291" s="158">
        <f t="shared" si="833"/>
        <v>893</v>
      </c>
      <c r="P291" s="199">
        <f t="shared" si="833"/>
        <v>0</v>
      </c>
      <c r="Q291" s="181">
        <f t="shared" si="833"/>
        <v>0</v>
      </c>
      <c r="R291" s="155">
        <v>8</v>
      </c>
      <c r="S291" s="156">
        <v>3</v>
      </c>
      <c r="T291" s="157">
        <f t="shared" si="834"/>
        <v>0</v>
      </c>
      <c r="U291" s="158">
        <f t="shared" si="834"/>
        <v>0</v>
      </c>
      <c r="V291" s="155">
        <v>2</v>
      </c>
      <c r="W291" s="156">
        <v>0</v>
      </c>
      <c r="X291" s="157">
        <f t="shared" si="835"/>
        <v>0</v>
      </c>
      <c r="Y291" s="158">
        <f t="shared" si="835"/>
        <v>0</v>
      </c>
      <c r="Z291" s="155"/>
      <c r="AA291" s="156"/>
      <c r="AB291" s="157">
        <f t="shared" si="836"/>
        <v>0</v>
      </c>
      <c r="AC291" s="158">
        <f t="shared" si="836"/>
        <v>0</v>
      </c>
      <c r="AD291" s="157">
        <f t="shared" si="837"/>
        <v>10</v>
      </c>
      <c r="AE291" s="158">
        <f t="shared" si="837"/>
        <v>3</v>
      </c>
      <c r="AF291" s="157">
        <f t="shared" si="838"/>
        <v>0</v>
      </c>
      <c r="AG291" s="158">
        <f t="shared" si="838"/>
        <v>0</v>
      </c>
      <c r="AH291" s="155">
        <v>2.5830000000000002</v>
      </c>
      <c r="AI291" s="156">
        <v>6.8890000000000002</v>
      </c>
      <c r="AJ291" s="157">
        <f t="shared" si="839"/>
        <v>20.664000000000001</v>
      </c>
      <c r="AK291" s="157">
        <f t="shared" si="839"/>
        <v>20.667000000000002</v>
      </c>
      <c r="AL291" s="155">
        <v>3.3330000000000002</v>
      </c>
      <c r="AM291" s="156">
        <v>0</v>
      </c>
      <c r="AN291" s="157">
        <f t="shared" si="840"/>
        <v>6.6660000000000004</v>
      </c>
      <c r="AO291" s="157">
        <f t="shared" si="840"/>
        <v>0</v>
      </c>
      <c r="AP291" s="155"/>
      <c r="AQ291" s="156"/>
      <c r="AR291" s="157">
        <f t="shared" si="841"/>
        <v>0</v>
      </c>
      <c r="AS291" s="158">
        <f t="shared" si="841"/>
        <v>0</v>
      </c>
      <c r="AT291" s="157">
        <f t="shared" si="842"/>
        <v>2.7330000000000001</v>
      </c>
      <c r="AU291" s="158">
        <f t="shared" si="842"/>
        <v>6.8890000000000002</v>
      </c>
      <c r="AV291" s="157">
        <f t="shared" si="843"/>
        <v>27.330000000000002</v>
      </c>
      <c r="AW291" s="158">
        <f t="shared" si="843"/>
        <v>20.667000000000002</v>
      </c>
      <c r="AX291" s="155"/>
      <c r="AY291" s="156"/>
      <c r="AZ291" s="157">
        <f t="shared" si="844"/>
        <v>0</v>
      </c>
      <c r="BA291" s="158">
        <f t="shared" si="844"/>
        <v>0</v>
      </c>
      <c r="BB291" s="155"/>
      <c r="BC291" s="156"/>
      <c r="BD291" s="157">
        <f t="shared" si="845"/>
        <v>0</v>
      </c>
      <c r="BE291" s="158">
        <f t="shared" si="845"/>
        <v>0</v>
      </c>
      <c r="BF291" s="155"/>
      <c r="BG291" s="156"/>
      <c r="BH291" s="157">
        <f t="shared" si="846"/>
        <v>0</v>
      </c>
      <c r="BI291" s="158">
        <f t="shared" si="846"/>
        <v>0</v>
      </c>
      <c r="BJ291" s="157">
        <f t="shared" si="847"/>
        <v>0</v>
      </c>
      <c r="BK291" s="158">
        <f t="shared" si="847"/>
        <v>0</v>
      </c>
      <c r="BL291" s="157">
        <f t="shared" si="848"/>
        <v>0</v>
      </c>
      <c r="BM291" s="158">
        <f t="shared" si="848"/>
        <v>0</v>
      </c>
      <c r="BN291" s="155">
        <v>298</v>
      </c>
      <c r="BO291" s="156">
        <v>290</v>
      </c>
      <c r="BP291" s="157">
        <f t="shared" si="849"/>
        <v>0</v>
      </c>
      <c r="BQ291" s="158">
        <f t="shared" si="849"/>
        <v>0</v>
      </c>
      <c r="BR291" s="155">
        <v>86</v>
      </c>
      <c r="BS291" s="156">
        <v>75</v>
      </c>
      <c r="BT291" s="157">
        <f t="shared" si="850"/>
        <v>0</v>
      </c>
      <c r="BU291" s="158">
        <f t="shared" si="850"/>
        <v>0</v>
      </c>
      <c r="BV291" s="155"/>
      <c r="BW291" s="156"/>
      <c r="BX291" s="157">
        <f t="shared" si="851"/>
        <v>0</v>
      </c>
      <c r="BY291" s="158">
        <f t="shared" si="851"/>
        <v>0</v>
      </c>
      <c r="BZ291" s="157">
        <f t="shared" si="852"/>
        <v>384</v>
      </c>
      <c r="CA291" s="158">
        <f t="shared" si="852"/>
        <v>365</v>
      </c>
      <c r="CB291" s="157">
        <f t="shared" si="853"/>
        <v>0</v>
      </c>
      <c r="CC291" s="158">
        <f t="shared" si="853"/>
        <v>0</v>
      </c>
      <c r="CD291" s="155">
        <v>4.3559999999999999</v>
      </c>
      <c r="CE291" s="156">
        <v>4.431</v>
      </c>
      <c r="CF291" s="157">
        <f t="shared" si="854"/>
        <v>1298.088</v>
      </c>
      <c r="CG291" s="158">
        <f t="shared" si="854"/>
        <v>1284.99</v>
      </c>
      <c r="CH291" s="155">
        <v>4.7709999999999999</v>
      </c>
      <c r="CI291" s="156">
        <v>4.9470000000000001</v>
      </c>
      <c r="CJ291" s="157">
        <f t="shared" si="855"/>
        <v>410.30599999999998</v>
      </c>
      <c r="CK291" s="158">
        <f t="shared" si="855"/>
        <v>371.02499999999998</v>
      </c>
      <c r="CL291" s="155"/>
      <c r="CM291" s="156"/>
      <c r="CN291" s="157">
        <f t="shared" si="856"/>
        <v>0</v>
      </c>
      <c r="CO291" s="158">
        <f t="shared" si="856"/>
        <v>0</v>
      </c>
      <c r="CP291" s="157">
        <f t="shared" si="857"/>
        <v>4.4489427083333331</v>
      </c>
      <c r="CQ291" s="158">
        <f t="shared" si="857"/>
        <v>4.5370273972602737</v>
      </c>
      <c r="CR291" s="157">
        <f t="shared" si="858"/>
        <v>1708.3939999999998</v>
      </c>
      <c r="CS291" s="158">
        <f t="shared" si="858"/>
        <v>1656.0149999999999</v>
      </c>
      <c r="CT291" s="155"/>
      <c r="CU291" s="156"/>
      <c r="CV291" s="157">
        <f t="shared" si="859"/>
        <v>0</v>
      </c>
      <c r="CW291" s="158">
        <f t="shared" si="859"/>
        <v>0</v>
      </c>
      <c r="CX291" s="155"/>
      <c r="CY291" s="156"/>
      <c r="CZ291" s="157">
        <f t="shared" si="860"/>
        <v>0</v>
      </c>
      <c r="DA291" s="158">
        <f t="shared" si="860"/>
        <v>0</v>
      </c>
      <c r="DB291" s="155"/>
      <c r="DC291" s="156"/>
      <c r="DD291" s="157">
        <f t="shared" si="861"/>
        <v>0</v>
      </c>
      <c r="DE291" s="158">
        <f t="shared" si="861"/>
        <v>0</v>
      </c>
      <c r="DF291" s="157">
        <f t="shared" si="862"/>
        <v>0</v>
      </c>
      <c r="DG291" s="158">
        <f t="shared" si="862"/>
        <v>0</v>
      </c>
      <c r="DH291" s="157">
        <f t="shared" si="863"/>
        <v>0</v>
      </c>
      <c r="DI291" s="158">
        <f t="shared" si="863"/>
        <v>0</v>
      </c>
      <c r="DJ291" s="157">
        <f t="shared" si="864"/>
        <v>394</v>
      </c>
      <c r="DK291" s="158">
        <f t="shared" si="864"/>
        <v>368</v>
      </c>
      <c r="DL291" s="157">
        <f t="shared" si="864"/>
        <v>0</v>
      </c>
      <c r="DM291" s="158">
        <f t="shared" si="864"/>
        <v>0</v>
      </c>
      <c r="DN291" s="157">
        <f t="shared" si="865"/>
        <v>4.405390862944162</v>
      </c>
      <c r="DO291" s="158">
        <f t="shared" si="865"/>
        <v>4.5562010869565208</v>
      </c>
      <c r="DP291" s="157">
        <f t="shared" si="866"/>
        <v>1735.7239999999999</v>
      </c>
      <c r="DQ291" s="158">
        <f t="shared" si="866"/>
        <v>1676.6819999999996</v>
      </c>
      <c r="DR291" s="157">
        <f t="shared" si="867"/>
        <v>0</v>
      </c>
      <c r="DS291" s="158">
        <f t="shared" si="867"/>
        <v>0</v>
      </c>
      <c r="DT291" s="157">
        <f t="shared" si="868"/>
        <v>0</v>
      </c>
      <c r="DU291" s="158">
        <f t="shared" si="868"/>
        <v>0</v>
      </c>
      <c r="DV291" s="155">
        <v>51</v>
      </c>
      <c r="DW291" s="156">
        <v>48</v>
      </c>
      <c r="DX291" s="157">
        <f t="shared" si="869"/>
        <v>0</v>
      </c>
      <c r="DY291" s="158">
        <f t="shared" si="869"/>
        <v>0</v>
      </c>
      <c r="DZ291" s="155">
        <v>63</v>
      </c>
      <c r="EA291" s="156">
        <v>63</v>
      </c>
      <c r="EB291" s="157">
        <f t="shared" si="870"/>
        <v>0</v>
      </c>
      <c r="EC291" s="158">
        <f t="shared" si="870"/>
        <v>0</v>
      </c>
      <c r="ED291" s="155"/>
      <c r="EE291" s="156"/>
      <c r="EF291" s="157">
        <f t="shared" si="871"/>
        <v>0</v>
      </c>
      <c r="EG291" s="158">
        <f t="shared" si="871"/>
        <v>0</v>
      </c>
      <c r="EH291" s="157">
        <f t="shared" si="872"/>
        <v>114</v>
      </c>
      <c r="EI291" s="158">
        <f t="shared" si="872"/>
        <v>111</v>
      </c>
      <c r="EJ291" s="157">
        <f t="shared" si="873"/>
        <v>0</v>
      </c>
      <c r="EK291" s="158">
        <f t="shared" si="873"/>
        <v>0</v>
      </c>
      <c r="EL291" s="155">
        <v>7.1310000000000002</v>
      </c>
      <c r="EM291" s="156">
        <v>5.8890000000000002</v>
      </c>
      <c r="EN291" s="157">
        <f t="shared" si="874"/>
        <v>363.68100000000004</v>
      </c>
      <c r="EO291" s="158">
        <f t="shared" si="874"/>
        <v>282.67200000000003</v>
      </c>
      <c r="EP291" s="155">
        <v>8.2859999999999996</v>
      </c>
      <c r="EQ291" s="156">
        <v>9.5340000000000007</v>
      </c>
      <c r="ER291" s="157">
        <f t="shared" si="875"/>
        <v>522.01800000000003</v>
      </c>
      <c r="ES291" s="158">
        <f t="shared" si="875"/>
        <v>600.64200000000005</v>
      </c>
      <c r="ET291" s="155"/>
      <c r="EU291" s="156"/>
      <c r="EV291" s="157">
        <f t="shared" si="876"/>
        <v>0</v>
      </c>
      <c r="EW291" s="158">
        <f t="shared" si="876"/>
        <v>0</v>
      </c>
      <c r="EX291" s="157">
        <f t="shared" si="877"/>
        <v>7.7692894736842115</v>
      </c>
      <c r="EY291" s="158">
        <f t="shared" si="877"/>
        <v>7.9577837837837846</v>
      </c>
      <c r="EZ291" s="157">
        <f t="shared" si="878"/>
        <v>885.69900000000007</v>
      </c>
      <c r="FA291" s="158">
        <f t="shared" si="878"/>
        <v>883.31400000000008</v>
      </c>
      <c r="FB291" s="155"/>
      <c r="FC291" s="156"/>
      <c r="FD291" s="157">
        <f t="shared" si="879"/>
        <v>0</v>
      </c>
      <c r="FE291" s="158">
        <f t="shared" si="879"/>
        <v>0</v>
      </c>
      <c r="FF291" s="155"/>
      <c r="FG291" s="156"/>
      <c r="FH291" s="157">
        <f t="shared" si="880"/>
        <v>0</v>
      </c>
      <c r="FI291" s="158">
        <f t="shared" si="880"/>
        <v>0</v>
      </c>
      <c r="FJ291" s="155"/>
      <c r="FK291" s="156"/>
      <c r="FL291" s="157">
        <f t="shared" si="881"/>
        <v>0</v>
      </c>
      <c r="FM291" s="158">
        <f t="shared" si="881"/>
        <v>0</v>
      </c>
      <c r="FN291" s="157">
        <f t="shared" si="882"/>
        <v>0</v>
      </c>
      <c r="FO291" s="158">
        <f t="shared" si="882"/>
        <v>0</v>
      </c>
      <c r="FP291" s="157">
        <f t="shared" si="883"/>
        <v>0</v>
      </c>
      <c r="FQ291" s="158">
        <f t="shared" si="883"/>
        <v>0</v>
      </c>
      <c r="FR291" s="155">
        <v>435</v>
      </c>
      <c r="FS291" s="156">
        <v>414</v>
      </c>
      <c r="FT291" s="157">
        <f t="shared" si="884"/>
        <v>0</v>
      </c>
      <c r="FU291" s="158">
        <f t="shared" si="884"/>
        <v>0</v>
      </c>
      <c r="FV291" s="155">
        <v>4.3140000000000001</v>
      </c>
      <c r="FW291" s="156">
        <v>2.5470000000000002</v>
      </c>
      <c r="FX291" s="157">
        <f t="shared" si="885"/>
        <v>1876.59</v>
      </c>
      <c r="FY291" s="158">
        <f t="shared" si="885"/>
        <v>1054.4580000000001</v>
      </c>
      <c r="FZ291" s="155"/>
      <c r="GA291" s="156"/>
      <c r="GB291" s="157">
        <f t="shared" si="886"/>
        <v>0</v>
      </c>
      <c r="GC291" s="158">
        <f t="shared" si="886"/>
        <v>0</v>
      </c>
      <c r="GD291" s="157">
        <f t="shared" si="887"/>
        <v>357</v>
      </c>
      <c r="GE291" s="158">
        <f t="shared" si="887"/>
        <v>341</v>
      </c>
      <c r="GF291" s="157">
        <f t="shared" si="887"/>
        <v>0</v>
      </c>
      <c r="GG291" s="158">
        <f t="shared" si="887"/>
        <v>0</v>
      </c>
      <c r="GH291" s="157">
        <f t="shared" si="888"/>
        <v>1682.433</v>
      </c>
      <c r="GI291" s="158">
        <f t="shared" si="888"/>
        <v>1588.329</v>
      </c>
      <c r="GJ291" s="157" t="str">
        <f t="shared" si="889"/>
        <v/>
      </c>
      <c r="GK291" s="158" t="str">
        <f t="shared" si="889"/>
        <v/>
      </c>
      <c r="GL291" s="157">
        <f t="shared" si="890"/>
        <v>151</v>
      </c>
      <c r="GM291" s="158">
        <f t="shared" si="890"/>
        <v>138</v>
      </c>
      <c r="GN291" s="157">
        <f t="shared" si="890"/>
        <v>0</v>
      </c>
      <c r="GO291" s="158">
        <f t="shared" si="890"/>
        <v>0</v>
      </c>
      <c r="GP291" s="157">
        <f t="shared" si="891"/>
        <v>938.99</v>
      </c>
      <c r="GQ291" s="158">
        <f t="shared" si="891"/>
        <v>971.66700000000003</v>
      </c>
      <c r="GR291" s="157">
        <f t="shared" si="892"/>
        <v>0</v>
      </c>
      <c r="GS291" s="158">
        <f t="shared" si="892"/>
        <v>0</v>
      </c>
      <c r="GT291" s="157">
        <f t="shared" si="893"/>
        <v>508</v>
      </c>
      <c r="GU291" s="158">
        <f t="shared" si="893"/>
        <v>479</v>
      </c>
      <c r="GV291" s="157">
        <f t="shared" si="893"/>
        <v>0</v>
      </c>
      <c r="GW291" s="158">
        <f t="shared" si="893"/>
        <v>0</v>
      </c>
      <c r="GX291" s="157">
        <f t="shared" si="894"/>
        <v>2621.4229999999998</v>
      </c>
      <c r="GY291" s="158">
        <f t="shared" si="894"/>
        <v>2559.9960000000001</v>
      </c>
      <c r="GZ291" s="157" t="str">
        <f t="shared" si="894"/>
        <v/>
      </c>
      <c r="HA291" s="158" t="str">
        <f t="shared" si="894"/>
        <v/>
      </c>
      <c r="HB291" s="157">
        <f t="shared" si="895"/>
        <v>0</v>
      </c>
      <c r="HC291" s="158">
        <f t="shared" si="895"/>
        <v>0</v>
      </c>
      <c r="HD291" s="157">
        <f t="shared" si="895"/>
        <v>0</v>
      </c>
      <c r="HE291" s="158">
        <f t="shared" si="895"/>
        <v>0</v>
      </c>
      <c r="HF291" s="157" t="str">
        <f t="shared" si="896"/>
        <v/>
      </c>
      <c r="HG291" s="158" t="str">
        <f t="shared" si="896"/>
        <v/>
      </c>
      <c r="HH291" s="157" t="str">
        <f t="shared" si="897"/>
        <v/>
      </c>
      <c r="HI291" s="158" t="str">
        <f t="shared" si="897"/>
        <v/>
      </c>
      <c r="HJ291" s="157">
        <f t="shared" si="898"/>
        <v>4498.0129999999999</v>
      </c>
      <c r="HK291" s="158">
        <f t="shared" si="898"/>
        <v>3614.4539999999997</v>
      </c>
      <c r="HL291" s="157" t="str">
        <f t="shared" si="899"/>
        <v/>
      </c>
      <c r="HM291" s="158" t="str">
        <f t="shared" si="899"/>
        <v/>
      </c>
    </row>
    <row r="292" spans="1:221">
      <c r="A292" s="253" t="s">
        <v>669</v>
      </c>
      <c r="B292" s="257" t="s">
        <v>691</v>
      </c>
      <c r="C292" s="255"/>
      <c r="D292" s="256">
        <v>222062</v>
      </c>
      <c r="E292" s="256">
        <v>9</v>
      </c>
      <c r="F292" s="155">
        <v>882</v>
      </c>
      <c r="G292" s="156">
        <v>836</v>
      </c>
      <c r="H292" s="155"/>
      <c r="I292" s="156"/>
      <c r="J292" s="157">
        <f t="shared" si="832"/>
        <v>882</v>
      </c>
      <c r="K292" s="158">
        <f t="shared" si="832"/>
        <v>836</v>
      </c>
      <c r="L292" s="155"/>
      <c r="M292" s="156"/>
      <c r="N292" s="157">
        <f t="shared" si="833"/>
        <v>881</v>
      </c>
      <c r="O292" s="158">
        <f t="shared" si="833"/>
        <v>836</v>
      </c>
      <c r="P292" s="199">
        <f t="shared" si="833"/>
        <v>0</v>
      </c>
      <c r="Q292" s="181">
        <f t="shared" si="833"/>
        <v>0</v>
      </c>
      <c r="R292" s="155">
        <v>3</v>
      </c>
      <c r="S292" s="156">
        <v>1</v>
      </c>
      <c r="T292" s="157">
        <f t="shared" si="834"/>
        <v>0</v>
      </c>
      <c r="U292" s="158">
        <f t="shared" si="834"/>
        <v>0</v>
      </c>
      <c r="V292" s="155">
        <v>0</v>
      </c>
      <c r="W292" s="156">
        <v>1</v>
      </c>
      <c r="X292" s="157">
        <f t="shared" si="835"/>
        <v>0</v>
      </c>
      <c r="Y292" s="158">
        <f t="shared" si="835"/>
        <v>0</v>
      </c>
      <c r="Z292" s="155"/>
      <c r="AA292" s="156"/>
      <c r="AB292" s="157">
        <f t="shared" si="836"/>
        <v>0</v>
      </c>
      <c r="AC292" s="158">
        <f t="shared" si="836"/>
        <v>0</v>
      </c>
      <c r="AD292" s="157">
        <f t="shared" si="837"/>
        <v>3</v>
      </c>
      <c r="AE292" s="158">
        <f t="shared" si="837"/>
        <v>2</v>
      </c>
      <c r="AF292" s="157">
        <f t="shared" si="838"/>
        <v>0</v>
      </c>
      <c r="AG292" s="158">
        <f t="shared" si="838"/>
        <v>0</v>
      </c>
      <c r="AH292" s="155">
        <v>3.1110000000000002</v>
      </c>
      <c r="AI292" s="156">
        <v>6.3330000000000002</v>
      </c>
      <c r="AJ292" s="157">
        <f t="shared" si="839"/>
        <v>9.3330000000000002</v>
      </c>
      <c r="AK292" s="157">
        <f t="shared" si="839"/>
        <v>6.3330000000000002</v>
      </c>
      <c r="AL292" s="155">
        <v>0</v>
      </c>
      <c r="AM292" s="156">
        <v>3.3330000000000002</v>
      </c>
      <c r="AN292" s="157">
        <f t="shared" si="840"/>
        <v>0</v>
      </c>
      <c r="AO292" s="157">
        <f t="shared" si="840"/>
        <v>3.3330000000000002</v>
      </c>
      <c r="AP292" s="155"/>
      <c r="AQ292" s="156"/>
      <c r="AR292" s="157">
        <f t="shared" si="841"/>
        <v>0</v>
      </c>
      <c r="AS292" s="158">
        <f t="shared" si="841"/>
        <v>0</v>
      </c>
      <c r="AT292" s="157">
        <f t="shared" si="842"/>
        <v>3.1110000000000002</v>
      </c>
      <c r="AU292" s="158">
        <f t="shared" si="842"/>
        <v>4.8330000000000002</v>
      </c>
      <c r="AV292" s="157">
        <f t="shared" si="843"/>
        <v>9.3330000000000002</v>
      </c>
      <c r="AW292" s="158">
        <f t="shared" si="843"/>
        <v>9.6660000000000004</v>
      </c>
      <c r="AX292" s="155"/>
      <c r="AY292" s="156"/>
      <c r="AZ292" s="157">
        <f t="shared" si="844"/>
        <v>0</v>
      </c>
      <c r="BA292" s="158">
        <f t="shared" si="844"/>
        <v>0</v>
      </c>
      <c r="BB292" s="155"/>
      <c r="BC292" s="156"/>
      <c r="BD292" s="157">
        <f t="shared" si="845"/>
        <v>0</v>
      </c>
      <c r="BE292" s="158">
        <f t="shared" si="845"/>
        <v>0</v>
      </c>
      <c r="BF292" s="155"/>
      <c r="BG292" s="156"/>
      <c r="BH292" s="157">
        <f t="shared" si="846"/>
        <v>0</v>
      </c>
      <c r="BI292" s="158">
        <f t="shared" si="846"/>
        <v>0</v>
      </c>
      <c r="BJ292" s="157">
        <f t="shared" si="847"/>
        <v>0</v>
      </c>
      <c r="BK292" s="158">
        <f t="shared" si="847"/>
        <v>0</v>
      </c>
      <c r="BL292" s="157">
        <f t="shared" si="848"/>
        <v>0</v>
      </c>
      <c r="BM292" s="158">
        <f t="shared" si="848"/>
        <v>0</v>
      </c>
      <c r="BN292" s="155">
        <v>389</v>
      </c>
      <c r="BO292" s="156">
        <v>377</v>
      </c>
      <c r="BP292" s="157">
        <f t="shared" si="849"/>
        <v>0</v>
      </c>
      <c r="BQ292" s="158">
        <f t="shared" si="849"/>
        <v>0</v>
      </c>
      <c r="BR292" s="155">
        <v>58</v>
      </c>
      <c r="BS292" s="156">
        <v>43</v>
      </c>
      <c r="BT292" s="157">
        <f t="shared" si="850"/>
        <v>0</v>
      </c>
      <c r="BU292" s="158">
        <f t="shared" si="850"/>
        <v>0</v>
      </c>
      <c r="BV292" s="155"/>
      <c r="BW292" s="156"/>
      <c r="BX292" s="157">
        <f t="shared" si="851"/>
        <v>0</v>
      </c>
      <c r="BY292" s="158">
        <f t="shared" si="851"/>
        <v>0</v>
      </c>
      <c r="BZ292" s="157">
        <f t="shared" si="852"/>
        <v>447</v>
      </c>
      <c r="CA292" s="158">
        <f t="shared" si="852"/>
        <v>420</v>
      </c>
      <c r="CB292" s="157">
        <f t="shared" si="853"/>
        <v>0</v>
      </c>
      <c r="CC292" s="158">
        <f t="shared" si="853"/>
        <v>0</v>
      </c>
      <c r="CD292" s="155">
        <v>3.78</v>
      </c>
      <c r="CE292" s="156">
        <v>3.8279999999999998</v>
      </c>
      <c r="CF292" s="157">
        <f t="shared" si="854"/>
        <v>1470.4199999999998</v>
      </c>
      <c r="CG292" s="158">
        <f t="shared" si="854"/>
        <v>1443.1559999999999</v>
      </c>
      <c r="CH292" s="155">
        <v>5.3739999999999997</v>
      </c>
      <c r="CI292" s="156">
        <v>4.907</v>
      </c>
      <c r="CJ292" s="157">
        <f t="shared" si="855"/>
        <v>311.69200000000001</v>
      </c>
      <c r="CK292" s="158">
        <f t="shared" si="855"/>
        <v>211.001</v>
      </c>
      <c r="CL292" s="155"/>
      <c r="CM292" s="156"/>
      <c r="CN292" s="157">
        <f t="shared" si="856"/>
        <v>0</v>
      </c>
      <c r="CO292" s="158">
        <f t="shared" si="856"/>
        <v>0</v>
      </c>
      <c r="CP292" s="157">
        <f t="shared" si="857"/>
        <v>3.9868277404921697</v>
      </c>
      <c r="CQ292" s="158">
        <f t="shared" si="857"/>
        <v>3.9384690476190474</v>
      </c>
      <c r="CR292" s="157">
        <f t="shared" si="858"/>
        <v>1782.1119999999999</v>
      </c>
      <c r="CS292" s="158">
        <f t="shared" si="858"/>
        <v>1654.1569999999999</v>
      </c>
      <c r="CT292" s="155"/>
      <c r="CU292" s="156"/>
      <c r="CV292" s="157">
        <f t="shared" si="859"/>
        <v>0</v>
      </c>
      <c r="CW292" s="158">
        <f t="shared" si="859"/>
        <v>0</v>
      </c>
      <c r="CX292" s="155"/>
      <c r="CY292" s="156"/>
      <c r="CZ292" s="157">
        <f t="shared" si="860"/>
        <v>0</v>
      </c>
      <c r="DA292" s="158">
        <f t="shared" si="860"/>
        <v>0</v>
      </c>
      <c r="DB292" s="155"/>
      <c r="DC292" s="156"/>
      <c r="DD292" s="157">
        <f t="shared" si="861"/>
        <v>0</v>
      </c>
      <c r="DE292" s="158">
        <f t="shared" si="861"/>
        <v>0</v>
      </c>
      <c r="DF292" s="157">
        <f t="shared" si="862"/>
        <v>0</v>
      </c>
      <c r="DG292" s="158">
        <f t="shared" si="862"/>
        <v>0</v>
      </c>
      <c r="DH292" s="157">
        <f t="shared" si="863"/>
        <v>0</v>
      </c>
      <c r="DI292" s="158">
        <f t="shared" si="863"/>
        <v>0</v>
      </c>
      <c r="DJ292" s="157">
        <f t="shared" si="864"/>
        <v>450</v>
      </c>
      <c r="DK292" s="158">
        <f t="shared" si="864"/>
        <v>422</v>
      </c>
      <c r="DL292" s="157">
        <f t="shared" si="864"/>
        <v>0</v>
      </c>
      <c r="DM292" s="158">
        <f t="shared" si="864"/>
        <v>0</v>
      </c>
      <c r="DN292" s="157">
        <f t="shared" si="865"/>
        <v>3.9809888888888887</v>
      </c>
      <c r="DO292" s="158">
        <f t="shared" si="865"/>
        <v>3.9427085308056871</v>
      </c>
      <c r="DP292" s="157">
        <f t="shared" si="866"/>
        <v>1791.4449999999999</v>
      </c>
      <c r="DQ292" s="158">
        <f t="shared" si="866"/>
        <v>1663.8229999999999</v>
      </c>
      <c r="DR292" s="157">
        <f t="shared" si="867"/>
        <v>0</v>
      </c>
      <c r="DS292" s="158">
        <f t="shared" si="867"/>
        <v>0</v>
      </c>
      <c r="DT292" s="157">
        <f t="shared" si="868"/>
        <v>0</v>
      </c>
      <c r="DU292" s="158">
        <f t="shared" si="868"/>
        <v>0</v>
      </c>
      <c r="DV292" s="155">
        <v>34</v>
      </c>
      <c r="DW292" s="156">
        <v>39</v>
      </c>
      <c r="DX292" s="157">
        <f t="shared" si="869"/>
        <v>0</v>
      </c>
      <c r="DY292" s="158">
        <f t="shared" si="869"/>
        <v>0</v>
      </c>
      <c r="DZ292" s="155">
        <v>45</v>
      </c>
      <c r="EA292" s="156">
        <v>36</v>
      </c>
      <c r="EB292" s="157">
        <f t="shared" si="870"/>
        <v>0</v>
      </c>
      <c r="EC292" s="158">
        <f t="shared" si="870"/>
        <v>0</v>
      </c>
      <c r="ED292" s="155"/>
      <c r="EE292" s="156"/>
      <c r="EF292" s="157">
        <f t="shared" si="871"/>
        <v>0</v>
      </c>
      <c r="EG292" s="158">
        <f t="shared" si="871"/>
        <v>0</v>
      </c>
      <c r="EH292" s="157">
        <f t="shared" si="872"/>
        <v>79</v>
      </c>
      <c r="EI292" s="158">
        <f t="shared" si="872"/>
        <v>75</v>
      </c>
      <c r="EJ292" s="157">
        <f t="shared" si="873"/>
        <v>0</v>
      </c>
      <c r="EK292" s="158">
        <f t="shared" si="873"/>
        <v>0</v>
      </c>
      <c r="EL292" s="155">
        <v>6.0979999999999999</v>
      </c>
      <c r="EM292" s="156">
        <v>6.12</v>
      </c>
      <c r="EN292" s="157">
        <f t="shared" si="874"/>
        <v>207.33199999999999</v>
      </c>
      <c r="EO292" s="158">
        <f t="shared" si="874"/>
        <v>238.68</v>
      </c>
      <c r="EP292" s="155">
        <v>8.1479999999999997</v>
      </c>
      <c r="EQ292" s="156">
        <v>7.4260000000000002</v>
      </c>
      <c r="ER292" s="157">
        <f t="shared" si="875"/>
        <v>366.65999999999997</v>
      </c>
      <c r="ES292" s="158">
        <f t="shared" si="875"/>
        <v>267.33600000000001</v>
      </c>
      <c r="ET292" s="155"/>
      <c r="EU292" s="156"/>
      <c r="EV292" s="157">
        <f t="shared" si="876"/>
        <v>0</v>
      </c>
      <c r="EW292" s="158">
        <f t="shared" si="876"/>
        <v>0</v>
      </c>
      <c r="EX292" s="157">
        <f t="shared" si="877"/>
        <v>7.2657215189873412</v>
      </c>
      <c r="EY292" s="158">
        <f t="shared" si="877"/>
        <v>6.74688</v>
      </c>
      <c r="EZ292" s="157">
        <f t="shared" si="878"/>
        <v>573.99199999999996</v>
      </c>
      <c r="FA292" s="158">
        <f t="shared" si="878"/>
        <v>506.01600000000002</v>
      </c>
      <c r="FB292" s="155"/>
      <c r="FC292" s="156"/>
      <c r="FD292" s="157">
        <f t="shared" si="879"/>
        <v>0</v>
      </c>
      <c r="FE292" s="158">
        <f t="shared" si="879"/>
        <v>0</v>
      </c>
      <c r="FF292" s="155"/>
      <c r="FG292" s="156"/>
      <c r="FH292" s="157">
        <f t="shared" si="880"/>
        <v>0</v>
      </c>
      <c r="FI292" s="158">
        <f t="shared" si="880"/>
        <v>0</v>
      </c>
      <c r="FJ292" s="155"/>
      <c r="FK292" s="156"/>
      <c r="FL292" s="157">
        <f t="shared" si="881"/>
        <v>0</v>
      </c>
      <c r="FM292" s="158">
        <f t="shared" si="881"/>
        <v>0</v>
      </c>
      <c r="FN292" s="157">
        <f t="shared" si="882"/>
        <v>0</v>
      </c>
      <c r="FO292" s="158">
        <f t="shared" si="882"/>
        <v>0</v>
      </c>
      <c r="FP292" s="157">
        <f t="shared" si="883"/>
        <v>0</v>
      </c>
      <c r="FQ292" s="158">
        <f t="shared" si="883"/>
        <v>0</v>
      </c>
      <c r="FR292" s="155">
        <v>352</v>
      </c>
      <c r="FS292" s="156">
        <v>339</v>
      </c>
      <c r="FT292" s="157">
        <f t="shared" si="884"/>
        <v>0</v>
      </c>
      <c r="FU292" s="158">
        <f t="shared" si="884"/>
        <v>0</v>
      </c>
      <c r="FV292" s="155">
        <v>4.5</v>
      </c>
      <c r="FW292" s="156">
        <v>4.9139999999999997</v>
      </c>
      <c r="FX292" s="157">
        <f t="shared" si="885"/>
        <v>1584</v>
      </c>
      <c r="FY292" s="158">
        <f t="shared" si="885"/>
        <v>1665.846</v>
      </c>
      <c r="FZ292" s="155"/>
      <c r="GA292" s="156"/>
      <c r="GB292" s="157">
        <f t="shared" si="886"/>
        <v>0</v>
      </c>
      <c r="GC292" s="158">
        <f t="shared" si="886"/>
        <v>0</v>
      </c>
      <c r="GD292" s="157">
        <f t="shared" si="887"/>
        <v>426</v>
      </c>
      <c r="GE292" s="158">
        <f t="shared" si="887"/>
        <v>417</v>
      </c>
      <c r="GF292" s="157">
        <f t="shared" si="887"/>
        <v>0</v>
      </c>
      <c r="GG292" s="158">
        <f t="shared" si="887"/>
        <v>0</v>
      </c>
      <c r="GH292" s="157">
        <f t="shared" si="888"/>
        <v>1687.085</v>
      </c>
      <c r="GI292" s="158">
        <f t="shared" si="888"/>
        <v>1688.1690000000001</v>
      </c>
      <c r="GJ292" s="157" t="str">
        <f t="shared" si="889"/>
        <v/>
      </c>
      <c r="GK292" s="158" t="str">
        <f t="shared" si="889"/>
        <v/>
      </c>
      <c r="GL292" s="157">
        <f t="shared" si="890"/>
        <v>103</v>
      </c>
      <c r="GM292" s="158">
        <f t="shared" si="890"/>
        <v>80</v>
      </c>
      <c r="GN292" s="157">
        <f t="shared" si="890"/>
        <v>0</v>
      </c>
      <c r="GO292" s="158">
        <f t="shared" si="890"/>
        <v>0</v>
      </c>
      <c r="GP292" s="157">
        <f t="shared" si="891"/>
        <v>678.35199999999998</v>
      </c>
      <c r="GQ292" s="158">
        <f t="shared" si="891"/>
        <v>481.67</v>
      </c>
      <c r="GR292" s="157">
        <f t="shared" si="892"/>
        <v>0</v>
      </c>
      <c r="GS292" s="158">
        <f t="shared" si="892"/>
        <v>0</v>
      </c>
      <c r="GT292" s="157">
        <f t="shared" si="893"/>
        <v>529</v>
      </c>
      <c r="GU292" s="158">
        <f t="shared" si="893"/>
        <v>497</v>
      </c>
      <c r="GV292" s="157">
        <f t="shared" si="893"/>
        <v>0</v>
      </c>
      <c r="GW292" s="158">
        <f t="shared" si="893"/>
        <v>0</v>
      </c>
      <c r="GX292" s="157">
        <f t="shared" si="894"/>
        <v>2365.4369999999999</v>
      </c>
      <c r="GY292" s="158">
        <f t="shared" si="894"/>
        <v>2169.8389999999999</v>
      </c>
      <c r="GZ292" s="157" t="str">
        <f t="shared" si="894"/>
        <v/>
      </c>
      <c r="HA292" s="158" t="str">
        <f t="shared" si="894"/>
        <v/>
      </c>
      <c r="HB292" s="157">
        <f t="shared" si="895"/>
        <v>0</v>
      </c>
      <c r="HC292" s="158">
        <f t="shared" si="895"/>
        <v>0</v>
      </c>
      <c r="HD292" s="157">
        <f t="shared" si="895"/>
        <v>0</v>
      </c>
      <c r="HE292" s="158">
        <f t="shared" si="895"/>
        <v>0</v>
      </c>
      <c r="HF292" s="157" t="str">
        <f t="shared" si="896"/>
        <v/>
      </c>
      <c r="HG292" s="158" t="str">
        <f t="shared" si="896"/>
        <v/>
      </c>
      <c r="HH292" s="157" t="str">
        <f t="shared" si="897"/>
        <v/>
      </c>
      <c r="HI292" s="158" t="str">
        <f t="shared" si="897"/>
        <v/>
      </c>
      <c r="HJ292" s="157">
        <f t="shared" si="898"/>
        <v>3949.4369999999999</v>
      </c>
      <c r="HK292" s="158">
        <f t="shared" si="898"/>
        <v>3835.6849999999999</v>
      </c>
      <c r="HL292" s="157" t="str">
        <f t="shared" si="899"/>
        <v/>
      </c>
      <c r="HM292" s="158" t="str">
        <f t="shared" si="899"/>
        <v/>
      </c>
    </row>
    <row r="293" spans="1:221" s="82" customFormat="1" ht="13.5" customHeight="1">
      <c r="A293" s="265" t="s">
        <v>693</v>
      </c>
      <c r="B293" s="213" t="s">
        <v>694</v>
      </c>
      <c r="C293" s="214"/>
      <c r="D293" s="13">
        <v>228723</v>
      </c>
      <c r="E293" s="13">
        <v>1</v>
      </c>
      <c r="F293" s="155">
        <v>9914</v>
      </c>
      <c r="G293" s="156">
        <v>10965</v>
      </c>
      <c r="H293" s="155">
        <v>35</v>
      </c>
      <c r="I293" s="156">
        <v>33</v>
      </c>
      <c r="J293" s="157">
        <f t="shared" ref="J293:K324" si="900">F293-H293</f>
        <v>9879</v>
      </c>
      <c r="K293" s="158">
        <f t="shared" si="900"/>
        <v>10932</v>
      </c>
      <c r="L293" s="155"/>
      <c r="M293" s="156"/>
      <c r="N293" s="157">
        <f t="shared" ref="N293:Q324" si="901">+R293+V293+Z293+BN293+BR293+BV293+DV293+DZ293+ED293+FR293</f>
        <v>9879</v>
      </c>
      <c r="O293" s="158">
        <f t="shared" si="901"/>
        <v>10932</v>
      </c>
      <c r="P293" s="157">
        <f t="shared" si="901"/>
        <v>9879</v>
      </c>
      <c r="Q293" s="158">
        <f t="shared" si="901"/>
        <v>10932</v>
      </c>
      <c r="R293" s="155">
        <v>2980</v>
      </c>
      <c r="S293" s="156">
        <v>3243</v>
      </c>
      <c r="T293" s="157">
        <f t="shared" ref="T293:U324" si="902">IF(AX293&gt;0,R293,)</f>
        <v>2980</v>
      </c>
      <c r="U293" s="158">
        <f t="shared" si="902"/>
        <v>3243</v>
      </c>
      <c r="V293" s="155">
        <v>288</v>
      </c>
      <c r="W293" s="156">
        <v>223</v>
      </c>
      <c r="X293" s="157">
        <f t="shared" ref="X293:Y324" si="903">IF(BB293&gt;0,V293,)</f>
        <v>288</v>
      </c>
      <c r="Y293" s="158">
        <f t="shared" si="903"/>
        <v>223</v>
      </c>
      <c r="Z293" s="155"/>
      <c r="AA293" s="156"/>
      <c r="AB293" s="157">
        <f t="shared" ref="AB293:AC324" si="904">IF(BF293&gt;0,Z293,)</f>
        <v>0</v>
      </c>
      <c r="AC293" s="158">
        <f t="shared" si="904"/>
        <v>0</v>
      </c>
      <c r="AD293" s="157">
        <f t="shared" ref="AD293:AE324" si="905">R293+V293+Z293</f>
        <v>3268</v>
      </c>
      <c r="AE293" s="158">
        <f t="shared" si="905"/>
        <v>3466</v>
      </c>
      <c r="AF293" s="157">
        <f t="shared" ref="AF293:AG324" si="906">IF(BJ293&gt;0,AD293,)</f>
        <v>3268</v>
      </c>
      <c r="AG293" s="158">
        <f t="shared" si="906"/>
        <v>3466</v>
      </c>
      <c r="AH293" s="155">
        <v>4.3</v>
      </c>
      <c r="AI293" s="156">
        <v>4.3</v>
      </c>
      <c r="AJ293" s="157">
        <f t="shared" ref="AJ293:AK324" si="907">IF(R293&gt;0,(R293*AH293),)</f>
        <v>12814</v>
      </c>
      <c r="AK293" s="157">
        <f t="shared" si="907"/>
        <v>13944.9</v>
      </c>
      <c r="AL293" s="155">
        <v>4.5999999999999996</v>
      </c>
      <c r="AM293" s="156">
        <v>4.5999999999999996</v>
      </c>
      <c r="AN293" s="157">
        <f t="shared" ref="AN293:AO324" si="908">IF(V293&gt;0,(V293*AL293),)</f>
        <v>1324.8</v>
      </c>
      <c r="AO293" s="157">
        <f t="shared" si="908"/>
        <v>1025.8</v>
      </c>
      <c r="AP293" s="155"/>
      <c r="AQ293" s="156"/>
      <c r="AR293" s="157">
        <f t="shared" ref="AR293:AS324" si="909">IF(Z293&gt;0,(Z293*AP293),)</f>
        <v>0</v>
      </c>
      <c r="AS293" s="158">
        <f t="shared" si="909"/>
        <v>0</v>
      </c>
      <c r="AT293" s="157">
        <f t="shared" ref="AT293:AU324" si="910">IF(AD293&gt;0,((AJ293+AN293+AR293)/AD293),)</f>
        <v>4.3264381884944916</v>
      </c>
      <c r="AU293" s="158">
        <f t="shared" si="910"/>
        <v>4.3193017888055394</v>
      </c>
      <c r="AV293" s="157">
        <f t="shared" ref="AV293:AW324" si="911">IF(AD293&gt;0,(AD293*AT293),)</f>
        <v>14138.8</v>
      </c>
      <c r="AW293" s="158">
        <f t="shared" si="911"/>
        <v>14970.699999999999</v>
      </c>
      <c r="AX293" s="155">
        <v>116.3</v>
      </c>
      <c r="AY293" s="156">
        <v>115.7</v>
      </c>
      <c r="AZ293" s="157">
        <f t="shared" ref="AZ293:BA324" si="912">IF(T293&gt;0,(T293*AX293),)</f>
        <v>346574</v>
      </c>
      <c r="BA293" s="158">
        <f t="shared" si="912"/>
        <v>375215.10000000003</v>
      </c>
      <c r="BB293" s="155">
        <v>111.4</v>
      </c>
      <c r="BC293" s="156">
        <v>119.1</v>
      </c>
      <c r="BD293" s="157">
        <f t="shared" ref="BD293:BE324" si="913">IF(X293&gt;0,(X293*BB293),)</f>
        <v>32083.200000000001</v>
      </c>
      <c r="BE293" s="158">
        <f t="shared" si="913"/>
        <v>26559.3</v>
      </c>
      <c r="BF293" s="155"/>
      <c r="BG293" s="156"/>
      <c r="BH293" s="157">
        <f t="shared" ref="BH293:BI324" si="914">IF(AB293&gt;0,(AB293*BF293),)</f>
        <v>0</v>
      </c>
      <c r="BI293" s="158">
        <f t="shared" si="914"/>
        <v>0</v>
      </c>
      <c r="BJ293" s="157">
        <f t="shared" ref="BJ293:BK324" si="915">IF((AZ293+BD293+BH293)&gt;0,((AZ293+BD293+BH293)/AD293),)</f>
        <v>115.86817625458997</v>
      </c>
      <c r="BK293" s="158">
        <f t="shared" si="915"/>
        <v>115.91875360646279</v>
      </c>
      <c r="BL293" s="157">
        <f t="shared" ref="BL293:BM324" si="916">IF(AF293&gt;0,(AD293*BJ293),)</f>
        <v>378657.2</v>
      </c>
      <c r="BM293" s="158">
        <f t="shared" si="916"/>
        <v>401774.4</v>
      </c>
      <c r="BN293" s="155">
        <v>2615</v>
      </c>
      <c r="BO293" s="156">
        <v>2978</v>
      </c>
      <c r="BP293" s="157">
        <f t="shared" ref="BP293:BQ324" si="917">IF(CT293&gt;0,BN293,)</f>
        <v>2615</v>
      </c>
      <c r="BQ293" s="158">
        <f t="shared" si="917"/>
        <v>2978</v>
      </c>
      <c r="BR293" s="155">
        <v>217</v>
      </c>
      <c r="BS293" s="156">
        <v>233</v>
      </c>
      <c r="BT293" s="157">
        <f t="shared" ref="BT293:BU324" si="918">IF(CX293&gt;0,BR293,)</f>
        <v>217</v>
      </c>
      <c r="BU293" s="158">
        <f t="shared" si="918"/>
        <v>233</v>
      </c>
      <c r="BV293" s="155"/>
      <c r="BW293" s="156"/>
      <c r="BX293" s="157">
        <f t="shared" ref="BX293:BY324" si="919">IF(DB293&gt;0,BV293,)</f>
        <v>0</v>
      </c>
      <c r="BY293" s="158">
        <f t="shared" si="919"/>
        <v>0</v>
      </c>
      <c r="BZ293" s="157">
        <f t="shared" ref="BZ293:CA324" si="920">BN293+BR293+BV293</f>
        <v>2832</v>
      </c>
      <c r="CA293" s="158">
        <f t="shared" si="920"/>
        <v>3211</v>
      </c>
      <c r="CB293" s="157">
        <f t="shared" ref="CB293:CC324" si="921">IF(DF293&gt;0,BZ293,)</f>
        <v>2832</v>
      </c>
      <c r="CC293" s="158">
        <f t="shared" si="921"/>
        <v>3211</v>
      </c>
      <c r="CD293" s="155">
        <v>4.5</v>
      </c>
      <c r="CE293" s="156">
        <v>4.4000000000000004</v>
      </c>
      <c r="CF293" s="157">
        <f t="shared" ref="CF293:CG324" si="922">IF(BN293&gt;0,(BN293*CD293),)</f>
        <v>11767.5</v>
      </c>
      <c r="CG293" s="158">
        <f t="shared" si="922"/>
        <v>13103.2</v>
      </c>
      <c r="CH293" s="155">
        <v>4.5999999999999996</v>
      </c>
      <c r="CI293" s="156">
        <v>4.5</v>
      </c>
      <c r="CJ293" s="157">
        <f t="shared" ref="CJ293:CK324" si="923">IF(BR293&gt;0,(BR293*CH293),)</f>
        <v>998.19999999999993</v>
      </c>
      <c r="CK293" s="158">
        <f t="shared" si="923"/>
        <v>1048.5</v>
      </c>
      <c r="CL293" s="155"/>
      <c r="CM293" s="156"/>
      <c r="CN293" s="157">
        <f t="shared" ref="CN293:CO324" si="924">IF(BV293&gt;0,(BV293*CL293),)</f>
        <v>0</v>
      </c>
      <c r="CO293" s="158">
        <f t="shared" si="924"/>
        <v>0</v>
      </c>
      <c r="CP293" s="157">
        <f t="shared" ref="CP293:CQ324" si="925">IF(BZ293&gt;0,((CF293+CJ293+CN293)/BZ293),)</f>
        <v>4.5076624293785317</v>
      </c>
      <c r="CQ293" s="158">
        <f t="shared" si="925"/>
        <v>4.4072563064465902</v>
      </c>
      <c r="CR293" s="157">
        <f t="shared" ref="CR293:CS324" si="926">IF(BZ293&gt;0,(BZ293*CP293),)</f>
        <v>12765.700000000003</v>
      </c>
      <c r="CS293" s="158">
        <f t="shared" si="926"/>
        <v>14151.7</v>
      </c>
      <c r="CT293" s="155">
        <v>123</v>
      </c>
      <c r="CU293" s="156">
        <v>121.9</v>
      </c>
      <c r="CV293" s="157">
        <f t="shared" ref="CV293:CW324" si="927">IF(BP293&gt;0,(BP293*CT293),)</f>
        <v>321645</v>
      </c>
      <c r="CW293" s="158">
        <f t="shared" si="927"/>
        <v>363018.2</v>
      </c>
      <c r="CX293" s="155">
        <v>126.5</v>
      </c>
      <c r="CY293" s="156">
        <v>126.7</v>
      </c>
      <c r="CZ293" s="157">
        <f t="shared" ref="CZ293:DA324" si="928">IF(BT293&gt;0,(BT293*CX293),)</f>
        <v>27450.5</v>
      </c>
      <c r="DA293" s="158">
        <f t="shared" si="928"/>
        <v>29521.100000000002</v>
      </c>
      <c r="DB293" s="155"/>
      <c r="DC293" s="156"/>
      <c r="DD293" s="157">
        <f t="shared" ref="DD293:DE324" si="929">IF(BX293&gt;0,(BX293*DB293),)</f>
        <v>0</v>
      </c>
      <c r="DE293" s="158">
        <f t="shared" si="929"/>
        <v>0</v>
      </c>
      <c r="DF293" s="157">
        <f t="shared" ref="DF293:DG324" si="930">IF((CV293+CZ293+DD293)&gt;0,((CV293+CZ293+DD293)/BZ293),)</f>
        <v>123.26818502824858</v>
      </c>
      <c r="DG293" s="158">
        <f t="shared" si="930"/>
        <v>122.2483027094363</v>
      </c>
      <c r="DH293" s="157">
        <f t="shared" ref="DH293:DI324" si="931">IF(CB293&gt;0,(BZ293*DF293),)</f>
        <v>349095.5</v>
      </c>
      <c r="DI293" s="158">
        <f t="shared" si="931"/>
        <v>392539.3</v>
      </c>
      <c r="DJ293" s="157">
        <f t="shared" ref="DJ293:DM324" si="932">AD293+BZ293</f>
        <v>6100</v>
      </c>
      <c r="DK293" s="158">
        <f t="shared" si="932"/>
        <v>6677</v>
      </c>
      <c r="DL293" s="157">
        <f t="shared" si="932"/>
        <v>6100</v>
      </c>
      <c r="DM293" s="158">
        <f t="shared" si="932"/>
        <v>6677</v>
      </c>
      <c r="DN293" s="157">
        <f t="shared" ref="DN293:DO324" si="933">IF(DJ293&gt;0,((AD293*AT293)+(BZ293*CP293))/DJ293,)</f>
        <v>4.4105737704918031</v>
      </c>
      <c r="DO293" s="158">
        <f t="shared" si="933"/>
        <v>4.3615995207428488</v>
      </c>
      <c r="DP293" s="157">
        <f t="shared" ref="DP293:DQ324" si="934">IF(DJ293&gt;0,(DJ293*DN293),)</f>
        <v>26904.5</v>
      </c>
      <c r="DQ293" s="158">
        <f t="shared" si="934"/>
        <v>29122.400000000001</v>
      </c>
      <c r="DR293" s="157">
        <f t="shared" ref="DR293:DS324" si="935">IF(DL293&gt;0,((AF293*BJ293)+(CB293*DF293))/DL293,)</f>
        <v>119.3037213114754</v>
      </c>
      <c r="DS293" s="158">
        <f t="shared" si="935"/>
        <v>118.96266287254754</v>
      </c>
      <c r="DT293" s="157">
        <f t="shared" ref="DT293:DU324" si="936">IF(DL293&gt;0,(DL293*DR293),)</f>
        <v>727752.7</v>
      </c>
      <c r="DU293" s="158">
        <f t="shared" si="936"/>
        <v>794313.7</v>
      </c>
      <c r="DV293" s="155">
        <v>2909</v>
      </c>
      <c r="DW293" s="156">
        <v>3083</v>
      </c>
      <c r="DX293" s="157">
        <f t="shared" ref="DX293:DY324" si="937">IF(FB293&gt;0,DV293,)</f>
        <v>2909</v>
      </c>
      <c r="DY293" s="158">
        <f t="shared" si="937"/>
        <v>3083</v>
      </c>
      <c r="DZ293" s="155">
        <v>805</v>
      </c>
      <c r="EA293" s="156">
        <v>1079</v>
      </c>
      <c r="EB293" s="157">
        <f t="shared" ref="EB293:EC324" si="938">IF(FF293&gt;0,DZ293,)</f>
        <v>805</v>
      </c>
      <c r="EC293" s="158">
        <f t="shared" si="938"/>
        <v>1079</v>
      </c>
      <c r="ED293" s="155"/>
      <c r="EE293" s="156"/>
      <c r="EF293" s="157">
        <f t="shared" ref="EF293:EG324" si="939">IF(FJ293&gt;0,ED293,)</f>
        <v>0</v>
      </c>
      <c r="EG293" s="158">
        <f t="shared" si="939"/>
        <v>0</v>
      </c>
      <c r="EH293" s="157">
        <f t="shared" ref="EH293:EI324" si="940">DV293+DZ293+ED293</f>
        <v>3714</v>
      </c>
      <c r="EI293" s="158">
        <f t="shared" si="940"/>
        <v>4162</v>
      </c>
      <c r="EJ293" s="157">
        <f t="shared" ref="EJ293:EK324" si="941">IF(FN293&gt;0,EH293,)</f>
        <v>3714</v>
      </c>
      <c r="EK293" s="158">
        <f t="shared" si="941"/>
        <v>4162</v>
      </c>
      <c r="EL293" s="155">
        <v>3.2</v>
      </c>
      <c r="EM293" s="156">
        <v>3.2</v>
      </c>
      <c r="EN293" s="157">
        <f t="shared" ref="EN293:EO324" si="942">IF(DV293&gt;0,(DV293*EL293),)</f>
        <v>9308.8000000000011</v>
      </c>
      <c r="EO293" s="158">
        <f t="shared" si="942"/>
        <v>9865.6</v>
      </c>
      <c r="EP293" s="155">
        <v>3.8</v>
      </c>
      <c r="EQ293" s="156">
        <v>4</v>
      </c>
      <c r="ER293" s="157">
        <f t="shared" ref="ER293:ES324" si="943">IF(DZ293&gt;0,(DZ293*EP293),)</f>
        <v>3059</v>
      </c>
      <c r="ES293" s="158">
        <f t="shared" si="943"/>
        <v>4316</v>
      </c>
      <c r="ET293" s="155"/>
      <c r="EU293" s="156"/>
      <c r="EV293" s="157">
        <f t="shared" ref="EV293:EW324" si="944">IF(ED293&gt;0,(ED293*ET293),)</f>
        <v>0</v>
      </c>
      <c r="EW293" s="158">
        <f t="shared" si="944"/>
        <v>0</v>
      </c>
      <c r="EX293" s="157">
        <f t="shared" ref="EX293:EY324" si="945">IF(EH293&gt;0,((EN293+ER293+EV293)/EH293),)</f>
        <v>3.3300484652665592</v>
      </c>
      <c r="EY293" s="158">
        <f t="shared" si="945"/>
        <v>3.407400288322922</v>
      </c>
      <c r="EZ293" s="157">
        <f t="shared" ref="EZ293:FA324" si="946">IF(EH293&gt;0,(EH293*EX293),)</f>
        <v>12367.800000000001</v>
      </c>
      <c r="FA293" s="158">
        <f t="shared" si="946"/>
        <v>14181.6</v>
      </c>
      <c r="FB293" s="155">
        <v>85.9</v>
      </c>
      <c r="FC293" s="156">
        <v>86</v>
      </c>
      <c r="FD293" s="157">
        <f t="shared" ref="FD293:FE324" si="947">IF(DX293&gt;0,(DX293*FB293),)</f>
        <v>249883.1</v>
      </c>
      <c r="FE293" s="158">
        <f t="shared" si="947"/>
        <v>265138</v>
      </c>
      <c r="FF293" s="155">
        <v>83.6</v>
      </c>
      <c r="FG293" s="156">
        <v>86.3</v>
      </c>
      <c r="FH293" s="157">
        <f t="shared" ref="FH293:FI324" si="948">IF(EB293&gt;0,(EB293*FF293),)</f>
        <v>67298</v>
      </c>
      <c r="FI293" s="158">
        <f t="shared" si="948"/>
        <v>93117.7</v>
      </c>
      <c r="FJ293" s="155"/>
      <c r="FK293" s="156"/>
      <c r="FL293" s="157">
        <f t="shared" ref="FL293:FM324" si="949">IF(EF293&gt;0,(EF293*FJ293),)</f>
        <v>0</v>
      </c>
      <c r="FM293" s="158">
        <f t="shared" si="949"/>
        <v>0</v>
      </c>
      <c r="FN293" s="157">
        <f t="shared" ref="FN293:FO324" si="950">IF((FD293+FH293+FL293)&gt;0,((FD293+FH293+FL293)/EH293),)</f>
        <v>85.401480883144856</v>
      </c>
      <c r="FO293" s="158">
        <f t="shared" si="950"/>
        <v>86.077775108121102</v>
      </c>
      <c r="FP293" s="157">
        <f t="shared" ref="FP293:FQ324" si="951">IF(EH293&gt;0,(EH293*FN293),)</f>
        <v>317181.09999999998</v>
      </c>
      <c r="FQ293" s="158">
        <f t="shared" si="951"/>
        <v>358255.7</v>
      </c>
      <c r="FR293" s="155">
        <v>65</v>
      </c>
      <c r="FS293" s="156">
        <v>93</v>
      </c>
      <c r="FT293" s="157">
        <f t="shared" ref="FT293:FU324" si="952">IF(FZ293&gt;0,FR293,)</f>
        <v>65</v>
      </c>
      <c r="FU293" s="158">
        <f t="shared" si="952"/>
        <v>93</v>
      </c>
      <c r="FV293" s="155">
        <v>3.2</v>
      </c>
      <c r="FW293" s="156">
        <v>4</v>
      </c>
      <c r="FX293" s="157">
        <f t="shared" ref="FX293:FY324" si="953">IF(FR293&gt;0,(FR293*FV293),)</f>
        <v>208</v>
      </c>
      <c r="FY293" s="158">
        <f t="shared" si="953"/>
        <v>372</v>
      </c>
      <c r="FZ293" s="155">
        <v>43.8</v>
      </c>
      <c r="GA293" s="156">
        <v>54.9</v>
      </c>
      <c r="GB293" s="157">
        <f t="shared" ref="GB293:GC324" si="954">IF(FZ293&gt;0,(FR293*FZ293),)</f>
        <v>2847</v>
      </c>
      <c r="GC293" s="158">
        <f t="shared" si="954"/>
        <v>5105.7</v>
      </c>
      <c r="GD293" s="157">
        <f t="shared" ref="GD293:GG324" si="955">(R293+BN293+DV293)</f>
        <v>8504</v>
      </c>
      <c r="GE293" s="158">
        <f t="shared" si="955"/>
        <v>9304</v>
      </c>
      <c r="GF293" s="157">
        <f t="shared" si="955"/>
        <v>8504</v>
      </c>
      <c r="GG293" s="158">
        <f t="shared" si="955"/>
        <v>9304</v>
      </c>
      <c r="GH293" s="157">
        <f t="shared" ref="GH293:GI324" si="956">IF(GD293&gt;0,(AJ293+CF293+EN293),"")</f>
        <v>33890.300000000003</v>
      </c>
      <c r="GI293" s="158">
        <f t="shared" si="956"/>
        <v>36913.699999999997</v>
      </c>
      <c r="GJ293" s="157">
        <f t="shared" ref="GJ293:GK324" si="957">IF(GF293&gt;0,(AZ293+CV293+FD293),"")</f>
        <v>918102.1</v>
      </c>
      <c r="GK293" s="158">
        <f t="shared" si="957"/>
        <v>1003371.3</v>
      </c>
      <c r="GL293" s="157">
        <f t="shared" ref="GL293:GO324" si="958">(V293+BR293+DZ293)</f>
        <v>1310</v>
      </c>
      <c r="GM293" s="158">
        <f t="shared" si="958"/>
        <v>1535</v>
      </c>
      <c r="GN293" s="157">
        <f t="shared" si="958"/>
        <v>1310</v>
      </c>
      <c r="GO293" s="158">
        <f t="shared" si="958"/>
        <v>1535</v>
      </c>
      <c r="GP293" s="157">
        <f t="shared" ref="GP293:GQ324" si="959">IF(GL293&gt;0,AN293+CJ293+ER293,)</f>
        <v>5382</v>
      </c>
      <c r="GQ293" s="158">
        <f t="shared" si="959"/>
        <v>6390.3</v>
      </c>
      <c r="GR293" s="157">
        <f t="shared" ref="GR293:GS324" si="960">IF(GN293&gt;0,BD293+CZ293+FH293,)</f>
        <v>126831.7</v>
      </c>
      <c r="GS293" s="158">
        <f t="shared" si="960"/>
        <v>149198.1</v>
      </c>
      <c r="GT293" s="157">
        <f t="shared" ref="GT293:GW324" si="961">+GL293+GD293</f>
        <v>9814</v>
      </c>
      <c r="GU293" s="158">
        <f t="shared" si="961"/>
        <v>10839</v>
      </c>
      <c r="GV293" s="157">
        <f t="shared" si="961"/>
        <v>9814</v>
      </c>
      <c r="GW293" s="158">
        <f t="shared" si="961"/>
        <v>10839</v>
      </c>
      <c r="GX293" s="157">
        <f t="shared" ref="GX293:HA324" si="962">IF(GT293&gt;0,(GH293+GP293),"")</f>
        <v>39272.300000000003</v>
      </c>
      <c r="GY293" s="158">
        <f t="shared" si="962"/>
        <v>43304</v>
      </c>
      <c r="GZ293" s="157">
        <f t="shared" si="962"/>
        <v>1044933.7999999999</v>
      </c>
      <c r="HA293" s="158">
        <f t="shared" si="962"/>
        <v>1152569.4000000001</v>
      </c>
      <c r="HB293" s="157">
        <f t="shared" ref="HB293:HE324" si="963">(Z293+BV293+ED293)</f>
        <v>0</v>
      </c>
      <c r="HC293" s="158">
        <f t="shared" si="963"/>
        <v>0</v>
      </c>
      <c r="HD293" s="157">
        <f t="shared" si="963"/>
        <v>0</v>
      </c>
      <c r="HE293" s="158">
        <f t="shared" si="963"/>
        <v>0</v>
      </c>
      <c r="HF293" s="157" t="str">
        <f t="shared" ref="HF293:HG324" si="964">IF(HB293&gt;0,(AR293+CN293+EV293),"")</f>
        <v/>
      </c>
      <c r="HG293" s="158" t="str">
        <f t="shared" si="964"/>
        <v/>
      </c>
      <c r="HH293" s="157" t="str">
        <f t="shared" ref="HH293:HI324" si="965">IF(HD293&gt;0,(BH293+DD293+FL293),"")</f>
        <v/>
      </c>
      <c r="HI293" s="158" t="str">
        <f t="shared" si="965"/>
        <v/>
      </c>
      <c r="HJ293" s="157">
        <f t="shared" ref="HJ293:HK324" si="966">IF((DJ293+EH293+FR293)&gt;0,(DP293+EZ293+FX293),"")</f>
        <v>39480.300000000003</v>
      </c>
      <c r="HK293" s="158">
        <f t="shared" si="966"/>
        <v>43676</v>
      </c>
      <c r="HL293" s="157">
        <f t="shared" ref="HL293:HM324" si="967">IF((DL293+EJ293+FT293)&gt;0,(DT293+FP293+GB293),"")</f>
        <v>1047780.7999999999</v>
      </c>
      <c r="HM293" s="158">
        <f t="shared" si="967"/>
        <v>1157675.0999999999</v>
      </c>
    </row>
    <row r="294" spans="1:221">
      <c r="A294" s="265" t="s">
        <v>693</v>
      </c>
      <c r="B294" s="213" t="s">
        <v>695</v>
      </c>
      <c r="C294" s="214"/>
      <c r="D294" s="13">
        <v>229115</v>
      </c>
      <c r="E294" s="13">
        <v>1</v>
      </c>
      <c r="F294" s="155">
        <v>5247</v>
      </c>
      <c r="G294" s="156">
        <v>5664</v>
      </c>
      <c r="H294" s="155">
        <v>68</v>
      </c>
      <c r="I294" s="156">
        <v>54</v>
      </c>
      <c r="J294" s="157">
        <f t="shared" si="900"/>
        <v>5179</v>
      </c>
      <c r="K294" s="158">
        <f t="shared" si="900"/>
        <v>5610</v>
      </c>
      <c r="L294" s="155"/>
      <c r="M294" s="156"/>
      <c r="N294" s="157">
        <f t="shared" si="901"/>
        <v>5179</v>
      </c>
      <c r="O294" s="158">
        <f t="shared" si="901"/>
        <v>5610</v>
      </c>
      <c r="P294" s="157">
        <f t="shared" si="901"/>
        <v>5179</v>
      </c>
      <c r="Q294" s="158">
        <f t="shared" si="901"/>
        <v>5610</v>
      </c>
      <c r="R294" s="155">
        <v>1230</v>
      </c>
      <c r="S294" s="156">
        <v>1316</v>
      </c>
      <c r="T294" s="157">
        <f t="shared" si="902"/>
        <v>1230</v>
      </c>
      <c r="U294" s="158">
        <f t="shared" si="902"/>
        <v>1316</v>
      </c>
      <c r="V294" s="155">
        <v>46</v>
      </c>
      <c r="W294" s="156">
        <v>33</v>
      </c>
      <c r="X294" s="157">
        <f t="shared" si="903"/>
        <v>46</v>
      </c>
      <c r="Y294" s="158">
        <f t="shared" si="903"/>
        <v>33</v>
      </c>
      <c r="Z294" s="155"/>
      <c r="AA294" s="156"/>
      <c r="AB294" s="157">
        <f t="shared" si="904"/>
        <v>0</v>
      </c>
      <c r="AC294" s="158">
        <f t="shared" si="904"/>
        <v>0</v>
      </c>
      <c r="AD294" s="157">
        <f t="shared" si="905"/>
        <v>1276</v>
      </c>
      <c r="AE294" s="158">
        <f t="shared" si="905"/>
        <v>1349</v>
      </c>
      <c r="AF294" s="157">
        <f t="shared" si="906"/>
        <v>1276</v>
      </c>
      <c r="AG294" s="158">
        <f t="shared" si="906"/>
        <v>1349</v>
      </c>
      <c r="AH294" s="155">
        <v>4.5</v>
      </c>
      <c r="AI294" s="156">
        <v>4.4000000000000004</v>
      </c>
      <c r="AJ294" s="157">
        <f t="shared" si="907"/>
        <v>5535</v>
      </c>
      <c r="AK294" s="157">
        <f t="shared" si="907"/>
        <v>5790.4000000000005</v>
      </c>
      <c r="AL294" s="155">
        <v>4.7</v>
      </c>
      <c r="AM294" s="156">
        <v>5</v>
      </c>
      <c r="AN294" s="157">
        <f t="shared" si="908"/>
        <v>216.20000000000002</v>
      </c>
      <c r="AO294" s="157">
        <f t="shared" si="908"/>
        <v>165</v>
      </c>
      <c r="AP294" s="155"/>
      <c r="AQ294" s="156"/>
      <c r="AR294" s="157">
        <f t="shared" si="909"/>
        <v>0</v>
      </c>
      <c r="AS294" s="158">
        <f t="shared" si="909"/>
        <v>0</v>
      </c>
      <c r="AT294" s="157">
        <f t="shared" si="910"/>
        <v>4.5072100313479622</v>
      </c>
      <c r="AU294" s="158">
        <f t="shared" si="910"/>
        <v>4.4146775389177169</v>
      </c>
      <c r="AV294" s="157">
        <f t="shared" si="911"/>
        <v>5751.2</v>
      </c>
      <c r="AW294" s="158">
        <f t="shared" si="911"/>
        <v>5955.4</v>
      </c>
      <c r="AX294" s="155">
        <v>125.6</v>
      </c>
      <c r="AY294" s="156">
        <v>124.2</v>
      </c>
      <c r="AZ294" s="157">
        <f t="shared" si="912"/>
        <v>154488</v>
      </c>
      <c r="BA294" s="158">
        <f t="shared" si="912"/>
        <v>163447.20000000001</v>
      </c>
      <c r="BB294" s="155">
        <v>129.30000000000001</v>
      </c>
      <c r="BC294" s="156">
        <v>132</v>
      </c>
      <c r="BD294" s="157">
        <f t="shared" si="913"/>
        <v>5947.8</v>
      </c>
      <c r="BE294" s="158">
        <f t="shared" si="913"/>
        <v>4356</v>
      </c>
      <c r="BF294" s="155"/>
      <c r="BG294" s="156"/>
      <c r="BH294" s="157">
        <f t="shared" si="914"/>
        <v>0</v>
      </c>
      <c r="BI294" s="158">
        <f t="shared" si="914"/>
        <v>0</v>
      </c>
      <c r="BJ294" s="157">
        <f t="shared" si="915"/>
        <v>125.73338557993729</v>
      </c>
      <c r="BK294" s="158">
        <f t="shared" si="915"/>
        <v>124.39080800593032</v>
      </c>
      <c r="BL294" s="157">
        <f t="shared" si="916"/>
        <v>160435.79999999999</v>
      </c>
      <c r="BM294" s="158">
        <f t="shared" si="916"/>
        <v>167803.2</v>
      </c>
      <c r="BN294" s="155">
        <v>1301</v>
      </c>
      <c r="BO294" s="156">
        <v>1430</v>
      </c>
      <c r="BP294" s="157">
        <f t="shared" si="917"/>
        <v>1301</v>
      </c>
      <c r="BQ294" s="158">
        <f t="shared" si="917"/>
        <v>1430</v>
      </c>
      <c r="BR294" s="155">
        <v>41</v>
      </c>
      <c r="BS294" s="156">
        <v>44</v>
      </c>
      <c r="BT294" s="157">
        <f t="shared" si="918"/>
        <v>41</v>
      </c>
      <c r="BU294" s="158">
        <f t="shared" si="918"/>
        <v>44</v>
      </c>
      <c r="BV294" s="155"/>
      <c r="BW294" s="156"/>
      <c r="BX294" s="157">
        <f t="shared" si="919"/>
        <v>0</v>
      </c>
      <c r="BY294" s="158">
        <f t="shared" si="919"/>
        <v>0</v>
      </c>
      <c r="BZ294" s="157">
        <f t="shared" si="920"/>
        <v>1342</v>
      </c>
      <c r="CA294" s="158">
        <f t="shared" si="920"/>
        <v>1474</v>
      </c>
      <c r="CB294" s="157">
        <f t="shared" si="921"/>
        <v>1342</v>
      </c>
      <c r="CC294" s="158">
        <f t="shared" si="921"/>
        <v>1474</v>
      </c>
      <c r="CD294" s="155">
        <v>4.8</v>
      </c>
      <c r="CE294" s="156">
        <v>4.7</v>
      </c>
      <c r="CF294" s="157">
        <f t="shared" si="922"/>
        <v>6244.8</v>
      </c>
      <c r="CG294" s="158">
        <f t="shared" si="922"/>
        <v>6721</v>
      </c>
      <c r="CH294" s="155">
        <v>5</v>
      </c>
      <c r="CI294" s="156">
        <v>4.7</v>
      </c>
      <c r="CJ294" s="157">
        <f t="shared" si="923"/>
        <v>205</v>
      </c>
      <c r="CK294" s="158">
        <f t="shared" si="923"/>
        <v>206.8</v>
      </c>
      <c r="CL294" s="155"/>
      <c r="CM294" s="156"/>
      <c r="CN294" s="157">
        <f t="shared" si="924"/>
        <v>0</v>
      </c>
      <c r="CO294" s="158">
        <f t="shared" si="924"/>
        <v>0</v>
      </c>
      <c r="CP294" s="157">
        <f t="shared" si="925"/>
        <v>4.8061102831594633</v>
      </c>
      <c r="CQ294" s="158">
        <f t="shared" si="925"/>
        <v>4.7</v>
      </c>
      <c r="CR294" s="157">
        <f t="shared" si="926"/>
        <v>6449.8</v>
      </c>
      <c r="CS294" s="158">
        <f t="shared" si="926"/>
        <v>6927.8</v>
      </c>
      <c r="CT294" s="155">
        <v>135</v>
      </c>
      <c r="CU294" s="156">
        <v>134.19999999999999</v>
      </c>
      <c r="CV294" s="157">
        <f t="shared" si="927"/>
        <v>175635</v>
      </c>
      <c r="CW294" s="158">
        <f t="shared" si="927"/>
        <v>191905.99999999997</v>
      </c>
      <c r="CX294" s="155">
        <v>153</v>
      </c>
      <c r="CY294" s="156">
        <v>136.19999999999999</v>
      </c>
      <c r="CZ294" s="157">
        <f t="shared" si="928"/>
        <v>6273</v>
      </c>
      <c r="DA294" s="158">
        <f t="shared" si="928"/>
        <v>5992.7999999999993</v>
      </c>
      <c r="DB294" s="155"/>
      <c r="DC294" s="156"/>
      <c r="DD294" s="157">
        <f t="shared" si="929"/>
        <v>0</v>
      </c>
      <c r="DE294" s="158">
        <f t="shared" si="929"/>
        <v>0</v>
      </c>
      <c r="DF294" s="157">
        <f t="shared" si="930"/>
        <v>135.54992548435172</v>
      </c>
      <c r="DG294" s="158">
        <f t="shared" si="930"/>
        <v>134.25970149253729</v>
      </c>
      <c r="DH294" s="157">
        <f t="shared" si="931"/>
        <v>181908</v>
      </c>
      <c r="DI294" s="158">
        <f t="shared" si="931"/>
        <v>197898.79999999996</v>
      </c>
      <c r="DJ294" s="157">
        <f t="shared" si="932"/>
        <v>2618</v>
      </c>
      <c r="DK294" s="158">
        <f t="shared" si="932"/>
        <v>2823</v>
      </c>
      <c r="DL294" s="157">
        <f t="shared" si="932"/>
        <v>2618</v>
      </c>
      <c r="DM294" s="158">
        <f t="shared" si="932"/>
        <v>2823</v>
      </c>
      <c r="DN294" s="157">
        <f t="shared" si="933"/>
        <v>4.6604278074866308</v>
      </c>
      <c r="DO294" s="158">
        <f t="shared" si="933"/>
        <v>4.5636556854410202</v>
      </c>
      <c r="DP294" s="157">
        <f t="shared" si="934"/>
        <v>12201</v>
      </c>
      <c r="DQ294" s="158">
        <f t="shared" si="934"/>
        <v>12883.2</v>
      </c>
      <c r="DR294" s="157">
        <f t="shared" si="935"/>
        <v>130.76539343009929</v>
      </c>
      <c r="DS294" s="158">
        <f t="shared" si="935"/>
        <v>129.54374778604321</v>
      </c>
      <c r="DT294" s="157">
        <f t="shared" si="936"/>
        <v>342343.79999999993</v>
      </c>
      <c r="DU294" s="158">
        <f t="shared" si="936"/>
        <v>365702</v>
      </c>
      <c r="DV294" s="155">
        <v>2082</v>
      </c>
      <c r="DW294" s="156">
        <v>2285</v>
      </c>
      <c r="DX294" s="157">
        <f t="shared" si="937"/>
        <v>2082</v>
      </c>
      <c r="DY294" s="158">
        <f t="shared" si="937"/>
        <v>2285</v>
      </c>
      <c r="DZ294" s="155">
        <v>276</v>
      </c>
      <c r="EA294" s="156">
        <v>369</v>
      </c>
      <c r="EB294" s="157">
        <f t="shared" si="938"/>
        <v>276</v>
      </c>
      <c r="EC294" s="158">
        <f t="shared" si="938"/>
        <v>369</v>
      </c>
      <c r="ED294" s="155"/>
      <c r="EE294" s="156"/>
      <c r="EF294" s="157">
        <f t="shared" si="939"/>
        <v>0</v>
      </c>
      <c r="EG294" s="158">
        <f t="shared" si="939"/>
        <v>0</v>
      </c>
      <c r="EH294" s="157">
        <f t="shared" si="940"/>
        <v>2358</v>
      </c>
      <c r="EI294" s="158">
        <f t="shared" si="940"/>
        <v>2654</v>
      </c>
      <c r="EJ294" s="157">
        <f t="shared" si="941"/>
        <v>2358</v>
      </c>
      <c r="EK294" s="158">
        <f t="shared" si="941"/>
        <v>2654</v>
      </c>
      <c r="EL294" s="155">
        <v>3.6</v>
      </c>
      <c r="EM294" s="156">
        <v>3.7</v>
      </c>
      <c r="EN294" s="157">
        <f t="shared" si="942"/>
        <v>7495.2</v>
      </c>
      <c r="EO294" s="158">
        <f t="shared" si="942"/>
        <v>8454.5</v>
      </c>
      <c r="EP294" s="155">
        <v>3.2</v>
      </c>
      <c r="EQ294" s="156">
        <v>2.9</v>
      </c>
      <c r="ER294" s="157">
        <f t="shared" si="943"/>
        <v>883.2</v>
      </c>
      <c r="ES294" s="158">
        <f t="shared" si="943"/>
        <v>1070.0999999999999</v>
      </c>
      <c r="ET294" s="155"/>
      <c r="EU294" s="156"/>
      <c r="EV294" s="157">
        <f t="shared" si="944"/>
        <v>0</v>
      </c>
      <c r="EW294" s="158">
        <f t="shared" si="944"/>
        <v>0</v>
      </c>
      <c r="EX294" s="157">
        <f t="shared" si="945"/>
        <v>3.553180661577608</v>
      </c>
      <c r="EY294" s="158">
        <f t="shared" si="945"/>
        <v>3.5887716654107011</v>
      </c>
      <c r="EZ294" s="157">
        <f t="shared" si="946"/>
        <v>8378.4</v>
      </c>
      <c r="FA294" s="158">
        <f t="shared" si="946"/>
        <v>9524.6</v>
      </c>
      <c r="FB294" s="155">
        <v>98.7</v>
      </c>
      <c r="FC294" s="156">
        <v>100.1</v>
      </c>
      <c r="FD294" s="157">
        <f t="shared" si="947"/>
        <v>205493.4</v>
      </c>
      <c r="FE294" s="158">
        <f t="shared" si="947"/>
        <v>228728.5</v>
      </c>
      <c r="FF294" s="155">
        <v>81.900000000000006</v>
      </c>
      <c r="FG294" s="156">
        <v>80.8</v>
      </c>
      <c r="FH294" s="157">
        <f t="shared" si="948"/>
        <v>22604.400000000001</v>
      </c>
      <c r="FI294" s="158">
        <f t="shared" si="948"/>
        <v>29815.200000000001</v>
      </c>
      <c r="FJ294" s="155"/>
      <c r="FK294" s="156"/>
      <c r="FL294" s="157">
        <f t="shared" si="949"/>
        <v>0</v>
      </c>
      <c r="FM294" s="158">
        <f t="shared" si="949"/>
        <v>0</v>
      </c>
      <c r="FN294" s="157">
        <f t="shared" si="950"/>
        <v>96.733587786259534</v>
      </c>
      <c r="FO294" s="158">
        <f t="shared" si="950"/>
        <v>97.416616428033166</v>
      </c>
      <c r="FP294" s="157">
        <f t="shared" si="951"/>
        <v>228097.8</v>
      </c>
      <c r="FQ294" s="158">
        <f t="shared" si="951"/>
        <v>258543.7</v>
      </c>
      <c r="FR294" s="155">
        <v>203</v>
      </c>
      <c r="FS294" s="156">
        <v>133</v>
      </c>
      <c r="FT294" s="157">
        <f t="shared" si="952"/>
        <v>203</v>
      </c>
      <c r="FU294" s="158">
        <f t="shared" si="952"/>
        <v>133</v>
      </c>
      <c r="FV294" s="155">
        <v>4.4000000000000004</v>
      </c>
      <c r="FW294" s="156">
        <v>4.5999999999999996</v>
      </c>
      <c r="FX294" s="157">
        <f t="shared" si="953"/>
        <v>893.2</v>
      </c>
      <c r="FY294" s="158">
        <f t="shared" si="953"/>
        <v>611.79999999999995</v>
      </c>
      <c r="FZ294" s="155">
        <v>72.8</v>
      </c>
      <c r="GA294" s="156">
        <v>82.2</v>
      </c>
      <c r="GB294" s="157">
        <f t="shared" si="954"/>
        <v>14778.4</v>
      </c>
      <c r="GC294" s="158">
        <f t="shared" si="954"/>
        <v>10932.6</v>
      </c>
      <c r="GD294" s="157">
        <f t="shared" si="955"/>
        <v>4613</v>
      </c>
      <c r="GE294" s="158">
        <f t="shared" si="955"/>
        <v>5031</v>
      </c>
      <c r="GF294" s="157">
        <f t="shared" si="955"/>
        <v>4613</v>
      </c>
      <c r="GG294" s="158">
        <f t="shared" si="955"/>
        <v>5031</v>
      </c>
      <c r="GH294" s="157">
        <f t="shared" si="956"/>
        <v>19275</v>
      </c>
      <c r="GI294" s="158">
        <f t="shared" si="956"/>
        <v>20965.900000000001</v>
      </c>
      <c r="GJ294" s="157">
        <f t="shared" si="957"/>
        <v>535616.4</v>
      </c>
      <c r="GK294" s="158">
        <f t="shared" si="957"/>
        <v>584081.69999999995</v>
      </c>
      <c r="GL294" s="157">
        <f t="shared" si="958"/>
        <v>363</v>
      </c>
      <c r="GM294" s="158">
        <f t="shared" si="958"/>
        <v>446</v>
      </c>
      <c r="GN294" s="157">
        <f t="shared" si="958"/>
        <v>363</v>
      </c>
      <c r="GO294" s="158">
        <f t="shared" si="958"/>
        <v>446</v>
      </c>
      <c r="GP294" s="157">
        <f t="shared" si="959"/>
        <v>1304.4000000000001</v>
      </c>
      <c r="GQ294" s="158">
        <f t="shared" si="959"/>
        <v>1441.8999999999999</v>
      </c>
      <c r="GR294" s="157">
        <f t="shared" si="960"/>
        <v>34825.199999999997</v>
      </c>
      <c r="GS294" s="158">
        <f t="shared" si="960"/>
        <v>40164</v>
      </c>
      <c r="GT294" s="157">
        <f t="shared" si="961"/>
        <v>4976</v>
      </c>
      <c r="GU294" s="158">
        <f t="shared" si="961"/>
        <v>5477</v>
      </c>
      <c r="GV294" s="157">
        <f t="shared" si="961"/>
        <v>4976</v>
      </c>
      <c r="GW294" s="158">
        <f t="shared" si="961"/>
        <v>5477</v>
      </c>
      <c r="GX294" s="157">
        <f t="shared" si="962"/>
        <v>20579.400000000001</v>
      </c>
      <c r="GY294" s="158">
        <f t="shared" si="962"/>
        <v>22407.800000000003</v>
      </c>
      <c r="GZ294" s="157">
        <f t="shared" si="962"/>
        <v>570441.6</v>
      </c>
      <c r="HA294" s="158">
        <f t="shared" si="962"/>
        <v>624245.69999999995</v>
      </c>
      <c r="HB294" s="157">
        <f t="shared" si="963"/>
        <v>0</v>
      </c>
      <c r="HC294" s="158">
        <f t="shared" si="963"/>
        <v>0</v>
      </c>
      <c r="HD294" s="157">
        <f t="shared" si="963"/>
        <v>0</v>
      </c>
      <c r="HE294" s="158">
        <f t="shared" si="963"/>
        <v>0</v>
      </c>
      <c r="HF294" s="157" t="str">
        <f t="shared" si="964"/>
        <v/>
      </c>
      <c r="HG294" s="158" t="str">
        <f t="shared" si="964"/>
        <v/>
      </c>
      <c r="HH294" s="157" t="str">
        <f t="shared" si="965"/>
        <v/>
      </c>
      <c r="HI294" s="158" t="str">
        <f t="shared" si="965"/>
        <v/>
      </c>
      <c r="HJ294" s="157">
        <f t="shared" si="966"/>
        <v>21472.600000000002</v>
      </c>
      <c r="HK294" s="158">
        <f t="shared" si="966"/>
        <v>23019.600000000002</v>
      </c>
      <c r="HL294" s="157">
        <f t="shared" si="967"/>
        <v>585219.99999999988</v>
      </c>
      <c r="HM294" s="158">
        <f t="shared" si="967"/>
        <v>635178.29999999993</v>
      </c>
    </row>
    <row r="295" spans="1:221">
      <c r="A295" s="265" t="s">
        <v>693</v>
      </c>
      <c r="B295" s="213" t="s">
        <v>696</v>
      </c>
      <c r="C295" s="214"/>
      <c r="D295" s="13">
        <v>225511</v>
      </c>
      <c r="E295" s="13">
        <v>1</v>
      </c>
      <c r="F295" s="155">
        <v>6822</v>
      </c>
      <c r="G295" s="156">
        <v>6749</v>
      </c>
      <c r="H295" s="155">
        <v>85</v>
      </c>
      <c r="I295" s="156">
        <v>76</v>
      </c>
      <c r="J295" s="157">
        <f t="shared" si="900"/>
        <v>6737</v>
      </c>
      <c r="K295" s="158">
        <f t="shared" si="900"/>
        <v>6673</v>
      </c>
      <c r="L295" s="155"/>
      <c r="M295" s="156"/>
      <c r="N295" s="157">
        <f t="shared" si="901"/>
        <v>6737</v>
      </c>
      <c r="O295" s="158">
        <f t="shared" si="901"/>
        <v>6673</v>
      </c>
      <c r="P295" s="157">
        <f t="shared" si="901"/>
        <v>6737</v>
      </c>
      <c r="Q295" s="158">
        <f t="shared" si="901"/>
        <v>6673</v>
      </c>
      <c r="R295" s="155">
        <v>662</v>
      </c>
      <c r="S295" s="156">
        <v>715</v>
      </c>
      <c r="T295" s="157">
        <f t="shared" si="902"/>
        <v>662</v>
      </c>
      <c r="U295" s="158">
        <f t="shared" si="902"/>
        <v>715</v>
      </c>
      <c r="V295" s="155">
        <v>48</v>
      </c>
      <c r="W295" s="156">
        <v>39</v>
      </c>
      <c r="X295" s="157">
        <f t="shared" si="903"/>
        <v>48</v>
      </c>
      <c r="Y295" s="158">
        <f t="shared" si="903"/>
        <v>39</v>
      </c>
      <c r="Z295" s="155"/>
      <c r="AA295" s="156"/>
      <c r="AB295" s="157">
        <f t="shared" si="904"/>
        <v>0</v>
      </c>
      <c r="AC295" s="158">
        <f t="shared" si="904"/>
        <v>0</v>
      </c>
      <c r="AD295" s="157">
        <f t="shared" si="905"/>
        <v>710</v>
      </c>
      <c r="AE295" s="158">
        <f t="shared" si="905"/>
        <v>754</v>
      </c>
      <c r="AF295" s="157">
        <f t="shared" si="906"/>
        <v>710</v>
      </c>
      <c r="AG295" s="158">
        <f t="shared" si="906"/>
        <v>754</v>
      </c>
      <c r="AH295" s="155">
        <v>4.7</v>
      </c>
      <c r="AI295" s="156">
        <v>4.5999999999999996</v>
      </c>
      <c r="AJ295" s="157">
        <f t="shared" si="907"/>
        <v>3111.4</v>
      </c>
      <c r="AK295" s="157">
        <f t="shared" si="907"/>
        <v>3288.9999999999995</v>
      </c>
      <c r="AL295" s="155">
        <v>4.8</v>
      </c>
      <c r="AM295" s="156">
        <v>4.9000000000000004</v>
      </c>
      <c r="AN295" s="157">
        <f t="shared" si="908"/>
        <v>230.39999999999998</v>
      </c>
      <c r="AO295" s="157">
        <f t="shared" si="908"/>
        <v>191.10000000000002</v>
      </c>
      <c r="AP295" s="155"/>
      <c r="AQ295" s="156"/>
      <c r="AR295" s="157">
        <f t="shared" si="909"/>
        <v>0</v>
      </c>
      <c r="AS295" s="158">
        <f t="shared" si="909"/>
        <v>0</v>
      </c>
      <c r="AT295" s="157">
        <f t="shared" si="910"/>
        <v>4.706760563380282</v>
      </c>
      <c r="AU295" s="158">
        <f t="shared" si="910"/>
        <v>4.61551724137931</v>
      </c>
      <c r="AV295" s="157">
        <f t="shared" si="911"/>
        <v>3341.8</v>
      </c>
      <c r="AW295" s="158">
        <f t="shared" si="911"/>
        <v>3480.1</v>
      </c>
      <c r="AX295" s="155">
        <v>123.1</v>
      </c>
      <c r="AY295" s="156">
        <v>123.1</v>
      </c>
      <c r="AZ295" s="157">
        <f t="shared" si="912"/>
        <v>81492.2</v>
      </c>
      <c r="BA295" s="158">
        <f t="shared" si="912"/>
        <v>88016.5</v>
      </c>
      <c r="BB295" s="155">
        <v>124.9</v>
      </c>
      <c r="BC295" s="156">
        <v>115.5</v>
      </c>
      <c r="BD295" s="157">
        <f t="shared" si="913"/>
        <v>5995.2000000000007</v>
      </c>
      <c r="BE295" s="158">
        <f t="shared" si="913"/>
        <v>4504.5</v>
      </c>
      <c r="BF295" s="155"/>
      <c r="BG295" s="156"/>
      <c r="BH295" s="157">
        <f t="shared" si="914"/>
        <v>0</v>
      </c>
      <c r="BI295" s="158">
        <f t="shared" si="914"/>
        <v>0</v>
      </c>
      <c r="BJ295" s="157">
        <f t="shared" si="915"/>
        <v>123.22169014084506</v>
      </c>
      <c r="BK295" s="158">
        <f t="shared" si="915"/>
        <v>122.70689655172414</v>
      </c>
      <c r="BL295" s="157">
        <f t="shared" si="916"/>
        <v>87487.4</v>
      </c>
      <c r="BM295" s="158">
        <f t="shared" si="916"/>
        <v>92521</v>
      </c>
      <c r="BN295" s="155">
        <v>1336</v>
      </c>
      <c r="BO295" s="156">
        <v>1417</v>
      </c>
      <c r="BP295" s="157">
        <f t="shared" si="917"/>
        <v>1336</v>
      </c>
      <c r="BQ295" s="158">
        <f t="shared" si="917"/>
        <v>1417</v>
      </c>
      <c r="BR295" s="155">
        <v>89</v>
      </c>
      <c r="BS295" s="156">
        <v>98</v>
      </c>
      <c r="BT295" s="157">
        <f t="shared" si="918"/>
        <v>89</v>
      </c>
      <c r="BU295" s="158">
        <f t="shared" si="918"/>
        <v>98</v>
      </c>
      <c r="BV295" s="155"/>
      <c r="BW295" s="156"/>
      <c r="BX295" s="157">
        <f t="shared" si="919"/>
        <v>0</v>
      </c>
      <c r="BY295" s="158">
        <f t="shared" si="919"/>
        <v>0</v>
      </c>
      <c r="BZ295" s="157">
        <f t="shared" si="920"/>
        <v>1425</v>
      </c>
      <c r="CA295" s="158">
        <f t="shared" si="920"/>
        <v>1515</v>
      </c>
      <c r="CB295" s="157">
        <f t="shared" si="921"/>
        <v>1425</v>
      </c>
      <c r="CC295" s="158">
        <f t="shared" si="921"/>
        <v>1515</v>
      </c>
      <c r="CD295" s="155">
        <v>5</v>
      </c>
      <c r="CE295" s="156">
        <v>4.9000000000000004</v>
      </c>
      <c r="CF295" s="157">
        <f t="shared" si="922"/>
        <v>6680</v>
      </c>
      <c r="CG295" s="158">
        <f t="shared" si="922"/>
        <v>6943.3</v>
      </c>
      <c r="CH295" s="155">
        <v>5.6</v>
      </c>
      <c r="CI295" s="156">
        <v>5.6</v>
      </c>
      <c r="CJ295" s="157">
        <f t="shared" si="923"/>
        <v>498.4</v>
      </c>
      <c r="CK295" s="158">
        <f t="shared" si="923"/>
        <v>548.79999999999995</v>
      </c>
      <c r="CL295" s="155"/>
      <c r="CM295" s="156"/>
      <c r="CN295" s="157">
        <f t="shared" si="924"/>
        <v>0</v>
      </c>
      <c r="CO295" s="158">
        <f t="shared" si="924"/>
        <v>0</v>
      </c>
      <c r="CP295" s="157">
        <f t="shared" si="925"/>
        <v>5.0374736842105259</v>
      </c>
      <c r="CQ295" s="158">
        <f t="shared" si="925"/>
        <v>4.9452805280528054</v>
      </c>
      <c r="CR295" s="157">
        <f t="shared" si="926"/>
        <v>7178.4</v>
      </c>
      <c r="CS295" s="158">
        <f t="shared" si="926"/>
        <v>7492.1</v>
      </c>
      <c r="CT295" s="155">
        <v>130.80000000000001</v>
      </c>
      <c r="CU295" s="156">
        <v>130.5</v>
      </c>
      <c r="CV295" s="157">
        <f t="shared" si="927"/>
        <v>174748.80000000002</v>
      </c>
      <c r="CW295" s="158">
        <f t="shared" si="927"/>
        <v>184918.5</v>
      </c>
      <c r="CX295" s="155">
        <v>131.30000000000001</v>
      </c>
      <c r="CY295" s="156">
        <v>128.9</v>
      </c>
      <c r="CZ295" s="157">
        <f t="shared" si="928"/>
        <v>11685.7</v>
      </c>
      <c r="DA295" s="158">
        <f t="shared" si="928"/>
        <v>12632.2</v>
      </c>
      <c r="DB295" s="155"/>
      <c r="DC295" s="156"/>
      <c r="DD295" s="157">
        <f t="shared" si="929"/>
        <v>0</v>
      </c>
      <c r="DE295" s="158">
        <f t="shared" si="929"/>
        <v>0</v>
      </c>
      <c r="DF295" s="157">
        <f t="shared" si="930"/>
        <v>130.83122807017546</v>
      </c>
      <c r="DG295" s="158">
        <f t="shared" si="930"/>
        <v>130.39650165016502</v>
      </c>
      <c r="DH295" s="157">
        <f t="shared" si="931"/>
        <v>186434.50000000003</v>
      </c>
      <c r="DI295" s="158">
        <f t="shared" si="931"/>
        <v>197550.7</v>
      </c>
      <c r="DJ295" s="157">
        <f t="shared" si="932"/>
        <v>2135</v>
      </c>
      <c r="DK295" s="158">
        <f t="shared" si="932"/>
        <v>2269</v>
      </c>
      <c r="DL295" s="157">
        <f t="shared" si="932"/>
        <v>2135</v>
      </c>
      <c r="DM295" s="158">
        <f t="shared" si="932"/>
        <v>2269</v>
      </c>
      <c r="DN295" s="157">
        <f t="shared" si="933"/>
        <v>4.9274941451990637</v>
      </c>
      <c r="DO295" s="158">
        <f t="shared" si="933"/>
        <v>4.8356985456148083</v>
      </c>
      <c r="DP295" s="157">
        <f t="shared" si="934"/>
        <v>10520.2</v>
      </c>
      <c r="DQ295" s="158">
        <f t="shared" si="934"/>
        <v>10972.2</v>
      </c>
      <c r="DR295" s="157">
        <f t="shared" si="935"/>
        <v>128.30065573770491</v>
      </c>
      <c r="DS295" s="158">
        <f t="shared" si="935"/>
        <v>127.84120758043191</v>
      </c>
      <c r="DT295" s="157">
        <f t="shared" si="936"/>
        <v>273921.89999999997</v>
      </c>
      <c r="DU295" s="158">
        <f t="shared" si="936"/>
        <v>290071.7</v>
      </c>
      <c r="DV295" s="155">
        <v>2968</v>
      </c>
      <c r="DW295" s="156">
        <v>2895</v>
      </c>
      <c r="DX295" s="157">
        <f t="shared" si="937"/>
        <v>2968</v>
      </c>
      <c r="DY295" s="158">
        <f t="shared" si="937"/>
        <v>2895</v>
      </c>
      <c r="DZ295" s="155">
        <v>1460</v>
      </c>
      <c r="EA295" s="156">
        <v>1380</v>
      </c>
      <c r="EB295" s="157">
        <f t="shared" si="938"/>
        <v>1460</v>
      </c>
      <c r="EC295" s="158">
        <f t="shared" si="938"/>
        <v>1380</v>
      </c>
      <c r="ED295" s="155"/>
      <c r="EE295" s="156"/>
      <c r="EF295" s="157">
        <f t="shared" si="939"/>
        <v>0</v>
      </c>
      <c r="EG295" s="158">
        <f t="shared" si="939"/>
        <v>0</v>
      </c>
      <c r="EH295" s="157">
        <f t="shared" si="940"/>
        <v>4428</v>
      </c>
      <c r="EI295" s="158">
        <f t="shared" si="940"/>
        <v>4275</v>
      </c>
      <c r="EJ295" s="157">
        <f t="shared" si="941"/>
        <v>4428</v>
      </c>
      <c r="EK295" s="158">
        <f t="shared" si="941"/>
        <v>4275</v>
      </c>
      <c r="EL295" s="155">
        <v>3.5</v>
      </c>
      <c r="EM295" s="156">
        <v>3.5</v>
      </c>
      <c r="EN295" s="157">
        <f t="shared" si="942"/>
        <v>10388</v>
      </c>
      <c r="EO295" s="158">
        <f t="shared" si="942"/>
        <v>10132.5</v>
      </c>
      <c r="EP295" s="155">
        <v>3.9</v>
      </c>
      <c r="EQ295" s="156">
        <v>3.9</v>
      </c>
      <c r="ER295" s="157">
        <f t="shared" si="943"/>
        <v>5694</v>
      </c>
      <c r="ES295" s="158">
        <f t="shared" si="943"/>
        <v>5382</v>
      </c>
      <c r="ET295" s="155"/>
      <c r="EU295" s="156"/>
      <c r="EV295" s="157">
        <f t="shared" si="944"/>
        <v>0</v>
      </c>
      <c r="EW295" s="158">
        <f t="shared" si="944"/>
        <v>0</v>
      </c>
      <c r="EX295" s="157">
        <f t="shared" si="945"/>
        <v>3.631887985546522</v>
      </c>
      <c r="EY295" s="158">
        <f t="shared" si="945"/>
        <v>3.6291228070175436</v>
      </c>
      <c r="EZ295" s="157">
        <f t="shared" si="946"/>
        <v>16082</v>
      </c>
      <c r="FA295" s="158">
        <f t="shared" si="946"/>
        <v>15514.499999999998</v>
      </c>
      <c r="FB295" s="155">
        <v>85.6</v>
      </c>
      <c r="FC295" s="156">
        <v>85.3</v>
      </c>
      <c r="FD295" s="157">
        <f t="shared" si="947"/>
        <v>254060.79999999999</v>
      </c>
      <c r="FE295" s="158">
        <f t="shared" si="947"/>
        <v>246943.5</v>
      </c>
      <c r="FF295" s="155">
        <v>75.8</v>
      </c>
      <c r="FG295" s="156">
        <v>76.7</v>
      </c>
      <c r="FH295" s="157">
        <f t="shared" si="948"/>
        <v>110668</v>
      </c>
      <c r="FI295" s="158">
        <f t="shared" si="948"/>
        <v>105846</v>
      </c>
      <c r="FJ295" s="155"/>
      <c r="FK295" s="156"/>
      <c r="FL295" s="157">
        <f t="shared" si="949"/>
        <v>0</v>
      </c>
      <c r="FM295" s="158">
        <f t="shared" si="949"/>
        <v>0</v>
      </c>
      <c r="FN295" s="157">
        <f t="shared" si="950"/>
        <v>82.368744354110206</v>
      </c>
      <c r="FO295" s="158">
        <f t="shared" si="950"/>
        <v>82.523859649122812</v>
      </c>
      <c r="FP295" s="157">
        <f t="shared" si="951"/>
        <v>364728.8</v>
      </c>
      <c r="FQ295" s="158">
        <f t="shared" si="951"/>
        <v>352789.5</v>
      </c>
      <c r="FR295" s="155">
        <v>174</v>
      </c>
      <c r="FS295" s="156">
        <v>129</v>
      </c>
      <c r="FT295" s="157">
        <f t="shared" si="952"/>
        <v>174</v>
      </c>
      <c r="FU295" s="158">
        <f t="shared" si="952"/>
        <v>129</v>
      </c>
      <c r="FV295" s="155">
        <v>6.7</v>
      </c>
      <c r="FW295" s="156">
        <v>6.5</v>
      </c>
      <c r="FX295" s="157">
        <f t="shared" si="953"/>
        <v>1165.8</v>
      </c>
      <c r="FY295" s="158">
        <f t="shared" si="953"/>
        <v>838.5</v>
      </c>
      <c r="FZ295" s="155">
        <v>80</v>
      </c>
      <c r="GA295" s="156">
        <v>66.900000000000006</v>
      </c>
      <c r="GB295" s="157">
        <f t="shared" si="954"/>
        <v>13920</v>
      </c>
      <c r="GC295" s="158">
        <f t="shared" si="954"/>
        <v>8630.1</v>
      </c>
      <c r="GD295" s="157">
        <f t="shared" si="955"/>
        <v>4966</v>
      </c>
      <c r="GE295" s="158">
        <f t="shared" si="955"/>
        <v>5027</v>
      </c>
      <c r="GF295" s="157">
        <f t="shared" si="955"/>
        <v>4966</v>
      </c>
      <c r="GG295" s="158">
        <f t="shared" si="955"/>
        <v>5027</v>
      </c>
      <c r="GH295" s="157">
        <f t="shared" si="956"/>
        <v>20179.400000000001</v>
      </c>
      <c r="GI295" s="158">
        <f t="shared" si="956"/>
        <v>20364.8</v>
      </c>
      <c r="GJ295" s="157">
        <f t="shared" si="957"/>
        <v>510301.8</v>
      </c>
      <c r="GK295" s="158">
        <f t="shared" si="957"/>
        <v>519878.5</v>
      </c>
      <c r="GL295" s="157">
        <f t="shared" si="958"/>
        <v>1597</v>
      </c>
      <c r="GM295" s="158">
        <f t="shared" si="958"/>
        <v>1517</v>
      </c>
      <c r="GN295" s="157">
        <f t="shared" si="958"/>
        <v>1597</v>
      </c>
      <c r="GO295" s="158">
        <f t="shared" si="958"/>
        <v>1517</v>
      </c>
      <c r="GP295" s="157">
        <f t="shared" si="959"/>
        <v>6422.8</v>
      </c>
      <c r="GQ295" s="158">
        <f t="shared" si="959"/>
        <v>6121.9</v>
      </c>
      <c r="GR295" s="157">
        <f t="shared" si="960"/>
        <v>128348.9</v>
      </c>
      <c r="GS295" s="158">
        <f t="shared" si="960"/>
        <v>122982.7</v>
      </c>
      <c r="GT295" s="157">
        <f t="shared" si="961"/>
        <v>6563</v>
      </c>
      <c r="GU295" s="158">
        <f t="shared" si="961"/>
        <v>6544</v>
      </c>
      <c r="GV295" s="157">
        <f t="shared" si="961"/>
        <v>6563</v>
      </c>
      <c r="GW295" s="158">
        <f t="shared" si="961"/>
        <v>6544</v>
      </c>
      <c r="GX295" s="157">
        <f t="shared" si="962"/>
        <v>26602.2</v>
      </c>
      <c r="GY295" s="158">
        <f t="shared" si="962"/>
        <v>26486.699999999997</v>
      </c>
      <c r="GZ295" s="157">
        <f t="shared" si="962"/>
        <v>638650.69999999995</v>
      </c>
      <c r="HA295" s="158">
        <f t="shared" si="962"/>
        <v>642861.19999999995</v>
      </c>
      <c r="HB295" s="157">
        <f t="shared" si="963"/>
        <v>0</v>
      </c>
      <c r="HC295" s="158">
        <f t="shared" si="963"/>
        <v>0</v>
      </c>
      <c r="HD295" s="157">
        <f t="shared" si="963"/>
        <v>0</v>
      </c>
      <c r="HE295" s="158">
        <f t="shared" si="963"/>
        <v>0</v>
      </c>
      <c r="HF295" s="157" t="str">
        <f t="shared" si="964"/>
        <v/>
      </c>
      <c r="HG295" s="158" t="str">
        <f t="shared" si="964"/>
        <v/>
      </c>
      <c r="HH295" s="157" t="str">
        <f t="shared" si="965"/>
        <v/>
      </c>
      <c r="HI295" s="158" t="str">
        <f t="shared" si="965"/>
        <v/>
      </c>
      <c r="HJ295" s="157">
        <f t="shared" si="966"/>
        <v>27768</v>
      </c>
      <c r="HK295" s="158">
        <f t="shared" si="966"/>
        <v>27325.199999999997</v>
      </c>
      <c r="HL295" s="157">
        <f t="shared" si="967"/>
        <v>652570.69999999995</v>
      </c>
      <c r="HM295" s="158">
        <f t="shared" si="967"/>
        <v>651491.29999999993</v>
      </c>
    </row>
    <row r="296" spans="1:221">
      <c r="A296" s="265" t="s">
        <v>693</v>
      </c>
      <c r="B296" s="213" t="s">
        <v>697</v>
      </c>
      <c r="C296" s="214"/>
      <c r="D296" s="13">
        <v>227216</v>
      </c>
      <c r="E296" s="13">
        <v>1</v>
      </c>
      <c r="F296" s="155">
        <v>6601</v>
      </c>
      <c r="G296" s="156">
        <v>6970</v>
      </c>
      <c r="H296" s="155">
        <v>63</v>
      </c>
      <c r="I296" s="156">
        <v>64</v>
      </c>
      <c r="J296" s="157">
        <f t="shared" si="900"/>
        <v>6538</v>
      </c>
      <c r="K296" s="158">
        <f t="shared" si="900"/>
        <v>6906</v>
      </c>
      <c r="L296" s="155"/>
      <c r="M296" s="156"/>
      <c r="N296" s="157">
        <f t="shared" si="901"/>
        <v>6538</v>
      </c>
      <c r="O296" s="158">
        <f t="shared" si="901"/>
        <v>6906</v>
      </c>
      <c r="P296" s="157">
        <f t="shared" si="901"/>
        <v>6538</v>
      </c>
      <c r="Q296" s="158">
        <f t="shared" si="901"/>
        <v>6906</v>
      </c>
      <c r="R296" s="155">
        <v>836</v>
      </c>
      <c r="S296" s="156">
        <v>961</v>
      </c>
      <c r="T296" s="157">
        <f t="shared" si="902"/>
        <v>836</v>
      </c>
      <c r="U296" s="158">
        <f t="shared" si="902"/>
        <v>961</v>
      </c>
      <c r="V296" s="155">
        <v>25</v>
      </c>
      <c r="W296" s="156">
        <v>21</v>
      </c>
      <c r="X296" s="157">
        <f t="shared" si="903"/>
        <v>25</v>
      </c>
      <c r="Y296" s="158">
        <f t="shared" si="903"/>
        <v>21</v>
      </c>
      <c r="Z296" s="155"/>
      <c r="AA296" s="156"/>
      <c r="AB296" s="157">
        <f t="shared" si="904"/>
        <v>0</v>
      </c>
      <c r="AC296" s="158">
        <f t="shared" si="904"/>
        <v>0</v>
      </c>
      <c r="AD296" s="157">
        <f t="shared" si="905"/>
        <v>861</v>
      </c>
      <c r="AE296" s="158">
        <f t="shared" si="905"/>
        <v>982</v>
      </c>
      <c r="AF296" s="157">
        <f t="shared" si="906"/>
        <v>861</v>
      </c>
      <c r="AG296" s="158">
        <f t="shared" si="906"/>
        <v>982</v>
      </c>
      <c r="AH296" s="155">
        <v>4.4000000000000004</v>
      </c>
      <c r="AI296" s="156">
        <v>4.4000000000000004</v>
      </c>
      <c r="AJ296" s="157">
        <f t="shared" si="907"/>
        <v>3678.4</v>
      </c>
      <c r="AK296" s="157">
        <f t="shared" si="907"/>
        <v>4228.4000000000005</v>
      </c>
      <c r="AL296" s="155">
        <v>4.5999999999999996</v>
      </c>
      <c r="AM296" s="156">
        <v>4.3</v>
      </c>
      <c r="AN296" s="157">
        <f t="shared" si="908"/>
        <v>114.99999999999999</v>
      </c>
      <c r="AO296" s="157">
        <f t="shared" si="908"/>
        <v>90.3</v>
      </c>
      <c r="AP296" s="155"/>
      <c r="AQ296" s="156"/>
      <c r="AR296" s="157">
        <f t="shared" si="909"/>
        <v>0</v>
      </c>
      <c r="AS296" s="158">
        <f t="shared" si="909"/>
        <v>0</v>
      </c>
      <c r="AT296" s="157">
        <f t="shared" si="910"/>
        <v>4.4058072009291527</v>
      </c>
      <c r="AU296" s="158">
        <f t="shared" si="910"/>
        <v>4.3978615071283107</v>
      </c>
      <c r="AV296" s="157">
        <f t="shared" si="911"/>
        <v>3793.4000000000005</v>
      </c>
      <c r="AW296" s="158">
        <f t="shared" si="911"/>
        <v>4318.7000000000007</v>
      </c>
      <c r="AX296" s="155">
        <v>118.3</v>
      </c>
      <c r="AY296" s="156">
        <v>118</v>
      </c>
      <c r="AZ296" s="157">
        <f t="shared" si="912"/>
        <v>98898.8</v>
      </c>
      <c r="BA296" s="158">
        <f t="shared" si="912"/>
        <v>113398</v>
      </c>
      <c r="BB296" s="155">
        <v>125.1</v>
      </c>
      <c r="BC296" s="156">
        <v>115.1</v>
      </c>
      <c r="BD296" s="157">
        <f t="shared" si="913"/>
        <v>3127.5</v>
      </c>
      <c r="BE296" s="158">
        <f t="shared" si="913"/>
        <v>2417.1</v>
      </c>
      <c r="BF296" s="155"/>
      <c r="BG296" s="156"/>
      <c r="BH296" s="157">
        <f t="shared" si="914"/>
        <v>0</v>
      </c>
      <c r="BI296" s="158">
        <f t="shared" si="914"/>
        <v>0</v>
      </c>
      <c r="BJ296" s="157">
        <f t="shared" si="915"/>
        <v>118.49744483159118</v>
      </c>
      <c r="BK296" s="158">
        <f t="shared" si="915"/>
        <v>117.93798370672098</v>
      </c>
      <c r="BL296" s="157">
        <f t="shared" si="916"/>
        <v>102026.3</v>
      </c>
      <c r="BM296" s="158">
        <f t="shared" si="916"/>
        <v>115815.1</v>
      </c>
      <c r="BN296" s="155">
        <v>1407</v>
      </c>
      <c r="BO296" s="156">
        <v>1578</v>
      </c>
      <c r="BP296" s="157">
        <f t="shared" si="917"/>
        <v>1407</v>
      </c>
      <c r="BQ296" s="158">
        <f t="shared" si="917"/>
        <v>1578</v>
      </c>
      <c r="BR296" s="155">
        <v>63</v>
      </c>
      <c r="BS296" s="156">
        <v>71</v>
      </c>
      <c r="BT296" s="157">
        <f t="shared" si="918"/>
        <v>63</v>
      </c>
      <c r="BU296" s="158">
        <f t="shared" si="918"/>
        <v>71</v>
      </c>
      <c r="BV296" s="155"/>
      <c r="BW296" s="156"/>
      <c r="BX296" s="157">
        <f t="shared" si="919"/>
        <v>0</v>
      </c>
      <c r="BY296" s="158">
        <f t="shared" si="919"/>
        <v>0</v>
      </c>
      <c r="BZ296" s="157">
        <f t="shared" si="920"/>
        <v>1470</v>
      </c>
      <c r="CA296" s="158">
        <f t="shared" si="920"/>
        <v>1649</v>
      </c>
      <c r="CB296" s="157">
        <f t="shared" si="921"/>
        <v>1470</v>
      </c>
      <c r="CC296" s="158">
        <f t="shared" si="921"/>
        <v>1649</v>
      </c>
      <c r="CD296" s="155">
        <v>4.9000000000000004</v>
      </c>
      <c r="CE296" s="156">
        <v>4.8</v>
      </c>
      <c r="CF296" s="157">
        <f t="shared" si="922"/>
        <v>6894.3</v>
      </c>
      <c r="CG296" s="158">
        <f t="shared" si="922"/>
        <v>7574.4</v>
      </c>
      <c r="CH296" s="155">
        <v>5.2</v>
      </c>
      <c r="CI296" s="156">
        <v>5</v>
      </c>
      <c r="CJ296" s="157">
        <f t="shared" si="923"/>
        <v>327.60000000000002</v>
      </c>
      <c r="CK296" s="158">
        <f t="shared" si="923"/>
        <v>355</v>
      </c>
      <c r="CL296" s="155"/>
      <c r="CM296" s="156"/>
      <c r="CN296" s="157">
        <f t="shared" si="924"/>
        <v>0</v>
      </c>
      <c r="CO296" s="158">
        <f t="shared" si="924"/>
        <v>0</v>
      </c>
      <c r="CP296" s="157">
        <f t="shared" si="925"/>
        <v>4.9128571428571428</v>
      </c>
      <c r="CQ296" s="158">
        <f t="shared" si="925"/>
        <v>4.8086112795633715</v>
      </c>
      <c r="CR296" s="157">
        <f t="shared" si="926"/>
        <v>7221.9</v>
      </c>
      <c r="CS296" s="158">
        <f t="shared" si="926"/>
        <v>7929.4</v>
      </c>
      <c r="CT296" s="155">
        <v>129.6</v>
      </c>
      <c r="CU296" s="156">
        <v>127.6</v>
      </c>
      <c r="CV296" s="157">
        <f t="shared" si="927"/>
        <v>182347.19999999998</v>
      </c>
      <c r="CW296" s="158">
        <f t="shared" si="927"/>
        <v>201352.8</v>
      </c>
      <c r="CX296" s="155">
        <v>128.69999999999999</v>
      </c>
      <c r="CY296" s="156">
        <v>130</v>
      </c>
      <c r="CZ296" s="157">
        <f t="shared" si="928"/>
        <v>8108.0999999999995</v>
      </c>
      <c r="DA296" s="158">
        <f t="shared" si="928"/>
        <v>9230</v>
      </c>
      <c r="DB296" s="155"/>
      <c r="DC296" s="156"/>
      <c r="DD296" s="157">
        <f t="shared" si="929"/>
        <v>0</v>
      </c>
      <c r="DE296" s="158">
        <f t="shared" si="929"/>
        <v>0</v>
      </c>
      <c r="DF296" s="157">
        <f t="shared" si="930"/>
        <v>129.56142857142856</v>
      </c>
      <c r="DG296" s="158">
        <f t="shared" si="930"/>
        <v>127.70333535476045</v>
      </c>
      <c r="DH296" s="157">
        <f t="shared" si="931"/>
        <v>190455.3</v>
      </c>
      <c r="DI296" s="158">
        <f t="shared" si="931"/>
        <v>210582.8</v>
      </c>
      <c r="DJ296" s="157">
        <f t="shared" si="932"/>
        <v>2331</v>
      </c>
      <c r="DK296" s="158">
        <f t="shared" si="932"/>
        <v>2631</v>
      </c>
      <c r="DL296" s="157">
        <f t="shared" si="932"/>
        <v>2331</v>
      </c>
      <c r="DM296" s="158">
        <f t="shared" si="932"/>
        <v>2631</v>
      </c>
      <c r="DN296" s="157">
        <f t="shared" si="933"/>
        <v>4.7255684255684249</v>
      </c>
      <c r="DO296" s="158">
        <f t="shared" si="933"/>
        <v>4.6553021664766252</v>
      </c>
      <c r="DP296" s="157">
        <f t="shared" si="934"/>
        <v>11015.3</v>
      </c>
      <c r="DQ296" s="158">
        <f t="shared" si="934"/>
        <v>12248.1</v>
      </c>
      <c r="DR296" s="157">
        <f t="shared" si="935"/>
        <v>125.47473187473186</v>
      </c>
      <c r="DS296" s="158">
        <f t="shared" si="935"/>
        <v>124.05849486887116</v>
      </c>
      <c r="DT296" s="157">
        <f t="shared" si="936"/>
        <v>292481.59999999998</v>
      </c>
      <c r="DU296" s="158">
        <f t="shared" si="936"/>
        <v>326397.90000000002</v>
      </c>
      <c r="DV296" s="155">
        <v>2841</v>
      </c>
      <c r="DW296" s="156">
        <v>2910</v>
      </c>
      <c r="DX296" s="157">
        <f t="shared" si="937"/>
        <v>2841</v>
      </c>
      <c r="DY296" s="158">
        <f t="shared" si="937"/>
        <v>2910</v>
      </c>
      <c r="DZ296" s="155">
        <v>1013</v>
      </c>
      <c r="EA296" s="156">
        <v>1006</v>
      </c>
      <c r="EB296" s="157">
        <f t="shared" si="938"/>
        <v>1013</v>
      </c>
      <c r="EC296" s="158">
        <f t="shared" si="938"/>
        <v>1006</v>
      </c>
      <c r="ED296" s="155"/>
      <c r="EE296" s="156"/>
      <c r="EF296" s="157">
        <f t="shared" si="939"/>
        <v>0</v>
      </c>
      <c r="EG296" s="158">
        <f t="shared" si="939"/>
        <v>0</v>
      </c>
      <c r="EH296" s="157">
        <f t="shared" si="940"/>
        <v>3854</v>
      </c>
      <c r="EI296" s="158">
        <f t="shared" si="940"/>
        <v>3916</v>
      </c>
      <c r="EJ296" s="157">
        <f t="shared" si="941"/>
        <v>3854</v>
      </c>
      <c r="EK296" s="158">
        <f t="shared" si="941"/>
        <v>3916</v>
      </c>
      <c r="EL296" s="155">
        <v>3.4</v>
      </c>
      <c r="EM296" s="156">
        <v>3.4</v>
      </c>
      <c r="EN296" s="157">
        <f t="shared" si="942"/>
        <v>9659.4</v>
      </c>
      <c r="EO296" s="158">
        <f t="shared" si="942"/>
        <v>9894</v>
      </c>
      <c r="EP296" s="155">
        <v>3.5</v>
      </c>
      <c r="EQ296" s="156">
        <v>3.6</v>
      </c>
      <c r="ER296" s="157">
        <f t="shared" si="943"/>
        <v>3545.5</v>
      </c>
      <c r="ES296" s="158">
        <f t="shared" si="943"/>
        <v>3621.6</v>
      </c>
      <c r="ET296" s="155"/>
      <c r="EU296" s="156"/>
      <c r="EV296" s="157">
        <f t="shared" si="944"/>
        <v>0</v>
      </c>
      <c r="EW296" s="158">
        <f t="shared" si="944"/>
        <v>0</v>
      </c>
      <c r="EX296" s="157">
        <f t="shared" si="945"/>
        <v>3.4262843798650753</v>
      </c>
      <c r="EY296" s="158">
        <f t="shared" si="945"/>
        <v>3.4513789581205314</v>
      </c>
      <c r="EZ296" s="157">
        <f t="shared" si="946"/>
        <v>13204.9</v>
      </c>
      <c r="FA296" s="158">
        <f t="shared" si="946"/>
        <v>13515.6</v>
      </c>
      <c r="FB296" s="155">
        <v>83.9</v>
      </c>
      <c r="FC296" s="156">
        <v>82.6</v>
      </c>
      <c r="FD296" s="157">
        <f t="shared" si="947"/>
        <v>238359.90000000002</v>
      </c>
      <c r="FE296" s="158">
        <f t="shared" si="947"/>
        <v>240365.99999999997</v>
      </c>
      <c r="FF296" s="155">
        <v>68.400000000000006</v>
      </c>
      <c r="FG296" s="156">
        <v>68.5</v>
      </c>
      <c r="FH296" s="157">
        <f t="shared" si="948"/>
        <v>69289.200000000012</v>
      </c>
      <c r="FI296" s="158">
        <f t="shared" si="948"/>
        <v>68911</v>
      </c>
      <c r="FJ296" s="155"/>
      <c r="FK296" s="156"/>
      <c r="FL296" s="157">
        <f t="shared" si="949"/>
        <v>0</v>
      </c>
      <c r="FM296" s="158">
        <f t="shared" si="949"/>
        <v>0</v>
      </c>
      <c r="FN296" s="157">
        <f t="shared" si="950"/>
        <v>79.82592112091335</v>
      </c>
      <c r="FO296" s="158">
        <f t="shared" si="950"/>
        <v>78.97778345250255</v>
      </c>
      <c r="FP296" s="157">
        <f t="shared" si="951"/>
        <v>307649.10000000003</v>
      </c>
      <c r="FQ296" s="158">
        <f t="shared" si="951"/>
        <v>309277</v>
      </c>
      <c r="FR296" s="155">
        <v>353</v>
      </c>
      <c r="FS296" s="156">
        <v>359</v>
      </c>
      <c r="FT296" s="157">
        <f t="shared" si="952"/>
        <v>353</v>
      </c>
      <c r="FU296" s="158">
        <f t="shared" si="952"/>
        <v>359</v>
      </c>
      <c r="FV296" s="155">
        <v>4.3</v>
      </c>
      <c r="FW296" s="156">
        <v>4.3</v>
      </c>
      <c r="FX296" s="157">
        <f t="shared" si="953"/>
        <v>1517.8999999999999</v>
      </c>
      <c r="FY296" s="158">
        <f t="shared" si="953"/>
        <v>1543.7</v>
      </c>
      <c r="FZ296" s="155">
        <v>53.2</v>
      </c>
      <c r="GA296" s="156">
        <v>60.2</v>
      </c>
      <c r="GB296" s="157">
        <f t="shared" si="954"/>
        <v>18779.600000000002</v>
      </c>
      <c r="GC296" s="158">
        <f t="shared" si="954"/>
        <v>21611.8</v>
      </c>
      <c r="GD296" s="157">
        <f t="shared" si="955"/>
        <v>5084</v>
      </c>
      <c r="GE296" s="158">
        <f t="shared" si="955"/>
        <v>5449</v>
      </c>
      <c r="GF296" s="157">
        <f t="shared" si="955"/>
        <v>5084</v>
      </c>
      <c r="GG296" s="158">
        <f t="shared" si="955"/>
        <v>5449</v>
      </c>
      <c r="GH296" s="157">
        <f t="shared" si="956"/>
        <v>20232.099999999999</v>
      </c>
      <c r="GI296" s="158">
        <f t="shared" si="956"/>
        <v>21696.799999999999</v>
      </c>
      <c r="GJ296" s="157">
        <f t="shared" si="957"/>
        <v>519605.9</v>
      </c>
      <c r="GK296" s="158">
        <f t="shared" si="957"/>
        <v>555116.79999999993</v>
      </c>
      <c r="GL296" s="157">
        <f t="shared" si="958"/>
        <v>1101</v>
      </c>
      <c r="GM296" s="158">
        <f t="shared" si="958"/>
        <v>1098</v>
      </c>
      <c r="GN296" s="157">
        <f t="shared" si="958"/>
        <v>1101</v>
      </c>
      <c r="GO296" s="158">
        <f t="shared" si="958"/>
        <v>1098</v>
      </c>
      <c r="GP296" s="157">
        <f t="shared" si="959"/>
        <v>3988.1</v>
      </c>
      <c r="GQ296" s="158">
        <f t="shared" si="959"/>
        <v>4066.9</v>
      </c>
      <c r="GR296" s="157">
        <f t="shared" si="960"/>
        <v>80524.800000000017</v>
      </c>
      <c r="GS296" s="158">
        <f t="shared" si="960"/>
        <v>80558.100000000006</v>
      </c>
      <c r="GT296" s="157">
        <f t="shared" si="961"/>
        <v>6185</v>
      </c>
      <c r="GU296" s="158">
        <f t="shared" si="961"/>
        <v>6547</v>
      </c>
      <c r="GV296" s="157">
        <f t="shared" si="961"/>
        <v>6185</v>
      </c>
      <c r="GW296" s="158">
        <f t="shared" si="961"/>
        <v>6547</v>
      </c>
      <c r="GX296" s="157">
        <f t="shared" si="962"/>
        <v>24220.199999999997</v>
      </c>
      <c r="GY296" s="158">
        <f t="shared" si="962"/>
        <v>25763.7</v>
      </c>
      <c r="GZ296" s="157">
        <f t="shared" si="962"/>
        <v>600130.70000000007</v>
      </c>
      <c r="HA296" s="158">
        <f t="shared" si="962"/>
        <v>635674.89999999991</v>
      </c>
      <c r="HB296" s="157">
        <f t="shared" si="963"/>
        <v>0</v>
      </c>
      <c r="HC296" s="158">
        <f t="shared" si="963"/>
        <v>0</v>
      </c>
      <c r="HD296" s="157">
        <f t="shared" si="963"/>
        <v>0</v>
      </c>
      <c r="HE296" s="158">
        <f t="shared" si="963"/>
        <v>0</v>
      </c>
      <c r="HF296" s="157" t="str">
        <f t="shared" si="964"/>
        <v/>
      </c>
      <c r="HG296" s="158" t="str">
        <f t="shared" si="964"/>
        <v/>
      </c>
      <c r="HH296" s="157" t="str">
        <f t="shared" si="965"/>
        <v/>
      </c>
      <c r="HI296" s="158" t="str">
        <f t="shared" si="965"/>
        <v/>
      </c>
      <c r="HJ296" s="157">
        <f t="shared" si="966"/>
        <v>25738.1</v>
      </c>
      <c r="HK296" s="158">
        <f t="shared" si="966"/>
        <v>27307.4</v>
      </c>
      <c r="HL296" s="157">
        <f t="shared" si="967"/>
        <v>618910.29999999993</v>
      </c>
      <c r="HM296" s="158">
        <f t="shared" si="967"/>
        <v>657286.70000000007</v>
      </c>
    </row>
    <row r="297" spans="1:221">
      <c r="A297" s="265" t="s">
        <v>693</v>
      </c>
      <c r="B297" s="213" t="s">
        <v>698</v>
      </c>
      <c r="C297" s="214"/>
      <c r="D297" s="13">
        <v>228769</v>
      </c>
      <c r="E297" s="13">
        <v>1</v>
      </c>
      <c r="F297" s="155">
        <v>7444</v>
      </c>
      <c r="G297" s="156">
        <v>8157</v>
      </c>
      <c r="H297" s="155">
        <v>87</v>
      </c>
      <c r="I297" s="156">
        <v>230</v>
      </c>
      <c r="J297" s="157">
        <f t="shared" si="900"/>
        <v>7357</v>
      </c>
      <c r="K297" s="158">
        <f t="shared" si="900"/>
        <v>7927</v>
      </c>
      <c r="L297" s="155"/>
      <c r="M297" s="156"/>
      <c r="N297" s="157">
        <f t="shared" si="901"/>
        <v>7357</v>
      </c>
      <c r="O297" s="158">
        <f t="shared" si="901"/>
        <v>7927</v>
      </c>
      <c r="P297" s="157">
        <f t="shared" si="901"/>
        <v>7357</v>
      </c>
      <c r="Q297" s="158">
        <f t="shared" si="901"/>
        <v>7927</v>
      </c>
      <c r="R297" s="155">
        <v>535</v>
      </c>
      <c r="S297" s="156">
        <v>565</v>
      </c>
      <c r="T297" s="157">
        <f t="shared" si="902"/>
        <v>535</v>
      </c>
      <c r="U297" s="158">
        <f t="shared" si="902"/>
        <v>565</v>
      </c>
      <c r="V297" s="155">
        <v>16</v>
      </c>
      <c r="W297" s="156">
        <v>18</v>
      </c>
      <c r="X297" s="157">
        <f t="shared" si="903"/>
        <v>16</v>
      </c>
      <c r="Y297" s="158">
        <f t="shared" si="903"/>
        <v>18</v>
      </c>
      <c r="Z297" s="155"/>
      <c r="AA297" s="156"/>
      <c r="AB297" s="157">
        <f t="shared" si="904"/>
        <v>0</v>
      </c>
      <c r="AC297" s="158">
        <f t="shared" si="904"/>
        <v>0</v>
      </c>
      <c r="AD297" s="157">
        <f t="shared" si="905"/>
        <v>551</v>
      </c>
      <c r="AE297" s="158">
        <f t="shared" si="905"/>
        <v>583</v>
      </c>
      <c r="AF297" s="157">
        <f t="shared" si="906"/>
        <v>551</v>
      </c>
      <c r="AG297" s="158">
        <f t="shared" si="906"/>
        <v>583</v>
      </c>
      <c r="AH297" s="155">
        <v>4.7</v>
      </c>
      <c r="AI297" s="156">
        <v>4.7</v>
      </c>
      <c r="AJ297" s="157">
        <f t="shared" si="907"/>
        <v>2514.5</v>
      </c>
      <c r="AK297" s="157">
        <f t="shared" si="907"/>
        <v>2655.5</v>
      </c>
      <c r="AL297" s="155">
        <v>4.9000000000000004</v>
      </c>
      <c r="AM297" s="156">
        <v>5.4</v>
      </c>
      <c r="AN297" s="157">
        <f t="shared" si="908"/>
        <v>78.400000000000006</v>
      </c>
      <c r="AO297" s="157">
        <f t="shared" si="908"/>
        <v>97.2</v>
      </c>
      <c r="AP297" s="155"/>
      <c r="AQ297" s="156"/>
      <c r="AR297" s="157">
        <f t="shared" si="909"/>
        <v>0</v>
      </c>
      <c r="AS297" s="158">
        <f t="shared" si="909"/>
        <v>0</v>
      </c>
      <c r="AT297" s="157">
        <f t="shared" si="910"/>
        <v>4.7058076225045378</v>
      </c>
      <c r="AU297" s="158">
        <f t="shared" si="910"/>
        <v>4.7216123499142366</v>
      </c>
      <c r="AV297" s="157">
        <f t="shared" si="911"/>
        <v>2592.9</v>
      </c>
      <c r="AW297" s="158">
        <f t="shared" si="911"/>
        <v>2752.7</v>
      </c>
      <c r="AX297" s="155">
        <v>119.2</v>
      </c>
      <c r="AY297" s="156">
        <v>120</v>
      </c>
      <c r="AZ297" s="157">
        <f t="shared" si="912"/>
        <v>63772</v>
      </c>
      <c r="BA297" s="158">
        <f t="shared" si="912"/>
        <v>67800</v>
      </c>
      <c r="BB297" s="155">
        <v>112.5</v>
      </c>
      <c r="BC297" s="156">
        <v>113.1</v>
      </c>
      <c r="BD297" s="157">
        <f t="shared" si="913"/>
        <v>1800</v>
      </c>
      <c r="BE297" s="158">
        <f t="shared" si="913"/>
        <v>2035.8</v>
      </c>
      <c r="BF297" s="155"/>
      <c r="BG297" s="156"/>
      <c r="BH297" s="157">
        <f t="shared" si="914"/>
        <v>0</v>
      </c>
      <c r="BI297" s="158">
        <f t="shared" si="914"/>
        <v>0</v>
      </c>
      <c r="BJ297" s="157">
        <f t="shared" si="915"/>
        <v>119.005444646098</v>
      </c>
      <c r="BK297" s="158">
        <f t="shared" si="915"/>
        <v>119.78696397941681</v>
      </c>
      <c r="BL297" s="157">
        <f t="shared" si="916"/>
        <v>65572</v>
      </c>
      <c r="BM297" s="158">
        <f t="shared" si="916"/>
        <v>69835.8</v>
      </c>
      <c r="BN297" s="155">
        <v>784</v>
      </c>
      <c r="BO297" s="156">
        <v>925</v>
      </c>
      <c r="BP297" s="157">
        <f t="shared" si="917"/>
        <v>784</v>
      </c>
      <c r="BQ297" s="158">
        <f t="shared" si="917"/>
        <v>925</v>
      </c>
      <c r="BR297" s="155">
        <v>59</v>
      </c>
      <c r="BS297" s="156">
        <v>33</v>
      </c>
      <c r="BT297" s="157">
        <f t="shared" si="918"/>
        <v>59</v>
      </c>
      <c r="BU297" s="158">
        <f t="shared" si="918"/>
        <v>33</v>
      </c>
      <c r="BV297" s="155"/>
      <c r="BW297" s="156"/>
      <c r="BX297" s="157">
        <f t="shared" si="919"/>
        <v>0</v>
      </c>
      <c r="BY297" s="158">
        <f t="shared" si="919"/>
        <v>0</v>
      </c>
      <c r="BZ297" s="157">
        <f t="shared" si="920"/>
        <v>843</v>
      </c>
      <c r="CA297" s="158">
        <f t="shared" si="920"/>
        <v>958</v>
      </c>
      <c r="CB297" s="157">
        <f t="shared" si="921"/>
        <v>843</v>
      </c>
      <c r="CC297" s="158">
        <f t="shared" si="921"/>
        <v>958</v>
      </c>
      <c r="CD297" s="155">
        <v>5.0999999999999996</v>
      </c>
      <c r="CE297" s="156">
        <v>5.0999999999999996</v>
      </c>
      <c r="CF297" s="157">
        <f t="shared" si="922"/>
        <v>3998.3999999999996</v>
      </c>
      <c r="CG297" s="158">
        <f t="shared" si="922"/>
        <v>4717.5</v>
      </c>
      <c r="CH297" s="155">
        <v>5.8</v>
      </c>
      <c r="CI297" s="156">
        <v>5.7</v>
      </c>
      <c r="CJ297" s="157">
        <f t="shared" si="923"/>
        <v>342.2</v>
      </c>
      <c r="CK297" s="158">
        <f t="shared" si="923"/>
        <v>188.1</v>
      </c>
      <c r="CL297" s="155"/>
      <c r="CM297" s="156"/>
      <c r="CN297" s="157">
        <f t="shared" si="924"/>
        <v>0</v>
      </c>
      <c r="CO297" s="158">
        <f t="shared" si="924"/>
        <v>0</v>
      </c>
      <c r="CP297" s="157">
        <f t="shared" si="925"/>
        <v>5.148991696322657</v>
      </c>
      <c r="CQ297" s="158">
        <f t="shared" si="925"/>
        <v>5.1206680584551156</v>
      </c>
      <c r="CR297" s="157">
        <f t="shared" si="926"/>
        <v>4340.5999999999995</v>
      </c>
      <c r="CS297" s="158">
        <f t="shared" si="926"/>
        <v>4905.6000000000004</v>
      </c>
      <c r="CT297" s="155">
        <v>128.1</v>
      </c>
      <c r="CU297" s="156">
        <v>129.6</v>
      </c>
      <c r="CV297" s="157">
        <f t="shared" si="927"/>
        <v>100430.39999999999</v>
      </c>
      <c r="CW297" s="158">
        <f t="shared" si="927"/>
        <v>119880</v>
      </c>
      <c r="CX297" s="155">
        <v>123.6</v>
      </c>
      <c r="CY297" s="156">
        <v>121.1</v>
      </c>
      <c r="CZ297" s="157">
        <f t="shared" si="928"/>
        <v>7292.4</v>
      </c>
      <c r="DA297" s="158">
        <f t="shared" si="928"/>
        <v>3996.2999999999997</v>
      </c>
      <c r="DB297" s="155"/>
      <c r="DC297" s="156"/>
      <c r="DD297" s="157">
        <f t="shared" si="929"/>
        <v>0</v>
      </c>
      <c r="DE297" s="158">
        <f t="shared" si="929"/>
        <v>0</v>
      </c>
      <c r="DF297" s="157">
        <f t="shared" si="930"/>
        <v>127.7850533807829</v>
      </c>
      <c r="DG297" s="158">
        <f t="shared" si="930"/>
        <v>129.30720250521921</v>
      </c>
      <c r="DH297" s="157">
        <f t="shared" si="931"/>
        <v>107722.79999999999</v>
      </c>
      <c r="DI297" s="158">
        <f t="shared" si="931"/>
        <v>123876.3</v>
      </c>
      <c r="DJ297" s="157">
        <f t="shared" si="932"/>
        <v>1394</v>
      </c>
      <c r="DK297" s="158">
        <f t="shared" si="932"/>
        <v>1541</v>
      </c>
      <c r="DL297" s="157">
        <f t="shared" si="932"/>
        <v>1394</v>
      </c>
      <c r="DM297" s="158">
        <f t="shared" si="932"/>
        <v>1541</v>
      </c>
      <c r="DN297" s="157">
        <f t="shared" si="933"/>
        <v>4.9738163558106168</v>
      </c>
      <c r="DO297" s="158">
        <f t="shared" si="933"/>
        <v>4.9696950032446461</v>
      </c>
      <c r="DP297" s="157">
        <f t="shared" si="934"/>
        <v>6933.5</v>
      </c>
      <c r="DQ297" s="158">
        <f t="shared" si="934"/>
        <v>7658.2999999999993</v>
      </c>
      <c r="DR297" s="157">
        <f t="shared" si="935"/>
        <v>124.31477761836442</v>
      </c>
      <c r="DS297" s="158">
        <f t="shared" si="935"/>
        <v>125.70545100584037</v>
      </c>
      <c r="DT297" s="157">
        <f t="shared" si="936"/>
        <v>173294.8</v>
      </c>
      <c r="DU297" s="158">
        <f t="shared" si="936"/>
        <v>193712.1</v>
      </c>
      <c r="DV297" s="155">
        <v>1994</v>
      </c>
      <c r="DW297" s="156">
        <v>1899</v>
      </c>
      <c r="DX297" s="157">
        <f t="shared" si="937"/>
        <v>1994</v>
      </c>
      <c r="DY297" s="158">
        <f t="shared" si="937"/>
        <v>1899</v>
      </c>
      <c r="DZ297" s="155">
        <v>2651</v>
      </c>
      <c r="EA297" s="156">
        <v>3115</v>
      </c>
      <c r="EB297" s="157">
        <f t="shared" si="938"/>
        <v>2651</v>
      </c>
      <c r="EC297" s="158">
        <f t="shared" si="938"/>
        <v>3115</v>
      </c>
      <c r="ED297" s="155"/>
      <c r="EE297" s="156"/>
      <c r="EF297" s="157">
        <f t="shared" si="939"/>
        <v>0</v>
      </c>
      <c r="EG297" s="158">
        <f t="shared" si="939"/>
        <v>0</v>
      </c>
      <c r="EH297" s="157">
        <f t="shared" si="940"/>
        <v>4645</v>
      </c>
      <c r="EI297" s="158">
        <f t="shared" si="940"/>
        <v>5014</v>
      </c>
      <c r="EJ297" s="157">
        <f t="shared" si="941"/>
        <v>4645</v>
      </c>
      <c r="EK297" s="158">
        <f t="shared" si="941"/>
        <v>5014</v>
      </c>
      <c r="EL297" s="155">
        <v>3.5</v>
      </c>
      <c r="EM297" s="156">
        <v>3.6</v>
      </c>
      <c r="EN297" s="157">
        <f t="shared" si="942"/>
        <v>6979</v>
      </c>
      <c r="EO297" s="158">
        <f t="shared" si="942"/>
        <v>6836.4000000000005</v>
      </c>
      <c r="EP297" s="155">
        <v>3</v>
      </c>
      <c r="EQ297" s="156">
        <v>3</v>
      </c>
      <c r="ER297" s="157">
        <f t="shared" si="943"/>
        <v>7953</v>
      </c>
      <c r="ES297" s="158">
        <f t="shared" si="943"/>
        <v>9345</v>
      </c>
      <c r="ET297" s="155"/>
      <c r="EU297" s="156"/>
      <c r="EV297" s="157">
        <f t="shared" si="944"/>
        <v>0</v>
      </c>
      <c r="EW297" s="158">
        <f t="shared" si="944"/>
        <v>0</v>
      </c>
      <c r="EX297" s="157">
        <f t="shared" si="945"/>
        <v>3.2146393972012919</v>
      </c>
      <c r="EY297" s="158">
        <f t="shared" si="945"/>
        <v>3.227243717590746</v>
      </c>
      <c r="EZ297" s="157">
        <f t="shared" si="946"/>
        <v>14932</v>
      </c>
      <c r="FA297" s="158">
        <f t="shared" si="946"/>
        <v>16181.4</v>
      </c>
      <c r="FB297" s="155">
        <v>77.2</v>
      </c>
      <c r="FC297" s="156">
        <v>78.8</v>
      </c>
      <c r="FD297" s="157">
        <f t="shared" si="947"/>
        <v>153936.80000000002</v>
      </c>
      <c r="FE297" s="158">
        <f t="shared" si="947"/>
        <v>149641.19999999998</v>
      </c>
      <c r="FF297" s="155">
        <v>47.3</v>
      </c>
      <c r="FG297" s="156">
        <v>47.5</v>
      </c>
      <c r="FH297" s="157">
        <f t="shared" si="948"/>
        <v>125392.29999999999</v>
      </c>
      <c r="FI297" s="158">
        <f t="shared" si="948"/>
        <v>147962.5</v>
      </c>
      <c r="FJ297" s="155"/>
      <c r="FK297" s="156"/>
      <c r="FL297" s="157">
        <f t="shared" si="949"/>
        <v>0</v>
      </c>
      <c r="FM297" s="158">
        <f t="shared" si="949"/>
        <v>0</v>
      </c>
      <c r="FN297" s="157">
        <f t="shared" si="950"/>
        <v>60.135435952637238</v>
      </c>
      <c r="FO297" s="158">
        <f t="shared" si="950"/>
        <v>59.354547267650567</v>
      </c>
      <c r="FP297" s="157">
        <f t="shared" si="951"/>
        <v>279329.09999999998</v>
      </c>
      <c r="FQ297" s="158">
        <f t="shared" si="951"/>
        <v>297603.69999999995</v>
      </c>
      <c r="FR297" s="155">
        <v>1318</v>
      </c>
      <c r="FS297" s="156">
        <v>1372</v>
      </c>
      <c r="FT297" s="157">
        <f t="shared" si="952"/>
        <v>1318</v>
      </c>
      <c r="FU297" s="158">
        <f t="shared" si="952"/>
        <v>1372</v>
      </c>
      <c r="FV297" s="155">
        <v>1.4</v>
      </c>
      <c r="FW297" s="156">
        <v>1.2</v>
      </c>
      <c r="FX297" s="157">
        <f t="shared" si="953"/>
        <v>1845.1999999999998</v>
      </c>
      <c r="FY297" s="158">
        <f t="shared" si="953"/>
        <v>1646.3999999999999</v>
      </c>
      <c r="FZ297" s="155">
        <v>13.8</v>
      </c>
      <c r="GA297" s="156">
        <v>10.199999999999999</v>
      </c>
      <c r="GB297" s="157">
        <f t="shared" si="954"/>
        <v>18188.400000000001</v>
      </c>
      <c r="GC297" s="158">
        <f t="shared" si="954"/>
        <v>13994.4</v>
      </c>
      <c r="GD297" s="157">
        <f t="shared" si="955"/>
        <v>3313</v>
      </c>
      <c r="GE297" s="158">
        <f t="shared" si="955"/>
        <v>3389</v>
      </c>
      <c r="GF297" s="157">
        <f t="shared" si="955"/>
        <v>3313</v>
      </c>
      <c r="GG297" s="158">
        <f t="shared" si="955"/>
        <v>3389</v>
      </c>
      <c r="GH297" s="157">
        <f t="shared" si="956"/>
        <v>13491.9</v>
      </c>
      <c r="GI297" s="158">
        <f t="shared" si="956"/>
        <v>14209.400000000001</v>
      </c>
      <c r="GJ297" s="157">
        <f t="shared" si="957"/>
        <v>318139.2</v>
      </c>
      <c r="GK297" s="158">
        <f t="shared" si="957"/>
        <v>337321.19999999995</v>
      </c>
      <c r="GL297" s="157">
        <f t="shared" si="958"/>
        <v>2726</v>
      </c>
      <c r="GM297" s="158">
        <f t="shared" si="958"/>
        <v>3166</v>
      </c>
      <c r="GN297" s="157">
        <f t="shared" si="958"/>
        <v>2726</v>
      </c>
      <c r="GO297" s="158">
        <f t="shared" si="958"/>
        <v>3166</v>
      </c>
      <c r="GP297" s="157">
        <f t="shared" si="959"/>
        <v>8373.6</v>
      </c>
      <c r="GQ297" s="158">
        <f t="shared" si="959"/>
        <v>9630.2999999999993</v>
      </c>
      <c r="GR297" s="157">
        <f t="shared" si="960"/>
        <v>134484.69999999998</v>
      </c>
      <c r="GS297" s="158">
        <f t="shared" si="960"/>
        <v>153994.6</v>
      </c>
      <c r="GT297" s="157">
        <f t="shared" si="961"/>
        <v>6039</v>
      </c>
      <c r="GU297" s="158">
        <f t="shared" si="961"/>
        <v>6555</v>
      </c>
      <c r="GV297" s="157">
        <f t="shared" si="961"/>
        <v>6039</v>
      </c>
      <c r="GW297" s="158">
        <f t="shared" si="961"/>
        <v>6555</v>
      </c>
      <c r="GX297" s="157">
        <f t="shared" si="962"/>
        <v>21865.5</v>
      </c>
      <c r="GY297" s="158">
        <f t="shared" si="962"/>
        <v>23839.7</v>
      </c>
      <c r="GZ297" s="157">
        <f t="shared" si="962"/>
        <v>452623.9</v>
      </c>
      <c r="HA297" s="158">
        <f t="shared" si="962"/>
        <v>491315.79999999993</v>
      </c>
      <c r="HB297" s="157">
        <f t="shared" si="963"/>
        <v>0</v>
      </c>
      <c r="HC297" s="158">
        <f t="shared" si="963"/>
        <v>0</v>
      </c>
      <c r="HD297" s="157">
        <f t="shared" si="963"/>
        <v>0</v>
      </c>
      <c r="HE297" s="158">
        <f t="shared" si="963"/>
        <v>0</v>
      </c>
      <c r="HF297" s="157" t="str">
        <f t="shared" si="964"/>
        <v/>
      </c>
      <c r="HG297" s="158" t="str">
        <f t="shared" si="964"/>
        <v/>
      </c>
      <c r="HH297" s="157" t="str">
        <f t="shared" si="965"/>
        <v/>
      </c>
      <c r="HI297" s="158" t="str">
        <f t="shared" si="965"/>
        <v/>
      </c>
      <c r="HJ297" s="157">
        <f t="shared" si="966"/>
        <v>23710.7</v>
      </c>
      <c r="HK297" s="158">
        <f t="shared" si="966"/>
        <v>25486.1</v>
      </c>
      <c r="HL297" s="157">
        <f t="shared" si="967"/>
        <v>470812.3</v>
      </c>
      <c r="HM297" s="158">
        <f t="shared" si="967"/>
        <v>505310.19999999995</v>
      </c>
    </row>
    <row r="298" spans="1:221">
      <c r="A298" s="265" t="s">
        <v>693</v>
      </c>
      <c r="B298" s="213" t="s">
        <v>699</v>
      </c>
      <c r="C298" s="214"/>
      <c r="D298" s="13">
        <v>228778</v>
      </c>
      <c r="E298" s="13">
        <v>1</v>
      </c>
      <c r="F298" s="155">
        <v>10289</v>
      </c>
      <c r="G298" s="156">
        <v>9897</v>
      </c>
      <c r="H298" s="155">
        <v>487</v>
      </c>
      <c r="I298" s="156">
        <v>473</v>
      </c>
      <c r="J298" s="157">
        <f t="shared" si="900"/>
        <v>9802</v>
      </c>
      <c r="K298" s="158">
        <f t="shared" si="900"/>
        <v>9424</v>
      </c>
      <c r="L298" s="155"/>
      <c r="M298" s="156"/>
      <c r="N298" s="157">
        <f t="shared" si="901"/>
        <v>9802</v>
      </c>
      <c r="O298" s="158">
        <f t="shared" si="901"/>
        <v>9424</v>
      </c>
      <c r="P298" s="157">
        <f t="shared" si="901"/>
        <v>9802</v>
      </c>
      <c r="Q298" s="158">
        <f t="shared" si="901"/>
        <v>9424</v>
      </c>
      <c r="R298" s="155">
        <v>2548</v>
      </c>
      <c r="S298" s="156">
        <v>2432</v>
      </c>
      <c r="T298" s="157">
        <f t="shared" si="902"/>
        <v>2548</v>
      </c>
      <c r="U298" s="158">
        <f t="shared" si="902"/>
        <v>2432</v>
      </c>
      <c r="V298" s="155">
        <v>37</v>
      </c>
      <c r="W298" s="156">
        <v>96</v>
      </c>
      <c r="X298" s="157">
        <f t="shared" si="903"/>
        <v>37</v>
      </c>
      <c r="Y298" s="158">
        <f t="shared" si="903"/>
        <v>96</v>
      </c>
      <c r="Z298" s="155"/>
      <c r="AA298" s="156"/>
      <c r="AB298" s="157">
        <f t="shared" si="904"/>
        <v>0</v>
      </c>
      <c r="AC298" s="158">
        <f t="shared" si="904"/>
        <v>0</v>
      </c>
      <c r="AD298" s="157">
        <f t="shared" si="905"/>
        <v>2585</v>
      </c>
      <c r="AE298" s="158">
        <f t="shared" si="905"/>
        <v>2528</v>
      </c>
      <c r="AF298" s="157">
        <f t="shared" si="906"/>
        <v>2585</v>
      </c>
      <c r="AG298" s="158">
        <f t="shared" si="906"/>
        <v>2528</v>
      </c>
      <c r="AH298" s="155">
        <v>4.4000000000000004</v>
      </c>
      <c r="AI298" s="156">
        <v>4.3</v>
      </c>
      <c r="AJ298" s="157">
        <f t="shared" si="907"/>
        <v>11211.2</v>
      </c>
      <c r="AK298" s="157">
        <f t="shared" si="907"/>
        <v>10457.6</v>
      </c>
      <c r="AL298" s="155">
        <v>4.5999999999999996</v>
      </c>
      <c r="AM298" s="156">
        <v>4.0999999999999996</v>
      </c>
      <c r="AN298" s="157">
        <f t="shared" si="908"/>
        <v>170.2</v>
      </c>
      <c r="AO298" s="157">
        <f t="shared" si="908"/>
        <v>393.59999999999997</v>
      </c>
      <c r="AP298" s="155"/>
      <c r="AQ298" s="156"/>
      <c r="AR298" s="157">
        <f t="shared" si="909"/>
        <v>0</v>
      </c>
      <c r="AS298" s="158">
        <f t="shared" si="909"/>
        <v>0</v>
      </c>
      <c r="AT298" s="157">
        <f t="shared" si="910"/>
        <v>4.402862669245649</v>
      </c>
      <c r="AU298" s="158">
        <f t="shared" si="910"/>
        <v>4.2924050632911399</v>
      </c>
      <c r="AV298" s="157">
        <f t="shared" si="911"/>
        <v>11381.400000000003</v>
      </c>
      <c r="AW298" s="158">
        <f t="shared" si="911"/>
        <v>10851.200000000003</v>
      </c>
      <c r="AX298" s="155">
        <v>115.6</v>
      </c>
      <c r="AY298" s="156">
        <v>114</v>
      </c>
      <c r="AZ298" s="157">
        <f t="shared" si="912"/>
        <v>294548.8</v>
      </c>
      <c r="BA298" s="158">
        <f t="shared" si="912"/>
        <v>277248</v>
      </c>
      <c r="BB298" s="155">
        <v>121.1</v>
      </c>
      <c r="BC298" s="156">
        <v>110.4</v>
      </c>
      <c r="BD298" s="157">
        <f t="shared" si="913"/>
        <v>4480.7</v>
      </c>
      <c r="BE298" s="158">
        <f t="shared" si="913"/>
        <v>10598.400000000001</v>
      </c>
      <c r="BF298" s="155"/>
      <c r="BG298" s="156"/>
      <c r="BH298" s="157">
        <f t="shared" si="914"/>
        <v>0</v>
      </c>
      <c r="BI298" s="158">
        <f t="shared" si="914"/>
        <v>0</v>
      </c>
      <c r="BJ298" s="157">
        <f t="shared" si="915"/>
        <v>115.67872340425532</v>
      </c>
      <c r="BK298" s="158">
        <f t="shared" si="915"/>
        <v>113.86329113924052</v>
      </c>
      <c r="BL298" s="157">
        <f t="shared" si="916"/>
        <v>299029.5</v>
      </c>
      <c r="BM298" s="158">
        <f t="shared" si="916"/>
        <v>287846.40000000002</v>
      </c>
      <c r="BN298" s="155">
        <v>3834</v>
      </c>
      <c r="BO298" s="156">
        <v>3800</v>
      </c>
      <c r="BP298" s="157">
        <f t="shared" si="917"/>
        <v>3834</v>
      </c>
      <c r="BQ298" s="158">
        <f t="shared" si="917"/>
        <v>3800</v>
      </c>
      <c r="BR298" s="155">
        <v>89</v>
      </c>
      <c r="BS298" s="156">
        <v>94</v>
      </c>
      <c r="BT298" s="157">
        <f t="shared" si="918"/>
        <v>89</v>
      </c>
      <c r="BU298" s="158">
        <f t="shared" si="918"/>
        <v>94</v>
      </c>
      <c r="BV298" s="155"/>
      <c r="BW298" s="156"/>
      <c r="BX298" s="157">
        <f t="shared" si="919"/>
        <v>0</v>
      </c>
      <c r="BY298" s="158">
        <f t="shared" si="919"/>
        <v>0</v>
      </c>
      <c r="BZ298" s="157">
        <f t="shared" si="920"/>
        <v>3923</v>
      </c>
      <c r="CA298" s="158">
        <f t="shared" si="920"/>
        <v>3894</v>
      </c>
      <c r="CB298" s="157">
        <f t="shared" si="921"/>
        <v>3923</v>
      </c>
      <c r="CC298" s="158">
        <f t="shared" si="921"/>
        <v>3894</v>
      </c>
      <c r="CD298" s="155">
        <v>4.5</v>
      </c>
      <c r="CE298" s="156">
        <v>4.4000000000000004</v>
      </c>
      <c r="CF298" s="157">
        <f t="shared" si="922"/>
        <v>17253</v>
      </c>
      <c r="CG298" s="158">
        <f t="shared" si="922"/>
        <v>16720</v>
      </c>
      <c r="CH298" s="155">
        <v>4.5999999999999996</v>
      </c>
      <c r="CI298" s="156">
        <v>4.5999999999999996</v>
      </c>
      <c r="CJ298" s="157">
        <f t="shared" si="923"/>
        <v>409.4</v>
      </c>
      <c r="CK298" s="158">
        <f t="shared" si="923"/>
        <v>432.4</v>
      </c>
      <c r="CL298" s="155"/>
      <c r="CM298" s="156"/>
      <c r="CN298" s="157">
        <f t="shared" si="924"/>
        <v>0</v>
      </c>
      <c r="CO298" s="158">
        <f t="shared" si="924"/>
        <v>0</v>
      </c>
      <c r="CP298" s="157">
        <f t="shared" si="925"/>
        <v>4.5022686719347442</v>
      </c>
      <c r="CQ298" s="158">
        <f t="shared" si="925"/>
        <v>4.4048279404211614</v>
      </c>
      <c r="CR298" s="157">
        <f t="shared" si="926"/>
        <v>17662.400000000001</v>
      </c>
      <c r="CS298" s="158">
        <f t="shared" si="926"/>
        <v>17152.400000000001</v>
      </c>
      <c r="CT298" s="155">
        <v>118.9</v>
      </c>
      <c r="CU298" s="156">
        <v>117.2</v>
      </c>
      <c r="CV298" s="157">
        <f t="shared" si="927"/>
        <v>455862.60000000003</v>
      </c>
      <c r="CW298" s="158">
        <f t="shared" si="927"/>
        <v>445360</v>
      </c>
      <c r="CX298" s="155">
        <v>120.2</v>
      </c>
      <c r="CY298" s="156">
        <v>120.3</v>
      </c>
      <c r="CZ298" s="157">
        <f t="shared" si="928"/>
        <v>10697.800000000001</v>
      </c>
      <c r="DA298" s="158">
        <f t="shared" si="928"/>
        <v>11308.199999999999</v>
      </c>
      <c r="DB298" s="155"/>
      <c r="DC298" s="156"/>
      <c r="DD298" s="157">
        <f t="shared" si="929"/>
        <v>0</v>
      </c>
      <c r="DE298" s="158">
        <f t="shared" si="929"/>
        <v>0</v>
      </c>
      <c r="DF298" s="157">
        <f t="shared" si="930"/>
        <v>118.92949273515167</v>
      </c>
      <c r="DG298" s="158">
        <f t="shared" si="930"/>
        <v>117.274833076528</v>
      </c>
      <c r="DH298" s="157">
        <f t="shared" si="931"/>
        <v>466560.4</v>
      </c>
      <c r="DI298" s="158">
        <f t="shared" si="931"/>
        <v>456668.2</v>
      </c>
      <c r="DJ298" s="157">
        <f t="shared" si="932"/>
        <v>6508</v>
      </c>
      <c r="DK298" s="158">
        <f t="shared" si="932"/>
        <v>6422</v>
      </c>
      <c r="DL298" s="157">
        <f t="shared" si="932"/>
        <v>6508</v>
      </c>
      <c r="DM298" s="158">
        <f t="shared" si="932"/>
        <v>6422</v>
      </c>
      <c r="DN298" s="157">
        <f t="shared" si="933"/>
        <v>4.4627842655193612</v>
      </c>
      <c r="DO298" s="158">
        <f t="shared" si="933"/>
        <v>4.3605730302086583</v>
      </c>
      <c r="DP298" s="157">
        <f t="shared" si="934"/>
        <v>29043.800000000003</v>
      </c>
      <c r="DQ298" s="158">
        <f t="shared" si="934"/>
        <v>28003.600000000002</v>
      </c>
      <c r="DR298" s="157">
        <f t="shared" si="935"/>
        <v>117.63827596803934</v>
      </c>
      <c r="DS298" s="158">
        <f t="shared" si="935"/>
        <v>115.93189037682966</v>
      </c>
      <c r="DT298" s="157">
        <f t="shared" si="936"/>
        <v>765589.9</v>
      </c>
      <c r="DU298" s="158">
        <f t="shared" si="936"/>
        <v>744514.60000000009</v>
      </c>
      <c r="DV298" s="155">
        <v>2650</v>
      </c>
      <c r="DW298" s="156">
        <v>2608</v>
      </c>
      <c r="DX298" s="157">
        <f t="shared" si="937"/>
        <v>2650</v>
      </c>
      <c r="DY298" s="158">
        <f t="shared" si="937"/>
        <v>2608</v>
      </c>
      <c r="DZ298" s="155">
        <v>228</v>
      </c>
      <c r="EA298" s="156">
        <v>248</v>
      </c>
      <c r="EB298" s="157">
        <f t="shared" si="938"/>
        <v>228</v>
      </c>
      <c r="EC298" s="158">
        <f t="shared" si="938"/>
        <v>248</v>
      </c>
      <c r="ED298" s="155"/>
      <c r="EE298" s="156"/>
      <c r="EF298" s="157">
        <f t="shared" si="939"/>
        <v>0</v>
      </c>
      <c r="EG298" s="158">
        <f t="shared" si="939"/>
        <v>0</v>
      </c>
      <c r="EH298" s="157">
        <f t="shared" si="940"/>
        <v>2878</v>
      </c>
      <c r="EI298" s="158">
        <f t="shared" si="940"/>
        <v>2856</v>
      </c>
      <c r="EJ298" s="157">
        <f t="shared" si="941"/>
        <v>2878</v>
      </c>
      <c r="EK298" s="158">
        <f t="shared" si="941"/>
        <v>2856</v>
      </c>
      <c r="EL298" s="155">
        <v>3.6</v>
      </c>
      <c r="EM298" s="156">
        <v>3.5</v>
      </c>
      <c r="EN298" s="157">
        <f t="shared" si="942"/>
        <v>9540</v>
      </c>
      <c r="EO298" s="158">
        <f t="shared" si="942"/>
        <v>9128</v>
      </c>
      <c r="EP298" s="155">
        <v>3.7</v>
      </c>
      <c r="EQ298" s="156">
        <v>3.7</v>
      </c>
      <c r="ER298" s="157">
        <f t="shared" si="943"/>
        <v>843.6</v>
      </c>
      <c r="ES298" s="158">
        <f t="shared" si="943"/>
        <v>917.6</v>
      </c>
      <c r="ET298" s="155"/>
      <c r="EU298" s="156"/>
      <c r="EV298" s="157">
        <f t="shared" si="944"/>
        <v>0</v>
      </c>
      <c r="EW298" s="158">
        <f t="shared" si="944"/>
        <v>0</v>
      </c>
      <c r="EX298" s="157">
        <f t="shared" si="945"/>
        <v>3.6079221681723421</v>
      </c>
      <c r="EY298" s="158">
        <f t="shared" si="945"/>
        <v>3.5173669467787114</v>
      </c>
      <c r="EZ298" s="157">
        <f t="shared" si="946"/>
        <v>10383.6</v>
      </c>
      <c r="FA298" s="158">
        <f t="shared" si="946"/>
        <v>10045.6</v>
      </c>
      <c r="FB298" s="155">
        <v>91.5</v>
      </c>
      <c r="FC298" s="156">
        <v>89.8</v>
      </c>
      <c r="FD298" s="157">
        <f t="shared" si="947"/>
        <v>242475</v>
      </c>
      <c r="FE298" s="158">
        <f t="shared" si="947"/>
        <v>234198.39999999999</v>
      </c>
      <c r="FF298" s="155">
        <v>81.400000000000006</v>
      </c>
      <c r="FG298" s="156">
        <v>83</v>
      </c>
      <c r="FH298" s="157">
        <f t="shared" si="948"/>
        <v>18559.2</v>
      </c>
      <c r="FI298" s="158">
        <f t="shared" si="948"/>
        <v>20584</v>
      </c>
      <c r="FJ298" s="155"/>
      <c r="FK298" s="156"/>
      <c r="FL298" s="157">
        <f t="shared" si="949"/>
        <v>0</v>
      </c>
      <c r="FM298" s="158">
        <f t="shared" si="949"/>
        <v>0</v>
      </c>
      <c r="FN298" s="157">
        <f t="shared" si="950"/>
        <v>90.699861014593466</v>
      </c>
      <c r="FO298" s="158">
        <f t="shared" si="950"/>
        <v>89.209523809523802</v>
      </c>
      <c r="FP298" s="157">
        <f t="shared" si="951"/>
        <v>261034.19999999998</v>
      </c>
      <c r="FQ298" s="158">
        <f t="shared" si="951"/>
        <v>254782.39999999997</v>
      </c>
      <c r="FR298" s="155">
        <v>416</v>
      </c>
      <c r="FS298" s="156">
        <v>146</v>
      </c>
      <c r="FT298" s="157">
        <f t="shared" si="952"/>
        <v>416</v>
      </c>
      <c r="FU298" s="158">
        <f t="shared" si="952"/>
        <v>146</v>
      </c>
      <c r="FV298" s="155">
        <v>3.2</v>
      </c>
      <c r="FW298" s="156">
        <v>5.3</v>
      </c>
      <c r="FX298" s="157">
        <f t="shared" si="953"/>
        <v>1331.2</v>
      </c>
      <c r="FY298" s="158">
        <f t="shared" si="953"/>
        <v>773.8</v>
      </c>
      <c r="FZ298" s="155">
        <v>55.2</v>
      </c>
      <c r="GA298" s="156">
        <v>74</v>
      </c>
      <c r="GB298" s="157">
        <f t="shared" si="954"/>
        <v>22963.200000000001</v>
      </c>
      <c r="GC298" s="158">
        <f t="shared" si="954"/>
        <v>10804</v>
      </c>
      <c r="GD298" s="157">
        <f t="shared" si="955"/>
        <v>9032</v>
      </c>
      <c r="GE298" s="158">
        <f t="shared" si="955"/>
        <v>8840</v>
      </c>
      <c r="GF298" s="157">
        <f t="shared" si="955"/>
        <v>9032</v>
      </c>
      <c r="GG298" s="158">
        <f t="shared" si="955"/>
        <v>8840</v>
      </c>
      <c r="GH298" s="157">
        <f t="shared" si="956"/>
        <v>38004.199999999997</v>
      </c>
      <c r="GI298" s="158">
        <f t="shared" si="956"/>
        <v>36305.599999999999</v>
      </c>
      <c r="GJ298" s="157">
        <f t="shared" si="957"/>
        <v>992886.4</v>
      </c>
      <c r="GK298" s="158">
        <f t="shared" si="957"/>
        <v>956806.4</v>
      </c>
      <c r="GL298" s="157">
        <f t="shared" si="958"/>
        <v>354</v>
      </c>
      <c r="GM298" s="158">
        <f t="shared" si="958"/>
        <v>438</v>
      </c>
      <c r="GN298" s="157">
        <f t="shared" si="958"/>
        <v>354</v>
      </c>
      <c r="GO298" s="158">
        <f t="shared" si="958"/>
        <v>438</v>
      </c>
      <c r="GP298" s="157">
        <f t="shared" si="959"/>
        <v>1423.1999999999998</v>
      </c>
      <c r="GQ298" s="158">
        <f t="shared" si="959"/>
        <v>1743.6</v>
      </c>
      <c r="GR298" s="157">
        <f t="shared" si="960"/>
        <v>33737.699999999997</v>
      </c>
      <c r="GS298" s="158">
        <f t="shared" si="960"/>
        <v>42490.6</v>
      </c>
      <c r="GT298" s="157">
        <f t="shared" si="961"/>
        <v>9386</v>
      </c>
      <c r="GU298" s="158">
        <f t="shared" si="961"/>
        <v>9278</v>
      </c>
      <c r="GV298" s="157">
        <f t="shared" si="961"/>
        <v>9386</v>
      </c>
      <c r="GW298" s="158">
        <f t="shared" si="961"/>
        <v>9278</v>
      </c>
      <c r="GX298" s="157">
        <f t="shared" si="962"/>
        <v>39427.399999999994</v>
      </c>
      <c r="GY298" s="158">
        <f t="shared" si="962"/>
        <v>38049.199999999997</v>
      </c>
      <c r="GZ298" s="157">
        <f t="shared" si="962"/>
        <v>1026624.1</v>
      </c>
      <c r="HA298" s="158">
        <f t="shared" si="962"/>
        <v>999297</v>
      </c>
      <c r="HB298" s="157">
        <f t="shared" si="963"/>
        <v>0</v>
      </c>
      <c r="HC298" s="158">
        <f t="shared" si="963"/>
        <v>0</v>
      </c>
      <c r="HD298" s="157">
        <f t="shared" si="963"/>
        <v>0</v>
      </c>
      <c r="HE298" s="158">
        <f t="shared" si="963"/>
        <v>0</v>
      </c>
      <c r="HF298" s="157" t="str">
        <f t="shared" si="964"/>
        <v/>
      </c>
      <c r="HG298" s="158" t="str">
        <f t="shared" si="964"/>
        <v/>
      </c>
      <c r="HH298" s="157" t="str">
        <f t="shared" si="965"/>
        <v/>
      </c>
      <c r="HI298" s="158" t="str">
        <f t="shared" si="965"/>
        <v/>
      </c>
      <c r="HJ298" s="157">
        <f t="shared" si="966"/>
        <v>40758.6</v>
      </c>
      <c r="HK298" s="158">
        <f t="shared" si="966"/>
        <v>38823.000000000007</v>
      </c>
      <c r="HL298" s="157">
        <f t="shared" si="967"/>
        <v>1049587.3</v>
      </c>
      <c r="HM298" s="158">
        <f t="shared" si="967"/>
        <v>1010101</v>
      </c>
    </row>
    <row r="299" spans="1:221">
      <c r="A299" s="265" t="s">
        <v>693</v>
      </c>
      <c r="B299" s="213" t="s">
        <v>700</v>
      </c>
      <c r="C299" s="214"/>
      <c r="D299" s="13">
        <v>228787</v>
      </c>
      <c r="E299" s="13">
        <v>1</v>
      </c>
      <c r="F299" s="155">
        <v>3064</v>
      </c>
      <c r="G299" s="156">
        <v>3468</v>
      </c>
      <c r="H299" s="155">
        <v>16</v>
      </c>
      <c r="I299" s="156">
        <v>8</v>
      </c>
      <c r="J299" s="157">
        <f t="shared" si="900"/>
        <v>3048</v>
      </c>
      <c r="K299" s="158">
        <f t="shared" si="900"/>
        <v>3460</v>
      </c>
      <c r="L299" s="155"/>
      <c r="M299" s="156"/>
      <c r="N299" s="157">
        <f t="shared" si="901"/>
        <v>3048</v>
      </c>
      <c r="O299" s="158">
        <f t="shared" si="901"/>
        <v>3460</v>
      </c>
      <c r="P299" s="157">
        <f t="shared" si="901"/>
        <v>3048</v>
      </c>
      <c r="Q299" s="158">
        <f t="shared" si="901"/>
        <v>3460</v>
      </c>
      <c r="R299" s="155">
        <v>330</v>
      </c>
      <c r="S299" s="156">
        <v>376</v>
      </c>
      <c r="T299" s="157">
        <f t="shared" si="902"/>
        <v>330</v>
      </c>
      <c r="U299" s="158">
        <f t="shared" si="902"/>
        <v>376</v>
      </c>
      <c r="V299" s="155">
        <v>7</v>
      </c>
      <c r="W299" s="156">
        <v>19</v>
      </c>
      <c r="X299" s="157">
        <f t="shared" si="903"/>
        <v>7</v>
      </c>
      <c r="Y299" s="158">
        <f t="shared" si="903"/>
        <v>19</v>
      </c>
      <c r="Z299" s="155"/>
      <c r="AA299" s="156"/>
      <c r="AB299" s="157">
        <f t="shared" si="904"/>
        <v>0</v>
      </c>
      <c r="AC299" s="158">
        <f t="shared" si="904"/>
        <v>0</v>
      </c>
      <c r="AD299" s="157">
        <f t="shared" si="905"/>
        <v>337</v>
      </c>
      <c r="AE299" s="158">
        <f t="shared" si="905"/>
        <v>395</v>
      </c>
      <c r="AF299" s="157">
        <f t="shared" si="906"/>
        <v>337</v>
      </c>
      <c r="AG299" s="158">
        <f t="shared" si="906"/>
        <v>395</v>
      </c>
      <c r="AH299" s="155">
        <v>4.0999999999999996</v>
      </c>
      <c r="AI299" s="156">
        <v>4.2</v>
      </c>
      <c r="AJ299" s="157">
        <f t="shared" si="907"/>
        <v>1352.9999999999998</v>
      </c>
      <c r="AK299" s="157">
        <f t="shared" si="907"/>
        <v>1579.2</v>
      </c>
      <c r="AL299" s="155">
        <v>4</v>
      </c>
      <c r="AM299" s="156">
        <v>4.5</v>
      </c>
      <c r="AN299" s="157">
        <f t="shared" si="908"/>
        <v>28</v>
      </c>
      <c r="AO299" s="157">
        <f t="shared" si="908"/>
        <v>85.5</v>
      </c>
      <c r="AP299" s="155"/>
      <c r="AQ299" s="156"/>
      <c r="AR299" s="157">
        <f t="shared" si="909"/>
        <v>0</v>
      </c>
      <c r="AS299" s="158">
        <f t="shared" si="909"/>
        <v>0</v>
      </c>
      <c r="AT299" s="157">
        <f t="shared" si="910"/>
        <v>4.0979228486646875</v>
      </c>
      <c r="AU299" s="158">
        <f t="shared" si="910"/>
        <v>4.2144303797468359</v>
      </c>
      <c r="AV299" s="157">
        <f t="shared" si="911"/>
        <v>1380.9999999999998</v>
      </c>
      <c r="AW299" s="158">
        <f t="shared" si="911"/>
        <v>1664.7000000000003</v>
      </c>
      <c r="AX299" s="155">
        <v>117.1</v>
      </c>
      <c r="AY299" s="156">
        <v>118.7</v>
      </c>
      <c r="AZ299" s="157">
        <f t="shared" si="912"/>
        <v>38643</v>
      </c>
      <c r="BA299" s="158">
        <f t="shared" si="912"/>
        <v>44631.200000000004</v>
      </c>
      <c r="BB299" s="155">
        <v>105.4</v>
      </c>
      <c r="BC299" s="156">
        <v>116.3</v>
      </c>
      <c r="BD299" s="157">
        <f t="shared" si="913"/>
        <v>737.80000000000007</v>
      </c>
      <c r="BE299" s="158">
        <f t="shared" si="913"/>
        <v>2209.6999999999998</v>
      </c>
      <c r="BF299" s="155"/>
      <c r="BG299" s="156"/>
      <c r="BH299" s="157">
        <f t="shared" si="914"/>
        <v>0</v>
      </c>
      <c r="BI299" s="158">
        <f t="shared" si="914"/>
        <v>0</v>
      </c>
      <c r="BJ299" s="157">
        <f t="shared" si="915"/>
        <v>116.85697329376856</v>
      </c>
      <c r="BK299" s="158">
        <f t="shared" si="915"/>
        <v>118.58455696202532</v>
      </c>
      <c r="BL299" s="157">
        <f t="shared" si="916"/>
        <v>39380.800000000003</v>
      </c>
      <c r="BM299" s="158">
        <f t="shared" si="916"/>
        <v>46840.9</v>
      </c>
      <c r="BN299" s="155">
        <v>740</v>
      </c>
      <c r="BO299" s="156">
        <v>981</v>
      </c>
      <c r="BP299" s="157">
        <f t="shared" si="917"/>
        <v>740</v>
      </c>
      <c r="BQ299" s="158">
        <f t="shared" si="917"/>
        <v>981</v>
      </c>
      <c r="BR299" s="155">
        <v>19</v>
      </c>
      <c r="BS299" s="156">
        <v>18</v>
      </c>
      <c r="BT299" s="157">
        <f t="shared" si="918"/>
        <v>19</v>
      </c>
      <c r="BU299" s="158">
        <f t="shared" si="918"/>
        <v>18</v>
      </c>
      <c r="BV299" s="155"/>
      <c r="BW299" s="156"/>
      <c r="BX299" s="157">
        <f t="shared" si="919"/>
        <v>0</v>
      </c>
      <c r="BY299" s="158">
        <f t="shared" si="919"/>
        <v>0</v>
      </c>
      <c r="BZ299" s="157">
        <f t="shared" si="920"/>
        <v>759</v>
      </c>
      <c r="CA299" s="158">
        <f t="shared" si="920"/>
        <v>999</v>
      </c>
      <c r="CB299" s="157">
        <f t="shared" si="921"/>
        <v>759</v>
      </c>
      <c r="CC299" s="158">
        <f t="shared" si="921"/>
        <v>999</v>
      </c>
      <c r="CD299" s="155">
        <v>4.3</v>
      </c>
      <c r="CE299" s="156">
        <v>4.3</v>
      </c>
      <c r="CF299" s="157">
        <f t="shared" si="922"/>
        <v>3182</v>
      </c>
      <c r="CG299" s="158">
        <f t="shared" si="922"/>
        <v>4218.3</v>
      </c>
      <c r="CH299" s="155">
        <v>5.6</v>
      </c>
      <c r="CI299" s="156">
        <v>6</v>
      </c>
      <c r="CJ299" s="157">
        <f t="shared" si="923"/>
        <v>106.39999999999999</v>
      </c>
      <c r="CK299" s="158">
        <f t="shared" si="923"/>
        <v>108</v>
      </c>
      <c r="CL299" s="155"/>
      <c r="CM299" s="156"/>
      <c r="CN299" s="157">
        <f t="shared" si="924"/>
        <v>0</v>
      </c>
      <c r="CO299" s="158">
        <f t="shared" si="924"/>
        <v>0</v>
      </c>
      <c r="CP299" s="157">
        <f t="shared" si="925"/>
        <v>4.3325428194993414</v>
      </c>
      <c r="CQ299" s="158">
        <f t="shared" si="925"/>
        <v>4.3306306306306306</v>
      </c>
      <c r="CR299" s="157">
        <f t="shared" si="926"/>
        <v>3288.4</v>
      </c>
      <c r="CS299" s="158">
        <f t="shared" si="926"/>
        <v>4326.3</v>
      </c>
      <c r="CT299" s="155">
        <v>125</v>
      </c>
      <c r="CU299" s="156">
        <v>123.7</v>
      </c>
      <c r="CV299" s="157">
        <f t="shared" si="927"/>
        <v>92500</v>
      </c>
      <c r="CW299" s="158">
        <f t="shared" si="927"/>
        <v>121349.7</v>
      </c>
      <c r="CX299" s="155">
        <v>129.6</v>
      </c>
      <c r="CY299" s="156">
        <v>127.2</v>
      </c>
      <c r="CZ299" s="157">
        <f t="shared" si="928"/>
        <v>2462.4</v>
      </c>
      <c r="DA299" s="158">
        <f t="shared" si="928"/>
        <v>2289.6</v>
      </c>
      <c r="DB299" s="155"/>
      <c r="DC299" s="156"/>
      <c r="DD299" s="157">
        <f t="shared" si="929"/>
        <v>0</v>
      </c>
      <c r="DE299" s="158">
        <f t="shared" si="929"/>
        <v>0</v>
      </c>
      <c r="DF299" s="157">
        <f t="shared" si="930"/>
        <v>125.11515151515151</v>
      </c>
      <c r="DG299" s="158">
        <f t="shared" si="930"/>
        <v>123.76306306306307</v>
      </c>
      <c r="DH299" s="157">
        <f t="shared" si="931"/>
        <v>94962.4</v>
      </c>
      <c r="DI299" s="158">
        <f t="shared" si="931"/>
        <v>123639.3</v>
      </c>
      <c r="DJ299" s="157">
        <f t="shared" si="932"/>
        <v>1096</v>
      </c>
      <c r="DK299" s="158">
        <f t="shared" si="932"/>
        <v>1394</v>
      </c>
      <c r="DL299" s="157">
        <f t="shared" si="932"/>
        <v>1096</v>
      </c>
      <c r="DM299" s="158">
        <f t="shared" si="932"/>
        <v>1394</v>
      </c>
      <c r="DN299" s="157">
        <f t="shared" si="933"/>
        <v>4.2604014598540143</v>
      </c>
      <c r="DO299" s="158">
        <f t="shared" si="933"/>
        <v>4.2977044476327118</v>
      </c>
      <c r="DP299" s="157">
        <f t="shared" si="934"/>
        <v>4669.3999999999996</v>
      </c>
      <c r="DQ299" s="158">
        <f t="shared" si="934"/>
        <v>5991</v>
      </c>
      <c r="DR299" s="157">
        <f t="shared" si="935"/>
        <v>122.57591240875914</v>
      </c>
      <c r="DS299" s="158">
        <f t="shared" si="935"/>
        <v>122.29569583931135</v>
      </c>
      <c r="DT299" s="157">
        <f t="shared" si="936"/>
        <v>134343.20000000001</v>
      </c>
      <c r="DU299" s="158">
        <f t="shared" si="936"/>
        <v>170480.2</v>
      </c>
      <c r="DV299" s="155">
        <v>1327</v>
      </c>
      <c r="DW299" s="156">
        <v>1424</v>
      </c>
      <c r="DX299" s="157">
        <f t="shared" si="937"/>
        <v>1327</v>
      </c>
      <c r="DY299" s="158">
        <f t="shared" si="937"/>
        <v>1424</v>
      </c>
      <c r="DZ299" s="155">
        <v>551</v>
      </c>
      <c r="EA299" s="156">
        <v>550</v>
      </c>
      <c r="EB299" s="157">
        <f t="shared" si="938"/>
        <v>551</v>
      </c>
      <c r="EC299" s="158">
        <f t="shared" si="938"/>
        <v>550</v>
      </c>
      <c r="ED299" s="155"/>
      <c r="EE299" s="156"/>
      <c r="EF299" s="157">
        <f t="shared" si="939"/>
        <v>0</v>
      </c>
      <c r="EG299" s="158">
        <f t="shared" si="939"/>
        <v>0</v>
      </c>
      <c r="EH299" s="157">
        <f t="shared" si="940"/>
        <v>1878</v>
      </c>
      <c r="EI299" s="158">
        <f t="shared" si="940"/>
        <v>1974</v>
      </c>
      <c r="EJ299" s="157">
        <f t="shared" si="941"/>
        <v>1878</v>
      </c>
      <c r="EK299" s="158">
        <f t="shared" si="941"/>
        <v>1974</v>
      </c>
      <c r="EL299" s="155">
        <v>3.1</v>
      </c>
      <c r="EM299" s="156">
        <v>3.2</v>
      </c>
      <c r="EN299" s="157">
        <f t="shared" si="942"/>
        <v>4113.7</v>
      </c>
      <c r="EO299" s="158">
        <f t="shared" si="942"/>
        <v>4556.8</v>
      </c>
      <c r="EP299" s="155">
        <v>3.5</v>
      </c>
      <c r="EQ299" s="156">
        <v>3.5</v>
      </c>
      <c r="ER299" s="157">
        <f t="shared" si="943"/>
        <v>1928.5</v>
      </c>
      <c r="ES299" s="158">
        <f t="shared" si="943"/>
        <v>1925</v>
      </c>
      <c r="ET299" s="155"/>
      <c r="EU299" s="156"/>
      <c r="EV299" s="157">
        <f t="shared" si="944"/>
        <v>0</v>
      </c>
      <c r="EW299" s="158">
        <f t="shared" si="944"/>
        <v>0</v>
      </c>
      <c r="EX299" s="157">
        <f t="shared" si="945"/>
        <v>3.2173588924387646</v>
      </c>
      <c r="EY299" s="158">
        <f t="shared" si="945"/>
        <v>3.2835866261398179</v>
      </c>
      <c r="EZ299" s="157">
        <f t="shared" si="946"/>
        <v>6042.2</v>
      </c>
      <c r="FA299" s="158">
        <f t="shared" si="946"/>
        <v>6481.8</v>
      </c>
      <c r="FB299" s="155">
        <v>78</v>
      </c>
      <c r="FC299" s="156">
        <v>80.099999999999994</v>
      </c>
      <c r="FD299" s="157">
        <f t="shared" si="947"/>
        <v>103506</v>
      </c>
      <c r="FE299" s="158">
        <f t="shared" si="947"/>
        <v>114062.39999999999</v>
      </c>
      <c r="FF299" s="155">
        <v>70</v>
      </c>
      <c r="FG299" s="156">
        <v>68.599999999999994</v>
      </c>
      <c r="FH299" s="157">
        <f t="shared" si="948"/>
        <v>38570</v>
      </c>
      <c r="FI299" s="158">
        <f t="shared" si="948"/>
        <v>37730</v>
      </c>
      <c r="FJ299" s="155"/>
      <c r="FK299" s="156"/>
      <c r="FL299" s="157">
        <f t="shared" si="949"/>
        <v>0</v>
      </c>
      <c r="FM299" s="158">
        <f t="shared" si="949"/>
        <v>0</v>
      </c>
      <c r="FN299" s="157">
        <f t="shared" si="950"/>
        <v>75.652822151224711</v>
      </c>
      <c r="FO299" s="158">
        <f t="shared" si="950"/>
        <v>76.895845997973652</v>
      </c>
      <c r="FP299" s="157">
        <f t="shared" si="951"/>
        <v>142076</v>
      </c>
      <c r="FQ299" s="158">
        <f t="shared" si="951"/>
        <v>151792.4</v>
      </c>
      <c r="FR299" s="155">
        <v>74</v>
      </c>
      <c r="FS299" s="156">
        <v>92</v>
      </c>
      <c r="FT299" s="157">
        <f t="shared" si="952"/>
        <v>74</v>
      </c>
      <c r="FU299" s="158">
        <f t="shared" si="952"/>
        <v>92</v>
      </c>
      <c r="FV299" s="155">
        <v>3.4</v>
      </c>
      <c r="FW299" s="156">
        <v>3.4</v>
      </c>
      <c r="FX299" s="157">
        <f t="shared" si="953"/>
        <v>251.6</v>
      </c>
      <c r="FY299" s="158">
        <f t="shared" si="953"/>
        <v>312.8</v>
      </c>
      <c r="FZ299" s="155">
        <v>39.9</v>
      </c>
      <c r="GA299" s="156">
        <v>51.2</v>
      </c>
      <c r="GB299" s="157">
        <f t="shared" si="954"/>
        <v>2952.6</v>
      </c>
      <c r="GC299" s="158">
        <f t="shared" si="954"/>
        <v>4710.4000000000005</v>
      </c>
      <c r="GD299" s="157">
        <f t="shared" si="955"/>
        <v>2397</v>
      </c>
      <c r="GE299" s="158">
        <f t="shared" si="955"/>
        <v>2781</v>
      </c>
      <c r="GF299" s="157">
        <f t="shared" si="955"/>
        <v>2397</v>
      </c>
      <c r="GG299" s="158">
        <f t="shared" si="955"/>
        <v>2781</v>
      </c>
      <c r="GH299" s="157">
        <f t="shared" si="956"/>
        <v>8648.7000000000007</v>
      </c>
      <c r="GI299" s="158">
        <f t="shared" si="956"/>
        <v>10354.299999999999</v>
      </c>
      <c r="GJ299" s="157">
        <f t="shared" si="957"/>
        <v>234649</v>
      </c>
      <c r="GK299" s="158">
        <f t="shared" si="957"/>
        <v>280043.3</v>
      </c>
      <c r="GL299" s="157">
        <f t="shared" si="958"/>
        <v>577</v>
      </c>
      <c r="GM299" s="158">
        <f t="shared" si="958"/>
        <v>587</v>
      </c>
      <c r="GN299" s="157">
        <f t="shared" si="958"/>
        <v>577</v>
      </c>
      <c r="GO299" s="158">
        <f t="shared" si="958"/>
        <v>587</v>
      </c>
      <c r="GP299" s="157">
        <f t="shared" si="959"/>
        <v>2062.9</v>
      </c>
      <c r="GQ299" s="158">
        <f t="shared" si="959"/>
        <v>2118.5</v>
      </c>
      <c r="GR299" s="157">
        <f t="shared" si="960"/>
        <v>41770.199999999997</v>
      </c>
      <c r="GS299" s="158">
        <f t="shared" si="960"/>
        <v>42229.3</v>
      </c>
      <c r="GT299" s="157">
        <f t="shared" si="961"/>
        <v>2974</v>
      </c>
      <c r="GU299" s="158">
        <f t="shared" si="961"/>
        <v>3368</v>
      </c>
      <c r="GV299" s="157">
        <f t="shared" si="961"/>
        <v>2974</v>
      </c>
      <c r="GW299" s="158">
        <f t="shared" si="961"/>
        <v>3368</v>
      </c>
      <c r="GX299" s="157">
        <f t="shared" si="962"/>
        <v>10711.6</v>
      </c>
      <c r="GY299" s="158">
        <f t="shared" si="962"/>
        <v>12472.8</v>
      </c>
      <c r="GZ299" s="157">
        <f t="shared" si="962"/>
        <v>276419.20000000001</v>
      </c>
      <c r="HA299" s="158">
        <f t="shared" si="962"/>
        <v>322272.59999999998</v>
      </c>
      <c r="HB299" s="157">
        <f t="shared" si="963"/>
        <v>0</v>
      </c>
      <c r="HC299" s="158">
        <f t="shared" si="963"/>
        <v>0</v>
      </c>
      <c r="HD299" s="157">
        <f t="shared" si="963"/>
        <v>0</v>
      </c>
      <c r="HE299" s="158">
        <f t="shared" si="963"/>
        <v>0</v>
      </c>
      <c r="HF299" s="157" t="str">
        <f t="shared" si="964"/>
        <v/>
      </c>
      <c r="HG299" s="158" t="str">
        <f t="shared" si="964"/>
        <v/>
      </c>
      <c r="HH299" s="157" t="str">
        <f t="shared" si="965"/>
        <v/>
      </c>
      <c r="HI299" s="158" t="str">
        <f t="shared" si="965"/>
        <v/>
      </c>
      <c r="HJ299" s="157">
        <f t="shared" si="966"/>
        <v>10963.199999999999</v>
      </c>
      <c r="HK299" s="158">
        <f t="shared" si="966"/>
        <v>12785.599999999999</v>
      </c>
      <c r="HL299" s="157">
        <f t="shared" si="967"/>
        <v>279371.8</v>
      </c>
      <c r="HM299" s="158">
        <f t="shared" si="967"/>
        <v>326983</v>
      </c>
    </row>
    <row r="300" spans="1:221" s="82" customFormat="1" ht="15" customHeight="1">
      <c r="A300" s="265" t="s">
        <v>693</v>
      </c>
      <c r="B300" s="213" t="s">
        <v>701</v>
      </c>
      <c r="C300" s="274" t="s">
        <v>804</v>
      </c>
      <c r="D300" s="13">
        <v>229179</v>
      </c>
      <c r="E300" s="13">
        <v>2</v>
      </c>
      <c r="F300" s="155">
        <v>2181</v>
      </c>
      <c r="G300" s="156">
        <v>2200</v>
      </c>
      <c r="H300" s="155">
        <v>20</v>
      </c>
      <c r="I300" s="156">
        <v>22</v>
      </c>
      <c r="J300" s="157">
        <f t="shared" si="900"/>
        <v>2161</v>
      </c>
      <c r="K300" s="158">
        <f t="shared" si="900"/>
        <v>2178</v>
      </c>
      <c r="L300" s="155"/>
      <c r="M300" s="156"/>
      <c r="N300" s="157">
        <f t="shared" si="901"/>
        <v>2161</v>
      </c>
      <c r="O300" s="158">
        <f t="shared" si="901"/>
        <v>2178</v>
      </c>
      <c r="P300" s="157">
        <f t="shared" si="901"/>
        <v>2161</v>
      </c>
      <c r="Q300" s="158">
        <f t="shared" si="901"/>
        <v>2178</v>
      </c>
      <c r="R300" s="155">
        <v>122</v>
      </c>
      <c r="S300" s="156">
        <v>146</v>
      </c>
      <c r="T300" s="157">
        <f t="shared" si="902"/>
        <v>122</v>
      </c>
      <c r="U300" s="158">
        <f t="shared" si="902"/>
        <v>146</v>
      </c>
      <c r="V300" s="155">
        <v>0</v>
      </c>
      <c r="W300" s="156">
        <v>1</v>
      </c>
      <c r="X300" s="157">
        <f t="shared" si="903"/>
        <v>0</v>
      </c>
      <c r="Y300" s="158">
        <f t="shared" si="903"/>
        <v>1</v>
      </c>
      <c r="Z300" s="155"/>
      <c r="AA300" s="156"/>
      <c r="AB300" s="157">
        <f t="shared" si="904"/>
        <v>0</v>
      </c>
      <c r="AC300" s="158">
        <f t="shared" si="904"/>
        <v>0</v>
      </c>
      <c r="AD300" s="157">
        <f t="shared" si="905"/>
        <v>122</v>
      </c>
      <c r="AE300" s="158">
        <f t="shared" si="905"/>
        <v>147</v>
      </c>
      <c r="AF300" s="157">
        <f t="shared" si="906"/>
        <v>122</v>
      </c>
      <c r="AG300" s="158">
        <f t="shared" si="906"/>
        <v>147</v>
      </c>
      <c r="AH300" s="155">
        <v>4.5999999999999996</v>
      </c>
      <c r="AI300" s="156">
        <v>4.5999999999999996</v>
      </c>
      <c r="AJ300" s="157">
        <f t="shared" si="907"/>
        <v>561.19999999999993</v>
      </c>
      <c r="AK300" s="157">
        <f t="shared" si="907"/>
        <v>671.59999999999991</v>
      </c>
      <c r="AL300" s="155">
        <v>0</v>
      </c>
      <c r="AM300" s="156">
        <v>3</v>
      </c>
      <c r="AN300" s="157">
        <f t="shared" si="908"/>
        <v>0</v>
      </c>
      <c r="AO300" s="157">
        <f t="shared" si="908"/>
        <v>3</v>
      </c>
      <c r="AP300" s="155"/>
      <c r="AQ300" s="156"/>
      <c r="AR300" s="157">
        <f t="shared" si="909"/>
        <v>0</v>
      </c>
      <c r="AS300" s="158">
        <f t="shared" si="909"/>
        <v>0</v>
      </c>
      <c r="AT300" s="157">
        <f t="shared" si="910"/>
        <v>4.5999999999999996</v>
      </c>
      <c r="AU300" s="158">
        <f t="shared" si="910"/>
        <v>4.5891156462585032</v>
      </c>
      <c r="AV300" s="157">
        <f t="shared" si="911"/>
        <v>561.19999999999993</v>
      </c>
      <c r="AW300" s="158">
        <f t="shared" si="911"/>
        <v>674.6</v>
      </c>
      <c r="AX300" s="155">
        <v>121.5</v>
      </c>
      <c r="AY300" s="156">
        <v>121.5</v>
      </c>
      <c r="AZ300" s="157">
        <f t="shared" si="912"/>
        <v>14823</v>
      </c>
      <c r="BA300" s="158">
        <f t="shared" si="912"/>
        <v>17739</v>
      </c>
      <c r="BB300" s="155">
        <v>0</v>
      </c>
      <c r="BC300" s="156">
        <v>95</v>
      </c>
      <c r="BD300" s="157">
        <f t="shared" si="913"/>
        <v>0</v>
      </c>
      <c r="BE300" s="158">
        <f t="shared" si="913"/>
        <v>95</v>
      </c>
      <c r="BF300" s="155"/>
      <c r="BG300" s="156"/>
      <c r="BH300" s="157">
        <f t="shared" si="914"/>
        <v>0</v>
      </c>
      <c r="BI300" s="158">
        <f t="shared" si="914"/>
        <v>0</v>
      </c>
      <c r="BJ300" s="157">
        <f t="shared" si="915"/>
        <v>121.5</v>
      </c>
      <c r="BK300" s="158">
        <f t="shared" si="915"/>
        <v>121.31972789115646</v>
      </c>
      <c r="BL300" s="157">
        <f t="shared" si="916"/>
        <v>14823</v>
      </c>
      <c r="BM300" s="158">
        <f t="shared" si="916"/>
        <v>17834</v>
      </c>
      <c r="BN300" s="155">
        <v>256</v>
      </c>
      <c r="BO300" s="156">
        <v>306</v>
      </c>
      <c r="BP300" s="157">
        <f t="shared" si="917"/>
        <v>256</v>
      </c>
      <c r="BQ300" s="158">
        <f t="shared" si="917"/>
        <v>306</v>
      </c>
      <c r="BR300" s="155">
        <v>2</v>
      </c>
      <c r="BS300" s="156">
        <v>6</v>
      </c>
      <c r="BT300" s="157">
        <f t="shared" si="918"/>
        <v>2</v>
      </c>
      <c r="BU300" s="158">
        <f t="shared" si="918"/>
        <v>6</v>
      </c>
      <c r="BV300" s="155"/>
      <c r="BW300" s="156"/>
      <c r="BX300" s="157">
        <f t="shared" si="919"/>
        <v>0</v>
      </c>
      <c r="BY300" s="158">
        <f t="shared" si="919"/>
        <v>0</v>
      </c>
      <c r="BZ300" s="157">
        <f t="shared" si="920"/>
        <v>258</v>
      </c>
      <c r="CA300" s="158">
        <f t="shared" si="920"/>
        <v>312</v>
      </c>
      <c r="CB300" s="157">
        <f t="shared" si="921"/>
        <v>258</v>
      </c>
      <c r="CC300" s="158">
        <f t="shared" si="921"/>
        <v>312</v>
      </c>
      <c r="CD300" s="155">
        <v>5</v>
      </c>
      <c r="CE300" s="156">
        <v>4.9000000000000004</v>
      </c>
      <c r="CF300" s="157">
        <f t="shared" si="922"/>
        <v>1280</v>
      </c>
      <c r="CG300" s="158">
        <f t="shared" si="922"/>
        <v>1499.4</v>
      </c>
      <c r="CH300" s="155">
        <v>3.8</v>
      </c>
      <c r="CI300" s="156">
        <v>4.8</v>
      </c>
      <c r="CJ300" s="157">
        <f t="shared" si="923"/>
        <v>7.6</v>
      </c>
      <c r="CK300" s="158">
        <f t="shared" si="923"/>
        <v>28.799999999999997</v>
      </c>
      <c r="CL300" s="155"/>
      <c r="CM300" s="156"/>
      <c r="CN300" s="157">
        <f t="shared" si="924"/>
        <v>0</v>
      </c>
      <c r="CO300" s="158">
        <f t="shared" si="924"/>
        <v>0</v>
      </c>
      <c r="CP300" s="157">
        <f t="shared" si="925"/>
        <v>4.9906976744186045</v>
      </c>
      <c r="CQ300" s="158">
        <f t="shared" si="925"/>
        <v>4.898076923076923</v>
      </c>
      <c r="CR300" s="157">
        <f t="shared" si="926"/>
        <v>1287.5999999999999</v>
      </c>
      <c r="CS300" s="158">
        <f t="shared" si="926"/>
        <v>1528.2</v>
      </c>
      <c r="CT300" s="155">
        <v>130.9</v>
      </c>
      <c r="CU300" s="156">
        <v>127.6</v>
      </c>
      <c r="CV300" s="157">
        <f t="shared" si="927"/>
        <v>33510.400000000001</v>
      </c>
      <c r="CW300" s="158">
        <f t="shared" si="927"/>
        <v>39045.599999999999</v>
      </c>
      <c r="CX300" s="155">
        <v>72.5</v>
      </c>
      <c r="CY300" s="156">
        <v>133.19999999999999</v>
      </c>
      <c r="CZ300" s="157">
        <f t="shared" si="928"/>
        <v>145</v>
      </c>
      <c r="DA300" s="158">
        <f t="shared" si="928"/>
        <v>799.19999999999993</v>
      </c>
      <c r="DB300" s="155"/>
      <c r="DC300" s="156"/>
      <c r="DD300" s="157">
        <f t="shared" si="929"/>
        <v>0</v>
      </c>
      <c r="DE300" s="158">
        <f t="shared" si="929"/>
        <v>0</v>
      </c>
      <c r="DF300" s="157">
        <f t="shared" si="930"/>
        <v>130.44728682170543</v>
      </c>
      <c r="DG300" s="158">
        <f t="shared" si="930"/>
        <v>127.7076923076923</v>
      </c>
      <c r="DH300" s="157">
        <f t="shared" si="931"/>
        <v>33655.4</v>
      </c>
      <c r="DI300" s="158">
        <f t="shared" si="931"/>
        <v>39844.799999999996</v>
      </c>
      <c r="DJ300" s="157">
        <f t="shared" si="932"/>
        <v>380</v>
      </c>
      <c r="DK300" s="158">
        <f t="shared" si="932"/>
        <v>459</v>
      </c>
      <c r="DL300" s="157">
        <f t="shared" si="932"/>
        <v>380</v>
      </c>
      <c r="DM300" s="158">
        <f t="shared" si="932"/>
        <v>459</v>
      </c>
      <c r="DN300" s="157">
        <f t="shared" si="933"/>
        <v>4.8652631578947361</v>
      </c>
      <c r="DO300" s="158">
        <f t="shared" si="933"/>
        <v>4.799128540305011</v>
      </c>
      <c r="DP300" s="157">
        <f t="shared" si="934"/>
        <v>1848.7999999999997</v>
      </c>
      <c r="DQ300" s="158">
        <f t="shared" si="934"/>
        <v>2202.8000000000002</v>
      </c>
      <c r="DR300" s="157">
        <f t="shared" si="935"/>
        <v>127.57473684210527</v>
      </c>
      <c r="DS300" s="158">
        <f t="shared" si="935"/>
        <v>125.66187363834422</v>
      </c>
      <c r="DT300" s="157">
        <f t="shared" si="936"/>
        <v>48478.400000000001</v>
      </c>
      <c r="DU300" s="158">
        <f t="shared" si="936"/>
        <v>57678.799999999996</v>
      </c>
      <c r="DV300" s="155">
        <v>967</v>
      </c>
      <c r="DW300" s="156">
        <v>982</v>
      </c>
      <c r="DX300" s="157">
        <f t="shared" si="937"/>
        <v>967</v>
      </c>
      <c r="DY300" s="158">
        <f t="shared" si="937"/>
        <v>982</v>
      </c>
      <c r="DZ300" s="155">
        <v>500</v>
      </c>
      <c r="EA300" s="156">
        <v>541</v>
      </c>
      <c r="EB300" s="157">
        <f t="shared" si="938"/>
        <v>500</v>
      </c>
      <c r="EC300" s="158">
        <f t="shared" si="938"/>
        <v>541</v>
      </c>
      <c r="ED300" s="155"/>
      <c r="EE300" s="156"/>
      <c r="EF300" s="157">
        <f t="shared" si="939"/>
        <v>0</v>
      </c>
      <c r="EG300" s="158">
        <f t="shared" si="939"/>
        <v>0</v>
      </c>
      <c r="EH300" s="157">
        <f t="shared" si="940"/>
        <v>1467</v>
      </c>
      <c r="EI300" s="158">
        <f t="shared" si="940"/>
        <v>1523</v>
      </c>
      <c r="EJ300" s="157">
        <f t="shared" si="941"/>
        <v>1467</v>
      </c>
      <c r="EK300" s="158">
        <f t="shared" si="941"/>
        <v>1523</v>
      </c>
      <c r="EL300" s="155">
        <v>3.1</v>
      </c>
      <c r="EM300" s="156">
        <v>3.1</v>
      </c>
      <c r="EN300" s="157">
        <f t="shared" si="942"/>
        <v>2997.7000000000003</v>
      </c>
      <c r="EO300" s="158">
        <f t="shared" si="942"/>
        <v>3044.2000000000003</v>
      </c>
      <c r="EP300" s="155">
        <v>3.3</v>
      </c>
      <c r="EQ300" s="156">
        <v>3.1</v>
      </c>
      <c r="ER300" s="157">
        <f t="shared" si="943"/>
        <v>1650</v>
      </c>
      <c r="ES300" s="158">
        <f t="shared" si="943"/>
        <v>1677.1000000000001</v>
      </c>
      <c r="ET300" s="155"/>
      <c r="EU300" s="156"/>
      <c r="EV300" s="157">
        <f t="shared" si="944"/>
        <v>0</v>
      </c>
      <c r="EW300" s="158">
        <f t="shared" si="944"/>
        <v>0</v>
      </c>
      <c r="EX300" s="157">
        <f t="shared" si="945"/>
        <v>3.1681663258350379</v>
      </c>
      <c r="EY300" s="158">
        <f t="shared" si="945"/>
        <v>3.1</v>
      </c>
      <c r="EZ300" s="157">
        <f t="shared" si="946"/>
        <v>4647.7000000000007</v>
      </c>
      <c r="FA300" s="158">
        <f t="shared" si="946"/>
        <v>4721.3</v>
      </c>
      <c r="FB300" s="155">
        <v>73</v>
      </c>
      <c r="FC300" s="156">
        <v>73.099999999999994</v>
      </c>
      <c r="FD300" s="157">
        <f t="shared" si="947"/>
        <v>70591</v>
      </c>
      <c r="FE300" s="158">
        <f t="shared" si="947"/>
        <v>71784.2</v>
      </c>
      <c r="FF300" s="155">
        <v>56.9</v>
      </c>
      <c r="FG300" s="156">
        <v>55.1</v>
      </c>
      <c r="FH300" s="157">
        <f t="shared" si="948"/>
        <v>28450</v>
      </c>
      <c r="FI300" s="158">
        <f t="shared" si="948"/>
        <v>29809.100000000002</v>
      </c>
      <c r="FJ300" s="155"/>
      <c r="FK300" s="156"/>
      <c r="FL300" s="157">
        <f t="shared" si="949"/>
        <v>0</v>
      </c>
      <c r="FM300" s="158">
        <f t="shared" si="949"/>
        <v>0</v>
      </c>
      <c r="FN300" s="157">
        <f t="shared" si="950"/>
        <v>67.51261077027948</v>
      </c>
      <c r="FO300" s="158">
        <f t="shared" si="950"/>
        <v>66.706040709126725</v>
      </c>
      <c r="FP300" s="157">
        <f t="shared" si="951"/>
        <v>99041</v>
      </c>
      <c r="FQ300" s="158">
        <f t="shared" si="951"/>
        <v>101593.3</v>
      </c>
      <c r="FR300" s="155">
        <v>314</v>
      </c>
      <c r="FS300" s="156">
        <v>196</v>
      </c>
      <c r="FT300" s="157">
        <f t="shared" si="952"/>
        <v>314</v>
      </c>
      <c r="FU300" s="158">
        <f t="shared" si="952"/>
        <v>196</v>
      </c>
      <c r="FV300" s="155">
        <v>3.9</v>
      </c>
      <c r="FW300" s="156">
        <v>4.5</v>
      </c>
      <c r="FX300" s="157">
        <f t="shared" si="953"/>
        <v>1224.5999999999999</v>
      </c>
      <c r="FY300" s="158">
        <f t="shared" si="953"/>
        <v>882</v>
      </c>
      <c r="FZ300" s="155">
        <v>63.2</v>
      </c>
      <c r="GA300" s="156">
        <v>77.3</v>
      </c>
      <c r="GB300" s="157">
        <f t="shared" si="954"/>
        <v>19844.8</v>
      </c>
      <c r="GC300" s="158">
        <f t="shared" si="954"/>
        <v>15150.8</v>
      </c>
      <c r="GD300" s="157">
        <f t="shared" si="955"/>
        <v>1345</v>
      </c>
      <c r="GE300" s="158">
        <f t="shared" si="955"/>
        <v>1434</v>
      </c>
      <c r="GF300" s="157">
        <f t="shared" si="955"/>
        <v>1345</v>
      </c>
      <c r="GG300" s="158">
        <f t="shared" si="955"/>
        <v>1434</v>
      </c>
      <c r="GH300" s="157">
        <f t="shared" si="956"/>
        <v>4838.8999999999996</v>
      </c>
      <c r="GI300" s="158">
        <f t="shared" si="956"/>
        <v>5215.2000000000007</v>
      </c>
      <c r="GJ300" s="157">
        <f t="shared" si="957"/>
        <v>118924.4</v>
      </c>
      <c r="GK300" s="158">
        <f t="shared" si="957"/>
        <v>128568.79999999999</v>
      </c>
      <c r="GL300" s="157">
        <f t="shared" si="958"/>
        <v>502</v>
      </c>
      <c r="GM300" s="158">
        <f t="shared" si="958"/>
        <v>548</v>
      </c>
      <c r="GN300" s="157">
        <f t="shared" si="958"/>
        <v>502</v>
      </c>
      <c r="GO300" s="158">
        <f t="shared" si="958"/>
        <v>548</v>
      </c>
      <c r="GP300" s="157">
        <f t="shared" si="959"/>
        <v>1657.6</v>
      </c>
      <c r="GQ300" s="158">
        <f t="shared" si="959"/>
        <v>1708.9</v>
      </c>
      <c r="GR300" s="157">
        <f t="shared" si="960"/>
        <v>28595</v>
      </c>
      <c r="GS300" s="158">
        <f t="shared" si="960"/>
        <v>30703.300000000003</v>
      </c>
      <c r="GT300" s="157">
        <f t="shared" si="961"/>
        <v>1847</v>
      </c>
      <c r="GU300" s="158">
        <f t="shared" si="961"/>
        <v>1982</v>
      </c>
      <c r="GV300" s="157">
        <f t="shared" si="961"/>
        <v>1847</v>
      </c>
      <c r="GW300" s="158">
        <f t="shared" si="961"/>
        <v>1982</v>
      </c>
      <c r="GX300" s="157">
        <f t="shared" si="962"/>
        <v>6496.5</v>
      </c>
      <c r="GY300" s="158">
        <f t="shared" si="962"/>
        <v>6924.1</v>
      </c>
      <c r="GZ300" s="157">
        <f t="shared" si="962"/>
        <v>147519.4</v>
      </c>
      <c r="HA300" s="158">
        <f t="shared" si="962"/>
        <v>159272.09999999998</v>
      </c>
      <c r="HB300" s="157">
        <f t="shared" si="963"/>
        <v>0</v>
      </c>
      <c r="HC300" s="158">
        <f t="shared" si="963"/>
        <v>0</v>
      </c>
      <c r="HD300" s="157">
        <f t="shared" si="963"/>
        <v>0</v>
      </c>
      <c r="HE300" s="158">
        <f t="shared" si="963"/>
        <v>0</v>
      </c>
      <c r="HF300" s="157" t="str">
        <f t="shared" si="964"/>
        <v/>
      </c>
      <c r="HG300" s="158" t="str">
        <f t="shared" si="964"/>
        <v/>
      </c>
      <c r="HH300" s="157" t="str">
        <f t="shared" si="965"/>
        <v/>
      </c>
      <c r="HI300" s="158" t="str">
        <f t="shared" si="965"/>
        <v/>
      </c>
      <c r="HJ300" s="157">
        <f t="shared" si="966"/>
        <v>7721.1</v>
      </c>
      <c r="HK300" s="158">
        <f t="shared" si="966"/>
        <v>7806.1</v>
      </c>
      <c r="HL300" s="157">
        <f t="shared" si="967"/>
        <v>167364.19999999998</v>
      </c>
      <c r="HM300" s="158">
        <f t="shared" si="967"/>
        <v>174422.9</v>
      </c>
    </row>
    <row r="301" spans="1:221" s="82" customFormat="1" ht="15" customHeight="1">
      <c r="A301" s="265" t="s">
        <v>693</v>
      </c>
      <c r="B301" s="213" t="s">
        <v>702</v>
      </c>
      <c r="C301" s="274" t="s">
        <v>805</v>
      </c>
      <c r="D301" s="13">
        <v>228796</v>
      </c>
      <c r="E301" s="13">
        <v>2</v>
      </c>
      <c r="F301" s="155">
        <v>3352</v>
      </c>
      <c r="G301" s="156">
        <v>3373</v>
      </c>
      <c r="H301" s="155">
        <v>6</v>
      </c>
      <c r="I301" s="156">
        <v>11</v>
      </c>
      <c r="J301" s="157">
        <f t="shared" si="900"/>
        <v>3346</v>
      </c>
      <c r="K301" s="158">
        <f t="shared" si="900"/>
        <v>3362</v>
      </c>
      <c r="L301" s="155"/>
      <c r="M301" s="156"/>
      <c r="N301" s="157">
        <f t="shared" si="901"/>
        <v>3346</v>
      </c>
      <c r="O301" s="158">
        <f t="shared" si="901"/>
        <v>3362</v>
      </c>
      <c r="P301" s="157">
        <f t="shared" si="901"/>
        <v>3346</v>
      </c>
      <c r="Q301" s="158">
        <f t="shared" si="901"/>
        <v>3362</v>
      </c>
      <c r="R301" s="155">
        <v>432</v>
      </c>
      <c r="S301" s="156">
        <v>432</v>
      </c>
      <c r="T301" s="157">
        <f t="shared" si="902"/>
        <v>432</v>
      </c>
      <c r="U301" s="158">
        <f t="shared" si="902"/>
        <v>432</v>
      </c>
      <c r="V301" s="155">
        <v>74</v>
      </c>
      <c r="W301" s="156">
        <v>89</v>
      </c>
      <c r="X301" s="157">
        <f t="shared" si="903"/>
        <v>74</v>
      </c>
      <c r="Y301" s="158">
        <f t="shared" si="903"/>
        <v>89</v>
      </c>
      <c r="Z301" s="155"/>
      <c r="AA301" s="156"/>
      <c r="AB301" s="157">
        <f t="shared" si="904"/>
        <v>0</v>
      </c>
      <c r="AC301" s="158">
        <f t="shared" si="904"/>
        <v>0</v>
      </c>
      <c r="AD301" s="157">
        <f t="shared" si="905"/>
        <v>506</v>
      </c>
      <c r="AE301" s="158">
        <f t="shared" si="905"/>
        <v>521</v>
      </c>
      <c r="AF301" s="157">
        <f t="shared" si="906"/>
        <v>506</v>
      </c>
      <c r="AG301" s="158">
        <f t="shared" si="906"/>
        <v>521</v>
      </c>
      <c r="AH301" s="155">
        <v>4.5999999999999996</v>
      </c>
      <c r="AI301" s="156">
        <v>4.5</v>
      </c>
      <c r="AJ301" s="157">
        <f t="shared" si="907"/>
        <v>1987.1999999999998</v>
      </c>
      <c r="AK301" s="157">
        <f t="shared" si="907"/>
        <v>1944</v>
      </c>
      <c r="AL301" s="155">
        <v>4.2</v>
      </c>
      <c r="AM301" s="156">
        <v>4</v>
      </c>
      <c r="AN301" s="157">
        <f t="shared" si="908"/>
        <v>310.8</v>
      </c>
      <c r="AO301" s="157">
        <f t="shared" si="908"/>
        <v>356</v>
      </c>
      <c r="AP301" s="155"/>
      <c r="AQ301" s="156"/>
      <c r="AR301" s="157">
        <f t="shared" si="909"/>
        <v>0</v>
      </c>
      <c r="AS301" s="158">
        <f t="shared" si="909"/>
        <v>0</v>
      </c>
      <c r="AT301" s="157">
        <f t="shared" si="910"/>
        <v>4.541501976284585</v>
      </c>
      <c r="AU301" s="158">
        <f t="shared" si="910"/>
        <v>4.4145873320537428</v>
      </c>
      <c r="AV301" s="157">
        <f t="shared" si="911"/>
        <v>2298</v>
      </c>
      <c r="AW301" s="158">
        <f t="shared" si="911"/>
        <v>2300</v>
      </c>
      <c r="AX301" s="155">
        <v>120</v>
      </c>
      <c r="AY301" s="156">
        <v>115.5</v>
      </c>
      <c r="AZ301" s="157">
        <f t="shared" si="912"/>
        <v>51840</v>
      </c>
      <c r="BA301" s="158">
        <f t="shared" si="912"/>
        <v>49896</v>
      </c>
      <c r="BB301" s="155">
        <v>101.7</v>
      </c>
      <c r="BC301" s="156">
        <v>98</v>
      </c>
      <c r="BD301" s="157">
        <f t="shared" si="913"/>
        <v>7525.8</v>
      </c>
      <c r="BE301" s="158">
        <f t="shared" si="913"/>
        <v>8722</v>
      </c>
      <c r="BF301" s="155"/>
      <c r="BG301" s="156"/>
      <c r="BH301" s="157">
        <f t="shared" si="914"/>
        <v>0</v>
      </c>
      <c r="BI301" s="158">
        <f t="shared" si="914"/>
        <v>0</v>
      </c>
      <c r="BJ301" s="157">
        <f t="shared" si="915"/>
        <v>117.32371541501976</v>
      </c>
      <c r="BK301" s="158">
        <f t="shared" si="915"/>
        <v>112.51055662188099</v>
      </c>
      <c r="BL301" s="157">
        <f t="shared" si="916"/>
        <v>59365.8</v>
      </c>
      <c r="BM301" s="158">
        <f t="shared" si="916"/>
        <v>58618</v>
      </c>
      <c r="BN301" s="155">
        <v>853</v>
      </c>
      <c r="BO301" s="156">
        <v>864</v>
      </c>
      <c r="BP301" s="157">
        <f t="shared" si="917"/>
        <v>853</v>
      </c>
      <c r="BQ301" s="158">
        <f t="shared" si="917"/>
        <v>864</v>
      </c>
      <c r="BR301" s="155">
        <v>65</v>
      </c>
      <c r="BS301" s="156">
        <v>79</v>
      </c>
      <c r="BT301" s="157">
        <f t="shared" si="918"/>
        <v>65</v>
      </c>
      <c r="BU301" s="158">
        <f t="shared" si="918"/>
        <v>79</v>
      </c>
      <c r="BV301" s="155"/>
      <c r="BW301" s="156"/>
      <c r="BX301" s="157">
        <f t="shared" si="919"/>
        <v>0</v>
      </c>
      <c r="BY301" s="158">
        <f t="shared" si="919"/>
        <v>0</v>
      </c>
      <c r="BZ301" s="157">
        <f t="shared" si="920"/>
        <v>918</v>
      </c>
      <c r="CA301" s="158">
        <f t="shared" si="920"/>
        <v>943</v>
      </c>
      <c r="CB301" s="157">
        <f t="shared" si="921"/>
        <v>918</v>
      </c>
      <c r="CC301" s="158">
        <f t="shared" si="921"/>
        <v>943</v>
      </c>
      <c r="CD301" s="155">
        <v>5.6</v>
      </c>
      <c r="CE301" s="156">
        <v>5.6</v>
      </c>
      <c r="CF301" s="157">
        <f t="shared" si="922"/>
        <v>4776.7999999999993</v>
      </c>
      <c r="CG301" s="158">
        <f t="shared" si="922"/>
        <v>4838.3999999999996</v>
      </c>
      <c r="CH301" s="155">
        <v>6</v>
      </c>
      <c r="CI301" s="156">
        <v>5.6</v>
      </c>
      <c r="CJ301" s="157">
        <f t="shared" si="923"/>
        <v>390</v>
      </c>
      <c r="CK301" s="158">
        <f t="shared" si="923"/>
        <v>442.4</v>
      </c>
      <c r="CL301" s="155"/>
      <c r="CM301" s="156"/>
      <c r="CN301" s="157">
        <f t="shared" si="924"/>
        <v>0</v>
      </c>
      <c r="CO301" s="158">
        <f t="shared" si="924"/>
        <v>0</v>
      </c>
      <c r="CP301" s="157">
        <f t="shared" si="925"/>
        <v>5.6283224400871452</v>
      </c>
      <c r="CQ301" s="158">
        <f t="shared" si="925"/>
        <v>5.6</v>
      </c>
      <c r="CR301" s="157">
        <f t="shared" si="926"/>
        <v>5166.7999999999993</v>
      </c>
      <c r="CS301" s="158">
        <f t="shared" si="926"/>
        <v>5280.7999999999993</v>
      </c>
      <c r="CT301" s="155">
        <v>138.80000000000001</v>
      </c>
      <c r="CU301" s="156">
        <v>140</v>
      </c>
      <c r="CV301" s="157">
        <f t="shared" si="927"/>
        <v>118396.40000000001</v>
      </c>
      <c r="CW301" s="158">
        <f t="shared" si="927"/>
        <v>120960</v>
      </c>
      <c r="CX301" s="155">
        <v>133.6</v>
      </c>
      <c r="CY301" s="156">
        <v>135.69999999999999</v>
      </c>
      <c r="CZ301" s="157">
        <f t="shared" si="928"/>
        <v>8684</v>
      </c>
      <c r="DA301" s="158">
        <f t="shared" si="928"/>
        <v>10720.3</v>
      </c>
      <c r="DB301" s="155"/>
      <c r="DC301" s="156"/>
      <c r="DD301" s="157">
        <f t="shared" si="929"/>
        <v>0</v>
      </c>
      <c r="DE301" s="158">
        <f t="shared" si="929"/>
        <v>0</v>
      </c>
      <c r="DF301" s="157">
        <f t="shared" si="930"/>
        <v>138.43180827886712</v>
      </c>
      <c r="DG301" s="158">
        <f t="shared" si="930"/>
        <v>139.63976670201484</v>
      </c>
      <c r="DH301" s="157">
        <f t="shared" si="931"/>
        <v>127080.40000000002</v>
      </c>
      <c r="DI301" s="158">
        <f t="shared" si="931"/>
        <v>131680.29999999999</v>
      </c>
      <c r="DJ301" s="157">
        <f t="shared" si="932"/>
        <v>1424</v>
      </c>
      <c r="DK301" s="158">
        <f t="shared" si="932"/>
        <v>1464</v>
      </c>
      <c r="DL301" s="157">
        <f t="shared" si="932"/>
        <v>1424</v>
      </c>
      <c r="DM301" s="158">
        <f t="shared" si="932"/>
        <v>1464</v>
      </c>
      <c r="DN301" s="157">
        <f t="shared" si="933"/>
        <v>5.2421348314606737</v>
      </c>
      <c r="DO301" s="158">
        <f t="shared" si="933"/>
        <v>5.1781420765027315</v>
      </c>
      <c r="DP301" s="157">
        <f t="shared" si="934"/>
        <v>7464.7999999999993</v>
      </c>
      <c r="DQ301" s="158">
        <f t="shared" si="934"/>
        <v>7580.7999999999993</v>
      </c>
      <c r="DR301" s="157">
        <f t="shared" si="935"/>
        <v>130.93132022471912</v>
      </c>
      <c r="DS301" s="158">
        <f t="shared" si="935"/>
        <v>129.98517759562841</v>
      </c>
      <c r="DT301" s="157">
        <f t="shared" si="936"/>
        <v>186446.2</v>
      </c>
      <c r="DU301" s="158">
        <f t="shared" si="936"/>
        <v>190298.3</v>
      </c>
      <c r="DV301" s="155">
        <v>874</v>
      </c>
      <c r="DW301" s="156">
        <v>873</v>
      </c>
      <c r="DX301" s="157">
        <f t="shared" si="937"/>
        <v>874</v>
      </c>
      <c r="DY301" s="158">
        <f t="shared" si="937"/>
        <v>873</v>
      </c>
      <c r="DZ301" s="155">
        <v>752</v>
      </c>
      <c r="EA301" s="156">
        <v>753</v>
      </c>
      <c r="EB301" s="157">
        <f t="shared" si="938"/>
        <v>752</v>
      </c>
      <c r="EC301" s="158">
        <f t="shared" si="938"/>
        <v>753</v>
      </c>
      <c r="ED301" s="155"/>
      <c r="EE301" s="156"/>
      <c r="EF301" s="157">
        <f t="shared" si="939"/>
        <v>0</v>
      </c>
      <c r="EG301" s="158">
        <f t="shared" si="939"/>
        <v>0</v>
      </c>
      <c r="EH301" s="157">
        <f t="shared" si="940"/>
        <v>1626</v>
      </c>
      <c r="EI301" s="158">
        <f t="shared" si="940"/>
        <v>1626</v>
      </c>
      <c r="EJ301" s="157">
        <f t="shared" si="941"/>
        <v>1626</v>
      </c>
      <c r="EK301" s="158">
        <f t="shared" si="941"/>
        <v>1626</v>
      </c>
      <c r="EL301" s="155">
        <v>3.6</v>
      </c>
      <c r="EM301" s="156">
        <v>3.7</v>
      </c>
      <c r="EN301" s="157">
        <f t="shared" si="942"/>
        <v>3146.4</v>
      </c>
      <c r="EO301" s="158">
        <f t="shared" si="942"/>
        <v>3230.1000000000004</v>
      </c>
      <c r="EP301" s="155">
        <v>3.8</v>
      </c>
      <c r="EQ301" s="156">
        <v>3.9</v>
      </c>
      <c r="ER301" s="157">
        <f t="shared" si="943"/>
        <v>2857.6</v>
      </c>
      <c r="ES301" s="158">
        <f t="shared" si="943"/>
        <v>2936.7</v>
      </c>
      <c r="ET301" s="155"/>
      <c r="EU301" s="156"/>
      <c r="EV301" s="157">
        <f t="shared" si="944"/>
        <v>0</v>
      </c>
      <c r="EW301" s="158">
        <f t="shared" si="944"/>
        <v>0</v>
      </c>
      <c r="EX301" s="157">
        <f t="shared" si="945"/>
        <v>3.6924969249692499</v>
      </c>
      <c r="EY301" s="158">
        <f t="shared" si="945"/>
        <v>3.7926199261992619</v>
      </c>
      <c r="EZ301" s="157">
        <f t="shared" si="946"/>
        <v>6004</v>
      </c>
      <c r="FA301" s="158">
        <f t="shared" si="946"/>
        <v>6166.8</v>
      </c>
      <c r="FB301" s="155">
        <v>86.9</v>
      </c>
      <c r="FC301" s="156">
        <v>87.7</v>
      </c>
      <c r="FD301" s="157">
        <f t="shared" si="947"/>
        <v>75950.600000000006</v>
      </c>
      <c r="FE301" s="158">
        <f t="shared" si="947"/>
        <v>76562.100000000006</v>
      </c>
      <c r="FF301" s="155">
        <v>73.5</v>
      </c>
      <c r="FG301" s="156">
        <v>73.900000000000006</v>
      </c>
      <c r="FH301" s="157">
        <f t="shared" si="948"/>
        <v>55272</v>
      </c>
      <c r="FI301" s="158">
        <f t="shared" si="948"/>
        <v>55646.700000000004</v>
      </c>
      <c r="FJ301" s="155"/>
      <c r="FK301" s="156"/>
      <c r="FL301" s="157">
        <f t="shared" si="949"/>
        <v>0</v>
      </c>
      <c r="FM301" s="158">
        <f t="shared" si="949"/>
        <v>0</v>
      </c>
      <c r="FN301" s="157">
        <f t="shared" si="950"/>
        <v>80.702706027060273</v>
      </c>
      <c r="FO301" s="158">
        <f t="shared" si="950"/>
        <v>81.309225092250927</v>
      </c>
      <c r="FP301" s="157">
        <f t="shared" si="951"/>
        <v>131222.6</v>
      </c>
      <c r="FQ301" s="158">
        <f t="shared" si="951"/>
        <v>132208.80000000002</v>
      </c>
      <c r="FR301" s="155">
        <v>296</v>
      </c>
      <c r="FS301" s="156">
        <v>272</v>
      </c>
      <c r="FT301" s="157">
        <f t="shared" si="952"/>
        <v>296</v>
      </c>
      <c r="FU301" s="158">
        <f t="shared" si="952"/>
        <v>272</v>
      </c>
      <c r="FV301" s="155">
        <v>6.1</v>
      </c>
      <c r="FW301" s="156">
        <v>6.4</v>
      </c>
      <c r="FX301" s="157">
        <f t="shared" si="953"/>
        <v>1805.6</v>
      </c>
      <c r="FY301" s="158">
        <f t="shared" si="953"/>
        <v>1740.8000000000002</v>
      </c>
      <c r="FZ301" s="155">
        <v>86.1</v>
      </c>
      <c r="GA301" s="156">
        <v>86.9</v>
      </c>
      <c r="GB301" s="157">
        <f t="shared" si="954"/>
        <v>25485.599999999999</v>
      </c>
      <c r="GC301" s="158">
        <f t="shared" si="954"/>
        <v>23636.800000000003</v>
      </c>
      <c r="GD301" s="157">
        <f t="shared" si="955"/>
        <v>2159</v>
      </c>
      <c r="GE301" s="158">
        <f t="shared" si="955"/>
        <v>2169</v>
      </c>
      <c r="GF301" s="157">
        <f t="shared" si="955"/>
        <v>2159</v>
      </c>
      <c r="GG301" s="158">
        <f t="shared" si="955"/>
        <v>2169</v>
      </c>
      <c r="GH301" s="157">
        <f t="shared" si="956"/>
        <v>9910.4</v>
      </c>
      <c r="GI301" s="158">
        <f t="shared" si="956"/>
        <v>10012.5</v>
      </c>
      <c r="GJ301" s="157">
        <f t="shared" si="957"/>
        <v>246187.00000000003</v>
      </c>
      <c r="GK301" s="158">
        <f t="shared" si="957"/>
        <v>247418.1</v>
      </c>
      <c r="GL301" s="157">
        <f t="shared" si="958"/>
        <v>891</v>
      </c>
      <c r="GM301" s="158">
        <f t="shared" si="958"/>
        <v>921</v>
      </c>
      <c r="GN301" s="157">
        <f t="shared" si="958"/>
        <v>891</v>
      </c>
      <c r="GO301" s="158">
        <f t="shared" si="958"/>
        <v>921</v>
      </c>
      <c r="GP301" s="157">
        <f t="shared" si="959"/>
        <v>3558.3999999999996</v>
      </c>
      <c r="GQ301" s="158">
        <f t="shared" si="959"/>
        <v>3735.1</v>
      </c>
      <c r="GR301" s="157">
        <f t="shared" si="960"/>
        <v>71481.8</v>
      </c>
      <c r="GS301" s="158">
        <f t="shared" si="960"/>
        <v>75089</v>
      </c>
      <c r="GT301" s="157">
        <f t="shared" si="961"/>
        <v>3050</v>
      </c>
      <c r="GU301" s="158">
        <f t="shared" si="961"/>
        <v>3090</v>
      </c>
      <c r="GV301" s="157">
        <f t="shared" si="961"/>
        <v>3050</v>
      </c>
      <c r="GW301" s="158">
        <f t="shared" si="961"/>
        <v>3090</v>
      </c>
      <c r="GX301" s="157">
        <f t="shared" si="962"/>
        <v>13468.8</v>
      </c>
      <c r="GY301" s="158">
        <f t="shared" si="962"/>
        <v>13747.6</v>
      </c>
      <c r="GZ301" s="157">
        <f t="shared" si="962"/>
        <v>317668.80000000005</v>
      </c>
      <c r="HA301" s="158">
        <f t="shared" si="962"/>
        <v>322507.09999999998</v>
      </c>
      <c r="HB301" s="157">
        <f t="shared" si="963"/>
        <v>0</v>
      </c>
      <c r="HC301" s="158">
        <f t="shared" si="963"/>
        <v>0</v>
      </c>
      <c r="HD301" s="157">
        <f t="shared" si="963"/>
        <v>0</v>
      </c>
      <c r="HE301" s="158">
        <f t="shared" si="963"/>
        <v>0</v>
      </c>
      <c r="HF301" s="157" t="str">
        <f t="shared" si="964"/>
        <v/>
      </c>
      <c r="HG301" s="158" t="str">
        <f t="shared" si="964"/>
        <v/>
      </c>
      <c r="HH301" s="157" t="str">
        <f t="shared" si="965"/>
        <v/>
      </c>
      <c r="HI301" s="158" t="str">
        <f t="shared" si="965"/>
        <v/>
      </c>
      <c r="HJ301" s="157">
        <f t="shared" si="966"/>
        <v>15274.4</v>
      </c>
      <c r="HK301" s="158">
        <f t="shared" si="966"/>
        <v>15488.399999999998</v>
      </c>
      <c r="HL301" s="157">
        <f t="shared" si="967"/>
        <v>343154.4</v>
      </c>
      <c r="HM301" s="158">
        <f t="shared" si="967"/>
        <v>346143.89999999997</v>
      </c>
    </row>
    <row r="302" spans="1:221" s="82" customFormat="1" ht="15" customHeight="1">
      <c r="A302" s="265" t="s">
        <v>693</v>
      </c>
      <c r="B302" s="213" t="s">
        <v>703</v>
      </c>
      <c r="C302" s="266"/>
      <c r="D302" s="13">
        <v>229027</v>
      </c>
      <c r="E302" s="13">
        <v>1</v>
      </c>
      <c r="F302" s="155">
        <v>4649</v>
      </c>
      <c r="G302" s="156">
        <v>4725</v>
      </c>
      <c r="H302" s="155">
        <v>19</v>
      </c>
      <c r="I302" s="156">
        <v>11</v>
      </c>
      <c r="J302" s="157">
        <f t="shared" si="900"/>
        <v>4630</v>
      </c>
      <c r="K302" s="158">
        <f t="shared" si="900"/>
        <v>4714</v>
      </c>
      <c r="L302" s="155"/>
      <c r="M302" s="156"/>
      <c r="N302" s="157">
        <f t="shared" si="901"/>
        <v>4630</v>
      </c>
      <c r="O302" s="158">
        <f t="shared" si="901"/>
        <v>4714</v>
      </c>
      <c r="P302" s="157">
        <f t="shared" si="901"/>
        <v>4630</v>
      </c>
      <c r="Q302" s="158">
        <f t="shared" si="901"/>
        <v>4714</v>
      </c>
      <c r="R302" s="155">
        <v>861</v>
      </c>
      <c r="S302" s="156">
        <v>900</v>
      </c>
      <c r="T302" s="157">
        <f t="shared" si="902"/>
        <v>861</v>
      </c>
      <c r="U302" s="158">
        <f t="shared" si="902"/>
        <v>900</v>
      </c>
      <c r="V302" s="155">
        <v>24</v>
      </c>
      <c r="W302" s="156">
        <v>13</v>
      </c>
      <c r="X302" s="157">
        <f t="shared" si="903"/>
        <v>24</v>
      </c>
      <c r="Y302" s="158">
        <f t="shared" si="903"/>
        <v>13</v>
      </c>
      <c r="Z302" s="155"/>
      <c r="AA302" s="156"/>
      <c r="AB302" s="157">
        <f t="shared" si="904"/>
        <v>0</v>
      </c>
      <c r="AC302" s="158">
        <f t="shared" si="904"/>
        <v>0</v>
      </c>
      <c r="AD302" s="157">
        <f t="shared" si="905"/>
        <v>885</v>
      </c>
      <c r="AE302" s="158">
        <f t="shared" si="905"/>
        <v>913</v>
      </c>
      <c r="AF302" s="157">
        <f t="shared" si="906"/>
        <v>885</v>
      </c>
      <c r="AG302" s="158">
        <f t="shared" si="906"/>
        <v>913</v>
      </c>
      <c r="AH302" s="155">
        <v>4.8</v>
      </c>
      <c r="AI302" s="156">
        <v>4.7</v>
      </c>
      <c r="AJ302" s="157">
        <f t="shared" si="907"/>
        <v>4132.8</v>
      </c>
      <c r="AK302" s="157">
        <f t="shared" si="907"/>
        <v>4230</v>
      </c>
      <c r="AL302" s="155">
        <v>5.2</v>
      </c>
      <c r="AM302" s="156">
        <v>5.2</v>
      </c>
      <c r="AN302" s="157">
        <f t="shared" si="908"/>
        <v>124.80000000000001</v>
      </c>
      <c r="AO302" s="157">
        <f t="shared" si="908"/>
        <v>67.600000000000009</v>
      </c>
      <c r="AP302" s="155"/>
      <c r="AQ302" s="156"/>
      <c r="AR302" s="157">
        <f t="shared" si="909"/>
        <v>0</v>
      </c>
      <c r="AS302" s="158">
        <f t="shared" si="909"/>
        <v>0</v>
      </c>
      <c r="AT302" s="157">
        <f t="shared" si="910"/>
        <v>4.8108474576271192</v>
      </c>
      <c r="AU302" s="158">
        <f t="shared" si="910"/>
        <v>4.7071193866374594</v>
      </c>
      <c r="AV302" s="157">
        <f t="shared" si="911"/>
        <v>4257.6000000000004</v>
      </c>
      <c r="AW302" s="158">
        <f t="shared" si="911"/>
        <v>4297.6000000000004</v>
      </c>
      <c r="AX302" s="155">
        <v>125.7</v>
      </c>
      <c r="AY302" s="156">
        <v>123.3</v>
      </c>
      <c r="AZ302" s="157">
        <f t="shared" si="912"/>
        <v>108227.7</v>
      </c>
      <c r="BA302" s="158">
        <f t="shared" si="912"/>
        <v>110970</v>
      </c>
      <c r="BB302" s="155">
        <v>128.80000000000001</v>
      </c>
      <c r="BC302" s="156">
        <v>138.19999999999999</v>
      </c>
      <c r="BD302" s="157">
        <f t="shared" si="913"/>
        <v>3091.2000000000003</v>
      </c>
      <c r="BE302" s="158">
        <f t="shared" si="913"/>
        <v>1796.6</v>
      </c>
      <c r="BF302" s="155"/>
      <c r="BG302" s="156"/>
      <c r="BH302" s="157">
        <f t="shared" si="914"/>
        <v>0</v>
      </c>
      <c r="BI302" s="158">
        <f t="shared" si="914"/>
        <v>0</v>
      </c>
      <c r="BJ302" s="157">
        <f t="shared" si="915"/>
        <v>125.78406779661016</v>
      </c>
      <c r="BK302" s="158">
        <f t="shared" si="915"/>
        <v>123.51215772179629</v>
      </c>
      <c r="BL302" s="157">
        <f t="shared" si="916"/>
        <v>111318.9</v>
      </c>
      <c r="BM302" s="158">
        <f t="shared" si="916"/>
        <v>112766.6</v>
      </c>
      <c r="BN302" s="155">
        <v>1148</v>
      </c>
      <c r="BO302" s="156">
        <v>1137</v>
      </c>
      <c r="BP302" s="157">
        <f t="shared" si="917"/>
        <v>1148</v>
      </c>
      <c r="BQ302" s="158">
        <f t="shared" si="917"/>
        <v>1137</v>
      </c>
      <c r="BR302" s="155">
        <v>55</v>
      </c>
      <c r="BS302" s="156">
        <v>46</v>
      </c>
      <c r="BT302" s="157">
        <f t="shared" si="918"/>
        <v>55</v>
      </c>
      <c r="BU302" s="158">
        <f t="shared" si="918"/>
        <v>46</v>
      </c>
      <c r="BV302" s="155"/>
      <c r="BW302" s="156"/>
      <c r="BX302" s="157">
        <f t="shared" si="919"/>
        <v>0</v>
      </c>
      <c r="BY302" s="158">
        <f t="shared" si="919"/>
        <v>0</v>
      </c>
      <c r="BZ302" s="157">
        <f t="shared" si="920"/>
        <v>1203</v>
      </c>
      <c r="CA302" s="158">
        <f t="shared" si="920"/>
        <v>1183</v>
      </c>
      <c r="CB302" s="157">
        <f t="shared" si="921"/>
        <v>1203</v>
      </c>
      <c r="CC302" s="158">
        <f t="shared" si="921"/>
        <v>1183</v>
      </c>
      <c r="CD302" s="155">
        <v>5.3</v>
      </c>
      <c r="CE302" s="156">
        <v>5.2</v>
      </c>
      <c r="CF302" s="157">
        <f t="shared" si="922"/>
        <v>6084.4</v>
      </c>
      <c r="CG302" s="158">
        <f t="shared" si="922"/>
        <v>5912.4000000000005</v>
      </c>
      <c r="CH302" s="155">
        <v>5.0999999999999996</v>
      </c>
      <c r="CI302" s="156">
        <v>4.8</v>
      </c>
      <c r="CJ302" s="157">
        <f t="shared" si="923"/>
        <v>280.5</v>
      </c>
      <c r="CK302" s="158">
        <f t="shared" si="923"/>
        <v>220.79999999999998</v>
      </c>
      <c r="CL302" s="155"/>
      <c r="CM302" s="156"/>
      <c r="CN302" s="157">
        <f t="shared" si="924"/>
        <v>0</v>
      </c>
      <c r="CO302" s="158">
        <f t="shared" si="924"/>
        <v>0</v>
      </c>
      <c r="CP302" s="157">
        <f t="shared" si="925"/>
        <v>5.290856192851205</v>
      </c>
      <c r="CQ302" s="158">
        <f t="shared" si="925"/>
        <v>5.1844463229078617</v>
      </c>
      <c r="CR302" s="157">
        <f t="shared" si="926"/>
        <v>6364.9</v>
      </c>
      <c r="CS302" s="158">
        <f t="shared" si="926"/>
        <v>6133.2000000000007</v>
      </c>
      <c r="CT302" s="155">
        <v>137.5</v>
      </c>
      <c r="CU302" s="156">
        <v>136.4</v>
      </c>
      <c r="CV302" s="157">
        <f t="shared" si="927"/>
        <v>157850</v>
      </c>
      <c r="CW302" s="158">
        <f t="shared" si="927"/>
        <v>155086.80000000002</v>
      </c>
      <c r="CX302" s="155">
        <v>139.19999999999999</v>
      </c>
      <c r="CY302" s="156">
        <v>138.9</v>
      </c>
      <c r="CZ302" s="157">
        <f t="shared" si="928"/>
        <v>7655.9999999999991</v>
      </c>
      <c r="DA302" s="158">
        <f t="shared" si="928"/>
        <v>6389.4000000000005</v>
      </c>
      <c r="DB302" s="155"/>
      <c r="DC302" s="156"/>
      <c r="DD302" s="157">
        <f t="shared" si="929"/>
        <v>0</v>
      </c>
      <c r="DE302" s="158">
        <f t="shared" si="929"/>
        <v>0</v>
      </c>
      <c r="DF302" s="157">
        <f t="shared" si="930"/>
        <v>137.57772236076477</v>
      </c>
      <c r="DG302" s="158">
        <f t="shared" si="930"/>
        <v>136.49721048182587</v>
      </c>
      <c r="DH302" s="157">
        <f t="shared" si="931"/>
        <v>165506.00000000003</v>
      </c>
      <c r="DI302" s="158">
        <f t="shared" si="931"/>
        <v>161476.20000000001</v>
      </c>
      <c r="DJ302" s="157">
        <f t="shared" si="932"/>
        <v>2088</v>
      </c>
      <c r="DK302" s="158">
        <f t="shared" si="932"/>
        <v>2096</v>
      </c>
      <c r="DL302" s="157">
        <f t="shared" si="932"/>
        <v>2088</v>
      </c>
      <c r="DM302" s="158">
        <f t="shared" si="932"/>
        <v>2096</v>
      </c>
      <c r="DN302" s="157">
        <f t="shared" si="933"/>
        <v>5.0874042145593874</v>
      </c>
      <c r="DO302" s="158">
        <f t="shared" si="933"/>
        <v>4.9765267175572525</v>
      </c>
      <c r="DP302" s="157">
        <f t="shared" si="934"/>
        <v>10622.5</v>
      </c>
      <c r="DQ302" s="158">
        <f t="shared" si="934"/>
        <v>10430.800000000001</v>
      </c>
      <c r="DR302" s="157">
        <f t="shared" si="935"/>
        <v>132.57897509578544</v>
      </c>
      <c r="DS302" s="158">
        <f t="shared" si="935"/>
        <v>130.84103053435118</v>
      </c>
      <c r="DT302" s="157">
        <f t="shared" si="936"/>
        <v>276824.90000000002</v>
      </c>
      <c r="DU302" s="158">
        <f t="shared" si="936"/>
        <v>274242.80000000005</v>
      </c>
      <c r="DV302" s="155">
        <v>1798</v>
      </c>
      <c r="DW302" s="156">
        <v>1889</v>
      </c>
      <c r="DX302" s="157">
        <f t="shared" si="937"/>
        <v>1798</v>
      </c>
      <c r="DY302" s="158">
        <f t="shared" si="937"/>
        <v>1889</v>
      </c>
      <c r="DZ302" s="155">
        <v>522</v>
      </c>
      <c r="EA302" s="156">
        <v>515</v>
      </c>
      <c r="EB302" s="157">
        <f t="shared" si="938"/>
        <v>522</v>
      </c>
      <c r="EC302" s="158">
        <f t="shared" si="938"/>
        <v>515</v>
      </c>
      <c r="ED302" s="155"/>
      <c r="EE302" s="156"/>
      <c r="EF302" s="157">
        <f t="shared" si="939"/>
        <v>0</v>
      </c>
      <c r="EG302" s="158">
        <f t="shared" si="939"/>
        <v>0</v>
      </c>
      <c r="EH302" s="157">
        <f t="shared" si="940"/>
        <v>2320</v>
      </c>
      <c r="EI302" s="158">
        <f t="shared" si="940"/>
        <v>2404</v>
      </c>
      <c r="EJ302" s="157">
        <f t="shared" si="941"/>
        <v>2320</v>
      </c>
      <c r="EK302" s="158">
        <f t="shared" si="941"/>
        <v>2404</v>
      </c>
      <c r="EL302" s="155">
        <v>3.6</v>
      </c>
      <c r="EM302" s="156">
        <v>3.4</v>
      </c>
      <c r="EN302" s="157">
        <f t="shared" si="942"/>
        <v>6472.8</v>
      </c>
      <c r="EO302" s="158">
        <f t="shared" si="942"/>
        <v>6422.5999999999995</v>
      </c>
      <c r="EP302" s="155">
        <v>3.8</v>
      </c>
      <c r="EQ302" s="156">
        <v>3.8</v>
      </c>
      <c r="ER302" s="157">
        <f t="shared" si="943"/>
        <v>1983.6</v>
      </c>
      <c r="ES302" s="158">
        <f t="shared" si="943"/>
        <v>1957</v>
      </c>
      <c r="ET302" s="155"/>
      <c r="EU302" s="156"/>
      <c r="EV302" s="157">
        <f t="shared" si="944"/>
        <v>0</v>
      </c>
      <c r="EW302" s="158">
        <f t="shared" si="944"/>
        <v>0</v>
      </c>
      <c r="EX302" s="157">
        <f t="shared" si="945"/>
        <v>3.645</v>
      </c>
      <c r="EY302" s="158">
        <f t="shared" si="945"/>
        <v>3.4856905158069877</v>
      </c>
      <c r="EZ302" s="157">
        <f t="shared" si="946"/>
        <v>8456.4</v>
      </c>
      <c r="FA302" s="158">
        <f t="shared" si="946"/>
        <v>8379.5999999999985</v>
      </c>
      <c r="FB302" s="155">
        <v>87.7</v>
      </c>
      <c r="FC302" s="156">
        <v>84.8</v>
      </c>
      <c r="FD302" s="157">
        <f t="shared" si="947"/>
        <v>157684.6</v>
      </c>
      <c r="FE302" s="158">
        <f t="shared" si="947"/>
        <v>160187.19999999998</v>
      </c>
      <c r="FF302" s="155">
        <v>79.099999999999994</v>
      </c>
      <c r="FG302" s="156">
        <v>76.599999999999994</v>
      </c>
      <c r="FH302" s="157">
        <f t="shared" si="948"/>
        <v>41290.199999999997</v>
      </c>
      <c r="FI302" s="158">
        <f t="shared" si="948"/>
        <v>39449</v>
      </c>
      <c r="FJ302" s="155"/>
      <c r="FK302" s="156"/>
      <c r="FL302" s="157">
        <f t="shared" si="949"/>
        <v>0</v>
      </c>
      <c r="FM302" s="158">
        <f t="shared" si="949"/>
        <v>0</v>
      </c>
      <c r="FN302" s="157">
        <f t="shared" si="950"/>
        <v>85.765000000000001</v>
      </c>
      <c r="FO302" s="158">
        <f t="shared" si="950"/>
        <v>83.043344425956732</v>
      </c>
      <c r="FP302" s="157">
        <f t="shared" si="951"/>
        <v>198974.8</v>
      </c>
      <c r="FQ302" s="158">
        <f t="shared" si="951"/>
        <v>199636.19999999998</v>
      </c>
      <c r="FR302" s="155">
        <v>222</v>
      </c>
      <c r="FS302" s="156">
        <v>214</v>
      </c>
      <c r="FT302" s="157">
        <f t="shared" si="952"/>
        <v>222</v>
      </c>
      <c r="FU302" s="158">
        <f t="shared" si="952"/>
        <v>214</v>
      </c>
      <c r="FV302" s="155">
        <v>5.9</v>
      </c>
      <c r="FW302" s="156">
        <v>6</v>
      </c>
      <c r="FX302" s="157">
        <f t="shared" si="953"/>
        <v>1309.8000000000002</v>
      </c>
      <c r="FY302" s="158">
        <f t="shared" si="953"/>
        <v>1284</v>
      </c>
      <c r="FZ302" s="155">
        <v>87.8</v>
      </c>
      <c r="GA302" s="156">
        <v>93.7</v>
      </c>
      <c r="GB302" s="157">
        <f t="shared" si="954"/>
        <v>19491.599999999999</v>
      </c>
      <c r="GC302" s="158">
        <f t="shared" si="954"/>
        <v>20051.8</v>
      </c>
      <c r="GD302" s="157">
        <f t="shared" si="955"/>
        <v>3807</v>
      </c>
      <c r="GE302" s="158">
        <f t="shared" si="955"/>
        <v>3926</v>
      </c>
      <c r="GF302" s="157">
        <f t="shared" si="955"/>
        <v>3807</v>
      </c>
      <c r="GG302" s="158">
        <f t="shared" si="955"/>
        <v>3926</v>
      </c>
      <c r="GH302" s="157">
        <f t="shared" si="956"/>
        <v>16690</v>
      </c>
      <c r="GI302" s="158">
        <f t="shared" si="956"/>
        <v>16565</v>
      </c>
      <c r="GJ302" s="157">
        <f t="shared" si="957"/>
        <v>423762.30000000005</v>
      </c>
      <c r="GK302" s="158">
        <f t="shared" si="957"/>
        <v>426244</v>
      </c>
      <c r="GL302" s="157">
        <f t="shared" si="958"/>
        <v>601</v>
      </c>
      <c r="GM302" s="158">
        <f t="shared" si="958"/>
        <v>574</v>
      </c>
      <c r="GN302" s="157">
        <f t="shared" si="958"/>
        <v>601</v>
      </c>
      <c r="GO302" s="158">
        <f t="shared" si="958"/>
        <v>574</v>
      </c>
      <c r="GP302" s="157">
        <f t="shared" si="959"/>
        <v>2388.9</v>
      </c>
      <c r="GQ302" s="158">
        <f t="shared" si="959"/>
        <v>2245.4</v>
      </c>
      <c r="GR302" s="157">
        <f t="shared" si="960"/>
        <v>52037.399999999994</v>
      </c>
      <c r="GS302" s="158">
        <f t="shared" si="960"/>
        <v>47635</v>
      </c>
      <c r="GT302" s="157">
        <f t="shared" si="961"/>
        <v>4408</v>
      </c>
      <c r="GU302" s="158">
        <f t="shared" si="961"/>
        <v>4500</v>
      </c>
      <c r="GV302" s="157">
        <f t="shared" si="961"/>
        <v>4408</v>
      </c>
      <c r="GW302" s="158">
        <f t="shared" si="961"/>
        <v>4500</v>
      </c>
      <c r="GX302" s="157">
        <f t="shared" si="962"/>
        <v>19078.900000000001</v>
      </c>
      <c r="GY302" s="158">
        <f t="shared" si="962"/>
        <v>18810.400000000001</v>
      </c>
      <c r="GZ302" s="157">
        <f t="shared" si="962"/>
        <v>475799.70000000007</v>
      </c>
      <c r="HA302" s="158">
        <f t="shared" si="962"/>
        <v>473879</v>
      </c>
      <c r="HB302" s="157">
        <f t="shared" si="963"/>
        <v>0</v>
      </c>
      <c r="HC302" s="158">
        <f t="shared" si="963"/>
        <v>0</v>
      </c>
      <c r="HD302" s="157">
        <f t="shared" si="963"/>
        <v>0</v>
      </c>
      <c r="HE302" s="158">
        <f t="shared" si="963"/>
        <v>0</v>
      </c>
      <c r="HF302" s="157" t="str">
        <f t="shared" si="964"/>
        <v/>
      </c>
      <c r="HG302" s="158" t="str">
        <f t="shared" si="964"/>
        <v/>
      </c>
      <c r="HH302" s="157" t="str">
        <f t="shared" si="965"/>
        <v/>
      </c>
      <c r="HI302" s="158" t="str">
        <f t="shared" si="965"/>
        <v/>
      </c>
      <c r="HJ302" s="157">
        <f t="shared" si="966"/>
        <v>20388.7</v>
      </c>
      <c r="HK302" s="158">
        <f t="shared" si="966"/>
        <v>20094.400000000001</v>
      </c>
      <c r="HL302" s="157">
        <f t="shared" si="967"/>
        <v>495291.3</v>
      </c>
      <c r="HM302" s="158">
        <f t="shared" si="967"/>
        <v>493930.8</v>
      </c>
    </row>
    <row r="303" spans="1:221" s="82" customFormat="1" ht="15" customHeight="1">
      <c r="A303" s="265" t="s">
        <v>693</v>
      </c>
      <c r="B303" s="213" t="s">
        <v>704</v>
      </c>
      <c r="C303" s="215"/>
      <c r="D303" s="13">
        <v>222831</v>
      </c>
      <c r="E303" s="13">
        <v>3</v>
      </c>
      <c r="F303" s="155">
        <v>911</v>
      </c>
      <c r="G303" s="156">
        <v>996</v>
      </c>
      <c r="H303" s="155">
        <v>1</v>
      </c>
      <c r="I303" s="156">
        <v>3</v>
      </c>
      <c r="J303" s="157">
        <f t="shared" si="900"/>
        <v>910</v>
      </c>
      <c r="K303" s="158">
        <f t="shared" si="900"/>
        <v>993</v>
      </c>
      <c r="L303" s="155"/>
      <c r="M303" s="156"/>
      <c r="N303" s="157">
        <f t="shared" si="901"/>
        <v>910</v>
      </c>
      <c r="O303" s="158">
        <f t="shared" si="901"/>
        <v>993</v>
      </c>
      <c r="P303" s="157">
        <f t="shared" si="901"/>
        <v>910</v>
      </c>
      <c r="Q303" s="158">
        <f t="shared" si="901"/>
        <v>993</v>
      </c>
      <c r="R303" s="155">
        <v>276</v>
      </c>
      <c r="S303" s="156">
        <v>326</v>
      </c>
      <c r="T303" s="157">
        <f t="shared" si="902"/>
        <v>276</v>
      </c>
      <c r="U303" s="158">
        <f t="shared" si="902"/>
        <v>326</v>
      </c>
      <c r="V303" s="155">
        <v>7</v>
      </c>
      <c r="W303" s="156">
        <v>3</v>
      </c>
      <c r="X303" s="157">
        <f t="shared" si="903"/>
        <v>7</v>
      </c>
      <c r="Y303" s="158">
        <f t="shared" si="903"/>
        <v>3</v>
      </c>
      <c r="Z303" s="155"/>
      <c r="AA303" s="156"/>
      <c r="AB303" s="157">
        <f t="shared" si="904"/>
        <v>0</v>
      </c>
      <c r="AC303" s="158">
        <f t="shared" si="904"/>
        <v>0</v>
      </c>
      <c r="AD303" s="157">
        <f t="shared" si="905"/>
        <v>283</v>
      </c>
      <c r="AE303" s="158">
        <f t="shared" si="905"/>
        <v>329</v>
      </c>
      <c r="AF303" s="157">
        <f t="shared" si="906"/>
        <v>283</v>
      </c>
      <c r="AG303" s="158">
        <f t="shared" si="906"/>
        <v>329</v>
      </c>
      <c r="AH303" s="155">
        <v>4.4000000000000004</v>
      </c>
      <c r="AI303" s="156">
        <v>4.3</v>
      </c>
      <c r="AJ303" s="157">
        <f t="shared" si="907"/>
        <v>1214.4000000000001</v>
      </c>
      <c r="AK303" s="157">
        <f t="shared" si="907"/>
        <v>1401.8</v>
      </c>
      <c r="AL303" s="155">
        <v>5.6</v>
      </c>
      <c r="AM303" s="156">
        <v>6.3</v>
      </c>
      <c r="AN303" s="157">
        <f t="shared" si="908"/>
        <v>39.199999999999996</v>
      </c>
      <c r="AO303" s="157">
        <f t="shared" si="908"/>
        <v>18.899999999999999</v>
      </c>
      <c r="AP303" s="155"/>
      <c r="AQ303" s="156"/>
      <c r="AR303" s="157">
        <f t="shared" si="909"/>
        <v>0</v>
      </c>
      <c r="AS303" s="158">
        <f t="shared" si="909"/>
        <v>0</v>
      </c>
      <c r="AT303" s="157">
        <f t="shared" si="910"/>
        <v>4.4296819787985875</v>
      </c>
      <c r="AU303" s="158">
        <f t="shared" si="910"/>
        <v>4.3182370820668696</v>
      </c>
      <c r="AV303" s="157">
        <f t="shared" si="911"/>
        <v>1253.6000000000004</v>
      </c>
      <c r="AW303" s="158">
        <f t="shared" si="911"/>
        <v>1420.7</v>
      </c>
      <c r="AX303" s="155">
        <v>123.1</v>
      </c>
      <c r="AY303" s="156">
        <v>121.2</v>
      </c>
      <c r="AZ303" s="157">
        <f t="shared" si="912"/>
        <v>33975.599999999999</v>
      </c>
      <c r="BA303" s="158">
        <f t="shared" si="912"/>
        <v>39511.200000000004</v>
      </c>
      <c r="BB303" s="155">
        <v>134</v>
      </c>
      <c r="BC303" s="156">
        <v>127.7</v>
      </c>
      <c r="BD303" s="157">
        <f t="shared" si="913"/>
        <v>938</v>
      </c>
      <c r="BE303" s="158">
        <f t="shared" si="913"/>
        <v>383.1</v>
      </c>
      <c r="BF303" s="155"/>
      <c r="BG303" s="156"/>
      <c r="BH303" s="157">
        <f t="shared" si="914"/>
        <v>0</v>
      </c>
      <c r="BI303" s="158">
        <f t="shared" si="914"/>
        <v>0</v>
      </c>
      <c r="BJ303" s="157">
        <f t="shared" si="915"/>
        <v>123.36961130742048</v>
      </c>
      <c r="BK303" s="158">
        <f t="shared" si="915"/>
        <v>121.25927051671734</v>
      </c>
      <c r="BL303" s="157">
        <f t="shared" si="916"/>
        <v>34913.599999999999</v>
      </c>
      <c r="BM303" s="158">
        <f t="shared" si="916"/>
        <v>39894.300000000003</v>
      </c>
      <c r="BN303" s="155">
        <v>214</v>
      </c>
      <c r="BO303" s="156">
        <v>226</v>
      </c>
      <c r="BP303" s="157">
        <f t="shared" si="917"/>
        <v>214</v>
      </c>
      <c r="BQ303" s="158">
        <f t="shared" si="917"/>
        <v>226</v>
      </c>
      <c r="BR303" s="155">
        <v>14</v>
      </c>
      <c r="BS303" s="156">
        <v>6</v>
      </c>
      <c r="BT303" s="157">
        <f t="shared" si="918"/>
        <v>14</v>
      </c>
      <c r="BU303" s="158">
        <f t="shared" si="918"/>
        <v>6</v>
      </c>
      <c r="BV303" s="155"/>
      <c r="BW303" s="156"/>
      <c r="BX303" s="157">
        <f t="shared" si="919"/>
        <v>0</v>
      </c>
      <c r="BY303" s="158">
        <f t="shared" si="919"/>
        <v>0</v>
      </c>
      <c r="BZ303" s="157">
        <f t="shared" si="920"/>
        <v>228</v>
      </c>
      <c r="CA303" s="158">
        <f t="shared" si="920"/>
        <v>232</v>
      </c>
      <c r="CB303" s="157">
        <f t="shared" si="921"/>
        <v>228</v>
      </c>
      <c r="CC303" s="158">
        <f t="shared" si="921"/>
        <v>232</v>
      </c>
      <c r="CD303" s="155">
        <v>5.0999999999999996</v>
      </c>
      <c r="CE303" s="156">
        <v>4.9000000000000004</v>
      </c>
      <c r="CF303" s="157">
        <f t="shared" si="922"/>
        <v>1091.3999999999999</v>
      </c>
      <c r="CG303" s="158">
        <f t="shared" si="922"/>
        <v>1107.4000000000001</v>
      </c>
      <c r="CH303" s="155">
        <v>5.9</v>
      </c>
      <c r="CI303" s="156">
        <v>6</v>
      </c>
      <c r="CJ303" s="157">
        <f t="shared" si="923"/>
        <v>82.600000000000009</v>
      </c>
      <c r="CK303" s="158">
        <f t="shared" si="923"/>
        <v>36</v>
      </c>
      <c r="CL303" s="155"/>
      <c r="CM303" s="156"/>
      <c r="CN303" s="157">
        <f t="shared" si="924"/>
        <v>0</v>
      </c>
      <c r="CO303" s="158">
        <f t="shared" si="924"/>
        <v>0</v>
      </c>
      <c r="CP303" s="157">
        <f t="shared" si="925"/>
        <v>5.1491228070175428</v>
      </c>
      <c r="CQ303" s="158">
        <f t="shared" si="925"/>
        <v>4.9284482758620696</v>
      </c>
      <c r="CR303" s="157">
        <f t="shared" si="926"/>
        <v>1173.9999999999998</v>
      </c>
      <c r="CS303" s="158">
        <f t="shared" si="926"/>
        <v>1143.4000000000001</v>
      </c>
      <c r="CT303" s="155">
        <v>136.5</v>
      </c>
      <c r="CU303" s="156">
        <v>135.1</v>
      </c>
      <c r="CV303" s="157">
        <f t="shared" si="927"/>
        <v>29211</v>
      </c>
      <c r="CW303" s="158">
        <f t="shared" si="927"/>
        <v>30532.6</v>
      </c>
      <c r="CX303" s="155">
        <v>136.9</v>
      </c>
      <c r="CY303" s="156">
        <v>128.5</v>
      </c>
      <c r="CZ303" s="157">
        <f t="shared" si="928"/>
        <v>1916.6000000000001</v>
      </c>
      <c r="DA303" s="158">
        <f t="shared" si="928"/>
        <v>771</v>
      </c>
      <c r="DB303" s="155"/>
      <c r="DC303" s="156"/>
      <c r="DD303" s="157">
        <f t="shared" si="929"/>
        <v>0</v>
      </c>
      <c r="DE303" s="158">
        <f t="shared" si="929"/>
        <v>0</v>
      </c>
      <c r="DF303" s="157">
        <f t="shared" si="930"/>
        <v>136.52456140350876</v>
      </c>
      <c r="DG303" s="158">
        <f t="shared" si="930"/>
        <v>134.92931034482757</v>
      </c>
      <c r="DH303" s="157">
        <f t="shared" si="931"/>
        <v>31127.599999999995</v>
      </c>
      <c r="DI303" s="158">
        <f t="shared" si="931"/>
        <v>31303.599999999995</v>
      </c>
      <c r="DJ303" s="157">
        <f t="shared" si="932"/>
        <v>511</v>
      </c>
      <c r="DK303" s="158">
        <f t="shared" si="932"/>
        <v>561</v>
      </c>
      <c r="DL303" s="157">
        <f t="shared" si="932"/>
        <v>511</v>
      </c>
      <c r="DM303" s="158">
        <f t="shared" si="932"/>
        <v>561</v>
      </c>
      <c r="DN303" s="157">
        <f t="shared" si="933"/>
        <v>4.75068493150685</v>
      </c>
      <c r="DO303" s="158">
        <f t="shared" si="933"/>
        <v>4.5705882352941183</v>
      </c>
      <c r="DP303" s="157">
        <f t="shared" si="934"/>
        <v>2427.6000000000004</v>
      </c>
      <c r="DQ303" s="158">
        <f t="shared" si="934"/>
        <v>2564.1000000000004</v>
      </c>
      <c r="DR303" s="157">
        <f t="shared" si="935"/>
        <v>129.23913894324852</v>
      </c>
      <c r="DS303" s="158">
        <f t="shared" si="935"/>
        <v>126.91247771836007</v>
      </c>
      <c r="DT303" s="157">
        <f t="shared" si="936"/>
        <v>66041.2</v>
      </c>
      <c r="DU303" s="158">
        <f t="shared" si="936"/>
        <v>71197.899999999994</v>
      </c>
      <c r="DV303" s="155">
        <v>237</v>
      </c>
      <c r="DW303" s="156">
        <v>285</v>
      </c>
      <c r="DX303" s="157">
        <f t="shared" si="937"/>
        <v>237</v>
      </c>
      <c r="DY303" s="158">
        <f t="shared" si="937"/>
        <v>285</v>
      </c>
      <c r="DZ303" s="155">
        <v>96</v>
      </c>
      <c r="EA303" s="156">
        <v>81</v>
      </c>
      <c r="EB303" s="157">
        <f t="shared" si="938"/>
        <v>96</v>
      </c>
      <c r="EC303" s="158">
        <f t="shared" si="938"/>
        <v>81</v>
      </c>
      <c r="ED303" s="155"/>
      <c r="EE303" s="156"/>
      <c r="EF303" s="157">
        <f t="shared" si="939"/>
        <v>0</v>
      </c>
      <c r="EG303" s="158">
        <f t="shared" si="939"/>
        <v>0</v>
      </c>
      <c r="EH303" s="157">
        <f t="shared" si="940"/>
        <v>333</v>
      </c>
      <c r="EI303" s="158">
        <f t="shared" si="940"/>
        <v>366</v>
      </c>
      <c r="EJ303" s="157">
        <f t="shared" si="941"/>
        <v>333</v>
      </c>
      <c r="EK303" s="158">
        <f t="shared" si="941"/>
        <v>366</v>
      </c>
      <c r="EL303" s="155">
        <v>3.7</v>
      </c>
      <c r="EM303" s="156">
        <v>3.4</v>
      </c>
      <c r="EN303" s="157">
        <f t="shared" si="942"/>
        <v>876.90000000000009</v>
      </c>
      <c r="EO303" s="158">
        <f t="shared" si="942"/>
        <v>969</v>
      </c>
      <c r="EP303" s="155">
        <v>3.7</v>
      </c>
      <c r="EQ303" s="156">
        <v>3.5</v>
      </c>
      <c r="ER303" s="157">
        <f t="shared" si="943"/>
        <v>355.20000000000005</v>
      </c>
      <c r="ES303" s="158">
        <f t="shared" si="943"/>
        <v>283.5</v>
      </c>
      <c r="ET303" s="155"/>
      <c r="EU303" s="156"/>
      <c r="EV303" s="157">
        <f t="shared" si="944"/>
        <v>0</v>
      </c>
      <c r="EW303" s="158">
        <f t="shared" si="944"/>
        <v>0</v>
      </c>
      <c r="EX303" s="157">
        <f t="shared" si="945"/>
        <v>3.7000000000000006</v>
      </c>
      <c r="EY303" s="158">
        <f t="shared" si="945"/>
        <v>3.4221311475409837</v>
      </c>
      <c r="EZ303" s="157">
        <f t="shared" si="946"/>
        <v>1232.1000000000001</v>
      </c>
      <c r="FA303" s="158">
        <f t="shared" si="946"/>
        <v>1252.5</v>
      </c>
      <c r="FB303" s="155">
        <v>95.2</v>
      </c>
      <c r="FC303" s="156">
        <v>89.6</v>
      </c>
      <c r="FD303" s="157">
        <f t="shared" si="947"/>
        <v>22562.400000000001</v>
      </c>
      <c r="FE303" s="158">
        <f t="shared" si="947"/>
        <v>25536</v>
      </c>
      <c r="FF303" s="155">
        <v>71.2</v>
      </c>
      <c r="FG303" s="156">
        <v>66.5</v>
      </c>
      <c r="FH303" s="157">
        <f t="shared" si="948"/>
        <v>6835.2000000000007</v>
      </c>
      <c r="FI303" s="158">
        <f t="shared" si="948"/>
        <v>5386.5</v>
      </c>
      <c r="FJ303" s="155"/>
      <c r="FK303" s="156"/>
      <c r="FL303" s="157">
        <f t="shared" si="949"/>
        <v>0</v>
      </c>
      <c r="FM303" s="158">
        <f t="shared" si="949"/>
        <v>0</v>
      </c>
      <c r="FN303" s="157">
        <f t="shared" si="950"/>
        <v>88.281081081081084</v>
      </c>
      <c r="FO303" s="158">
        <f t="shared" si="950"/>
        <v>84.48770491803279</v>
      </c>
      <c r="FP303" s="157">
        <f t="shared" si="951"/>
        <v>29397.600000000002</v>
      </c>
      <c r="FQ303" s="158">
        <f t="shared" si="951"/>
        <v>30922.5</v>
      </c>
      <c r="FR303" s="155">
        <v>66</v>
      </c>
      <c r="FS303" s="156">
        <v>66</v>
      </c>
      <c r="FT303" s="157">
        <f t="shared" si="952"/>
        <v>66</v>
      </c>
      <c r="FU303" s="158">
        <f t="shared" si="952"/>
        <v>66</v>
      </c>
      <c r="FV303" s="155">
        <v>4.5999999999999996</v>
      </c>
      <c r="FW303" s="156">
        <v>5.0999999999999996</v>
      </c>
      <c r="FX303" s="157">
        <f t="shared" si="953"/>
        <v>303.59999999999997</v>
      </c>
      <c r="FY303" s="158">
        <f t="shared" si="953"/>
        <v>336.59999999999997</v>
      </c>
      <c r="FZ303" s="155">
        <v>64.8</v>
      </c>
      <c r="GA303" s="156">
        <v>75.5</v>
      </c>
      <c r="GB303" s="157">
        <f t="shared" si="954"/>
        <v>4276.8</v>
      </c>
      <c r="GC303" s="158">
        <f t="shared" si="954"/>
        <v>4983</v>
      </c>
      <c r="GD303" s="157">
        <f t="shared" si="955"/>
        <v>727</v>
      </c>
      <c r="GE303" s="158">
        <f t="shared" si="955"/>
        <v>837</v>
      </c>
      <c r="GF303" s="157">
        <f t="shared" si="955"/>
        <v>727</v>
      </c>
      <c r="GG303" s="158">
        <f t="shared" si="955"/>
        <v>837</v>
      </c>
      <c r="GH303" s="157">
        <f t="shared" si="956"/>
        <v>3182.7000000000003</v>
      </c>
      <c r="GI303" s="158">
        <f t="shared" si="956"/>
        <v>3478.2</v>
      </c>
      <c r="GJ303" s="157">
        <f t="shared" si="957"/>
        <v>85749</v>
      </c>
      <c r="GK303" s="158">
        <f t="shared" si="957"/>
        <v>95579.8</v>
      </c>
      <c r="GL303" s="157">
        <f t="shared" si="958"/>
        <v>117</v>
      </c>
      <c r="GM303" s="158">
        <f t="shared" si="958"/>
        <v>90</v>
      </c>
      <c r="GN303" s="157">
        <f t="shared" si="958"/>
        <v>117</v>
      </c>
      <c r="GO303" s="158">
        <f t="shared" si="958"/>
        <v>90</v>
      </c>
      <c r="GP303" s="157">
        <f t="shared" si="959"/>
        <v>477.00000000000006</v>
      </c>
      <c r="GQ303" s="158">
        <f t="shared" si="959"/>
        <v>338.4</v>
      </c>
      <c r="GR303" s="157">
        <f t="shared" si="960"/>
        <v>9689.8000000000011</v>
      </c>
      <c r="GS303" s="158">
        <f t="shared" si="960"/>
        <v>6540.6</v>
      </c>
      <c r="GT303" s="157">
        <f t="shared" si="961"/>
        <v>844</v>
      </c>
      <c r="GU303" s="158">
        <f t="shared" si="961"/>
        <v>927</v>
      </c>
      <c r="GV303" s="157">
        <f t="shared" si="961"/>
        <v>844</v>
      </c>
      <c r="GW303" s="158">
        <f t="shared" si="961"/>
        <v>927</v>
      </c>
      <c r="GX303" s="157">
        <f t="shared" si="962"/>
        <v>3659.7000000000003</v>
      </c>
      <c r="GY303" s="158">
        <f t="shared" si="962"/>
        <v>3816.6</v>
      </c>
      <c r="GZ303" s="157">
        <f t="shared" si="962"/>
        <v>95438.8</v>
      </c>
      <c r="HA303" s="158">
        <f t="shared" si="962"/>
        <v>102120.40000000001</v>
      </c>
      <c r="HB303" s="157">
        <f t="shared" si="963"/>
        <v>0</v>
      </c>
      <c r="HC303" s="158">
        <f t="shared" si="963"/>
        <v>0</v>
      </c>
      <c r="HD303" s="157">
        <f t="shared" si="963"/>
        <v>0</v>
      </c>
      <c r="HE303" s="158">
        <f t="shared" si="963"/>
        <v>0</v>
      </c>
      <c r="HF303" s="157" t="str">
        <f t="shared" si="964"/>
        <v/>
      </c>
      <c r="HG303" s="158" t="str">
        <f t="shared" si="964"/>
        <v/>
      </c>
      <c r="HH303" s="157" t="str">
        <f t="shared" si="965"/>
        <v/>
      </c>
      <c r="HI303" s="158" t="str">
        <f t="shared" si="965"/>
        <v/>
      </c>
      <c r="HJ303" s="157">
        <f t="shared" si="966"/>
        <v>3963.3000000000006</v>
      </c>
      <c r="HK303" s="158">
        <f t="shared" si="966"/>
        <v>4153.2000000000007</v>
      </c>
      <c r="HL303" s="157">
        <f t="shared" si="967"/>
        <v>99715.6</v>
      </c>
      <c r="HM303" s="158">
        <f t="shared" si="967"/>
        <v>107103.4</v>
      </c>
    </row>
    <row r="304" spans="1:221" s="82" customFormat="1" ht="15" customHeight="1">
      <c r="A304" s="265" t="s">
        <v>693</v>
      </c>
      <c r="B304" s="213" t="s">
        <v>705</v>
      </c>
      <c r="C304" s="215"/>
      <c r="D304" s="13">
        <v>226091</v>
      </c>
      <c r="E304" s="13">
        <v>3</v>
      </c>
      <c r="F304" s="155">
        <v>1614</v>
      </c>
      <c r="G304" s="156">
        <v>1649</v>
      </c>
      <c r="H304" s="155">
        <v>22</v>
      </c>
      <c r="I304" s="156">
        <v>15</v>
      </c>
      <c r="J304" s="157">
        <f t="shared" si="900"/>
        <v>1592</v>
      </c>
      <c r="K304" s="158">
        <f t="shared" si="900"/>
        <v>1634</v>
      </c>
      <c r="L304" s="155"/>
      <c r="M304" s="156"/>
      <c r="N304" s="157">
        <f t="shared" si="901"/>
        <v>1592</v>
      </c>
      <c r="O304" s="158">
        <f t="shared" si="901"/>
        <v>1634</v>
      </c>
      <c r="P304" s="157">
        <f t="shared" si="901"/>
        <v>1592</v>
      </c>
      <c r="Q304" s="158">
        <f t="shared" si="901"/>
        <v>1634</v>
      </c>
      <c r="R304" s="155">
        <v>194</v>
      </c>
      <c r="S304" s="156">
        <v>212</v>
      </c>
      <c r="T304" s="157">
        <f t="shared" si="902"/>
        <v>194</v>
      </c>
      <c r="U304" s="158">
        <f t="shared" si="902"/>
        <v>212</v>
      </c>
      <c r="V304" s="155">
        <v>15</v>
      </c>
      <c r="W304" s="156">
        <v>14</v>
      </c>
      <c r="X304" s="157">
        <f t="shared" si="903"/>
        <v>15</v>
      </c>
      <c r="Y304" s="158">
        <f t="shared" si="903"/>
        <v>14</v>
      </c>
      <c r="Z304" s="155"/>
      <c r="AA304" s="156"/>
      <c r="AB304" s="157">
        <f t="shared" si="904"/>
        <v>0</v>
      </c>
      <c r="AC304" s="158">
        <f t="shared" si="904"/>
        <v>0</v>
      </c>
      <c r="AD304" s="157">
        <f t="shared" si="905"/>
        <v>209</v>
      </c>
      <c r="AE304" s="158">
        <f t="shared" si="905"/>
        <v>226</v>
      </c>
      <c r="AF304" s="157">
        <f t="shared" si="906"/>
        <v>209</v>
      </c>
      <c r="AG304" s="158">
        <f t="shared" si="906"/>
        <v>226</v>
      </c>
      <c r="AH304" s="155">
        <v>4.5999999999999996</v>
      </c>
      <c r="AI304" s="156">
        <v>4.7</v>
      </c>
      <c r="AJ304" s="157">
        <f t="shared" si="907"/>
        <v>892.4</v>
      </c>
      <c r="AK304" s="157">
        <f t="shared" si="907"/>
        <v>996.40000000000009</v>
      </c>
      <c r="AL304" s="155">
        <v>5.4</v>
      </c>
      <c r="AM304" s="156">
        <v>4.9000000000000004</v>
      </c>
      <c r="AN304" s="157">
        <f t="shared" si="908"/>
        <v>81</v>
      </c>
      <c r="AO304" s="157">
        <f t="shared" si="908"/>
        <v>68.600000000000009</v>
      </c>
      <c r="AP304" s="155"/>
      <c r="AQ304" s="156"/>
      <c r="AR304" s="157">
        <f t="shared" si="909"/>
        <v>0</v>
      </c>
      <c r="AS304" s="158">
        <f t="shared" si="909"/>
        <v>0</v>
      </c>
      <c r="AT304" s="157">
        <f t="shared" si="910"/>
        <v>4.6574162679425832</v>
      </c>
      <c r="AU304" s="158">
        <f t="shared" si="910"/>
        <v>4.7123893805309738</v>
      </c>
      <c r="AV304" s="157">
        <f t="shared" si="911"/>
        <v>973.39999999999986</v>
      </c>
      <c r="AW304" s="158">
        <f t="shared" si="911"/>
        <v>1065</v>
      </c>
      <c r="AX304" s="155">
        <v>127.6</v>
      </c>
      <c r="AY304" s="156">
        <v>125.6</v>
      </c>
      <c r="AZ304" s="157">
        <f t="shared" si="912"/>
        <v>24754.399999999998</v>
      </c>
      <c r="BA304" s="158">
        <f t="shared" si="912"/>
        <v>26627.199999999997</v>
      </c>
      <c r="BB304" s="155">
        <v>146.9</v>
      </c>
      <c r="BC304" s="156">
        <v>132.9</v>
      </c>
      <c r="BD304" s="157">
        <f t="shared" si="913"/>
        <v>2203.5</v>
      </c>
      <c r="BE304" s="158">
        <f t="shared" si="913"/>
        <v>1860.6000000000001</v>
      </c>
      <c r="BF304" s="155"/>
      <c r="BG304" s="156"/>
      <c r="BH304" s="157">
        <f t="shared" si="914"/>
        <v>0</v>
      </c>
      <c r="BI304" s="158">
        <f t="shared" si="914"/>
        <v>0</v>
      </c>
      <c r="BJ304" s="157">
        <f t="shared" si="915"/>
        <v>128.98516746411482</v>
      </c>
      <c r="BK304" s="158">
        <f t="shared" si="915"/>
        <v>126.05221238938051</v>
      </c>
      <c r="BL304" s="157">
        <f t="shared" si="916"/>
        <v>26957.899999999998</v>
      </c>
      <c r="BM304" s="158">
        <f t="shared" si="916"/>
        <v>28487.799999999996</v>
      </c>
      <c r="BN304" s="155">
        <v>383</v>
      </c>
      <c r="BO304" s="156">
        <v>367</v>
      </c>
      <c r="BP304" s="157">
        <f t="shared" si="917"/>
        <v>383</v>
      </c>
      <c r="BQ304" s="158">
        <f t="shared" si="917"/>
        <v>367</v>
      </c>
      <c r="BR304" s="155">
        <v>41</v>
      </c>
      <c r="BS304" s="156">
        <v>35</v>
      </c>
      <c r="BT304" s="157">
        <f t="shared" si="918"/>
        <v>41</v>
      </c>
      <c r="BU304" s="158">
        <f t="shared" si="918"/>
        <v>35</v>
      </c>
      <c r="BV304" s="155"/>
      <c r="BW304" s="156"/>
      <c r="BX304" s="157">
        <f t="shared" si="919"/>
        <v>0</v>
      </c>
      <c r="BY304" s="158">
        <f t="shared" si="919"/>
        <v>0</v>
      </c>
      <c r="BZ304" s="157">
        <f t="shared" si="920"/>
        <v>424</v>
      </c>
      <c r="CA304" s="158">
        <f t="shared" si="920"/>
        <v>402</v>
      </c>
      <c r="CB304" s="157">
        <f t="shared" si="921"/>
        <v>424</v>
      </c>
      <c r="CC304" s="158">
        <f t="shared" si="921"/>
        <v>402</v>
      </c>
      <c r="CD304" s="155">
        <v>5.8</v>
      </c>
      <c r="CE304" s="156">
        <v>5.6</v>
      </c>
      <c r="CF304" s="157">
        <f t="shared" si="922"/>
        <v>2221.4</v>
      </c>
      <c r="CG304" s="158">
        <f t="shared" si="922"/>
        <v>2055.1999999999998</v>
      </c>
      <c r="CH304" s="155">
        <v>5</v>
      </c>
      <c r="CI304" s="156">
        <v>5.3</v>
      </c>
      <c r="CJ304" s="157">
        <f t="shared" si="923"/>
        <v>205</v>
      </c>
      <c r="CK304" s="158">
        <f t="shared" si="923"/>
        <v>185.5</v>
      </c>
      <c r="CL304" s="155"/>
      <c r="CM304" s="156"/>
      <c r="CN304" s="157">
        <f t="shared" si="924"/>
        <v>0</v>
      </c>
      <c r="CO304" s="158">
        <f t="shared" si="924"/>
        <v>0</v>
      </c>
      <c r="CP304" s="157">
        <f t="shared" si="925"/>
        <v>5.7226415094339629</v>
      </c>
      <c r="CQ304" s="158">
        <f t="shared" si="925"/>
        <v>5.5738805970149246</v>
      </c>
      <c r="CR304" s="157">
        <f t="shared" si="926"/>
        <v>2426.4</v>
      </c>
      <c r="CS304" s="158">
        <f t="shared" si="926"/>
        <v>2240.6999999999998</v>
      </c>
      <c r="CT304" s="155">
        <v>146.69999999999999</v>
      </c>
      <c r="CU304" s="156">
        <v>143.30000000000001</v>
      </c>
      <c r="CV304" s="157">
        <f t="shared" si="927"/>
        <v>56186.1</v>
      </c>
      <c r="CW304" s="158">
        <f t="shared" si="927"/>
        <v>52591.100000000006</v>
      </c>
      <c r="CX304" s="155">
        <v>136.9</v>
      </c>
      <c r="CY304" s="156">
        <v>136.69999999999999</v>
      </c>
      <c r="CZ304" s="157">
        <f t="shared" si="928"/>
        <v>5612.9000000000005</v>
      </c>
      <c r="DA304" s="158">
        <f t="shared" si="928"/>
        <v>4784.5</v>
      </c>
      <c r="DB304" s="155"/>
      <c r="DC304" s="156"/>
      <c r="DD304" s="157">
        <f t="shared" si="929"/>
        <v>0</v>
      </c>
      <c r="DE304" s="158">
        <f t="shared" si="929"/>
        <v>0</v>
      </c>
      <c r="DF304" s="157">
        <f t="shared" si="930"/>
        <v>145.75235849056602</v>
      </c>
      <c r="DG304" s="158">
        <f t="shared" si="930"/>
        <v>142.72537313432838</v>
      </c>
      <c r="DH304" s="157">
        <f t="shared" si="931"/>
        <v>61798.999999999993</v>
      </c>
      <c r="DI304" s="158">
        <f t="shared" si="931"/>
        <v>57375.600000000006</v>
      </c>
      <c r="DJ304" s="157">
        <f t="shared" si="932"/>
        <v>633</v>
      </c>
      <c r="DK304" s="158">
        <f t="shared" si="932"/>
        <v>628</v>
      </c>
      <c r="DL304" s="157">
        <f t="shared" si="932"/>
        <v>633</v>
      </c>
      <c r="DM304" s="158">
        <f t="shared" si="932"/>
        <v>628</v>
      </c>
      <c r="DN304" s="157">
        <f t="shared" si="933"/>
        <v>5.3709320695102685</v>
      </c>
      <c r="DO304" s="158">
        <f t="shared" si="933"/>
        <v>5.2638535031847127</v>
      </c>
      <c r="DP304" s="157">
        <f t="shared" si="934"/>
        <v>3399.7999999999997</v>
      </c>
      <c r="DQ304" s="158">
        <f t="shared" si="934"/>
        <v>3305.6999999999994</v>
      </c>
      <c r="DR304" s="157">
        <f t="shared" si="935"/>
        <v>140.21627172195892</v>
      </c>
      <c r="DS304" s="158">
        <f t="shared" si="935"/>
        <v>136.72515923566877</v>
      </c>
      <c r="DT304" s="157">
        <f t="shared" si="936"/>
        <v>88756.9</v>
      </c>
      <c r="DU304" s="158">
        <f t="shared" si="936"/>
        <v>85863.4</v>
      </c>
      <c r="DV304" s="155">
        <v>353</v>
      </c>
      <c r="DW304" s="156">
        <v>345</v>
      </c>
      <c r="DX304" s="157">
        <f t="shared" si="937"/>
        <v>353</v>
      </c>
      <c r="DY304" s="158">
        <f t="shared" si="937"/>
        <v>345</v>
      </c>
      <c r="DZ304" s="155">
        <v>403</v>
      </c>
      <c r="EA304" s="156">
        <v>458</v>
      </c>
      <c r="EB304" s="157">
        <f t="shared" si="938"/>
        <v>403</v>
      </c>
      <c r="EC304" s="158">
        <f t="shared" si="938"/>
        <v>458</v>
      </c>
      <c r="ED304" s="155"/>
      <c r="EE304" s="156"/>
      <c r="EF304" s="157">
        <f t="shared" si="939"/>
        <v>0</v>
      </c>
      <c r="EG304" s="158">
        <f t="shared" si="939"/>
        <v>0</v>
      </c>
      <c r="EH304" s="157">
        <f t="shared" si="940"/>
        <v>756</v>
      </c>
      <c r="EI304" s="158">
        <f t="shared" si="940"/>
        <v>803</v>
      </c>
      <c r="EJ304" s="157">
        <f t="shared" si="941"/>
        <v>756</v>
      </c>
      <c r="EK304" s="158">
        <f t="shared" si="941"/>
        <v>803</v>
      </c>
      <c r="EL304" s="155">
        <v>4</v>
      </c>
      <c r="EM304" s="156">
        <v>3.9</v>
      </c>
      <c r="EN304" s="157">
        <f t="shared" si="942"/>
        <v>1412</v>
      </c>
      <c r="EO304" s="158">
        <f t="shared" si="942"/>
        <v>1345.5</v>
      </c>
      <c r="EP304" s="155">
        <v>3.1</v>
      </c>
      <c r="EQ304" s="156">
        <v>3.2</v>
      </c>
      <c r="ER304" s="157">
        <f t="shared" si="943"/>
        <v>1249.3</v>
      </c>
      <c r="ES304" s="158">
        <f t="shared" si="943"/>
        <v>1465.6000000000001</v>
      </c>
      <c r="ET304" s="155"/>
      <c r="EU304" s="156"/>
      <c r="EV304" s="157">
        <f t="shared" si="944"/>
        <v>0</v>
      </c>
      <c r="EW304" s="158">
        <f t="shared" si="944"/>
        <v>0</v>
      </c>
      <c r="EX304" s="157">
        <f t="shared" si="945"/>
        <v>3.5202380952380956</v>
      </c>
      <c r="EY304" s="158">
        <f t="shared" si="945"/>
        <v>3.5007471980074722</v>
      </c>
      <c r="EZ304" s="157">
        <f t="shared" si="946"/>
        <v>2661.3</v>
      </c>
      <c r="FA304" s="158">
        <f t="shared" si="946"/>
        <v>2811.1000000000004</v>
      </c>
      <c r="FB304" s="155">
        <v>101.3</v>
      </c>
      <c r="FC304" s="156">
        <v>100.8</v>
      </c>
      <c r="FD304" s="157">
        <f t="shared" si="947"/>
        <v>35758.9</v>
      </c>
      <c r="FE304" s="158">
        <f t="shared" si="947"/>
        <v>34776</v>
      </c>
      <c r="FF304" s="155">
        <v>63</v>
      </c>
      <c r="FG304" s="156">
        <v>63.9</v>
      </c>
      <c r="FH304" s="157">
        <f t="shared" si="948"/>
        <v>25389</v>
      </c>
      <c r="FI304" s="158">
        <f t="shared" si="948"/>
        <v>29266.2</v>
      </c>
      <c r="FJ304" s="155"/>
      <c r="FK304" s="156"/>
      <c r="FL304" s="157">
        <f t="shared" si="949"/>
        <v>0</v>
      </c>
      <c r="FM304" s="158">
        <f t="shared" si="949"/>
        <v>0</v>
      </c>
      <c r="FN304" s="157">
        <f t="shared" si="950"/>
        <v>80.883465608465613</v>
      </c>
      <c r="FO304" s="158">
        <f t="shared" si="950"/>
        <v>79.753673723536735</v>
      </c>
      <c r="FP304" s="157">
        <f t="shared" si="951"/>
        <v>61147.9</v>
      </c>
      <c r="FQ304" s="158">
        <f t="shared" si="951"/>
        <v>64042.2</v>
      </c>
      <c r="FR304" s="155">
        <v>203</v>
      </c>
      <c r="FS304" s="156">
        <v>203</v>
      </c>
      <c r="FT304" s="157">
        <f t="shared" si="952"/>
        <v>203</v>
      </c>
      <c r="FU304" s="158">
        <f t="shared" si="952"/>
        <v>203</v>
      </c>
      <c r="FV304" s="155">
        <v>4.8</v>
      </c>
      <c r="FW304" s="156">
        <v>4.7</v>
      </c>
      <c r="FX304" s="157">
        <f t="shared" si="953"/>
        <v>974.4</v>
      </c>
      <c r="FY304" s="158">
        <f t="shared" si="953"/>
        <v>954.1</v>
      </c>
      <c r="FZ304" s="155">
        <v>77.7</v>
      </c>
      <c r="GA304" s="156">
        <v>79.7</v>
      </c>
      <c r="GB304" s="157">
        <f t="shared" si="954"/>
        <v>15773.1</v>
      </c>
      <c r="GC304" s="158">
        <f t="shared" si="954"/>
        <v>16179.1</v>
      </c>
      <c r="GD304" s="157">
        <f t="shared" si="955"/>
        <v>930</v>
      </c>
      <c r="GE304" s="158">
        <f t="shared" si="955"/>
        <v>924</v>
      </c>
      <c r="GF304" s="157">
        <f t="shared" si="955"/>
        <v>930</v>
      </c>
      <c r="GG304" s="158">
        <f t="shared" si="955"/>
        <v>924</v>
      </c>
      <c r="GH304" s="157">
        <f t="shared" si="956"/>
        <v>4525.8</v>
      </c>
      <c r="GI304" s="158">
        <f t="shared" si="956"/>
        <v>4397.1000000000004</v>
      </c>
      <c r="GJ304" s="157">
        <f t="shared" si="957"/>
        <v>116699.4</v>
      </c>
      <c r="GK304" s="158">
        <f t="shared" si="957"/>
        <v>113994.3</v>
      </c>
      <c r="GL304" s="157">
        <f t="shared" si="958"/>
        <v>459</v>
      </c>
      <c r="GM304" s="158">
        <f t="shared" si="958"/>
        <v>507</v>
      </c>
      <c r="GN304" s="157">
        <f t="shared" si="958"/>
        <v>459</v>
      </c>
      <c r="GO304" s="158">
        <f t="shared" si="958"/>
        <v>507</v>
      </c>
      <c r="GP304" s="157">
        <f t="shared" si="959"/>
        <v>1535.3</v>
      </c>
      <c r="GQ304" s="158">
        <f t="shared" si="959"/>
        <v>1719.7000000000003</v>
      </c>
      <c r="GR304" s="157">
        <f t="shared" si="960"/>
        <v>33205.4</v>
      </c>
      <c r="GS304" s="158">
        <f t="shared" si="960"/>
        <v>35911.300000000003</v>
      </c>
      <c r="GT304" s="157">
        <f t="shared" si="961"/>
        <v>1389</v>
      </c>
      <c r="GU304" s="158">
        <f t="shared" si="961"/>
        <v>1431</v>
      </c>
      <c r="GV304" s="157">
        <f t="shared" si="961"/>
        <v>1389</v>
      </c>
      <c r="GW304" s="158">
        <f t="shared" si="961"/>
        <v>1431</v>
      </c>
      <c r="GX304" s="157">
        <f t="shared" si="962"/>
        <v>6061.1</v>
      </c>
      <c r="GY304" s="158">
        <f t="shared" si="962"/>
        <v>6116.8000000000011</v>
      </c>
      <c r="GZ304" s="157">
        <f t="shared" si="962"/>
        <v>149904.79999999999</v>
      </c>
      <c r="HA304" s="158">
        <f t="shared" si="962"/>
        <v>149905.60000000001</v>
      </c>
      <c r="HB304" s="157">
        <f t="shared" si="963"/>
        <v>0</v>
      </c>
      <c r="HC304" s="158">
        <f t="shared" si="963"/>
        <v>0</v>
      </c>
      <c r="HD304" s="157">
        <f t="shared" si="963"/>
        <v>0</v>
      </c>
      <c r="HE304" s="158">
        <f t="shared" si="963"/>
        <v>0</v>
      </c>
      <c r="HF304" s="157" t="str">
        <f t="shared" si="964"/>
        <v/>
      </c>
      <c r="HG304" s="158" t="str">
        <f t="shared" si="964"/>
        <v/>
      </c>
      <c r="HH304" s="157" t="str">
        <f t="shared" si="965"/>
        <v/>
      </c>
      <c r="HI304" s="158" t="str">
        <f t="shared" si="965"/>
        <v/>
      </c>
      <c r="HJ304" s="157">
        <f t="shared" si="966"/>
        <v>7035.5</v>
      </c>
      <c r="HK304" s="158">
        <f t="shared" si="966"/>
        <v>7070.9</v>
      </c>
      <c r="HL304" s="157">
        <f t="shared" si="967"/>
        <v>165677.9</v>
      </c>
      <c r="HM304" s="158">
        <f t="shared" si="967"/>
        <v>166084.69999999998</v>
      </c>
    </row>
    <row r="305" spans="1:221" s="82" customFormat="1" ht="15" customHeight="1">
      <c r="A305" s="265" t="s">
        <v>693</v>
      </c>
      <c r="B305" s="213" t="s">
        <v>706</v>
      </c>
      <c r="C305" s="215"/>
      <c r="D305" s="13">
        <v>226833</v>
      </c>
      <c r="E305" s="13">
        <v>3</v>
      </c>
      <c r="F305" s="155">
        <v>1020</v>
      </c>
      <c r="G305" s="156">
        <v>1083</v>
      </c>
      <c r="H305" s="155">
        <v>3</v>
      </c>
      <c r="I305" s="156">
        <v>2</v>
      </c>
      <c r="J305" s="157">
        <f t="shared" si="900"/>
        <v>1017</v>
      </c>
      <c r="K305" s="158">
        <f t="shared" si="900"/>
        <v>1081</v>
      </c>
      <c r="L305" s="155"/>
      <c r="M305" s="156"/>
      <c r="N305" s="157">
        <f t="shared" si="901"/>
        <v>1017</v>
      </c>
      <c r="O305" s="158">
        <f t="shared" si="901"/>
        <v>1081</v>
      </c>
      <c r="P305" s="157">
        <f t="shared" si="901"/>
        <v>1017</v>
      </c>
      <c r="Q305" s="158">
        <f t="shared" si="901"/>
        <v>1081</v>
      </c>
      <c r="R305" s="155">
        <v>100</v>
      </c>
      <c r="S305" s="156">
        <v>121</v>
      </c>
      <c r="T305" s="157">
        <f t="shared" si="902"/>
        <v>100</v>
      </c>
      <c r="U305" s="158">
        <f t="shared" si="902"/>
        <v>121</v>
      </c>
      <c r="V305" s="155">
        <v>4</v>
      </c>
      <c r="W305" s="156">
        <v>5</v>
      </c>
      <c r="X305" s="157">
        <f t="shared" si="903"/>
        <v>4</v>
      </c>
      <c r="Y305" s="158">
        <f t="shared" si="903"/>
        <v>5</v>
      </c>
      <c r="Z305" s="155"/>
      <c r="AA305" s="156"/>
      <c r="AB305" s="157">
        <f t="shared" si="904"/>
        <v>0</v>
      </c>
      <c r="AC305" s="158">
        <f t="shared" si="904"/>
        <v>0</v>
      </c>
      <c r="AD305" s="157">
        <f t="shared" si="905"/>
        <v>104</v>
      </c>
      <c r="AE305" s="158">
        <f t="shared" si="905"/>
        <v>126</v>
      </c>
      <c r="AF305" s="157">
        <f t="shared" si="906"/>
        <v>104</v>
      </c>
      <c r="AG305" s="158">
        <f t="shared" si="906"/>
        <v>126</v>
      </c>
      <c r="AH305" s="155">
        <v>4.7</v>
      </c>
      <c r="AI305" s="156">
        <v>4.4000000000000004</v>
      </c>
      <c r="AJ305" s="157">
        <f t="shared" si="907"/>
        <v>470</v>
      </c>
      <c r="AK305" s="157">
        <f t="shared" si="907"/>
        <v>532.40000000000009</v>
      </c>
      <c r="AL305" s="155">
        <v>4</v>
      </c>
      <c r="AM305" s="156">
        <v>4.8</v>
      </c>
      <c r="AN305" s="157">
        <f t="shared" si="908"/>
        <v>16</v>
      </c>
      <c r="AO305" s="157">
        <f t="shared" si="908"/>
        <v>24</v>
      </c>
      <c r="AP305" s="155"/>
      <c r="AQ305" s="156"/>
      <c r="AR305" s="157">
        <f t="shared" si="909"/>
        <v>0</v>
      </c>
      <c r="AS305" s="158">
        <f t="shared" si="909"/>
        <v>0</v>
      </c>
      <c r="AT305" s="157">
        <f t="shared" si="910"/>
        <v>4.6730769230769234</v>
      </c>
      <c r="AU305" s="158">
        <f t="shared" si="910"/>
        <v>4.4158730158730162</v>
      </c>
      <c r="AV305" s="157">
        <f t="shared" si="911"/>
        <v>486</v>
      </c>
      <c r="AW305" s="158">
        <f t="shared" si="911"/>
        <v>556.40000000000009</v>
      </c>
      <c r="AX305" s="155">
        <v>125.5</v>
      </c>
      <c r="AY305" s="156">
        <v>121.3</v>
      </c>
      <c r="AZ305" s="157">
        <f t="shared" si="912"/>
        <v>12550</v>
      </c>
      <c r="BA305" s="158">
        <f t="shared" si="912"/>
        <v>14677.3</v>
      </c>
      <c r="BB305" s="155">
        <v>122.3</v>
      </c>
      <c r="BC305" s="156">
        <v>127.2</v>
      </c>
      <c r="BD305" s="157">
        <f t="shared" si="913"/>
        <v>489.2</v>
      </c>
      <c r="BE305" s="158">
        <f t="shared" si="913"/>
        <v>636</v>
      </c>
      <c r="BF305" s="155"/>
      <c r="BG305" s="156"/>
      <c r="BH305" s="157">
        <f t="shared" si="914"/>
        <v>0</v>
      </c>
      <c r="BI305" s="158">
        <f t="shared" si="914"/>
        <v>0</v>
      </c>
      <c r="BJ305" s="157">
        <f t="shared" si="915"/>
        <v>125.37692307692308</v>
      </c>
      <c r="BK305" s="158">
        <f t="shared" si="915"/>
        <v>121.53412698412698</v>
      </c>
      <c r="BL305" s="157">
        <f t="shared" si="916"/>
        <v>13039.2</v>
      </c>
      <c r="BM305" s="158">
        <f t="shared" si="916"/>
        <v>15313.3</v>
      </c>
      <c r="BN305" s="155">
        <v>190</v>
      </c>
      <c r="BO305" s="156">
        <v>214</v>
      </c>
      <c r="BP305" s="157">
        <f t="shared" si="917"/>
        <v>190</v>
      </c>
      <c r="BQ305" s="158">
        <f t="shared" si="917"/>
        <v>214</v>
      </c>
      <c r="BR305" s="155">
        <v>4</v>
      </c>
      <c r="BS305" s="156">
        <v>5</v>
      </c>
      <c r="BT305" s="157">
        <f t="shared" si="918"/>
        <v>4</v>
      </c>
      <c r="BU305" s="158">
        <f t="shared" si="918"/>
        <v>5</v>
      </c>
      <c r="BV305" s="155"/>
      <c r="BW305" s="156"/>
      <c r="BX305" s="157">
        <f t="shared" si="919"/>
        <v>0</v>
      </c>
      <c r="BY305" s="158">
        <f t="shared" si="919"/>
        <v>0</v>
      </c>
      <c r="BZ305" s="157">
        <f t="shared" si="920"/>
        <v>194</v>
      </c>
      <c r="CA305" s="158">
        <f t="shared" si="920"/>
        <v>219</v>
      </c>
      <c r="CB305" s="157">
        <f t="shared" si="921"/>
        <v>194</v>
      </c>
      <c r="CC305" s="158">
        <f t="shared" si="921"/>
        <v>219</v>
      </c>
      <c r="CD305" s="155">
        <v>5.4</v>
      </c>
      <c r="CE305" s="156">
        <v>5.4</v>
      </c>
      <c r="CF305" s="157">
        <f t="shared" si="922"/>
        <v>1026</v>
      </c>
      <c r="CG305" s="158">
        <f t="shared" si="922"/>
        <v>1155.6000000000001</v>
      </c>
      <c r="CH305" s="155">
        <v>9</v>
      </c>
      <c r="CI305" s="156">
        <v>5.8</v>
      </c>
      <c r="CJ305" s="157">
        <f t="shared" si="923"/>
        <v>36</v>
      </c>
      <c r="CK305" s="158">
        <f t="shared" si="923"/>
        <v>29</v>
      </c>
      <c r="CL305" s="155"/>
      <c r="CM305" s="156"/>
      <c r="CN305" s="157">
        <f t="shared" si="924"/>
        <v>0</v>
      </c>
      <c r="CO305" s="158">
        <f t="shared" si="924"/>
        <v>0</v>
      </c>
      <c r="CP305" s="157">
        <f t="shared" si="925"/>
        <v>5.4742268041237114</v>
      </c>
      <c r="CQ305" s="158">
        <f t="shared" si="925"/>
        <v>5.4091324200913249</v>
      </c>
      <c r="CR305" s="157">
        <f t="shared" si="926"/>
        <v>1062</v>
      </c>
      <c r="CS305" s="158">
        <f t="shared" si="926"/>
        <v>1184.6000000000001</v>
      </c>
      <c r="CT305" s="155">
        <v>142.80000000000001</v>
      </c>
      <c r="CU305" s="156">
        <v>141.6</v>
      </c>
      <c r="CV305" s="157">
        <f t="shared" si="927"/>
        <v>27132.000000000004</v>
      </c>
      <c r="CW305" s="158">
        <f t="shared" si="927"/>
        <v>30302.399999999998</v>
      </c>
      <c r="CX305" s="155">
        <v>156.30000000000001</v>
      </c>
      <c r="CY305" s="156">
        <v>139</v>
      </c>
      <c r="CZ305" s="157">
        <f t="shared" si="928"/>
        <v>625.20000000000005</v>
      </c>
      <c r="DA305" s="158">
        <f t="shared" si="928"/>
        <v>695</v>
      </c>
      <c r="DB305" s="155"/>
      <c r="DC305" s="156"/>
      <c r="DD305" s="157">
        <f t="shared" si="929"/>
        <v>0</v>
      </c>
      <c r="DE305" s="158">
        <f t="shared" si="929"/>
        <v>0</v>
      </c>
      <c r="DF305" s="157">
        <f t="shared" si="930"/>
        <v>143.07835051546394</v>
      </c>
      <c r="DG305" s="158">
        <f t="shared" si="930"/>
        <v>141.54063926940637</v>
      </c>
      <c r="DH305" s="157">
        <f t="shared" si="931"/>
        <v>27757.200000000004</v>
      </c>
      <c r="DI305" s="158">
        <f t="shared" si="931"/>
        <v>30997.399999999994</v>
      </c>
      <c r="DJ305" s="157">
        <f t="shared" si="932"/>
        <v>298</v>
      </c>
      <c r="DK305" s="158">
        <f t="shared" si="932"/>
        <v>345</v>
      </c>
      <c r="DL305" s="157">
        <f t="shared" si="932"/>
        <v>298</v>
      </c>
      <c r="DM305" s="158">
        <f t="shared" si="932"/>
        <v>345</v>
      </c>
      <c r="DN305" s="157">
        <f t="shared" si="933"/>
        <v>5.1946308724832218</v>
      </c>
      <c r="DO305" s="158">
        <f t="shared" si="933"/>
        <v>5.0463768115942038</v>
      </c>
      <c r="DP305" s="157">
        <f t="shared" si="934"/>
        <v>1548</v>
      </c>
      <c r="DQ305" s="158">
        <f t="shared" si="934"/>
        <v>1741.0000000000002</v>
      </c>
      <c r="DR305" s="157">
        <f t="shared" si="935"/>
        <v>136.90067114093964</v>
      </c>
      <c r="DS305" s="158">
        <f t="shared" si="935"/>
        <v>134.23391304347825</v>
      </c>
      <c r="DT305" s="157">
        <f t="shared" si="936"/>
        <v>40796.400000000009</v>
      </c>
      <c r="DU305" s="158">
        <f t="shared" si="936"/>
        <v>46310.7</v>
      </c>
      <c r="DV305" s="155">
        <v>375</v>
      </c>
      <c r="DW305" s="156">
        <v>368</v>
      </c>
      <c r="DX305" s="157">
        <f t="shared" si="937"/>
        <v>375</v>
      </c>
      <c r="DY305" s="158">
        <f t="shared" si="937"/>
        <v>368</v>
      </c>
      <c r="DZ305" s="155">
        <v>227</v>
      </c>
      <c r="EA305" s="156">
        <v>248</v>
      </c>
      <c r="EB305" s="157">
        <f t="shared" si="938"/>
        <v>227</v>
      </c>
      <c r="EC305" s="158">
        <f t="shared" si="938"/>
        <v>248</v>
      </c>
      <c r="ED305" s="155"/>
      <c r="EE305" s="156"/>
      <c r="EF305" s="157">
        <f t="shared" si="939"/>
        <v>0</v>
      </c>
      <c r="EG305" s="158">
        <f t="shared" si="939"/>
        <v>0</v>
      </c>
      <c r="EH305" s="157">
        <f t="shared" si="940"/>
        <v>602</v>
      </c>
      <c r="EI305" s="158">
        <f t="shared" si="940"/>
        <v>616</v>
      </c>
      <c r="EJ305" s="157">
        <f t="shared" si="941"/>
        <v>602</v>
      </c>
      <c r="EK305" s="158">
        <f t="shared" si="941"/>
        <v>616</v>
      </c>
      <c r="EL305" s="155">
        <v>3.7</v>
      </c>
      <c r="EM305" s="156">
        <v>3.6</v>
      </c>
      <c r="EN305" s="157">
        <f t="shared" si="942"/>
        <v>1387.5</v>
      </c>
      <c r="EO305" s="158">
        <f t="shared" si="942"/>
        <v>1324.8</v>
      </c>
      <c r="EP305" s="155">
        <v>3.4</v>
      </c>
      <c r="EQ305" s="156">
        <v>3.4</v>
      </c>
      <c r="ER305" s="157">
        <f t="shared" si="943"/>
        <v>771.8</v>
      </c>
      <c r="ES305" s="158">
        <f t="shared" si="943"/>
        <v>843.19999999999993</v>
      </c>
      <c r="ET305" s="155"/>
      <c r="EU305" s="156"/>
      <c r="EV305" s="157">
        <f t="shared" si="944"/>
        <v>0</v>
      </c>
      <c r="EW305" s="158">
        <f t="shared" si="944"/>
        <v>0</v>
      </c>
      <c r="EX305" s="157">
        <f t="shared" si="945"/>
        <v>3.5868770764119606</v>
      </c>
      <c r="EY305" s="158">
        <f t="shared" si="945"/>
        <v>3.5194805194805197</v>
      </c>
      <c r="EZ305" s="157">
        <f t="shared" si="946"/>
        <v>2159.3000000000002</v>
      </c>
      <c r="FA305" s="158">
        <f t="shared" si="946"/>
        <v>2168</v>
      </c>
      <c r="FB305" s="155">
        <v>95</v>
      </c>
      <c r="FC305" s="156">
        <v>92.2</v>
      </c>
      <c r="FD305" s="157">
        <f t="shared" si="947"/>
        <v>35625</v>
      </c>
      <c r="FE305" s="158">
        <f t="shared" si="947"/>
        <v>33929.599999999999</v>
      </c>
      <c r="FF305" s="155">
        <v>58.2</v>
      </c>
      <c r="FG305" s="156">
        <v>60.4</v>
      </c>
      <c r="FH305" s="157">
        <f t="shared" si="948"/>
        <v>13211.400000000001</v>
      </c>
      <c r="FI305" s="158">
        <f t="shared" si="948"/>
        <v>14979.199999999999</v>
      </c>
      <c r="FJ305" s="155"/>
      <c r="FK305" s="156"/>
      <c r="FL305" s="157">
        <f t="shared" si="949"/>
        <v>0</v>
      </c>
      <c r="FM305" s="158">
        <f t="shared" si="949"/>
        <v>0</v>
      </c>
      <c r="FN305" s="157">
        <f t="shared" si="950"/>
        <v>81.123588039867116</v>
      </c>
      <c r="FO305" s="158">
        <f t="shared" si="950"/>
        <v>79.397402597402589</v>
      </c>
      <c r="FP305" s="157">
        <f t="shared" si="951"/>
        <v>48836.4</v>
      </c>
      <c r="FQ305" s="158">
        <f t="shared" si="951"/>
        <v>48908.799999999996</v>
      </c>
      <c r="FR305" s="155">
        <v>117</v>
      </c>
      <c r="FS305" s="156">
        <v>120</v>
      </c>
      <c r="FT305" s="157">
        <f t="shared" si="952"/>
        <v>117</v>
      </c>
      <c r="FU305" s="158">
        <f t="shared" si="952"/>
        <v>120</v>
      </c>
      <c r="FV305" s="155">
        <v>4</v>
      </c>
      <c r="FW305" s="156">
        <v>4</v>
      </c>
      <c r="FX305" s="157">
        <f t="shared" si="953"/>
        <v>468</v>
      </c>
      <c r="FY305" s="158">
        <f t="shared" si="953"/>
        <v>480</v>
      </c>
      <c r="FZ305" s="155">
        <v>63.1</v>
      </c>
      <c r="GA305" s="156">
        <v>60</v>
      </c>
      <c r="GB305" s="157">
        <f t="shared" si="954"/>
        <v>7382.7</v>
      </c>
      <c r="GC305" s="158">
        <f t="shared" si="954"/>
        <v>7200</v>
      </c>
      <c r="GD305" s="157">
        <f t="shared" si="955"/>
        <v>665</v>
      </c>
      <c r="GE305" s="158">
        <f t="shared" si="955"/>
        <v>703</v>
      </c>
      <c r="GF305" s="157">
        <f t="shared" si="955"/>
        <v>665</v>
      </c>
      <c r="GG305" s="158">
        <f t="shared" si="955"/>
        <v>703</v>
      </c>
      <c r="GH305" s="157">
        <f t="shared" si="956"/>
        <v>2883.5</v>
      </c>
      <c r="GI305" s="158">
        <f t="shared" si="956"/>
        <v>3012.8</v>
      </c>
      <c r="GJ305" s="157">
        <f t="shared" si="957"/>
        <v>75307</v>
      </c>
      <c r="GK305" s="158">
        <f t="shared" si="957"/>
        <v>78909.299999999988</v>
      </c>
      <c r="GL305" s="157">
        <f t="shared" si="958"/>
        <v>235</v>
      </c>
      <c r="GM305" s="158">
        <f t="shared" si="958"/>
        <v>258</v>
      </c>
      <c r="GN305" s="157">
        <f t="shared" si="958"/>
        <v>235</v>
      </c>
      <c r="GO305" s="158">
        <f t="shared" si="958"/>
        <v>258</v>
      </c>
      <c r="GP305" s="157">
        <f t="shared" si="959"/>
        <v>823.8</v>
      </c>
      <c r="GQ305" s="158">
        <f t="shared" si="959"/>
        <v>896.19999999999993</v>
      </c>
      <c r="GR305" s="157">
        <f t="shared" si="960"/>
        <v>14325.800000000001</v>
      </c>
      <c r="GS305" s="158">
        <f t="shared" si="960"/>
        <v>16310.199999999999</v>
      </c>
      <c r="GT305" s="157">
        <f t="shared" si="961"/>
        <v>900</v>
      </c>
      <c r="GU305" s="158">
        <f t="shared" si="961"/>
        <v>961</v>
      </c>
      <c r="GV305" s="157">
        <f t="shared" si="961"/>
        <v>900</v>
      </c>
      <c r="GW305" s="158">
        <f t="shared" si="961"/>
        <v>961</v>
      </c>
      <c r="GX305" s="157">
        <f t="shared" si="962"/>
        <v>3707.3</v>
      </c>
      <c r="GY305" s="158">
        <f t="shared" si="962"/>
        <v>3909</v>
      </c>
      <c r="GZ305" s="157">
        <f t="shared" si="962"/>
        <v>89632.8</v>
      </c>
      <c r="HA305" s="158">
        <f t="shared" si="962"/>
        <v>95219.499999999985</v>
      </c>
      <c r="HB305" s="157">
        <f t="shared" si="963"/>
        <v>0</v>
      </c>
      <c r="HC305" s="158">
        <f t="shared" si="963"/>
        <v>0</v>
      </c>
      <c r="HD305" s="157">
        <f t="shared" si="963"/>
        <v>0</v>
      </c>
      <c r="HE305" s="158">
        <f t="shared" si="963"/>
        <v>0</v>
      </c>
      <c r="HF305" s="157" t="str">
        <f t="shared" si="964"/>
        <v/>
      </c>
      <c r="HG305" s="158" t="str">
        <f t="shared" si="964"/>
        <v/>
      </c>
      <c r="HH305" s="157" t="str">
        <f t="shared" si="965"/>
        <v/>
      </c>
      <c r="HI305" s="158" t="str">
        <f t="shared" si="965"/>
        <v/>
      </c>
      <c r="HJ305" s="157">
        <f t="shared" si="966"/>
        <v>4175.3</v>
      </c>
      <c r="HK305" s="158">
        <f t="shared" si="966"/>
        <v>4389</v>
      </c>
      <c r="HL305" s="157">
        <f t="shared" si="967"/>
        <v>97015.500000000015</v>
      </c>
      <c r="HM305" s="158">
        <f t="shared" si="967"/>
        <v>102419.5</v>
      </c>
    </row>
    <row r="306" spans="1:221" s="82" customFormat="1" ht="15" customHeight="1">
      <c r="A306" s="265" t="s">
        <v>693</v>
      </c>
      <c r="B306" s="213" t="s">
        <v>707</v>
      </c>
      <c r="C306" s="215"/>
      <c r="D306" s="13">
        <v>227526</v>
      </c>
      <c r="E306" s="13">
        <v>3</v>
      </c>
      <c r="F306" s="155">
        <v>1063</v>
      </c>
      <c r="G306" s="156">
        <v>1108</v>
      </c>
      <c r="H306" s="155">
        <v>3</v>
      </c>
      <c r="I306" s="156">
        <v>2</v>
      </c>
      <c r="J306" s="157">
        <f t="shared" si="900"/>
        <v>1060</v>
      </c>
      <c r="K306" s="158">
        <f t="shared" si="900"/>
        <v>1106</v>
      </c>
      <c r="L306" s="155"/>
      <c r="M306" s="156"/>
      <c r="N306" s="157">
        <f t="shared" si="901"/>
        <v>1060</v>
      </c>
      <c r="O306" s="158">
        <f t="shared" si="901"/>
        <v>1106</v>
      </c>
      <c r="P306" s="157">
        <f t="shared" si="901"/>
        <v>1060</v>
      </c>
      <c r="Q306" s="158">
        <f t="shared" si="901"/>
        <v>1106</v>
      </c>
      <c r="R306" s="155">
        <v>120</v>
      </c>
      <c r="S306" s="156">
        <v>118</v>
      </c>
      <c r="T306" s="157">
        <f t="shared" si="902"/>
        <v>120</v>
      </c>
      <c r="U306" s="158">
        <f t="shared" si="902"/>
        <v>118</v>
      </c>
      <c r="V306" s="155">
        <v>10</v>
      </c>
      <c r="W306" s="156">
        <v>23</v>
      </c>
      <c r="X306" s="157">
        <f t="shared" si="903"/>
        <v>10</v>
      </c>
      <c r="Y306" s="158">
        <f t="shared" si="903"/>
        <v>23</v>
      </c>
      <c r="Z306" s="155"/>
      <c r="AA306" s="156"/>
      <c r="AB306" s="157">
        <f t="shared" si="904"/>
        <v>0</v>
      </c>
      <c r="AC306" s="158">
        <f t="shared" si="904"/>
        <v>0</v>
      </c>
      <c r="AD306" s="157">
        <f t="shared" si="905"/>
        <v>130</v>
      </c>
      <c r="AE306" s="158">
        <f t="shared" si="905"/>
        <v>141</v>
      </c>
      <c r="AF306" s="157">
        <f t="shared" si="906"/>
        <v>130</v>
      </c>
      <c r="AG306" s="158">
        <f t="shared" si="906"/>
        <v>141</v>
      </c>
      <c r="AH306" s="155">
        <v>4.8</v>
      </c>
      <c r="AI306" s="156">
        <v>5.0999999999999996</v>
      </c>
      <c r="AJ306" s="157">
        <f t="shared" si="907"/>
        <v>576</v>
      </c>
      <c r="AK306" s="157">
        <f t="shared" si="907"/>
        <v>601.79999999999995</v>
      </c>
      <c r="AL306" s="155">
        <v>4.3</v>
      </c>
      <c r="AM306" s="156">
        <v>4.3</v>
      </c>
      <c r="AN306" s="157">
        <f t="shared" si="908"/>
        <v>43</v>
      </c>
      <c r="AO306" s="157">
        <f t="shared" si="908"/>
        <v>98.899999999999991</v>
      </c>
      <c r="AP306" s="155"/>
      <c r="AQ306" s="156"/>
      <c r="AR306" s="157">
        <f t="shared" si="909"/>
        <v>0</v>
      </c>
      <c r="AS306" s="158">
        <f t="shared" si="909"/>
        <v>0</v>
      </c>
      <c r="AT306" s="157">
        <f t="shared" si="910"/>
        <v>4.7615384615384615</v>
      </c>
      <c r="AU306" s="158">
        <f t="shared" si="910"/>
        <v>4.9695035460992907</v>
      </c>
      <c r="AV306" s="157">
        <f t="shared" si="911"/>
        <v>619</v>
      </c>
      <c r="AW306" s="158">
        <f t="shared" si="911"/>
        <v>700.69999999999993</v>
      </c>
      <c r="AX306" s="155">
        <v>138</v>
      </c>
      <c r="AY306" s="156">
        <v>147.19999999999999</v>
      </c>
      <c r="AZ306" s="157">
        <f t="shared" si="912"/>
        <v>16560</v>
      </c>
      <c r="BA306" s="158">
        <f t="shared" si="912"/>
        <v>17369.599999999999</v>
      </c>
      <c r="BB306" s="155">
        <v>134.5</v>
      </c>
      <c r="BC306" s="156">
        <v>135.30000000000001</v>
      </c>
      <c r="BD306" s="157">
        <f t="shared" si="913"/>
        <v>1345</v>
      </c>
      <c r="BE306" s="158">
        <f t="shared" si="913"/>
        <v>3111.9</v>
      </c>
      <c r="BF306" s="155"/>
      <c r="BG306" s="156"/>
      <c r="BH306" s="157">
        <f t="shared" si="914"/>
        <v>0</v>
      </c>
      <c r="BI306" s="158">
        <f t="shared" si="914"/>
        <v>0</v>
      </c>
      <c r="BJ306" s="157">
        <f t="shared" si="915"/>
        <v>137.73076923076923</v>
      </c>
      <c r="BK306" s="158">
        <f t="shared" si="915"/>
        <v>145.25886524822695</v>
      </c>
      <c r="BL306" s="157">
        <f t="shared" si="916"/>
        <v>17905</v>
      </c>
      <c r="BM306" s="158">
        <f t="shared" si="916"/>
        <v>20481.5</v>
      </c>
      <c r="BN306" s="155">
        <v>444</v>
      </c>
      <c r="BO306" s="156">
        <v>419</v>
      </c>
      <c r="BP306" s="157">
        <f t="shared" si="917"/>
        <v>444</v>
      </c>
      <c r="BQ306" s="158">
        <f t="shared" si="917"/>
        <v>419</v>
      </c>
      <c r="BR306" s="155">
        <v>23</v>
      </c>
      <c r="BS306" s="156">
        <v>68</v>
      </c>
      <c r="BT306" s="157">
        <f t="shared" si="918"/>
        <v>23</v>
      </c>
      <c r="BU306" s="158">
        <f t="shared" si="918"/>
        <v>68</v>
      </c>
      <c r="BV306" s="155"/>
      <c r="BW306" s="156"/>
      <c r="BX306" s="157">
        <f t="shared" si="919"/>
        <v>0</v>
      </c>
      <c r="BY306" s="158">
        <f t="shared" si="919"/>
        <v>0</v>
      </c>
      <c r="BZ306" s="157">
        <f t="shared" si="920"/>
        <v>467</v>
      </c>
      <c r="CA306" s="158">
        <f t="shared" si="920"/>
        <v>487</v>
      </c>
      <c r="CB306" s="157">
        <f t="shared" si="921"/>
        <v>467</v>
      </c>
      <c r="CC306" s="158">
        <f t="shared" si="921"/>
        <v>487</v>
      </c>
      <c r="CD306" s="155">
        <v>5.3</v>
      </c>
      <c r="CE306" s="156">
        <v>5.4</v>
      </c>
      <c r="CF306" s="157">
        <f t="shared" si="922"/>
        <v>2353.1999999999998</v>
      </c>
      <c r="CG306" s="158">
        <f t="shared" si="922"/>
        <v>2262.6000000000004</v>
      </c>
      <c r="CH306" s="155">
        <v>4.4000000000000004</v>
      </c>
      <c r="CI306" s="156">
        <v>4.7</v>
      </c>
      <c r="CJ306" s="157">
        <f t="shared" si="923"/>
        <v>101.2</v>
      </c>
      <c r="CK306" s="158">
        <f t="shared" si="923"/>
        <v>319.60000000000002</v>
      </c>
      <c r="CL306" s="155"/>
      <c r="CM306" s="156"/>
      <c r="CN306" s="157">
        <f t="shared" si="924"/>
        <v>0</v>
      </c>
      <c r="CO306" s="158">
        <f t="shared" si="924"/>
        <v>0</v>
      </c>
      <c r="CP306" s="157">
        <f t="shared" si="925"/>
        <v>5.2556745182012836</v>
      </c>
      <c r="CQ306" s="158">
        <f t="shared" si="925"/>
        <v>5.3022587268993844</v>
      </c>
      <c r="CR306" s="157">
        <f t="shared" si="926"/>
        <v>2454.3999999999996</v>
      </c>
      <c r="CS306" s="158">
        <f t="shared" si="926"/>
        <v>2582.2000000000003</v>
      </c>
      <c r="CT306" s="155">
        <v>148.1</v>
      </c>
      <c r="CU306" s="156">
        <v>151.9</v>
      </c>
      <c r="CV306" s="157">
        <f t="shared" si="927"/>
        <v>65756.399999999994</v>
      </c>
      <c r="CW306" s="158">
        <f t="shared" si="927"/>
        <v>63646.100000000006</v>
      </c>
      <c r="CX306" s="155">
        <v>144.30000000000001</v>
      </c>
      <c r="CY306" s="156">
        <v>147.30000000000001</v>
      </c>
      <c r="CZ306" s="157">
        <f t="shared" si="928"/>
        <v>3318.9</v>
      </c>
      <c r="DA306" s="158">
        <f t="shared" si="928"/>
        <v>10016.400000000001</v>
      </c>
      <c r="DB306" s="155"/>
      <c r="DC306" s="156"/>
      <c r="DD306" s="157">
        <f t="shared" si="929"/>
        <v>0</v>
      </c>
      <c r="DE306" s="158">
        <f t="shared" si="929"/>
        <v>0</v>
      </c>
      <c r="DF306" s="157">
        <f t="shared" si="930"/>
        <v>147.91284796573873</v>
      </c>
      <c r="DG306" s="158">
        <f t="shared" si="930"/>
        <v>151.25770020533881</v>
      </c>
      <c r="DH306" s="157">
        <f t="shared" si="931"/>
        <v>69075.299999999988</v>
      </c>
      <c r="DI306" s="158">
        <f t="shared" si="931"/>
        <v>73662.5</v>
      </c>
      <c r="DJ306" s="157">
        <f t="shared" si="932"/>
        <v>597</v>
      </c>
      <c r="DK306" s="158">
        <f t="shared" si="932"/>
        <v>628</v>
      </c>
      <c r="DL306" s="157">
        <f t="shared" si="932"/>
        <v>597</v>
      </c>
      <c r="DM306" s="158">
        <f t="shared" si="932"/>
        <v>628</v>
      </c>
      <c r="DN306" s="157">
        <f t="shared" si="933"/>
        <v>5.1480737018425451</v>
      </c>
      <c r="DO306" s="158">
        <f t="shared" si="933"/>
        <v>5.227547770700637</v>
      </c>
      <c r="DP306" s="157">
        <f t="shared" si="934"/>
        <v>3073.3999999999996</v>
      </c>
      <c r="DQ306" s="158">
        <f t="shared" si="934"/>
        <v>3282.9</v>
      </c>
      <c r="DR306" s="157">
        <f t="shared" si="935"/>
        <v>145.69564489112227</v>
      </c>
      <c r="DS306" s="158">
        <f t="shared" si="935"/>
        <v>149.91082802547771</v>
      </c>
      <c r="DT306" s="157">
        <f t="shared" si="936"/>
        <v>86980.3</v>
      </c>
      <c r="DU306" s="158">
        <f t="shared" si="936"/>
        <v>94144</v>
      </c>
      <c r="DV306" s="155">
        <v>347</v>
      </c>
      <c r="DW306" s="156">
        <v>362</v>
      </c>
      <c r="DX306" s="157">
        <f t="shared" si="937"/>
        <v>347</v>
      </c>
      <c r="DY306" s="158">
        <f t="shared" si="937"/>
        <v>362</v>
      </c>
      <c r="DZ306" s="155">
        <v>69</v>
      </c>
      <c r="EA306" s="156">
        <v>83</v>
      </c>
      <c r="EB306" s="157">
        <f t="shared" si="938"/>
        <v>69</v>
      </c>
      <c r="EC306" s="158">
        <f t="shared" si="938"/>
        <v>83</v>
      </c>
      <c r="ED306" s="155"/>
      <c r="EE306" s="156"/>
      <c r="EF306" s="157">
        <f t="shared" si="939"/>
        <v>0</v>
      </c>
      <c r="EG306" s="158">
        <f t="shared" si="939"/>
        <v>0</v>
      </c>
      <c r="EH306" s="157">
        <f t="shared" si="940"/>
        <v>416</v>
      </c>
      <c r="EI306" s="158">
        <f t="shared" si="940"/>
        <v>445</v>
      </c>
      <c r="EJ306" s="157">
        <f t="shared" si="941"/>
        <v>416</v>
      </c>
      <c r="EK306" s="158">
        <f t="shared" si="941"/>
        <v>445</v>
      </c>
      <c r="EL306" s="155">
        <v>3.4</v>
      </c>
      <c r="EM306" s="156">
        <v>3.6</v>
      </c>
      <c r="EN306" s="157">
        <f t="shared" si="942"/>
        <v>1179.8</v>
      </c>
      <c r="EO306" s="158">
        <f t="shared" si="942"/>
        <v>1303.2</v>
      </c>
      <c r="EP306" s="155">
        <v>3.3</v>
      </c>
      <c r="EQ306" s="156">
        <v>3.4</v>
      </c>
      <c r="ER306" s="157">
        <f t="shared" si="943"/>
        <v>227.7</v>
      </c>
      <c r="ES306" s="158">
        <f t="shared" si="943"/>
        <v>282.2</v>
      </c>
      <c r="ET306" s="155"/>
      <c r="EU306" s="156"/>
      <c r="EV306" s="157">
        <f t="shared" si="944"/>
        <v>0</v>
      </c>
      <c r="EW306" s="158">
        <f t="shared" si="944"/>
        <v>0</v>
      </c>
      <c r="EX306" s="157">
        <f t="shared" si="945"/>
        <v>3.3834134615384617</v>
      </c>
      <c r="EY306" s="158">
        <f t="shared" si="945"/>
        <v>3.5626966292134834</v>
      </c>
      <c r="EZ306" s="157">
        <f t="shared" si="946"/>
        <v>1407.5</v>
      </c>
      <c r="FA306" s="158">
        <f t="shared" si="946"/>
        <v>1585.4</v>
      </c>
      <c r="FB306" s="155">
        <v>91.5</v>
      </c>
      <c r="FC306" s="156">
        <v>96.2</v>
      </c>
      <c r="FD306" s="157">
        <f t="shared" si="947"/>
        <v>31750.5</v>
      </c>
      <c r="FE306" s="158">
        <f t="shared" si="947"/>
        <v>34824.400000000001</v>
      </c>
      <c r="FF306" s="155">
        <v>75.599999999999994</v>
      </c>
      <c r="FG306" s="156">
        <v>80.7</v>
      </c>
      <c r="FH306" s="157">
        <f t="shared" si="948"/>
        <v>5216.3999999999996</v>
      </c>
      <c r="FI306" s="158">
        <f t="shared" si="948"/>
        <v>6698.1</v>
      </c>
      <c r="FJ306" s="155"/>
      <c r="FK306" s="156"/>
      <c r="FL306" s="157">
        <f t="shared" si="949"/>
        <v>0</v>
      </c>
      <c r="FM306" s="158">
        <f t="shared" si="949"/>
        <v>0</v>
      </c>
      <c r="FN306" s="157">
        <f t="shared" si="950"/>
        <v>88.862740384615392</v>
      </c>
      <c r="FO306" s="158">
        <f t="shared" si="950"/>
        <v>93.30898876404494</v>
      </c>
      <c r="FP306" s="157">
        <f t="shared" si="951"/>
        <v>36966.9</v>
      </c>
      <c r="FQ306" s="158">
        <f t="shared" si="951"/>
        <v>41522.5</v>
      </c>
      <c r="FR306" s="155">
        <v>47</v>
      </c>
      <c r="FS306" s="156">
        <v>33</v>
      </c>
      <c r="FT306" s="157">
        <f t="shared" si="952"/>
        <v>47</v>
      </c>
      <c r="FU306" s="158">
        <f t="shared" si="952"/>
        <v>33</v>
      </c>
      <c r="FV306" s="155">
        <v>6.1</v>
      </c>
      <c r="FW306" s="156">
        <v>4.8</v>
      </c>
      <c r="FX306" s="157">
        <f t="shared" si="953"/>
        <v>286.7</v>
      </c>
      <c r="FY306" s="158">
        <f t="shared" si="953"/>
        <v>158.4</v>
      </c>
      <c r="FZ306" s="155">
        <v>110</v>
      </c>
      <c r="GA306" s="156">
        <v>83.2</v>
      </c>
      <c r="GB306" s="157">
        <f t="shared" si="954"/>
        <v>5170</v>
      </c>
      <c r="GC306" s="158">
        <f t="shared" si="954"/>
        <v>2745.6</v>
      </c>
      <c r="GD306" s="157">
        <f t="shared" si="955"/>
        <v>911</v>
      </c>
      <c r="GE306" s="158">
        <f t="shared" si="955"/>
        <v>899</v>
      </c>
      <c r="GF306" s="157">
        <f t="shared" si="955"/>
        <v>911</v>
      </c>
      <c r="GG306" s="158">
        <f t="shared" si="955"/>
        <v>899</v>
      </c>
      <c r="GH306" s="157">
        <f t="shared" si="956"/>
        <v>4109</v>
      </c>
      <c r="GI306" s="158">
        <f t="shared" si="956"/>
        <v>4167.6000000000004</v>
      </c>
      <c r="GJ306" s="157">
        <f t="shared" si="957"/>
        <v>114066.9</v>
      </c>
      <c r="GK306" s="158">
        <f t="shared" si="957"/>
        <v>115840.1</v>
      </c>
      <c r="GL306" s="157">
        <f t="shared" si="958"/>
        <v>102</v>
      </c>
      <c r="GM306" s="158">
        <f t="shared" si="958"/>
        <v>174</v>
      </c>
      <c r="GN306" s="157">
        <f t="shared" si="958"/>
        <v>102</v>
      </c>
      <c r="GO306" s="158">
        <f t="shared" si="958"/>
        <v>174</v>
      </c>
      <c r="GP306" s="157">
        <f t="shared" si="959"/>
        <v>371.9</v>
      </c>
      <c r="GQ306" s="158">
        <f t="shared" si="959"/>
        <v>700.7</v>
      </c>
      <c r="GR306" s="157">
        <f t="shared" si="960"/>
        <v>9880.2999999999993</v>
      </c>
      <c r="GS306" s="158">
        <f t="shared" si="960"/>
        <v>19826.400000000001</v>
      </c>
      <c r="GT306" s="157">
        <f t="shared" si="961"/>
        <v>1013</v>
      </c>
      <c r="GU306" s="158">
        <f t="shared" si="961"/>
        <v>1073</v>
      </c>
      <c r="GV306" s="157">
        <f t="shared" si="961"/>
        <v>1013</v>
      </c>
      <c r="GW306" s="158">
        <f t="shared" si="961"/>
        <v>1073</v>
      </c>
      <c r="GX306" s="157">
        <f t="shared" si="962"/>
        <v>4480.8999999999996</v>
      </c>
      <c r="GY306" s="158">
        <f t="shared" si="962"/>
        <v>4868.3</v>
      </c>
      <c r="GZ306" s="157">
        <f t="shared" si="962"/>
        <v>123947.2</v>
      </c>
      <c r="HA306" s="158">
        <f t="shared" si="962"/>
        <v>135666.5</v>
      </c>
      <c r="HB306" s="157">
        <f t="shared" si="963"/>
        <v>0</v>
      </c>
      <c r="HC306" s="158">
        <f t="shared" si="963"/>
        <v>0</v>
      </c>
      <c r="HD306" s="157">
        <f t="shared" si="963"/>
        <v>0</v>
      </c>
      <c r="HE306" s="158">
        <f t="shared" si="963"/>
        <v>0</v>
      </c>
      <c r="HF306" s="157" t="str">
        <f t="shared" si="964"/>
        <v/>
      </c>
      <c r="HG306" s="158" t="str">
        <f t="shared" si="964"/>
        <v/>
      </c>
      <c r="HH306" s="157" t="str">
        <f t="shared" si="965"/>
        <v/>
      </c>
      <c r="HI306" s="158" t="str">
        <f t="shared" si="965"/>
        <v/>
      </c>
      <c r="HJ306" s="157">
        <f t="shared" si="966"/>
        <v>4767.5999999999995</v>
      </c>
      <c r="HK306" s="158">
        <f t="shared" si="966"/>
        <v>5026.7</v>
      </c>
      <c r="HL306" s="157">
        <f t="shared" si="967"/>
        <v>129117.20000000001</v>
      </c>
      <c r="HM306" s="158">
        <f t="shared" si="967"/>
        <v>138412.1</v>
      </c>
    </row>
    <row r="307" spans="1:221" s="82" customFormat="1" ht="15" customHeight="1">
      <c r="A307" s="265" t="s">
        <v>693</v>
      </c>
      <c r="B307" s="213" t="s">
        <v>708</v>
      </c>
      <c r="C307" s="215"/>
      <c r="D307" s="13">
        <v>227881</v>
      </c>
      <c r="E307" s="13">
        <v>3</v>
      </c>
      <c r="F307" s="155">
        <v>3489</v>
      </c>
      <c r="G307" s="156">
        <v>3747</v>
      </c>
      <c r="H307" s="155">
        <v>2</v>
      </c>
      <c r="I307" s="156">
        <v>1</v>
      </c>
      <c r="J307" s="157">
        <f t="shared" si="900"/>
        <v>3487</v>
      </c>
      <c r="K307" s="158">
        <f t="shared" si="900"/>
        <v>3746</v>
      </c>
      <c r="L307" s="155"/>
      <c r="M307" s="156"/>
      <c r="N307" s="157">
        <f t="shared" si="901"/>
        <v>3487</v>
      </c>
      <c r="O307" s="158">
        <f t="shared" si="901"/>
        <v>3746</v>
      </c>
      <c r="P307" s="157">
        <f t="shared" si="901"/>
        <v>3487</v>
      </c>
      <c r="Q307" s="158">
        <f t="shared" si="901"/>
        <v>3746</v>
      </c>
      <c r="R307" s="155">
        <v>538</v>
      </c>
      <c r="S307" s="156">
        <v>532</v>
      </c>
      <c r="T307" s="157">
        <f t="shared" si="902"/>
        <v>538</v>
      </c>
      <c r="U307" s="158">
        <f t="shared" si="902"/>
        <v>532</v>
      </c>
      <c r="V307" s="155">
        <v>15</v>
      </c>
      <c r="W307" s="156">
        <v>18</v>
      </c>
      <c r="X307" s="157">
        <f t="shared" si="903"/>
        <v>15</v>
      </c>
      <c r="Y307" s="158">
        <f t="shared" si="903"/>
        <v>18</v>
      </c>
      <c r="Z307" s="155"/>
      <c r="AA307" s="156"/>
      <c r="AB307" s="157">
        <f t="shared" si="904"/>
        <v>0</v>
      </c>
      <c r="AC307" s="158">
        <f t="shared" si="904"/>
        <v>0</v>
      </c>
      <c r="AD307" s="157">
        <f t="shared" si="905"/>
        <v>553</v>
      </c>
      <c r="AE307" s="158">
        <f t="shared" si="905"/>
        <v>550</v>
      </c>
      <c r="AF307" s="157">
        <f t="shared" si="906"/>
        <v>553</v>
      </c>
      <c r="AG307" s="158">
        <f t="shared" si="906"/>
        <v>550</v>
      </c>
      <c r="AH307" s="155">
        <v>4.3</v>
      </c>
      <c r="AI307" s="156">
        <v>4.3</v>
      </c>
      <c r="AJ307" s="157">
        <f t="shared" si="907"/>
        <v>2313.4</v>
      </c>
      <c r="AK307" s="157">
        <f t="shared" si="907"/>
        <v>2287.6</v>
      </c>
      <c r="AL307" s="155">
        <v>4</v>
      </c>
      <c r="AM307" s="156">
        <v>4.4000000000000004</v>
      </c>
      <c r="AN307" s="157">
        <f t="shared" si="908"/>
        <v>60</v>
      </c>
      <c r="AO307" s="157">
        <f t="shared" si="908"/>
        <v>79.2</v>
      </c>
      <c r="AP307" s="155"/>
      <c r="AQ307" s="156"/>
      <c r="AR307" s="157">
        <f t="shared" si="909"/>
        <v>0</v>
      </c>
      <c r="AS307" s="158">
        <f t="shared" si="909"/>
        <v>0</v>
      </c>
      <c r="AT307" s="157">
        <f t="shared" si="910"/>
        <v>4.2918625678119353</v>
      </c>
      <c r="AU307" s="158">
        <f t="shared" si="910"/>
        <v>4.3032727272727271</v>
      </c>
      <c r="AV307" s="157">
        <f t="shared" si="911"/>
        <v>2373.4</v>
      </c>
      <c r="AW307" s="158">
        <f t="shared" si="911"/>
        <v>2366.7999999999997</v>
      </c>
      <c r="AX307" s="155">
        <v>119.1</v>
      </c>
      <c r="AY307" s="156">
        <v>118.6</v>
      </c>
      <c r="AZ307" s="157">
        <f t="shared" si="912"/>
        <v>64075.799999999996</v>
      </c>
      <c r="BA307" s="158">
        <f t="shared" si="912"/>
        <v>63095.199999999997</v>
      </c>
      <c r="BB307" s="155">
        <v>104.3</v>
      </c>
      <c r="BC307" s="156">
        <v>115.7</v>
      </c>
      <c r="BD307" s="157">
        <f t="shared" si="913"/>
        <v>1564.5</v>
      </c>
      <c r="BE307" s="158">
        <f t="shared" si="913"/>
        <v>2082.6</v>
      </c>
      <c r="BF307" s="155"/>
      <c r="BG307" s="156"/>
      <c r="BH307" s="157">
        <f t="shared" si="914"/>
        <v>0</v>
      </c>
      <c r="BI307" s="158">
        <f t="shared" si="914"/>
        <v>0</v>
      </c>
      <c r="BJ307" s="157">
        <f t="shared" si="915"/>
        <v>118.69855334538877</v>
      </c>
      <c r="BK307" s="158">
        <f t="shared" si="915"/>
        <v>118.5050909090909</v>
      </c>
      <c r="BL307" s="157">
        <f t="shared" si="916"/>
        <v>65640.299999999988</v>
      </c>
      <c r="BM307" s="158">
        <f t="shared" si="916"/>
        <v>65177.799999999996</v>
      </c>
      <c r="BN307" s="155">
        <v>644</v>
      </c>
      <c r="BO307" s="156">
        <v>722</v>
      </c>
      <c r="BP307" s="157">
        <f t="shared" si="917"/>
        <v>644</v>
      </c>
      <c r="BQ307" s="158">
        <f t="shared" si="917"/>
        <v>722</v>
      </c>
      <c r="BR307" s="155">
        <v>24</v>
      </c>
      <c r="BS307" s="156">
        <v>24</v>
      </c>
      <c r="BT307" s="157">
        <f t="shared" si="918"/>
        <v>24</v>
      </c>
      <c r="BU307" s="158">
        <f t="shared" si="918"/>
        <v>24</v>
      </c>
      <c r="BV307" s="155"/>
      <c r="BW307" s="156"/>
      <c r="BX307" s="157">
        <f t="shared" si="919"/>
        <v>0</v>
      </c>
      <c r="BY307" s="158">
        <f t="shared" si="919"/>
        <v>0</v>
      </c>
      <c r="BZ307" s="157">
        <f t="shared" si="920"/>
        <v>668</v>
      </c>
      <c r="CA307" s="158">
        <f t="shared" si="920"/>
        <v>746</v>
      </c>
      <c r="CB307" s="157">
        <f t="shared" si="921"/>
        <v>668</v>
      </c>
      <c r="CC307" s="158">
        <f t="shared" si="921"/>
        <v>746</v>
      </c>
      <c r="CD307" s="155">
        <v>4.9000000000000004</v>
      </c>
      <c r="CE307" s="156">
        <v>4.8</v>
      </c>
      <c r="CF307" s="157">
        <f t="shared" si="922"/>
        <v>3155.6000000000004</v>
      </c>
      <c r="CG307" s="158">
        <f t="shared" si="922"/>
        <v>3465.6</v>
      </c>
      <c r="CH307" s="155">
        <v>5.0999999999999996</v>
      </c>
      <c r="CI307" s="156">
        <v>5</v>
      </c>
      <c r="CJ307" s="157">
        <f t="shared" si="923"/>
        <v>122.39999999999999</v>
      </c>
      <c r="CK307" s="158">
        <f t="shared" si="923"/>
        <v>120</v>
      </c>
      <c r="CL307" s="155"/>
      <c r="CM307" s="156"/>
      <c r="CN307" s="157">
        <f t="shared" si="924"/>
        <v>0</v>
      </c>
      <c r="CO307" s="158">
        <f t="shared" si="924"/>
        <v>0</v>
      </c>
      <c r="CP307" s="157">
        <f t="shared" si="925"/>
        <v>4.907185628742516</v>
      </c>
      <c r="CQ307" s="158">
        <f t="shared" si="925"/>
        <v>4.8064343163538874</v>
      </c>
      <c r="CR307" s="157">
        <f t="shared" si="926"/>
        <v>3278.0000000000005</v>
      </c>
      <c r="CS307" s="158">
        <f t="shared" si="926"/>
        <v>3585.6</v>
      </c>
      <c r="CT307" s="155">
        <v>134.4</v>
      </c>
      <c r="CU307" s="156">
        <v>132.1</v>
      </c>
      <c r="CV307" s="157">
        <f t="shared" si="927"/>
        <v>86553.600000000006</v>
      </c>
      <c r="CW307" s="158">
        <f t="shared" si="927"/>
        <v>95376.2</v>
      </c>
      <c r="CX307" s="155">
        <v>134.69999999999999</v>
      </c>
      <c r="CY307" s="156">
        <v>134.1</v>
      </c>
      <c r="CZ307" s="157">
        <f t="shared" si="928"/>
        <v>3232.7999999999997</v>
      </c>
      <c r="DA307" s="158">
        <f t="shared" si="928"/>
        <v>3218.3999999999996</v>
      </c>
      <c r="DB307" s="155"/>
      <c r="DC307" s="156"/>
      <c r="DD307" s="157">
        <f t="shared" si="929"/>
        <v>0</v>
      </c>
      <c r="DE307" s="158">
        <f t="shared" si="929"/>
        <v>0</v>
      </c>
      <c r="DF307" s="157">
        <f t="shared" si="930"/>
        <v>134.4107784431138</v>
      </c>
      <c r="DG307" s="158">
        <f t="shared" si="930"/>
        <v>132.16434316353886</v>
      </c>
      <c r="DH307" s="157">
        <f t="shared" si="931"/>
        <v>89786.400000000023</v>
      </c>
      <c r="DI307" s="158">
        <f t="shared" si="931"/>
        <v>98594.599999999991</v>
      </c>
      <c r="DJ307" s="157">
        <f t="shared" si="932"/>
        <v>1221</v>
      </c>
      <c r="DK307" s="158">
        <f t="shared" si="932"/>
        <v>1296</v>
      </c>
      <c r="DL307" s="157">
        <f t="shared" si="932"/>
        <v>1221</v>
      </c>
      <c r="DM307" s="158">
        <f t="shared" si="932"/>
        <v>1296</v>
      </c>
      <c r="DN307" s="157">
        <f t="shared" si="933"/>
        <v>4.6285012285012286</v>
      </c>
      <c r="DO307" s="158">
        <f t="shared" si="933"/>
        <v>4.5929012345679006</v>
      </c>
      <c r="DP307" s="157">
        <f t="shared" si="934"/>
        <v>5651.4000000000005</v>
      </c>
      <c r="DQ307" s="158">
        <f t="shared" si="934"/>
        <v>5952.3999999999987</v>
      </c>
      <c r="DR307" s="157">
        <f t="shared" si="935"/>
        <v>127.2945945945946</v>
      </c>
      <c r="DS307" s="158">
        <f t="shared" si="935"/>
        <v>126.36759259259259</v>
      </c>
      <c r="DT307" s="157">
        <f t="shared" si="936"/>
        <v>155426.70000000001</v>
      </c>
      <c r="DU307" s="158">
        <f t="shared" si="936"/>
        <v>163772.4</v>
      </c>
      <c r="DV307" s="155">
        <v>1634</v>
      </c>
      <c r="DW307" s="156">
        <v>1707</v>
      </c>
      <c r="DX307" s="157">
        <f t="shared" si="937"/>
        <v>1634</v>
      </c>
      <c r="DY307" s="158">
        <f t="shared" si="937"/>
        <v>1707</v>
      </c>
      <c r="DZ307" s="155">
        <v>495</v>
      </c>
      <c r="EA307" s="156">
        <v>602</v>
      </c>
      <c r="EB307" s="157">
        <f t="shared" si="938"/>
        <v>495</v>
      </c>
      <c r="EC307" s="158">
        <f t="shared" si="938"/>
        <v>602</v>
      </c>
      <c r="ED307" s="155"/>
      <c r="EE307" s="156"/>
      <c r="EF307" s="157">
        <f t="shared" si="939"/>
        <v>0</v>
      </c>
      <c r="EG307" s="158">
        <f t="shared" si="939"/>
        <v>0</v>
      </c>
      <c r="EH307" s="157">
        <f t="shared" si="940"/>
        <v>2129</v>
      </c>
      <c r="EI307" s="158">
        <f t="shared" si="940"/>
        <v>2309</v>
      </c>
      <c r="EJ307" s="157">
        <f t="shared" si="941"/>
        <v>2129</v>
      </c>
      <c r="EK307" s="158">
        <f t="shared" si="941"/>
        <v>2309</v>
      </c>
      <c r="EL307" s="155">
        <v>3.3</v>
      </c>
      <c r="EM307" s="156">
        <v>3.2</v>
      </c>
      <c r="EN307" s="157">
        <f t="shared" si="942"/>
        <v>5392.2</v>
      </c>
      <c r="EO307" s="158">
        <f t="shared" si="942"/>
        <v>5462.4000000000005</v>
      </c>
      <c r="EP307" s="155">
        <v>3.4</v>
      </c>
      <c r="EQ307" s="156">
        <v>3.3</v>
      </c>
      <c r="ER307" s="157">
        <f t="shared" si="943"/>
        <v>1683</v>
      </c>
      <c r="ES307" s="158">
        <f t="shared" si="943"/>
        <v>1986.6</v>
      </c>
      <c r="ET307" s="155"/>
      <c r="EU307" s="156"/>
      <c r="EV307" s="157">
        <f t="shared" si="944"/>
        <v>0</v>
      </c>
      <c r="EW307" s="158">
        <f t="shared" si="944"/>
        <v>0</v>
      </c>
      <c r="EX307" s="157">
        <f t="shared" si="945"/>
        <v>3.3232503522780648</v>
      </c>
      <c r="EY307" s="158">
        <f t="shared" si="945"/>
        <v>3.2260718925941965</v>
      </c>
      <c r="EZ307" s="157">
        <f t="shared" si="946"/>
        <v>7075.2</v>
      </c>
      <c r="FA307" s="158">
        <f t="shared" si="946"/>
        <v>7449</v>
      </c>
      <c r="FB307" s="155">
        <v>87.4</v>
      </c>
      <c r="FC307" s="156">
        <v>86.6</v>
      </c>
      <c r="FD307" s="157">
        <f t="shared" si="947"/>
        <v>142811.6</v>
      </c>
      <c r="FE307" s="158">
        <f t="shared" si="947"/>
        <v>147826.19999999998</v>
      </c>
      <c r="FF307" s="155">
        <v>74.099999999999994</v>
      </c>
      <c r="FG307" s="156">
        <v>74.2</v>
      </c>
      <c r="FH307" s="157">
        <f t="shared" si="948"/>
        <v>36679.5</v>
      </c>
      <c r="FI307" s="158">
        <f t="shared" si="948"/>
        <v>44668.4</v>
      </c>
      <c r="FJ307" s="155"/>
      <c r="FK307" s="156"/>
      <c r="FL307" s="157">
        <f t="shared" si="949"/>
        <v>0</v>
      </c>
      <c r="FM307" s="158">
        <f t="shared" si="949"/>
        <v>0</v>
      </c>
      <c r="FN307" s="157">
        <f t="shared" si="950"/>
        <v>84.307703147017378</v>
      </c>
      <c r="FO307" s="158">
        <f t="shared" si="950"/>
        <v>83.36708531831961</v>
      </c>
      <c r="FP307" s="157">
        <f t="shared" si="951"/>
        <v>179491.1</v>
      </c>
      <c r="FQ307" s="158">
        <f t="shared" si="951"/>
        <v>192494.59999999998</v>
      </c>
      <c r="FR307" s="155">
        <v>137</v>
      </c>
      <c r="FS307" s="156">
        <v>141</v>
      </c>
      <c r="FT307" s="157">
        <f t="shared" si="952"/>
        <v>137</v>
      </c>
      <c r="FU307" s="158">
        <f t="shared" si="952"/>
        <v>141</v>
      </c>
      <c r="FV307" s="155">
        <v>4.9000000000000004</v>
      </c>
      <c r="FW307" s="156">
        <v>4.0999999999999996</v>
      </c>
      <c r="FX307" s="157">
        <f t="shared" si="953"/>
        <v>671.30000000000007</v>
      </c>
      <c r="FY307" s="158">
        <f t="shared" si="953"/>
        <v>578.09999999999991</v>
      </c>
      <c r="FZ307" s="155">
        <v>62.4</v>
      </c>
      <c r="GA307" s="156">
        <v>64.400000000000006</v>
      </c>
      <c r="GB307" s="157">
        <f t="shared" si="954"/>
        <v>8548.7999999999993</v>
      </c>
      <c r="GC307" s="158">
        <f t="shared" si="954"/>
        <v>9080.4000000000015</v>
      </c>
      <c r="GD307" s="157">
        <f t="shared" si="955"/>
        <v>2816</v>
      </c>
      <c r="GE307" s="158">
        <f t="shared" si="955"/>
        <v>2961</v>
      </c>
      <c r="GF307" s="157">
        <f t="shared" si="955"/>
        <v>2816</v>
      </c>
      <c r="GG307" s="158">
        <f t="shared" si="955"/>
        <v>2961</v>
      </c>
      <c r="GH307" s="157">
        <f t="shared" si="956"/>
        <v>10861.2</v>
      </c>
      <c r="GI307" s="158">
        <f t="shared" si="956"/>
        <v>11215.6</v>
      </c>
      <c r="GJ307" s="157">
        <f t="shared" si="957"/>
        <v>293441</v>
      </c>
      <c r="GK307" s="158">
        <f t="shared" si="957"/>
        <v>306297.59999999998</v>
      </c>
      <c r="GL307" s="157">
        <f t="shared" si="958"/>
        <v>534</v>
      </c>
      <c r="GM307" s="158">
        <f t="shared" si="958"/>
        <v>644</v>
      </c>
      <c r="GN307" s="157">
        <f t="shared" si="958"/>
        <v>534</v>
      </c>
      <c r="GO307" s="158">
        <f t="shared" si="958"/>
        <v>644</v>
      </c>
      <c r="GP307" s="157">
        <f t="shared" si="959"/>
        <v>1865.4</v>
      </c>
      <c r="GQ307" s="158">
        <f t="shared" si="959"/>
        <v>2185.7999999999997</v>
      </c>
      <c r="GR307" s="157">
        <f t="shared" si="960"/>
        <v>41476.800000000003</v>
      </c>
      <c r="GS307" s="158">
        <f t="shared" si="960"/>
        <v>49969.4</v>
      </c>
      <c r="GT307" s="157">
        <f t="shared" si="961"/>
        <v>3350</v>
      </c>
      <c r="GU307" s="158">
        <f t="shared" si="961"/>
        <v>3605</v>
      </c>
      <c r="GV307" s="157">
        <f t="shared" si="961"/>
        <v>3350</v>
      </c>
      <c r="GW307" s="158">
        <f t="shared" si="961"/>
        <v>3605</v>
      </c>
      <c r="GX307" s="157">
        <f t="shared" si="962"/>
        <v>12726.6</v>
      </c>
      <c r="GY307" s="158">
        <f t="shared" si="962"/>
        <v>13401.4</v>
      </c>
      <c r="GZ307" s="157">
        <f t="shared" si="962"/>
        <v>334917.8</v>
      </c>
      <c r="HA307" s="158">
        <f t="shared" si="962"/>
        <v>356267</v>
      </c>
      <c r="HB307" s="157">
        <f t="shared" si="963"/>
        <v>0</v>
      </c>
      <c r="HC307" s="158">
        <f t="shared" si="963"/>
        <v>0</v>
      </c>
      <c r="HD307" s="157">
        <f t="shared" si="963"/>
        <v>0</v>
      </c>
      <c r="HE307" s="158">
        <f t="shared" si="963"/>
        <v>0</v>
      </c>
      <c r="HF307" s="157" t="str">
        <f t="shared" si="964"/>
        <v/>
      </c>
      <c r="HG307" s="158" t="str">
        <f t="shared" si="964"/>
        <v/>
      </c>
      <c r="HH307" s="157" t="str">
        <f t="shared" si="965"/>
        <v/>
      </c>
      <c r="HI307" s="158" t="str">
        <f t="shared" si="965"/>
        <v/>
      </c>
      <c r="HJ307" s="157">
        <f t="shared" si="966"/>
        <v>13397.9</v>
      </c>
      <c r="HK307" s="158">
        <f t="shared" si="966"/>
        <v>13979.499999999998</v>
      </c>
      <c r="HL307" s="157">
        <f t="shared" si="967"/>
        <v>343466.60000000003</v>
      </c>
      <c r="HM307" s="158">
        <f t="shared" si="967"/>
        <v>365347.4</v>
      </c>
    </row>
    <row r="308" spans="1:221" s="82" customFormat="1" ht="15" customHeight="1">
      <c r="A308" s="265" t="s">
        <v>693</v>
      </c>
      <c r="B308" s="213" t="s">
        <v>709</v>
      </c>
      <c r="C308" s="215"/>
      <c r="D308" s="13">
        <v>228431</v>
      </c>
      <c r="E308" s="13">
        <v>3</v>
      </c>
      <c r="F308" s="155">
        <v>2106</v>
      </c>
      <c r="G308" s="156">
        <v>2176</v>
      </c>
      <c r="H308" s="155">
        <v>0</v>
      </c>
      <c r="I308" s="156">
        <v>0</v>
      </c>
      <c r="J308" s="157">
        <f t="shared" si="900"/>
        <v>2106</v>
      </c>
      <c r="K308" s="158">
        <f t="shared" si="900"/>
        <v>2176</v>
      </c>
      <c r="L308" s="155"/>
      <c r="M308" s="156"/>
      <c r="N308" s="157">
        <f t="shared" si="901"/>
        <v>2106</v>
      </c>
      <c r="O308" s="158">
        <f t="shared" si="901"/>
        <v>2176</v>
      </c>
      <c r="P308" s="157">
        <f t="shared" si="901"/>
        <v>2106</v>
      </c>
      <c r="Q308" s="158">
        <f t="shared" si="901"/>
        <v>2176</v>
      </c>
      <c r="R308" s="155">
        <v>481</v>
      </c>
      <c r="S308" s="156">
        <v>519</v>
      </c>
      <c r="T308" s="157">
        <f t="shared" si="902"/>
        <v>481</v>
      </c>
      <c r="U308" s="158">
        <f t="shared" si="902"/>
        <v>519</v>
      </c>
      <c r="V308" s="155">
        <v>21</v>
      </c>
      <c r="W308" s="156">
        <v>33</v>
      </c>
      <c r="X308" s="157">
        <f t="shared" si="903"/>
        <v>21</v>
      </c>
      <c r="Y308" s="158">
        <f t="shared" si="903"/>
        <v>33</v>
      </c>
      <c r="Z308" s="155"/>
      <c r="AA308" s="156"/>
      <c r="AB308" s="157">
        <f t="shared" si="904"/>
        <v>0</v>
      </c>
      <c r="AC308" s="158">
        <f t="shared" si="904"/>
        <v>0</v>
      </c>
      <c r="AD308" s="157">
        <f t="shared" si="905"/>
        <v>502</v>
      </c>
      <c r="AE308" s="158">
        <f t="shared" si="905"/>
        <v>552</v>
      </c>
      <c r="AF308" s="157">
        <f t="shared" si="906"/>
        <v>502</v>
      </c>
      <c r="AG308" s="158">
        <f t="shared" si="906"/>
        <v>552</v>
      </c>
      <c r="AH308" s="155">
        <v>4.3</v>
      </c>
      <c r="AI308" s="156">
        <v>4.2</v>
      </c>
      <c r="AJ308" s="157">
        <f t="shared" si="907"/>
        <v>2068.2999999999997</v>
      </c>
      <c r="AK308" s="157">
        <f t="shared" si="907"/>
        <v>2179.8000000000002</v>
      </c>
      <c r="AL308" s="155">
        <v>4.5999999999999996</v>
      </c>
      <c r="AM308" s="156">
        <v>4.7</v>
      </c>
      <c r="AN308" s="157">
        <f t="shared" si="908"/>
        <v>96.6</v>
      </c>
      <c r="AO308" s="157">
        <f t="shared" si="908"/>
        <v>155.1</v>
      </c>
      <c r="AP308" s="155"/>
      <c r="AQ308" s="156"/>
      <c r="AR308" s="157">
        <f t="shared" si="909"/>
        <v>0</v>
      </c>
      <c r="AS308" s="158">
        <f t="shared" si="909"/>
        <v>0</v>
      </c>
      <c r="AT308" s="157">
        <f t="shared" si="910"/>
        <v>4.3125498007968117</v>
      </c>
      <c r="AU308" s="158">
        <f t="shared" si="910"/>
        <v>4.2298913043478263</v>
      </c>
      <c r="AV308" s="157">
        <f t="shared" si="911"/>
        <v>2164.8999999999996</v>
      </c>
      <c r="AW308" s="158">
        <f t="shared" si="911"/>
        <v>2334.9</v>
      </c>
      <c r="AX308" s="155">
        <v>118.5</v>
      </c>
      <c r="AY308" s="156">
        <v>116</v>
      </c>
      <c r="AZ308" s="157">
        <f t="shared" si="912"/>
        <v>56998.5</v>
      </c>
      <c r="BA308" s="158">
        <f t="shared" si="912"/>
        <v>60204</v>
      </c>
      <c r="BB308" s="155">
        <v>124.3</v>
      </c>
      <c r="BC308" s="156">
        <v>127.8</v>
      </c>
      <c r="BD308" s="157">
        <f t="shared" si="913"/>
        <v>2610.2999999999997</v>
      </c>
      <c r="BE308" s="158">
        <f t="shared" si="913"/>
        <v>4217.3999999999996</v>
      </c>
      <c r="BF308" s="155"/>
      <c r="BG308" s="156"/>
      <c r="BH308" s="157">
        <f t="shared" si="914"/>
        <v>0</v>
      </c>
      <c r="BI308" s="158">
        <f t="shared" si="914"/>
        <v>0</v>
      </c>
      <c r="BJ308" s="157">
        <f t="shared" si="915"/>
        <v>118.74262948207172</v>
      </c>
      <c r="BK308" s="158">
        <f t="shared" si="915"/>
        <v>116.70543478260871</v>
      </c>
      <c r="BL308" s="157">
        <f t="shared" si="916"/>
        <v>59608.800000000003</v>
      </c>
      <c r="BM308" s="158">
        <f t="shared" si="916"/>
        <v>64421.400000000009</v>
      </c>
      <c r="BN308" s="155">
        <v>580</v>
      </c>
      <c r="BO308" s="156">
        <v>595</v>
      </c>
      <c r="BP308" s="157">
        <f t="shared" si="917"/>
        <v>580</v>
      </c>
      <c r="BQ308" s="158">
        <f t="shared" si="917"/>
        <v>595</v>
      </c>
      <c r="BR308" s="155">
        <v>65</v>
      </c>
      <c r="BS308" s="156">
        <v>73</v>
      </c>
      <c r="BT308" s="157">
        <f t="shared" si="918"/>
        <v>65</v>
      </c>
      <c r="BU308" s="158">
        <f t="shared" si="918"/>
        <v>73</v>
      </c>
      <c r="BV308" s="155"/>
      <c r="BW308" s="156"/>
      <c r="BX308" s="157">
        <f t="shared" si="919"/>
        <v>0</v>
      </c>
      <c r="BY308" s="158">
        <f t="shared" si="919"/>
        <v>0</v>
      </c>
      <c r="BZ308" s="157">
        <f t="shared" si="920"/>
        <v>645</v>
      </c>
      <c r="CA308" s="158">
        <f t="shared" si="920"/>
        <v>668</v>
      </c>
      <c r="CB308" s="157">
        <f t="shared" si="921"/>
        <v>645</v>
      </c>
      <c r="CC308" s="158">
        <f t="shared" si="921"/>
        <v>668</v>
      </c>
      <c r="CD308" s="155">
        <v>4.8</v>
      </c>
      <c r="CE308" s="156">
        <v>4.7</v>
      </c>
      <c r="CF308" s="157">
        <f t="shared" si="922"/>
        <v>2784</v>
      </c>
      <c r="CG308" s="158">
        <f t="shared" si="922"/>
        <v>2796.5</v>
      </c>
      <c r="CH308" s="155">
        <v>4.9000000000000004</v>
      </c>
      <c r="CI308" s="156">
        <v>4.8</v>
      </c>
      <c r="CJ308" s="157">
        <f t="shared" si="923"/>
        <v>318.5</v>
      </c>
      <c r="CK308" s="158">
        <f t="shared" si="923"/>
        <v>350.4</v>
      </c>
      <c r="CL308" s="155"/>
      <c r="CM308" s="156"/>
      <c r="CN308" s="157">
        <f t="shared" si="924"/>
        <v>0</v>
      </c>
      <c r="CO308" s="158">
        <f t="shared" si="924"/>
        <v>0</v>
      </c>
      <c r="CP308" s="157">
        <f t="shared" si="925"/>
        <v>4.8100775193798446</v>
      </c>
      <c r="CQ308" s="158">
        <f t="shared" si="925"/>
        <v>4.7109281437125752</v>
      </c>
      <c r="CR308" s="157">
        <f t="shared" si="926"/>
        <v>3102.5</v>
      </c>
      <c r="CS308" s="158">
        <f t="shared" si="926"/>
        <v>3146.9</v>
      </c>
      <c r="CT308" s="155">
        <v>131.5</v>
      </c>
      <c r="CU308" s="156">
        <v>129.5</v>
      </c>
      <c r="CV308" s="157">
        <f t="shared" si="927"/>
        <v>76270</v>
      </c>
      <c r="CW308" s="158">
        <f t="shared" si="927"/>
        <v>77052.5</v>
      </c>
      <c r="CX308" s="155">
        <v>137.80000000000001</v>
      </c>
      <c r="CY308" s="156">
        <v>136.69999999999999</v>
      </c>
      <c r="CZ308" s="157">
        <f t="shared" si="928"/>
        <v>8957</v>
      </c>
      <c r="DA308" s="158">
        <f t="shared" si="928"/>
        <v>9979.0999999999985</v>
      </c>
      <c r="DB308" s="155"/>
      <c r="DC308" s="156"/>
      <c r="DD308" s="157">
        <f t="shared" si="929"/>
        <v>0</v>
      </c>
      <c r="DE308" s="158">
        <f t="shared" si="929"/>
        <v>0</v>
      </c>
      <c r="DF308" s="157">
        <f t="shared" si="930"/>
        <v>132.13488372093022</v>
      </c>
      <c r="DG308" s="158">
        <f t="shared" si="930"/>
        <v>130.28682634730541</v>
      </c>
      <c r="DH308" s="157">
        <f t="shared" si="931"/>
        <v>85226.999999999985</v>
      </c>
      <c r="DI308" s="158">
        <f t="shared" si="931"/>
        <v>87031.6</v>
      </c>
      <c r="DJ308" s="157">
        <f t="shared" si="932"/>
        <v>1147</v>
      </c>
      <c r="DK308" s="158">
        <f t="shared" si="932"/>
        <v>1220</v>
      </c>
      <c r="DL308" s="157">
        <f t="shared" si="932"/>
        <v>1147</v>
      </c>
      <c r="DM308" s="158">
        <f t="shared" si="932"/>
        <v>1220</v>
      </c>
      <c r="DN308" s="157">
        <f t="shared" si="933"/>
        <v>4.59232781168265</v>
      </c>
      <c r="DO308" s="158">
        <f t="shared" si="933"/>
        <v>4.4932786885245903</v>
      </c>
      <c r="DP308" s="157">
        <f t="shared" si="934"/>
        <v>5267.4</v>
      </c>
      <c r="DQ308" s="158">
        <f t="shared" si="934"/>
        <v>5481.8</v>
      </c>
      <c r="DR308" s="157">
        <f t="shared" si="935"/>
        <v>126.27358326068003</v>
      </c>
      <c r="DS308" s="158">
        <f t="shared" si="935"/>
        <v>124.14180327868853</v>
      </c>
      <c r="DT308" s="157">
        <f t="shared" si="936"/>
        <v>144835.79999999999</v>
      </c>
      <c r="DU308" s="158">
        <f t="shared" si="936"/>
        <v>151453</v>
      </c>
      <c r="DV308" s="155">
        <v>739</v>
      </c>
      <c r="DW308" s="156">
        <v>723</v>
      </c>
      <c r="DX308" s="157">
        <f t="shared" si="937"/>
        <v>739</v>
      </c>
      <c r="DY308" s="158">
        <f t="shared" si="937"/>
        <v>723</v>
      </c>
      <c r="DZ308" s="155">
        <v>138</v>
      </c>
      <c r="EA308" s="156">
        <v>161</v>
      </c>
      <c r="EB308" s="157">
        <f t="shared" si="938"/>
        <v>138</v>
      </c>
      <c r="EC308" s="158">
        <f t="shared" si="938"/>
        <v>161</v>
      </c>
      <c r="ED308" s="155"/>
      <c r="EE308" s="156"/>
      <c r="EF308" s="157">
        <f t="shared" si="939"/>
        <v>0</v>
      </c>
      <c r="EG308" s="158">
        <f t="shared" si="939"/>
        <v>0</v>
      </c>
      <c r="EH308" s="157">
        <f t="shared" si="940"/>
        <v>877</v>
      </c>
      <c r="EI308" s="158">
        <f t="shared" si="940"/>
        <v>884</v>
      </c>
      <c r="EJ308" s="157">
        <f t="shared" si="941"/>
        <v>877</v>
      </c>
      <c r="EK308" s="158">
        <f t="shared" si="941"/>
        <v>884</v>
      </c>
      <c r="EL308" s="155">
        <v>3.5</v>
      </c>
      <c r="EM308" s="156">
        <v>3.4</v>
      </c>
      <c r="EN308" s="157">
        <f t="shared" si="942"/>
        <v>2586.5</v>
      </c>
      <c r="EO308" s="158">
        <f t="shared" si="942"/>
        <v>2458.1999999999998</v>
      </c>
      <c r="EP308" s="155">
        <v>3.3</v>
      </c>
      <c r="EQ308" s="156">
        <v>3.5</v>
      </c>
      <c r="ER308" s="157">
        <f t="shared" si="943"/>
        <v>455.4</v>
      </c>
      <c r="ES308" s="158">
        <f t="shared" si="943"/>
        <v>563.5</v>
      </c>
      <c r="ET308" s="155"/>
      <c r="EU308" s="156"/>
      <c r="EV308" s="157">
        <f t="shared" si="944"/>
        <v>0</v>
      </c>
      <c r="EW308" s="158">
        <f t="shared" si="944"/>
        <v>0</v>
      </c>
      <c r="EX308" s="157">
        <f t="shared" si="945"/>
        <v>3.4685290763968073</v>
      </c>
      <c r="EY308" s="158">
        <f t="shared" si="945"/>
        <v>3.4182126696832578</v>
      </c>
      <c r="EZ308" s="157">
        <f t="shared" si="946"/>
        <v>3041.9</v>
      </c>
      <c r="FA308" s="158">
        <f t="shared" si="946"/>
        <v>3021.7</v>
      </c>
      <c r="FB308" s="155">
        <v>89.1</v>
      </c>
      <c r="FC308" s="156">
        <v>86.6</v>
      </c>
      <c r="FD308" s="157">
        <f t="shared" si="947"/>
        <v>65844.899999999994</v>
      </c>
      <c r="FE308" s="158">
        <f t="shared" si="947"/>
        <v>62611.799999999996</v>
      </c>
      <c r="FF308" s="155">
        <v>71.900000000000006</v>
      </c>
      <c r="FG308" s="156">
        <v>77</v>
      </c>
      <c r="FH308" s="157">
        <f t="shared" si="948"/>
        <v>9922.2000000000007</v>
      </c>
      <c r="FI308" s="158">
        <f t="shared" si="948"/>
        <v>12397</v>
      </c>
      <c r="FJ308" s="155"/>
      <c r="FK308" s="156"/>
      <c r="FL308" s="157">
        <f t="shared" si="949"/>
        <v>0</v>
      </c>
      <c r="FM308" s="158">
        <f t="shared" si="949"/>
        <v>0</v>
      </c>
      <c r="FN308" s="157">
        <f t="shared" si="950"/>
        <v>86.393500570125411</v>
      </c>
      <c r="FO308" s="158">
        <f t="shared" si="950"/>
        <v>84.851583710407226</v>
      </c>
      <c r="FP308" s="157">
        <f t="shared" si="951"/>
        <v>75767.099999999991</v>
      </c>
      <c r="FQ308" s="158">
        <f t="shared" si="951"/>
        <v>75008.799999999988</v>
      </c>
      <c r="FR308" s="155">
        <v>82</v>
      </c>
      <c r="FS308" s="156">
        <v>72</v>
      </c>
      <c r="FT308" s="157">
        <f t="shared" si="952"/>
        <v>82</v>
      </c>
      <c r="FU308" s="158">
        <f t="shared" si="952"/>
        <v>72</v>
      </c>
      <c r="FV308" s="155">
        <v>4.4000000000000004</v>
      </c>
      <c r="FW308" s="156">
        <v>4.8</v>
      </c>
      <c r="FX308" s="157">
        <f t="shared" si="953"/>
        <v>360.8</v>
      </c>
      <c r="FY308" s="158">
        <f t="shared" si="953"/>
        <v>345.59999999999997</v>
      </c>
      <c r="FZ308" s="155">
        <v>64.900000000000006</v>
      </c>
      <c r="GA308" s="156">
        <v>74.3</v>
      </c>
      <c r="GB308" s="157">
        <f t="shared" si="954"/>
        <v>5321.8</v>
      </c>
      <c r="GC308" s="158">
        <f t="shared" si="954"/>
        <v>5349.5999999999995</v>
      </c>
      <c r="GD308" s="157">
        <f t="shared" si="955"/>
        <v>1800</v>
      </c>
      <c r="GE308" s="158">
        <f t="shared" si="955"/>
        <v>1837</v>
      </c>
      <c r="GF308" s="157">
        <f t="shared" si="955"/>
        <v>1800</v>
      </c>
      <c r="GG308" s="158">
        <f t="shared" si="955"/>
        <v>1837</v>
      </c>
      <c r="GH308" s="157">
        <f t="shared" si="956"/>
        <v>7438.7999999999993</v>
      </c>
      <c r="GI308" s="158">
        <f t="shared" si="956"/>
        <v>7434.5</v>
      </c>
      <c r="GJ308" s="157">
        <f t="shared" si="957"/>
        <v>199113.4</v>
      </c>
      <c r="GK308" s="158">
        <f t="shared" si="957"/>
        <v>199868.3</v>
      </c>
      <c r="GL308" s="157">
        <f t="shared" si="958"/>
        <v>224</v>
      </c>
      <c r="GM308" s="158">
        <f t="shared" si="958"/>
        <v>267</v>
      </c>
      <c r="GN308" s="157">
        <f t="shared" si="958"/>
        <v>224</v>
      </c>
      <c r="GO308" s="158">
        <f t="shared" si="958"/>
        <v>267</v>
      </c>
      <c r="GP308" s="157">
        <f t="shared" si="959"/>
        <v>870.5</v>
      </c>
      <c r="GQ308" s="158">
        <f t="shared" si="959"/>
        <v>1069</v>
      </c>
      <c r="GR308" s="157">
        <f t="shared" si="960"/>
        <v>21489.5</v>
      </c>
      <c r="GS308" s="158">
        <f t="shared" si="960"/>
        <v>26593.5</v>
      </c>
      <c r="GT308" s="157">
        <f t="shared" si="961"/>
        <v>2024</v>
      </c>
      <c r="GU308" s="158">
        <f t="shared" si="961"/>
        <v>2104</v>
      </c>
      <c r="GV308" s="157">
        <f t="shared" si="961"/>
        <v>2024</v>
      </c>
      <c r="GW308" s="158">
        <f t="shared" si="961"/>
        <v>2104</v>
      </c>
      <c r="GX308" s="157">
        <f t="shared" si="962"/>
        <v>8309.2999999999993</v>
      </c>
      <c r="GY308" s="158">
        <f t="shared" si="962"/>
        <v>8503.5</v>
      </c>
      <c r="GZ308" s="157">
        <f t="shared" si="962"/>
        <v>220602.9</v>
      </c>
      <c r="HA308" s="158">
        <f t="shared" si="962"/>
        <v>226461.8</v>
      </c>
      <c r="HB308" s="157">
        <f t="shared" si="963"/>
        <v>0</v>
      </c>
      <c r="HC308" s="158">
        <f t="shared" si="963"/>
        <v>0</v>
      </c>
      <c r="HD308" s="157">
        <f t="shared" si="963"/>
        <v>0</v>
      </c>
      <c r="HE308" s="158">
        <f t="shared" si="963"/>
        <v>0</v>
      </c>
      <c r="HF308" s="157" t="str">
        <f t="shared" si="964"/>
        <v/>
      </c>
      <c r="HG308" s="158" t="str">
        <f t="shared" si="964"/>
        <v/>
      </c>
      <c r="HH308" s="157" t="str">
        <f t="shared" si="965"/>
        <v/>
      </c>
      <c r="HI308" s="158" t="str">
        <f t="shared" si="965"/>
        <v/>
      </c>
      <c r="HJ308" s="157">
        <f t="shared" si="966"/>
        <v>8670.0999999999985</v>
      </c>
      <c r="HK308" s="158">
        <f t="shared" si="966"/>
        <v>8849.1</v>
      </c>
      <c r="HL308" s="157">
        <f t="shared" si="967"/>
        <v>225924.69999999995</v>
      </c>
      <c r="HM308" s="158">
        <f t="shared" si="967"/>
        <v>231811.4</v>
      </c>
    </row>
    <row r="309" spans="1:221" s="82" customFormat="1" ht="15" customHeight="1">
      <c r="A309" s="265" t="s">
        <v>693</v>
      </c>
      <c r="B309" s="213" t="s">
        <v>710</v>
      </c>
      <c r="C309" s="215"/>
      <c r="D309" s="13">
        <v>228501</v>
      </c>
      <c r="E309" s="13">
        <v>3</v>
      </c>
      <c r="F309" s="155">
        <v>175</v>
      </c>
      <c r="G309" s="156">
        <v>181</v>
      </c>
      <c r="H309" s="155">
        <v>0</v>
      </c>
      <c r="I309" s="156">
        <v>0</v>
      </c>
      <c r="J309" s="157">
        <f t="shared" si="900"/>
        <v>175</v>
      </c>
      <c r="K309" s="158">
        <f t="shared" si="900"/>
        <v>181</v>
      </c>
      <c r="L309" s="155"/>
      <c r="M309" s="156"/>
      <c r="N309" s="157">
        <f t="shared" si="901"/>
        <v>175</v>
      </c>
      <c r="O309" s="158">
        <f t="shared" si="901"/>
        <v>181</v>
      </c>
      <c r="P309" s="157">
        <f t="shared" si="901"/>
        <v>175</v>
      </c>
      <c r="Q309" s="158">
        <f t="shared" si="901"/>
        <v>181</v>
      </c>
      <c r="R309" s="155">
        <v>30</v>
      </c>
      <c r="S309" s="156">
        <v>35</v>
      </c>
      <c r="T309" s="157">
        <f t="shared" si="902"/>
        <v>30</v>
      </c>
      <c r="U309" s="158">
        <f t="shared" si="902"/>
        <v>35</v>
      </c>
      <c r="V309" s="155">
        <v>1</v>
      </c>
      <c r="W309" s="156">
        <v>1</v>
      </c>
      <c r="X309" s="157">
        <f t="shared" si="903"/>
        <v>1</v>
      </c>
      <c r="Y309" s="158">
        <f t="shared" si="903"/>
        <v>1</v>
      </c>
      <c r="Z309" s="155"/>
      <c r="AA309" s="156"/>
      <c r="AB309" s="157">
        <f t="shared" si="904"/>
        <v>0</v>
      </c>
      <c r="AC309" s="158">
        <f t="shared" si="904"/>
        <v>0</v>
      </c>
      <c r="AD309" s="157">
        <f t="shared" si="905"/>
        <v>31</v>
      </c>
      <c r="AE309" s="158">
        <f t="shared" si="905"/>
        <v>36</v>
      </c>
      <c r="AF309" s="157">
        <f t="shared" si="906"/>
        <v>31</v>
      </c>
      <c r="AG309" s="158">
        <f t="shared" si="906"/>
        <v>36</v>
      </c>
      <c r="AH309" s="155">
        <v>4.5</v>
      </c>
      <c r="AI309" s="156">
        <v>4.3</v>
      </c>
      <c r="AJ309" s="157">
        <f t="shared" si="907"/>
        <v>135</v>
      </c>
      <c r="AK309" s="157">
        <f t="shared" si="907"/>
        <v>150.5</v>
      </c>
      <c r="AL309" s="155">
        <v>8</v>
      </c>
      <c r="AM309" s="156">
        <v>4</v>
      </c>
      <c r="AN309" s="157">
        <f t="shared" si="908"/>
        <v>8</v>
      </c>
      <c r="AO309" s="157">
        <f t="shared" si="908"/>
        <v>4</v>
      </c>
      <c r="AP309" s="155"/>
      <c r="AQ309" s="156"/>
      <c r="AR309" s="157">
        <f t="shared" si="909"/>
        <v>0</v>
      </c>
      <c r="AS309" s="158">
        <f t="shared" si="909"/>
        <v>0</v>
      </c>
      <c r="AT309" s="157">
        <f t="shared" si="910"/>
        <v>4.612903225806452</v>
      </c>
      <c r="AU309" s="158">
        <f t="shared" si="910"/>
        <v>4.291666666666667</v>
      </c>
      <c r="AV309" s="157">
        <f t="shared" si="911"/>
        <v>143</v>
      </c>
      <c r="AW309" s="158">
        <f t="shared" si="911"/>
        <v>154.5</v>
      </c>
      <c r="AX309" s="155">
        <v>129.4</v>
      </c>
      <c r="AY309" s="156">
        <v>118.2</v>
      </c>
      <c r="AZ309" s="157">
        <f t="shared" si="912"/>
        <v>3882</v>
      </c>
      <c r="BA309" s="158">
        <f t="shared" si="912"/>
        <v>4137</v>
      </c>
      <c r="BB309" s="155">
        <v>120</v>
      </c>
      <c r="BC309" s="156">
        <v>126</v>
      </c>
      <c r="BD309" s="157">
        <f t="shared" si="913"/>
        <v>120</v>
      </c>
      <c r="BE309" s="158">
        <f t="shared" si="913"/>
        <v>126</v>
      </c>
      <c r="BF309" s="155"/>
      <c r="BG309" s="156"/>
      <c r="BH309" s="157">
        <f t="shared" si="914"/>
        <v>0</v>
      </c>
      <c r="BI309" s="158">
        <f t="shared" si="914"/>
        <v>0</v>
      </c>
      <c r="BJ309" s="157">
        <f t="shared" si="915"/>
        <v>129.09677419354838</v>
      </c>
      <c r="BK309" s="158">
        <f t="shared" si="915"/>
        <v>118.41666666666667</v>
      </c>
      <c r="BL309" s="157">
        <f t="shared" si="916"/>
        <v>4002</v>
      </c>
      <c r="BM309" s="158">
        <f t="shared" si="916"/>
        <v>4263</v>
      </c>
      <c r="BN309" s="155">
        <v>52</v>
      </c>
      <c r="BO309" s="156">
        <v>44</v>
      </c>
      <c r="BP309" s="157">
        <f t="shared" si="917"/>
        <v>52</v>
      </c>
      <c r="BQ309" s="158">
        <f t="shared" si="917"/>
        <v>44</v>
      </c>
      <c r="BR309" s="155">
        <v>0</v>
      </c>
      <c r="BS309" s="156">
        <v>1</v>
      </c>
      <c r="BT309" s="157">
        <f t="shared" si="918"/>
        <v>0</v>
      </c>
      <c r="BU309" s="158">
        <f t="shared" si="918"/>
        <v>1</v>
      </c>
      <c r="BV309" s="155"/>
      <c r="BW309" s="156"/>
      <c r="BX309" s="157">
        <f t="shared" si="919"/>
        <v>0</v>
      </c>
      <c r="BY309" s="158">
        <f t="shared" si="919"/>
        <v>0</v>
      </c>
      <c r="BZ309" s="157">
        <f t="shared" si="920"/>
        <v>52</v>
      </c>
      <c r="CA309" s="158">
        <f t="shared" si="920"/>
        <v>45</v>
      </c>
      <c r="CB309" s="157">
        <f t="shared" si="921"/>
        <v>52</v>
      </c>
      <c r="CC309" s="158">
        <f t="shared" si="921"/>
        <v>45</v>
      </c>
      <c r="CD309" s="155">
        <v>5.2</v>
      </c>
      <c r="CE309" s="156">
        <v>5</v>
      </c>
      <c r="CF309" s="157">
        <f t="shared" si="922"/>
        <v>270.40000000000003</v>
      </c>
      <c r="CG309" s="158">
        <f t="shared" si="922"/>
        <v>220</v>
      </c>
      <c r="CH309" s="155">
        <v>0</v>
      </c>
      <c r="CI309" s="156">
        <v>5</v>
      </c>
      <c r="CJ309" s="157">
        <f t="shared" si="923"/>
        <v>0</v>
      </c>
      <c r="CK309" s="158">
        <f t="shared" si="923"/>
        <v>5</v>
      </c>
      <c r="CL309" s="155"/>
      <c r="CM309" s="156"/>
      <c r="CN309" s="157">
        <f t="shared" si="924"/>
        <v>0</v>
      </c>
      <c r="CO309" s="158">
        <f t="shared" si="924"/>
        <v>0</v>
      </c>
      <c r="CP309" s="157">
        <f t="shared" si="925"/>
        <v>5.2000000000000011</v>
      </c>
      <c r="CQ309" s="158">
        <f t="shared" si="925"/>
        <v>5</v>
      </c>
      <c r="CR309" s="157">
        <f t="shared" si="926"/>
        <v>270.40000000000003</v>
      </c>
      <c r="CS309" s="158">
        <f t="shared" si="926"/>
        <v>225</v>
      </c>
      <c r="CT309" s="155">
        <v>141.80000000000001</v>
      </c>
      <c r="CU309" s="156">
        <v>140.30000000000001</v>
      </c>
      <c r="CV309" s="157">
        <f t="shared" si="927"/>
        <v>7373.6</v>
      </c>
      <c r="CW309" s="158">
        <f t="shared" si="927"/>
        <v>6173.2000000000007</v>
      </c>
      <c r="CX309" s="155">
        <v>0</v>
      </c>
      <c r="CY309" s="156">
        <v>155</v>
      </c>
      <c r="CZ309" s="157">
        <f t="shared" si="928"/>
        <v>0</v>
      </c>
      <c r="DA309" s="158">
        <f t="shared" si="928"/>
        <v>155</v>
      </c>
      <c r="DB309" s="155"/>
      <c r="DC309" s="156"/>
      <c r="DD309" s="157">
        <f t="shared" si="929"/>
        <v>0</v>
      </c>
      <c r="DE309" s="158">
        <f t="shared" si="929"/>
        <v>0</v>
      </c>
      <c r="DF309" s="157">
        <f t="shared" si="930"/>
        <v>141.80000000000001</v>
      </c>
      <c r="DG309" s="158">
        <f t="shared" si="930"/>
        <v>140.62666666666669</v>
      </c>
      <c r="DH309" s="157">
        <f t="shared" si="931"/>
        <v>7373.6</v>
      </c>
      <c r="DI309" s="158">
        <f t="shared" si="931"/>
        <v>6328.2000000000016</v>
      </c>
      <c r="DJ309" s="157">
        <f t="shared" si="932"/>
        <v>83</v>
      </c>
      <c r="DK309" s="158">
        <f t="shared" si="932"/>
        <v>81</v>
      </c>
      <c r="DL309" s="157">
        <f t="shared" si="932"/>
        <v>83</v>
      </c>
      <c r="DM309" s="158">
        <f t="shared" si="932"/>
        <v>81</v>
      </c>
      <c r="DN309" s="157">
        <f t="shared" si="933"/>
        <v>4.9807228915662654</v>
      </c>
      <c r="DO309" s="158">
        <f t="shared" si="933"/>
        <v>4.6851851851851851</v>
      </c>
      <c r="DP309" s="157">
        <f t="shared" si="934"/>
        <v>413.40000000000003</v>
      </c>
      <c r="DQ309" s="158">
        <f t="shared" si="934"/>
        <v>379.5</v>
      </c>
      <c r="DR309" s="157">
        <f t="shared" si="935"/>
        <v>137.055421686747</v>
      </c>
      <c r="DS309" s="158">
        <f t="shared" si="935"/>
        <v>130.75555555555556</v>
      </c>
      <c r="DT309" s="157">
        <f t="shared" si="936"/>
        <v>11375.6</v>
      </c>
      <c r="DU309" s="158">
        <f t="shared" si="936"/>
        <v>10591.2</v>
      </c>
      <c r="DV309" s="155">
        <v>66</v>
      </c>
      <c r="DW309" s="156">
        <v>71</v>
      </c>
      <c r="DX309" s="157">
        <f t="shared" si="937"/>
        <v>66</v>
      </c>
      <c r="DY309" s="158">
        <f t="shared" si="937"/>
        <v>71</v>
      </c>
      <c r="DZ309" s="155">
        <v>16</v>
      </c>
      <c r="EA309" s="156">
        <v>24</v>
      </c>
      <c r="EB309" s="157">
        <f t="shared" si="938"/>
        <v>16</v>
      </c>
      <c r="EC309" s="158">
        <f t="shared" si="938"/>
        <v>24</v>
      </c>
      <c r="ED309" s="155"/>
      <c r="EE309" s="156"/>
      <c r="EF309" s="157">
        <f t="shared" si="939"/>
        <v>0</v>
      </c>
      <c r="EG309" s="158">
        <f t="shared" si="939"/>
        <v>0</v>
      </c>
      <c r="EH309" s="157">
        <f t="shared" si="940"/>
        <v>82</v>
      </c>
      <c r="EI309" s="158">
        <f t="shared" si="940"/>
        <v>95</v>
      </c>
      <c r="EJ309" s="157">
        <f t="shared" si="941"/>
        <v>82</v>
      </c>
      <c r="EK309" s="158">
        <f t="shared" si="941"/>
        <v>95</v>
      </c>
      <c r="EL309" s="155">
        <v>3.1</v>
      </c>
      <c r="EM309" s="156">
        <v>3.2</v>
      </c>
      <c r="EN309" s="157">
        <f t="shared" si="942"/>
        <v>204.6</v>
      </c>
      <c r="EO309" s="158">
        <f t="shared" si="942"/>
        <v>227.20000000000002</v>
      </c>
      <c r="EP309" s="155">
        <v>3.3</v>
      </c>
      <c r="EQ309" s="156">
        <v>3.3</v>
      </c>
      <c r="ER309" s="157">
        <f t="shared" si="943"/>
        <v>52.8</v>
      </c>
      <c r="ES309" s="158">
        <f t="shared" si="943"/>
        <v>79.199999999999989</v>
      </c>
      <c r="ET309" s="155"/>
      <c r="EU309" s="156"/>
      <c r="EV309" s="157">
        <f t="shared" si="944"/>
        <v>0</v>
      </c>
      <c r="EW309" s="158">
        <f t="shared" si="944"/>
        <v>0</v>
      </c>
      <c r="EX309" s="157">
        <f t="shared" si="945"/>
        <v>3.1390243902439021</v>
      </c>
      <c r="EY309" s="158">
        <f t="shared" si="945"/>
        <v>3.2252631578947364</v>
      </c>
      <c r="EZ309" s="157">
        <f t="shared" si="946"/>
        <v>257.39999999999998</v>
      </c>
      <c r="FA309" s="158">
        <f t="shared" si="946"/>
        <v>306.39999999999998</v>
      </c>
      <c r="FB309" s="155">
        <v>88.2</v>
      </c>
      <c r="FC309" s="156">
        <v>83.4</v>
      </c>
      <c r="FD309" s="157">
        <f t="shared" si="947"/>
        <v>5821.2</v>
      </c>
      <c r="FE309" s="158">
        <f t="shared" si="947"/>
        <v>5921.4000000000005</v>
      </c>
      <c r="FF309" s="155">
        <v>68.900000000000006</v>
      </c>
      <c r="FG309" s="156">
        <v>66.599999999999994</v>
      </c>
      <c r="FH309" s="157">
        <f t="shared" si="948"/>
        <v>1102.4000000000001</v>
      </c>
      <c r="FI309" s="158">
        <f t="shared" si="948"/>
        <v>1598.3999999999999</v>
      </c>
      <c r="FJ309" s="155"/>
      <c r="FK309" s="156"/>
      <c r="FL309" s="157">
        <f t="shared" si="949"/>
        <v>0</v>
      </c>
      <c r="FM309" s="158">
        <f t="shared" si="949"/>
        <v>0</v>
      </c>
      <c r="FN309" s="157">
        <f t="shared" si="950"/>
        <v>84.434146341463418</v>
      </c>
      <c r="FO309" s="158">
        <f t="shared" si="950"/>
        <v>79.155789473684209</v>
      </c>
      <c r="FP309" s="157">
        <f t="shared" si="951"/>
        <v>6923.6</v>
      </c>
      <c r="FQ309" s="158">
        <f t="shared" si="951"/>
        <v>7519.8</v>
      </c>
      <c r="FR309" s="155">
        <v>10</v>
      </c>
      <c r="FS309" s="156">
        <v>5</v>
      </c>
      <c r="FT309" s="157">
        <f t="shared" si="952"/>
        <v>10</v>
      </c>
      <c r="FU309" s="158">
        <f t="shared" si="952"/>
        <v>5</v>
      </c>
      <c r="FV309" s="155">
        <v>5.3</v>
      </c>
      <c r="FW309" s="156">
        <v>6.1</v>
      </c>
      <c r="FX309" s="157">
        <f t="shared" si="953"/>
        <v>53</v>
      </c>
      <c r="FY309" s="158">
        <f t="shared" si="953"/>
        <v>30.5</v>
      </c>
      <c r="FZ309" s="155">
        <v>74.400000000000006</v>
      </c>
      <c r="GA309" s="156">
        <v>78.2</v>
      </c>
      <c r="GB309" s="157">
        <f t="shared" si="954"/>
        <v>744</v>
      </c>
      <c r="GC309" s="158">
        <f t="shared" si="954"/>
        <v>391</v>
      </c>
      <c r="GD309" s="157">
        <f t="shared" si="955"/>
        <v>148</v>
      </c>
      <c r="GE309" s="158">
        <f t="shared" si="955"/>
        <v>150</v>
      </c>
      <c r="GF309" s="157">
        <f t="shared" si="955"/>
        <v>148</v>
      </c>
      <c r="GG309" s="158">
        <f t="shared" si="955"/>
        <v>150</v>
      </c>
      <c r="GH309" s="157">
        <f t="shared" si="956"/>
        <v>610</v>
      </c>
      <c r="GI309" s="158">
        <f t="shared" si="956"/>
        <v>597.70000000000005</v>
      </c>
      <c r="GJ309" s="157">
        <f t="shared" si="957"/>
        <v>17076.8</v>
      </c>
      <c r="GK309" s="158">
        <f t="shared" si="957"/>
        <v>16231.600000000002</v>
      </c>
      <c r="GL309" s="157">
        <f t="shared" si="958"/>
        <v>17</v>
      </c>
      <c r="GM309" s="158">
        <f t="shared" si="958"/>
        <v>26</v>
      </c>
      <c r="GN309" s="157">
        <f t="shared" si="958"/>
        <v>17</v>
      </c>
      <c r="GO309" s="158">
        <f t="shared" si="958"/>
        <v>26</v>
      </c>
      <c r="GP309" s="157">
        <f t="shared" si="959"/>
        <v>60.8</v>
      </c>
      <c r="GQ309" s="158">
        <f t="shared" si="959"/>
        <v>88.199999999999989</v>
      </c>
      <c r="GR309" s="157">
        <f t="shared" si="960"/>
        <v>1222.4000000000001</v>
      </c>
      <c r="GS309" s="158">
        <f t="shared" si="960"/>
        <v>1879.3999999999999</v>
      </c>
      <c r="GT309" s="157">
        <f t="shared" si="961"/>
        <v>165</v>
      </c>
      <c r="GU309" s="158">
        <f t="shared" si="961"/>
        <v>176</v>
      </c>
      <c r="GV309" s="157">
        <f t="shared" si="961"/>
        <v>165</v>
      </c>
      <c r="GW309" s="158">
        <f t="shared" si="961"/>
        <v>176</v>
      </c>
      <c r="GX309" s="157">
        <f t="shared" si="962"/>
        <v>670.8</v>
      </c>
      <c r="GY309" s="158">
        <f t="shared" si="962"/>
        <v>685.90000000000009</v>
      </c>
      <c r="GZ309" s="157">
        <f t="shared" si="962"/>
        <v>18299.2</v>
      </c>
      <c r="HA309" s="158">
        <f t="shared" si="962"/>
        <v>18111.000000000004</v>
      </c>
      <c r="HB309" s="157">
        <f t="shared" si="963"/>
        <v>0</v>
      </c>
      <c r="HC309" s="158">
        <f t="shared" si="963"/>
        <v>0</v>
      </c>
      <c r="HD309" s="157">
        <f t="shared" si="963"/>
        <v>0</v>
      </c>
      <c r="HE309" s="158">
        <f t="shared" si="963"/>
        <v>0</v>
      </c>
      <c r="HF309" s="157" t="str">
        <f t="shared" si="964"/>
        <v/>
      </c>
      <c r="HG309" s="158" t="str">
        <f t="shared" si="964"/>
        <v/>
      </c>
      <c r="HH309" s="157" t="str">
        <f t="shared" si="965"/>
        <v/>
      </c>
      <c r="HI309" s="158" t="str">
        <f t="shared" si="965"/>
        <v/>
      </c>
      <c r="HJ309" s="157">
        <f t="shared" si="966"/>
        <v>723.8</v>
      </c>
      <c r="HK309" s="158">
        <f t="shared" si="966"/>
        <v>716.4</v>
      </c>
      <c r="HL309" s="157">
        <f t="shared" si="967"/>
        <v>19043.2</v>
      </c>
      <c r="HM309" s="158">
        <f t="shared" si="967"/>
        <v>18502</v>
      </c>
    </row>
    <row r="310" spans="1:221" s="82" customFormat="1" ht="15" customHeight="1">
      <c r="A310" s="265" t="s">
        <v>693</v>
      </c>
      <c r="B310" s="213" t="s">
        <v>711</v>
      </c>
      <c r="C310" s="215"/>
      <c r="D310" s="13">
        <v>228529</v>
      </c>
      <c r="E310" s="13">
        <v>3</v>
      </c>
      <c r="F310" s="155">
        <v>2383</v>
      </c>
      <c r="G310" s="156">
        <v>2517</v>
      </c>
      <c r="H310" s="155">
        <v>10</v>
      </c>
      <c r="I310" s="156">
        <v>10</v>
      </c>
      <c r="J310" s="157">
        <f t="shared" si="900"/>
        <v>2373</v>
      </c>
      <c r="K310" s="158">
        <f t="shared" si="900"/>
        <v>2507</v>
      </c>
      <c r="L310" s="155"/>
      <c r="M310" s="156"/>
      <c r="N310" s="157">
        <f t="shared" si="901"/>
        <v>2373</v>
      </c>
      <c r="O310" s="158">
        <f t="shared" si="901"/>
        <v>2507</v>
      </c>
      <c r="P310" s="157">
        <f t="shared" si="901"/>
        <v>2373</v>
      </c>
      <c r="Q310" s="158">
        <f t="shared" si="901"/>
        <v>2507</v>
      </c>
      <c r="R310" s="155">
        <v>385</v>
      </c>
      <c r="S310" s="156">
        <v>415</v>
      </c>
      <c r="T310" s="157">
        <f t="shared" si="902"/>
        <v>385</v>
      </c>
      <c r="U310" s="158">
        <f t="shared" si="902"/>
        <v>415</v>
      </c>
      <c r="V310" s="155">
        <v>31</v>
      </c>
      <c r="W310" s="156">
        <v>29</v>
      </c>
      <c r="X310" s="157">
        <f t="shared" si="903"/>
        <v>31</v>
      </c>
      <c r="Y310" s="158">
        <f t="shared" si="903"/>
        <v>29</v>
      </c>
      <c r="Z310" s="155"/>
      <c r="AA310" s="156"/>
      <c r="AB310" s="157">
        <f t="shared" si="904"/>
        <v>0</v>
      </c>
      <c r="AC310" s="158">
        <f t="shared" si="904"/>
        <v>0</v>
      </c>
      <c r="AD310" s="157">
        <f t="shared" si="905"/>
        <v>416</v>
      </c>
      <c r="AE310" s="158">
        <f t="shared" si="905"/>
        <v>444</v>
      </c>
      <c r="AF310" s="157">
        <f t="shared" si="906"/>
        <v>416</v>
      </c>
      <c r="AG310" s="158">
        <f t="shared" si="906"/>
        <v>444</v>
      </c>
      <c r="AH310" s="155">
        <v>4.3</v>
      </c>
      <c r="AI310" s="156">
        <v>4.4000000000000004</v>
      </c>
      <c r="AJ310" s="157">
        <f t="shared" si="907"/>
        <v>1655.5</v>
      </c>
      <c r="AK310" s="157">
        <f t="shared" si="907"/>
        <v>1826.0000000000002</v>
      </c>
      <c r="AL310" s="155">
        <v>4.5999999999999996</v>
      </c>
      <c r="AM310" s="156">
        <v>4.4000000000000004</v>
      </c>
      <c r="AN310" s="157">
        <f t="shared" si="908"/>
        <v>142.6</v>
      </c>
      <c r="AO310" s="157">
        <f t="shared" si="908"/>
        <v>127.60000000000001</v>
      </c>
      <c r="AP310" s="155"/>
      <c r="AQ310" s="156"/>
      <c r="AR310" s="157">
        <f t="shared" si="909"/>
        <v>0</v>
      </c>
      <c r="AS310" s="158">
        <f t="shared" si="909"/>
        <v>0</v>
      </c>
      <c r="AT310" s="157">
        <f t="shared" si="910"/>
        <v>4.3223557692307688</v>
      </c>
      <c r="AU310" s="158">
        <f t="shared" si="910"/>
        <v>4.4000000000000004</v>
      </c>
      <c r="AV310" s="157">
        <f t="shared" si="911"/>
        <v>1798.1</v>
      </c>
      <c r="AW310" s="158">
        <f t="shared" si="911"/>
        <v>1953.6000000000001</v>
      </c>
      <c r="AX310" s="155">
        <v>117.9</v>
      </c>
      <c r="AY310" s="156">
        <v>119.6</v>
      </c>
      <c r="AZ310" s="157">
        <f t="shared" si="912"/>
        <v>45391.5</v>
      </c>
      <c r="BA310" s="158">
        <f t="shared" si="912"/>
        <v>49634</v>
      </c>
      <c r="BB310" s="155">
        <v>124.1</v>
      </c>
      <c r="BC310" s="156">
        <v>122.2</v>
      </c>
      <c r="BD310" s="157">
        <f t="shared" si="913"/>
        <v>3847.1</v>
      </c>
      <c r="BE310" s="158">
        <f t="shared" si="913"/>
        <v>3543.8</v>
      </c>
      <c r="BF310" s="155"/>
      <c r="BG310" s="156"/>
      <c r="BH310" s="157">
        <f t="shared" si="914"/>
        <v>0</v>
      </c>
      <c r="BI310" s="158">
        <f t="shared" si="914"/>
        <v>0</v>
      </c>
      <c r="BJ310" s="157">
        <f t="shared" si="915"/>
        <v>118.36201923076922</v>
      </c>
      <c r="BK310" s="158">
        <f t="shared" si="915"/>
        <v>119.76981981981983</v>
      </c>
      <c r="BL310" s="157">
        <f t="shared" si="916"/>
        <v>49238.6</v>
      </c>
      <c r="BM310" s="158">
        <f t="shared" si="916"/>
        <v>53177.8</v>
      </c>
      <c r="BN310" s="155">
        <v>373</v>
      </c>
      <c r="BO310" s="156">
        <v>382</v>
      </c>
      <c r="BP310" s="157">
        <f t="shared" si="917"/>
        <v>373</v>
      </c>
      <c r="BQ310" s="158">
        <f t="shared" si="917"/>
        <v>382</v>
      </c>
      <c r="BR310" s="155">
        <v>34</v>
      </c>
      <c r="BS310" s="156">
        <v>43</v>
      </c>
      <c r="BT310" s="157">
        <f t="shared" si="918"/>
        <v>34</v>
      </c>
      <c r="BU310" s="158">
        <f t="shared" si="918"/>
        <v>43</v>
      </c>
      <c r="BV310" s="155"/>
      <c r="BW310" s="156"/>
      <c r="BX310" s="157">
        <f t="shared" si="919"/>
        <v>0</v>
      </c>
      <c r="BY310" s="158">
        <f t="shared" si="919"/>
        <v>0</v>
      </c>
      <c r="BZ310" s="157">
        <f t="shared" si="920"/>
        <v>407</v>
      </c>
      <c r="CA310" s="158">
        <f t="shared" si="920"/>
        <v>425</v>
      </c>
      <c r="CB310" s="157">
        <f t="shared" si="921"/>
        <v>407</v>
      </c>
      <c r="CC310" s="158">
        <f t="shared" si="921"/>
        <v>425</v>
      </c>
      <c r="CD310" s="155">
        <v>4.9000000000000004</v>
      </c>
      <c r="CE310" s="156">
        <v>4.8</v>
      </c>
      <c r="CF310" s="157">
        <f t="shared" si="922"/>
        <v>1827.7</v>
      </c>
      <c r="CG310" s="158">
        <f t="shared" si="922"/>
        <v>1833.6</v>
      </c>
      <c r="CH310" s="155">
        <v>4.4000000000000004</v>
      </c>
      <c r="CI310" s="156">
        <v>4.5999999999999996</v>
      </c>
      <c r="CJ310" s="157">
        <f t="shared" si="923"/>
        <v>149.60000000000002</v>
      </c>
      <c r="CK310" s="158">
        <f t="shared" si="923"/>
        <v>197.79999999999998</v>
      </c>
      <c r="CL310" s="155"/>
      <c r="CM310" s="156"/>
      <c r="CN310" s="157">
        <f t="shared" si="924"/>
        <v>0</v>
      </c>
      <c r="CO310" s="158">
        <f t="shared" si="924"/>
        <v>0</v>
      </c>
      <c r="CP310" s="157">
        <f t="shared" si="925"/>
        <v>4.8582309582309584</v>
      </c>
      <c r="CQ310" s="158">
        <f t="shared" si="925"/>
        <v>4.7797647058823527</v>
      </c>
      <c r="CR310" s="157">
        <f t="shared" si="926"/>
        <v>1977.3000000000002</v>
      </c>
      <c r="CS310" s="158">
        <f t="shared" si="926"/>
        <v>2031.3999999999999</v>
      </c>
      <c r="CT310" s="155">
        <v>132.4</v>
      </c>
      <c r="CU310" s="156">
        <v>131.5</v>
      </c>
      <c r="CV310" s="157">
        <f t="shared" si="927"/>
        <v>49385.200000000004</v>
      </c>
      <c r="CW310" s="158">
        <f t="shared" si="927"/>
        <v>50233</v>
      </c>
      <c r="CX310" s="155">
        <v>129.1</v>
      </c>
      <c r="CY310" s="156">
        <v>134.69999999999999</v>
      </c>
      <c r="CZ310" s="157">
        <f t="shared" si="928"/>
        <v>4389.3999999999996</v>
      </c>
      <c r="DA310" s="158">
        <f t="shared" si="928"/>
        <v>5792.0999999999995</v>
      </c>
      <c r="DB310" s="155"/>
      <c r="DC310" s="156"/>
      <c r="DD310" s="157">
        <f t="shared" si="929"/>
        <v>0</v>
      </c>
      <c r="DE310" s="158">
        <f t="shared" si="929"/>
        <v>0</v>
      </c>
      <c r="DF310" s="157">
        <f t="shared" si="930"/>
        <v>132.12432432432433</v>
      </c>
      <c r="DG310" s="158">
        <f t="shared" si="930"/>
        <v>131.82376470588235</v>
      </c>
      <c r="DH310" s="157">
        <f t="shared" si="931"/>
        <v>53774.600000000006</v>
      </c>
      <c r="DI310" s="158">
        <f t="shared" si="931"/>
        <v>56025.1</v>
      </c>
      <c r="DJ310" s="157">
        <f t="shared" si="932"/>
        <v>823</v>
      </c>
      <c r="DK310" s="158">
        <f t="shared" si="932"/>
        <v>869</v>
      </c>
      <c r="DL310" s="157">
        <f t="shared" si="932"/>
        <v>823</v>
      </c>
      <c r="DM310" s="158">
        <f t="shared" si="932"/>
        <v>869</v>
      </c>
      <c r="DN310" s="157">
        <f t="shared" si="933"/>
        <v>4.5873633049817739</v>
      </c>
      <c r="DO310" s="158">
        <f t="shared" si="933"/>
        <v>4.5857307249712314</v>
      </c>
      <c r="DP310" s="157">
        <f t="shared" si="934"/>
        <v>3775.4</v>
      </c>
      <c r="DQ310" s="158">
        <f t="shared" si="934"/>
        <v>3985</v>
      </c>
      <c r="DR310" s="157">
        <f t="shared" si="935"/>
        <v>125.16792223572298</v>
      </c>
      <c r="DS310" s="158">
        <f t="shared" si="935"/>
        <v>125.66501726121979</v>
      </c>
      <c r="DT310" s="157">
        <f t="shared" si="936"/>
        <v>103013.20000000001</v>
      </c>
      <c r="DU310" s="158">
        <f t="shared" si="936"/>
        <v>109202.9</v>
      </c>
      <c r="DV310" s="155">
        <v>866</v>
      </c>
      <c r="DW310" s="156">
        <v>904</v>
      </c>
      <c r="DX310" s="157">
        <f t="shared" si="937"/>
        <v>866</v>
      </c>
      <c r="DY310" s="158">
        <f t="shared" si="937"/>
        <v>904</v>
      </c>
      <c r="DZ310" s="155">
        <v>592</v>
      </c>
      <c r="EA310" s="156">
        <v>645</v>
      </c>
      <c r="EB310" s="157">
        <f t="shared" si="938"/>
        <v>592</v>
      </c>
      <c r="EC310" s="158">
        <f t="shared" si="938"/>
        <v>645</v>
      </c>
      <c r="ED310" s="155"/>
      <c r="EE310" s="156"/>
      <c r="EF310" s="157">
        <f t="shared" si="939"/>
        <v>0</v>
      </c>
      <c r="EG310" s="158">
        <f t="shared" si="939"/>
        <v>0</v>
      </c>
      <c r="EH310" s="157">
        <f t="shared" si="940"/>
        <v>1458</v>
      </c>
      <c r="EI310" s="158">
        <f t="shared" si="940"/>
        <v>1549</v>
      </c>
      <c r="EJ310" s="157">
        <f t="shared" si="941"/>
        <v>1458</v>
      </c>
      <c r="EK310" s="158">
        <f t="shared" si="941"/>
        <v>1549</v>
      </c>
      <c r="EL310" s="155">
        <v>3</v>
      </c>
      <c r="EM310" s="156">
        <v>2.8</v>
      </c>
      <c r="EN310" s="157">
        <f t="shared" si="942"/>
        <v>2598</v>
      </c>
      <c r="EO310" s="158">
        <f t="shared" si="942"/>
        <v>2531.1999999999998</v>
      </c>
      <c r="EP310" s="155">
        <v>2.7</v>
      </c>
      <c r="EQ310" s="156">
        <v>2.8</v>
      </c>
      <c r="ER310" s="157">
        <f t="shared" si="943"/>
        <v>1598.4</v>
      </c>
      <c r="ES310" s="158">
        <f t="shared" si="943"/>
        <v>1805.9999999999998</v>
      </c>
      <c r="ET310" s="155"/>
      <c r="EU310" s="156"/>
      <c r="EV310" s="157">
        <f t="shared" si="944"/>
        <v>0</v>
      </c>
      <c r="EW310" s="158">
        <f t="shared" si="944"/>
        <v>0</v>
      </c>
      <c r="EX310" s="157">
        <f t="shared" si="945"/>
        <v>2.8781893004115222</v>
      </c>
      <c r="EY310" s="158">
        <f t="shared" si="945"/>
        <v>2.8</v>
      </c>
      <c r="EZ310" s="157">
        <f t="shared" si="946"/>
        <v>4196.3999999999996</v>
      </c>
      <c r="FA310" s="158">
        <f t="shared" si="946"/>
        <v>4337.2</v>
      </c>
      <c r="FB310" s="155">
        <v>74.099999999999994</v>
      </c>
      <c r="FC310" s="156">
        <v>72.8</v>
      </c>
      <c r="FD310" s="157">
        <f t="shared" si="947"/>
        <v>64170.6</v>
      </c>
      <c r="FE310" s="158">
        <f t="shared" si="947"/>
        <v>65811.199999999997</v>
      </c>
      <c r="FF310" s="155">
        <v>51.4</v>
      </c>
      <c r="FG310" s="156">
        <v>49.6</v>
      </c>
      <c r="FH310" s="157">
        <f t="shared" si="948"/>
        <v>30428.799999999999</v>
      </c>
      <c r="FI310" s="158">
        <f t="shared" si="948"/>
        <v>31992</v>
      </c>
      <c r="FJ310" s="155"/>
      <c r="FK310" s="156"/>
      <c r="FL310" s="157">
        <f t="shared" si="949"/>
        <v>0</v>
      </c>
      <c r="FM310" s="158">
        <f t="shared" si="949"/>
        <v>0</v>
      </c>
      <c r="FN310" s="157">
        <f t="shared" si="950"/>
        <v>64.882990397805202</v>
      </c>
      <c r="FO310" s="158">
        <f t="shared" si="950"/>
        <v>63.139573918657199</v>
      </c>
      <c r="FP310" s="157">
        <f t="shared" si="951"/>
        <v>94599.39999999998</v>
      </c>
      <c r="FQ310" s="158">
        <f t="shared" si="951"/>
        <v>97803.199999999997</v>
      </c>
      <c r="FR310" s="155">
        <v>92</v>
      </c>
      <c r="FS310" s="156">
        <v>89</v>
      </c>
      <c r="FT310" s="157">
        <f t="shared" si="952"/>
        <v>92</v>
      </c>
      <c r="FU310" s="158">
        <f t="shared" si="952"/>
        <v>89</v>
      </c>
      <c r="FV310" s="155">
        <v>3.6</v>
      </c>
      <c r="FW310" s="156">
        <v>4.3</v>
      </c>
      <c r="FX310" s="157">
        <f t="shared" si="953"/>
        <v>331.2</v>
      </c>
      <c r="FY310" s="158">
        <f t="shared" si="953"/>
        <v>382.7</v>
      </c>
      <c r="FZ310" s="155">
        <v>48.6</v>
      </c>
      <c r="GA310" s="156">
        <v>66</v>
      </c>
      <c r="GB310" s="157">
        <f t="shared" si="954"/>
        <v>4471.2</v>
      </c>
      <c r="GC310" s="158">
        <f t="shared" si="954"/>
        <v>5874</v>
      </c>
      <c r="GD310" s="157">
        <f t="shared" si="955"/>
        <v>1624</v>
      </c>
      <c r="GE310" s="158">
        <f t="shared" si="955"/>
        <v>1701</v>
      </c>
      <c r="GF310" s="157">
        <f t="shared" si="955"/>
        <v>1624</v>
      </c>
      <c r="GG310" s="158">
        <f t="shared" si="955"/>
        <v>1701</v>
      </c>
      <c r="GH310" s="157">
        <f t="shared" si="956"/>
        <v>6081.2</v>
      </c>
      <c r="GI310" s="158">
        <f t="shared" si="956"/>
        <v>6190.8</v>
      </c>
      <c r="GJ310" s="157">
        <f t="shared" si="957"/>
        <v>158947.30000000002</v>
      </c>
      <c r="GK310" s="158">
        <f t="shared" si="957"/>
        <v>165678.20000000001</v>
      </c>
      <c r="GL310" s="157">
        <f t="shared" si="958"/>
        <v>657</v>
      </c>
      <c r="GM310" s="158">
        <f t="shared" si="958"/>
        <v>717</v>
      </c>
      <c r="GN310" s="157">
        <f t="shared" si="958"/>
        <v>657</v>
      </c>
      <c r="GO310" s="158">
        <f t="shared" si="958"/>
        <v>717</v>
      </c>
      <c r="GP310" s="157">
        <f t="shared" si="959"/>
        <v>1890.6000000000001</v>
      </c>
      <c r="GQ310" s="158">
        <f t="shared" si="959"/>
        <v>2131.3999999999996</v>
      </c>
      <c r="GR310" s="157">
        <f t="shared" si="960"/>
        <v>38665.300000000003</v>
      </c>
      <c r="GS310" s="158">
        <f t="shared" si="960"/>
        <v>41327.9</v>
      </c>
      <c r="GT310" s="157">
        <f t="shared" si="961"/>
        <v>2281</v>
      </c>
      <c r="GU310" s="158">
        <f t="shared" si="961"/>
        <v>2418</v>
      </c>
      <c r="GV310" s="157">
        <f t="shared" si="961"/>
        <v>2281</v>
      </c>
      <c r="GW310" s="158">
        <f t="shared" si="961"/>
        <v>2418</v>
      </c>
      <c r="GX310" s="157">
        <f t="shared" si="962"/>
        <v>7971.8</v>
      </c>
      <c r="GY310" s="158">
        <f t="shared" si="962"/>
        <v>8322.2000000000007</v>
      </c>
      <c r="GZ310" s="157">
        <f t="shared" si="962"/>
        <v>197612.60000000003</v>
      </c>
      <c r="HA310" s="158">
        <f t="shared" si="962"/>
        <v>207006.1</v>
      </c>
      <c r="HB310" s="157">
        <f t="shared" si="963"/>
        <v>0</v>
      </c>
      <c r="HC310" s="158">
        <f t="shared" si="963"/>
        <v>0</v>
      </c>
      <c r="HD310" s="157">
        <f t="shared" si="963"/>
        <v>0</v>
      </c>
      <c r="HE310" s="158">
        <f t="shared" si="963"/>
        <v>0</v>
      </c>
      <c r="HF310" s="157" t="str">
        <f t="shared" si="964"/>
        <v/>
      </c>
      <c r="HG310" s="158" t="str">
        <f t="shared" si="964"/>
        <v/>
      </c>
      <c r="HH310" s="157" t="str">
        <f t="shared" si="965"/>
        <v/>
      </c>
      <c r="HI310" s="158" t="str">
        <f t="shared" si="965"/>
        <v/>
      </c>
      <c r="HJ310" s="157">
        <f t="shared" si="966"/>
        <v>8303</v>
      </c>
      <c r="HK310" s="158">
        <f t="shared" si="966"/>
        <v>8704.9000000000015</v>
      </c>
      <c r="HL310" s="157">
        <f t="shared" si="967"/>
        <v>202083.8</v>
      </c>
      <c r="HM310" s="158">
        <f t="shared" si="967"/>
        <v>212880.09999999998</v>
      </c>
    </row>
    <row r="311" spans="1:221" s="82" customFormat="1" ht="15" customHeight="1">
      <c r="A311" s="265" t="s">
        <v>693</v>
      </c>
      <c r="B311" s="267" t="s">
        <v>712</v>
      </c>
      <c r="C311" s="215"/>
      <c r="D311" s="13">
        <v>226152</v>
      </c>
      <c r="E311" s="13">
        <v>3</v>
      </c>
      <c r="F311" s="155">
        <v>1079</v>
      </c>
      <c r="G311" s="156">
        <v>1101</v>
      </c>
      <c r="H311" s="155">
        <v>9</v>
      </c>
      <c r="I311" s="156">
        <v>7</v>
      </c>
      <c r="J311" s="157">
        <f t="shared" si="900"/>
        <v>1070</v>
      </c>
      <c r="K311" s="158">
        <f t="shared" si="900"/>
        <v>1094</v>
      </c>
      <c r="L311" s="155"/>
      <c r="M311" s="156"/>
      <c r="N311" s="157">
        <f t="shared" si="901"/>
        <v>1070</v>
      </c>
      <c r="O311" s="158">
        <f t="shared" si="901"/>
        <v>1094</v>
      </c>
      <c r="P311" s="157">
        <f t="shared" si="901"/>
        <v>1070</v>
      </c>
      <c r="Q311" s="158">
        <f t="shared" si="901"/>
        <v>1094</v>
      </c>
      <c r="R311" s="155">
        <v>219</v>
      </c>
      <c r="S311" s="156">
        <v>231</v>
      </c>
      <c r="T311" s="157">
        <f t="shared" si="902"/>
        <v>219</v>
      </c>
      <c r="U311" s="158">
        <f t="shared" si="902"/>
        <v>231</v>
      </c>
      <c r="V311" s="155">
        <v>50</v>
      </c>
      <c r="W311" s="156">
        <v>38</v>
      </c>
      <c r="X311" s="157">
        <f t="shared" si="903"/>
        <v>50</v>
      </c>
      <c r="Y311" s="158">
        <f t="shared" si="903"/>
        <v>38</v>
      </c>
      <c r="Z311" s="155"/>
      <c r="AA311" s="156"/>
      <c r="AB311" s="157">
        <f t="shared" si="904"/>
        <v>0</v>
      </c>
      <c r="AC311" s="158">
        <f t="shared" si="904"/>
        <v>0</v>
      </c>
      <c r="AD311" s="157">
        <f t="shared" si="905"/>
        <v>269</v>
      </c>
      <c r="AE311" s="158">
        <f t="shared" si="905"/>
        <v>269</v>
      </c>
      <c r="AF311" s="157">
        <f t="shared" si="906"/>
        <v>269</v>
      </c>
      <c r="AG311" s="158">
        <f t="shared" si="906"/>
        <v>269</v>
      </c>
      <c r="AH311" s="155">
        <v>4.5</v>
      </c>
      <c r="AI311" s="156">
        <v>4.5999999999999996</v>
      </c>
      <c r="AJ311" s="157">
        <f t="shared" si="907"/>
        <v>985.5</v>
      </c>
      <c r="AK311" s="157">
        <f t="shared" si="907"/>
        <v>1062.5999999999999</v>
      </c>
      <c r="AL311" s="155">
        <v>4.8</v>
      </c>
      <c r="AM311" s="156">
        <v>4.8</v>
      </c>
      <c r="AN311" s="157">
        <f t="shared" si="908"/>
        <v>240</v>
      </c>
      <c r="AO311" s="157">
        <f t="shared" si="908"/>
        <v>182.4</v>
      </c>
      <c r="AP311" s="155"/>
      <c r="AQ311" s="156"/>
      <c r="AR311" s="157">
        <f t="shared" si="909"/>
        <v>0</v>
      </c>
      <c r="AS311" s="158">
        <f t="shared" si="909"/>
        <v>0</v>
      </c>
      <c r="AT311" s="157">
        <f t="shared" si="910"/>
        <v>4.5557620817843869</v>
      </c>
      <c r="AU311" s="158">
        <f t="shared" si="910"/>
        <v>4.6282527881040894</v>
      </c>
      <c r="AV311" s="157">
        <f t="shared" si="911"/>
        <v>1225.5</v>
      </c>
      <c r="AW311" s="158">
        <f t="shared" si="911"/>
        <v>1245</v>
      </c>
      <c r="AX311" s="155">
        <v>122</v>
      </c>
      <c r="AY311" s="156">
        <v>121.2</v>
      </c>
      <c r="AZ311" s="157">
        <f t="shared" si="912"/>
        <v>26718</v>
      </c>
      <c r="BA311" s="158">
        <f t="shared" si="912"/>
        <v>27997.200000000001</v>
      </c>
      <c r="BB311" s="155">
        <v>123.3</v>
      </c>
      <c r="BC311" s="156">
        <v>126</v>
      </c>
      <c r="BD311" s="157">
        <f t="shared" si="913"/>
        <v>6165</v>
      </c>
      <c r="BE311" s="158">
        <f t="shared" si="913"/>
        <v>4788</v>
      </c>
      <c r="BF311" s="155"/>
      <c r="BG311" s="156"/>
      <c r="BH311" s="157">
        <f t="shared" si="914"/>
        <v>0</v>
      </c>
      <c r="BI311" s="158">
        <f t="shared" si="914"/>
        <v>0</v>
      </c>
      <c r="BJ311" s="157">
        <f t="shared" si="915"/>
        <v>122.24163568773234</v>
      </c>
      <c r="BK311" s="158">
        <f t="shared" si="915"/>
        <v>121.87806691449813</v>
      </c>
      <c r="BL311" s="157">
        <f t="shared" si="916"/>
        <v>32883</v>
      </c>
      <c r="BM311" s="158">
        <f t="shared" si="916"/>
        <v>32785.199999999997</v>
      </c>
      <c r="BN311" s="155">
        <v>171</v>
      </c>
      <c r="BO311" s="156">
        <v>205</v>
      </c>
      <c r="BP311" s="157">
        <f t="shared" si="917"/>
        <v>171</v>
      </c>
      <c r="BQ311" s="158">
        <f t="shared" si="917"/>
        <v>205</v>
      </c>
      <c r="BR311" s="155">
        <v>25</v>
      </c>
      <c r="BS311" s="156">
        <v>25</v>
      </c>
      <c r="BT311" s="157">
        <f t="shared" si="918"/>
        <v>25</v>
      </c>
      <c r="BU311" s="158">
        <f t="shared" si="918"/>
        <v>25</v>
      </c>
      <c r="BV311" s="155"/>
      <c r="BW311" s="156"/>
      <c r="BX311" s="157">
        <f t="shared" si="919"/>
        <v>0</v>
      </c>
      <c r="BY311" s="158">
        <f t="shared" si="919"/>
        <v>0</v>
      </c>
      <c r="BZ311" s="157">
        <f t="shared" si="920"/>
        <v>196</v>
      </c>
      <c r="CA311" s="158">
        <f t="shared" si="920"/>
        <v>230</v>
      </c>
      <c r="CB311" s="157">
        <f t="shared" si="921"/>
        <v>196</v>
      </c>
      <c r="CC311" s="158">
        <f t="shared" si="921"/>
        <v>230</v>
      </c>
      <c r="CD311" s="155">
        <v>5.7</v>
      </c>
      <c r="CE311" s="156">
        <v>5.4</v>
      </c>
      <c r="CF311" s="157">
        <f t="shared" si="922"/>
        <v>974.7</v>
      </c>
      <c r="CG311" s="158">
        <f t="shared" si="922"/>
        <v>1107</v>
      </c>
      <c r="CH311" s="155">
        <v>5.6</v>
      </c>
      <c r="CI311" s="156">
        <v>5</v>
      </c>
      <c r="CJ311" s="157">
        <f t="shared" si="923"/>
        <v>140</v>
      </c>
      <c r="CK311" s="158">
        <f t="shared" si="923"/>
        <v>125</v>
      </c>
      <c r="CL311" s="155"/>
      <c r="CM311" s="156"/>
      <c r="CN311" s="157">
        <f t="shared" si="924"/>
        <v>0</v>
      </c>
      <c r="CO311" s="158">
        <f t="shared" si="924"/>
        <v>0</v>
      </c>
      <c r="CP311" s="157">
        <f t="shared" si="925"/>
        <v>5.6872448979591841</v>
      </c>
      <c r="CQ311" s="158">
        <f t="shared" si="925"/>
        <v>5.3565217391304349</v>
      </c>
      <c r="CR311" s="157">
        <f t="shared" si="926"/>
        <v>1114.7</v>
      </c>
      <c r="CS311" s="158">
        <f t="shared" si="926"/>
        <v>1232</v>
      </c>
      <c r="CT311" s="155">
        <v>138.80000000000001</v>
      </c>
      <c r="CU311" s="156">
        <v>134.69999999999999</v>
      </c>
      <c r="CV311" s="157">
        <f t="shared" si="927"/>
        <v>23734.800000000003</v>
      </c>
      <c r="CW311" s="158">
        <f t="shared" si="927"/>
        <v>27613.499999999996</v>
      </c>
      <c r="CX311" s="155">
        <v>134</v>
      </c>
      <c r="CY311" s="156">
        <v>130.19999999999999</v>
      </c>
      <c r="CZ311" s="157">
        <f t="shared" si="928"/>
        <v>3350</v>
      </c>
      <c r="DA311" s="158">
        <f t="shared" si="928"/>
        <v>3254.9999999999995</v>
      </c>
      <c r="DB311" s="155"/>
      <c r="DC311" s="156"/>
      <c r="DD311" s="157">
        <f t="shared" si="929"/>
        <v>0</v>
      </c>
      <c r="DE311" s="158">
        <f t="shared" si="929"/>
        <v>0</v>
      </c>
      <c r="DF311" s="157">
        <f t="shared" si="930"/>
        <v>138.18775510204082</v>
      </c>
      <c r="DG311" s="158">
        <f t="shared" si="930"/>
        <v>134.21086956521737</v>
      </c>
      <c r="DH311" s="157">
        <f t="shared" si="931"/>
        <v>27084.800000000003</v>
      </c>
      <c r="DI311" s="158">
        <f t="shared" si="931"/>
        <v>30868.499999999993</v>
      </c>
      <c r="DJ311" s="157">
        <f t="shared" si="932"/>
        <v>465</v>
      </c>
      <c r="DK311" s="158">
        <f t="shared" si="932"/>
        <v>499</v>
      </c>
      <c r="DL311" s="157">
        <f t="shared" si="932"/>
        <v>465</v>
      </c>
      <c r="DM311" s="158">
        <f t="shared" si="932"/>
        <v>499</v>
      </c>
      <c r="DN311" s="157">
        <f t="shared" si="933"/>
        <v>5.0326881720430103</v>
      </c>
      <c r="DO311" s="158">
        <f t="shared" si="933"/>
        <v>4.9639278557114226</v>
      </c>
      <c r="DP311" s="157">
        <f t="shared" si="934"/>
        <v>2340.1999999999998</v>
      </c>
      <c r="DQ311" s="158">
        <f t="shared" si="934"/>
        <v>2477</v>
      </c>
      <c r="DR311" s="157">
        <f t="shared" si="935"/>
        <v>128.96301075268818</v>
      </c>
      <c r="DS311" s="158">
        <f t="shared" si="935"/>
        <v>127.56252505010018</v>
      </c>
      <c r="DT311" s="157">
        <f t="shared" si="936"/>
        <v>59967.8</v>
      </c>
      <c r="DU311" s="158">
        <f t="shared" si="936"/>
        <v>63653.69999999999</v>
      </c>
      <c r="DV311" s="155">
        <v>336</v>
      </c>
      <c r="DW311" s="156">
        <v>290</v>
      </c>
      <c r="DX311" s="157">
        <f t="shared" si="937"/>
        <v>336</v>
      </c>
      <c r="DY311" s="158">
        <f t="shared" si="937"/>
        <v>290</v>
      </c>
      <c r="DZ311" s="155">
        <v>225</v>
      </c>
      <c r="EA311" s="156">
        <v>233</v>
      </c>
      <c r="EB311" s="157">
        <f t="shared" si="938"/>
        <v>225</v>
      </c>
      <c r="EC311" s="158">
        <f t="shared" si="938"/>
        <v>233</v>
      </c>
      <c r="ED311" s="155"/>
      <c r="EE311" s="156"/>
      <c r="EF311" s="157">
        <f t="shared" si="939"/>
        <v>0</v>
      </c>
      <c r="EG311" s="158">
        <f t="shared" si="939"/>
        <v>0</v>
      </c>
      <c r="EH311" s="157">
        <f t="shared" si="940"/>
        <v>561</v>
      </c>
      <c r="EI311" s="158">
        <f t="shared" si="940"/>
        <v>523</v>
      </c>
      <c r="EJ311" s="157">
        <f t="shared" si="941"/>
        <v>561</v>
      </c>
      <c r="EK311" s="158">
        <f t="shared" si="941"/>
        <v>523</v>
      </c>
      <c r="EL311" s="155">
        <v>3.5</v>
      </c>
      <c r="EM311" s="156">
        <v>3.6</v>
      </c>
      <c r="EN311" s="157">
        <f t="shared" si="942"/>
        <v>1176</v>
      </c>
      <c r="EO311" s="158">
        <f t="shared" si="942"/>
        <v>1044</v>
      </c>
      <c r="EP311" s="155">
        <v>4.0999999999999996</v>
      </c>
      <c r="EQ311" s="156">
        <v>3.7</v>
      </c>
      <c r="ER311" s="157">
        <f t="shared" si="943"/>
        <v>922.49999999999989</v>
      </c>
      <c r="ES311" s="158">
        <f t="shared" si="943"/>
        <v>862.1</v>
      </c>
      <c r="ET311" s="155"/>
      <c r="EU311" s="156"/>
      <c r="EV311" s="157">
        <f t="shared" si="944"/>
        <v>0</v>
      </c>
      <c r="EW311" s="158">
        <f t="shared" si="944"/>
        <v>0</v>
      </c>
      <c r="EX311" s="157">
        <f t="shared" si="945"/>
        <v>3.7406417112299466</v>
      </c>
      <c r="EY311" s="158">
        <f t="shared" si="945"/>
        <v>3.644550669216061</v>
      </c>
      <c r="EZ311" s="157">
        <f t="shared" si="946"/>
        <v>2098.5</v>
      </c>
      <c r="FA311" s="158">
        <f t="shared" si="946"/>
        <v>1906.1</v>
      </c>
      <c r="FB311" s="155">
        <v>84.4</v>
      </c>
      <c r="FC311" s="156">
        <v>84.7</v>
      </c>
      <c r="FD311" s="157">
        <f t="shared" si="947"/>
        <v>28358.400000000001</v>
      </c>
      <c r="FE311" s="158">
        <f t="shared" si="947"/>
        <v>24563</v>
      </c>
      <c r="FF311" s="155">
        <v>77.099999999999994</v>
      </c>
      <c r="FG311" s="156">
        <v>76.8</v>
      </c>
      <c r="FH311" s="157">
        <f t="shared" si="948"/>
        <v>17347.5</v>
      </c>
      <c r="FI311" s="158">
        <f t="shared" si="948"/>
        <v>17894.399999999998</v>
      </c>
      <c r="FJ311" s="155"/>
      <c r="FK311" s="156"/>
      <c r="FL311" s="157">
        <f t="shared" si="949"/>
        <v>0</v>
      </c>
      <c r="FM311" s="158">
        <f t="shared" si="949"/>
        <v>0</v>
      </c>
      <c r="FN311" s="157">
        <f t="shared" si="950"/>
        <v>81.472192513368981</v>
      </c>
      <c r="FO311" s="158">
        <f t="shared" si="950"/>
        <v>81.180497131931162</v>
      </c>
      <c r="FP311" s="157">
        <f t="shared" si="951"/>
        <v>45705.9</v>
      </c>
      <c r="FQ311" s="158">
        <f t="shared" si="951"/>
        <v>42457.399999999994</v>
      </c>
      <c r="FR311" s="155">
        <v>44</v>
      </c>
      <c r="FS311" s="156">
        <v>72</v>
      </c>
      <c r="FT311" s="157">
        <f t="shared" si="952"/>
        <v>44</v>
      </c>
      <c r="FU311" s="158">
        <f t="shared" si="952"/>
        <v>72</v>
      </c>
      <c r="FV311" s="155">
        <v>5.9</v>
      </c>
      <c r="FW311" s="156">
        <v>4.5</v>
      </c>
      <c r="FX311" s="157">
        <f t="shared" si="953"/>
        <v>259.60000000000002</v>
      </c>
      <c r="FY311" s="158">
        <f t="shared" si="953"/>
        <v>324</v>
      </c>
      <c r="FZ311" s="155">
        <v>73.400000000000006</v>
      </c>
      <c r="GA311" s="156">
        <v>66.8</v>
      </c>
      <c r="GB311" s="157">
        <f t="shared" si="954"/>
        <v>3229.6000000000004</v>
      </c>
      <c r="GC311" s="158">
        <f t="shared" si="954"/>
        <v>4809.5999999999995</v>
      </c>
      <c r="GD311" s="157">
        <f t="shared" si="955"/>
        <v>726</v>
      </c>
      <c r="GE311" s="158">
        <f t="shared" si="955"/>
        <v>726</v>
      </c>
      <c r="GF311" s="157">
        <f t="shared" si="955"/>
        <v>726</v>
      </c>
      <c r="GG311" s="158">
        <f t="shared" si="955"/>
        <v>726</v>
      </c>
      <c r="GH311" s="157">
        <f t="shared" si="956"/>
        <v>3136.2</v>
      </c>
      <c r="GI311" s="158">
        <f t="shared" si="956"/>
        <v>3213.6</v>
      </c>
      <c r="GJ311" s="157">
        <f t="shared" si="957"/>
        <v>78811.200000000012</v>
      </c>
      <c r="GK311" s="158">
        <f t="shared" si="957"/>
        <v>80173.7</v>
      </c>
      <c r="GL311" s="157">
        <f t="shared" si="958"/>
        <v>300</v>
      </c>
      <c r="GM311" s="158">
        <f t="shared" si="958"/>
        <v>296</v>
      </c>
      <c r="GN311" s="157">
        <f t="shared" si="958"/>
        <v>300</v>
      </c>
      <c r="GO311" s="158">
        <f t="shared" si="958"/>
        <v>296</v>
      </c>
      <c r="GP311" s="157">
        <f t="shared" si="959"/>
        <v>1302.5</v>
      </c>
      <c r="GQ311" s="158">
        <f t="shared" si="959"/>
        <v>1169.5</v>
      </c>
      <c r="GR311" s="157">
        <f t="shared" si="960"/>
        <v>26862.5</v>
      </c>
      <c r="GS311" s="158">
        <f t="shared" si="960"/>
        <v>25937.399999999998</v>
      </c>
      <c r="GT311" s="157">
        <f t="shared" si="961"/>
        <v>1026</v>
      </c>
      <c r="GU311" s="158">
        <f t="shared" si="961"/>
        <v>1022</v>
      </c>
      <c r="GV311" s="157">
        <f t="shared" si="961"/>
        <v>1026</v>
      </c>
      <c r="GW311" s="158">
        <f t="shared" si="961"/>
        <v>1022</v>
      </c>
      <c r="GX311" s="157">
        <f t="shared" si="962"/>
        <v>4438.7</v>
      </c>
      <c r="GY311" s="158">
        <f t="shared" si="962"/>
        <v>4383.1000000000004</v>
      </c>
      <c r="GZ311" s="157">
        <f t="shared" si="962"/>
        <v>105673.70000000001</v>
      </c>
      <c r="HA311" s="158">
        <f t="shared" si="962"/>
        <v>106111.09999999999</v>
      </c>
      <c r="HB311" s="157">
        <f t="shared" si="963"/>
        <v>0</v>
      </c>
      <c r="HC311" s="158">
        <f t="shared" si="963"/>
        <v>0</v>
      </c>
      <c r="HD311" s="157">
        <f t="shared" si="963"/>
        <v>0</v>
      </c>
      <c r="HE311" s="158">
        <f t="shared" si="963"/>
        <v>0</v>
      </c>
      <c r="HF311" s="157" t="str">
        <f t="shared" si="964"/>
        <v/>
      </c>
      <c r="HG311" s="158" t="str">
        <f t="shared" si="964"/>
        <v/>
      </c>
      <c r="HH311" s="157" t="str">
        <f t="shared" si="965"/>
        <v/>
      </c>
      <c r="HI311" s="158" t="str">
        <f t="shared" si="965"/>
        <v/>
      </c>
      <c r="HJ311" s="157">
        <f t="shared" si="966"/>
        <v>4698.3</v>
      </c>
      <c r="HK311" s="158">
        <f t="shared" si="966"/>
        <v>4707.1000000000004</v>
      </c>
      <c r="HL311" s="157">
        <f t="shared" si="967"/>
        <v>108903.30000000002</v>
      </c>
      <c r="HM311" s="158">
        <f t="shared" si="967"/>
        <v>110920.69999999998</v>
      </c>
    </row>
    <row r="312" spans="1:221" s="82" customFormat="1" ht="15" customHeight="1">
      <c r="A312" s="265" t="s">
        <v>693</v>
      </c>
      <c r="B312" s="213" t="s">
        <v>713</v>
      </c>
      <c r="C312" s="215"/>
      <c r="D312" s="13">
        <v>224554</v>
      </c>
      <c r="E312" s="13">
        <v>3</v>
      </c>
      <c r="F312" s="155">
        <v>1676</v>
      </c>
      <c r="G312" s="156">
        <v>1666</v>
      </c>
      <c r="H312" s="155">
        <v>2</v>
      </c>
      <c r="I312" s="156">
        <v>0</v>
      </c>
      <c r="J312" s="157">
        <f t="shared" si="900"/>
        <v>1674</v>
      </c>
      <c r="K312" s="158">
        <f t="shared" si="900"/>
        <v>1666</v>
      </c>
      <c r="L312" s="155"/>
      <c r="M312" s="156"/>
      <c r="N312" s="157">
        <f t="shared" si="901"/>
        <v>1674</v>
      </c>
      <c r="O312" s="158">
        <f t="shared" si="901"/>
        <v>1666</v>
      </c>
      <c r="P312" s="157">
        <f t="shared" si="901"/>
        <v>1674</v>
      </c>
      <c r="Q312" s="158">
        <f t="shared" si="901"/>
        <v>1666</v>
      </c>
      <c r="R312" s="155">
        <v>136</v>
      </c>
      <c r="S312" s="156">
        <v>138</v>
      </c>
      <c r="T312" s="157">
        <f t="shared" si="902"/>
        <v>136</v>
      </c>
      <c r="U312" s="158">
        <f t="shared" si="902"/>
        <v>138</v>
      </c>
      <c r="V312" s="155">
        <v>8</v>
      </c>
      <c r="W312" s="156">
        <v>8</v>
      </c>
      <c r="X312" s="157">
        <f t="shared" si="903"/>
        <v>8</v>
      </c>
      <c r="Y312" s="158">
        <f t="shared" si="903"/>
        <v>8</v>
      </c>
      <c r="Z312" s="155"/>
      <c r="AA312" s="156"/>
      <c r="AB312" s="157">
        <f t="shared" si="904"/>
        <v>0</v>
      </c>
      <c r="AC312" s="158">
        <f t="shared" si="904"/>
        <v>0</v>
      </c>
      <c r="AD312" s="157">
        <f t="shared" si="905"/>
        <v>144</v>
      </c>
      <c r="AE312" s="158">
        <f t="shared" si="905"/>
        <v>146</v>
      </c>
      <c r="AF312" s="157">
        <f t="shared" si="906"/>
        <v>144</v>
      </c>
      <c r="AG312" s="158">
        <f t="shared" si="906"/>
        <v>146</v>
      </c>
      <c r="AH312" s="155">
        <v>4.3</v>
      </c>
      <c r="AI312" s="156">
        <v>4.3</v>
      </c>
      <c r="AJ312" s="157">
        <f t="shared" si="907"/>
        <v>584.79999999999995</v>
      </c>
      <c r="AK312" s="157">
        <f t="shared" si="907"/>
        <v>593.4</v>
      </c>
      <c r="AL312" s="155">
        <v>5.0999999999999996</v>
      </c>
      <c r="AM312" s="156">
        <v>4.8</v>
      </c>
      <c r="AN312" s="157">
        <f t="shared" si="908"/>
        <v>40.799999999999997</v>
      </c>
      <c r="AO312" s="157">
        <f t="shared" si="908"/>
        <v>38.4</v>
      </c>
      <c r="AP312" s="155"/>
      <c r="AQ312" s="156"/>
      <c r="AR312" s="157">
        <f t="shared" si="909"/>
        <v>0</v>
      </c>
      <c r="AS312" s="158">
        <f t="shared" si="909"/>
        <v>0</v>
      </c>
      <c r="AT312" s="157">
        <f t="shared" si="910"/>
        <v>4.3444444444444441</v>
      </c>
      <c r="AU312" s="158">
        <f t="shared" si="910"/>
        <v>4.3273972602739725</v>
      </c>
      <c r="AV312" s="157">
        <f t="shared" si="911"/>
        <v>625.59999999999991</v>
      </c>
      <c r="AW312" s="158">
        <f t="shared" si="911"/>
        <v>631.79999999999995</v>
      </c>
      <c r="AX312" s="155">
        <v>120.8</v>
      </c>
      <c r="AY312" s="156">
        <v>120.6</v>
      </c>
      <c r="AZ312" s="157">
        <f t="shared" si="912"/>
        <v>16428.8</v>
      </c>
      <c r="BA312" s="158">
        <f t="shared" si="912"/>
        <v>16642.8</v>
      </c>
      <c r="BB312" s="155">
        <v>108</v>
      </c>
      <c r="BC312" s="156">
        <v>124.8</v>
      </c>
      <c r="BD312" s="157">
        <f t="shared" si="913"/>
        <v>864</v>
      </c>
      <c r="BE312" s="158">
        <f t="shared" si="913"/>
        <v>998.4</v>
      </c>
      <c r="BF312" s="155"/>
      <c r="BG312" s="156"/>
      <c r="BH312" s="157">
        <f t="shared" si="914"/>
        <v>0</v>
      </c>
      <c r="BI312" s="158">
        <f t="shared" si="914"/>
        <v>0</v>
      </c>
      <c r="BJ312" s="157">
        <f t="shared" si="915"/>
        <v>120.08888888888889</v>
      </c>
      <c r="BK312" s="158">
        <f t="shared" si="915"/>
        <v>120.83013698630137</v>
      </c>
      <c r="BL312" s="157">
        <f t="shared" si="916"/>
        <v>17292.8</v>
      </c>
      <c r="BM312" s="158">
        <f t="shared" si="916"/>
        <v>17641.2</v>
      </c>
      <c r="BN312" s="155">
        <v>173</v>
      </c>
      <c r="BO312" s="156">
        <v>188</v>
      </c>
      <c r="BP312" s="157">
        <f t="shared" si="917"/>
        <v>173</v>
      </c>
      <c r="BQ312" s="158">
        <f t="shared" si="917"/>
        <v>188</v>
      </c>
      <c r="BR312" s="155">
        <v>26</v>
      </c>
      <c r="BS312" s="156">
        <v>17</v>
      </c>
      <c r="BT312" s="157">
        <f t="shared" si="918"/>
        <v>26</v>
      </c>
      <c r="BU312" s="158">
        <f t="shared" si="918"/>
        <v>17</v>
      </c>
      <c r="BV312" s="155"/>
      <c r="BW312" s="156"/>
      <c r="BX312" s="157">
        <f t="shared" si="919"/>
        <v>0</v>
      </c>
      <c r="BY312" s="158">
        <f t="shared" si="919"/>
        <v>0</v>
      </c>
      <c r="BZ312" s="157">
        <f t="shared" si="920"/>
        <v>199</v>
      </c>
      <c r="CA312" s="158">
        <f t="shared" si="920"/>
        <v>205</v>
      </c>
      <c r="CB312" s="157">
        <f t="shared" si="921"/>
        <v>199</v>
      </c>
      <c r="CC312" s="158">
        <f t="shared" si="921"/>
        <v>205</v>
      </c>
      <c r="CD312" s="155">
        <v>4.9000000000000004</v>
      </c>
      <c r="CE312" s="156">
        <v>4.8</v>
      </c>
      <c r="CF312" s="157">
        <f t="shared" si="922"/>
        <v>847.7</v>
      </c>
      <c r="CG312" s="158">
        <f t="shared" si="922"/>
        <v>902.4</v>
      </c>
      <c r="CH312" s="155">
        <v>5.0999999999999996</v>
      </c>
      <c r="CI312" s="156">
        <v>5.8</v>
      </c>
      <c r="CJ312" s="157">
        <f t="shared" si="923"/>
        <v>132.6</v>
      </c>
      <c r="CK312" s="158">
        <f t="shared" si="923"/>
        <v>98.6</v>
      </c>
      <c r="CL312" s="155"/>
      <c r="CM312" s="156"/>
      <c r="CN312" s="157">
        <f t="shared" si="924"/>
        <v>0</v>
      </c>
      <c r="CO312" s="158">
        <f t="shared" si="924"/>
        <v>0</v>
      </c>
      <c r="CP312" s="157">
        <f t="shared" si="925"/>
        <v>4.9261306532663323</v>
      </c>
      <c r="CQ312" s="158">
        <f t="shared" si="925"/>
        <v>4.8829268292682926</v>
      </c>
      <c r="CR312" s="157">
        <f t="shared" si="926"/>
        <v>980.30000000000007</v>
      </c>
      <c r="CS312" s="158">
        <f t="shared" si="926"/>
        <v>1001</v>
      </c>
      <c r="CT312" s="155">
        <v>133.69999999999999</v>
      </c>
      <c r="CU312" s="156">
        <v>132.9</v>
      </c>
      <c r="CV312" s="157">
        <f t="shared" si="927"/>
        <v>23130.1</v>
      </c>
      <c r="CW312" s="158">
        <f t="shared" si="927"/>
        <v>24985.200000000001</v>
      </c>
      <c r="CX312" s="155">
        <v>132</v>
      </c>
      <c r="CY312" s="156">
        <v>138.19999999999999</v>
      </c>
      <c r="CZ312" s="157">
        <f t="shared" si="928"/>
        <v>3432</v>
      </c>
      <c r="DA312" s="158">
        <f t="shared" si="928"/>
        <v>2349.3999999999996</v>
      </c>
      <c r="DB312" s="155"/>
      <c r="DC312" s="156"/>
      <c r="DD312" s="157">
        <f t="shared" si="929"/>
        <v>0</v>
      </c>
      <c r="DE312" s="158">
        <f t="shared" si="929"/>
        <v>0</v>
      </c>
      <c r="DF312" s="157">
        <f t="shared" si="930"/>
        <v>133.47788944723618</v>
      </c>
      <c r="DG312" s="158">
        <f t="shared" si="930"/>
        <v>133.33951219512196</v>
      </c>
      <c r="DH312" s="157">
        <f t="shared" si="931"/>
        <v>26562.1</v>
      </c>
      <c r="DI312" s="158">
        <f t="shared" si="931"/>
        <v>27334.600000000002</v>
      </c>
      <c r="DJ312" s="157">
        <f t="shared" si="932"/>
        <v>343</v>
      </c>
      <c r="DK312" s="158">
        <f t="shared" si="932"/>
        <v>351</v>
      </c>
      <c r="DL312" s="157">
        <f t="shared" si="932"/>
        <v>343</v>
      </c>
      <c r="DM312" s="158">
        <f t="shared" si="932"/>
        <v>351</v>
      </c>
      <c r="DN312" s="157">
        <f t="shared" si="933"/>
        <v>4.6819241982507291</v>
      </c>
      <c r="DO312" s="158">
        <f t="shared" si="933"/>
        <v>4.6518518518518519</v>
      </c>
      <c r="DP312" s="157">
        <f t="shared" si="934"/>
        <v>1605.9</v>
      </c>
      <c r="DQ312" s="158">
        <f t="shared" si="934"/>
        <v>1632.8</v>
      </c>
      <c r="DR312" s="157">
        <f t="shared" si="935"/>
        <v>127.85685131195333</v>
      </c>
      <c r="DS312" s="158">
        <f t="shared" si="935"/>
        <v>128.13618233618234</v>
      </c>
      <c r="DT312" s="157">
        <f t="shared" si="936"/>
        <v>43854.899999999994</v>
      </c>
      <c r="DU312" s="158">
        <f t="shared" si="936"/>
        <v>44975.8</v>
      </c>
      <c r="DV312" s="155">
        <v>787</v>
      </c>
      <c r="DW312" s="156">
        <v>825</v>
      </c>
      <c r="DX312" s="157">
        <f t="shared" si="937"/>
        <v>787</v>
      </c>
      <c r="DY312" s="158">
        <f t="shared" si="937"/>
        <v>825</v>
      </c>
      <c r="DZ312" s="155">
        <v>433</v>
      </c>
      <c r="EA312" s="156">
        <v>383</v>
      </c>
      <c r="EB312" s="157">
        <f t="shared" si="938"/>
        <v>433</v>
      </c>
      <c r="EC312" s="158">
        <f t="shared" si="938"/>
        <v>383</v>
      </c>
      <c r="ED312" s="155"/>
      <c r="EE312" s="156"/>
      <c r="EF312" s="157">
        <f t="shared" si="939"/>
        <v>0</v>
      </c>
      <c r="EG312" s="158">
        <f t="shared" si="939"/>
        <v>0</v>
      </c>
      <c r="EH312" s="157">
        <f t="shared" si="940"/>
        <v>1220</v>
      </c>
      <c r="EI312" s="158">
        <f t="shared" si="940"/>
        <v>1208</v>
      </c>
      <c r="EJ312" s="157">
        <f t="shared" si="941"/>
        <v>1220</v>
      </c>
      <c r="EK312" s="158">
        <f t="shared" si="941"/>
        <v>1208</v>
      </c>
      <c r="EL312" s="155">
        <v>2.9</v>
      </c>
      <c r="EM312" s="156">
        <v>3</v>
      </c>
      <c r="EN312" s="157">
        <f t="shared" si="942"/>
        <v>2282.2999999999997</v>
      </c>
      <c r="EO312" s="158">
        <f t="shared" si="942"/>
        <v>2475</v>
      </c>
      <c r="EP312" s="155">
        <v>3.2</v>
      </c>
      <c r="EQ312" s="156">
        <v>3.1</v>
      </c>
      <c r="ER312" s="157">
        <f t="shared" si="943"/>
        <v>1385.6000000000001</v>
      </c>
      <c r="ES312" s="158">
        <f t="shared" si="943"/>
        <v>1187.3</v>
      </c>
      <c r="ET312" s="155"/>
      <c r="EU312" s="156"/>
      <c r="EV312" s="157">
        <f t="shared" si="944"/>
        <v>0</v>
      </c>
      <c r="EW312" s="158">
        <f t="shared" si="944"/>
        <v>0</v>
      </c>
      <c r="EX312" s="157">
        <f t="shared" si="945"/>
        <v>3.0064754098360651</v>
      </c>
      <c r="EY312" s="158">
        <f t="shared" si="945"/>
        <v>3.0317052980132453</v>
      </c>
      <c r="EZ312" s="157">
        <f t="shared" si="946"/>
        <v>3667.8999999999996</v>
      </c>
      <c r="FA312" s="158">
        <f t="shared" si="946"/>
        <v>3662.3</v>
      </c>
      <c r="FB312" s="155">
        <v>73</v>
      </c>
      <c r="FC312" s="156">
        <v>72.900000000000006</v>
      </c>
      <c r="FD312" s="157">
        <f t="shared" si="947"/>
        <v>57451</v>
      </c>
      <c r="FE312" s="158">
        <f t="shared" si="947"/>
        <v>60142.500000000007</v>
      </c>
      <c r="FF312" s="155">
        <v>61.2</v>
      </c>
      <c r="FG312" s="156">
        <v>59.4</v>
      </c>
      <c r="FH312" s="157">
        <f t="shared" si="948"/>
        <v>26499.600000000002</v>
      </c>
      <c r="FI312" s="158">
        <f t="shared" si="948"/>
        <v>22750.2</v>
      </c>
      <c r="FJ312" s="155"/>
      <c r="FK312" s="156"/>
      <c r="FL312" s="157">
        <f t="shared" si="949"/>
        <v>0</v>
      </c>
      <c r="FM312" s="158">
        <f t="shared" si="949"/>
        <v>0</v>
      </c>
      <c r="FN312" s="157">
        <f t="shared" si="950"/>
        <v>68.811967213114755</v>
      </c>
      <c r="FO312" s="158">
        <f t="shared" si="950"/>
        <v>68.619784768211929</v>
      </c>
      <c r="FP312" s="157">
        <f t="shared" si="951"/>
        <v>83950.6</v>
      </c>
      <c r="FQ312" s="158">
        <f t="shared" si="951"/>
        <v>82892.700000000012</v>
      </c>
      <c r="FR312" s="155">
        <v>111</v>
      </c>
      <c r="FS312" s="156">
        <v>107</v>
      </c>
      <c r="FT312" s="157">
        <f t="shared" si="952"/>
        <v>111</v>
      </c>
      <c r="FU312" s="158">
        <f t="shared" si="952"/>
        <v>107</v>
      </c>
      <c r="FV312" s="155">
        <v>3.5</v>
      </c>
      <c r="FW312" s="156">
        <v>3.3</v>
      </c>
      <c r="FX312" s="157">
        <f t="shared" si="953"/>
        <v>388.5</v>
      </c>
      <c r="FY312" s="158">
        <f t="shared" si="953"/>
        <v>353.09999999999997</v>
      </c>
      <c r="FZ312" s="155">
        <v>50.5</v>
      </c>
      <c r="GA312" s="156">
        <v>55.3</v>
      </c>
      <c r="GB312" s="157">
        <f t="shared" si="954"/>
        <v>5605.5</v>
      </c>
      <c r="GC312" s="158">
        <f t="shared" si="954"/>
        <v>5917.0999999999995</v>
      </c>
      <c r="GD312" s="157">
        <f t="shared" si="955"/>
        <v>1096</v>
      </c>
      <c r="GE312" s="158">
        <f t="shared" si="955"/>
        <v>1151</v>
      </c>
      <c r="GF312" s="157">
        <f t="shared" si="955"/>
        <v>1096</v>
      </c>
      <c r="GG312" s="158">
        <f t="shared" si="955"/>
        <v>1151</v>
      </c>
      <c r="GH312" s="157">
        <f t="shared" si="956"/>
        <v>3714.7999999999997</v>
      </c>
      <c r="GI312" s="158">
        <f t="shared" si="956"/>
        <v>3970.8</v>
      </c>
      <c r="GJ312" s="157">
        <f t="shared" si="957"/>
        <v>97009.9</v>
      </c>
      <c r="GK312" s="158">
        <f t="shared" si="957"/>
        <v>101770.5</v>
      </c>
      <c r="GL312" s="157">
        <f t="shared" si="958"/>
        <v>467</v>
      </c>
      <c r="GM312" s="158">
        <f t="shared" si="958"/>
        <v>408</v>
      </c>
      <c r="GN312" s="157">
        <f t="shared" si="958"/>
        <v>467</v>
      </c>
      <c r="GO312" s="158">
        <f t="shared" si="958"/>
        <v>408</v>
      </c>
      <c r="GP312" s="157">
        <f t="shared" si="959"/>
        <v>1559</v>
      </c>
      <c r="GQ312" s="158">
        <f t="shared" si="959"/>
        <v>1324.3</v>
      </c>
      <c r="GR312" s="157">
        <f t="shared" si="960"/>
        <v>30795.600000000002</v>
      </c>
      <c r="GS312" s="158">
        <f t="shared" si="960"/>
        <v>26098</v>
      </c>
      <c r="GT312" s="157">
        <f t="shared" si="961"/>
        <v>1563</v>
      </c>
      <c r="GU312" s="158">
        <f t="shared" si="961"/>
        <v>1559</v>
      </c>
      <c r="GV312" s="157">
        <f t="shared" si="961"/>
        <v>1563</v>
      </c>
      <c r="GW312" s="158">
        <f t="shared" si="961"/>
        <v>1559</v>
      </c>
      <c r="GX312" s="157">
        <f t="shared" si="962"/>
        <v>5273.7999999999993</v>
      </c>
      <c r="GY312" s="158">
        <f t="shared" si="962"/>
        <v>5295.1</v>
      </c>
      <c r="GZ312" s="157">
        <f t="shared" si="962"/>
        <v>127805.5</v>
      </c>
      <c r="HA312" s="158">
        <f t="shared" si="962"/>
        <v>127868.5</v>
      </c>
      <c r="HB312" s="157">
        <f t="shared" si="963"/>
        <v>0</v>
      </c>
      <c r="HC312" s="158">
        <f t="shared" si="963"/>
        <v>0</v>
      </c>
      <c r="HD312" s="157">
        <f t="shared" si="963"/>
        <v>0</v>
      </c>
      <c r="HE312" s="158">
        <f t="shared" si="963"/>
        <v>0</v>
      </c>
      <c r="HF312" s="157" t="str">
        <f t="shared" si="964"/>
        <v/>
      </c>
      <c r="HG312" s="158" t="str">
        <f t="shared" si="964"/>
        <v/>
      </c>
      <c r="HH312" s="157" t="str">
        <f t="shared" si="965"/>
        <v/>
      </c>
      <c r="HI312" s="158" t="str">
        <f t="shared" si="965"/>
        <v/>
      </c>
      <c r="HJ312" s="157">
        <f t="shared" si="966"/>
        <v>5662.2999999999993</v>
      </c>
      <c r="HK312" s="158">
        <f t="shared" si="966"/>
        <v>5648.2000000000007</v>
      </c>
      <c r="HL312" s="157">
        <f t="shared" si="967"/>
        <v>133411</v>
      </c>
      <c r="HM312" s="158">
        <f t="shared" si="967"/>
        <v>133785.60000000001</v>
      </c>
    </row>
    <row r="313" spans="1:221" s="82" customFormat="1" ht="15" customHeight="1">
      <c r="A313" s="265" t="s">
        <v>693</v>
      </c>
      <c r="B313" s="213" t="s">
        <v>714</v>
      </c>
      <c r="C313" s="215"/>
      <c r="D313" s="13">
        <v>224147</v>
      </c>
      <c r="E313" s="13">
        <v>3</v>
      </c>
      <c r="F313" s="155">
        <v>1600</v>
      </c>
      <c r="G313" s="156">
        <v>1706</v>
      </c>
      <c r="H313" s="155">
        <v>13</v>
      </c>
      <c r="I313" s="156">
        <v>5</v>
      </c>
      <c r="J313" s="157">
        <f t="shared" si="900"/>
        <v>1587</v>
      </c>
      <c r="K313" s="158">
        <f t="shared" si="900"/>
        <v>1701</v>
      </c>
      <c r="L313" s="155"/>
      <c r="M313" s="156"/>
      <c r="N313" s="157">
        <f t="shared" si="901"/>
        <v>1587</v>
      </c>
      <c r="O313" s="158">
        <f t="shared" si="901"/>
        <v>1701</v>
      </c>
      <c r="P313" s="157">
        <f t="shared" si="901"/>
        <v>1587</v>
      </c>
      <c r="Q313" s="158">
        <f t="shared" si="901"/>
        <v>1701</v>
      </c>
      <c r="R313" s="155">
        <v>269</v>
      </c>
      <c r="S313" s="156">
        <v>324</v>
      </c>
      <c r="T313" s="157">
        <f t="shared" si="902"/>
        <v>269</v>
      </c>
      <c r="U313" s="158">
        <f t="shared" si="902"/>
        <v>324</v>
      </c>
      <c r="V313" s="155">
        <v>16</v>
      </c>
      <c r="W313" s="156">
        <v>13</v>
      </c>
      <c r="X313" s="157">
        <f t="shared" si="903"/>
        <v>16</v>
      </c>
      <c r="Y313" s="158">
        <f t="shared" si="903"/>
        <v>13</v>
      </c>
      <c r="Z313" s="155"/>
      <c r="AA313" s="156"/>
      <c r="AB313" s="157">
        <f t="shared" si="904"/>
        <v>0</v>
      </c>
      <c r="AC313" s="158">
        <f t="shared" si="904"/>
        <v>0</v>
      </c>
      <c r="AD313" s="157">
        <f t="shared" si="905"/>
        <v>285</v>
      </c>
      <c r="AE313" s="158">
        <f t="shared" si="905"/>
        <v>337</v>
      </c>
      <c r="AF313" s="157">
        <f t="shared" si="906"/>
        <v>285</v>
      </c>
      <c r="AG313" s="158">
        <f t="shared" si="906"/>
        <v>337</v>
      </c>
      <c r="AH313" s="155">
        <v>4.5</v>
      </c>
      <c r="AI313" s="156">
        <v>4.5999999999999996</v>
      </c>
      <c r="AJ313" s="157">
        <f t="shared" si="907"/>
        <v>1210.5</v>
      </c>
      <c r="AK313" s="157">
        <f t="shared" si="907"/>
        <v>1490.3999999999999</v>
      </c>
      <c r="AL313" s="155">
        <v>5.7</v>
      </c>
      <c r="AM313" s="156">
        <v>5.3</v>
      </c>
      <c r="AN313" s="157">
        <f t="shared" si="908"/>
        <v>91.2</v>
      </c>
      <c r="AO313" s="157">
        <f t="shared" si="908"/>
        <v>68.899999999999991</v>
      </c>
      <c r="AP313" s="155"/>
      <c r="AQ313" s="156"/>
      <c r="AR313" s="157">
        <f t="shared" si="909"/>
        <v>0</v>
      </c>
      <c r="AS313" s="158">
        <f t="shared" si="909"/>
        <v>0</v>
      </c>
      <c r="AT313" s="157">
        <f t="shared" si="910"/>
        <v>4.567368421052632</v>
      </c>
      <c r="AU313" s="158">
        <f t="shared" si="910"/>
        <v>4.6270029673590507</v>
      </c>
      <c r="AV313" s="157">
        <f t="shared" si="911"/>
        <v>1301.7</v>
      </c>
      <c r="AW313" s="158">
        <f t="shared" si="911"/>
        <v>1559.3000000000002</v>
      </c>
      <c r="AX313" s="155">
        <v>122.9</v>
      </c>
      <c r="AY313" s="156">
        <v>124.4</v>
      </c>
      <c r="AZ313" s="157">
        <f t="shared" si="912"/>
        <v>33060.1</v>
      </c>
      <c r="BA313" s="158">
        <f t="shared" si="912"/>
        <v>40305.599999999999</v>
      </c>
      <c r="BB313" s="155">
        <v>122.4</v>
      </c>
      <c r="BC313" s="156">
        <v>109.7</v>
      </c>
      <c r="BD313" s="157">
        <f t="shared" si="913"/>
        <v>1958.4</v>
      </c>
      <c r="BE313" s="158">
        <f t="shared" si="913"/>
        <v>1426.1000000000001</v>
      </c>
      <c r="BF313" s="155"/>
      <c r="BG313" s="156"/>
      <c r="BH313" s="157">
        <f t="shared" si="914"/>
        <v>0</v>
      </c>
      <c r="BI313" s="158">
        <f t="shared" si="914"/>
        <v>0</v>
      </c>
      <c r="BJ313" s="157">
        <f t="shared" si="915"/>
        <v>122.87192982456141</v>
      </c>
      <c r="BK313" s="158">
        <f t="shared" si="915"/>
        <v>123.83293768545994</v>
      </c>
      <c r="BL313" s="157">
        <f t="shared" si="916"/>
        <v>35018.5</v>
      </c>
      <c r="BM313" s="158">
        <f t="shared" si="916"/>
        <v>41731.699999999997</v>
      </c>
      <c r="BN313" s="155">
        <v>316</v>
      </c>
      <c r="BO313" s="156">
        <v>394</v>
      </c>
      <c r="BP313" s="157">
        <f t="shared" si="917"/>
        <v>316</v>
      </c>
      <c r="BQ313" s="158">
        <f t="shared" si="917"/>
        <v>394</v>
      </c>
      <c r="BR313" s="155">
        <v>16</v>
      </c>
      <c r="BS313" s="156">
        <v>18</v>
      </c>
      <c r="BT313" s="157">
        <f t="shared" si="918"/>
        <v>16</v>
      </c>
      <c r="BU313" s="158">
        <f t="shared" si="918"/>
        <v>18</v>
      </c>
      <c r="BV313" s="155"/>
      <c r="BW313" s="156"/>
      <c r="BX313" s="157">
        <f t="shared" si="919"/>
        <v>0</v>
      </c>
      <c r="BY313" s="158">
        <f t="shared" si="919"/>
        <v>0</v>
      </c>
      <c r="BZ313" s="157">
        <f t="shared" si="920"/>
        <v>332</v>
      </c>
      <c r="CA313" s="158">
        <f t="shared" si="920"/>
        <v>412</v>
      </c>
      <c r="CB313" s="157">
        <f t="shared" si="921"/>
        <v>332</v>
      </c>
      <c r="CC313" s="158">
        <f t="shared" si="921"/>
        <v>412</v>
      </c>
      <c r="CD313" s="155">
        <v>5</v>
      </c>
      <c r="CE313" s="156">
        <v>5.2</v>
      </c>
      <c r="CF313" s="157">
        <f t="shared" si="922"/>
        <v>1580</v>
      </c>
      <c r="CG313" s="158">
        <f t="shared" si="922"/>
        <v>2048.8000000000002</v>
      </c>
      <c r="CH313" s="155">
        <v>5.8</v>
      </c>
      <c r="CI313" s="156">
        <v>6.3</v>
      </c>
      <c r="CJ313" s="157">
        <f t="shared" si="923"/>
        <v>92.8</v>
      </c>
      <c r="CK313" s="158">
        <f t="shared" si="923"/>
        <v>113.39999999999999</v>
      </c>
      <c r="CL313" s="155"/>
      <c r="CM313" s="156"/>
      <c r="CN313" s="157">
        <f t="shared" si="924"/>
        <v>0</v>
      </c>
      <c r="CO313" s="158">
        <f t="shared" si="924"/>
        <v>0</v>
      </c>
      <c r="CP313" s="157">
        <f t="shared" si="925"/>
        <v>5.0385542168674702</v>
      </c>
      <c r="CQ313" s="158">
        <f t="shared" si="925"/>
        <v>5.2480582524271853</v>
      </c>
      <c r="CR313" s="157">
        <f t="shared" si="926"/>
        <v>1672.8000000000002</v>
      </c>
      <c r="CS313" s="158">
        <f t="shared" si="926"/>
        <v>2162.2000000000003</v>
      </c>
      <c r="CT313" s="155">
        <v>139</v>
      </c>
      <c r="CU313" s="156">
        <v>136.9</v>
      </c>
      <c r="CV313" s="157">
        <f t="shared" si="927"/>
        <v>43924</v>
      </c>
      <c r="CW313" s="158">
        <f t="shared" si="927"/>
        <v>53938.600000000006</v>
      </c>
      <c r="CX313" s="155">
        <v>123.8</v>
      </c>
      <c r="CY313" s="156">
        <v>120.4</v>
      </c>
      <c r="CZ313" s="157">
        <f t="shared" si="928"/>
        <v>1980.8</v>
      </c>
      <c r="DA313" s="158">
        <f t="shared" si="928"/>
        <v>2167.2000000000003</v>
      </c>
      <c r="DB313" s="155"/>
      <c r="DC313" s="156"/>
      <c r="DD313" s="157">
        <f t="shared" si="929"/>
        <v>0</v>
      </c>
      <c r="DE313" s="158">
        <f t="shared" si="929"/>
        <v>0</v>
      </c>
      <c r="DF313" s="157">
        <f t="shared" si="930"/>
        <v>138.26746987951807</v>
      </c>
      <c r="DG313" s="158">
        <f t="shared" si="930"/>
        <v>136.17912621359224</v>
      </c>
      <c r="DH313" s="157">
        <f t="shared" si="931"/>
        <v>45904.800000000003</v>
      </c>
      <c r="DI313" s="158">
        <f t="shared" si="931"/>
        <v>56105.8</v>
      </c>
      <c r="DJ313" s="157">
        <f t="shared" si="932"/>
        <v>617</v>
      </c>
      <c r="DK313" s="158">
        <f t="shared" si="932"/>
        <v>749</v>
      </c>
      <c r="DL313" s="157">
        <f t="shared" si="932"/>
        <v>617</v>
      </c>
      <c r="DM313" s="158">
        <f t="shared" si="932"/>
        <v>749</v>
      </c>
      <c r="DN313" s="157">
        <f t="shared" si="933"/>
        <v>4.8209076175040515</v>
      </c>
      <c r="DO313" s="158">
        <f t="shared" si="933"/>
        <v>4.9686248331108152</v>
      </c>
      <c r="DP313" s="157">
        <f t="shared" si="934"/>
        <v>2974.5</v>
      </c>
      <c r="DQ313" s="158">
        <f t="shared" si="934"/>
        <v>3721.5000000000005</v>
      </c>
      <c r="DR313" s="157">
        <f t="shared" si="935"/>
        <v>131.15607779578608</v>
      </c>
      <c r="DS313" s="158">
        <f t="shared" si="935"/>
        <v>130.62416555407211</v>
      </c>
      <c r="DT313" s="157">
        <f t="shared" si="936"/>
        <v>80923.3</v>
      </c>
      <c r="DU313" s="158">
        <f t="shared" si="936"/>
        <v>97837.500000000015</v>
      </c>
      <c r="DV313" s="155">
        <v>501</v>
      </c>
      <c r="DW313" s="156">
        <v>484</v>
      </c>
      <c r="DX313" s="157">
        <f t="shared" si="937"/>
        <v>501</v>
      </c>
      <c r="DY313" s="158">
        <f t="shared" si="937"/>
        <v>484</v>
      </c>
      <c r="DZ313" s="155">
        <v>290</v>
      </c>
      <c r="EA313" s="156">
        <v>292</v>
      </c>
      <c r="EB313" s="157">
        <f t="shared" si="938"/>
        <v>290</v>
      </c>
      <c r="EC313" s="158">
        <f t="shared" si="938"/>
        <v>292</v>
      </c>
      <c r="ED313" s="155"/>
      <c r="EE313" s="156"/>
      <c r="EF313" s="157">
        <f t="shared" si="939"/>
        <v>0</v>
      </c>
      <c r="EG313" s="158">
        <f t="shared" si="939"/>
        <v>0</v>
      </c>
      <c r="EH313" s="157">
        <f t="shared" si="940"/>
        <v>791</v>
      </c>
      <c r="EI313" s="158">
        <f t="shared" si="940"/>
        <v>776</v>
      </c>
      <c r="EJ313" s="157">
        <f t="shared" si="941"/>
        <v>791</v>
      </c>
      <c r="EK313" s="158">
        <f t="shared" si="941"/>
        <v>776</v>
      </c>
      <c r="EL313" s="155">
        <v>3.6</v>
      </c>
      <c r="EM313" s="156">
        <v>3.5</v>
      </c>
      <c r="EN313" s="157">
        <f t="shared" si="942"/>
        <v>1803.6000000000001</v>
      </c>
      <c r="EO313" s="158">
        <f t="shared" si="942"/>
        <v>1694</v>
      </c>
      <c r="EP313" s="155">
        <v>3.6</v>
      </c>
      <c r="EQ313" s="156">
        <v>3.6</v>
      </c>
      <c r="ER313" s="157">
        <f t="shared" si="943"/>
        <v>1044</v>
      </c>
      <c r="ES313" s="158">
        <f t="shared" si="943"/>
        <v>1051.2</v>
      </c>
      <c r="ET313" s="155"/>
      <c r="EU313" s="156"/>
      <c r="EV313" s="157">
        <f t="shared" si="944"/>
        <v>0</v>
      </c>
      <c r="EW313" s="158">
        <f t="shared" si="944"/>
        <v>0</v>
      </c>
      <c r="EX313" s="157">
        <f t="shared" si="945"/>
        <v>3.6000000000000005</v>
      </c>
      <c r="EY313" s="158">
        <f t="shared" si="945"/>
        <v>3.5376288659793813</v>
      </c>
      <c r="EZ313" s="157">
        <f t="shared" si="946"/>
        <v>2847.6000000000004</v>
      </c>
      <c r="FA313" s="158">
        <f t="shared" si="946"/>
        <v>2745.2</v>
      </c>
      <c r="FB313" s="155">
        <v>91.4</v>
      </c>
      <c r="FC313" s="156">
        <v>87</v>
      </c>
      <c r="FD313" s="157">
        <f t="shared" si="947"/>
        <v>45791.4</v>
      </c>
      <c r="FE313" s="158">
        <f t="shared" si="947"/>
        <v>42108</v>
      </c>
      <c r="FF313" s="155">
        <v>67.400000000000006</v>
      </c>
      <c r="FG313" s="156">
        <v>72.099999999999994</v>
      </c>
      <c r="FH313" s="157">
        <f t="shared" si="948"/>
        <v>19546</v>
      </c>
      <c r="FI313" s="158">
        <f t="shared" si="948"/>
        <v>21053.199999999997</v>
      </c>
      <c r="FJ313" s="155"/>
      <c r="FK313" s="156"/>
      <c r="FL313" s="157">
        <f t="shared" si="949"/>
        <v>0</v>
      </c>
      <c r="FM313" s="158">
        <f t="shared" si="949"/>
        <v>0</v>
      </c>
      <c r="FN313" s="157">
        <f t="shared" si="950"/>
        <v>82.601011378002525</v>
      </c>
      <c r="FO313" s="158">
        <f t="shared" si="950"/>
        <v>81.393298969072163</v>
      </c>
      <c r="FP313" s="157">
        <f t="shared" si="951"/>
        <v>65337.399999999994</v>
      </c>
      <c r="FQ313" s="158">
        <f t="shared" si="951"/>
        <v>63161.2</v>
      </c>
      <c r="FR313" s="155">
        <v>179</v>
      </c>
      <c r="FS313" s="156">
        <v>176</v>
      </c>
      <c r="FT313" s="157">
        <f t="shared" si="952"/>
        <v>179</v>
      </c>
      <c r="FU313" s="158">
        <f t="shared" si="952"/>
        <v>176</v>
      </c>
      <c r="FV313" s="155">
        <v>3.7</v>
      </c>
      <c r="FW313" s="156">
        <v>3.6</v>
      </c>
      <c r="FX313" s="157">
        <f t="shared" si="953"/>
        <v>662.30000000000007</v>
      </c>
      <c r="FY313" s="158">
        <f t="shared" si="953"/>
        <v>633.6</v>
      </c>
      <c r="FZ313" s="155">
        <v>60</v>
      </c>
      <c r="GA313" s="156">
        <v>63.6</v>
      </c>
      <c r="GB313" s="157">
        <f t="shared" si="954"/>
        <v>10740</v>
      </c>
      <c r="GC313" s="158">
        <f t="shared" si="954"/>
        <v>11193.6</v>
      </c>
      <c r="GD313" s="157">
        <f t="shared" si="955"/>
        <v>1086</v>
      </c>
      <c r="GE313" s="158">
        <f t="shared" si="955"/>
        <v>1202</v>
      </c>
      <c r="GF313" s="157">
        <f t="shared" si="955"/>
        <v>1086</v>
      </c>
      <c r="GG313" s="158">
        <f t="shared" si="955"/>
        <v>1202</v>
      </c>
      <c r="GH313" s="157">
        <f t="shared" si="956"/>
        <v>4594.1000000000004</v>
      </c>
      <c r="GI313" s="158">
        <f t="shared" si="956"/>
        <v>5233.2</v>
      </c>
      <c r="GJ313" s="157">
        <f t="shared" si="957"/>
        <v>122775.5</v>
      </c>
      <c r="GK313" s="158">
        <f t="shared" si="957"/>
        <v>136352.20000000001</v>
      </c>
      <c r="GL313" s="157">
        <f t="shared" si="958"/>
        <v>322</v>
      </c>
      <c r="GM313" s="158">
        <f t="shared" si="958"/>
        <v>323</v>
      </c>
      <c r="GN313" s="157">
        <f t="shared" si="958"/>
        <v>322</v>
      </c>
      <c r="GO313" s="158">
        <f t="shared" si="958"/>
        <v>323</v>
      </c>
      <c r="GP313" s="157">
        <f t="shared" si="959"/>
        <v>1228</v>
      </c>
      <c r="GQ313" s="158">
        <f t="shared" si="959"/>
        <v>1233.5</v>
      </c>
      <c r="GR313" s="157">
        <f t="shared" si="960"/>
        <v>23485.200000000001</v>
      </c>
      <c r="GS313" s="158">
        <f t="shared" si="960"/>
        <v>24646.499999999996</v>
      </c>
      <c r="GT313" s="157">
        <f t="shared" si="961"/>
        <v>1408</v>
      </c>
      <c r="GU313" s="158">
        <f t="shared" si="961"/>
        <v>1525</v>
      </c>
      <c r="GV313" s="157">
        <f t="shared" si="961"/>
        <v>1408</v>
      </c>
      <c r="GW313" s="158">
        <f t="shared" si="961"/>
        <v>1525</v>
      </c>
      <c r="GX313" s="157">
        <f t="shared" si="962"/>
        <v>5822.1</v>
      </c>
      <c r="GY313" s="158">
        <f t="shared" si="962"/>
        <v>6466.7</v>
      </c>
      <c r="GZ313" s="157">
        <f t="shared" si="962"/>
        <v>146260.70000000001</v>
      </c>
      <c r="HA313" s="158">
        <f t="shared" si="962"/>
        <v>160998.70000000001</v>
      </c>
      <c r="HB313" s="157">
        <f t="shared" si="963"/>
        <v>0</v>
      </c>
      <c r="HC313" s="158">
        <f t="shared" si="963"/>
        <v>0</v>
      </c>
      <c r="HD313" s="157">
        <f t="shared" si="963"/>
        <v>0</v>
      </c>
      <c r="HE313" s="158">
        <f t="shared" si="963"/>
        <v>0</v>
      </c>
      <c r="HF313" s="157" t="str">
        <f t="shared" si="964"/>
        <v/>
      </c>
      <c r="HG313" s="158" t="str">
        <f t="shared" si="964"/>
        <v/>
      </c>
      <c r="HH313" s="157" t="str">
        <f t="shared" si="965"/>
        <v/>
      </c>
      <c r="HI313" s="158" t="str">
        <f t="shared" si="965"/>
        <v/>
      </c>
      <c r="HJ313" s="157">
        <f t="shared" si="966"/>
        <v>6484.4000000000005</v>
      </c>
      <c r="HK313" s="158">
        <f t="shared" si="966"/>
        <v>7100.3000000000011</v>
      </c>
      <c r="HL313" s="157">
        <f t="shared" si="967"/>
        <v>157000.70000000001</v>
      </c>
      <c r="HM313" s="158">
        <f t="shared" si="967"/>
        <v>172192.30000000002</v>
      </c>
    </row>
    <row r="314" spans="1:221" s="82" customFormat="1" ht="15" customHeight="1">
      <c r="A314" s="265" t="s">
        <v>693</v>
      </c>
      <c r="B314" s="213" t="s">
        <v>715</v>
      </c>
      <c r="C314" s="215"/>
      <c r="D314" s="13">
        <v>228705</v>
      </c>
      <c r="E314" s="13">
        <v>3</v>
      </c>
      <c r="F314" s="155">
        <v>988</v>
      </c>
      <c r="G314" s="156">
        <v>1033</v>
      </c>
      <c r="H314" s="155">
        <v>11</v>
      </c>
      <c r="I314" s="156">
        <v>7</v>
      </c>
      <c r="J314" s="157">
        <f t="shared" si="900"/>
        <v>977</v>
      </c>
      <c r="K314" s="158">
        <f t="shared" si="900"/>
        <v>1026</v>
      </c>
      <c r="L314" s="155"/>
      <c r="M314" s="156"/>
      <c r="N314" s="157">
        <f t="shared" si="901"/>
        <v>977</v>
      </c>
      <c r="O314" s="158">
        <f t="shared" si="901"/>
        <v>1026</v>
      </c>
      <c r="P314" s="157">
        <f t="shared" si="901"/>
        <v>977</v>
      </c>
      <c r="Q314" s="158">
        <f t="shared" si="901"/>
        <v>1026</v>
      </c>
      <c r="R314" s="155">
        <v>219</v>
      </c>
      <c r="S314" s="156">
        <v>248</v>
      </c>
      <c r="T314" s="157">
        <f t="shared" si="902"/>
        <v>219</v>
      </c>
      <c r="U314" s="158">
        <f t="shared" si="902"/>
        <v>248</v>
      </c>
      <c r="V314" s="155">
        <v>6</v>
      </c>
      <c r="W314" s="156">
        <v>15</v>
      </c>
      <c r="X314" s="157">
        <f t="shared" si="903"/>
        <v>6</v>
      </c>
      <c r="Y314" s="158">
        <f t="shared" si="903"/>
        <v>15</v>
      </c>
      <c r="Z314" s="155"/>
      <c r="AA314" s="156"/>
      <c r="AB314" s="157">
        <f t="shared" si="904"/>
        <v>0</v>
      </c>
      <c r="AC314" s="158">
        <f t="shared" si="904"/>
        <v>0</v>
      </c>
      <c r="AD314" s="157">
        <f t="shared" si="905"/>
        <v>225</v>
      </c>
      <c r="AE314" s="158">
        <f t="shared" si="905"/>
        <v>263</v>
      </c>
      <c r="AF314" s="157">
        <f t="shared" si="906"/>
        <v>225</v>
      </c>
      <c r="AG314" s="158">
        <f t="shared" si="906"/>
        <v>263</v>
      </c>
      <c r="AH314" s="155">
        <v>4.4000000000000004</v>
      </c>
      <c r="AI314" s="156">
        <v>4.4000000000000004</v>
      </c>
      <c r="AJ314" s="157">
        <f t="shared" si="907"/>
        <v>963.6</v>
      </c>
      <c r="AK314" s="157">
        <f t="shared" si="907"/>
        <v>1091.2</v>
      </c>
      <c r="AL314" s="155">
        <v>5.6</v>
      </c>
      <c r="AM314" s="156">
        <v>4.8</v>
      </c>
      <c r="AN314" s="157">
        <f t="shared" si="908"/>
        <v>33.599999999999994</v>
      </c>
      <c r="AO314" s="157">
        <f t="shared" si="908"/>
        <v>72</v>
      </c>
      <c r="AP314" s="155"/>
      <c r="AQ314" s="156"/>
      <c r="AR314" s="157">
        <f t="shared" si="909"/>
        <v>0</v>
      </c>
      <c r="AS314" s="158">
        <f t="shared" si="909"/>
        <v>0</v>
      </c>
      <c r="AT314" s="157">
        <f t="shared" si="910"/>
        <v>4.4320000000000004</v>
      </c>
      <c r="AU314" s="158">
        <f t="shared" si="910"/>
        <v>4.4228136882129281</v>
      </c>
      <c r="AV314" s="157">
        <f t="shared" si="911"/>
        <v>997.2</v>
      </c>
      <c r="AW314" s="158">
        <f t="shared" si="911"/>
        <v>1163.2</v>
      </c>
      <c r="AX314" s="155">
        <v>128.30000000000001</v>
      </c>
      <c r="AY314" s="156">
        <v>125.1</v>
      </c>
      <c r="AZ314" s="157">
        <f t="shared" si="912"/>
        <v>28097.7</v>
      </c>
      <c r="BA314" s="158">
        <f t="shared" si="912"/>
        <v>31024.799999999999</v>
      </c>
      <c r="BB314" s="155">
        <v>134</v>
      </c>
      <c r="BC314" s="156">
        <v>136.5</v>
      </c>
      <c r="BD314" s="157">
        <f t="shared" si="913"/>
        <v>804</v>
      </c>
      <c r="BE314" s="158">
        <f t="shared" si="913"/>
        <v>2047.5</v>
      </c>
      <c r="BF314" s="155"/>
      <c r="BG314" s="156"/>
      <c r="BH314" s="157">
        <f t="shared" si="914"/>
        <v>0</v>
      </c>
      <c r="BI314" s="158">
        <f t="shared" si="914"/>
        <v>0</v>
      </c>
      <c r="BJ314" s="157">
        <f t="shared" si="915"/>
        <v>128.452</v>
      </c>
      <c r="BK314" s="158">
        <f t="shared" si="915"/>
        <v>125.75019011406845</v>
      </c>
      <c r="BL314" s="157">
        <f t="shared" si="916"/>
        <v>28901.7</v>
      </c>
      <c r="BM314" s="158">
        <f t="shared" si="916"/>
        <v>33072.300000000003</v>
      </c>
      <c r="BN314" s="155">
        <v>223</v>
      </c>
      <c r="BO314" s="156">
        <v>237</v>
      </c>
      <c r="BP314" s="157">
        <f t="shared" si="917"/>
        <v>223</v>
      </c>
      <c r="BQ314" s="158">
        <f t="shared" si="917"/>
        <v>237</v>
      </c>
      <c r="BR314" s="155">
        <v>7</v>
      </c>
      <c r="BS314" s="156">
        <v>7</v>
      </c>
      <c r="BT314" s="157">
        <f t="shared" si="918"/>
        <v>7</v>
      </c>
      <c r="BU314" s="158">
        <f t="shared" si="918"/>
        <v>7</v>
      </c>
      <c r="BV314" s="155"/>
      <c r="BW314" s="156"/>
      <c r="BX314" s="157">
        <f t="shared" si="919"/>
        <v>0</v>
      </c>
      <c r="BY314" s="158">
        <f t="shared" si="919"/>
        <v>0</v>
      </c>
      <c r="BZ314" s="157">
        <f t="shared" si="920"/>
        <v>230</v>
      </c>
      <c r="CA314" s="158">
        <f t="shared" si="920"/>
        <v>244</v>
      </c>
      <c r="CB314" s="157">
        <f t="shared" si="921"/>
        <v>230</v>
      </c>
      <c r="CC314" s="158">
        <f t="shared" si="921"/>
        <v>244</v>
      </c>
      <c r="CD314" s="155">
        <v>4.8</v>
      </c>
      <c r="CE314" s="156">
        <v>5</v>
      </c>
      <c r="CF314" s="157">
        <f t="shared" si="922"/>
        <v>1070.3999999999999</v>
      </c>
      <c r="CG314" s="158">
        <f t="shared" si="922"/>
        <v>1185</v>
      </c>
      <c r="CH314" s="155">
        <v>5.3</v>
      </c>
      <c r="CI314" s="156">
        <v>7.6</v>
      </c>
      <c r="CJ314" s="157">
        <f t="shared" si="923"/>
        <v>37.1</v>
      </c>
      <c r="CK314" s="158">
        <f t="shared" si="923"/>
        <v>53.199999999999996</v>
      </c>
      <c r="CL314" s="155"/>
      <c r="CM314" s="156"/>
      <c r="CN314" s="157">
        <f t="shared" si="924"/>
        <v>0</v>
      </c>
      <c r="CO314" s="158">
        <f t="shared" si="924"/>
        <v>0</v>
      </c>
      <c r="CP314" s="157">
        <f t="shared" si="925"/>
        <v>4.8152173913043468</v>
      </c>
      <c r="CQ314" s="158">
        <f t="shared" si="925"/>
        <v>5.0745901639344266</v>
      </c>
      <c r="CR314" s="157">
        <f t="shared" si="926"/>
        <v>1107.4999999999998</v>
      </c>
      <c r="CS314" s="158">
        <f t="shared" si="926"/>
        <v>1238.2</v>
      </c>
      <c r="CT314" s="155">
        <v>139.80000000000001</v>
      </c>
      <c r="CU314" s="156">
        <v>141.1</v>
      </c>
      <c r="CV314" s="157">
        <f t="shared" si="927"/>
        <v>31175.4</v>
      </c>
      <c r="CW314" s="158">
        <f t="shared" si="927"/>
        <v>33440.699999999997</v>
      </c>
      <c r="CX314" s="155">
        <v>149.69999999999999</v>
      </c>
      <c r="CY314" s="156">
        <v>173</v>
      </c>
      <c r="CZ314" s="157">
        <f t="shared" si="928"/>
        <v>1047.8999999999999</v>
      </c>
      <c r="DA314" s="158">
        <f t="shared" si="928"/>
        <v>1211</v>
      </c>
      <c r="DB314" s="155"/>
      <c r="DC314" s="156"/>
      <c r="DD314" s="157">
        <f t="shared" si="929"/>
        <v>0</v>
      </c>
      <c r="DE314" s="158">
        <f t="shared" si="929"/>
        <v>0</v>
      </c>
      <c r="DF314" s="157">
        <f t="shared" si="930"/>
        <v>140.1013043478261</v>
      </c>
      <c r="DG314" s="158">
        <f t="shared" si="930"/>
        <v>142.01516393442623</v>
      </c>
      <c r="DH314" s="157">
        <f t="shared" si="931"/>
        <v>32223.300000000003</v>
      </c>
      <c r="DI314" s="158">
        <f t="shared" si="931"/>
        <v>34651.699999999997</v>
      </c>
      <c r="DJ314" s="157">
        <f t="shared" si="932"/>
        <v>455</v>
      </c>
      <c r="DK314" s="158">
        <f t="shared" si="932"/>
        <v>507</v>
      </c>
      <c r="DL314" s="157">
        <f t="shared" si="932"/>
        <v>455</v>
      </c>
      <c r="DM314" s="158">
        <f t="shared" si="932"/>
        <v>507</v>
      </c>
      <c r="DN314" s="157">
        <f t="shared" si="933"/>
        <v>4.6257142857142854</v>
      </c>
      <c r="DO314" s="158">
        <f t="shared" si="933"/>
        <v>4.7364891518737675</v>
      </c>
      <c r="DP314" s="157">
        <f t="shared" si="934"/>
        <v>2104.6999999999998</v>
      </c>
      <c r="DQ314" s="158">
        <f t="shared" si="934"/>
        <v>2401.4</v>
      </c>
      <c r="DR314" s="157">
        <f t="shared" si="935"/>
        <v>134.34065934065933</v>
      </c>
      <c r="DS314" s="158">
        <f t="shared" si="935"/>
        <v>133.57790927021696</v>
      </c>
      <c r="DT314" s="157">
        <f t="shared" si="936"/>
        <v>61124.999999999993</v>
      </c>
      <c r="DU314" s="158">
        <f t="shared" si="936"/>
        <v>67724</v>
      </c>
      <c r="DV314" s="155">
        <v>414</v>
      </c>
      <c r="DW314" s="156">
        <v>425</v>
      </c>
      <c r="DX314" s="157">
        <f t="shared" si="937"/>
        <v>414</v>
      </c>
      <c r="DY314" s="158">
        <f t="shared" si="937"/>
        <v>425</v>
      </c>
      <c r="DZ314" s="155">
        <v>72</v>
      </c>
      <c r="EA314" s="156">
        <v>67</v>
      </c>
      <c r="EB314" s="157">
        <f t="shared" si="938"/>
        <v>72</v>
      </c>
      <c r="EC314" s="158">
        <f t="shared" si="938"/>
        <v>67</v>
      </c>
      <c r="ED314" s="155"/>
      <c r="EE314" s="156"/>
      <c r="EF314" s="157">
        <f t="shared" si="939"/>
        <v>0</v>
      </c>
      <c r="EG314" s="158">
        <f t="shared" si="939"/>
        <v>0</v>
      </c>
      <c r="EH314" s="157">
        <f t="shared" si="940"/>
        <v>486</v>
      </c>
      <c r="EI314" s="158">
        <f t="shared" si="940"/>
        <v>492</v>
      </c>
      <c r="EJ314" s="157">
        <f t="shared" si="941"/>
        <v>486</v>
      </c>
      <c r="EK314" s="158">
        <f t="shared" si="941"/>
        <v>492</v>
      </c>
      <c r="EL314" s="155">
        <v>3.1</v>
      </c>
      <c r="EM314" s="156">
        <v>3.2</v>
      </c>
      <c r="EN314" s="157">
        <f t="shared" si="942"/>
        <v>1283.4000000000001</v>
      </c>
      <c r="EO314" s="158">
        <f t="shared" si="942"/>
        <v>1360</v>
      </c>
      <c r="EP314" s="155">
        <v>3.5</v>
      </c>
      <c r="EQ314" s="156">
        <v>3.7</v>
      </c>
      <c r="ER314" s="157">
        <f t="shared" si="943"/>
        <v>252</v>
      </c>
      <c r="ES314" s="158">
        <f t="shared" si="943"/>
        <v>247.9</v>
      </c>
      <c r="ET314" s="155"/>
      <c r="EU314" s="156"/>
      <c r="EV314" s="157">
        <f t="shared" si="944"/>
        <v>0</v>
      </c>
      <c r="EW314" s="158">
        <f t="shared" si="944"/>
        <v>0</v>
      </c>
      <c r="EX314" s="157">
        <f t="shared" si="945"/>
        <v>3.1592592592592594</v>
      </c>
      <c r="EY314" s="158">
        <f t="shared" si="945"/>
        <v>3.2680894308943089</v>
      </c>
      <c r="EZ314" s="157">
        <f t="shared" si="946"/>
        <v>1535.4</v>
      </c>
      <c r="FA314" s="158">
        <f t="shared" si="946"/>
        <v>1607.9</v>
      </c>
      <c r="FB314" s="155">
        <v>84.1</v>
      </c>
      <c r="FC314" s="156">
        <v>85.4</v>
      </c>
      <c r="FD314" s="157">
        <f t="shared" si="947"/>
        <v>34817.399999999994</v>
      </c>
      <c r="FE314" s="158">
        <f t="shared" si="947"/>
        <v>36295</v>
      </c>
      <c r="FF314" s="155">
        <v>78.2</v>
      </c>
      <c r="FG314" s="156">
        <v>86.5</v>
      </c>
      <c r="FH314" s="157">
        <f t="shared" si="948"/>
        <v>5630.4000000000005</v>
      </c>
      <c r="FI314" s="158">
        <f t="shared" si="948"/>
        <v>5795.5</v>
      </c>
      <c r="FJ314" s="155"/>
      <c r="FK314" s="156"/>
      <c r="FL314" s="157">
        <f t="shared" si="949"/>
        <v>0</v>
      </c>
      <c r="FM314" s="158">
        <f t="shared" si="949"/>
        <v>0</v>
      </c>
      <c r="FN314" s="157">
        <f t="shared" si="950"/>
        <v>83.225925925925921</v>
      </c>
      <c r="FO314" s="158">
        <f t="shared" si="950"/>
        <v>85.549796747967477</v>
      </c>
      <c r="FP314" s="157">
        <f t="shared" si="951"/>
        <v>40447.799999999996</v>
      </c>
      <c r="FQ314" s="158">
        <f t="shared" si="951"/>
        <v>42090.5</v>
      </c>
      <c r="FR314" s="155">
        <v>36</v>
      </c>
      <c r="FS314" s="156">
        <v>27</v>
      </c>
      <c r="FT314" s="157">
        <f t="shared" si="952"/>
        <v>36</v>
      </c>
      <c r="FU314" s="158">
        <f t="shared" si="952"/>
        <v>27</v>
      </c>
      <c r="FV314" s="155">
        <v>4.7</v>
      </c>
      <c r="FW314" s="156">
        <v>4.4000000000000004</v>
      </c>
      <c r="FX314" s="157">
        <f t="shared" si="953"/>
        <v>169.20000000000002</v>
      </c>
      <c r="FY314" s="158">
        <f t="shared" si="953"/>
        <v>118.80000000000001</v>
      </c>
      <c r="FZ314" s="155">
        <v>73.900000000000006</v>
      </c>
      <c r="GA314" s="156">
        <v>83.8</v>
      </c>
      <c r="GB314" s="157">
        <f t="shared" si="954"/>
        <v>2660.4</v>
      </c>
      <c r="GC314" s="158">
        <f t="shared" si="954"/>
        <v>2262.6</v>
      </c>
      <c r="GD314" s="157">
        <f t="shared" si="955"/>
        <v>856</v>
      </c>
      <c r="GE314" s="158">
        <f t="shared" si="955"/>
        <v>910</v>
      </c>
      <c r="GF314" s="157">
        <f t="shared" si="955"/>
        <v>856</v>
      </c>
      <c r="GG314" s="158">
        <f t="shared" si="955"/>
        <v>910</v>
      </c>
      <c r="GH314" s="157">
        <f t="shared" si="956"/>
        <v>3317.4</v>
      </c>
      <c r="GI314" s="158">
        <f t="shared" si="956"/>
        <v>3636.2</v>
      </c>
      <c r="GJ314" s="157">
        <f t="shared" si="957"/>
        <v>94090.5</v>
      </c>
      <c r="GK314" s="158">
        <f t="shared" si="957"/>
        <v>100760.5</v>
      </c>
      <c r="GL314" s="157">
        <f t="shared" si="958"/>
        <v>85</v>
      </c>
      <c r="GM314" s="158">
        <f t="shared" si="958"/>
        <v>89</v>
      </c>
      <c r="GN314" s="157">
        <f t="shared" si="958"/>
        <v>85</v>
      </c>
      <c r="GO314" s="158">
        <f t="shared" si="958"/>
        <v>89</v>
      </c>
      <c r="GP314" s="157">
        <f t="shared" si="959"/>
        <v>322.7</v>
      </c>
      <c r="GQ314" s="158">
        <f t="shared" si="959"/>
        <v>373.1</v>
      </c>
      <c r="GR314" s="157">
        <f t="shared" si="960"/>
        <v>7482.3</v>
      </c>
      <c r="GS314" s="158">
        <f t="shared" si="960"/>
        <v>9054</v>
      </c>
      <c r="GT314" s="157">
        <f t="shared" si="961"/>
        <v>941</v>
      </c>
      <c r="GU314" s="158">
        <f t="shared" si="961"/>
        <v>999</v>
      </c>
      <c r="GV314" s="157">
        <f t="shared" si="961"/>
        <v>941</v>
      </c>
      <c r="GW314" s="158">
        <f t="shared" si="961"/>
        <v>999</v>
      </c>
      <c r="GX314" s="157">
        <f t="shared" si="962"/>
        <v>3640.1</v>
      </c>
      <c r="GY314" s="158">
        <f t="shared" si="962"/>
        <v>4009.2999999999997</v>
      </c>
      <c r="GZ314" s="157">
        <f t="shared" si="962"/>
        <v>101572.8</v>
      </c>
      <c r="HA314" s="158">
        <f t="shared" si="962"/>
        <v>109814.5</v>
      </c>
      <c r="HB314" s="157">
        <f t="shared" si="963"/>
        <v>0</v>
      </c>
      <c r="HC314" s="158">
        <f t="shared" si="963"/>
        <v>0</v>
      </c>
      <c r="HD314" s="157">
        <f t="shared" si="963"/>
        <v>0</v>
      </c>
      <c r="HE314" s="158">
        <f t="shared" si="963"/>
        <v>0</v>
      </c>
      <c r="HF314" s="157" t="str">
        <f t="shared" si="964"/>
        <v/>
      </c>
      <c r="HG314" s="158" t="str">
        <f t="shared" si="964"/>
        <v/>
      </c>
      <c r="HH314" s="157" t="str">
        <f t="shared" si="965"/>
        <v/>
      </c>
      <c r="HI314" s="158" t="str">
        <f t="shared" si="965"/>
        <v/>
      </c>
      <c r="HJ314" s="157">
        <f t="shared" si="966"/>
        <v>3809.2999999999997</v>
      </c>
      <c r="HK314" s="158">
        <f t="shared" si="966"/>
        <v>4128.1000000000004</v>
      </c>
      <c r="HL314" s="157">
        <f t="shared" si="967"/>
        <v>104233.19999999998</v>
      </c>
      <c r="HM314" s="158">
        <f t="shared" si="967"/>
        <v>112077.1</v>
      </c>
    </row>
    <row r="315" spans="1:221" s="82" customFormat="1" ht="15" customHeight="1">
      <c r="A315" s="265" t="s">
        <v>693</v>
      </c>
      <c r="B315" s="213" t="s">
        <v>716</v>
      </c>
      <c r="C315" s="274" t="s">
        <v>579</v>
      </c>
      <c r="D315" s="13">
        <v>229063</v>
      </c>
      <c r="E315" s="13">
        <v>3</v>
      </c>
      <c r="F315" s="155">
        <v>953</v>
      </c>
      <c r="G315" s="156">
        <v>1001</v>
      </c>
      <c r="H315" s="155">
        <v>1</v>
      </c>
      <c r="I315" s="156">
        <v>0</v>
      </c>
      <c r="J315" s="157">
        <f t="shared" si="900"/>
        <v>952</v>
      </c>
      <c r="K315" s="158">
        <f t="shared" si="900"/>
        <v>1001</v>
      </c>
      <c r="L315" s="155"/>
      <c r="M315" s="156"/>
      <c r="N315" s="157">
        <f t="shared" si="901"/>
        <v>952</v>
      </c>
      <c r="O315" s="158">
        <f t="shared" si="901"/>
        <v>1001</v>
      </c>
      <c r="P315" s="157">
        <f t="shared" si="901"/>
        <v>952</v>
      </c>
      <c r="Q315" s="158">
        <f t="shared" si="901"/>
        <v>1001</v>
      </c>
      <c r="R315" s="155">
        <v>45</v>
      </c>
      <c r="S315" s="156">
        <v>54</v>
      </c>
      <c r="T315" s="157">
        <f t="shared" si="902"/>
        <v>45</v>
      </c>
      <c r="U315" s="158">
        <f t="shared" si="902"/>
        <v>54</v>
      </c>
      <c r="V315" s="155">
        <v>0</v>
      </c>
      <c r="W315" s="156">
        <v>3</v>
      </c>
      <c r="X315" s="157">
        <f t="shared" si="903"/>
        <v>0</v>
      </c>
      <c r="Y315" s="158">
        <f t="shared" si="903"/>
        <v>3</v>
      </c>
      <c r="Z315" s="155"/>
      <c r="AA315" s="156"/>
      <c r="AB315" s="157">
        <f t="shared" si="904"/>
        <v>0</v>
      </c>
      <c r="AC315" s="158">
        <f t="shared" si="904"/>
        <v>0</v>
      </c>
      <c r="AD315" s="157">
        <f t="shared" si="905"/>
        <v>45</v>
      </c>
      <c r="AE315" s="158">
        <f t="shared" si="905"/>
        <v>57</v>
      </c>
      <c r="AF315" s="157">
        <f t="shared" si="906"/>
        <v>45</v>
      </c>
      <c r="AG315" s="158">
        <f t="shared" si="906"/>
        <v>57</v>
      </c>
      <c r="AH315" s="155">
        <v>5.0999999999999996</v>
      </c>
      <c r="AI315" s="156">
        <v>4.8</v>
      </c>
      <c r="AJ315" s="157">
        <f t="shared" si="907"/>
        <v>229.49999999999997</v>
      </c>
      <c r="AK315" s="157">
        <f t="shared" si="907"/>
        <v>259.2</v>
      </c>
      <c r="AL315" s="155">
        <v>0</v>
      </c>
      <c r="AM315" s="156">
        <v>6.3</v>
      </c>
      <c r="AN315" s="157">
        <f t="shared" si="908"/>
        <v>0</v>
      </c>
      <c r="AO315" s="157">
        <f t="shared" si="908"/>
        <v>18.899999999999999</v>
      </c>
      <c r="AP315" s="155"/>
      <c r="AQ315" s="156"/>
      <c r="AR315" s="157">
        <f t="shared" si="909"/>
        <v>0</v>
      </c>
      <c r="AS315" s="158">
        <f t="shared" si="909"/>
        <v>0</v>
      </c>
      <c r="AT315" s="157">
        <f t="shared" si="910"/>
        <v>5.0999999999999996</v>
      </c>
      <c r="AU315" s="158">
        <f t="shared" si="910"/>
        <v>4.878947368421052</v>
      </c>
      <c r="AV315" s="157">
        <f t="shared" si="911"/>
        <v>229.49999999999997</v>
      </c>
      <c r="AW315" s="158">
        <f t="shared" si="911"/>
        <v>278.09999999999997</v>
      </c>
      <c r="AX315" s="155">
        <v>141.4</v>
      </c>
      <c r="AY315" s="156">
        <v>134.80000000000001</v>
      </c>
      <c r="AZ315" s="157">
        <f t="shared" si="912"/>
        <v>6363</v>
      </c>
      <c r="BA315" s="158">
        <f t="shared" si="912"/>
        <v>7279.2000000000007</v>
      </c>
      <c r="BB315" s="155">
        <v>0</v>
      </c>
      <c r="BC315" s="156">
        <v>153</v>
      </c>
      <c r="BD315" s="157">
        <f t="shared" si="913"/>
        <v>0</v>
      </c>
      <c r="BE315" s="158">
        <f t="shared" si="913"/>
        <v>459</v>
      </c>
      <c r="BF315" s="155"/>
      <c r="BG315" s="156"/>
      <c r="BH315" s="157">
        <f t="shared" si="914"/>
        <v>0</v>
      </c>
      <c r="BI315" s="158">
        <f t="shared" si="914"/>
        <v>0</v>
      </c>
      <c r="BJ315" s="157">
        <f t="shared" si="915"/>
        <v>141.4</v>
      </c>
      <c r="BK315" s="158">
        <f t="shared" si="915"/>
        <v>135.7578947368421</v>
      </c>
      <c r="BL315" s="157">
        <f t="shared" si="916"/>
        <v>6363</v>
      </c>
      <c r="BM315" s="158">
        <f t="shared" si="916"/>
        <v>7738.2</v>
      </c>
      <c r="BN315" s="155">
        <v>239</v>
      </c>
      <c r="BO315" s="156">
        <v>268</v>
      </c>
      <c r="BP315" s="157">
        <f t="shared" si="917"/>
        <v>239</v>
      </c>
      <c r="BQ315" s="158">
        <f t="shared" si="917"/>
        <v>268</v>
      </c>
      <c r="BR315" s="155">
        <v>19</v>
      </c>
      <c r="BS315" s="156">
        <v>21</v>
      </c>
      <c r="BT315" s="157">
        <f t="shared" si="918"/>
        <v>19</v>
      </c>
      <c r="BU315" s="158">
        <f t="shared" si="918"/>
        <v>21</v>
      </c>
      <c r="BV315" s="155"/>
      <c r="BW315" s="156"/>
      <c r="BX315" s="157">
        <f t="shared" si="919"/>
        <v>0</v>
      </c>
      <c r="BY315" s="158">
        <f t="shared" si="919"/>
        <v>0</v>
      </c>
      <c r="BZ315" s="157">
        <f t="shared" si="920"/>
        <v>258</v>
      </c>
      <c r="CA315" s="158">
        <f t="shared" si="920"/>
        <v>289</v>
      </c>
      <c r="CB315" s="157">
        <f t="shared" si="921"/>
        <v>258</v>
      </c>
      <c r="CC315" s="158">
        <f t="shared" si="921"/>
        <v>289</v>
      </c>
      <c r="CD315" s="155">
        <v>5.5</v>
      </c>
      <c r="CE315" s="156">
        <v>5.4</v>
      </c>
      <c r="CF315" s="157">
        <f t="shared" si="922"/>
        <v>1314.5</v>
      </c>
      <c r="CG315" s="158">
        <f t="shared" si="922"/>
        <v>1447.2</v>
      </c>
      <c r="CH315" s="155">
        <v>5.6</v>
      </c>
      <c r="CI315" s="156">
        <v>5.9</v>
      </c>
      <c r="CJ315" s="157">
        <f t="shared" si="923"/>
        <v>106.39999999999999</v>
      </c>
      <c r="CK315" s="158">
        <f t="shared" si="923"/>
        <v>123.9</v>
      </c>
      <c r="CL315" s="155"/>
      <c r="CM315" s="156"/>
      <c r="CN315" s="157">
        <f t="shared" si="924"/>
        <v>0</v>
      </c>
      <c r="CO315" s="158">
        <f t="shared" si="924"/>
        <v>0</v>
      </c>
      <c r="CP315" s="157">
        <f t="shared" si="925"/>
        <v>5.507364341085272</v>
      </c>
      <c r="CQ315" s="158">
        <f t="shared" si="925"/>
        <v>5.4363321799307966</v>
      </c>
      <c r="CR315" s="157">
        <f t="shared" si="926"/>
        <v>1420.9</v>
      </c>
      <c r="CS315" s="158">
        <f t="shared" si="926"/>
        <v>1571.1000000000001</v>
      </c>
      <c r="CT315" s="155">
        <v>148.9</v>
      </c>
      <c r="CU315" s="156">
        <v>145.4</v>
      </c>
      <c r="CV315" s="157">
        <f t="shared" si="927"/>
        <v>35587.1</v>
      </c>
      <c r="CW315" s="158">
        <f t="shared" si="927"/>
        <v>38967.200000000004</v>
      </c>
      <c r="CX315" s="155">
        <v>134.30000000000001</v>
      </c>
      <c r="CY315" s="156">
        <v>148.1</v>
      </c>
      <c r="CZ315" s="157">
        <f t="shared" si="928"/>
        <v>2551.7000000000003</v>
      </c>
      <c r="DA315" s="158">
        <f t="shared" si="928"/>
        <v>3110.1</v>
      </c>
      <c r="DB315" s="155"/>
      <c r="DC315" s="156"/>
      <c r="DD315" s="157">
        <f t="shared" si="929"/>
        <v>0</v>
      </c>
      <c r="DE315" s="158">
        <f t="shared" si="929"/>
        <v>0</v>
      </c>
      <c r="DF315" s="157">
        <f t="shared" si="930"/>
        <v>147.82480620155036</v>
      </c>
      <c r="DG315" s="158">
        <f t="shared" si="930"/>
        <v>145.5961937716263</v>
      </c>
      <c r="DH315" s="157">
        <f t="shared" si="931"/>
        <v>38138.799999999996</v>
      </c>
      <c r="DI315" s="158">
        <f t="shared" si="931"/>
        <v>42077.3</v>
      </c>
      <c r="DJ315" s="157">
        <f t="shared" si="932"/>
        <v>303</v>
      </c>
      <c r="DK315" s="158">
        <f t="shared" si="932"/>
        <v>346</v>
      </c>
      <c r="DL315" s="157">
        <f t="shared" si="932"/>
        <v>303</v>
      </c>
      <c r="DM315" s="158">
        <f t="shared" si="932"/>
        <v>346</v>
      </c>
      <c r="DN315" s="157">
        <f t="shared" si="933"/>
        <v>5.446864686468647</v>
      </c>
      <c r="DO315" s="158">
        <f t="shared" si="933"/>
        <v>5.3445086705202316</v>
      </c>
      <c r="DP315" s="157">
        <f t="shared" si="934"/>
        <v>1650.4</v>
      </c>
      <c r="DQ315" s="158">
        <f t="shared" si="934"/>
        <v>1849.2</v>
      </c>
      <c r="DR315" s="157">
        <f t="shared" si="935"/>
        <v>146.87062706270626</v>
      </c>
      <c r="DS315" s="158">
        <f t="shared" si="935"/>
        <v>143.97543352601156</v>
      </c>
      <c r="DT315" s="157">
        <f t="shared" si="936"/>
        <v>44501.799999999996</v>
      </c>
      <c r="DU315" s="158">
        <f t="shared" si="936"/>
        <v>49815.5</v>
      </c>
      <c r="DV315" s="155">
        <v>463</v>
      </c>
      <c r="DW315" s="156">
        <v>442</v>
      </c>
      <c r="DX315" s="157">
        <f t="shared" si="937"/>
        <v>463</v>
      </c>
      <c r="DY315" s="158">
        <f t="shared" si="937"/>
        <v>442</v>
      </c>
      <c r="DZ315" s="155">
        <v>90</v>
      </c>
      <c r="EA315" s="156">
        <v>102</v>
      </c>
      <c r="EB315" s="157">
        <f t="shared" si="938"/>
        <v>90</v>
      </c>
      <c r="EC315" s="158">
        <f t="shared" si="938"/>
        <v>102</v>
      </c>
      <c r="ED315" s="155"/>
      <c r="EE315" s="156"/>
      <c r="EF315" s="157">
        <f t="shared" si="939"/>
        <v>0</v>
      </c>
      <c r="EG315" s="158">
        <f t="shared" si="939"/>
        <v>0</v>
      </c>
      <c r="EH315" s="157">
        <f t="shared" si="940"/>
        <v>553</v>
      </c>
      <c r="EI315" s="158">
        <f t="shared" si="940"/>
        <v>544</v>
      </c>
      <c r="EJ315" s="157">
        <f t="shared" si="941"/>
        <v>553</v>
      </c>
      <c r="EK315" s="158">
        <f t="shared" si="941"/>
        <v>544</v>
      </c>
      <c r="EL315" s="155">
        <v>3.7</v>
      </c>
      <c r="EM315" s="156">
        <v>3.7</v>
      </c>
      <c r="EN315" s="157">
        <f t="shared" si="942"/>
        <v>1713.1000000000001</v>
      </c>
      <c r="EO315" s="158">
        <f t="shared" si="942"/>
        <v>1635.4</v>
      </c>
      <c r="EP315" s="155">
        <v>4</v>
      </c>
      <c r="EQ315" s="156">
        <v>3.7</v>
      </c>
      <c r="ER315" s="157">
        <f t="shared" si="943"/>
        <v>360</v>
      </c>
      <c r="ES315" s="158">
        <f t="shared" si="943"/>
        <v>377.40000000000003</v>
      </c>
      <c r="ET315" s="155"/>
      <c r="EU315" s="156"/>
      <c r="EV315" s="157">
        <f t="shared" si="944"/>
        <v>0</v>
      </c>
      <c r="EW315" s="158">
        <f t="shared" si="944"/>
        <v>0</v>
      </c>
      <c r="EX315" s="157">
        <f t="shared" si="945"/>
        <v>3.7488245931283912</v>
      </c>
      <c r="EY315" s="158">
        <f t="shared" si="945"/>
        <v>3.7</v>
      </c>
      <c r="EZ315" s="157">
        <f t="shared" si="946"/>
        <v>2073.1000000000004</v>
      </c>
      <c r="FA315" s="158">
        <f t="shared" si="946"/>
        <v>2012.8000000000002</v>
      </c>
      <c r="FB315" s="155">
        <v>96.8</v>
      </c>
      <c r="FC315" s="156">
        <v>97</v>
      </c>
      <c r="FD315" s="157">
        <f t="shared" si="947"/>
        <v>44818.400000000001</v>
      </c>
      <c r="FE315" s="158">
        <f t="shared" si="947"/>
        <v>42874</v>
      </c>
      <c r="FF315" s="155">
        <v>88</v>
      </c>
      <c r="FG315" s="156">
        <v>86.6</v>
      </c>
      <c r="FH315" s="157">
        <f t="shared" si="948"/>
        <v>7920</v>
      </c>
      <c r="FI315" s="158">
        <f t="shared" si="948"/>
        <v>8833.1999999999989</v>
      </c>
      <c r="FJ315" s="155"/>
      <c r="FK315" s="156"/>
      <c r="FL315" s="157">
        <f t="shared" si="949"/>
        <v>0</v>
      </c>
      <c r="FM315" s="158">
        <f t="shared" si="949"/>
        <v>0</v>
      </c>
      <c r="FN315" s="157">
        <f t="shared" si="950"/>
        <v>95.367811934900544</v>
      </c>
      <c r="FO315" s="158">
        <f t="shared" si="950"/>
        <v>95.05</v>
      </c>
      <c r="FP315" s="157">
        <f t="shared" si="951"/>
        <v>52738.400000000001</v>
      </c>
      <c r="FQ315" s="158">
        <f t="shared" si="951"/>
        <v>51707.199999999997</v>
      </c>
      <c r="FR315" s="155">
        <v>96</v>
      </c>
      <c r="FS315" s="156">
        <v>111</v>
      </c>
      <c r="FT315" s="157">
        <f t="shared" si="952"/>
        <v>96</v>
      </c>
      <c r="FU315" s="158">
        <f t="shared" si="952"/>
        <v>111</v>
      </c>
      <c r="FV315" s="155">
        <v>5.9</v>
      </c>
      <c r="FW315" s="156">
        <v>5.4</v>
      </c>
      <c r="FX315" s="157">
        <f t="shared" si="953"/>
        <v>566.40000000000009</v>
      </c>
      <c r="FY315" s="158">
        <f t="shared" si="953"/>
        <v>599.40000000000009</v>
      </c>
      <c r="FZ315" s="155">
        <v>90.9</v>
      </c>
      <c r="GA315" s="156">
        <v>87.9</v>
      </c>
      <c r="GB315" s="157">
        <f t="shared" si="954"/>
        <v>8726.4000000000015</v>
      </c>
      <c r="GC315" s="158">
        <f t="shared" si="954"/>
        <v>9756.9000000000015</v>
      </c>
      <c r="GD315" s="157">
        <f t="shared" si="955"/>
        <v>747</v>
      </c>
      <c r="GE315" s="158">
        <f t="shared" si="955"/>
        <v>764</v>
      </c>
      <c r="GF315" s="157">
        <f t="shared" si="955"/>
        <v>747</v>
      </c>
      <c r="GG315" s="158">
        <f t="shared" si="955"/>
        <v>764</v>
      </c>
      <c r="GH315" s="157">
        <f t="shared" si="956"/>
        <v>3257.1000000000004</v>
      </c>
      <c r="GI315" s="158">
        <f t="shared" si="956"/>
        <v>3341.8</v>
      </c>
      <c r="GJ315" s="157">
        <f t="shared" si="957"/>
        <v>86768.5</v>
      </c>
      <c r="GK315" s="158">
        <f t="shared" si="957"/>
        <v>89120.400000000009</v>
      </c>
      <c r="GL315" s="157">
        <f t="shared" si="958"/>
        <v>109</v>
      </c>
      <c r="GM315" s="158">
        <f t="shared" si="958"/>
        <v>126</v>
      </c>
      <c r="GN315" s="157">
        <f t="shared" si="958"/>
        <v>109</v>
      </c>
      <c r="GO315" s="158">
        <f t="shared" si="958"/>
        <v>126</v>
      </c>
      <c r="GP315" s="157">
        <f t="shared" si="959"/>
        <v>466.4</v>
      </c>
      <c r="GQ315" s="158">
        <f t="shared" si="959"/>
        <v>520.20000000000005</v>
      </c>
      <c r="GR315" s="157">
        <f t="shared" si="960"/>
        <v>10471.700000000001</v>
      </c>
      <c r="GS315" s="158">
        <f t="shared" si="960"/>
        <v>12402.3</v>
      </c>
      <c r="GT315" s="157">
        <f t="shared" si="961"/>
        <v>856</v>
      </c>
      <c r="GU315" s="158">
        <f t="shared" si="961"/>
        <v>890</v>
      </c>
      <c r="GV315" s="157">
        <f t="shared" si="961"/>
        <v>856</v>
      </c>
      <c r="GW315" s="158">
        <f t="shared" si="961"/>
        <v>890</v>
      </c>
      <c r="GX315" s="157">
        <f t="shared" si="962"/>
        <v>3723.5000000000005</v>
      </c>
      <c r="GY315" s="158">
        <f t="shared" si="962"/>
        <v>3862</v>
      </c>
      <c r="GZ315" s="157">
        <f t="shared" si="962"/>
        <v>97240.2</v>
      </c>
      <c r="HA315" s="158">
        <f t="shared" si="962"/>
        <v>101522.70000000001</v>
      </c>
      <c r="HB315" s="157">
        <f t="shared" si="963"/>
        <v>0</v>
      </c>
      <c r="HC315" s="158">
        <f t="shared" si="963"/>
        <v>0</v>
      </c>
      <c r="HD315" s="157">
        <f t="shared" si="963"/>
        <v>0</v>
      </c>
      <c r="HE315" s="158">
        <f t="shared" si="963"/>
        <v>0</v>
      </c>
      <c r="HF315" s="157" t="str">
        <f t="shared" si="964"/>
        <v/>
      </c>
      <c r="HG315" s="158" t="str">
        <f t="shared" si="964"/>
        <v/>
      </c>
      <c r="HH315" s="157" t="str">
        <f t="shared" si="965"/>
        <v/>
      </c>
      <c r="HI315" s="158" t="str">
        <f t="shared" si="965"/>
        <v/>
      </c>
      <c r="HJ315" s="157">
        <f t="shared" si="966"/>
        <v>4289.9000000000005</v>
      </c>
      <c r="HK315" s="158">
        <f t="shared" si="966"/>
        <v>4461.3999999999996</v>
      </c>
      <c r="HL315" s="157">
        <f t="shared" si="967"/>
        <v>105966.6</v>
      </c>
      <c r="HM315" s="158">
        <f t="shared" si="967"/>
        <v>111279.6</v>
      </c>
    </row>
    <row r="316" spans="1:221" s="82" customFormat="1" ht="15" customHeight="1">
      <c r="A316" s="265" t="s">
        <v>693</v>
      </c>
      <c r="B316" s="268" t="s">
        <v>717</v>
      </c>
      <c r="C316" s="266"/>
      <c r="D316" s="13">
        <v>228459</v>
      </c>
      <c r="E316" s="13">
        <v>2</v>
      </c>
      <c r="F316" s="155">
        <v>6525</v>
      </c>
      <c r="G316" s="156">
        <v>7061</v>
      </c>
      <c r="H316" s="155">
        <v>42</v>
      </c>
      <c r="I316" s="156">
        <v>34</v>
      </c>
      <c r="J316" s="157">
        <f t="shared" si="900"/>
        <v>6483</v>
      </c>
      <c r="K316" s="158">
        <f t="shared" si="900"/>
        <v>7027</v>
      </c>
      <c r="L316" s="155"/>
      <c r="M316" s="156"/>
      <c r="N316" s="157">
        <f t="shared" si="901"/>
        <v>6483</v>
      </c>
      <c r="O316" s="158">
        <f t="shared" si="901"/>
        <v>7027</v>
      </c>
      <c r="P316" s="157">
        <f t="shared" si="901"/>
        <v>6483</v>
      </c>
      <c r="Q316" s="158">
        <f t="shared" si="901"/>
        <v>7027</v>
      </c>
      <c r="R316" s="155">
        <v>1178</v>
      </c>
      <c r="S316" s="156">
        <v>1360</v>
      </c>
      <c r="T316" s="157">
        <f t="shared" si="902"/>
        <v>1178</v>
      </c>
      <c r="U316" s="158">
        <f t="shared" si="902"/>
        <v>1360</v>
      </c>
      <c r="V316" s="155">
        <v>46</v>
      </c>
      <c r="W316" s="156">
        <v>47</v>
      </c>
      <c r="X316" s="157">
        <f t="shared" si="903"/>
        <v>46</v>
      </c>
      <c r="Y316" s="158">
        <f t="shared" si="903"/>
        <v>47</v>
      </c>
      <c r="Z316" s="155"/>
      <c r="AA316" s="156"/>
      <c r="AB316" s="157">
        <f t="shared" si="904"/>
        <v>0</v>
      </c>
      <c r="AC316" s="158">
        <f t="shared" si="904"/>
        <v>0</v>
      </c>
      <c r="AD316" s="157">
        <f t="shared" si="905"/>
        <v>1224</v>
      </c>
      <c r="AE316" s="158">
        <f t="shared" si="905"/>
        <v>1407</v>
      </c>
      <c r="AF316" s="157">
        <f t="shared" si="906"/>
        <v>1224</v>
      </c>
      <c r="AG316" s="158">
        <f t="shared" si="906"/>
        <v>1407</v>
      </c>
      <c r="AH316" s="155">
        <v>4.5999999999999996</v>
      </c>
      <c r="AI316" s="156">
        <v>4.5</v>
      </c>
      <c r="AJ316" s="157">
        <f t="shared" si="907"/>
        <v>5418.7999999999993</v>
      </c>
      <c r="AK316" s="157">
        <f t="shared" si="907"/>
        <v>6120</v>
      </c>
      <c r="AL316" s="155">
        <v>4.9000000000000004</v>
      </c>
      <c r="AM316" s="156">
        <v>4.7</v>
      </c>
      <c r="AN316" s="157">
        <f t="shared" si="908"/>
        <v>225.4</v>
      </c>
      <c r="AO316" s="157">
        <f t="shared" si="908"/>
        <v>220.9</v>
      </c>
      <c r="AP316" s="155"/>
      <c r="AQ316" s="156"/>
      <c r="AR316" s="157">
        <f t="shared" si="909"/>
        <v>0</v>
      </c>
      <c r="AS316" s="158">
        <f t="shared" si="909"/>
        <v>0</v>
      </c>
      <c r="AT316" s="157">
        <f t="shared" si="910"/>
        <v>4.6112745098039207</v>
      </c>
      <c r="AU316" s="158">
        <f t="shared" si="910"/>
        <v>4.506680881307747</v>
      </c>
      <c r="AV316" s="157">
        <f t="shared" si="911"/>
        <v>5644.1999999999989</v>
      </c>
      <c r="AW316" s="158">
        <f t="shared" si="911"/>
        <v>6340.9</v>
      </c>
      <c r="AX316" s="155">
        <v>120.1</v>
      </c>
      <c r="AY316" s="156">
        <v>119</v>
      </c>
      <c r="AZ316" s="157">
        <f t="shared" si="912"/>
        <v>141477.79999999999</v>
      </c>
      <c r="BA316" s="158">
        <f t="shared" si="912"/>
        <v>161840</v>
      </c>
      <c r="BB316" s="155">
        <v>128.69999999999999</v>
      </c>
      <c r="BC316" s="156">
        <v>120.7</v>
      </c>
      <c r="BD316" s="157">
        <f t="shared" si="913"/>
        <v>5920.2</v>
      </c>
      <c r="BE316" s="158">
        <f t="shared" si="913"/>
        <v>5672.9000000000005</v>
      </c>
      <c r="BF316" s="155"/>
      <c r="BG316" s="156"/>
      <c r="BH316" s="157">
        <f t="shared" si="914"/>
        <v>0</v>
      </c>
      <c r="BI316" s="158">
        <f t="shared" si="914"/>
        <v>0</v>
      </c>
      <c r="BJ316" s="157">
        <f t="shared" si="915"/>
        <v>120.42320261437908</v>
      </c>
      <c r="BK316" s="158">
        <f t="shared" si="915"/>
        <v>119.05678749111584</v>
      </c>
      <c r="BL316" s="157">
        <f t="shared" si="916"/>
        <v>147398</v>
      </c>
      <c r="BM316" s="158">
        <f t="shared" si="916"/>
        <v>167512.9</v>
      </c>
      <c r="BN316" s="155">
        <v>1282</v>
      </c>
      <c r="BO316" s="156">
        <v>1424</v>
      </c>
      <c r="BP316" s="157">
        <f t="shared" si="917"/>
        <v>1282</v>
      </c>
      <c r="BQ316" s="158">
        <f t="shared" si="917"/>
        <v>1424</v>
      </c>
      <c r="BR316" s="155">
        <v>89</v>
      </c>
      <c r="BS316" s="156">
        <v>73</v>
      </c>
      <c r="BT316" s="157">
        <f t="shared" si="918"/>
        <v>89</v>
      </c>
      <c r="BU316" s="158">
        <f t="shared" si="918"/>
        <v>73</v>
      </c>
      <c r="BV316" s="155"/>
      <c r="BW316" s="156"/>
      <c r="BX316" s="157">
        <f t="shared" si="919"/>
        <v>0</v>
      </c>
      <c r="BY316" s="158">
        <f t="shared" si="919"/>
        <v>0</v>
      </c>
      <c r="BZ316" s="157">
        <f t="shared" si="920"/>
        <v>1371</v>
      </c>
      <c r="CA316" s="158">
        <f t="shared" si="920"/>
        <v>1497</v>
      </c>
      <c r="CB316" s="157">
        <f t="shared" si="921"/>
        <v>1371</v>
      </c>
      <c r="CC316" s="158">
        <f t="shared" si="921"/>
        <v>1497</v>
      </c>
      <c r="CD316" s="155">
        <v>4.9000000000000004</v>
      </c>
      <c r="CE316" s="156">
        <v>4.8</v>
      </c>
      <c r="CF316" s="157">
        <f t="shared" si="922"/>
        <v>6281.8</v>
      </c>
      <c r="CG316" s="158">
        <f t="shared" si="922"/>
        <v>6835.2</v>
      </c>
      <c r="CH316" s="155">
        <v>5.4</v>
      </c>
      <c r="CI316" s="156">
        <v>5.0999999999999996</v>
      </c>
      <c r="CJ316" s="157">
        <f t="shared" si="923"/>
        <v>480.6</v>
      </c>
      <c r="CK316" s="158">
        <f t="shared" si="923"/>
        <v>372.29999999999995</v>
      </c>
      <c r="CL316" s="155"/>
      <c r="CM316" s="156"/>
      <c r="CN316" s="157">
        <f t="shared" si="924"/>
        <v>0</v>
      </c>
      <c r="CO316" s="158">
        <f t="shared" si="924"/>
        <v>0</v>
      </c>
      <c r="CP316" s="157">
        <f t="shared" si="925"/>
        <v>4.932458059810358</v>
      </c>
      <c r="CQ316" s="158">
        <f t="shared" si="925"/>
        <v>4.8146292585170345</v>
      </c>
      <c r="CR316" s="157">
        <f t="shared" si="926"/>
        <v>6762.4000000000005</v>
      </c>
      <c r="CS316" s="158">
        <f t="shared" si="926"/>
        <v>7207.5000000000009</v>
      </c>
      <c r="CT316" s="155">
        <v>129.80000000000001</v>
      </c>
      <c r="CU316" s="156">
        <v>128.80000000000001</v>
      </c>
      <c r="CV316" s="157">
        <f t="shared" si="927"/>
        <v>166403.6</v>
      </c>
      <c r="CW316" s="158">
        <f t="shared" si="927"/>
        <v>183411.20000000001</v>
      </c>
      <c r="CX316" s="155">
        <v>137.69999999999999</v>
      </c>
      <c r="CY316" s="156">
        <v>135.5</v>
      </c>
      <c r="CZ316" s="157">
        <f t="shared" si="928"/>
        <v>12255.3</v>
      </c>
      <c r="DA316" s="158">
        <f t="shared" si="928"/>
        <v>9891.5</v>
      </c>
      <c r="DB316" s="155"/>
      <c r="DC316" s="156"/>
      <c r="DD316" s="157">
        <f t="shared" si="929"/>
        <v>0</v>
      </c>
      <c r="DE316" s="158">
        <f t="shared" si="929"/>
        <v>0</v>
      </c>
      <c r="DF316" s="157">
        <f t="shared" si="930"/>
        <v>130.31283734500363</v>
      </c>
      <c r="DG316" s="158">
        <f t="shared" si="930"/>
        <v>129.12672010688044</v>
      </c>
      <c r="DH316" s="157">
        <f t="shared" si="931"/>
        <v>178658.89999999997</v>
      </c>
      <c r="DI316" s="158">
        <f t="shared" si="931"/>
        <v>193302.7</v>
      </c>
      <c r="DJ316" s="157">
        <f t="shared" si="932"/>
        <v>2595</v>
      </c>
      <c r="DK316" s="158">
        <f t="shared" si="932"/>
        <v>2904</v>
      </c>
      <c r="DL316" s="157">
        <f t="shared" si="932"/>
        <v>2595</v>
      </c>
      <c r="DM316" s="158">
        <f t="shared" si="932"/>
        <v>2904</v>
      </c>
      <c r="DN316" s="157">
        <f t="shared" si="933"/>
        <v>4.780963391136801</v>
      </c>
      <c r="DO316" s="158">
        <f t="shared" si="933"/>
        <v>4.6654269972451798</v>
      </c>
      <c r="DP316" s="157">
        <f t="shared" si="934"/>
        <v>12406.599999999999</v>
      </c>
      <c r="DQ316" s="158">
        <f t="shared" si="934"/>
        <v>13548.400000000001</v>
      </c>
      <c r="DR316" s="157">
        <f t="shared" si="935"/>
        <v>125.64813102119459</v>
      </c>
      <c r="DS316" s="158">
        <f t="shared" si="935"/>
        <v>124.24779614325068</v>
      </c>
      <c r="DT316" s="157">
        <f t="shared" si="936"/>
        <v>326056.89999999997</v>
      </c>
      <c r="DU316" s="158">
        <f t="shared" si="936"/>
        <v>360815.6</v>
      </c>
      <c r="DV316" s="155">
        <v>2878</v>
      </c>
      <c r="DW316" s="156">
        <v>3044</v>
      </c>
      <c r="DX316" s="157">
        <f t="shared" si="937"/>
        <v>2878</v>
      </c>
      <c r="DY316" s="158">
        <f t="shared" si="937"/>
        <v>3044</v>
      </c>
      <c r="DZ316" s="155">
        <v>833</v>
      </c>
      <c r="EA316" s="156">
        <v>884</v>
      </c>
      <c r="EB316" s="157">
        <f t="shared" si="938"/>
        <v>833</v>
      </c>
      <c r="EC316" s="158">
        <f t="shared" si="938"/>
        <v>884</v>
      </c>
      <c r="ED316" s="155"/>
      <c r="EE316" s="156"/>
      <c r="EF316" s="157">
        <f t="shared" si="939"/>
        <v>0</v>
      </c>
      <c r="EG316" s="158">
        <f t="shared" si="939"/>
        <v>0</v>
      </c>
      <c r="EH316" s="157">
        <f t="shared" si="940"/>
        <v>3711</v>
      </c>
      <c r="EI316" s="158">
        <f t="shared" si="940"/>
        <v>3928</v>
      </c>
      <c r="EJ316" s="157">
        <f t="shared" si="941"/>
        <v>3711</v>
      </c>
      <c r="EK316" s="158">
        <f t="shared" si="941"/>
        <v>3928</v>
      </c>
      <c r="EL316" s="155">
        <v>3.5</v>
      </c>
      <c r="EM316" s="156">
        <v>3.5</v>
      </c>
      <c r="EN316" s="157">
        <f t="shared" si="942"/>
        <v>10073</v>
      </c>
      <c r="EO316" s="158">
        <f t="shared" si="942"/>
        <v>10654</v>
      </c>
      <c r="EP316" s="155">
        <v>3.5</v>
      </c>
      <c r="EQ316" s="156">
        <v>3.5</v>
      </c>
      <c r="ER316" s="157">
        <f t="shared" si="943"/>
        <v>2915.5</v>
      </c>
      <c r="ES316" s="158">
        <f t="shared" si="943"/>
        <v>3094</v>
      </c>
      <c r="ET316" s="155"/>
      <c r="EU316" s="156"/>
      <c r="EV316" s="157">
        <f t="shared" si="944"/>
        <v>0</v>
      </c>
      <c r="EW316" s="158">
        <f t="shared" si="944"/>
        <v>0</v>
      </c>
      <c r="EX316" s="157">
        <f t="shared" si="945"/>
        <v>3.5</v>
      </c>
      <c r="EY316" s="158">
        <f t="shared" si="945"/>
        <v>3.5</v>
      </c>
      <c r="EZ316" s="157">
        <f t="shared" si="946"/>
        <v>12988.5</v>
      </c>
      <c r="FA316" s="158">
        <f t="shared" si="946"/>
        <v>13748</v>
      </c>
      <c r="FB316" s="155">
        <v>87.9</v>
      </c>
      <c r="FC316" s="156">
        <v>86.6</v>
      </c>
      <c r="FD316" s="157">
        <f t="shared" si="947"/>
        <v>252976.2</v>
      </c>
      <c r="FE316" s="158">
        <f t="shared" si="947"/>
        <v>263610.39999999997</v>
      </c>
      <c r="FF316" s="155">
        <v>68.900000000000006</v>
      </c>
      <c r="FG316" s="156">
        <v>70</v>
      </c>
      <c r="FH316" s="157">
        <f t="shared" si="948"/>
        <v>57393.700000000004</v>
      </c>
      <c r="FI316" s="158">
        <f t="shared" si="948"/>
        <v>61880</v>
      </c>
      <c r="FJ316" s="155"/>
      <c r="FK316" s="156"/>
      <c r="FL316" s="157">
        <f t="shared" si="949"/>
        <v>0</v>
      </c>
      <c r="FM316" s="158">
        <f t="shared" si="949"/>
        <v>0</v>
      </c>
      <c r="FN316" s="157">
        <f t="shared" si="950"/>
        <v>83.635111829695504</v>
      </c>
      <c r="FO316" s="158">
        <f t="shared" si="950"/>
        <v>82.864154786150706</v>
      </c>
      <c r="FP316" s="157">
        <f t="shared" si="951"/>
        <v>310369.90000000002</v>
      </c>
      <c r="FQ316" s="158">
        <f t="shared" si="951"/>
        <v>325490.39999999997</v>
      </c>
      <c r="FR316" s="155">
        <v>177</v>
      </c>
      <c r="FS316" s="156">
        <v>195</v>
      </c>
      <c r="FT316" s="157">
        <f t="shared" si="952"/>
        <v>177</v>
      </c>
      <c r="FU316" s="158">
        <f t="shared" si="952"/>
        <v>195</v>
      </c>
      <c r="FV316" s="155">
        <v>5.8</v>
      </c>
      <c r="FW316" s="156">
        <v>5</v>
      </c>
      <c r="FX316" s="157">
        <f t="shared" si="953"/>
        <v>1026.5999999999999</v>
      </c>
      <c r="FY316" s="158">
        <f t="shared" si="953"/>
        <v>975</v>
      </c>
      <c r="FZ316" s="155">
        <v>51.6</v>
      </c>
      <c r="GA316" s="156">
        <v>45.7</v>
      </c>
      <c r="GB316" s="157">
        <f t="shared" si="954"/>
        <v>9133.2000000000007</v>
      </c>
      <c r="GC316" s="158">
        <f t="shared" si="954"/>
        <v>8911.5</v>
      </c>
      <c r="GD316" s="157">
        <f t="shared" si="955"/>
        <v>5338</v>
      </c>
      <c r="GE316" s="158">
        <f t="shared" si="955"/>
        <v>5828</v>
      </c>
      <c r="GF316" s="157">
        <f t="shared" si="955"/>
        <v>5338</v>
      </c>
      <c r="GG316" s="158">
        <f t="shared" si="955"/>
        <v>5828</v>
      </c>
      <c r="GH316" s="157">
        <f t="shared" si="956"/>
        <v>21773.599999999999</v>
      </c>
      <c r="GI316" s="158">
        <f t="shared" si="956"/>
        <v>23609.200000000001</v>
      </c>
      <c r="GJ316" s="157">
        <f t="shared" si="957"/>
        <v>560857.60000000009</v>
      </c>
      <c r="GK316" s="158">
        <f t="shared" si="957"/>
        <v>608861.6</v>
      </c>
      <c r="GL316" s="157">
        <f t="shared" si="958"/>
        <v>968</v>
      </c>
      <c r="GM316" s="158">
        <f t="shared" si="958"/>
        <v>1004</v>
      </c>
      <c r="GN316" s="157">
        <f t="shared" si="958"/>
        <v>968</v>
      </c>
      <c r="GO316" s="158">
        <f t="shared" si="958"/>
        <v>1004</v>
      </c>
      <c r="GP316" s="157">
        <f t="shared" si="959"/>
        <v>3621.5</v>
      </c>
      <c r="GQ316" s="158">
        <f t="shared" si="959"/>
        <v>3687.2</v>
      </c>
      <c r="GR316" s="157">
        <f t="shared" si="960"/>
        <v>75569.200000000012</v>
      </c>
      <c r="GS316" s="158">
        <f t="shared" si="960"/>
        <v>77444.399999999994</v>
      </c>
      <c r="GT316" s="157">
        <f t="shared" si="961"/>
        <v>6306</v>
      </c>
      <c r="GU316" s="158">
        <f t="shared" si="961"/>
        <v>6832</v>
      </c>
      <c r="GV316" s="157">
        <f t="shared" si="961"/>
        <v>6306</v>
      </c>
      <c r="GW316" s="158">
        <f t="shared" si="961"/>
        <v>6832</v>
      </c>
      <c r="GX316" s="157">
        <f t="shared" si="962"/>
        <v>25395.1</v>
      </c>
      <c r="GY316" s="158">
        <f t="shared" si="962"/>
        <v>27296.400000000001</v>
      </c>
      <c r="GZ316" s="157">
        <f t="shared" si="962"/>
        <v>636426.80000000005</v>
      </c>
      <c r="HA316" s="158">
        <f t="shared" si="962"/>
        <v>686306</v>
      </c>
      <c r="HB316" s="157">
        <f t="shared" si="963"/>
        <v>0</v>
      </c>
      <c r="HC316" s="158">
        <f t="shared" si="963"/>
        <v>0</v>
      </c>
      <c r="HD316" s="157">
        <f t="shared" si="963"/>
        <v>0</v>
      </c>
      <c r="HE316" s="158">
        <f t="shared" si="963"/>
        <v>0</v>
      </c>
      <c r="HF316" s="157" t="str">
        <f t="shared" si="964"/>
        <v/>
      </c>
      <c r="HG316" s="158" t="str">
        <f t="shared" si="964"/>
        <v/>
      </c>
      <c r="HH316" s="157" t="str">
        <f t="shared" si="965"/>
        <v/>
      </c>
      <c r="HI316" s="158" t="str">
        <f t="shared" si="965"/>
        <v/>
      </c>
      <c r="HJ316" s="157">
        <f t="shared" si="966"/>
        <v>26421.699999999997</v>
      </c>
      <c r="HK316" s="158">
        <f t="shared" si="966"/>
        <v>28271.4</v>
      </c>
      <c r="HL316" s="157">
        <f t="shared" si="967"/>
        <v>645560</v>
      </c>
      <c r="HM316" s="158">
        <f t="shared" si="967"/>
        <v>695217.5</v>
      </c>
    </row>
    <row r="317" spans="1:221" s="82" customFormat="1" ht="15" customHeight="1">
      <c r="A317" s="265" t="s">
        <v>693</v>
      </c>
      <c r="B317" s="213" t="s">
        <v>718</v>
      </c>
      <c r="C317" s="215"/>
      <c r="D317" s="13">
        <v>225414</v>
      </c>
      <c r="E317" s="13">
        <v>3</v>
      </c>
      <c r="F317" s="155">
        <v>1294</v>
      </c>
      <c r="G317" s="156">
        <v>1325</v>
      </c>
      <c r="H317" s="155">
        <v>0</v>
      </c>
      <c r="I317" s="156">
        <v>0</v>
      </c>
      <c r="J317" s="157">
        <f t="shared" si="900"/>
        <v>1294</v>
      </c>
      <c r="K317" s="158">
        <f t="shared" si="900"/>
        <v>1325</v>
      </c>
      <c r="L317" s="155"/>
      <c r="M317" s="156"/>
      <c r="N317" s="157">
        <f t="shared" si="901"/>
        <v>1294</v>
      </c>
      <c r="O317" s="158">
        <f t="shared" si="901"/>
        <v>1325</v>
      </c>
      <c r="P317" s="157">
        <f t="shared" si="901"/>
        <v>1294</v>
      </c>
      <c r="Q317" s="158">
        <f t="shared" si="901"/>
        <v>1325</v>
      </c>
      <c r="R317" s="155">
        <v>0</v>
      </c>
      <c r="S317" s="156">
        <v>8</v>
      </c>
      <c r="T317" s="157">
        <f t="shared" si="902"/>
        <v>0</v>
      </c>
      <c r="U317" s="158">
        <f t="shared" si="902"/>
        <v>8</v>
      </c>
      <c r="V317" s="155">
        <v>0</v>
      </c>
      <c r="W317" s="156">
        <v>1</v>
      </c>
      <c r="X317" s="157">
        <f t="shared" si="903"/>
        <v>0</v>
      </c>
      <c r="Y317" s="158">
        <f t="shared" si="903"/>
        <v>1</v>
      </c>
      <c r="Z317" s="155"/>
      <c r="AA317" s="156"/>
      <c r="AB317" s="157">
        <f t="shared" si="904"/>
        <v>0</v>
      </c>
      <c r="AC317" s="158">
        <f t="shared" si="904"/>
        <v>0</v>
      </c>
      <c r="AD317" s="157">
        <f t="shared" si="905"/>
        <v>0</v>
      </c>
      <c r="AE317" s="158">
        <f t="shared" si="905"/>
        <v>9</v>
      </c>
      <c r="AF317" s="157">
        <f t="shared" si="906"/>
        <v>0</v>
      </c>
      <c r="AG317" s="158">
        <f t="shared" si="906"/>
        <v>9</v>
      </c>
      <c r="AH317" s="155">
        <v>0</v>
      </c>
      <c r="AI317" s="156">
        <v>2.9</v>
      </c>
      <c r="AJ317" s="157">
        <f t="shared" si="907"/>
        <v>0</v>
      </c>
      <c r="AK317" s="157">
        <f t="shared" si="907"/>
        <v>23.2</v>
      </c>
      <c r="AL317" s="155">
        <v>0</v>
      </c>
      <c r="AM317" s="156">
        <v>3</v>
      </c>
      <c r="AN317" s="157">
        <f t="shared" si="908"/>
        <v>0</v>
      </c>
      <c r="AO317" s="157">
        <f t="shared" si="908"/>
        <v>3</v>
      </c>
      <c r="AP317" s="155"/>
      <c r="AQ317" s="156"/>
      <c r="AR317" s="157">
        <f t="shared" si="909"/>
        <v>0</v>
      </c>
      <c r="AS317" s="158">
        <f t="shared" si="909"/>
        <v>0</v>
      </c>
      <c r="AT317" s="157">
        <f t="shared" si="910"/>
        <v>0</v>
      </c>
      <c r="AU317" s="158">
        <f t="shared" si="910"/>
        <v>2.911111111111111</v>
      </c>
      <c r="AV317" s="157">
        <f t="shared" si="911"/>
        <v>0</v>
      </c>
      <c r="AW317" s="158">
        <f t="shared" si="911"/>
        <v>26.2</v>
      </c>
      <c r="AX317" s="155">
        <v>0</v>
      </c>
      <c r="AY317" s="156">
        <v>73.900000000000006</v>
      </c>
      <c r="AZ317" s="157">
        <f t="shared" si="912"/>
        <v>0</v>
      </c>
      <c r="BA317" s="158">
        <f t="shared" si="912"/>
        <v>591.20000000000005</v>
      </c>
      <c r="BB317" s="155">
        <v>0</v>
      </c>
      <c r="BC317" s="156">
        <v>60</v>
      </c>
      <c r="BD317" s="157">
        <f t="shared" si="913"/>
        <v>0</v>
      </c>
      <c r="BE317" s="158">
        <f t="shared" si="913"/>
        <v>60</v>
      </c>
      <c r="BF317" s="155"/>
      <c r="BG317" s="156"/>
      <c r="BH317" s="157">
        <f t="shared" si="914"/>
        <v>0</v>
      </c>
      <c r="BI317" s="158">
        <f t="shared" si="914"/>
        <v>0</v>
      </c>
      <c r="BJ317" s="157">
        <f t="shared" si="915"/>
        <v>0</v>
      </c>
      <c r="BK317" s="158">
        <f t="shared" si="915"/>
        <v>72.355555555555554</v>
      </c>
      <c r="BL317" s="157">
        <f t="shared" si="916"/>
        <v>0</v>
      </c>
      <c r="BM317" s="158">
        <f t="shared" si="916"/>
        <v>651.20000000000005</v>
      </c>
      <c r="BN317" s="155">
        <v>1</v>
      </c>
      <c r="BO317" s="156">
        <v>5</v>
      </c>
      <c r="BP317" s="157">
        <f t="shared" si="917"/>
        <v>1</v>
      </c>
      <c r="BQ317" s="158">
        <f t="shared" si="917"/>
        <v>5</v>
      </c>
      <c r="BR317" s="155">
        <v>0</v>
      </c>
      <c r="BS317" s="156">
        <v>1</v>
      </c>
      <c r="BT317" s="157">
        <f t="shared" si="918"/>
        <v>0</v>
      </c>
      <c r="BU317" s="158">
        <f t="shared" si="918"/>
        <v>1</v>
      </c>
      <c r="BV317" s="155"/>
      <c r="BW317" s="156"/>
      <c r="BX317" s="157">
        <f t="shared" si="919"/>
        <v>0</v>
      </c>
      <c r="BY317" s="158">
        <f t="shared" si="919"/>
        <v>0</v>
      </c>
      <c r="BZ317" s="157">
        <f t="shared" si="920"/>
        <v>1</v>
      </c>
      <c r="CA317" s="158">
        <f t="shared" si="920"/>
        <v>6</v>
      </c>
      <c r="CB317" s="157">
        <f t="shared" si="921"/>
        <v>1</v>
      </c>
      <c r="CC317" s="158">
        <f t="shared" si="921"/>
        <v>6</v>
      </c>
      <c r="CD317" s="155">
        <v>2</v>
      </c>
      <c r="CE317" s="156">
        <v>3</v>
      </c>
      <c r="CF317" s="157">
        <f t="shared" si="922"/>
        <v>2</v>
      </c>
      <c r="CG317" s="158">
        <f t="shared" si="922"/>
        <v>15</v>
      </c>
      <c r="CH317" s="155">
        <v>0</v>
      </c>
      <c r="CI317" s="156">
        <v>3</v>
      </c>
      <c r="CJ317" s="157">
        <f t="shared" si="923"/>
        <v>0</v>
      </c>
      <c r="CK317" s="158">
        <f t="shared" si="923"/>
        <v>3</v>
      </c>
      <c r="CL317" s="155"/>
      <c r="CM317" s="156"/>
      <c r="CN317" s="157">
        <f t="shared" si="924"/>
        <v>0</v>
      </c>
      <c r="CO317" s="158">
        <f t="shared" si="924"/>
        <v>0</v>
      </c>
      <c r="CP317" s="157">
        <f t="shared" si="925"/>
        <v>2</v>
      </c>
      <c r="CQ317" s="158">
        <f t="shared" si="925"/>
        <v>3</v>
      </c>
      <c r="CR317" s="157">
        <f t="shared" si="926"/>
        <v>2</v>
      </c>
      <c r="CS317" s="158">
        <f t="shared" si="926"/>
        <v>18</v>
      </c>
      <c r="CT317" s="155">
        <v>71</v>
      </c>
      <c r="CU317" s="156">
        <v>93</v>
      </c>
      <c r="CV317" s="157">
        <f t="shared" si="927"/>
        <v>71</v>
      </c>
      <c r="CW317" s="158">
        <f t="shared" si="927"/>
        <v>465</v>
      </c>
      <c r="CX317" s="155">
        <v>0</v>
      </c>
      <c r="CY317" s="156">
        <v>66</v>
      </c>
      <c r="CZ317" s="157">
        <f t="shared" si="928"/>
        <v>0</v>
      </c>
      <c r="DA317" s="158">
        <f t="shared" si="928"/>
        <v>66</v>
      </c>
      <c r="DB317" s="155"/>
      <c r="DC317" s="156"/>
      <c r="DD317" s="157">
        <f t="shared" si="929"/>
        <v>0</v>
      </c>
      <c r="DE317" s="158">
        <f t="shared" si="929"/>
        <v>0</v>
      </c>
      <c r="DF317" s="157">
        <f t="shared" si="930"/>
        <v>71</v>
      </c>
      <c r="DG317" s="158">
        <f t="shared" si="930"/>
        <v>88.5</v>
      </c>
      <c r="DH317" s="157">
        <f t="shared" si="931"/>
        <v>71</v>
      </c>
      <c r="DI317" s="158">
        <f t="shared" si="931"/>
        <v>531</v>
      </c>
      <c r="DJ317" s="157">
        <f t="shared" si="932"/>
        <v>1</v>
      </c>
      <c r="DK317" s="158">
        <f t="shared" si="932"/>
        <v>15</v>
      </c>
      <c r="DL317" s="157">
        <f t="shared" si="932"/>
        <v>1</v>
      </c>
      <c r="DM317" s="158">
        <f t="shared" si="932"/>
        <v>15</v>
      </c>
      <c r="DN317" s="157">
        <f t="shared" si="933"/>
        <v>2</v>
      </c>
      <c r="DO317" s="158">
        <f t="shared" si="933"/>
        <v>2.9466666666666668</v>
      </c>
      <c r="DP317" s="157">
        <f t="shared" si="934"/>
        <v>2</v>
      </c>
      <c r="DQ317" s="158">
        <f t="shared" si="934"/>
        <v>44.2</v>
      </c>
      <c r="DR317" s="157">
        <f t="shared" si="935"/>
        <v>71</v>
      </c>
      <c r="DS317" s="158">
        <f t="shared" si="935"/>
        <v>78.813333333333333</v>
      </c>
      <c r="DT317" s="157">
        <f t="shared" si="936"/>
        <v>71</v>
      </c>
      <c r="DU317" s="158">
        <f t="shared" si="936"/>
        <v>1182.2</v>
      </c>
      <c r="DV317" s="155">
        <v>610</v>
      </c>
      <c r="DW317" s="156">
        <v>588</v>
      </c>
      <c r="DX317" s="157">
        <f t="shared" si="937"/>
        <v>610</v>
      </c>
      <c r="DY317" s="158">
        <f t="shared" si="937"/>
        <v>588</v>
      </c>
      <c r="DZ317" s="155">
        <v>653</v>
      </c>
      <c r="EA317" s="156">
        <v>697</v>
      </c>
      <c r="EB317" s="157">
        <f t="shared" si="938"/>
        <v>653</v>
      </c>
      <c r="EC317" s="158">
        <f t="shared" si="938"/>
        <v>697</v>
      </c>
      <c r="ED317" s="155"/>
      <c r="EE317" s="156"/>
      <c r="EF317" s="157">
        <f t="shared" si="939"/>
        <v>0</v>
      </c>
      <c r="EG317" s="158">
        <f t="shared" si="939"/>
        <v>0</v>
      </c>
      <c r="EH317" s="157">
        <f t="shared" si="940"/>
        <v>1263</v>
      </c>
      <c r="EI317" s="158">
        <f t="shared" si="940"/>
        <v>1285</v>
      </c>
      <c r="EJ317" s="157">
        <f t="shared" si="941"/>
        <v>1263</v>
      </c>
      <c r="EK317" s="158">
        <f t="shared" si="941"/>
        <v>1285</v>
      </c>
      <c r="EL317" s="155">
        <v>3</v>
      </c>
      <c r="EM317" s="156">
        <v>3.1</v>
      </c>
      <c r="EN317" s="157">
        <f t="shared" si="942"/>
        <v>1830</v>
      </c>
      <c r="EO317" s="158">
        <f t="shared" si="942"/>
        <v>1822.8</v>
      </c>
      <c r="EP317" s="155">
        <v>3.6</v>
      </c>
      <c r="EQ317" s="156">
        <v>3.7</v>
      </c>
      <c r="ER317" s="157">
        <f t="shared" si="943"/>
        <v>2350.8000000000002</v>
      </c>
      <c r="ES317" s="158">
        <f t="shared" si="943"/>
        <v>2578.9</v>
      </c>
      <c r="ET317" s="155"/>
      <c r="EU317" s="156"/>
      <c r="EV317" s="157">
        <f t="shared" si="944"/>
        <v>0</v>
      </c>
      <c r="EW317" s="158">
        <f t="shared" si="944"/>
        <v>0</v>
      </c>
      <c r="EX317" s="157">
        <f t="shared" si="945"/>
        <v>3.3102137767220903</v>
      </c>
      <c r="EY317" s="158">
        <f t="shared" si="945"/>
        <v>3.4254474708171205</v>
      </c>
      <c r="EZ317" s="157">
        <f t="shared" si="946"/>
        <v>4180.8</v>
      </c>
      <c r="FA317" s="158">
        <f t="shared" si="946"/>
        <v>4401.7</v>
      </c>
      <c r="FB317" s="155">
        <v>69.2</v>
      </c>
      <c r="FC317" s="156">
        <v>69.8</v>
      </c>
      <c r="FD317" s="157">
        <f t="shared" si="947"/>
        <v>42212</v>
      </c>
      <c r="FE317" s="158">
        <f t="shared" si="947"/>
        <v>41042.400000000001</v>
      </c>
      <c r="FF317" s="155">
        <v>67.099999999999994</v>
      </c>
      <c r="FG317" s="156">
        <v>66.400000000000006</v>
      </c>
      <c r="FH317" s="157">
        <f t="shared" si="948"/>
        <v>43816.299999999996</v>
      </c>
      <c r="FI317" s="158">
        <f t="shared" si="948"/>
        <v>46280.800000000003</v>
      </c>
      <c r="FJ317" s="155"/>
      <c r="FK317" s="156"/>
      <c r="FL317" s="157">
        <f t="shared" si="949"/>
        <v>0</v>
      </c>
      <c r="FM317" s="158">
        <f t="shared" si="949"/>
        <v>0</v>
      </c>
      <c r="FN317" s="157">
        <f t="shared" si="950"/>
        <v>68.114251781472674</v>
      </c>
      <c r="FO317" s="158">
        <f t="shared" si="950"/>
        <v>67.955797665369658</v>
      </c>
      <c r="FP317" s="157">
        <f t="shared" si="951"/>
        <v>86028.299999999988</v>
      </c>
      <c r="FQ317" s="158">
        <f t="shared" si="951"/>
        <v>87323.200000000012</v>
      </c>
      <c r="FR317" s="155">
        <v>30</v>
      </c>
      <c r="FS317" s="156">
        <v>25</v>
      </c>
      <c r="FT317" s="157">
        <f t="shared" si="952"/>
        <v>30</v>
      </c>
      <c r="FU317" s="158">
        <f t="shared" si="952"/>
        <v>25</v>
      </c>
      <c r="FV317" s="155">
        <v>5.8</v>
      </c>
      <c r="FW317" s="156">
        <v>6.1</v>
      </c>
      <c r="FX317" s="157">
        <f t="shared" si="953"/>
        <v>174</v>
      </c>
      <c r="FY317" s="158">
        <f t="shared" si="953"/>
        <v>152.5</v>
      </c>
      <c r="FZ317" s="155">
        <v>46</v>
      </c>
      <c r="GA317" s="156">
        <v>51.8</v>
      </c>
      <c r="GB317" s="157">
        <f t="shared" si="954"/>
        <v>1380</v>
      </c>
      <c r="GC317" s="158">
        <f t="shared" si="954"/>
        <v>1295</v>
      </c>
      <c r="GD317" s="157">
        <f t="shared" si="955"/>
        <v>611</v>
      </c>
      <c r="GE317" s="158">
        <f t="shared" si="955"/>
        <v>601</v>
      </c>
      <c r="GF317" s="157">
        <f t="shared" si="955"/>
        <v>611</v>
      </c>
      <c r="GG317" s="158">
        <f t="shared" si="955"/>
        <v>601</v>
      </c>
      <c r="GH317" s="157">
        <f t="shared" si="956"/>
        <v>1832</v>
      </c>
      <c r="GI317" s="158">
        <f t="shared" si="956"/>
        <v>1861</v>
      </c>
      <c r="GJ317" s="157">
        <f t="shared" si="957"/>
        <v>42283</v>
      </c>
      <c r="GK317" s="158">
        <f t="shared" si="957"/>
        <v>42098.6</v>
      </c>
      <c r="GL317" s="157">
        <f t="shared" si="958"/>
        <v>653</v>
      </c>
      <c r="GM317" s="158">
        <f t="shared" si="958"/>
        <v>699</v>
      </c>
      <c r="GN317" s="157">
        <f t="shared" si="958"/>
        <v>653</v>
      </c>
      <c r="GO317" s="158">
        <f t="shared" si="958"/>
        <v>699</v>
      </c>
      <c r="GP317" s="157">
        <f t="shared" si="959"/>
        <v>2350.8000000000002</v>
      </c>
      <c r="GQ317" s="158">
        <f t="shared" si="959"/>
        <v>2584.9</v>
      </c>
      <c r="GR317" s="157">
        <f t="shared" si="960"/>
        <v>43816.299999999996</v>
      </c>
      <c r="GS317" s="158">
        <f t="shared" si="960"/>
        <v>46406.8</v>
      </c>
      <c r="GT317" s="157">
        <f t="shared" si="961"/>
        <v>1264</v>
      </c>
      <c r="GU317" s="158">
        <f t="shared" si="961"/>
        <v>1300</v>
      </c>
      <c r="GV317" s="157">
        <f t="shared" si="961"/>
        <v>1264</v>
      </c>
      <c r="GW317" s="158">
        <f t="shared" si="961"/>
        <v>1300</v>
      </c>
      <c r="GX317" s="157">
        <f t="shared" si="962"/>
        <v>4182.8</v>
      </c>
      <c r="GY317" s="158">
        <f t="shared" si="962"/>
        <v>4445.8999999999996</v>
      </c>
      <c r="GZ317" s="157">
        <f t="shared" si="962"/>
        <v>86099.299999999988</v>
      </c>
      <c r="HA317" s="158">
        <f t="shared" si="962"/>
        <v>88505.4</v>
      </c>
      <c r="HB317" s="157">
        <f t="shared" si="963"/>
        <v>0</v>
      </c>
      <c r="HC317" s="158">
        <f t="shared" si="963"/>
        <v>0</v>
      </c>
      <c r="HD317" s="157">
        <f t="shared" si="963"/>
        <v>0</v>
      </c>
      <c r="HE317" s="158">
        <f t="shared" si="963"/>
        <v>0</v>
      </c>
      <c r="HF317" s="157" t="str">
        <f t="shared" si="964"/>
        <v/>
      </c>
      <c r="HG317" s="158" t="str">
        <f t="shared" si="964"/>
        <v/>
      </c>
      <c r="HH317" s="157" t="str">
        <f t="shared" si="965"/>
        <v/>
      </c>
      <c r="HI317" s="158" t="str">
        <f t="shared" si="965"/>
        <v/>
      </c>
      <c r="HJ317" s="157">
        <f t="shared" si="966"/>
        <v>4356.8</v>
      </c>
      <c r="HK317" s="158">
        <f t="shared" si="966"/>
        <v>4598.3999999999996</v>
      </c>
      <c r="HL317" s="157">
        <f t="shared" si="967"/>
        <v>87479.299999999988</v>
      </c>
      <c r="HM317" s="158">
        <f t="shared" si="967"/>
        <v>89800.400000000009</v>
      </c>
    </row>
    <row r="318" spans="1:221" s="82" customFormat="1" ht="15" customHeight="1">
      <c r="A318" s="269" t="s">
        <v>693</v>
      </c>
      <c r="B318" s="268" t="s">
        <v>719</v>
      </c>
      <c r="C318" s="215"/>
      <c r="D318" s="13">
        <v>227368</v>
      </c>
      <c r="E318" s="13">
        <v>3</v>
      </c>
      <c r="F318" s="155">
        <v>4017</v>
      </c>
      <c r="G318" s="156">
        <v>4055</v>
      </c>
      <c r="H318" s="155">
        <v>15</v>
      </c>
      <c r="I318" s="156">
        <v>13</v>
      </c>
      <c r="J318" s="157">
        <f t="shared" si="900"/>
        <v>4002</v>
      </c>
      <c r="K318" s="158">
        <f t="shared" si="900"/>
        <v>4042</v>
      </c>
      <c r="L318" s="155"/>
      <c r="M318" s="156"/>
      <c r="N318" s="157">
        <f t="shared" si="901"/>
        <v>4002</v>
      </c>
      <c r="O318" s="158">
        <f t="shared" si="901"/>
        <v>4042</v>
      </c>
      <c r="P318" s="157">
        <f t="shared" si="901"/>
        <v>4002</v>
      </c>
      <c r="Q318" s="158">
        <f t="shared" si="901"/>
        <v>4042</v>
      </c>
      <c r="R318" s="155">
        <v>839</v>
      </c>
      <c r="S318" s="156">
        <v>977</v>
      </c>
      <c r="T318" s="157">
        <f t="shared" si="902"/>
        <v>839</v>
      </c>
      <c r="U318" s="158">
        <f t="shared" si="902"/>
        <v>977</v>
      </c>
      <c r="V318" s="155">
        <v>114</v>
      </c>
      <c r="W318" s="156">
        <v>88</v>
      </c>
      <c r="X318" s="157">
        <f t="shared" si="903"/>
        <v>114</v>
      </c>
      <c r="Y318" s="158">
        <f t="shared" si="903"/>
        <v>88</v>
      </c>
      <c r="Z318" s="155"/>
      <c r="AA318" s="156"/>
      <c r="AB318" s="157">
        <f t="shared" si="904"/>
        <v>0</v>
      </c>
      <c r="AC318" s="158">
        <f t="shared" si="904"/>
        <v>0</v>
      </c>
      <c r="AD318" s="157">
        <f t="shared" si="905"/>
        <v>953</v>
      </c>
      <c r="AE318" s="158">
        <f t="shared" si="905"/>
        <v>1065</v>
      </c>
      <c r="AF318" s="157">
        <f t="shared" si="906"/>
        <v>953</v>
      </c>
      <c r="AG318" s="158">
        <f t="shared" si="906"/>
        <v>1065</v>
      </c>
      <c r="AH318" s="155">
        <v>4.8</v>
      </c>
      <c r="AI318" s="156">
        <v>4.8</v>
      </c>
      <c r="AJ318" s="157">
        <f t="shared" si="907"/>
        <v>4027.2</v>
      </c>
      <c r="AK318" s="157">
        <f t="shared" si="907"/>
        <v>4689.5999999999995</v>
      </c>
      <c r="AL318" s="155">
        <v>4.7</v>
      </c>
      <c r="AM318" s="156">
        <v>4.8</v>
      </c>
      <c r="AN318" s="157">
        <f t="shared" si="908"/>
        <v>535.80000000000007</v>
      </c>
      <c r="AO318" s="157">
        <f t="shared" si="908"/>
        <v>422.4</v>
      </c>
      <c r="AP318" s="155"/>
      <c r="AQ318" s="156"/>
      <c r="AR318" s="157">
        <f t="shared" si="909"/>
        <v>0</v>
      </c>
      <c r="AS318" s="158">
        <f t="shared" si="909"/>
        <v>0</v>
      </c>
      <c r="AT318" s="157">
        <f t="shared" si="910"/>
        <v>4.78803777544596</v>
      </c>
      <c r="AU318" s="158">
        <f t="shared" si="910"/>
        <v>4.7999999999999989</v>
      </c>
      <c r="AV318" s="157">
        <f t="shared" si="911"/>
        <v>4563</v>
      </c>
      <c r="AW318" s="158">
        <f t="shared" si="911"/>
        <v>5111.9999999999991</v>
      </c>
      <c r="AX318" s="155">
        <v>129.69999999999999</v>
      </c>
      <c r="AY318" s="156">
        <v>127.3</v>
      </c>
      <c r="AZ318" s="157">
        <f t="shared" si="912"/>
        <v>108818.29999999999</v>
      </c>
      <c r="BA318" s="158">
        <f t="shared" si="912"/>
        <v>124372.09999999999</v>
      </c>
      <c r="BB318" s="155">
        <v>129.5</v>
      </c>
      <c r="BC318" s="156">
        <v>122</v>
      </c>
      <c r="BD318" s="157">
        <f t="shared" si="913"/>
        <v>14763</v>
      </c>
      <c r="BE318" s="158">
        <f t="shared" si="913"/>
        <v>10736</v>
      </c>
      <c r="BF318" s="155"/>
      <c r="BG318" s="156"/>
      <c r="BH318" s="157">
        <f t="shared" si="914"/>
        <v>0</v>
      </c>
      <c r="BI318" s="158">
        <f t="shared" si="914"/>
        <v>0</v>
      </c>
      <c r="BJ318" s="157">
        <f t="shared" si="915"/>
        <v>129.67607555089191</v>
      </c>
      <c r="BK318" s="158">
        <f t="shared" si="915"/>
        <v>126.8620657276995</v>
      </c>
      <c r="BL318" s="157">
        <f t="shared" si="916"/>
        <v>123581.29999999999</v>
      </c>
      <c r="BM318" s="158">
        <f t="shared" si="916"/>
        <v>135108.09999999998</v>
      </c>
      <c r="BN318" s="155">
        <v>435</v>
      </c>
      <c r="BO318" s="156">
        <v>559</v>
      </c>
      <c r="BP318" s="157">
        <f t="shared" si="917"/>
        <v>435</v>
      </c>
      <c r="BQ318" s="158">
        <f t="shared" si="917"/>
        <v>559</v>
      </c>
      <c r="BR318" s="155">
        <v>64</v>
      </c>
      <c r="BS318" s="156">
        <v>45</v>
      </c>
      <c r="BT318" s="157">
        <f t="shared" si="918"/>
        <v>64</v>
      </c>
      <c r="BU318" s="158">
        <f t="shared" si="918"/>
        <v>45</v>
      </c>
      <c r="BV318" s="155"/>
      <c r="BW318" s="156"/>
      <c r="BX318" s="157">
        <f t="shared" si="919"/>
        <v>0</v>
      </c>
      <c r="BY318" s="158">
        <f t="shared" si="919"/>
        <v>0</v>
      </c>
      <c r="BZ318" s="157">
        <f t="shared" si="920"/>
        <v>499</v>
      </c>
      <c r="CA318" s="158">
        <f t="shared" si="920"/>
        <v>604</v>
      </c>
      <c r="CB318" s="157">
        <f t="shared" si="921"/>
        <v>499</v>
      </c>
      <c r="CC318" s="158">
        <f t="shared" si="921"/>
        <v>604</v>
      </c>
      <c r="CD318" s="155">
        <v>5.6</v>
      </c>
      <c r="CE318" s="156">
        <v>5.2</v>
      </c>
      <c r="CF318" s="157">
        <f t="shared" si="922"/>
        <v>2436</v>
      </c>
      <c r="CG318" s="158">
        <f t="shared" si="922"/>
        <v>2906.8</v>
      </c>
      <c r="CH318" s="155">
        <v>5.8</v>
      </c>
      <c r="CI318" s="156">
        <v>5.7</v>
      </c>
      <c r="CJ318" s="157">
        <f t="shared" si="923"/>
        <v>371.2</v>
      </c>
      <c r="CK318" s="158">
        <f t="shared" si="923"/>
        <v>256.5</v>
      </c>
      <c r="CL318" s="155"/>
      <c r="CM318" s="156"/>
      <c r="CN318" s="157">
        <f t="shared" si="924"/>
        <v>0</v>
      </c>
      <c r="CO318" s="158">
        <f t="shared" si="924"/>
        <v>0</v>
      </c>
      <c r="CP318" s="157">
        <f t="shared" si="925"/>
        <v>5.6256513026052097</v>
      </c>
      <c r="CQ318" s="158">
        <f t="shared" si="925"/>
        <v>5.2372516556291391</v>
      </c>
      <c r="CR318" s="157">
        <f t="shared" si="926"/>
        <v>2807.2</v>
      </c>
      <c r="CS318" s="158">
        <f t="shared" si="926"/>
        <v>3163.3</v>
      </c>
      <c r="CT318" s="155">
        <v>141.30000000000001</v>
      </c>
      <c r="CU318" s="156">
        <v>136.19999999999999</v>
      </c>
      <c r="CV318" s="157">
        <f t="shared" si="927"/>
        <v>61465.500000000007</v>
      </c>
      <c r="CW318" s="158">
        <f t="shared" si="927"/>
        <v>76135.799999999988</v>
      </c>
      <c r="CX318" s="155">
        <v>146.69999999999999</v>
      </c>
      <c r="CY318" s="156">
        <v>130.6</v>
      </c>
      <c r="CZ318" s="157">
        <f t="shared" si="928"/>
        <v>9388.7999999999993</v>
      </c>
      <c r="DA318" s="158">
        <f t="shared" si="928"/>
        <v>5877</v>
      </c>
      <c r="DB318" s="155"/>
      <c r="DC318" s="156"/>
      <c r="DD318" s="157">
        <f t="shared" si="929"/>
        <v>0</v>
      </c>
      <c r="DE318" s="158">
        <f t="shared" si="929"/>
        <v>0</v>
      </c>
      <c r="DF318" s="157">
        <f t="shared" si="930"/>
        <v>141.99258517034067</v>
      </c>
      <c r="DG318" s="158">
        <f t="shared" si="930"/>
        <v>135.78278145695361</v>
      </c>
      <c r="DH318" s="157">
        <f t="shared" si="931"/>
        <v>70854.3</v>
      </c>
      <c r="DI318" s="158">
        <f t="shared" si="931"/>
        <v>82012.799999999988</v>
      </c>
      <c r="DJ318" s="157">
        <f t="shared" si="932"/>
        <v>1452</v>
      </c>
      <c r="DK318" s="158">
        <f t="shared" si="932"/>
        <v>1669</v>
      </c>
      <c r="DL318" s="157">
        <f t="shared" si="932"/>
        <v>1452</v>
      </c>
      <c r="DM318" s="158">
        <f t="shared" si="932"/>
        <v>1669</v>
      </c>
      <c r="DN318" s="157">
        <f t="shared" si="933"/>
        <v>5.0758953168044076</v>
      </c>
      <c r="DO318" s="158">
        <f t="shared" si="933"/>
        <v>4.9582384661473933</v>
      </c>
      <c r="DP318" s="157">
        <f t="shared" si="934"/>
        <v>7370.2</v>
      </c>
      <c r="DQ318" s="158">
        <f t="shared" si="934"/>
        <v>8275.2999999999993</v>
      </c>
      <c r="DR318" s="157">
        <f t="shared" si="935"/>
        <v>133.90881542699722</v>
      </c>
      <c r="DS318" s="158">
        <f t="shared" si="935"/>
        <v>130.09041342121029</v>
      </c>
      <c r="DT318" s="157">
        <f t="shared" si="936"/>
        <v>194435.59999999998</v>
      </c>
      <c r="DU318" s="158">
        <f t="shared" si="936"/>
        <v>217120.89999999997</v>
      </c>
      <c r="DV318" s="155">
        <v>1254</v>
      </c>
      <c r="DW318" s="156">
        <v>1290</v>
      </c>
      <c r="DX318" s="157">
        <f t="shared" si="937"/>
        <v>1254</v>
      </c>
      <c r="DY318" s="158">
        <f t="shared" si="937"/>
        <v>1290</v>
      </c>
      <c r="DZ318" s="155">
        <v>674</v>
      </c>
      <c r="EA318" s="156">
        <v>544</v>
      </c>
      <c r="EB318" s="157">
        <f t="shared" si="938"/>
        <v>674</v>
      </c>
      <c r="EC318" s="158">
        <f t="shared" si="938"/>
        <v>544</v>
      </c>
      <c r="ED318" s="155"/>
      <c r="EE318" s="156"/>
      <c r="EF318" s="157">
        <f t="shared" si="939"/>
        <v>0</v>
      </c>
      <c r="EG318" s="158">
        <f t="shared" si="939"/>
        <v>0</v>
      </c>
      <c r="EH318" s="157">
        <f t="shared" si="940"/>
        <v>1928</v>
      </c>
      <c r="EI318" s="158">
        <f t="shared" si="940"/>
        <v>1834</v>
      </c>
      <c r="EJ318" s="157">
        <f t="shared" si="941"/>
        <v>1928</v>
      </c>
      <c r="EK318" s="158">
        <f t="shared" si="941"/>
        <v>1834</v>
      </c>
      <c r="EL318" s="155">
        <v>2.5</v>
      </c>
      <c r="EM318" s="156">
        <v>2.9</v>
      </c>
      <c r="EN318" s="157">
        <f t="shared" si="942"/>
        <v>3135</v>
      </c>
      <c r="EO318" s="158">
        <f t="shared" si="942"/>
        <v>3741</v>
      </c>
      <c r="EP318" s="155">
        <v>2.5</v>
      </c>
      <c r="EQ318" s="156">
        <v>3.2</v>
      </c>
      <c r="ER318" s="157">
        <f t="shared" si="943"/>
        <v>1685</v>
      </c>
      <c r="ES318" s="158">
        <f t="shared" si="943"/>
        <v>1740.8000000000002</v>
      </c>
      <c r="ET318" s="155"/>
      <c r="EU318" s="156"/>
      <c r="EV318" s="157">
        <f t="shared" si="944"/>
        <v>0</v>
      </c>
      <c r="EW318" s="158">
        <f t="shared" si="944"/>
        <v>0</v>
      </c>
      <c r="EX318" s="157">
        <f t="shared" si="945"/>
        <v>2.5</v>
      </c>
      <c r="EY318" s="158">
        <f t="shared" si="945"/>
        <v>2.9889858233369684</v>
      </c>
      <c r="EZ318" s="157">
        <f t="shared" si="946"/>
        <v>4820</v>
      </c>
      <c r="FA318" s="158">
        <f t="shared" si="946"/>
        <v>5481.8</v>
      </c>
      <c r="FB318" s="155">
        <v>63.4</v>
      </c>
      <c r="FC318" s="156">
        <v>74.8</v>
      </c>
      <c r="FD318" s="157">
        <f t="shared" si="947"/>
        <v>79503.599999999991</v>
      </c>
      <c r="FE318" s="158">
        <f t="shared" si="947"/>
        <v>96492</v>
      </c>
      <c r="FF318" s="155">
        <v>49.2</v>
      </c>
      <c r="FG318" s="156">
        <v>69.900000000000006</v>
      </c>
      <c r="FH318" s="157">
        <f t="shared" si="948"/>
        <v>33160.800000000003</v>
      </c>
      <c r="FI318" s="158">
        <f t="shared" si="948"/>
        <v>38025.600000000006</v>
      </c>
      <c r="FJ318" s="155"/>
      <c r="FK318" s="156"/>
      <c r="FL318" s="157">
        <f t="shared" si="949"/>
        <v>0</v>
      </c>
      <c r="FM318" s="158">
        <f t="shared" si="949"/>
        <v>0</v>
      </c>
      <c r="FN318" s="157">
        <f t="shared" si="950"/>
        <v>58.435892116182572</v>
      </c>
      <c r="FO318" s="158">
        <f t="shared" si="950"/>
        <v>73.346564885496193</v>
      </c>
      <c r="FP318" s="157">
        <f t="shared" si="951"/>
        <v>112664.4</v>
      </c>
      <c r="FQ318" s="158">
        <f t="shared" si="951"/>
        <v>134517.6</v>
      </c>
      <c r="FR318" s="155">
        <v>622</v>
      </c>
      <c r="FS318" s="156">
        <v>539</v>
      </c>
      <c r="FT318" s="157">
        <f t="shared" si="952"/>
        <v>622</v>
      </c>
      <c r="FU318" s="158">
        <f t="shared" si="952"/>
        <v>539</v>
      </c>
      <c r="FV318" s="155">
        <v>2.8</v>
      </c>
      <c r="FW318" s="156">
        <v>3.5</v>
      </c>
      <c r="FX318" s="157">
        <f t="shared" si="953"/>
        <v>1741.6</v>
      </c>
      <c r="FY318" s="158">
        <f t="shared" si="953"/>
        <v>1886.5</v>
      </c>
      <c r="FZ318" s="155">
        <v>43.7</v>
      </c>
      <c r="GA318" s="156">
        <v>61.2</v>
      </c>
      <c r="GB318" s="157">
        <f t="shared" si="954"/>
        <v>27181.4</v>
      </c>
      <c r="GC318" s="158">
        <f t="shared" si="954"/>
        <v>32986.800000000003</v>
      </c>
      <c r="GD318" s="157">
        <f t="shared" si="955"/>
        <v>2528</v>
      </c>
      <c r="GE318" s="158">
        <f t="shared" si="955"/>
        <v>2826</v>
      </c>
      <c r="GF318" s="157">
        <f t="shared" si="955"/>
        <v>2528</v>
      </c>
      <c r="GG318" s="158">
        <f t="shared" si="955"/>
        <v>2826</v>
      </c>
      <c r="GH318" s="157">
        <f t="shared" si="956"/>
        <v>9598.2000000000007</v>
      </c>
      <c r="GI318" s="158">
        <f t="shared" si="956"/>
        <v>11337.4</v>
      </c>
      <c r="GJ318" s="157">
        <f t="shared" si="957"/>
        <v>249787.39999999997</v>
      </c>
      <c r="GK318" s="158">
        <f t="shared" si="957"/>
        <v>296999.89999999997</v>
      </c>
      <c r="GL318" s="157">
        <f t="shared" si="958"/>
        <v>852</v>
      </c>
      <c r="GM318" s="158">
        <f t="shared" si="958"/>
        <v>677</v>
      </c>
      <c r="GN318" s="157">
        <f t="shared" si="958"/>
        <v>852</v>
      </c>
      <c r="GO318" s="158">
        <f t="shared" si="958"/>
        <v>677</v>
      </c>
      <c r="GP318" s="157">
        <f t="shared" si="959"/>
        <v>2592</v>
      </c>
      <c r="GQ318" s="158">
        <f t="shared" si="959"/>
        <v>2419.7000000000003</v>
      </c>
      <c r="GR318" s="157">
        <f t="shared" si="960"/>
        <v>57312.600000000006</v>
      </c>
      <c r="GS318" s="158">
        <f t="shared" si="960"/>
        <v>54638.600000000006</v>
      </c>
      <c r="GT318" s="157">
        <f t="shared" si="961"/>
        <v>3380</v>
      </c>
      <c r="GU318" s="158">
        <f t="shared" si="961"/>
        <v>3503</v>
      </c>
      <c r="GV318" s="157">
        <f t="shared" si="961"/>
        <v>3380</v>
      </c>
      <c r="GW318" s="158">
        <f t="shared" si="961"/>
        <v>3503</v>
      </c>
      <c r="GX318" s="157">
        <f t="shared" si="962"/>
        <v>12190.2</v>
      </c>
      <c r="GY318" s="158">
        <f t="shared" si="962"/>
        <v>13757.1</v>
      </c>
      <c r="GZ318" s="157">
        <f t="shared" si="962"/>
        <v>307100</v>
      </c>
      <c r="HA318" s="158">
        <f t="shared" si="962"/>
        <v>351638.5</v>
      </c>
      <c r="HB318" s="157">
        <f t="shared" si="963"/>
        <v>0</v>
      </c>
      <c r="HC318" s="158">
        <f t="shared" si="963"/>
        <v>0</v>
      </c>
      <c r="HD318" s="157">
        <f t="shared" si="963"/>
        <v>0</v>
      </c>
      <c r="HE318" s="158">
        <f t="shared" si="963"/>
        <v>0</v>
      </c>
      <c r="HF318" s="157" t="str">
        <f t="shared" si="964"/>
        <v/>
      </c>
      <c r="HG318" s="158" t="str">
        <f t="shared" si="964"/>
        <v/>
      </c>
      <c r="HH318" s="157" t="str">
        <f t="shared" si="965"/>
        <v/>
      </c>
      <c r="HI318" s="158" t="str">
        <f t="shared" si="965"/>
        <v/>
      </c>
      <c r="HJ318" s="157">
        <f t="shared" si="966"/>
        <v>13931.800000000001</v>
      </c>
      <c r="HK318" s="158">
        <f t="shared" si="966"/>
        <v>15643.599999999999</v>
      </c>
      <c r="HL318" s="157">
        <f t="shared" si="967"/>
        <v>334281.40000000002</v>
      </c>
      <c r="HM318" s="158">
        <f t="shared" si="967"/>
        <v>384625.3</v>
      </c>
    </row>
    <row r="319" spans="1:221" s="82" customFormat="1" ht="15" customHeight="1">
      <c r="A319" s="265" t="s">
        <v>693</v>
      </c>
      <c r="B319" s="213" t="s">
        <v>720</v>
      </c>
      <c r="C319" s="215"/>
      <c r="D319" s="13">
        <v>228802</v>
      </c>
      <c r="E319" s="13">
        <v>3</v>
      </c>
      <c r="F319" s="155">
        <v>1360</v>
      </c>
      <c r="G319" s="156">
        <v>1485</v>
      </c>
      <c r="H319" s="155">
        <v>4</v>
      </c>
      <c r="I319" s="156">
        <v>7</v>
      </c>
      <c r="J319" s="157">
        <f t="shared" si="900"/>
        <v>1356</v>
      </c>
      <c r="K319" s="158">
        <f t="shared" si="900"/>
        <v>1478</v>
      </c>
      <c r="L319" s="155"/>
      <c r="M319" s="156"/>
      <c r="N319" s="157">
        <f t="shared" si="901"/>
        <v>1356</v>
      </c>
      <c r="O319" s="158">
        <f t="shared" si="901"/>
        <v>1478</v>
      </c>
      <c r="P319" s="157">
        <f t="shared" si="901"/>
        <v>1356</v>
      </c>
      <c r="Q319" s="158">
        <f t="shared" si="901"/>
        <v>1478</v>
      </c>
      <c r="R319" s="155">
        <v>157</v>
      </c>
      <c r="S319" s="156">
        <v>149</v>
      </c>
      <c r="T319" s="157">
        <f t="shared" si="902"/>
        <v>157</v>
      </c>
      <c r="U319" s="158">
        <f t="shared" si="902"/>
        <v>149</v>
      </c>
      <c r="V319" s="155">
        <v>5</v>
      </c>
      <c r="W319" s="156">
        <v>5</v>
      </c>
      <c r="X319" s="157">
        <f t="shared" si="903"/>
        <v>5</v>
      </c>
      <c r="Y319" s="158">
        <f t="shared" si="903"/>
        <v>5</v>
      </c>
      <c r="Z319" s="155"/>
      <c r="AA319" s="156"/>
      <c r="AB319" s="157">
        <f t="shared" si="904"/>
        <v>0</v>
      </c>
      <c r="AC319" s="158">
        <f t="shared" si="904"/>
        <v>0</v>
      </c>
      <c r="AD319" s="157">
        <f t="shared" si="905"/>
        <v>162</v>
      </c>
      <c r="AE319" s="158">
        <f t="shared" si="905"/>
        <v>154</v>
      </c>
      <c r="AF319" s="157">
        <f t="shared" si="906"/>
        <v>162</v>
      </c>
      <c r="AG319" s="158">
        <f t="shared" si="906"/>
        <v>154</v>
      </c>
      <c r="AH319" s="155">
        <v>4.4000000000000004</v>
      </c>
      <c r="AI319" s="156">
        <v>4.4000000000000004</v>
      </c>
      <c r="AJ319" s="157">
        <f t="shared" si="907"/>
        <v>690.80000000000007</v>
      </c>
      <c r="AK319" s="157">
        <f t="shared" si="907"/>
        <v>655.6</v>
      </c>
      <c r="AL319" s="155">
        <v>4.9000000000000004</v>
      </c>
      <c r="AM319" s="156">
        <v>5</v>
      </c>
      <c r="AN319" s="157">
        <f t="shared" si="908"/>
        <v>24.5</v>
      </c>
      <c r="AO319" s="157">
        <f t="shared" si="908"/>
        <v>25</v>
      </c>
      <c r="AP319" s="155"/>
      <c r="AQ319" s="156"/>
      <c r="AR319" s="157">
        <f t="shared" si="909"/>
        <v>0</v>
      </c>
      <c r="AS319" s="158">
        <f t="shared" si="909"/>
        <v>0</v>
      </c>
      <c r="AT319" s="157">
        <f t="shared" si="910"/>
        <v>4.4154320987654323</v>
      </c>
      <c r="AU319" s="158">
        <f t="shared" si="910"/>
        <v>4.41948051948052</v>
      </c>
      <c r="AV319" s="157">
        <f t="shared" si="911"/>
        <v>715.30000000000007</v>
      </c>
      <c r="AW319" s="158">
        <f t="shared" si="911"/>
        <v>680.60000000000014</v>
      </c>
      <c r="AX319" s="155">
        <v>114.7</v>
      </c>
      <c r="AY319" s="156">
        <v>114.1</v>
      </c>
      <c r="AZ319" s="157">
        <f t="shared" si="912"/>
        <v>18007.900000000001</v>
      </c>
      <c r="BA319" s="158">
        <f t="shared" si="912"/>
        <v>17000.899999999998</v>
      </c>
      <c r="BB319" s="155">
        <v>116.4</v>
      </c>
      <c r="BC319" s="156">
        <v>107.4</v>
      </c>
      <c r="BD319" s="157">
        <f t="shared" si="913"/>
        <v>582</v>
      </c>
      <c r="BE319" s="158">
        <f t="shared" si="913"/>
        <v>537</v>
      </c>
      <c r="BF319" s="155"/>
      <c r="BG319" s="156"/>
      <c r="BH319" s="157">
        <f t="shared" si="914"/>
        <v>0</v>
      </c>
      <c r="BI319" s="158">
        <f t="shared" si="914"/>
        <v>0</v>
      </c>
      <c r="BJ319" s="157">
        <f t="shared" si="915"/>
        <v>114.75246913580247</v>
      </c>
      <c r="BK319" s="158">
        <f t="shared" si="915"/>
        <v>113.88246753246752</v>
      </c>
      <c r="BL319" s="157">
        <f t="shared" si="916"/>
        <v>18589.900000000001</v>
      </c>
      <c r="BM319" s="158">
        <f t="shared" si="916"/>
        <v>17537.899999999998</v>
      </c>
      <c r="BN319" s="155">
        <v>111</v>
      </c>
      <c r="BO319" s="156">
        <v>133</v>
      </c>
      <c r="BP319" s="157">
        <f t="shared" si="917"/>
        <v>111</v>
      </c>
      <c r="BQ319" s="158">
        <f t="shared" si="917"/>
        <v>133</v>
      </c>
      <c r="BR319" s="155">
        <v>5</v>
      </c>
      <c r="BS319" s="156">
        <v>2</v>
      </c>
      <c r="BT319" s="157">
        <f t="shared" si="918"/>
        <v>5</v>
      </c>
      <c r="BU319" s="158">
        <f t="shared" si="918"/>
        <v>2</v>
      </c>
      <c r="BV319" s="155"/>
      <c r="BW319" s="156"/>
      <c r="BX319" s="157">
        <f t="shared" si="919"/>
        <v>0</v>
      </c>
      <c r="BY319" s="158">
        <f t="shared" si="919"/>
        <v>0</v>
      </c>
      <c r="BZ319" s="157">
        <f t="shared" si="920"/>
        <v>116</v>
      </c>
      <c r="CA319" s="158">
        <f t="shared" si="920"/>
        <v>135</v>
      </c>
      <c r="CB319" s="157">
        <f t="shared" si="921"/>
        <v>116</v>
      </c>
      <c r="CC319" s="158">
        <f t="shared" si="921"/>
        <v>135</v>
      </c>
      <c r="CD319" s="155">
        <v>4.8</v>
      </c>
      <c r="CE319" s="156">
        <v>5</v>
      </c>
      <c r="CF319" s="157">
        <f t="shared" si="922"/>
        <v>532.79999999999995</v>
      </c>
      <c r="CG319" s="158">
        <f t="shared" si="922"/>
        <v>665</v>
      </c>
      <c r="CH319" s="155">
        <v>6.4</v>
      </c>
      <c r="CI319" s="156">
        <v>6</v>
      </c>
      <c r="CJ319" s="157">
        <f t="shared" si="923"/>
        <v>32</v>
      </c>
      <c r="CK319" s="158">
        <f t="shared" si="923"/>
        <v>12</v>
      </c>
      <c r="CL319" s="155"/>
      <c r="CM319" s="156"/>
      <c r="CN319" s="157">
        <f t="shared" si="924"/>
        <v>0</v>
      </c>
      <c r="CO319" s="158">
        <f t="shared" si="924"/>
        <v>0</v>
      </c>
      <c r="CP319" s="157">
        <f t="shared" si="925"/>
        <v>4.8689655172413788</v>
      </c>
      <c r="CQ319" s="158">
        <f t="shared" si="925"/>
        <v>5.0148148148148151</v>
      </c>
      <c r="CR319" s="157">
        <f t="shared" si="926"/>
        <v>564.79999999999995</v>
      </c>
      <c r="CS319" s="158">
        <f t="shared" si="926"/>
        <v>677</v>
      </c>
      <c r="CT319" s="155">
        <v>126.8</v>
      </c>
      <c r="CU319" s="156">
        <v>129</v>
      </c>
      <c r="CV319" s="157">
        <f t="shared" si="927"/>
        <v>14074.8</v>
      </c>
      <c r="CW319" s="158">
        <f t="shared" si="927"/>
        <v>17157</v>
      </c>
      <c r="CX319" s="155">
        <v>119.2</v>
      </c>
      <c r="CY319" s="156">
        <v>126.5</v>
      </c>
      <c r="CZ319" s="157">
        <f t="shared" si="928"/>
        <v>596</v>
      </c>
      <c r="DA319" s="158">
        <f t="shared" si="928"/>
        <v>253</v>
      </c>
      <c r="DB319" s="155"/>
      <c r="DC319" s="156"/>
      <c r="DD319" s="157">
        <f t="shared" si="929"/>
        <v>0</v>
      </c>
      <c r="DE319" s="158">
        <f t="shared" si="929"/>
        <v>0</v>
      </c>
      <c r="DF319" s="157">
        <f t="shared" si="930"/>
        <v>126.47241379310344</v>
      </c>
      <c r="DG319" s="158">
        <f t="shared" si="930"/>
        <v>128.96296296296296</v>
      </c>
      <c r="DH319" s="157">
        <f t="shared" si="931"/>
        <v>14670.8</v>
      </c>
      <c r="DI319" s="158">
        <f t="shared" si="931"/>
        <v>17410</v>
      </c>
      <c r="DJ319" s="157">
        <f t="shared" si="932"/>
        <v>278</v>
      </c>
      <c r="DK319" s="158">
        <f t="shared" si="932"/>
        <v>289</v>
      </c>
      <c r="DL319" s="157">
        <f t="shared" si="932"/>
        <v>278</v>
      </c>
      <c r="DM319" s="158">
        <f t="shared" si="932"/>
        <v>289</v>
      </c>
      <c r="DN319" s="157">
        <f t="shared" si="933"/>
        <v>4.6046762589928054</v>
      </c>
      <c r="DO319" s="158">
        <f t="shared" si="933"/>
        <v>4.6975778546712803</v>
      </c>
      <c r="DP319" s="157">
        <f t="shared" si="934"/>
        <v>1280.0999999999999</v>
      </c>
      <c r="DQ319" s="158">
        <f t="shared" si="934"/>
        <v>1357.6</v>
      </c>
      <c r="DR319" s="157">
        <f t="shared" si="935"/>
        <v>119.64280575539567</v>
      </c>
      <c r="DS319" s="158">
        <f t="shared" si="935"/>
        <v>120.92698961937714</v>
      </c>
      <c r="DT319" s="157">
        <f t="shared" si="936"/>
        <v>33260.699999999997</v>
      </c>
      <c r="DU319" s="158">
        <f t="shared" si="936"/>
        <v>34947.899999999994</v>
      </c>
      <c r="DV319" s="155">
        <v>626</v>
      </c>
      <c r="DW319" s="156">
        <v>620</v>
      </c>
      <c r="DX319" s="157">
        <f t="shared" si="937"/>
        <v>626</v>
      </c>
      <c r="DY319" s="158">
        <f t="shared" si="937"/>
        <v>620</v>
      </c>
      <c r="DZ319" s="155">
        <v>309</v>
      </c>
      <c r="EA319" s="156">
        <v>390</v>
      </c>
      <c r="EB319" s="157">
        <f t="shared" si="938"/>
        <v>309</v>
      </c>
      <c r="EC319" s="158">
        <f t="shared" si="938"/>
        <v>390</v>
      </c>
      <c r="ED319" s="155"/>
      <c r="EE319" s="156"/>
      <c r="EF319" s="157">
        <f t="shared" si="939"/>
        <v>0</v>
      </c>
      <c r="EG319" s="158">
        <f t="shared" si="939"/>
        <v>0</v>
      </c>
      <c r="EH319" s="157">
        <f t="shared" si="940"/>
        <v>935</v>
      </c>
      <c r="EI319" s="158">
        <f t="shared" si="940"/>
        <v>1010</v>
      </c>
      <c r="EJ319" s="157">
        <f t="shared" si="941"/>
        <v>935</v>
      </c>
      <c r="EK319" s="158">
        <f t="shared" si="941"/>
        <v>1010</v>
      </c>
      <c r="EL319" s="155">
        <v>3.1</v>
      </c>
      <c r="EM319" s="156">
        <v>3.1</v>
      </c>
      <c r="EN319" s="157">
        <f t="shared" si="942"/>
        <v>1940.6000000000001</v>
      </c>
      <c r="EO319" s="158">
        <f t="shared" si="942"/>
        <v>1922</v>
      </c>
      <c r="EP319" s="155">
        <v>3</v>
      </c>
      <c r="EQ319" s="156">
        <v>3</v>
      </c>
      <c r="ER319" s="157">
        <f t="shared" si="943"/>
        <v>927</v>
      </c>
      <c r="ES319" s="158">
        <f t="shared" si="943"/>
        <v>1170</v>
      </c>
      <c r="ET319" s="155"/>
      <c r="EU319" s="156"/>
      <c r="EV319" s="157">
        <f t="shared" si="944"/>
        <v>0</v>
      </c>
      <c r="EW319" s="158">
        <f t="shared" si="944"/>
        <v>0</v>
      </c>
      <c r="EX319" s="157">
        <f t="shared" si="945"/>
        <v>3.0669518716577544</v>
      </c>
      <c r="EY319" s="158">
        <f t="shared" si="945"/>
        <v>3.0613861386138614</v>
      </c>
      <c r="EZ319" s="157">
        <f t="shared" si="946"/>
        <v>2867.6000000000004</v>
      </c>
      <c r="FA319" s="158">
        <f t="shared" si="946"/>
        <v>3092</v>
      </c>
      <c r="FB319" s="155">
        <v>74.400000000000006</v>
      </c>
      <c r="FC319" s="156">
        <v>73.5</v>
      </c>
      <c r="FD319" s="157">
        <f t="shared" si="947"/>
        <v>46574.400000000001</v>
      </c>
      <c r="FE319" s="158">
        <f t="shared" si="947"/>
        <v>45570</v>
      </c>
      <c r="FF319" s="155">
        <v>61.8</v>
      </c>
      <c r="FG319" s="156">
        <v>60.9</v>
      </c>
      <c r="FH319" s="157">
        <f t="shared" si="948"/>
        <v>19096.2</v>
      </c>
      <c r="FI319" s="158">
        <f t="shared" si="948"/>
        <v>23751</v>
      </c>
      <c r="FJ319" s="155"/>
      <c r="FK319" s="156"/>
      <c r="FL319" s="157">
        <f t="shared" si="949"/>
        <v>0</v>
      </c>
      <c r="FM319" s="158">
        <f t="shared" si="949"/>
        <v>0</v>
      </c>
      <c r="FN319" s="157">
        <f t="shared" si="950"/>
        <v>70.235935828877018</v>
      </c>
      <c r="FO319" s="158">
        <f t="shared" si="950"/>
        <v>68.634653465346531</v>
      </c>
      <c r="FP319" s="157">
        <f t="shared" si="951"/>
        <v>65670.600000000006</v>
      </c>
      <c r="FQ319" s="158">
        <f t="shared" si="951"/>
        <v>69321</v>
      </c>
      <c r="FR319" s="155">
        <v>143</v>
      </c>
      <c r="FS319" s="156">
        <v>179</v>
      </c>
      <c r="FT319" s="157">
        <f t="shared" si="952"/>
        <v>143</v>
      </c>
      <c r="FU319" s="158">
        <f t="shared" si="952"/>
        <v>179</v>
      </c>
      <c r="FV319" s="155">
        <v>3.4</v>
      </c>
      <c r="FW319" s="156">
        <v>3.3</v>
      </c>
      <c r="FX319" s="157">
        <f t="shared" si="953"/>
        <v>486.2</v>
      </c>
      <c r="FY319" s="158">
        <f t="shared" si="953"/>
        <v>590.69999999999993</v>
      </c>
      <c r="FZ319" s="155">
        <v>44.9</v>
      </c>
      <c r="GA319" s="156">
        <v>47.8</v>
      </c>
      <c r="GB319" s="157">
        <f t="shared" si="954"/>
        <v>6420.7</v>
      </c>
      <c r="GC319" s="158">
        <f t="shared" si="954"/>
        <v>8556.1999999999989</v>
      </c>
      <c r="GD319" s="157">
        <f t="shared" si="955"/>
        <v>894</v>
      </c>
      <c r="GE319" s="158">
        <f t="shared" si="955"/>
        <v>902</v>
      </c>
      <c r="GF319" s="157">
        <f t="shared" si="955"/>
        <v>894</v>
      </c>
      <c r="GG319" s="158">
        <f t="shared" si="955"/>
        <v>902</v>
      </c>
      <c r="GH319" s="157">
        <f t="shared" si="956"/>
        <v>3164.2</v>
      </c>
      <c r="GI319" s="158">
        <f t="shared" si="956"/>
        <v>3242.6</v>
      </c>
      <c r="GJ319" s="157">
        <f t="shared" si="957"/>
        <v>78657.100000000006</v>
      </c>
      <c r="GK319" s="158">
        <f t="shared" si="957"/>
        <v>79727.899999999994</v>
      </c>
      <c r="GL319" s="157">
        <f t="shared" si="958"/>
        <v>319</v>
      </c>
      <c r="GM319" s="158">
        <f t="shared" si="958"/>
        <v>397</v>
      </c>
      <c r="GN319" s="157">
        <f t="shared" si="958"/>
        <v>319</v>
      </c>
      <c r="GO319" s="158">
        <f t="shared" si="958"/>
        <v>397</v>
      </c>
      <c r="GP319" s="157">
        <f t="shared" si="959"/>
        <v>983.5</v>
      </c>
      <c r="GQ319" s="158">
        <f t="shared" si="959"/>
        <v>1207</v>
      </c>
      <c r="GR319" s="157">
        <f t="shared" si="960"/>
        <v>20274.2</v>
      </c>
      <c r="GS319" s="158">
        <f t="shared" si="960"/>
        <v>24541</v>
      </c>
      <c r="GT319" s="157">
        <f t="shared" si="961"/>
        <v>1213</v>
      </c>
      <c r="GU319" s="158">
        <f t="shared" si="961"/>
        <v>1299</v>
      </c>
      <c r="GV319" s="157">
        <f t="shared" si="961"/>
        <v>1213</v>
      </c>
      <c r="GW319" s="158">
        <f t="shared" si="961"/>
        <v>1299</v>
      </c>
      <c r="GX319" s="157">
        <f t="shared" si="962"/>
        <v>4147.7</v>
      </c>
      <c r="GY319" s="158">
        <f t="shared" si="962"/>
        <v>4449.6000000000004</v>
      </c>
      <c r="GZ319" s="157">
        <f t="shared" si="962"/>
        <v>98931.3</v>
      </c>
      <c r="HA319" s="158">
        <f t="shared" si="962"/>
        <v>104268.9</v>
      </c>
      <c r="HB319" s="157">
        <f t="shared" si="963"/>
        <v>0</v>
      </c>
      <c r="HC319" s="158">
        <f t="shared" si="963"/>
        <v>0</v>
      </c>
      <c r="HD319" s="157">
        <f t="shared" si="963"/>
        <v>0</v>
      </c>
      <c r="HE319" s="158">
        <f t="shared" si="963"/>
        <v>0</v>
      </c>
      <c r="HF319" s="157" t="str">
        <f t="shared" si="964"/>
        <v/>
      </c>
      <c r="HG319" s="158" t="str">
        <f t="shared" si="964"/>
        <v/>
      </c>
      <c r="HH319" s="157" t="str">
        <f t="shared" si="965"/>
        <v/>
      </c>
      <c r="HI319" s="158" t="str">
        <f t="shared" si="965"/>
        <v/>
      </c>
      <c r="HJ319" s="157">
        <f t="shared" si="966"/>
        <v>4633.9000000000005</v>
      </c>
      <c r="HK319" s="158">
        <f t="shared" si="966"/>
        <v>5040.3</v>
      </c>
      <c r="HL319" s="157">
        <f t="shared" si="967"/>
        <v>105352</v>
      </c>
      <c r="HM319" s="158">
        <f t="shared" si="967"/>
        <v>112825.09999999999</v>
      </c>
    </row>
    <row r="320" spans="1:221" s="82" customFormat="1" ht="15" customHeight="1">
      <c r="A320" s="212" t="s">
        <v>693</v>
      </c>
      <c r="B320" s="213" t="s">
        <v>721</v>
      </c>
      <c r="C320" s="215"/>
      <c r="D320" s="13">
        <v>229018</v>
      </c>
      <c r="E320" s="13">
        <v>3</v>
      </c>
      <c r="F320" s="155">
        <v>736</v>
      </c>
      <c r="G320" s="156">
        <v>803</v>
      </c>
      <c r="H320" s="155">
        <v>4</v>
      </c>
      <c r="I320" s="156">
        <v>2</v>
      </c>
      <c r="J320" s="157">
        <f t="shared" si="900"/>
        <v>732</v>
      </c>
      <c r="K320" s="158">
        <f t="shared" si="900"/>
        <v>801</v>
      </c>
      <c r="L320" s="155"/>
      <c r="M320" s="156"/>
      <c r="N320" s="157">
        <f t="shared" si="901"/>
        <v>732</v>
      </c>
      <c r="O320" s="158">
        <f t="shared" si="901"/>
        <v>801</v>
      </c>
      <c r="P320" s="157">
        <f t="shared" si="901"/>
        <v>732</v>
      </c>
      <c r="Q320" s="158">
        <f t="shared" si="901"/>
        <v>801</v>
      </c>
      <c r="R320" s="155">
        <v>77</v>
      </c>
      <c r="S320" s="156">
        <v>79</v>
      </c>
      <c r="T320" s="157">
        <f t="shared" si="902"/>
        <v>77</v>
      </c>
      <c r="U320" s="158">
        <f t="shared" si="902"/>
        <v>79</v>
      </c>
      <c r="V320" s="155">
        <v>2</v>
      </c>
      <c r="W320" s="156">
        <v>1</v>
      </c>
      <c r="X320" s="157">
        <f t="shared" si="903"/>
        <v>2</v>
      </c>
      <c r="Y320" s="158">
        <f t="shared" si="903"/>
        <v>1</v>
      </c>
      <c r="Z320" s="155"/>
      <c r="AA320" s="156"/>
      <c r="AB320" s="157">
        <f t="shared" si="904"/>
        <v>0</v>
      </c>
      <c r="AC320" s="158">
        <f t="shared" si="904"/>
        <v>0</v>
      </c>
      <c r="AD320" s="157">
        <f t="shared" si="905"/>
        <v>79</v>
      </c>
      <c r="AE320" s="158">
        <f t="shared" si="905"/>
        <v>80</v>
      </c>
      <c r="AF320" s="157">
        <f t="shared" si="906"/>
        <v>79</v>
      </c>
      <c r="AG320" s="158">
        <f t="shared" si="906"/>
        <v>80</v>
      </c>
      <c r="AH320" s="155">
        <v>4.5</v>
      </c>
      <c r="AI320" s="156">
        <v>4.5999999999999996</v>
      </c>
      <c r="AJ320" s="157">
        <f t="shared" si="907"/>
        <v>346.5</v>
      </c>
      <c r="AK320" s="157">
        <f t="shared" si="907"/>
        <v>363.4</v>
      </c>
      <c r="AL320" s="155">
        <v>4</v>
      </c>
      <c r="AM320" s="156">
        <v>3</v>
      </c>
      <c r="AN320" s="157">
        <f t="shared" si="908"/>
        <v>8</v>
      </c>
      <c r="AO320" s="157">
        <f t="shared" si="908"/>
        <v>3</v>
      </c>
      <c r="AP320" s="155"/>
      <c r="AQ320" s="156"/>
      <c r="AR320" s="157">
        <f t="shared" si="909"/>
        <v>0</v>
      </c>
      <c r="AS320" s="158">
        <f t="shared" si="909"/>
        <v>0</v>
      </c>
      <c r="AT320" s="157">
        <f t="shared" si="910"/>
        <v>4.4873417721518987</v>
      </c>
      <c r="AU320" s="158">
        <f t="shared" si="910"/>
        <v>4.58</v>
      </c>
      <c r="AV320" s="157">
        <f t="shared" si="911"/>
        <v>354.5</v>
      </c>
      <c r="AW320" s="158">
        <f t="shared" si="911"/>
        <v>366.4</v>
      </c>
      <c r="AX320" s="155">
        <v>114.2</v>
      </c>
      <c r="AY320" s="156">
        <v>120.5</v>
      </c>
      <c r="AZ320" s="157">
        <f t="shared" si="912"/>
        <v>8793.4</v>
      </c>
      <c r="BA320" s="158">
        <f t="shared" si="912"/>
        <v>9519.5</v>
      </c>
      <c r="BB320" s="155">
        <v>108.5</v>
      </c>
      <c r="BC320" s="156">
        <v>111</v>
      </c>
      <c r="BD320" s="157">
        <f t="shared" si="913"/>
        <v>217</v>
      </c>
      <c r="BE320" s="158">
        <f t="shared" si="913"/>
        <v>111</v>
      </c>
      <c r="BF320" s="155"/>
      <c r="BG320" s="156"/>
      <c r="BH320" s="157">
        <f t="shared" si="914"/>
        <v>0</v>
      </c>
      <c r="BI320" s="158">
        <f t="shared" si="914"/>
        <v>0</v>
      </c>
      <c r="BJ320" s="157">
        <f t="shared" si="915"/>
        <v>114.05569620253164</v>
      </c>
      <c r="BK320" s="158">
        <f t="shared" si="915"/>
        <v>120.38124999999999</v>
      </c>
      <c r="BL320" s="157">
        <f t="shared" si="916"/>
        <v>9010.4</v>
      </c>
      <c r="BM320" s="158">
        <f t="shared" si="916"/>
        <v>9630.5</v>
      </c>
      <c r="BN320" s="155">
        <v>72</v>
      </c>
      <c r="BO320" s="156">
        <v>75</v>
      </c>
      <c r="BP320" s="157">
        <f t="shared" si="917"/>
        <v>72</v>
      </c>
      <c r="BQ320" s="158">
        <f t="shared" si="917"/>
        <v>75</v>
      </c>
      <c r="BR320" s="155">
        <v>3</v>
      </c>
      <c r="BS320" s="156">
        <v>2</v>
      </c>
      <c r="BT320" s="157">
        <f t="shared" si="918"/>
        <v>3</v>
      </c>
      <c r="BU320" s="158">
        <f t="shared" si="918"/>
        <v>2</v>
      </c>
      <c r="BV320" s="155"/>
      <c r="BW320" s="156"/>
      <c r="BX320" s="157">
        <f t="shared" si="919"/>
        <v>0</v>
      </c>
      <c r="BY320" s="158">
        <f t="shared" si="919"/>
        <v>0</v>
      </c>
      <c r="BZ320" s="157">
        <f t="shared" si="920"/>
        <v>75</v>
      </c>
      <c r="CA320" s="158">
        <f t="shared" si="920"/>
        <v>77</v>
      </c>
      <c r="CB320" s="157">
        <f t="shared" si="921"/>
        <v>75</v>
      </c>
      <c r="CC320" s="158">
        <f t="shared" si="921"/>
        <v>77</v>
      </c>
      <c r="CD320" s="155">
        <v>5.3</v>
      </c>
      <c r="CE320" s="156">
        <v>4.8</v>
      </c>
      <c r="CF320" s="157">
        <f t="shared" si="922"/>
        <v>381.59999999999997</v>
      </c>
      <c r="CG320" s="158">
        <f t="shared" si="922"/>
        <v>360</v>
      </c>
      <c r="CH320" s="155">
        <v>5.5</v>
      </c>
      <c r="CI320" s="156">
        <v>4</v>
      </c>
      <c r="CJ320" s="157">
        <f t="shared" si="923"/>
        <v>16.5</v>
      </c>
      <c r="CK320" s="158">
        <f t="shared" si="923"/>
        <v>8</v>
      </c>
      <c r="CL320" s="155"/>
      <c r="CM320" s="156"/>
      <c r="CN320" s="157">
        <f t="shared" si="924"/>
        <v>0</v>
      </c>
      <c r="CO320" s="158">
        <f t="shared" si="924"/>
        <v>0</v>
      </c>
      <c r="CP320" s="157">
        <f t="shared" si="925"/>
        <v>5.3079999999999998</v>
      </c>
      <c r="CQ320" s="158">
        <f t="shared" si="925"/>
        <v>4.779220779220779</v>
      </c>
      <c r="CR320" s="157">
        <f t="shared" si="926"/>
        <v>398.09999999999997</v>
      </c>
      <c r="CS320" s="158">
        <f t="shared" si="926"/>
        <v>368</v>
      </c>
      <c r="CT320" s="155">
        <v>127</v>
      </c>
      <c r="CU320" s="156">
        <v>126.8</v>
      </c>
      <c r="CV320" s="157">
        <f t="shared" si="927"/>
        <v>9144</v>
      </c>
      <c r="CW320" s="158">
        <f t="shared" si="927"/>
        <v>9510</v>
      </c>
      <c r="CX320" s="155">
        <v>114.3</v>
      </c>
      <c r="CY320" s="156">
        <v>85</v>
      </c>
      <c r="CZ320" s="157">
        <f t="shared" si="928"/>
        <v>342.9</v>
      </c>
      <c r="DA320" s="158">
        <f t="shared" si="928"/>
        <v>170</v>
      </c>
      <c r="DB320" s="155"/>
      <c r="DC320" s="156"/>
      <c r="DD320" s="157">
        <f t="shared" si="929"/>
        <v>0</v>
      </c>
      <c r="DE320" s="158">
        <f t="shared" si="929"/>
        <v>0</v>
      </c>
      <c r="DF320" s="157">
        <f t="shared" si="930"/>
        <v>126.49199999999999</v>
      </c>
      <c r="DG320" s="158">
        <f t="shared" si="930"/>
        <v>125.71428571428571</v>
      </c>
      <c r="DH320" s="157">
        <f t="shared" si="931"/>
        <v>9486.9</v>
      </c>
      <c r="DI320" s="158">
        <f t="shared" si="931"/>
        <v>9680</v>
      </c>
      <c r="DJ320" s="157">
        <f t="shared" si="932"/>
        <v>154</v>
      </c>
      <c r="DK320" s="158">
        <f t="shared" si="932"/>
        <v>157</v>
      </c>
      <c r="DL320" s="157">
        <f t="shared" si="932"/>
        <v>154</v>
      </c>
      <c r="DM320" s="158">
        <f t="shared" si="932"/>
        <v>157</v>
      </c>
      <c r="DN320" s="157">
        <f t="shared" si="933"/>
        <v>4.8870129870129864</v>
      </c>
      <c r="DO320" s="158">
        <f t="shared" si="933"/>
        <v>4.6777070063694266</v>
      </c>
      <c r="DP320" s="157">
        <f t="shared" si="934"/>
        <v>752.59999999999991</v>
      </c>
      <c r="DQ320" s="158">
        <f t="shared" si="934"/>
        <v>734.4</v>
      </c>
      <c r="DR320" s="157">
        <f t="shared" si="935"/>
        <v>120.11233766233765</v>
      </c>
      <c r="DS320" s="158">
        <f t="shared" si="935"/>
        <v>122.9968152866242</v>
      </c>
      <c r="DT320" s="157">
        <f t="shared" si="936"/>
        <v>18497.3</v>
      </c>
      <c r="DU320" s="158">
        <f t="shared" si="936"/>
        <v>19310.5</v>
      </c>
      <c r="DV320" s="155">
        <v>267</v>
      </c>
      <c r="DW320" s="156">
        <v>283</v>
      </c>
      <c r="DX320" s="157">
        <f t="shared" si="937"/>
        <v>267</v>
      </c>
      <c r="DY320" s="158">
        <f t="shared" si="937"/>
        <v>283</v>
      </c>
      <c r="DZ320" s="155">
        <v>227</v>
      </c>
      <c r="EA320" s="156">
        <v>260</v>
      </c>
      <c r="EB320" s="157">
        <f t="shared" si="938"/>
        <v>227</v>
      </c>
      <c r="EC320" s="158">
        <f t="shared" si="938"/>
        <v>260</v>
      </c>
      <c r="ED320" s="155"/>
      <c r="EE320" s="156"/>
      <c r="EF320" s="157">
        <f t="shared" si="939"/>
        <v>0</v>
      </c>
      <c r="EG320" s="158">
        <f t="shared" si="939"/>
        <v>0</v>
      </c>
      <c r="EH320" s="157">
        <f t="shared" si="940"/>
        <v>494</v>
      </c>
      <c r="EI320" s="158">
        <f t="shared" si="940"/>
        <v>543</v>
      </c>
      <c r="EJ320" s="157">
        <f t="shared" si="941"/>
        <v>494</v>
      </c>
      <c r="EK320" s="158">
        <f t="shared" si="941"/>
        <v>543</v>
      </c>
      <c r="EL320" s="155">
        <v>3.3</v>
      </c>
      <c r="EM320" s="156">
        <v>3.3</v>
      </c>
      <c r="EN320" s="157">
        <f t="shared" si="942"/>
        <v>881.09999999999991</v>
      </c>
      <c r="EO320" s="158">
        <f t="shared" si="942"/>
        <v>933.9</v>
      </c>
      <c r="EP320" s="155">
        <v>2.8</v>
      </c>
      <c r="EQ320" s="156">
        <v>2.7</v>
      </c>
      <c r="ER320" s="157">
        <f t="shared" si="943"/>
        <v>635.59999999999991</v>
      </c>
      <c r="ES320" s="158">
        <f t="shared" si="943"/>
        <v>702</v>
      </c>
      <c r="ET320" s="155"/>
      <c r="EU320" s="156"/>
      <c r="EV320" s="157">
        <f t="shared" si="944"/>
        <v>0</v>
      </c>
      <c r="EW320" s="158">
        <f t="shared" si="944"/>
        <v>0</v>
      </c>
      <c r="EX320" s="157">
        <f t="shared" si="945"/>
        <v>3.0702429149797568</v>
      </c>
      <c r="EY320" s="158">
        <f t="shared" si="945"/>
        <v>3.0127071823204421</v>
      </c>
      <c r="EZ320" s="157">
        <f t="shared" si="946"/>
        <v>1516.6999999999998</v>
      </c>
      <c r="FA320" s="158">
        <f t="shared" si="946"/>
        <v>1635.9</v>
      </c>
      <c r="FB320" s="155">
        <v>78.599999999999994</v>
      </c>
      <c r="FC320" s="156">
        <v>78.8</v>
      </c>
      <c r="FD320" s="157">
        <f t="shared" si="947"/>
        <v>20986.199999999997</v>
      </c>
      <c r="FE320" s="158">
        <f t="shared" si="947"/>
        <v>22300.399999999998</v>
      </c>
      <c r="FF320" s="155">
        <v>61</v>
      </c>
      <c r="FG320" s="156">
        <v>59.9</v>
      </c>
      <c r="FH320" s="157">
        <f t="shared" si="948"/>
        <v>13847</v>
      </c>
      <c r="FI320" s="158">
        <f t="shared" si="948"/>
        <v>15574</v>
      </c>
      <c r="FJ320" s="155"/>
      <c r="FK320" s="156"/>
      <c r="FL320" s="157">
        <f t="shared" si="949"/>
        <v>0</v>
      </c>
      <c r="FM320" s="158">
        <f t="shared" si="949"/>
        <v>0</v>
      </c>
      <c r="FN320" s="157">
        <f t="shared" si="950"/>
        <v>70.512550607287437</v>
      </c>
      <c r="FO320" s="158">
        <f t="shared" si="950"/>
        <v>69.750276243093907</v>
      </c>
      <c r="FP320" s="157">
        <f t="shared" si="951"/>
        <v>34833.199999999997</v>
      </c>
      <c r="FQ320" s="158">
        <f t="shared" si="951"/>
        <v>37874.399999999994</v>
      </c>
      <c r="FR320" s="155">
        <v>84</v>
      </c>
      <c r="FS320" s="156">
        <v>101</v>
      </c>
      <c r="FT320" s="157">
        <f t="shared" si="952"/>
        <v>84</v>
      </c>
      <c r="FU320" s="158">
        <f t="shared" si="952"/>
        <v>101</v>
      </c>
      <c r="FV320" s="155">
        <v>3.9</v>
      </c>
      <c r="FW320" s="156">
        <v>3.9</v>
      </c>
      <c r="FX320" s="157">
        <f t="shared" si="953"/>
        <v>327.59999999999997</v>
      </c>
      <c r="FY320" s="158">
        <f t="shared" si="953"/>
        <v>393.9</v>
      </c>
      <c r="FZ320" s="155">
        <v>54.7</v>
      </c>
      <c r="GA320" s="156">
        <v>55.7</v>
      </c>
      <c r="GB320" s="157">
        <f t="shared" si="954"/>
        <v>4594.8</v>
      </c>
      <c r="GC320" s="158">
        <f t="shared" si="954"/>
        <v>5625.7000000000007</v>
      </c>
      <c r="GD320" s="157">
        <f t="shared" si="955"/>
        <v>416</v>
      </c>
      <c r="GE320" s="158">
        <f t="shared" si="955"/>
        <v>437</v>
      </c>
      <c r="GF320" s="157">
        <f t="shared" si="955"/>
        <v>416</v>
      </c>
      <c r="GG320" s="158">
        <f t="shared" si="955"/>
        <v>437</v>
      </c>
      <c r="GH320" s="157">
        <f t="shared" si="956"/>
        <v>1609.1999999999998</v>
      </c>
      <c r="GI320" s="158">
        <f t="shared" si="956"/>
        <v>1657.3</v>
      </c>
      <c r="GJ320" s="157">
        <f t="shared" si="957"/>
        <v>38923.599999999999</v>
      </c>
      <c r="GK320" s="158">
        <f t="shared" si="957"/>
        <v>41329.899999999994</v>
      </c>
      <c r="GL320" s="157">
        <f t="shared" si="958"/>
        <v>232</v>
      </c>
      <c r="GM320" s="158">
        <f t="shared" si="958"/>
        <v>263</v>
      </c>
      <c r="GN320" s="157">
        <f t="shared" si="958"/>
        <v>232</v>
      </c>
      <c r="GO320" s="158">
        <f t="shared" si="958"/>
        <v>263</v>
      </c>
      <c r="GP320" s="157">
        <f t="shared" si="959"/>
        <v>660.09999999999991</v>
      </c>
      <c r="GQ320" s="158">
        <f t="shared" si="959"/>
        <v>713</v>
      </c>
      <c r="GR320" s="157">
        <f t="shared" si="960"/>
        <v>14406.9</v>
      </c>
      <c r="GS320" s="158">
        <f t="shared" si="960"/>
        <v>15855</v>
      </c>
      <c r="GT320" s="157">
        <f t="shared" si="961"/>
        <v>648</v>
      </c>
      <c r="GU320" s="158">
        <f t="shared" si="961"/>
        <v>700</v>
      </c>
      <c r="GV320" s="157">
        <f t="shared" si="961"/>
        <v>648</v>
      </c>
      <c r="GW320" s="158">
        <f t="shared" si="961"/>
        <v>700</v>
      </c>
      <c r="GX320" s="157">
        <f t="shared" si="962"/>
        <v>2269.2999999999997</v>
      </c>
      <c r="GY320" s="158">
        <f t="shared" si="962"/>
        <v>2370.3000000000002</v>
      </c>
      <c r="GZ320" s="157">
        <f t="shared" si="962"/>
        <v>53330.5</v>
      </c>
      <c r="HA320" s="158">
        <f t="shared" si="962"/>
        <v>57184.899999999994</v>
      </c>
      <c r="HB320" s="157">
        <f t="shared" si="963"/>
        <v>0</v>
      </c>
      <c r="HC320" s="158">
        <f t="shared" si="963"/>
        <v>0</v>
      </c>
      <c r="HD320" s="157">
        <f t="shared" si="963"/>
        <v>0</v>
      </c>
      <c r="HE320" s="158">
        <f t="shared" si="963"/>
        <v>0</v>
      </c>
      <c r="HF320" s="157" t="str">
        <f t="shared" si="964"/>
        <v/>
      </c>
      <c r="HG320" s="158" t="str">
        <f t="shared" si="964"/>
        <v/>
      </c>
      <c r="HH320" s="157" t="str">
        <f t="shared" si="965"/>
        <v/>
      </c>
      <c r="HI320" s="158" t="str">
        <f t="shared" si="965"/>
        <v/>
      </c>
      <c r="HJ320" s="157">
        <f t="shared" si="966"/>
        <v>2596.8999999999996</v>
      </c>
      <c r="HK320" s="158">
        <f t="shared" si="966"/>
        <v>2764.2000000000003</v>
      </c>
      <c r="HL320" s="157">
        <f t="shared" si="967"/>
        <v>57925.3</v>
      </c>
      <c r="HM320" s="158">
        <f t="shared" si="967"/>
        <v>62810.599999999991</v>
      </c>
    </row>
    <row r="321" spans="1:221" s="82" customFormat="1" ht="15" customHeight="1">
      <c r="A321" s="265" t="s">
        <v>693</v>
      </c>
      <c r="B321" s="213" t="s">
        <v>722</v>
      </c>
      <c r="C321" s="215"/>
      <c r="D321" s="13">
        <v>229814</v>
      </c>
      <c r="E321" s="13">
        <v>3</v>
      </c>
      <c r="F321" s="155">
        <v>1480</v>
      </c>
      <c r="G321" s="156">
        <v>1558</v>
      </c>
      <c r="H321" s="155">
        <v>0</v>
      </c>
      <c r="I321" s="156">
        <v>1</v>
      </c>
      <c r="J321" s="157">
        <f t="shared" si="900"/>
        <v>1480</v>
      </c>
      <c r="K321" s="158">
        <f t="shared" si="900"/>
        <v>1557</v>
      </c>
      <c r="L321" s="155"/>
      <c r="M321" s="156"/>
      <c r="N321" s="157">
        <f t="shared" si="901"/>
        <v>1480</v>
      </c>
      <c r="O321" s="158">
        <f t="shared" si="901"/>
        <v>1557</v>
      </c>
      <c r="P321" s="157">
        <f t="shared" si="901"/>
        <v>1480</v>
      </c>
      <c r="Q321" s="158">
        <f t="shared" si="901"/>
        <v>1557</v>
      </c>
      <c r="R321" s="155">
        <v>319</v>
      </c>
      <c r="S321" s="156">
        <v>310</v>
      </c>
      <c r="T321" s="157">
        <f t="shared" si="902"/>
        <v>319</v>
      </c>
      <c r="U321" s="158">
        <f t="shared" si="902"/>
        <v>310</v>
      </c>
      <c r="V321" s="155">
        <v>11</v>
      </c>
      <c r="W321" s="156">
        <v>18</v>
      </c>
      <c r="X321" s="157">
        <f t="shared" si="903"/>
        <v>11</v>
      </c>
      <c r="Y321" s="158">
        <f t="shared" si="903"/>
        <v>18</v>
      </c>
      <c r="Z321" s="155"/>
      <c r="AA321" s="156"/>
      <c r="AB321" s="157">
        <f t="shared" si="904"/>
        <v>0</v>
      </c>
      <c r="AC321" s="158">
        <f t="shared" si="904"/>
        <v>0</v>
      </c>
      <c r="AD321" s="157">
        <f t="shared" si="905"/>
        <v>330</v>
      </c>
      <c r="AE321" s="158">
        <f t="shared" si="905"/>
        <v>328</v>
      </c>
      <c r="AF321" s="157">
        <f t="shared" si="906"/>
        <v>330</v>
      </c>
      <c r="AG321" s="158">
        <f t="shared" si="906"/>
        <v>328</v>
      </c>
      <c r="AH321" s="155">
        <v>4.4000000000000004</v>
      </c>
      <c r="AI321" s="156">
        <v>4.4000000000000004</v>
      </c>
      <c r="AJ321" s="157">
        <f t="shared" si="907"/>
        <v>1403.6000000000001</v>
      </c>
      <c r="AK321" s="157">
        <f t="shared" si="907"/>
        <v>1364</v>
      </c>
      <c r="AL321" s="155">
        <v>5.0999999999999996</v>
      </c>
      <c r="AM321" s="156">
        <v>4.7</v>
      </c>
      <c r="AN321" s="157">
        <f t="shared" si="908"/>
        <v>56.099999999999994</v>
      </c>
      <c r="AO321" s="157">
        <f t="shared" si="908"/>
        <v>84.600000000000009</v>
      </c>
      <c r="AP321" s="155"/>
      <c r="AQ321" s="156"/>
      <c r="AR321" s="157">
        <f t="shared" si="909"/>
        <v>0</v>
      </c>
      <c r="AS321" s="158">
        <f t="shared" si="909"/>
        <v>0</v>
      </c>
      <c r="AT321" s="157">
        <f t="shared" si="910"/>
        <v>4.4233333333333338</v>
      </c>
      <c r="AU321" s="158">
        <f t="shared" si="910"/>
        <v>4.4164634146341459</v>
      </c>
      <c r="AV321" s="157">
        <f t="shared" si="911"/>
        <v>1459.7</v>
      </c>
      <c r="AW321" s="158">
        <f t="shared" si="911"/>
        <v>1448.6</v>
      </c>
      <c r="AX321" s="155">
        <v>116.5</v>
      </c>
      <c r="AY321" s="156">
        <v>116.2</v>
      </c>
      <c r="AZ321" s="157">
        <f t="shared" si="912"/>
        <v>37163.5</v>
      </c>
      <c r="BA321" s="158">
        <f t="shared" si="912"/>
        <v>36022</v>
      </c>
      <c r="BB321" s="155">
        <v>110.5</v>
      </c>
      <c r="BC321" s="156">
        <v>112.8</v>
      </c>
      <c r="BD321" s="157">
        <f t="shared" si="913"/>
        <v>1215.5</v>
      </c>
      <c r="BE321" s="158">
        <f t="shared" si="913"/>
        <v>2030.3999999999999</v>
      </c>
      <c r="BF321" s="155"/>
      <c r="BG321" s="156"/>
      <c r="BH321" s="157">
        <f t="shared" si="914"/>
        <v>0</v>
      </c>
      <c r="BI321" s="158">
        <f t="shared" si="914"/>
        <v>0</v>
      </c>
      <c r="BJ321" s="157">
        <f t="shared" si="915"/>
        <v>116.3</v>
      </c>
      <c r="BK321" s="158">
        <f t="shared" si="915"/>
        <v>116.01341463414634</v>
      </c>
      <c r="BL321" s="157">
        <f t="shared" si="916"/>
        <v>38379</v>
      </c>
      <c r="BM321" s="158">
        <f t="shared" si="916"/>
        <v>38052.400000000001</v>
      </c>
      <c r="BN321" s="155">
        <v>202</v>
      </c>
      <c r="BO321" s="156">
        <v>238</v>
      </c>
      <c r="BP321" s="157">
        <f t="shared" si="917"/>
        <v>202</v>
      </c>
      <c r="BQ321" s="158">
        <f t="shared" si="917"/>
        <v>238</v>
      </c>
      <c r="BR321" s="155">
        <v>20</v>
      </c>
      <c r="BS321" s="156">
        <v>13</v>
      </c>
      <c r="BT321" s="157">
        <f t="shared" si="918"/>
        <v>20</v>
      </c>
      <c r="BU321" s="158">
        <f t="shared" si="918"/>
        <v>13</v>
      </c>
      <c r="BV321" s="155"/>
      <c r="BW321" s="156"/>
      <c r="BX321" s="157">
        <f t="shared" si="919"/>
        <v>0</v>
      </c>
      <c r="BY321" s="158">
        <f t="shared" si="919"/>
        <v>0</v>
      </c>
      <c r="BZ321" s="157">
        <f t="shared" si="920"/>
        <v>222</v>
      </c>
      <c r="CA321" s="158">
        <f t="shared" si="920"/>
        <v>251</v>
      </c>
      <c r="CB321" s="157">
        <f t="shared" si="921"/>
        <v>222</v>
      </c>
      <c r="CC321" s="158">
        <f t="shared" si="921"/>
        <v>251</v>
      </c>
      <c r="CD321" s="155">
        <v>5</v>
      </c>
      <c r="CE321" s="156">
        <v>4.9000000000000004</v>
      </c>
      <c r="CF321" s="157">
        <f t="shared" si="922"/>
        <v>1010</v>
      </c>
      <c r="CG321" s="158">
        <f t="shared" si="922"/>
        <v>1166.2</v>
      </c>
      <c r="CH321" s="155">
        <v>5.6</v>
      </c>
      <c r="CI321" s="156">
        <v>5.6</v>
      </c>
      <c r="CJ321" s="157">
        <f t="shared" si="923"/>
        <v>112</v>
      </c>
      <c r="CK321" s="158">
        <f t="shared" si="923"/>
        <v>72.8</v>
      </c>
      <c r="CL321" s="155"/>
      <c r="CM321" s="156"/>
      <c r="CN321" s="157">
        <f t="shared" si="924"/>
        <v>0</v>
      </c>
      <c r="CO321" s="158">
        <f t="shared" si="924"/>
        <v>0</v>
      </c>
      <c r="CP321" s="157">
        <f t="shared" si="925"/>
        <v>5.0540540540540544</v>
      </c>
      <c r="CQ321" s="158">
        <f t="shared" si="925"/>
        <v>4.9362549800796813</v>
      </c>
      <c r="CR321" s="157">
        <f t="shared" si="926"/>
        <v>1122</v>
      </c>
      <c r="CS321" s="158">
        <f t="shared" si="926"/>
        <v>1239</v>
      </c>
      <c r="CT321" s="155">
        <v>129.80000000000001</v>
      </c>
      <c r="CU321" s="156">
        <v>128.1</v>
      </c>
      <c r="CV321" s="157">
        <f t="shared" si="927"/>
        <v>26219.600000000002</v>
      </c>
      <c r="CW321" s="158">
        <f t="shared" si="927"/>
        <v>30487.8</v>
      </c>
      <c r="CX321" s="155">
        <v>130.69999999999999</v>
      </c>
      <c r="CY321" s="156">
        <v>120.9</v>
      </c>
      <c r="CZ321" s="157">
        <f t="shared" si="928"/>
        <v>2614</v>
      </c>
      <c r="DA321" s="158">
        <f t="shared" si="928"/>
        <v>1571.7</v>
      </c>
      <c r="DB321" s="155"/>
      <c r="DC321" s="156"/>
      <c r="DD321" s="157">
        <f t="shared" si="929"/>
        <v>0</v>
      </c>
      <c r="DE321" s="158">
        <f t="shared" si="929"/>
        <v>0</v>
      </c>
      <c r="DF321" s="157">
        <f t="shared" si="930"/>
        <v>129.88108108108108</v>
      </c>
      <c r="DG321" s="158">
        <f t="shared" si="930"/>
        <v>127.72709163346613</v>
      </c>
      <c r="DH321" s="157">
        <f t="shared" si="931"/>
        <v>28833.599999999999</v>
      </c>
      <c r="DI321" s="158">
        <f t="shared" si="931"/>
        <v>32059.5</v>
      </c>
      <c r="DJ321" s="157">
        <f t="shared" si="932"/>
        <v>552</v>
      </c>
      <c r="DK321" s="158">
        <f t="shared" si="932"/>
        <v>579</v>
      </c>
      <c r="DL321" s="157">
        <f t="shared" si="932"/>
        <v>552</v>
      </c>
      <c r="DM321" s="158">
        <f t="shared" si="932"/>
        <v>579</v>
      </c>
      <c r="DN321" s="157">
        <f t="shared" si="933"/>
        <v>4.6769927536231881</v>
      </c>
      <c r="DO321" s="158">
        <f t="shared" si="933"/>
        <v>4.6417962003454232</v>
      </c>
      <c r="DP321" s="157">
        <f t="shared" si="934"/>
        <v>2581.6999999999998</v>
      </c>
      <c r="DQ321" s="158">
        <f t="shared" si="934"/>
        <v>2687.6</v>
      </c>
      <c r="DR321" s="157">
        <f t="shared" si="935"/>
        <v>121.76195652173914</v>
      </c>
      <c r="DS321" s="158">
        <f t="shared" si="935"/>
        <v>121.09136442141623</v>
      </c>
      <c r="DT321" s="157">
        <f t="shared" si="936"/>
        <v>67212.600000000006</v>
      </c>
      <c r="DU321" s="158">
        <f t="shared" si="936"/>
        <v>70111.899999999994</v>
      </c>
      <c r="DV321" s="155">
        <v>572</v>
      </c>
      <c r="DW321" s="156">
        <v>563</v>
      </c>
      <c r="DX321" s="157">
        <f t="shared" si="937"/>
        <v>572</v>
      </c>
      <c r="DY321" s="158">
        <f t="shared" si="937"/>
        <v>563</v>
      </c>
      <c r="DZ321" s="155">
        <v>278</v>
      </c>
      <c r="EA321" s="156">
        <v>325</v>
      </c>
      <c r="EB321" s="157">
        <f t="shared" si="938"/>
        <v>278</v>
      </c>
      <c r="EC321" s="158">
        <f t="shared" si="938"/>
        <v>325</v>
      </c>
      <c r="ED321" s="155"/>
      <c r="EE321" s="156"/>
      <c r="EF321" s="157">
        <f t="shared" si="939"/>
        <v>0</v>
      </c>
      <c r="EG321" s="158">
        <f t="shared" si="939"/>
        <v>0</v>
      </c>
      <c r="EH321" s="157">
        <f t="shared" si="940"/>
        <v>850</v>
      </c>
      <c r="EI321" s="158">
        <f t="shared" si="940"/>
        <v>888</v>
      </c>
      <c r="EJ321" s="157">
        <f t="shared" si="941"/>
        <v>850</v>
      </c>
      <c r="EK321" s="158">
        <f t="shared" si="941"/>
        <v>888</v>
      </c>
      <c r="EL321" s="155">
        <v>3.3</v>
      </c>
      <c r="EM321" s="156">
        <v>3.2</v>
      </c>
      <c r="EN321" s="157">
        <f t="shared" si="942"/>
        <v>1887.6</v>
      </c>
      <c r="EO321" s="158">
        <f t="shared" si="942"/>
        <v>1801.6000000000001</v>
      </c>
      <c r="EP321" s="155">
        <v>3.4</v>
      </c>
      <c r="EQ321" s="156">
        <v>3.6</v>
      </c>
      <c r="ER321" s="157">
        <f t="shared" si="943"/>
        <v>945.19999999999993</v>
      </c>
      <c r="ES321" s="158">
        <f t="shared" si="943"/>
        <v>1170</v>
      </c>
      <c r="ET321" s="155"/>
      <c r="EU321" s="156"/>
      <c r="EV321" s="157">
        <f t="shared" si="944"/>
        <v>0</v>
      </c>
      <c r="EW321" s="158">
        <f t="shared" si="944"/>
        <v>0</v>
      </c>
      <c r="EX321" s="157">
        <f t="shared" si="945"/>
        <v>3.3327058823529407</v>
      </c>
      <c r="EY321" s="158">
        <f t="shared" si="945"/>
        <v>3.346396396396397</v>
      </c>
      <c r="EZ321" s="157">
        <f t="shared" si="946"/>
        <v>2832.7999999999997</v>
      </c>
      <c r="FA321" s="158">
        <f t="shared" si="946"/>
        <v>2971.6000000000004</v>
      </c>
      <c r="FB321" s="155">
        <v>78.5</v>
      </c>
      <c r="FC321" s="156">
        <v>77.2</v>
      </c>
      <c r="FD321" s="157">
        <f t="shared" si="947"/>
        <v>44902</v>
      </c>
      <c r="FE321" s="158">
        <f t="shared" si="947"/>
        <v>43463.6</v>
      </c>
      <c r="FF321" s="155">
        <v>58.3</v>
      </c>
      <c r="FG321" s="156">
        <v>59</v>
      </c>
      <c r="FH321" s="157">
        <f t="shared" si="948"/>
        <v>16207.4</v>
      </c>
      <c r="FI321" s="158">
        <f t="shared" si="948"/>
        <v>19175</v>
      </c>
      <c r="FJ321" s="155"/>
      <c r="FK321" s="156"/>
      <c r="FL321" s="157">
        <f t="shared" si="949"/>
        <v>0</v>
      </c>
      <c r="FM321" s="158">
        <f t="shared" si="949"/>
        <v>0</v>
      </c>
      <c r="FN321" s="157">
        <f t="shared" si="950"/>
        <v>71.893411764705888</v>
      </c>
      <c r="FO321" s="158">
        <f t="shared" si="950"/>
        <v>70.538963963963965</v>
      </c>
      <c r="FP321" s="157">
        <f t="shared" si="951"/>
        <v>61109.400000000009</v>
      </c>
      <c r="FQ321" s="158">
        <f t="shared" si="951"/>
        <v>62638.6</v>
      </c>
      <c r="FR321" s="155">
        <v>78</v>
      </c>
      <c r="FS321" s="156">
        <v>90</v>
      </c>
      <c r="FT321" s="157">
        <f t="shared" si="952"/>
        <v>78</v>
      </c>
      <c r="FU321" s="158">
        <f t="shared" si="952"/>
        <v>90</v>
      </c>
      <c r="FV321" s="155">
        <v>2.9</v>
      </c>
      <c r="FW321" s="156">
        <v>3.2</v>
      </c>
      <c r="FX321" s="157">
        <f t="shared" si="953"/>
        <v>226.2</v>
      </c>
      <c r="FY321" s="158">
        <f t="shared" si="953"/>
        <v>288</v>
      </c>
      <c r="FZ321" s="155">
        <v>47.3</v>
      </c>
      <c r="GA321" s="156">
        <v>42.5</v>
      </c>
      <c r="GB321" s="157">
        <f t="shared" si="954"/>
        <v>3689.3999999999996</v>
      </c>
      <c r="GC321" s="158">
        <f t="shared" si="954"/>
        <v>3825</v>
      </c>
      <c r="GD321" s="157">
        <f t="shared" si="955"/>
        <v>1093</v>
      </c>
      <c r="GE321" s="158">
        <f t="shared" si="955"/>
        <v>1111</v>
      </c>
      <c r="GF321" s="157">
        <f t="shared" si="955"/>
        <v>1093</v>
      </c>
      <c r="GG321" s="158">
        <f t="shared" si="955"/>
        <v>1111</v>
      </c>
      <c r="GH321" s="157">
        <f t="shared" si="956"/>
        <v>4301.2000000000007</v>
      </c>
      <c r="GI321" s="158">
        <f t="shared" si="956"/>
        <v>4331.8</v>
      </c>
      <c r="GJ321" s="157">
        <f t="shared" si="957"/>
        <v>108285.1</v>
      </c>
      <c r="GK321" s="158">
        <f t="shared" si="957"/>
        <v>109973.4</v>
      </c>
      <c r="GL321" s="157">
        <f t="shared" si="958"/>
        <v>309</v>
      </c>
      <c r="GM321" s="158">
        <f t="shared" si="958"/>
        <v>356</v>
      </c>
      <c r="GN321" s="157">
        <f t="shared" si="958"/>
        <v>309</v>
      </c>
      <c r="GO321" s="158">
        <f t="shared" si="958"/>
        <v>356</v>
      </c>
      <c r="GP321" s="157">
        <f t="shared" si="959"/>
        <v>1113.3</v>
      </c>
      <c r="GQ321" s="158">
        <f t="shared" si="959"/>
        <v>1327.4</v>
      </c>
      <c r="GR321" s="157">
        <f t="shared" si="960"/>
        <v>20036.900000000001</v>
      </c>
      <c r="GS321" s="158">
        <f t="shared" si="960"/>
        <v>22777.1</v>
      </c>
      <c r="GT321" s="157">
        <f t="shared" si="961"/>
        <v>1402</v>
      </c>
      <c r="GU321" s="158">
        <f t="shared" si="961"/>
        <v>1467</v>
      </c>
      <c r="GV321" s="157">
        <f t="shared" si="961"/>
        <v>1402</v>
      </c>
      <c r="GW321" s="158">
        <f t="shared" si="961"/>
        <v>1467</v>
      </c>
      <c r="GX321" s="157">
        <f t="shared" si="962"/>
        <v>5414.5000000000009</v>
      </c>
      <c r="GY321" s="158">
        <f t="shared" si="962"/>
        <v>5659.2000000000007</v>
      </c>
      <c r="GZ321" s="157">
        <f t="shared" si="962"/>
        <v>128322</v>
      </c>
      <c r="HA321" s="158">
        <f t="shared" si="962"/>
        <v>132750.5</v>
      </c>
      <c r="HB321" s="157">
        <f t="shared" si="963"/>
        <v>0</v>
      </c>
      <c r="HC321" s="158">
        <f t="shared" si="963"/>
        <v>0</v>
      </c>
      <c r="HD321" s="157">
        <f t="shared" si="963"/>
        <v>0</v>
      </c>
      <c r="HE321" s="158">
        <f t="shared" si="963"/>
        <v>0</v>
      </c>
      <c r="HF321" s="157" t="str">
        <f t="shared" si="964"/>
        <v/>
      </c>
      <c r="HG321" s="158" t="str">
        <f t="shared" si="964"/>
        <v/>
      </c>
      <c r="HH321" s="157" t="str">
        <f t="shared" si="965"/>
        <v/>
      </c>
      <c r="HI321" s="158" t="str">
        <f t="shared" si="965"/>
        <v/>
      </c>
      <c r="HJ321" s="157">
        <f t="shared" si="966"/>
        <v>5640.7</v>
      </c>
      <c r="HK321" s="158">
        <f t="shared" si="966"/>
        <v>5947.2000000000007</v>
      </c>
      <c r="HL321" s="157">
        <f t="shared" si="967"/>
        <v>132011.40000000002</v>
      </c>
      <c r="HM321" s="158">
        <f t="shared" si="967"/>
        <v>136575.5</v>
      </c>
    </row>
    <row r="322" spans="1:221" s="82" customFormat="1" ht="15" customHeight="1">
      <c r="A322" s="269" t="s">
        <v>693</v>
      </c>
      <c r="B322" s="15" t="s">
        <v>723</v>
      </c>
      <c r="C322" s="215"/>
      <c r="D322" s="13">
        <v>483036</v>
      </c>
      <c r="E322" s="13">
        <v>4</v>
      </c>
      <c r="F322" s="155">
        <v>583</v>
      </c>
      <c r="G322" s="156">
        <v>583</v>
      </c>
      <c r="H322" s="155">
        <v>0</v>
      </c>
      <c r="I322" s="156">
        <v>2</v>
      </c>
      <c r="J322" s="157">
        <f t="shared" si="900"/>
        <v>583</v>
      </c>
      <c r="K322" s="158">
        <f t="shared" si="900"/>
        <v>581</v>
      </c>
      <c r="L322" s="155"/>
      <c r="M322" s="156"/>
      <c r="N322" s="157">
        <f t="shared" si="901"/>
        <v>583</v>
      </c>
      <c r="O322" s="158">
        <f t="shared" si="901"/>
        <v>581</v>
      </c>
      <c r="P322" s="157">
        <f t="shared" si="901"/>
        <v>583</v>
      </c>
      <c r="Q322" s="158">
        <f t="shared" si="901"/>
        <v>581</v>
      </c>
      <c r="R322" s="155">
        <v>0</v>
      </c>
      <c r="S322" s="156">
        <v>0</v>
      </c>
      <c r="T322" s="157">
        <f t="shared" si="902"/>
        <v>0</v>
      </c>
      <c r="U322" s="158">
        <f t="shared" si="902"/>
        <v>0</v>
      </c>
      <c r="V322" s="155">
        <v>0</v>
      </c>
      <c r="W322" s="156">
        <v>0</v>
      </c>
      <c r="X322" s="157">
        <f t="shared" si="903"/>
        <v>0</v>
      </c>
      <c r="Y322" s="158">
        <f t="shared" si="903"/>
        <v>0</v>
      </c>
      <c r="Z322" s="155"/>
      <c r="AA322" s="156"/>
      <c r="AB322" s="157">
        <f t="shared" si="904"/>
        <v>0</v>
      </c>
      <c r="AC322" s="158">
        <f t="shared" si="904"/>
        <v>0</v>
      </c>
      <c r="AD322" s="157">
        <f t="shared" si="905"/>
        <v>0</v>
      </c>
      <c r="AE322" s="158">
        <f t="shared" si="905"/>
        <v>0</v>
      </c>
      <c r="AF322" s="157">
        <f t="shared" si="906"/>
        <v>0</v>
      </c>
      <c r="AG322" s="158">
        <f t="shared" si="906"/>
        <v>0</v>
      </c>
      <c r="AH322" s="155">
        <v>0</v>
      </c>
      <c r="AI322" s="156">
        <v>0</v>
      </c>
      <c r="AJ322" s="157">
        <f t="shared" si="907"/>
        <v>0</v>
      </c>
      <c r="AK322" s="157">
        <f t="shared" si="907"/>
        <v>0</v>
      </c>
      <c r="AL322" s="155">
        <v>0</v>
      </c>
      <c r="AM322" s="156">
        <v>0</v>
      </c>
      <c r="AN322" s="157">
        <f t="shared" si="908"/>
        <v>0</v>
      </c>
      <c r="AO322" s="157">
        <f t="shared" si="908"/>
        <v>0</v>
      </c>
      <c r="AP322" s="155"/>
      <c r="AQ322" s="156"/>
      <c r="AR322" s="157">
        <f t="shared" si="909"/>
        <v>0</v>
      </c>
      <c r="AS322" s="158">
        <f t="shared" si="909"/>
        <v>0</v>
      </c>
      <c r="AT322" s="157">
        <f t="shared" si="910"/>
        <v>0</v>
      </c>
      <c r="AU322" s="158">
        <f t="shared" si="910"/>
        <v>0</v>
      </c>
      <c r="AV322" s="157">
        <f t="shared" si="911"/>
        <v>0</v>
      </c>
      <c r="AW322" s="158">
        <f t="shared" si="911"/>
        <v>0</v>
      </c>
      <c r="AX322" s="155">
        <v>0</v>
      </c>
      <c r="AY322" s="156">
        <v>0</v>
      </c>
      <c r="AZ322" s="157">
        <f t="shared" si="912"/>
        <v>0</v>
      </c>
      <c r="BA322" s="158">
        <f t="shared" si="912"/>
        <v>0</v>
      </c>
      <c r="BB322" s="155">
        <v>0</v>
      </c>
      <c r="BC322" s="156">
        <v>0</v>
      </c>
      <c r="BD322" s="157">
        <f t="shared" si="913"/>
        <v>0</v>
      </c>
      <c r="BE322" s="158">
        <f t="shared" si="913"/>
        <v>0</v>
      </c>
      <c r="BF322" s="155"/>
      <c r="BG322" s="156"/>
      <c r="BH322" s="157">
        <f t="shared" si="914"/>
        <v>0</v>
      </c>
      <c r="BI322" s="158">
        <f t="shared" si="914"/>
        <v>0</v>
      </c>
      <c r="BJ322" s="157">
        <f t="shared" si="915"/>
        <v>0</v>
      </c>
      <c r="BK322" s="158">
        <f t="shared" si="915"/>
        <v>0</v>
      </c>
      <c r="BL322" s="157">
        <f t="shared" si="916"/>
        <v>0</v>
      </c>
      <c r="BM322" s="158">
        <f t="shared" si="916"/>
        <v>0</v>
      </c>
      <c r="BN322" s="155">
        <v>0</v>
      </c>
      <c r="BO322" s="156">
        <v>0</v>
      </c>
      <c r="BP322" s="157">
        <f t="shared" si="917"/>
        <v>0</v>
      </c>
      <c r="BQ322" s="158">
        <f t="shared" si="917"/>
        <v>0</v>
      </c>
      <c r="BR322" s="155">
        <v>0</v>
      </c>
      <c r="BS322" s="156">
        <v>0</v>
      </c>
      <c r="BT322" s="157">
        <f t="shared" si="918"/>
        <v>0</v>
      </c>
      <c r="BU322" s="158">
        <f t="shared" si="918"/>
        <v>0</v>
      </c>
      <c r="BV322" s="155"/>
      <c r="BW322" s="156"/>
      <c r="BX322" s="157">
        <f t="shared" si="919"/>
        <v>0</v>
      </c>
      <c r="BY322" s="158">
        <f t="shared" si="919"/>
        <v>0</v>
      </c>
      <c r="BZ322" s="157">
        <f t="shared" si="920"/>
        <v>0</v>
      </c>
      <c r="CA322" s="158">
        <f t="shared" si="920"/>
        <v>0</v>
      </c>
      <c r="CB322" s="157">
        <f t="shared" si="921"/>
        <v>0</v>
      </c>
      <c r="CC322" s="158">
        <f t="shared" si="921"/>
        <v>0</v>
      </c>
      <c r="CD322" s="155">
        <v>0</v>
      </c>
      <c r="CE322" s="156">
        <v>0</v>
      </c>
      <c r="CF322" s="157">
        <f t="shared" si="922"/>
        <v>0</v>
      </c>
      <c r="CG322" s="158">
        <f t="shared" si="922"/>
        <v>0</v>
      </c>
      <c r="CH322" s="155">
        <v>0</v>
      </c>
      <c r="CI322" s="156">
        <v>0</v>
      </c>
      <c r="CJ322" s="157">
        <f t="shared" si="923"/>
        <v>0</v>
      </c>
      <c r="CK322" s="158">
        <f t="shared" si="923"/>
        <v>0</v>
      </c>
      <c r="CL322" s="155"/>
      <c r="CM322" s="156"/>
      <c r="CN322" s="157">
        <f t="shared" si="924"/>
        <v>0</v>
      </c>
      <c r="CO322" s="158">
        <f t="shared" si="924"/>
        <v>0</v>
      </c>
      <c r="CP322" s="157">
        <f t="shared" si="925"/>
        <v>0</v>
      </c>
      <c r="CQ322" s="158">
        <f t="shared" si="925"/>
        <v>0</v>
      </c>
      <c r="CR322" s="157">
        <f t="shared" si="926"/>
        <v>0</v>
      </c>
      <c r="CS322" s="158">
        <f t="shared" si="926"/>
        <v>0</v>
      </c>
      <c r="CT322" s="155">
        <v>0</v>
      </c>
      <c r="CU322" s="156">
        <v>0</v>
      </c>
      <c r="CV322" s="157">
        <f t="shared" si="927"/>
        <v>0</v>
      </c>
      <c r="CW322" s="158">
        <f t="shared" si="927"/>
        <v>0</v>
      </c>
      <c r="CX322" s="155">
        <v>0</v>
      </c>
      <c r="CY322" s="156">
        <v>0</v>
      </c>
      <c r="CZ322" s="157">
        <f t="shared" si="928"/>
        <v>0</v>
      </c>
      <c r="DA322" s="158">
        <f t="shared" si="928"/>
        <v>0</v>
      </c>
      <c r="DB322" s="155"/>
      <c r="DC322" s="156"/>
      <c r="DD322" s="157">
        <f t="shared" si="929"/>
        <v>0</v>
      </c>
      <c r="DE322" s="158">
        <f t="shared" si="929"/>
        <v>0</v>
      </c>
      <c r="DF322" s="157">
        <f t="shared" si="930"/>
        <v>0</v>
      </c>
      <c r="DG322" s="158">
        <f t="shared" si="930"/>
        <v>0</v>
      </c>
      <c r="DH322" s="157">
        <f t="shared" si="931"/>
        <v>0</v>
      </c>
      <c r="DI322" s="158">
        <f t="shared" si="931"/>
        <v>0</v>
      </c>
      <c r="DJ322" s="157">
        <f t="shared" si="932"/>
        <v>0</v>
      </c>
      <c r="DK322" s="158">
        <f t="shared" si="932"/>
        <v>0</v>
      </c>
      <c r="DL322" s="157">
        <f t="shared" si="932"/>
        <v>0</v>
      </c>
      <c r="DM322" s="158">
        <f t="shared" si="932"/>
        <v>0</v>
      </c>
      <c r="DN322" s="157">
        <f t="shared" si="933"/>
        <v>0</v>
      </c>
      <c r="DO322" s="158">
        <f t="shared" si="933"/>
        <v>0</v>
      </c>
      <c r="DP322" s="157">
        <f t="shared" si="934"/>
        <v>0</v>
      </c>
      <c r="DQ322" s="158">
        <f t="shared" si="934"/>
        <v>0</v>
      </c>
      <c r="DR322" s="157">
        <f t="shared" si="935"/>
        <v>0</v>
      </c>
      <c r="DS322" s="158">
        <f t="shared" si="935"/>
        <v>0</v>
      </c>
      <c r="DT322" s="157">
        <f t="shared" si="936"/>
        <v>0</v>
      </c>
      <c r="DU322" s="158">
        <f t="shared" si="936"/>
        <v>0</v>
      </c>
      <c r="DV322" s="155">
        <v>114</v>
      </c>
      <c r="DW322" s="156">
        <v>118</v>
      </c>
      <c r="DX322" s="157">
        <f t="shared" si="937"/>
        <v>114</v>
      </c>
      <c r="DY322" s="158">
        <f t="shared" si="937"/>
        <v>118</v>
      </c>
      <c r="DZ322" s="155">
        <v>430</v>
      </c>
      <c r="EA322" s="156">
        <v>430</v>
      </c>
      <c r="EB322" s="157">
        <f t="shared" si="938"/>
        <v>430</v>
      </c>
      <c r="EC322" s="158">
        <f t="shared" si="938"/>
        <v>430</v>
      </c>
      <c r="ED322" s="155"/>
      <c r="EE322" s="156"/>
      <c r="EF322" s="157">
        <f t="shared" si="939"/>
        <v>0</v>
      </c>
      <c r="EG322" s="158">
        <f t="shared" si="939"/>
        <v>0</v>
      </c>
      <c r="EH322" s="157">
        <f t="shared" si="940"/>
        <v>544</v>
      </c>
      <c r="EI322" s="158">
        <f t="shared" si="940"/>
        <v>548</v>
      </c>
      <c r="EJ322" s="157">
        <f t="shared" si="941"/>
        <v>544</v>
      </c>
      <c r="EK322" s="158">
        <f t="shared" si="941"/>
        <v>548</v>
      </c>
      <c r="EL322" s="155">
        <v>2.4</v>
      </c>
      <c r="EM322" s="156">
        <v>2.4</v>
      </c>
      <c r="EN322" s="157">
        <f t="shared" si="942"/>
        <v>273.59999999999997</v>
      </c>
      <c r="EO322" s="158">
        <f t="shared" si="942"/>
        <v>283.2</v>
      </c>
      <c r="EP322" s="155">
        <v>2.9</v>
      </c>
      <c r="EQ322" s="156">
        <v>2.9</v>
      </c>
      <c r="ER322" s="157">
        <f t="shared" si="943"/>
        <v>1247</v>
      </c>
      <c r="ES322" s="158">
        <f t="shared" si="943"/>
        <v>1247</v>
      </c>
      <c r="ET322" s="155"/>
      <c r="EU322" s="156"/>
      <c r="EV322" s="157">
        <f t="shared" si="944"/>
        <v>0</v>
      </c>
      <c r="EW322" s="158">
        <f t="shared" si="944"/>
        <v>0</v>
      </c>
      <c r="EX322" s="157">
        <f t="shared" si="945"/>
        <v>2.7952205882352938</v>
      </c>
      <c r="EY322" s="158">
        <f t="shared" si="945"/>
        <v>2.7923357664233577</v>
      </c>
      <c r="EZ322" s="157">
        <f t="shared" si="946"/>
        <v>1520.6</v>
      </c>
      <c r="FA322" s="158">
        <f t="shared" si="946"/>
        <v>1530.2</v>
      </c>
      <c r="FB322" s="155">
        <v>56.9</v>
      </c>
      <c r="FC322" s="156">
        <v>56.6</v>
      </c>
      <c r="FD322" s="157">
        <f t="shared" si="947"/>
        <v>6486.5999999999995</v>
      </c>
      <c r="FE322" s="158">
        <f t="shared" si="947"/>
        <v>6678.8</v>
      </c>
      <c r="FF322" s="155">
        <v>53.2</v>
      </c>
      <c r="FG322" s="156">
        <v>53.4</v>
      </c>
      <c r="FH322" s="157">
        <f t="shared" si="948"/>
        <v>22876</v>
      </c>
      <c r="FI322" s="158">
        <f t="shared" si="948"/>
        <v>22962</v>
      </c>
      <c r="FJ322" s="155"/>
      <c r="FK322" s="156"/>
      <c r="FL322" s="157">
        <f t="shared" si="949"/>
        <v>0</v>
      </c>
      <c r="FM322" s="158">
        <f t="shared" si="949"/>
        <v>0</v>
      </c>
      <c r="FN322" s="157">
        <f t="shared" si="950"/>
        <v>53.975367647058818</v>
      </c>
      <c r="FO322" s="158">
        <f t="shared" si="950"/>
        <v>54.089051094890507</v>
      </c>
      <c r="FP322" s="157">
        <f t="shared" si="951"/>
        <v>29362.6</v>
      </c>
      <c r="FQ322" s="158">
        <f t="shared" si="951"/>
        <v>29640.799999999999</v>
      </c>
      <c r="FR322" s="155">
        <v>39</v>
      </c>
      <c r="FS322" s="156">
        <v>33</v>
      </c>
      <c r="FT322" s="157">
        <f t="shared" si="952"/>
        <v>39</v>
      </c>
      <c r="FU322" s="158">
        <f t="shared" si="952"/>
        <v>33</v>
      </c>
      <c r="FV322" s="155">
        <v>3.8</v>
      </c>
      <c r="FW322" s="156">
        <v>3.7</v>
      </c>
      <c r="FX322" s="157">
        <f t="shared" si="953"/>
        <v>148.19999999999999</v>
      </c>
      <c r="FY322" s="158">
        <f t="shared" si="953"/>
        <v>122.10000000000001</v>
      </c>
      <c r="FZ322" s="155">
        <v>42</v>
      </c>
      <c r="GA322" s="156">
        <v>24.5</v>
      </c>
      <c r="GB322" s="157">
        <f t="shared" si="954"/>
        <v>1638</v>
      </c>
      <c r="GC322" s="158">
        <f t="shared" si="954"/>
        <v>808.5</v>
      </c>
      <c r="GD322" s="157">
        <f t="shared" si="955"/>
        <v>114</v>
      </c>
      <c r="GE322" s="158">
        <f t="shared" si="955"/>
        <v>118</v>
      </c>
      <c r="GF322" s="157">
        <f t="shared" si="955"/>
        <v>114</v>
      </c>
      <c r="GG322" s="158">
        <f t="shared" si="955"/>
        <v>118</v>
      </c>
      <c r="GH322" s="157">
        <f t="shared" si="956"/>
        <v>273.59999999999997</v>
      </c>
      <c r="GI322" s="158">
        <f t="shared" si="956"/>
        <v>283.2</v>
      </c>
      <c r="GJ322" s="157">
        <f t="shared" si="957"/>
        <v>6486.5999999999995</v>
      </c>
      <c r="GK322" s="158">
        <f t="shared" si="957"/>
        <v>6678.8</v>
      </c>
      <c r="GL322" s="157">
        <f t="shared" si="958"/>
        <v>430</v>
      </c>
      <c r="GM322" s="158">
        <f t="shared" si="958"/>
        <v>430</v>
      </c>
      <c r="GN322" s="157">
        <f t="shared" si="958"/>
        <v>430</v>
      </c>
      <c r="GO322" s="158">
        <f t="shared" si="958"/>
        <v>430</v>
      </c>
      <c r="GP322" s="157">
        <f t="shared" si="959"/>
        <v>1247</v>
      </c>
      <c r="GQ322" s="158">
        <f t="shared" si="959"/>
        <v>1247</v>
      </c>
      <c r="GR322" s="157">
        <f t="shared" si="960"/>
        <v>22876</v>
      </c>
      <c r="GS322" s="158">
        <f t="shared" si="960"/>
        <v>22962</v>
      </c>
      <c r="GT322" s="157">
        <f t="shared" si="961"/>
        <v>544</v>
      </c>
      <c r="GU322" s="158">
        <f t="shared" si="961"/>
        <v>548</v>
      </c>
      <c r="GV322" s="157">
        <f t="shared" si="961"/>
        <v>544</v>
      </c>
      <c r="GW322" s="158">
        <f t="shared" si="961"/>
        <v>548</v>
      </c>
      <c r="GX322" s="157">
        <f t="shared" si="962"/>
        <v>1520.6</v>
      </c>
      <c r="GY322" s="158">
        <f t="shared" si="962"/>
        <v>1530.2</v>
      </c>
      <c r="GZ322" s="157">
        <f t="shared" si="962"/>
        <v>29362.6</v>
      </c>
      <c r="HA322" s="158">
        <f t="shared" si="962"/>
        <v>29640.799999999999</v>
      </c>
      <c r="HB322" s="157">
        <f t="shared" si="963"/>
        <v>0</v>
      </c>
      <c r="HC322" s="158">
        <f t="shared" si="963"/>
        <v>0</v>
      </c>
      <c r="HD322" s="157">
        <f t="shared" si="963"/>
        <v>0</v>
      </c>
      <c r="HE322" s="158">
        <f t="shared" si="963"/>
        <v>0</v>
      </c>
      <c r="HF322" s="157" t="str">
        <f t="shared" si="964"/>
        <v/>
      </c>
      <c r="HG322" s="158" t="str">
        <f t="shared" si="964"/>
        <v/>
      </c>
      <c r="HH322" s="157" t="str">
        <f t="shared" si="965"/>
        <v/>
      </c>
      <c r="HI322" s="158" t="str">
        <f t="shared" si="965"/>
        <v/>
      </c>
      <c r="HJ322" s="157">
        <f t="shared" si="966"/>
        <v>1668.8</v>
      </c>
      <c r="HK322" s="158">
        <f t="shared" si="966"/>
        <v>1652.3</v>
      </c>
      <c r="HL322" s="157">
        <f t="shared" si="967"/>
        <v>31000.6</v>
      </c>
      <c r="HM322" s="158">
        <f t="shared" si="967"/>
        <v>30449.3</v>
      </c>
    </row>
    <row r="323" spans="1:221" s="82" customFormat="1" ht="15" customHeight="1">
      <c r="A323" s="265" t="s">
        <v>693</v>
      </c>
      <c r="B323" s="213" t="s">
        <v>724</v>
      </c>
      <c r="C323" s="215"/>
      <c r="D323" s="13">
        <v>224545</v>
      </c>
      <c r="E323" s="13">
        <v>4</v>
      </c>
      <c r="F323" s="155">
        <v>335</v>
      </c>
      <c r="G323" s="156">
        <v>356</v>
      </c>
      <c r="H323" s="155">
        <v>0</v>
      </c>
      <c r="I323" s="156">
        <v>0</v>
      </c>
      <c r="J323" s="157">
        <f t="shared" si="900"/>
        <v>335</v>
      </c>
      <c r="K323" s="158">
        <f t="shared" si="900"/>
        <v>356</v>
      </c>
      <c r="L323" s="155"/>
      <c r="M323" s="156"/>
      <c r="N323" s="157">
        <f t="shared" si="901"/>
        <v>335</v>
      </c>
      <c r="O323" s="158">
        <f t="shared" si="901"/>
        <v>356</v>
      </c>
      <c r="P323" s="157">
        <f t="shared" si="901"/>
        <v>335</v>
      </c>
      <c r="Q323" s="158">
        <f t="shared" si="901"/>
        <v>356</v>
      </c>
      <c r="R323" s="155">
        <v>32</v>
      </c>
      <c r="S323" s="156">
        <v>38</v>
      </c>
      <c r="T323" s="157">
        <f t="shared" si="902"/>
        <v>32</v>
      </c>
      <c r="U323" s="158">
        <f t="shared" si="902"/>
        <v>38</v>
      </c>
      <c r="V323" s="155">
        <v>0</v>
      </c>
      <c r="W323" s="156">
        <v>1</v>
      </c>
      <c r="X323" s="157">
        <f t="shared" si="903"/>
        <v>0</v>
      </c>
      <c r="Y323" s="158">
        <f t="shared" si="903"/>
        <v>1</v>
      </c>
      <c r="Z323" s="155"/>
      <c r="AA323" s="156"/>
      <c r="AB323" s="157">
        <f t="shared" si="904"/>
        <v>0</v>
      </c>
      <c r="AC323" s="158">
        <f t="shared" si="904"/>
        <v>0</v>
      </c>
      <c r="AD323" s="157">
        <f t="shared" si="905"/>
        <v>32</v>
      </c>
      <c r="AE323" s="158">
        <f t="shared" si="905"/>
        <v>39</v>
      </c>
      <c r="AF323" s="157">
        <f t="shared" si="906"/>
        <v>32</v>
      </c>
      <c r="AG323" s="158">
        <f t="shared" si="906"/>
        <v>39</v>
      </c>
      <c r="AH323" s="155">
        <v>4.3</v>
      </c>
      <c r="AI323" s="156">
        <v>4.2</v>
      </c>
      <c r="AJ323" s="157">
        <f t="shared" si="907"/>
        <v>137.6</v>
      </c>
      <c r="AK323" s="157">
        <f t="shared" si="907"/>
        <v>159.6</v>
      </c>
      <c r="AL323" s="155">
        <v>0</v>
      </c>
      <c r="AM323" s="156">
        <v>4</v>
      </c>
      <c r="AN323" s="157">
        <f t="shared" si="908"/>
        <v>0</v>
      </c>
      <c r="AO323" s="157">
        <f t="shared" si="908"/>
        <v>4</v>
      </c>
      <c r="AP323" s="155"/>
      <c r="AQ323" s="156"/>
      <c r="AR323" s="157">
        <f t="shared" si="909"/>
        <v>0</v>
      </c>
      <c r="AS323" s="158">
        <f t="shared" si="909"/>
        <v>0</v>
      </c>
      <c r="AT323" s="157">
        <f t="shared" si="910"/>
        <v>4.3</v>
      </c>
      <c r="AU323" s="158">
        <f t="shared" si="910"/>
        <v>4.1948717948717951</v>
      </c>
      <c r="AV323" s="157">
        <f t="shared" si="911"/>
        <v>137.6</v>
      </c>
      <c r="AW323" s="158">
        <f t="shared" si="911"/>
        <v>163.6</v>
      </c>
      <c r="AX323" s="155">
        <v>108.3</v>
      </c>
      <c r="AY323" s="156">
        <v>113.5</v>
      </c>
      <c r="AZ323" s="157">
        <f t="shared" si="912"/>
        <v>3465.6</v>
      </c>
      <c r="BA323" s="158">
        <f t="shared" si="912"/>
        <v>4313</v>
      </c>
      <c r="BB323" s="155">
        <v>0</v>
      </c>
      <c r="BC323" s="156">
        <v>138</v>
      </c>
      <c r="BD323" s="157">
        <f t="shared" si="913"/>
        <v>0</v>
      </c>
      <c r="BE323" s="158">
        <f t="shared" si="913"/>
        <v>138</v>
      </c>
      <c r="BF323" s="155"/>
      <c r="BG323" s="156"/>
      <c r="BH323" s="157">
        <f t="shared" si="914"/>
        <v>0</v>
      </c>
      <c r="BI323" s="158">
        <f t="shared" si="914"/>
        <v>0</v>
      </c>
      <c r="BJ323" s="157">
        <f t="shared" si="915"/>
        <v>108.3</v>
      </c>
      <c r="BK323" s="158">
        <f t="shared" si="915"/>
        <v>114.12820512820512</v>
      </c>
      <c r="BL323" s="157">
        <f t="shared" si="916"/>
        <v>3465.6</v>
      </c>
      <c r="BM323" s="158">
        <f t="shared" si="916"/>
        <v>4451</v>
      </c>
      <c r="BN323" s="155">
        <v>17</v>
      </c>
      <c r="BO323" s="156">
        <v>26</v>
      </c>
      <c r="BP323" s="157">
        <f t="shared" si="917"/>
        <v>17</v>
      </c>
      <c r="BQ323" s="158">
        <f t="shared" si="917"/>
        <v>26</v>
      </c>
      <c r="BR323" s="155">
        <v>0</v>
      </c>
      <c r="BS323" s="156">
        <v>0</v>
      </c>
      <c r="BT323" s="157">
        <f t="shared" si="918"/>
        <v>0</v>
      </c>
      <c r="BU323" s="158">
        <f t="shared" si="918"/>
        <v>0</v>
      </c>
      <c r="BV323" s="155"/>
      <c r="BW323" s="156"/>
      <c r="BX323" s="157">
        <f t="shared" si="919"/>
        <v>0</v>
      </c>
      <c r="BY323" s="158">
        <f t="shared" si="919"/>
        <v>0</v>
      </c>
      <c r="BZ323" s="157">
        <f t="shared" si="920"/>
        <v>17</v>
      </c>
      <c r="CA323" s="158">
        <f t="shared" si="920"/>
        <v>26</v>
      </c>
      <c r="CB323" s="157">
        <f t="shared" si="921"/>
        <v>17</v>
      </c>
      <c r="CC323" s="158">
        <f t="shared" si="921"/>
        <v>26</v>
      </c>
      <c r="CD323" s="155">
        <v>4.3</v>
      </c>
      <c r="CE323" s="156">
        <v>4.7</v>
      </c>
      <c r="CF323" s="157">
        <f t="shared" si="922"/>
        <v>73.099999999999994</v>
      </c>
      <c r="CG323" s="158">
        <f t="shared" si="922"/>
        <v>122.2</v>
      </c>
      <c r="CH323" s="155">
        <v>0</v>
      </c>
      <c r="CI323" s="156">
        <v>0</v>
      </c>
      <c r="CJ323" s="157">
        <f t="shared" si="923"/>
        <v>0</v>
      </c>
      <c r="CK323" s="158">
        <f t="shared" si="923"/>
        <v>0</v>
      </c>
      <c r="CL323" s="155"/>
      <c r="CM323" s="156"/>
      <c r="CN323" s="157">
        <f t="shared" si="924"/>
        <v>0</v>
      </c>
      <c r="CO323" s="158">
        <f t="shared" si="924"/>
        <v>0</v>
      </c>
      <c r="CP323" s="157">
        <f t="shared" si="925"/>
        <v>4.3</v>
      </c>
      <c r="CQ323" s="158">
        <f t="shared" si="925"/>
        <v>4.7</v>
      </c>
      <c r="CR323" s="157">
        <f t="shared" si="926"/>
        <v>73.099999999999994</v>
      </c>
      <c r="CS323" s="158">
        <f t="shared" si="926"/>
        <v>122.2</v>
      </c>
      <c r="CT323" s="155">
        <v>123.9</v>
      </c>
      <c r="CU323" s="156">
        <v>121.8</v>
      </c>
      <c r="CV323" s="157">
        <f t="shared" si="927"/>
        <v>2106.3000000000002</v>
      </c>
      <c r="CW323" s="158">
        <f t="shared" si="927"/>
        <v>3166.7999999999997</v>
      </c>
      <c r="CX323" s="155">
        <v>0</v>
      </c>
      <c r="CY323" s="156">
        <v>0</v>
      </c>
      <c r="CZ323" s="157">
        <f t="shared" si="928"/>
        <v>0</v>
      </c>
      <c r="DA323" s="158">
        <f t="shared" si="928"/>
        <v>0</v>
      </c>
      <c r="DB323" s="155"/>
      <c r="DC323" s="156"/>
      <c r="DD323" s="157">
        <f t="shared" si="929"/>
        <v>0</v>
      </c>
      <c r="DE323" s="158">
        <f t="shared" si="929"/>
        <v>0</v>
      </c>
      <c r="DF323" s="157">
        <f t="shared" si="930"/>
        <v>123.9</v>
      </c>
      <c r="DG323" s="158">
        <f t="shared" si="930"/>
        <v>121.79999999999998</v>
      </c>
      <c r="DH323" s="157">
        <f t="shared" si="931"/>
        <v>2106.3000000000002</v>
      </c>
      <c r="DI323" s="158">
        <f t="shared" si="931"/>
        <v>3166.7999999999997</v>
      </c>
      <c r="DJ323" s="157">
        <f t="shared" si="932"/>
        <v>49</v>
      </c>
      <c r="DK323" s="158">
        <f t="shared" si="932"/>
        <v>65</v>
      </c>
      <c r="DL323" s="157">
        <f t="shared" si="932"/>
        <v>49</v>
      </c>
      <c r="DM323" s="158">
        <f t="shared" si="932"/>
        <v>65</v>
      </c>
      <c r="DN323" s="157">
        <f t="shared" si="933"/>
        <v>4.3</v>
      </c>
      <c r="DO323" s="158">
        <f t="shared" si="933"/>
        <v>4.3969230769230769</v>
      </c>
      <c r="DP323" s="157">
        <f t="shared" si="934"/>
        <v>210.7</v>
      </c>
      <c r="DQ323" s="158">
        <f t="shared" si="934"/>
        <v>285.8</v>
      </c>
      <c r="DR323" s="157">
        <f t="shared" si="935"/>
        <v>113.71224489795918</v>
      </c>
      <c r="DS323" s="158">
        <f t="shared" si="935"/>
        <v>117.19692307692307</v>
      </c>
      <c r="DT323" s="157">
        <f t="shared" si="936"/>
        <v>5571.9</v>
      </c>
      <c r="DU323" s="158">
        <f t="shared" si="936"/>
        <v>7617.7999999999993</v>
      </c>
      <c r="DV323" s="155">
        <v>155</v>
      </c>
      <c r="DW323" s="156">
        <v>143</v>
      </c>
      <c r="DX323" s="157">
        <f t="shared" si="937"/>
        <v>155</v>
      </c>
      <c r="DY323" s="158">
        <f t="shared" si="937"/>
        <v>143</v>
      </c>
      <c r="DZ323" s="155">
        <v>100</v>
      </c>
      <c r="EA323" s="156">
        <v>108</v>
      </c>
      <c r="EB323" s="157">
        <f t="shared" si="938"/>
        <v>100</v>
      </c>
      <c r="EC323" s="158">
        <f t="shared" si="938"/>
        <v>108</v>
      </c>
      <c r="ED323" s="155"/>
      <c r="EE323" s="156"/>
      <c r="EF323" s="157">
        <f t="shared" si="939"/>
        <v>0</v>
      </c>
      <c r="EG323" s="158">
        <f t="shared" si="939"/>
        <v>0</v>
      </c>
      <c r="EH323" s="157">
        <f t="shared" si="940"/>
        <v>255</v>
      </c>
      <c r="EI323" s="158">
        <f t="shared" si="940"/>
        <v>251</v>
      </c>
      <c r="EJ323" s="157">
        <f t="shared" si="941"/>
        <v>255</v>
      </c>
      <c r="EK323" s="158">
        <f t="shared" si="941"/>
        <v>251</v>
      </c>
      <c r="EL323" s="155">
        <v>3</v>
      </c>
      <c r="EM323" s="156">
        <v>2.9</v>
      </c>
      <c r="EN323" s="157">
        <f t="shared" si="942"/>
        <v>465</v>
      </c>
      <c r="EO323" s="158">
        <f t="shared" si="942"/>
        <v>414.7</v>
      </c>
      <c r="EP323" s="155">
        <v>3.2</v>
      </c>
      <c r="EQ323" s="156">
        <v>3.8</v>
      </c>
      <c r="ER323" s="157">
        <f t="shared" si="943"/>
        <v>320</v>
      </c>
      <c r="ES323" s="158">
        <f t="shared" si="943"/>
        <v>410.4</v>
      </c>
      <c r="ET323" s="155"/>
      <c r="EU323" s="156"/>
      <c r="EV323" s="157">
        <f t="shared" si="944"/>
        <v>0</v>
      </c>
      <c r="EW323" s="158">
        <f t="shared" si="944"/>
        <v>0</v>
      </c>
      <c r="EX323" s="157">
        <f t="shared" si="945"/>
        <v>3.0784313725490198</v>
      </c>
      <c r="EY323" s="158">
        <f t="shared" si="945"/>
        <v>3.2872509960159357</v>
      </c>
      <c r="EZ323" s="157">
        <f t="shared" si="946"/>
        <v>785</v>
      </c>
      <c r="FA323" s="158">
        <f t="shared" si="946"/>
        <v>825.09999999999991</v>
      </c>
      <c r="FB323" s="155">
        <v>72.5</v>
      </c>
      <c r="FC323" s="156">
        <v>67.8</v>
      </c>
      <c r="FD323" s="157">
        <f t="shared" si="947"/>
        <v>11237.5</v>
      </c>
      <c r="FE323" s="158">
        <f t="shared" si="947"/>
        <v>9695.4</v>
      </c>
      <c r="FF323" s="155">
        <v>55.9</v>
      </c>
      <c r="FG323" s="156">
        <v>56.1</v>
      </c>
      <c r="FH323" s="157">
        <f t="shared" si="948"/>
        <v>5590</v>
      </c>
      <c r="FI323" s="158">
        <f t="shared" si="948"/>
        <v>6058.8</v>
      </c>
      <c r="FJ323" s="155"/>
      <c r="FK323" s="156"/>
      <c r="FL323" s="157">
        <f t="shared" si="949"/>
        <v>0</v>
      </c>
      <c r="FM323" s="158">
        <f t="shared" si="949"/>
        <v>0</v>
      </c>
      <c r="FN323" s="157">
        <f t="shared" si="950"/>
        <v>65.990196078431367</v>
      </c>
      <c r="FO323" s="158">
        <f t="shared" si="950"/>
        <v>62.765737051792833</v>
      </c>
      <c r="FP323" s="157">
        <f t="shared" si="951"/>
        <v>16827.5</v>
      </c>
      <c r="FQ323" s="158">
        <f t="shared" si="951"/>
        <v>15754.2</v>
      </c>
      <c r="FR323" s="155">
        <v>31</v>
      </c>
      <c r="FS323" s="156">
        <v>40</v>
      </c>
      <c r="FT323" s="157">
        <f t="shared" si="952"/>
        <v>31</v>
      </c>
      <c r="FU323" s="158">
        <f t="shared" si="952"/>
        <v>40</v>
      </c>
      <c r="FV323" s="155">
        <v>2.5</v>
      </c>
      <c r="FW323" s="156">
        <v>3.8</v>
      </c>
      <c r="FX323" s="157">
        <f t="shared" si="953"/>
        <v>77.5</v>
      </c>
      <c r="FY323" s="158">
        <f t="shared" si="953"/>
        <v>152</v>
      </c>
      <c r="FZ323" s="155">
        <v>38</v>
      </c>
      <c r="GA323" s="156">
        <v>52.1</v>
      </c>
      <c r="GB323" s="157">
        <f t="shared" si="954"/>
        <v>1178</v>
      </c>
      <c r="GC323" s="158">
        <f t="shared" si="954"/>
        <v>2084</v>
      </c>
      <c r="GD323" s="157">
        <f t="shared" si="955"/>
        <v>204</v>
      </c>
      <c r="GE323" s="158">
        <f t="shared" si="955"/>
        <v>207</v>
      </c>
      <c r="GF323" s="157">
        <f t="shared" si="955"/>
        <v>204</v>
      </c>
      <c r="GG323" s="158">
        <f t="shared" si="955"/>
        <v>207</v>
      </c>
      <c r="GH323" s="157">
        <f t="shared" si="956"/>
        <v>675.7</v>
      </c>
      <c r="GI323" s="158">
        <f t="shared" si="956"/>
        <v>696.5</v>
      </c>
      <c r="GJ323" s="157">
        <f t="shared" si="957"/>
        <v>16809.400000000001</v>
      </c>
      <c r="GK323" s="158">
        <f t="shared" si="957"/>
        <v>17175.199999999997</v>
      </c>
      <c r="GL323" s="157">
        <f t="shared" si="958"/>
        <v>100</v>
      </c>
      <c r="GM323" s="158">
        <f t="shared" si="958"/>
        <v>109</v>
      </c>
      <c r="GN323" s="157">
        <f t="shared" si="958"/>
        <v>100</v>
      </c>
      <c r="GO323" s="158">
        <f t="shared" si="958"/>
        <v>109</v>
      </c>
      <c r="GP323" s="157">
        <f t="shared" si="959"/>
        <v>320</v>
      </c>
      <c r="GQ323" s="158">
        <f t="shared" si="959"/>
        <v>414.4</v>
      </c>
      <c r="GR323" s="157">
        <f t="shared" si="960"/>
        <v>5590</v>
      </c>
      <c r="GS323" s="158">
        <f t="shared" si="960"/>
        <v>6196.8</v>
      </c>
      <c r="GT323" s="157">
        <f t="shared" si="961"/>
        <v>304</v>
      </c>
      <c r="GU323" s="158">
        <f t="shared" si="961"/>
        <v>316</v>
      </c>
      <c r="GV323" s="157">
        <f t="shared" si="961"/>
        <v>304</v>
      </c>
      <c r="GW323" s="158">
        <f t="shared" si="961"/>
        <v>316</v>
      </c>
      <c r="GX323" s="157">
        <f t="shared" si="962"/>
        <v>995.7</v>
      </c>
      <c r="GY323" s="158">
        <f t="shared" si="962"/>
        <v>1110.9000000000001</v>
      </c>
      <c r="GZ323" s="157">
        <f t="shared" si="962"/>
        <v>22399.4</v>
      </c>
      <c r="HA323" s="158">
        <f t="shared" si="962"/>
        <v>23371.999999999996</v>
      </c>
      <c r="HB323" s="157">
        <f t="shared" si="963"/>
        <v>0</v>
      </c>
      <c r="HC323" s="158">
        <f t="shared" si="963"/>
        <v>0</v>
      </c>
      <c r="HD323" s="157">
        <f t="shared" si="963"/>
        <v>0</v>
      </c>
      <c r="HE323" s="158">
        <f t="shared" si="963"/>
        <v>0</v>
      </c>
      <c r="HF323" s="157" t="str">
        <f t="shared" si="964"/>
        <v/>
      </c>
      <c r="HG323" s="158" t="str">
        <f t="shared" si="964"/>
        <v/>
      </c>
      <c r="HH323" s="157" t="str">
        <f t="shared" si="965"/>
        <v/>
      </c>
      <c r="HI323" s="158" t="str">
        <f t="shared" si="965"/>
        <v/>
      </c>
      <c r="HJ323" s="157">
        <f t="shared" si="966"/>
        <v>1073.2</v>
      </c>
      <c r="HK323" s="158">
        <f t="shared" si="966"/>
        <v>1262.8999999999999</v>
      </c>
      <c r="HL323" s="157">
        <f t="shared" si="967"/>
        <v>23577.4</v>
      </c>
      <c r="HM323" s="158">
        <f t="shared" si="967"/>
        <v>25456</v>
      </c>
    </row>
    <row r="324" spans="1:221" s="82" customFormat="1" ht="15" customHeight="1">
      <c r="A324" s="265" t="s">
        <v>693</v>
      </c>
      <c r="B324" s="213" t="s">
        <v>725</v>
      </c>
      <c r="C324" s="215"/>
      <c r="D324" s="13">
        <v>225502</v>
      </c>
      <c r="E324" s="13">
        <v>4</v>
      </c>
      <c r="F324" s="155">
        <v>629</v>
      </c>
      <c r="G324" s="156">
        <v>629</v>
      </c>
      <c r="H324" s="155">
        <v>1</v>
      </c>
      <c r="I324" s="156">
        <v>0</v>
      </c>
      <c r="J324" s="157">
        <f t="shared" si="900"/>
        <v>628</v>
      </c>
      <c r="K324" s="158">
        <f t="shared" si="900"/>
        <v>629</v>
      </c>
      <c r="L324" s="155"/>
      <c r="M324" s="156"/>
      <c r="N324" s="157">
        <f t="shared" si="901"/>
        <v>628</v>
      </c>
      <c r="O324" s="158">
        <f t="shared" si="901"/>
        <v>629</v>
      </c>
      <c r="P324" s="157">
        <f t="shared" si="901"/>
        <v>628</v>
      </c>
      <c r="Q324" s="158">
        <f t="shared" si="901"/>
        <v>629</v>
      </c>
      <c r="R324" s="155">
        <v>12</v>
      </c>
      <c r="S324" s="156">
        <v>17</v>
      </c>
      <c r="T324" s="157">
        <f t="shared" si="902"/>
        <v>12</v>
      </c>
      <c r="U324" s="158">
        <f t="shared" si="902"/>
        <v>17</v>
      </c>
      <c r="V324" s="155">
        <v>0</v>
      </c>
      <c r="W324" s="156">
        <v>0</v>
      </c>
      <c r="X324" s="157">
        <f t="shared" si="903"/>
        <v>0</v>
      </c>
      <c r="Y324" s="158">
        <f t="shared" si="903"/>
        <v>0</v>
      </c>
      <c r="Z324" s="155"/>
      <c r="AA324" s="156"/>
      <c r="AB324" s="157">
        <f t="shared" si="904"/>
        <v>0</v>
      </c>
      <c r="AC324" s="158">
        <f t="shared" si="904"/>
        <v>0</v>
      </c>
      <c r="AD324" s="157">
        <f t="shared" si="905"/>
        <v>12</v>
      </c>
      <c r="AE324" s="158">
        <f t="shared" si="905"/>
        <v>17</v>
      </c>
      <c r="AF324" s="157">
        <f t="shared" si="906"/>
        <v>12</v>
      </c>
      <c r="AG324" s="158">
        <f t="shared" si="906"/>
        <v>17</v>
      </c>
      <c r="AH324" s="155">
        <v>4.5999999999999996</v>
      </c>
      <c r="AI324" s="156">
        <v>4.3</v>
      </c>
      <c r="AJ324" s="157">
        <f t="shared" si="907"/>
        <v>55.199999999999996</v>
      </c>
      <c r="AK324" s="157">
        <f t="shared" si="907"/>
        <v>73.099999999999994</v>
      </c>
      <c r="AL324" s="155">
        <v>0</v>
      </c>
      <c r="AM324" s="156">
        <v>0</v>
      </c>
      <c r="AN324" s="157">
        <f t="shared" si="908"/>
        <v>0</v>
      </c>
      <c r="AO324" s="157">
        <f t="shared" si="908"/>
        <v>0</v>
      </c>
      <c r="AP324" s="155"/>
      <c r="AQ324" s="156"/>
      <c r="AR324" s="157">
        <f t="shared" si="909"/>
        <v>0</v>
      </c>
      <c r="AS324" s="158">
        <f t="shared" si="909"/>
        <v>0</v>
      </c>
      <c r="AT324" s="157">
        <f t="shared" si="910"/>
        <v>4.5999999999999996</v>
      </c>
      <c r="AU324" s="158">
        <f t="shared" si="910"/>
        <v>4.3</v>
      </c>
      <c r="AV324" s="157">
        <f t="shared" si="911"/>
        <v>55.199999999999996</v>
      </c>
      <c r="AW324" s="158">
        <f t="shared" si="911"/>
        <v>73.099999999999994</v>
      </c>
      <c r="AX324" s="155">
        <v>117.5</v>
      </c>
      <c r="AY324" s="156">
        <v>120.6</v>
      </c>
      <c r="AZ324" s="157">
        <f t="shared" si="912"/>
        <v>1410</v>
      </c>
      <c r="BA324" s="158">
        <f t="shared" si="912"/>
        <v>2050.1999999999998</v>
      </c>
      <c r="BB324" s="155">
        <v>0</v>
      </c>
      <c r="BC324" s="156">
        <v>0</v>
      </c>
      <c r="BD324" s="157">
        <f t="shared" si="913"/>
        <v>0</v>
      </c>
      <c r="BE324" s="158">
        <f t="shared" si="913"/>
        <v>0</v>
      </c>
      <c r="BF324" s="155"/>
      <c r="BG324" s="156"/>
      <c r="BH324" s="157">
        <f t="shared" si="914"/>
        <v>0</v>
      </c>
      <c r="BI324" s="158">
        <f t="shared" si="914"/>
        <v>0</v>
      </c>
      <c r="BJ324" s="157">
        <f t="shared" si="915"/>
        <v>117.5</v>
      </c>
      <c r="BK324" s="158">
        <f t="shared" si="915"/>
        <v>120.6</v>
      </c>
      <c r="BL324" s="157">
        <f t="shared" si="916"/>
        <v>1410</v>
      </c>
      <c r="BM324" s="158">
        <f t="shared" si="916"/>
        <v>2050.1999999999998</v>
      </c>
      <c r="BN324" s="155">
        <v>22</v>
      </c>
      <c r="BO324" s="156">
        <v>41</v>
      </c>
      <c r="BP324" s="157">
        <f t="shared" si="917"/>
        <v>22</v>
      </c>
      <c r="BQ324" s="158">
        <f t="shared" si="917"/>
        <v>41</v>
      </c>
      <c r="BR324" s="155">
        <v>0</v>
      </c>
      <c r="BS324" s="156">
        <v>1</v>
      </c>
      <c r="BT324" s="157">
        <f t="shared" si="918"/>
        <v>0</v>
      </c>
      <c r="BU324" s="158">
        <f t="shared" si="918"/>
        <v>1</v>
      </c>
      <c r="BV324" s="155"/>
      <c r="BW324" s="156"/>
      <c r="BX324" s="157">
        <f t="shared" si="919"/>
        <v>0</v>
      </c>
      <c r="BY324" s="158">
        <f t="shared" si="919"/>
        <v>0</v>
      </c>
      <c r="BZ324" s="157">
        <f t="shared" si="920"/>
        <v>22</v>
      </c>
      <c r="CA324" s="158">
        <f t="shared" si="920"/>
        <v>42</v>
      </c>
      <c r="CB324" s="157">
        <f t="shared" si="921"/>
        <v>22</v>
      </c>
      <c r="CC324" s="158">
        <f t="shared" si="921"/>
        <v>42</v>
      </c>
      <c r="CD324" s="155">
        <v>4.7</v>
      </c>
      <c r="CE324" s="156">
        <v>4.7</v>
      </c>
      <c r="CF324" s="157">
        <f t="shared" si="922"/>
        <v>103.4</v>
      </c>
      <c r="CG324" s="158">
        <f t="shared" si="922"/>
        <v>192.70000000000002</v>
      </c>
      <c r="CH324" s="155">
        <v>0</v>
      </c>
      <c r="CI324" s="156">
        <v>7</v>
      </c>
      <c r="CJ324" s="157">
        <f t="shared" si="923"/>
        <v>0</v>
      </c>
      <c r="CK324" s="158">
        <f t="shared" si="923"/>
        <v>7</v>
      </c>
      <c r="CL324" s="155"/>
      <c r="CM324" s="156"/>
      <c r="CN324" s="157">
        <f t="shared" si="924"/>
        <v>0</v>
      </c>
      <c r="CO324" s="158">
        <f t="shared" si="924"/>
        <v>0</v>
      </c>
      <c r="CP324" s="157">
        <f t="shared" si="925"/>
        <v>4.7</v>
      </c>
      <c r="CQ324" s="158">
        <f t="shared" si="925"/>
        <v>4.7547619047619047</v>
      </c>
      <c r="CR324" s="157">
        <f t="shared" si="926"/>
        <v>103.4</v>
      </c>
      <c r="CS324" s="158">
        <f t="shared" si="926"/>
        <v>199.7</v>
      </c>
      <c r="CT324" s="155">
        <v>127.4</v>
      </c>
      <c r="CU324" s="156">
        <v>126.6</v>
      </c>
      <c r="CV324" s="157">
        <f t="shared" si="927"/>
        <v>2802.8</v>
      </c>
      <c r="CW324" s="158">
        <f t="shared" si="927"/>
        <v>5190.5999999999995</v>
      </c>
      <c r="CX324" s="155">
        <v>0</v>
      </c>
      <c r="CY324" s="156">
        <v>117</v>
      </c>
      <c r="CZ324" s="157">
        <f t="shared" si="928"/>
        <v>0</v>
      </c>
      <c r="DA324" s="158">
        <f t="shared" si="928"/>
        <v>117</v>
      </c>
      <c r="DB324" s="155"/>
      <c r="DC324" s="156"/>
      <c r="DD324" s="157">
        <f t="shared" si="929"/>
        <v>0</v>
      </c>
      <c r="DE324" s="158">
        <f t="shared" si="929"/>
        <v>0</v>
      </c>
      <c r="DF324" s="157">
        <f t="shared" si="930"/>
        <v>127.4</v>
      </c>
      <c r="DG324" s="158">
        <f t="shared" si="930"/>
        <v>126.37142857142855</v>
      </c>
      <c r="DH324" s="157">
        <f t="shared" si="931"/>
        <v>2802.8</v>
      </c>
      <c r="DI324" s="158">
        <f t="shared" si="931"/>
        <v>5307.5999999999995</v>
      </c>
      <c r="DJ324" s="157">
        <f t="shared" si="932"/>
        <v>34</v>
      </c>
      <c r="DK324" s="158">
        <f t="shared" si="932"/>
        <v>59</v>
      </c>
      <c r="DL324" s="157">
        <f t="shared" si="932"/>
        <v>34</v>
      </c>
      <c r="DM324" s="158">
        <f t="shared" si="932"/>
        <v>59</v>
      </c>
      <c r="DN324" s="157">
        <f t="shared" si="933"/>
        <v>4.6647058823529406</v>
      </c>
      <c r="DO324" s="158">
        <f t="shared" si="933"/>
        <v>4.6237288135593211</v>
      </c>
      <c r="DP324" s="157">
        <f t="shared" si="934"/>
        <v>158.59999999999997</v>
      </c>
      <c r="DQ324" s="158">
        <f t="shared" si="934"/>
        <v>272.79999999999995</v>
      </c>
      <c r="DR324" s="157">
        <f t="shared" si="935"/>
        <v>123.90588235294118</v>
      </c>
      <c r="DS324" s="158">
        <f t="shared" si="935"/>
        <v>124.70847457627117</v>
      </c>
      <c r="DT324" s="157">
        <f t="shared" si="936"/>
        <v>4212.8</v>
      </c>
      <c r="DU324" s="158">
        <f t="shared" si="936"/>
        <v>7357.7999999999993</v>
      </c>
      <c r="DV324" s="155">
        <v>222</v>
      </c>
      <c r="DW324" s="156">
        <v>213</v>
      </c>
      <c r="DX324" s="157">
        <f t="shared" si="937"/>
        <v>222</v>
      </c>
      <c r="DY324" s="158">
        <f t="shared" si="937"/>
        <v>213</v>
      </c>
      <c r="DZ324" s="155">
        <v>294</v>
      </c>
      <c r="EA324" s="156">
        <v>285</v>
      </c>
      <c r="EB324" s="157">
        <f t="shared" si="938"/>
        <v>294</v>
      </c>
      <c r="EC324" s="158">
        <f t="shared" si="938"/>
        <v>285</v>
      </c>
      <c r="ED324" s="155"/>
      <c r="EE324" s="156"/>
      <c r="EF324" s="157">
        <f t="shared" si="939"/>
        <v>0</v>
      </c>
      <c r="EG324" s="158">
        <f t="shared" si="939"/>
        <v>0</v>
      </c>
      <c r="EH324" s="157">
        <f t="shared" si="940"/>
        <v>516</v>
      </c>
      <c r="EI324" s="158">
        <f t="shared" si="940"/>
        <v>498</v>
      </c>
      <c r="EJ324" s="157">
        <f t="shared" si="941"/>
        <v>516</v>
      </c>
      <c r="EK324" s="158">
        <f t="shared" si="941"/>
        <v>498</v>
      </c>
      <c r="EL324" s="155">
        <v>3.1</v>
      </c>
      <c r="EM324" s="156">
        <v>3.3</v>
      </c>
      <c r="EN324" s="157">
        <f t="shared" si="942"/>
        <v>688.2</v>
      </c>
      <c r="EO324" s="158">
        <f t="shared" si="942"/>
        <v>702.9</v>
      </c>
      <c r="EP324" s="155">
        <v>3.4</v>
      </c>
      <c r="EQ324" s="156">
        <v>3.7</v>
      </c>
      <c r="ER324" s="157">
        <f t="shared" si="943"/>
        <v>999.6</v>
      </c>
      <c r="ES324" s="158">
        <f t="shared" si="943"/>
        <v>1054.5</v>
      </c>
      <c r="ET324" s="155"/>
      <c r="EU324" s="156"/>
      <c r="EV324" s="157">
        <f t="shared" si="944"/>
        <v>0</v>
      </c>
      <c r="EW324" s="158">
        <f t="shared" si="944"/>
        <v>0</v>
      </c>
      <c r="EX324" s="157">
        <f t="shared" si="945"/>
        <v>3.2709302325581397</v>
      </c>
      <c r="EY324" s="158">
        <f t="shared" si="945"/>
        <v>3.5289156626506024</v>
      </c>
      <c r="EZ324" s="157">
        <f t="shared" si="946"/>
        <v>1687.8000000000002</v>
      </c>
      <c r="FA324" s="158">
        <f t="shared" si="946"/>
        <v>1757.4</v>
      </c>
      <c r="FB324" s="155">
        <v>70</v>
      </c>
      <c r="FC324" s="156">
        <v>73.400000000000006</v>
      </c>
      <c r="FD324" s="157">
        <f t="shared" si="947"/>
        <v>15540</v>
      </c>
      <c r="FE324" s="158">
        <f t="shared" si="947"/>
        <v>15634.2</v>
      </c>
      <c r="FF324" s="155">
        <v>61.8</v>
      </c>
      <c r="FG324" s="156">
        <v>63</v>
      </c>
      <c r="FH324" s="157">
        <f t="shared" si="948"/>
        <v>18169.2</v>
      </c>
      <c r="FI324" s="158">
        <f t="shared" si="948"/>
        <v>17955</v>
      </c>
      <c r="FJ324" s="155"/>
      <c r="FK324" s="156"/>
      <c r="FL324" s="157">
        <f t="shared" si="949"/>
        <v>0</v>
      </c>
      <c r="FM324" s="158">
        <f t="shared" si="949"/>
        <v>0</v>
      </c>
      <c r="FN324" s="157">
        <f t="shared" si="950"/>
        <v>65.327906976744174</v>
      </c>
      <c r="FO324" s="158">
        <f t="shared" si="950"/>
        <v>67.448192771084337</v>
      </c>
      <c r="FP324" s="157">
        <f t="shared" si="951"/>
        <v>33709.199999999997</v>
      </c>
      <c r="FQ324" s="158">
        <f t="shared" si="951"/>
        <v>33589.199999999997</v>
      </c>
      <c r="FR324" s="155">
        <v>78</v>
      </c>
      <c r="FS324" s="156">
        <v>72</v>
      </c>
      <c r="FT324" s="157">
        <f t="shared" si="952"/>
        <v>78</v>
      </c>
      <c r="FU324" s="158">
        <f t="shared" si="952"/>
        <v>72</v>
      </c>
      <c r="FV324" s="155">
        <v>3.7</v>
      </c>
      <c r="FW324" s="156">
        <v>3.6</v>
      </c>
      <c r="FX324" s="157">
        <f t="shared" si="953"/>
        <v>288.60000000000002</v>
      </c>
      <c r="FY324" s="158">
        <f t="shared" si="953"/>
        <v>259.2</v>
      </c>
      <c r="FZ324" s="155">
        <v>57.3</v>
      </c>
      <c r="GA324" s="156">
        <v>59.6</v>
      </c>
      <c r="GB324" s="157">
        <f t="shared" si="954"/>
        <v>4469.3999999999996</v>
      </c>
      <c r="GC324" s="158">
        <f t="shared" si="954"/>
        <v>4291.2</v>
      </c>
      <c r="GD324" s="157">
        <f t="shared" si="955"/>
        <v>256</v>
      </c>
      <c r="GE324" s="158">
        <f t="shared" si="955"/>
        <v>271</v>
      </c>
      <c r="GF324" s="157">
        <f t="shared" si="955"/>
        <v>256</v>
      </c>
      <c r="GG324" s="158">
        <f t="shared" si="955"/>
        <v>271</v>
      </c>
      <c r="GH324" s="157">
        <f t="shared" si="956"/>
        <v>846.80000000000007</v>
      </c>
      <c r="GI324" s="158">
        <f t="shared" si="956"/>
        <v>968.7</v>
      </c>
      <c r="GJ324" s="157">
        <f t="shared" si="957"/>
        <v>19752.8</v>
      </c>
      <c r="GK324" s="158">
        <f t="shared" si="957"/>
        <v>22875</v>
      </c>
      <c r="GL324" s="157">
        <f t="shared" si="958"/>
        <v>294</v>
      </c>
      <c r="GM324" s="158">
        <f t="shared" si="958"/>
        <v>286</v>
      </c>
      <c r="GN324" s="157">
        <f t="shared" si="958"/>
        <v>294</v>
      </c>
      <c r="GO324" s="158">
        <f t="shared" si="958"/>
        <v>286</v>
      </c>
      <c r="GP324" s="157">
        <f t="shared" si="959"/>
        <v>999.6</v>
      </c>
      <c r="GQ324" s="158">
        <f t="shared" si="959"/>
        <v>1061.5</v>
      </c>
      <c r="GR324" s="157">
        <f t="shared" si="960"/>
        <v>18169.2</v>
      </c>
      <c r="GS324" s="158">
        <f t="shared" si="960"/>
        <v>18072</v>
      </c>
      <c r="GT324" s="157">
        <f t="shared" si="961"/>
        <v>550</v>
      </c>
      <c r="GU324" s="158">
        <f t="shared" si="961"/>
        <v>557</v>
      </c>
      <c r="GV324" s="157">
        <f t="shared" si="961"/>
        <v>550</v>
      </c>
      <c r="GW324" s="158">
        <f t="shared" si="961"/>
        <v>557</v>
      </c>
      <c r="GX324" s="157">
        <f t="shared" si="962"/>
        <v>1846.4</v>
      </c>
      <c r="GY324" s="158">
        <f t="shared" si="962"/>
        <v>2030.2</v>
      </c>
      <c r="GZ324" s="157">
        <f t="shared" si="962"/>
        <v>37922</v>
      </c>
      <c r="HA324" s="158">
        <f t="shared" si="962"/>
        <v>40947</v>
      </c>
      <c r="HB324" s="157">
        <f t="shared" si="963"/>
        <v>0</v>
      </c>
      <c r="HC324" s="158">
        <f t="shared" si="963"/>
        <v>0</v>
      </c>
      <c r="HD324" s="157">
        <f t="shared" si="963"/>
        <v>0</v>
      </c>
      <c r="HE324" s="158">
        <f t="shared" si="963"/>
        <v>0</v>
      </c>
      <c r="HF324" s="157" t="str">
        <f t="shared" si="964"/>
        <v/>
      </c>
      <c r="HG324" s="158" t="str">
        <f t="shared" si="964"/>
        <v/>
      </c>
      <c r="HH324" s="157" t="str">
        <f t="shared" si="965"/>
        <v/>
      </c>
      <c r="HI324" s="158" t="str">
        <f t="shared" si="965"/>
        <v/>
      </c>
      <c r="HJ324" s="157">
        <f t="shared" si="966"/>
        <v>2135</v>
      </c>
      <c r="HK324" s="158">
        <f t="shared" si="966"/>
        <v>2289.4</v>
      </c>
      <c r="HL324" s="157">
        <f t="shared" si="967"/>
        <v>42391.4</v>
      </c>
      <c r="HM324" s="158">
        <f t="shared" si="967"/>
        <v>45238.2</v>
      </c>
    </row>
    <row r="325" spans="1:221" s="82" customFormat="1" ht="15" customHeight="1">
      <c r="A325" s="265" t="s">
        <v>693</v>
      </c>
      <c r="B325" s="213" t="s">
        <v>726</v>
      </c>
      <c r="C325" s="274" t="s">
        <v>806</v>
      </c>
      <c r="D325" s="13" t="s">
        <v>727</v>
      </c>
      <c r="E325" s="13">
        <v>5</v>
      </c>
      <c r="F325" s="155">
        <v>175</v>
      </c>
      <c r="G325" s="156">
        <v>171</v>
      </c>
      <c r="H325" s="155">
        <v>3</v>
      </c>
      <c r="I325" s="156">
        <v>1</v>
      </c>
      <c r="J325" s="157">
        <f t="shared" ref="J325:K356" si="968">F325-H325</f>
        <v>172</v>
      </c>
      <c r="K325" s="158">
        <f t="shared" si="968"/>
        <v>170</v>
      </c>
      <c r="L325" s="155"/>
      <c r="M325" s="156"/>
      <c r="N325" s="157">
        <f t="shared" ref="N325:Q356" si="969">+R325+V325+Z325+BN325+BR325+BV325+DV325+DZ325+ED325+FR325</f>
        <v>172</v>
      </c>
      <c r="O325" s="158">
        <f t="shared" si="969"/>
        <v>170</v>
      </c>
      <c r="P325" s="157">
        <f t="shared" si="969"/>
        <v>172</v>
      </c>
      <c r="Q325" s="158">
        <f t="shared" si="969"/>
        <v>170</v>
      </c>
      <c r="R325" s="155">
        <v>0</v>
      </c>
      <c r="S325" s="156">
        <v>0</v>
      </c>
      <c r="T325" s="157">
        <f t="shared" ref="T325:U356" si="970">IF(AX325&gt;0,R325,)</f>
        <v>0</v>
      </c>
      <c r="U325" s="158">
        <f t="shared" si="970"/>
        <v>0</v>
      </c>
      <c r="V325" s="155">
        <v>0</v>
      </c>
      <c r="W325" s="156">
        <v>0</v>
      </c>
      <c r="X325" s="157">
        <f t="shared" ref="X325:Y356" si="971">IF(BB325&gt;0,V325,)</f>
        <v>0</v>
      </c>
      <c r="Y325" s="158">
        <f t="shared" si="971"/>
        <v>0</v>
      </c>
      <c r="Z325" s="155"/>
      <c r="AA325" s="156"/>
      <c r="AB325" s="157">
        <f t="shared" ref="AB325:AC356" si="972">IF(BF325&gt;0,Z325,)</f>
        <v>0</v>
      </c>
      <c r="AC325" s="158">
        <f t="shared" si="972"/>
        <v>0</v>
      </c>
      <c r="AD325" s="157">
        <f t="shared" ref="AD325:AE356" si="973">R325+V325+Z325</f>
        <v>0</v>
      </c>
      <c r="AE325" s="158">
        <f t="shared" si="973"/>
        <v>0</v>
      </c>
      <c r="AF325" s="157">
        <f t="shared" ref="AF325:AG356" si="974">IF(BJ325&gt;0,AD325,)</f>
        <v>0</v>
      </c>
      <c r="AG325" s="158">
        <f t="shared" si="974"/>
        <v>0</v>
      </c>
      <c r="AH325" s="155">
        <v>0</v>
      </c>
      <c r="AI325" s="156">
        <v>0</v>
      </c>
      <c r="AJ325" s="157">
        <f t="shared" ref="AJ325:AK356" si="975">IF(R325&gt;0,(R325*AH325),)</f>
        <v>0</v>
      </c>
      <c r="AK325" s="157">
        <f t="shared" si="975"/>
        <v>0</v>
      </c>
      <c r="AL325" s="155">
        <v>0</v>
      </c>
      <c r="AM325" s="156">
        <v>0</v>
      </c>
      <c r="AN325" s="157">
        <f t="shared" ref="AN325:AO356" si="976">IF(V325&gt;0,(V325*AL325),)</f>
        <v>0</v>
      </c>
      <c r="AO325" s="157">
        <f t="shared" si="976"/>
        <v>0</v>
      </c>
      <c r="AP325" s="155"/>
      <c r="AQ325" s="156"/>
      <c r="AR325" s="157">
        <f t="shared" ref="AR325:AS356" si="977">IF(Z325&gt;0,(Z325*AP325),)</f>
        <v>0</v>
      </c>
      <c r="AS325" s="158">
        <f t="shared" si="977"/>
        <v>0</v>
      </c>
      <c r="AT325" s="157">
        <f t="shared" ref="AT325:AU356" si="978">IF(AD325&gt;0,((AJ325+AN325+AR325)/AD325),)</f>
        <v>0</v>
      </c>
      <c r="AU325" s="158">
        <f t="shared" si="978"/>
        <v>0</v>
      </c>
      <c r="AV325" s="157">
        <f t="shared" ref="AV325:AW356" si="979">IF(AD325&gt;0,(AD325*AT325),)</f>
        <v>0</v>
      </c>
      <c r="AW325" s="158">
        <f t="shared" si="979"/>
        <v>0</v>
      </c>
      <c r="AX325" s="155">
        <v>0</v>
      </c>
      <c r="AY325" s="156">
        <v>0</v>
      </c>
      <c r="AZ325" s="157">
        <f t="shared" ref="AZ325:BA356" si="980">IF(T325&gt;0,(T325*AX325),)</f>
        <v>0</v>
      </c>
      <c r="BA325" s="158">
        <f t="shared" si="980"/>
        <v>0</v>
      </c>
      <c r="BB325" s="155">
        <v>0</v>
      </c>
      <c r="BC325" s="156">
        <v>0</v>
      </c>
      <c r="BD325" s="157">
        <f t="shared" ref="BD325:BE356" si="981">IF(X325&gt;0,(X325*BB325),)</f>
        <v>0</v>
      </c>
      <c r="BE325" s="158">
        <f t="shared" si="981"/>
        <v>0</v>
      </c>
      <c r="BF325" s="155"/>
      <c r="BG325" s="156"/>
      <c r="BH325" s="157">
        <f t="shared" ref="BH325:BI356" si="982">IF(AB325&gt;0,(AB325*BF325),)</f>
        <v>0</v>
      </c>
      <c r="BI325" s="158">
        <f t="shared" si="982"/>
        <v>0</v>
      </c>
      <c r="BJ325" s="157">
        <f t="shared" ref="BJ325:BK356" si="983">IF((AZ325+BD325+BH325)&gt;0,((AZ325+BD325+BH325)/AD325),)</f>
        <v>0</v>
      </c>
      <c r="BK325" s="158">
        <f t="shared" si="983"/>
        <v>0</v>
      </c>
      <c r="BL325" s="157">
        <f t="shared" ref="BL325:BM356" si="984">IF(AF325&gt;0,(AD325*BJ325),)</f>
        <v>0</v>
      </c>
      <c r="BM325" s="158">
        <f t="shared" si="984"/>
        <v>0</v>
      </c>
      <c r="BN325" s="155">
        <v>0</v>
      </c>
      <c r="BO325" s="156">
        <v>0</v>
      </c>
      <c r="BP325" s="157">
        <f t="shared" ref="BP325:BQ356" si="985">IF(CT325&gt;0,BN325,)</f>
        <v>0</v>
      </c>
      <c r="BQ325" s="158">
        <f t="shared" si="985"/>
        <v>0</v>
      </c>
      <c r="BR325" s="155">
        <v>0</v>
      </c>
      <c r="BS325" s="156">
        <v>1</v>
      </c>
      <c r="BT325" s="157">
        <f t="shared" ref="BT325:BU356" si="986">IF(CX325&gt;0,BR325,)</f>
        <v>0</v>
      </c>
      <c r="BU325" s="158">
        <f t="shared" si="986"/>
        <v>1</v>
      </c>
      <c r="BV325" s="155"/>
      <c r="BW325" s="156"/>
      <c r="BX325" s="157">
        <f t="shared" ref="BX325:BY356" si="987">IF(DB325&gt;0,BV325,)</f>
        <v>0</v>
      </c>
      <c r="BY325" s="158">
        <f t="shared" si="987"/>
        <v>0</v>
      </c>
      <c r="BZ325" s="157">
        <f t="shared" ref="BZ325:CA356" si="988">BN325+BR325+BV325</f>
        <v>0</v>
      </c>
      <c r="CA325" s="158">
        <f t="shared" si="988"/>
        <v>1</v>
      </c>
      <c r="CB325" s="157">
        <f t="shared" ref="CB325:CC356" si="989">IF(DF325&gt;0,BZ325,)</f>
        <v>0</v>
      </c>
      <c r="CC325" s="158">
        <f t="shared" si="989"/>
        <v>1</v>
      </c>
      <c r="CD325" s="155">
        <v>0</v>
      </c>
      <c r="CE325" s="156">
        <v>0</v>
      </c>
      <c r="CF325" s="157">
        <f t="shared" ref="CF325:CG356" si="990">IF(BN325&gt;0,(BN325*CD325),)</f>
        <v>0</v>
      </c>
      <c r="CG325" s="158">
        <f t="shared" si="990"/>
        <v>0</v>
      </c>
      <c r="CH325" s="155">
        <v>0</v>
      </c>
      <c r="CI325" s="156">
        <v>5</v>
      </c>
      <c r="CJ325" s="157">
        <f t="shared" ref="CJ325:CK356" si="991">IF(BR325&gt;0,(BR325*CH325),)</f>
        <v>0</v>
      </c>
      <c r="CK325" s="158">
        <f t="shared" si="991"/>
        <v>5</v>
      </c>
      <c r="CL325" s="155"/>
      <c r="CM325" s="156"/>
      <c r="CN325" s="157">
        <f t="shared" ref="CN325:CO356" si="992">IF(BV325&gt;0,(BV325*CL325),)</f>
        <v>0</v>
      </c>
      <c r="CO325" s="158">
        <f t="shared" si="992"/>
        <v>0</v>
      </c>
      <c r="CP325" s="157">
        <f t="shared" ref="CP325:CQ356" si="993">IF(BZ325&gt;0,((CF325+CJ325+CN325)/BZ325),)</f>
        <v>0</v>
      </c>
      <c r="CQ325" s="158">
        <f t="shared" si="993"/>
        <v>5</v>
      </c>
      <c r="CR325" s="157">
        <f t="shared" ref="CR325:CS356" si="994">IF(BZ325&gt;0,(BZ325*CP325),)</f>
        <v>0</v>
      </c>
      <c r="CS325" s="158">
        <f t="shared" si="994"/>
        <v>5</v>
      </c>
      <c r="CT325" s="155">
        <v>0</v>
      </c>
      <c r="CU325" s="156">
        <v>0</v>
      </c>
      <c r="CV325" s="157">
        <f t="shared" ref="CV325:CW356" si="995">IF(BP325&gt;0,(BP325*CT325),)</f>
        <v>0</v>
      </c>
      <c r="CW325" s="158">
        <f t="shared" si="995"/>
        <v>0</v>
      </c>
      <c r="CX325" s="155">
        <v>0</v>
      </c>
      <c r="CY325" s="156">
        <v>51</v>
      </c>
      <c r="CZ325" s="157">
        <f t="shared" ref="CZ325:DA356" si="996">IF(BT325&gt;0,(BT325*CX325),)</f>
        <v>0</v>
      </c>
      <c r="DA325" s="158">
        <f t="shared" si="996"/>
        <v>51</v>
      </c>
      <c r="DB325" s="155"/>
      <c r="DC325" s="156"/>
      <c r="DD325" s="157">
        <f t="shared" ref="DD325:DE356" si="997">IF(BX325&gt;0,(BX325*DB325),)</f>
        <v>0</v>
      </c>
      <c r="DE325" s="158">
        <f t="shared" si="997"/>
        <v>0</v>
      </c>
      <c r="DF325" s="157">
        <f t="shared" ref="DF325:DG356" si="998">IF((CV325+CZ325+DD325)&gt;0,((CV325+CZ325+DD325)/BZ325),)</f>
        <v>0</v>
      </c>
      <c r="DG325" s="158">
        <f t="shared" si="998"/>
        <v>51</v>
      </c>
      <c r="DH325" s="157">
        <f t="shared" ref="DH325:DI356" si="999">IF(CB325&gt;0,(BZ325*DF325),)</f>
        <v>0</v>
      </c>
      <c r="DI325" s="158">
        <f t="shared" si="999"/>
        <v>51</v>
      </c>
      <c r="DJ325" s="157">
        <f t="shared" ref="DJ325:DM356" si="1000">AD325+BZ325</f>
        <v>0</v>
      </c>
      <c r="DK325" s="158">
        <f t="shared" si="1000"/>
        <v>1</v>
      </c>
      <c r="DL325" s="157">
        <f t="shared" si="1000"/>
        <v>0</v>
      </c>
      <c r="DM325" s="158">
        <f t="shared" si="1000"/>
        <v>1</v>
      </c>
      <c r="DN325" s="157">
        <f t="shared" ref="DN325:DO356" si="1001">IF(DJ325&gt;0,((AD325*AT325)+(BZ325*CP325))/DJ325,)</f>
        <v>0</v>
      </c>
      <c r="DO325" s="158">
        <f t="shared" si="1001"/>
        <v>5</v>
      </c>
      <c r="DP325" s="157">
        <f t="shared" ref="DP325:DQ356" si="1002">IF(DJ325&gt;0,(DJ325*DN325),)</f>
        <v>0</v>
      </c>
      <c r="DQ325" s="158">
        <f t="shared" si="1002"/>
        <v>5</v>
      </c>
      <c r="DR325" s="157">
        <f t="shared" ref="DR325:DS356" si="1003">IF(DL325&gt;0,((AF325*BJ325)+(CB325*DF325))/DL325,)</f>
        <v>0</v>
      </c>
      <c r="DS325" s="158">
        <f t="shared" si="1003"/>
        <v>51</v>
      </c>
      <c r="DT325" s="157">
        <f t="shared" ref="DT325:DU356" si="1004">IF(DL325&gt;0,(DL325*DR325),)</f>
        <v>0</v>
      </c>
      <c r="DU325" s="158">
        <f t="shared" si="1004"/>
        <v>51</v>
      </c>
      <c r="DV325" s="155">
        <v>50</v>
      </c>
      <c r="DW325" s="156">
        <v>43</v>
      </c>
      <c r="DX325" s="157">
        <f t="shared" ref="DX325:DY356" si="1005">IF(FB325&gt;0,DV325,)</f>
        <v>50</v>
      </c>
      <c r="DY325" s="158">
        <f t="shared" si="1005"/>
        <v>43</v>
      </c>
      <c r="DZ325" s="155">
        <v>104</v>
      </c>
      <c r="EA325" s="156">
        <v>114</v>
      </c>
      <c r="EB325" s="157">
        <f t="shared" ref="EB325:EC356" si="1006">IF(FF325&gt;0,DZ325,)</f>
        <v>104</v>
      </c>
      <c r="EC325" s="158">
        <f t="shared" si="1006"/>
        <v>114</v>
      </c>
      <c r="ED325" s="155"/>
      <c r="EE325" s="156"/>
      <c r="EF325" s="157">
        <f t="shared" ref="EF325:EG356" si="1007">IF(FJ325&gt;0,ED325,)</f>
        <v>0</v>
      </c>
      <c r="EG325" s="158">
        <f t="shared" si="1007"/>
        <v>0</v>
      </c>
      <c r="EH325" s="157">
        <f t="shared" ref="EH325:EI356" si="1008">DV325+DZ325+ED325</f>
        <v>154</v>
      </c>
      <c r="EI325" s="158">
        <f t="shared" si="1008"/>
        <v>157</v>
      </c>
      <c r="EJ325" s="157">
        <f t="shared" ref="EJ325:EK356" si="1009">IF(FN325&gt;0,EH325,)</f>
        <v>154</v>
      </c>
      <c r="EK325" s="158">
        <f t="shared" si="1009"/>
        <v>157</v>
      </c>
      <c r="EL325" s="155">
        <v>3.3</v>
      </c>
      <c r="EM325" s="156">
        <v>3.4</v>
      </c>
      <c r="EN325" s="157">
        <f t="shared" ref="EN325:EO356" si="1010">IF(DV325&gt;0,(DV325*EL325),)</f>
        <v>165</v>
      </c>
      <c r="EO325" s="158">
        <f t="shared" si="1010"/>
        <v>146.19999999999999</v>
      </c>
      <c r="EP325" s="155">
        <v>3.8</v>
      </c>
      <c r="EQ325" s="156">
        <v>4</v>
      </c>
      <c r="ER325" s="157">
        <f t="shared" ref="ER325:ES356" si="1011">IF(DZ325&gt;0,(DZ325*EP325),)</f>
        <v>395.2</v>
      </c>
      <c r="ES325" s="158">
        <f t="shared" si="1011"/>
        <v>456</v>
      </c>
      <c r="ET325" s="155"/>
      <c r="EU325" s="156"/>
      <c r="EV325" s="157">
        <f t="shared" ref="EV325:EW356" si="1012">IF(ED325&gt;0,(ED325*ET325),)</f>
        <v>0</v>
      </c>
      <c r="EW325" s="158">
        <f t="shared" si="1012"/>
        <v>0</v>
      </c>
      <c r="EX325" s="157">
        <f t="shared" ref="EX325:EY356" si="1013">IF(EH325&gt;0,((EN325+ER325+EV325)/EH325),)</f>
        <v>3.6376623376623378</v>
      </c>
      <c r="EY325" s="158">
        <f t="shared" si="1013"/>
        <v>3.8356687898089175</v>
      </c>
      <c r="EZ325" s="157">
        <f t="shared" ref="EZ325:FA356" si="1014">IF(EH325&gt;0,(EH325*EX325),)</f>
        <v>560.20000000000005</v>
      </c>
      <c r="FA325" s="158">
        <f t="shared" si="1014"/>
        <v>602.20000000000005</v>
      </c>
      <c r="FB325" s="155">
        <v>65.7</v>
      </c>
      <c r="FC325" s="156">
        <v>67.599999999999994</v>
      </c>
      <c r="FD325" s="157">
        <f t="shared" ref="FD325:FE356" si="1015">IF(DX325&gt;0,(DX325*FB325),)</f>
        <v>3285</v>
      </c>
      <c r="FE325" s="158">
        <f t="shared" si="1015"/>
        <v>2906.7999999999997</v>
      </c>
      <c r="FF325" s="155">
        <v>61.6</v>
      </c>
      <c r="FG325" s="156">
        <v>61.1</v>
      </c>
      <c r="FH325" s="157">
        <f t="shared" ref="FH325:FI356" si="1016">IF(EB325&gt;0,(EB325*FF325),)</f>
        <v>6406.4000000000005</v>
      </c>
      <c r="FI325" s="158">
        <f t="shared" si="1016"/>
        <v>6965.4000000000005</v>
      </c>
      <c r="FJ325" s="155"/>
      <c r="FK325" s="156"/>
      <c r="FL325" s="157">
        <f t="shared" ref="FL325:FM356" si="1017">IF(EF325&gt;0,(EF325*FJ325),)</f>
        <v>0</v>
      </c>
      <c r="FM325" s="158">
        <f t="shared" si="1017"/>
        <v>0</v>
      </c>
      <c r="FN325" s="157">
        <f t="shared" ref="FN325:FO356" si="1018">IF((FD325+FH325+FL325)&gt;0,((FD325+FH325+FL325)/EH325),)</f>
        <v>62.93116883116884</v>
      </c>
      <c r="FO325" s="158">
        <f t="shared" si="1018"/>
        <v>62.880254777070071</v>
      </c>
      <c r="FP325" s="157">
        <f t="shared" ref="FP325:FQ356" si="1019">IF(EH325&gt;0,(EH325*FN325),)</f>
        <v>9691.4000000000015</v>
      </c>
      <c r="FQ325" s="158">
        <f t="shared" si="1019"/>
        <v>9872.2000000000007</v>
      </c>
      <c r="FR325" s="155">
        <v>18</v>
      </c>
      <c r="FS325" s="156">
        <v>12</v>
      </c>
      <c r="FT325" s="157">
        <f t="shared" ref="FT325:FU356" si="1020">IF(FZ325&gt;0,FR325,)</f>
        <v>18</v>
      </c>
      <c r="FU325" s="158">
        <f t="shared" si="1020"/>
        <v>12</v>
      </c>
      <c r="FV325" s="155">
        <v>6.5</v>
      </c>
      <c r="FW325" s="156">
        <v>7.4</v>
      </c>
      <c r="FX325" s="157">
        <f t="shared" ref="FX325:FY356" si="1021">IF(FR325&gt;0,(FR325*FV325),)</f>
        <v>117</v>
      </c>
      <c r="FY325" s="158">
        <f t="shared" si="1021"/>
        <v>88.800000000000011</v>
      </c>
      <c r="FZ325" s="155">
        <v>55.1</v>
      </c>
      <c r="GA325" s="156">
        <v>68</v>
      </c>
      <c r="GB325" s="157">
        <f t="shared" ref="GB325:GC356" si="1022">IF(FZ325&gt;0,(FR325*FZ325),)</f>
        <v>991.80000000000007</v>
      </c>
      <c r="GC325" s="158">
        <f t="shared" si="1022"/>
        <v>816</v>
      </c>
      <c r="GD325" s="157">
        <f t="shared" ref="GD325:GG356" si="1023">(R325+BN325+DV325)</f>
        <v>50</v>
      </c>
      <c r="GE325" s="158">
        <f t="shared" si="1023"/>
        <v>43</v>
      </c>
      <c r="GF325" s="157">
        <f t="shared" si="1023"/>
        <v>50</v>
      </c>
      <c r="GG325" s="158">
        <f t="shared" si="1023"/>
        <v>43</v>
      </c>
      <c r="GH325" s="157">
        <f t="shared" ref="GH325:GI356" si="1024">IF(GD325&gt;0,(AJ325+CF325+EN325),"")</f>
        <v>165</v>
      </c>
      <c r="GI325" s="158">
        <f t="shared" si="1024"/>
        <v>146.19999999999999</v>
      </c>
      <c r="GJ325" s="157">
        <f t="shared" ref="GJ325:GK356" si="1025">IF(GF325&gt;0,(AZ325+CV325+FD325),"")</f>
        <v>3285</v>
      </c>
      <c r="GK325" s="158">
        <f t="shared" si="1025"/>
        <v>2906.7999999999997</v>
      </c>
      <c r="GL325" s="157">
        <f t="shared" ref="GL325:GO356" si="1026">(V325+BR325+DZ325)</f>
        <v>104</v>
      </c>
      <c r="GM325" s="158">
        <f t="shared" si="1026"/>
        <v>115</v>
      </c>
      <c r="GN325" s="157">
        <f t="shared" si="1026"/>
        <v>104</v>
      </c>
      <c r="GO325" s="158">
        <f t="shared" si="1026"/>
        <v>115</v>
      </c>
      <c r="GP325" s="157">
        <f t="shared" ref="GP325:GQ356" si="1027">IF(GL325&gt;0,AN325+CJ325+ER325,)</f>
        <v>395.2</v>
      </c>
      <c r="GQ325" s="158">
        <f t="shared" si="1027"/>
        <v>461</v>
      </c>
      <c r="GR325" s="157">
        <f t="shared" ref="GR325:GS356" si="1028">IF(GN325&gt;0,BD325+CZ325+FH325,)</f>
        <v>6406.4000000000005</v>
      </c>
      <c r="GS325" s="158">
        <f t="shared" si="1028"/>
        <v>7016.4000000000005</v>
      </c>
      <c r="GT325" s="157">
        <f t="shared" ref="GT325:GW356" si="1029">+GL325+GD325</f>
        <v>154</v>
      </c>
      <c r="GU325" s="158">
        <f t="shared" si="1029"/>
        <v>158</v>
      </c>
      <c r="GV325" s="157">
        <f t="shared" si="1029"/>
        <v>154</v>
      </c>
      <c r="GW325" s="158">
        <f t="shared" si="1029"/>
        <v>158</v>
      </c>
      <c r="GX325" s="157">
        <f t="shared" ref="GX325:HA356" si="1030">IF(GT325&gt;0,(GH325+GP325),"")</f>
        <v>560.20000000000005</v>
      </c>
      <c r="GY325" s="158">
        <f t="shared" si="1030"/>
        <v>607.20000000000005</v>
      </c>
      <c r="GZ325" s="157">
        <f t="shared" si="1030"/>
        <v>9691.4000000000015</v>
      </c>
      <c r="HA325" s="158">
        <f t="shared" si="1030"/>
        <v>9923.2000000000007</v>
      </c>
      <c r="HB325" s="157">
        <f t="shared" ref="HB325:HE356" si="1031">(Z325+BV325+ED325)</f>
        <v>0</v>
      </c>
      <c r="HC325" s="158">
        <f t="shared" si="1031"/>
        <v>0</v>
      </c>
      <c r="HD325" s="157">
        <f t="shared" si="1031"/>
        <v>0</v>
      </c>
      <c r="HE325" s="158">
        <f t="shared" si="1031"/>
        <v>0</v>
      </c>
      <c r="HF325" s="157" t="str">
        <f t="shared" ref="HF325:HG356" si="1032">IF(HB325&gt;0,(AR325+CN325+EV325),"")</f>
        <v/>
      </c>
      <c r="HG325" s="158" t="str">
        <f t="shared" si="1032"/>
        <v/>
      </c>
      <c r="HH325" s="157" t="str">
        <f t="shared" ref="HH325:HI356" si="1033">IF(HD325&gt;0,(BH325+DD325+FL325),"")</f>
        <v/>
      </c>
      <c r="HI325" s="158" t="str">
        <f t="shared" si="1033"/>
        <v/>
      </c>
      <c r="HJ325" s="157">
        <f t="shared" ref="HJ325:HK356" si="1034">IF((DJ325+EH325+FR325)&gt;0,(DP325+EZ325+FX325),"")</f>
        <v>677.2</v>
      </c>
      <c r="HK325" s="158">
        <f t="shared" si="1034"/>
        <v>696</v>
      </c>
      <c r="HL325" s="157">
        <f t="shared" ref="HL325:HM356" si="1035">IF((DL325+EJ325+FT325)&gt;0,(DT325+FP325+GB325),"")</f>
        <v>10683.2</v>
      </c>
      <c r="HM325" s="158">
        <f t="shared" si="1035"/>
        <v>10739.2</v>
      </c>
    </row>
    <row r="326" spans="1:221" s="82" customFormat="1" ht="15" customHeight="1">
      <c r="A326" s="269" t="s">
        <v>693</v>
      </c>
      <c r="B326" s="15" t="s">
        <v>728</v>
      </c>
      <c r="C326" s="274"/>
      <c r="D326" s="13">
        <v>870501</v>
      </c>
      <c r="E326" s="13">
        <v>5</v>
      </c>
      <c r="F326" s="155">
        <v>1040</v>
      </c>
      <c r="G326" s="156">
        <v>1125</v>
      </c>
      <c r="H326" s="155">
        <v>4</v>
      </c>
      <c r="I326" s="156">
        <v>3</v>
      </c>
      <c r="J326" s="157">
        <f t="shared" si="968"/>
        <v>1036</v>
      </c>
      <c r="K326" s="158">
        <f t="shared" si="968"/>
        <v>1122</v>
      </c>
      <c r="L326" s="155"/>
      <c r="M326" s="156"/>
      <c r="N326" s="157">
        <f t="shared" si="969"/>
        <v>1036</v>
      </c>
      <c r="O326" s="158">
        <f t="shared" si="969"/>
        <v>1122</v>
      </c>
      <c r="P326" s="157">
        <f t="shared" si="969"/>
        <v>1036</v>
      </c>
      <c r="Q326" s="158">
        <f t="shared" si="969"/>
        <v>1122</v>
      </c>
      <c r="R326" s="155">
        <v>0</v>
      </c>
      <c r="S326" s="156">
        <v>0</v>
      </c>
      <c r="T326" s="157">
        <f t="shared" si="970"/>
        <v>0</v>
      </c>
      <c r="U326" s="158">
        <f t="shared" si="970"/>
        <v>0</v>
      </c>
      <c r="V326" s="155">
        <v>0</v>
      </c>
      <c r="W326" s="156">
        <v>0</v>
      </c>
      <c r="X326" s="157">
        <f t="shared" si="971"/>
        <v>0</v>
      </c>
      <c r="Y326" s="158">
        <f t="shared" si="971"/>
        <v>0</v>
      </c>
      <c r="Z326" s="155"/>
      <c r="AA326" s="156"/>
      <c r="AB326" s="157">
        <f t="shared" si="972"/>
        <v>0</v>
      </c>
      <c r="AC326" s="158">
        <f t="shared" si="972"/>
        <v>0</v>
      </c>
      <c r="AD326" s="157">
        <f t="shared" si="973"/>
        <v>0</v>
      </c>
      <c r="AE326" s="158">
        <f t="shared" si="973"/>
        <v>0</v>
      </c>
      <c r="AF326" s="157">
        <f t="shared" si="974"/>
        <v>0</v>
      </c>
      <c r="AG326" s="158">
        <f t="shared" si="974"/>
        <v>0</v>
      </c>
      <c r="AH326" s="155">
        <v>0</v>
      </c>
      <c r="AI326" s="156">
        <v>0</v>
      </c>
      <c r="AJ326" s="157">
        <f t="shared" si="975"/>
        <v>0</v>
      </c>
      <c r="AK326" s="157">
        <f t="shared" si="975"/>
        <v>0</v>
      </c>
      <c r="AL326" s="155">
        <v>0</v>
      </c>
      <c r="AM326" s="156">
        <v>0</v>
      </c>
      <c r="AN326" s="157">
        <f t="shared" si="976"/>
        <v>0</v>
      </c>
      <c r="AO326" s="157">
        <f t="shared" si="976"/>
        <v>0</v>
      </c>
      <c r="AP326" s="155"/>
      <c r="AQ326" s="156"/>
      <c r="AR326" s="157">
        <f t="shared" si="977"/>
        <v>0</v>
      </c>
      <c r="AS326" s="158">
        <f t="shared" si="977"/>
        <v>0</v>
      </c>
      <c r="AT326" s="157">
        <f t="shared" si="978"/>
        <v>0</v>
      </c>
      <c r="AU326" s="158">
        <f t="shared" si="978"/>
        <v>0</v>
      </c>
      <c r="AV326" s="157">
        <f t="shared" si="979"/>
        <v>0</v>
      </c>
      <c r="AW326" s="158">
        <f t="shared" si="979"/>
        <v>0</v>
      </c>
      <c r="AX326" s="155">
        <v>0</v>
      </c>
      <c r="AY326" s="156">
        <v>0</v>
      </c>
      <c r="AZ326" s="157">
        <f t="shared" si="980"/>
        <v>0</v>
      </c>
      <c r="BA326" s="158">
        <f t="shared" si="980"/>
        <v>0</v>
      </c>
      <c r="BB326" s="155">
        <v>0</v>
      </c>
      <c r="BC326" s="156">
        <v>0</v>
      </c>
      <c r="BD326" s="157">
        <f t="shared" si="981"/>
        <v>0</v>
      </c>
      <c r="BE326" s="158">
        <f t="shared" si="981"/>
        <v>0</v>
      </c>
      <c r="BF326" s="155"/>
      <c r="BG326" s="156"/>
      <c r="BH326" s="157">
        <f t="shared" si="982"/>
        <v>0</v>
      </c>
      <c r="BI326" s="158">
        <f t="shared" si="982"/>
        <v>0</v>
      </c>
      <c r="BJ326" s="157">
        <f t="shared" si="983"/>
        <v>0</v>
      </c>
      <c r="BK326" s="158">
        <f t="shared" si="983"/>
        <v>0</v>
      </c>
      <c r="BL326" s="157">
        <f t="shared" si="984"/>
        <v>0</v>
      </c>
      <c r="BM326" s="158">
        <f t="shared" si="984"/>
        <v>0</v>
      </c>
      <c r="BN326" s="155">
        <v>0</v>
      </c>
      <c r="BO326" s="156">
        <v>0</v>
      </c>
      <c r="BP326" s="157">
        <f t="shared" si="985"/>
        <v>0</v>
      </c>
      <c r="BQ326" s="158">
        <f t="shared" si="985"/>
        <v>0</v>
      </c>
      <c r="BR326" s="155">
        <v>1</v>
      </c>
      <c r="BS326" s="156">
        <v>0</v>
      </c>
      <c r="BT326" s="157">
        <f t="shared" si="986"/>
        <v>1</v>
      </c>
      <c r="BU326" s="158">
        <f t="shared" si="986"/>
        <v>0</v>
      </c>
      <c r="BV326" s="155"/>
      <c r="BW326" s="156"/>
      <c r="BX326" s="157">
        <f t="shared" si="987"/>
        <v>0</v>
      </c>
      <c r="BY326" s="158">
        <f t="shared" si="987"/>
        <v>0</v>
      </c>
      <c r="BZ326" s="157">
        <f t="shared" si="988"/>
        <v>1</v>
      </c>
      <c r="CA326" s="158">
        <f t="shared" si="988"/>
        <v>0</v>
      </c>
      <c r="CB326" s="157">
        <f t="shared" si="989"/>
        <v>1</v>
      </c>
      <c r="CC326" s="158">
        <f t="shared" si="989"/>
        <v>0</v>
      </c>
      <c r="CD326" s="155">
        <v>0</v>
      </c>
      <c r="CE326" s="156">
        <v>0</v>
      </c>
      <c r="CF326" s="157">
        <f t="shared" si="990"/>
        <v>0</v>
      </c>
      <c r="CG326" s="158">
        <f t="shared" si="990"/>
        <v>0</v>
      </c>
      <c r="CH326" s="155">
        <v>3</v>
      </c>
      <c r="CI326" s="156">
        <v>0</v>
      </c>
      <c r="CJ326" s="157">
        <f t="shared" si="991"/>
        <v>3</v>
      </c>
      <c r="CK326" s="158">
        <f t="shared" si="991"/>
        <v>0</v>
      </c>
      <c r="CL326" s="155"/>
      <c r="CM326" s="156"/>
      <c r="CN326" s="157">
        <f t="shared" si="992"/>
        <v>0</v>
      </c>
      <c r="CO326" s="158">
        <f t="shared" si="992"/>
        <v>0</v>
      </c>
      <c r="CP326" s="157">
        <f t="shared" si="993"/>
        <v>3</v>
      </c>
      <c r="CQ326" s="158">
        <f t="shared" si="993"/>
        <v>0</v>
      </c>
      <c r="CR326" s="157">
        <f t="shared" si="994"/>
        <v>3</v>
      </c>
      <c r="CS326" s="158">
        <f t="shared" si="994"/>
        <v>0</v>
      </c>
      <c r="CT326" s="155">
        <v>0</v>
      </c>
      <c r="CU326" s="156">
        <v>0</v>
      </c>
      <c r="CV326" s="157">
        <f t="shared" si="995"/>
        <v>0</v>
      </c>
      <c r="CW326" s="158">
        <f t="shared" si="995"/>
        <v>0</v>
      </c>
      <c r="CX326" s="155">
        <v>68</v>
      </c>
      <c r="CY326" s="156">
        <v>0</v>
      </c>
      <c r="CZ326" s="157">
        <f t="shared" si="996"/>
        <v>68</v>
      </c>
      <c r="DA326" s="158">
        <f t="shared" si="996"/>
        <v>0</v>
      </c>
      <c r="DB326" s="155"/>
      <c r="DC326" s="156"/>
      <c r="DD326" s="157">
        <f t="shared" si="997"/>
        <v>0</v>
      </c>
      <c r="DE326" s="158">
        <f t="shared" si="997"/>
        <v>0</v>
      </c>
      <c r="DF326" s="157">
        <f t="shared" si="998"/>
        <v>68</v>
      </c>
      <c r="DG326" s="158">
        <f t="shared" si="998"/>
        <v>0</v>
      </c>
      <c r="DH326" s="157">
        <f t="shared" si="999"/>
        <v>68</v>
      </c>
      <c r="DI326" s="158">
        <f t="shared" si="999"/>
        <v>0</v>
      </c>
      <c r="DJ326" s="157">
        <f t="shared" si="1000"/>
        <v>1</v>
      </c>
      <c r="DK326" s="158">
        <f t="shared" si="1000"/>
        <v>0</v>
      </c>
      <c r="DL326" s="157">
        <f t="shared" si="1000"/>
        <v>1</v>
      </c>
      <c r="DM326" s="158">
        <f t="shared" si="1000"/>
        <v>0</v>
      </c>
      <c r="DN326" s="157">
        <f t="shared" si="1001"/>
        <v>3</v>
      </c>
      <c r="DO326" s="158">
        <f t="shared" si="1001"/>
        <v>0</v>
      </c>
      <c r="DP326" s="157">
        <f t="shared" si="1002"/>
        <v>3</v>
      </c>
      <c r="DQ326" s="158">
        <f t="shared" si="1002"/>
        <v>0</v>
      </c>
      <c r="DR326" s="157">
        <f t="shared" si="1003"/>
        <v>68</v>
      </c>
      <c r="DS326" s="158">
        <f t="shared" si="1003"/>
        <v>0</v>
      </c>
      <c r="DT326" s="157">
        <f t="shared" si="1004"/>
        <v>68</v>
      </c>
      <c r="DU326" s="158">
        <f t="shared" si="1004"/>
        <v>0</v>
      </c>
      <c r="DV326" s="155">
        <v>507</v>
      </c>
      <c r="DW326" s="156">
        <v>528</v>
      </c>
      <c r="DX326" s="157">
        <f t="shared" si="1005"/>
        <v>507</v>
      </c>
      <c r="DY326" s="158">
        <f t="shared" si="1005"/>
        <v>528</v>
      </c>
      <c r="DZ326" s="155">
        <v>501</v>
      </c>
      <c r="EA326" s="156">
        <v>571</v>
      </c>
      <c r="EB326" s="157">
        <f t="shared" si="1006"/>
        <v>501</v>
      </c>
      <c r="EC326" s="158">
        <f t="shared" si="1006"/>
        <v>571</v>
      </c>
      <c r="ED326" s="155"/>
      <c r="EE326" s="156"/>
      <c r="EF326" s="157">
        <f t="shared" si="1007"/>
        <v>0</v>
      </c>
      <c r="EG326" s="158">
        <f t="shared" si="1007"/>
        <v>0</v>
      </c>
      <c r="EH326" s="157">
        <f t="shared" si="1008"/>
        <v>1008</v>
      </c>
      <c r="EI326" s="158">
        <f t="shared" si="1008"/>
        <v>1099</v>
      </c>
      <c r="EJ326" s="157">
        <f t="shared" si="1009"/>
        <v>1008</v>
      </c>
      <c r="EK326" s="158">
        <f t="shared" si="1009"/>
        <v>1099</v>
      </c>
      <c r="EL326" s="155">
        <v>2.7</v>
      </c>
      <c r="EM326" s="156">
        <v>2.7</v>
      </c>
      <c r="EN326" s="157">
        <f t="shared" si="1010"/>
        <v>1368.9</v>
      </c>
      <c r="EO326" s="158">
        <f t="shared" si="1010"/>
        <v>1425.6000000000001</v>
      </c>
      <c r="EP326" s="155">
        <v>3.1</v>
      </c>
      <c r="EQ326" s="156">
        <v>3.1</v>
      </c>
      <c r="ER326" s="157">
        <f t="shared" si="1011"/>
        <v>1553.1000000000001</v>
      </c>
      <c r="ES326" s="158">
        <f t="shared" si="1011"/>
        <v>1770.1000000000001</v>
      </c>
      <c r="ET326" s="155"/>
      <c r="EU326" s="156"/>
      <c r="EV326" s="157">
        <f t="shared" si="1012"/>
        <v>0</v>
      </c>
      <c r="EW326" s="158">
        <f t="shared" si="1012"/>
        <v>0</v>
      </c>
      <c r="EX326" s="157">
        <f t="shared" si="1013"/>
        <v>2.8988095238095237</v>
      </c>
      <c r="EY326" s="158">
        <f t="shared" si="1013"/>
        <v>2.9078252957233852</v>
      </c>
      <c r="EZ326" s="157">
        <f t="shared" si="1014"/>
        <v>2922</v>
      </c>
      <c r="FA326" s="158">
        <f t="shared" si="1014"/>
        <v>3195.7000000000003</v>
      </c>
      <c r="FB326" s="155">
        <v>58.4</v>
      </c>
      <c r="FC326" s="156">
        <v>59</v>
      </c>
      <c r="FD326" s="157">
        <f t="shared" si="1015"/>
        <v>29608.799999999999</v>
      </c>
      <c r="FE326" s="158">
        <f t="shared" si="1015"/>
        <v>31152</v>
      </c>
      <c r="FF326" s="155">
        <v>54.5</v>
      </c>
      <c r="FG326" s="156">
        <v>54.5</v>
      </c>
      <c r="FH326" s="157">
        <f t="shared" si="1016"/>
        <v>27304.5</v>
      </c>
      <c r="FI326" s="158">
        <f t="shared" si="1016"/>
        <v>31119.5</v>
      </c>
      <c r="FJ326" s="155"/>
      <c r="FK326" s="156"/>
      <c r="FL326" s="157">
        <f t="shared" si="1017"/>
        <v>0</v>
      </c>
      <c r="FM326" s="158">
        <f t="shared" si="1017"/>
        <v>0</v>
      </c>
      <c r="FN326" s="157">
        <f t="shared" si="1018"/>
        <v>56.461607142857147</v>
      </c>
      <c r="FO326" s="158">
        <f t="shared" si="1018"/>
        <v>56.661965423111923</v>
      </c>
      <c r="FP326" s="157">
        <f t="shared" si="1019"/>
        <v>56913.3</v>
      </c>
      <c r="FQ326" s="158">
        <f t="shared" si="1019"/>
        <v>62271.5</v>
      </c>
      <c r="FR326" s="155">
        <v>27</v>
      </c>
      <c r="FS326" s="156">
        <v>23</v>
      </c>
      <c r="FT326" s="157">
        <f t="shared" si="1020"/>
        <v>27</v>
      </c>
      <c r="FU326" s="158">
        <f t="shared" si="1020"/>
        <v>23</v>
      </c>
      <c r="FV326" s="155">
        <v>4.9000000000000004</v>
      </c>
      <c r="FW326" s="156">
        <v>3.1</v>
      </c>
      <c r="FX326" s="157">
        <f t="shared" si="1021"/>
        <v>132.30000000000001</v>
      </c>
      <c r="FY326" s="158">
        <f t="shared" si="1021"/>
        <v>71.3</v>
      </c>
      <c r="FZ326" s="155">
        <v>43.2</v>
      </c>
      <c r="GA326" s="156">
        <v>30</v>
      </c>
      <c r="GB326" s="157">
        <f t="shared" si="1022"/>
        <v>1166.4000000000001</v>
      </c>
      <c r="GC326" s="158">
        <f t="shared" si="1022"/>
        <v>690</v>
      </c>
      <c r="GD326" s="157">
        <f t="shared" si="1023"/>
        <v>507</v>
      </c>
      <c r="GE326" s="158">
        <f t="shared" si="1023"/>
        <v>528</v>
      </c>
      <c r="GF326" s="157">
        <f t="shared" si="1023"/>
        <v>507</v>
      </c>
      <c r="GG326" s="158">
        <f t="shared" si="1023"/>
        <v>528</v>
      </c>
      <c r="GH326" s="157">
        <f t="shared" si="1024"/>
        <v>1368.9</v>
      </c>
      <c r="GI326" s="158">
        <f t="shared" si="1024"/>
        <v>1425.6000000000001</v>
      </c>
      <c r="GJ326" s="157">
        <f t="shared" si="1025"/>
        <v>29608.799999999999</v>
      </c>
      <c r="GK326" s="158">
        <f t="shared" si="1025"/>
        <v>31152</v>
      </c>
      <c r="GL326" s="157">
        <f t="shared" si="1026"/>
        <v>502</v>
      </c>
      <c r="GM326" s="158">
        <f t="shared" si="1026"/>
        <v>571</v>
      </c>
      <c r="GN326" s="157">
        <f t="shared" si="1026"/>
        <v>502</v>
      </c>
      <c r="GO326" s="158">
        <f t="shared" si="1026"/>
        <v>571</v>
      </c>
      <c r="GP326" s="157">
        <f t="shared" si="1027"/>
        <v>1556.1000000000001</v>
      </c>
      <c r="GQ326" s="158">
        <f t="shared" si="1027"/>
        <v>1770.1000000000001</v>
      </c>
      <c r="GR326" s="157">
        <f t="shared" si="1028"/>
        <v>27372.5</v>
      </c>
      <c r="GS326" s="158">
        <f t="shared" si="1028"/>
        <v>31119.5</v>
      </c>
      <c r="GT326" s="157">
        <f t="shared" si="1029"/>
        <v>1009</v>
      </c>
      <c r="GU326" s="158">
        <f t="shared" si="1029"/>
        <v>1099</v>
      </c>
      <c r="GV326" s="157">
        <f t="shared" si="1029"/>
        <v>1009</v>
      </c>
      <c r="GW326" s="158">
        <f t="shared" si="1029"/>
        <v>1099</v>
      </c>
      <c r="GX326" s="157">
        <f t="shared" si="1030"/>
        <v>2925</v>
      </c>
      <c r="GY326" s="158">
        <f t="shared" si="1030"/>
        <v>3195.7000000000003</v>
      </c>
      <c r="GZ326" s="157">
        <f t="shared" si="1030"/>
        <v>56981.3</v>
      </c>
      <c r="HA326" s="158">
        <f t="shared" si="1030"/>
        <v>62271.5</v>
      </c>
      <c r="HB326" s="157">
        <f t="shared" si="1031"/>
        <v>0</v>
      </c>
      <c r="HC326" s="158">
        <f t="shared" si="1031"/>
        <v>0</v>
      </c>
      <c r="HD326" s="157">
        <f t="shared" si="1031"/>
        <v>0</v>
      </c>
      <c r="HE326" s="158">
        <f t="shared" si="1031"/>
        <v>0</v>
      </c>
      <c r="HF326" s="157" t="str">
        <f t="shared" si="1032"/>
        <v/>
      </c>
      <c r="HG326" s="158" t="str">
        <f t="shared" si="1032"/>
        <v/>
      </c>
      <c r="HH326" s="157" t="str">
        <f t="shared" si="1033"/>
        <v/>
      </c>
      <c r="HI326" s="158" t="str">
        <f t="shared" si="1033"/>
        <v/>
      </c>
      <c r="HJ326" s="157">
        <f t="shared" si="1034"/>
        <v>3057.3</v>
      </c>
      <c r="HK326" s="158">
        <f t="shared" si="1034"/>
        <v>3267.0000000000005</v>
      </c>
      <c r="HL326" s="157">
        <f t="shared" si="1035"/>
        <v>58147.700000000004</v>
      </c>
      <c r="HM326" s="158">
        <f t="shared" si="1035"/>
        <v>62961.5</v>
      </c>
    </row>
    <row r="327" spans="1:221" s="82" customFormat="1" ht="15" customHeight="1">
      <c r="A327" s="265" t="s">
        <v>693</v>
      </c>
      <c r="B327" s="213" t="s">
        <v>729</v>
      </c>
      <c r="C327" s="274" t="s">
        <v>388</v>
      </c>
      <c r="D327" s="13">
        <v>225432</v>
      </c>
      <c r="E327" s="13">
        <v>5</v>
      </c>
      <c r="F327" s="155">
        <v>2654</v>
      </c>
      <c r="G327" s="156">
        <v>2801</v>
      </c>
      <c r="H327" s="155">
        <v>8</v>
      </c>
      <c r="I327" s="156">
        <v>4</v>
      </c>
      <c r="J327" s="157">
        <f t="shared" si="968"/>
        <v>2646</v>
      </c>
      <c r="K327" s="158">
        <f t="shared" si="968"/>
        <v>2797</v>
      </c>
      <c r="L327" s="155"/>
      <c r="M327" s="156"/>
      <c r="N327" s="157">
        <f t="shared" si="969"/>
        <v>2646</v>
      </c>
      <c r="O327" s="158">
        <f t="shared" si="969"/>
        <v>2797</v>
      </c>
      <c r="P327" s="157">
        <f t="shared" si="969"/>
        <v>2646</v>
      </c>
      <c r="Q327" s="158">
        <f t="shared" si="969"/>
        <v>2797</v>
      </c>
      <c r="R327" s="155">
        <v>48</v>
      </c>
      <c r="S327" s="156">
        <v>83</v>
      </c>
      <c r="T327" s="157">
        <f t="shared" si="970"/>
        <v>48</v>
      </c>
      <c r="U327" s="158">
        <f t="shared" si="970"/>
        <v>83</v>
      </c>
      <c r="V327" s="155">
        <v>7</v>
      </c>
      <c r="W327" s="156">
        <v>10</v>
      </c>
      <c r="X327" s="157">
        <f t="shared" si="971"/>
        <v>7</v>
      </c>
      <c r="Y327" s="158">
        <f t="shared" si="971"/>
        <v>10</v>
      </c>
      <c r="Z327" s="155"/>
      <c r="AA327" s="156"/>
      <c r="AB327" s="157">
        <f t="shared" si="972"/>
        <v>0</v>
      </c>
      <c r="AC327" s="158">
        <f t="shared" si="972"/>
        <v>0</v>
      </c>
      <c r="AD327" s="157">
        <f t="shared" si="973"/>
        <v>55</v>
      </c>
      <c r="AE327" s="158">
        <f t="shared" si="973"/>
        <v>93</v>
      </c>
      <c r="AF327" s="157">
        <f t="shared" si="974"/>
        <v>55</v>
      </c>
      <c r="AG327" s="158">
        <f t="shared" si="974"/>
        <v>93</v>
      </c>
      <c r="AH327" s="155">
        <v>5.0999999999999996</v>
      </c>
      <c r="AI327" s="156">
        <v>5.0999999999999996</v>
      </c>
      <c r="AJ327" s="157">
        <f t="shared" si="975"/>
        <v>244.79999999999998</v>
      </c>
      <c r="AK327" s="157">
        <f t="shared" si="975"/>
        <v>423.29999999999995</v>
      </c>
      <c r="AL327" s="155">
        <v>6</v>
      </c>
      <c r="AM327" s="156">
        <v>6.1</v>
      </c>
      <c r="AN327" s="157">
        <f t="shared" si="976"/>
        <v>42</v>
      </c>
      <c r="AO327" s="157">
        <f t="shared" si="976"/>
        <v>61</v>
      </c>
      <c r="AP327" s="155"/>
      <c r="AQ327" s="156"/>
      <c r="AR327" s="157">
        <f t="shared" si="977"/>
        <v>0</v>
      </c>
      <c r="AS327" s="158">
        <f t="shared" si="977"/>
        <v>0</v>
      </c>
      <c r="AT327" s="157">
        <f t="shared" si="978"/>
        <v>5.2145454545454539</v>
      </c>
      <c r="AU327" s="158">
        <f t="shared" si="978"/>
        <v>5.2075268817204297</v>
      </c>
      <c r="AV327" s="157">
        <f t="shared" si="979"/>
        <v>286.79999999999995</v>
      </c>
      <c r="AW327" s="158">
        <f t="shared" si="979"/>
        <v>484.29999999999995</v>
      </c>
      <c r="AX327" s="155">
        <v>123.1</v>
      </c>
      <c r="AY327" s="156">
        <v>122.7</v>
      </c>
      <c r="AZ327" s="157">
        <f t="shared" si="980"/>
        <v>5908.7999999999993</v>
      </c>
      <c r="BA327" s="158">
        <f t="shared" si="980"/>
        <v>10184.1</v>
      </c>
      <c r="BB327" s="155">
        <v>147.4</v>
      </c>
      <c r="BC327" s="156">
        <v>131.30000000000001</v>
      </c>
      <c r="BD327" s="157">
        <f t="shared" si="981"/>
        <v>1031.8</v>
      </c>
      <c r="BE327" s="158">
        <f t="shared" si="981"/>
        <v>1313</v>
      </c>
      <c r="BF327" s="155"/>
      <c r="BG327" s="156"/>
      <c r="BH327" s="157">
        <f t="shared" si="982"/>
        <v>0</v>
      </c>
      <c r="BI327" s="158">
        <f t="shared" si="982"/>
        <v>0</v>
      </c>
      <c r="BJ327" s="157">
        <f t="shared" si="983"/>
        <v>126.19272727272727</v>
      </c>
      <c r="BK327" s="158">
        <f t="shared" si="983"/>
        <v>123.6247311827957</v>
      </c>
      <c r="BL327" s="157">
        <f t="shared" si="984"/>
        <v>6940.5999999999995</v>
      </c>
      <c r="BM327" s="158">
        <f t="shared" si="984"/>
        <v>11497.1</v>
      </c>
      <c r="BN327" s="155">
        <v>201</v>
      </c>
      <c r="BO327" s="156">
        <v>213</v>
      </c>
      <c r="BP327" s="157">
        <f t="shared" si="985"/>
        <v>201</v>
      </c>
      <c r="BQ327" s="158">
        <f t="shared" si="985"/>
        <v>213</v>
      </c>
      <c r="BR327" s="155">
        <v>44</v>
      </c>
      <c r="BS327" s="156">
        <v>45</v>
      </c>
      <c r="BT327" s="157">
        <f t="shared" si="986"/>
        <v>44</v>
      </c>
      <c r="BU327" s="158">
        <f t="shared" si="986"/>
        <v>45</v>
      </c>
      <c r="BV327" s="155"/>
      <c r="BW327" s="156"/>
      <c r="BX327" s="157">
        <f t="shared" si="987"/>
        <v>0</v>
      </c>
      <c r="BY327" s="158">
        <f t="shared" si="987"/>
        <v>0</v>
      </c>
      <c r="BZ327" s="157">
        <f t="shared" si="988"/>
        <v>245</v>
      </c>
      <c r="CA327" s="158">
        <f t="shared" si="988"/>
        <v>258</v>
      </c>
      <c r="CB327" s="157">
        <f t="shared" si="989"/>
        <v>245</v>
      </c>
      <c r="CC327" s="158">
        <f t="shared" si="989"/>
        <v>258</v>
      </c>
      <c r="CD327" s="155">
        <v>6</v>
      </c>
      <c r="CE327" s="156">
        <v>5.6</v>
      </c>
      <c r="CF327" s="157">
        <f t="shared" si="990"/>
        <v>1206</v>
      </c>
      <c r="CG327" s="158">
        <f t="shared" si="990"/>
        <v>1192.8</v>
      </c>
      <c r="CH327" s="155">
        <v>6.6</v>
      </c>
      <c r="CI327" s="156">
        <v>6.7</v>
      </c>
      <c r="CJ327" s="157">
        <f t="shared" si="991"/>
        <v>290.39999999999998</v>
      </c>
      <c r="CK327" s="158">
        <f t="shared" si="991"/>
        <v>301.5</v>
      </c>
      <c r="CL327" s="155"/>
      <c r="CM327" s="156"/>
      <c r="CN327" s="157">
        <f t="shared" si="992"/>
        <v>0</v>
      </c>
      <c r="CO327" s="158">
        <f t="shared" si="992"/>
        <v>0</v>
      </c>
      <c r="CP327" s="157">
        <f t="shared" si="993"/>
        <v>6.1077551020408167</v>
      </c>
      <c r="CQ327" s="158">
        <f t="shared" si="993"/>
        <v>5.7918604651162786</v>
      </c>
      <c r="CR327" s="157">
        <f t="shared" si="994"/>
        <v>1496.4</v>
      </c>
      <c r="CS327" s="158">
        <f t="shared" si="994"/>
        <v>1494.3</v>
      </c>
      <c r="CT327" s="155">
        <v>136.6</v>
      </c>
      <c r="CU327" s="156">
        <v>137.5</v>
      </c>
      <c r="CV327" s="157">
        <f t="shared" si="995"/>
        <v>27456.6</v>
      </c>
      <c r="CW327" s="158">
        <f t="shared" si="995"/>
        <v>29287.5</v>
      </c>
      <c r="CX327" s="155">
        <v>138.69999999999999</v>
      </c>
      <c r="CY327" s="156">
        <v>145</v>
      </c>
      <c r="CZ327" s="157">
        <f t="shared" si="996"/>
        <v>6102.7999999999993</v>
      </c>
      <c r="DA327" s="158">
        <f t="shared" si="996"/>
        <v>6525</v>
      </c>
      <c r="DB327" s="155"/>
      <c r="DC327" s="156"/>
      <c r="DD327" s="157">
        <f t="shared" si="997"/>
        <v>0</v>
      </c>
      <c r="DE327" s="158">
        <f t="shared" si="997"/>
        <v>0</v>
      </c>
      <c r="DF327" s="157">
        <f t="shared" si="998"/>
        <v>136.97714285714284</v>
      </c>
      <c r="DG327" s="158">
        <f t="shared" si="998"/>
        <v>138.80813953488371</v>
      </c>
      <c r="DH327" s="157">
        <f t="shared" si="999"/>
        <v>33559.399999999994</v>
      </c>
      <c r="DI327" s="158">
        <f t="shared" si="999"/>
        <v>35812.5</v>
      </c>
      <c r="DJ327" s="157">
        <f t="shared" si="1000"/>
        <v>300</v>
      </c>
      <c r="DK327" s="158">
        <f t="shared" si="1000"/>
        <v>351</v>
      </c>
      <c r="DL327" s="157">
        <f t="shared" si="1000"/>
        <v>300</v>
      </c>
      <c r="DM327" s="158">
        <f t="shared" si="1000"/>
        <v>351</v>
      </c>
      <c r="DN327" s="157">
        <f t="shared" si="1001"/>
        <v>5.944</v>
      </c>
      <c r="DO327" s="158">
        <f t="shared" si="1001"/>
        <v>5.6370370370370368</v>
      </c>
      <c r="DP327" s="157">
        <f t="shared" si="1002"/>
        <v>1783.2</v>
      </c>
      <c r="DQ327" s="158">
        <f t="shared" si="1002"/>
        <v>1978.6</v>
      </c>
      <c r="DR327" s="157">
        <f t="shared" si="1003"/>
        <v>134.99999999999997</v>
      </c>
      <c r="DS327" s="158">
        <f t="shared" si="1003"/>
        <v>134.78518518518518</v>
      </c>
      <c r="DT327" s="157">
        <f t="shared" si="1004"/>
        <v>40499.999999999993</v>
      </c>
      <c r="DU327" s="158">
        <f t="shared" si="1004"/>
        <v>47309.599999999999</v>
      </c>
      <c r="DV327" s="155">
        <v>974</v>
      </c>
      <c r="DW327" s="156">
        <v>1018</v>
      </c>
      <c r="DX327" s="157">
        <f t="shared" si="1005"/>
        <v>974</v>
      </c>
      <c r="DY327" s="158">
        <f t="shared" si="1005"/>
        <v>1018</v>
      </c>
      <c r="DZ327" s="155">
        <v>1206</v>
      </c>
      <c r="EA327" s="156">
        <v>1236</v>
      </c>
      <c r="EB327" s="157">
        <f t="shared" si="1006"/>
        <v>1206</v>
      </c>
      <c r="EC327" s="158">
        <f t="shared" si="1006"/>
        <v>1236</v>
      </c>
      <c r="ED327" s="155"/>
      <c r="EE327" s="156"/>
      <c r="EF327" s="157">
        <f t="shared" si="1007"/>
        <v>0</v>
      </c>
      <c r="EG327" s="158">
        <f t="shared" si="1007"/>
        <v>0</v>
      </c>
      <c r="EH327" s="157">
        <f t="shared" si="1008"/>
        <v>2180</v>
      </c>
      <c r="EI327" s="158">
        <f t="shared" si="1008"/>
        <v>2254</v>
      </c>
      <c r="EJ327" s="157">
        <f t="shared" si="1009"/>
        <v>2180</v>
      </c>
      <c r="EK327" s="158">
        <f t="shared" si="1009"/>
        <v>2254</v>
      </c>
      <c r="EL327" s="155">
        <v>3.4</v>
      </c>
      <c r="EM327" s="156">
        <v>3.6</v>
      </c>
      <c r="EN327" s="157">
        <f t="shared" si="1010"/>
        <v>3311.6</v>
      </c>
      <c r="EO327" s="158">
        <f t="shared" si="1010"/>
        <v>3664.8</v>
      </c>
      <c r="EP327" s="155">
        <v>3.7</v>
      </c>
      <c r="EQ327" s="156">
        <v>3.7</v>
      </c>
      <c r="ER327" s="157">
        <f t="shared" si="1011"/>
        <v>4462.2</v>
      </c>
      <c r="ES327" s="158">
        <f t="shared" si="1011"/>
        <v>4573.2</v>
      </c>
      <c r="ET327" s="155"/>
      <c r="EU327" s="156"/>
      <c r="EV327" s="157">
        <f t="shared" si="1012"/>
        <v>0</v>
      </c>
      <c r="EW327" s="158">
        <f t="shared" si="1012"/>
        <v>0</v>
      </c>
      <c r="EX327" s="157">
        <f t="shared" si="1013"/>
        <v>3.5659633027522935</v>
      </c>
      <c r="EY327" s="158">
        <f t="shared" si="1013"/>
        <v>3.6548358473824312</v>
      </c>
      <c r="EZ327" s="157">
        <f t="shared" si="1014"/>
        <v>7773.7999999999993</v>
      </c>
      <c r="FA327" s="158">
        <f t="shared" si="1014"/>
        <v>8238</v>
      </c>
      <c r="FB327" s="155">
        <v>74.900000000000006</v>
      </c>
      <c r="FC327" s="156">
        <v>79.900000000000006</v>
      </c>
      <c r="FD327" s="157">
        <f t="shared" si="1015"/>
        <v>72952.600000000006</v>
      </c>
      <c r="FE327" s="158">
        <f t="shared" si="1015"/>
        <v>81338.200000000012</v>
      </c>
      <c r="FF327" s="155">
        <v>67.900000000000006</v>
      </c>
      <c r="FG327" s="156">
        <v>68.2</v>
      </c>
      <c r="FH327" s="157">
        <f t="shared" si="1016"/>
        <v>81887.400000000009</v>
      </c>
      <c r="FI327" s="158">
        <f t="shared" si="1016"/>
        <v>84295.2</v>
      </c>
      <c r="FJ327" s="155"/>
      <c r="FK327" s="156"/>
      <c r="FL327" s="157">
        <f t="shared" si="1017"/>
        <v>0</v>
      </c>
      <c r="FM327" s="158">
        <f t="shared" si="1017"/>
        <v>0</v>
      </c>
      <c r="FN327" s="157">
        <f t="shared" si="1018"/>
        <v>71.027522935779814</v>
      </c>
      <c r="FO327" s="158">
        <f t="shared" si="1018"/>
        <v>73.484205856255556</v>
      </c>
      <c r="FP327" s="157">
        <f t="shared" si="1019"/>
        <v>154840</v>
      </c>
      <c r="FQ327" s="158">
        <f t="shared" si="1019"/>
        <v>165633.40000000002</v>
      </c>
      <c r="FR327" s="155">
        <v>166</v>
      </c>
      <c r="FS327" s="156">
        <v>192</v>
      </c>
      <c r="FT327" s="157">
        <f t="shared" si="1020"/>
        <v>166</v>
      </c>
      <c r="FU327" s="158">
        <f t="shared" si="1020"/>
        <v>192</v>
      </c>
      <c r="FV327" s="155">
        <v>6.5</v>
      </c>
      <c r="FW327" s="156">
        <v>6.2</v>
      </c>
      <c r="FX327" s="157">
        <f t="shared" si="1021"/>
        <v>1079</v>
      </c>
      <c r="FY327" s="158">
        <f t="shared" si="1021"/>
        <v>1190.4000000000001</v>
      </c>
      <c r="FZ327" s="155">
        <v>78.099999999999994</v>
      </c>
      <c r="GA327" s="156">
        <v>69.900000000000006</v>
      </c>
      <c r="GB327" s="157">
        <f t="shared" si="1022"/>
        <v>12964.599999999999</v>
      </c>
      <c r="GC327" s="158">
        <f t="shared" si="1022"/>
        <v>13420.800000000001</v>
      </c>
      <c r="GD327" s="157">
        <f t="shared" si="1023"/>
        <v>1223</v>
      </c>
      <c r="GE327" s="158">
        <f t="shared" si="1023"/>
        <v>1314</v>
      </c>
      <c r="GF327" s="157">
        <f t="shared" si="1023"/>
        <v>1223</v>
      </c>
      <c r="GG327" s="158">
        <f t="shared" si="1023"/>
        <v>1314</v>
      </c>
      <c r="GH327" s="157">
        <f t="shared" si="1024"/>
        <v>4762.3999999999996</v>
      </c>
      <c r="GI327" s="158">
        <f t="shared" si="1024"/>
        <v>5280.9</v>
      </c>
      <c r="GJ327" s="157">
        <f t="shared" si="1025"/>
        <v>106318</v>
      </c>
      <c r="GK327" s="158">
        <f t="shared" si="1025"/>
        <v>120809.80000000002</v>
      </c>
      <c r="GL327" s="157">
        <f t="shared" si="1026"/>
        <v>1257</v>
      </c>
      <c r="GM327" s="158">
        <f t="shared" si="1026"/>
        <v>1291</v>
      </c>
      <c r="GN327" s="157">
        <f t="shared" si="1026"/>
        <v>1257</v>
      </c>
      <c r="GO327" s="158">
        <f t="shared" si="1026"/>
        <v>1291</v>
      </c>
      <c r="GP327" s="157">
        <f t="shared" si="1027"/>
        <v>4794.5999999999995</v>
      </c>
      <c r="GQ327" s="158">
        <f t="shared" si="1027"/>
        <v>4935.7</v>
      </c>
      <c r="GR327" s="157">
        <f t="shared" si="1028"/>
        <v>89022.000000000015</v>
      </c>
      <c r="GS327" s="158">
        <f t="shared" si="1028"/>
        <v>92133.2</v>
      </c>
      <c r="GT327" s="157">
        <f t="shared" si="1029"/>
        <v>2480</v>
      </c>
      <c r="GU327" s="158">
        <f t="shared" si="1029"/>
        <v>2605</v>
      </c>
      <c r="GV327" s="157">
        <f t="shared" si="1029"/>
        <v>2480</v>
      </c>
      <c r="GW327" s="158">
        <f t="shared" si="1029"/>
        <v>2605</v>
      </c>
      <c r="GX327" s="157">
        <f t="shared" si="1030"/>
        <v>9557</v>
      </c>
      <c r="GY327" s="158">
        <f t="shared" si="1030"/>
        <v>10216.599999999999</v>
      </c>
      <c r="GZ327" s="157">
        <f t="shared" si="1030"/>
        <v>195340</v>
      </c>
      <c r="HA327" s="158">
        <f t="shared" si="1030"/>
        <v>212943</v>
      </c>
      <c r="HB327" s="157">
        <f t="shared" si="1031"/>
        <v>0</v>
      </c>
      <c r="HC327" s="158">
        <f t="shared" si="1031"/>
        <v>0</v>
      </c>
      <c r="HD327" s="157">
        <f t="shared" si="1031"/>
        <v>0</v>
      </c>
      <c r="HE327" s="158">
        <f t="shared" si="1031"/>
        <v>0</v>
      </c>
      <c r="HF327" s="157" t="str">
        <f t="shared" si="1032"/>
        <v/>
      </c>
      <c r="HG327" s="158" t="str">
        <f t="shared" si="1032"/>
        <v/>
      </c>
      <c r="HH327" s="157" t="str">
        <f t="shared" si="1033"/>
        <v/>
      </c>
      <c r="HI327" s="158" t="str">
        <f t="shared" si="1033"/>
        <v/>
      </c>
      <c r="HJ327" s="157">
        <f t="shared" si="1034"/>
        <v>10636</v>
      </c>
      <c r="HK327" s="158">
        <f t="shared" si="1034"/>
        <v>11407</v>
      </c>
      <c r="HL327" s="157">
        <f t="shared" si="1035"/>
        <v>208304.6</v>
      </c>
      <c r="HM327" s="158">
        <f t="shared" si="1035"/>
        <v>226363.80000000002</v>
      </c>
    </row>
    <row r="328" spans="1:221" s="82" customFormat="1" ht="15" customHeight="1">
      <c r="A328" s="265" t="s">
        <v>693</v>
      </c>
      <c r="B328" s="213" t="s">
        <v>730</v>
      </c>
      <c r="C328" s="266"/>
      <c r="D328" s="13">
        <v>228714</v>
      </c>
      <c r="E328" s="13">
        <v>5</v>
      </c>
      <c r="F328" s="155">
        <v>413</v>
      </c>
      <c r="G328" s="156">
        <v>414</v>
      </c>
      <c r="H328" s="155">
        <v>11</v>
      </c>
      <c r="I328" s="156">
        <v>11</v>
      </c>
      <c r="J328" s="157">
        <f t="shared" si="968"/>
        <v>402</v>
      </c>
      <c r="K328" s="158">
        <f t="shared" si="968"/>
        <v>403</v>
      </c>
      <c r="L328" s="155"/>
      <c r="M328" s="156"/>
      <c r="N328" s="157">
        <f t="shared" si="969"/>
        <v>402</v>
      </c>
      <c r="O328" s="158">
        <f t="shared" si="969"/>
        <v>403</v>
      </c>
      <c r="P328" s="157">
        <f t="shared" si="969"/>
        <v>402</v>
      </c>
      <c r="Q328" s="158">
        <f t="shared" si="969"/>
        <v>403</v>
      </c>
      <c r="R328" s="155">
        <v>76</v>
      </c>
      <c r="S328" s="156">
        <v>66</v>
      </c>
      <c r="T328" s="157">
        <f t="shared" si="970"/>
        <v>76</v>
      </c>
      <c r="U328" s="158">
        <f t="shared" si="970"/>
        <v>66</v>
      </c>
      <c r="V328" s="155">
        <v>12</v>
      </c>
      <c r="W328" s="156">
        <v>9</v>
      </c>
      <c r="X328" s="157">
        <f t="shared" si="971"/>
        <v>12</v>
      </c>
      <c r="Y328" s="158">
        <f t="shared" si="971"/>
        <v>9</v>
      </c>
      <c r="Z328" s="155"/>
      <c r="AA328" s="156"/>
      <c r="AB328" s="157">
        <f t="shared" si="972"/>
        <v>0</v>
      </c>
      <c r="AC328" s="158">
        <f t="shared" si="972"/>
        <v>0</v>
      </c>
      <c r="AD328" s="157">
        <f t="shared" si="973"/>
        <v>88</v>
      </c>
      <c r="AE328" s="158">
        <f t="shared" si="973"/>
        <v>75</v>
      </c>
      <c r="AF328" s="157">
        <f t="shared" si="974"/>
        <v>88</v>
      </c>
      <c r="AG328" s="158">
        <f t="shared" si="974"/>
        <v>75</v>
      </c>
      <c r="AH328" s="155">
        <v>4.4000000000000004</v>
      </c>
      <c r="AI328" s="156">
        <v>4.2</v>
      </c>
      <c r="AJ328" s="157">
        <f t="shared" si="975"/>
        <v>334.40000000000003</v>
      </c>
      <c r="AK328" s="157">
        <f t="shared" si="975"/>
        <v>277.2</v>
      </c>
      <c r="AL328" s="155">
        <v>4.0999999999999996</v>
      </c>
      <c r="AM328" s="156">
        <v>4.7</v>
      </c>
      <c r="AN328" s="157">
        <f t="shared" si="976"/>
        <v>49.199999999999996</v>
      </c>
      <c r="AO328" s="157">
        <f t="shared" si="976"/>
        <v>42.300000000000004</v>
      </c>
      <c r="AP328" s="155"/>
      <c r="AQ328" s="156"/>
      <c r="AR328" s="157">
        <f t="shared" si="977"/>
        <v>0</v>
      </c>
      <c r="AS328" s="158">
        <f t="shared" si="977"/>
        <v>0</v>
      </c>
      <c r="AT328" s="157">
        <f t="shared" si="978"/>
        <v>4.3590909090909093</v>
      </c>
      <c r="AU328" s="158">
        <f t="shared" si="978"/>
        <v>4.26</v>
      </c>
      <c r="AV328" s="157">
        <f t="shared" si="979"/>
        <v>383.6</v>
      </c>
      <c r="AW328" s="158">
        <f t="shared" si="979"/>
        <v>319.5</v>
      </c>
      <c r="AX328" s="155">
        <v>121.3</v>
      </c>
      <c r="AY328" s="156">
        <v>123.3</v>
      </c>
      <c r="AZ328" s="157">
        <f t="shared" si="980"/>
        <v>9218.7999999999993</v>
      </c>
      <c r="BA328" s="158">
        <f t="shared" si="980"/>
        <v>8137.8</v>
      </c>
      <c r="BB328" s="155">
        <v>118</v>
      </c>
      <c r="BC328" s="156">
        <v>132.4</v>
      </c>
      <c r="BD328" s="157">
        <f t="shared" si="981"/>
        <v>1416</v>
      </c>
      <c r="BE328" s="158">
        <f t="shared" si="981"/>
        <v>1191.6000000000001</v>
      </c>
      <c r="BF328" s="155"/>
      <c r="BG328" s="156"/>
      <c r="BH328" s="157">
        <f t="shared" si="982"/>
        <v>0</v>
      </c>
      <c r="BI328" s="158">
        <f t="shared" si="982"/>
        <v>0</v>
      </c>
      <c r="BJ328" s="157">
        <f t="shared" si="983"/>
        <v>120.85</v>
      </c>
      <c r="BK328" s="158">
        <f t="shared" si="983"/>
        <v>124.392</v>
      </c>
      <c r="BL328" s="157">
        <f t="shared" si="984"/>
        <v>10634.8</v>
      </c>
      <c r="BM328" s="158">
        <f t="shared" si="984"/>
        <v>9329.4</v>
      </c>
      <c r="BN328" s="155">
        <v>88</v>
      </c>
      <c r="BO328" s="156">
        <v>106</v>
      </c>
      <c r="BP328" s="157">
        <f t="shared" si="985"/>
        <v>88</v>
      </c>
      <c r="BQ328" s="158">
        <f t="shared" si="985"/>
        <v>106</v>
      </c>
      <c r="BR328" s="155">
        <v>19</v>
      </c>
      <c r="BS328" s="156">
        <v>18</v>
      </c>
      <c r="BT328" s="157">
        <f t="shared" si="986"/>
        <v>19</v>
      </c>
      <c r="BU328" s="158">
        <f t="shared" si="986"/>
        <v>18</v>
      </c>
      <c r="BV328" s="155"/>
      <c r="BW328" s="156"/>
      <c r="BX328" s="157">
        <f t="shared" si="987"/>
        <v>0</v>
      </c>
      <c r="BY328" s="158">
        <f t="shared" si="987"/>
        <v>0</v>
      </c>
      <c r="BZ328" s="157">
        <f t="shared" si="988"/>
        <v>107</v>
      </c>
      <c r="CA328" s="158">
        <f t="shared" si="988"/>
        <v>124</v>
      </c>
      <c r="CB328" s="157">
        <f t="shared" si="989"/>
        <v>107</v>
      </c>
      <c r="CC328" s="158">
        <f t="shared" si="989"/>
        <v>124</v>
      </c>
      <c r="CD328" s="155">
        <v>4.8</v>
      </c>
      <c r="CE328" s="156">
        <v>4.5</v>
      </c>
      <c r="CF328" s="157">
        <f t="shared" si="990"/>
        <v>422.4</v>
      </c>
      <c r="CG328" s="158">
        <f t="shared" si="990"/>
        <v>477</v>
      </c>
      <c r="CH328" s="155">
        <v>5</v>
      </c>
      <c r="CI328" s="156">
        <v>4.5999999999999996</v>
      </c>
      <c r="CJ328" s="157">
        <f t="shared" si="991"/>
        <v>95</v>
      </c>
      <c r="CK328" s="158">
        <f t="shared" si="991"/>
        <v>82.8</v>
      </c>
      <c r="CL328" s="155"/>
      <c r="CM328" s="156"/>
      <c r="CN328" s="157">
        <f t="shared" si="992"/>
        <v>0</v>
      </c>
      <c r="CO328" s="158">
        <f t="shared" si="992"/>
        <v>0</v>
      </c>
      <c r="CP328" s="157">
        <f t="shared" si="993"/>
        <v>4.8355140186915886</v>
      </c>
      <c r="CQ328" s="158">
        <f t="shared" si="993"/>
        <v>4.5145161290322573</v>
      </c>
      <c r="CR328" s="157">
        <f t="shared" si="994"/>
        <v>517.4</v>
      </c>
      <c r="CS328" s="158">
        <f t="shared" si="994"/>
        <v>559.79999999999995</v>
      </c>
      <c r="CT328" s="155">
        <v>134</v>
      </c>
      <c r="CU328" s="156">
        <v>129</v>
      </c>
      <c r="CV328" s="157">
        <f t="shared" si="995"/>
        <v>11792</v>
      </c>
      <c r="CW328" s="158">
        <f t="shared" si="995"/>
        <v>13674</v>
      </c>
      <c r="CX328" s="155">
        <v>139.9</v>
      </c>
      <c r="CY328" s="156">
        <v>134.69999999999999</v>
      </c>
      <c r="CZ328" s="157">
        <f t="shared" si="996"/>
        <v>2658.1</v>
      </c>
      <c r="DA328" s="158">
        <f t="shared" si="996"/>
        <v>2424.6</v>
      </c>
      <c r="DB328" s="155"/>
      <c r="DC328" s="156"/>
      <c r="DD328" s="157">
        <f t="shared" si="997"/>
        <v>0</v>
      </c>
      <c r="DE328" s="158">
        <f t="shared" si="997"/>
        <v>0</v>
      </c>
      <c r="DF328" s="157">
        <f t="shared" si="998"/>
        <v>135.04766355140188</v>
      </c>
      <c r="DG328" s="158">
        <f t="shared" si="998"/>
        <v>129.82741935483872</v>
      </c>
      <c r="DH328" s="157">
        <f t="shared" si="999"/>
        <v>14450.100000000002</v>
      </c>
      <c r="DI328" s="158">
        <f t="shared" si="999"/>
        <v>16098.600000000002</v>
      </c>
      <c r="DJ328" s="157">
        <f t="shared" si="1000"/>
        <v>195</v>
      </c>
      <c r="DK328" s="158">
        <f t="shared" si="1000"/>
        <v>199</v>
      </c>
      <c r="DL328" s="157">
        <f t="shared" si="1000"/>
        <v>195</v>
      </c>
      <c r="DM328" s="158">
        <f t="shared" si="1000"/>
        <v>199</v>
      </c>
      <c r="DN328" s="157">
        <f t="shared" si="1001"/>
        <v>4.6205128205128201</v>
      </c>
      <c r="DO328" s="158">
        <f t="shared" si="1001"/>
        <v>4.4185929648241205</v>
      </c>
      <c r="DP328" s="157">
        <f t="shared" si="1002"/>
        <v>900.99999999999989</v>
      </c>
      <c r="DQ328" s="158">
        <f t="shared" si="1002"/>
        <v>879.3</v>
      </c>
      <c r="DR328" s="157">
        <f t="shared" si="1003"/>
        <v>128.64051282051284</v>
      </c>
      <c r="DS328" s="158">
        <f t="shared" si="1003"/>
        <v>127.77889447236181</v>
      </c>
      <c r="DT328" s="157">
        <f t="shared" si="1004"/>
        <v>25084.900000000005</v>
      </c>
      <c r="DU328" s="158">
        <f t="shared" si="1004"/>
        <v>25428</v>
      </c>
      <c r="DV328" s="155">
        <v>179</v>
      </c>
      <c r="DW328" s="156">
        <v>163</v>
      </c>
      <c r="DX328" s="157">
        <f t="shared" si="1005"/>
        <v>179</v>
      </c>
      <c r="DY328" s="158">
        <f t="shared" si="1005"/>
        <v>163</v>
      </c>
      <c r="DZ328" s="155">
        <v>16</v>
      </c>
      <c r="EA328" s="156">
        <v>23</v>
      </c>
      <c r="EB328" s="157">
        <f t="shared" si="1006"/>
        <v>16</v>
      </c>
      <c r="EC328" s="158">
        <f t="shared" si="1006"/>
        <v>23</v>
      </c>
      <c r="ED328" s="155"/>
      <c r="EE328" s="156"/>
      <c r="EF328" s="157">
        <f t="shared" si="1007"/>
        <v>0</v>
      </c>
      <c r="EG328" s="158">
        <f t="shared" si="1007"/>
        <v>0</v>
      </c>
      <c r="EH328" s="157">
        <f t="shared" si="1008"/>
        <v>195</v>
      </c>
      <c r="EI328" s="158">
        <f t="shared" si="1008"/>
        <v>186</v>
      </c>
      <c r="EJ328" s="157">
        <f t="shared" si="1009"/>
        <v>195</v>
      </c>
      <c r="EK328" s="158">
        <f t="shared" si="1009"/>
        <v>186</v>
      </c>
      <c r="EL328" s="155">
        <v>3.5</v>
      </c>
      <c r="EM328" s="156">
        <v>3.7</v>
      </c>
      <c r="EN328" s="157">
        <f t="shared" si="1010"/>
        <v>626.5</v>
      </c>
      <c r="EO328" s="158">
        <f t="shared" si="1010"/>
        <v>603.1</v>
      </c>
      <c r="EP328" s="155">
        <v>3.1</v>
      </c>
      <c r="EQ328" s="156">
        <v>3.5</v>
      </c>
      <c r="ER328" s="157">
        <f t="shared" si="1011"/>
        <v>49.6</v>
      </c>
      <c r="ES328" s="158">
        <f t="shared" si="1011"/>
        <v>80.5</v>
      </c>
      <c r="ET328" s="155"/>
      <c r="EU328" s="156"/>
      <c r="EV328" s="157">
        <f t="shared" si="1012"/>
        <v>0</v>
      </c>
      <c r="EW328" s="158">
        <f t="shared" si="1012"/>
        <v>0</v>
      </c>
      <c r="EX328" s="157">
        <f t="shared" si="1013"/>
        <v>3.4671794871794872</v>
      </c>
      <c r="EY328" s="158">
        <f t="shared" si="1013"/>
        <v>3.6752688172043011</v>
      </c>
      <c r="EZ328" s="157">
        <f t="shared" si="1014"/>
        <v>676.1</v>
      </c>
      <c r="FA328" s="158">
        <f t="shared" si="1014"/>
        <v>683.6</v>
      </c>
      <c r="FB328" s="155">
        <v>97</v>
      </c>
      <c r="FC328" s="156">
        <v>104.4</v>
      </c>
      <c r="FD328" s="157">
        <f t="shared" si="1015"/>
        <v>17363</v>
      </c>
      <c r="FE328" s="158">
        <f t="shared" si="1015"/>
        <v>17017.2</v>
      </c>
      <c r="FF328" s="155">
        <v>79.8</v>
      </c>
      <c r="FG328" s="156">
        <v>91.9</v>
      </c>
      <c r="FH328" s="157">
        <f t="shared" si="1016"/>
        <v>1276.8</v>
      </c>
      <c r="FI328" s="158">
        <f t="shared" si="1016"/>
        <v>2113.7000000000003</v>
      </c>
      <c r="FJ328" s="155"/>
      <c r="FK328" s="156"/>
      <c r="FL328" s="157">
        <f t="shared" si="1017"/>
        <v>0</v>
      </c>
      <c r="FM328" s="158">
        <f t="shared" si="1017"/>
        <v>0</v>
      </c>
      <c r="FN328" s="157">
        <f t="shared" si="1018"/>
        <v>95.588717948717942</v>
      </c>
      <c r="FO328" s="158">
        <f t="shared" si="1018"/>
        <v>102.85430107526882</v>
      </c>
      <c r="FP328" s="157">
        <f t="shared" si="1019"/>
        <v>18639.8</v>
      </c>
      <c r="FQ328" s="158">
        <f t="shared" si="1019"/>
        <v>19130.900000000001</v>
      </c>
      <c r="FR328" s="155">
        <v>12</v>
      </c>
      <c r="FS328" s="156">
        <v>18</v>
      </c>
      <c r="FT328" s="157">
        <f t="shared" si="1020"/>
        <v>12</v>
      </c>
      <c r="FU328" s="158">
        <f t="shared" si="1020"/>
        <v>18</v>
      </c>
      <c r="FV328" s="155">
        <v>4.2</v>
      </c>
      <c r="FW328" s="156">
        <v>2.7</v>
      </c>
      <c r="FX328" s="157">
        <f t="shared" si="1021"/>
        <v>50.400000000000006</v>
      </c>
      <c r="FY328" s="158">
        <f t="shared" si="1021"/>
        <v>48.6</v>
      </c>
      <c r="FZ328" s="155">
        <v>59.5</v>
      </c>
      <c r="GA328" s="156">
        <v>39.299999999999997</v>
      </c>
      <c r="GB328" s="157">
        <f t="shared" si="1022"/>
        <v>714</v>
      </c>
      <c r="GC328" s="158">
        <f t="shared" si="1022"/>
        <v>707.4</v>
      </c>
      <c r="GD328" s="157">
        <f t="shared" si="1023"/>
        <v>343</v>
      </c>
      <c r="GE328" s="158">
        <f t="shared" si="1023"/>
        <v>335</v>
      </c>
      <c r="GF328" s="157">
        <f t="shared" si="1023"/>
        <v>343</v>
      </c>
      <c r="GG328" s="158">
        <f t="shared" si="1023"/>
        <v>335</v>
      </c>
      <c r="GH328" s="157">
        <f t="shared" si="1024"/>
        <v>1383.3</v>
      </c>
      <c r="GI328" s="158">
        <f t="shared" si="1024"/>
        <v>1357.3000000000002</v>
      </c>
      <c r="GJ328" s="157">
        <f t="shared" si="1025"/>
        <v>38373.800000000003</v>
      </c>
      <c r="GK328" s="158">
        <f t="shared" si="1025"/>
        <v>38829</v>
      </c>
      <c r="GL328" s="157">
        <f t="shared" si="1026"/>
        <v>47</v>
      </c>
      <c r="GM328" s="158">
        <f t="shared" si="1026"/>
        <v>50</v>
      </c>
      <c r="GN328" s="157">
        <f t="shared" si="1026"/>
        <v>47</v>
      </c>
      <c r="GO328" s="158">
        <f t="shared" si="1026"/>
        <v>50</v>
      </c>
      <c r="GP328" s="157">
        <f t="shared" si="1027"/>
        <v>193.79999999999998</v>
      </c>
      <c r="GQ328" s="158">
        <f t="shared" si="1027"/>
        <v>205.6</v>
      </c>
      <c r="GR328" s="157">
        <f t="shared" si="1028"/>
        <v>5350.9</v>
      </c>
      <c r="GS328" s="158">
        <f t="shared" si="1028"/>
        <v>5729.9</v>
      </c>
      <c r="GT328" s="157">
        <f t="shared" si="1029"/>
        <v>390</v>
      </c>
      <c r="GU328" s="158">
        <f t="shared" si="1029"/>
        <v>385</v>
      </c>
      <c r="GV328" s="157">
        <f t="shared" si="1029"/>
        <v>390</v>
      </c>
      <c r="GW328" s="158">
        <f t="shared" si="1029"/>
        <v>385</v>
      </c>
      <c r="GX328" s="157">
        <f t="shared" si="1030"/>
        <v>1577.1</v>
      </c>
      <c r="GY328" s="158">
        <f t="shared" si="1030"/>
        <v>1562.9</v>
      </c>
      <c r="GZ328" s="157">
        <f t="shared" si="1030"/>
        <v>43724.700000000004</v>
      </c>
      <c r="HA328" s="158">
        <f t="shared" si="1030"/>
        <v>44558.9</v>
      </c>
      <c r="HB328" s="157">
        <f t="shared" si="1031"/>
        <v>0</v>
      </c>
      <c r="HC328" s="158">
        <f t="shared" si="1031"/>
        <v>0</v>
      </c>
      <c r="HD328" s="157">
        <f t="shared" si="1031"/>
        <v>0</v>
      </c>
      <c r="HE328" s="158">
        <f t="shared" si="1031"/>
        <v>0</v>
      </c>
      <c r="HF328" s="157" t="str">
        <f t="shared" si="1032"/>
        <v/>
      </c>
      <c r="HG328" s="158" t="str">
        <f t="shared" si="1032"/>
        <v/>
      </c>
      <c r="HH328" s="157" t="str">
        <f t="shared" si="1033"/>
        <v/>
      </c>
      <c r="HI328" s="158" t="str">
        <f t="shared" si="1033"/>
        <v/>
      </c>
      <c r="HJ328" s="157">
        <f t="shared" si="1034"/>
        <v>1627.5</v>
      </c>
      <c r="HK328" s="158">
        <f t="shared" si="1034"/>
        <v>1611.5</v>
      </c>
      <c r="HL328" s="157">
        <f t="shared" si="1035"/>
        <v>44438.700000000004</v>
      </c>
      <c r="HM328" s="158">
        <f t="shared" si="1035"/>
        <v>45266.3</v>
      </c>
    </row>
    <row r="329" spans="1:221" s="82" customFormat="1" ht="15" customHeight="1">
      <c r="A329" s="265" t="s">
        <v>693</v>
      </c>
      <c r="B329" s="270" t="s">
        <v>731</v>
      </c>
      <c r="C329" s="215"/>
      <c r="D329" s="13">
        <v>223506</v>
      </c>
      <c r="E329" s="13">
        <v>7</v>
      </c>
      <c r="F329" s="155">
        <v>451</v>
      </c>
      <c r="G329" s="156">
        <v>475</v>
      </c>
      <c r="H329" s="155">
        <v>3</v>
      </c>
      <c r="I329" s="156">
        <v>11</v>
      </c>
      <c r="J329" s="157">
        <f t="shared" si="968"/>
        <v>448</v>
      </c>
      <c r="K329" s="158">
        <f t="shared" si="968"/>
        <v>464</v>
      </c>
      <c r="L329" s="155"/>
      <c r="M329" s="156"/>
      <c r="N329" s="157">
        <f t="shared" si="969"/>
        <v>448</v>
      </c>
      <c r="O329" s="158">
        <f t="shared" si="969"/>
        <v>464</v>
      </c>
      <c r="P329" s="157">
        <f t="shared" si="969"/>
        <v>448</v>
      </c>
      <c r="Q329" s="158">
        <f t="shared" si="969"/>
        <v>464</v>
      </c>
      <c r="R329" s="155">
        <v>69</v>
      </c>
      <c r="S329" s="156">
        <v>61</v>
      </c>
      <c r="T329" s="157">
        <f t="shared" si="970"/>
        <v>69</v>
      </c>
      <c r="U329" s="158">
        <f t="shared" si="970"/>
        <v>61</v>
      </c>
      <c r="V329" s="155">
        <v>76</v>
      </c>
      <c r="W329" s="156">
        <v>90</v>
      </c>
      <c r="X329" s="157">
        <f t="shared" si="971"/>
        <v>76</v>
      </c>
      <c r="Y329" s="158">
        <f t="shared" si="971"/>
        <v>90</v>
      </c>
      <c r="Z329" s="155"/>
      <c r="AA329" s="156"/>
      <c r="AB329" s="157">
        <f t="shared" si="972"/>
        <v>0</v>
      </c>
      <c r="AC329" s="158">
        <f t="shared" si="972"/>
        <v>0</v>
      </c>
      <c r="AD329" s="157">
        <f t="shared" si="973"/>
        <v>145</v>
      </c>
      <c r="AE329" s="158">
        <f t="shared" si="973"/>
        <v>151</v>
      </c>
      <c r="AF329" s="157">
        <f t="shared" si="974"/>
        <v>145</v>
      </c>
      <c r="AG329" s="158">
        <f t="shared" si="974"/>
        <v>151</v>
      </c>
      <c r="AH329" s="155">
        <v>3.4</v>
      </c>
      <c r="AI329" s="156">
        <v>3.6</v>
      </c>
      <c r="AJ329" s="157">
        <f t="shared" si="975"/>
        <v>234.6</v>
      </c>
      <c r="AK329" s="157">
        <f t="shared" si="975"/>
        <v>219.6</v>
      </c>
      <c r="AL329" s="155">
        <v>3.5</v>
      </c>
      <c r="AM329" s="156">
        <v>3.4</v>
      </c>
      <c r="AN329" s="157">
        <f t="shared" si="976"/>
        <v>266</v>
      </c>
      <c r="AO329" s="157">
        <f t="shared" si="976"/>
        <v>306</v>
      </c>
      <c r="AP329" s="155"/>
      <c r="AQ329" s="156"/>
      <c r="AR329" s="157">
        <f t="shared" si="977"/>
        <v>0</v>
      </c>
      <c r="AS329" s="158">
        <f t="shared" si="977"/>
        <v>0</v>
      </c>
      <c r="AT329" s="157">
        <f t="shared" si="978"/>
        <v>3.4524137931034486</v>
      </c>
      <c r="AU329" s="158">
        <f t="shared" si="978"/>
        <v>3.4807947019867553</v>
      </c>
      <c r="AV329" s="157">
        <f t="shared" si="979"/>
        <v>500.60000000000008</v>
      </c>
      <c r="AW329" s="158">
        <f t="shared" si="979"/>
        <v>525.6</v>
      </c>
      <c r="AX329" s="155">
        <v>64.2</v>
      </c>
      <c r="AY329" s="156">
        <v>66.8</v>
      </c>
      <c r="AZ329" s="157">
        <f t="shared" si="980"/>
        <v>4429.8</v>
      </c>
      <c r="BA329" s="158">
        <f t="shared" si="980"/>
        <v>4074.7999999999997</v>
      </c>
      <c r="BB329" s="155">
        <v>58.8</v>
      </c>
      <c r="BC329" s="156">
        <v>60.4</v>
      </c>
      <c r="BD329" s="157">
        <f t="shared" si="981"/>
        <v>4468.8</v>
      </c>
      <c r="BE329" s="158">
        <f t="shared" si="981"/>
        <v>5436</v>
      </c>
      <c r="BF329" s="155"/>
      <c r="BG329" s="156"/>
      <c r="BH329" s="157">
        <f t="shared" si="982"/>
        <v>0</v>
      </c>
      <c r="BI329" s="158">
        <f t="shared" si="982"/>
        <v>0</v>
      </c>
      <c r="BJ329" s="157">
        <f t="shared" si="983"/>
        <v>61.369655172413793</v>
      </c>
      <c r="BK329" s="158">
        <f t="shared" si="983"/>
        <v>62.985430463576151</v>
      </c>
      <c r="BL329" s="157">
        <f t="shared" si="984"/>
        <v>8898.6</v>
      </c>
      <c r="BM329" s="158">
        <f t="shared" si="984"/>
        <v>9510.7999999999993</v>
      </c>
      <c r="BN329" s="155">
        <v>68</v>
      </c>
      <c r="BO329" s="156">
        <v>43</v>
      </c>
      <c r="BP329" s="157">
        <f t="shared" si="985"/>
        <v>68</v>
      </c>
      <c r="BQ329" s="158">
        <f t="shared" si="985"/>
        <v>43</v>
      </c>
      <c r="BR329" s="155">
        <v>60</v>
      </c>
      <c r="BS329" s="156">
        <v>70</v>
      </c>
      <c r="BT329" s="157">
        <f t="shared" si="986"/>
        <v>60</v>
      </c>
      <c r="BU329" s="158">
        <f t="shared" si="986"/>
        <v>70</v>
      </c>
      <c r="BV329" s="155"/>
      <c r="BW329" s="156"/>
      <c r="BX329" s="157">
        <f t="shared" si="987"/>
        <v>0</v>
      </c>
      <c r="BY329" s="158">
        <f t="shared" si="987"/>
        <v>0</v>
      </c>
      <c r="BZ329" s="157">
        <f t="shared" si="988"/>
        <v>128</v>
      </c>
      <c r="CA329" s="158">
        <f t="shared" si="988"/>
        <v>113</v>
      </c>
      <c r="CB329" s="157">
        <f t="shared" si="989"/>
        <v>128</v>
      </c>
      <c r="CC329" s="158">
        <f t="shared" si="989"/>
        <v>113</v>
      </c>
      <c r="CD329" s="155">
        <v>4.7</v>
      </c>
      <c r="CE329" s="156">
        <v>4.9000000000000004</v>
      </c>
      <c r="CF329" s="157">
        <f t="shared" si="990"/>
        <v>319.60000000000002</v>
      </c>
      <c r="CG329" s="158">
        <f t="shared" si="990"/>
        <v>210.70000000000002</v>
      </c>
      <c r="CH329" s="155">
        <v>5.5</v>
      </c>
      <c r="CI329" s="156">
        <v>4.7</v>
      </c>
      <c r="CJ329" s="157">
        <f t="shared" si="991"/>
        <v>330</v>
      </c>
      <c r="CK329" s="158">
        <f t="shared" si="991"/>
        <v>329</v>
      </c>
      <c r="CL329" s="155"/>
      <c r="CM329" s="156"/>
      <c r="CN329" s="157">
        <f t="shared" si="992"/>
        <v>0</v>
      </c>
      <c r="CO329" s="158">
        <f t="shared" si="992"/>
        <v>0</v>
      </c>
      <c r="CP329" s="157">
        <f t="shared" si="993"/>
        <v>5.0750000000000002</v>
      </c>
      <c r="CQ329" s="158">
        <f t="shared" si="993"/>
        <v>4.7761061946902661</v>
      </c>
      <c r="CR329" s="157">
        <f t="shared" si="994"/>
        <v>649.6</v>
      </c>
      <c r="CS329" s="158">
        <f t="shared" si="994"/>
        <v>539.70000000000005</v>
      </c>
      <c r="CT329" s="155">
        <v>83.5</v>
      </c>
      <c r="CU329" s="156">
        <v>87.3</v>
      </c>
      <c r="CV329" s="157">
        <f t="shared" si="995"/>
        <v>5678</v>
      </c>
      <c r="CW329" s="158">
        <f t="shared" si="995"/>
        <v>3753.9</v>
      </c>
      <c r="CX329" s="155">
        <v>91.3</v>
      </c>
      <c r="CY329" s="156">
        <v>83.3</v>
      </c>
      <c r="CZ329" s="157">
        <f t="shared" si="996"/>
        <v>5478</v>
      </c>
      <c r="DA329" s="158">
        <f t="shared" si="996"/>
        <v>5831</v>
      </c>
      <c r="DB329" s="155"/>
      <c r="DC329" s="156"/>
      <c r="DD329" s="157">
        <f t="shared" si="997"/>
        <v>0</v>
      </c>
      <c r="DE329" s="158">
        <f t="shared" si="997"/>
        <v>0</v>
      </c>
      <c r="DF329" s="157">
        <f t="shared" si="998"/>
        <v>87.15625</v>
      </c>
      <c r="DG329" s="158">
        <f t="shared" si="998"/>
        <v>84.822123893805312</v>
      </c>
      <c r="DH329" s="157">
        <f t="shared" si="999"/>
        <v>11156</v>
      </c>
      <c r="DI329" s="158">
        <f t="shared" si="999"/>
        <v>9584.9</v>
      </c>
      <c r="DJ329" s="157">
        <f t="shared" si="1000"/>
        <v>273</v>
      </c>
      <c r="DK329" s="158">
        <f t="shared" si="1000"/>
        <v>264</v>
      </c>
      <c r="DL329" s="157">
        <f t="shared" si="1000"/>
        <v>273</v>
      </c>
      <c r="DM329" s="158">
        <f t="shared" si="1000"/>
        <v>264</v>
      </c>
      <c r="DN329" s="157">
        <f t="shared" si="1001"/>
        <v>4.2131868131868133</v>
      </c>
      <c r="DO329" s="158">
        <f t="shared" si="1001"/>
        <v>4.0352272727272736</v>
      </c>
      <c r="DP329" s="157">
        <f t="shared" si="1002"/>
        <v>1150.2</v>
      </c>
      <c r="DQ329" s="158">
        <f t="shared" si="1002"/>
        <v>1065.3000000000002</v>
      </c>
      <c r="DR329" s="157">
        <f t="shared" si="1003"/>
        <v>73.460073260073258</v>
      </c>
      <c r="DS329" s="158">
        <f t="shared" si="1003"/>
        <v>72.332196969696952</v>
      </c>
      <c r="DT329" s="157">
        <f t="shared" si="1004"/>
        <v>20054.599999999999</v>
      </c>
      <c r="DU329" s="158">
        <f t="shared" si="1004"/>
        <v>19095.699999999997</v>
      </c>
      <c r="DV329" s="155">
        <v>26</v>
      </c>
      <c r="DW329" s="156">
        <v>25</v>
      </c>
      <c r="DX329" s="157">
        <f t="shared" si="1005"/>
        <v>26</v>
      </c>
      <c r="DY329" s="158">
        <f t="shared" si="1005"/>
        <v>25</v>
      </c>
      <c r="DZ329" s="155">
        <v>62</v>
      </c>
      <c r="EA329" s="156">
        <v>78</v>
      </c>
      <c r="EB329" s="157">
        <f t="shared" si="1006"/>
        <v>62</v>
      </c>
      <c r="EC329" s="158">
        <f t="shared" si="1006"/>
        <v>78</v>
      </c>
      <c r="ED329" s="155"/>
      <c r="EE329" s="156"/>
      <c r="EF329" s="157">
        <f t="shared" si="1007"/>
        <v>0</v>
      </c>
      <c r="EG329" s="158">
        <f t="shared" si="1007"/>
        <v>0</v>
      </c>
      <c r="EH329" s="157">
        <f t="shared" si="1008"/>
        <v>88</v>
      </c>
      <c r="EI329" s="158">
        <f t="shared" si="1008"/>
        <v>103</v>
      </c>
      <c r="EJ329" s="157">
        <f t="shared" si="1009"/>
        <v>88</v>
      </c>
      <c r="EK329" s="158">
        <f t="shared" si="1009"/>
        <v>103</v>
      </c>
      <c r="EL329" s="155">
        <v>3.6</v>
      </c>
      <c r="EM329" s="156">
        <v>3.8</v>
      </c>
      <c r="EN329" s="157">
        <f t="shared" si="1010"/>
        <v>93.600000000000009</v>
      </c>
      <c r="EO329" s="158">
        <f t="shared" si="1010"/>
        <v>95</v>
      </c>
      <c r="EP329" s="155">
        <v>4</v>
      </c>
      <c r="EQ329" s="156">
        <v>3.9</v>
      </c>
      <c r="ER329" s="157">
        <f t="shared" si="1011"/>
        <v>248</v>
      </c>
      <c r="ES329" s="158">
        <f t="shared" si="1011"/>
        <v>304.2</v>
      </c>
      <c r="ET329" s="155"/>
      <c r="EU329" s="156"/>
      <c r="EV329" s="157">
        <f t="shared" si="1012"/>
        <v>0</v>
      </c>
      <c r="EW329" s="158">
        <f t="shared" si="1012"/>
        <v>0</v>
      </c>
      <c r="EX329" s="157">
        <f t="shared" si="1013"/>
        <v>3.8818181818181823</v>
      </c>
      <c r="EY329" s="158">
        <f t="shared" si="1013"/>
        <v>3.8757281553398055</v>
      </c>
      <c r="EZ329" s="157">
        <f t="shared" si="1014"/>
        <v>341.6</v>
      </c>
      <c r="FA329" s="158">
        <f t="shared" si="1014"/>
        <v>399.2</v>
      </c>
      <c r="FB329" s="155">
        <v>61.2</v>
      </c>
      <c r="FC329" s="156">
        <v>63.4</v>
      </c>
      <c r="FD329" s="157">
        <f t="shared" si="1015"/>
        <v>1591.2</v>
      </c>
      <c r="FE329" s="158">
        <f t="shared" si="1015"/>
        <v>1585</v>
      </c>
      <c r="FF329" s="155">
        <v>64.599999999999994</v>
      </c>
      <c r="FG329" s="156">
        <v>62.8</v>
      </c>
      <c r="FH329" s="157">
        <f t="shared" si="1016"/>
        <v>4005.2</v>
      </c>
      <c r="FI329" s="158">
        <f t="shared" si="1016"/>
        <v>4898.3999999999996</v>
      </c>
      <c r="FJ329" s="155"/>
      <c r="FK329" s="156"/>
      <c r="FL329" s="157">
        <f t="shared" si="1017"/>
        <v>0</v>
      </c>
      <c r="FM329" s="158">
        <f t="shared" si="1017"/>
        <v>0</v>
      </c>
      <c r="FN329" s="157">
        <f t="shared" si="1018"/>
        <v>63.595454545454544</v>
      </c>
      <c r="FO329" s="158">
        <f t="shared" si="1018"/>
        <v>62.945631067961159</v>
      </c>
      <c r="FP329" s="157">
        <f t="shared" si="1019"/>
        <v>5596.4</v>
      </c>
      <c r="FQ329" s="158">
        <f t="shared" si="1019"/>
        <v>6483.4</v>
      </c>
      <c r="FR329" s="155">
        <v>87</v>
      </c>
      <c r="FS329" s="156">
        <v>97</v>
      </c>
      <c r="FT329" s="157">
        <f t="shared" si="1020"/>
        <v>87</v>
      </c>
      <c r="FU329" s="158">
        <f t="shared" si="1020"/>
        <v>97</v>
      </c>
      <c r="FV329" s="155">
        <v>5.0999999999999996</v>
      </c>
      <c r="FW329" s="156">
        <v>5.3</v>
      </c>
      <c r="FX329" s="157">
        <f t="shared" si="1021"/>
        <v>443.7</v>
      </c>
      <c r="FY329" s="158">
        <f t="shared" si="1021"/>
        <v>514.1</v>
      </c>
      <c r="FZ329" s="155">
        <v>60.9</v>
      </c>
      <c r="GA329" s="156">
        <v>60.5</v>
      </c>
      <c r="GB329" s="157">
        <f t="shared" si="1022"/>
        <v>5298.3</v>
      </c>
      <c r="GC329" s="158">
        <f t="shared" si="1022"/>
        <v>5868.5</v>
      </c>
      <c r="GD329" s="157">
        <f t="shared" si="1023"/>
        <v>163</v>
      </c>
      <c r="GE329" s="158">
        <f t="shared" si="1023"/>
        <v>129</v>
      </c>
      <c r="GF329" s="157">
        <f t="shared" si="1023"/>
        <v>163</v>
      </c>
      <c r="GG329" s="158">
        <f t="shared" si="1023"/>
        <v>129</v>
      </c>
      <c r="GH329" s="157">
        <f t="shared" si="1024"/>
        <v>647.80000000000007</v>
      </c>
      <c r="GI329" s="158">
        <f t="shared" si="1024"/>
        <v>525.29999999999995</v>
      </c>
      <c r="GJ329" s="157">
        <f t="shared" si="1025"/>
        <v>11699</v>
      </c>
      <c r="GK329" s="158">
        <f t="shared" si="1025"/>
        <v>9413.7000000000007</v>
      </c>
      <c r="GL329" s="157">
        <f t="shared" si="1026"/>
        <v>198</v>
      </c>
      <c r="GM329" s="158">
        <f t="shared" si="1026"/>
        <v>238</v>
      </c>
      <c r="GN329" s="157">
        <f t="shared" si="1026"/>
        <v>198</v>
      </c>
      <c r="GO329" s="158">
        <f t="shared" si="1026"/>
        <v>238</v>
      </c>
      <c r="GP329" s="157">
        <f t="shared" si="1027"/>
        <v>844</v>
      </c>
      <c r="GQ329" s="158">
        <f t="shared" si="1027"/>
        <v>939.2</v>
      </c>
      <c r="GR329" s="157">
        <f t="shared" si="1028"/>
        <v>13952</v>
      </c>
      <c r="GS329" s="158">
        <f t="shared" si="1028"/>
        <v>16165.4</v>
      </c>
      <c r="GT329" s="157">
        <f t="shared" si="1029"/>
        <v>361</v>
      </c>
      <c r="GU329" s="158">
        <f t="shared" si="1029"/>
        <v>367</v>
      </c>
      <c r="GV329" s="157">
        <f t="shared" si="1029"/>
        <v>361</v>
      </c>
      <c r="GW329" s="158">
        <f t="shared" si="1029"/>
        <v>367</v>
      </c>
      <c r="GX329" s="157">
        <f t="shared" si="1030"/>
        <v>1491.8000000000002</v>
      </c>
      <c r="GY329" s="158">
        <f t="shared" si="1030"/>
        <v>1464.5</v>
      </c>
      <c r="GZ329" s="157">
        <f t="shared" si="1030"/>
        <v>25651</v>
      </c>
      <c r="HA329" s="158">
        <f t="shared" si="1030"/>
        <v>25579.1</v>
      </c>
      <c r="HB329" s="157">
        <f t="shared" si="1031"/>
        <v>0</v>
      </c>
      <c r="HC329" s="158">
        <f t="shared" si="1031"/>
        <v>0</v>
      </c>
      <c r="HD329" s="157">
        <f t="shared" si="1031"/>
        <v>0</v>
      </c>
      <c r="HE329" s="158">
        <f t="shared" si="1031"/>
        <v>0</v>
      </c>
      <c r="HF329" s="157" t="str">
        <f t="shared" si="1032"/>
        <v/>
      </c>
      <c r="HG329" s="158" t="str">
        <f t="shared" si="1032"/>
        <v/>
      </c>
      <c r="HH329" s="157" t="str">
        <f t="shared" si="1033"/>
        <v/>
      </c>
      <c r="HI329" s="158" t="str">
        <f t="shared" si="1033"/>
        <v/>
      </c>
      <c r="HJ329" s="157">
        <f t="shared" si="1034"/>
        <v>1935.5000000000002</v>
      </c>
      <c r="HK329" s="158">
        <f t="shared" si="1034"/>
        <v>1978.6000000000004</v>
      </c>
      <c r="HL329" s="157">
        <f t="shared" si="1035"/>
        <v>30949.3</v>
      </c>
      <c r="HM329" s="158">
        <f t="shared" si="1035"/>
        <v>31447.599999999999</v>
      </c>
    </row>
    <row r="330" spans="1:221" s="82" customFormat="1" ht="15" customHeight="1">
      <c r="A330" s="265" t="s">
        <v>693</v>
      </c>
      <c r="B330" s="270" t="s">
        <v>732</v>
      </c>
      <c r="C330" s="215"/>
      <c r="D330" s="13">
        <v>226806</v>
      </c>
      <c r="E330" s="13">
        <v>7</v>
      </c>
      <c r="F330" s="155">
        <v>500</v>
      </c>
      <c r="G330" s="156">
        <v>579</v>
      </c>
      <c r="H330" s="155">
        <v>6</v>
      </c>
      <c r="I330" s="156">
        <v>3</v>
      </c>
      <c r="J330" s="157">
        <f t="shared" si="968"/>
        <v>494</v>
      </c>
      <c r="K330" s="158">
        <f t="shared" si="968"/>
        <v>576</v>
      </c>
      <c r="L330" s="155"/>
      <c r="M330" s="156"/>
      <c r="N330" s="157">
        <f t="shared" si="969"/>
        <v>494</v>
      </c>
      <c r="O330" s="158">
        <f t="shared" si="969"/>
        <v>576</v>
      </c>
      <c r="P330" s="157">
        <f t="shared" si="969"/>
        <v>494</v>
      </c>
      <c r="Q330" s="158">
        <f t="shared" si="969"/>
        <v>576</v>
      </c>
      <c r="R330" s="155">
        <v>55</v>
      </c>
      <c r="S330" s="156">
        <v>45</v>
      </c>
      <c r="T330" s="157">
        <f t="shared" si="970"/>
        <v>55</v>
      </c>
      <c r="U330" s="158">
        <f t="shared" si="970"/>
        <v>45</v>
      </c>
      <c r="V330" s="155">
        <v>16</v>
      </c>
      <c r="W330" s="156">
        <v>23</v>
      </c>
      <c r="X330" s="157">
        <f t="shared" si="971"/>
        <v>16</v>
      </c>
      <c r="Y330" s="158">
        <f t="shared" si="971"/>
        <v>23</v>
      </c>
      <c r="Z330" s="155"/>
      <c r="AA330" s="156"/>
      <c r="AB330" s="157">
        <f t="shared" si="972"/>
        <v>0</v>
      </c>
      <c r="AC330" s="158">
        <f t="shared" si="972"/>
        <v>0</v>
      </c>
      <c r="AD330" s="157">
        <f t="shared" si="973"/>
        <v>71</v>
      </c>
      <c r="AE330" s="158">
        <f t="shared" si="973"/>
        <v>68</v>
      </c>
      <c r="AF330" s="157">
        <f t="shared" si="974"/>
        <v>71</v>
      </c>
      <c r="AG330" s="158">
        <f t="shared" si="974"/>
        <v>68</v>
      </c>
      <c r="AH330" s="155">
        <v>3.5</v>
      </c>
      <c r="AI330" s="156">
        <v>4</v>
      </c>
      <c r="AJ330" s="157">
        <f t="shared" si="975"/>
        <v>192.5</v>
      </c>
      <c r="AK330" s="157">
        <f t="shared" si="975"/>
        <v>180</v>
      </c>
      <c r="AL330" s="155">
        <v>3.6</v>
      </c>
      <c r="AM330" s="156">
        <v>3.6</v>
      </c>
      <c r="AN330" s="157">
        <f t="shared" si="976"/>
        <v>57.6</v>
      </c>
      <c r="AO330" s="157">
        <f t="shared" si="976"/>
        <v>82.8</v>
      </c>
      <c r="AP330" s="155"/>
      <c r="AQ330" s="156"/>
      <c r="AR330" s="157">
        <f t="shared" si="977"/>
        <v>0</v>
      </c>
      <c r="AS330" s="158">
        <f t="shared" si="977"/>
        <v>0</v>
      </c>
      <c r="AT330" s="157">
        <f t="shared" si="978"/>
        <v>3.5225352112676056</v>
      </c>
      <c r="AU330" s="158">
        <f t="shared" si="978"/>
        <v>3.8647058823529412</v>
      </c>
      <c r="AV330" s="157">
        <f t="shared" si="979"/>
        <v>250.1</v>
      </c>
      <c r="AW330" s="158">
        <f t="shared" si="979"/>
        <v>262.8</v>
      </c>
      <c r="AX330" s="155">
        <v>68.900000000000006</v>
      </c>
      <c r="AY330" s="156">
        <v>68.400000000000006</v>
      </c>
      <c r="AZ330" s="157">
        <f t="shared" si="980"/>
        <v>3789.5000000000005</v>
      </c>
      <c r="BA330" s="158">
        <f t="shared" si="980"/>
        <v>3078.0000000000005</v>
      </c>
      <c r="BB330" s="155">
        <v>60.6</v>
      </c>
      <c r="BC330" s="156">
        <v>68.3</v>
      </c>
      <c r="BD330" s="157">
        <f t="shared" si="981"/>
        <v>969.6</v>
      </c>
      <c r="BE330" s="158">
        <f t="shared" si="981"/>
        <v>1570.8999999999999</v>
      </c>
      <c r="BF330" s="155"/>
      <c r="BG330" s="156"/>
      <c r="BH330" s="157">
        <f t="shared" si="982"/>
        <v>0</v>
      </c>
      <c r="BI330" s="158">
        <f t="shared" si="982"/>
        <v>0</v>
      </c>
      <c r="BJ330" s="157">
        <f t="shared" si="983"/>
        <v>67.029577464788744</v>
      </c>
      <c r="BK330" s="158">
        <f t="shared" si="983"/>
        <v>68.366176470588243</v>
      </c>
      <c r="BL330" s="157">
        <f t="shared" si="984"/>
        <v>4759.1000000000013</v>
      </c>
      <c r="BM330" s="158">
        <f t="shared" si="984"/>
        <v>4648.9000000000005</v>
      </c>
      <c r="BN330" s="155">
        <v>110</v>
      </c>
      <c r="BO330" s="156">
        <v>135</v>
      </c>
      <c r="BP330" s="157">
        <f t="shared" si="985"/>
        <v>110</v>
      </c>
      <c r="BQ330" s="158">
        <f t="shared" si="985"/>
        <v>135</v>
      </c>
      <c r="BR330" s="155">
        <v>61</v>
      </c>
      <c r="BS330" s="156">
        <v>58</v>
      </c>
      <c r="BT330" s="157">
        <f t="shared" si="986"/>
        <v>61</v>
      </c>
      <c r="BU330" s="158">
        <f t="shared" si="986"/>
        <v>58</v>
      </c>
      <c r="BV330" s="155"/>
      <c r="BW330" s="156"/>
      <c r="BX330" s="157">
        <f t="shared" si="987"/>
        <v>0</v>
      </c>
      <c r="BY330" s="158">
        <f t="shared" si="987"/>
        <v>0</v>
      </c>
      <c r="BZ330" s="157">
        <f t="shared" si="988"/>
        <v>171</v>
      </c>
      <c r="CA330" s="158">
        <f t="shared" si="988"/>
        <v>193</v>
      </c>
      <c r="CB330" s="157">
        <f t="shared" si="989"/>
        <v>171</v>
      </c>
      <c r="CC330" s="158">
        <f t="shared" si="989"/>
        <v>193</v>
      </c>
      <c r="CD330" s="155">
        <v>3.8</v>
      </c>
      <c r="CE330" s="156">
        <v>4</v>
      </c>
      <c r="CF330" s="157">
        <f t="shared" si="990"/>
        <v>418</v>
      </c>
      <c r="CG330" s="158">
        <f t="shared" si="990"/>
        <v>540</v>
      </c>
      <c r="CH330" s="155">
        <v>4.4000000000000004</v>
      </c>
      <c r="CI330" s="156">
        <v>4.4000000000000004</v>
      </c>
      <c r="CJ330" s="157">
        <f t="shared" si="991"/>
        <v>268.40000000000003</v>
      </c>
      <c r="CK330" s="158">
        <f t="shared" si="991"/>
        <v>255.20000000000002</v>
      </c>
      <c r="CL330" s="155"/>
      <c r="CM330" s="156"/>
      <c r="CN330" s="157">
        <f t="shared" si="992"/>
        <v>0</v>
      </c>
      <c r="CO330" s="158">
        <f t="shared" si="992"/>
        <v>0</v>
      </c>
      <c r="CP330" s="157">
        <f t="shared" si="993"/>
        <v>4.0140350877192992</v>
      </c>
      <c r="CQ330" s="158">
        <f t="shared" si="993"/>
        <v>4.1202072538860106</v>
      </c>
      <c r="CR330" s="157">
        <f t="shared" si="994"/>
        <v>686.4000000000002</v>
      </c>
      <c r="CS330" s="158">
        <f t="shared" si="994"/>
        <v>795.2</v>
      </c>
      <c r="CT330" s="155">
        <v>80.900000000000006</v>
      </c>
      <c r="CU330" s="156">
        <v>81.099999999999994</v>
      </c>
      <c r="CV330" s="157">
        <f t="shared" si="995"/>
        <v>8899</v>
      </c>
      <c r="CW330" s="158">
        <f t="shared" si="995"/>
        <v>10948.5</v>
      </c>
      <c r="CX330" s="155">
        <v>87.6</v>
      </c>
      <c r="CY330" s="156">
        <v>81.7</v>
      </c>
      <c r="CZ330" s="157">
        <f t="shared" si="996"/>
        <v>5343.5999999999995</v>
      </c>
      <c r="DA330" s="158">
        <f t="shared" si="996"/>
        <v>4738.6000000000004</v>
      </c>
      <c r="DB330" s="155"/>
      <c r="DC330" s="156"/>
      <c r="DD330" s="157">
        <f t="shared" si="997"/>
        <v>0</v>
      </c>
      <c r="DE330" s="158">
        <f t="shared" si="997"/>
        <v>0</v>
      </c>
      <c r="DF330" s="157">
        <f t="shared" si="998"/>
        <v>83.290058479532149</v>
      </c>
      <c r="DG330" s="158">
        <f t="shared" si="998"/>
        <v>81.28031088082902</v>
      </c>
      <c r="DH330" s="157">
        <f t="shared" si="999"/>
        <v>14242.599999999997</v>
      </c>
      <c r="DI330" s="158">
        <f t="shared" si="999"/>
        <v>15687.1</v>
      </c>
      <c r="DJ330" s="157">
        <f t="shared" si="1000"/>
        <v>242</v>
      </c>
      <c r="DK330" s="158">
        <f t="shared" si="1000"/>
        <v>261</v>
      </c>
      <c r="DL330" s="157">
        <f t="shared" si="1000"/>
        <v>242</v>
      </c>
      <c r="DM330" s="158">
        <f t="shared" si="1000"/>
        <v>261</v>
      </c>
      <c r="DN330" s="157">
        <f t="shared" si="1001"/>
        <v>3.8698347107438025</v>
      </c>
      <c r="DO330" s="158">
        <f t="shared" si="1001"/>
        <v>4.0536398467432946</v>
      </c>
      <c r="DP330" s="157">
        <f t="shared" si="1002"/>
        <v>936.50000000000023</v>
      </c>
      <c r="DQ330" s="158">
        <f t="shared" si="1002"/>
        <v>1058</v>
      </c>
      <c r="DR330" s="157">
        <f t="shared" si="1003"/>
        <v>78.519421487603296</v>
      </c>
      <c r="DS330" s="158">
        <f t="shared" si="1003"/>
        <v>77.915708812260533</v>
      </c>
      <c r="DT330" s="157">
        <f t="shared" si="1004"/>
        <v>19001.699999999997</v>
      </c>
      <c r="DU330" s="158">
        <f t="shared" si="1004"/>
        <v>20336</v>
      </c>
      <c r="DV330" s="155">
        <v>53</v>
      </c>
      <c r="DW330" s="156">
        <v>72</v>
      </c>
      <c r="DX330" s="157">
        <f t="shared" si="1005"/>
        <v>53</v>
      </c>
      <c r="DY330" s="158">
        <f t="shared" si="1005"/>
        <v>72</v>
      </c>
      <c r="DZ330" s="155">
        <v>77</v>
      </c>
      <c r="EA330" s="156">
        <v>93</v>
      </c>
      <c r="EB330" s="157">
        <f t="shared" si="1006"/>
        <v>77</v>
      </c>
      <c r="EC330" s="158">
        <f t="shared" si="1006"/>
        <v>93</v>
      </c>
      <c r="ED330" s="155"/>
      <c r="EE330" s="156"/>
      <c r="EF330" s="157">
        <f t="shared" si="1007"/>
        <v>0</v>
      </c>
      <c r="EG330" s="158">
        <f t="shared" si="1007"/>
        <v>0</v>
      </c>
      <c r="EH330" s="157">
        <f t="shared" si="1008"/>
        <v>130</v>
      </c>
      <c r="EI330" s="158">
        <f t="shared" si="1008"/>
        <v>165</v>
      </c>
      <c r="EJ330" s="157">
        <f t="shared" si="1009"/>
        <v>130</v>
      </c>
      <c r="EK330" s="158">
        <f t="shared" si="1009"/>
        <v>165</v>
      </c>
      <c r="EL330" s="155">
        <v>2.5</v>
      </c>
      <c r="EM330" s="156">
        <v>3</v>
      </c>
      <c r="EN330" s="157">
        <f t="shared" si="1010"/>
        <v>132.5</v>
      </c>
      <c r="EO330" s="158">
        <f t="shared" si="1010"/>
        <v>216</v>
      </c>
      <c r="EP330" s="155">
        <v>3.4</v>
      </c>
      <c r="EQ330" s="156">
        <v>2.8</v>
      </c>
      <c r="ER330" s="157">
        <f t="shared" si="1011"/>
        <v>261.8</v>
      </c>
      <c r="ES330" s="158">
        <f t="shared" si="1011"/>
        <v>260.39999999999998</v>
      </c>
      <c r="ET330" s="155"/>
      <c r="EU330" s="156"/>
      <c r="EV330" s="157">
        <f t="shared" si="1012"/>
        <v>0</v>
      </c>
      <c r="EW330" s="158">
        <f t="shared" si="1012"/>
        <v>0</v>
      </c>
      <c r="EX330" s="157">
        <f t="shared" si="1013"/>
        <v>3.0330769230769232</v>
      </c>
      <c r="EY330" s="158">
        <f t="shared" si="1013"/>
        <v>2.8872727272727272</v>
      </c>
      <c r="EZ330" s="157">
        <f t="shared" si="1014"/>
        <v>394.3</v>
      </c>
      <c r="FA330" s="158">
        <f t="shared" si="1014"/>
        <v>476.4</v>
      </c>
      <c r="FB330" s="155">
        <v>57.1</v>
      </c>
      <c r="FC330" s="156">
        <v>60</v>
      </c>
      <c r="FD330" s="157">
        <f t="shared" si="1015"/>
        <v>3026.3</v>
      </c>
      <c r="FE330" s="158">
        <f t="shared" si="1015"/>
        <v>4320</v>
      </c>
      <c r="FF330" s="155">
        <v>52.4</v>
      </c>
      <c r="FG330" s="156">
        <v>46</v>
      </c>
      <c r="FH330" s="157">
        <f t="shared" si="1016"/>
        <v>4034.7999999999997</v>
      </c>
      <c r="FI330" s="158">
        <f t="shared" si="1016"/>
        <v>4278</v>
      </c>
      <c r="FJ330" s="155"/>
      <c r="FK330" s="156"/>
      <c r="FL330" s="157">
        <f t="shared" si="1017"/>
        <v>0</v>
      </c>
      <c r="FM330" s="158">
        <f t="shared" si="1017"/>
        <v>0</v>
      </c>
      <c r="FN330" s="157">
        <f t="shared" si="1018"/>
        <v>54.316153846153846</v>
      </c>
      <c r="FO330" s="158">
        <f t="shared" si="1018"/>
        <v>52.109090909090909</v>
      </c>
      <c r="FP330" s="157">
        <f t="shared" si="1019"/>
        <v>7061.1</v>
      </c>
      <c r="FQ330" s="158">
        <f t="shared" si="1019"/>
        <v>8598</v>
      </c>
      <c r="FR330" s="155">
        <v>122</v>
      </c>
      <c r="FS330" s="156">
        <v>150</v>
      </c>
      <c r="FT330" s="157">
        <f t="shared" si="1020"/>
        <v>122</v>
      </c>
      <c r="FU330" s="158">
        <f t="shared" si="1020"/>
        <v>150</v>
      </c>
      <c r="FV330" s="155">
        <v>4.4000000000000004</v>
      </c>
      <c r="FW330" s="156">
        <v>4.3</v>
      </c>
      <c r="FX330" s="157">
        <f t="shared" si="1021"/>
        <v>536.80000000000007</v>
      </c>
      <c r="FY330" s="158">
        <f t="shared" si="1021"/>
        <v>645</v>
      </c>
      <c r="FZ330" s="155">
        <v>57.6</v>
      </c>
      <c r="GA330" s="156">
        <v>59.4</v>
      </c>
      <c r="GB330" s="157">
        <f t="shared" si="1022"/>
        <v>7027.2</v>
      </c>
      <c r="GC330" s="158">
        <f t="shared" si="1022"/>
        <v>8910</v>
      </c>
      <c r="GD330" s="157">
        <f t="shared" si="1023"/>
        <v>218</v>
      </c>
      <c r="GE330" s="158">
        <f t="shared" si="1023"/>
        <v>252</v>
      </c>
      <c r="GF330" s="157">
        <f t="shared" si="1023"/>
        <v>218</v>
      </c>
      <c r="GG330" s="158">
        <f t="shared" si="1023"/>
        <v>252</v>
      </c>
      <c r="GH330" s="157">
        <f t="shared" si="1024"/>
        <v>743</v>
      </c>
      <c r="GI330" s="158">
        <f t="shared" si="1024"/>
        <v>936</v>
      </c>
      <c r="GJ330" s="157">
        <f t="shared" si="1025"/>
        <v>15714.8</v>
      </c>
      <c r="GK330" s="158">
        <f t="shared" si="1025"/>
        <v>18346.5</v>
      </c>
      <c r="GL330" s="157">
        <f t="shared" si="1026"/>
        <v>154</v>
      </c>
      <c r="GM330" s="158">
        <f t="shared" si="1026"/>
        <v>174</v>
      </c>
      <c r="GN330" s="157">
        <f t="shared" si="1026"/>
        <v>154</v>
      </c>
      <c r="GO330" s="158">
        <f t="shared" si="1026"/>
        <v>174</v>
      </c>
      <c r="GP330" s="157">
        <f t="shared" si="1027"/>
        <v>587.80000000000007</v>
      </c>
      <c r="GQ330" s="158">
        <f t="shared" si="1027"/>
        <v>598.4</v>
      </c>
      <c r="GR330" s="157">
        <f t="shared" si="1028"/>
        <v>10348</v>
      </c>
      <c r="GS330" s="158">
        <f t="shared" si="1028"/>
        <v>10587.5</v>
      </c>
      <c r="GT330" s="157">
        <f t="shared" si="1029"/>
        <v>372</v>
      </c>
      <c r="GU330" s="158">
        <f t="shared" si="1029"/>
        <v>426</v>
      </c>
      <c r="GV330" s="157">
        <f t="shared" si="1029"/>
        <v>372</v>
      </c>
      <c r="GW330" s="158">
        <f t="shared" si="1029"/>
        <v>426</v>
      </c>
      <c r="GX330" s="157">
        <f t="shared" si="1030"/>
        <v>1330.8000000000002</v>
      </c>
      <c r="GY330" s="158">
        <f t="shared" si="1030"/>
        <v>1534.4</v>
      </c>
      <c r="GZ330" s="157">
        <f t="shared" si="1030"/>
        <v>26062.799999999999</v>
      </c>
      <c r="HA330" s="158">
        <f t="shared" si="1030"/>
        <v>28934</v>
      </c>
      <c r="HB330" s="157">
        <f t="shared" si="1031"/>
        <v>0</v>
      </c>
      <c r="HC330" s="158">
        <f t="shared" si="1031"/>
        <v>0</v>
      </c>
      <c r="HD330" s="157">
        <f t="shared" si="1031"/>
        <v>0</v>
      </c>
      <c r="HE330" s="158">
        <f t="shared" si="1031"/>
        <v>0</v>
      </c>
      <c r="HF330" s="157" t="str">
        <f t="shared" si="1032"/>
        <v/>
      </c>
      <c r="HG330" s="158" t="str">
        <f t="shared" si="1032"/>
        <v/>
      </c>
      <c r="HH330" s="157" t="str">
        <f t="shared" si="1033"/>
        <v/>
      </c>
      <c r="HI330" s="158" t="str">
        <f t="shared" si="1033"/>
        <v/>
      </c>
      <c r="HJ330" s="157">
        <f t="shared" si="1034"/>
        <v>1867.6000000000004</v>
      </c>
      <c r="HK330" s="158">
        <f t="shared" si="1034"/>
        <v>2179.4</v>
      </c>
      <c r="HL330" s="157">
        <f t="shared" si="1035"/>
        <v>33089.999999999993</v>
      </c>
      <c r="HM330" s="158">
        <f t="shared" si="1035"/>
        <v>37844</v>
      </c>
    </row>
    <row r="331" spans="1:221" s="82" customFormat="1" ht="15" customHeight="1">
      <c r="A331" s="265" t="s">
        <v>693</v>
      </c>
      <c r="B331" s="270" t="s">
        <v>733</v>
      </c>
      <c r="C331" s="215"/>
      <c r="D331" s="13">
        <v>409315</v>
      </c>
      <c r="E331" s="271">
        <v>7</v>
      </c>
      <c r="F331" s="155">
        <v>3222</v>
      </c>
      <c r="G331" s="156">
        <v>3680</v>
      </c>
      <c r="H331" s="155">
        <v>26</v>
      </c>
      <c r="I331" s="156">
        <v>21</v>
      </c>
      <c r="J331" s="157">
        <f t="shared" si="968"/>
        <v>3196</v>
      </c>
      <c r="K331" s="158">
        <f t="shared" si="968"/>
        <v>3659</v>
      </c>
      <c r="L331" s="155"/>
      <c r="M331" s="156"/>
      <c r="N331" s="157">
        <f t="shared" si="969"/>
        <v>3196</v>
      </c>
      <c r="O331" s="158">
        <f t="shared" si="969"/>
        <v>3659</v>
      </c>
      <c r="P331" s="157">
        <f t="shared" si="969"/>
        <v>3196</v>
      </c>
      <c r="Q331" s="158">
        <f t="shared" si="969"/>
        <v>3659</v>
      </c>
      <c r="R331" s="155">
        <v>329</v>
      </c>
      <c r="S331" s="156">
        <v>398</v>
      </c>
      <c r="T331" s="157">
        <f t="shared" si="970"/>
        <v>329</v>
      </c>
      <c r="U331" s="158">
        <f t="shared" si="970"/>
        <v>398</v>
      </c>
      <c r="V331" s="155">
        <v>474</v>
      </c>
      <c r="W331" s="156">
        <v>493</v>
      </c>
      <c r="X331" s="157">
        <f t="shared" si="971"/>
        <v>474</v>
      </c>
      <c r="Y331" s="158">
        <f t="shared" si="971"/>
        <v>493</v>
      </c>
      <c r="Z331" s="155"/>
      <c r="AA331" s="156"/>
      <c r="AB331" s="157">
        <f t="shared" si="972"/>
        <v>0</v>
      </c>
      <c r="AC331" s="158">
        <f t="shared" si="972"/>
        <v>0</v>
      </c>
      <c r="AD331" s="157">
        <f t="shared" si="973"/>
        <v>803</v>
      </c>
      <c r="AE331" s="158">
        <f t="shared" si="973"/>
        <v>891</v>
      </c>
      <c r="AF331" s="157">
        <f t="shared" si="974"/>
        <v>803</v>
      </c>
      <c r="AG331" s="158">
        <f t="shared" si="974"/>
        <v>891</v>
      </c>
      <c r="AH331" s="155">
        <v>3.7</v>
      </c>
      <c r="AI331" s="156">
        <v>3.9</v>
      </c>
      <c r="AJ331" s="157">
        <f t="shared" si="975"/>
        <v>1217.3</v>
      </c>
      <c r="AK331" s="157">
        <f t="shared" si="975"/>
        <v>1552.2</v>
      </c>
      <c r="AL331" s="155">
        <v>2.8</v>
      </c>
      <c r="AM331" s="156">
        <v>2.9</v>
      </c>
      <c r="AN331" s="157">
        <f t="shared" si="976"/>
        <v>1327.1999999999998</v>
      </c>
      <c r="AO331" s="157">
        <f t="shared" si="976"/>
        <v>1429.7</v>
      </c>
      <c r="AP331" s="155"/>
      <c r="AQ331" s="156"/>
      <c r="AR331" s="157">
        <f t="shared" si="977"/>
        <v>0</v>
      </c>
      <c r="AS331" s="158">
        <f t="shared" si="977"/>
        <v>0</v>
      </c>
      <c r="AT331" s="157">
        <f t="shared" si="978"/>
        <v>3.1687422166874222</v>
      </c>
      <c r="AU331" s="158">
        <f t="shared" si="978"/>
        <v>3.3466891133557803</v>
      </c>
      <c r="AV331" s="157">
        <f t="shared" si="979"/>
        <v>2544.5</v>
      </c>
      <c r="AW331" s="158">
        <f t="shared" si="979"/>
        <v>2981.9</v>
      </c>
      <c r="AX331" s="155">
        <v>74</v>
      </c>
      <c r="AY331" s="156">
        <v>76.599999999999994</v>
      </c>
      <c r="AZ331" s="157">
        <f t="shared" si="980"/>
        <v>24346</v>
      </c>
      <c r="BA331" s="158">
        <f t="shared" si="980"/>
        <v>30486.799999999999</v>
      </c>
      <c r="BB331" s="155">
        <v>43.7</v>
      </c>
      <c r="BC331" s="156">
        <v>42.8</v>
      </c>
      <c r="BD331" s="157">
        <f t="shared" si="981"/>
        <v>20713.800000000003</v>
      </c>
      <c r="BE331" s="158">
        <f t="shared" si="981"/>
        <v>21100.399999999998</v>
      </c>
      <c r="BF331" s="155"/>
      <c r="BG331" s="156"/>
      <c r="BH331" s="157">
        <f t="shared" si="982"/>
        <v>0</v>
      </c>
      <c r="BI331" s="158">
        <f t="shared" si="982"/>
        <v>0</v>
      </c>
      <c r="BJ331" s="157">
        <f t="shared" si="983"/>
        <v>56.114321295143213</v>
      </c>
      <c r="BK331" s="158">
        <f t="shared" si="983"/>
        <v>57.898092031425364</v>
      </c>
      <c r="BL331" s="157">
        <f t="shared" si="984"/>
        <v>45059.8</v>
      </c>
      <c r="BM331" s="158">
        <f t="shared" si="984"/>
        <v>51587.199999999997</v>
      </c>
      <c r="BN331" s="155">
        <v>552</v>
      </c>
      <c r="BO331" s="156">
        <v>586</v>
      </c>
      <c r="BP331" s="157">
        <f t="shared" si="985"/>
        <v>552</v>
      </c>
      <c r="BQ331" s="158">
        <f t="shared" si="985"/>
        <v>586</v>
      </c>
      <c r="BR331" s="155">
        <v>330</v>
      </c>
      <c r="BS331" s="156">
        <v>333</v>
      </c>
      <c r="BT331" s="157">
        <f t="shared" si="986"/>
        <v>330</v>
      </c>
      <c r="BU331" s="158">
        <f t="shared" si="986"/>
        <v>333</v>
      </c>
      <c r="BV331" s="155"/>
      <c r="BW331" s="156"/>
      <c r="BX331" s="157">
        <f t="shared" si="987"/>
        <v>0</v>
      </c>
      <c r="BY331" s="158">
        <f t="shared" si="987"/>
        <v>0</v>
      </c>
      <c r="BZ331" s="157">
        <f t="shared" si="988"/>
        <v>882</v>
      </c>
      <c r="CA331" s="158">
        <f t="shared" si="988"/>
        <v>919</v>
      </c>
      <c r="CB331" s="157">
        <f t="shared" si="989"/>
        <v>882</v>
      </c>
      <c r="CC331" s="158">
        <f t="shared" si="989"/>
        <v>919</v>
      </c>
      <c r="CD331" s="155">
        <v>4.7</v>
      </c>
      <c r="CE331" s="156">
        <v>4.7</v>
      </c>
      <c r="CF331" s="157">
        <f t="shared" si="990"/>
        <v>2594.4</v>
      </c>
      <c r="CG331" s="158">
        <f t="shared" si="990"/>
        <v>2754.2000000000003</v>
      </c>
      <c r="CH331" s="155">
        <v>4.9000000000000004</v>
      </c>
      <c r="CI331" s="156">
        <v>4.8</v>
      </c>
      <c r="CJ331" s="157">
        <f t="shared" si="991"/>
        <v>1617.0000000000002</v>
      </c>
      <c r="CK331" s="158">
        <f t="shared" si="991"/>
        <v>1598.3999999999999</v>
      </c>
      <c r="CL331" s="155"/>
      <c r="CM331" s="156"/>
      <c r="CN331" s="157">
        <f t="shared" si="992"/>
        <v>0</v>
      </c>
      <c r="CO331" s="158">
        <f t="shared" si="992"/>
        <v>0</v>
      </c>
      <c r="CP331" s="157">
        <f t="shared" si="993"/>
        <v>4.77482993197279</v>
      </c>
      <c r="CQ331" s="158">
        <f t="shared" si="993"/>
        <v>4.7362350380848754</v>
      </c>
      <c r="CR331" s="157">
        <f t="shared" si="994"/>
        <v>4211.4000000000005</v>
      </c>
      <c r="CS331" s="158">
        <f t="shared" si="994"/>
        <v>4352.6000000000004</v>
      </c>
      <c r="CT331" s="155">
        <v>90.1</v>
      </c>
      <c r="CU331" s="156">
        <v>88.6</v>
      </c>
      <c r="CV331" s="157">
        <f t="shared" si="995"/>
        <v>49735.199999999997</v>
      </c>
      <c r="CW331" s="158">
        <f t="shared" si="995"/>
        <v>51919.6</v>
      </c>
      <c r="CX331" s="155">
        <v>86.1</v>
      </c>
      <c r="CY331" s="156">
        <v>84.3</v>
      </c>
      <c r="CZ331" s="157">
        <f t="shared" si="996"/>
        <v>28412.999999999996</v>
      </c>
      <c r="DA331" s="158">
        <f t="shared" si="996"/>
        <v>28071.899999999998</v>
      </c>
      <c r="DB331" s="155"/>
      <c r="DC331" s="156"/>
      <c r="DD331" s="157">
        <f t="shared" si="997"/>
        <v>0</v>
      </c>
      <c r="DE331" s="158">
        <f t="shared" si="997"/>
        <v>0</v>
      </c>
      <c r="DF331" s="157">
        <f t="shared" si="998"/>
        <v>88.603401360544211</v>
      </c>
      <c r="DG331" s="158">
        <f t="shared" si="998"/>
        <v>87.041893362350379</v>
      </c>
      <c r="DH331" s="157">
        <f t="shared" si="999"/>
        <v>78148.2</v>
      </c>
      <c r="DI331" s="158">
        <f t="shared" si="999"/>
        <v>79991.5</v>
      </c>
      <c r="DJ331" s="157">
        <f t="shared" si="1000"/>
        <v>1685</v>
      </c>
      <c r="DK331" s="158">
        <f t="shared" si="1000"/>
        <v>1810</v>
      </c>
      <c r="DL331" s="157">
        <f t="shared" si="1000"/>
        <v>1685</v>
      </c>
      <c r="DM331" s="158">
        <f t="shared" si="1000"/>
        <v>1810</v>
      </c>
      <c r="DN331" s="157">
        <f t="shared" si="1001"/>
        <v>4.0094362017804155</v>
      </c>
      <c r="DO331" s="158">
        <f t="shared" si="1001"/>
        <v>4.0522099447513815</v>
      </c>
      <c r="DP331" s="157">
        <f t="shared" si="1002"/>
        <v>6755.9000000000005</v>
      </c>
      <c r="DQ331" s="158">
        <f t="shared" si="1002"/>
        <v>7334.5000000000009</v>
      </c>
      <c r="DR331" s="157">
        <f t="shared" si="1003"/>
        <v>73.120474777448067</v>
      </c>
      <c r="DS331" s="158">
        <f t="shared" si="1003"/>
        <v>72.695414364640897</v>
      </c>
      <c r="DT331" s="157">
        <f t="shared" si="1004"/>
        <v>123207.99999999999</v>
      </c>
      <c r="DU331" s="158">
        <f t="shared" si="1004"/>
        <v>131578.70000000001</v>
      </c>
      <c r="DV331" s="155">
        <v>202</v>
      </c>
      <c r="DW331" s="156">
        <v>234</v>
      </c>
      <c r="DX331" s="157">
        <f t="shared" si="1005"/>
        <v>202</v>
      </c>
      <c r="DY331" s="158">
        <f t="shared" si="1005"/>
        <v>234</v>
      </c>
      <c r="DZ331" s="155">
        <v>281</v>
      </c>
      <c r="EA331" s="156">
        <v>345</v>
      </c>
      <c r="EB331" s="157">
        <f t="shared" si="1006"/>
        <v>281</v>
      </c>
      <c r="EC331" s="158">
        <f t="shared" si="1006"/>
        <v>345</v>
      </c>
      <c r="ED331" s="155"/>
      <c r="EE331" s="156"/>
      <c r="EF331" s="157">
        <f t="shared" si="1007"/>
        <v>0</v>
      </c>
      <c r="EG331" s="158">
        <f t="shared" si="1007"/>
        <v>0</v>
      </c>
      <c r="EH331" s="157">
        <f t="shared" si="1008"/>
        <v>483</v>
      </c>
      <c r="EI331" s="158">
        <f t="shared" si="1008"/>
        <v>579</v>
      </c>
      <c r="EJ331" s="157">
        <f t="shared" si="1009"/>
        <v>483</v>
      </c>
      <c r="EK331" s="158">
        <f t="shared" si="1009"/>
        <v>579</v>
      </c>
      <c r="EL331" s="155">
        <v>3.7</v>
      </c>
      <c r="EM331" s="156">
        <v>3.7</v>
      </c>
      <c r="EN331" s="157">
        <f t="shared" si="1010"/>
        <v>747.40000000000009</v>
      </c>
      <c r="EO331" s="158">
        <f t="shared" si="1010"/>
        <v>865.80000000000007</v>
      </c>
      <c r="EP331" s="155">
        <v>4.0999999999999996</v>
      </c>
      <c r="EQ331" s="156">
        <v>4</v>
      </c>
      <c r="ER331" s="157">
        <f t="shared" si="1011"/>
        <v>1152.0999999999999</v>
      </c>
      <c r="ES331" s="158">
        <f t="shared" si="1011"/>
        <v>1380</v>
      </c>
      <c r="ET331" s="155"/>
      <c r="EU331" s="156"/>
      <c r="EV331" s="157">
        <f t="shared" si="1012"/>
        <v>0</v>
      </c>
      <c r="EW331" s="158">
        <f t="shared" si="1012"/>
        <v>0</v>
      </c>
      <c r="EX331" s="157">
        <f t="shared" si="1013"/>
        <v>3.9327122153209109</v>
      </c>
      <c r="EY331" s="158">
        <f t="shared" si="1013"/>
        <v>3.8787564766839382</v>
      </c>
      <c r="EZ331" s="157">
        <f t="shared" si="1014"/>
        <v>1899.5</v>
      </c>
      <c r="FA331" s="158">
        <f t="shared" si="1014"/>
        <v>2245.8000000000002</v>
      </c>
      <c r="FB331" s="155">
        <v>69.3</v>
      </c>
      <c r="FC331" s="156">
        <v>64</v>
      </c>
      <c r="FD331" s="157">
        <f t="shared" si="1015"/>
        <v>13998.599999999999</v>
      </c>
      <c r="FE331" s="158">
        <f t="shared" si="1015"/>
        <v>14976</v>
      </c>
      <c r="FF331" s="155">
        <v>61.3</v>
      </c>
      <c r="FG331" s="156">
        <v>62</v>
      </c>
      <c r="FH331" s="157">
        <f t="shared" si="1016"/>
        <v>17225.3</v>
      </c>
      <c r="FI331" s="158">
        <f t="shared" si="1016"/>
        <v>21390</v>
      </c>
      <c r="FJ331" s="155"/>
      <c r="FK331" s="156"/>
      <c r="FL331" s="157">
        <f t="shared" si="1017"/>
        <v>0</v>
      </c>
      <c r="FM331" s="158">
        <f t="shared" si="1017"/>
        <v>0</v>
      </c>
      <c r="FN331" s="157">
        <f t="shared" si="1018"/>
        <v>64.645755693581776</v>
      </c>
      <c r="FO331" s="158">
        <f t="shared" si="1018"/>
        <v>62.808290155440417</v>
      </c>
      <c r="FP331" s="157">
        <f t="shared" si="1019"/>
        <v>31223.899999999998</v>
      </c>
      <c r="FQ331" s="158">
        <f t="shared" si="1019"/>
        <v>36366</v>
      </c>
      <c r="FR331" s="155">
        <v>1028</v>
      </c>
      <c r="FS331" s="156">
        <v>1270</v>
      </c>
      <c r="FT331" s="157">
        <f t="shared" si="1020"/>
        <v>1028</v>
      </c>
      <c r="FU331" s="158">
        <f t="shared" si="1020"/>
        <v>1270</v>
      </c>
      <c r="FV331" s="155">
        <v>2.6</v>
      </c>
      <c r="FW331" s="156">
        <v>2.4</v>
      </c>
      <c r="FX331" s="157">
        <f t="shared" si="1021"/>
        <v>2672.8</v>
      </c>
      <c r="FY331" s="158">
        <f t="shared" si="1021"/>
        <v>3048</v>
      </c>
      <c r="FZ331" s="155">
        <v>31.5</v>
      </c>
      <c r="GA331" s="156">
        <v>27.7</v>
      </c>
      <c r="GB331" s="157">
        <f t="shared" si="1022"/>
        <v>32382</v>
      </c>
      <c r="GC331" s="158">
        <f t="shared" si="1022"/>
        <v>35179</v>
      </c>
      <c r="GD331" s="157">
        <f t="shared" si="1023"/>
        <v>1083</v>
      </c>
      <c r="GE331" s="158">
        <f t="shared" si="1023"/>
        <v>1218</v>
      </c>
      <c r="GF331" s="157">
        <f t="shared" si="1023"/>
        <v>1083</v>
      </c>
      <c r="GG331" s="158">
        <f t="shared" si="1023"/>
        <v>1218</v>
      </c>
      <c r="GH331" s="157">
        <f t="shared" si="1024"/>
        <v>4559.1000000000004</v>
      </c>
      <c r="GI331" s="158">
        <f t="shared" si="1024"/>
        <v>5172.2000000000007</v>
      </c>
      <c r="GJ331" s="157">
        <f t="shared" si="1025"/>
        <v>88079.799999999988</v>
      </c>
      <c r="GK331" s="158">
        <f t="shared" si="1025"/>
        <v>97382.399999999994</v>
      </c>
      <c r="GL331" s="157">
        <f t="shared" si="1026"/>
        <v>1085</v>
      </c>
      <c r="GM331" s="158">
        <f t="shared" si="1026"/>
        <v>1171</v>
      </c>
      <c r="GN331" s="157">
        <f t="shared" si="1026"/>
        <v>1085</v>
      </c>
      <c r="GO331" s="158">
        <f t="shared" si="1026"/>
        <v>1171</v>
      </c>
      <c r="GP331" s="157">
        <f t="shared" si="1027"/>
        <v>4096.2999999999993</v>
      </c>
      <c r="GQ331" s="158">
        <f t="shared" si="1027"/>
        <v>4408.1000000000004</v>
      </c>
      <c r="GR331" s="157">
        <f t="shared" si="1028"/>
        <v>66352.100000000006</v>
      </c>
      <c r="GS331" s="158">
        <f t="shared" si="1028"/>
        <v>70562.299999999988</v>
      </c>
      <c r="GT331" s="157">
        <f t="shared" si="1029"/>
        <v>2168</v>
      </c>
      <c r="GU331" s="158">
        <f t="shared" si="1029"/>
        <v>2389</v>
      </c>
      <c r="GV331" s="157">
        <f t="shared" si="1029"/>
        <v>2168</v>
      </c>
      <c r="GW331" s="158">
        <f t="shared" si="1029"/>
        <v>2389</v>
      </c>
      <c r="GX331" s="157">
        <f t="shared" si="1030"/>
        <v>8655.4</v>
      </c>
      <c r="GY331" s="158">
        <f t="shared" si="1030"/>
        <v>9580.3000000000011</v>
      </c>
      <c r="GZ331" s="157">
        <f t="shared" si="1030"/>
        <v>154431.9</v>
      </c>
      <c r="HA331" s="158">
        <f t="shared" si="1030"/>
        <v>167944.69999999998</v>
      </c>
      <c r="HB331" s="157">
        <f t="shared" si="1031"/>
        <v>0</v>
      </c>
      <c r="HC331" s="158">
        <f t="shared" si="1031"/>
        <v>0</v>
      </c>
      <c r="HD331" s="157">
        <f t="shared" si="1031"/>
        <v>0</v>
      </c>
      <c r="HE331" s="158">
        <f t="shared" si="1031"/>
        <v>0</v>
      </c>
      <c r="HF331" s="157" t="str">
        <f t="shared" si="1032"/>
        <v/>
      </c>
      <c r="HG331" s="158" t="str">
        <f t="shared" si="1032"/>
        <v/>
      </c>
      <c r="HH331" s="157" t="str">
        <f t="shared" si="1033"/>
        <v/>
      </c>
      <c r="HI331" s="158" t="str">
        <f t="shared" si="1033"/>
        <v/>
      </c>
      <c r="HJ331" s="157">
        <f t="shared" si="1034"/>
        <v>11328.2</v>
      </c>
      <c r="HK331" s="158">
        <f t="shared" si="1034"/>
        <v>12628.300000000001</v>
      </c>
      <c r="HL331" s="157">
        <f t="shared" si="1035"/>
        <v>186813.9</v>
      </c>
      <c r="HM331" s="158">
        <f t="shared" si="1035"/>
        <v>203123.7</v>
      </c>
    </row>
    <row r="332" spans="1:221" s="82" customFormat="1" ht="15" customHeight="1">
      <c r="A332" s="265" t="s">
        <v>693</v>
      </c>
      <c r="B332" s="213" t="s">
        <v>734</v>
      </c>
      <c r="C332" s="215"/>
      <c r="D332" s="13">
        <v>222576</v>
      </c>
      <c r="E332" s="13">
        <v>8</v>
      </c>
      <c r="F332" s="155">
        <v>1044</v>
      </c>
      <c r="G332" s="156">
        <v>1153</v>
      </c>
      <c r="H332" s="155">
        <v>6</v>
      </c>
      <c r="I332" s="156">
        <v>15</v>
      </c>
      <c r="J332" s="157">
        <f t="shared" si="968"/>
        <v>1038</v>
      </c>
      <c r="K332" s="158">
        <f t="shared" si="968"/>
        <v>1138</v>
      </c>
      <c r="L332" s="155"/>
      <c r="M332" s="156"/>
      <c r="N332" s="157">
        <f t="shared" si="969"/>
        <v>1038</v>
      </c>
      <c r="O332" s="158">
        <f t="shared" si="969"/>
        <v>1138</v>
      </c>
      <c r="P332" s="157">
        <f t="shared" si="969"/>
        <v>1038</v>
      </c>
      <c r="Q332" s="158">
        <f t="shared" si="969"/>
        <v>1138</v>
      </c>
      <c r="R332" s="155">
        <v>141</v>
      </c>
      <c r="S332" s="156">
        <v>134</v>
      </c>
      <c r="T332" s="157">
        <f t="shared" si="970"/>
        <v>141</v>
      </c>
      <c r="U332" s="158">
        <f t="shared" si="970"/>
        <v>134</v>
      </c>
      <c r="V332" s="155">
        <v>74</v>
      </c>
      <c r="W332" s="156">
        <v>73</v>
      </c>
      <c r="X332" s="157">
        <f t="shared" si="971"/>
        <v>74</v>
      </c>
      <c r="Y332" s="158">
        <f t="shared" si="971"/>
        <v>73</v>
      </c>
      <c r="Z332" s="155"/>
      <c r="AA332" s="156"/>
      <c r="AB332" s="157">
        <f t="shared" si="972"/>
        <v>0</v>
      </c>
      <c r="AC332" s="158">
        <f t="shared" si="972"/>
        <v>0</v>
      </c>
      <c r="AD332" s="157">
        <f t="shared" si="973"/>
        <v>215</v>
      </c>
      <c r="AE332" s="158">
        <f t="shared" si="973"/>
        <v>207</v>
      </c>
      <c r="AF332" s="157">
        <f t="shared" si="974"/>
        <v>215</v>
      </c>
      <c r="AG332" s="158">
        <f t="shared" si="974"/>
        <v>207</v>
      </c>
      <c r="AH332" s="155">
        <v>3.7</v>
      </c>
      <c r="AI332" s="156">
        <v>3.7</v>
      </c>
      <c r="AJ332" s="157">
        <f t="shared" si="975"/>
        <v>521.70000000000005</v>
      </c>
      <c r="AK332" s="157">
        <f t="shared" si="975"/>
        <v>495.8</v>
      </c>
      <c r="AL332" s="155">
        <v>4</v>
      </c>
      <c r="AM332" s="156">
        <v>3.5</v>
      </c>
      <c r="AN332" s="157">
        <f t="shared" si="976"/>
        <v>296</v>
      </c>
      <c r="AO332" s="157">
        <f t="shared" si="976"/>
        <v>255.5</v>
      </c>
      <c r="AP332" s="155"/>
      <c r="AQ332" s="156"/>
      <c r="AR332" s="157">
        <f t="shared" si="977"/>
        <v>0</v>
      </c>
      <c r="AS332" s="158">
        <f t="shared" si="977"/>
        <v>0</v>
      </c>
      <c r="AT332" s="157">
        <f t="shared" si="978"/>
        <v>3.8032558139534887</v>
      </c>
      <c r="AU332" s="158">
        <f t="shared" si="978"/>
        <v>3.629468599033816</v>
      </c>
      <c r="AV332" s="157">
        <f t="shared" si="979"/>
        <v>817.7</v>
      </c>
      <c r="AW332" s="158">
        <f t="shared" si="979"/>
        <v>751.3</v>
      </c>
      <c r="AX332" s="155">
        <v>68.8</v>
      </c>
      <c r="AY332" s="156">
        <v>65.8</v>
      </c>
      <c r="AZ332" s="157">
        <f t="shared" si="980"/>
        <v>9700.7999999999993</v>
      </c>
      <c r="BA332" s="158">
        <f t="shared" si="980"/>
        <v>8817.1999999999989</v>
      </c>
      <c r="BB332" s="155">
        <v>65.3</v>
      </c>
      <c r="BC332" s="156">
        <v>57.7</v>
      </c>
      <c r="BD332" s="157">
        <f t="shared" si="981"/>
        <v>4832.2</v>
      </c>
      <c r="BE332" s="158">
        <f t="shared" si="981"/>
        <v>4212.1000000000004</v>
      </c>
      <c r="BF332" s="155"/>
      <c r="BG332" s="156"/>
      <c r="BH332" s="157">
        <f t="shared" si="982"/>
        <v>0</v>
      </c>
      <c r="BI332" s="158">
        <f t="shared" si="982"/>
        <v>0</v>
      </c>
      <c r="BJ332" s="157">
        <f t="shared" si="983"/>
        <v>67.595348837209301</v>
      </c>
      <c r="BK332" s="158">
        <f t="shared" si="983"/>
        <v>62.943478260869561</v>
      </c>
      <c r="BL332" s="157">
        <f t="shared" si="984"/>
        <v>14533</v>
      </c>
      <c r="BM332" s="158">
        <f t="shared" si="984"/>
        <v>13029.3</v>
      </c>
      <c r="BN332" s="155">
        <v>183</v>
      </c>
      <c r="BO332" s="156">
        <v>205</v>
      </c>
      <c r="BP332" s="157">
        <f t="shared" si="985"/>
        <v>183</v>
      </c>
      <c r="BQ332" s="158">
        <f t="shared" si="985"/>
        <v>205</v>
      </c>
      <c r="BR332" s="155">
        <v>176</v>
      </c>
      <c r="BS332" s="156">
        <v>209</v>
      </c>
      <c r="BT332" s="157">
        <f t="shared" si="986"/>
        <v>176</v>
      </c>
      <c r="BU332" s="158">
        <f t="shared" si="986"/>
        <v>209</v>
      </c>
      <c r="BV332" s="155"/>
      <c r="BW332" s="156"/>
      <c r="BX332" s="157">
        <f t="shared" si="987"/>
        <v>0</v>
      </c>
      <c r="BY332" s="158">
        <f t="shared" si="987"/>
        <v>0</v>
      </c>
      <c r="BZ332" s="157">
        <f t="shared" si="988"/>
        <v>359</v>
      </c>
      <c r="CA332" s="158">
        <f t="shared" si="988"/>
        <v>414</v>
      </c>
      <c r="CB332" s="157">
        <f t="shared" si="989"/>
        <v>359</v>
      </c>
      <c r="CC332" s="158">
        <f t="shared" si="989"/>
        <v>414</v>
      </c>
      <c r="CD332" s="155">
        <v>4.7</v>
      </c>
      <c r="CE332" s="156">
        <v>4.5</v>
      </c>
      <c r="CF332" s="157">
        <f t="shared" si="990"/>
        <v>860.1</v>
      </c>
      <c r="CG332" s="158">
        <f t="shared" si="990"/>
        <v>922.5</v>
      </c>
      <c r="CH332" s="155">
        <v>5.3</v>
      </c>
      <c r="CI332" s="156">
        <v>5.2</v>
      </c>
      <c r="CJ332" s="157">
        <f t="shared" si="991"/>
        <v>932.8</v>
      </c>
      <c r="CK332" s="158">
        <f t="shared" si="991"/>
        <v>1086.8</v>
      </c>
      <c r="CL332" s="155"/>
      <c r="CM332" s="156"/>
      <c r="CN332" s="157">
        <f t="shared" si="992"/>
        <v>0</v>
      </c>
      <c r="CO332" s="158">
        <f t="shared" si="992"/>
        <v>0</v>
      </c>
      <c r="CP332" s="157">
        <f t="shared" si="993"/>
        <v>4.9941504178272984</v>
      </c>
      <c r="CQ332" s="158">
        <f t="shared" si="993"/>
        <v>4.853381642512077</v>
      </c>
      <c r="CR332" s="157">
        <f t="shared" si="994"/>
        <v>1792.9</v>
      </c>
      <c r="CS332" s="158">
        <f t="shared" si="994"/>
        <v>2009.3</v>
      </c>
      <c r="CT332" s="155">
        <v>86.7</v>
      </c>
      <c r="CU332" s="156">
        <v>80</v>
      </c>
      <c r="CV332" s="157">
        <f t="shared" si="995"/>
        <v>15866.1</v>
      </c>
      <c r="CW332" s="158">
        <f t="shared" si="995"/>
        <v>16400</v>
      </c>
      <c r="CX332" s="155">
        <v>85.1</v>
      </c>
      <c r="CY332" s="156">
        <v>79.900000000000006</v>
      </c>
      <c r="CZ332" s="157">
        <f t="shared" si="996"/>
        <v>14977.599999999999</v>
      </c>
      <c r="DA332" s="158">
        <f t="shared" si="996"/>
        <v>16699.100000000002</v>
      </c>
      <c r="DB332" s="155"/>
      <c r="DC332" s="156"/>
      <c r="DD332" s="157">
        <f t="shared" si="997"/>
        <v>0</v>
      </c>
      <c r="DE332" s="158">
        <f t="shared" si="997"/>
        <v>0</v>
      </c>
      <c r="DF332" s="157">
        <f t="shared" si="998"/>
        <v>85.915598885793869</v>
      </c>
      <c r="DG332" s="158">
        <f t="shared" si="998"/>
        <v>79.949516908212573</v>
      </c>
      <c r="DH332" s="157">
        <f t="shared" si="999"/>
        <v>30843.7</v>
      </c>
      <c r="DI332" s="158">
        <f t="shared" si="999"/>
        <v>33099.100000000006</v>
      </c>
      <c r="DJ332" s="157">
        <f t="shared" si="1000"/>
        <v>574</v>
      </c>
      <c r="DK332" s="158">
        <f t="shared" si="1000"/>
        <v>621</v>
      </c>
      <c r="DL332" s="157">
        <f t="shared" si="1000"/>
        <v>574</v>
      </c>
      <c r="DM332" s="158">
        <f t="shared" si="1000"/>
        <v>621</v>
      </c>
      <c r="DN332" s="157">
        <f t="shared" si="1001"/>
        <v>4.5480836236933806</v>
      </c>
      <c r="DO332" s="158">
        <f t="shared" si="1001"/>
        <v>4.4454106280193235</v>
      </c>
      <c r="DP332" s="157">
        <f t="shared" si="1002"/>
        <v>2610.6000000000004</v>
      </c>
      <c r="DQ332" s="158">
        <f t="shared" si="1002"/>
        <v>2760.6</v>
      </c>
      <c r="DR332" s="157">
        <f t="shared" si="1003"/>
        <v>79.053484320557487</v>
      </c>
      <c r="DS332" s="158">
        <f t="shared" si="1003"/>
        <v>74.280837359098243</v>
      </c>
      <c r="DT332" s="157">
        <f t="shared" si="1004"/>
        <v>45376.7</v>
      </c>
      <c r="DU332" s="158">
        <f t="shared" si="1004"/>
        <v>46128.400000000009</v>
      </c>
      <c r="DV332" s="155">
        <v>85</v>
      </c>
      <c r="DW332" s="156">
        <v>73</v>
      </c>
      <c r="DX332" s="157">
        <f t="shared" si="1005"/>
        <v>85</v>
      </c>
      <c r="DY332" s="158">
        <f t="shared" si="1005"/>
        <v>73</v>
      </c>
      <c r="DZ332" s="155">
        <v>150</v>
      </c>
      <c r="EA332" s="156">
        <v>185</v>
      </c>
      <c r="EB332" s="157">
        <f t="shared" si="1006"/>
        <v>150</v>
      </c>
      <c r="EC332" s="158">
        <f t="shared" si="1006"/>
        <v>185</v>
      </c>
      <c r="ED332" s="155"/>
      <c r="EE332" s="156"/>
      <c r="EF332" s="157">
        <f t="shared" si="1007"/>
        <v>0</v>
      </c>
      <c r="EG332" s="158">
        <f t="shared" si="1007"/>
        <v>0</v>
      </c>
      <c r="EH332" s="157">
        <f t="shared" si="1008"/>
        <v>235</v>
      </c>
      <c r="EI332" s="158">
        <f t="shared" si="1008"/>
        <v>258</v>
      </c>
      <c r="EJ332" s="157">
        <f t="shared" si="1009"/>
        <v>235</v>
      </c>
      <c r="EK332" s="158">
        <f t="shared" si="1009"/>
        <v>258</v>
      </c>
      <c r="EL332" s="155">
        <v>3.6</v>
      </c>
      <c r="EM332" s="156">
        <v>3.8</v>
      </c>
      <c r="EN332" s="157">
        <f t="shared" si="1010"/>
        <v>306</v>
      </c>
      <c r="EO332" s="158">
        <f t="shared" si="1010"/>
        <v>277.39999999999998</v>
      </c>
      <c r="EP332" s="155">
        <v>3.3</v>
      </c>
      <c r="EQ332" s="156">
        <v>3.9</v>
      </c>
      <c r="ER332" s="157">
        <f t="shared" si="1011"/>
        <v>495</v>
      </c>
      <c r="ES332" s="158">
        <f t="shared" si="1011"/>
        <v>721.5</v>
      </c>
      <c r="ET332" s="155"/>
      <c r="EU332" s="156"/>
      <c r="EV332" s="157">
        <f t="shared" si="1012"/>
        <v>0</v>
      </c>
      <c r="EW332" s="158">
        <f t="shared" si="1012"/>
        <v>0</v>
      </c>
      <c r="EX332" s="157">
        <f t="shared" si="1013"/>
        <v>3.4085106382978725</v>
      </c>
      <c r="EY332" s="158">
        <f t="shared" si="1013"/>
        <v>3.8717054263565891</v>
      </c>
      <c r="EZ332" s="157">
        <f t="shared" si="1014"/>
        <v>801</v>
      </c>
      <c r="FA332" s="158">
        <f t="shared" si="1014"/>
        <v>998.9</v>
      </c>
      <c r="FB332" s="155">
        <v>60.1</v>
      </c>
      <c r="FC332" s="156">
        <v>65.599999999999994</v>
      </c>
      <c r="FD332" s="157">
        <f t="shared" si="1015"/>
        <v>5108.5</v>
      </c>
      <c r="FE332" s="158">
        <f t="shared" si="1015"/>
        <v>4788.7999999999993</v>
      </c>
      <c r="FF332" s="155">
        <v>54.4</v>
      </c>
      <c r="FG332" s="156">
        <v>56.3</v>
      </c>
      <c r="FH332" s="157">
        <f t="shared" si="1016"/>
        <v>8160</v>
      </c>
      <c r="FI332" s="158">
        <f t="shared" si="1016"/>
        <v>10415.5</v>
      </c>
      <c r="FJ332" s="155"/>
      <c r="FK332" s="156"/>
      <c r="FL332" s="157">
        <f t="shared" si="1017"/>
        <v>0</v>
      </c>
      <c r="FM332" s="158">
        <f t="shared" si="1017"/>
        <v>0</v>
      </c>
      <c r="FN332" s="157">
        <f t="shared" si="1018"/>
        <v>56.461702127659578</v>
      </c>
      <c r="FO332" s="158">
        <f t="shared" si="1018"/>
        <v>58.931395348837206</v>
      </c>
      <c r="FP332" s="157">
        <f t="shared" si="1019"/>
        <v>13268.5</v>
      </c>
      <c r="FQ332" s="158">
        <f t="shared" si="1019"/>
        <v>15204.3</v>
      </c>
      <c r="FR332" s="155">
        <v>229</v>
      </c>
      <c r="FS332" s="156">
        <v>259</v>
      </c>
      <c r="FT332" s="157">
        <f t="shared" si="1020"/>
        <v>229</v>
      </c>
      <c r="FU332" s="158">
        <f t="shared" si="1020"/>
        <v>259</v>
      </c>
      <c r="FV332" s="155">
        <v>5.8</v>
      </c>
      <c r="FW332" s="156">
        <v>5.7</v>
      </c>
      <c r="FX332" s="157">
        <f t="shared" si="1021"/>
        <v>1328.2</v>
      </c>
      <c r="FY332" s="158">
        <f t="shared" si="1021"/>
        <v>1476.3</v>
      </c>
      <c r="FZ332" s="155">
        <v>68.5</v>
      </c>
      <c r="GA332" s="156">
        <v>65.900000000000006</v>
      </c>
      <c r="GB332" s="157">
        <f t="shared" si="1022"/>
        <v>15686.5</v>
      </c>
      <c r="GC332" s="158">
        <f t="shared" si="1022"/>
        <v>17068.100000000002</v>
      </c>
      <c r="GD332" s="157">
        <f t="shared" si="1023"/>
        <v>409</v>
      </c>
      <c r="GE332" s="158">
        <f t="shared" si="1023"/>
        <v>412</v>
      </c>
      <c r="GF332" s="157">
        <f t="shared" si="1023"/>
        <v>409</v>
      </c>
      <c r="GG332" s="158">
        <f t="shared" si="1023"/>
        <v>412</v>
      </c>
      <c r="GH332" s="157">
        <f t="shared" si="1024"/>
        <v>1687.8000000000002</v>
      </c>
      <c r="GI332" s="158">
        <f t="shared" si="1024"/>
        <v>1695.6999999999998</v>
      </c>
      <c r="GJ332" s="157">
        <f t="shared" si="1025"/>
        <v>30675.4</v>
      </c>
      <c r="GK332" s="158">
        <f t="shared" si="1025"/>
        <v>30005.999999999996</v>
      </c>
      <c r="GL332" s="157">
        <f t="shared" si="1026"/>
        <v>400</v>
      </c>
      <c r="GM332" s="158">
        <f t="shared" si="1026"/>
        <v>467</v>
      </c>
      <c r="GN332" s="157">
        <f t="shared" si="1026"/>
        <v>400</v>
      </c>
      <c r="GO332" s="158">
        <f t="shared" si="1026"/>
        <v>467</v>
      </c>
      <c r="GP332" s="157">
        <f t="shared" si="1027"/>
        <v>1723.8</v>
      </c>
      <c r="GQ332" s="158">
        <f t="shared" si="1027"/>
        <v>2063.8000000000002</v>
      </c>
      <c r="GR332" s="157">
        <f t="shared" si="1028"/>
        <v>27969.8</v>
      </c>
      <c r="GS332" s="158">
        <f t="shared" si="1028"/>
        <v>31326.700000000004</v>
      </c>
      <c r="GT332" s="157">
        <f t="shared" si="1029"/>
        <v>809</v>
      </c>
      <c r="GU332" s="158">
        <f t="shared" si="1029"/>
        <v>879</v>
      </c>
      <c r="GV332" s="157">
        <f t="shared" si="1029"/>
        <v>809</v>
      </c>
      <c r="GW332" s="158">
        <f t="shared" si="1029"/>
        <v>879</v>
      </c>
      <c r="GX332" s="157">
        <f t="shared" si="1030"/>
        <v>3411.6000000000004</v>
      </c>
      <c r="GY332" s="158">
        <f t="shared" si="1030"/>
        <v>3759.5</v>
      </c>
      <c r="GZ332" s="157">
        <f t="shared" si="1030"/>
        <v>58645.2</v>
      </c>
      <c r="HA332" s="158">
        <f t="shared" si="1030"/>
        <v>61332.7</v>
      </c>
      <c r="HB332" s="157">
        <f t="shared" si="1031"/>
        <v>0</v>
      </c>
      <c r="HC332" s="158">
        <f t="shared" si="1031"/>
        <v>0</v>
      </c>
      <c r="HD332" s="157">
        <f t="shared" si="1031"/>
        <v>0</v>
      </c>
      <c r="HE332" s="158">
        <f t="shared" si="1031"/>
        <v>0</v>
      </c>
      <c r="HF332" s="157" t="str">
        <f t="shared" si="1032"/>
        <v/>
      </c>
      <c r="HG332" s="158" t="str">
        <f t="shared" si="1032"/>
        <v/>
      </c>
      <c r="HH332" s="157" t="str">
        <f t="shared" si="1033"/>
        <v/>
      </c>
      <c r="HI332" s="158" t="str">
        <f t="shared" si="1033"/>
        <v/>
      </c>
      <c r="HJ332" s="157">
        <f t="shared" si="1034"/>
        <v>4739.8</v>
      </c>
      <c r="HK332" s="158">
        <f t="shared" si="1034"/>
        <v>5235.8</v>
      </c>
      <c r="HL332" s="157">
        <f t="shared" si="1035"/>
        <v>74331.7</v>
      </c>
      <c r="HM332" s="158">
        <f t="shared" si="1035"/>
        <v>78400.800000000017</v>
      </c>
    </row>
    <row r="333" spans="1:221" s="82" customFormat="1" ht="15" customHeight="1">
      <c r="A333" s="265" t="s">
        <v>693</v>
      </c>
      <c r="B333" s="213" t="s">
        <v>735</v>
      </c>
      <c r="C333" s="215"/>
      <c r="D333" s="13">
        <v>222992</v>
      </c>
      <c r="E333" s="13">
        <v>8</v>
      </c>
      <c r="F333" s="155">
        <v>3073</v>
      </c>
      <c r="G333" s="156">
        <v>3469</v>
      </c>
      <c r="H333" s="155">
        <v>30</v>
      </c>
      <c r="I333" s="156">
        <v>67</v>
      </c>
      <c r="J333" s="157">
        <f t="shared" si="968"/>
        <v>3043</v>
      </c>
      <c r="K333" s="158">
        <f t="shared" si="968"/>
        <v>3402</v>
      </c>
      <c r="L333" s="155"/>
      <c r="M333" s="156"/>
      <c r="N333" s="157">
        <f t="shared" si="969"/>
        <v>3043</v>
      </c>
      <c r="O333" s="158">
        <f t="shared" si="969"/>
        <v>3402</v>
      </c>
      <c r="P333" s="157">
        <f t="shared" si="969"/>
        <v>3043</v>
      </c>
      <c r="Q333" s="158">
        <f t="shared" si="969"/>
        <v>3402</v>
      </c>
      <c r="R333" s="155">
        <v>105</v>
      </c>
      <c r="S333" s="156">
        <v>124</v>
      </c>
      <c r="T333" s="157">
        <f t="shared" si="970"/>
        <v>105</v>
      </c>
      <c r="U333" s="158">
        <f t="shared" si="970"/>
        <v>124</v>
      </c>
      <c r="V333" s="155">
        <v>133</v>
      </c>
      <c r="W333" s="156">
        <v>171</v>
      </c>
      <c r="X333" s="157">
        <f t="shared" si="971"/>
        <v>133</v>
      </c>
      <c r="Y333" s="158">
        <f t="shared" si="971"/>
        <v>171</v>
      </c>
      <c r="Z333" s="155"/>
      <c r="AA333" s="156"/>
      <c r="AB333" s="157">
        <f t="shared" si="972"/>
        <v>0</v>
      </c>
      <c r="AC333" s="158">
        <f t="shared" si="972"/>
        <v>0</v>
      </c>
      <c r="AD333" s="157">
        <f t="shared" si="973"/>
        <v>238</v>
      </c>
      <c r="AE333" s="158">
        <f t="shared" si="973"/>
        <v>295</v>
      </c>
      <c r="AF333" s="157">
        <f t="shared" si="974"/>
        <v>238</v>
      </c>
      <c r="AG333" s="158">
        <f t="shared" si="974"/>
        <v>295</v>
      </c>
      <c r="AH333" s="155">
        <v>4.5</v>
      </c>
      <c r="AI333" s="156">
        <v>4.5</v>
      </c>
      <c r="AJ333" s="157">
        <f t="shared" si="975"/>
        <v>472.5</v>
      </c>
      <c r="AK333" s="157">
        <f t="shared" si="975"/>
        <v>558</v>
      </c>
      <c r="AL333" s="155">
        <v>4.5999999999999996</v>
      </c>
      <c r="AM333" s="156">
        <v>4.8</v>
      </c>
      <c r="AN333" s="157">
        <f t="shared" si="976"/>
        <v>611.79999999999995</v>
      </c>
      <c r="AO333" s="157">
        <f t="shared" si="976"/>
        <v>820.8</v>
      </c>
      <c r="AP333" s="155"/>
      <c r="AQ333" s="156"/>
      <c r="AR333" s="157">
        <f t="shared" si="977"/>
        <v>0</v>
      </c>
      <c r="AS333" s="158">
        <f t="shared" si="977"/>
        <v>0</v>
      </c>
      <c r="AT333" s="157">
        <f t="shared" si="978"/>
        <v>4.5558823529411763</v>
      </c>
      <c r="AU333" s="158">
        <f t="shared" si="978"/>
        <v>4.6738983050847454</v>
      </c>
      <c r="AV333" s="157">
        <f t="shared" si="979"/>
        <v>1084.3</v>
      </c>
      <c r="AW333" s="158">
        <f t="shared" si="979"/>
        <v>1378.8</v>
      </c>
      <c r="AX333" s="155">
        <v>71</v>
      </c>
      <c r="AY333" s="156">
        <v>68.400000000000006</v>
      </c>
      <c r="AZ333" s="157">
        <f t="shared" si="980"/>
        <v>7455</v>
      </c>
      <c r="BA333" s="158">
        <f t="shared" si="980"/>
        <v>8481.6</v>
      </c>
      <c r="BB333" s="155">
        <v>72.5</v>
      </c>
      <c r="BC333" s="156">
        <v>67.5</v>
      </c>
      <c r="BD333" s="157">
        <f t="shared" si="981"/>
        <v>9642.5</v>
      </c>
      <c r="BE333" s="158">
        <f t="shared" si="981"/>
        <v>11542.5</v>
      </c>
      <c r="BF333" s="155"/>
      <c r="BG333" s="156"/>
      <c r="BH333" s="157">
        <f t="shared" si="982"/>
        <v>0</v>
      </c>
      <c r="BI333" s="158">
        <f t="shared" si="982"/>
        <v>0</v>
      </c>
      <c r="BJ333" s="157">
        <f t="shared" si="983"/>
        <v>71.838235294117652</v>
      </c>
      <c r="BK333" s="158">
        <f t="shared" si="983"/>
        <v>67.878305084745762</v>
      </c>
      <c r="BL333" s="157">
        <f t="shared" si="984"/>
        <v>17097.5</v>
      </c>
      <c r="BM333" s="158">
        <f t="shared" si="984"/>
        <v>20024.099999999999</v>
      </c>
      <c r="BN333" s="155">
        <v>382</v>
      </c>
      <c r="BO333" s="156">
        <v>425</v>
      </c>
      <c r="BP333" s="157">
        <f t="shared" si="985"/>
        <v>382</v>
      </c>
      <c r="BQ333" s="158">
        <f t="shared" si="985"/>
        <v>425</v>
      </c>
      <c r="BR333" s="155">
        <v>650</v>
      </c>
      <c r="BS333" s="156">
        <v>618</v>
      </c>
      <c r="BT333" s="157">
        <f t="shared" si="986"/>
        <v>650</v>
      </c>
      <c r="BU333" s="158">
        <f t="shared" si="986"/>
        <v>618</v>
      </c>
      <c r="BV333" s="155"/>
      <c r="BW333" s="156"/>
      <c r="BX333" s="157">
        <f t="shared" si="987"/>
        <v>0</v>
      </c>
      <c r="BY333" s="158">
        <f t="shared" si="987"/>
        <v>0</v>
      </c>
      <c r="BZ333" s="157">
        <f t="shared" si="988"/>
        <v>1032</v>
      </c>
      <c r="CA333" s="158">
        <f t="shared" si="988"/>
        <v>1043</v>
      </c>
      <c r="CB333" s="157">
        <f t="shared" si="989"/>
        <v>1032</v>
      </c>
      <c r="CC333" s="158">
        <f t="shared" si="989"/>
        <v>1043</v>
      </c>
      <c r="CD333" s="155">
        <v>5.2</v>
      </c>
      <c r="CE333" s="156">
        <v>5.3</v>
      </c>
      <c r="CF333" s="157">
        <f t="shared" si="990"/>
        <v>1986.4</v>
      </c>
      <c r="CG333" s="158">
        <f t="shared" si="990"/>
        <v>2252.5</v>
      </c>
      <c r="CH333" s="155">
        <v>6</v>
      </c>
      <c r="CI333" s="156">
        <v>5.9</v>
      </c>
      <c r="CJ333" s="157">
        <f t="shared" si="991"/>
        <v>3900</v>
      </c>
      <c r="CK333" s="158">
        <f t="shared" si="991"/>
        <v>3646.2000000000003</v>
      </c>
      <c r="CL333" s="155"/>
      <c r="CM333" s="156"/>
      <c r="CN333" s="157">
        <f t="shared" si="992"/>
        <v>0</v>
      </c>
      <c r="CO333" s="158">
        <f t="shared" si="992"/>
        <v>0</v>
      </c>
      <c r="CP333" s="157">
        <f t="shared" si="993"/>
        <v>5.7038759689922474</v>
      </c>
      <c r="CQ333" s="158">
        <f t="shared" si="993"/>
        <v>5.6555129434324076</v>
      </c>
      <c r="CR333" s="157">
        <f t="shared" si="994"/>
        <v>5886.4</v>
      </c>
      <c r="CS333" s="158">
        <f t="shared" si="994"/>
        <v>5898.7000000000007</v>
      </c>
      <c r="CT333" s="155">
        <v>81.900000000000006</v>
      </c>
      <c r="CU333" s="156">
        <v>81.7</v>
      </c>
      <c r="CV333" s="157">
        <f t="shared" si="995"/>
        <v>31285.800000000003</v>
      </c>
      <c r="CW333" s="158">
        <f t="shared" si="995"/>
        <v>34722.5</v>
      </c>
      <c r="CX333" s="155">
        <v>90.6</v>
      </c>
      <c r="CY333" s="156">
        <v>85.3</v>
      </c>
      <c r="CZ333" s="157">
        <f t="shared" si="996"/>
        <v>58889.999999999993</v>
      </c>
      <c r="DA333" s="158">
        <f t="shared" si="996"/>
        <v>52715.4</v>
      </c>
      <c r="DB333" s="155"/>
      <c r="DC333" s="156"/>
      <c r="DD333" s="157">
        <f t="shared" si="997"/>
        <v>0</v>
      </c>
      <c r="DE333" s="158">
        <f t="shared" si="997"/>
        <v>0</v>
      </c>
      <c r="DF333" s="157">
        <f t="shared" si="998"/>
        <v>87.37965116279068</v>
      </c>
      <c r="DG333" s="158">
        <f t="shared" si="998"/>
        <v>83.833077660594427</v>
      </c>
      <c r="DH333" s="157">
        <f t="shared" si="999"/>
        <v>90175.799999999988</v>
      </c>
      <c r="DI333" s="158">
        <f t="shared" si="999"/>
        <v>87437.9</v>
      </c>
      <c r="DJ333" s="157">
        <f t="shared" si="1000"/>
        <v>1270</v>
      </c>
      <c r="DK333" s="158">
        <f t="shared" si="1000"/>
        <v>1338</v>
      </c>
      <c r="DL333" s="157">
        <f t="shared" si="1000"/>
        <v>1270</v>
      </c>
      <c r="DM333" s="158">
        <f t="shared" si="1000"/>
        <v>1338</v>
      </c>
      <c r="DN333" s="157">
        <f t="shared" si="1001"/>
        <v>5.488740157480315</v>
      </c>
      <c r="DO333" s="158">
        <f t="shared" si="1001"/>
        <v>5.4390881913303444</v>
      </c>
      <c r="DP333" s="157">
        <f t="shared" si="1002"/>
        <v>6970.7</v>
      </c>
      <c r="DQ333" s="158">
        <f t="shared" si="1002"/>
        <v>7277.5000000000009</v>
      </c>
      <c r="DR333" s="157">
        <f t="shared" si="1003"/>
        <v>84.467165354330703</v>
      </c>
      <c r="DS333" s="158">
        <f t="shared" si="1003"/>
        <v>80.31539611360239</v>
      </c>
      <c r="DT333" s="157">
        <f t="shared" si="1004"/>
        <v>107273.29999999999</v>
      </c>
      <c r="DU333" s="158">
        <f t="shared" si="1004"/>
        <v>107462</v>
      </c>
      <c r="DV333" s="155">
        <v>329</v>
      </c>
      <c r="DW333" s="156">
        <v>399</v>
      </c>
      <c r="DX333" s="157">
        <f t="shared" si="1005"/>
        <v>329</v>
      </c>
      <c r="DY333" s="158">
        <f t="shared" si="1005"/>
        <v>399</v>
      </c>
      <c r="DZ333" s="155">
        <v>769</v>
      </c>
      <c r="EA333" s="156">
        <v>840</v>
      </c>
      <c r="EB333" s="157">
        <f t="shared" si="1006"/>
        <v>769</v>
      </c>
      <c r="EC333" s="158">
        <f t="shared" si="1006"/>
        <v>840</v>
      </c>
      <c r="ED333" s="155"/>
      <c r="EE333" s="156"/>
      <c r="EF333" s="157">
        <f t="shared" si="1007"/>
        <v>0</v>
      </c>
      <c r="EG333" s="158">
        <f t="shared" si="1007"/>
        <v>0</v>
      </c>
      <c r="EH333" s="157">
        <f t="shared" si="1008"/>
        <v>1098</v>
      </c>
      <c r="EI333" s="158">
        <f t="shared" si="1008"/>
        <v>1239</v>
      </c>
      <c r="EJ333" s="157">
        <f t="shared" si="1009"/>
        <v>1098</v>
      </c>
      <c r="EK333" s="158">
        <f t="shared" si="1009"/>
        <v>1239</v>
      </c>
      <c r="EL333" s="155">
        <v>3.8</v>
      </c>
      <c r="EM333" s="156">
        <v>3.9</v>
      </c>
      <c r="EN333" s="157">
        <f t="shared" si="1010"/>
        <v>1250.2</v>
      </c>
      <c r="EO333" s="158">
        <f t="shared" si="1010"/>
        <v>1556.1</v>
      </c>
      <c r="EP333" s="155">
        <v>4.4000000000000004</v>
      </c>
      <c r="EQ333" s="156">
        <v>4.5</v>
      </c>
      <c r="ER333" s="157">
        <f t="shared" si="1011"/>
        <v>3383.6000000000004</v>
      </c>
      <c r="ES333" s="158">
        <f t="shared" si="1011"/>
        <v>3780</v>
      </c>
      <c r="ET333" s="155"/>
      <c r="EU333" s="156"/>
      <c r="EV333" s="157">
        <f t="shared" si="1012"/>
        <v>0</v>
      </c>
      <c r="EW333" s="158">
        <f t="shared" si="1012"/>
        <v>0</v>
      </c>
      <c r="EX333" s="157">
        <f t="shared" si="1013"/>
        <v>4.2202185792349729</v>
      </c>
      <c r="EY333" s="158">
        <f t="shared" si="1013"/>
        <v>4.3067796610169493</v>
      </c>
      <c r="EZ333" s="157">
        <f t="shared" si="1014"/>
        <v>4633.8</v>
      </c>
      <c r="FA333" s="158">
        <f t="shared" si="1014"/>
        <v>5336.1</v>
      </c>
      <c r="FB333" s="155">
        <v>65.5</v>
      </c>
      <c r="FC333" s="156">
        <v>65.5</v>
      </c>
      <c r="FD333" s="157">
        <f t="shared" si="1015"/>
        <v>21549.5</v>
      </c>
      <c r="FE333" s="158">
        <f t="shared" si="1015"/>
        <v>26134.5</v>
      </c>
      <c r="FF333" s="155">
        <v>64</v>
      </c>
      <c r="FG333" s="156">
        <v>61.8</v>
      </c>
      <c r="FH333" s="157">
        <f t="shared" si="1016"/>
        <v>49216</v>
      </c>
      <c r="FI333" s="158">
        <f t="shared" si="1016"/>
        <v>51912</v>
      </c>
      <c r="FJ333" s="155"/>
      <c r="FK333" s="156"/>
      <c r="FL333" s="157">
        <f t="shared" si="1017"/>
        <v>0</v>
      </c>
      <c r="FM333" s="158">
        <f t="shared" si="1017"/>
        <v>0</v>
      </c>
      <c r="FN333" s="157">
        <f t="shared" si="1018"/>
        <v>64.449453551912569</v>
      </c>
      <c r="FO333" s="158">
        <f t="shared" si="1018"/>
        <v>62.991525423728817</v>
      </c>
      <c r="FP333" s="157">
        <f t="shared" si="1019"/>
        <v>70765.5</v>
      </c>
      <c r="FQ333" s="158">
        <f t="shared" si="1019"/>
        <v>78046.5</v>
      </c>
      <c r="FR333" s="155">
        <v>675</v>
      </c>
      <c r="FS333" s="156">
        <v>825</v>
      </c>
      <c r="FT333" s="157">
        <f t="shared" si="1020"/>
        <v>675</v>
      </c>
      <c r="FU333" s="158">
        <f t="shared" si="1020"/>
        <v>825</v>
      </c>
      <c r="FV333" s="155">
        <v>6</v>
      </c>
      <c r="FW333" s="156">
        <v>5.9</v>
      </c>
      <c r="FX333" s="157">
        <f t="shared" si="1021"/>
        <v>4050</v>
      </c>
      <c r="FY333" s="158">
        <f t="shared" si="1021"/>
        <v>4867.5</v>
      </c>
      <c r="FZ333" s="155">
        <v>65.099999999999994</v>
      </c>
      <c r="GA333" s="156">
        <v>67.5</v>
      </c>
      <c r="GB333" s="157">
        <f t="shared" si="1022"/>
        <v>43942.499999999993</v>
      </c>
      <c r="GC333" s="158">
        <f t="shared" si="1022"/>
        <v>55687.5</v>
      </c>
      <c r="GD333" s="157">
        <f t="shared" si="1023"/>
        <v>816</v>
      </c>
      <c r="GE333" s="158">
        <f t="shared" si="1023"/>
        <v>948</v>
      </c>
      <c r="GF333" s="157">
        <f t="shared" si="1023"/>
        <v>816</v>
      </c>
      <c r="GG333" s="158">
        <f t="shared" si="1023"/>
        <v>948</v>
      </c>
      <c r="GH333" s="157">
        <f t="shared" si="1024"/>
        <v>3709.1000000000004</v>
      </c>
      <c r="GI333" s="158">
        <f t="shared" si="1024"/>
        <v>4366.6000000000004</v>
      </c>
      <c r="GJ333" s="157">
        <f t="shared" si="1025"/>
        <v>60290.3</v>
      </c>
      <c r="GK333" s="158">
        <f t="shared" si="1025"/>
        <v>69338.600000000006</v>
      </c>
      <c r="GL333" s="157">
        <f t="shared" si="1026"/>
        <v>1552</v>
      </c>
      <c r="GM333" s="158">
        <f t="shared" si="1026"/>
        <v>1629</v>
      </c>
      <c r="GN333" s="157">
        <f t="shared" si="1026"/>
        <v>1552</v>
      </c>
      <c r="GO333" s="158">
        <f t="shared" si="1026"/>
        <v>1629</v>
      </c>
      <c r="GP333" s="157">
        <f t="shared" si="1027"/>
        <v>7895.4000000000005</v>
      </c>
      <c r="GQ333" s="158">
        <f t="shared" si="1027"/>
        <v>8247</v>
      </c>
      <c r="GR333" s="157">
        <f t="shared" si="1028"/>
        <v>117748.5</v>
      </c>
      <c r="GS333" s="158">
        <f t="shared" si="1028"/>
        <v>116169.9</v>
      </c>
      <c r="GT333" s="157">
        <f t="shared" si="1029"/>
        <v>2368</v>
      </c>
      <c r="GU333" s="158">
        <f t="shared" si="1029"/>
        <v>2577</v>
      </c>
      <c r="GV333" s="157">
        <f t="shared" si="1029"/>
        <v>2368</v>
      </c>
      <c r="GW333" s="158">
        <f t="shared" si="1029"/>
        <v>2577</v>
      </c>
      <c r="GX333" s="157">
        <f t="shared" si="1030"/>
        <v>11604.5</v>
      </c>
      <c r="GY333" s="158">
        <f t="shared" si="1030"/>
        <v>12613.6</v>
      </c>
      <c r="GZ333" s="157">
        <f t="shared" si="1030"/>
        <v>178038.8</v>
      </c>
      <c r="HA333" s="158">
        <f t="shared" si="1030"/>
        <v>185508.5</v>
      </c>
      <c r="HB333" s="157">
        <f t="shared" si="1031"/>
        <v>0</v>
      </c>
      <c r="HC333" s="158">
        <f t="shared" si="1031"/>
        <v>0</v>
      </c>
      <c r="HD333" s="157">
        <f t="shared" si="1031"/>
        <v>0</v>
      </c>
      <c r="HE333" s="158">
        <f t="shared" si="1031"/>
        <v>0</v>
      </c>
      <c r="HF333" s="157" t="str">
        <f t="shared" si="1032"/>
        <v/>
      </c>
      <c r="HG333" s="158" t="str">
        <f t="shared" si="1032"/>
        <v/>
      </c>
      <c r="HH333" s="157" t="str">
        <f t="shared" si="1033"/>
        <v/>
      </c>
      <c r="HI333" s="158" t="str">
        <f t="shared" si="1033"/>
        <v/>
      </c>
      <c r="HJ333" s="157">
        <f t="shared" si="1034"/>
        <v>15654.5</v>
      </c>
      <c r="HK333" s="158">
        <f t="shared" si="1034"/>
        <v>17481.100000000002</v>
      </c>
      <c r="HL333" s="157">
        <f t="shared" si="1035"/>
        <v>221981.3</v>
      </c>
      <c r="HM333" s="158">
        <f t="shared" si="1035"/>
        <v>241196</v>
      </c>
    </row>
    <row r="334" spans="1:221" s="82" customFormat="1" ht="15" customHeight="1">
      <c r="A334" s="265" t="s">
        <v>693</v>
      </c>
      <c r="B334" s="213" t="s">
        <v>736</v>
      </c>
      <c r="C334" s="215"/>
      <c r="D334" s="13">
        <v>223427</v>
      </c>
      <c r="E334" s="13">
        <v>8</v>
      </c>
      <c r="F334" s="155">
        <v>1063</v>
      </c>
      <c r="G334" s="156">
        <v>2170</v>
      </c>
      <c r="H334" s="155">
        <v>27</v>
      </c>
      <c r="I334" s="156">
        <v>27</v>
      </c>
      <c r="J334" s="157">
        <f t="shared" si="968"/>
        <v>1036</v>
      </c>
      <c r="K334" s="158">
        <f t="shared" si="968"/>
        <v>2143</v>
      </c>
      <c r="L334" s="155"/>
      <c r="M334" s="156"/>
      <c r="N334" s="157">
        <f t="shared" si="969"/>
        <v>1036</v>
      </c>
      <c r="O334" s="158">
        <f t="shared" si="969"/>
        <v>2143</v>
      </c>
      <c r="P334" s="157">
        <f t="shared" si="969"/>
        <v>1036</v>
      </c>
      <c r="Q334" s="158">
        <f t="shared" si="969"/>
        <v>2143</v>
      </c>
      <c r="R334" s="155">
        <v>139</v>
      </c>
      <c r="S334" s="156">
        <v>297</v>
      </c>
      <c r="T334" s="157">
        <f t="shared" si="970"/>
        <v>139</v>
      </c>
      <c r="U334" s="158">
        <f t="shared" si="970"/>
        <v>297</v>
      </c>
      <c r="V334" s="155">
        <v>51</v>
      </c>
      <c r="W334" s="156">
        <v>209</v>
      </c>
      <c r="X334" s="157">
        <f t="shared" si="971"/>
        <v>51</v>
      </c>
      <c r="Y334" s="158">
        <f t="shared" si="971"/>
        <v>209</v>
      </c>
      <c r="Z334" s="155"/>
      <c r="AA334" s="156"/>
      <c r="AB334" s="157">
        <f t="shared" si="972"/>
        <v>0</v>
      </c>
      <c r="AC334" s="158">
        <f t="shared" si="972"/>
        <v>0</v>
      </c>
      <c r="AD334" s="157">
        <f t="shared" si="973"/>
        <v>190</v>
      </c>
      <c r="AE334" s="158">
        <f t="shared" si="973"/>
        <v>506</v>
      </c>
      <c r="AF334" s="157">
        <f t="shared" si="974"/>
        <v>190</v>
      </c>
      <c r="AG334" s="158">
        <f t="shared" si="974"/>
        <v>506</v>
      </c>
      <c r="AH334" s="155">
        <v>3.5</v>
      </c>
      <c r="AI334" s="156">
        <v>4.0999999999999996</v>
      </c>
      <c r="AJ334" s="157">
        <f t="shared" si="975"/>
        <v>486.5</v>
      </c>
      <c r="AK334" s="157">
        <f t="shared" si="975"/>
        <v>1217.6999999999998</v>
      </c>
      <c r="AL334" s="155">
        <v>3.2</v>
      </c>
      <c r="AM334" s="156">
        <v>3.8</v>
      </c>
      <c r="AN334" s="157">
        <f t="shared" si="976"/>
        <v>163.20000000000002</v>
      </c>
      <c r="AO334" s="157">
        <f t="shared" si="976"/>
        <v>794.19999999999993</v>
      </c>
      <c r="AP334" s="155"/>
      <c r="AQ334" s="156"/>
      <c r="AR334" s="157">
        <f t="shared" si="977"/>
        <v>0</v>
      </c>
      <c r="AS334" s="158">
        <f t="shared" si="977"/>
        <v>0</v>
      </c>
      <c r="AT334" s="157">
        <f t="shared" si="978"/>
        <v>3.4194736842105264</v>
      </c>
      <c r="AU334" s="158">
        <f t="shared" si="978"/>
        <v>3.9760869565217383</v>
      </c>
      <c r="AV334" s="157">
        <f t="shared" si="979"/>
        <v>649.70000000000005</v>
      </c>
      <c r="AW334" s="158">
        <f t="shared" si="979"/>
        <v>2011.8999999999996</v>
      </c>
      <c r="AX334" s="155">
        <v>68.5</v>
      </c>
      <c r="AY334" s="156">
        <v>56.8</v>
      </c>
      <c r="AZ334" s="157">
        <f t="shared" si="980"/>
        <v>9521.5</v>
      </c>
      <c r="BA334" s="158">
        <f t="shared" si="980"/>
        <v>16869.599999999999</v>
      </c>
      <c r="BB334" s="155">
        <v>56.1</v>
      </c>
      <c r="BC334" s="156">
        <v>47.9</v>
      </c>
      <c r="BD334" s="157">
        <f t="shared" si="981"/>
        <v>2861.1</v>
      </c>
      <c r="BE334" s="158">
        <f t="shared" si="981"/>
        <v>10011.1</v>
      </c>
      <c r="BF334" s="155"/>
      <c r="BG334" s="156"/>
      <c r="BH334" s="157">
        <f t="shared" si="982"/>
        <v>0</v>
      </c>
      <c r="BI334" s="158">
        <f t="shared" si="982"/>
        <v>0</v>
      </c>
      <c r="BJ334" s="157">
        <f t="shared" si="983"/>
        <v>65.171578947368417</v>
      </c>
      <c r="BK334" s="158">
        <f t="shared" si="983"/>
        <v>53.123913043478254</v>
      </c>
      <c r="BL334" s="157">
        <f t="shared" si="984"/>
        <v>12382.599999999999</v>
      </c>
      <c r="BM334" s="158">
        <f t="shared" si="984"/>
        <v>26880.699999999997</v>
      </c>
      <c r="BN334" s="155">
        <v>320</v>
      </c>
      <c r="BO334" s="156">
        <v>631</v>
      </c>
      <c r="BP334" s="157">
        <f t="shared" si="985"/>
        <v>320</v>
      </c>
      <c r="BQ334" s="158">
        <f t="shared" si="985"/>
        <v>631</v>
      </c>
      <c r="BR334" s="155">
        <v>140</v>
      </c>
      <c r="BS334" s="156">
        <v>310</v>
      </c>
      <c r="BT334" s="157">
        <f t="shared" si="986"/>
        <v>140</v>
      </c>
      <c r="BU334" s="158">
        <f t="shared" si="986"/>
        <v>310</v>
      </c>
      <c r="BV334" s="155"/>
      <c r="BW334" s="156"/>
      <c r="BX334" s="157">
        <f t="shared" si="987"/>
        <v>0</v>
      </c>
      <c r="BY334" s="158">
        <f t="shared" si="987"/>
        <v>0</v>
      </c>
      <c r="BZ334" s="157">
        <f t="shared" si="988"/>
        <v>460</v>
      </c>
      <c r="CA334" s="158">
        <f t="shared" si="988"/>
        <v>941</v>
      </c>
      <c r="CB334" s="157">
        <f t="shared" si="989"/>
        <v>460</v>
      </c>
      <c r="CC334" s="158">
        <f t="shared" si="989"/>
        <v>941</v>
      </c>
      <c r="CD334" s="155">
        <v>4.2</v>
      </c>
      <c r="CE334" s="156">
        <v>4.5999999999999996</v>
      </c>
      <c r="CF334" s="157">
        <f t="shared" si="990"/>
        <v>1344</v>
      </c>
      <c r="CG334" s="158">
        <f t="shared" si="990"/>
        <v>2902.6</v>
      </c>
      <c r="CH334" s="155">
        <v>4.0999999999999996</v>
      </c>
      <c r="CI334" s="156">
        <v>4.4000000000000004</v>
      </c>
      <c r="CJ334" s="157">
        <f t="shared" si="991"/>
        <v>574</v>
      </c>
      <c r="CK334" s="158">
        <f t="shared" si="991"/>
        <v>1364</v>
      </c>
      <c r="CL334" s="155"/>
      <c r="CM334" s="156"/>
      <c r="CN334" s="157">
        <f t="shared" si="992"/>
        <v>0</v>
      </c>
      <c r="CO334" s="158">
        <f t="shared" si="992"/>
        <v>0</v>
      </c>
      <c r="CP334" s="157">
        <f t="shared" si="993"/>
        <v>4.1695652173913045</v>
      </c>
      <c r="CQ334" s="158">
        <f t="shared" si="993"/>
        <v>4.5341126461211481</v>
      </c>
      <c r="CR334" s="157">
        <f t="shared" si="994"/>
        <v>1918</v>
      </c>
      <c r="CS334" s="158">
        <f t="shared" si="994"/>
        <v>4266.6000000000004</v>
      </c>
      <c r="CT334" s="155">
        <v>75.8</v>
      </c>
      <c r="CU334" s="156">
        <v>68.8</v>
      </c>
      <c r="CV334" s="157">
        <f t="shared" si="995"/>
        <v>24256</v>
      </c>
      <c r="CW334" s="158">
        <f t="shared" si="995"/>
        <v>43412.799999999996</v>
      </c>
      <c r="CX334" s="155">
        <v>69.7</v>
      </c>
      <c r="CY334" s="156">
        <v>61.3</v>
      </c>
      <c r="CZ334" s="157">
        <f t="shared" si="996"/>
        <v>9758</v>
      </c>
      <c r="DA334" s="158">
        <f t="shared" si="996"/>
        <v>19003</v>
      </c>
      <c r="DB334" s="155"/>
      <c r="DC334" s="156"/>
      <c r="DD334" s="157">
        <f t="shared" si="997"/>
        <v>0</v>
      </c>
      <c r="DE334" s="158">
        <f t="shared" si="997"/>
        <v>0</v>
      </c>
      <c r="DF334" s="157">
        <f t="shared" si="998"/>
        <v>73.943478260869568</v>
      </c>
      <c r="DG334" s="158">
        <f t="shared" si="998"/>
        <v>66.32922422954303</v>
      </c>
      <c r="DH334" s="157">
        <f t="shared" si="999"/>
        <v>34014</v>
      </c>
      <c r="DI334" s="158">
        <f t="shared" si="999"/>
        <v>62415.799999999988</v>
      </c>
      <c r="DJ334" s="157">
        <f t="shared" si="1000"/>
        <v>650</v>
      </c>
      <c r="DK334" s="158">
        <f t="shared" si="1000"/>
        <v>1447</v>
      </c>
      <c r="DL334" s="157">
        <f t="shared" si="1000"/>
        <v>650</v>
      </c>
      <c r="DM334" s="158">
        <f t="shared" si="1000"/>
        <v>1447</v>
      </c>
      <c r="DN334" s="157">
        <f t="shared" si="1001"/>
        <v>3.9503076923076921</v>
      </c>
      <c r="DO334" s="158">
        <f t="shared" si="1001"/>
        <v>4.3389771941948858</v>
      </c>
      <c r="DP334" s="157">
        <f t="shared" si="1002"/>
        <v>2567.6999999999998</v>
      </c>
      <c r="DQ334" s="158">
        <f t="shared" si="1002"/>
        <v>6278.5</v>
      </c>
      <c r="DR334" s="157">
        <f t="shared" si="1003"/>
        <v>71.379384615384609</v>
      </c>
      <c r="DS334" s="158">
        <f t="shared" si="1003"/>
        <v>61.711472011057353</v>
      </c>
      <c r="DT334" s="157">
        <f t="shared" si="1004"/>
        <v>46396.6</v>
      </c>
      <c r="DU334" s="158">
        <f t="shared" si="1004"/>
        <v>89296.499999999985</v>
      </c>
      <c r="DV334" s="155">
        <v>189</v>
      </c>
      <c r="DW334" s="156">
        <v>338</v>
      </c>
      <c r="DX334" s="157">
        <f t="shared" si="1005"/>
        <v>189</v>
      </c>
      <c r="DY334" s="158">
        <f t="shared" si="1005"/>
        <v>338</v>
      </c>
      <c r="DZ334" s="155">
        <v>118</v>
      </c>
      <c r="EA334" s="156">
        <v>247</v>
      </c>
      <c r="EB334" s="157">
        <f t="shared" si="1006"/>
        <v>118</v>
      </c>
      <c r="EC334" s="158">
        <f t="shared" si="1006"/>
        <v>247</v>
      </c>
      <c r="ED334" s="155"/>
      <c r="EE334" s="156"/>
      <c r="EF334" s="157">
        <f t="shared" si="1007"/>
        <v>0</v>
      </c>
      <c r="EG334" s="158">
        <f t="shared" si="1007"/>
        <v>0</v>
      </c>
      <c r="EH334" s="157">
        <f t="shared" si="1008"/>
        <v>307</v>
      </c>
      <c r="EI334" s="158">
        <f t="shared" si="1008"/>
        <v>585</v>
      </c>
      <c r="EJ334" s="157">
        <f t="shared" si="1009"/>
        <v>307</v>
      </c>
      <c r="EK334" s="158">
        <f t="shared" si="1009"/>
        <v>585</v>
      </c>
      <c r="EL334" s="155">
        <v>3.8</v>
      </c>
      <c r="EM334" s="156">
        <v>4.0999999999999996</v>
      </c>
      <c r="EN334" s="157">
        <f t="shared" si="1010"/>
        <v>718.19999999999993</v>
      </c>
      <c r="EO334" s="158">
        <f t="shared" si="1010"/>
        <v>1385.8</v>
      </c>
      <c r="EP334" s="155">
        <v>3.5</v>
      </c>
      <c r="EQ334" s="156">
        <v>3.9</v>
      </c>
      <c r="ER334" s="157">
        <f t="shared" si="1011"/>
        <v>413</v>
      </c>
      <c r="ES334" s="158">
        <f t="shared" si="1011"/>
        <v>963.3</v>
      </c>
      <c r="ET334" s="155"/>
      <c r="EU334" s="156"/>
      <c r="EV334" s="157">
        <f t="shared" si="1012"/>
        <v>0</v>
      </c>
      <c r="EW334" s="158">
        <f t="shared" si="1012"/>
        <v>0</v>
      </c>
      <c r="EX334" s="157">
        <f t="shared" si="1013"/>
        <v>3.6846905537459276</v>
      </c>
      <c r="EY334" s="158">
        <f t="shared" si="1013"/>
        <v>4.0155555555555553</v>
      </c>
      <c r="EZ334" s="157">
        <f t="shared" si="1014"/>
        <v>1131.1999999999998</v>
      </c>
      <c r="FA334" s="158">
        <f t="shared" si="1014"/>
        <v>2349.1</v>
      </c>
      <c r="FB334" s="155">
        <v>60.7</v>
      </c>
      <c r="FC334" s="156">
        <v>57.9</v>
      </c>
      <c r="FD334" s="157">
        <f t="shared" si="1015"/>
        <v>11472.300000000001</v>
      </c>
      <c r="FE334" s="158">
        <f t="shared" si="1015"/>
        <v>19570.2</v>
      </c>
      <c r="FF334" s="155">
        <v>56.2</v>
      </c>
      <c r="FG334" s="156">
        <v>48.7</v>
      </c>
      <c r="FH334" s="157">
        <f t="shared" si="1016"/>
        <v>6631.6</v>
      </c>
      <c r="FI334" s="158">
        <f t="shared" si="1016"/>
        <v>12028.900000000001</v>
      </c>
      <c r="FJ334" s="155"/>
      <c r="FK334" s="156"/>
      <c r="FL334" s="157">
        <f t="shared" si="1017"/>
        <v>0</v>
      </c>
      <c r="FM334" s="158">
        <f t="shared" si="1017"/>
        <v>0</v>
      </c>
      <c r="FN334" s="157">
        <f t="shared" si="1018"/>
        <v>58.970358306188928</v>
      </c>
      <c r="FO334" s="158">
        <f t="shared" si="1018"/>
        <v>54.015555555555558</v>
      </c>
      <c r="FP334" s="157">
        <f t="shared" si="1019"/>
        <v>18103.900000000001</v>
      </c>
      <c r="FQ334" s="158">
        <f t="shared" si="1019"/>
        <v>31599.100000000002</v>
      </c>
      <c r="FR334" s="155">
        <v>79</v>
      </c>
      <c r="FS334" s="156">
        <v>111</v>
      </c>
      <c r="FT334" s="157">
        <f t="shared" si="1020"/>
        <v>79</v>
      </c>
      <c r="FU334" s="158">
        <f t="shared" si="1020"/>
        <v>111</v>
      </c>
      <c r="FV334" s="155">
        <v>4.2</v>
      </c>
      <c r="FW334" s="156">
        <v>4.8</v>
      </c>
      <c r="FX334" s="157">
        <f t="shared" si="1021"/>
        <v>331.8</v>
      </c>
      <c r="FY334" s="158">
        <f t="shared" si="1021"/>
        <v>532.79999999999995</v>
      </c>
      <c r="FZ334" s="155">
        <v>45.7</v>
      </c>
      <c r="GA334" s="156">
        <v>43.5</v>
      </c>
      <c r="GB334" s="157">
        <f t="shared" si="1022"/>
        <v>3610.3</v>
      </c>
      <c r="GC334" s="158">
        <f t="shared" si="1022"/>
        <v>4828.5</v>
      </c>
      <c r="GD334" s="157">
        <f t="shared" si="1023"/>
        <v>648</v>
      </c>
      <c r="GE334" s="158">
        <f t="shared" si="1023"/>
        <v>1266</v>
      </c>
      <c r="GF334" s="157">
        <f t="shared" si="1023"/>
        <v>648</v>
      </c>
      <c r="GG334" s="158">
        <f t="shared" si="1023"/>
        <v>1266</v>
      </c>
      <c r="GH334" s="157">
        <f t="shared" si="1024"/>
        <v>2548.6999999999998</v>
      </c>
      <c r="GI334" s="158">
        <f t="shared" si="1024"/>
        <v>5506.0999999999995</v>
      </c>
      <c r="GJ334" s="157">
        <f t="shared" si="1025"/>
        <v>45249.8</v>
      </c>
      <c r="GK334" s="158">
        <f t="shared" si="1025"/>
        <v>79852.599999999991</v>
      </c>
      <c r="GL334" s="157">
        <f t="shared" si="1026"/>
        <v>309</v>
      </c>
      <c r="GM334" s="158">
        <f t="shared" si="1026"/>
        <v>766</v>
      </c>
      <c r="GN334" s="157">
        <f t="shared" si="1026"/>
        <v>309</v>
      </c>
      <c r="GO334" s="158">
        <f t="shared" si="1026"/>
        <v>766</v>
      </c>
      <c r="GP334" s="157">
        <f t="shared" si="1027"/>
        <v>1150.2</v>
      </c>
      <c r="GQ334" s="158">
        <f t="shared" si="1027"/>
        <v>3121.5</v>
      </c>
      <c r="GR334" s="157">
        <f t="shared" si="1028"/>
        <v>19250.7</v>
      </c>
      <c r="GS334" s="158">
        <f t="shared" si="1028"/>
        <v>41043</v>
      </c>
      <c r="GT334" s="157">
        <f t="shared" si="1029"/>
        <v>957</v>
      </c>
      <c r="GU334" s="158">
        <f t="shared" si="1029"/>
        <v>2032</v>
      </c>
      <c r="GV334" s="157">
        <f t="shared" si="1029"/>
        <v>957</v>
      </c>
      <c r="GW334" s="158">
        <f t="shared" si="1029"/>
        <v>2032</v>
      </c>
      <c r="GX334" s="157">
        <f t="shared" si="1030"/>
        <v>3698.8999999999996</v>
      </c>
      <c r="GY334" s="158">
        <f t="shared" si="1030"/>
        <v>8627.5999999999985</v>
      </c>
      <c r="GZ334" s="157">
        <f t="shared" si="1030"/>
        <v>64500.5</v>
      </c>
      <c r="HA334" s="158">
        <f t="shared" si="1030"/>
        <v>120895.59999999999</v>
      </c>
      <c r="HB334" s="157">
        <f t="shared" si="1031"/>
        <v>0</v>
      </c>
      <c r="HC334" s="158">
        <f t="shared" si="1031"/>
        <v>0</v>
      </c>
      <c r="HD334" s="157">
        <f t="shared" si="1031"/>
        <v>0</v>
      </c>
      <c r="HE334" s="158">
        <f t="shared" si="1031"/>
        <v>0</v>
      </c>
      <c r="HF334" s="157" t="str">
        <f t="shared" si="1032"/>
        <v/>
      </c>
      <c r="HG334" s="158" t="str">
        <f t="shared" si="1032"/>
        <v/>
      </c>
      <c r="HH334" s="157" t="str">
        <f t="shared" si="1033"/>
        <v/>
      </c>
      <c r="HI334" s="158" t="str">
        <f t="shared" si="1033"/>
        <v/>
      </c>
      <c r="HJ334" s="157">
        <f t="shared" si="1034"/>
        <v>4030.7</v>
      </c>
      <c r="HK334" s="158">
        <f t="shared" si="1034"/>
        <v>9160.4</v>
      </c>
      <c r="HL334" s="157">
        <f t="shared" si="1035"/>
        <v>68110.8</v>
      </c>
      <c r="HM334" s="158">
        <f t="shared" si="1035"/>
        <v>125724.09999999999</v>
      </c>
    </row>
    <row r="335" spans="1:221" s="82" customFormat="1" ht="15" customHeight="1">
      <c r="A335" s="265" t="s">
        <v>693</v>
      </c>
      <c r="B335" s="213" t="s">
        <v>737</v>
      </c>
      <c r="C335" s="215"/>
      <c r="D335" s="13">
        <v>223524</v>
      </c>
      <c r="E335" s="13">
        <v>8</v>
      </c>
      <c r="F335" s="155">
        <v>1143</v>
      </c>
      <c r="G335" s="156">
        <v>996</v>
      </c>
      <c r="H335" s="155">
        <v>8</v>
      </c>
      <c r="I335" s="156">
        <v>16</v>
      </c>
      <c r="J335" s="157">
        <f t="shared" si="968"/>
        <v>1135</v>
      </c>
      <c r="K335" s="158">
        <f t="shared" si="968"/>
        <v>980</v>
      </c>
      <c r="L335" s="155"/>
      <c r="M335" s="156"/>
      <c r="N335" s="157">
        <f t="shared" si="969"/>
        <v>1135</v>
      </c>
      <c r="O335" s="158">
        <f t="shared" si="969"/>
        <v>980</v>
      </c>
      <c r="P335" s="157">
        <f t="shared" si="969"/>
        <v>1135</v>
      </c>
      <c r="Q335" s="158">
        <f t="shared" si="969"/>
        <v>980</v>
      </c>
      <c r="R335" s="155">
        <v>21</v>
      </c>
      <c r="S335" s="156">
        <v>15</v>
      </c>
      <c r="T335" s="157">
        <f t="shared" si="970"/>
        <v>21</v>
      </c>
      <c r="U335" s="158">
        <f t="shared" si="970"/>
        <v>15</v>
      </c>
      <c r="V335" s="155">
        <v>22</v>
      </c>
      <c r="W335" s="156">
        <v>24</v>
      </c>
      <c r="X335" s="157">
        <f t="shared" si="971"/>
        <v>22</v>
      </c>
      <c r="Y335" s="158">
        <f t="shared" si="971"/>
        <v>24</v>
      </c>
      <c r="Z335" s="155"/>
      <c r="AA335" s="156"/>
      <c r="AB335" s="157">
        <f t="shared" si="972"/>
        <v>0</v>
      </c>
      <c r="AC335" s="158">
        <f t="shared" si="972"/>
        <v>0</v>
      </c>
      <c r="AD335" s="157">
        <f t="shared" si="973"/>
        <v>43</v>
      </c>
      <c r="AE335" s="158">
        <f t="shared" si="973"/>
        <v>39</v>
      </c>
      <c r="AF335" s="157">
        <f t="shared" si="974"/>
        <v>43</v>
      </c>
      <c r="AG335" s="158">
        <f t="shared" si="974"/>
        <v>39</v>
      </c>
      <c r="AH335" s="155">
        <v>4.8</v>
      </c>
      <c r="AI335" s="156">
        <v>3.5</v>
      </c>
      <c r="AJ335" s="157">
        <f t="shared" si="975"/>
        <v>100.8</v>
      </c>
      <c r="AK335" s="157">
        <f t="shared" si="975"/>
        <v>52.5</v>
      </c>
      <c r="AL335" s="155">
        <v>4.2</v>
      </c>
      <c r="AM335" s="156">
        <v>3.8</v>
      </c>
      <c r="AN335" s="157">
        <f t="shared" si="976"/>
        <v>92.4</v>
      </c>
      <c r="AO335" s="157">
        <f t="shared" si="976"/>
        <v>91.199999999999989</v>
      </c>
      <c r="AP335" s="155"/>
      <c r="AQ335" s="156"/>
      <c r="AR335" s="157">
        <f t="shared" si="977"/>
        <v>0</v>
      </c>
      <c r="AS335" s="158">
        <f t="shared" si="977"/>
        <v>0</v>
      </c>
      <c r="AT335" s="157">
        <f t="shared" si="978"/>
        <v>4.4930232558139531</v>
      </c>
      <c r="AU335" s="158">
        <f t="shared" si="978"/>
        <v>3.6846153846153844</v>
      </c>
      <c r="AV335" s="157">
        <f t="shared" si="979"/>
        <v>193.2</v>
      </c>
      <c r="AW335" s="158">
        <f t="shared" si="979"/>
        <v>143.69999999999999</v>
      </c>
      <c r="AX335" s="155">
        <v>71</v>
      </c>
      <c r="AY335" s="156">
        <v>61</v>
      </c>
      <c r="AZ335" s="157">
        <f t="shared" si="980"/>
        <v>1491</v>
      </c>
      <c r="BA335" s="158">
        <f t="shared" si="980"/>
        <v>915</v>
      </c>
      <c r="BB335" s="155">
        <v>59.6</v>
      </c>
      <c r="BC335" s="156">
        <v>57.1</v>
      </c>
      <c r="BD335" s="157">
        <f t="shared" si="981"/>
        <v>1311.2</v>
      </c>
      <c r="BE335" s="158">
        <f t="shared" si="981"/>
        <v>1370.4</v>
      </c>
      <c r="BF335" s="155"/>
      <c r="BG335" s="156"/>
      <c r="BH335" s="157">
        <f t="shared" si="982"/>
        <v>0</v>
      </c>
      <c r="BI335" s="158">
        <f t="shared" si="982"/>
        <v>0</v>
      </c>
      <c r="BJ335" s="157">
        <f t="shared" si="983"/>
        <v>65.167441860465118</v>
      </c>
      <c r="BK335" s="158">
        <f t="shared" si="983"/>
        <v>58.6</v>
      </c>
      <c r="BL335" s="157">
        <f t="shared" si="984"/>
        <v>2802.2000000000003</v>
      </c>
      <c r="BM335" s="158">
        <f t="shared" si="984"/>
        <v>2285.4</v>
      </c>
      <c r="BN335" s="155">
        <v>129</v>
      </c>
      <c r="BO335" s="156">
        <v>112</v>
      </c>
      <c r="BP335" s="157">
        <f t="shared" si="985"/>
        <v>129</v>
      </c>
      <c r="BQ335" s="158">
        <f t="shared" si="985"/>
        <v>112</v>
      </c>
      <c r="BR335" s="155">
        <v>247</v>
      </c>
      <c r="BS335" s="156">
        <v>198</v>
      </c>
      <c r="BT335" s="157">
        <f t="shared" si="986"/>
        <v>247</v>
      </c>
      <c r="BU335" s="158">
        <f t="shared" si="986"/>
        <v>198</v>
      </c>
      <c r="BV335" s="155"/>
      <c r="BW335" s="156"/>
      <c r="BX335" s="157">
        <f t="shared" si="987"/>
        <v>0</v>
      </c>
      <c r="BY335" s="158">
        <f t="shared" si="987"/>
        <v>0</v>
      </c>
      <c r="BZ335" s="157">
        <f t="shared" si="988"/>
        <v>376</v>
      </c>
      <c r="CA335" s="158">
        <f t="shared" si="988"/>
        <v>310</v>
      </c>
      <c r="CB335" s="157">
        <f t="shared" si="989"/>
        <v>376</v>
      </c>
      <c r="CC335" s="158">
        <f t="shared" si="989"/>
        <v>310</v>
      </c>
      <c r="CD335" s="155">
        <v>5.0999999999999996</v>
      </c>
      <c r="CE335" s="156">
        <v>4.2</v>
      </c>
      <c r="CF335" s="157">
        <f t="shared" si="990"/>
        <v>657.9</v>
      </c>
      <c r="CG335" s="158">
        <f t="shared" si="990"/>
        <v>470.40000000000003</v>
      </c>
      <c r="CH335" s="155">
        <v>5.3</v>
      </c>
      <c r="CI335" s="156">
        <v>4.8</v>
      </c>
      <c r="CJ335" s="157">
        <f t="shared" si="991"/>
        <v>1309.0999999999999</v>
      </c>
      <c r="CK335" s="158">
        <f t="shared" si="991"/>
        <v>950.4</v>
      </c>
      <c r="CL335" s="155"/>
      <c r="CM335" s="156"/>
      <c r="CN335" s="157">
        <f t="shared" si="992"/>
        <v>0</v>
      </c>
      <c r="CO335" s="158">
        <f t="shared" si="992"/>
        <v>0</v>
      </c>
      <c r="CP335" s="157">
        <f t="shared" si="993"/>
        <v>5.2313829787234045</v>
      </c>
      <c r="CQ335" s="158">
        <f t="shared" si="993"/>
        <v>4.5832258064516127</v>
      </c>
      <c r="CR335" s="157">
        <f t="shared" si="994"/>
        <v>1967</v>
      </c>
      <c r="CS335" s="158">
        <f t="shared" si="994"/>
        <v>1420.8</v>
      </c>
      <c r="CT335" s="155">
        <v>75.7</v>
      </c>
      <c r="CU335" s="156">
        <v>72.900000000000006</v>
      </c>
      <c r="CV335" s="157">
        <f t="shared" si="995"/>
        <v>9765.3000000000011</v>
      </c>
      <c r="CW335" s="158">
        <f t="shared" si="995"/>
        <v>8164.8000000000011</v>
      </c>
      <c r="CX335" s="155">
        <v>67.2</v>
      </c>
      <c r="CY335" s="156">
        <v>74.8</v>
      </c>
      <c r="CZ335" s="157">
        <f t="shared" si="996"/>
        <v>16598.400000000001</v>
      </c>
      <c r="DA335" s="158">
        <f t="shared" si="996"/>
        <v>14810.4</v>
      </c>
      <c r="DB335" s="155"/>
      <c r="DC335" s="156"/>
      <c r="DD335" s="157">
        <f t="shared" si="997"/>
        <v>0</v>
      </c>
      <c r="DE335" s="158">
        <f t="shared" si="997"/>
        <v>0</v>
      </c>
      <c r="DF335" s="157">
        <f t="shared" si="998"/>
        <v>70.116223404255337</v>
      </c>
      <c r="DG335" s="158">
        <f t="shared" si="998"/>
        <v>74.11354838709677</v>
      </c>
      <c r="DH335" s="157">
        <f t="shared" si="999"/>
        <v>26363.700000000008</v>
      </c>
      <c r="DI335" s="158">
        <f t="shared" si="999"/>
        <v>22975.199999999997</v>
      </c>
      <c r="DJ335" s="157">
        <f t="shared" si="1000"/>
        <v>419</v>
      </c>
      <c r="DK335" s="158">
        <f t="shared" si="1000"/>
        <v>349</v>
      </c>
      <c r="DL335" s="157">
        <f t="shared" si="1000"/>
        <v>419</v>
      </c>
      <c r="DM335" s="158">
        <f t="shared" si="1000"/>
        <v>349</v>
      </c>
      <c r="DN335" s="157">
        <f t="shared" si="1001"/>
        <v>5.1556085918854411</v>
      </c>
      <c r="DO335" s="158">
        <f t="shared" si="1001"/>
        <v>4.4828080229226357</v>
      </c>
      <c r="DP335" s="157">
        <f t="shared" si="1002"/>
        <v>2160.1999999999998</v>
      </c>
      <c r="DQ335" s="158">
        <f t="shared" si="1002"/>
        <v>1564.4999999999998</v>
      </c>
      <c r="DR335" s="157">
        <f t="shared" si="1003"/>
        <v>69.60835322195706</v>
      </c>
      <c r="DS335" s="158">
        <f t="shared" si="1003"/>
        <v>72.379942693409731</v>
      </c>
      <c r="DT335" s="157">
        <f t="shared" si="1004"/>
        <v>29165.900000000009</v>
      </c>
      <c r="DU335" s="158">
        <f t="shared" si="1004"/>
        <v>25260.599999999995</v>
      </c>
      <c r="DV335" s="155">
        <v>53</v>
      </c>
      <c r="DW335" s="156">
        <v>51</v>
      </c>
      <c r="DX335" s="157">
        <f t="shared" si="1005"/>
        <v>53</v>
      </c>
      <c r="DY335" s="158">
        <f t="shared" si="1005"/>
        <v>51</v>
      </c>
      <c r="DZ335" s="155">
        <v>231</v>
      </c>
      <c r="EA335" s="156">
        <v>198</v>
      </c>
      <c r="EB335" s="157">
        <f t="shared" si="1006"/>
        <v>231</v>
      </c>
      <c r="EC335" s="158">
        <f t="shared" si="1006"/>
        <v>198</v>
      </c>
      <c r="ED335" s="155"/>
      <c r="EE335" s="156"/>
      <c r="EF335" s="157">
        <f t="shared" si="1007"/>
        <v>0</v>
      </c>
      <c r="EG335" s="158">
        <f t="shared" si="1007"/>
        <v>0</v>
      </c>
      <c r="EH335" s="157">
        <f t="shared" si="1008"/>
        <v>284</v>
      </c>
      <c r="EI335" s="158">
        <f t="shared" si="1008"/>
        <v>249</v>
      </c>
      <c r="EJ335" s="157">
        <f t="shared" si="1009"/>
        <v>284</v>
      </c>
      <c r="EK335" s="158">
        <f t="shared" si="1009"/>
        <v>249</v>
      </c>
      <c r="EL335" s="155">
        <v>3.9</v>
      </c>
      <c r="EM335" s="156">
        <v>3.2</v>
      </c>
      <c r="EN335" s="157">
        <f t="shared" si="1010"/>
        <v>206.7</v>
      </c>
      <c r="EO335" s="158">
        <f t="shared" si="1010"/>
        <v>163.20000000000002</v>
      </c>
      <c r="EP335" s="155">
        <v>3.9</v>
      </c>
      <c r="EQ335" s="156">
        <v>3.3</v>
      </c>
      <c r="ER335" s="157">
        <f t="shared" si="1011"/>
        <v>900.9</v>
      </c>
      <c r="ES335" s="158">
        <f t="shared" si="1011"/>
        <v>653.4</v>
      </c>
      <c r="ET335" s="155"/>
      <c r="EU335" s="156"/>
      <c r="EV335" s="157">
        <f t="shared" si="1012"/>
        <v>0</v>
      </c>
      <c r="EW335" s="158">
        <f t="shared" si="1012"/>
        <v>0</v>
      </c>
      <c r="EX335" s="157">
        <f t="shared" si="1013"/>
        <v>3.8999999999999995</v>
      </c>
      <c r="EY335" s="158">
        <f t="shared" si="1013"/>
        <v>3.2795180722891568</v>
      </c>
      <c r="EZ335" s="157">
        <f t="shared" si="1014"/>
        <v>1107.5999999999999</v>
      </c>
      <c r="FA335" s="158">
        <f t="shared" si="1014"/>
        <v>816.6</v>
      </c>
      <c r="FB335" s="155">
        <v>51.1</v>
      </c>
      <c r="FC335" s="156">
        <v>51.4</v>
      </c>
      <c r="FD335" s="157">
        <f t="shared" si="1015"/>
        <v>2708.3</v>
      </c>
      <c r="FE335" s="158">
        <f t="shared" si="1015"/>
        <v>2621.4</v>
      </c>
      <c r="FF335" s="155">
        <v>43.1</v>
      </c>
      <c r="FG335" s="156">
        <v>43.4</v>
      </c>
      <c r="FH335" s="157">
        <f t="shared" si="1016"/>
        <v>9956.1</v>
      </c>
      <c r="FI335" s="158">
        <f t="shared" si="1016"/>
        <v>8593.1999999999989</v>
      </c>
      <c r="FJ335" s="155"/>
      <c r="FK335" s="156"/>
      <c r="FL335" s="157">
        <f t="shared" si="1017"/>
        <v>0</v>
      </c>
      <c r="FM335" s="158">
        <f t="shared" si="1017"/>
        <v>0</v>
      </c>
      <c r="FN335" s="157">
        <f t="shared" si="1018"/>
        <v>44.592957746478881</v>
      </c>
      <c r="FO335" s="158">
        <f t="shared" si="1018"/>
        <v>45.038554216867468</v>
      </c>
      <c r="FP335" s="157">
        <f t="shared" si="1019"/>
        <v>12664.400000000001</v>
      </c>
      <c r="FQ335" s="158">
        <f t="shared" si="1019"/>
        <v>11214.599999999999</v>
      </c>
      <c r="FR335" s="155">
        <v>432</v>
      </c>
      <c r="FS335" s="156">
        <v>382</v>
      </c>
      <c r="FT335" s="157">
        <f t="shared" si="1020"/>
        <v>432</v>
      </c>
      <c r="FU335" s="158">
        <f t="shared" si="1020"/>
        <v>382</v>
      </c>
      <c r="FV335" s="155">
        <v>4.5</v>
      </c>
      <c r="FW335" s="156">
        <v>3.6</v>
      </c>
      <c r="FX335" s="157">
        <f t="shared" si="1021"/>
        <v>1944</v>
      </c>
      <c r="FY335" s="158">
        <f t="shared" si="1021"/>
        <v>1375.2</v>
      </c>
      <c r="FZ335" s="155">
        <v>43.4</v>
      </c>
      <c r="GA335" s="156">
        <v>41.3</v>
      </c>
      <c r="GB335" s="157">
        <f t="shared" si="1022"/>
        <v>18748.8</v>
      </c>
      <c r="GC335" s="158">
        <f t="shared" si="1022"/>
        <v>15776.599999999999</v>
      </c>
      <c r="GD335" s="157">
        <f t="shared" si="1023"/>
        <v>203</v>
      </c>
      <c r="GE335" s="158">
        <f t="shared" si="1023"/>
        <v>178</v>
      </c>
      <c r="GF335" s="157">
        <f t="shared" si="1023"/>
        <v>203</v>
      </c>
      <c r="GG335" s="158">
        <f t="shared" si="1023"/>
        <v>178</v>
      </c>
      <c r="GH335" s="157">
        <f t="shared" si="1024"/>
        <v>965.39999999999986</v>
      </c>
      <c r="GI335" s="158">
        <f t="shared" si="1024"/>
        <v>686.10000000000014</v>
      </c>
      <c r="GJ335" s="157">
        <f t="shared" si="1025"/>
        <v>13964.600000000002</v>
      </c>
      <c r="GK335" s="158">
        <f t="shared" si="1025"/>
        <v>11701.2</v>
      </c>
      <c r="GL335" s="157">
        <f t="shared" si="1026"/>
        <v>500</v>
      </c>
      <c r="GM335" s="158">
        <f t="shared" si="1026"/>
        <v>420</v>
      </c>
      <c r="GN335" s="157">
        <f t="shared" si="1026"/>
        <v>500</v>
      </c>
      <c r="GO335" s="158">
        <f t="shared" si="1026"/>
        <v>420</v>
      </c>
      <c r="GP335" s="157">
        <f t="shared" si="1027"/>
        <v>2302.4</v>
      </c>
      <c r="GQ335" s="158">
        <f t="shared" si="1027"/>
        <v>1695</v>
      </c>
      <c r="GR335" s="157">
        <f t="shared" si="1028"/>
        <v>27865.700000000004</v>
      </c>
      <c r="GS335" s="158">
        <f t="shared" si="1028"/>
        <v>24774</v>
      </c>
      <c r="GT335" s="157">
        <f t="shared" si="1029"/>
        <v>703</v>
      </c>
      <c r="GU335" s="158">
        <f t="shared" si="1029"/>
        <v>598</v>
      </c>
      <c r="GV335" s="157">
        <f t="shared" si="1029"/>
        <v>703</v>
      </c>
      <c r="GW335" s="158">
        <f t="shared" si="1029"/>
        <v>598</v>
      </c>
      <c r="GX335" s="157">
        <f t="shared" si="1030"/>
        <v>3267.8</v>
      </c>
      <c r="GY335" s="158">
        <f t="shared" si="1030"/>
        <v>2381.1000000000004</v>
      </c>
      <c r="GZ335" s="157">
        <f t="shared" si="1030"/>
        <v>41830.300000000003</v>
      </c>
      <c r="HA335" s="158">
        <f t="shared" si="1030"/>
        <v>36475.199999999997</v>
      </c>
      <c r="HB335" s="157">
        <f t="shared" si="1031"/>
        <v>0</v>
      </c>
      <c r="HC335" s="158">
        <f t="shared" si="1031"/>
        <v>0</v>
      </c>
      <c r="HD335" s="157">
        <f t="shared" si="1031"/>
        <v>0</v>
      </c>
      <c r="HE335" s="158">
        <f t="shared" si="1031"/>
        <v>0</v>
      </c>
      <c r="HF335" s="157" t="str">
        <f t="shared" si="1032"/>
        <v/>
      </c>
      <c r="HG335" s="158" t="str">
        <f t="shared" si="1032"/>
        <v/>
      </c>
      <c r="HH335" s="157" t="str">
        <f t="shared" si="1033"/>
        <v/>
      </c>
      <c r="HI335" s="158" t="str">
        <f t="shared" si="1033"/>
        <v/>
      </c>
      <c r="HJ335" s="157">
        <f t="shared" si="1034"/>
        <v>5211.7999999999993</v>
      </c>
      <c r="HK335" s="158">
        <f t="shared" si="1034"/>
        <v>3756.3</v>
      </c>
      <c r="HL335" s="157">
        <f t="shared" si="1035"/>
        <v>60579.100000000006</v>
      </c>
      <c r="HM335" s="158">
        <f t="shared" si="1035"/>
        <v>52251.799999999996</v>
      </c>
    </row>
    <row r="336" spans="1:221" s="82" customFormat="1" ht="15" customHeight="1">
      <c r="A336" s="265" t="s">
        <v>693</v>
      </c>
      <c r="B336" s="213" t="s">
        <v>738</v>
      </c>
      <c r="C336" s="215"/>
      <c r="D336" s="13">
        <v>223816</v>
      </c>
      <c r="E336" s="13">
        <v>8</v>
      </c>
      <c r="F336" s="155">
        <v>1969</v>
      </c>
      <c r="G336" s="156">
        <v>1841</v>
      </c>
      <c r="H336" s="155">
        <v>136</v>
      </c>
      <c r="I336" s="156">
        <v>86</v>
      </c>
      <c r="J336" s="157">
        <f t="shared" si="968"/>
        <v>1833</v>
      </c>
      <c r="K336" s="158">
        <f t="shared" si="968"/>
        <v>1755</v>
      </c>
      <c r="L336" s="155"/>
      <c r="M336" s="156"/>
      <c r="N336" s="157">
        <f t="shared" si="969"/>
        <v>1833</v>
      </c>
      <c r="O336" s="158">
        <f t="shared" si="969"/>
        <v>1755</v>
      </c>
      <c r="P336" s="157">
        <f t="shared" si="969"/>
        <v>1833</v>
      </c>
      <c r="Q336" s="158">
        <f t="shared" si="969"/>
        <v>1755</v>
      </c>
      <c r="R336" s="155">
        <v>26</v>
      </c>
      <c r="S336" s="156">
        <v>29</v>
      </c>
      <c r="T336" s="157">
        <f t="shared" si="970"/>
        <v>26</v>
      </c>
      <c r="U336" s="158">
        <f t="shared" si="970"/>
        <v>29</v>
      </c>
      <c r="V336" s="155">
        <v>41</v>
      </c>
      <c r="W336" s="156">
        <v>36</v>
      </c>
      <c r="X336" s="157">
        <f t="shared" si="971"/>
        <v>41</v>
      </c>
      <c r="Y336" s="158">
        <f t="shared" si="971"/>
        <v>36</v>
      </c>
      <c r="Z336" s="155"/>
      <c r="AA336" s="156"/>
      <c r="AB336" s="157">
        <f t="shared" si="972"/>
        <v>0</v>
      </c>
      <c r="AC336" s="158">
        <f t="shared" si="972"/>
        <v>0</v>
      </c>
      <c r="AD336" s="157">
        <f t="shared" si="973"/>
        <v>67</v>
      </c>
      <c r="AE336" s="158">
        <f t="shared" si="973"/>
        <v>65</v>
      </c>
      <c r="AF336" s="157">
        <f t="shared" si="974"/>
        <v>67</v>
      </c>
      <c r="AG336" s="158">
        <f t="shared" si="974"/>
        <v>65</v>
      </c>
      <c r="AH336" s="155">
        <v>3.2</v>
      </c>
      <c r="AI336" s="156">
        <v>3.8</v>
      </c>
      <c r="AJ336" s="157">
        <f t="shared" si="975"/>
        <v>83.2</v>
      </c>
      <c r="AK336" s="157">
        <f t="shared" si="975"/>
        <v>110.19999999999999</v>
      </c>
      <c r="AL336" s="155">
        <v>3.7</v>
      </c>
      <c r="AM336" s="156">
        <v>2.9</v>
      </c>
      <c r="AN336" s="157">
        <f t="shared" si="976"/>
        <v>151.70000000000002</v>
      </c>
      <c r="AO336" s="157">
        <f t="shared" si="976"/>
        <v>104.39999999999999</v>
      </c>
      <c r="AP336" s="155"/>
      <c r="AQ336" s="156"/>
      <c r="AR336" s="157">
        <f t="shared" si="977"/>
        <v>0</v>
      </c>
      <c r="AS336" s="158">
        <f t="shared" si="977"/>
        <v>0</v>
      </c>
      <c r="AT336" s="157">
        <f t="shared" si="978"/>
        <v>3.5059701492537321</v>
      </c>
      <c r="AU336" s="158">
        <f t="shared" si="978"/>
        <v>3.3015384615384611</v>
      </c>
      <c r="AV336" s="157">
        <f t="shared" si="979"/>
        <v>234.90000000000006</v>
      </c>
      <c r="AW336" s="158">
        <f t="shared" si="979"/>
        <v>214.59999999999997</v>
      </c>
      <c r="AX336" s="155">
        <v>67.3</v>
      </c>
      <c r="AY336" s="156">
        <v>55.7</v>
      </c>
      <c r="AZ336" s="157">
        <f t="shared" si="980"/>
        <v>1749.8</v>
      </c>
      <c r="BA336" s="158">
        <f t="shared" si="980"/>
        <v>1615.3000000000002</v>
      </c>
      <c r="BB336" s="155">
        <v>60.4</v>
      </c>
      <c r="BC336" s="156">
        <v>49.4</v>
      </c>
      <c r="BD336" s="157">
        <f t="shared" si="981"/>
        <v>2476.4</v>
      </c>
      <c r="BE336" s="158">
        <f t="shared" si="981"/>
        <v>1778.3999999999999</v>
      </c>
      <c r="BF336" s="155"/>
      <c r="BG336" s="156"/>
      <c r="BH336" s="157">
        <f t="shared" si="982"/>
        <v>0</v>
      </c>
      <c r="BI336" s="158">
        <f t="shared" si="982"/>
        <v>0</v>
      </c>
      <c r="BJ336" s="157">
        <f t="shared" si="983"/>
        <v>63.077611940298503</v>
      </c>
      <c r="BK336" s="158">
        <f t="shared" si="983"/>
        <v>52.21076923076923</v>
      </c>
      <c r="BL336" s="157">
        <f t="shared" si="984"/>
        <v>4226.2</v>
      </c>
      <c r="BM336" s="158">
        <f t="shared" si="984"/>
        <v>3393.7</v>
      </c>
      <c r="BN336" s="155">
        <v>148</v>
      </c>
      <c r="BO336" s="156">
        <v>173</v>
      </c>
      <c r="BP336" s="157">
        <f t="shared" si="985"/>
        <v>148</v>
      </c>
      <c r="BQ336" s="158">
        <f t="shared" si="985"/>
        <v>173</v>
      </c>
      <c r="BR336" s="155">
        <v>307</v>
      </c>
      <c r="BS336" s="156">
        <v>279</v>
      </c>
      <c r="BT336" s="157">
        <f t="shared" si="986"/>
        <v>307</v>
      </c>
      <c r="BU336" s="158">
        <f t="shared" si="986"/>
        <v>279</v>
      </c>
      <c r="BV336" s="155"/>
      <c r="BW336" s="156"/>
      <c r="BX336" s="157">
        <f t="shared" si="987"/>
        <v>0</v>
      </c>
      <c r="BY336" s="158">
        <f t="shared" si="987"/>
        <v>0</v>
      </c>
      <c r="BZ336" s="157">
        <f t="shared" si="988"/>
        <v>455</v>
      </c>
      <c r="CA336" s="158">
        <f t="shared" si="988"/>
        <v>452</v>
      </c>
      <c r="CB336" s="157">
        <f t="shared" si="989"/>
        <v>455</v>
      </c>
      <c r="CC336" s="158">
        <f t="shared" si="989"/>
        <v>452</v>
      </c>
      <c r="CD336" s="155">
        <v>4.3</v>
      </c>
      <c r="CE336" s="156">
        <v>4.3</v>
      </c>
      <c r="CF336" s="157">
        <f t="shared" si="990"/>
        <v>636.4</v>
      </c>
      <c r="CG336" s="158">
        <f t="shared" si="990"/>
        <v>743.9</v>
      </c>
      <c r="CH336" s="155">
        <v>5</v>
      </c>
      <c r="CI336" s="156">
        <v>5</v>
      </c>
      <c r="CJ336" s="157">
        <f t="shared" si="991"/>
        <v>1535</v>
      </c>
      <c r="CK336" s="158">
        <f t="shared" si="991"/>
        <v>1395</v>
      </c>
      <c r="CL336" s="155"/>
      <c r="CM336" s="156"/>
      <c r="CN336" s="157">
        <f t="shared" si="992"/>
        <v>0</v>
      </c>
      <c r="CO336" s="158">
        <f t="shared" si="992"/>
        <v>0</v>
      </c>
      <c r="CP336" s="157">
        <f t="shared" si="993"/>
        <v>4.7723076923076926</v>
      </c>
      <c r="CQ336" s="158">
        <f t="shared" si="993"/>
        <v>4.7320796460176995</v>
      </c>
      <c r="CR336" s="157">
        <f t="shared" si="994"/>
        <v>2171.4</v>
      </c>
      <c r="CS336" s="158">
        <f t="shared" si="994"/>
        <v>2138.9</v>
      </c>
      <c r="CT336" s="155">
        <v>85.3</v>
      </c>
      <c r="CU336" s="156">
        <v>78.400000000000006</v>
      </c>
      <c r="CV336" s="157">
        <f t="shared" si="995"/>
        <v>12624.4</v>
      </c>
      <c r="CW336" s="158">
        <f t="shared" si="995"/>
        <v>13563.2</v>
      </c>
      <c r="CX336" s="155">
        <v>63.9</v>
      </c>
      <c r="CY336" s="156">
        <v>60.8</v>
      </c>
      <c r="CZ336" s="157">
        <f t="shared" si="996"/>
        <v>19617.3</v>
      </c>
      <c r="DA336" s="158">
        <f t="shared" si="996"/>
        <v>16963.2</v>
      </c>
      <c r="DB336" s="155"/>
      <c r="DC336" s="156"/>
      <c r="DD336" s="157">
        <f t="shared" si="997"/>
        <v>0</v>
      </c>
      <c r="DE336" s="158">
        <f t="shared" si="997"/>
        <v>0</v>
      </c>
      <c r="DF336" s="157">
        <f t="shared" si="998"/>
        <v>70.860879120879119</v>
      </c>
      <c r="DG336" s="158">
        <f t="shared" si="998"/>
        <v>67.536283185840716</v>
      </c>
      <c r="DH336" s="157">
        <f t="shared" si="999"/>
        <v>32241.7</v>
      </c>
      <c r="DI336" s="158">
        <f t="shared" si="999"/>
        <v>30526.400000000005</v>
      </c>
      <c r="DJ336" s="157">
        <f t="shared" si="1000"/>
        <v>522</v>
      </c>
      <c r="DK336" s="158">
        <f t="shared" si="1000"/>
        <v>517</v>
      </c>
      <c r="DL336" s="157">
        <f t="shared" si="1000"/>
        <v>522</v>
      </c>
      <c r="DM336" s="158">
        <f t="shared" si="1000"/>
        <v>517</v>
      </c>
      <c r="DN336" s="157">
        <f t="shared" si="1001"/>
        <v>4.6097701149425294</v>
      </c>
      <c r="DO336" s="158">
        <f t="shared" si="1001"/>
        <v>4.5522243713733079</v>
      </c>
      <c r="DP336" s="157">
        <f t="shared" si="1002"/>
        <v>2406.3000000000002</v>
      </c>
      <c r="DQ336" s="158">
        <f t="shared" si="1002"/>
        <v>2353.5</v>
      </c>
      <c r="DR336" s="157">
        <f t="shared" si="1003"/>
        <v>69.861877394636025</v>
      </c>
      <c r="DS336" s="158">
        <f t="shared" si="1003"/>
        <v>65.609477756286282</v>
      </c>
      <c r="DT336" s="157">
        <f t="shared" si="1004"/>
        <v>36467.9</v>
      </c>
      <c r="DU336" s="158">
        <f t="shared" si="1004"/>
        <v>33920.100000000006</v>
      </c>
      <c r="DV336" s="155">
        <v>127</v>
      </c>
      <c r="DW336" s="156">
        <v>102</v>
      </c>
      <c r="DX336" s="157">
        <f t="shared" si="1005"/>
        <v>127</v>
      </c>
      <c r="DY336" s="158">
        <f t="shared" si="1005"/>
        <v>102</v>
      </c>
      <c r="DZ336" s="155">
        <v>305</v>
      </c>
      <c r="EA336" s="156">
        <v>313</v>
      </c>
      <c r="EB336" s="157">
        <f t="shared" si="1006"/>
        <v>305</v>
      </c>
      <c r="EC336" s="158">
        <f t="shared" si="1006"/>
        <v>313</v>
      </c>
      <c r="ED336" s="155"/>
      <c r="EE336" s="156"/>
      <c r="EF336" s="157">
        <f t="shared" si="1007"/>
        <v>0</v>
      </c>
      <c r="EG336" s="158">
        <f t="shared" si="1007"/>
        <v>0</v>
      </c>
      <c r="EH336" s="157">
        <f t="shared" si="1008"/>
        <v>432</v>
      </c>
      <c r="EI336" s="158">
        <f t="shared" si="1008"/>
        <v>415</v>
      </c>
      <c r="EJ336" s="157">
        <f t="shared" si="1009"/>
        <v>432</v>
      </c>
      <c r="EK336" s="158">
        <f t="shared" si="1009"/>
        <v>415</v>
      </c>
      <c r="EL336" s="155">
        <v>3.1</v>
      </c>
      <c r="EM336" s="156">
        <v>3.4</v>
      </c>
      <c r="EN336" s="157">
        <f t="shared" si="1010"/>
        <v>393.7</v>
      </c>
      <c r="EO336" s="158">
        <f t="shared" si="1010"/>
        <v>346.8</v>
      </c>
      <c r="EP336" s="155">
        <v>3.6</v>
      </c>
      <c r="EQ336" s="156">
        <v>3.5</v>
      </c>
      <c r="ER336" s="157">
        <f t="shared" si="1011"/>
        <v>1098</v>
      </c>
      <c r="ES336" s="158">
        <f t="shared" si="1011"/>
        <v>1095.5</v>
      </c>
      <c r="ET336" s="155"/>
      <c r="EU336" s="156"/>
      <c r="EV336" s="157">
        <f t="shared" si="1012"/>
        <v>0</v>
      </c>
      <c r="EW336" s="158">
        <f t="shared" si="1012"/>
        <v>0</v>
      </c>
      <c r="EX336" s="157">
        <f t="shared" si="1013"/>
        <v>3.4530092592592592</v>
      </c>
      <c r="EY336" s="158">
        <f t="shared" si="1013"/>
        <v>3.475421686746988</v>
      </c>
      <c r="EZ336" s="157">
        <f t="shared" si="1014"/>
        <v>1491.7</v>
      </c>
      <c r="FA336" s="158">
        <f t="shared" si="1014"/>
        <v>1442.3</v>
      </c>
      <c r="FB336" s="155">
        <v>59.8</v>
      </c>
      <c r="FC336" s="156">
        <v>59.9</v>
      </c>
      <c r="FD336" s="157">
        <f t="shared" si="1015"/>
        <v>7594.5999999999995</v>
      </c>
      <c r="FE336" s="158">
        <f t="shared" si="1015"/>
        <v>6109.8</v>
      </c>
      <c r="FF336" s="155">
        <v>47.2</v>
      </c>
      <c r="FG336" s="156">
        <v>41.3</v>
      </c>
      <c r="FH336" s="157">
        <f t="shared" si="1016"/>
        <v>14396</v>
      </c>
      <c r="FI336" s="158">
        <f t="shared" si="1016"/>
        <v>12926.9</v>
      </c>
      <c r="FJ336" s="155"/>
      <c r="FK336" s="156"/>
      <c r="FL336" s="157">
        <f t="shared" si="1017"/>
        <v>0</v>
      </c>
      <c r="FM336" s="158">
        <f t="shared" si="1017"/>
        <v>0</v>
      </c>
      <c r="FN336" s="157">
        <f t="shared" si="1018"/>
        <v>50.904166666666661</v>
      </c>
      <c r="FO336" s="158">
        <f t="shared" si="1018"/>
        <v>45.871566265060245</v>
      </c>
      <c r="FP336" s="157">
        <f t="shared" si="1019"/>
        <v>21990.6</v>
      </c>
      <c r="FQ336" s="158">
        <f t="shared" si="1019"/>
        <v>19036.7</v>
      </c>
      <c r="FR336" s="155">
        <v>879</v>
      </c>
      <c r="FS336" s="156">
        <v>823</v>
      </c>
      <c r="FT336" s="157">
        <f t="shared" si="1020"/>
        <v>879</v>
      </c>
      <c r="FU336" s="158">
        <f t="shared" si="1020"/>
        <v>823</v>
      </c>
      <c r="FV336" s="155">
        <v>4.4000000000000004</v>
      </c>
      <c r="FW336" s="156">
        <v>3.9</v>
      </c>
      <c r="FX336" s="157">
        <f t="shared" si="1021"/>
        <v>3867.6000000000004</v>
      </c>
      <c r="FY336" s="158">
        <f t="shared" si="1021"/>
        <v>3209.7</v>
      </c>
      <c r="FZ336" s="155">
        <v>41.8</v>
      </c>
      <c r="GA336" s="156">
        <v>36.5</v>
      </c>
      <c r="GB336" s="157">
        <f t="shared" si="1022"/>
        <v>36742.199999999997</v>
      </c>
      <c r="GC336" s="158">
        <f t="shared" si="1022"/>
        <v>30039.5</v>
      </c>
      <c r="GD336" s="157">
        <f t="shared" si="1023"/>
        <v>301</v>
      </c>
      <c r="GE336" s="158">
        <f t="shared" si="1023"/>
        <v>304</v>
      </c>
      <c r="GF336" s="157">
        <f t="shared" si="1023"/>
        <v>301</v>
      </c>
      <c r="GG336" s="158">
        <f t="shared" si="1023"/>
        <v>304</v>
      </c>
      <c r="GH336" s="157">
        <f t="shared" si="1024"/>
        <v>1113.3</v>
      </c>
      <c r="GI336" s="158">
        <f t="shared" si="1024"/>
        <v>1200.8999999999999</v>
      </c>
      <c r="GJ336" s="157">
        <f t="shared" si="1025"/>
        <v>21968.799999999999</v>
      </c>
      <c r="GK336" s="158">
        <f t="shared" si="1025"/>
        <v>21288.3</v>
      </c>
      <c r="GL336" s="157">
        <f t="shared" si="1026"/>
        <v>653</v>
      </c>
      <c r="GM336" s="158">
        <f t="shared" si="1026"/>
        <v>628</v>
      </c>
      <c r="GN336" s="157">
        <f t="shared" si="1026"/>
        <v>653</v>
      </c>
      <c r="GO336" s="158">
        <f t="shared" si="1026"/>
        <v>628</v>
      </c>
      <c r="GP336" s="157">
        <f t="shared" si="1027"/>
        <v>2784.7</v>
      </c>
      <c r="GQ336" s="158">
        <f t="shared" si="1027"/>
        <v>2594.9</v>
      </c>
      <c r="GR336" s="157">
        <f t="shared" si="1028"/>
        <v>36489.699999999997</v>
      </c>
      <c r="GS336" s="158">
        <f t="shared" si="1028"/>
        <v>31668.5</v>
      </c>
      <c r="GT336" s="157">
        <f t="shared" si="1029"/>
        <v>954</v>
      </c>
      <c r="GU336" s="158">
        <f t="shared" si="1029"/>
        <v>932</v>
      </c>
      <c r="GV336" s="157">
        <f t="shared" si="1029"/>
        <v>954</v>
      </c>
      <c r="GW336" s="158">
        <f t="shared" si="1029"/>
        <v>932</v>
      </c>
      <c r="GX336" s="157">
        <f t="shared" si="1030"/>
        <v>3898</v>
      </c>
      <c r="GY336" s="158">
        <f t="shared" si="1030"/>
        <v>3795.8</v>
      </c>
      <c r="GZ336" s="157">
        <f t="shared" si="1030"/>
        <v>58458.5</v>
      </c>
      <c r="HA336" s="158">
        <f t="shared" si="1030"/>
        <v>52956.800000000003</v>
      </c>
      <c r="HB336" s="157">
        <f t="shared" si="1031"/>
        <v>0</v>
      </c>
      <c r="HC336" s="158">
        <f t="shared" si="1031"/>
        <v>0</v>
      </c>
      <c r="HD336" s="157">
        <f t="shared" si="1031"/>
        <v>0</v>
      </c>
      <c r="HE336" s="158">
        <f t="shared" si="1031"/>
        <v>0</v>
      </c>
      <c r="HF336" s="157" t="str">
        <f t="shared" si="1032"/>
        <v/>
      </c>
      <c r="HG336" s="158" t="str">
        <f t="shared" si="1032"/>
        <v/>
      </c>
      <c r="HH336" s="157" t="str">
        <f t="shared" si="1033"/>
        <v/>
      </c>
      <c r="HI336" s="158" t="str">
        <f t="shared" si="1033"/>
        <v/>
      </c>
      <c r="HJ336" s="157">
        <f t="shared" si="1034"/>
        <v>7765.6</v>
      </c>
      <c r="HK336" s="158">
        <f t="shared" si="1034"/>
        <v>7005.5</v>
      </c>
      <c r="HL336" s="157">
        <f t="shared" si="1035"/>
        <v>95200.7</v>
      </c>
      <c r="HM336" s="158">
        <f t="shared" si="1035"/>
        <v>82996.3</v>
      </c>
    </row>
    <row r="337" spans="1:221" s="82" customFormat="1" ht="15" customHeight="1">
      <c r="A337" s="265" t="s">
        <v>693</v>
      </c>
      <c r="B337" s="213" t="s">
        <v>739</v>
      </c>
      <c r="C337" s="215"/>
      <c r="D337" s="13">
        <v>247834</v>
      </c>
      <c r="E337" s="13">
        <v>8</v>
      </c>
      <c r="F337" s="155">
        <v>2550</v>
      </c>
      <c r="G337" s="156">
        <v>2943</v>
      </c>
      <c r="H337" s="155">
        <v>67</v>
      </c>
      <c r="I337" s="156">
        <v>82</v>
      </c>
      <c r="J337" s="157">
        <f t="shared" si="968"/>
        <v>2483</v>
      </c>
      <c r="K337" s="158">
        <f t="shared" si="968"/>
        <v>2861</v>
      </c>
      <c r="L337" s="155"/>
      <c r="M337" s="156"/>
      <c r="N337" s="157">
        <f t="shared" si="969"/>
        <v>2483</v>
      </c>
      <c r="O337" s="158">
        <f t="shared" si="969"/>
        <v>2861</v>
      </c>
      <c r="P337" s="157">
        <f t="shared" si="969"/>
        <v>2483</v>
      </c>
      <c r="Q337" s="158">
        <f t="shared" si="969"/>
        <v>2861</v>
      </c>
      <c r="R337" s="155">
        <v>131</v>
      </c>
      <c r="S337" s="156">
        <v>176</v>
      </c>
      <c r="T337" s="157">
        <f t="shared" si="970"/>
        <v>131</v>
      </c>
      <c r="U337" s="158">
        <f t="shared" si="970"/>
        <v>176</v>
      </c>
      <c r="V337" s="155">
        <v>90</v>
      </c>
      <c r="W337" s="156">
        <v>98</v>
      </c>
      <c r="X337" s="157">
        <f t="shared" si="971"/>
        <v>90</v>
      </c>
      <c r="Y337" s="158">
        <f t="shared" si="971"/>
        <v>98</v>
      </c>
      <c r="Z337" s="155"/>
      <c r="AA337" s="156"/>
      <c r="AB337" s="157">
        <f t="shared" si="972"/>
        <v>0</v>
      </c>
      <c r="AC337" s="158">
        <f t="shared" si="972"/>
        <v>0</v>
      </c>
      <c r="AD337" s="157">
        <f t="shared" si="973"/>
        <v>221</v>
      </c>
      <c r="AE337" s="158">
        <f t="shared" si="973"/>
        <v>274</v>
      </c>
      <c r="AF337" s="157">
        <f t="shared" si="974"/>
        <v>221</v>
      </c>
      <c r="AG337" s="158">
        <f t="shared" si="974"/>
        <v>274</v>
      </c>
      <c r="AH337" s="155">
        <v>3.3</v>
      </c>
      <c r="AI337" s="156">
        <v>3.2</v>
      </c>
      <c r="AJ337" s="157">
        <f t="shared" si="975"/>
        <v>432.29999999999995</v>
      </c>
      <c r="AK337" s="157">
        <f t="shared" si="975"/>
        <v>563.20000000000005</v>
      </c>
      <c r="AL337" s="155">
        <v>3.3</v>
      </c>
      <c r="AM337" s="156">
        <v>3.1</v>
      </c>
      <c r="AN337" s="157">
        <f t="shared" si="976"/>
        <v>297</v>
      </c>
      <c r="AO337" s="157">
        <f t="shared" si="976"/>
        <v>303.8</v>
      </c>
      <c r="AP337" s="155"/>
      <c r="AQ337" s="156"/>
      <c r="AR337" s="157">
        <f t="shared" si="977"/>
        <v>0</v>
      </c>
      <c r="AS337" s="158">
        <f t="shared" si="977"/>
        <v>0</v>
      </c>
      <c r="AT337" s="157">
        <f t="shared" si="978"/>
        <v>3.3</v>
      </c>
      <c r="AU337" s="158">
        <f t="shared" si="978"/>
        <v>3.164233576642336</v>
      </c>
      <c r="AV337" s="157">
        <f t="shared" si="979"/>
        <v>729.3</v>
      </c>
      <c r="AW337" s="158">
        <f t="shared" si="979"/>
        <v>867</v>
      </c>
      <c r="AX337" s="155">
        <v>63.6</v>
      </c>
      <c r="AY337" s="156">
        <v>63.5</v>
      </c>
      <c r="AZ337" s="157">
        <f t="shared" si="980"/>
        <v>8331.6</v>
      </c>
      <c r="BA337" s="158">
        <f t="shared" si="980"/>
        <v>11176</v>
      </c>
      <c r="BB337" s="155">
        <v>61.5</v>
      </c>
      <c r="BC337" s="156">
        <v>57.4</v>
      </c>
      <c r="BD337" s="157">
        <f t="shared" si="981"/>
        <v>5535</v>
      </c>
      <c r="BE337" s="158">
        <f t="shared" si="981"/>
        <v>5625.2</v>
      </c>
      <c r="BF337" s="155"/>
      <c r="BG337" s="156"/>
      <c r="BH337" s="157">
        <f t="shared" si="982"/>
        <v>0</v>
      </c>
      <c r="BI337" s="158">
        <f t="shared" si="982"/>
        <v>0</v>
      </c>
      <c r="BJ337" s="157">
        <f t="shared" si="983"/>
        <v>62.744796380090499</v>
      </c>
      <c r="BK337" s="158">
        <f t="shared" si="983"/>
        <v>61.318248175182482</v>
      </c>
      <c r="BL337" s="157">
        <f t="shared" si="984"/>
        <v>13866.6</v>
      </c>
      <c r="BM337" s="158">
        <f t="shared" si="984"/>
        <v>16801.2</v>
      </c>
      <c r="BN337" s="155">
        <v>703</v>
      </c>
      <c r="BO337" s="156">
        <v>800</v>
      </c>
      <c r="BP337" s="157">
        <f t="shared" si="985"/>
        <v>703</v>
      </c>
      <c r="BQ337" s="158">
        <f t="shared" si="985"/>
        <v>800</v>
      </c>
      <c r="BR337" s="155">
        <v>452</v>
      </c>
      <c r="BS337" s="156">
        <v>495</v>
      </c>
      <c r="BT337" s="157">
        <f t="shared" si="986"/>
        <v>452</v>
      </c>
      <c r="BU337" s="158">
        <f t="shared" si="986"/>
        <v>495</v>
      </c>
      <c r="BV337" s="155"/>
      <c r="BW337" s="156"/>
      <c r="BX337" s="157">
        <f t="shared" si="987"/>
        <v>0</v>
      </c>
      <c r="BY337" s="158">
        <f t="shared" si="987"/>
        <v>0</v>
      </c>
      <c r="BZ337" s="157">
        <f t="shared" si="988"/>
        <v>1155</v>
      </c>
      <c r="CA337" s="158">
        <f t="shared" si="988"/>
        <v>1295</v>
      </c>
      <c r="CB337" s="157">
        <f t="shared" si="989"/>
        <v>1155</v>
      </c>
      <c r="CC337" s="158">
        <f t="shared" si="989"/>
        <v>1295</v>
      </c>
      <c r="CD337" s="155">
        <v>4.3</v>
      </c>
      <c r="CE337" s="156">
        <v>4.2</v>
      </c>
      <c r="CF337" s="157">
        <f t="shared" si="990"/>
        <v>3022.9</v>
      </c>
      <c r="CG337" s="158">
        <f t="shared" si="990"/>
        <v>3360</v>
      </c>
      <c r="CH337" s="155">
        <v>4.9000000000000004</v>
      </c>
      <c r="CI337" s="156">
        <v>4.7</v>
      </c>
      <c r="CJ337" s="157">
        <f t="shared" si="991"/>
        <v>2214.8000000000002</v>
      </c>
      <c r="CK337" s="158">
        <f t="shared" si="991"/>
        <v>2326.5</v>
      </c>
      <c r="CL337" s="155"/>
      <c r="CM337" s="156"/>
      <c r="CN337" s="157">
        <f t="shared" si="992"/>
        <v>0</v>
      </c>
      <c r="CO337" s="158">
        <f t="shared" si="992"/>
        <v>0</v>
      </c>
      <c r="CP337" s="157">
        <f t="shared" si="993"/>
        <v>4.5348051948051955</v>
      </c>
      <c r="CQ337" s="158">
        <f t="shared" si="993"/>
        <v>4.391119691119691</v>
      </c>
      <c r="CR337" s="157">
        <f t="shared" si="994"/>
        <v>5237.7000000000007</v>
      </c>
      <c r="CS337" s="158">
        <f t="shared" si="994"/>
        <v>5686.5</v>
      </c>
      <c r="CT337" s="155">
        <v>79.8</v>
      </c>
      <c r="CU337" s="156">
        <v>79.599999999999994</v>
      </c>
      <c r="CV337" s="157">
        <f t="shared" si="995"/>
        <v>56099.4</v>
      </c>
      <c r="CW337" s="158">
        <f t="shared" si="995"/>
        <v>63679.999999999993</v>
      </c>
      <c r="CX337" s="155">
        <v>82.3</v>
      </c>
      <c r="CY337" s="156">
        <v>80.2</v>
      </c>
      <c r="CZ337" s="157">
        <f t="shared" si="996"/>
        <v>37199.599999999999</v>
      </c>
      <c r="DA337" s="158">
        <f t="shared" si="996"/>
        <v>39699</v>
      </c>
      <c r="DB337" s="155"/>
      <c r="DC337" s="156"/>
      <c r="DD337" s="157">
        <f t="shared" si="997"/>
        <v>0</v>
      </c>
      <c r="DE337" s="158">
        <f t="shared" si="997"/>
        <v>0</v>
      </c>
      <c r="DF337" s="157">
        <f t="shared" si="998"/>
        <v>80.778354978354983</v>
      </c>
      <c r="DG337" s="158">
        <f t="shared" si="998"/>
        <v>79.829343629343626</v>
      </c>
      <c r="DH337" s="157">
        <f t="shared" si="999"/>
        <v>93299</v>
      </c>
      <c r="DI337" s="158">
        <f t="shared" si="999"/>
        <v>103379</v>
      </c>
      <c r="DJ337" s="157">
        <f t="shared" si="1000"/>
        <v>1376</v>
      </c>
      <c r="DK337" s="158">
        <f t="shared" si="1000"/>
        <v>1569</v>
      </c>
      <c r="DL337" s="157">
        <f t="shared" si="1000"/>
        <v>1376</v>
      </c>
      <c r="DM337" s="158">
        <f t="shared" si="1000"/>
        <v>1569</v>
      </c>
      <c r="DN337" s="157">
        <f t="shared" si="1001"/>
        <v>4.3364825581395356</v>
      </c>
      <c r="DO337" s="158">
        <f t="shared" si="1001"/>
        <v>4.176864244741874</v>
      </c>
      <c r="DP337" s="157">
        <f t="shared" si="1002"/>
        <v>5967.0000000000009</v>
      </c>
      <c r="DQ337" s="158">
        <f t="shared" si="1002"/>
        <v>6553.5</v>
      </c>
      <c r="DR337" s="157">
        <f t="shared" si="1003"/>
        <v>77.881976744186048</v>
      </c>
      <c r="DS337" s="158">
        <f t="shared" si="1003"/>
        <v>76.596685787125551</v>
      </c>
      <c r="DT337" s="157">
        <f t="shared" si="1004"/>
        <v>107165.6</v>
      </c>
      <c r="DU337" s="158">
        <f t="shared" si="1004"/>
        <v>120180.2</v>
      </c>
      <c r="DV337" s="155">
        <v>253</v>
      </c>
      <c r="DW337" s="156">
        <v>334</v>
      </c>
      <c r="DX337" s="157">
        <f t="shared" si="1005"/>
        <v>253</v>
      </c>
      <c r="DY337" s="158">
        <f t="shared" si="1005"/>
        <v>334</v>
      </c>
      <c r="DZ337" s="155">
        <v>602</v>
      </c>
      <c r="EA337" s="156">
        <v>636</v>
      </c>
      <c r="EB337" s="157">
        <f t="shared" si="1006"/>
        <v>602</v>
      </c>
      <c r="EC337" s="158">
        <f t="shared" si="1006"/>
        <v>636</v>
      </c>
      <c r="ED337" s="155"/>
      <c r="EE337" s="156"/>
      <c r="EF337" s="157">
        <f t="shared" si="1007"/>
        <v>0</v>
      </c>
      <c r="EG337" s="158">
        <f t="shared" si="1007"/>
        <v>0</v>
      </c>
      <c r="EH337" s="157">
        <f t="shared" si="1008"/>
        <v>855</v>
      </c>
      <c r="EI337" s="158">
        <f t="shared" si="1008"/>
        <v>970</v>
      </c>
      <c r="EJ337" s="157">
        <f t="shared" si="1009"/>
        <v>855</v>
      </c>
      <c r="EK337" s="158">
        <f t="shared" si="1009"/>
        <v>970</v>
      </c>
      <c r="EL337" s="155">
        <v>3.2</v>
      </c>
      <c r="EM337" s="156">
        <v>3.4</v>
      </c>
      <c r="EN337" s="157">
        <f t="shared" si="1010"/>
        <v>809.6</v>
      </c>
      <c r="EO337" s="158">
        <f t="shared" si="1010"/>
        <v>1135.5999999999999</v>
      </c>
      <c r="EP337" s="155">
        <v>3.7</v>
      </c>
      <c r="EQ337" s="156">
        <v>3.8</v>
      </c>
      <c r="ER337" s="157">
        <f t="shared" si="1011"/>
        <v>2227.4</v>
      </c>
      <c r="ES337" s="158">
        <f t="shared" si="1011"/>
        <v>2416.7999999999997</v>
      </c>
      <c r="ET337" s="155"/>
      <c r="EU337" s="156"/>
      <c r="EV337" s="157">
        <f t="shared" si="1012"/>
        <v>0</v>
      </c>
      <c r="EW337" s="158">
        <f t="shared" si="1012"/>
        <v>0</v>
      </c>
      <c r="EX337" s="157">
        <f t="shared" si="1013"/>
        <v>3.5520467836257308</v>
      </c>
      <c r="EY337" s="158">
        <f t="shared" si="1013"/>
        <v>3.6622680412371129</v>
      </c>
      <c r="EZ337" s="157">
        <f t="shared" si="1014"/>
        <v>3037</v>
      </c>
      <c r="FA337" s="158">
        <f t="shared" si="1014"/>
        <v>3552.3999999999996</v>
      </c>
      <c r="FB337" s="155">
        <v>61.1</v>
      </c>
      <c r="FC337" s="156">
        <v>60.4</v>
      </c>
      <c r="FD337" s="157">
        <f t="shared" si="1015"/>
        <v>15458.300000000001</v>
      </c>
      <c r="FE337" s="158">
        <f t="shared" si="1015"/>
        <v>20173.599999999999</v>
      </c>
      <c r="FF337" s="155">
        <v>55.8</v>
      </c>
      <c r="FG337" s="156">
        <v>56.6</v>
      </c>
      <c r="FH337" s="157">
        <f t="shared" si="1016"/>
        <v>33591.599999999999</v>
      </c>
      <c r="FI337" s="158">
        <f t="shared" si="1016"/>
        <v>35997.599999999999</v>
      </c>
      <c r="FJ337" s="155"/>
      <c r="FK337" s="156"/>
      <c r="FL337" s="157">
        <f t="shared" si="1017"/>
        <v>0</v>
      </c>
      <c r="FM337" s="158">
        <f t="shared" si="1017"/>
        <v>0</v>
      </c>
      <c r="FN337" s="157">
        <f t="shared" si="1018"/>
        <v>57.368304093567254</v>
      </c>
      <c r="FO337" s="158">
        <f t="shared" si="1018"/>
        <v>57.90845360824742</v>
      </c>
      <c r="FP337" s="157">
        <f t="shared" si="1019"/>
        <v>49049.9</v>
      </c>
      <c r="FQ337" s="158">
        <f t="shared" si="1019"/>
        <v>56171.199999999997</v>
      </c>
      <c r="FR337" s="155">
        <v>252</v>
      </c>
      <c r="FS337" s="156">
        <v>322</v>
      </c>
      <c r="FT337" s="157">
        <f t="shared" si="1020"/>
        <v>252</v>
      </c>
      <c r="FU337" s="158">
        <f t="shared" si="1020"/>
        <v>322</v>
      </c>
      <c r="FV337" s="155">
        <v>5.3</v>
      </c>
      <c r="FW337" s="156">
        <v>5.0999999999999996</v>
      </c>
      <c r="FX337" s="157">
        <f t="shared" si="1021"/>
        <v>1335.6</v>
      </c>
      <c r="FY337" s="158">
        <f t="shared" si="1021"/>
        <v>1642.1999999999998</v>
      </c>
      <c r="FZ337" s="155">
        <v>58.5</v>
      </c>
      <c r="GA337" s="156">
        <v>57.4</v>
      </c>
      <c r="GB337" s="157">
        <f t="shared" si="1022"/>
        <v>14742</v>
      </c>
      <c r="GC337" s="158">
        <f t="shared" si="1022"/>
        <v>18482.8</v>
      </c>
      <c r="GD337" s="157">
        <f t="shared" si="1023"/>
        <v>1087</v>
      </c>
      <c r="GE337" s="158">
        <f t="shared" si="1023"/>
        <v>1310</v>
      </c>
      <c r="GF337" s="157">
        <f t="shared" si="1023"/>
        <v>1087</v>
      </c>
      <c r="GG337" s="158">
        <f t="shared" si="1023"/>
        <v>1310</v>
      </c>
      <c r="GH337" s="157">
        <f t="shared" si="1024"/>
        <v>4264.8</v>
      </c>
      <c r="GI337" s="158">
        <f t="shared" si="1024"/>
        <v>5058.7999999999993</v>
      </c>
      <c r="GJ337" s="157">
        <f t="shared" si="1025"/>
        <v>79889.3</v>
      </c>
      <c r="GK337" s="158">
        <f t="shared" si="1025"/>
        <v>95029.6</v>
      </c>
      <c r="GL337" s="157">
        <f t="shared" si="1026"/>
        <v>1144</v>
      </c>
      <c r="GM337" s="158">
        <f t="shared" si="1026"/>
        <v>1229</v>
      </c>
      <c r="GN337" s="157">
        <f t="shared" si="1026"/>
        <v>1144</v>
      </c>
      <c r="GO337" s="158">
        <f t="shared" si="1026"/>
        <v>1229</v>
      </c>
      <c r="GP337" s="157">
        <f t="shared" si="1027"/>
        <v>4739.2000000000007</v>
      </c>
      <c r="GQ337" s="158">
        <f t="shared" si="1027"/>
        <v>5047.1000000000004</v>
      </c>
      <c r="GR337" s="157">
        <f t="shared" si="1028"/>
        <v>76326.2</v>
      </c>
      <c r="GS337" s="158">
        <f t="shared" si="1028"/>
        <v>81321.799999999988</v>
      </c>
      <c r="GT337" s="157">
        <f t="shared" si="1029"/>
        <v>2231</v>
      </c>
      <c r="GU337" s="158">
        <f t="shared" si="1029"/>
        <v>2539</v>
      </c>
      <c r="GV337" s="157">
        <f t="shared" si="1029"/>
        <v>2231</v>
      </c>
      <c r="GW337" s="158">
        <f t="shared" si="1029"/>
        <v>2539</v>
      </c>
      <c r="GX337" s="157">
        <f t="shared" si="1030"/>
        <v>9004</v>
      </c>
      <c r="GY337" s="158">
        <f t="shared" si="1030"/>
        <v>10105.9</v>
      </c>
      <c r="GZ337" s="157">
        <f t="shared" si="1030"/>
        <v>156215.5</v>
      </c>
      <c r="HA337" s="158">
        <f t="shared" si="1030"/>
        <v>176351.4</v>
      </c>
      <c r="HB337" s="157">
        <f t="shared" si="1031"/>
        <v>0</v>
      </c>
      <c r="HC337" s="158">
        <f t="shared" si="1031"/>
        <v>0</v>
      </c>
      <c r="HD337" s="157">
        <f t="shared" si="1031"/>
        <v>0</v>
      </c>
      <c r="HE337" s="158">
        <f t="shared" si="1031"/>
        <v>0</v>
      </c>
      <c r="HF337" s="157" t="str">
        <f t="shared" si="1032"/>
        <v/>
      </c>
      <c r="HG337" s="158" t="str">
        <f t="shared" si="1032"/>
        <v/>
      </c>
      <c r="HH337" s="157" t="str">
        <f t="shared" si="1033"/>
        <v/>
      </c>
      <c r="HI337" s="158" t="str">
        <f t="shared" si="1033"/>
        <v/>
      </c>
      <c r="HJ337" s="157">
        <f t="shared" si="1034"/>
        <v>10339.6</v>
      </c>
      <c r="HK337" s="158">
        <f t="shared" si="1034"/>
        <v>11748.099999999999</v>
      </c>
      <c r="HL337" s="157">
        <f t="shared" si="1035"/>
        <v>170957.5</v>
      </c>
      <c r="HM337" s="158">
        <f t="shared" si="1035"/>
        <v>194834.19999999998</v>
      </c>
    </row>
    <row r="338" spans="1:221" s="82" customFormat="1" ht="15" customHeight="1">
      <c r="A338" s="265" t="s">
        <v>693</v>
      </c>
      <c r="B338" s="213" t="s">
        <v>740</v>
      </c>
      <c r="C338" s="215"/>
      <c r="D338" s="13">
        <v>224350</v>
      </c>
      <c r="E338" s="13">
        <v>8</v>
      </c>
      <c r="F338" s="155">
        <v>1101</v>
      </c>
      <c r="G338" s="156">
        <v>1292</v>
      </c>
      <c r="H338" s="155">
        <v>86</v>
      </c>
      <c r="I338" s="156">
        <v>128</v>
      </c>
      <c r="J338" s="157">
        <f t="shared" si="968"/>
        <v>1015</v>
      </c>
      <c r="K338" s="158">
        <f t="shared" si="968"/>
        <v>1164</v>
      </c>
      <c r="L338" s="155"/>
      <c r="M338" s="156"/>
      <c r="N338" s="157">
        <f t="shared" si="969"/>
        <v>1015</v>
      </c>
      <c r="O338" s="158">
        <f t="shared" si="969"/>
        <v>1164</v>
      </c>
      <c r="P338" s="157">
        <f t="shared" si="969"/>
        <v>1015</v>
      </c>
      <c r="Q338" s="158">
        <f t="shared" si="969"/>
        <v>1164</v>
      </c>
      <c r="R338" s="155">
        <v>41</v>
      </c>
      <c r="S338" s="156">
        <v>47</v>
      </c>
      <c r="T338" s="157">
        <f t="shared" si="970"/>
        <v>41</v>
      </c>
      <c r="U338" s="158">
        <f t="shared" si="970"/>
        <v>47</v>
      </c>
      <c r="V338" s="155">
        <v>23</v>
      </c>
      <c r="W338" s="156">
        <v>28</v>
      </c>
      <c r="X338" s="157">
        <f t="shared" si="971"/>
        <v>23</v>
      </c>
      <c r="Y338" s="158">
        <f t="shared" si="971"/>
        <v>28</v>
      </c>
      <c r="Z338" s="155"/>
      <c r="AA338" s="156"/>
      <c r="AB338" s="157">
        <f t="shared" si="972"/>
        <v>0</v>
      </c>
      <c r="AC338" s="158">
        <f t="shared" si="972"/>
        <v>0</v>
      </c>
      <c r="AD338" s="157">
        <f t="shared" si="973"/>
        <v>64</v>
      </c>
      <c r="AE338" s="158">
        <f t="shared" si="973"/>
        <v>75</v>
      </c>
      <c r="AF338" s="157">
        <f t="shared" si="974"/>
        <v>64</v>
      </c>
      <c r="AG338" s="158">
        <f t="shared" si="974"/>
        <v>75</v>
      </c>
      <c r="AH338" s="155">
        <v>4.3</v>
      </c>
      <c r="AI338" s="156">
        <v>3.9</v>
      </c>
      <c r="AJ338" s="157">
        <f t="shared" si="975"/>
        <v>176.29999999999998</v>
      </c>
      <c r="AK338" s="157">
        <f t="shared" si="975"/>
        <v>183.29999999999998</v>
      </c>
      <c r="AL338" s="155">
        <v>4.4000000000000004</v>
      </c>
      <c r="AM338" s="156">
        <v>4.2</v>
      </c>
      <c r="AN338" s="157">
        <f t="shared" si="976"/>
        <v>101.2</v>
      </c>
      <c r="AO338" s="157">
        <f t="shared" si="976"/>
        <v>117.60000000000001</v>
      </c>
      <c r="AP338" s="155"/>
      <c r="AQ338" s="156"/>
      <c r="AR338" s="157">
        <f t="shared" si="977"/>
        <v>0</v>
      </c>
      <c r="AS338" s="158">
        <f t="shared" si="977"/>
        <v>0</v>
      </c>
      <c r="AT338" s="157">
        <f t="shared" si="978"/>
        <v>4.3359375</v>
      </c>
      <c r="AU338" s="158">
        <f t="shared" si="978"/>
        <v>4.0119999999999996</v>
      </c>
      <c r="AV338" s="157">
        <f t="shared" si="979"/>
        <v>277.5</v>
      </c>
      <c r="AW338" s="158">
        <f t="shared" si="979"/>
        <v>300.89999999999998</v>
      </c>
      <c r="AX338" s="155">
        <v>79.7</v>
      </c>
      <c r="AY338" s="156">
        <v>82.3</v>
      </c>
      <c r="AZ338" s="157">
        <f t="shared" si="980"/>
        <v>3267.7000000000003</v>
      </c>
      <c r="BA338" s="158">
        <f t="shared" si="980"/>
        <v>3868.1</v>
      </c>
      <c r="BB338" s="155">
        <v>82.2</v>
      </c>
      <c r="BC338" s="156">
        <v>80.099999999999994</v>
      </c>
      <c r="BD338" s="157">
        <f t="shared" si="981"/>
        <v>1890.6000000000001</v>
      </c>
      <c r="BE338" s="158">
        <f t="shared" si="981"/>
        <v>2242.7999999999997</v>
      </c>
      <c r="BF338" s="155"/>
      <c r="BG338" s="156"/>
      <c r="BH338" s="157">
        <f t="shared" si="982"/>
        <v>0</v>
      </c>
      <c r="BI338" s="158">
        <f t="shared" si="982"/>
        <v>0</v>
      </c>
      <c r="BJ338" s="157">
        <f t="shared" si="983"/>
        <v>80.598437500000003</v>
      </c>
      <c r="BK338" s="158">
        <f t="shared" si="983"/>
        <v>81.478666666666655</v>
      </c>
      <c r="BL338" s="157">
        <f t="shared" si="984"/>
        <v>5158.3</v>
      </c>
      <c r="BM338" s="158">
        <f t="shared" si="984"/>
        <v>6110.8999999999987</v>
      </c>
      <c r="BN338" s="155">
        <v>166</v>
      </c>
      <c r="BO338" s="156">
        <v>162</v>
      </c>
      <c r="BP338" s="157">
        <f t="shared" si="985"/>
        <v>166</v>
      </c>
      <c r="BQ338" s="158">
        <f t="shared" si="985"/>
        <v>162</v>
      </c>
      <c r="BR338" s="155">
        <v>174</v>
      </c>
      <c r="BS338" s="156">
        <v>187</v>
      </c>
      <c r="BT338" s="157">
        <f t="shared" si="986"/>
        <v>174</v>
      </c>
      <c r="BU338" s="158">
        <f t="shared" si="986"/>
        <v>187</v>
      </c>
      <c r="BV338" s="155"/>
      <c r="BW338" s="156"/>
      <c r="BX338" s="157">
        <f t="shared" si="987"/>
        <v>0</v>
      </c>
      <c r="BY338" s="158">
        <f t="shared" si="987"/>
        <v>0</v>
      </c>
      <c r="BZ338" s="157">
        <f t="shared" si="988"/>
        <v>340</v>
      </c>
      <c r="CA338" s="158">
        <f t="shared" si="988"/>
        <v>349</v>
      </c>
      <c r="CB338" s="157">
        <f t="shared" si="989"/>
        <v>340</v>
      </c>
      <c r="CC338" s="158">
        <f t="shared" si="989"/>
        <v>349</v>
      </c>
      <c r="CD338" s="155">
        <v>4.9000000000000004</v>
      </c>
      <c r="CE338" s="156">
        <v>4.8</v>
      </c>
      <c r="CF338" s="157">
        <f t="shared" si="990"/>
        <v>813.40000000000009</v>
      </c>
      <c r="CG338" s="158">
        <f t="shared" si="990"/>
        <v>777.6</v>
      </c>
      <c r="CH338" s="155">
        <v>5.6</v>
      </c>
      <c r="CI338" s="156">
        <v>5.2</v>
      </c>
      <c r="CJ338" s="157">
        <f t="shared" si="991"/>
        <v>974.4</v>
      </c>
      <c r="CK338" s="158">
        <f t="shared" si="991"/>
        <v>972.4</v>
      </c>
      <c r="CL338" s="155"/>
      <c r="CM338" s="156"/>
      <c r="CN338" s="157">
        <f t="shared" si="992"/>
        <v>0</v>
      </c>
      <c r="CO338" s="158">
        <f t="shared" si="992"/>
        <v>0</v>
      </c>
      <c r="CP338" s="157">
        <f t="shared" si="993"/>
        <v>5.2582352941176476</v>
      </c>
      <c r="CQ338" s="158">
        <f t="shared" si="993"/>
        <v>5.0143266475644701</v>
      </c>
      <c r="CR338" s="157">
        <f t="shared" si="994"/>
        <v>1787.8000000000002</v>
      </c>
      <c r="CS338" s="158">
        <f t="shared" si="994"/>
        <v>1750</v>
      </c>
      <c r="CT338" s="155">
        <v>95.3</v>
      </c>
      <c r="CU338" s="156">
        <v>92.5</v>
      </c>
      <c r="CV338" s="157">
        <f t="shared" si="995"/>
        <v>15819.8</v>
      </c>
      <c r="CW338" s="158">
        <f t="shared" si="995"/>
        <v>14985</v>
      </c>
      <c r="CX338" s="155">
        <v>91.4</v>
      </c>
      <c r="CY338" s="156">
        <v>85.9</v>
      </c>
      <c r="CZ338" s="157">
        <f t="shared" si="996"/>
        <v>15903.6</v>
      </c>
      <c r="DA338" s="158">
        <f t="shared" si="996"/>
        <v>16063.300000000001</v>
      </c>
      <c r="DB338" s="155"/>
      <c r="DC338" s="156"/>
      <c r="DD338" s="157">
        <f t="shared" si="997"/>
        <v>0</v>
      </c>
      <c r="DE338" s="158">
        <f t="shared" si="997"/>
        <v>0</v>
      </c>
      <c r="DF338" s="157">
        <f t="shared" si="998"/>
        <v>93.304117647058831</v>
      </c>
      <c r="DG338" s="158">
        <f t="shared" si="998"/>
        <v>88.963610315186259</v>
      </c>
      <c r="DH338" s="157">
        <f t="shared" si="999"/>
        <v>31723.4</v>
      </c>
      <c r="DI338" s="158">
        <f t="shared" si="999"/>
        <v>31048.300000000003</v>
      </c>
      <c r="DJ338" s="157">
        <f t="shared" si="1000"/>
        <v>404</v>
      </c>
      <c r="DK338" s="158">
        <f t="shared" si="1000"/>
        <v>424</v>
      </c>
      <c r="DL338" s="157">
        <f t="shared" si="1000"/>
        <v>404</v>
      </c>
      <c r="DM338" s="158">
        <f t="shared" si="1000"/>
        <v>424</v>
      </c>
      <c r="DN338" s="157">
        <f t="shared" si="1001"/>
        <v>5.1121287128712876</v>
      </c>
      <c r="DO338" s="158">
        <f t="shared" si="1001"/>
        <v>4.837028301886793</v>
      </c>
      <c r="DP338" s="157">
        <f t="shared" si="1002"/>
        <v>2065.3000000000002</v>
      </c>
      <c r="DQ338" s="158">
        <f t="shared" si="1002"/>
        <v>2050.9</v>
      </c>
      <c r="DR338" s="157">
        <f t="shared" si="1003"/>
        <v>91.291336633663377</v>
      </c>
      <c r="DS338" s="158">
        <f t="shared" si="1003"/>
        <v>87.639622641509447</v>
      </c>
      <c r="DT338" s="157">
        <f t="shared" si="1004"/>
        <v>36881.700000000004</v>
      </c>
      <c r="DU338" s="158">
        <f t="shared" si="1004"/>
        <v>37159.200000000004</v>
      </c>
      <c r="DV338" s="155">
        <v>136</v>
      </c>
      <c r="DW338" s="156">
        <v>123</v>
      </c>
      <c r="DX338" s="157">
        <f t="shared" si="1005"/>
        <v>136</v>
      </c>
      <c r="DY338" s="158">
        <f t="shared" si="1005"/>
        <v>123</v>
      </c>
      <c r="DZ338" s="155">
        <v>206</v>
      </c>
      <c r="EA338" s="156">
        <v>264</v>
      </c>
      <c r="EB338" s="157">
        <f t="shared" si="1006"/>
        <v>206</v>
      </c>
      <c r="EC338" s="158">
        <f t="shared" si="1006"/>
        <v>264</v>
      </c>
      <c r="ED338" s="155"/>
      <c r="EE338" s="156"/>
      <c r="EF338" s="157">
        <f t="shared" si="1007"/>
        <v>0</v>
      </c>
      <c r="EG338" s="158">
        <f t="shared" si="1007"/>
        <v>0</v>
      </c>
      <c r="EH338" s="157">
        <f t="shared" si="1008"/>
        <v>342</v>
      </c>
      <c r="EI338" s="158">
        <f t="shared" si="1008"/>
        <v>387</v>
      </c>
      <c r="EJ338" s="157">
        <f t="shared" si="1009"/>
        <v>342</v>
      </c>
      <c r="EK338" s="158">
        <f t="shared" si="1009"/>
        <v>387</v>
      </c>
      <c r="EL338" s="155">
        <v>3.3</v>
      </c>
      <c r="EM338" s="156">
        <v>3.4</v>
      </c>
      <c r="EN338" s="157">
        <f t="shared" si="1010"/>
        <v>448.79999999999995</v>
      </c>
      <c r="EO338" s="158">
        <f t="shared" si="1010"/>
        <v>418.2</v>
      </c>
      <c r="EP338" s="155">
        <v>3.9</v>
      </c>
      <c r="EQ338" s="156">
        <v>3.8</v>
      </c>
      <c r="ER338" s="157">
        <f t="shared" si="1011"/>
        <v>803.4</v>
      </c>
      <c r="ES338" s="158">
        <f t="shared" si="1011"/>
        <v>1003.1999999999999</v>
      </c>
      <c r="ET338" s="155"/>
      <c r="EU338" s="156"/>
      <c r="EV338" s="157">
        <f t="shared" si="1012"/>
        <v>0</v>
      </c>
      <c r="EW338" s="158">
        <f t="shared" si="1012"/>
        <v>0</v>
      </c>
      <c r="EX338" s="157">
        <f t="shared" si="1013"/>
        <v>3.6614035087719294</v>
      </c>
      <c r="EY338" s="158">
        <f t="shared" si="1013"/>
        <v>3.6728682170542633</v>
      </c>
      <c r="EZ338" s="157">
        <f t="shared" si="1014"/>
        <v>1252.1999999999998</v>
      </c>
      <c r="FA338" s="158">
        <f t="shared" si="1014"/>
        <v>1421.3999999999999</v>
      </c>
      <c r="FB338" s="155">
        <v>67.5</v>
      </c>
      <c r="FC338" s="156">
        <v>67</v>
      </c>
      <c r="FD338" s="157">
        <f t="shared" si="1015"/>
        <v>9180</v>
      </c>
      <c r="FE338" s="158">
        <f t="shared" si="1015"/>
        <v>8241</v>
      </c>
      <c r="FF338" s="155">
        <v>62.4</v>
      </c>
      <c r="FG338" s="156">
        <v>59.5</v>
      </c>
      <c r="FH338" s="157">
        <f t="shared" si="1016"/>
        <v>12854.4</v>
      </c>
      <c r="FI338" s="158">
        <f t="shared" si="1016"/>
        <v>15708</v>
      </c>
      <c r="FJ338" s="155"/>
      <c r="FK338" s="156"/>
      <c r="FL338" s="157">
        <f t="shared" si="1017"/>
        <v>0</v>
      </c>
      <c r="FM338" s="158">
        <f t="shared" si="1017"/>
        <v>0</v>
      </c>
      <c r="FN338" s="157">
        <f t="shared" si="1018"/>
        <v>64.428070175438606</v>
      </c>
      <c r="FO338" s="158">
        <f t="shared" si="1018"/>
        <v>61.883720930232556</v>
      </c>
      <c r="FP338" s="157">
        <f t="shared" si="1019"/>
        <v>22034.400000000001</v>
      </c>
      <c r="FQ338" s="158">
        <f t="shared" si="1019"/>
        <v>23949</v>
      </c>
      <c r="FR338" s="155">
        <v>269</v>
      </c>
      <c r="FS338" s="156">
        <v>353</v>
      </c>
      <c r="FT338" s="157">
        <f t="shared" si="1020"/>
        <v>269</v>
      </c>
      <c r="FU338" s="158">
        <f t="shared" si="1020"/>
        <v>353</v>
      </c>
      <c r="FV338" s="155">
        <v>5.7</v>
      </c>
      <c r="FW338" s="156">
        <v>5</v>
      </c>
      <c r="FX338" s="157">
        <f t="shared" si="1021"/>
        <v>1533.3</v>
      </c>
      <c r="FY338" s="158">
        <f t="shared" si="1021"/>
        <v>1765</v>
      </c>
      <c r="FZ338" s="155">
        <v>69.5</v>
      </c>
      <c r="GA338" s="156">
        <v>64.599999999999994</v>
      </c>
      <c r="GB338" s="157">
        <f t="shared" si="1022"/>
        <v>18695.5</v>
      </c>
      <c r="GC338" s="158">
        <f t="shared" si="1022"/>
        <v>22803.8</v>
      </c>
      <c r="GD338" s="157">
        <f t="shared" si="1023"/>
        <v>343</v>
      </c>
      <c r="GE338" s="158">
        <f t="shared" si="1023"/>
        <v>332</v>
      </c>
      <c r="GF338" s="157">
        <f t="shared" si="1023"/>
        <v>343</v>
      </c>
      <c r="GG338" s="158">
        <f t="shared" si="1023"/>
        <v>332</v>
      </c>
      <c r="GH338" s="157">
        <f t="shared" si="1024"/>
        <v>1438.5</v>
      </c>
      <c r="GI338" s="158">
        <f t="shared" si="1024"/>
        <v>1379.1</v>
      </c>
      <c r="GJ338" s="157">
        <f t="shared" si="1025"/>
        <v>28267.5</v>
      </c>
      <c r="GK338" s="158">
        <f t="shared" si="1025"/>
        <v>27094.1</v>
      </c>
      <c r="GL338" s="157">
        <f t="shared" si="1026"/>
        <v>403</v>
      </c>
      <c r="GM338" s="158">
        <f t="shared" si="1026"/>
        <v>479</v>
      </c>
      <c r="GN338" s="157">
        <f t="shared" si="1026"/>
        <v>403</v>
      </c>
      <c r="GO338" s="158">
        <f t="shared" si="1026"/>
        <v>479</v>
      </c>
      <c r="GP338" s="157">
        <f t="shared" si="1027"/>
        <v>1879</v>
      </c>
      <c r="GQ338" s="158">
        <f t="shared" si="1027"/>
        <v>2093.1999999999998</v>
      </c>
      <c r="GR338" s="157">
        <f t="shared" si="1028"/>
        <v>30648.6</v>
      </c>
      <c r="GS338" s="158">
        <f t="shared" si="1028"/>
        <v>34014.100000000006</v>
      </c>
      <c r="GT338" s="157">
        <f t="shared" si="1029"/>
        <v>746</v>
      </c>
      <c r="GU338" s="158">
        <f t="shared" si="1029"/>
        <v>811</v>
      </c>
      <c r="GV338" s="157">
        <f t="shared" si="1029"/>
        <v>746</v>
      </c>
      <c r="GW338" s="158">
        <f t="shared" si="1029"/>
        <v>811</v>
      </c>
      <c r="GX338" s="157">
        <f t="shared" si="1030"/>
        <v>3317.5</v>
      </c>
      <c r="GY338" s="158">
        <f t="shared" si="1030"/>
        <v>3472.2999999999997</v>
      </c>
      <c r="GZ338" s="157">
        <f t="shared" si="1030"/>
        <v>58916.1</v>
      </c>
      <c r="HA338" s="158">
        <f t="shared" si="1030"/>
        <v>61108.200000000004</v>
      </c>
      <c r="HB338" s="157">
        <f t="shared" si="1031"/>
        <v>0</v>
      </c>
      <c r="HC338" s="158">
        <f t="shared" si="1031"/>
        <v>0</v>
      </c>
      <c r="HD338" s="157">
        <f t="shared" si="1031"/>
        <v>0</v>
      </c>
      <c r="HE338" s="158">
        <f t="shared" si="1031"/>
        <v>0</v>
      </c>
      <c r="HF338" s="157" t="str">
        <f t="shared" si="1032"/>
        <v/>
      </c>
      <c r="HG338" s="158" t="str">
        <f t="shared" si="1032"/>
        <v/>
      </c>
      <c r="HH338" s="157" t="str">
        <f t="shared" si="1033"/>
        <v/>
      </c>
      <c r="HI338" s="158" t="str">
        <f t="shared" si="1033"/>
        <v/>
      </c>
      <c r="HJ338" s="157">
        <f t="shared" si="1034"/>
        <v>4850.8</v>
      </c>
      <c r="HK338" s="158">
        <f t="shared" si="1034"/>
        <v>5237.3</v>
      </c>
      <c r="HL338" s="157">
        <f t="shared" si="1035"/>
        <v>77611.600000000006</v>
      </c>
      <c r="HM338" s="158">
        <f t="shared" si="1035"/>
        <v>83912</v>
      </c>
    </row>
    <row r="339" spans="1:221" s="82" customFormat="1" ht="15" customHeight="1">
      <c r="A339" s="265" t="s">
        <v>693</v>
      </c>
      <c r="B339" s="213" t="s">
        <v>741</v>
      </c>
      <c r="C339" s="215"/>
      <c r="D339" s="13">
        <v>224572</v>
      </c>
      <c r="E339" s="13">
        <v>8</v>
      </c>
      <c r="F339" s="155">
        <v>1077</v>
      </c>
      <c r="G339" s="156">
        <v>982</v>
      </c>
      <c r="H339" s="155">
        <v>26</v>
      </c>
      <c r="I339" s="156">
        <v>9</v>
      </c>
      <c r="J339" s="157">
        <f t="shared" si="968"/>
        <v>1051</v>
      </c>
      <c r="K339" s="158">
        <f t="shared" si="968"/>
        <v>973</v>
      </c>
      <c r="L339" s="155"/>
      <c r="M339" s="156"/>
      <c r="N339" s="157">
        <f t="shared" si="969"/>
        <v>1051</v>
      </c>
      <c r="O339" s="158">
        <f t="shared" si="969"/>
        <v>973</v>
      </c>
      <c r="P339" s="157">
        <f t="shared" si="969"/>
        <v>1051</v>
      </c>
      <c r="Q339" s="158">
        <f t="shared" si="969"/>
        <v>973</v>
      </c>
      <c r="R339" s="155">
        <v>27</v>
      </c>
      <c r="S339" s="156">
        <v>30</v>
      </c>
      <c r="T339" s="157">
        <f t="shared" si="970"/>
        <v>27</v>
      </c>
      <c r="U339" s="158">
        <f t="shared" si="970"/>
        <v>30</v>
      </c>
      <c r="V339" s="155">
        <v>39</v>
      </c>
      <c r="W339" s="156">
        <v>31</v>
      </c>
      <c r="X339" s="157">
        <f t="shared" si="971"/>
        <v>39</v>
      </c>
      <c r="Y339" s="158">
        <f t="shared" si="971"/>
        <v>31</v>
      </c>
      <c r="Z339" s="155"/>
      <c r="AA339" s="156"/>
      <c r="AB339" s="157">
        <f t="shared" si="972"/>
        <v>0</v>
      </c>
      <c r="AC339" s="158">
        <f t="shared" si="972"/>
        <v>0</v>
      </c>
      <c r="AD339" s="157">
        <f t="shared" si="973"/>
        <v>66</v>
      </c>
      <c r="AE339" s="158">
        <f t="shared" si="973"/>
        <v>61</v>
      </c>
      <c r="AF339" s="157">
        <f t="shared" si="974"/>
        <v>66</v>
      </c>
      <c r="AG339" s="158">
        <f t="shared" si="974"/>
        <v>61</v>
      </c>
      <c r="AH339" s="155">
        <v>3.9</v>
      </c>
      <c r="AI339" s="156">
        <v>2.5</v>
      </c>
      <c r="AJ339" s="157">
        <f t="shared" si="975"/>
        <v>105.3</v>
      </c>
      <c r="AK339" s="157">
        <f t="shared" si="975"/>
        <v>75</v>
      </c>
      <c r="AL339" s="155">
        <v>3.7</v>
      </c>
      <c r="AM339" s="156">
        <v>3.7</v>
      </c>
      <c r="AN339" s="157">
        <f t="shared" si="976"/>
        <v>144.30000000000001</v>
      </c>
      <c r="AO339" s="157">
        <f t="shared" si="976"/>
        <v>114.7</v>
      </c>
      <c r="AP339" s="155"/>
      <c r="AQ339" s="156"/>
      <c r="AR339" s="157">
        <f t="shared" si="977"/>
        <v>0</v>
      </c>
      <c r="AS339" s="158">
        <f t="shared" si="977"/>
        <v>0</v>
      </c>
      <c r="AT339" s="157">
        <f t="shared" si="978"/>
        <v>3.7818181818181822</v>
      </c>
      <c r="AU339" s="158">
        <f t="shared" si="978"/>
        <v>3.1098360655737705</v>
      </c>
      <c r="AV339" s="157">
        <f t="shared" si="979"/>
        <v>249.60000000000002</v>
      </c>
      <c r="AW339" s="158">
        <f t="shared" si="979"/>
        <v>189.7</v>
      </c>
      <c r="AX339" s="155">
        <v>66</v>
      </c>
      <c r="AY339" s="156">
        <v>59.9</v>
      </c>
      <c r="AZ339" s="157">
        <f t="shared" si="980"/>
        <v>1782</v>
      </c>
      <c r="BA339" s="158">
        <f t="shared" si="980"/>
        <v>1797</v>
      </c>
      <c r="BB339" s="155">
        <v>53.4</v>
      </c>
      <c r="BC339" s="156">
        <v>58.4</v>
      </c>
      <c r="BD339" s="157">
        <f t="shared" si="981"/>
        <v>2082.6</v>
      </c>
      <c r="BE339" s="158">
        <f t="shared" si="981"/>
        <v>1810.3999999999999</v>
      </c>
      <c r="BF339" s="155"/>
      <c r="BG339" s="156"/>
      <c r="BH339" s="157">
        <f t="shared" si="982"/>
        <v>0</v>
      </c>
      <c r="BI339" s="158">
        <f t="shared" si="982"/>
        <v>0</v>
      </c>
      <c r="BJ339" s="157">
        <f t="shared" si="983"/>
        <v>58.554545454545455</v>
      </c>
      <c r="BK339" s="158">
        <f t="shared" si="983"/>
        <v>59.137704918032782</v>
      </c>
      <c r="BL339" s="157">
        <f t="shared" si="984"/>
        <v>3864.6</v>
      </c>
      <c r="BM339" s="158">
        <f t="shared" si="984"/>
        <v>3607.3999999999996</v>
      </c>
      <c r="BN339" s="155">
        <v>149</v>
      </c>
      <c r="BO339" s="156">
        <v>122</v>
      </c>
      <c r="BP339" s="157">
        <f t="shared" si="985"/>
        <v>149</v>
      </c>
      <c r="BQ339" s="158">
        <f t="shared" si="985"/>
        <v>122</v>
      </c>
      <c r="BR339" s="155">
        <v>196</v>
      </c>
      <c r="BS339" s="156">
        <v>219</v>
      </c>
      <c r="BT339" s="157">
        <f t="shared" si="986"/>
        <v>196</v>
      </c>
      <c r="BU339" s="158">
        <f t="shared" si="986"/>
        <v>219</v>
      </c>
      <c r="BV339" s="155"/>
      <c r="BW339" s="156"/>
      <c r="BX339" s="157">
        <f t="shared" si="987"/>
        <v>0</v>
      </c>
      <c r="BY339" s="158">
        <f t="shared" si="987"/>
        <v>0</v>
      </c>
      <c r="BZ339" s="157">
        <f t="shared" si="988"/>
        <v>345</v>
      </c>
      <c r="CA339" s="158">
        <f t="shared" si="988"/>
        <v>341</v>
      </c>
      <c r="CB339" s="157">
        <f t="shared" si="989"/>
        <v>345</v>
      </c>
      <c r="CC339" s="158">
        <f t="shared" si="989"/>
        <v>341</v>
      </c>
      <c r="CD339" s="155">
        <v>4.5999999999999996</v>
      </c>
      <c r="CE339" s="156">
        <v>4.5999999999999996</v>
      </c>
      <c r="CF339" s="157">
        <f t="shared" si="990"/>
        <v>685.4</v>
      </c>
      <c r="CG339" s="158">
        <f t="shared" si="990"/>
        <v>561.19999999999993</v>
      </c>
      <c r="CH339" s="155">
        <v>5.2</v>
      </c>
      <c r="CI339" s="156">
        <v>4.5</v>
      </c>
      <c r="CJ339" s="157">
        <f t="shared" si="991"/>
        <v>1019.2</v>
      </c>
      <c r="CK339" s="158">
        <f t="shared" si="991"/>
        <v>985.5</v>
      </c>
      <c r="CL339" s="155"/>
      <c r="CM339" s="156"/>
      <c r="CN339" s="157">
        <f t="shared" si="992"/>
        <v>0</v>
      </c>
      <c r="CO339" s="158">
        <f t="shared" si="992"/>
        <v>0</v>
      </c>
      <c r="CP339" s="157">
        <f t="shared" si="993"/>
        <v>4.9408695652173913</v>
      </c>
      <c r="CQ339" s="158">
        <f t="shared" si="993"/>
        <v>4.5357771260997062</v>
      </c>
      <c r="CR339" s="157">
        <f t="shared" si="994"/>
        <v>1704.6</v>
      </c>
      <c r="CS339" s="158">
        <f t="shared" si="994"/>
        <v>1546.6999999999998</v>
      </c>
      <c r="CT339" s="155">
        <v>79.8</v>
      </c>
      <c r="CU339" s="156">
        <v>80.8</v>
      </c>
      <c r="CV339" s="157">
        <f t="shared" si="995"/>
        <v>11890.199999999999</v>
      </c>
      <c r="CW339" s="158">
        <f t="shared" si="995"/>
        <v>9857.6</v>
      </c>
      <c r="CX339" s="155">
        <v>78.5</v>
      </c>
      <c r="CY339" s="156">
        <v>73.599999999999994</v>
      </c>
      <c r="CZ339" s="157">
        <f t="shared" si="996"/>
        <v>15386</v>
      </c>
      <c r="DA339" s="158">
        <f t="shared" si="996"/>
        <v>16118.4</v>
      </c>
      <c r="DB339" s="155"/>
      <c r="DC339" s="156"/>
      <c r="DD339" s="157">
        <f t="shared" si="997"/>
        <v>0</v>
      </c>
      <c r="DE339" s="158">
        <f t="shared" si="997"/>
        <v>0</v>
      </c>
      <c r="DF339" s="157">
        <f t="shared" si="998"/>
        <v>79.061449275362307</v>
      </c>
      <c r="DG339" s="158">
        <f t="shared" si="998"/>
        <v>76.175953079178882</v>
      </c>
      <c r="DH339" s="157">
        <f t="shared" si="999"/>
        <v>27276.199999999997</v>
      </c>
      <c r="DI339" s="158">
        <f t="shared" si="999"/>
        <v>25976</v>
      </c>
      <c r="DJ339" s="157">
        <f t="shared" si="1000"/>
        <v>411</v>
      </c>
      <c r="DK339" s="158">
        <f t="shared" si="1000"/>
        <v>402</v>
      </c>
      <c r="DL339" s="157">
        <f t="shared" si="1000"/>
        <v>411</v>
      </c>
      <c r="DM339" s="158">
        <f t="shared" si="1000"/>
        <v>402</v>
      </c>
      <c r="DN339" s="157">
        <f t="shared" si="1001"/>
        <v>4.7547445255474452</v>
      </c>
      <c r="DO339" s="158">
        <f t="shared" si="1001"/>
        <v>4.3194029850746265</v>
      </c>
      <c r="DP339" s="157">
        <f t="shared" si="1002"/>
        <v>1954.2</v>
      </c>
      <c r="DQ339" s="158">
        <f t="shared" si="1002"/>
        <v>1736.3999999999999</v>
      </c>
      <c r="DR339" s="157">
        <f t="shared" si="1003"/>
        <v>75.768369829683692</v>
      </c>
      <c r="DS339" s="158">
        <f t="shared" si="1003"/>
        <v>73.5905472636816</v>
      </c>
      <c r="DT339" s="157">
        <f t="shared" si="1004"/>
        <v>31140.799999999999</v>
      </c>
      <c r="DU339" s="158">
        <f t="shared" si="1004"/>
        <v>29583.4</v>
      </c>
      <c r="DV339" s="155">
        <v>44</v>
      </c>
      <c r="DW339" s="156">
        <v>42</v>
      </c>
      <c r="DX339" s="157">
        <f t="shared" si="1005"/>
        <v>44</v>
      </c>
      <c r="DY339" s="158">
        <f t="shared" si="1005"/>
        <v>42</v>
      </c>
      <c r="DZ339" s="155">
        <v>146</v>
      </c>
      <c r="EA339" s="156">
        <v>139</v>
      </c>
      <c r="EB339" s="157">
        <f t="shared" si="1006"/>
        <v>146</v>
      </c>
      <c r="EC339" s="158">
        <f t="shared" si="1006"/>
        <v>139</v>
      </c>
      <c r="ED339" s="155"/>
      <c r="EE339" s="156"/>
      <c r="EF339" s="157">
        <f t="shared" si="1007"/>
        <v>0</v>
      </c>
      <c r="EG339" s="158">
        <f t="shared" si="1007"/>
        <v>0</v>
      </c>
      <c r="EH339" s="157">
        <f t="shared" si="1008"/>
        <v>190</v>
      </c>
      <c r="EI339" s="158">
        <f t="shared" si="1008"/>
        <v>181</v>
      </c>
      <c r="EJ339" s="157">
        <f t="shared" si="1009"/>
        <v>190</v>
      </c>
      <c r="EK339" s="158">
        <f t="shared" si="1009"/>
        <v>181</v>
      </c>
      <c r="EL339" s="155">
        <v>3.9</v>
      </c>
      <c r="EM339" s="156">
        <v>3.1</v>
      </c>
      <c r="EN339" s="157">
        <f t="shared" si="1010"/>
        <v>171.6</v>
      </c>
      <c r="EO339" s="158">
        <f t="shared" si="1010"/>
        <v>130.20000000000002</v>
      </c>
      <c r="EP339" s="155">
        <v>3.9</v>
      </c>
      <c r="EQ339" s="156">
        <v>3.7</v>
      </c>
      <c r="ER339" s="157">
        <f t="shared" si="1011"/>
        <v>569.4</v>
      </c>
      <c r="ES339" s="158">
        <f t="shared" si="1011"/>
        <v>514.30000000000007</v>
      </c>
      <c r="ET339" s="155"/>
      <c r="EU339" s="156"/>
      <c r="EV339" s="157">
        <f t="shared" si="1012"/>
        <v>0</v>
      </c>
      <c r="EW339" s="158">
        <f t="shared" si="1012"/>
        <v>0</v>
      </c>
      <c r="EX339" s="157">
        <f t="shared" si="1013"/>
        <v>3.9</v>
      </c>
      <c r="EY339" s="158">
        <f t="shared" si="1013"/>
        <v>3.5607734806629843</v>
      </c>
      <c r="EZ339" s="157">
        <f t="shared" si="1014"/>
        <v>741</v>
      </c>
      <c r="FA339" s="158">
        <f t="shared" si="1014"/>
        <v>644.50000000000011</v>
      </c>
      <c r="FB339" s="155">
        <v>51.9</v>
      </c>
      <c r="FC339" s="156">
        <v>55.5</v>
      </c>
      <c r="FD339" s="157">
        <f t="shared" si="1015"/>
        <v>2283.6</v>
      </c>
      <c r="FE339" s="158">
        <f t="shared" si="1015"/>
        <v>2331</v>
      </c>
      <c r="FF339" s="155">
        <v>43.7</v>
      </c>
      <c r="FG339" s="156">
        <v>49.2</v>
      </c>
      <c r="FH339" s="157">
        <f t="shared" si="1016"/>
        <v>6380.2000000000007</v>
      </c>
      <c r="FI339" s="158">
        <f t="shared" si="1016"/>
        <v>6838.8</v>
      </c>
      <c r="FJ339" s="155"/>
      <c r="FK339" s="156"/>
      <c r="FL339" s="157">
        <f t="shared" si="1017"/>
        <v>0</v>
      </c>
      <c r="FM339" s="158">
        <f t="shared" si="1017"/>
        <v>0</v>
      </c>
      <c r="FN339" s="157">
        <f t="shared" si="1018"/>
        <v>45.598947368421058</v>
      </c>
      <c r="FO339" s="158">
        <f t="shared" si="1018"/>
        <v>50.661878453038668</v>
      </c>
      <c r="FP339" s="157">
        <f t="shared" si="1019"/>
        <v>8663.8000000000011</v>
      </c>
      <c r="FQ339" s="158">
        <f t="shared" si="1019"/>
        <v>9169.7999999999993</v>
      </c>
      <c r="FR339" s="155">
        <v>450</v>
      </c>
      <c r="FS339" s="156">
        <v>390</v>
      </c>
      <c r="FT339" s="157">
        <f t="shared" si="1020"/>
        <v>450</v>
      </c>
      <c r="FU339" s="158">
        <f t="shared" si="1020"/>
        <v>390</v>
      </c>
      <c r="FV339" s="155">
        <v>3.6</v>
      </c>
      <c r="FW339" s="156">
        <v>2.8</v>
      </c>
      <c r="FX339" s="157">
        <f t="shared" si="1021"/>
        <v>1620</v>
      </c>
      <c r="FY339" s="158">
        <f t="shared" si="1021"/>
        <v>1092</v>
      </c>
      <c r="FZ339" s="155">
        <v>40.5</v>
      </c>
      <c r="GA339" s="156">
        <v>36.4</v>
      </c>
      <c r="GB339" s="157">
        <f t="shared" si="1022"/>
        <v>18225</v>
      </c>
      <c r="GC339" s="158">
        <f t="shared" si="1022"/>
        <v>14196</v>
      </c>
      <c r="GD339" s="157">
        <f t="shared" si="1023"/>
        <v>220</v>
      </c>
      <c r="GE339" s="158">
        <f t="shared" si="1023"/>
        <v>194</v>
      </c>
      <c r="GF339" s="157">
        <f t="shared" si="1023"/>
        <v>220</v>
      </c>
      <c r="GG339" s="158">
        <f t="shared" si="1023"/>
        <v>194</v>
      </c>
      <c r="GH339" s="157">
        <f t="shared" si="1024"/>
        <v>962.3</v>
      </c>
      <c r="GI339" s="158">
        <f t="shared" si="1024"/>
        <v>766.4</v>
      </c>
      <c r="GJ339" s="157">
        <f t="shared" si="1025"/>
        <v>15955.8</v>
      </c>
      <c r="GK339" s="158">
        <f t="shared" si="1025"/>
        <v>13985.6</v>
      </c>
      <c r="GL339" s="157">
        <f t="shared" si="1026"/>
        <v>381</v>
      </c>
      <c r="GM339" s="158">
        <f t="shared" si="1026"/>
        <v>389</v>
      </c>
      <c r="GN339" s="157">
        <f t="shared" si="1026"/>
        <v>381</v>
      </c>
      <c r="GO339" s="158">
        <f t="shared" si="1026"/>
        <v>389</v>
      </c>
      <c r="GP339" s="157">
        <f t="shared" si="1027"/>
        <v>1732.9</v>
      </c>
      <c r="GQ339" s="158">
        <f t="shared" si="1027"/>
        <v>1614.5</v>
      </c>
      <c r="GR339" s="157">
        <f t="shared" si="1028"/>
        <v>23848.799999999999</v>
      </c>
      <c r="GS339" s="158">
        <f t="shared" si="1028"/>
        <v>24767.599999999999</v>
      </c>
      <c r="GT339" s="157">
        <f t="shared" si="1029"/>
        <v>601</v>
      </c>
      <c r="GU339" s="158">
        <f t="shared" si="1029"/>
        <v>583</v>
      </c>
      <c r="GV339" s="157">
        <f t="shared" si="1029"/>
        <v>601</v>
      </c>
      <c r="GW339" s="158">
        <f t="shared" si="1029"/>
        <v>583</v>
      </c>
      <c r="GX339" s="157">
        <f t="shared" si="1030"/>
        <v>2695.2</v>
      </c>
      <c r="GY339" s="158">
        <f t="shared" si="1030"/>
        <v>2380.9</v>
      </c>
      <c r="GZ339" s="157">
        <f t="shared" si="1030"/>
        <v>39804.6</v>
      </c>
      <c r="HA339" s="158">
        <f t="shared" si="1030"/>
        <v>38753.199999999997</v>
      </c>
      <c r="HB339" s="157">
        <f t="shared" si="1031"/>
        <v>0</v>
      </c>
      <c r="HC339" s="158">
        <f t="shared" si="1031"/>
        <v>0</v>
      </c>
      <c r="HD339" s="157">
        <f t="shared" si="1031"/>
        <v>0</v>
      </c>
      <c r="HE339" s="158">
        <f t="shared" si="1031"/>
        <v>0</v>
      </c>
      <c r="HF339" s="157" t="str">
        <f t="shared" si="1032"/>
        <v/>
      </c>
      <c r="HG339" s="158" t="str">
        <f t="shared" si="1032"/>
        <v/>
      </c>
      <c r="HH339" s="157" t="str">
        <f t="shared" si="1033"/>
        <v/>
      </c>
      <c r="HI339" s="158" t="str">
        <f t="shared" si="1033"/>
        <v/>
      </c>
      <c r="HJ339" s="157">
        <f t="shared" si="1034"/>
        <v>4315.2</v>
      </c>
      <c r="HK339" s="158">
        <f t="shared" si="1034"/>
        <v>3472.9</v>
      </c>
      <c r="HL339" s="157">
        <f t="shared" si="1035"/>
        <v>58029.599999999999</v>
      </c>
      <c r="HM339" s="158">
        <f t="shared" si="1035"/>
        <v>52949.2</v>
      </c>
    </row>
    <row r="340" spans="1:221" s="82" customFormat="1" ht="15" customHeight="1">
      <c r="A340" s="265" t="s">
        <v>693</v>
      </c>
      <c r="B340" s="272" t="s">
        <v>742</v>
      </c>
      <c r="C340" s="215"/>
      <c r="D340" s="13">
        <v>224615</v>
      </c>
      <c r="E340" s="13">
        <v>8</v>
      </c>
      <c r="F340" s="155">
        <v>903</v>
      </c>
      <c r="G340" s="156">
        <v>993</v>
      </c>
      <c r="H340" s="155">
        <v>7</v>
      </c>
      <c r="I340" s="156">
        <v>12</v>
      </c>
      <c r="J340" s="157">
        <f t="shared" si="968"/>
        <v>896</v>
      </c>
      <c r="K340" s="158">
        <f t="shared" si="968"/>
        <v>981</v>
      </c>
      <c r="L340" s="155"/>
      <c r="M340" s="156"/>
      <c r="N340" s="157">
        <f t="shared" si="969"/>
        <v>896</v>
      </c>
      <c r="O340" s="158">
        <f t="shared" si="969"/>
        <v>981</v>
      </c>
      <c r="P340" s="157">
        <f t="shared" si="969"/>
        <v>896</v>
      </c>
      <c r="Q340" s="158">
        <f t="shared" si="969"/>
        <v>981</v>
      </c>
      <c r="R340" s="155">
        <v>16</v>
      </c>
      <c r="S340" s="156">
        <v>11</v>
      </c>
      <c r="T340" s="157">
        <f t="shared" si="970"/>
        <v>16</v>
      </c>
      <c r="U340" s="158">
        <f t="shared" si="970"/>
        <v>11</v>
      </c>
      <c r="V340" s="155">
        <v>19</v>
      </c>
      <c r="W340" s="156">
        <v>14</v>
      </c>
      <c r="X340" s="157">
        <f t="shared" si="971"/>
        <v>19</v>
      </c>
      <c r="Y340" s="158">
        <f t="shared" si="971"/>
        <v>14</v>
      </c>
      <c r="Z340" s="155"/>
      <c r="AA340" s="156"/>
      <c r="AB340" s="157">
        <f t="shared" si="972"/>
        <v>0</v>
      </c>
      <c r="AC340" s="158">
        <f t="shared" si="972"/>
        <v>0</v>
      </c>
      <c r="AD340" s="157">
        <f t="shared" si="973"/>
        <v>35</v>
      </c>
      <c r="AE340" s="158">
        <f t="shared" si="973"/>
        <v>25</v>
      </c>
      <c r="AF340" s="157">
        <f t="shared" si="974"/>
        <v>35</v>
      </c>
      <c r="AG340" s="158">
        <f t="shared" si="974"/>
        <v>25</v>
      </c>
      <c r="AH340" s="155">
        <v>4</v>
      </c>
      <c r="AI340" s="156">
        <v>3</v>
      </c>
      <c r="AJ340" s="157">
        <f t="shared" si="975"/>
        <v>64</v>
      </c>
      <c r="AK340" s="157">
        <f t="shared" si="975"/>
        <v>33</v>
      </c>
      <c r="AL340" s="155">
        <v>4.2</v>
      </c>
      <c r="AM340" s="156">
        <v>4.3</v>
      </c>
      <c r="AN340" s="157">
        <f t="shared" si="976"/>
        <v>79.8</v>
      </c>
      <c r="AO340" s="157">
        <f t="shared" si="976"/>
        <v>60.199999999999996</v>
      </c>
      <c r="AP340" s="155"/>
      <c r="AQ340" s="156"/>
      <c r="AR340" s="157">
        <f t="shared" si="977"/>
        <v>0</v>
      </c>
      <c r="AS340" s="158">
        <f t="shared" si="977"/>
        <v>0</v>
      </c>
      <c r="AT340" s="157">
        <f t="shared" si="978"/>
        <v>4.1085714285714285</v>
      </c>
      <c r="AU340" s="158">
        <f t="shared" si="978"/>
        <v>3.7279999999999998</v>
      </c>
      <c r="AV340" s="157">
        <f t="shared" si="979"/>
        <v>143.80000000000001</v>
      </c>
      <c r="AW340" s="158">
        <f t="shared" si="979"/>
        <v>93.199999999999989</v>
      </c>
      <c r="AX340" s="155">
        <v>72.099999999999994</v>
      </c>
      <c r="AY340" s="156">
        <v>62</v>
      </c>
      <c r="AZ340" s="157">
        <f t="shared" si="980"/>
        <v>1153.5999999999999</v>
      </c>
      <c r="BA340" s="158">
        <f t="shared" si="980"/>
        <v>682</v>
      </c>
      <c r="BB340" s="155">
        <v>64.5</v>
      </c>
      <c r="BC340" s="156">
        <v>68.8</v>
      </c>
      <c r="BD340" s="157">
        <f t="shared" si="981"/>
        <v>1225.5</v>
      </c>
      <c r="BE340" s="158">
        <f t="shared" si="981"/>
        <v>963.19999999999993</v>
      </c>
      <c r="BF340" s="155"/>
      <c r="BG340" s="156"/>
      <c r="BH340" s="157">
        <f t="shared" si="982"/>
        <v>0</v>
      </c>
      <c r="BI340" s="158">
        <f t="shared" si="982"/>
        <v>0</v>
      </c>
      <c r="BJ340" s="157">
        <f t="shared" si="983"/>
        <v>67.974285714285713</v>
      </c>
      <c r="BK340" s="158">
        <f t="shared" si="983"/>
        <v>65.807999999999993</v>
      </c>
      <c r="BL340" s="157">
        <f t="shared" si="984"/>
        <v>2379.1</v>
      </c>
      <c r="BM340" s="158">
        <f t="shared" si="984"/>
        <v>1645.1999999999998</v>
      </c>
      <c r="BN340" s="155">
        <v>67</v>
      </c>
      <c r="BO340" s="156">
        <v>62</v>
      </c>
      <c r="BP340" s="157">
        <f t="shared" si="985"/>
        <v>67</v>
      </c>
      <c r="BQ340" s="158">
        <f t="shared" si="985"/>
        <v>62</v>
      </c>
      <c r="BR340" s="155">
        <v>102</v>
      </c>
      <c r="BS340" s="156">
        <v>126</v>
      </c>
      <c r="BT340" s="157">
        <f t="shared" si="986"/>
        <v>102</v>
      </c>
      <c r="BU340" s="158">
        <f t="shared" si="986"/>
        <v>126</v>
      </c>
      <c r="BV340" s="155"/>
      <c r="BW340" s="156"/>
      <c r="BX340" s="157">
        <f t="shared" si="987"/>
        <v>0</v>
      </c>
      <c r="BY340" s="158">
        <f t="shared" si="987"/>
        <v>0</v>
      </c>
      <c r="BZ340" s="157">
        <f t="shared" si="988"/>
        <v>169</v>
      </c>
      <c r="CA340" s="158">
        <f t="shared" si="988"/>
        <v>188</v>
      </c>
      <c r="CB340" s="157">
        <f t="shared" si="989"/>
        <v>169</v>
      </c>
      <c r="CC340" s="158">
        <f t="shared" si="989"/>
        <v>188</v>
      </c>
      <c r="CD340" s="155">
        <v>5.0999999999999996</v>
      </c>
      <c r="CE340" s="156">
        <v>4.8</v>
      </c>
      <c r="CF340" s="157">
        <f t="shared" si="990"/>
        <v>341.7</v>
      </c>
      <c r="CG340" s="158">
        <f t="shared" si="990"/>
        <v>297.59999999999997</v>
      </c>
      <c r="CH340" s="155">
        <v>5.4</v>
      </c>
      <c r="CI340" s="156">
        <v>5.2</v>
      </c>
      <c r="CJ340" s="157">
        <f t="shared" si="991"/>
        <v>550.80000000000007</v>
      </c>
      <c r="CK340" s="158">
        <f t="shared" si="991"/>
        <v>655.20000000000005</v>
      </c>
      <c r="CL340" s="155"/>
      <c r="CM340" s="156"/>
      <c r="CN340" s="157">
        <f t="shared" si="992"/>
        <v>0</v>
      </c>
      <c r="CO340" s="158">
        <f t="shared" si="992"/>
        <v>0</v>
      </c>
      <c r="CP340" s="157">
        <f t="shared" si="993"/>
        <v>5.2810650887573969</v>
      </c>
      <c r="CQ340" s="158">
        <f t="shared" si="993"/>
        <v>5.0680851063829788</v>
      </c>
      <c r="CR340" s="157">
        <f t="shared" si="994"/>
        <v>892.50000000000011</v>
      </c>
      <c r="CS340" s="158">
        <f t="shared" si="994"/>
        <v>952.80000000000007</v>
      </c>
      <c r="CT340" s="155">
        <v>80.900000000000006</v>
      </c>
      <c r="CU340" s="156">
        <v>84</v>
      </c>
      <c r="CV340" s="157">
        <f t="shared" si="995"/>
        <v>5420.3</v>
      </c>
      <c r="CW340" s="158">
        <f t="shared" si="995"/>
        <v>5208</v>
      </c>
      <c r="CX340" s="155">
        <v>74.900000000000006</v>
      </c>
      <c r="CY340" s="156">
        <v>74.7</v>
      </c>
      <c r="CZ340" s="157">
        <f t="shared" si="996"/>
        <v>7639.8</v>
      </c>
      <c r="DA340" s="158">
        <f t="shared" si="996"/>
        <v>9412.2000000000007</v>
      </c>
      <c r="DB340" s="155"/>
      <c r="DC340" s="156"/>
      <c r="DD340" s="157">
        <f t="shared" si="997"/>
        <v>0</v>
      </c>
      <c r="DE340" s="158">
        <f t="shared" si="997"/>
        <v>0</v>
      </c>
      <c r="DF340" s="157">
        <f t="shared" si="998"/>
        <v>77.278698224852079</v>
      </c>
      <c r="DG340" s="158">
        <f t="shared" si="998"/>
        <v>77.767021276595742</v>
      </c>
      <c r="DH340" s="157">
        <f t="shared" si="999"/>
        <v>13060.100000000002</v>
      </c>
      <c r="DI340" s="158">
        <f t="shared" si="999"/>
        <v>14620.199999999999</v>
      </c>
      <c r="DJ340" s="157">
        <f t="shared" si="1000"/>
        <v>204</v>
      </c>
      <c r="DK340" s="158">
        <f t="shared" si="1000"/>
        <v>213</v>
      </c>
      <c r="DL340" s="157">
        <f t="shared" si="1000"/>
        <v>204</v>
      </c>
      <c r="DM340" s="158">
        <f t="shared" si="1000"/>
        <v>213</v>
      </c>
      <c r="DN340" s="157">
        <f t="shared" si="1001"/>
        <v>5.0799019607843148</v>
      </c>
      <c r="DO340" s="158">
        <f t="shared" si="1001"/>
        <v>4.910798122065728</v>
      </c>
      <c r="DP340" s="157">
        <f t="shared" si="1002"/>
        <v>1036.3000000000002</v>
      </c>
      <c r="DQ340" s="158">
        <f t="shared" si="1002"/>
        <v>1046</v>
      </c>
      <c r="DR340" s="157">
        <f t="shared" si="1003"/>
        <v>75.682352941176489</v>
      </c>
      <c r="DS340" s="158">
        <f t="shared" si="1003"/>
        <v>76.363380281690127</v>
      </c>
      <c r="DT340" s="157">
        <f t="shared" si="1004"/>
        <v>15439.200000000004</v>
      </c>
      <c r="DU340" s="158">
        <f t="shared" si="1004"/>
        <v>16265.399999999998</v>
      </c>
      <c r="DV340" s="155">
        <v>17</v>
      </c>
      <c r="DW340" s="156">
        <v>40</v>
      </c>
      <c r="DX340" s="157">
        <f t="shared" si="1005"/>
        <v>17</v>
      </c>
      <c r="DY340" s="158">
        <f t="shared" si="1005"/>
        <v>40</v>
      </c>
      <c r="DZ340" s="155">
        <v>251</v>
      </c>
      <c r="EA340" s="156">
        <v>289</v>
      </c>
      <c r="EB340" s="157">
        <f t="shared" si="1006"/>
        <v>251</v>
      </c>
      <c r="EC340" s="158">
        <f t="shared" si="1006"/>
        <v>289</v>
      </c>
      <c r="ED340" s="155"/>
      <c r="EE340" s="156"/>
      <c r="EF340" s="157">
        <f t="shared" si="1007"/>
        <v>0</v>
      </c>
      <c r="EG340" s="158">
        <f t="shared" si="1007"/>
        <v>0</v>
      </c>
      <c r="EH340" s="157">
        <f t="shared" si="1008"/>
        <v>268</v>
      </c>
      <c r="EI340" s="158">
        <f t="shared" si="1008"/>
        <v>329</v>
      </c>
      <c r="EJ340" s="157">
        <f t="shared" si="1009"/>
        <v>268</v>
      </c>
      <c r="EK340" s="158">
        <f t="shared" si="1009"/>
        <v>329</v>
      </c>
      <c r="EL340" s="155">
        <v>3.4</v>
      </c>
      <c r="EM340" s="156">
        <v>3.3</v>
      </c>
      <c r="EN340" s="157">
        <f t="shared" si="1010"/>
        <v>57.8</v>
      </c>
      <c r="EO340" s="158">
        <f t="shared" si="1010"/>
        <v>132</v>
      </c>
      <c r="EP340" s="155">
        <v>3.7</v>
      </c>
      <c r="EQ340" s="156">
        <v>3.8</v>
      </c>
      <c r="ER340" s="157">
        <f t="shared" si="1011"/>
        <v>928.7</v>
      </c>
      <c r="ES340" s="158">
        <f t="shared" si="1011"/>
        <v>1098.2</v>
      </c>
      <c r="ET340" s="155"/>
      <c r="EU340" s="156"/>
      <c r="EV340" s="157">
        <f t="shared" si="1012"/>
        <v>0</v>
      </c>
      <c r="EW340" s="158">
        <f t="shared" si="1012"/>
        <v>0</v>
      </c>
      <c r="EX340" s="157">
        <f t="shared" si="1013"/>
        <v>3.6809701492537314</v>
      </c>
      <c r="EY340" s="158">
        <f t="shared" si="1013"/>
        <v>3.7392097264437689</v>
      </c>
      <c r="EZ340" s="157">
        <f t="shared" si="1014"/>
        <v>986.5</v>
      </c>
      <c r="FA340" s="158">
        <f t="shared" si="1014"/>
        <v>1230.2</v>
      </c>
      <c r="FB340" s="155">
        <v>62.6</v>
      </c>
      <c r="FC340" s="156">
        <v>51.5</v>
      </c>
      <c r="FD340" s="157">
        <f t="shared" si="1015"/>
        <v>1064.2</v>
      </c>
      <c r="FE340" s="158">
        <f t="shared" si="1015"/>
        <v>2060</v>
      </c>
      <c r="FF340" s="155">
        <v>45.8</v>
      </c>
      <c r="FG340" s="156">
        <v>47</v>
      </c>
      <c r="FH340" s="157">
        <f t="shared" si="1016"/>
        <v>11495.8</v>
      </c>
      <c r="FI340" s="158">
        <f t="shared" si="1016"/>
        <v>13583</v>
      </c>
      <c r="FJ340" s="155"/>
      <c r="FK340" s="156"/>
      <c r="FL340" s="157">
        <f t="shared" si="1017"/>
        <v>0</v>
      </c>
      <c r="FM340" s="158">
        <f t="shared" si="1017"/>
        <v>0</v>
      </c>
      <c r="FN340" s="157">
        <f t="shared" si="1018"/>
        <v>46.865671641791046</v>
      </c>
      <c r="FO340" s="158">
        <f t="shared" si="1018"/>
        <v>47.547112462006076</v>
      </c>
      <c r="FP340" s="157">
        <f t="shared" si="1019"/>
        <v>12560</v>
      </c>
      <c r="FQ340" s="158">
        <f t="shared" si="1019"/>
        <v>15643</v>
      </c>
      <c r="FR340" s="155">
        <v>424</v>
      </c>
      <c r="FS340" s="156">
        <v>439</v>
      </c>
      <c r="FT340" s="157">
        <f t="shared" si="1020"/>
        <v>424</v>
      </c>
      <c r="FU340" s="158">
        <f t="shared" si="1020"/>
        <v>439</v>
      </c>
      <c r="FV340" s="155">
        <v>3.6</v>
      </c>
      <c r="FW340" s="156">
        <v>3.8</v>
      </c>
      <c r="FX340" s="157">
        <f t="shared" si="1021"/>
        <v>1526.4</v>
      </c>
      <c r="FY340" s="158">
        <f t="shared" si="1021"/>
        <v>1668.1999999999998</v>
      </c>
      <c r="FZ340" s="155">
        <v>42.9</v>
      </c>
      <c r="GA340" s="156">
        <v>43.5</v>
      </c>
      <c r="GB340" s="157">
        <f t="shared" si="1022"/>
        <v>18189.599999999999</v>
      </c>
      <c r="GC340" s="158">
        <f t="shared" si="1022"/>
        <v>19096.5</v>
      </c>
      <c r="GD340" s="157">
        <f t="shared" si="1023"/>
        <v>100</v>
      </c>
      <c r="GE340" s="158">
        <f t="shared" si="1023"/>
        <v>113</v>
      </c>
      <c r="GF340" s="157">
        <f t="shared" si="1023"/>
        <v>100</v>
      </c>
      <c r="GG340" s="158">
        <f t="shared" si="1023"/>
        <v>113</v>
      </c>
      <c r="GH340" s="157">
        <f t="shared" si="1024"/>
        <v>463.5</v>
      </c>
      <c r="GI340" s="158">
        <f t="shared" si="1024"/>
        <v>462.59999999999997</v>
      </c>
      <c r="GJ340" s="157">
        <f t="shared" si="1025"/>
        <v>7638.0999999999995</v>
      </c>
      <c r="GK340" s="158">
        <f t="shared" si="1025"/>
        <v>7950</v>
      </c>
      <c r="GL340" s="157">
        <f t="shared" si="1026"/>
        <v>372</v>
      </c>
      <c r="GM340" s="158">
        <f t="shared" si="1026"/>
        <v>429</v>
      </c>
      <c r="GN340" s="157">
        <f t="shared" si="1026"/>
        <v>372</v>
      </c>
      <c r="GO340" s="158">
        <f t="shared" si="1026"/>
        <v>429</v>
      </c>
      <c r="GP340" s="157">
        <f t="shared" si="1027"/>
        <v>1559.3000000000002</v>
      </c>
      <c r="GQ340" s="158">
        <f t="shared" si="1027"/>
        <v>1813.6000000000001</v>
      </c>
      <c r="GR340" s="157">
        <f t="shared" si="1028"/>
        <v>20361.099999999999</v>
      </c>
      <c r="GS340" s="158">
        <f t="shared" si="1028"/>
        <v>23958.400000000001</v>
      </c>
      <c r="GT340" s="157">
        <f t="shared" si="1029"/>
        <v>472</v>
      </c>
      <c r="GU340" s="158">
        <f t="shared" si="1029"/>
        <v>542</v>
      </c>
      <c r="GV340" s="157">
        <f t="shared" si="1029"/>
        <v>472</v>
      </c>
      <c r="GW340" s="158">
        <f t="shared" si="1029"/>
        <v>542</v>
      </c>
      <c r="GX340" s="157">
        <f t="shared" si="1030"/>
        <v>2022.8000000000002</v>
      </c>
      <c r="GY340" s="158">
        <f t="shared" si="1030"/>
        <v>2276.2000000000003</v>
      </c>
      <c r="GZ340" s="157">
        <f t="shared" si="1030"/>
        <v>27999.199999999997</v>
      </c>
      <c r="HA340" s="158">
        <f t="shared" si="1030"/>
        <v>31908.400000000001</v>
      </c>
      <c r="HB340" s="157">
        <f t="shared" si="1031"/>
        <v>0</v>
      </c>
      <c r="HC340" s="158">
        <f t="shared" si="1031"/>
        <v>0</v>
      </c>
      <c r="HD340" s="157">
        <f t="shared" si="1031"/>
        <v>0</v>
      </c>
      <c r="HE340" s="158">
        <f t="shared" si="1031"/>
        <v>0</v>
      </c>
      <c r="HF340" s="157" t="str">
        <f t="shared" si="1032"/>
        <v/>
      </c>
      <c r="HG340" s="158" t="str">
        <f t="shared" si="1032"/>
        <v/>
      </c>
      <c r="HH340" s="157" t="str">
        <f t="shared" si="1033"/>
        <v/>
      </c>
      <c r="HI340" s="158" t="str">
        <f t="shared" si="1033"/>
        <v/>
      </c>
      <c r="HJ340" s="157">
        <f t="shared" si="1034"/>
        <v>3549.2000000000003</v>
      </c>
      <c r="HK340" s="158">
        <f t="shared" si="1034"/>
        <v>3944.3999999999996</v>
      </c>
      <c r="HL340" s="157">
        <f t="shared" si="1035"/>
        <v>46188.800000000003</v>
      </c>
      <c r="HM340" s="158">
        <f t="shared" si="1035"/>
        <v>51004.899999999994</v>
      </c>
    </row>
    <row r="341" spans="1:221" s="82" customFormat="1" ht="15" customHeight="1">
      <c r="A341" s="265" t="s">
        <v>693</v>
      </c>
      <c r="B341" s="213" t="s">
        <v>743</v>
      </c>
      <c r="C341" s="215"/>
      <c r="D341" s="13">
        <v>224642</v>
      </c>
      <c r="E341" s="13">
        <v>8</v>
      </c>
      <c r="F341" s="155">
        <v>3666</v>
      </c>
      <c r="G341" s="156">
        <v>3601</v>
      </c>
      <c r="H341" s="155">
        <v>85</v>
      </c>
      <c r="I341" s="156">
        <v>93</v>
      </c>
      <c r="J341" s="157">
        <f t="shared" si="968"/>
        <v>3581</v>
      </c>
      <c r="K341" s="158">
        <f t="shared" si="968"/>
        <v>3508</v>
      </c>
      <c r="L341" s="155"/>
      <c r="M341" s="156"/>
      <c r="N341" s="157">
        <f t="shared" si="969"/>
        <v>3581</v>
      </c>
      <c r="O341" s="158">
        <f t="shared" si="969"/>
        <v>3508</v>
      </c>
      <c r="P341" s="157">
        <f t="shared" si="969"/>
        <v>3581</v>
      </c>
      <c r="Q341" s="158">
        <f t="shared" si="969"/>
        <v>3508</v>
      </c>
      <c r="R341" s="155">
        <v>236</v>
      </c>
      <c r="S341" s="156">
        <v>201</v>
      </c>
      <c r="T341" s="157">
        <f t="shared" si="970"/>
        <v>236</v>
      </c>
      <c r="U341" s="158">
        <f t="shared" si="970"/>
        <v>201</v>
      </c>
      <c r="V341" s="155">
        <v>116</v>
      </c>
      <c r="W341" s="156">
        <v>121</v>
      </c>
      <c r="X341" s="157">
        <f t="shared" si="971"/>
        <v>116</v>
      </c>
      <c r="Y341" s="158">
        <f t="shared" si="971"/>
        <v>121</v>
      </c>
      <c r="Z341" s="155"/>
      <c r="AA341" s="156"/>
      <c r="AB341" s="157">
        <f t="shared" si="972"/>
        <v>0</v>
      </c>
      <c r="AC341" s="158">
        <f t="shared" si="972"/>
        <v>0</v>
      </c>
      <c r="AD341" s="157">
        <f t="shared" si="973"/>
        <v>352</v>
      </c>
      <c r="AE341" s="158">
        <f t="shared" si="973"/>
        <v>322</v>
      </c>
      <c r="AF341" s="157">
        <f t="shared" si="974"/>
        <v>352</v>
      </c>
      <c r="AG341" s="158">
        <f t="shared" si="974"/>
        <v>322</v>
      </c>
      <c r="AH341" s="155">
        <v>3.9</v>
      </c>
      <c r="AI341" s="156">
        <v>3.9</v>
      </c>
      <c r="AJ341" s="157">
        <f t="shared" si="975"/>
        <v>920.4</v>
      </c>
      <c r="AK341" s="157">
        <f t="shared" si="975"/>
        <v>783.9</v>
      </c>
      <c r="AL341" s="155">
        <v>4.4000000000000004</v>
      </c>
      <c r="AM341" s="156">
        <v>4.0999999999999996</v>
      </c>
      <c r="AN341" s="157">
        <f t="shared" si="976"/>
        <v>510.40000000000003</v>
      </c>
      <c r="AO341" s="157">
        <f t="shared" si="976"/>
        <v>496.09999999999997</v>
      </c>
      <c r="AP341" s="155"/>
      <c r="AQ341" s="156"/>
      <c r="AR341" s="157">
        <f t="shared" si="977"/>
        <v>0</v>
      </c>
      <c r="AS341" s="158">
        <f t="shared" si="977"/>
        <v>0</v>
      </c>
      <c r="AT341" s="157">
        <f t="shared" si="978"/>
        <v>4.064772727272727</v>
      </c>
      <c r="AU341" s="158">
        <f t="shared" si="978"/>
        <v>3.9751552795031055</v>
      </c>
      <c r="AV341" s="157">
        <f t="shared" si="979"/>
        <v>1430.8</v>
      </c>
      <c r="AW341" s="158">
        <f t="shared" si="979"/>
        <v>1280</v>
      </c>
      <c r="AX341" s="155">
        <v>66.599999999999994</v>
      </c>
      <c r="AY341" s="156">
        <v>70.099999999999994</v>
      </c>
      <c r="AZ341" s="157">
        <f t="shared" si="980"/>
        <v>15717.599999999999</v>
      </c>
      <c r="BA341" s="158">
        <f t="shared" si="980"/>
        <v>14090.099999999999</v>
      </c>
      <c r="BB341" s="155">
        <v>61.4</v>
      </c>
      <c r="BC341" s="156">
        <v>63.5</v>
      </c>
      <c r="BD341" s="157">
        <f t="shared" si="981"/>
        <v>7122.4</v>
      </c>
      <c r="BE341" s="158">
        <f t="shared" si="981"/>
        <v>7683.5</v>
      </c>
      <c r="BF341" s="155"/>
      <c r="BG341" s="156"/>
      <c r="BH341" s="157">
        <f t="shared" si="982"/>
        <v>0</v>
      </c>
      <c r="BI341" s="158">
        <f t="shared" si="982"/>
        <v>0</v>
      </c>
      <c r="BJ341" s="157">
        <f t="shared" si="983"/>
        <v>64.88636363636364</v>
      </c>
      <c r="BK341" s="158">
        <f t="shared" si="983"/>
        <v>67.619875776397507</v>
      </c>
      <c r="BL341" s="157">
        <f t="shared" si="984"/>
        <v>22840</v>
      </c>
      <c r="BM341" s="158">
        <f t="shared" si="984"/>
        <v>21773.599999999999</v>
      </c>
      <c r="BN341" s="155">
        <v>887</v>
      </c>
      <c r="BO341" s="156">
        <v>860</v>
      </c>
      <c r="BP341" s="157">
        <f t="shared" si="985"/>
        <v>887</v>
      </c>
      <c r="BQ341" s="158">
        <f t="shared" si="985"/>
        <v>860</v>
      </c>
      <c r="BR341" s="155">
        <v>620</v>
      </c>
      <c r="BS341" s="156">
        <v>634</v>
      </c>
      <c r="BT341" s="157">
        <f t="shared" si="986"/>
        <v>620</v>
      </c>
      <c r="BU341" s="158">
        <f t="shared" si="986"/>
        <v>634</v>
      </c>
      <c r="BV341" s="155"/>
      <c r="BW341" s="156"/>
      <c r="BX341" s="157">
        <f t="shared" si="987"/>
        <v>0</v>
      </c>
      <c r="BY341" s="158">
        <f t="shared" si="987"/>
        <v>0</v>
      </c>
      <c r="BZ341" s="157">
        <f t="shared" si="988"/>
        <v>1507</v>
      </c>
      <c r="CA341" s="158">
        <f t="shared" si="988"/>
        <v>1494</v>
      </c>
      <c r="CB341" s="157">
        <f t="shared" si="989"/>
        <v>1507</v>
      </c>
      <c r="CC341" s="158">
        <f t="shared" si="989"/>
        <v>1494</v>
      </c>
      <c r="CD341" s="155">
        <v>5</v>
      </c>
      <c r="CE341" s="156">
        <v>4.7</v>
      </c>
      <c r="CF341" s="157">
        <f t="shared" si="990"/>
        <v>4435</v>
      </c>
      <c r="CG341" s="158">
        <f t="shared" si="990"/>
        <v>4042</v>
      </c>
      <c r="CH341" s="155">
        <v>5.2</v>
      </c>
      <c r="CI341" s="156">
        <v>5.0999999999999996</v>
      </c>
      <c r="CJ341" s="157">
        <f t="shared" si="991"/>
        <v>3224</v>
      </c>
      <c r="CK341" s="158">
        <f t="shared" si="991"/>
        <v>3233.3999999999996</v>
      </c>
      <c r="CL341" s="155"/>
      <c r="CM341" s="156"/>
      <c r="CN341" s="157">
        <f t="shared" si="992"/>
        <v>0</v>
      </c>
      <c r="CO341" s="158">
        <f t="shared" si="992"/>
        <v>0</v>
      </c>
      <c r="CP341" s="157">
        <f t="shared" si="993"/>
        <v>5.0822826808228267</v>
      </c>
      <c r="CQ341" s="158">
        <f t="shared" si="993"/>
        <v>4.869745649263721</v>
      </c>
      <c r="CR341" s="157">
        <f t="shared" si="994"/>
        <v>7659</v>
      </c>
      <c r="CS341" s="158">
        <f t="shared" si="994"/>
        <v>7275.3999999999987</v>
      </c>
      <c r="CT341" s="155">
        <v>87.9</v>
      </c>
      <c r="CU341" s="156">
        <v>84.8</v>
      </c>
      <c r="CV341" s="157">
        <f t="shared" si="995"/>
        <v>77967.3</v>
      </c>
      <c r="CW341" s="158">
        <f t="shared" si="995"/>
        <v>72928</v>
      </c>
      <c r="CX341" s="155">
        <v>86.5</v>
      </c>
      <c r="CY341" s="156">
        <v>87.3</v>
      </c>
      <c r="CZ341" s="157">
        <f t="shared" si="996"/>
        <v>53630</v>
      </c>
      <c r="DA341" s="158">
        <f t="shared" si="996"/>
        <v>55348.2</v>
      </c>
      <c r="DB341" s="155"/>
      <c r="DC341" s="156"/>
      <c r="DD341" s="157">
        <f t="shared" si="997"/>
        <v>0</v>
      </c>
      <c r="DE341" s="158">
        <f t="shared" si="997"/>
        <v>0</v>
      </c>
      <c r="DF341" s="157">
        <f t="shared" si="998"/>
        <v>87.324021234240206</v>
      </c>
      <c r="DG341" s="158">
        <f t="shared" si="998"/>
        <v>85.860910307898251</v>
      </c>
      <c r="DH341" s="157">
        <f t="shared" si="999"/>
        <v>131597.29999999999</v>
      </c>
      <c r="DI341" s="158">
        <f t="shared" si="999"/>
        <v>128276.19999999998</v>
      </c>
      <c r="DJ341" s="157">
        <f t="shared" si="1000"/>
        <v>1859</v>
      </c>
      <c r="DK341" s="158">
        <f t="shared" si="1000"/>
        <v>1816</v>
      </c>
      <c r="DL341" s="157">
        <f t="shared" si="1000"/>
        <v>1859</v>
      </c>
      <c r="DM341" s="158">
        <f t="shared" si="1000"/>
        <v>1816</v>
      </c>
      <c r="DN341" s="157">
        <f t="shared" si="1001"/>
        <v>4.8896180742334581</v>
      </c>
      <c r="DO341" s="158">
        <f t="shared" si="1001"/>
        <v>4.7111233480176198</v>
      </c>
      <c r="DP341" s="157">
        <f t="shared" si="1002"/>
        <v>9089.7999999999993</v>
      </c>
      <c r="DQ341" s="158">
        <f t="shared" si="1002"/>
        <v>8555.3999999999978</v>
      </c>
      <c r="DR341" s="157">
        <f t="shared" si="1003"/>
        <v>83.07547068316299</v>
      </c>
      <c r="DS341" s="158">
        <f t="shared" si="1003"/>
        <v>82.626541850220264</v>
      </c>
      <c r="DT341" s="157">
        <f t="shared" si="1004"/>
        <v>154437.29999999999</v>
      </c>
      <c r="DU341" s="158">
        <f t="shared" si="1004"/>
        <v>150049.79999999999</v>
      </c>
      <c r="DV341" s="155">
        <v>239</v>
      </c>
      <c r="DW341" s="156">
        <v>233</v>
      </c>
      <c r="DX341" s="157">
        <f t="shared" si="1005"/>
        <v>239</v>
      </c>
      <c r="DY341" s="158">
        <f t="shared" si="1005"/>
        <v>233</v>
      </c>
      <c r="DZ341" s="155">
        <v>518</v>
      </c>
      <c r="EA341" s="156">
        <v>458</v>
      </c>
      <c r="EB341" s="157">
        <f t="shared" si="1006"/>
        <v>518</v>
      </c>
      <c r="EC341" s="158">
        <f t="shared" si="1006"/>
        <v>458</v>
      </c>
      <c r="ED341" s="155"/>
      <c r="EE341" s="156"/>
      <c r="EF341" s="157">
        <f t="shared" si="1007"/>
        <v>0</v>
      </c>
      <c r="EG341" s="158">
        <f t="shared" si="1007"/>
        <v>0</v>
      </c>
      <c r="EH341" s="157">
        <f t="shared" si="1008"/>
        <v>757</v>
      </c>
      <c r="EI341" s="158">
        <f t="shared" si="1008"/>
        <v>691</v>
      </c>
      <c r="EJ341" s="157">
        <f t="shared" si="1009"/>
        <v>757</v>
      </c>
      <c r="EK341" s="158">
        <f t="shared" si="1009"/>
        <v>691</v>
      </c>
      <c r="EL341" s="155">
        <v>3.6</v>
      </c>
      <c r="EM341" s="156">
        <v>3.4</v>
      </c>
      <c r="EN341" s="157">
        <f t="shared" si="1010"/>
        <v>860.4</v>
      </c>
      <c r="EO341" s="158">
        <f t="shared" si="1010"/>
        <v>792.19999999999993</v>
      </c>
      <c r="EP341" s="155">
        <v>4.0999999999999996</v>
      </c>
      <c r="EQ341" s="156">
        <v>3.8</v>
      </c>
      <c r="ER341" s="157">
        <f t="shared" si="1011"/>
        <v>2123.7999999999997</v>
      </c>
      <c r="ES341" s="158">
        <f t="shared" si="1011"/>
        <v>1740.3999999999999</v>
      </c>
      <c r="ET341" s="155"/>
      <c r="EU341" s="156"/>
      <c r="EV341" s="157">
        <f t="shared" si="1012"/>
        <v>0</v>
      </c>
      <c r="EW341" s="158">
        <f t="shared" si="1012"/>
        <v>0</v>
      </c>
      <c r="EX341" s="157">
        <f t="shared" si="1013"/>
        <v>3.9421400264200792</v>
      </c>
      <c r="EY341" s="158">
        <f t="shared" si="1013"/>
        <v>3.6651230101302459</v>
      </c>
      <c r="EZ341" s="157">
        <f t="shared" si="1014"/>
        <v>2984.2</v>
      </c>
      <c r="FA341" s="158">
        <f t="shared" si="1014"/>
        <v>2532.6</v>
      </c>
      <c r="FB341" s="155">
        <v>64.5</v>
      </c>
      <c r="FC341" s="156">
        <v>63</v>
      </c>
      <c r="FD341" s="157">
        <f t="shared" si="1015"/>
        <v>15415.5</v>
      </c>
      <c r="FE341" s="158">
        <f t="shared" si="1015"/>
        <v>14679</v>
      </c>
      <c r="FF341" s="155">
        <v>50.9</v>
      </c>
      <c r="FG341" s="156">
        <v>49.7</v>
      </c>
      <c r="FH341" s="157">
        <f t="shared" si="1016"/>
        <v>26366.2</v>
      </c>
      <c r="FI341" s="158">
        <f t="shared" si="1016"/>
        <v>22762.600000000002</v>
      </c>
      <c r="FJ341" s="155"/>
      <c r="FK341" s="156"/>
      <c r="FL341" s="157">
        <f t="shared" si="1017"/>
        <v>0</v>
      </c>
      <c r="FM341" s="158">
        <f t="shared" si="1017"/>
        <v>0</v>
      </c>
      <c r="FN341" s="157">
        <f t="shared" si="1018"/>
        <v>55.193791281373841</v>
      </c>
      <c r="FO341" s="158">
        <f t="shared" si="1018"/>
        <v>54.184659913169327</v>
      </c>
      <c r="FP341" s="157">
        <f t="shared" si="1019"/>
        <v>41781.699999999997</v>
      </c>
      <c r="FQ341" s="158">
        <f t="shared" si="1019"/>
        <v>37441.600000000006</v>
      </c>
      <c r="FR341" s="155">
        <v>965</v>
      </c>
      <c r="FS341" s="156">
        <v>1001</v>
      </c>
      <c r="FT341" s="157">
        <f t="shared" si="1020"/>
        <v>965</v>
      </c>
      <c r="FU341" s="158">
        <f t="shared" si="1020"/>
        <v>1001</v>
      </c>
      <c r="FV341" s="155">
        <v>3.5</v>
      </c>
      <c r="FW341" s="156">
        <v>3.3</v>
      </c>
      <c r="FX341" s="157">
        <f t="shared" si="1021"/>
        <v>3377.5</v>
      </c>
      <c r="FY341" s="158">
        <f t="shared" si="1021"/>
        <v>3303.2999999999997</v>
      </c>
      <c r="FZ341" s="155">
        <v>35.5</v>
      </c>
      <c r="GA341" s="156">
        <v>33</v>
      </c>
      <c r="GB341" s="157">
        <f t="shared" si="1022"/>
        <v>34257.5</v>
      </c>
      <c r="GC341" s="158">
        <f t="shared" si="1022"/>
        <v>33033</v>
      </c>
      <c r="GD341" s="157">
        <f t="shared" si="1023"/>
        <v>1362</v>
      </c>
      <c r="GE341" s="158">
        <f t="shared" si="1023"/>
        <v>1294</v>
      </c>
      <c r="GF341" s="157">
        <f t="shared" si="1023"/>
        <v>1362</v>
      </c>
      <c r="GG341" s="158">
        <f t="shared" si="1023"/>
        <v>1294</v>
      </c>
      <c r="GH341" s="157">
        <f t="shared" si="1024"/>
        <v>6215.7999999999993</v>
      </c>
      <c r="GI341" s="158">
        <f t="shared" si="1024"/>
        <v>5618.0999999999995</v>
      </c>
      <c r="GJ341" s="157">
        <f t="shared" si="1025"/>
        <v>109100.4</v>
      </c>
      <c r="GK341" s="158">
        <f t="shared" si="1025"/>
        <v>101697.1</v>
      </c>
      <c r="GL341" s="157">
        <f t="shared" si="1026"/>
        <v>1254</v>
      </c>
      <c r="GM341" s="158">
        <f t="shared" si="1026"/>
        <v>1213</v>
      </c>
      <c r="GN341" s="157">
        <f t="shared" si="1026"/>
        <v>1254</v>
      </c>
      <c r="GO341" s="158">
        <f t="shared" si="1026"/>
        <v>1213</v>
      </c>
      <c r="GP341" s="157">
        <f t="shared" si="1027"/>
        <v>5858.2</v>
      </c>
      <c r="GQ341" s="158">
        <f t="shared" si="1027"/>
        <v>5469.9</v>
      </c>
      <c r="GR341" s="157">
        <f t="shared" si="1028"/>
        <v>87118.6</v>
      </c>
      <c r="GS341" s="158">
        <f t="shared" si="1028"/>
        <v>85794.3</v>
      </c>
      <c r="GT341" s="157">
        <f t="shared" si="1029"/>
        <v>2616</v>
      </c>
      <c r="GU341" s="158">
        <f t="shared" si="1029"/>
        <v>2507</v>
      </c>
      <c r="GV341" s="157">
        <f t="shared" si="1029"/>
        <v>2616</v>
      </c>
      <c r="GW341" s="158">
        <f t="shared" si="1029"/>
        <v>2507</v>
      </c>
      <c r="GX341" s="157">
        <f t="shared" si="1030"/>
        <v>12074</v>
      </c>
      <c r="GY341" s="158">
        <f t="shared" si="1030"/>
        <v>11088</v>
      </c>
      <c r="GZ341" s="157">
        <f t="shared" si="1030"/>
        <v>196219</v>
      </c>
      <c r="HA341" s="158">
        <f t="shared" si="1030"/>
        <v>187491.40000000002</v>
      </c>
      <c r="HB341" s="157">
        <f t="shared" si="1031"/>
        <v>0</v>
      </c>
      <c r="HC341" s="158">
        <f t="shared" si="1031"/>
        <v>0</v>
      </c>
      <c r="HD341" s="157">
        <f t="shared" si="1031"/>
        <v>0</v>
      </c>
      <c r="HE341" s="158">
        <f t="shared" si="1031"/>
        <v>0</v>
      </c>
      <c r="HF341" s="157" t="str">
        <f t="shared" si="1032"/>
        <v/>
      </c>
      <c r="HG341" s="158" t="str">
        <f t="shared" si="1032"/>
        <v/>
      </c>
      <c r="HH341" s="157" t="str">
        <f t="shared" si="1033"/>
        <v/>
      </c>
      <c r="HI341" s="158" t="str">
        <f t="shared" si="1033"/>
        <v/>
      </c>
      <c r="HJ341" s="157">
        <f t="shared" si="1034"/>
        <v>15451.5</v>
      </c>
      <c r="HK341" s="158">
        <f t="shared" si="1034"/>
        <v>14391.299999999997</v>
      </c>
      <c r="HL341" s="157">
        <f t="shared" si="1035"/>
        <v>230476.5</v>
      </c>
      <c r="HM341" s="158">
        <f t="shared" si="1035"/>
        <v>220524.4</v>
      </c>
    </row>
    <row r="342" spans="1:221" s="82" customFormat="1" ht="15" customHeight="1">
      <c r="A342" s="265" t="s">
        <v>693</v>
      </c>
      <c r="B342" s="213" t="s">
        <v>744</v>
      </c>
      <c r="C342" s="215"/>
      <c r="D342" s="13">
        <v>225423</v>
      </c>
      <c r="E342" s="13">
        <v>8</v>
      </c>
      <c r="F342" s="155">
        <v>6565</v>
      </c>
      <c r="G342" s="156">
        <v>6145</v>
      </c>
      <c r="H342" s="155">
        <v>40</v>
      </c>
      <c r="I342" s="156">
        <v>32</v>
      </c>
      <c r="J342" s="157">
        <f t="shared" si="968"/>
        <v>6525</v>
      </c>
      <c r="K342" s="158">
        <f t="shared" si="968"/>
        <v>6113</v>
      </c>
      <c r="L342" s="155"/>
      <c r="M342" s="156"/>
      <c r="N342" s="157">
        <f t="shared" si="969"/>
        <v>6525</v>
      </c>
      <c r="O342" s="158">
        <f t="shared" si="969"/>
        <v>6113</v>
      </c>
      <c r="P342" s="157">
        <f t="shared" si="969"/>
        <v>6525</v>
      </c>
      <c r="Q342" s="158">
        <f t="shared" si="969"/>
        <v>6113</v>
      </c>
      <c r="R342" s="155">
        <v>146</v>
      </c>
      <c r="S342" s="156">
        <v>87</v>
      </c>
      <c r="T342" s="157">
        <f t="shared" si="970"/>
        <v>146</v>
      </c>
      <c r="U342" s="158">
        <f t="shared" si="970"/>
        <v>87</v>
      </c>
      <c r="V342" s="155">
        <v>233</v>
      </c>
      <c r="W342" s="156">
        <v>202</v>
      </c>
      <c r="X342" s="157">
        <f t="shared" si="971"/>
        <v>233</v>
      </c>
      <c r="Y342" s="158">
        <f t="shared" si="971"/>
        <v>202</v>
      </c>
      <c r="Z342" s="155"/>
      <c r="AA342" s="156"/>
      <c r="AB342" s="157">
        <f t="shared" si="972"/>
        <v>0</v>
      </c>
      <c r="AC342" s="158">
        <f t="shared" si="972"/>
        <v>0</v>
      </c>
      <c r="AD342" s="157">
        <f t="shared" si="973"/>
        <v>379</v>
      </c>
      <c r="AE342" s="158">
        <f t="shared" si="973"/>
        <v>289</v>
      </c>
      <c r="AF342" s="157">
        <f t="shared" si="974"/>
        <v>379</v>
      </c>
      <c r="AG342" s="158">
        <f t="shared" si="974"/>
        <v>289</v>
      </c>
      <c r="AH342" s="155">
        <v>3.6</v>
      </c>
      <c r="AI342" s="156">
        <v>3.7</v>
      </c>
      <c r="AJ342" s="157">
        <f t="shared" si="975"/>
        <v>525.6</v>
      </c>
      <c r="AK342" s="157">
        <f t="shared" si="975"/>
        <v>321.90000000000003</v>
      </c>
      <c r="AL342" s="155">
        <v>4</v>
      </c>
      <c r="AM342" s="156">
        <v>4</v>
      </c>
      <c r="AN342" s="157">
        <f t="shared" si="976"/>
        <v>932</v>
      </c>
      <c r="AO342" s="157">
        <f t="shared" si="976"/>
        <v>808</v>
      </c>
      <c r="AP342" s="155"/>
      <c r="AQ342" s="156"/>
      <c r="AR342" s="157">
        <f t="shared" si="977"/>
        <v>0</v>
      </c>
      <c r="AS342" s="158">
        <f t="shared" si="977"/>
        <v>0</v>
      </c>
      <c r="AT342" s="157">
        <f t="shared" si="978"/>
        <v>3.8459102902374669</v>
      </c>
      <c r="AU342" s="158">
        <f t="shared" si="978"/>
        <v>3.9096885813148794</v>
      </c>
      <c r="AV342" s="157">
        <f t="shared" si="979"/>
        <v>1457.6</v>
      </c>
      <c r="AW342" s="158">
        <f t="shared" si="979"/>
        <v>1129.9000000000001</v>
      </c>
      <c r="AX342" s="155">
        <v>67.3</v>
      </c>
      <c r="AY342" s="156">
        <v>66.2</v>
      </c>
      <c r="AZ342" s="157">
        <f t="shared" si="980"/>
        <v>9825.7999999999993</v>
      </c>
      <c r="BA342" s="158">
        <f t="shared" si="980"/>
        <v>5759.4000000000005</v>
      </c>
      <c r="BB342" s="155">
        <v>55.1</v>
      </c>
      <c r="BC342" s="156">
        <v>59.8</v>
      </c>
      <c r="BD342" s="157">
        <f t="shared" si="981"/>
        <v>12838.300000000001</v>
      </c>
      <c r="BE342" s="158">
        <f t="shared" si="981"/>
        <v>12079.599999999999</v>
      </c>
      <c r="BF342" s="155"/>
      <c r="BG342" s="156"/>
      <c r="BH342" s="157">
        <f t="shared" si="982"/>
        <v>0</v>
      </c>
      <c r="BI342" s="158">
        <f t="shared" si="982"/>
        <v>0</v>
      </c>
      <c r="BJ342" s="157">
        <f t="shared" si="983"/>
        <v>59.799736147757251</v>
      </c>
      <c r="BK342" s="158">
        <f t="shared" si="983"/>
        <v>61.726643598615915</v>
      </c>
      <c r="BL342" s="157">
        <f t="shared" si="984"/>
        <v>22664.1</v>
      </c>
      <c r="BM342" s="158">
        <f t="shared" si="984"/>
        <v>17839</v>
      </c>
      <c r="BN342" s="155">
        <v>946</v>
      </c>
      <c r="BO342" s="156">
        <v>913</v>
      </c>
      <c r="BP342" s="157">
        <f t="shared" si="985"/>
        <v>946</v>
      </c>
      <c r="BQ342" s="158">
        <f t="shared" si="985"/>
        <v>913</v>
      </c>
      <c r="BR342" s="155">
        <v>1522</v>
      </c>
      <c r="BS342" s="156">
        <v>1414</v>
      </c>
      <c r="BT342" s="157">
        <f t="shared" si="986"/>
        <v>1522</v>
      </c>
      <c r="BU342" s="158">
        <f t="shared" si="986"/>
        <v>1414</v>
      </c>
      <c r="BV342" s="155"/>
      <c r="BW342" s="156"/>
      <c r="BX342" s="157">
        <f t="shared" si="987"/>
        <v>0</v>
      </c>
      <c r="BY342" s="158">
        <f t="shared" si="987"/>
        <v>0</v>
      </c>
      <c r="BZ342" s="157">
        <f t="shared" si="988"/>
        <v>2468</v>
      </c>
      <c r="CA342" s="158">
        <f t="shared" si="988"/>
        <v>2327</v>
      </c>
      <c r="CB342" s="157">
        <f t="shared" si="989"/>
        <v>2468</v>
      </c>
      <c r="CC342" s="158">
        <f t="shared" si="989"/>
        <v>2327</v>
      </c>
      <c r="CD342" s="155">
        <v>4.3</v>
      </c>
      <c r="CE342" s="156">
        <v>4.0999999999999996</v>
      </c>
      <c r="CF342" s="157">
        <f t="shared" si="990"/>
        <v>4067.7999999999997</v>
      </c>
      <c r="CG342" s="158">
        <f t="shared" si="990"/>
        <v>3743.2999999999997</v>
      </c>
      <c r="CH342" s="155">
        <v>5</v>
      </c>
      <c r="CI342" s="156">
        <v>5</v>
      </c>
      <c r="CJ342" s="157">
        <f t="shared" si="991"/>
        <v>7610</v>
      </c>
      <c r="CK342" s="158">
        <f t="shared" si="991"/>
        <v>7070</v>
      </c>
      <c r="CL342" s="155"/>
      <c r="CM342" s="156"/>
      <c r="CN342" s="157">
        <f t="shared" si="992"/>
        <v>0</v>
      </c>
      <c r="CO342" s="158">
        <f t="shared" si="992"/>
        <v>0</v>
      </c>
      <c r="CP342" s="157">
        <f t="shared" si="993"/>
        <v>4.7316855753646676</v>
      </c>
      <c r="CQ342" s="158">
        <f t="shared" si="993"/>
        <v>4.6468844005156855</v>
      </c>
      <c r="CR342" s="157">
        <f t="shared" si="994"/>
        <v>11677.8</v>
      </c>
      <c r="CS342" s="158">
        <f t="shared" si="994"/>
        <v>10813.300000000001</v>
      </c>
      <c r="CT342" s="155">
        <v>92.1</v>
      </c>
      <c r="CU342" s="156">
        <v>89.2</v>
      </c>
      <c r="CV342" s="157">
        <f t="shared" si="995"/>
        <v>87126.599999999991</v>
      </c>
      <c r="CW342" s="158">
        <f t="shared" si="995"/>
        <v>81439.600000000006</v>
      </c>
      <c r="CX342" s="155">
        <v>86.7</v>
      </c>
      <c r="CY342" s="156">
        <v>85.6</v>
      </c>
      <c r="CZ342" s="157">
        <f t="shared" si="996"/>
        <v>131957.4</v>
      </c>
      <c r="DA342" s="158">
        <f t="shared" si="996"/>
        <v>121038.39999999999</v>
      </c>
      <c r="DB342" s="155"/>
      <c r="DC342" s="156"/>
      <c r="DD342" s="157">
        <f t="shared" si="997"/>
        <v>0</v>
      </c>
      <c r="DE342" s="158">
        <f t="shared" si="997"/>
        <v>0</v>
      </c>
      <c r="DF342" s="157">
        <f t="shared" si="998"/>
        <v>88.769854132901131</v>
      </c>
      <c r="DG342" s="158">
        <f t="shared" si="998"/>
        <v>87.012462397937256</v>
      </c>
      <c r="DH342" s="157">
        <f t="shared" si="999"/>
        <v>219084</v>
      </c>
      <c r="DI342" s="158">
        <f t="shared" si="999"/>
        <v>202478</v>
      </c>
      <c r="DJ342" s="157">
        <f t="shared" si="1000"/>
        <v>2847</v>
      </c>
      <c r="DK342" s="158">
        <f t="shared" si="1000"/>
        <v>2616</v>
      </c>
      <c r="DL342" s="157">
        <f t="shared" si="1000"/>
        <v>2847</v>
      </c>
      <c r="DM342" s="158">
        <f t="shared" si="1000"/>
        <v>2616</v>
      </c>
      <c r="DN342" s="157">
        <f t="shared" si="1001"/>
        <v>4.6137688795223042</v>
      </c>
      <c r="DO342" s="158">
        <f t="shared" si="1001"/>
        <v>4.5654434250764533</v>
      </c>
      <c r="DP342" s="157">
        <f t="shared" si="1002"/>
        <v>13135.4</v>
      </c>
      <c r="DQ342" s="158">
        <f t="shared" si="1002"/>
        <v>11943.200000000003</v>
      </c>
      <c r="DR342" s="157">
        <f t="shared" si="1003"/>
        <v>84.913277133825076</v>
      </c>
      <c r="DS342" s="158">
        <f t="shared" si="1003"/>
        <v>84.219036697247702</v>
      </c>
      <c r="DT342" s="157">
        <f t="shared" si="1004"/>
        <v>241748.1</v>
      </c>
      <c r="DU342" s="158">
        <f t="shared" si="1004"/>
        <v>220317</v>
      </c>
      <c r="DV342" s="155">
        <v>619</v>
      </c>
      <c r="DW342" s="156">
        <v>607</v>
      </c>
      <c r="DX342" s="157">
        <f t="shared" si="1005"/>
        <v>619</v>
      </c>
      <c r="DY342" s="158">
        <f t="shared" si="1005"/>
        <v>607</v>
      </c>
      <c r="DZ342" s="155">
        <v>1493</v>
      </c>
      <c r="EA342" s="156">
        <v>1468</v>
      </c>
      <c r="EB342" s="157">
        <f t="shared" si="1006"/>
        <v>1493</v>
      </c>
      <c r="EC342" s="158">
        <f t="shared" si="1006"/>
        <v>1468</v>
      </c>
      <c r="ED342" s="155"/>
      <c r="EE342" s="156"/>
      <c r="EF342" s="157">
        <f t="shared" si="1007"/>
        <v>0</v>
      </c>
      <c r="EG342" s="158">
        <f t="shared" si="1007"/>
        <v>0</v>
      </c>
      <c r="EH342" s="157">
        <f t="shared" si="1008"/>
        <v>2112</v>
      </c>
      <c r="EI342" s="158">
        <f t="shared" si="1008"/>
        <v>2075</v>
      </c>
      <c r="EJ342" s="157">
        <f t="shared" si="1009"/>
        <v>2112</v>
      </c>
      <c r="EK342" s="158">
        <f t="shared" si="1009"/>
        <v>2075</v>
      </c>
      <c r="EL342" s="155">
        <v>3.2</v>
      </c>
      <c r="EM342" s="156">
        <v>3.1</v>
      </c>
      <c r="EN342" s="157">
        <f t="shared" si="1010"/>
        <v>1980.8000000000002</v>
      </c>
      <c r="EO342" s="158">
        <f t="shared" si="1010"/>
        <v>1881.7</v>
      </c>
      <c r="EP342" s="155">
        <v>3.7</v>
      </c>
      <c r="EQ342" s="156">
        <v>3.6</v>
      </c>
      <c r="ER342" s="157">
        <f t="shared" si="1011"/>
        <v>5524.1</v>
      </c>
      <c r="ES342" s="158">
        <f t="shared" si="1011"/>
        <v>5284.8</v>
      </c>
      <c r="ET342" s="155"/>
      <c r="EU342" s="156"/>
      <c r="EV342" s="157">
        <f t="shared" si="1012"/>
        <v>0</v>
      </c>
      <c r="EW342" s="158">
        <f t="shared" si="1012"/>
        <v>0</v>
      </c>
      <c r="EX342" s="157">
        <f t="shared" si="1013"/>
        <v>3.5534564393939396</v>
      </c>
      <c r="EY342" s="158">
        <f t="shared" si="1013"/>
        <v>3.4537349397590362</v>
      </c>
      <c r="EZ342" s="157">
        <f t="shared" si="1014"/>
        <v>7504.9000000000005</v>
      </c>
      <c r="FA342" s="158">
        <f t="shared" si="1014"/>
        <v>7166.5</v>
      </c>
      <c r="FB342" s="155">
        <v>65.8</v>
      </c>
      <c r="FC342" s="156">
        <v>64.2</v>
      </c>
      <c r="FD342" s="157">
        <f t="shared" si="1015"/>
        <v>40730.199999999997</v>
      </c>
      <c r="FE342" s="158">
        <f t="shared" si="1015"/>
        <v>38969.4</v>
      </c>
      <c r="FF342" s="155">
        <v>58.1</v>
      </c>
      <c r="FG342" s="156">
        <v>56.9</v>
      </c>
      <c r="FH342" s="157">
        <f t="shared" si="1016"/>
        <v>86743.3</v>
      </c>
      <c r="FI342" s="158">
        <f t="shared" si="1016"/>
        <v>83529.2</v>
      </c>
      <c r="FJ342" s="155"/>
      <c r="FK342" s="156"/>
      <c r="FL342" s="157">
        <f t="shared" si="1017"/>
        <v>0</v>
      </c>
      <c r="FM342" s="158">
        <f t="shared" si="1017"/>
        <v>0</v>
      </c>
      <c r="FN342" s="157">
        <f t="shared" si="1018"/>
        <v>60.356770833333336</v>
      </c>
      <c r="FO342" s="158">
        <f t="shared" si="1018"/>
        <v>59.035469879518075</v>
      </c>
      <c r="FP342" s="157">
        <f t="shared" si="1019"/>
        <v>127473.5</v>
      </c>
      <c r="FQ342" s="158">
        <f t="shared" si="1019"/>
        <v>122498.6</v>
      </c>
      <c r="FR342" s="155">
        <v>1566</v>
      </c>
      <c r="FS342" s="156">
        <v>1422</v>
      </c>
      <c r="FT342" s="157">
        <f t="shared" si="1020"/>
        <v>1566</v>
      </c>
      <c r="FU342" s="158">
        <f t="shared" si="1020"/>
        <v>1422</v>
      </c>
      <c r="FV342" s="155">
        <v>4.8</v>
      </c>
      <c r="FW342" s="156">
        <v>3.9</v>
      </c>
      <c r="FX342" s="157">
        <f t="shared" si="1021"/>
        <v>7516.7999999999993</v>
      </c>
      <c r="FY342" s="158">
        <f t="shared" si="1021"/>
        <v>5545.8</v>
      </c>
      <c r="FZ342" s="155">
        <v>50</v>
      </c>
      <c r="GA342" s="156">
        <v>38.700000000000003</v>
      </c>
      <c r="GB342" s="157">
        <f t="shared" si="1022"/>
        <v>78300</v>
      </c>
      <c r="GC342" s="158">
        <f t="shared" si="1022"/>
        <v>55031.4</v>
      </c>
      <c r="GD342" s="157">
        <f t="shared" si="1023"/>
        <v>1711</v>
      </c>
      <c r="GE342" s="158">
        <f t="shared" si="1023"/>
        <v>1607</v>
      </c>
      <c r="GF342" s="157">
        <f t="shared" si="1023"/>
        <v>1711</v>
      </c>
      <c r="GG342" s="158">
        <f t="shared" si="1023"/>
        <v>1607</v>
      </c>
      <c r="GH342" s="157">
        <f t="shared" si="1024"/>
        <v>6574.2</v>
      </c>
      <c r="GI342" s="158">
        <f t="shared" si="1024"/>
        <v>5946.9</v>
      </c>
      <c r="GJ342" s="157">
        <f t="shared" si="1025"/>
        <v>137682.59999999998</v>
      </c>
      <c r="GK342" s="158">
        <f t="shared" si="1025"/>
        <v>126168.4</v>
      </c>
      <c r="GL342" s="157">
        <f t="shared" si="1026"/>
        <v>3248</v>
      </c>
      <c r="GM342" s="158">
        <f t="shared" si="1026"/>
        <v>3084</v>
      </c>
      <c r="GN342" s="157">
        <f t="shared" si="1026"/>
        <v>3248</v>
      </c>
      <c r="GO342" s="158">
        <f t="shared" si="1026"/>
        <v>3084</v>
      </c>
      <c r="GP342" s="157">
        <f t="shared" si="1027"/>
        <v>14066.1</v>
      </c>
      <c r="GQ342" s="158">
        <f t="shared" si="1027"/>
        <v>13162.8</v>
      </c>
      <c r="GR342" s="157">
        <f t="shared" si="1028"/>
        <v>231539</v>
      </c>
      <c r="GS342" s="158">
        <f t="shared" si="1028"/>
        <v>216647.2</v>
      </c>
      <c r="GT342" s="157">
        <f t="shared" si="1029"/>
        <v>4959</v>
      </c>
      <c r="GU342" s="158">
        <f t="shared" si="1029"/>
        <v>4691</v>
      </c>
      <c r="GV342" s="157">
        <f t="shared" si="1029"/>
        <v>4959</v>
      </c>
      <c r="GW342" s="158">
        <f t="shared" si="1029"/>
        <v>4691</v>
      </c>
      <c r="GX342" s="157">
        <f t="shared" si="1030"/>
        <v>20640.3</v>
      </c>
      <c r="GY342" s="158">
        <f t="shared" si="1030"/>
        <v>19109.699999999997</v>
      </c>
      <c r="GZ342" s="157">
        <f t="shared" si="1030"/>
        <v>369221.6</v>
      </c>
      <c r="HA342" s="158">
        <f t="shared" si="1030"/>
        <v>342815.6</v>
      </c>
      <c r="HB342" s="157">
        <f t="shared" si="1031"/>
        <v>0</v>
      </c>
      <c r="HC342" s="158">
        <f t="shared" si="1031"/>
        <v>0</v>
      </c>
      <c r="HD342" s="157">
        <f t="shared" si="1031"/>
        <v>0</v>
      </c>
      <c r="HE342" s="158">
        <f t="shared" si="1031"/>
        <v>0</v>
      </c>
      <c r="HF342" s="157" t="str">
        <f t="shared" si="1032"/>
        <v/>
      </c>
      <c r="HG342" s="158" t="str">
        <f t="shared" si="1032"/>
        <v/>
      </c>
      <c r="HH342" s="157" t="str">
        <f t="shared" si="1033"/>
        <v/>
      </c>
      <c r="HI342" s="158" t="str">
        <f t="shared" si="1033"/>
        <v/>
      </c>
      <c r="HJ342" s="157">
        <f t="shared" si="1034"/>
        <v>28157.1</v>
      </c>
      <c r="HK342" s="158">
        <f t="shared" si="1034"/>
        <v>24655.500000000004</v>
      </c>
      <c r="HL342" s="157">
        <f t="shared" si="1035"/>
        <v>447521.6</v>
      </c>
      <c r="HM342" s="158">
        <f t="shared" si="1035"/>
        <v>397847</v>
      </c>
    </row>
    <row r="343" spans="1:221" s="82" customFormat="1" ht="15" customHeight="1">
      <c r="A343" s="265" t="s">
        <v>693</v>
      </c>
      <c r="B343" s="213" t="s">
        <v>745</v>
      </c>
      <c r="C343" s="215"/>
      <c r="D343" s="13">
        <v>226134</v>
      </c>
      <c r="E343" s="13">
        <v>8</v>
      </c>
      <c r="F343" s="155">
        <v>952</v>
      </c>
      <c r="G343" s="156">
        <v>936</v>
      </c>
      <c r="H343" s="155">
        <v>4</v>
      </c>
      <c r="I343" s="156">
        <v>7</v>
      </c>
      <c r="J343" s="157">
        <f t="shared" si="968"/>
        <v>948</v>
      </c>
      <c r="K343" s="158">
        <f t="shared" si="968"/>
        <v>929</v>
      </c>
      <c r="L343" s="155"/>
      <c r="M343" s="156"/>
      <c r="N343" s="157">
        <f t="shared" si="969"/>
        <v>948</v>
      </c>
      <c r="O343" s="158">
        <f t="shared" si="969"/>
        <v>929</v>
      </c>
      <c r="P343" s="157">
        <f t="shared" si="969"/>
        <v>948</v>
      </c>
      <c r="Q343" s="158">
        <f t="shared" si="969"/>
        <v>929</v>
      </c>
      <c r="R343" s="155">
        <v>83</v>
      </c>
      <c r="S343" s="156">
        <v>76</v>
      </c>
      <c r="T343" s="157">
        <f t="shared" si="970"/>
        <v>83</v>
      </c>
      <c r="U343" s="158">
        <f t="shared" si="970"/>
        <v>76</v>
      </c>
      <c r="V343" s="155">
        <v>39</v>
      </c>
      <c r="W343" s="156">
        <v>31</v>
      </c>
      <c r="X343" s="157">
        <f t="shared" si="971"/>
        <v>39</v>
      </c>
      <c r="Y343" s="158">
        <f t="shared" si="971"/>
        <v>31</v>
      </c>
      <c r="Z343" s="155"/>
      <c r="AA343" s="156"/>
      <c r="AB343" s="157">
        <f t="shared" si="972"/>
        <v>0</v>
      </c>
      <c r="AC343" s="158">
        <f t="shared" si="972"/>
        <v>0</v>
      </c>
      <c r="AD343" s="157">
        <f t="shared" si="973"/>
        <v>122</v>
      </c>
      <c r="AE343" s="158">
        <f t="shared" si="973"/>
        <v>107</v>
      </c>
      <c r="AF343" s="157">
        <f t="shared" si="974"/>
        <v>122</v>
      </c>
      <c r="AG343" s="158">
        <f t="shared" si="974"/>
        <v>107</v>
      </c>
      <c r="AH343" s="155">
        <v>3</v>
      </c>
      <c r="AI343" s="156">
        <v>3</v>
      </c>
      <c r="AJ343" s="157">
        <f t="shared" si="975"/>
        <v>249</v>
      </c>
      <c r="AK343" s="157">
        <f t="shared" si="975"/>
        <v>228</v>
      </c>
      <c r="AL343" s="155">
        <v>3.5</v>
      </c>
      <c r="AM343" s="156">
        <v>3.6</v>
      </c>
      <c r="AN343" s="157">
        <f t="shared" si="976"/>
        <v>136.5</v>
      </c>
      <c r="AO343" s="157">
        <f t="shared" si="976"/>
        <v>111.60000000000001</v>
      </c>
      <c r="AP343" s="155"/>
      <c r="AQ343" s="156"/>
      <c r="AR343" s="157">
        <f t="shared" si="977"/>
        <v>0</v>
      </c>
      <c r="AS343" s="158">
        <f t="shared" si="977"/>
        <v>0</v>
      </c>
      <c r="AT343" s="157">
        <f t="shared" si="978"/>
        <v>3.1598360655737703</v>
      </c>
      <c r="AU343" s="158">
        <f t="shared" si="978"/>
        <v>3.1738317757009349</v>
      </c>
      <c r="AV343" s="157">
        <f t="shared" si="979"/>
        <v>385.5</v>
      </c>
      <c r="AW343" s="158">
        <f t="shared" si="979"/>
        <v>339.6</v>
      </c>
      <c r="AX343" s="155">
        <v>62.6</v>
      </c>
      <c r="AY343" s="156">
        <v>60.6</v>
      </c>
      <c r="AZ343" s="157">
        <f t="shared" si="980"/>
        <v>5195.8</v>
      </c>
      <c r="BA343" s="158">
        <f t="shared" si="980"/>
        <v>4605.6000000000004</v>
      </c>
      <c r="BB343" s="155">
        <v>72.099999999999994</v>
      </c>
      <c r="BC343" s="156">
        <v>61.8</v>
      </c>
      <c r="BD343" s="157">
        <f t="shared" si="981"/>
        <v>2811.8999999999996</v>
      </c>
      <c r="BE343" s="158">
        <f t="shared" si="981"/>
        <v>1915.8</v>
      </c>
      <c r="BF343" s="155"/>
      <c r="BG343" s="156"/>
      <c r="BH343" s="157">
        <f t="shared" si="982"/>
        <v>0</v>
      </c>
      <c r="BI343" s="158">
        <f t="shared" si="982"/>
        <v>0</v>
      </c>
      <c r="BJ343" s="157">
        <f t="shared" si="983"/>
        <v>65.636885245901638</v>
      </c>
      <c r="BK343" s="158">
        <f t="shared" si="983"/>
        <v>60.947663551401874</v>
      </c>
      <c r="BL343" s="157">
        <f t="shared" si="984"/>
        <v>8007.7</v>
      </c>
      <c r="BM343" s="158">
        <f t="shared" si="984"/>
        <v>6521.4000000000005</v>
      </c>
      <c r="BN343" s="155">
        <v>336</v>
      </c>
      <c r="BO343" s="156">
        <v>329</v>
      </c>
      <c r="BP343" s="157">
        <f t="shared" si="985"/>
        <v>336</v>
      </c>
      <c r="BQ343" s="158">
        <f t="shared" si="985"/>
        <v>329</v>
      </c>
      <c r="BR343" s="155">
        <v>211</v>
      </c>
      <c r="BS343" s="156">
        <v>238</v>
      </c>
      <c r="BT343" s="157">
        <f t="shared" si="986"/>
        <v>211</v>
      </c>
      <c r="BU343" s="158">
        <f t="shared" si="986"/>
        <v>238</v>
      </c>
      <c r="BV343" s="155"/>
      <c r="BW343" s="156"/>
      <c r="BX343" s="157">
        <f t="shared" si="987"/>
        <v>0</v>
      </c>
      <c r="BY343" s="158">
        <f t="shared" si="987"/>
        <v>0</v>
      </c>
      <c r="BZ343" s="157">
        <f t="shared" si="988"/>
        <v>547</v>
      </c>
      <c r="CA343" s="158">
        <f t="shared" si="988"/>
        <v>567</v>
      </c>
      <c r="CB343" s="157">
        <f t="shared" si="989"/>
        <v>547</v>
      </c>
      <c r="CC343" s="158">
        <f t="shared" si="989"/>
        <v>567</v>
      </c>
      <c r="CD343" s="155">
        <v>4.2</v>
      </c>
      <c r="CE343" s="156">
        <v>4</v>
      </c>
      <c r="CF343" s="157">
        <f t="shared" si="990"/>
        <v>1411.2</v>
      </c>
      <c r="CG343" s="158">
        <f t="shared" si="990"/>
        <v>1316</v>
      </c>
      <c r="CH343" s="155">
        <v>4.8</v>
      </c>
      <c r="CI343" s="156">
        <v>4.5</v>
      </c>
      <c r="CJ343" s="157">
        <f t="shared" si="991"/>
        <v>1012.8</v>
      </c>
      <c r="CK343" s="158">
        <f t="shared" si="991"/>
        <v>1071</v>
      </c>
      <c r="CL343" s="155"/>
      <c r="CM343" s="156"/>
      <c r="CN343" s="157">
        <f t="shared" si="992"/>
        <v>0</v>
      </c>
      <c r="CO343" s="158">
        <f t="shared" si="992"/>
        <v>0</v>
      </c>
      <c r="CP343" s="157">
        <f t="shared" si="993"/>
        <v>4.4314442413162709</v>
      </c>
      <c r="CQ343" s="158">
        <f t="shared" si="993"/>
        <v>4.2098765432098766</v>
      </c>
      <c r="CR343" s="157">
        <f t="shared" si="994"/>
        <v>2424</v>
      </c>
      <c r="CS343" s="158">
        <f t="shared" si="994"/>
        <v>2387</v>
      </c>
      <c r="CT343" s="155">
        <v>79</v>
      </c>
      <c r="CU343" s="156">
        <v>77.8</v>
      </c>
      <c r="CV343" s="157">
        <f t="shared" si="995"/>
        <v>26544</v>
      </c>
      <c r="CW343" s="158">
        <f t="shared" si="995"/>
        <v>25596.2</v>
      </c>
      <c r="CX343" s="155">
        <v>86.1</v>
      </c>
      <c r="CY343" s="156">
        <v>83.9</v>
      </c>
      <c r="CZ343" s="157">
        <f t="shared" si="996"/>
        <v>18167.099999999999</v>
      </c>
      <c r="DA343" s="158">
        <f t="shared" si="996"/>
        <v>19968.2</v>
      </c>
      <c r="DB343" s="155"/>
      <c r="DC343" s="156"/>
      <c r="DD343" s="157">
        <f t="shared" si="997"/>
        <v>0</v>
      </c>
      <c r="DE343" s="158">
        <f t="shared" si="997"/>
        <v>0</v>
      </c>
      <c r="DF343" s="157">
        <f t="shared" si="998"/>
        <v>81.738756855575872</v>
      </c>
      <c r="DG343" s="158">
        <f t="shared" si="998"/>
        <v>80.360493827160496</v>
      </c>
      <c r="DH343" s="157">
        <f t="shared" si="999"/>
        <v>44711.1</v>
      </c>
      <c r="DI343" s="158">
        <f t="shared" si="999"/>
        <v>45564.4</v>
      </c>
      <c r="DJ343" s="157">
        <f t="shared" si="1000"/>
        <v>669</v>
      </c>
      <c r="DK343" s="158">
        <f t="shared" si="1000"/>
        <v>674</v>
      </c>
      <c r="DL343" s="157">
        <f t="shared" si="1000"/>
        <v>669</v>
      </c>
      <c r="DM343" s="158">
        <f t="shared" si="1000"/>
        <v>674</v>
      </c>
      <c r="DN343" s="157">
        <f t="shared" si="1001"/>
        <v>4.1995515695067267</v>
      </c>
      <c r="DO343" s="158">
        <f t="shared" si="1001"/>
        <v>4.0454005934718102</v>
      </c>
      <c r="DP343" s="157">
        <f t="shared" si="1002"/>
        <v>2809.5</v>
      </c>
      <c r="DQ343" s="158">
        <f t="shared" si="1002"/>
        <v>2726.6</v>
      </c>
      <c r="DR343" s="157">
        <f t="shared" si="1003"/>
        <v>78.802391629297446</v>
      </c>
      <c r="DS343" s="158">
        <f t="shared" si="1003"/>
        <v>77.278635014836794</v>
      </c>
      <c r="DT343" s="157">
        <f t="shared" si="1004"/>
        <v>52718.799999999988</v>
      </c>
      <c r="DU343" s="158">
        <f t="shared" si="1004"/>
        <v>52085.8</v>
      </c>
      <c r="DV343" s="155">
        <v>41</v>
      </c>
      <c r="DW343" s="156">
        <v>35</v>
      </c>
      <c r="DX343" s="157">
        <f t="shared" si="1005"/>
        <v>41</v>
      </c>
      <c r="DY343" s="158">
        <f t="shared" si="1005"/>
        <v>35</v>
      </c>
      <c r="DZ343" s="155">
        <v>47</v>
      </c>
      <c r="EA343" s="156">
        <v>64</v>
      </c>
      <c r="EB343" s="157">
        <f t="shared" si="1006"/>
        <v>47</v>
      </c>
      <c r="EC343" s="158">
        <f t="shared" si="1006"/>
        <v>64</v>
      </c>
      <c r="ED343" s="155"/>
      <c r="EE343" s="156"/>
      <c r="EF343" s="157">
        <f t="shared" si="1007"/>
        <v>0</v>
      </c>
      <c r="EG343" s="158">
        <f t="shared" si="1007"/>
        <v>0</v>
      </c>
      <c r="EH343" s="157">
        <f t="shared" si="1008"/>
        <v>88</v>
      </c>
      <c r="EI343" s="158">
        <f t="shared" si="1008"/>
        <v>99</v>
      </c>
      <c r="EJ343" s="157">
        <f t="shared" si="1009"/>
        <v>88</v>
      </c>
      <c r="EK343" s="158">
        <f t="shared" si="1009"/>
        <v>99</v>
      </c>
      <c r="EL343" s="155">
        <v>3.1</v>
      </c>
      <c r="EM343" s="156">
        <v>3.5</v>
      </c>
      <c r="EN343" s="157">
        <f t="shared" si="1010"/>
        <v>127.10000000000001</v>
      </c>
      <c r="EO343" s="158">
        <f t="shared" si="1010"/>
        <v>122.5</v>
      </c>
      <c r="EP343" s="155">
        <v>3.8</v>
      </c>
      <c r="EQ343" s="156">
        <v>4</v>
      </c>
      <c r="ER343" s="157">
        <f t="shared" si="1011"/>
        <v>178.6</v>
      </c>
      <c r="ES343" s="158">
        <f t="shared" si="1011"/>
        <v>256</v>
      </c>
      <c r="ET343" s="155"/>
      <c r="EU343" s="156"/>
      <c r="EV343" s="157">
        <f t="shared" si="1012"/>
        <v>0</v>
      </c>
      <c r="EW343" s="158">
        <f t="shared" si="1012"/>
        <v>0</v>
      </c>
      <c r="EX343" s="157">
        <f t="shared" si="1013"/>
        <v>3.4738636363636362</v>
      </c>
      <c r="EY343" s="158">
        <f t="shared" si="1013"/>
        <v>3.8232323232323231</v>
      </c>
      <c r="EZ343" s="157">
        <f t="shared" si="1014"/>
        <v>305.7</v>
      </c>
      <c r="FA343" s="158">
        <f t="shared" si="1014"/>
        <v>378.5</v>
      </c>
      <c r="FB343" s="155">
        <v>62.5</v>
      </c>
      <c r="FC343" s="156">
        <v>62.3</v>
      </c>
      <c r="FD343" s="157">
        <f t="shared" si="1015"/>
        <v>2562.5</v>
      </c>
      <c r="FE343" s="158">
        <f t="shared" si="1015"/>
        <v>2180.5</v>
      </c>
      <c r="FF343" s="155">
        <v>53.4</v>
      </c>
      <c r="FG343" s="156">
        <v>55.4</v>
      </c>
      <c r="FH343" s="157">
        <f t="shared" si="1016"/>
        <v>2509.7999999999997</v>
      </c>
      <c r="FI343" s="158">
        <f t="shared" si="1016"/>
        <v>3545.6</v>
      </c>
      <c r="FJ343" s="155"/>
      <c r="FK343" s="156"/>
      <c r="FL343" s="157">
        <f t="shared" si="1017"/>
        <v>0</v>
      </c>
      <c r="FM343" s="158">
        <f t="shared" si="1017"/>
        <v>0</v>
      </c>
      <c r="FN343" s="157">
        <f t="shared" si="1018"/>
        <v>57.639772727272721</v>
      </c>
      <c r="FO343" s="158">
        <f t="shared" si="1018"/>
        <v>57.839393939393943</v>
      </c>
      <c r="FP343" s="157">
        <f t="shared" si="1019"/>
        <v>5072.2999999999993</v>
      </c>
      <c r="FQ343" s="158">
        <f t="shared" si="1019"/>
        <v>5726.1</v>
      </c>
      <c r="FR343" s="155">
        <v>191</v>
      </c>
      <c r="FS343" s="156">
        <v>156</v>
      </c>
      <c r="FT343" s="157">
        <f t="shared" si="1020"/>
        <v>191</v>
      </c>
      <c r="FU343" s="158">
        <f t="shared" si="1020"/>
        <v>156</v>
      </c>
      <c r="FV343" s="155">
        <v>6.6</v>
      </c>
      <c r="FW343" s="156">
        <v>6.1</v>
      </c>
      <c r="FX343" s="157">
        <f t="shared" si="1021"/>
        <v>1260.5999999999999</v>
      </c>
      <c r="FY343" s="158">
        <f t="shared" si="1021"/>
        <v>951.59999999999991</v>
      </c>
      <c r="FZ343" s="155">
        <v>64.8</v>
      </c>
      <c r="GA343" s="156">
        <v>66.900000000000006</v>
      </c>
      <c r="GB343" s="157">
        <f t="shared" si="1022"/>
        <v>12376.8</v>
      </c>
      <c r="GC343" s="158">
        <f t="shared" si="1022"/>
        <v>10436.400000000001</v>
      </c>
      <c r="GD343" s="157">
        <f t="shared" si="1023"/>
        <v>460</v>
      </c>
      <c r="GE343" s="158">
        <f t="shared" si="1023"/>
        <v>440</v>
      </c>
      <c r="GF343" s="157">
        <f t="shared" si="1023"/>
        <v>460</v>
      </c>
      <c r="GG343" s="158">
        <f t="shared" si="1023"/>
        <v>440</v>
      </c>
      <c r="GH343" s="157">
        <f t="shared" si="1024"/>
        <v>1787.3</v>
      </c>
      <c r="GI343" s="158">
        <f t="shared" si="1024"/>
        <v>1666.5</v>
      </c>
      <c r="GJ343" s="157">
        <f t="shared" si="1025"/>
        <v>34302.300000000003</v>
      </c>
      <c r="GK343" s="158">
        <f t="shared" si="1025"/>
        <v>32382.300000000003</v>
      </c>
      <c r="GL343" s="157">
        <f t="shared" si="1026"/>
        <v>297</v>
      </c>
      <c r="GM343" s="158">
        <f t="shared" si="1026"/>
        <v>333</v>
      </c>
      <c r="GN343" s="157">
        <f t="shared" si="1026"/>
        <v>297</v>
      </c>
      <c r="GO343" s="158">
        <f t="shared" si="1026"/>
        <v>333</v>
      </c>
      <c r="GP343" s="157">
        <f t="shared" si="1027"/>
        <v>1327.8999999999999</v>
      </c>
      <c r="GQ343" s="158">
        <f t="shared" si="1027"/>
        <v>1438.6</v>
      </c>
      <c r="GR343" s="157">
        <f t="shared" si="1028"/>
        <v>23488.799999999999</v>
      </c>
      <c r="GS343" s="158">
        <f t="shared" si="1028"/>
        <v>25429.599999999999</v>
      </c>
      <c r="GT343" s="157">
        <f t="shared" si="1029"/>
        <v>757</v>
      </c>
      <c r="GU343" s="158">
        <f t="shared" si="1029"/>
        <v>773</v>
      </c>
      <c r="GV343" s="157">
        <f t="shared" si="1029"/>
        <v>757</v>
      </c>
      <c r="GW343" s="158">
        <f t="shared" si="1029"/>
        <v>773</v>
      </c>
      <c r="GX343" s="157">
        <f t="shared" si="1030"/>
        <v>3115.2</v>
      </c>
      <c r="GY343" s="158">
        <f t="shared" si="1030"/>
        <v>3105.1</v>
      </c>
      <c r="GZ343" s="157">
        <f t="shared" si="1030"/>
        <v>57791.100000000006</v>
      </c>
      <c r="HA343" s="158">
        <f t="shared" si="1030"/>
        <v>57811.9</v>
      </c>
      <c r="HB343" s="157">
        <f t="shared" si="1031"/>
        <v>0</v>
      </c>
      <c r="HC343" s="158">
        <f t="shared" si="1031"/>
        <v>0</v>
      </c>
      <c r="HD343" s="157">
        <f t="shared" si="1031"/>
        <v>0</v>
      </c>
      <c r="HE343" s="158">
        <f t="shared" si="1031"/>
        <v>0</v>
      </c>
      <c r="HF343" s="157" t="str">
        <f t="shared" si="1032"/>
        <v/>
      </c>
      <c r="HG343" s="158" t="str">
        <f t="shared" si="1032"/>
        <v/>
      </c>
      <c r="HH343" s="157" t="str">
        <f t="shared" si="1033"/>
        <v/>
      </c>
      <c r="HI343" s="158" t="str">
        <f t="shared" si="1033"/>
        <v/>
      </c>
      <c r="HJ343" s="157">
        <f t="shared" si="1034"/>
        <v>4375.7999999999993</v>
      </c>
      <c r="HK343" s="158">
        <f t="shared" si="1034"/>
        <v>4056.7</v>
      </c>
      <c r="HL343" s="157">
        <f t="shared" si="1035"/>
        <v>70167.899999999994</v>
      </c>
      <c r="HM343" s="158">
        <f t="shared" si="1035"/>
        <v>68248.3</v>
      </c>
    </row>
    <row r="344" spans="1:221" s="82" customFormat="1" ht="15" customHeight="1">
      <c r="A344" s="265" t="s">
        <v>693</v>
      </c>
      <c r="B344" s="213" t="s">
        <v>746</v>
      </c>
      <c r="C344" s="215"/>
      <c r="D344" s="13">
        <v>227182</v>
      </c>
      <c r="E344" s="13">
        <v>8</v>
      </c>
      <c r="F344" s="155">
        <v>6327</v>
      </c>
      <c r="G344" s="156">
        <v>7143</v>
      </c>
      <c r="H344" s="155">
        <v>18</v>
      </c>
      <c r="I344" s="156">
        <v>10</v>
      </c>
      <c r="J344" s="157">
        <f t="shared" si="968"/>
        <v>6309</v>
      </c>
      <c r="K344" s="158">
        <f t="shared" si="968"/>
        <v>7133</v>
      </c>
      <c r="L344" s="155"/>
      <c r="M344" s="156"/>
      <c r="N344" s="157">
        <f t="shared" si="969"/>
        <v>6309</v>
      </c>
      <c r="O344" s="158">
        <f t="shared" si="969"/>
        <v>7133</v>
      </c>
      <c r="P344" s="157">
        <f t="shared" si="969"/>
        <v>6309</v>
      </c>
      <c r="Q344" s="158">
        <f t="shared" si="969"/>
        <v>7133</v>
      </c>
      <c r="R344" s="155">
        <v>265</v>
      </c>
      <c r="S344" s="156">
        <v>281</v>
      </c>
      <c r="T344" s="157">
        <f t="shared" si="970"/>
        <v>265</v>
      </c>
      <c r="U344" s="158">
        <f t="shared" si="970"/>
        <v>281</v>
      </c>
      <c r="V344" s="155">
        <v>310</v>
      </c>
      <c r="W344" s="156">
        <v>364</v>
      </c>
      <c r="X344" s="157">
        <f t="shared" si="971"/>
        <v>310</v>
      </c>
      <c r="Y344" s="158">
        <f t="shared" si="971"/>
        <v>364</v>
      </c>
      <c r="Z344" s="155"/>
      <c r="AA344" s="156"/>
      <c r="AB344" s="157">
        <f t="shared" si="972"/>
        <v>0</v>
      </c>
      <c r="AC344" s="158">
        <f t="shared" si="972"/>
        <v>0</v>
      </c>
      <c r="AD344" s="157">
        <f t="shared" si="973"/>
        <v>575</v>
      </c>
      <c r="AE344" s="158">
        <f t="shared" si="973"/>
        <v>645</v>
      </c>
      <c r="AF344" s="157">
        <f t="shared" si="974"/>
        <v>575</v>
      </c>
      <c r="AG344" s="158">
        <f t="shared" si="974"/>
        <v>645</v>
      </c>
      <c r="AH344" s="155">
        <v>3.9</v>
      </c>
      <c r="AI344" s="156">
        <v>3.3</v>
      </c>
      <c r="AJ344" s="157">
        <f t="shared" si="975"/>
        <v>1033.5</v>
      </c>
      <c r="AK344" s="157">
        <f t="shared" si="975"/>
        <v>927.3</v>
      </c>
      <c r="AL344" s="155">
        <v>4</v>
      </c>
      <c r="AM344" s="156">
        <v>3.9</v>
      </c>
      <c r="AN344" s="157">
        <f t="shared" si="976"/>
        <v>1240</v>
      </c>
      <c r="AO344" s="157">
        <f t="shared" si="976"/>
        <v>1419.6</v>
      </c>
      <c r="AP344" s="155"/>
      <c r="AQ344" s="156"/>
      <c r="AR344" s="157">
        <f t="shared" si="977"/>
        <v>0</v>
      </c>
      <c r="AS344" s="158">
        <f t="shared" si="977"/>
        <v>0</v>
      </c>
      <c r="AT344" s="157">
        <f t="shared" si="978"/>
        <v>3.953913043478261</v>
      </c>
      <c r="AU344" s="158">
        <f t="shared" si="978"/>
        <v>3.6386046511627903</v>
      </c>
      <c r="AV344" s="157">
        <f t="shared" si="979"/>
        <v>2273.5</v>
      </c>
      <c r="AW344" s="158">
        <f t="shared" si="979"/>
        <v>2346.8999999999996</v>
      </c>
      <c r="AX344" s="155">
        <v>65.900000000000006</v>
      </c>
      <c r="AY344" s="156">
        <v>65.7</v>
      </c>
      <c r="AZ344" s="157">
        <f t="shared" si="980"/>
        <v>17463.5</v>
      </c>
      <c r="BA344" s="158">
        <f t="shared" si="980"/>
        <v>18461.7</v>
      </c>
      <c r="BB344" s="155">
        <v>64.2</v>
      </c>
      <c r="BC344" s="156">
        <v>64.8</v>
      </c>
      <c r="BD344" s="157">
        <f t="shared" si="981"/>
        <v>19902</v>
      </c>
      <c r="BE344" s="158">
        <f t="shared" si="981"/>
        <v>23587.200000000001</v>
      </c>
      <c r="BF344" s="155"/>
      <c r="BG344" s="156"/>
      <c r="BH344" s="157">
        <f t="shared" si="982"/>
        <v>0</v>
      </c>
      <c r="BI344" s="158">
        <f t="shared" si="982"/>
        <v>0</v>
      </c>
      <c r="BJ344" s="157">
        <f t="shared" si="983"/>
        <v>64.98347826086956</v>
      </c>
      <c r="BK344" s="158">
        <f t="shared" si="983"/>
        <v>65.192093023255822</v>
      </c>
      <c r="BL344" s="157">
        <f t="shared" si="984"/>
        <v>37365.5</v>
      </c>
      <c r="BM344" s="158">
        <f t="shared" si="984"/>
        <v>42048.900000000009</v>
      </c>
      <c r="BN344" s="155">
        <v>1109</v>
      </c>
      <c r="BO344" s="156">
        <v>1240</v>
      </c>
      <c r="BP344" s="157">
        <f t="shared" si="985"/>
        <v>1109</v>
      </c>
      <c r="BQ344" s="158">
        <f t="shared" si="985"/>
        <v>1240</v>
      </c>
      <c r="BR344" s="155">
        <v>1793</v>
      </c>
      <c r="BS344" s="156">
        <v>2138</v>
      </c>
      <c r="BT344" s="157">
        <f t="shared" si="986"/>
        <v>1793</v>
      </c>
      <c r="BU344" s="158">
        <f t="shared" si="986"/>
        <v>2138</v>
      </c>
      <c r="BV344" s="155"/>
      <c r="BW344" s="156"/>
      <c r="BX344" s="157">
        <f t="shared" si="987"/>
        <v>0</v>
      </c>
      <c r="BY344" s="158">
        <f t="shared" si="987"/>
        <v>0</v>
      </c>
      <c r="BZ344" s="157">
        <f t="shared" si="988"/>
        <v>2902</v>
      </c>
      <c r="CA344" s="158">
        <f t="shared" si="988"/>
        <v>3378</v>
      </c>
      <c r="CB344" s="157">
        <f t="shared" si="989"/>
        <v>2902</v>
      </c>
      <c r="CC344" s="158">
        <f t="shared" si="989"/>
        <v>3378</v>
      </c>
      <c r="CD344" s="155">
        <v>4.5</v>
      </c>
      <c r="CE344" s="156">
        <v>4.3</v>
      </c>
      <c r="CF344" s="157">
        <f t="shared" si="990"/>
        <v>4990.5</v>
      </c>
      <c r="CG344" s="158">
        <f t="shared" si="990"/>
        <v>5332</v>
      </c>
      <c r="CH344" s="155">
        <v>5.0999999999999996</v>
      </c>
      <c r="CI344" s="156">
        <v>4.9000000000000004</v>
      </c>
      <c r="CJ344" s="157">
        <f t="shared" si="991"/>
        <v>9144.2999999999993</v>
      </c>
      <c r="CK344" s="158">
        <f t="shared" si="991"/>
        <v>10476.200000000001</v>
      </c>
      <c r="CL344" s="155"/>
      <c r="CM344" s="156"/>
      <c r="CN344" s="157">
        <f t="shared" si="992"/>
        <v>0</v>
      </c>
      <c r="CO344" s="158">
        <f t="shared" si="992"/>
        <v>0</v>
      </c>
      <c r="CP344" s="157">
        <f t="shared" si="993"/>
        <v>4.8707098552722261</v>
      </c>
      <c r="CQ344" s="158">
        <f t="shared" si="993"/>
        <v>4.679751332149201</v>
      </c>
      <c r="CR344" s="157">
        <f t="shared" si="994"/>
        <v>14134.8</v>
      </c>
      <c r="CS344" s="158">
        <f t="shared" si="994"/>
        <v>15808.2</v>
      </c>
      <c r="CT344" s="155">
        <v>82.7</v>
      </c>
      <c r="CU344" s="156">
        <v>81.599999999999994</v>
      </c>
      <c r="CV344" s="157">
        <f t="shared" si="995"/>
        <v>91714.3</v>
      </c>
      <c r="CW344" s="158">
        <f t="shared" si="995"/>
        <v>101184</v>
      </c>
      <c r="CX344" s="155">
        <v>81.8</v>
      </c>
      <c r="CY344" s="156">
        <v>82.1</v>
      </c>
      <c r="CZ344" s="157">
        <f t="shared" si="996"/>
        <v>146667.4</v>
      </c>
      <c r="DA344" s="158">
        <f t="shared" si="996"/>
        <v>175529.8</v>
      </c>
      <c r="DB344" s="155"/>
      <c r="DC344" s="156"/>
      <c r="DD344" s="157">
        <f t="shared" si="997"/>
        <v>0</v>
      </c>
      <c r="DE344" s="158">
        <f t="shared" si="997"/>
        <v>0</v>
      </c>
      <c r="DF344" s="157">
        <f t="shared" si="998"/>
        <v>82.143935217091666</v>
      </c>
      <c r="DG344" s="158">
        <f t="shared" si="998"/>
        <v>81.916459443457668</v>
      </c>
      <c r="DH344" s="157">
        <f t="shared" si="999"/>
        <v>238381.7</v>
      </c>
      <c r="DI344" s="158">
        <f t="shared" si="999"/>
        <v>276713.8</v>
      </c>
      <c r="DJ344" s="157">
        <f t="shared" si="1000"/>
        <v>3477</v>
      </c>
      <c r="DK344" s="158">
        <f t="shared" si="1000"/>
        <v>4023</v>
      </c>
      <c r="DL344" s="157">
        <f t="shared" si="1000"/>
        <v>3477</v>
      </c>
      <c r="DM344" s="158">
        <f t="shared" si="1000"/>
        <v>4023</v>
      </c>
      <c r="DN344" s="157">
        <f t="shared" si="1001"/>
        <v>4.7190969226344546</v>
      </c>
      <c r="DO344" s="158">
        <f t="shared" si="1001"/>
        <v>4.5128262490678592</v>
      </c>
      <c r="DP344" s="157">
        <f t="shared" si="1002"/>
        <v>16408.3</v>
      </c>
      <c r="DQ344" s="158">
        <f t="shared" si="1002"/>
        <v>18155.099999999999</v>
      </c>
      <c r="DR344" s="157">
        <f t="shared" si="1003"/>
        <v>79.306068449813054</v>
      </c>
      <c r="DS344" s="158">
        <f t="shared" si="1003"/>
        <v>79.235073328361921</v>
      </c>
      <c r="DT344" s="157">
        <f t="shared" si="1004"/>
        <v>275747.20000000001</v>
      </c>
      <c r="DU344" s="158">
        <f t="shared" si="1004"/>
        <v>318762.7</v>
      </c>
      <c r="DV344" s="155">
        <v>375</v>
      </c>
      <c r="DW344" s="156">
        <v>360</v>
      </c>
      <c r="DX344" s="157">
        <f t="shared" si="1005"/>
        <v>375</v>
      </c>
      <c r="DY344" s="158">
        <f t="shared" si="1005"/>
        <v>360</v>
      </c>
      <c r="DZ344" s="155">
        <v>1149</v>
      </c>
      <c r="EA344" s="156">
        <v>1266</v>
      </c>
      <c r="EB344" s="157">
        <f t="shared" si="1006"/>
        <v>1149</v>
      </c>
      <c r="EC344" s="158">
        <f t="shared" si="1006"/>
        <v>1266</v>
      </c>
      <c r="ED344" s="155"/>
      <c r="EE344" s="156"/>
      <c r="EF344" s="157">
        <f t="shared" si="1007"/>
        <v>0</v>
      </c>
      <c r="EG344" s="158">
        <f t="shared" si="1007"/>
        <v>0</v>
      </c>
      <c r="EH344" s="157">
        <f t="shared" si="1008"/>
        <v>1524</v>
      </c>
      <c r="EI344" s="158">
        <f t="shared" si="1008"/>
        <v>1626</v>
      </c>
      <c r="EJ344" s="157">
        <f t="shared" si="1009"/>
        <v>1524</v>
      </c>
      <c r="EK344" s="158">
        <f t="shared" si="1009"/>
        <v>1626</v>
      </c>
      <c r="EL344" s="155">
        <v>3.9</v>
      </c>
      <c r="EM344" s="156">
        <v>3.8</v>
      </c>
      <c r="EN344" s="157">
        <f t="shared" si="1010"/>
        <v>1462.5</v>
      </c>
      <c r="EO344" s="158">
        <f t="shared" si="1010"/>
        <v>1368</v>
      </c>
      <c r="EP344" s="155">
        <v>4.0999999999999996</v>
      </c>
      <c r="EQ344" s="156">
        <v>3.9</v>
      </c>
      <c r="ER344" s="157">
        <f t="shared" si="1011"/>
        <v>4710.8999999999996</v>
      </c>
      <c r="ES344" s="158">
        <f t="shared" si="1011"/>
        <v>4937.3999999999996</v>
      </c>
      <c r="ET344" s="155"/>
      <c r="EU344" s="156"/>
      <c r="EV344" s="157">
        <f t="shared" si="1012"/>
        <v>0</v>
      </c>
      <c r="EW344" s="158">
        <f t="shared" si="1012"/>
        <v>0</v>
      </c>
      <c r="EX344" s="157">
        <f t="shared" si="1013"/>
        <v>4.0507874015748033</v>
      </c>
      <c r="EY344" s="158">
        <f t="shared" si="1013"/>
        <v>3.8778597785977857</v>
      </c>
      <c r="EZ344" s="157">
        <f t="shared" si="1014"/>
        <v>6173.4000000000005</v>
      </c>
      <c r="FA344" s="158">
        <f t="shared" si="1014"/>
        <v>6305.4</v>
      </c>
      <c r="FB344" s="155">
        <v>65.5</v>
      </c>
      <c r="FC344" s="156">
        <v>64</v>
      </c>
      <c r="FD344" s="157">
        <f t="shared" si="1015"/>
        <v>24562.5</v>
      </c>
      <c r="FE344" s="158">
        <f t="shared" si="1015"/>
        <v>23040</v>
      </c>
      <c r="FF344" s="155">
        <v>58.7</v>
      </c>
      <c r="FG344" s="156">
        <v>56.3</v>
      </c>
      <c r="FH344" s="157">
        <f t="shared" si="1016"/>
        <v>67446.3</v>
      </c>
      <c r="FI344" s="158">
        <f t="shared" si="1016"/>
        <v>71275.8</v>
      </c>
      <c r="FJ344" s="155"/>
      <c r="FK344" s="156"/>
      <c r="FL344" s="157">
        <f t="shared" si="1017"/>
        <v>0</v>
      </c>
      <c r="FM344" s="158">
        <f t="shared" si="1017"/>
        <v>0</v>
      </c>
      <c r="FN344" s="157">
        <f t="shared" si="1018"/>
        <v>60.373228346456692</v>
      </c>
      <c r="FO344" s="158">
        <f t="shared" si="1018"/>
        <v>58.004797047970484</v>
      </c>
      <c r="FP344" s="157">
        <f t="shared" si="1019"/>
        <v>92008.8</v>
      </c>
      <c r="FQ344" s="158">
        <f t="shared" si="1019"/>
        <v>94315.8</v>
      </c>
      <c r="FR344" s="155">
        <v>1308</v>
      </c>
      <c r="FS344" s="156">
        <v>1484</v>
      </c>
      <c r="FT344" s="157">
        <f t="shared" si="1020"/>
        <v>1308</v>
      </c>
      <c r="FU344" s="158">
        <f t="shared" si="1020"/>
        <v>1484</v>
      </c>
      <c r="FV344" s="155">
        <v>4</v>
      </c>
      <c r="FW344" s="156">
        <v>3.8</v>
      </c>
      <c r="FX344" s="157">
        <f t="shared" si="1021"/>
        <v>5232</v>
      </c>
      <c r="FY344" s="158">
        <f t="shared" si="1021"/>
        <v>5639.2</v>
      </c>
      <c r="FZ344" s="155">
        <v>45</v>
      </c>
      <c r="GA344" s="156">
        <v>42.6</v>
      </c>
      <c r="GB344" s="157">
        <f t="shared" si="1022"/>
        <v>58860</v>
      </c>
      <c r="GC344" s="158">
        <f t="shared" si="1022"/>
        <v>63218.400000000001</v>
      </c>
      <c r="GD344" s="157">
        <f t="shared" si="1023"/>
        <v>1749</v>
      </c>
      <c r="GE344" s="158">
        <f t="shared" si="1023"/>
        <v>1881</v>
      </c>
      <c r="GF344" s="157">
        <f t="shared" si="1023"/>
        <v>1749</v>
      </c>
      <c r="GG344" s="158">
        <f t="shared" si="1023"/>
        <v>1881</v>
      </c>
      <c r="GH344" s="157">
        <f t="shared" si="1024"/>
        <v>7486.5</v>
      </c>
      <c r="GI344" s="158">
        <f t="shared" si="1024"/>
        <v>7627.3</v>
      </c>
      <c r="GJ344" s="157">
        <f t="shared" si="1025"/>
        <v>133740.29999999999</v>
      </c>
      <c r="GK344" s="158">
        <f t="shared" si="1025"/>
        <v>142685.70000000001</v>
      </c>
      <c r="GL344" s="157">
        <f t="shared" si="1026"/>
        <v>3252</v>
      </c>
      <c r="GM344" s="158">
        <f t="shared" si="1026"/>
        <v>3768</v>
      </c>
      <c r="GN344" s="157">
        <f t="shared" si="1026"/>
        <v>3252</v>
      </c>
      <c r="GO344" s="158">
        <f t="shared" si="1026"/>
        <v>3768</v>
      </c>
      <c r="GP344" s="157">
        <f t="shared" si="1027"/>
        <v>15095.199999999999</v>
      </c>
      <c r="GQ344" s="158">
        <f t="shared" si="1027"/>
        <v>16833.2</v>
      </c>
      <c r="GR344" s="157">
        <f t="shared" si="1028"/>
        <v>234015.7</v>
      </c>
      <c r="GS344" s="158">
        <f t="shared" si="1028"/>
        <v>270392.8</v>
      </c>
      <c r="GT344" s="157">
        <f t="shared" si="1029"/>
        <v>5001</v>
      </c>
      <c r="GU344" s="158">
        <f t="shared" si="1029"/>
        <v>5649</v>
      </c>
      <c r="GV344" s="157">
        <f t="shared" si="1029"/>
        <v>5001</v>
      </c>
      <c r="GW344" s="158">
        <f t="shared" si="1029"/>
        <v>5649</v>
      </c>
      <c r="GX344" s="157">
        <f t="shared" si="1030"/>
        <v>22581.699999999997</v>
      </c>
      <c r="GY344" s="158">
        <f t="shared" si="1030"/>
        <v>24460.5</v>
      </c>
      <c r="GZ344" s="157">
        <f t="shared" si="1030"/>
        <v>367756</v>
      </c>
      <c r="HA344" s="158">
        <f t="shared" si="1030"/>
        <v>413078.5</v>
      </c>
      <c r="HB344" s="157">
        <f t="shared" si="1031"/>
        <v>0</v>
      </c>
      <c r="HC344" s="158">
        <f t="shared" si="1031"/>
        <v>0</v>
      </c>
      <c r="HD344" s="157">
        <f t="shared" si="1031"/>
        <v>0</v>
      </c>
      <c r="HE344" s="158">
        <f t="shared" si="1031"/>
        <v>0</v>
      </c>
      <c r="HF344" s="157" t="str">
        <f t="shared" si="1032"/>
        <v/>
      </c>
      <c r="HG344" s="158" t="str">
        <f t="shared" si="1032"/>
        <v/>
      </c>
      <c r="HH344" s="157" t="str">
        <f t="shared" si="1033"/>
        <v/>
      </c>
      <c r="HI344" s="158" t="str">
        <f t="shared" si="1033"/>
        <v/>
      </c>
      <c r="HJ344" s="157">
        <f t="shared" si="1034"/>
        <v>27813.7</v>
      </c>
      <c r="HK344" s="158">
        <f t="shared" si="1034"/>
        <v>30099.7</v>
      </c>
      <c r="HL344" s="157">
        <f t="shared" si="1035"/>
        <v>426616</v>
      </c>
      <c r="HM344" s="158">
        <f t="shared" si="1035"/>
        <v>476296.9</v>
      </c>
    </row>
    <row r="345" spans="1:221" s="82" customFormat="1" ht="15" customHeight="1">
      <c r="A345" s="265" t="s">
        <v>693</v>
      </c>
      <c r="B345" s="213" t="s">
        <v>747</v>
      </c>
      <c r="C345" s="215"/>
      <c r="D345" s="13">
        <v>226578</v>
      </c>
      <c r="E345" s="13">
        <v>8</v>
      </c>
      <c r="F345" s="155">
        <v>1278</v>
      </c>
      <c r="G345" s="156">
        <v>1306</v>
      </c>
      <c r="H345" s="155">
        <v>102</v>
      </c>
      <c r="I345" s="156">
        <v>86</v>
      </c>
      <c r="J345" s="157">
        <f t="shared" si="968"/>
        <v>1176</v>
      </c>
      <c r="K345" s="158">
        <f t="shared" si="968"/>
        <v>1220</v>
      </c>
      <c r="L345" s="155"/>
      <c r="M345" s="156"/>
      <c r="N345" s="157">
        <f t="shared" si="969"/>
        <v>1176</v>
      </c>
      <c r="O345" s="158">
        <f t="shared" si="969"/>
        <v>1220</v>
      </c>
      <c r="P345" s="157">
        <f t="shared" si="969"/>
        <v>1176</v>
      </c>
      <c r="Q345" s="158">
        <f t="shared" si="969"/>
        <v>1220</v>
      </c>
      <c r="R345" s="155">
        <v>161</v>
      </c>
      <c r="S345" s="156">
        <v>175</v>
      </c>
      <c r="T345" s="157">
        <f t="shared" si="970"/>
        <v>161</v>
      </c>
      <c r="U345" s="158">
        <f t="shared" si="970"/>
        <v>175</v>
      </c>
      <c r="V345" s="155">
        <v>51</v>
      </c>
      <c r="W345" s="156">
        <v>58</v>
      </c>
      <c r="X345" s="157">
        <f t="shared" si="971"/>
        <v>51</v>
      </c>
      <c r="Y345" s="158">
        <f t="shared" si="971"/>
        <v>58</v>
      </c>
      <c r="Z345" s="155"/>
      <c r="AA345" s="156"/>
      <c r="AB345" s="157">
        <f t="shared" si="972"/>
        <v>0</v>
      </c>
      <c r="AC345" s="158">
        <f t="shared" si="972"/>
        <v>0</v>
      </c>
      <c r="AD345" s="157">
        <f t="shared" si="973"/>
        <v>212</v>
      </c>
      <c r="AE345" s="158">
        <f t="shared" si="973"/>
        <v>233</v>
      </c>
      <c r="AF345" s="157">
        <f t="shared" si="974"/>
        <v>212</v>
      </c>
      <c r="AG345" s="158">
        <f t="shared" si="974"/>
        <v>233</v>
      </c>
      <c r="AH345" s="155">
        <v>3.5</v>
      </c>
      <c r="AI345" s="156">
        <v>3.8</v>
      </c>
      <c r="AJ345" s="157">
        <f t="shared" si="975"/>
        <v>563.5</v>
      </c>
      <c r="AK345" s="157">
        <f t="shared" si="975"/>
        <v>665</v>
      </c>
      <c r="AL345" s="155">
        <v>3.4</v>
      </c>
      <c r="AM345" s="156">
        <v>3.7</v>
      </c>
      <c r="AN345" s="157">
        <f t="shared" si="976"/>
        <v>173.4</v>
      </c>
      <c r="AO345" s="157">
        <f t="shared" si="976"/>
        <v>214.60000000000002</v>
      </c>
      <c r="AP345" s="155"/>
      <c r="AQ345" s="156"/>
      <c r="AR345" s="157">
        <f t="shared" si="977"/>
        <v>0</v>
      </c>
      <c r="AS345" s="158">
        <f t="shared" si="977"/>
        <v>0</v>
      </c>
      <c r="AT345" s="157">
        <f t="shared" si="978"/>
        <v>3.4759433962264148</v>
      </c>
      <c r="AU345" s="158">
        <f t="shared" si="978"/>
        <v>3.7751072961373393</v>
      </c>
      <c r="AV345" s="157">
        <f t="shared" si="979"/>
        <v>736.9</v>
      </c>
      <c r="AW345" s="158">
        <f t="shared" si="979"/>
        <v>879.6</v>
      </c>
      <c r="AX345" s="155">
        <v>74.900000000000006</v>
      </c>
      <c r="AY345" s="156">
        <v>76.099999999999994</v>
      </c>
      <c r="AZ345" s="157">
        <f t="shared" si="980"/>
        <v>12058.900000000001</v>
      </c>
      <c r="BA345" s="158">
        <f t="shared" si="980"/>
        <v>13317.499999999998</v>
      </c>
      <c r="BB345" s="155">
        <v>70.599999999999994</v>
      </c>
      <c r="BC345" s="156">
        <v>75.5</v>
      </c>
      <c r="BD345" s="157">
        <f t="shared" si="981"/>
        <v>3600.6</v>
      </c>
      <c r="BE345" s="158">
        <f t="shared" si="981"/>
        <v>4379</v>
      </c>
      <c r="BF345" s="155"/>
      <c r="BG345" s="156"/>
      <c r="BH345" s="157">
        <f t="shared" si="982"/>
        <v>0</v>
      </c>
      <c r="BI345" s="158">
        <f t="shared" si="982"/>
        <v>0</v>
      </c>
      <c r="BJ345" s="157">
        <f t="shared" si="983"/>
        <v>73.86556603773586</v>
      </c>
      <c r="BK345" s="158">
        <f t="shared" si="983"/>
        <v>75.950643776824037</v>
      </c>
      <c r="BL345" s="157">
        <f t="shared" si="984"/>
        <v>15659.500000000002</v>
      </c>
      <c r="BM345" s="158">
        <f t="shared" si="984"/>
        <v>17696.5</v>
      </c>
      <c r="BN345" s="155">
        <v>278</v>
      </c>
      <c r="BO345" s="156">
        <v>266</v>
      </c>
      <c r="BP345" s="157">
        <f t="shared" si="985"/>
        <v>278</v>
      </c>
      <c r="BQ345" s="158">
        <f t="shared" si="985"/>
        <v>266</v>
      </c>
      <c r="BR345" s="155">
        <v>110</v>
      </c>
      <c r="BS345" s="156">
        <v>112</v>
      </c>
      <c r="BT345" s="157">
        <f t="shared" si="986"/>
        <v>110</v>
      </c>
      <c r="BU345" s="158">
        <f t="shared" si="986"/>
        <v>112</v>
      </c>
      <c r="BV345" s="155"/>
      <c r="BW345" s="156"/>
      <c r="BX345" s="157">
        <f t="shared" si="987"/>
        <v>0</v>
      </c>
      <c r="BY345" s="158">
        <f t="shared" si="987"/>
        <v>0</v>
      </c>
      <c r="BZ345" s="157">
        <f t="shared" si="988"/>
        <v>388</v>
      </c>
      <c r="CA345" s="158">
        <f t="shared" si="988"/>
        <v>378</v>
      </c>
      <c r="CB345" s="157">
        <f t="shared" si="989"/>
        <v>388</v>
      </c>
      <c r="CC345" s="158">
        <f t="shared" si="989"/>
        <v>378</v>
      </c>
      <c r="CD345" s="155">
        <v>4.5</v>
      </c>
      <c r="CE345" s="156">
        <v>4.3</v>
      </c>
      <c r="CF345" s="157">
        <f t="shared" si="990"/>
        <v>1251</v>
      </c>
      <c r="CG345" s="158">
        <f t="shared" si="990"/>
        <v>1143.8</v>
      </c>
      <c r="CH345" s="155">
        <v>5</v>
      </c>
      <c r="CI345" s="156">
        <v>4.8</v>
      </c>
      <c r="CJ345" s="157">
        <f t="shared" si="991"/>
        <v>550</v>
      </c>
      <c r="CK345" s="158">
        <f t="shared" si="991"/>
        <v>537.6</v>
      </c>
      <c r="CL345" s="155"/>
      <c r="CM345" s="156"/>
      <c r="CN345" s="157">
        <f t="shared" si="992"/>
        <v>0</v>
      </c>
      <c r="CO345" s="158">
        <f t="shared" si="992"/>
        <v>0</v>
      </c>
      <c r="CP345" s="157">
        <f t="shared" si="993"/>
        <v>4.641752577319588</v>
      </c>
      <c r="CQ345" s="158">
        <f t="shared" si="993"/>
        <v>4.4481481481481486</v>
      </c>
      <c r="CR345" s="157">
        <f t="shared" si="994"/>
        <v>1801.0000000000002</v>
      </c>
      <c r="CS345" s="158">
        <f t="shared" si="994"/>
        <v>1681.4</v>
      </c>
      <c r="CT345" s="155">
        <v>92.5</v>
      </c>
      <c r="CU345" s="156">
        <v>87.5</v>
      </c>
      <c r="CV345" s="157">
        <f t="shared" si="995"/>
        <v>25715</v>
      </c>
      <c r="CW345" s="158">
        <f t="shared" si="995"/>
        <v>23275</v>
      </c>
      <c r="CX345" s="155">
        <v>96</v>
      </c>
      <c r="CY345" s="156">
        <v>93.2</v>
      </c>
      <c r="CZ345" s="157">
        <f t="shared" si="996"/>
        <v>10560</v>
      </c>
      <c r="DA345" s="158">
        <f t="shared" si="996"/>
        <v>10438.4</v>
      </c>
      <c r="DB345" s="155"/>
      <c r="DC345" s="156"/>
      <c r="DD345" s="157">
        <f t="shared" si="997"/>
        <v>0</v>
      </c>
      <c r="DE345" s="158">
        <f t="shared" si="997"/>
        <v>0</v>
      </c>
      <c r="DF345" s="157">
        <f t="shared" si="998"/>
        <v>93.492268041237111</v>
      </c>
      <c r="DG345" s="158">
        <f t="shared" si="998"/>
        <v>89.188888888888897</v>
      </c>
      <c r="DH345" s="157">
        <f t="shared" si="999"/>
        <v>36275</v>
      </c>
      <c r="DI345" s="158">
        <f t="shared" si="999"/>
        <v>33713.4</v>
      </c>
      <c r="DJ345" s="157">
        <f t="shared" si="1000"/>
        <v>600</v>
      </c>
      <c r="DK345" s="158">
        <f t="shared" si="1000"/>
        <v>611</v>
      </c>
      <c r="DL345" s="157">
        <f t="shared" si="1000"/>
        <v>600</v>
      </c>
      <c r="DM345" s="158">
        <f t="shared" si="1000"/>
        <v>611</v>
      </c>
      <c r="DN345" s="157">
        <f t="shared" si="1001"/>
        <v>4.2298333333333336</v>
      </c>
      <c r="DO345" s="158">
        <f t="shared" si="1001"/>
        <v>4.1914893617021276</v>
      </c>
      <c r="DP345" s="157">
        <f t="shared" si="1002"/>
        <v>2537.9</v>
      </c>
      <c r="DQ345" s="158">
        <f t="shared" si="1002"/>
        <v>2561</v>
      </c>
      <c r="DR345" s="157">
        <f t="shared" si="1003"/>
        <v>86.557500000000005</v>
      </c>
      <c r="DS345" s="158">
        <f t="shared" si="1003"/>
        <v>84.140589198036011</v>
      </c>
      <c r="DT345" s="157">
        <f t="shared" si="1004"/>
        <v>51934.5</v>
      </c>
      <c r="DU345" s="158">
        <f t="shared" si="1004"/>
        <v>51409.9</v>
      </c>
      <c r="DV345" s="155">
        <v>183</v>
      </c>
      <c r="DW345" s="156">
        <v>175</v>
      </c>
      <c r="DX345" s="157">
        <f t="shared" si="1005"/>
        <v>183</v>
      </c>
      <c r="DY345" s="158">
        <f t="shared" si="1005"/>
        <v>175</v>
      </c>
      <c r="DZ345" s="155">
        <v>168</v>
      </c>
      <c r="EA345" s="156">
        <v>180</v>
      </c>
      <c r="EB345" s="157">
        <f t="shared" si="1006"/>
        <v>168</v>
      </c>
      <c r="EC345" s="158">
        <f t="shared" si="1006"/>
        <v>180</v>
      </c>
      <c r="ED345" s="155"/>
      <c r="EE345" s="156"/>
      <c r="EF345" s="157">
        <f t="shared" si="1007"/>
        <v>0</v>
      </c>
      <c r="EG345" s="158">
        <f t="shared" si="1007"/>
        <v>0</v>
      </c>
      <c r="EH345" s="157">
        <f t="shared" si="1008"/>
        <v>351</v>
      </c>
      <c r="EI345" s="158">
        <f t="shared" si="1008"/>
        <v>355</v>
      </c>
      <c r="EJ345" s="157">
        <f t="shared" si="1009"/>
        <v>351</v>
      </c>
      <c r="EK345" s="158">
        <f t="shared" si="1009"/>
        <v>355</v>
      </c>
      <c r="EL345" s="155">
        <v>3.2</v>
      </c>
      <c r="EM345" s="156">
        <v>3.2</v>
      </c>
      <c r="EN345" s="157">
        <f t="shared" si="1010"/>
        <v>585.6</v>
      </c>
      <c r="EO345" s="158">
        <f t="shared" si="1010"/>
        <v>560</v>
      </c>
      <c r="EP345" s="155">
        <v>3.6</v>
      </c>
      <c r="EQ345" s="156">
        <v>3.5</v>
      </c>
      <c r="ER345" s="157">
        <f t="shared" si="1011"/>
        <v>604.80000000000007</v>
      </c>
      <c r="ES345" s="158">
        <f t="shared" si="1011"/>
        <v>630</v>
      </c>
      <c r="ET345" s="155"/>
      <c r="EU345" s="156"/>
      <c r="EV345" s="157">
        <f t="shared" si="1012"/>
        <v>0</v>
      </c>
      <c r="EW345" s="158">
        <f t="shared" si="1012"/>
        <v>0</v>
      </c>
      <c r="EX345" s="157">
        <f t="shared" si="1013"/>
        <v>3.3914529914529918</v>
      </c>
      <c r="EY345" s="158">
        <f t="shared" si="1013"/>
        <v>3.352112676056338</v>
      </c>
      <c r="EZ345" s="157">
        <f t="shared" si="1014"/>
        <v>1190.4000000000001</v>
      </c>
      <c r="FA345" s="158">
        <f t="shared" si="1014"/>
        <v>1190</v>
      </c>
      <c r="FB345" s="155">
        <v>67.5</v>
      </c>
      <c r="FC345" s="156">
        <v>64.5</v>
      </c>
      <c r="FD345" s="157">
        <f t="shared" si="1015"/>
        <v>12352.5</v>
      </c>
      <c r="FE345" s="158">
        <f t="shared" si="1015"/>
        <v>11287.5</v>
      </c>
      <c r="FF345" s="155">
        <v>64.5</v>
      </c>
      <c r="FG345" s="156">
        <v>59.6</v>
      </c>
      <c r="FH345" s="157">
        <f t="shared" si="1016"/>
        <v>10836</v>
      </c>
      <c r="FI345" s="158">
        <f t="shared" si="1016"/>
        <v>10728</v>
      </c>
      <c r="FJ345" s="155"/>
      <c r="FK345" s="156"/>
      <c r="FL345" s="157">
        <f t="shared" si="1017"/>
        <v>0</v>
      </c>
      <c r="FM345" s="158">
        <f t="shared" si="1017"/>
        <v>0</v>
      </c>
      <c r="FN345" s="157">
        <f t="shared" si="1018"/>
        <v>66.064102564102569</v>
      </c>
      <c r="FO345" s="158">
        <f t="shared" si="1018"/>
        <v>62.015492957746481</v>
      </c>
      <c r="FP345" s="157">
        <f t="shared" si="1019"/>
        <v>23188.5</v>
      </c>
      <c r="FQ345" s="158">
        <f t="shared" si="1019"/>
        <v>22015.5</v>
      </c>
      <c r="FR345" s="155">
        <v>225</v>
      </c>
      <c r="FS345" s="156">
        <v>254</v>
      </c>
      <c r="FT345" s="157">
        <f t="shared" si="1020"/>
        <v>225</v>
      </c>
      <c r="FU345" s="158">
        <f t="shared" si="1020"/>
        <v>254</v>
      </c>
      <c r="FV345" s="155">
        <v>5.4</v>
      </c>
      <c r="FW345" s="156">
        <v>5.3</v>
      </c>
      <c r="FX345" s="157">
        <f t="shared" si="1021"/>
        <v>1215</v>
      </c>
      <c r="FY345" s="158">
        <f t="shared" si="1021"/>
        <v>1346.2</v>
      </c>
      <c r="FZ345" s="155">
        <v>70.3</v>
      </c>
      <c r="GA345" s="156">
        <v>68.400000000000006</v>
      </c>
      <c r="GB345" s="157">
        <f t="shared" si="1022"/>
        <v>15817.5</v>
      </c>
      <c r="GC345" s="158">
        <f t="shared" si="1022"/>
        <v>17373.600000000002</v>
      </c>
      <c r="GD345" s="157">
        <f t="shared" si="1023"/>
        <v>622</v>
      </c>
      <c r="GE345" s="158">
        <f t="shared" si="1023"/>
        <v>616</v>
      </c>
      <c r="GF345" s="157">
        <f t="shared" si="1023"/>
        <v>622</v>
      </c>
      <c r="GG345" s="158">
        <f t="shared" si="1023"/>
        <v>616</v>
      </c>
      <c r="GH345" s="157">
        <f t="shared" si="1024"/>
        <v>2400.1</v>
      </c>
      <c r="GI345" s="158">
        <f t="shared" si="1024"/>
        <v>2368.8000000000002</v>
      </c>
      <c r="GJ345" s="157">
        <f t="shared" si="1025"/>
        <v>50126.400000000001</v>
      </c>
      <c r="GK345" s="158">
        <f t="shared" si="1025"/>
        <v>47880</v>
      </c>
      <c r="GL345" s="157">
        <f t="shared" si="1026"/>
        <v>329</v>
      </c>
      <c r="GM345" s="158">
        <f t="shared" si="1026"/>
        <v>350</v>
      </c>
      <c r="GN345" s="157">
        <f t="shared" si="1026"/>
        <v>329</v>
      </c>
      <c r="GO345" s="158">
        <f t="shared" si="1026"/>
        <v>350</v>
      </c>
      <c r="GP345" s="157">
        <f t="shared" si="1027"/>
        <v>1328.2</v>
      </c>
      <c r="GQ345" s="158">
        <f t="shared" si="1027"/>
        <v>1382.2</v>
      </c>
      <c r="GR345" s="157">
        <f t="shared" si="1028"/>
        <v>24996.6</v>
      </c>
      <c r="GS345" s="158">
        <f t="shared" si="1028"/>
        <v>25545.4</v>
      </c>
      <c r="GT345" s="157">
        <f t="shared" si="1029"/>
        <v>951</v>
      </c>
      <c r="GU345" s="158">
        <f t="shared" si="1029"/>
        <v>966</v>
      </c>
      <c r="GV345" s="157">
        <f t="shared" si="1029"/>
        <v>951</v>
      </c>
      <c r="GW345" s="158">
        <f t="shared" si="1029"/>
        <v>966</v>
      </c>
      <c r="GX345" s="157">
        <f t="shared" si="1030"/>
        <v>3728.3</v>
      </c>
      <c r="GY345" s="158">
        <f t="shared" si="1030"/>
        <v>3751</v>
      </c>
      <c r="GZ345" s="157">
        <f t="shared" si="1030"/>
        <v>75123</v>
      </c>
      <c r="HA345" s="158">
        <f t="shared" si="1030"/>
        <v>73425.399999999994</v>
      </c>
      <c r="HB345" s="157">
        <f t="shared" si="1031"/>
        <v>0</v>
      </c>
      <c r="HC345" s="158">
        <f t="shared" si="1031"/>
        <v>0</v>
      </c>
      <c r="HD345" s="157">
        <f t="shared" si="1031"/>
        <v>0</v>
      </c>
      <c r="HE345" s="158">
        <f t="shared" si="1031"/>
        <v>0</v>
      </c>
      <c r="HF345" s="157" t="str">
        <f t="shared" si="1032"/>
        <v/>
      </c>
      <c r="HG345" s="158" t="str">
        <f t="shared" si="1032"/>
        <v/>
      </c>
      <c r="HH345" s="157" t="str">
        <f t="shared" si="1033"/>
        <v/>
      </c>
      <c r="HI345" s="158" t="str">
        <f t="shared" si="1033"/>
        <v/>
      </c>
      <c r="HJ345" s="157">
        <f t="shared" si="1034"/>
        <v>4943.3</v>
      </c>
      <c r="HK345" s="158">
        <f t="shared" si="1034"/>
        <v>5097.2</v>
      </c>
      <c r="HL345" s="157">
        <f t="shared" si="1035"/>
        <v>90940.5</v>
      </c>
      <c r="HM345" s="158">
        <f t="shared" si="1035"/>
        <v>90799</v>
      </c>
    </row>
    <row r="346" spans="1:221" s="82" customFormat="1" ht="15" customHeight="1">
      <c r="A346" s="265" t="s">
        <v>693</v>
      </c>
      <c r="B346" s="213" t="s">
        <v>748</v>
      </c>
      <c r="C346" s="215"/>
      <c r="D346" s="13">
        <v>227146</v>
      </c>
      <c r="E346" s="271">
        <v>8</v>
      </c>
      <c r="F346" s="155">
        <v>844</v>
      </c>
      <c r="G346" s="156">
        <v>963</v>
      </c>
      <c r="H346" s="155">
        <v>11</v>
      </c>
      <c r="I346" s="156">
        <v>8</v>
      </c>
      <c r="J346" s="157">
        <f t="shared" si="968"/>
        <v>833</v>
      </c>
      <c r="K346" s="158">
        <f t="shared" si="968"/>
        <v>955</v>
      </c>
      <c r="L346" s="155"/>
      <c r="M346" s="156"/>
      <c r="N346" s="157">
        <f t="shared" si="969"/>
        <v>833</v>
      </c>
      <c r="O346" s="158">
        <f t="shared" si="969"/>
        <v>955</v>
      </c>
      <c r="P346" s="157">
        <f t="shared" si="969"/>
        <v>833</v>
      </c>
      <c r="Q346" s="158">
        <f t="shared" si="969"/>
        <v>955</v>
      </c>
      <c r="R346" s="155">
        <v>131</v>
      </c>
      <c r="S346" s="156">
        <v>130</v>
      </c>
      <c r="T346" s="157">
        <f t="shared" si="970"/>
        <v>131</v>
      </c>
      <c r="U346" s="158">
        <f t="shared" si="970"/>
        <v>130</v>
      </c>
      <c r="V346" s="155">
        <v>54</v>
      </c>
      <c r="W346" s="156">
        <v>70</v>
      </c>
      <c r="X346" s="157">
        <f t="shared" si="971"/>
        <v>54</v>
      </c>
      <c r="Y346" s="158">
        <f t="shared" si="971"/>
        <v>70</v>
      </c>
      <c r="Z346" s="155"/>
      <c r="AA346" s="156"/>
      <c r="AB346" s="157">
        <f t="shared" si="972"/>
        <v>0</v>
      </c>
      <c r="AC346" s="158">
        <f t="shared" si="972"/>
        <v>0</v>
      </c>
      <c r="AD346" s="157">
        <f t="shared" si="973"/>
        <v>185</v>
      </c>
      <c r="AE346" s="158">
        <f t="shared" si="973"/>
        <v>200</v>
      </c>
      <c r="AF346" s="157">
        <f t="shared" si="974"/>
        <v>185</v>
      </c>
      <c r="AG346" s="158">
        <f t="shared" si="974"/>
        <v>200</v>
      </c>
      <c r="AH346" s="155">
        <v>3.1</v>
      </c>
      <c r="AI346" s="156">
        <v>3.2</v>
      </c>
      <c r="AJ346" s="157">
        <f t="shared" si="975"/>
        <v>406.1</v>
      </c>
      <c r="AK346" s="157">
        <f t="shared" si="975"/>
        <v>416</v>
      </c>
      <c r="AL346" s="155">
        <v>3.7</v>
      </c>
      <c r="AM346" s="156">
        <v>3.5</v>
      </c>
      <c r="AN346" s="157">
        <f t="shared" si="976"/>
        <v>199.8</v>
      </c>
      <c r="AO346" s="157">
        <f t="shared" si="976"/>
        <v>245</v>
      </c>
      <c r="AP346" s="155"/>
      <c r="AQ346" s="156"/>
      <c r="AR346" s="157">
        <f t="shared" si="977"/>
        <v>0</v>
      </c>
      <c r="AS346" s="158">
        <f t="shared" si="977"/>
        <v>0</v>
      </c>
      <c r="AT346" s="157">
        <f t="shared" si="978"/>
        <v>3.2751351351351357</v>
      </c>
      <c r="AU346" s="158">
        <f t="shared" si="978"/>
        <v>3.3050000000000002</v>
      </c>
      <c r="AV346" s="157">
        <f t="shared" si="979"/>
        <v>605.90000000000009</v>
      </c>
      <c r="AW346" s="158">
        <f t="shared" si="979"/>
        <v>661</v>
      </c>
      <c r="AX346" s="155">
        <v>69.7</v>
      </c>
      <c r="AY346" s="156">
        <v>66.7</v>
      </c>
      <c r="AZ346" s="157">
        <f t="shared" si="980"/>
        <v>9130.7000000000007</v>
      </c>
      <c r="BA346" s="158">
        <f t="shared" si="980"/>
        <v>8671</v>
      </c>
      <c r="BB346" s="155">
        <v>68</v>
      </c>
      <c r="BC346" s="156">
        <v>65.900000000000006</v>
      </c>
      <c r="BD346" s="157">
        <f t="shared" si="981"/>
        <v>3672</v>
      </c>
      <c r="BE346" s="158">
        <f t="shared" si="981"/>
        <v>4613</v>
      </c>
      <c r="BF346" s="155"/>
      <c r="BG346" s="156"/>
      <c r="BH346" s="157">
        <f t="shared" si="982"/>
        <v>0</v>
      </c>
      <c r="BI346" s="158">
        <f t="shared" si="982"/>
        <v>0</v>
      </c>
      <c r="BJ346" s="157">
        <f t="shared" si="983"/>
        <v>69.203783783783791</v>
      </c>
      <c r="BK346" s="158">
        <f t="shared" si="983"/>
        <v>66.42</v>
      </c>
      <c r="BL346" s="157">
        <f t="shared" si="984"/>
        <v>12802.7</v>
      </c>
      <c r="BM346" s="158">
        <f t="shared" si="984"/>
        <v>13284</v>
      </c>
      <c r="BN346" s="155">
        <v>189</v>
      </c>
      <c r="BO346" s="156">
        <v>196</v>
      </c>
      <c r="BP346" s="157">
        <f t="shared" si="985"/>
        <v>189</v>
      </c>
      <c r="BQ346" s="158">
        <f t="shared" si="985"/>
        <v>196</v>
      </c>
      <c r="BR346" s="155">
        <v>86</v>
      </c>
      <c r="BS346" s="156">
        <v>98</v>
      </c>
      <c r="BT346" s="157">
        <f t="shared" si="986"/>
        <v>86</v>
      </c>
      <c r="BU346" s="158">
        <f t="shared" si="986"/>
        <v>98</v>
      </c>
      <c r="BV346" s="155"/>
      <c r="BW346" s="156"/>
      <c r="BX346" s="157">
        <f t="shared" si="987"/>
        <v>0</v>
      </c>
      <c r="BY346" s="158">
        <f t="shared" si="987"/>
        <v>0</v>
      </c>
      <c r="BZ346" s="157">
        <f t="shared" si="988"/>
        <v>275</v>
      </c>
      <c r="CA346" s="158">
        <f t="shared" si="988"/>
        <v>294</v>
      </c>
      <c r="CB346" s="157">
        <f t="shared" si="989"/>
        <v>275</v>
      </c>
      <c r="CC346" s="158">
        <f t="shared" si="989"/>
        <v>294</v>
      </c>
      <c r="CD346" s="155">
        <v>3.7</v>
      </c>
      <c r="CE346" s="156">
        <v>3.6</v>
      </c>
      <c r="CF346" s="157">
        <f t="shared" si="990"/>
        <v>699.30000000000007</v>
      </c>
      <c r="CG346" s="158">
        <f t="shared" si="990"/>
        <v>705.6</v>
      </c>
      <c r="CH346" s="155">
        <v>5.0999999999999996</v>
      </c>
      <c r="CI346" s="156">
        <v>4.0999999999999996</v>
      </c>
      <c r="CJ346" s="157">
        <f t="shared" si="991"/>
        <v>438.59999999999997</v>
      </c>
      <c r="CK346" s="158">
        <f t="shared" si="991"/>
        <v>401.79999999999995</v>
      </c>
      <c r="CL346" s="155"/>
      <c r="CM346" s="156"/>
      <c r="CN346" s="157">
        <f t="shared" si="992"/>
        <v>0</v>
      </c>
      <c r="CO346" s="158">
        <f t="shared" si="992"/>
        <v>0</v>
      </c>
      <c r="CP346" s="157">
        <f t="shared" si="993"/>
        <v>4.1378181818181821</v>
      </c>
      <c r="CQ346" s="158">
        <f t="shared" si="993"/>
        <v>3.7666666666666671</v>
      </c>
      <c r="CR346" s="157">
        <f t="shared" si="994"/>
        <v>1137.9000000000001</v>
      </c>
      <c r="CS346" s="158">
        <f t="shared" si="994"/>
        <v>1107.4000000000001</v>
      </c>
      <c r="CT346" s="155">
        <v>84.4</v>
      </c>
      <c r="CU346" s="156">
        <v>79.7</v>
      </c>
      <c r="CV346" s="157">
        <f t="shared" si="995"/>
        <v>15951.6</v>
      </c>
      <c r="CW346" s="158">
        <f t="shared" si="995"/>
        <v>15621.2</v>
      </c>
      <c r="CX346" s="155">
        <v>89.1</v>
      </c>
      <c r="CY346" s="156">
        <v>81.099999999999994</v>
      </c>
      <c r="CZ346" s="157">
        <f t="shared" si="996"/>
        <v>7662.5999999999995</v>
      </c>
      <c r="DA346" s="158">
        <f t="shared" si="996"/>
        <v>7947.7999999999993</v>
      </c>
      <c r="DB346" s="155"/>
      <c r="DC346" s="156"/>
      <c r="DD346" s="157">
        <f t="shared" si="997"/>
        <v>0</v>
      </c>
      <c r="DE346" s="158">
        <f t="shared" si="997"/>
        <v>0</v>
      </c>
      <c r="DF346" s="157">
        <f t="shared" si="998"/>
        <v>85.869818181818189</v>
      </c>
      <c r="DG346" s="158">
        <f t="shared" si="998"/>
        <v>80.166666666666671</v>
      </c>
      <c r="DH346" s="157">
        <f t="shared" si="999"/>
        <v>23614.2</v>
      </c>
      <c r="DI346" s="158">
        <f t="shared" si="999"/>
        <v>23569</v>
      </c>
      <c r="DJ346" s="157">
        <f t="shared" si="1000"/>
        <v>460</v>
      </c>
      <c r="DK346" s="158">
        <f t="shared" si="1000"/>
        <v>494</v>
      </c>
      <c r="DL346" s="157">
        <f t="shared" si="1000"/>
        <v>460</v>
      </c>
      <c r="DM346" s="158">
        <f t="shared" si="1000"/>
        <v>494</v>
      </c>
      <c r="DN346" s="157">
        <f t="shared" si="1001"/>
        <v>3.7908695652173918</v>
      </c>
      <c r="DO346" s="158">
        <f t="shared" si="1001"/>
        <v>3.5797570850202431</v>
      </c>
      <c r="DP346" s="157">
        <f t="shared" si="1002"/>
        <v>1743.8000000000002</v>
      </c>
      <c r="DQ346" s="158">
        <f t="shared" si="1002"/>
        <v>1768.4</v>
      </c>
      <c r="DR346" s="157">
        <f t="shared" si="1003"/>
        <v>79.167173913043484</v>
      </c>
      <c r="DS346" s="158">
        <f t="shared" si="1003"/>
        <v>74.60121457489879</v>
      </c>
      <c r="DT346" s="157">
        <f t="shared" si="1004"/>
        <v>36416.9</v>
      </c>
      <c r="DU346" s="158">
        <f t="shared" si="1004"/>
        <v>36853</v>
      </c>
      <c r="DV346" s="155">
        <v>103</v>
      </c>
      <c r="DW346" s="156">
        <v>114</v>
      </c>
      <c r="DX346" s="157">
        <f t="shared" si="1005"/>
        <v>103</v>
      </c>
      <c r="DY346" s="158">
        <f t="shared" si="1005"/>
        <v>114</v>
      </c>
      <c r="DZ346" s="155">
        <v>119</v>
      </c>
      <c r="EA346" s="156">
        <v>155</v>
      </c>
      <c r="EB346" s="157">
        <f t="shared" si="1006"/>
        <v>119</v>
      </c>
      <c r="EC346" s="158">
        <f t="shared" si="1006"/>
        <v>155</v>
      </c>
      <c r="ED346" s="155"/>
      <c r="EE346" s="156"/>
      <c r="EF346" s="157">
        <f t="shared" si="1007"/>
        <v>0</v>
      </c>
      <c r="EG346" s="158">
        <f t="shared" si="1007"/>
        <v>0</v>
      </c>
      <c r="EH346" s="157">
        <f t="shared" si="1008"/>
        <v>222</v>
      </c>
      <c r="EI346" s="158">
        <f t="shared" si="1008"/>
        <v>269</v>
      </c>
      <c r="EJ346" s="157">
        <f t="shared" si="1009"/>
        <v>222</v>
      </c>
      <c r="EK346" s="158">
        <f t="shared" si="1009"/>
        <v>269</v>
      </c>
      <c r="EL346" s="155">
        <v>2.8</v>
      </c>
      <c r="EM346" s="156">
        <v>3.1</v>
      </c>
      <c r="EN346" s="157">
        <f t="shared" si="1010"/>
        <v>288.39999999999998</v>
      </c>
      <c r="EO346" s="158">
        <f t="shared" si="1010"/>
        <v>353.40000000000003</v>
      </c>
      <c r="EP346" s="155">
        <v>3.3</v>
      </c>
      <c r="EQ346" s="156">
        <v>3.3</v>
      </c>
      <c r="ER346" s="157">
        <f t="shared" si="1011"/>
        <v>392.7</v>
      </c>
      <c r="ES346" s="158">
        <f t="shared" si="1011"/>
        <v>511.5</v>
      </c>
      <c r="ET346" s="155"/>
      <c r="EU346" s="156"/>
      <c r="EV346" s="157">
        <f t="shared" si="1012"/>
        <v>0</v>
      </c>
      <c r="EW346" s="158">
        <f t="shared" si="1012"/>
        <v>0</v>
      </c>
      <c r="EX346" s="157">
        <f t="shared" si="1013"/>
        <v>3.0680180180180177</v>
      </c>
      <c r="EY346" s="158">
        <f t="shared" si="1013"/>
        <v>3.2152416356877325</v>
      </c>
      <c r="EZ346" s="157">
        <f t="shared" si="1014"/>
        <v>681.09999999999991</v>
      </c>
      <c r="FA346" s="158">
        <f t="shared" si="1014"/>
        <v>864.90000000000009</v>
      </c>
      <c r="FB346" s="155">
        <v>63.8</v>
      </c>
      <c r="FC346" s="156">
        <v>60.9</v>
      </c>
      <c r="FD346" s="157">
        <f t="shared" si="1015"/>
        <v>6571.4</v>
      </c>
      <c r="FE346" s="158">
        <f t="shared" si="1015"/>
        <v>6942.5999999999995</v>
      </c>
      <c r="FF346" s="155">
        <v>59.7</v>
      </c>
      <c r="FG346" s="156">
        <v>52.7</v>
      </c>
      <c r="FH346" s="157">
        <f t="shared" si="1016"/>
        <v>7104.3</v>
      </c>
      <c r="FI346" s="158">
        <f t="shared" si="1016"/>
        <v>8168.5</v>
      </c>
      <c r="FJ346" s="155"/>
      <c r="FK346" s="156"/>
      <c r="FL346" s="157">
        <f t="shared" si="1017"/>
        <v>0</v>
      </c>
      <c r="FM346" s="158">
        <f t="shared" si="1017"/>
        <v>0</v>
      </c>
      <c r="FN346" s="157">
        <f t="shared" si="1018"/>
        <v>61.602252252252256</v>
      </c>
      <c r="FO346" s="158">
        <f t="shared" si="1018"/>
        <v>56.175092936802969</v>
      </c>
      <c r="FP346" s="157">
        <f t="shared" si="1019"/>
        <v>13675.7</v>
      </c>
      <c r="FQ346" s="158">
        <f t="shared" si="1019"/>
        <v>15111.099999999999</v>
      </c>
      <c r="FR346" s="155">
        <v>151</v>
      </c>
      <c r="FS346" s="156">
        <v>192</v>
      </c>
      <c r="FT346" s="157">
        <f t="shared" si="1020"/>
        <v>151</v>
      </c>
      <c r="FU346" s="158">
        <f t="shared" si="1020"/>
        <v>192</v>
      </c>
      <c r="FV346" s="155">
        <v>3.6</v>
      </c>
      <c r="FW346" s="156">
        <v>2.7</v>
      </c>
      <c r="FX346" s="157">
        <f t="shared" si="1021"/>
        <v>543.6</v>
      </c>
      <c r="FY346" s="158">
        <f t="shared" si="1021"/>
        <v>518.40000000000009</v>
      </c>
      <c r="FZ346" s="155">
        <v>44.3</v>
      </c>
      <c r="GA346" s="156">
        <v>34.4</v>
      </c>
      <c r="GB346" s="157">
        <f t="shared" si="1022"/>
        <v>6689.2999999999993</v>
      </c>
      <c r="GC346" s="158">
        <f t="shared" si="1022"/>
        <v>6604.7999999999993</v>
      </c>
      <c r="GD346" s="157">
        <f t="shared" si="1023"/>
        <v>423</v>
      </c>
      <c r="GE346" s="158">
        <f t="shared" si="1023"/>
        <v>440</v>
      </c>
      <c r="GF346" s="157">
        <f t="shared" si="1023"/>
        <v>423</v>
      </c>
      <c r="GG346" s="158">
        <f t="shared" si="1023"/>
        <v>440</v>
      </c>
      <c r="GH346" s="157">
        <f t="shared" si="1024"/>
        <v>1393.8000000000002</v>
      </c>
      <c r="GI346" s="158">
        <f t="shared" si="1024"/>
        <v>1475</v>
      </c>
      <c r="GJ346" s="157">
        <f t="shared" si="1025"/>
        <v>31653.700000000004</v>
      </c>
      <c r="GK346" s="158">
        <f t="shared" si="1025"/>
        <v>31234.799999999999</v>
      </c>
      <c r="GL346" s="157">
        <f t="shared" si="1026"/>
        <v>259</v>
      </c>
      <c r="GM346" s="158">
        <f t="shared" si="1026"/>
        <v>323</v>
      </c>
      <c r="GN346" s="157">
        <f t="shared" si="1026"/>
        <v>259</v>
      </c>
      <c r="GO346" s="158">
        <f t="shared" si="1026"/>
        <v>323</v>
      </c>
      <c r="GP346" s="157">
        <f t="shared" si="1027"/>
        <v>1031.0999999999999</v>
      </c>
      <c r="GQ346" s="158">
        <f t="shared" si="1027"/>
        <v>1158.3</v>
      </c>
      <c r="GR346" s="157">
        <f t="shared" si="1028"/>
        <v>18438.899999999998</v>
      </c>
      <c r="GS346" s="158">
        <f t="shared" si="1028"/>
        <v>20729.3</v>
      </c>
      <c r="GT346" s="157">
        <f t="shared" si="1029"/>
        <v>682</v>
      </c>
      <c r="GU346" s="158">
        <f t="shared" si="1029"/>
        <v>763</v>
      </c>
      <c r="GV346" s="157">
        <f t="shared" si="1029"/>
        <v>682</v>
      </c>
      <c r="GW346" s="158">
        <f t="shared" si="1029"/>
        <v>763</v>
      </c>
      <c r="GX346" s="157">
        <f t="shared" si="1030"/>
        <v>2424.9</v>
      </c>
      <c r="GY346" s="158">
        <f t="shared" si="1030"/>
        <v>2633.3</v>
      </c>
      <c r="GZ346" s="157">
        <f t="shared" si="1030"/>
        <v>50092.600000000006</v>
      </c>
      <c r="HA346" s="158">
        <f t="shared" si="1030"/>
        <v>51964.1</v>
      </c>
      <c r="HB346" s="157">
        <f t="shared" si="1031"/>
        <v>0</v>
      </c>
      <c r="HC346" s="158">
        <f t="shared" si="1031"/>
        <v>0</v>
      </c>
      <c r="HD346" s="157">
        <f t="shared" si="1031"/>
        <v>0</v>
      </c>
      <c r="HE346" s="158">
        <f t="shared" si="1031"/>
        <v>0</v>
      </c>
      <c r="HF346" s="157" t="str">
        <f t="shared" si="1032"/>
        <v/>
      </c>
      <c r="HG346" s="158" t="str">
        <f t="shared" si="1032"/>
        <v/>
      </c>
      <c r="HH346" s="157" t="str">
        <f t="shared" si="1033"/>
        <v/>
      </c>
      <c r="HI346" s="158" t="str">
        <f t="shared" si="1033"/>
        <v/>
      </c>
      <c r="HJ346" s="157">
        <f t="shared" si="1034"/>
        <v>2968.5</v>
      </c>
      <c r="HK346" s="158">
        <f t="shared" si="1034"/>
        <v>3151.7000000000003</v>
      </c>
      <c r="HL346" s="157">
        <f t="shared" si="1035"/>
        <v>56781.900000000009</v>
      </c>
      <c r="HM346" s="158">
        <f t="shared" si="1035"/>
        <v>58568.899999999994</v>
      </c>
    </row>
    <row r="347" spans="1:221" s="82" customFormat="1" ht="15" customHeight="1">
      <c r="A347" s="265" t="s">
        <v>693</v>
      </c>
      <c r="B347" s="272" t="s">
        <v>749</v>
      </c>
      <c r="C347" s="215"/>
      <c r="D347" s="13">
        <v>224110</v>
      </c>
      <c r="E347" s="13">
        <v>8</v>
      </c>
      <c r="F347" s="155">
        <v>807</v>
      </c>
      <c r="G347" s="156">
        <v>737</v>
      </c>
      <c r="H347" s="155">
        <v>9</v>
      </c>
      <c r="I347" s="156">
        <v>3</v>
      </c>
      <c r="J347" s="157">
        <f t="shared" si="968"/>
        <v>798</v>
      </c>
      <c r="K347" s="158">
        <f t="shared" si="968"/>
        <v>734</v>
      </c>
      <c r="L347" s="155"/>
      <c r="M347" s="156"/>
      <c r="N347" s="157">
        <f t="shared" si="969"/>
        <v>798</v>
      </c>
      <c r="O347" s="158">
        <f t="shared" si="969"/>
        <v>734</v>
      </c>
      <c r="P347" s="157">
        <f t="shared" si="969"/>
        <v>798</v>
      </c>
      <c r="Q347" s="158">
        <f t="shared" si="969"/>
        <v>734</v>
      </c>
      <c r="R347" s="155">
        <v>52</v>
      </c>
      <c r="S347" s="156">
        <v>38</v>
      </c>
      <c r="T347" s="157">
        <f t="shared" si="970"/>
        <v>52</v>
      </c>
      <c r="U347" s="158">
        <f t="shared" si="970"/>
        <v>38</v>
      </c>
      <c r="V347" s="155">
        <v>29</v>
      </c>
      <c r="W347" s="156">
        <v>31</v>
      </c>
      <c r="X347" s="157">
        <f t="shared" si="971"/>
        <v>29</v>
      </c>
      <c r="Y347" s="158">
        <f t="shared" si="971"/>
        <v>31</v>
      </c>
      <c r="Z347" s="155"/>
      <c r="AA347" s="156"/>
      <c r="AB347" s="157">
        <f t="shared" si="972"/>
        <v>0</v>
      </c>
      <c r="AC347" s="158">
        <f t="shared" si="972"/>
        <v>0</v>
      </c>
      <c r="AD347" s="157">
        <f t="shared" si="973"/>
        <v>81</v>
      </c>
      <c r="AE347" s="158">
        <f t="shared" si="973"/>
        <v>69</v>
      </c>
      <c r="AF347" s="157">
        <f t="shared" si="974"/>
        <v>81</v>
      </c>
      <c r="AG347" s="158">
        <f t="shared" si="974"/>
        <v>69</v>
      </c>
      <c r="AH347" s="155">
        <v>2.9</v>
      </c>
      <c r="AI347" s="156">
        <v>3.1</v>
      </c>
      <c r="AJ347" s="157">
        <f t="shared" si="975"/>
        <v>150.79999999999998</v>
      </c>
      <c r="AK347" s="157">
        <f t="shared" si="975"/>
        <v>117.8</v>
      </c>
      <c r="AL347" s="155">
        <v>3.6</v>
      </c>
      <c r="AM347" s="156">
        <v>3.3</v>
      </c>
      <c r="AN347" s="157">
        <f t="shared" si="976"/>
        <v>104.4</v>
      </c>
      <c r="AO347" s="157">
        <f t="shared" si="976"/>
        <v>102.3</v>
      </c>
      <c r="AP347" s="155"/>
      <c r="AQ347" s="156"/>
      <c r="AR347" s="157">
        <f t="shared" si="977"/>
        <v>0</v>
      </c>
      <c r="AS347" s="158">
        <f t="shared" si="977"/>
        <v>0</v>
      </c>
      <c r="AT347" s="157">
        <f t="shared" si="978"/>
        <v>3.1506172839506172</v>
      </c>
      <c r="AU347" s="158">
        <f t="shared" si="978"/>
        <v>3.189855072463768</v>
      </c>
      <c r="AV347" s="157">
        <f t="shared" si="979"/>
        <v>255.2</v>
      </c>
      <c r="AW347" s="158">
        <f t="shared" si="979"/>
        <v>220.1</v>
      </c>
      <c r="AX347" s="155">
        <v>63</v>
      </c>
      <c r="AY347" s="156">
        <v>60</v>
      </c>
      <c r="AZ347" s="157">
        <f t="shared" si="980"/>
        <v>3276</v>
      </c>
      <c r="BA347" s="158">
        <f t="shared" si="980"/>
        <v>2280</v>
      </c>
      <c r="BB347" s="155">
        <v>61.5</v>
      </c>
      <c r="BC347" s="156">
        <v>57.2</v>
      </c>
      <c r="BD347" s="157">
        <f t="shared" si="981"/>
        <v>1783.5</v>
      </c>
      <c r="BE347" s="158">
        <f t="shared" si="981"/>
        <v>1773.2</v>
      </c>
      <c r="BF347" s="155"/>
      <c r="BG347" s="156"/>
      <c r="BH347" s="157">
        <f t="shared" si="982"/>
        <v>0</v>
      </c>
      <c r="BI347" s="158">
        <f t="shared" si="982"/>
        <v>0</v>
      </c>
      <c r="BJ347" s="157">
        <f t="shared" si="983"/>
        <v>62.462962962962962</v>
      </c>
      <c r="BK347" s="158">
        <f t="shared" si="983"/>
        <v>58.742028985507247</v>
      </c>
      <c r="BL347" s="157">
        <f t="shared" si="984"/>
        <v>5059.5</v>
      </c>
      <c r="BM347" s="158">
        <f t="shared" si="984"/>
        <v>4053.2</v>
      </c>
      <c r="BN347" s="155">
        <v>230</v>
      </c>
      <c r="BO347" s="156">
        <v>177</v>
      </c>
      <c r="BP347" s="157">
        <f t="shared" si="985"/>
        <v>230</v>
      </c>
      <c r="BQ347" s="158">
        <f t="shared" si="985"/>
        <v>177</v>
      </c>
      <c r="BR347" s="155">
        <v>116</v>
      </c>
      <c r="BS347" s="156">
        <v>126</v>
      </c>
      <c r="BT347" s="157">
        <f t="shared" si="986"/>
        <v>116</v>
      </c>
      <c r="BU347" s="158">
        <f t="shared" si="986"/>
        <v>126</v>
      </c>
      <c r="BV347" s="155"/>
      <c r="BW347" s="156"/>
      <c r="BX347" s="157">
        <f t="shared" si="987"/>
        <v>0</v>
      </c>
      <c r="BY347" s="158">
        <f t="shared" si="987"/>
        <v>0</v>
      </c>
      <c r="BZ347" s="157">
        <f t="shared" si="988"/>
        <v>346</v>
      </c>
      <c r="CA347" s="158">
        <f t="shared" si="988"/>
        <v>303</v>
      </c>
      <c r="CB347" s="157">
        <f t="shared" si="989"/>
        <v>346</v>
      </c>
      <c r="CC347" s="158">
        <f t="shared" si="989"/>
        <v>303</v>
      </c>
      <c r="CD347" s="155">
        <v>4.0999999999999996</v>
      </c>
      <c r="CE347" s="156">
        <v>4.2</v>
      </c>
      <c r="CF347" s="157">
        <f t="shared" si="990"/>
        <v>942.99999999999989</v>
      </c>
      <c r="CG347" s="158">
        <f t="shared" si="990"/>
        <v>743.4</v>
      </c>
      <c r="CH347" s="155">
        <v>4.8</v>
      </c>
      <c r="CI347" s="156">
        <v>4.7</v>
      </c>
      <c r="CJ347" s="157">
        <f t="shared" si="991"/>
        <v>556.79999999999995</v>
      </c>
      <c r="CK347" s="158">
        <f t="shared" si="991"/>
        <v>592.20000000000005</v>
      </c>
      <c r="CL347" s="155"/>
      <c r="CM347" s="156"/>
      <c r="CN347" s="157">
        <f t="shared" si="992"/>
        <v>0</v>
      </c>
      <c r="CO347" s="158">
        <f t="shared" si="992"/>
        <v>0</v>
      </c>
      <c r="CP347" s="157">
        <f t="shared" si="993"/>
        <v>4.3346820809248543</v>
      </c>
      <c r="CQ347" s="158">
        <f t="shared" si="993"/>
        <v>4.4079207920792074</v>
      </c>
      <c r="CR347" s="157">
        <f t="shared" si="994"/>
        <v>1499.7999999999995</v>
      </c>
      <c r="CS347" s="158">
        <f t="shared" si="994"/>
        <v>1335.6</v>
      </c>
      <c r="CT347" s="155">
        <v>77.2</v>
      </c>
      <c r="CU347" s="156">
        <v>76.2</v>
      </c>
      <c r="CV347" s="157">
        <f t="shared" si="995"/>
        <v>17756</v>
      </c>
      <c r="CW347" s="158">
        <f t="shared" si="995"/>
        <v>13487.4</v>
      </c>
      <c r="CX347" s="155">
        <v>76.099999999999994</v>
      </c>
      <c r="CY347" s="156">
        <v>76.2</v>
      </c>
      <c r="CZ347" s="157">
        <f t="shared" si="996"/>
        <v>8827.5999999999985</v>
      </c>
      <c r="DA347" s="158">
        <f t="shared" si="996"/>
        <v>9601.2000000000007</v>
      </c>
      <c r="DB347" s="155"/>
      <c r="DC347" s="156"/>
      <c r="DD347" s="157">
        <f t="shared" si="997"/>
        <v>0</v>
      </c>
      <c r="DE347" s="158">
        <f t="shared" si="997"/>
        <v>0</v>
      </c>
      <c r="DF347" s="157">
        <f t="shared" si="998"/>
        <v>76.831213872832365</v>
      </c>
      <c r="DG347" s="158">
        <f t="shared" si="998"/>
        <v>76.199999999999989</v>
      </c>
      <c r="DH347" s="157">
        <f t="shared" si="999"/>
        <v>26583.599999999999</v>
      </c>
      <c r="DI347" s="158">
        <f t="shared" si="999"/>
        <v>23088.599999999995</v>
      </c>
      <c r="DJ347" s="157">
        <f t="shared" si="1000"/>
        <v>427</v>
      </c>
      <c r="DK347" s="158">
        <f t="shared" si="1000"/>
        <v>372</v>
      </c>
      <c r="DL347" s="157">
        <f t="shared" si="1000"/>
        <v>427</v>
      </c>
      <c r="DM347" s="158">
        <f t="shared" si="1000"/>
        <v>372</v>
      </c>
      <c r="DN347" s="157">
        <f t="shared" si="1001"/>
        <v>4.1100702576112402</v>
      </c>
      <c r="DO347" s="158">
        <f t="shared" si="1001"/>
        <v>4.1819892473118276</v>
      </c>
      <c r="DP347" s="157">
        <f t="shared" si="1002"/>
        <v>1754.9999999999995</v>
      </c>
      <c r="DQ347" s="158">
        <f t="shared" si="1002"/>
        <v>1555.6999999999998</v>
      </c>
      <c r="DR347" s="157">
        <f t="shared" si="1003"/>
        <v>74.105620608899301</v>
      </c>
      <c r="DS347" s="158">
        <f t="shared" si="1003"/>
        <v>72.961827956989239</v>
      </c>
      <c r="DT347" s="157">
        <f t="shared" si="1004"/>
        <v>31643.100000000002</v>
      </c>
      <c r="DU347" s="158">
        <f t="shared" si="1004"/>
        <v>27141.799999999996</v>
      </c>
      <c r="DV347" s="155">
        <v>137</v>
      </c>
      <c r="DW347" s="156">
        <v>111</v>
      </c>
      <c r="DX347" s="157">
        <f t="shared" si="1005"/>
        <v>137</v>
      </c>
      <c r="DY347" s="158">
        <f t="shared" si="1005"/>
        <v>111</v>
      </c>
      <c r="DZ347" s="155">
        <v>158</v>
      </c>
      <c r="EA347" s="156">
        <v>150</v>
      </c>
      <c r="EB347" s="157">
        <f t="shared" si="1006"/>
        <v>158</v>
      </c>
      <c r="EC347" s="158">
        <f t="shared" si="1006"/>
        <v>150</v>
      </c>
      <c r="ED347" s="155"/>
      <c r="EE347" s="156"/>
      <c r="EF347" s="157">
        <f t="shared" si="1007"/>
        <v>0</v>
      </c>
      <c r="EG347" s="158">
        <f t="shared" si="1007"/>
        <v>0</v>
      </c>
      <c r="EH347" s="157">
        <f t="shared" si="1008"/>
        <v>295</v>
      </c>
      <c r="EI347" s="158">
        <f t="shared" si="1008"/>
        <v>261</v>
      </c>
      <c r="EJ347" s="157">
        <f t="shared" si="1009"/>
        <v>295</v>
      </c>
      <c r="EK347" s="158">
        <f t="shared" si="1009"/>
        <v>261</v>
      </c>
      <c r="EL347" s="155">
        <v>3.1</v>
      </c>
      <c r="EM347" s="156">
        <v>3.3</v>
      </c>
      <c r="EN347" s="157">
        <f t="shared" si="1010"/>
        <v>424.7</v>
      </c>
      <c r="EO347" s="158">
        <f t="shared" si="1010"/>
        <v>366.29999999999995</v>
      </c>
      <c r="EP347" s="155">
        <v>3.7</v>
      </c>
      <c r="EQ347" s="156">
        <v>3.6</v>
      </c>
      <c r="ER347" s="157">
        <f t="shared" si="1011"/>
        <v>584.6</v>
      </c>
      <c r="ES347" s="158">
        <f t="shared" si="1011"/>
        <v>540</v>
      </c>
      <c r="ET347" s="155"/>
      <c r="EU347" s="156"/>
      <c r="EV347" s="157">
        <f t="shared" si="1012"/>
        <v>0</v>
      </c>
      <c r="EW347" s="158">
        <f t="shared" si="1012"/>
        <v>0</v>
      </c>
      <c r="EX347" s="157">
        <f t="shared" si="1013"/>
        <v>3.4213559322033897</v>
      </c>
      <c r="EY347" s="158">
        <f t="shared" si="1013"/>
        <v>3.4724137931034482</v>
      </c>
      <c r="EZ347" s="157">
        <f t="shared" si="1014"/>
        <v>1009.3</v>
      </c>
      <c r="FA347" s="158">
        <f t="shared" si="1014"/>
        <v>906.3</v>
      </c>
      <c r="FB347" s="155">
        <v>59</v>
      </c>
      <c r="FC347" s="156">
        <v>59.8</v>
      </c>
      <c r="FD347" s="157">
        <f t="shared" si="1015"/>
        <v>8083</v>
      </c>
      <c r="FE347" s="158">
        <f t="shared" si="1015"/>
        <v>6637.7999999999993</v>
      </c>
      <c r="FF347" s="155">
        <v>54.1</v>
      </c>
      <c r="FG347" s="156">
        <v>54.1</v>
      </c>
      <c r="FH347" s="157">
        <f t="shared" si="1016"/>
        <v>8547.8000000000011</v>
      </c>
      <c r="FI347" s="158">
        <f t="shared" si="1016"/>
        <v>8115</v>
      </c>
      <c r="FJ347" s="155"/>
      <c r="FK347" s="156"/>
      <c r="FL347" s="157">
        <f t="shared" si="1017"/>
        <v>0</v>
      </c>
      <c r="FM347" s="158">
        <f t="shared" si="1017"/>
        <v>0</v>
      </c>
      <c r="FN347" s="157">
        <f t="shared" si="1018"/>
        <v>56.375593220338992</v>
      </c>
      <c r="FO347" s="158">
        <f t="shared" si="1018"/>
        <v>56.524137931034481</v>
      </c>
      <c r="FP347" s="157">
        <f t="shared" si="1019"/>
        <v>16630.800000000003</v>
      </c>
      <c r="FQ347" s="158">
        <f t="shared" si="1019"/>
        <v>14752.8</v>
      </c>
      <c r="FR347" s="155">
        <v>76</v>
      </c>
      <c r="FS347" s="156">
        <v>101</v>
      </c>
      <c r="FT347" s="157">
        <f t="shared" si="1020"/>
        <v>76</v>
      </c>
      <c r="FU347" s="158">
        <f t="shared" si="1020"/>
        <v>101</v>
      </c>
      <c r="FV347" s="155">
        <v>5.3</v>
      </c>
      <c r="FW347" s="156">
        <v>5.3</v>
      </c>
      <c r="FX347" s="157">
        <f t="shared" si="1021"/>
        <v>402.8</v>
      </c>
      <c r="FY347" s="158">
        <f t="shared" si="1021"/>
        <v>535.29999999999995</v>
      </c>
      <c r="FZ347" s="155">
        <v>59.3</v>
      </c>
      <c r="GA347" s="156">
        <v>55.6</v>
      </c>
      <c r="GB347" s="157">
        <f t="shared" si="1022"/>
        <v>4506.8</v>
      </c>
      <c r="GC347" s="158">
        <f t="shared" si="1022"/>
        <v>5615.6</v>
      </c>
      <c r="GD347" s="157">
        <f t="shared" si="1023"/>
        <v>419</v>
      </c>
      <c r="GE347" s="158">
        <f t="shared" si="1023"/>
        <v>326</v>
      </c>
      <c r="GF347" s="157">
        <f t="shared" si="1023"/>
        <v>419</v>
      </c>
      <c r="GG347" s="158">
        <f t="shared" si="1023"/>
        <v>326</v>
      </c>
      <c r="GH347" s="157">
        <f t="shared" si="1024"/>
        <v>1518.5</v>
      </c>
      <c r="GI347" s="158">
        <f t="shared" si="1024"/>
        <v>1227.5</v>
      </c>
      <c r="GJ347" s="157">
        <f t="shared" si="1025"/>
        <v>29115</v>
      </c>
      <c r="GK347" s="158">
        <f t="shared" si="1025"/>
        <v>22405.199999999997</v>
      </c>
      <c r="GL347" s="157">
        <f t="shared" si="1026"/>
        <v>303</v>
      </c>
      <c r="GM347" s="158">
        <f t="shared" si="1026"/>
        <v>307</v>
      </c>
      <c r="GN347" s="157">
        <f t="shared" si="1026"/>
        <v>303</v>
      </c>
      <c r="GO347" s="158">
        <f t="shared" si="1026"/>
        <v>307</v>
      </c>
      <c r="GP347" s="157">
        <f t="shared" si="1027"/>
        <v>1245.8</v>
      </c>
      <c r="GQ347" s="158">
        <f t="shared" si="1027"/>
        <v>1234.5</v>
      </c>
      <c r="GR347" s="157">
        <f t="shared" si="1028"/>
        <v>19158.900000000001</v>
      </c>
      <c r="GS347" s="158">
        <f t="shared" si="1028"/>
        <v>19489.400000000001</v>
      </c>
      <c r="GT347" s="157">
        <f t="shared" si="1029"/>
        <v>722</v>
      </c>
      <c r="GU347" s="158">
        <f t="shared" si="1029"/>
        <v>633</v>
      </c>
      <c r="GV347" s="157">
        <f t="shared" si="1029"/>
        <v>722</v>
      </c>
      <c r="GW347" s="158">
        <f t="shared" si="1029"/>
        <v>633</v>
      </c>
      <c r="GX347" s="157">
        <f t="shared" si="1030"/>
        <v>2764.3</v>
      </c>
      <c r="GY347" s="158">
        <f t="shared" si="1030"/>
        <v>2462</v>
      </c>
      <c r="GZ347" s="157">
        <f t="shared" si="1030"/>
        <v>48273.9</v>
      </c>
      <c r="HA347" s="158">
        <f t="shared" si="1030"/>
        <v>41894.6</v>
      </c>
      <c r="HB347" s="157">
        <f t="shared" si="1031"/>
        <v>0</v>
      </c>
      <c r="HC347" s="158">
        <f t="shared" si="1031"/>
        <v>0</v>
      </c>
      <c r="HD347" s="157">
        <f t="shared" si="1031"/>
        <v>0</v>
      </c>
      <c r="HE347" s="158">
        <f t="shared" si="1031"/>
        <v>0</v>
      </c>
      <c r="HF347" s="157" t="str">
        <f t="shared" si="1032"/>
        <v/>
      </c>
      <c r="HG347" s="158" t="str">
        <f t="shared" si="1032"/>
        <v/>
      </c>
      <c r="HH347" s="157" t="str">
        <f t="shared" si="1033"/>
        <v/>
      </c>
      <c r="HI347" s="158" t="str">
        <f t="shared" si="1033"/>
        <v/>
      </c>
      <c r="HJ347" s="157">
        <f t="shared" si="1034"/>
        <v>3167.0999999999995</v>
      </c>
      <c r="HK347" s="158">
        <f t="shared" si="1034"/>
        <v>2997.3</v>
      </c>
      <c r="HL347" s="157">
        <f t="shared" si="1035"/>
        <v>52780.700000000012</v>
      </c>
      <c r="HM347" s="158">
        <f t="shared" si="1035"/>
        <v>47510.19999999999</v>
      </c>
    </row>
    <row r="348" spans="1:221" s="82" customFormat="1" ht="15" customHeight="1">
      <c r="A348" s="265" t="s">
        <v>693</v>
      </c>
      <c r="B348" s="213" t="s">
        <v>750</v>
      </c>
      <c r="C348" s="215"/>
      <c r="D348" s="13">
        <v>227191</v>
      </c>
      <c r="E348" s="13">
        <v>8</v>
      </c>
      <c r="F348" s="155">
        <v>1138</v>
      </c>
      <c r="G348" s="156">
        <v>1042</v>
      </c>
      <c r="H348" s="155">
        <v>7</v>
      </c>
      <c r="I348" s="156">
        <v>8</v>
      </c>
      <c r="J348" s="157">
        <f t="shared" si="968"/>
        <v>1131</v>
      </c>
      <c r="K348" s="158">
        <f t="shared" si="968"/>
        <v>1034</v>
      </c>
      <c r="L348" s="155"/>
      <c r="M348" s="156"/>
      <c r="N348" s="157">
        <f t="shared" si="969"/>
        <v>1131</v>
      </c>
      <c r="O348" s="158">
        <f t="shared" si="969"/>
        <v>1034</v>
      </c>
      <c r="P348" s="157">
        <f t="shared" si="969"/>
        <v>1131</v>
      </c>
      <c r="Q348" s="158">
        <f t="shared" si="969"/>
        <v>1034</v>
      </c>
      <c r="R348" s="155">
        <v>30</v>
      </c>
      <c r="S348" s="156">
        <v>19</v>
      </c>
      <c r="T348" s="157">
        <f t="shared" si="970"/>
        <v>30</v>
      </c>
      <c r="U348" s="158">
        <f t="shared" si="970"/>
        <v>19</v>
      </c>
      <c r="V348" s="155">
        <v>30</v>
      </c>
      <c r="W348" s="156">
        <v>18</v>
      </c>
      <c r="X348" s="157">
        <f t="shared" si="971"/>
        <v>30</v>
      </c>
      <c r="Y348" s="158">
        <f t="shared" si="971"/>
        <v>18</v>
      </c>
      <c r="Z348" s="155"/>
      <c r="AA348" s="156"/>
      <c r="AB348" s="157">
        <f t="shared" si="972"/>
        <v>0</v>
      </c>
      <c r="AC348" s="158">
        <f t="shared" si="972"/>
        <v>0</v>
      </c>
      <c r="AD348" s="157">
        <f t="shared" si="973"/>
        <v>60</v>
      </c>
      <c r="AE348" s="158">
        <f t="shared" si="973"/>
        <v>37</v>
      </c>
      <c r="AF348" s="157">
        <f t="shared" si="974"/>
        <v>60</v>
      </c>
      <c r="AG348" s="158">
        <f t="shared" si="974"/>
        <v>37</v>
      </c>
      <c r="AH348" s="155">
        <v>3.7</v>
      </c>
      <c r="AI348" s="156">
        <v>3.9</v>
      </c>
      <c r="AJ348" s="157">
        <f t="shared" si="975"/>
        <v>111</v>
      </c>
      <c r="AK348" s="157">
        <f t="shared" si="975"/>
        <v>74.099999999999994</v>
      </c>
      <c r="AL348" s="155">
        <v>4.0999999999999996</v>
      </c>
      <c r="AM348" s="156">
        <v>4.3</v>
      </c>
      <c r="AN348" s="157">
        <f t="shared" si="976"/>
        <v>122.99999999999999</v>
      </c>
      <c r="AO348" s="157">
        <f t="shared" si="976"/>
        <v>77.399999999999991</v>
      </c>
      <c r="AP348" s="155"/>
      <c r="AQ348" s="156"/>
      <c r="AR348" s="157">
        <f t="shared" si="977"/>
        <v>0</v>
      </c>
      <c r="AS348" s="158">
        <f t="shared" si="977"/>
        <v>0</v>
      </c>
      <c r="AT348" s="157">
        <f t="shared" si="978"/>
        <v>3.9</v>
      </c>
      <c r="AU348" s="158">
        <f t="shared" si="978"/>
        <v>4.0945945945945947</v>
      </c>
      <c r="AV348" s="157">
        <f t="shared" si="979"/>
        <v>234</v>
      </c>
      <c r="AW348" s="158">
        <f t="shared" si="979"/>
        <v>151.5</v>
      </c>
      <c r="AX348" s="155">
        <v>59.3</v>
      </c>
      <c r="AY348" s="156">
        <v>57.8</v>
      </c>
      <c r="AZ348" s="157">
        <f t="shared" si="980"/>
        <v>1779</v>
      </c>
      <c r="BA348" s="158">
        <f t="shared" si="980"/>
        <v>1098.2</v>
      </c>
      <c r="BB348" s="155">
        <v>47.7</v>
      </c>
      <c r="BC348" s="156">
        <v>53.2</v>
      </c>
      <c r="BD348" s="157">
        <f t="shared" si="981"/>
        <v>1431</v>
      </c>
      <c r="BE348" s="158">
        <f t="shared" si="981"/>
        <v>957.6</v>
      </c>
      <c r="BF348" s="155"/>
      <c r="BG348" s="156"/>
      <c r="BH348" s="157">
        <f t="shared" si="982"/>
        <v>0</v>
      </c>
      <c r="BI348" s="158">
        <f t="shared" si="982"/>
        <v>0</v>
      </c>
      <c r="BJ348" s="157">
        <f t="shared" si="983"/>
        <v>53.5</v>
      </c>
      <c r="BK348" s="158">
        <f t="shared" si="983"/>
        <v>55.562162162162167</v>
      </c>
      <c r="BL348" s="157">
        <f t="shared" si="984"/>
        <v>3210</v>
      </c>
      <c r="BM348" s="158">
        <f t="shared" si="984"/>
        <v>2055.8000000000002</v>
      </c>
      <c r="BN348" s="155">
        <v>178</v>
      </c>
      <c r="BO348" s="156">
        <v>183</v>
      </c>
      <c r="BP348" s="157">
        <f t="shared" si="985"/>
        <v>178</v>
      </c>
      <c r="BQ348" s="158">
        <f t="shared" si="985"/>
        <v>183</v>
      </c>
      <c r="BR348" s="155">
        <v>186</v>
      </c>
      <c r="BS348" s="156">
        <v>164</v>
      </c>
      <c r="BT348" s="157">
        <f t="shared" si="986"/>
        <v>186</v>
      </c>
      <c r="BU348" s="158">
        <f t="shared" si="986"/>
        <v>164</v>
      </c>
      <c r="BV348" s="155"/>
      <c r="BW348" s="156"/>
      <c r="BX348" s="157">
        <f t="shared" si="987"/>
        <v>0</v>
      </c>
      <c r="BY348" s="158">
        <f t="shared" si="987"/>
        <v>0</v>
      </c>
      <c r="BZ348" s="157">
        <f t="shared" si="988"/>
        <v>364</v>
      </c>
      <c r="CA348" s="158">
        <f t="shared" si="988"/>
        <v>347</v>
      </c>
      <c r="CB348" s="157">
        <f t="shared" si="989"/>
        <v>364</v>
      </c>
      <c r="CC348" s="158">
        <f t="shared" si="989"/>
        <v>347</v>
      </c>
      <c r="CD348" s="155">
        <v>4.5999999999999996</v>
      </c>
      <c r="CE348" s="156">
        <v>4</v>
      </c>
      <c r="CF348" s="157">
        <f t="shared" si="990"/>
        <v>818.8</v>
      </c>
      <c r="CG348" s="158">
        <f t="shared" si="990"/>
        <v>732</v>
      </c>
      <c r="CH348" s="155">
        <v>4.7</v>
      </c>
      <c r="CI348" s="156">
        <v>4.9000000000000004</v>
      </c>
      <c r="CJ348" s="157">
        <f t="shared" si="991"/>
        <v>874.2</v>
      </c>
      <c r="CK348" s="158">
        <f t="shared" si="991"/>
        <v>803.6</v>
      </c>
      <c r="CL348" s="155"/>
      <c r="CM348" s="156"/>
      <c r="CN348" s="157">
        <f t="shared" si="992"/>
        <v>0</v>
      </c>
      <c r="CO348" s="158">
        <f t="shared" si="992"/>
        <v>0</v>
      </c>
      <c r="CP348" s="157">
        <f t="shared" si="993"/>
        <v>4.6510989010989015</v>
      </c>
      <c r="CQ348" s="158">
        <f t="shared" si="993"/>
        <v>4.4253602305475503</v>
      </c>
      <c r="CR348" s="157">
        <f t="shared" si="994"/>
        <v>1693.0000000000002</v>
      </c>
      <c r="CS348" s="158">
        <f t="shared" si="994"/>
        <v>1535.6</v>
      </c>
      <c r="CT348" s="155">
        <v>74.7</v>
      </c>
      <c r="CU348" s="156">
        <v>67.7</v>
      </c>
      <c r="CV348" s="157">
        <f t="shared" si="995"/>
        <v>13296.6</v>
      </c>
      <c r="CW348" s="158">
        <f t="shared" si="995"/>
        <v>12389.1</v>
      </c>
      <c r="CX348" s="155">
        <v>66.599999999999994</v>
      </c>
      <c r="CY348" s="156">
        <v>64.599999999999994</v>
      </c>
      <c r="CZ348" s="157">
        <f t="shared" si="996"/>
        <v>12387.599999999999</v>
      </c>
      <c r="DA348" s="158">
        <f t="shared" si="996"/>
        <v>10594.4</v>
      </c>
      <c r="DB348" s="155"/>
      <c r="DC348" s="156"/>
      <c r="DD348" s="157">
        <f t="shared" si="997"/>
        <v>0</v>
      </c>
      <c r="DE348" s="158">
        <f t="shared" si="997"/>
        <v>0</v>
      </c>
      <c r="DF348" s="157">
        <f t="shared" si="998"/>
        <v>70.560989010989005</v>
      </c>
      <c r="DG348" s="158">
        <f t="shared" si="998"/>
        <v>66.234870317002887</v>
      </c>
      <c r="DH348" s="157">
        <f t="shared" si="999"/>
        <v>25684.199999999997</v>
      </c>
      <c r="DI348" s="158">
        <f t="shared" si="999"/>
        <v>22983.5</v>
      </c>
      <c r="DJ348" s="157">
        <f t="shared" si="1000"/>
        <v>424</v>
      </c>
      <c r="DK348" s="158">
        <f t="shared" si="1000"/>
        <v>384</v>
      </c>
      <c r="DL348" s="157">
        <f t="shared" si="1000"/>
        <v>424</v>
      </c>
      <c r="DM348" s="158">
        <f t="shared" si="1000"/>
        <v>384</v>
      </c>
      <c r="DN348" s="157">
        <f t="shared" si="1001"/>
        <v>4.5448113207547172</v>
      </c>
      <c r="DO348" s="158">
        <f t="shared" si="1001"/>
        <v>4.3934895833333334</v>
      </c>
      <c r="DP348" s="157">
        <f t="shared" si="1002"/>
        <v>1927</v>
      </c>
      <c r="DQ348" s="158">
        <f t="shared" si="1002"/>
        <v>1687.1</v>
      </c>
      <c r="DR348" s="157">
        <f t="shared" si="1003"/>
        <v>68.146698113207535</v>
      </c>
      <c r="DS348" s="158">
        <f t="shared" si="1003"/>
        <v>65.20651041666666</v>
      </c>
      <c r="DT348" s="157">
        <f t="shared" si="1004"/>
        <v>28894.199999999993</v>
      </c>
      <c r="DU348" s="158">
        <f t="shared" si="1004"/>
        <v>25039.299999999996</v>
      </c>
      <c r="DV348" s="155">
        <v>62</v>
      </c>
      <c r="DW348" s="156">
        <v>54</v>
      </c>
      <c r="DX348" s="157">
        <f t="shared" si="1005"/>
        <v>62</v>
      </c>
      <c r="DY348" s="158">
        <f t="shared" si="1005"/>
        <v>54</v>
      </c>
      <c r="DZ348" s="155">
        <v>217</v>
      </c>
      <c r="EA348" s="156">
        <v>190</v>
      </c>
      <c r="EB348" s="157">
        <f t="shared" si="1006"/>
        <v>217</v>
      </c>
      <c r="EC348" s="158">
        <f t="shared" si="1006"/>
        <v>190</v>
      </c>
      <c r="ED348" s="155"/>
      <c r="EE348" s="156"/>
      <c r="EF348" s="157">
        <f t="shared" si="1007"/>
        <v>0</v>
      </c>
      <c r="EG348" s="158">
        <f t="shared" si="1007"/>
        <v>0</v>
      </c>
      <c r="EH348" s="157">
        <f t="shared" si="1008"/>
        <v>279</v>
      </c>
      <c r="EI348" s="158">
        <f t="shared" si="1008"/>
        <v>244</v>
      </c>
      <c r="EJ348" s="157">
        <f t="shared" si="1009"/>
        <v>279</v>
      </c>
      <c r="EK348" s="158">
        <f t="shared" si="1009"/>
        <v>244</v>
      </c>
      <c r="EL348" s="155">
        <v>3.6</v>
      </c>
      <c r="EM348" s="156">
        <v>3.4</v>
      </c>
      <c r="EN348" s="157">
        <f t="shared" si="1010"/>
        <v>223.20000000000002</v>
      </c>
      <c r="EO348" s="158">
        <f t="shared" si="1010"/>
        <v>183.6</v>
      </c>
      <c r="EP348" s="155">
        <v>3.5</v>
      </c>
      <c r="EQ348" s="156">
        <v>3.4</v>
      </c>
      <c r="ER348" s="157">
        <f t="shared" si="1011"/>
        <v>759.5</v>
      </c>
      <c r="ES348" s="158">
        <f t="shared" si="1011"/>
        <v>646</v>
      </c>
      <c r="ET348" s="155"/>
      <c r="EU348" s="156"/>
      <c r="EV348" s="157">
        <f t="shared" si="1012"/>
        <v>0</v>
      </c>
      <c r="EW348" s="158">
        <f t="shared" si="1012"/>
        <v>0</v>
      </c>
      <c r="EX348" s="157">
        <f t="shared" si="1013"/>
        <v>3.5222222222222226</v>
      </c>
      <c r="EY348" s="158">
        <f t="shared" si="1013"/>
        <v>3.4</v>
      </c>
      <c r="EZ348" s="157">
        <f t="shared" si="1014"/>
        <v>982.7</v>
      </c>
      <c r="FA348" s="158">
        <f t="shared" si="1014"/>
        <v>829.6</v>
      </c>
      <c r="FB348" s="155">
        <v>53.7</v>
      </c>
      <c r="FC348" s="156">
        <v>48.1</v>
      </c>
      <c r="FD348" s="157">
        <f t="shared" si="1015"/>
        <v>3329.4</v>
      </c>
      <c r="FE348" s="158">
        <f t="shared" si="1015"/>
        <v>2597.4</v>
      </c>
      <c r="FF348" s="155">
        <v>37.200000000000003</v>
      </c>
      <c r="FG348" s="156">
        <v>35.4</v>
      </c>
      <c r="FH348" s="157">
        <f t="shared" si="1016"/>
        <v>8072.4000000000005</v>
      </c>
      <c r="FI348" s="158">
        <f t="shared" si="1016"/>
        <v>6726</v>
      </c>
      <c r="FJ348" s="155"/>
      <c r="FK348" s="156"/>
      <c r="FL348" s="157">
        <f t="shared" si="1017"/>
        <v>0</v>
      </c>
      <c r="FM348" s="158">
        <f t="shared" si="1017"/>
        <v>0</v>
      </c>
      <c r="FN348" s="157">
        <f t="shared" si="1018"/>
        <v>40.866666666666667</v>
      </c>
      <c r="FO348" s="158">
        <f t="shared" si="1018"/>
        <v>38.210655737704919</v>
      </c>
      <c r="FP348" s="157">
        <f t="shared" si="1019"/>
        <v>11401.8</v>
      </c>
      <c r="FQ348" s="158">
        <f t="shared" si="1019"/>
        <v>9323.4</v>
      </c>
      <c r="FR348" s="155">
        <v>428</v>
      </c>
      <c r="FS348" s="156">
        <v>406</v>
      </c>
      <c r="FT348" s="157">
        <f t="shared" si="1020"/>
        <v>428</v>
      </c>
      <c r="FU348" s="158">
        <f t="shared" si="1020"/>
        <v>406</v>
      </c>
      <c r="FV348" s="155">
        <v>3.7</v>
      </c>
      <c r="FW348" s="156">
        <v>3.5</v>
      </c>
      <c r="FX348" s="157">
        <f t="shared" si="1021"/>
        <v>1583.6000000000001</v>
      </c>
      <c r="FY348" s="158">
        <f t="shared" si="1021"/>
        <v>1421</v>
      </c>
      <c r="FZ348" s="155">
        <v>36.1</v>
      </c>
      <c r="GA348" s="156">
        <v>37.1</v>
      </c>
      <c r="GB348" s="157">
        <f t="shared" si="1022"/>
        <v>15450.800000000001</v>
      </c>
      <c r="GC348" s="158">
        <f t="shared" si="1022"/>
        <v>15062.6</v>
      </c>
      <c r="GD348" s="157">
        <f t="shared" si="1023"/>
        <v>270</v>
      </c>
      <c r="GE348" s="158">
        <f t="shared" si="1023"/>
        <v>256</v>
      </c>
      <c r="GF348" s="157">
        <f t="shared" si="1023"/>
        <v>270</v>
      </c>
      <c r="GG348" s="158">
        <f t="shared" si="1023"/>
        <v>256</v>
      </c>
      <c r="GH348" s="157">
        <f t="shared" si="1024"/>
        <v>1153</v>
      </c>
      <c r="GI348" s="158">
        <f t="shared" si="1024"/>
        <v>989.7</v>
      </c>
      <c r="GJ348" s="157">
        <f t="shared" si="1025"/>
        <v>18405</v>
      </c>
      <c r="GK348" s="158">
        <f t="shared" si="1025"/>
        <v>16084.7</v>
      </c>
      <c r="GL348" s="157">
        <f t="shared" si="1026"/>
        <v>433</v>
      </c>
      <c r="GM348" s="158">
        <f t="shared" si="1026"/>
        <v>372</v>
      </c>
      <c r="GN348" s="157">
        <f t="shared" si="1026"/>
        <v>433</v>
      </c>
      <c r="GO348" s="158">
        <f t="shared" si="1026"/>
        <v>372</v>
      </c>
      <c r="GP348" s="157">
        <f t="shared" si="1027"/>
        <v>1756.7</v>
      </c>
      <c r="GQ348" s="158">
        <f t="shared" si="1027"/>
        <v>1527</v>
      </c>
      <c r="GR348" s="157">
        <f t="shared" si="1028"/>
        <v>21891</v>
      </c>
      <c r="GS348" s="158">
        <f t="shared" si="1028"/>
        <v>18278</v>
      </c>
      <c r="GT348" s="157">
        <f t="shared" si="1029"/>
        <v>703</v>
      </c>
      <c r="GU348" s="158">
        <f t="shared" si="1029"/>
        <v>628</v>
      </c>
      <c r="GV348" s="157">
        <f t="shared" si="1029"/>
        <v>703</v>
      </c>
      <c r="GW348" s="158">
        <f t="shared" si="1029"/>
        <v>628</v>
      </c>
      <c r="GX348" s="157">
        <f t="shared" si="1030"/>
        <v>2909.7</v>
      </c>
      <c r="GY348" s="158">
        <f t="shared" si="1030"/>
        <v>2516.6999999999998</v>
      </c>
      <c r="GZ348" s="157">
        <f t="shared" si="1030"/>
        <v>40296</v>
      </c>
      <c r="HA348" s="158">
        <f t="shared" si="1030"/>
        <v>34362.699999999997</v>
      </c>
      <c r="HB348" s="157">
        <f t="shared" si="1031"/>
        <v>0</v>
      </c>
      <c r="HC348" s="158">
        <f t="shared" si="1031"/>
        <v>0</v>
      </c>
      <c r="HD348" s="157">
        <f t="shared" si="1031"/>
        <v>0</v>
      </c>
      <c r="HE348" s="158">
        <f t="shared" si="1031"/>
        <v>0</v>
      </c>
      <c r="HF348" s="157" t="str">
        <f t="shared" si="1032"/>
        <v/>
      </c>
      <c r="HG348" s="158" t="str">
        <f t="shared" si="1032"/>
        <v/>
      </c>
      <c r="HH348" s="157" t="str">
        <f t="shared" si="1033"/>
        <v/>
      </c>
      <c r="HI348" s="158" t="str">
        <f t="shared" si="1033"/>
        <v/>
      </c>
      <c r="HJ348" s="157">
        <f t="shared" si="1034"/>
        <v>4493.3</v>
      </c>
      <c r="HK348" s="158">
        <f t="shared" si="1034"/>
        <v>3937.7</v>
      </c>
      <c r="HL348" s="157">
        <f t="shared" si="1035"/>
        <v>55746.799999999996</v>
      </c>
      <c r="HM348" s="158">
        <f t="shared" si="1035"/>
        <v>49425.299999999996</v>
      </c>
    </row>
    <row r="349" spans="1:221" s="82" customFormat="1" ht="15" customHeight="1">
      <c r="A349" s="265" t="s">
        <v>693</v>
      </c>
      <c r="B349" s="213" t="s">
        <v>751</v>
      </c>
      <c r="C349" s="215"/>
      <c r="D349" s="13">
        <v>420398</v>
      </c>
      <c r="E349" s="13">
        <v>8</v>
      </c>
      <c r="F349" s="155">
        <v>3468</v>
      </c>
      <c r="G349" s="156">
        <v>3086</v>
      </c>
      <c r="H349" s="155">
        <v>759</v>
      </c>
      <c r="I349" s="156">
        <v>613</v>
      </c>
      <c r="J349" s="157">
        <f t="shared" si="968"/>
        <v>2709</v>
      </c>
      <c r="K349" s="158">
        <f t="shared" si="968"/>
        <v>2473</v>
      </c>
      <c r="L349" s="155"/>
      <c r="M349" s="156"/>
      <c r="N349" s="157">
        <f t="shared" si="969"/>
        <v>2709</v>
      </c>
      <c r="O349" s="158">
        <f t="shared" si="969"/>
        <v>2473</v>
      </c>
      <c r="P349" s="157">
        <f t="shared" si="969"/>
        <v>2709</v>
      </c>
      <c r="Q349" s="158">
        <f t="shared" si="969"/>
        <v>2473</v>
      </c>
      <c r="R349" s="155">
        <v>208</v>
      </c>
      <c r="S349" s="156">
        <v>172</v>
      </c>
      <c r="T349" s="157">
        <f t="shared" si="970"/>
        <v>208</v>
      </c>
      <c r="U349" s="158">
        <f t="shared" si="970"/>
        <v>172</v>
      </c>
      <c r="V349" s="155">
        <v>151</v>
      </c>
      <c r="W349" s="156">
        <v>130</v>
      </c>
      <c r="X349" s="157">
        <f t="shared" si="971"/>
        <v>151</v>
      </c>
      <c r="Y349" s="158">
        <f t="shared" si="971"/>
        <v>130</v>
      </c>
      <c r="Z349" s="155"/>
      <c r="AA349" s="156"/>
      <c r="AB349" s="157">
        <f t="shared" si="972"/>
        <v>0</v>
      </c>
      <c r="AC349" s="158">
        <f t="shared" si="972"/>
        <v>0</v>
      </c>
      <c r="AD349" s="157">
        <f t="shared" si="973"/>
        <v>359</v>
      </c>
      <c r="AE349" s="158">
        <f t="shared" si="973"/>
        <v>302</v>
      </c>
      <c r="AF349" s="157">
        <f t="shared" si="974"/>
        <v>359</v>
      </c>
      <c r="AG349" s="158">
        <f t="shared" si="974"/>
        <v>302</v>
      </c>
      <c r="AH349" s="155">
        <v>3.9</v>
      </c>
      <c r="AI349" s="156">
        <v>3.6</v>
      </c>
      <c r="AJ349" s="157">
        <f t="shared" si="975"/>
        <v>811.19999999999993</v>
      </c>
      <c r="AK349" s="157">
        <f t="shared" si="975"/>
        <v>619.20000000000005</v>
      </c>
      <c r="AL349" s="155">
        <v>4.0999999999999996</v>
      </c>
      <c r="AM349" s="156">
        <v>4</v>
      </c>
      <c r="AN349" s="157">
        <f t="shared" si="976"/>
        <v>619.09999999999991</v>
      </c>
      <c r="AO349" s="157">
        <f t="shared" si="976"/>
        <v>520</v>
      </c>
      <c r="AP349" s="155"/>
      <c r="AQ349" s="156"/>
      <c r="AR349" s="157">
        <f t="shared" si="977"/>
        <v>0</v>
      </c>
      <c r="AS349" s="158">
        <f t="shared" si="977"/>
        <v>0</v>
      </c>
      <c r="AT349" s="157">
        <f t="shared" si="978"/>
        <v>3.9841225626740941</v>
      </c>
      <c r="AU349" s="158">
        <f t="shared" si="978"/>
        <v>3.7721854304635762</v>
      </c>
      <c r="AV349" s="157">
        <f t="shared" si="979"/>
        <v>1430.2999999999997</v>
      </c>
      <c r="AW349" s="158">
        <f t="shared" si="979"/>
        <v>1139.2</v>
      </c>
      <c r="AX349" s="155">
        <v>64.599999999999994</v>
      </c>
      <c r="AY349" s="156">
        <v>61.7</v>
      </c>
      <c r="AZ349" s="157">
        <f t="shared" si="980"/>
        <v>13436.8</v>
      </c>
      <c r="BA349" s="158">
        <f t="shared" si="980"/>
        <v>10612.4</v>
      </c>
      <c r="BB349" s="155">
        <v>62.4</v>
      </c>
      <c r="BC349" s="156">
        <v>58.1</v>
      </c>
      <c r="BD349" s="157">
        <f t="shared" si="981"/>
        <v>9422.4</v>
      </c>
      <c r="BE349" s="158">
        <f t="shared" si="981"/>
        <v>7553</v>
      </c>
      <c r="BF349" s="155"/>
      <c r="BG349" s="156"/>
      <c r="BH349" s="157">
        <f t="shared" si="982"/>
        <v>0</v>
      </c>
      <c r="BI349" s="158">
        <f t="shared" si="982"/>
        <v>0</v>
      </c>
      <c r="BJ349" s="157">
        <f t="shared" si="983"/>
        <v>63.674651810584947</v>
      </c>
      <c r="BK349" s="158">
        <f t="shared" si="983"/>
        <v>60.150331125827819</v>
      </c>
      <c r="BL349" s="157">
        <f t="shared" si="984"/>
        <v>22859.199999999997</v>
      </c>
      <c r="BM349" s="158">
        <f t="shared" si="984"/>
        <v>18165.400000000001</v>
      </c>
      <c r="BN349" s="155">
        <v>483</v>
      </c>
      <c r="BO349" s="156">
        <v>467</v>
      </c>
      <c r="BP349" s="157">
        <f t="shared" si="985"/>
        <v>483</v>
      </c>
      <c r="BQ349" s="158">
        <f t="shared" si="985"/>
        <v>467</v>
      </c>
      <c r="BR349" s="155">
        <v>537</v>
      </c>
      <c r="BS349" s="156">
        <v>571</v>
      </c>
      <c r="BT349" s="157">
        <f t="shared" si="986"/>
        <v>537</v>
      </c>
      <c r="BU349" s="158">
        <f t="shared" si="986"/>
        <v>571</v>
      </c>
      <c r="BV349" s="155"/>
      <c r="BW349" s="156"/>
      <c r="BX349" s="157">
        <f t="shared" si="987"/>
        <v>0</v>
      </c>
      <c r="BY349" s="158">
        <f t="shared" si="987"/>
        <v>0</v>
      </c>
      <c r="BZ349" s="157">
        <f t="shared" si="988"/>
        <v>1020</v>
      </c>
      <c r="CA349" s="158">
        <f t="shared" si="988"/>
        <v>1038</v>
      </c>
      <c r="CB349" s="157">
        <f t="shared" si="989"/>
        <v>1020</v>
      </c>
      <c r="CC349" s="158">
        <f t="shared" si="989"/>
        <v>1038</v>
      </c>
      <c r="CD349" s="155">
        <v>4.5</v>
      </c>
      <c r="CE349" s="156">
        <v>4.2</v>
      </c>
      <c r="CF349" s="157">
        <f t="shared" si="990"/>
        <v>2173.5</v>
      </c>
      <c r="CG349" s="158">
        <f t="shared" si="990"/>
        <v>1961.4</v>
      </c>
      <c r="CH349" s="155">
        <v>4.7</v>
      </c>
      <c r="CI349" s="156">
        <v>4.8</v>
      </c>
      <c r="CJ349" s="157">
        <f t="shared" si="991"/>
        <v>2523.9</v>
      </c>
      <c r="CK349" s="158">
        <f t="shared" si="991"/>
        <v>2740.7999999999997</v>
      </c>
      <c r="CL349" s="155"/>
      <c r="CM349" s="156"/>
      <c r="CN349" s="157">
        <f t="shared" si="992"/>
        <v>0</v>
      </c>
      <c r="CO349" s="158">
        <f t="shared" si="992"/>
        <v>0</v>
      </c>
      <c r="CP349" s="157">
        <f t="shared" si="993"/>
        <v>4.6052941176470581</v>
      </c>
      <c r="CQ349" s="158">
        <f t="shared" si="993"/>
        <v>4.5300578034682077</v>
      </c>
      <c r="CR349" s="157">
        <f t="shared" si="994"/>
        <v>4697.3999999999996</v>
      </c>
      <c r="CS349" s="158">
        <f t="shared" si="994"/>
        <v>4702.2</v>
      </c>
      <c r="CT349" s="155">
        <v>78.900000000000006</v>
      </c>
      <c r="CU349" s="156">
        <v>73.2</v>
      </c>
      <c r="CV349" s="157">
        <f t="shared" si="995"/>
        <v>38108.700000000004</v>
      </c>
      <c r="CW349" s="158">
        <f t="shared" si="995"/>
        <v>34184.400000000001</v>
      </c>
      <c r="CX349" s="155">
        <v>77.8</v>
      </c>
      <c r="CY349" s="156">
        <v>74.5</v>
      </c>
      <c r="CZ349" s="157">
        <f t="shared" si="996"/>
        <v>41778.6</v>
      </c>
      <c r="DA349" s="158">
        <f t="shared" si="996"/>
        <v>42539.5</v>
      </c>
      <c r="DB349" s="155"/>
      <c r="DC349" s="156"/>
      <c r="DD349" s="157">
        <f t="shared" si="997"/>
        <v>0</v>
      </c>
      <c r="DE349" s="158">
        <f t="shared" si="997"/>
        <v>0</v>
      </c>
      <c r="DF349" s="157">
        <f t="shared" si="998"/>
        <v>78.320882352941183</v>
      </c>
      <c r="DG349" s="158">
        <f t="shared" si="998"/>
        <v>73.915125240847772</v>
      </c>
      <c r="DH349" s="157">
        <f t="shared" si="999"/>
        <v>79887.3</v>
      </c>
      <c r="DI349" s="158">
        <f t="shared" si="999"/>
        <v>76723.899999999994</v>
      </c>
      <c r="DJ349" s="157">
        <f t="shared" si="1000"/>
        <v>1379</v>
      </c>
      <c r="DK349" s="158">
        <f t="shared" si="1000"/>
        <v>1340</v>
      </c>
      <c r="DL349" s="157">
        <f t="shared" si="1000"/>
        <v>1379</v>
      </c>
      <c r="DM349" s="158">
        <f t="shared" si="1000"/>
        <v>1340</v>
      </c>
      <c r="DN349" s="157">
        <f t="shared" si="1001"/>
        <v>4.4435823060188531</v>
      </c>
      <c r="DO349" s="158">
        <f t="shared" si="1001"/>
        <v>4.3592537313432835</v>
      </c>
      <c r="DP349" s="157">
        <f t="shared" si="1002"/>
        <v>6127.699999999998</v>
      </c>
      <c r="DQ349" s="158">
        <f t="shared" si="1002"/>
        <v>5841.4</v>
      </c>
      <c r="DR349" s="157">
        <f t="shared" si="1003"/>
        <v>74.507976794778827</v>
      </c>
      <c r="DS349" s="158">
        <f t="shared" si="1003"/>
        <v>70.812910447761183</v>
      </c>
      <c r="DT349" s="157">
        <f t="shared" si="1004"/>
        <v>102746.5</v>
      </c>
      <c r="DU349" s="158">
        <f t="shared" si="1004"/>
        <v>94889.299999999988</v>
      </c>
      <c r="DV349" s="155">
        <v>302</v>
      </c>
      <c r="DW349" s="156">
        <v>272</v>
      </c>
      <c r="DX349" s="157">
        <f t="shared" si="1005"/>
        <v>302</v>
      </c>
      <c r="DY349" s="158">
        <f t="shared" si="1005"/>
        <v>272</v>
      </c>
      <c r="DZ349" s="155">
        <v>623</v>
      </c>
      <c r="EA349" s="156">
        <v>525</v>
      </c>
      <c r="EB349" s="157">
        <f t="shared" si="1006"/>
        <v>623</v>
      </c>
      <c r="EC349" s="158">
        <f t="shared" si="1006"/>
        <v>525</v>
      </c>
      <c r="ED349" s="155"/>
      <c r="EE349" s="156"/>
      <c r="EF349" s="157">
        <f t="shared" si="1007"/>
        <v>0</v>
      </c>
      <c r="EG349" s="158">
        <f t="shared" si="1007"/>
        <v>0</v>
      </c>
      <c r="EH349" s="157">
        <f t="shared" si="1008"/>
        <v>925</v>
      </c>
      <c r="EI349" s="158">
        <f t="shared" si="1008"/>
        <v>797</v>
      </c>
      <c r="EJ349" s="157">
        <f t="shared" si="1009"/>
        <v>925</v>
      </c>
      <c r="EK349" s="158">
        <f t="shared" si="1009"/>
        <v>797</v>
      </c>
      <c r="EL349" s="155">
        <v>3.6</v>
      </c>
      <c r="EM349" s="156">
        <v>3.5</v>
      </c>
      <c r="EN349" s="157">
        <f t="shared" si="1010"/>
        <v>1087.2</v>
      </c>
      <c r="EO349" s="158">
        <f t="shared" si="1010"/>
        <v>952</v>
      </c>
      <c r="EP349" s="155">
        <v>4</v>
      </c>
      <c r="EQ349" s="156">
        <v>3.8</v>
      </c>
      <c r="ER349" s="157">
        <f t="shared" si="1011"/>
        <v>2492</v>
      </c>
      <c r="ES349" s="158">
        <f t="shared" si="1011"/>
        <v>1995</v>
      </c>
      <c r="ET349" s="155"/>
      <c r="EU349" s="156"/>
      <c r="EV349" s="157">
        <f t="shared" si="1012"/>
        <v>0</v>
      </c>
      <c r="EW349" s="158">
        <f t="shared" si="1012"/>
        <v>0</v>
      </c>
      <c r="EX349" s="157">
        <f t="shared" si="1013"/>
        <v>3.8694054054054052</v>
      </c>
      <c r="EY349" s="158">
        <f t="shared" si="1013"/>
        <v>3.697616060225847</v>
      </c>
      <c r="EZ349" s="157">
        <f t="shared" si="1014"/>
        <v>3579.2</v>
      </c>
      <c r="FA349" s="158">
        <f t="shared" si="1014"/>
        <v>2947</v>
      </c>
      <c r="FB349" s="155">
        <v>55</v>
      </c>
      <c r="FC349" s="156">
        <v>56.1</v>
      </c>
      <c r="FD349" s="157">
        <f t="shared" si="1015"/>
        <v>16610</v>
      </c>
      <c r="FE349" s="158">
        <f t="shared" si="1015"/>
        <v>15259.2</v>
      </c>
      <c r="FF349" s="155">
        <v>48.9</v>
      </c>
      <c r="FG349" s="156">
        <v>47.6</v>
      </c>
      <c r="FH349" s="157">
        <f t="shared" si="1016"/>
        <v>30464.7</v>
      </c>
      <c r="FI349" s="158">
        <f t="shared" si="1016"/>
        <v>24990</v>
      </c>
      <c r="FJ349" s="155"/>
      <c r="FK349" s="156"/>
      <c r="FL349" s="157">
        <f t="shared" si="1017"/>
        <v>0</v>
      </c>
      <c r="FM349" s="158">
        <f t="shared" si="1017"/>
        <v>0</v>
      </c>
      <c r="FN349" s="157">
        <f t="shared" si="1018"/>
        <v>50.891567567567563</v>
      </c>
      <c r="FO349" s="158">
        <f t="shared" si="1018"/>
        <v>50.500878293600998</v>
      </c>
      <c r="FP349" s="157">
        <f t="shared" si="1019"/>
        <v>47074.7</v>
      </c>
      <c r="FQ349" s="158">
        <f t="shared" si="1019"/>
        <v>40249.199999999997</v>
      </c>
      <c r="FR349" s="155">
        <v>405</v>
      </c>
      <c r="FS349" s="156">
        <v>336</v>
      </c>
      <c r="FT349" s="157">
        <f t="shared" si="1020"/>
        <v>405</v>
      </c>
      <c r="FU349" s="158">
        <f t="shared" si="1020"/>
        <v>336</v>
      </c>
      <c r="FV349" s="155">
        <v>4.9000000000000004</v>
      </c>
      <c r="FW349" s="156">
        <v>4.5999999999999996</v>
      </c>
      <c r="FX349" s="157">
        <f t="shared" si="1021"/>
        <v>1984.5000000000002</v>
      </c>
      <c r="FY349" s="158">
        <f t="shared" si="1021"/>
        <v>1545.6</v>
      </c>
      <c r="FZ349" s="155">
        <v>52.4</v>
      </c>
      <c r="GA349" s="156">
        <v>49.6</v>
      </c>
      <c r="GB349" s="157">
        <f t="shared" si="1022"/>
        <v>21222</v>
      </c>
      <c r="GC349" s="158">
        <f t="shared" si="1022"/>
        <v>16665.600000000002</v>
      </c>
      <c r="GD349" s="157">
        <f t="shared" si="1023"/>
        <v>993</v>
      </c>
      <c r="GE349" s="158">
        <f t="shared" si="1023"/>
        <v>911</v>
      </c>
      <c r="GF349" s="157">
        <f t="shared" si="1023"/>
        <v>993</v>
      </c>
      <c r="GG349" s="158">
        <f t="shared" si="1023"/>
        <v>911</v>
      </c>
      <c r="GH349" s="157">
        <f t="shared" si="1024"/>
        <v>4071.8999999999996</v>
      </c>
      <c r="GI349" s="158">
        <f t="shared" si="1024"/>
        <v>3532.6000000000004</v>
      </c>
      <c r="GJ349" s="157">
        <f t="shared" si="1025"/>
        <v>68155.5</v>
      </c>
      <c r="GK349" s="158">
        <f t="shared" si="1025"/>
        <v>60056</v>
      </c>
      <c r="GL349" s="157">
        <f t="shared" si="1026"/>
        <v>1311</v>
      </c>
      <c r="GM349" s="158">
        <f t="shared" si="1026"/>
        <v>1226</v>
      </c>
      <c r="GN349" s="157">
        <f t="shared" si="1026"/>
        <v>1311</v>
      </c>
      <c r="GO349" s="158">
        <f t="shared" si="1026"/>
        <v>1226</v>
      </c>
      <c r="GP349" s="157">
        <f t="shared" si="1027"/>
        <v>5635</v>
      </c>
      <c r="GQ349" s="158">
        <f t="shared" si="1027"/>
        <v>5255.7999999999993</v>
      </c>
      <c r="GR349" s="157">
        <f t="shared" si="1028"/>
        <v>81665.7</v>
      </c>
      <c r="GS349" s="158">
        <f t="shared" si="1028"/>
        <v>75082.5</v>
      </c>
      <c r="GT349" s="157">
        <f t="shared" si="1029"/>
        <v>2304</v>
      </c>
      <c r="GU349" s="158">
        <f t="shared" si="1029"/>
        <v>2137</v>
      </c>
      <c r="GV349" s="157">
        <f t="shared" si="1029"/>
        <v>2304</v>
      </c>
      <c r="GW349" s="158">
        <f t="shared" si="1029"/>
        <v>2137</v>
      </c>
      <c r="GX349" s="157">
        <f t="shared" si="1030"/>
        <v>9706.9</v>
      </c>
      <c r="GY349" s="158">
        <f t="shared" si="1030"/>
        <v>8788.4</v>
      </c>
      <c r="GZ349" s="157">
        <f t="shared" si="1030"/>
        <v>149821.20000000001</v>
      </c>
      <c r="HA349" s="158">
        <f t="shared" si="1030"/>
        <v>135138.5</v>
      </c>
      <c r="HB349" s="157">
        <f t="shared" si="1031"/>
        <v>0</v>
      </c>
      <c r="HC349" s="158">
        <f t="shared" si="1031"/>
        <v>0</v>
      </c>
      <c r="HD349" s="157">
        <f t="shared" si="1031"/>
        <v>0</v>
      </c>
      <c r="HE349" s="158">
        <f t="shared" si="1031"/>
        <v>0</v>
      </c>
      <c r="HF349" s="157" t="str">
        <f t="shared" si="1032"/>
        <v/>
      </c>
      <c r="HG349" s="158" t="str">
        <f t="shared" si="1032"/>
        <v/>
      </c>
      <c r="HH349" s="157" t="str">
        <f t="shared" si="1033"/>
        <v/>
      </c>
      <c r="HI349" s="158" t="str">
        <f t="shared" si="1033"/>
        <v/>
      </c>
      <c r="HJ349" s="157">
        <f t="shared" si="1034"/>
        <v>11691.399999999998</v>
      </c>
      <c r="HK349" s="158">
        <f t="shared" si="1034"/>
        <v>10334</v>
      </c>
      <c r="HL349" s="157">
        <f t="shared" si="1035"/>
        <v>171043.20000000001</v>
      </c>
      <c r="HM349" s="158">
        <f t="shared" si="1035"/>
        <v>151804.1</v>
      </c>
    </row>
    <row r="350" spans="1:221" s="82" customFormat="1" ht="15" customHeight="1">
      <c r="A350" s="265" t="s">
        <v>693</v>
      </c>
      <c r="B350" s="213" t="s">
        <v>752</v>
      </c>
      <c r="C350" s="215"/>
      <c r="D350" s="13">
        <v>246354</v>
      </c>
      <c r="E350" s="13">
        <v>8</v>
      </c>
      <c r="F350" s="155">
        <v>1120</v>
      </c>
      <c r="G350" s="156">
        <v>1331</v>
      </c>
      <c r="H350" s="155">
        <v>206</v>
      </c>
      <c r="I350" s="156">
        <v>211</v>
      </c>
      <c r="J350" s="157">
        <f t="shared" si="968"/>
        <v>914</v>
      </c>
      <c r="K350" s="158">
        <f t="shared" si="968"/>
        <v>1120</v>
      </c>
      <c r="L350" s="155"/>
      <c r="M350" s="156"/>
      <c r="N350" s="157">
        <f t="shared" si="969"/>
        <v>914</v>
      </c>
      <c r="O350" s="158">
        <f t="shared" si="969"/>
        <v>1120</v>
      </c>
      <c r="P350" s="157">
        <f t="shared" si="969"/>
        <v>914</v>
      </c>
      <c r="Q350" s="158">
        <f t="shared" si="969"/>
        <v>1120</v>
      </c>
      <c r="R350" s="155">
        <v>71</v>
      </c>
      <c r="S350" s="156">
        <v>84</v>
      </c>
      <c r="T350" s="157">
        <f t="shared" si="970"/>
        <v>71</v>
      </c>
      <c r="U350" s="158">
        <f t="shared" si="970"/>
        <v>84</v>
      </c>
      <c r="V350" s="155">
        <v>54</v>
      </c>
      <c r="W350" s="156">
        <v>58</v>
      </c>
      <c r="X350" s="157">
        <f t="shared" si="971"/>
        <v>54</v>
      </c>
      <c r="Y350" s="158">
        <f t="shared" si="971"/>
        <v>58</v>
      </c>
      <c r="Z350" s="155"/>
      <c r="AA350" s="156"/>
      <c r="AB350" s="157">
        <f t="shared" si="972"/>
        <v>0</v>
      </c>
      <c r="AC350" s="158">
        <f t="shared" si="972"/>
        <v>0</v>
      </c>
      <c r="AD350" s="157">
        <f t="shared" si="973"/>
        <v>125</v>
      </c>
      <c r="AE350" s="158">
        <f t="shared" si="973"/>
        <v>142</v>
      </c>
      <c r="AF350" s="157">
        <f t="shared" si="974"/>
        <v>125</v>
      </c>
      <c r="AG350" s="158">
        <f t="shared" si="974"/>
        <v>142</v>
      </c>
      <c r="AH350" s="155">
        <v>3.4</v>
      </c>
      <c r="AI350" s="156">
        <v>3.4</v>
      </c>
      <c r="AJ350" s="157">
        <f t="shared" si="975"/>
        <v>241.4</v>
      </c>
      <c r="AK350" s="157">
        <f t="shared" si="975"/>
        <v>285.59999999999997</v>
      </c>
      <c r="AL350" s="155">
        <v>3.4</v>
      </c>
      <c r="AM350" s="156">
        <v>3.9</v>
      </c>
      <c r="AN350" s="157">
        <f t="shared" si="976"/>
        <v>183.6</v>
      </c>
      <c r="AO350" s="157">
        <f t="shared" si="976"/>
        <v>226.2</v>
      </c>
      <c r="AP350" s="155"/>
      <c r="AQ350" s="156"/>
      <c r="AR350" s="157">
        <f t="shared" si="977"/>
        <v>0</v>
      </c>
      <c r="AS350" s="158">
        <f t="shared" si="977"/>
        <v>0</v>
      </c>
      <c r="AT350" s="157">
        <f t="shared" si="978"/>
        <v>3.4</v>
      </c>
      <c r="AU350" s="158">
        <f t="shared" si="978"/>
        <v>3.6042253521126759</v>
      </c>
      <c r="AV350" s="157">
        <f t="shared" si="979"/>
        <v>425</v>
      </c>
      <c r="AW350" s="158">
        <f t="shared" si="979"/>
        <v>511.79999999999995</v>
      </c>
      <c r="AX350" s="155">
        <v>61.6</v>
      </c>
      <c r="AY350" s="156">
        <v>58.1</v>
      </c>
      <c r="AZ350" s="157">
        <f t="shared" si="980"/>
        <v>4373.6000000000004</v>
      </c>
      <c r="BA350" s="158">
        <f t="shared" si="980"/>
        <v>4880.4000000000005</v>
      </c>
      <c r="BB350" s="155">
        <v>59.9</v>
      </c>
      <c r="BC350" s="156">
        <v>59.6</v>
      </c>
      <c r="BD350" s="157">
        <f t="shared" si="981"/>
        <v>3234.6</v>
      </c>
      <c r="BE350" s="158">
        <f t="shared" si="981"/>
        <v>3456.8</v>
      </c>
      <c r="BF350" s="155"/>
      <c r="BG350" s="156"/>
      <c r="BH350" s="157">
        <f t="shared" si="982"/>
        <v>0</v>
      </c>
      <c r="BI350" s="158">
        <f t="shared" si="982"/>
        <v>0</v>
      </c>
      <c r="BJ350" s="157">
        <f t="shared" si="983"/>
        <v>60.865600000000008</v>
      </c>
      <c r="BK350" s="158">
        <f t="shared" si="983"/>
        <v>58.712676056338033</v>
      </c>
      <c r="BL350" s="157">
        <f t="shared" si="984"/>
        <v>7608.2000000000007</v>
      </c>
      <c r="BM350" s="158">
        <f t="shared" si="984"/>
        <v>8337.2000000000007</v>
      </c>
      <c r="BN350" s="155">
        <v>155</v>
      </c>
      <c r="BO350" s="156">
        <v>208</v>
      </c>
      <c r="BP350" s="157">
        <f t="shared" si="985"/>
        <v>155</v>
      </c>
      <c r="BQ350" s="158">
        <f t="shared" si="985"/>
        <v>208</v>
      </c>
      <c r="BR350" s="155">
        <v>223</v>
      </c>
      <c r="BS350" s="156">
        <v>253</v>
      </c>
      <c r="BT350" s="157">
        <f t="shared" si="986"/>
        <v>223</v>
      </c>
      <c r="BU350" s="158">
        <f t="shared" si="986"/>
        <v>253</v>
      </c>
      <c r="BV350" s="155"/>
      <c r="BW350" s="156"/>
      <c r="BX350" s="157">
        <f t="shared" si="987"/>
        <v>0</v>
      </c>
      <c r="BY350" s="158">
        <f t="shared" si="987"/>
        <v>0</v>
      </c>
      <c r="BZ350" s="157">
        <f t="shared" si="988"/>
        <v>378</v>
      </c>
      <c r="CA350" s="158">
        <f t="shared" si="988"/>
        <v>461</v>
      </c>
      <c r="CB350" s="157">
        <f t="shared" si="989"/>
        <v>378</v>
      </c>
      <c r="CC350" s="158">
        <f t="shared" si="989"/>
        <v>461</v>
      </c>
      <c r="CD350" s="155">
        <v>4.5</v>
      </c>
      <c r="CE350" s="156">
        <v>4.5</v>
      </c>
      <c r="CF350" s="157">
        <f t="shared" si="990"/>
        <v>697.5</v>
      </c>
      <c r="CG350" s="158">
        <f t="shared" si="990"/>
        <v>936</v>
      </c>
      <c r="CH350" s="155">
        <v>4.5</v>
      </c>
      <c r="CI350" s="156">
        <v>4.5</v>
      </c>
      <c r="CJ350" s="157">
        <f t="shared" si="991"/>
        <v>1003.5</v>
      </c>
      <c r="CK350" s="158">
        <f t="shared" si="991"/>
        <v>1138.5</v>
      </c>
      <c r="CL350" s="155"/>
      <c r="CM350" s="156"/>
      <c r="CN350" s="157">
        <f t="shared" si="992"/>
        <v>0</v>
      </c>
      <c r="CO350" s="158">
        <f t="shared" si="992"/>
        <v>0</v>
      </c>
      <c r="CP350" s="157">
        <f t="shared" si="993"/>
        <v>4.5</v>
      </c>
      <c r="CQ350" s="158">
        <f t="shared" si="993"/>
        <v>4.5</v>
      </c>
      <c r="CR350" s="157">
        <f t="shared" si="994"/>
        <v>1701</v>
      </c>
      <c r="CS350" s="158">
        <f t="shared" si="994"/>
        <v>2074.5</v>
      </c>
      <c r="CT350" s="155">
        <v>76</v>
      </c>
      <c r="CU350" s="156">
        <v>75.599999999999994</v>
      </c>
      <c r="CV350" s="157">
        <f t="shared" si="995"/>
        <v>11780</v>
      </c>
      <c r="CW350" s="158">
        <f t="shared" si="995"/>
        <v>15724.8</v>
      </c>
      <c r="CX350" s="155">
        <v>77.8</v>
      </c>
      <c r="CY350" s="156">
        <v>77</v>
      </c>
      <c r="CZ350" s="157">
        <f t="shared" si="996"/>
        <v>17349.399999999998</v>
      </c>
      <c r="DA350" s="158">
        <f t="shared" si="996"/>
        <v>19481</v>
      </c>
      <c r="DB350" s="155"/>
      <c r="DC350" s="156"/>
      <c r="DD350" s="157">
        <f t="shared" si="997"/>
        <v>0</v>
      </c>
      <c r="DE350" s="158">
        <f t="shared" si="997"/>
        <v>0</v>
      </c>
      <c r="DF350" s="157">
        <f t="shared" si="998"/>
        <v>77.061904761904756</v>
      </c>
      <c r="DG350" s="158">
        <f t="shared" si="998"/>
        <v>76.368329718004347</v>
      </c>
      <c r="DH350" s="157">
        <f t="shared" si="999"/>
        <v>29129.399999999998</v>
      </c>
      <c r="DI350" s="158">
        <f t="shared" si="999"/>
        <v>35205.800000000003</v>
      </c>
      <c r="DJ350" s="157">
        <f t="shared" si="1000"/>
        <v>503</v>
      </c>
      <c r="DK350" s="158">
        <f t="shared" si="1000"/>
        <v>603</v>
      </c>
      <c r="DL350" s="157">
        <f t="shared" si="1000"/>
        <v>503</v>
      </c>
      <c r="DM350" s="158">
        <f t="shared" si="1000"/>
        <v>603</v>
      </c>
      <c r="DN350" s="157">
        <f t="shared" si="1001"/>
        <v>4.2266401590457257</v>
      </c>
      <c r="DO350" s="158">
        <f t="shared" si="1001"/>
        <v>4.2890547263681595</v>
      </c>
      <c r="DP350" s="157">
        <f t="shared" si="1002"/>
        <v>2126</v>
      </c>
      <c r="DQ350" s="158">
        <f t="shared" si="1002"/>
        <v>2586.3000000000002</v>
      </c>
      <c r="DR350" s="157">
        <f t="shared" si="1003"/>
        <v>73.03697813121272</v>
      </c>
      <c r="DS350" s="158">
        <f t="shared" si="1003"/>
        <v>72.210613598673305</v>
      </c>
      <c r="DT350" s="157">
        <f t="shared" si="1004"/>
        <v>36737.599999999999</v>
      </c>
      <c r="DU350" s="158">
        <f t="shared" si="1004"/>
        <v>43543</v>
      </c>
      <c r="DV350" s="155">
        <v>82</v>
      </c>
      <c r="DW350" s="156">
        <v>81</v>
      </c>
      <c r="DX350" s="157">
        <f t="shared" si="1005"/>
        <v>82</v>
      </c>
      <c r="DY350" s="158">
        <f t="shared" si="1005"/>
        <v>81</v>
      </c>
      <c r="DZ350" s="155">
        <v>170</v>
      </c>
      <c r="EA350" s="156">
        <v>230</v>
      </c>
      <c r="EB350" s="157">
        <f t="shared" si="1006"/>
        <v>170</v>
      </c>
      <c r="EC350" s="158">
        <f t="shared" si="1006"/>
        <v>230</v>
      </c>
      <c r="ED350" s="155"/>
      <c r="EE350" s="156"/>
      <c r="EF350" s="157">
        <f t="shared" si="1007"/>
        <v>0</v>
      </c>
      <c r="EG350" s="158">
        <f t="shared" si="1007"/>
        <v>0</v>
      </c>
      <c r="EH350" s="157">
        <f t="shared" si="1008"/>
        <v>252</v>
      </c>
      <c r="EI350" s="158">
        <f t="shared" si="1008"/>
        <v>311</v>
      </c>
      <c r="EJ350" s="157">
        <f t="shared" si="1009"/>
        <v>252</v>
      </c>
      <c r="EK350" s="158">
        <f t="shared" si="1009"/>
        <v>311</v>
      </c>
      <c r="EL350" s="155">
        <v>3.5</v>
      </c>
      <c r="EM350" s="156">
        <v>3.4</v>
      </c>
      <c r="EN350" s="157">
        <f t="shared" si="1010"/>
        <v>287</v>
      </c>
      <c r="EO350" s="158">
        <f t="shared" si="1010"/>
        <v>275.39999999999998</v>
      </c>
      <c r="EP350" s="155">
        <v>3.2</v>
      </c>
      <c r="EQ350" s="156">
        <v>3.6</v>
      </c>
      <c r="ER350" s="157">
        <f t="shared" si="1011"/>
        <v>544</v>
      </c>
      <c r="ES350" s="158">
        <f t="shared" si="1011"/>
        <v>828</v>
      </c>
      <c r="ET350" s="155"/>
      <c r="EU350" s="156"/>
      <c r="EV350" s="157">
        <f t="shared" si="1012"/>
        <v>0</v>
      </c>
      <c r="EW350" s="158">
        <f t="shared" si="1012"/>
        <v>0</v>
      </c>
      <c r="EX350" s="157">
        <f t="shared" si="1013"/>
        <v>3.2976190476190474</v>
      </c>
      <c r="EY350" s="158">
        <f t="shared" si="1013"/>
        <v>3.5479099678456594</v>
      </c>
      <c r="EZ350" s="157">
        <f t="shared" si="1014"/>
        <v>831</v>
      </c>
      <c r="FA350" s="158">
        <f t="shared" si="1014"/>
        <v>1103.4000000000001</v>
      </c>
      <c r="FB350" s="155">
        <v>55.2</v>
      </c>
      <c r="FC350" s="156">
        <v>51.8</v>
      </c>
      <c r="FD350" s="157">
        <f t="shared" si="1015"/>
        <v>4526.4000000000005</v>
      </c>
      <c r="FE350" s="158">
        <f t="shared" si="1015"/>
        <v>4195.8</v>
      </c>
      <c r="FF350" s="155">
        <v>44.2</v>
      </c>
      <c r="FG350" s="156">
        <v>42.7</v>
      </c>
      <c r="FH350" s="157">
        <f t="shared" si="1016"/>
        <v>7514.0000000000009</v>
      </c>
      <c r="FI350" s="158">
        <f t="shared" si="1016"/>
        <v>9821</v>
      </c>
      <c r="FJ350" s="155"/>
      <c r="FK350" s="156"/>
      <c r="FL350" s="157">
        <f t="shared" si="1017"/>
        <v>0</v>
      </c>
      <c r="FM350" s="158">
        <f t="shared" si="1017"/>
        <v>0</v>
      </c>
      <c r="FN350" s="157">
        <f t="shared" si="1018"/>
        <v>47.779365079365085</v>
      </c>
      <c r="FO350" s="158">
        <f t="shared" si="1018"/>
        <v>45.070096463022509</v>
      </c>
      <c r="FP350" s="157">
        <f t="shared" si="1019"/>
        <v>12040.400000000001</v>
      </c>
      <c r="FQ350" s="158">
        <f t="shared" si="1019"/>
        <v>14016.800000000001</v>
      </c>
      <c r="FR350" s="155">
        <v>159</v>
      </c>
      <c r="FS350" s="156">
        <v>206</v>
      </c>
      <c r="FT350" s="157">
        <f t="shared" si="1020"/>
        <v>159</v>
      </c>
      <c r="FU350" s="158">
        <f t="shared" si="1020"/>
        <v>206</v>
      </c>
      <c r="FV350" s="155">
        <v>5.2</v>
      </c>
      <c r="FW350" s="156">
        <v>4.7</v>
      </c>
      <c r="FX350" s="157">
        <f t="shared" si="1021"/>
        <v>826.80000000000007</v>
      </c>
      <c r="FY350" s="158">
        <f t="shared" si="1021"/>
        <v>968.2</v>
      </c>
      <c r="FZ350" s="155">
        <v>49.5</v>
      </c>
      <c r="GA350" s="156">
        <v>45.1</v>
      </c>
      <c r="GB350" s="157">
        <f t="shared" si="1022"/>
        <v>7870.5</v>
      </c>
      <c r="GC350" s="158">
        <f t="shared" si="1022"/>
        <v>9290.6</v>
      </c>
      <c r="GD350" s="157">
        <f t="shared" si="1023"/>
        <v>308</v>
      </c>
      <c r="GE350" s="158">
        <f t="shared" si="1023"/>
        <v>373</v>
      </c>
      <c r="GF350" s="157">
        <f t="shared" si="1023"/>
        <v>308</v>
      </c>
      <c r="GG350" s="158">
        <f t="shared" si="1023"/>
        <v>373</v>
      </c>
      <c r="GH350" s="157">
        <f t="shared" si="1024"/>
        <v>1225.9000000000001</v>
      </c>
      <c r="GI350" s="158">
        <f t="shared" si="1024"/>
        <v>1497</v>
      </c>
      <c r="GJ350" s="157">
        <f t="shared" si="1025"/>
        <v>20680</v>
      </c>
      <c r="GK350" s="158">
        <f t="shared" si="1025"/>
        <v>24801</v>
      </c>
      <c r="GL350" s="157">
        <f t="shared" si="1026"/>
        <v>447</v>
      </c>
      <c r="GM350" s="158">
        <f t="shared" si="1026"/>
        <v>541</v>
      </c>
      <c r="GN350" s="157">
        <f t="shared" si="1026"/>
        <v>447</v>
      </c>
      <c r="GO350" s="158">
        <f t="shared" si="1026"/>
        <v>541</v>
      </c>
      <c r="GP350" s="157">
        <f t="shared" si="1027"/>
        <v>1731.1</v>
      </c>
      <c r="GQ350" s="158">
        <f t="shared" si="1027"/>
        <v>2192.6999999999998</v>
      </c>
      <c r="GR350" s="157">
        <f t="shared" si="1028"/>
        <v>28097.999999999996</v>
      </c>
      <c r="GS350" s="158">
        <f t="shared" si="1028"/>
        <v>32758.799999999999</v>
      </c>
      <c r="GT350" s="157">
        <f t="shared" si="1029"/>
        <v>755</v>
      </c>
      <c r="GU350" s="158">
        <f t="shared" si="1029"/>
        <v>914</v>
      </c>
      <c r="GV350" s="157">
        <f t="shared" si="1029"/>
        <v>755</v>
      </c>
      <c r="GW350" s="158">
        <f t="shared" si="1029"/>
        <v>914</v>
      </c>
      <c r="GX350" s="157">
        <f t="shared" si="1030"/>
        <v>2957</v>
      </c>
      <c r="GY350" s="158">
        <f t="shared" si="1030"/>
        <v>3689.7</v>
      </c>
      <c r="GZ350" s="157">
        <f t="shared" si="1030"/>
        <v>48778</v>
      </c>
      <c r="HA350" s="158">
        <f t="shared" si="1030"/>
        <v>57559.8</v>
      </c>
      <c r="HB350" s="157">
        <f t="shared" si="1031"/>
        <v>0</v>
      </c>
      <c r="HC350" s="158">
        <f t="shared" si="1031"/>
        <v>0</v>
      </c>
      <c r="HD350" s="157">
        <f t="shared" si="1031"/>
        <v>0</v>
      </c>
      <c r="HE350" s="158">
        <f t="shared" si="1031"/>
        <v>0</v>
      </c>
      <c r="HF350" s="157" t="str">
        <f t="shared" si="1032"/>
        <v/>
      </c>
      <c r="HG350" s="158" t="str">
        <f t="shared" si="1032"/>
        <v/>
      </c>
      <c r="HH350" s="157" t="str">
        <f t="shared" si="1033"/>
        <v/>
      </c>
      <c r="HI350" s="158" t="str">
        <f t="shared" si="1033"/>
        <v/>
      </c>
      <c r="HJ350" s="157">
        <f t="shared" si="1034"/>
        <v>3783.8</v>
      </c>
      <c r="HK350" s="158">
        <f t="shared" si="1034"/>
        <v>4657.9000000000005</v>
      </c>
      <c r="HL350" s="157">
        <f t="shared" si="1035"/>
        <v>56648.5</v>
      </c>
      <c r="HM350" s="158">
        <f t="shared" si="1035"/>
        <v>66850.400000000009</v>
      </c>
    </row>
    <row r="351" spans="1:221" s="82" customFormat="1" ht="15" customHeight="1">
      <c r="A351" s="265" t="s">
        <v>693</v>
      </c>
      <c r="B351" s="213" t="s">
        <v>753</v>
      </c>
      <c r="C351" s="215"/>
      <c r="D351" s="13">
        <v>227766</v>
      </c>
      <c r="E351" s="13">
        <v>8</v>
      </c>
      <c r="F351" s="155">
        <v>2011</v>
      </c>
      <c r="G351" s="156">
        <v>1993</v>
      </c>
      <c r="H351" s="155">
        <v>64</v>
      </c>
      <c r="I351" s="156">
        <v>67</v>
      </c>
      <c r="J351" s="157">
        <f t="shared" si="968"/>
        <v>1947</v>
      </c>
      <c r="K351" s="158">
        <f t="shared" si="968"/>
        <v>1926</v>
      </c>
      <c r="L351" s="155"/>
      <c r="M351" s="156"/>
      <c r="N351" s="157">
        <f t="shared" si="969"/>
        <v>1947</v>
      </c>
      <c r="O351" s="158">
        <f t="shared" si="969"/>
        <v>1926</v>
      </c>
      <c r="P351" s="157">
        <f t="shared" si="969"/>
        <v>1947</v>
      </c>
      <c r="Q351" s="158">
        <f t="shared" si="969"/>
        <v>1926</v>
      </c>
      <c r="R351" s="155">
        <v>55</v>
      </c>
      <c r="S351" s="156">
        <v>56</v>
      </c>
      <c r="T351" s="157">
        <f t="shared" si="970"/>
        <v>55</v>
      </c>
      <c r="U351" s="158">
        <f t="shared" si="970"/>
        <v>56</v>
      </c>
      <c r="V351" s="155">
        <v>63</v>
      </c>
      <c r="W351" s="156">
        <v>66</v>
      </c>
      <c r="X351" s="157">
        <f t="shared" si="971"/>
        <v>63</v>
      </c>
      <c r="Y351" s="158">
        <f t="shared" si="971"/>
        <v>66</v>
      </c>
      <c r="Z351" s="155"/>
      <c r="AA351" s="156"/>
      <c r="AB351" s="157">
        <f t="shared" si="972"/>
        <v>0</v>
      </c>
      <c r="AC351" s="158">
        <f t="shared" si="972"/>
        <v>0</v>
      </c>
      <c r="AD351" s="157">
        <f t="shared" si="973"/>
        <v>118</v>
      </c>
      <c r="AE351" s="158">
        <f t="shared" si="973"/>
        <v>122</v>
      </c>
      <c r="AF351" s="157">
        <f t="shared" si="974"/>
        <v>118</v>
      </c>
      <c r="AG351" s="158">
        <f t="shared" si="974"/>
        <v>122</v>
      </c>
      <c r="AH351" s="155">
        <v>3.7</v>
      </c>
      <c r="AI351" s="156">
        <v>3.1</v>
      </c>
      <c r="AJ351" s="157">
        <f t="shared" si="975"/>
        <v>203.5</v>
      </c>
      <c r="AK351" s="157">
        <f t="shared" si="975"/>
        <v>173.6</v>
      </c>
      <c r="AL351" s="155">
        <v>3.2</v>
      </c>
      <c r="AM351" s="156">
        <v>3.6</v>
      </c>
      <c r="AN351" s="157">
        <f t="shared" si="976"/>
        <v>201.60000000000002</v>
      </c>
      <c r="AO351" s="157">
        <f t="shared" si="976"/>
        <v>237.6</v>
      </c>
      <c r="AP351" s="155"/>
      <c r="AQ351" s="156"/>
      <c r="AR351" s="157">
        <f t="shared" si="977"/>
        <v>0</v>
      </c>
      <c r="AS351" s="158">
        <f t="shared" si="977"/>
        <v>0</v>
      </c>
      <c r="AT351" s="157">
        <f t="shared" si="978"/>
        <v>3.4330508474576273</v>
      </c>
      <c r="AU351" s="158">
        <f t="shared" si="978"/>
        <v>3.3704918032786884</v>
      </c>
      <c r="AV351" s="157">
        <f t="shared" si="979"/>
        <v>405.1</v>
      </c>
      <c r="AW351" s="158">
        <f t="shared" si="979"/>
        <v>411.2</v>
      </c>
      <c r="AX351" s="155">
        <v>64.400000000000006</v>
      </c>
      <c r="AY351" s="156">
        <v>60.1</v>
      </c>
      <c r="AZ351" s="157">
        <f t="shared" si="980"/>
        <v>3542.0000000000005</v>
      </c>
      <c r="BA351" s="158">
        <f t="shared" si="980"/>
        <v>3365.6</v>
      </c>
      <c r="BB351" s="155">
        <v>50.9</v>
      </c>
      <c r="BC351" s="156">
        <v>57.4</v>
      </c>
      <c r="BD351" s="157">
        <f t="shared" si="981"/>
        <v>3206.7</v>
      </c>
      <c r="BE351" s="158">
        <f t="shared" si="981"/>
        <v>3788.4</v>
      </c>
      <c r="BF351" s="155"/>
      <c r="BG351" s="156"/>
      <c r="BH351" s="157">
        <f t="shared" si="982"/>
        <v>0</v>
      </c>
      <c r="BI351" s="158">
        <f t="shared" si="982"/>
        <v>0</v>
      </c>
      <c r="BJ351" s="157">
        <f t="shared" si="983"/>
        <v>57.192372881355936</v>
      </c>
      <c r="BK351" s="158">
        <f t="shared" si="983"/>
        <v>58.639344262295083</v>
      </c>
      <c r="BL351" s="157">
        <f t="shared" si="984"/>
        <v>6748.7000000000007</v>
      </c>
      <c r="BM351" s="158">
        <f t="shared" si="984"/>
        <v>7154</v>
      </c>
      <c r="BN351" s="155">
        <v>211</v>
      </c>
      <c r="BO351" s="156">
        <v>232</v>
      </c>
      <c r="BP351" s="157">
        <f t="shared" si="985"/>
        <v>211</v>
      </c>
      <c r="BQ351" s="158">
        <f t="shared" si="985"/>
        <v>232</v>
      </c>
      <c r="BR351" s="155">
        <v>406</v>
      </c>
      <c r="BS351" s="156">
        <v>438</v>
      </c>
      <c r="BT351" s="157">
        <f t="shared" si="986"/>
        <v>406</v>
      </c>
      <c r="BU351" s="158">
        <f t="shared" si="986"/>
        <v>438</v>
      </c>
      <c r="BV351" s="155"/>
      <c r="BW351" s="156"/>
      <c r="BX351" s="157">
        <f t="shared" si="987"/>
        <v>0</v>
      </c>
      <c r="BY351" s="158">
        <f t="shared" si="987"/>
        <v>0</v>
      </c>
      <c r="BZ351" s="157">
        <f t="shared" si="988"/>
        <v>617</v>
      </c>
      <c r="CA351" s="158">
        <f t="shared" si="988"/>
        <v>670</v>
      </c>
      <c r="CB351" s="157">
        <f t="shared" si="989"/>
        <v>617</v>
      </c>
      <c r="CC351" s="158">
        <f t="shared" si="989"/>
        <v>670</v>
      </c>
      <c r="CD351" s="155">
        <v>4.8</v>
      </c>
      <c r="CE351" s="156">
        <v>4.2</v>
      </c>
      <c r="CF351" s="157">
        <f t="shared" si="990"/>
        <v>1012.8</v>
      </c>
      <c r="CG351" s="158">
        <f t="shared" si="990"/>
        <v>974.40000000000009</v>
      </c>
      <c r="CH351" s="155">
        <v>4.9000000000000004</v>
      </c>
      <c r="CI351" s="156">
        <v>4.5</v>
      </c>
      <c r="CJ351" s="157">
        <f t="shared" si="991"/>
        <v>1989.4</v>
      </c>
      <c r="CK351" s="158">
        <f t="shared" si="991"/>
        <v>1971</v>
      </c>
      <c r="CL351" s="155"/>
      <c r="CM351" s="156"/>
      <c r="CN351" s="157">
        <f t="shared" si="992"/>
        <v>0</v>
      </c>
      <c r="CO351" s="158">
        <f t="shared" si="992"/>
        <v>0</v>
      </c>
      <c r="CP351" s="157">
        <f t="shared" si="993"/>
        <v>4.8658022690437601</v>
      </c>
      <c r="CQ351" s="158">
        <f t="shared" si="993"/>
        <v>4.3961194029850752</v>
      </c>
      <c r="CR351" s="157">
        <f t="shared" si="994"/>
        <v>3002.2</v>
      </c>
      <c r="CS351" s="158">
        <f t="shared" si="994"/>
        <v>2945.4000000000005</v>
      </c>
      <c r="CT351" s="155">
        <v>77</v>
      </c>
      <c r="CU351" s="156">
        <v>74.8</v>
      </c>
      <c r="CV351" s="157">
        <f t="shared" si="995"/>
        <v>16247</v>
      </c>
      <c r="CW351" s="158">
        <f t="shared" si="995"/>
        <v>17353.599999999999</v>
      </c>
      <c r="CX351" s="155">
        <v>81.900000000000006</v>
      </c>
      <c r="CY351" s="156">
        <v>80.099999999999994</v>
      </c>
      <c r="CZ351" s="157">
        <f t="shared" si="996"/>
        <v>33251.4</v>
      </c>
      <c r="DA351" s="158">
        <f t="shared" si="996"/>
        <v>35083.799999999996</v>
      </c>
      <c r="DB351" s="155"/>
      <c r="DC351" s="156"/>
      <c r="DD351" s="157">
        <f t="shared" si="997"/>
        <v>0</v>
      </c>
      <c r="DE351" s="158">
        <f t="shared" si="997"/>
        <v>0</v>
      </c>
      <c r="DF351" s="157">
        <f t="shared" si="998"/>
        <v>80.224311183144252</v>
      </c>
      <c r="DG351" s="158">
        <f t="shared" si="998"/>
        <v>78.264776119402981</v>
      </c>
      <c r="DH351" s="157">
        <f t="shared" si="999"/>
        <v>49498.400000000001</v>
      </c>
      <c r="DI351" s="158">
        <f t="shared" si="999"/>
        <v>52437.399999999994</v>
      </c>
      <c r="DJ351" s="157">
        <f t="shared" si="1000"/>
        <v>735</v>
      </c>
      <c r="DK351" s="158">
        <f t="shared" si="1000"/>
        <v>792</v>
      </c>
      <c r="DL351" s="157">
        <f t="shared" si="1000"/>
        <v>735</v>
      </c>
      <c r="DM351" s="158">
        <f t="shared" si="1000"/>
        <v>792</v>
      </c>
      <c r="DN351" s="157">
        <f t="shared" si="1001"/>
        <v>4.6357823129251701</v>
      </c>
      <c r="DO351" s="158">
        <f t="shared" si="1001"/>
        <v>4.2381313131313139</v>
      </c>
      <c r="DP351" s="157">
        <f t="shared" si="1002"/>
        <v>3407.3</v>
      </c>
      <c r="DQ351" s="158">
        <f t="shared" si="1002"/>
        <v>3356.6000000000004</v>
      </c>
      <c r="DR351" s="157">
        <f t="shared" si="1003"/>
        <v>76.526666666666671</v>
      </c>
      <c r="DS351" s="158">
        <f t="shared" si="1003"/>
        <v>75.24166666666666</v>
      </c>
      <c r="DT351" s="157">
        <f t="shared" si="1004"/>
        <v>56247.100000000006</v>
      </c>
      <c r="DU351" s="158">
        <f t="shared" si="1004"/>
        <v>59591.399999999994</v>
      </c>
      <c r="DV351" s="155">
        <v>93</v>
      </c>
      <c r="DW351" s="156">
        <v>68</v>
      </c>
      <c r="DX351" s="157">
        <f t="shared" si="1005"/>
        <v>93</v>
      </c>
      <c r="DY351" s="158">
        <f t="shared" si="1005"/>
        <v>68</v>
      </c>
      <c r="DZ351" s="155">
        <v>307</v>
      </c>
      <c r="EA351" s="156">
        <v>298</v>
      </c>
      <c r="EB351" s="157">
        <f t="shared" si="1006"/>
        <v>307</v>
      </c>
      <c r="EC351" s="158">
        <f t="shared" si="1006"/>
        <v>298</v>
      </c>
      <c r="ED351" s="155"/>
      <c r="EE351" s="156"/>
      <c r="EF351" s="157">
        <f t="shared" si="1007"/>
        <v>0</v>
      </c>
      <c r="EG351" s="158">
        <f t="shared" si="1007"/>
        <v>0</v>
      </c>
      <c r="EH351" s="157">
        <f t="shared" si="1008"/>
        <v>400</v>
      </c>
      <c r="EI351" s="158">
        <f t="shared" si="1008"/>
        <v>366</v>
      </c>
      <c r="EJ351" s="157">
        <f t="shared" si="1009"/>
        <v>400</v>
      </c>
      <c r="EK351" s="158">
        <f t="shared" si="1009"/>
        <v>366</v>
      </c>
      <c r="EL351" s="155">
        <v>3.8</v>
      </c>
      <c r="EM351" s="156">
        <v>2.9</v>
      </c>
      <c r="EN351" s="157">
        <f t="shared" si="1010"/>
        <v>353.4</v>
      </c>
      <c r="EO351" s="158">
        <f t="shared" si="1010"/>
        <v>197.2</v>
      </c>
      <c r="EP351" s="155">
        <v>3.9</v>
      </c>
      <c r="EQ351" s="156">
        <v>3.6</v>
      </c>
      <c r="ER351" s="157">
        <f t="shared" si="1011"/>
        <v>1197.3</v>
      </c>
      <c r="ES351" s="158">
        <f t="shared" si="1011"/>
        <v>1072.8</v>
      </c>
      <c r="ET351" s="155"/>
      <c r="EU351" s="156"/>
      <c r="EV351" s="157">
        <f t="shared" si="1012"/>
        <v>0</v>
      </c>
      <c r="EW351" s="158">
        <f t="shared" si="1012"/>
        <v>0</v>
      </c>
      <c r="EX351" s="157">
        <f t="shared" si="1013"/>
        <v>3.8767499999999995</v>
      </c>
      <c r="EY351" s="158">
        <f t="shared" si="1013"/>
        <v>3.4699453551912569</v>
      </c>
      <c r="EZ351" s="157">
        <f t="shared" si="1014"/>
        <v>1550.6999999999998</v>
      </c>
      <c r="FA351" s="158">
        <f t="shared" si="1014"/>
        <v>1270</v>
      </c>
      <c r="FB351" s="155">
        <v>53.6</v>
      </c>
      <c r="FC351" s="156">
        <v>52.3</v>
      </c>
      <c r="FD351" s="157">
        <f t="shared" si="1015"/>
        <v>4984.8</v>
      </c>
      <c r="FE351" s="158">
        <f t="shared" si="1015"/>
        <v>3556.3999999999996</v>
      </c>
      <c r="FF351" s="155">
        <v>38.6</v>
      </c>
      <c r="FG351" s="156">
        <v>41.8</v>
      </c>
      <c r="FH351" s="157">
        <f t="shared" si="1016"/>
        <v>11850.2</v>
      </c>
      <c r="FI351" s="158">
        <f t="shared" si="1016"/>
        <v>12456.4</v>
      </c>
      <c r="FJ351" s="155"/>
      <c r="FK351" s="156"/>
      <c r="FL351" s="157">
        <f t="shared" si="1017"/>
        <v>0</v>
      </c>
      <c r="FM351" s="158">
        <f t="shared" si="1017"/>
        <v>0</v>
      </c>
      <c r="FN351" s="157">
        <f t="shared" si="1018"/>
        <v>42.087499999999999</v>
      </c>
      <c r="FO351" s="158">
        <f t="shared" si="1018"/>
        <v>43.750819672131144</v>
      </c>
      <c r="FP351" s="157">
        <f t="shared" si="1019"/>
        <v>16835</v>
      </c>
      <c r="FQ351" s="158">
        <f t="shared" si="1019"/>
        <v>16012.8</v>
      </c>
      <c r="FR351" s="155">
        <v>812</v>
      </c>
      <c r="FS351" s="156">
        <v>768</v>
      </c>
      <c r="FT351" s="157">
        <f t="shared" si="1020"/>
        <v>812</v>
      </c>
      <c r="FU351" s="158">
        <f t="shared" si="1020"/>
        <v>768</v>
      </c>
      <c r="FV351" s="155">
        <v>3.5</v>
      </c>
      <c r="FW351" s="156">
        <v>2.7</v>
      </c>
      <c r="FX351" s="157">
        <f t="shared" si="1021"/>
        <v>2842</v>
      </c>
      <c r="FY351" s="158">
        <f t="shared" si="1021"/>
        <v>2073.6000000000004</v>
      </c>
      <c r="FZ351" s="155">
        <v>32.700000000000003</v>
      </c>
      <c r="GA351" s="156">
        <v>27.8</v>
      </c>
      <c r="GB351" s="157">
        <f t="shared" si="1022"/>
        <v>26552.400000000001</v>
      </c>
      <c r="GC351" s="158">
        <f t="shared" si="1022"/>
        <v>21350.400000000001</v>
      </c>
      <c r="GD351" s="157">
        <f t="shared" si="1023"/>
        <v>359</v>
      </c>
      <c r="GE351" s="158">
        <f t="shared" si="1023"/>
        <v>356</v>
      </c>
      <c r="GF351" s="157">
        <f t="shared" si="1023"/>
        <v>359</v>
      </c>
      <c r="GG351" s="158">
        <f t="shared" si="1023"/>
        <v>356</v>
      </c>
      <c r="GH351" s="157">
        <f t="shared" si="1024"/>
        <v>1569.6999999999998</v>
      </c>
      <c r="GI351" s="158">
        <f t="shared" si="1024"/>
        <v>1345.2</v>
      </c>
      <c r="GJ351" s="157">
        <f t="shared" si="1025"/>
        <v>24773.8</v>
      </c>
      <c r="GK351" s="158">
        <f t="shared" si="1025"/>
        <v>24275.599999999999</v>
      </c>
      <c r="GL351" s="157">
        <f t="shared" si="1026"/>
        <v>776</v>
      </c>
      <c r="GM351" s="158">
        <f t="shared" si="1026"/>
        <v>802</v>
      </c>
      <c r="GN351" s="157">
        <f t="shared" si="1026"/>
        <v>776</v>
      </c>
      <c r="GO351" s="158">
        <f t="shared" si="1026"/>
        <v>802</v>
      </c>
      <c r="GP351" s="157">
        <f t="shared" si="1027"/>
        <v>3388.3</v>
      </c>
      <c r="GQ351" s="158">
        <f t="shared" si="1027"/>
        <v>3281.3999999999996</v>
      </c>
      <c r="GR351" s="157">
        <f t="shared" si="1028"/>
        <v>48308.3</v>
      </c>
      <c r="GS351" s="158">
        <f t="shared" si="1028"/>
        <v>51328.6</v>
      </c>
      <c r="GT351" s="157">
        <f t="shared" si="1029"/>
        <v>1135</v>
      </c>
      <c r="GU351" s="158">
        <f t="shared" si="1029"/>
        <v>1158</v>
      </c>
      <c r="GV351" s="157">
        <f t="shared" si="1029"/>
        <v>1135</v>
      </c>
      <c r="GW351" s="158">
        <f t="shared" si="1029"/>
        <v>1158</v>
      </c>
      <c r="GX351" s="157">
        <f t="shared" si="1030"/>
        <v>4958</v>
      </c>
      <c r="GY351" s="158">
        <f t="shared" si="1030"/>
        <v>4626.5999999999995</v>
      </c>
      <c r="GZ351" s="157">
        <f t="shared" si="1030"/>
        <v>73082.100000000006</v>
      </c>
      <c r="HA351" s="158">
        <f t="shared" si="1030"/>
        <v>75604.2</v>
      </c>
      <c r="HB351" s="157">
        <f t="shared" si="1031"/>
        <v>0</v>
      </c>
      <c r="HC351" s="158">
        <f t="shared" si="1031"/>
        <v>0</v>
      </c>
      <c r="HD351" s="157">
        <f t="shared" si="1031"/>
        <v>0</v>
      </c>
      <c r="HE351" s="158">
        <f t="shared" si="1031"/>
        <v>0</v>
      </c>
      <c r="HF351" s="157" t="str">
        <f t="shared" si="1032"/>
        <v/>
      </c>
      <c r="HG351" s="158" t="str">
        <f t="shared" si="1032"/>
        <v/>
      </c>
      <c r="HH351" s="157" t="str">
        <f t="shared" si="1033"/>
        <v/>
      </c>
      <c r="HI351" s="158" t="str">
        <f t="shared" si="1033"/>
        <v/>
      </c>
      <c r="HJ351" s="157">
        <f t="shared" si="1034"/>
        <v>7800</v>
      </c>
      <c r="HK351" s="158">
        <f t="shared" si="1034"/>
        <v>6700.2000000000007</v>
      </c>
      <c r="HL351" s="157">
        <f t="shared" si="1035"/>
        <v>99634.5</v>
      </c>
      <c r="HM351" s="158">
        <f t="shared" si="1035"/>
        <v>96954.6</v>
      </c>
    </row>
    <row r="352" spans="1:221" s="82" customFormat="1" ht="15" customHeight="1">
      <c r="A352" s="265" t="s">
        <v>693</v>
      </c>
      <c r="B352" s="213" t="s">
        <v>754</v>
      </c>
      <c r="C352" s="215"/>
      <c r="D352" s="13">
        <v>227924</v>
      </c>
      <c r="E352" s="13">
        <v>8</v>
      </c>
      <c r="F352" s="155">
        <v>3432</v>
      </c>
      <c r="G352" s="156">
        <v>4617</v>
      </c>
      <c r="H352" s="155">
        <v>296</v>
      </c>
      <c r="I352" s="156">
        <v>454</v>
      </c>
      <c r="J352" s="157">
        <f t="shared" si="968"/>
        <v>3136</v>
      </c>
      <c r="K352" s="158">
        <f t="shared" si="968"/>
        <v>4163</v>
      </c>
      <c r="L352" s="155"/>
      <c r="M352" s="156"/>
      <c r="N352" s="157">
        <f t="shared" si="969"/>
        <v>3136</v>
      </c>
      <c r="O352" s="158">
        <f t="shared" si="969"/>
        <v>4163</v>
      </c>
      <c r="P352" s="157">
        <f t="shared" si="969"/>
        <v>3136</v>
      </c>
      <c r="Q352" s="158">
        <f t="shared" si="969"/>
        <v>4163</v>
      </c>
      <c r="R352" s="155">
        <v>104</v>
      </c>
      <c r="S352" s="156">
        <v>123</v>
      </c>
      <c r="T352" s="157">
        <f t="shared" si="970"/>
        <v>104</v>
      </c>
      <c r="U352" s="158">
        <f t="shared" si="970"/>
        <v>123</v>
      </c>
      <c r="V352" s="155">
        <v>74</v>
      </c>
      <c r="W352" s="156">
        <v>88</v>
      </c>
      <c r="X352" s="157">
        <f t="shared" si="971"/>
        <v>74</v>
      </c>
      <c r="Y352" s="158">
        <f t="shared" si="971"/>
        <v>88</v>
      </c>
      <c r="Z352" s="155"/>
      <c r="AA352" s="156"/>
      <c r="AB352" s="157">
        <f t="shared" si="972"/>
        <v>0</v>
      </c>
      <c r="AC352" s="158">
        <f t="shared" si="972"/>
        <v>0</v>
      </c>
      <c r="AD352" s="157">
        <f t="shared" si="973"/>
        <v>178</v>
      </c>
      <c r="AE352" s="158">
        <f t="shared" si="973"/>
        <v>211</v>
      </c>
      <c r="AF352" s="157">
        <f t="shared" si="974"/>
        <v>178</v>
      </c>
      <c r="AG352" s="158">
        <f t="shared" si="974"/>
        <v>211</v>
      </c>
      <c r="AH352" s="155">
        <v>4.0999999999999996</v>
      </c>
      <c r="AI352" s="156">
        <v>4.0999999999999996</v>
      </c>
      <c r="AJ352" s="157">
        <f t="shared" si="975"/>
        <v>426.4</v>
      </c>
      <c r="AK352" s="157">
        <f t="shared" si="975"/>
        <v>504.29999999999995</v>
      </c>
      <c r="AL352" s="155">
        <v>4.3</v>
      </c>
      <c r="AM352" s="156">
        <v>4.5</v>
      </c>
      <c r="AN352" s="157">
        <f t="shared" si="976"/>
        <v>318.2</v>
      </c>
      <c r="AO352" s="157">
        <f t="shared" si="976"/>
        <v>396</v>
      </c>
      <c r="AP352" s="155"/>
      <c r="AQ352" s="156"/>
      <c r="AR352" s="157">
        <f t="shared" si="977"/>
        <v>0</v>
      </c>
      <c r="AS352" s="158">
        <f t="shared" si="977"/>
        <v>0</v>
      </c>
      <c r="AT352" s="157">
        <f t="shared" si="978"/>
        <v>4.1831460674157297</v>
      </c>
      <c r="AU352" s="158">
        <f t="shared" si="978"/>
        <v>4.2668246445497626</v>
      </c>
      <c r="AV352" s="157">
        <f t="shared" si="979"/>
        <v>744.59999999999991</v>
      </c>
      <c r="AW352" s="158">
        <f t="shared" si="979"/>
        <v>900.3</v>
      </c>
      <c r="AX352" s="155">
        <v>67.2</v>
      </c>
      <c r="AY352" s="156">
        <v>63.4</v>
      </c>
      <c r="AZ352" s="157">
        <f t="shared" si="980"/>
        <v>6988.8</v>
      </c>
      <c r="BA352" s="158">
        <f t="shared" si="980"/>
        <v>7798.2</v>
      </c>
      <c r="BB352" s="155">
        <v>58.3</v>
      </c>
      <c r="BC352" s="156">
        <v>55.7</v>
      </c>
      <c r="BD352" s="157">
        <f t="shared" si="981"/>
        <v>4314.2</v>
      </c>
      <c r="BE352" s="158">
        <f t="shared" si="981"/>
        <v>4901.6000000000004</v>
      </c>
      <c r="BF352" s="155"/>
      <c r="BG352" s="156"/>
      <c r="BH352" s="157">
        <f t="shared" si="982"/>
        <v>0</v>
      </c>
      <c r="BI352" s="158">
        <f t="shared" si="982"/>
        <v>0</v>
      </c>
      <c r="BJ352" s="157">
        <f t="shared" si="983"/>
        <v>63.5</v>
      </c>
      <c r="BK352" s="158">
        <f t="shared" si="983"/>
        <v>60.188625592417061</v>
      </c>
      <c r="BL352" s="157">
        <f t="shared" si="984"/>
        <v>11303</v>
      </c>
      <c r="BM352" s="158">
        <f t="shared" si="984"/>
        <v>12699.8</v>
      </c>
      <c r="BN352" s="155">
        <v>547</v>
      </c>
      <c r="BO352" s="156">
        <v>655</v>
      </c>
      <c r="BP352" s="157">
        <f t="shared" si="985"/>
        <v>547</v>
      </c>
      <c r="BQ352" s="158">
        <f t="shared" si="985"/>
        <v>655</v>
      </c>
      <c r="BR352" s="155">
        <v>501</v>
      </c>
      <c r="BS352" s="156">
        <v>670</v>
      </c>
      <c r="BT352" s="157">
        <f t="shared" si="986"/>
        <v>501</v>
      </c>
      <c r="BU352" s="158">
        <f t="shared" si="986"/>
        <v>670</v>
      </c>
      <c r="BV352" s="155"/>
      <c r="BW352" s="156"/>
      <c r="BX352" s="157">
        <f t="shared" si="987"/>
        <v>0</v>
      </c>
      <c r="BY352" s="158">
        <f t="shared" si="987"/>
        <v>0</v>
      </c>
      <c r="BZ352" s="157">
        <f t="shared" si="988"/>
        <v>1048</v>
      </c>
      <c r="CA352" s="158">
        <f t="shared" si="988"/>
        <v>1325</v>
      </c>
      <c r="CB352" s="157">
        <f t="shared" si="989"/>
        <v>1048</v>
      </c>
      <c r="CC352" s="158">
        <f t="shared" si="989"/>
        <v>1325</v>
      </c>
      <c r="CD352" s="155">
        <v>5.0999999999999996</v>
      </c>
      <c r="CE352" s="156">
        <v>5.5</v>
      </c>
      <c r="CF352" s="157">
        <f t="shared" si="990"/>
        <v>2789.7</v>
      </c>
      <c r="CG352" s="158">
        <f t="shared" si="990"/>
        <v>3602.5</v>
      </c>
      <c r="CH352" s="155">
        <v>5</v>
      </c>
      <c r="CI352" s="156">
        <v>5.2</v>
      </c>
      <c r="CJ352" s="157">
        <f t="shared" si="991"/>
        <v>2505</v>
      </c>
      <c r="CK352" s="158">
        <f t="shared" si="991"/>
        <v>3484</v>
      </c>
      <c r="CL352" s="155"/>
      <c r="CM352" s="156"/>
      <c r="CN352" s="157">
        <f t="shared" si="992"/>
        <v>0</v>
      </c>
      <c r="CO352" s="158">
        <f t="shared" si="992"/>
        <v>0</v>
      </c>
      <c r="CP352" s="157">
        <f t="shared" si="993"/>
        <v>5.0521946564885498</v>
      </c>
      <c r="CQ352" s="158">
        <f t="shared" si="993"/>
        <v>5.348301886792453</v>
      </c>
      <c r="CR352" s="157">
        <f t="shared" si="994"/>
        <v>5294.7</v>
      </c>
      <c r="CS352" s="158">
        <f t="shared" si="994"/>
        <v>7086.5</v>
      </c>
      <c r="CT352" s="155">
        <v>84.9</v>
      </c>
      <c r="CU352" s="156">
        <v>81.3</v>
      </c>
      <c r="CV352" s="157">
        <f t="shared" si="995"/>
        <v>46440.3</v>
      </c>
      <c r="CW352" s="158">
        <f t="shared" si="995"/>
        <v>53251.5</v>
      </c>
      <c r="CX352" s="155">
        <v>79.599999999999994</v>
      </c>
      <c r="CY352" s="156">
        <v>73.8</v>
      </c>
      <c r="CZ352" s="157">
        <f t="shared" si="996"/>
        <v>39879.599999999999</v>
      </c>
      <c r="DA352" s="158">
        <f t="shared" si="996"/>
        <v>49446</v>
      </c>
      <c r="DB352" s="155"/>
      <c r="DC352" s="156"/>
      <c r="DD352" s="157">
        <f t="shared" si="997"/>
        <v>0</v>
      </c>
      <c r="DE352" s="158">
        <f t="shared" si="997"/>
        <v>0</v>
      </c>
      <c r="DF352" s="157">
        <f t="shared" si="998"/>
        <v>82.36631679389312</v>
      </c>
      <c r="DG352" s="158">
        <f t="shared" si="998"/>
        <v>77.507547169811318</v>
      </c>
      <c r="DH352" s="157">
        <f t="shared" si="999"/>
        <v>86319.9</v>
      </c>
      <c r="DI352" s="158">
        <f t="shared" si="999"/>
        <v>102697.5</v>
      </c>
      <c r="DJ352" s="157">
        <f t="shared" si="1000"/>
        <v>1226</v>
      </c>
      <c r="DK352" s="158">
        <f t="shared" si="1000"/>
        <v>1536</v>
      </c>
      <c r="DL352" s="157">
        <f t="shared" si="1000"/>
        <v>1226</v>
      </c>
      <c r="DM352" s="158">
        <f t="shared" si="1000"/>
        <v>1536</v>
      </c>
      <c r="DN352" s="157">
        <f t="shared" si="1001"/>
        <v>4.9260195758564436</v>
      </c>
      <c r="DO352" s="158">
        <f t="shared" si="1001"/>
        <v>5.1997395833333337</v>
      </c>
      <c r="DP352" s="157">
        <f t="shared" si="1002"/>
        <v>6039.3</v>
      </c>
      <c r="DQ352" s="158">
        <f t="shared" si="1002"/>
        <v>7986.8000000000011</v>
      </c>
      <c r="DR352" s="157">
        <f t="shared" si="1003"/>
        <v>79.62716150081566</v>
      </c>
      <c r="DS352" s="158">
        <f t="shared" si="1003"/>
        <v>75.12845052083334</v>
      </c>
      <c r="DT352" s="157">
        <f t="shared" si="1004"/>
        <v>97622.9</v>
      </c>
      <c r="DU352" s="158">
        <f t="shared" si="1004"/>
        <v>115397.30000000002</v>
      </c>
      <c r="DV352" s="155">
        <v>308</v>
      </c>
      <c r="DW352" s="156">
        <v>425</v>
      </c>
      <c r="DX352" s="157">
        <f t="shared" si="1005"/>
        <v>308</v>
      </c>
      <c r="DY352" s="158">
        <f t="shared" si="1005"/>
        <v>425</v>
      </c>
      <c r="DZ352" s="155">
        <v>848</v>
      </c>
      <c r="EA352" s="156">
        <v>1097</v>
      </c>
      <c r="EB352" s="157">
        <f t="shared" si="1006"/>
        <v>848</v>
      </c>
      <c r="EC352" s="158">
        <f t="shared" si="1006"/>
        <v>1097</v>
      </c>
      <c r="ED352" s="155"/>
      <c r="EE352" s="156"/>
      <c r="EF352" s="157">
        <f t="shared" si="1007"/>
        <v>0</v>
      </c>
      <c r="EG352" s="158">
        <f t="shared" si="1007"/>
        <v>0</v>
      </c>
      <c r="EH352" s="157">
        <f t="shared" si="1008"/>
        <v>1156</v>
      </c>
      <c r="EI352" s="158">
        <f t="shared" si="1008"/>
        <v>1522</v>
      </c>
      <c r="EJ352" s="157">
        <f t="shared" si="1009"/>
        <v>1156</v>
      </c>
      <c r="EK352" s="158">
        <f t="shared" si="1009"/>
        <v>1522</v>
      </c>
      <c r="EL352" s="155">
        <v>4.0999999999999996</v>
      </c>
      <c r="EM352" s="156">
        <v>4.5999999999999996</v>
      </c>
      <c r="EN352" s="157">
        <f t="shared" si="1010"/>
        <v>1262.8</v>
      </c>
      <c r="EO352" s="158">
        <f t="shared" si="1010"/>
        <v>1954.9999999999998</v>
      </c>
      <c r="EP352" s="155">
        <v>3.9</v>
      </c>
      <c r="EQ352" s="156">
        <v>4.4000000000000004</v>
      </c>
      <c r="ER352" s="157">
        <f t="shared" si="1011"/>
        <v>3307.2</v>
      </c>
      <c r="ES352" s="158">
        <f t="shared" si="1011"/>
        <v>4826.8</v>
      </c>
      <c r="ET352" s="155"/>
      <c r="EU352" s="156"/>
      <c r="EV352" s="157">
        <f t="shared" si="1012"/>
        <v>0</v>
      </c>
      <c r="EW352" s="158">
        <f t="shared" si="1012"/>
        <v>0</v>
      </c>
      <c r="EX352" s="157">
        <f t="shared" si="1013"/>
        <v>3.953287197231834</v>
      </c>
      <c r="EY352" s="158">
        <f t="shared" si="1013"/>
        <v>4.4558475689881734</v>
      </c>
      <c r="EZ352" s="157">
        <f t="shared" si="1014"/>
        <v>4570</v>
      </c>
      <c r="FA352" s="158">
        <f t="shared" si="1014"/>
        <v>6781.8</v>
      </c>
      <c r="FB352" s="155">
        <v>63.3</v>
      </c>
      <c r="FC352" s="156">
        <v>64</v>
      </c>
      <c r="FD352" s="157">
        <f t="shared" si="1015"/>
        <v>19496.399999999998</v>
      </c>
      <c r="FE352" s="158">
        <f t="shared" si="1015"/>
        <v>27200</v>
      </c>
      <c r="FF352" s="155">
        <v>51.3</v>
      </c>
      <c r="FG352" s="156">
        <v>49.2</v>
      </c>
      <c r="FH352" s="157">
        <f t="shared" si="1016"/>
        <v>43502.399999999994</v>
      </c>
      <c r="FI352" s="158">
        <f t="shared" si="1016"/>
        <v>53972.4</v>
      </c>
      <c r="FJ352" s="155"/>
      <c r="FK352" s="156"/>
      <c r="FL352" s="157">
        <f t="shared" si="1017"/>
        <v>0</v>
      </c>
      <c r="FM352" s="158">
        <f t="shared" si="1017"/>
        <v>0</v>
      </c>
      <c r="FN352" s="157">
        <f t="shared" si="1018"/>
        <v>54.497231833910021</v>
      </c>
      <c r="FO352" s="158">
        <f t="shared" si="1018"/>
        <v>53.332720105124835</v>
      </c>
      <c r="FP352" s="157">
        <f t="shared" si="1019"/>
        <v>62998.799999999981</v>
      </c>
      <c r="FQ352" s="158">
        <f t="shared" si="1019"/>
        <v>81172.399999999994</v>
      </c>
      <c r="FR352" s="155">
        <v>754</v>
      </c>
      <c r="FS352" s="156">
        <v>1105</v>
      </c>
      <c r="FT352" s="157">
        <f t="shared" si="1020"/>
        <v>754</v>
      </c>
      <c r="FU352" s="158">
        <f t="shared" si="1020"/>
        <v>1105</v>
      </c>
      <c r="FV352" s="155">
        <v>4.5</v>
      </c>
      <c r="FW352" s="156">
        <v>5.2</v>
      </c>
      <c r="FX352" s="157">
        <f t="shared" si="1021"/>
        <v>3393</v>
      </c>
      <c r="FY352" s="158">
        <f t="shared" si="1021"/>
        <v>5746</v>
      </c>
      <c r="FZ352" s="155">
        <v>47.2</v>
      </c>
      <c r="GA352" s="156">
        <v>46.8</v>
      </c>
      <c r="GB352" s="157">
        <f t="shared" si="1022"/>
        <v>35588.800000000003</v>
      </c>
      <c r="GC352" s="158">
        <f t="shared" si="1022"/>
        <v>51714</v>
      </c>
      <c r="GD352" s="157">
        <f t="shared" si="1023"/>
        <v>959</v>
      </c>
      <c r="GE352" s="158">
        <f t="shared" si="1023"/>
        <v>1203</v>
      </c>
      <c r="GF352" s="157">
        <f t="shared" si="1023"/>
        <v>959</v>
      </c>
      <c r="GG352" s="158">
        <f t="shared" si="1023"/>
        <v>1203</v>
      </c>
      <c r="GH352" s="157">
        <f t="shared" si="1024"/>
        <v>4478.8999999999996</v>
      </c>
      <c r="GI352" s="158">
        <f t="shared" si="1024"/>
        <v>6061.8</v>
      </c>
      <c r="GJ352" s="157">
        <f t="shared" si="1025"/>
        <v>72925.5</v>
      </c>
      <c r="GK352" s="158">
        <f t="shared" si="1025"/>
        <v>88249.7</v>
      </c>
      <c r="GL352" s="157">
        <f t="shared" si="1026"/>
        <v>1423</v>
      </c>
      <c r="GM352" s="158">
        <f t="shared" si="1026"/>
        <v>1855</v>
      </c>
      <c r="GN352" s="157">
        <f t="shared" si="1026"/>
        <v>1423</v>
      </c>
      <c r="GO352" s="158">
        <f t="shared" si="1026"/>
        <v>1855</v>
      </c>
      <c r="GP352" s="157">
        <f t="shared" si="1027"/>
        <v>6130.4</v>
      </c>
      <c r="GQ352" s="158">
        <f t="shared" si="1027"/>
        <v>8706.7999999999993</v>
      </c>
      <c r="GR352" s="157">
        <f t="shared" si="1028"/>
        <v>87696.199999999983</v>
      </c>
      <c r="GS352" s="158">
        <f t="shared" si="1028"/>
        <v>108320</v>
      </c>
      <c r="GT352" s="157">
        <f t="shared" si="1029"/>
        <v>2382</v>
      </c>
      <c r="GU352" s="158">
        <f t="shared" si="1029"/>
        <v>3058</v>
      </c>
      <c r="GV352" s="157">
        <f t="shared" si="1029"/>
        <v>2382</v>
      </c>
      <c r="GW352" s="158">
        <f t="shared" si="1029"/>
        <v>3058</v>
      </c>
      <c r="GX352" s="157">
        <f t="shared" si="1030"/>
        <v>10609.3</v>
      </c>
      <c r="GY352" s="158">
        <f t="shared" si="1030"/>
        <v>14768.599999999999</v>
      </c>
      <c r="GZ352" s="157">
        <f t="shared" si="1030"/>
        <v>160621.69999999998</v>
      </c>
      <c r="HA352" s="158">
        <f t="shared" si="1030"/>
        <v>196569.7</v>
      </c>
      <c r="HB352" s="157">
        <f t="shared" si="1031"/>
        <v>0</v>
      </c>
      <c r="HC352" s="158">
        <f t="shared" si="1031"/>
        <v>0</v>
      </c>
      <c r="HD352" s="157">
        <f t="shared" si="1031"/>
        <v>0</v>
      </c>
      <c r="HE352" s="158">
        <f t="shared" si="1031"/>
        <v>0</v>
      </c>
      <c r="HF352" s="157" t="str">
        <f t="shared" si="1032"/>
        <v/>
      </c>
      <c r="HG352" s="158" t="str">
        <f t="shared" si="1032"/>
        <v/>
      </c>
      <c r="HH352" s="157" t="str">
        <f t="shared" si="1033"/>
        <v/>
      </c>
      <c r="HI352" s="158" t="str">
        <f t="shared" si="1033"/>
        <v/>
      </c>
      <c r="HJ352" s="157">
        <f t="shared" si="1034"/>
        <v>14002.3</v>
      </c>
      <c r="HK352" s="158">
        <f t="shared" si="1034"/>
        <v>20514.600000000002</v>
      </c>
      <c r="HL352" s="157">
        <f t="shared" si="1035"/>
        <v>196210.5</v>
      </c>
      <c r="HM352" s="158">
        <f t="shared" si="1035"/>
        <v>248283.7</v>
      </c>
    </row>
    <row r="353" spans="1:221" s="82" customFormat="1" ht="15" customHeight="1">
      <c r="A353" s="265" t="s">
        <v>693</v>
      </c>
      <c r="B353" s="213" t="s">
        <v>755</v>
      </c>
      <c r="C353" s="215"/>
      <c r="D353" s="13">
        <v>227979</v>
      </c>
      <c r="E353" s="13">
        <v>8</v>
      </c>
      <c r="F353" s="155">
        <v>4131</v>
      </c>
      <c r="G353" s="156">
        <v>4359</v>
      </c>
      <c r="H353" s="155">
        <v>63</v>
      </c>
      <c r="I353" s="156">
        <v>49</v>
      </c>
      <c r="J353" s="157">
        <f t="shared" si="968"/>
        <v>4068</v>
      </c>
      <c r="K353" s="158">
        <f t="shared" si="968"/>
        <v>4310</v>
      </c>
      <c r="L353" s="155"/>
      <c r="M353" s="156"/>
      <c r="N353" s="157">
        <f t="shared" si="969"/>
        <v>4068</v>
      </c>
      <c r="O353" s="158">
        <f t="shared" si="969"/>
        <v>4310</v>
      </c>
      <c r="P353" s="157">
        <f t="shared" si="969"/>
        <v>4068</v>
      </c>
      <c r="Q353" s="158">
        <f t="shared" si="969"/>
        <v>4310</v>
      </c>
      <c r="R353" s="155">
        <v>256</v>
      </c>
      <c r="S353" s="156">
        <v>261</v>
      </c>
      <c r="T353" s="157">
        <f t="shared" si="970"/>
        <v>256</v>
      </c>
      <c r="U353" s="158">
        <f t="shared" si="970"/>
        <v>261</v>
      </c>
      <c r="V353" s="155">
        <v>230</v>
      </c>
      <c r="W353" s="156">
        <v>268</v>
      </c>
      <c r="X353" s="157">
        <f t="shared" si="971"/>
        <v>230</v>
      </c>
      <c r="Y353" s="158">
        <f t="shared" si="971"/>
        <v>268</v>
      </c>
      <c r="Z353" s="155"/>
      <c r="AA353" s="156"/>
      <c r="AB353" s="157">
        <f t="shared" si="972"/>
        <v>0</v>
      </c>
      <c r="AC353" s="158">
        <f t="shared" si="972"/>
        <v>0</v>
      </c>
      <c r="AD353" s="157">
        <f t="shared" si="973"/>
        <v>486</v>
      </c>
      <c r="AE353" s="158">
        <f t="shared" si="973"/>
        <v>529</v>
      </c>
      <c r="AF353" s="157">
        <f t="shared" si="974"/>
        <v>486</v>
      </c>
      <c r="AG353" s="158">
        <f t="shared" si="974"/>
        <v>529</v>
      </c>
      <c r="AH353" s="155">
        <v>4</v>
      </c>
      <c r="AI353" s="156">
        <v>3.8</v>
      </c>
      <c r="AJ353" s="157">
        <f t="shared" si="975"/>
        <v>1024</v>
      </c>
      <c r="AK353" s="157">
        <f t="shared" si="975"/>
        <v>991.8</v>
      </c>
      <c r="AL353" s="155">
        <v>3.4</v>
      </c>
      <c r="AM353" s="156">
        <v>3.5</v>
      </c>
      <c r="AN353" s="157">
        <f t="shared" si="976"/>
        <v>782</v>
      </c>
      <c r="AO353" s="157">
        <f t="shared" si="976"/>
        <v>938</v>
      </c>
      <c r="AP353" s="155"/>
      <c r="AQ353" s="156"/>
      <c r="AR353" s="157">
        <f t="shared" si="977"/>
        <v>0</v>
      </c>
      <c r="AS353" s="158">
        <f t="shared" si="977"/>
        <v>0</v>
      </c>
      <c r="AT353" s="157">
        <f t="shared" si="978"/>
        <v>3.7160493827160495</v>
      </c>
      <c r="AU353" s="158">
        <f t="shared" si="978"/>
        <v>3.6480151228733457</v>
      </c>
      <c r="AV353" s="157">
        <f t="shared" si="979"/>
        <v>1806</v>
      </c>
      <c r="AW353" s="158">
        <f t="shared" si="979"/>
        <v>1929.8</v>
      </c>
      <c r="AX353" s="155">
        <v>74.900000000000006</v>
      </c>
      <c r="AY353" s="156">
        <v>70.099999999999994</v>
      </c>
      <c r="AZ353" s="157">
        <f t="shared" si="980"/>
        <v>19174.400000000001</v>
      </c>
      <c r="BA353" s="158">
        <f t="shared" si="980"/>
        <v>18296.099999999999</v>
      </c>
      <c r="BB353" s="155">
        <v>62.4</v>
      </c>
      <c r="BC353" s="156">
        <v>61</v>
      </c>
      <c r="BD353" s="157">
        <f t="shared" si="981"/>
        <v>14352</v>
      </c>
      <c r="BE353" s="158">
        <f t="shared" si="981"/>
        <v>16348</v>
      </c>
      <c r="BF353" s="155"/>
      <c r="BG353" s="156"/>
      <c r="BH353" s="157">
        <f t="shared" si="982"/>
        <v>0</v>
      </c>
      <c r="BI353" s="158">
        <f t="shared" si="982"/>
        <v>0</v>
      </c>
      <c r="BJ353" s="157">
        <f t="shared" si="983"/>
        <v>68.984362139917693</v>
      </c>
      <c r="BK353" s="158">
        <f t="shared" si="983"/>
        <v>65.489792060491496</v>
      </c>
      <c r="BL353" s="157">
        <f t="shared" si="984"/>
        <v>33526.400000000001</v>
      </c>
      <c r="BM353" s="158">
        <f t="shared" si="984"/>
        <v>34644.1</v>
      </c>
      <c r="BN353" s="155">
        <v>954</v>
      </c>
      <c r="BO353" s="156">
        <v>956</v>
      </c>
      <c r="BP353" s="157">
        <f t="shared" si="985"/>
        <v>954</v>
      </c>
      <c r="BQ353" s="158">
        <f t="shared" si="985"/>
        <v>956</v>
      </c>
      <c r="BR353" s="155">
        <v>788</v>
      </c>
      <c r="BS353" s="156">
        <v>958</v>
      </c>
      <c r="BT353" s="157">
        <f t="shared" si="986"/>
        <v>788</v>
      </c>
      <c r="BU353" s="158">
        <f t="shared" si="986"/>
        <v>958</v>
      </c>
      <c r="BV353" s="155"/>
      <c r="BW353" s="156"/>
      <c r="BX353" s="157">
        <f t="shared" si="987"/>
        <v>0</v>
      </c>
      <c r="BY353" s="158">
        <f t="shared" si="987"/>
        <v>0</v>
      </c>
      <c r="BZ353" s="157">
        <f t="shared" si="988"/>
        <v>1742</v>
      </c>
      <c r="CA353" s="158">
        <f t="shared" si="988"/>
        <v>1914</v>
      </c>
      <c r="CB353" s="157">
        <f t="shared" si="989"/>
        <v>1742</v>
      </c>
      <c r="CC353" s="158">
        <f t="shared" si="989"/>
        <v>1914</v>
      </c>
      <c r="CD353" s="155">
        <v>4.5999999999999996</v>
      </c>
      <c r="CE353" s="156">
        <v>4.5999999999999996</v>
      </c>
      <c r="CF353" s="157">
        <f t="shared" si="990"/>
        <v>4388.3999999999996</v>
      </c>
      <c r="CG353" s="158">
        <f t="shared" si="990"/>
        <v>4397.5999999999995</v>
      </c>
      <c r="CH353" s="155">
        <v>4.8</v>
      </c>
      <c r="CI353" s="156">
        <v>4.5999999999999996</v>
      </c>
      <c r="CJ353" s="157">
        <f t="shared" si="991"/>
        <v>3782.3999999999996</v>
      </c>
      <c r="CK353" s="158">
        <f t="shared" si="991"/>
        <v>4406.7999999999993</v>
      </c>
      <c r="CL353" s="155"/>
      <c r="CM353" s="156"/>
      <c r="CN353" s="157">
        <f t="shared" si="992"/>
        <v>0</v>
      </c>
      <c r="CO353" s="158">
        <f t="shared" si="992"/>
        <v>0</v>
      </c>
      <c r="CP353" s="157">
        <f t="shared" si="993"/>
        <v>4.6904707233065439</v>
      </c>
      <c r="CQ353" s="158">
        <f t="shared" si="993"/>
        <v>4.5999999999999988</v>
      </c>
      <c r="CR353" s="157">
        <f t="shared" si="994"/>
        <v>8170.7999999999993</v>
      </c>
      <c r="CS353" s="158">
        <f t="shared" si="994"/>
        <v>8804.3999999999978</v>
      </c>
      <c r="CT353" s="155">
        <v>89.5</v>
      </c>
      <c r="CU353" s="156">
        <v>87.1</v>
      </c>
      <c r="CV353" s="157">
        <f t="shared" si="995"/>
        <v>85383</v>
      </c>
      <c r="CW353" s="158">
        <f t="shared" si="995"/>
        <v>83267.599999999991</v>
      </c>
      <c r="CX353" s="155">
        <v>86.7</v>
      </c>
      <c r="CY353" s="156">
        <v>84.3</v>
      </c>
      <c r="CZ353" s="157">
        <f t="shared" si="996"/>
        <v>68319.600000000006</v>
      </c>
      <c r="DA353" s="158">
        <f t="shared" si="996"/>
        <v>80759.399999999994</v>
      </c>
      <c r="DB353" s="155"/>
      <c r="DC353" s="156"/>
      <c r="DD353" s="157">
        <f t="shared" si="997"/>
        <v>0</v>
      </c>
      <c r="DE353" s="158">
        <f t="shared" si="997"/>
        <v>0</v>
      </c>
      <c r="DF353" s="157">
        <f t="shared" si="998"/>
        <v>88.233409873708382</v>
      </c>
      <c r="DG353" s="158">
        <f t="shared" si="998"/>
        <v>85.698537095088824</v>
      </c>
      <c r="DH353" s="157">
        <f t="shared" si="999"/>
        <v>153702.6</v>
      </c>
      <c r="DI353" s="158">
        <f t="shared" si="999"/>
        <v>164027</v>
      </c>
      <c r="DJ353" s="157">
        <f t="shared" si="1000"/>
        <v>2228</v>
      </c>
      <c r="DK353" s="158">
        <f t="shared" si="1000"/>
        <v>2443</v>
      </c>
      <c r="DL353" s="157">
        <f t="shared" si="1000"/>
        <v>2228</v>
      </c>
      <c r="DM353" s="158">
        <f t="shared" si="1000"/>
        <v>2443</v>
      </c>
      <c r="DN353" s="157">
        <f t="shared" si="1001"/>
        <v>4.4779174147217233</v>
      </c>
      <c r="DO353" s="158">
        <f t="shared" si="1001"/>
        <v>4.3938600081866541</v>
      </c>
      <c r="DP353" s="157">
        <f t="shared" si="1002"/>
        <v>9976.7999999999993</v>
      </c>
      <c r="DQ353" s="158">
        <f t="shared" si="1002"/>
        <v>10734.199999999995</v>
      </c>
      <c r="DR353" s="157">
        <f t="shared" si="1003"/>
        <v>84.034560143626564</v>
      </c>
      <c r="DS353" s="158">
        <f t="shared" si="1003"/>
        <v>81.322595169873111</v>
      </c>
      <c r="DT353" s="157">
        <f t="shared" si="1004"/>
        <v>187228.99999999997</v>
      </c>
      <c r="DU353" s="158">
        <f t="shared" si="1004"/>
        <v>198671.1</v>
      </c>
      <c r="DV353" s="155">
        <v>296</v>
      </c>
      <c r="DW353" s="156">
        <v>247</v>
      </c>
      <c r="DX353" s="157">
        <f t="shared" si="1005"/>
        <v>296</v>
      </c>
      <c r="DY353" s="158">
        <f t="shared" si="1005"/>
        <v>247</v>
      </c>
      <c r="DZ353" s="155">
        <v>795</v>
      </c>
      <c r="EA353" s="156">
        <v>841</v>
      </c>
      <c r="EB353" s="157">
        <f t="shared" si="1006"/>
        <v>795</v>
      </c>
      <c r="EC353" s="158">
        <f t="shared" si="1006"/>
        <v>841</v>
      </c>
      <c r="ED353" s="155"/>
      <c r="EE353" s="156"/>
      <c r="EF353" s="157">
        <f t="shared" si="1007"/>
        <v>0</v>
      </c>
      <c r="EG353" s="158">
        <f t="shared" si="1007"/>
        <v>0</v>
      </c>
      <c r="EH353" s="157">
        <f t="shared" si="1008"/>
        <v>1091</v>
      </c>
      <c r="EI353" s="158">
        <f t="shared" si="1008"/>
        <v>1088</v>
      </c>
      <c r="EJ353" s="157">
        <f t="shared" si="1009"/>
        <v>1091</v>
      </c>
      <c r="EK353" s="158">
        <f t="shared" si="1009"/>
        <v>1088</v>
      </c>
      <c r="EL353" s="155">
        <v>3.7</v>
      </c>
      <c r="EM353" s="156">
        <v>3.8</v>
      </c>
      <c r="EN353" s="157">
        <f t="shared" si="1010"/>
        <v>1095.2</v>
      </c>
      <c r="EO353" s="158">
        <f t="shared" si="1010"/>
        <v>938.59999999999991</v>
      </c>
      <c r="EP353" s="155">
        <v>3.7</v>
      </c>
      <c r="EQ353" s="156">
        <v>3.6</v>
      </c>
      <c r="ER353" s="157">
        <f t="shared" si="1011"/>
        <v>2941.5</v>
      </c>
      <c r="ES353" s="158">
        <f t="shared" si="1011"/>
        <v>3027.6</v>
      </c>
      <c r="ET353" s="155"/>
      <c r="EU353" s="156"/>
      <c r="EV353" s="157">
        <f t="shared" si="1012"/>
        <v>0</v>
      </c>
      <c r="EW353" s="158">
        <f t="shared" si="1012"/>
        <v>0</v>
      </c>
      <c r="EX353" s="157">
        <f t="shared" si="1013"/>
        <v>3.6999999999999997</v>
      </c>
      <c r="EY353" s="158">
        <f t="shared" si="1013"/>
        <v>3.6454044117647055</v>
      </c>
      <c r="EZ353" s="157">
        <f t="shared" si="1014"/>
        <v>4036.7</v>
      </c>
      <c r="FA353" s="158">
        <f t="shared" si="1014"/>
        <v>3966.2</v>
      </c>
      <c r="FB353" s="155">
        <v>67.3</v>
      </c>
      <c r="FC353" s="156">
        <v>66.8</v>
      </c>
      <c r="FD353" s="157">
        <f t="shared" si="1015"/>
        <v>19920.8</v>
      </c>
      <c r="FE353" s="158">
        <f t="shared" si="1015"/>
        <v>16499.599999999999</v>
      </c>
      <c r="FF353" s="155">
        <v>57.3</v>
      </c>
      <c r="FG353" s="156">
        <v>56.1</v>
      </c>
      <c r="FH353" s="157">
        <f t="shared" si="1016"/>
        <v>45553.5</v>
      </c>
      <c r="FI353" s="158">
        <f t="shared" si="1016"/>
        <v>47180.1</v>
      </c>
      <c r="FJ353" s="155"/>
      <c r="FK353" s="156"/>
      <c r="FL353" s="157">
        <f t="shared" si="1017"/>
        <v>0</v>
      </c>
      <c r="FM353" s="158">
        <f t="shared" si="1017"/>
        <v>0</v>
      </c>
      <c r="FN353" s="157">
        <f t="shared" si="1018"/>
        <v>60.013107241063246</v>
      </c>
      <c r="FO353" s="158">
        <f t="shared" si="1018"/>
        <v>58.52913602941176</v>
      </c>
      <c r="FP353" s="157">
        <f t="shared" si="1019"/>
        <v>65474.3</v>
      </c>
      <c r="FQ353" s="158">
        <f t="shared" si="1019"/>
        <v>63679.7</v>
      </c>
      <c r="FR353" s="155">
        <v>749</v>
      </c>
      <c r="FS353" s="156">
        <v>779</v>
      </c>
      <c r="FT353" s="157">
        <f t="shared" si="1020"/>
        <v>749</v>
      </c>
      <c r="FU353" s="158">
        <f t="shared" si="1020"/>
        <v>779</v>
      </c>
      <c r="FV353" s="155">
        <v>4.4000000000000004</v>
      </c>
      <c r="FW353" s="156">
        <v>4</v>
      </c>
      <c r="FX353" s="157">
        <f t="shared" si="1021"/>
        <v>3295.6000000000004</v>
      </c>
      <c r="FY353" s="158">
        <f t="shared" si="1021"/>
        <v>3116</v>
      </c>
      <c r="FZ353" s="155">
        <v>48.8</v>
      </c>
      <c r="GA353" s="156">
        <v>42.6</v>
      </c>
      <c r="GB353" s="157">
        <f t="shared" si="1022"/>
        <v>36551.199999999997</v>
      </c>
      <c r="GC353" s="158">
        <f t="shared" si="1022"/>
        <v>33185.4</v>
      </c>
      <c r="GD353" s="157">
        <f t="shared" si="1023"/>
        <v>1506</v>
      </c>
      <c r="GE353" s="158">
        <f t="shared" si="1023"/>
        <v>1464</v>
      </c>
      <c r="GF353" s="157">
        <f t="shared" si="1023"/>
        <v>1506</v>
      </c>
      <c r="GG353" s="158">
        <f t="shared" si="1023"/>
        <v>1464</v>
      </c>
      <c r="GH353" s="157">
        <f t="shared" si="1024"/>
        <v>6507.5999999999995</v>
      </c>
      <c r="GI353" s="158">
        <f t="shared" si="1024"/>
        <v>6328</v>
      </c>
      <c r="GJ353" s="157">
        <f t="shared" si="1025"/>
        <v>124478.2</v>
      </c>
      <c r="GK353" s="158">
        <f t="shared" si="1025"/>
        <v>118063.29999999999</v>
      </c>
      <c r="GL353" s="157">
        <f t="shared" si="1026"/>
        <v>1813</v>
      </c>
      <c r="GM353" s="158">
        <f t="shared" si="1026"/>
        <v>2067</v>
      </c>
      <c r="GN353" s="157">
        <f t="shared" si="1026"/>
        <v>1813</v>
      </c>
      <c r="GO353" s="158">
        <f t="shared" si="1026"/>
        <v>2067</v>
      </c>
      <c r="GP353" s="157">
        <f t="shared" si="1027"/>
        <v>7505.9</v>
      </c>
      <c r="GQ353" s="158">
        <f t="shared" si="1027"/>
        <v>8372.4</v>
      </c>
      <c r="GR353" s="157">
        <f t="shared" si="1028"/>
        <v>128225.1</v>
      </c>
      <c r="GS353" s="158">
        <f t="shared" si="1028"/>
        <v>144287.5</v>
      </c>
      <c r="GT353" s="157">
        <f t="shared" si="1029"/>
        <v>3319</v>
      </c>
      <c r="GU353" s="158">
        <f t="shared" si="1029"/>
        <v>3531</v>
      </c>
      <c r="GV353" s="157">
        <f t="shared" si="1029"/>
        <v>3319</v>
      </c>
      <c r="GW353" s="158">
        <f t="shared" si="1029"/>
        <v>3531</v>
      </c>
      <c r="GX353" s="157">
        <f t="shared" si="1030"/>
        <v>14013.5</v>
      </c>
      <c r="GY353" s="158">
        <f t="shared" si="1030"/>
        <v>14700.4</v>
      </c>
      <c r="GZ353" s="157">
        <f t="shared" si="1030"/>
        <v>252703.3</v>
      </c>
      <c r="HA353" s="158">
        <f t="shared" si="1030"/>
        <v>262350.8</v>
      </c>
      <c r="HB353" s="157">
        <f t="shared" si="1031"/>
        <v>0</v>
      </c>
      <c r="HC353" s="158">
        <f t="shared" si="1031"/>
        <v>0</v>
      </c>
      <c r="HD353" s="157">
        <f t="shared" si="1031"/>
        <v>0</v>
      </c>
      <c r="HE353" s="158">
        <f t="shared" si="1031"/>
        <v>0</v>
      </c>
      <c r="HF353" s="157" t="str">
        <f t="shared" si="1032"/>
        <v/>
      </c>
      <c r="HG353" s="158" t="str">
        <f t="shared" si="1032"/>
        <v/>
      </c>
      <c r="HH353" s="157" t="str">
        <f t="shared" si="1033"/>
        <v/>
      </c>
      <c r="HI353" s="158" t="str">
        <f t="shared" si="1033"/>
        <v/>
      </c>
      <c r="HJ353" s="157">
        <f t="shared" si="1034"/>
        <v>17309.099999999999</v>
      </c>
      <c r="HK353" s="158">
        <f t="shared" si="1034"/>
        <v>17816.399999999994</v>
      </c>
      <c r="HL353" s="157">
        <f t="shared" si="1035"/>
        <v>289254.5</v>
      </c>
      <c r="HM353" s="158">
        <f t="shared" si="1035"/>
        <v>295536.2</v>
      </c>
    </row>
    <row r="354" spans="1:221" s="82" customFormat="1" ht="15" customHeight="1">
      <c r="A354" s="265" t="s">
        <v>693</v>
      </c>
      <c r="B354" s="213" t="s">
        <v>756</v>
      </c>
      <c r="C354" s="215"/>
      <c r="D354" s="13">
        <v>228158</v>
      </c>
      <c r="E354" s="13">
        <v>8</v>
      </c>
      <c r="F354" s="155">
        <v>749</v>
      </c>
      <c r="G354" s="156">
        <v>829</v>
      </c>
      <c r="H354" s="155">
        <v>24</v>
      </c>
      <c r="I354" s="156">
        <v>3</v>
      </c>
      <c r="J354" s="157">
        <f t="shared" si="968"/>
        <v>725</v>
      </c>
      <c r="K354" s="158">
        <f t="shared" si="968"/>
        <v>826</v>
      </c>
      <c r="L354" s="155"/>
      <c r="M354" s="156"/>
      <c r="N354" s="157">
        <f t="shared" si="969"/>
        <v>725</v>
      </c>
      <c r="O354" s="158">
        <f t="shared" si="969"/>
        <v>826</v>
      </c>
      <c r="P354" s="157">
        <f t="shared" si="969"/>
        <v>725</v>
      </c>
      <c r="Q354" s="158">
        <f t="shared" si="969"/>
        <v>826</v>
      </c>
      <c r="R354" s="155">
        <v>92</v>
      </c>
      <c r="S354" s="156">
        <v>112</v>
      </c>
      <c r="T354" s="157">
        <f t="shared" si="970"/>
        <v>92</v>
      </c>
      <c r="U354" s="158">
        <f t="shared" si="970"/>
        <v>112</v>
      </c>
      <c r="V354" s="155">
        <v>30</v>
      </c>
      <c r="W354" s="156">
        <v>36</v>
      </c>
      <c r="X354" s="157">
        <f t="shared" si="971"/>
        <v>30</v>
      </c>
      <c r="Y354" s="158">
        <f t="shared" si="971"/>
        <v>36</v>
      </c>
      <c r="Z354" s="155"/>
      <c r="AA354" s="156"/>
      <c r="AB354" s="157">
        <f t="shared" si="972"/>
        <v>0</v>
      </c>
      <c r="AC354" s="158">
        <f t="shared" si="972"/>
        <v>0</v>
      </c>
      <c r="AD354" s="157">
        <f t="shared" si="973"/>
        <v>122</v>
      </c>
      <c r="AE354" s="158">
        <f t="shared" si="973"/>
        <v>148</v>
      </c>
      <c r="AF354" s="157">
        <f t="shared" si="974"/>
        <v>122</v>
      </c>
      <c r="AG354" s="158">
        <f t="shared" si="974"/>
        <v>148</v>
      </c>
      <c r="AH354" s="155">
        <v>3.4</v>
      </c>
      <c r="AI354" s="156">
        <v>3.2</v>
      </c>
      <c r="AJ354" s="157">
        <f t="shared" si="975"/>
        <v>312.8</v>
      </c>
      <c r="AK354" s="157">
        <f t="shared" si="975"/>
        <v>358.40000000000003</v>
      </c>
      <c r="AL354" s="155">
        <v>3.3</v>
      </c>
      <c r="AM354" s="156">
        <v>3.1</v>
      </c>
      <c r="AN354" s="157">
        <f t="shared" si="976"/>
        <v>99</v>
      </c>
      <c r="AO354" s="157">
        <f t="shared" si="976"/>
        <v>111.60000000000001</v>
      </c>
      <c r="AP354" s="155"/>
      <c r="AQ354" s="156"/>
      <c r="AR354" s="157">
        <f t="shared" si="977"/>
        <v>0</v>
      </c>
      <c r="AS354" s="158">
        <f t="shared" si="977"/>
        <v>0</v>
      </c>
      <c r="AT354" s="157">
        <f t="shared" si="978"/>
        <v>3.375409836065574</v>
      </c>
      <c r="AU354" s="158">
        <f t="shared" si="978"/>
        <v>3.1756756756756759</v>
      </c>
      <c r="AV354" s="157">
        <f t="shared" si="979"/>
        <v>411.8</v>
      </c>
      <c r="AW354" s="158">
        <f t="shared" si="979"/>
        <v>470.00000000000006</v>
      </c>
      <c r="AX354" s="155">
        <v>76.599999999999994</v>
      </c>
      <c r="AY354" s="156">
        <v>69.2</v>
      </c>
      <c r="AZ354" s="157">
        <f t="shared" si="980"/>
        <v>7047.2</v>
      </c>
      <c r="BA354" s="158">
        <f t="shared" si="980"/>
        <v>7750.4000000000005</v>
      </c>
      <c r="BB354" s="155">
        <v>69.099999999999994</v>
      </c>
      <c r="BC354" s="156">
        <v>58.3</v>
      </c>
      <c r="BD354" s="157">
        <f t="shared" si="981"/>
        <v>2073</v>
      </c>
      <c r="BE354" s="158">
        <f t="shared" si="981"/>
        <v>2098.7999999999997</v>
      </c>
      <c r="BF354" s="155"/>
      <c r="BG354" s="156"/>
      <c r="BH354" s="157">
        <f t="shared" si="982"/>
        <v>0</v>
      </c>
      <c r="BI354" s="158">
        <f t="shared" si="982"/>
        <v>0</v>
      </c>
      <c r="BJ354" s="157">
        <f t="shared" si="983"/>
        <v>74.755737704918033</v>
      </c>
      <c r="BK354" s="158">
        <f t="shared" si="983"/>
        <v>66.548648648648651</v>
      </c>
      <c r="BL354" s="157">
        <f t="shared" si="984"/>
        <v>9120.2000000000007</v>
      </c>
      <c r="BM354" s="158">
        <f t="shared" si="984"/>
        <v>9849.2000000000007</v>
      </c>
      <c r="BN354" s="155">
        <v>204</v>
      </c>
      <c r="BO354" s="156">
        <v>252</v>
      </c>
      <c r="BP354" s="157">
        <f t="shared" si="985"/>
        <v>204</v>
      </c>
      <c r="BQ354" s="158">
        <f t="shared" si="985"/>
        <v>252</v>
      </c>
      <c r="BR354" s="155">
        <v>56</v>
      </c>
      <c r="BS354" s="156">
        <v>67</v>
      </c>
      <c r="BT354" s="157">
        <f t="shared" si="986"/>
        <v>56</v>
      </c>
      <c r="BU354" s="158">
        <f t="shared" si="986"/>
        <v>67</v>
      </c>
      <c r="BV354" s="155"/>
      <c r="BW354" s="156"/>
      <c r="BX354" s="157">
        <f t="shared" si="987"/>
        <v>0</v>
      </c>
      <c r="BY354" s="158">
        <f t="shared" si="987"/>
        <v>0</v>
      </c>
      <c r="BZ354" s="157">
        <f t="shared" si="988"/>
        <v>260</v>
      </c>
      <c r="CA354" s="158">
        <f t="shared" si="988"/>
        <v>319</v>
      </c>
      <c r="CB354" s="157">
        <f t="shared" si="989"/>
        <v>260</v>
      </c>
      <c r="CC354" s="158">
        <f t="shared" si="989"/>
        <v>319</v>
      </c>
      <c r="CD354" s="155">
        <v>4</v>
      </c>
      <c r="CE354" s="156">
        <v>4.0999999999999996</v>
      </c>
      <c r="CF354" s="157">
        <f t="shared" si="990"/>
        <v>816</v>
      </c>
      <c r="CG354" s="158">
        <f t="shared" si="990"/>
        <v>1033.1999999999998</v>
      </c>
      <c r="CH354" s="155">
        <v>5.5</v>
      </c>
      <c r="CI354" s="156">
        <v>5.2</v>
      </c>
      <c r="CJ354" s="157">
        <f t="shared" si="991"/>
        <v>308</v>
      </c>
      <c r="CK354" s="158">
        <f t="shared" si="991"/>
        <v>348.40000000000003</v>
      </c>
      <c r="CL354" s="155"/>
      <c r="CM354" s="156"/>
      <c r="CN354" s="157">
        <f t="shared" si="992"/>
        <v>0</v>
      </c>
      <c r="CO354" s="158">
        <f t="shared" si="992"/>
        <v>0</v>
      </c>
      <c r="CP354" s="157">
        <f t="shared" si="993"/>
        <v>4.3230769230769228</v>
      </c>
      <c r="CQ354" s="158">
        <f t="shared" si="993"/>
        <v>4.3310344827586205</v>
      </c>
      <c r="CR354" s="157">
        <f t="shared" si="994"/>
        <v>1124</v>
      </c>
      <c r="CS354" s="158">
        <f t="shared" si="994"/>
        <v>1381.6</v>
      </c>
      <c r="CT354" s="155">
        <v>86.2</v>
      </c>
      <c r="CU354" s="156">
        <v>87.4</v>
      </c>
      <c r="CV354" s="157">
        <f t="shared" si="995"/>
        <v>17584.8</v>
      </c>
      <c r="CW354" s="158">
        <f t="shared" si="995"/>
        <v>22024.800000000003</v>
      </c>
      <c r="CX354" s="155">
        <v>92.2</v>
      </c>
      <c r="CY354" s="156">
        <v>88.8</v>
      </c>
      <c r="CZ354" s="157">
        <f t="shared" si="996"/>
        <v>5163.2</v>
      </c>
      <c r="DA354" s="158">
        <f t="shared" si="996"/>
        <v>5949.5999999999995</v>
      </c>
      <c r="DB354" s="155"/>
      <c r="DC354" s="156"/>
      <c r="DD354" s="157">
        <f t="shared" si="997"/>
        <v>0</v>
      </c>
      <c r="DE354" s="158">
        <f t="shared" si="997"/>
        <v>0</v>
      </c>
      <c r="DF354" s="157">
        <f t="shared" si="998"/>
        <v>87.492307692307691</v>
      </c>
      <c r="DG354" s="158">
        <f t="shared" si="998"/>
        <v>87.694043887147345</v>
      </c>
      <c r="DH354" s="157">
        <f t="shared" si="999"/>
        <v>22748</v>
      </c>
      <c r="DI354" s="158">
        <f t="shared" si="999"/>
        <v>27974.400000000001</v>
      </c>
      <c r="DJ354" s="157">
        <f t="shared" si="1000"/>
        <v>382</v>
      </c>
      <c r="DK354" s="158">
        <f t="shared" si="1000"/>
        <v>467</v>
      </c>
      <c r="DL354" s="157">
        <f t="shared" si="1000"/>
        <v>382</v>
      </c>
      <c r="DM354" s="158">
        <f t="shared" si="1000"/>
        <v>467</v>
      </c>
      <c r="DN354" s="157">
        <f t="shared" si="1001"/>
        <v>4.0204188481675391</v>
      </c>
      <c r="DO354" s="158">
        <f t="shared" si="1001"/>
        <v>3.9648822269807278</v>
      </c>
      <c r="DP354" s="157">
        <f t="shared" si="1002"/>
        <v>1535.8</v>
      </c>
      <c r="DQ354" s="158">
        <f t="shared" si="1002"/>
        <v>1851.6</v>
      </c>
      <c r="DR354" s="157">
        <f t="shared" si="1003"/>
        <v>83.424607329842928</v>
      </c>
      <c r="DS354" s="158">
        <f t="shared" si="1003"/>
        <v>80.992719486081384</v>
      </c>
      <c r="DT354" s="157">
        <f t="shared" si="1004"/>
        <v>31868.199999999997</v>
      </c>
      <c r="DU354" s="158">
        <f t="shared" si="1004"/>
        <v>37823.600000000006</v>
      </c>
      <c r="DV354" s="155">
        <v>145</v>
      </c>
      <c r="DW354" s="156">
        <v>146</v>
      </c>
      <c r="DX354" s="157">
        <f t="shared" si="1005"/>
        <v>145</v>
      </c>
      <c r="DY354" s="158">
        <f t="shared" si="1005"/>
        <v>146</v>
      </c>
      <c r="DZ354" s="155">
        <v>97</v>
      </c>
      <c r="EA354" s="156">
        <v>116</v>
      </c>
      <c r="EB354" s="157">
        <f t="shared" si="1006"/>
        <v>97</v>
      </c>
      <c r="EC354" s="158">
        <f t="shared" si="1006"/>
        <v>116</v>
      </c>
      <c r="ED354" s="155"/>
      <c r="EE354" s="156"/>
      <c r="EF354" s="157">
        <f t="shared" si="1007"/>
        <v>0</v>
      </c>
      <c r="EG354" s="158">
        <f t="shared" si="1007"/>
        <v>0</v>
      </c>
      <c r="EH354" s="157">
        <f t="shared" si="1008"/>
        <v>242</v>
      </c>
      <c r="EI354" s="158">
        <f t="shared" si="1008"/>
        <v>262</v>
      </c>
      <c r="EJ354" s="157">
        <f t="shared" si="1009"/>
        <v>242</v>
      </c>
      <c r="EK354" s="158">
        <f t="shared" si="1009"/>
        <v>262</v>
      </c>
      <c r="EL354" s="155">
        <v>3.1</v>
      </c>
      <c r="EM354" s="156">
        <v>3.3</v>
      </c>
      <c r="EN354" s="157">
        <f t="shared" si="1010"/>
        <v>449.5</v>
      </c>
      <c r="EO354" s="158">
        <f t="shared" si="1010"/>
        <v>481.79999999999995</v>
      </c>
      <c r="EP354" s="155">
        <v>3.2</v>
      </c>
      <c r="EQ354" s="156">
        <v>3.6</v>
      </c>
      <c r="ER354" s="157">
        <f t="shared" si="1011"/>
        <v>310.40000000000003</v>
      </c>
      <c r="ES354" s="158">
        <f t="shared" si="1011"/>
        <v>417.6</v>
      </c>
      <c r="ET354" s="155"/>
      <c r="EU354" s="156"/>
      <c r="EV354" s="157">
        <f t="shared" si="1012"/>
        <v>0</v>
      </c>
      <c r="EW354" s="158">
        <f t="shared" si="1012"/>
        <v>0</v>
      </c>
      <c r="EX354" s="157">
        <f t="shared" si="1013"/>
        <v>3.1400826446280994</v>
      </c>
      <c r="EY354" s="158">
        <f t="shared" si="1013"/>
        <v>3.4328244274809161</v>
      </c>
      <c r="EZ354" s="157">
        <f t="shared" si="1014"/>
        <v>759.90000000000009</v>
      </c>
      <c r="FA354" s="158">
        <f t="shared" si="1014"/>
        <v>899.4</v>
      </c>
      <c r="FB354" s="155">
        <v>67.599999999999994</v>
      </c>
      <c r="FC354" s="156">
        <v>68.599999999999994</v>
      </c>
      <c r="FD354" s="157">
        <f t="shared" si="1015"/>
        <v>9802</v>
      </c>
      <c r="FE354" s="158">
        <f t="shared" si="1015"/>
        <v>10015.599999999999</v>
      </c>
      <c r="FF354" s="155">
        <v>54.6</v>
      </c>
      <c r="FG354" s="156">
        <v>60.3</v>
      </c>
      <c r="FH354" s="157">
        <f t="shared" si="1016"/>
        <v>5296.2</v>
      </c>
      <c r="FI354" s="158">
        <f t="shared" si="1016"/>
        <v>6994.7999999999993</v>
      </c>
      <c r="FJ354" s="155"/>
      <c r="FK354" s="156"/>
      <c r="FL354" s="157">
        <f t="shared" si="1017"/>
        <v>0</v>
      </c>
      <c r="FM354" s="158">
        <f t="shared" si="1017"/>
        <v>0</v>
      </c>
      <c r="FN354" s="157">
        <f t="shared" si="1018"/>
        <v>62.389256198347113</v>
      </c>
      <c r="FO354" s="158">
        <f t="shared" si="1018"/>
        <v>64.92519083969465</v>
      </c>
      <c r="FP354" s="157">
        <f t="shared" si="1019"/>
        <v>15098.2</v>
      </c>
      <c r="FQ354" s="158">
        <f t="shared" si="1019"/>
        <v>17010.399999999998</v>
      </c>
      <c r="FR354" s="155">
        <v>101</v>
      </c>
      <c r="FS354" s="156">
        <v>97</v>
      </c>
      <c r="FT354" s="157">
        <f t="shared" si="1020"/>
        <v>101</v>
      </c>
      <c r="FU354" s="158">
        <f t="shared" si="1020"/>
        <v>97</v>
      </c>
      <c r="FV354" s="155">
        <v>5.0999999999999996</v>
      </c>
      <c r="FW354" s="156">
        <v>5.3</v>
      </c>
      <c r="FX354" s="157">
        <f t="shared" si="1021"/>
        <v>515.09999999999991</v>
      </c>
      <c r="FY354" s="158">
        <f t="shared" si="1021"/>
        <v>514.1</v>
      </c>
      <c r="FZ354" s="155">
        <v>69.5</v>
      </c>
      <c r="GA354" s="156">
        <v>61.3</v>
      </c>
      <c r="GB354" s="157">
        <f t="shared" si="1022"/>
        <v>7019.5</v>
      </c>
      <c r="GC354" s="158">
        <f t="shared" si="1022"/>
        <v>5946.0999999999995</v>
      </c>
      <c r="GD354" s="157">
        <f t="shared" si="1023"/>
        <v>441</v>
      </c>
      <c r="GE354" s="158">
        <f t="shared" si="1023"/>
        <v>510</v>
      </c>
      <c r="GF354" s="157">
        <f t="shared" si="1023"/>
        <v>441</v>
      </c>
      <c r="GG354" s="158">
        <f t="shared" si="1023"/>
        <v>510</v>
      </c>
      <c r="GH354" s="157">
        <f t="shared" si="1024"/>
        <v>1578.3</v>
      </c>
      <c r="GI354" s="158">
        <f t="shared" si="1024"/>
        <v>1873.3999999999999</v>
      </c>
      <c r="GJ354" s="157">
        <f t="shared" si="1025"/>
        <v>34434</v>
      </c>
      <c r="GK354" s="158">
        <f t="shared" si="1025"/>
        <v>39790.800000000003</v>
      </c>
      <c r="GL354" s="157">
        <f t="shared" si="1026"/>
        <v>183</v>
      </c>
      <c r="GM354" s="158">
        <f t="shared" si="1026"/>
        <v>219</v>
      </c>
      <c r="GN354" s="157">
        <f t="shared" si="1026"/>
        <v>183</v>
      </c>
      <c r="GO354" s="158">
        <f t="shared" si="1026"/>
        <v>219</v>
      </c>
      <c r="GP354" s="157">
        <f t="shared" si="1027"/>
        <v>717.40000000000009</v>
      </c>
      <c r="GQ354" s="158">
        <f t="shared" si="1027"/>
        <v>877.60000000000014</v>
      </c>
      <c r="GR354" s="157">
        <f t="shared" si="1028"/>
        <v>12532.4</v>
      </c>
      <c r="GS354" s="158">
        <f t="shared" si="1028"/>
        <v>15043.199999999999</v>
      </c>
      <c r="GT354" s="157">
        <f t="shared" si="1029"/>
        <v>624</v>
      </c>
      <c r="GU354" s="158">
        <f t="shared" si="1029"/>
        <v>729</v>
      </c>
      <c r="GV354" s="157">
        <f t="shared" si="1029"/>
        <v>624</v>
      </c>
      <c r="GW354" s="158">
        <f t="shared" si="1029"/>
        <v>729</v>
      </c>
      <c r="GX354" s="157">
        <f t="shared" si="1030"/>
        <v>2295.6999999999998</v>
      </c>
      <c r="GY354" s="158">
        <f t="shared" si="1030"/>
        <v>2751</v>
      </c>
      <c r="GZ354" s="157">
        <f t="shared" si="1030"/>
        <v>46966.400000000001</v>
      </c>
      <c r="HA354" s="158">
        <f t="shared" si="1030"/>
        <v>54834</v>
      </c>
      <c r="HB354" s="157">
        <f t="shared" si="1031"/>
        <v>0</v>
      </c>
      <c r="HC354" s="158">
        <f t="shared" si="1031"/>
        <v>0</v>
      </c>
      <c r="HD354" s="157">
        <f t="shared" si="1031"/>
        <v>0</v>
      </c>
      <c r="HE354" s="158">
        <f t="shared" si="1031"/>
        <v>0</v>
      </c>
      <c r="HF354" s="157" t="str">
        <f t="shared" si="1032"/>
        <v/>
      </c>
      <c r="HG354" s="158" t="str">
        <f t="shared" si="1032"/>
        <v/>
      </c>
      <c r="HH354" s="157" t="str">
        <f t="shared" si="1033"/>
        <v/>
      </c>
      <c r="HI354" s="158" t="str">
        <f t="shared" si="1033"/>
        <v/>
      </c>
      <c r="HJ354" s="157">
        <f t="shared" si="1034"/>
        <v>2810.7999999999997</v>
      </c>
      <c r="HK354" s="158">
        <f t="shared" si="1034"/>
        <v>3265.1</v>
      </c>
      <c r="HL354" s="157">
        <f t="shared" si="1035"/>
        <v>53985.899999999994</v>
      </c>
      <c r="HM354" s="158">
        <f t="shared" si="1035"/>
        <v>60780.1</v>
      </c>
    </row>
    <row r="355" spans="1:221" s="82" customFormat="1" ht="15" customHeight="1">
      <c r="A355" s="265" t="s">
        <v>693</v>
      </c>
      <c r="B355" s="213" t="s">
        <v>757</v>
      </c>
      <c r="C355" s="215"/>
      <c r="D355" s="13">
        <v>227854</v>
      </c>
      <c r="E355" s="13">
        <v>8</v>
      </c>
      <c r="F355" s="155">
        <v>1030</v>
      </c>
      <c r="G355" s="156">
        <v>1144</v>
      </c>
      <c r="H355" s="155">
        <v>141</v>
      </c>
      <c r="I355" s="156">
        <v>79</v>
      </c>
      <c r="J355" s="157">
        <f t="shared" si="968"/>
        <v>889</v>
      </c>
      <c r="K355" s="158">
        <f t="shared" si="968"/>
        <v>1065</v>
      </c>
      <c r="L355" s="155"/>
      <c r="M355" s="156"/>
      <c r="N355" s="157">
        <f t="shared" si="969"/>
        <v>889</v>
      </c>
      <c r="O355" s="158">
        <f t="shared" si="969"/>
        <v>1065</v>
      </c>
      <c r="P355" s="157">
        <f t="shared" si="969"/>
        <v>889</v>
      </c>
      <c r="Q355" s="158">
        <f t="shared" si="969"/>
        <v>1065</v>
      </c>
      <c r="R355" s="155">
        <v>34</v>
      </c>
      <c r="S355" s="156">
        <v>29</v>
      </c>
      <c r="T355" s="157">
        <f t="shared" si="970"/>
        <v>34</v>
      </c>
      <c r="U355" s="158">
        <f t="shared" si="970"/>
        <v>29</v>
      </c>
      <c r="V355" s="155">
        <v>16</v>
      </c>
      <c r="W355" s="156">
        <v>25</v>
      </c>
      <c r="X355" s="157">
        <f t="shared" si="971"/>
        <v>16</v>
      </c>
      <c r="Y355" s="158">
        <f t="shared" si="971"/>
        <v>25</v>
      </c>
      <c r="Z355" s="155"/>
      <c r="AA355" s="156"/>
      <c r="AB355" s="157">
        <f t="shared" si="972"/>
        <v>0</v>
      </c>
      <c r="AC355" s="158">
        <f t="shared" si="972"/>
        <v>0</v>
      </c>
      <c r="AD355" s="157">
        <f t="shared" si="973"/>
        <v>50</v>
      </c>
      <c r="AE355" s="158">
        <f t="shared" si="973"/>
        <v>54</v>
      </c>
      <c r="AF355" s="157">
        <f t="shared" si="974"/>
        <v>50</v>
      </c>
      <c r="AG355" s="158">
        <f t="shared" si="974"/>
        <v>54</v>
      </c>
      <c r="AH355" s="155">
        <v>3.3</v>
      </c>
      <c r="AI355" s="156">
        <v>3.6</v>
      </c>
      <c r="AJ355" s="157">
        <f t="shared" si="975"/>
        <v>112.19999999999999</v>
      </c>
      <c r="AK355" s="157">
        <f t="shared" si="975"/>
        <v>104.4</v>
      </c>
      <c r="AL355" s="155">
        <v>3.9</v>
      </c>
      <c r="AM355" s="156">
        <v>3.2</v>
      </c>
      <c r="AN355" s="157">
        <f t="shared" si="976"/>
        <v>62.4</v>
      </c>
      <c r="AO355" s="157">
        <f t="shared" si="976"/>
        <v>80</v>
      </c>
      <c r="AP355" s="155"/>
      <c r="AQ355" s="156"/>
      <c r="AR355" s="157">
        <f t="shared" si="977"/>
        <v>0</v>
      </c>
      <c r="AS355" s="158">
        <f t="shared" si="977"/>
        <v>0</v>
      </c>
      <c r="AT355" s="157">
        <f t="shared" si="978"/>
        <v>3.492</v>
      </c>
      <c r="AU355" s="158">
        <f t="shared" si="978"/>
        <v>3.414814814814815</v>
      </c>
      <c r="AV355" s="157">
        <f t="shared" si="979"/>
        <v>174.6</v>
      </c>
      <c r="AW355" s="158">
        <f t="shared" si="979"/>
        <v>184.4</v>
      </c>
      <c r="AX355" s="155">
        <v>71.900000000000006</v>
      </c>
      <c r="AY355" s="156">
        <v>71.400000000000006</v>
      </c>
      <c r="AZ355" s="157">
        <f t="shared" si="980"/>
        <v>2444.6000000000004</v>
      </c>
      <c r="BA355" s="158">
        <f t="shared" si="980"/>
        <v>2070.6000000000004</v>
      </c>
      <c r="BB355" s="155">
        <v>64.400000000000006</v>
      </c>
      <c r="BC355" s="156">
        <v>55.6</v>
      </c>
      <c r="BD355" s="157">
        <f t="shared" si="981"/>
        <v>1030.4000000000001</v>
      </c>
      <c r="BE355" s="158">
        <f t="shared" si="981"/>
        <v>1390</v>
      </c>
      <c r="BF355" s="155"/>
      <c r="BG355" s="156"/>
      <c r="BH355" s="157">
        <f t="shared" si="982"/>
        <v>0</v>
      </c>
      <c r="BI355" s="158">
        <f t="shared" si="982"/>
        <v>0</v>
      </c>
      <c r="BJ355" s="157">
        <f t="shared" si="983"/>
        <v>69.500000000000014</v>
      </c>
      <c r="BK355" s="158">
        <f t="shared" si="983"/>
        <v>64.085185185185196</v>
      </c>
      <c r="BL355" s="157">
        <f t="shared" si="984"/>
        <v>3475.0000000000009</v>
      </c>
      <c r="BM355" s="158">
        <f t="shared" si="984"/>
        <v>3460.6000000000004</v>
      </c>
      <c r="BN355" s="155">
        <v>133</v>
      </c>
      <c r="BO355" s="156">
        <v>155</v>
      </c>
      <c r="BP355" s="157">
        <f t="shared" si="985"/>
        <v>133</v>
      </c>
      <c r="BQ355" s="158">
        <f t="shared" si="985"/>
        <v>155</v>
      </c>
      <c r="BR355" s="155">
        <v>117</v>
      </c>
      <c r="BS355" s="156">
        <v>149</v>
      </c>
      <c r="BT355" s="157">
        <f t="shared" si="986"/>
        <v>117</v>
      </c>
      <c r="BU355" s="158">
        <f t="shared" si="986"/>
        <v>149</v>
      </c>
      <c r="BV355" s="155"/>
      <c r="BW355" s="156"/>
      <c r="BX355" s="157">
        <f t="shared" si="987"/>
        <v>0</v>
      </c>
      <c r="BY355" s="158">
        <f t="shared" si="987"/>
        <v>0</v>
      </c>
      <c r="BZ355" s="157">
        <f t="shared" si="988"/>
        <v>250</v>
      </c>
      <c r="CA355" s="158">
        <f t="shared" si="988"/>
        <v>304</v>
      </c>
      <c r="CB355" s="157">
        <f t="shared" si="989"/>
        <v>250</v>
      </c>
      <c r="CC355" s="158">
        <f t="shared" si="989"/>
        <v>304</v>
      </c>
      <c r="CD355" s="155">
        <v>4.7</v>
      </c>
      <c r="CE355" s="156">
        <v>4.9000000000000004</v>
      </c>
      <c r="CF355" s="157">
        <f t="shared" si="990"/>
        <v>625.1</v>
      </c>
      <c r="CG355" s="158">
        <f t="shared" si="990"/>
        <v>759.5</v>
      </c>
      <c r="CH355" s="155">
        <v>4.4000000000000004</v>
      </c>
      <c r="CI355" s="156">
        <v>4.5999999999999996</v>
      </c>
      <c r="CJ355" s="157">
        <f t="shared" si="991"/>
        <v>514.80000000000007</v>
      </c>
      <c r="CK355" s="158">
        <f t="shared" si="991"/>
        <v>685.4</v>
      </c>
      <c r="CL355" s="155"/>
      <c r="CM355" s="156"/>
      <c r="CN355" s="157">
        <f t="shared" si="992"/>
        <v>0</v>
      </c>
      <c r="CO355" s="158">
        <f t="shared" si="992"/>
        <v>0</v>
      </c>
      <c r="CP355" s="157">
        <f t="shared" si="993"/>
        <v>4.5596000000000005</v>
      </c>
      <c r="CQ355" s="158">
        <f t="shared" si="993"/>
        <v>4.7529605263157899</v>
      </c>
      <c r="CR355" s="157">
        <f t="shared" si="994"/>
        <v>1139.9000000000001</v>
      </c>
      <c r="CS355" s="158">
        <f t="shared" si="994"/>
        <v>1444.9</v>
      </c>
      <c r="CT355" s="155">
        <v>85.1</v>
      </c>
      <c r="CU355" s="156">
        <v>81.400000000000006</v>
      </c>
      <c r="CV355" s="157">
        <f t="shared" si="995"/>
        <v>11318.3</v>
      </c>
      <c r="CW355" s="158">
        <f t="shared" si="995"/>
        <v>12617</v>
      </c>
      <c r="CX355" s="155">
        <v>74.900000000000006</v>
      </c>
      <c r="CY355" s="156">
        <v>73</v>
      </c>
      <c r="CZ355" s="157">
        <f t="shared" si="996"/>
        <v>8763.3000000000011</v>
      </c>
      <c r="DA355" s="158">
        <f t="shared" si="996"/>
        <v>10877</v>
      </c>
      <c r="DB355" s="155"/>
      <c r="DC355" s="156"/>
      <c r="DD355" s="157">
        <f t="shared" si="997"/>
        <v>0</v>
      </c>
      <c r="DE355" s="158">
        <f t="shared" si="997"/>
        <v>0</v>
      </c>
      <c r="DF355" s="157">
        <f t="shared" si="998"/>
        <v>80.326399999999992</v>
      </c>
      <c r="DG355" s="158">
        <f t="shared" si="998"/>
        <v>77.28289473684211</v>
      </c>
      <c r="DH355" s="157">
        <f t="shared" si="999"/>
        <v>20081.599999999999</v>
      </c>
      <c r="DI355" s="158">
        <f t="shared" si="999"/>
        <v>23494</v>
      </c>
      <c r="DJ355" s="157">
        <f t="shared" si="1000"/>
        <v>300</v>
      </c>
      <c r="DK355" s="158">
        <f t="shared" si="1000"/>
        <v>358</v>
      </c>
      <c r="DL355" s="157">
        <f t="shared" si="1000"/>
        <v>300</v>
      </c>
      <c r="DM355" s="158">
        <f t="shared" si="1000"/>
        <v>358</v>
      </c>
      <c r="DN355" s="157">
        <f t="shared" si="1001"/>
        <v>4.3816666666666668</v>
      </c>
      <c r="DO355" s="158">
        <f t="shared" si="1001"/>
        <v>4.5511173184357547</v>
      </c>
      <c r="DP355" s="157">
        <f t="shared" si="1002"/>
        <v>1314.5</v>
      </c>
      <c r="DQ355" s="158">
        <f t="shared" si="1002"/>
        <v>1629.3000000000002</v>
      </c>
      <c r="DR355" s="157">
        <f t="shared" si="1003"/>
        <v>78.521999999999991</v>
      </c>
      <c r="DS355" s="158">
        <f t="shared" si="1003"/>
        <v>75.292178770949718</v>
      </c>
      <c r="DT355" s="157">
        <f t="shared" si="1004"/>
        <v>23556.6</v>
      </c>
      <c r="DU355" s="158">
        <f t="shared" si="1004"/>
        <v>26954.6</v>
      </c>
      <c r="DV355" s="155">
        <v>96</v>
      </c>
      <c r="DW355" s="156">
        <v>114</v>
      </c>
      <c r="DX355" s="157">
        <f t="shared" si="1005"/>
        <v>96</v>
      </c>
      <c r="DY355" s="158">
        <f t="shared" si="1005"/>
        <v>114</v>
      </c>
      <c r="DZ355" s="155">
        <v>262</v>
      </c>
      <c r="EA355" s="156">
        <v>330</v>
      </c>
      <c r="EB355" s="157">
        <f t="shared" si="1006"/>
        <v>262</v>
      </c>
      <c r="EC355" s="158">
        <f t="shared" si="1006"/>
        <v>330</v>
      </c>
      <c r="ED355" s="155"/>
      <c r="EE355" s="156"/>
      <c r="EF355" s="157">
        <f t="shared" si="1007"/>
        <v>0</v>
      </c>
      <c r="EG355" s="158">
        <f t="shared" si="1007"/>
        <v>0</v>
      </c>
      <c r="EH355" s="157">
        <f t="shared" si="1008"/>
        <v>358</v>
      </c>
      <c r="EI355" s="158">
        <f t="shared" si="1008"/>
        <v>444</v>
      </c>
      <c r="EJ355" s="157">
        <f t="shared" si="1009"/>
        <v>358</v>
      </c>
      <c r="EK355" s="158">
        <f t="shared" si="1009"/>
        <v>444</v>
      </c>
      <c r="EL355" s="155">
        <v>3.5</v>
      </c>
      <c r="EM355" s="156">
        <v>3.8</v>
      </c>
      <c r="EN355" s="157">
        <f t="shared" si="1010"/>
        <v>336</v>
      </c>
      <c r="EO355" s="158">
        <f t="shared" si="1010"/>
        <v>433.2</v>
      </c>
      <c r="EP355" s="155">
        <v>3.6</v>
      </c>
      <c r="EQ355" s="156">
        <v>3.8</v>
      </c>
      <c r="ER355" s="157">
        <f t="shared" si="1011"/>
        <v>943.2</v>
      </c>
      <c r="ES355" s="158">
        <f t="shared" si="1011"/>
        <v>1254</v>
      </c>
      <c r="ET355" s="155"/>
      <c r="EU355" s="156"/>
      <c r="EV355" s="157">
        <f t="shared" si="1012"/>
        <v>0</v>
      </c>
      <c r="EW355" s="158">
        <f t="shared" si="1012"/>
        <v>0</v>
      </c>
      <c r="EX355" s="157">
        <f t="shared" si="1013"/>
        <v>3.5731843575418996</v>
      </c>
      <c r="EY355" s="158">
        <f t="shared" si="1013"/>
        <v>3.8000000000000003</v>
      </c>
      <c r="EZ355" s="157">
        <f t="shared" si="1014"/>
        <v>1279.2</v>
      </c>
      <c r="FA355" s="158">
        <f t="shared" si="1014"/>
        <v>1687.2</v>
      </c>
      <c r="FB355" s="155">
        <v>62.4</v>
      </c>
      <c r="FC355" s="156">
        <v>62.6</v>
      </c>
      <c r="FD355" s="157">
        <f t="shared" si="1015"/>
        <v>5990.4</v>
      </c>
      <c r="FE355" s="158">
        <f t="shared" si="1015"/>
        <v>7136.4000000000005</v>
      </c>
      <c r="FF355" s="155">
        <v>53.9</v>
      </c>
      <c r="FG355" s="156">
        <v>53</v>
      </c>
      <c r="FH355" s="157">
        <f t="shared" si="1016"/>
        <v>14121.8</v>
      </c>
      <c r="FI355" s="158">
        <f t="shared" si="1016"/>
        <v>17490</v>
      </c>
      <c r="FJ355" s="155"/>
      <c r="FK355" s="156"/>
      <c r="FL355" s="157">
        <f t="shared" si="1017"/>
        <v>0</v>
      </c>
      <c r="FM355" s="158">
        <f t="shared" si="1017"/>
        <v>0</v>
      </c>
      <c r="FN355" s="157">
        <f t="shared" si="1018"/>
        <v>56.179329608938538</v>
      </c>
      <c r="FO355" s="158">
        <f t="shared" si="1018"/>
        <v>55.464864864864872</v>
      </c>
      <c r="FP355" s="157">
        <f t="shared" si="1019"/>
        <v>20112.199999999997</v>
      </c>
      <c r="FQ355" s="158">
        <f t="shared" si="1019"/>
        <v>24626.400000000001</v>
      </c>
      <c r="FR355" s="155">
        <v>231</v>
      </c>
      <c r="FS355" s="156">
        <v>263</v>
      </c>
      <c r="FT355" s="157">
        <f t="shared" si="1020"/>
        <v>231</v>
      </c>
      <c r="FU355" s="158">
        <f t="shared" si="1020"/>
        <v>263</v>
      </c>
      <c r="FV355" s="155">
        <v>3.6</v>
      </c>
      <c r="FW355" s="156">
        <v>4.3</v>
      </c>
      <c r="FX355" s="157">
        <f t="shared" si="1021"/>
        <v>831.6</v>
      </c>
      <c r="FY355" s="158">
        <f t="shared" si="1021"/>
        <v>1130.8999999999999</v>
      </c>
      <c r="FZ355" s="155">
        <v>46.9</v>
      </c>
      <c r="GA355" s="156">
        <v>45.2</v>
      </c>
      <c r="GB355" s="157">
        <f t="shared" si="1022"/>
        <v>10833.9</v>
      </c>
      <c r="GC355" s="158">
        <f t="shared" si="1022"/>
        <v>11887.6</v>
      </c>
      <c r="GD355" s="157">
        <f t="shared" si="1023"/>
        <v>263</v>
      </c>
      <c r="GE355" s="158">
        <f t="shared" si="1023"/>
        <v>298</v>
      </c>
      <c r="GF355" s="157">
        <f t="shared" si="1023"/>
        <v>263</v>
      </c>
      <c r="GG355" s="158">
        <f t="shared" si="1023"/>
        <v>298</v>
      </c>
      <c r="GH355" s="157">
        <f t="shared" si="1024"/>
        <v>1073.3</v>
      </c>
      <c r="GI355" s="158">
        <f t="shared" si="1024"/>
        <v>1297.0999999999999</v>
      </c>
      <c r="GJ355" s="157">
        <f t="shared" si="1025"/>
        <v>19753.3</v>
      </c>
      <c r="GK355" s="158">
        <f t="shared" si="1025"/>
        <v>21824</v>
      </c>
      <c r="GL355" s="157">
        <f t="shared" si="1026"/>
        <v>395</v>
      </c>
      <c r="GM355" s="158">
        <f t="shared" si="1026"/>
        <v>504</v>
      </c>
      <c r="GN355" s="157">
        <f t="shared" si="1026"/>
        <v>395</v>
      </c>
      <c r="GO355" s="158">
        <f t="shared" si="1026"/>
        <v>504</v>
      </c>
      <c r="GP355" s="157">
        <f t="shared" si="1027"/>
        <v>1520.4</v>
      </c>
      <c r="GQ355" s="158">
        <f t="shared" si="1027"/>
        <v>2019.4</v>
      </c>
      <c r="GR355" s="157">
        <f t="shared" si="1028"/>
        <v>23915.5</v>
      </c>
      <c r="GS355" s="158">
        <f t="shared" si="1028"/>
        <v>29757</v>
      </c>
      <c r="GT355" s="157">
        <f t="shared" si="1029"/>
        <v>658</v>
      </c>
      <c r="GU355" s="158">
        <f t="shared" si="1029"/>
        <v>802</v>
      </c>
      <c r="GV355" s="157">
        <f t="shared" si="1029"/>
        <v>658</v>
      </c>
      <c r="GW355" s="158">
        <f t="shared" si="1029"/>
        <v>802</v>
      </c>
      <c r="GX355" s="157">
        <f t="shared" si="1030"/>
        <v>2593.6999999999998</v>
      </c>
      <c r="GY355" s="158">
        <f t="shared" si="1030"/>
        <v>3316.5</v>
      </c>
      <c r="GZ355" s="157">
        <f t="shared" si="1030"/>
        <v>43668.800000000003</v>
      </c>
      <c r="HA355" s="158">
        <f t="shared" si="1030"/>
        <v>51581</v>
      </c>
      <c r="HB355" s="157">
        <f t="shared" si="1031"/>
        <v>0</v>
      </c>
      <c r="HC355" s="158">
        <f t="shared" si="1031"/>
        <v>0</v>
      </c>
      <c r="HD355" s="157">
        <f t="shared" si="1031"/>
        <v>0</v>
      </c>
      <c r="HE355" s="158">
        <f t="shared" si="1031"/>
        <v>0</v>
      </c>
      <c r="HF355" s="157" t="str">
        <f t="shared" si="1032"/>
        <v/>
      </c>
      <c r="HG355" s="158" t="str">
        <f t="shared" si="1032"/>
        <v/>
      </c>
      <c r="HH355" s="157" t="str">
        <f t="shared" si="1033"/>
        <v/>
      </c>
      <c r="HI355" s="158" t="str">
        <f t="shared" si="1033"/>
        <v/>
      </c>
      <c r="HJ355" s="157">
        <f t="shared" si="1034"/>
        <v>3425.2999999999997</v>
      </c>
      <c r="HK355" s="158">
        <f t="shared" si="1034"/>
        <v>4447.3999999999996</v>
      </c>
      <c r="HL355" s="157">
        <f t="shared" si="1035"/>
        <v>54502.7</v>
      </c>
      <c r="HM355" s="158">
        <f t="shared" si="1035"/>
        <v>63468.6</v>
      </c>
    </row>
    <row r="356" spans="1:221" s="82" customFormat="1" ht="15" customHeight="1">
      <c r="A356" s="265" t="s">
        <v>693</v>
      </c>
      <c r="B356" s="213" t="s">
        <v>758</v>
      </c>
      <c r="C356" s="215"/>
      <c r="D356" s="13">
        <v>228547</v>
      </c>
      <c r="E356" s="13">
        <v>8</v>
      </c>
      <c r="F356" s="155">
        <v>5830</v>
      </c>
      <c r="G356" s="156">
        <v>5434</v>
      </c>
      <c r="H356" s="155">
        <v>89</v>
      </c>
      <c r="I356" s="156">
        <v>74</v>
      </c>
      <c r="J356" s="157">
        <f t="shared" si="968"/>
        <v>5741</v>
      </c>
      <c r="K356" s="158">
        <f t="shared" si="968"/>
        <v>5360</v>
      </c>
      <c r="L356" s="155"/>
      <c r="M356" s="156"/>
      <c r="N356" s="157">
        <f t="shared" si="969"/>
        <v>5741</v>
      </c>
      <c r="O356" s="158">
        <f t="shared" si="969"/>
        <v>5360</v>
      </c>
      <c r="P356" s="157">
        <f t="shared" si="969"/>
        <v>5741</v>
      </c>
      <c r="Q356" s="158">
        <f t="shared" si="969"/>
        <v>5360</v>
      </c>
      <c r="R356" s="155">
        <v>224</v>
      </c>
      <c r="S356" s="156">
        <v>223</v>
      </c>
      <c r="T356" s="157">
        <f t="shared" si="970"/>
        <v>224</v>
      </c>
      <c r="U356" s="158">
        <f t="shared" si="970"/>
        <v>223</v>
      </c>
      <c r="V356" s="155">
        <v>257</v>
      </c>
      <c r="W356" s="156">
        <v>251</v>
      </c>
      <c r="X356" s="157">
        <f t="shared" si="971"/>
        <v>257</v>
      </c>
      <c r="Y356" s="158">
        <f t="shared" si="971"/>
        <v>251</v>
      </c>
      <c r="Z356" s="155"/>
      <c r="AA356" s="156"/>
      <c r="AB356" s="157">
        <f t="shared" si="972"/>
        <v>0</v>
      </c>
      <c r="AC356" s="158">
        <f t="shared" si="972"/>
        <v>0</v>
      </c>
      <c r="AD356" s="157">
        <f t="shared" si="973"/>
        <v>481</v>
      </c>
      <c r="AE356" s="158">
        <f t="shared" si="973"/>
        <v>474</v>
      </c>
      <c r="AF356" s="157">
        <f t="shared" si="974"/>
        <v>481</v>
      </c>
      <c r="AG356" s="158">
        <f t="shared" si="974"/>
        <v>474</v>
      </c>
      <c r="AH356" s="155">
        <v>3.5</v>
      </c>
      <c r="AI356" s="156">
        <v>3.3</v>
      </c>
      <c r="AJ356" s="157">
        <f t="shared" si="975"/>
        <v>784</v>
      </c>
      <c r="AK356" s="157">
        <f t="shared" si="975"/>
        <v>735.9</v>
      </c>
      <c r="AL356" s="155">
        <v>3.3</v>
      </c>
      <c r="AM356" s="156">
        <v>3.8</v>
      </c>
      <c r="AN356" s="157">
        <f t="shared" si="976"/>
        <v>848.09999999999991</v>
      </c>
      <c r="AO356" s="157">
        <f t="shared" si="976"/>
        <v>953.8</v>
      </c>
      <c r="AP356" s="155"/>
      <c r="AQ356" s="156"/>
      <c r="AR356" s="157">
        <f t="shared" si="977"/>
        <v>0</v>
      </c>
      <c r="AS356" s="158">
        <f t="shared" si="977"/>
        <v>0</v>
      </c>
      <c r="AT356" s="157">
        <f t="shared" si="978"/>
        <v>3.393139293139293</v>
      </c>
      <c r="AU356" s="158">
        <f t="shared" si="978"/>
        <v>3.5647679324894512</v>
      </c>
      <c r="AV356" s="157">
        <f t="shared" si="979"/>
        <v>1632.1</v>
      </c>
      <c r="AW356" s="158">
        <f t="shared" si="979"/>
        <v>1689.6999999999998</v>
      </c>
      <c r="AX356" s="155">
        <v>62.1</v>
      </c>
      <c r="AY356" s="156">
        <v>61.9</v>
      </c>
      <c r="AZ356" s="157">
        <f t="shared" si="980"/>
        <v>13910.4</v>
      </c>
      <c r="BA356" s="158">
        <f t="shared" si="980"/>
        <v>13803.699999999999</v>
      </c>
      <c r="BB356" s="155">
        <v>59.5</v>
      </c>
      <c r="BC356" s="156">
        <v>63.2</v>
      </c>
      <c r="BD356" s="157">
        <f t="shared" si="981"/>
        <v>15291.5</v>
      </c>
      <c r="BE356" s="158">
        <f t="shared" si="981"/>
        <v>15863.2</v>
      </c>
      <c r="BF356" s="155"/>
      <c r="BG356" s="156"/>
      <c r="BH356" s="157">
        <f t="shared" si="982"/>
        <v>0</v>
      </c>
      <c r="BI356" s="158">
        <f t="shared" si="982"/>
        <v>0</v>
      </c>
      <c r="BJ356" s="157">
        <f t="shared" si="983"/>
        <v>60.710810810810813</v>
      </c>
      <c r="BK356" s="158">
        <f t="shared" si="983"/>
        <v>62.58839662447258</v>
      </c>
      <c r="BL356" s="157">
        <f t="shared" si="984"/>
        <v>29201.9</v>
      </c>
      <c r="BM356" s="158">
        <f t="shared" si="984"/>
        <v>29666.9</v>
      </c>
      <c r="BN356" s="155">
        <v>953</v>
      </c>
      <c r="BO356" s="156">
        <v>907</v>
      </c>
      <c r="BP356" s="157">
        <f t="shared" si="985"/>
        <v>953</v>
      </c>
      <c r="BQ356" s="158">
        <f t="shared" si="985"/>
        <v>907</v>
      </c>
      <c r="BR356" s="155">
        <v>1636</v>
      </c>
      <c r="BS356" s="156">
        <v>1640</v>
      </c>
      <c r="BT356" s="157">
        <f t="shared" si="986"/>
        <v>1636</v>
      </c>
      <c r="BU356" s="158">
        <f t="shared" si="986"/>
        <v>1640</v>
      </c>
      <c r="BV356" s="155"/>
      <c r="BW356" s="156"/>
      <c r="BX356" s="157">
        <f t="shared" si="987"/>
        <v>0</v>
      </c>
      <c r="BY356" s="158">
        <f t="shared" si="987"/>
        <v>0</v>
      </c>
      <c r="BZ356" s="157">
        <f t="shared" si="988"/>
        <v>2589</v>
      </c>
      <c r="CA356" s="158">
        <f t="shared" si="988"/>
        <v>2547</v>
      </c>
      <c r="CB356" s="157">
        <f t="shared" si="989"/>
        <v>2589</v>
      </c>
      <c r="CC356" s="158">
        <f t="shared" si="989"/>
        <v>2547</v>
      </c>
      <c r="CD356" s="155">
        <v>4.8</v>
      </c>
      <c r="CE356" s="156">
        <v>4.3</v>
      </c>
      <c r="CF356" s="157">
        <f t="shared" si="990"/>
        <v>4574.3999999999996</v>
      </c>
      <c r="CG356" s="158">
        <f t="shared" si="990"/>
        <v>3900.1</v>
      </c>
      <c r="CH356" s="155">
        <v>4.9000000000000004</v>
      </c>
      <c r="CI356" s="156">
        <v>4.9000000000000004</v>
      </c>
      <c r="CJ356" s="157">
        <f t="shared" si="991"/>
        <v>8016.4000000000005</v>
      </c>
      <c r="CK356" s="158">
        <f t="shared" si="991"/>
        <v>8036.0000000000009</v>
      </c>
      <c r="CL356" s="155"/>
      <c r="CM356" s="156"/>
      <c r="CN356" s="157">
        <f t="shared" si="992"/>
        <v>0</v>
      </c>
      <c r="CO356" s="158">
        <f t="shared" si="992"/>
        <v>0</v>
      </c>
      <c r="CP356" s="157">
        <f t="shared" si="993"/>
        <v>4.8631904210119732</v>
      </c>
      <c r="CQ356" s="158">
        <f t="shared" si="993"/>
        <v>4.6863368669022378</v>
      </c>
      <c r="CR356" s="157">
        <f t="shared" si="994"/>
        <v>12590.8</v>
      </c>
      <c r="CS356" s="158">
        <f t="shared" si="994"/>
        <v>11936.1</v>
      </c>
      <c r="CT356" s="155">
        <v>81.099999999999994</v>
      </c>
      <c r="CU356" s="156">
        <v>80.3</v>
      </c>
      <c r="CV356" s="157">
        <f t="shared" si="995"/>
        <v>77288.299999999988</v>
      </c>
      <c r="CW356" s="158">
        <f t="shared" si="995"/>
        <v>72832.099999999991</v>
      </c>
      <c r="CX356" s="155">
        <v>80.599999999999994</v>
      </c>
      <c r="CY356" s="156">
        <v>83.1</v>
      </c>
      <c r="CZ356" s="157">
        <f t="shared" si="996"/>
        <v>131861.59999999998</v>
      </c>
      <c r="DA356" s="158">
        <f t="shared" si="996"/>
        <v>136284</v>
      </c>
      <c r="DB356" s="155"/>
      <c r="DC356" s="156"/>
      <c r="DD356" s="157">
        <f t="shared" si="997"/>
        <v>0</v>
      </c>
      <c r="DE356" s="158">
        <f t="shared" si="997"/>
        <v>0</v>
      </c>
      <c r="DF356" s="157">
        <f t="shared" si="998"/>
        <v>80.784047894940116</v>
      </c>
      <c r="DG356" s="158">
        <f t="shared" si="998"/>
        <v>82.102905378877097</v>
      </c>
      <c r="DH356" s="157">
        <f t="shared" si="999"/>
        <v>209149.89999999997</v>
      </c>
      <c r="DI356" s="158">
        <f t="shared" si="999"/>
        <v>209116.09999999998</v>
      </c>
      <c r="DJ356" s="157">
        <f t="shared" si="1000"/>
        <v>3070</v>
      </c>
      <c r="DK356" s="158">
        <f t="shared" si="1000"/>
        <v>3021</v>
      </c>
      <c r="DL356" s="157">
        <f t="shared" si="1000"/>
        <v>3070</v>
      </c>
      <c r="DM356" s="158">
        <f t="shared" si="1000"/>
        <v>3021</v>
      </c>
      <c r="DN356" s="157">
        <f t="shared" si="1001"/>
        <v>4.6328664495114005</v>
      </c>
      <c r="DO356" s="158">
        <f t="shared" si="1001"/>
        <v>4.510360807679576</v>
      </c>
      <c r="DP356" s="157">
        <f t="shared" si="1002"/>
        <v>14222.9</v>
      </c>
      <c r="DQ356" s="158">
        <f t="shared" si="1002"/>
        <v>13625.8</v>
      </c>
      <c r="DR356" s="157">
        <f t="shared" si="1003"/>
        <v>77.639022801302914</v>
      </c>
      <c r="DS356" s="158">
        <f t="shared" si="1003"/>
        <v>79.041046011254537</v>
      </c>
      <c r="DT356" s="157">
        <f t="shared" si="1004"/>
        <v>238351.79999999996</v>
      </c>
      <c r="DU356" s="158">
        <f t="shared" si="1004"/>
        <v>238782.99999999994</v>
      </c>
      <c r="DV356" s="155">
        <v>304</v>
      </c>
      <c r="DW356" s="156">
        <v>259</v>
      </c>
      <c r="DX356" s="157">
        <f t="shared" si="1005"/>
        <v>304</v>
      </c>
      <c r="DY356" s="158">
        <f t="shared" si="1005"/>
        <v>259</v>
      </c>
      <c r="DZ356" s="155">
        <v>1187</v>
      </c>
      <c r="EA356" s="156">
        <v>1029</v>
      </c>
      <c r="EB356" s="157">
        <f t="shared" si="1006"/>
        <v>1187</v>
      </c>
      <c r="EC356" s="158">
        <f t="shared" si="1006"/>
        <v>1029</v>
      </c>
      <c r="ED356" s="155"/>
      <c r="EE356" s="156"/>
      <c r="EF356" s="157">
        <f t="shared" si="1007"/>
        <v>0</v>
      </c>
      <c r="EG356" s="158">
        <f t="shared" si="1007"/>
        <v>0</v>
      </c>
      <c r="EH356" s="157">
        <f t="shared" si="1008"/>
        <v>1491</v>
      </c>
      <c r="EI356" s="158">
        <f t="shared" si="1008"/>
        <v>1288</v>
      </c>
      <c r="EJ356" s="157">
        <f t="shared" si="1009"/>
        <v>1491</v>
      </c>
      <c r="EK356" s="158">
        <f t="shared" si="1009"/>
        <v>1288</v>
      </c>
      <c r="EL356" s="155">
        <v>3.9</v>
      </c>
      <c r="EM356" s="156">
        <v>3.6</v>
      </c>
      <c r="EN356" s="157">
        <f t="shared" si="1010"/>
        <v>1185.5999999999999</v>
      </c>
      <c r="EO356" s="158">
        <f t="shared" si="1010"/>
        <v>932.4</v>
      </c>
      <c r="EP356" s="155">
        <v>4</v>
      </c>
      <c r="EQ356" s="156">
        <v>3.9</v>
      </c>
      <c r="ER356" s="157">
        <f t="shared" si="1011"/>
        <v>4748</v>
      </c>
      <c r="ES356" s="158">
        <f t="shared" si="1011"/>
        <v>4013.1</v>
      </c>
      <c r="ET356" s="155"/>
      <c r="EU356" s="156"/>
      <c r="EV356" s="157">
        <f t="shared" si="1012"/>
        <v>0</v>
      </c>
      <c r="EW356" s="158">
        <f t="shared" si="1012"/>
        <v>0</v>
      </c>
      <c r="EX356" s="157">
        <f t="shared" si="1013"/>
        <v>3.9796109993293096</v>
      </c>
      <c r="EY356" s="158">
        <f t="shared" si="1013"/>
        <v>3.839673913043478</v>
      </c>
      <c r="EZ356" s="157">
        <f t="shared" si="1014"/>
        <v>5933.6</v>
      </c>
      <c r="FA356" s="158">
        <f t="shared" si="1014"/>
        <v>4945.5</v>
      </c>
      <c r="FB356" s="155">
        <v>62.1</v>
      </c>
      <c r="FC356" s="156">
        <v>64</v>
      </c>
      <c r="FD356" s="157">
        <f t="shared" si="1015"/>
        <v>18878.400000000001</v>
      </c>
      <c r="FE356" s="158">
        <f t="shared" si="1015"/>
        <v>16576</v>
      </c>
      <c r="FF356" s="155">
        <v>56.5</v>
      </c>
      <c r="FG356" s="156">
        <v>58</v>
      </c>
      <c r="FH356" s="157">
        <f t="shared" si="1016"/>
        <v>67065.5</v>
      </c>
      <c r="FI356" s="158">
        <f t="shared" si="1016"/>
        <v>59682</v>
      </c>
      <c r="FJ356" s="155"/>
      <c r="FK356" s="156"/>
      <c r="FL356" s="157">
        <f t="shared" si="1017"/>
        <v>0</v>
      </c>
      <c r="FM356" s="158">
        <f t="shared" si="1017"/>
        <v>0</v>
      </c>
      <c r="FN356" s="157">
        <f t="shared" si="1018"/>
        <v>57.641784037558679</v>
      </c>
      <c r="FO356" s="158">
        <f t="shared" si="1018"/>
        <v>59.206521739130437</v>
      </c>
      <c r="FP356" s="157">
        <f t="shared" si="1019"/>
        <v>85943.9</v>
      </c>
      <c r="FQ356" s="158">
        <f t="shared" si="1019"/>
        <v>76258</v>
      </c>
      <c r="FR356" s="155">
        <v>1180</v>
      </c>
      <c r="FS356" s="156">
        <v>1051</v>
      </c>
      <c r="FT356" s="157">
        <f t="shared" si="1020"/>
        <v>1180</v>
      </c>
      <c r="FU356" s="158">
        <f t="shared" si="1020"/>
        <v>1051</v>
      </c>
      <c r="FV356" s="155">
        <v>5.2</v>
      </c>
      <c r="FW356" s="156">
        <v>4.5999999999999996</v>
      </c>
      <c r="FX356" s="157">
        <f t="shared" si="1021"/>
        <v>6136</v>
      </c>
      <c r="FY356" s="158">
        <f t="shared" si="1021"/>
        <v>4834.5999999999995</v>
      </c>
      <c r="FZ356" s="155">
        <v>52.6</v>
      </c>
      <c r="GA356" s="156">
        <v>54.3</v>
      </c>
      <c r="GB356" s="157">
        <f t="shared" si="1022"/>
        <v>62068</v>
      </c>
      <c r="GC356" s="158">
        <f t="shared" si="1022"/>
        <v>57069.299999999996</v>
      </c>
      <c r="GD356" s="157">
        <f t="shared" si="1023"/>
        <v>1481</v>
      </c>
      <c r="GE356" s="158">
        <f t="shared" si="1023"/>
        <v>1389</v>
      </c>
      <c r="GF356" s="157">
        <f t="shared" si="1023"/>
        <v>1481</v>
      </c>
      <c r="GG356" s="158">
        <f t="shared" si="1023"/>
        <v>1389</v>
      </c>
      <c r="GH356" s="157">
        <f t="shared" si="1024"/>
        <v>6544</v>
      </c>
      <c r="GI356" s="158">
        <f t="shared" si="1024"/>
        <v>5568.4</v>
      </c>
      <c r="GJ356" s="157">
        <f t="shared" si="1025"/>
        <v>110077.09999999998</v>
      </c>
      <c r="GK356" s="158">
        <f t="shared" si="1025"/>
        <v>103211.79999999999</v>
      </c>
      <c r="GL356" s="157">
        <f t="shared" si="1026"/>
        <v>3080</v>
      </c>
      <c r="GM356" s="158">
        <f t="shared" si="1026"/>
        <v>2920</v>
      </c>
      <c r="GN356" s="157">
        <f t="shared" si="1026"/>
        <v>3080</v>
      </c>
      <c r="GO356" s="158">
        <f t="shared" si="1026"/>
        <v>2920</v>
      </c>
      <c r="GP356" s="157">
        <f t="shared" si="1027"/>
        <v>13612.5</v>
      </c>
      <c r="GQ356" s="158">
        <f t="shared" si="1027"/>
        <v>13002.900000000001</v>
      </c>
      <c r="GR356" s="157">
        <f t="shared" si="1028"/>
        <v>214218.59999999998</v>
      </c>
      <c r="GS356" s="158">
        <f t="shared" si="1028"/>
        <v>211829.2</v>
      </c>
      <c r="GT356" s="157">
        <f t="shared" si="1029"/>
        <v>4561</v>
      </c>
      <c r="GU356" s="158">
        <f t="shared" si="1029"/>
        <v>4309</v>
      </c>
      <c r="GV356" s="157">
        <f t="shared" si="1029"/>
        <v>4561</v>
      </c>
      <c r="GW356" s="158">
        <f t="shared" si="1029"/>
        <v>4309</v>
      </c>
      <c r="GX356" s="157">
        <f t="shared" si="1030"/>
        <v>20156.5</v>
      </c>
      <c r="GY356" s="158">
        <f t="shared" si="1030"/>
        <v>18571.300000000003</v>
      </c>
      <c r="GZ356" s="157">
        <f t="shared" si="1030"/>
        <v>324295.69999999995</v>
      </c>
      <c r="HA356" s="158">
        <f t="shared" si="1030"/>
        <v>315041</v>
      </c>
      <c r="HB356" s="157">
        <f t="shared" si="1031"/>
        <v>0</v>
      </c>
      <c r="HC356" s="158">
        <f t="shared" si="1031"/>
        <v>0</v>
      </c>
      <c r="HD356" s="157">
        <f t="shared" si="1031"/>
        <v>0</v>
      </c>
      <c r="HE356" s="158">
        <f t="shared" si="1031"/>
        <v>0</v>
      </c>
      <c r="HF356" s="157" t="str">
        <f t="shared" si="1032"/>
        <v/>
      </c>
      <c r="HG356" s="158" t="str">
        <f t="shared" si="1032"/>
        <v/>
      </c>
      <c r="HH356" s="157" t="str">
        <f t="shared" si="1033"/>
        <v/>
      </c>
      <c r="HI356" s="158" t="str">
        <f t="shared" si="1033"/>
        <v/>
      </c>
      <c r="HJ356" s="157">
        <f t="shared" si="1034"/>
        <v>26292.5</v>
      </c>
      <c r="HK356" s="158">
        <f t="shared" si="1034"/>
        <v>23405.899999999998</v>
      </c>
      <c r="HL356" s="157">
        <f t="shared" si="1035"/>
        <v>386363.69999999995</v>
      </c>
      <c r="HM356" s="158">
        <f t="shared" si="1035"/>
        <v>372110.29999999993</v>
      </c>
    </row>
    <row r="357" spans="1:221" s="82" customFormat="1" ht="15" customHeight="1">
      <c r="A357" s="265" t="s">
        <v>693</v>
      </c>
      <c r="B357" s="15" t="s">
        <v>759</v>
      </c>
      <c r="C357" s="215"/>
      <c r="D357" s="13">
        <v>225308</v>
      </c>
      <c r="E357" s="13">
        <v>8</v>
      </c>
      <c r="F357" s="155">
        <v>771</v>
      </c>
      <c r="G357" s="156">
        <v>880</v>
      </c>
      <c r="H357" s="155">
        <v>6</v>
      </c>
      <c r="I357" s="156">
        <v>14</v>
      </c>
      <c r="J357" s="157">
        <f t="shared" ref="J357:K388" si="1036">F357-H357</f>
        <v>765</v>
      </c>
      <c r="K357" s="158">
        <f t="shared" si="1036"/>
        <v>866</v>
      </c>
      <c r="L357" s="155"/>
      <c r="M357" s="156"/>
      <c r="N357" s="157">
        <f t="shared" ref="N357:Q388" si="1037">+R357+V357+Z357+BN357+BR357+BV357+DV357+DZ357+ED357+FR357</f>
        <v>765</v>
      </c>
      <c r="O357" s="158">
        <f t="shared" si="1037"/>
        <v>866</v>
      </c>
      <c r="P357" s="157">
        <f t="shared" si="1037"/>
        <v>765</v>
      </c>
      <c r="Q357" s="158">
        <f t="shared" si="1037"/>
        <v>866</v>
      </c>
      <c r="R357" s="155">
        <v>77</v>
      </c>
      <c r="S357" s="156">
        <v>78</v>
      </c>
      <c r="T357" s="157">
        <f t="shared" ref="T357:U388" si="1038">IF(AX357&gt;0,R357,)</f>
        <v>77</v>
      </c>
      <c r="U357" s="158">
        <f t="shared" si="1038"/>
        <v>78</v>
      </c>
      <c r="V357" s="155">
        <v>37</v>
      </c>
      <c r="W357" s="156">
        <v>52</v>
      </c>
      <c r="X357" s="157">
        <f t="shared" ref="X357:Y388" si="1039">IF(BB357&gt;0,V357,)</f>
        <v>37</v>
      </c>
      <c r="Y357" s="158">
        <f t="shared" si="1039"/>
        <v>52</v>
      </c>
      <c r="Z357" s="155"/>
      <c r="AA357" s="156"/>
      <c r="AB357" s="157">
        <f t="shared" ref="AB357:AC388" si="1040">IF(BF357&gt;0,Z357,)</f>
        <v>0</v>
      </c>
      <c r="AC357" s="158">
        <f t="shared" si="1040"/>
        <v>0</v>
      </c>
      <c r="AD357" s="157">
        <f t="shared" ref="AD357:AE388" si="1041">R357+V357+Z357</f>
        <v>114</v>
      </c>
      <c r="AE357" s="158">
        <f t="shared" si="1041"/>
        <v>130</v>
      </c>
      <c r="AF357" s="157">
        <f t="shared" ref="AF357:AG388" si="1042">IF(BJ357&gt;0,AD357,)</f>
        <v>114</v>
      </c>
      <c r="AG357" s="158">
        <f t="shared" si="1042"/>
        <v>130</v>
      </c>
      <c r="AH357" s="155">
        <v>3.5</v>
      </c>
      <c r="AI357" s="156">
        <v>3.3</v>
      </c>
      <c r="AJ357" s="157">
        <f t="shared" ref="AJ357:AK388" si="1043">IF(R357&gt;0,(R357*AH357),)</f>
        <v>269.5</v>
      </c>
      <c r="AK357" s="157">
        <f t="shared" si="1043"/>
        <v>257.39999999999998</v>
      </c>
      <c r="AL357" s="155">
        <v>4</v>
      </c>
      <c r="AM357" s="156">
        <v>3.6</v>
      </c>
      <c r="AN357" s="157">
        <f t="shared" ref="AN357:AO388" si="1044">IF(V357&gt;0,(V357*AL357),)</f>
        <v>148</v>
      </c>
      <c r="AO357" s="157">
        <f t="shared" si="1044"/>
        <v>187.20000000000002</v>
      </c>
      <c r="AP357" s="155"/>
      <c r="AQ357" s="156"/>
      <c r="AR357" s="157">
        <f t="shared" ref="AR357:AS388" si="1045">IF(Z357&gt;0,(Z357*AP357),)</f>
        <v>0</v>
      </c>
      <c r="AS357" s="158">
        <f t="shared" si="1045"/>
        <v>0</v>
      </c>
      <c r="AT357" s="157">
        <f t="shared" ref="AT357:AU388" si="1046">IF(AD357&gt;0,((AJ357+AN357+AR357)/AD357),)</f>
        <v>3.6622807017543861</v>
      </c>
      <c r="AU357" s="158">
        <f t="shared" si="1046"/>
        <v>3.4200000000000004</v>
      </c>
      <c r="AV357" s="157">
        <f t="shared" ref="AV357:AW388" si="1047">IF(AD357&gt;0,(AD357*AT357),)</f>
        <v>417.5</v>
      </c>
      <c r="AW357" s="158">
        <f t="shared" si="1047"/>
        <v>444.6</v>
      </c>
      <c r="AX357" s="155">
        <v>64.8</v>
      </c>
      <c r="AY357" s="156">
        <v>61.4</v>
      </c>
      <c r="AZ357" s="157">
        <f t="shared" ref="AZ357:BA388" si="1048">IF(T357&gt;0,(T357*AX357),)</f>
        <v>4989.5999999999995</v>
      </c>
      <c r="BA357" s="158">
        <f t="shared" si="1048"/>
        <v>4789.2</v>
      </c>
      <c r="BB357" s="155">
        <v>71.599999999999994</v>
      </c>
      <c r="BC357" s="156">
        <v>61.3</v>
      </c>
      <c r="BD357" s="157">
        <f t="shared" ref="BD357:BE388" si="1049">IF(X357&gt;0,(X357*BB357),)</f>
        <v>2649.2</v>
      </c>
      <c r="BE357" s="158">
        <f t="shared" si="1049"/>
        <v>3187.6</v>
      </c>
      <c r="BF357" s="155"/>
      <c r="BG357" s="156"/>
      <c r="BH357" s="157">
        <f t="shared" ref="BH357:BI388" si="1050">IF(AB357&gt;0,(AB357*BF357),)</f>
        <v>0</v>
      </c>
      <c r="BI357" s="158">
        <f t="shared" si="1050"/>
        <v>0</v>
      </c>
      <c r="BJ357" s="157">
        <f t="shared" ref="BJ357:BK388" si="1051">IF((AZ357+BD357+BH357)&gt;0,((AZ357+BD357+BH357)/AD357),)</f>
        <v>67.007017543859646</v>
      </c>
      <c r="BK357" s="158">
        <f t="shared" si="1051"/>
        <v>61.359999999999992</v>
      </c>
      <c r="BL357" s="157">
        <f t="shared" ref="BL357:BM388" si="1052">IF(AF357&gt;0,(AD357*BJ357),)</f>
        <v>7638.7999999999993</v>
      </c>
      <c r="BM357" s="158">
        <f t="shared" si="1052"/>
        <v>7976.7999999999993</v>
      </c>
      <c r="BN357" s="155">
        <v>139</v>
      </c>
      <c r="BO357" s="156">
        <v>155</v>
      </c>
      <c r="BP357" s="157">
        <f t="shared" ref="BP357:BQ388" si="1053">IF(CT357&gt;0,BN357,)</f>
        <v>139</v>
      </c>
      <c r="BQ357" s="158">
        <f t="shared" si="1053"/>
        <v>155</v>
      </c>
      <c r="BR357" s="155">
        <v>90</v>
      </c>
      <c r="BS357" s="156">
        <v>122</v>
      </c>
      <c r="BT357" s="157">
        <f t="shared" ref="BT357:BU388" si="1054">IF(CX357&gt;0,BR357,)</f>
        <v>90</v>
      </c>
      <c r="BU357" s="158">
        <f t="shared" si="1054"/>
        <v>122</v>
      </c>
      <c r="BV357" s="155"/>
      <c r="BW357" s="156"/>
      <c r="BX357" s="157">
        <f t="shared" ref="BX357:BY388" si="1055">IF(DB357&gt;0,BV357,)</f>
        <v>0</v>
      </c>
      <c r="BY357" s="158">
        <f t="shared" si="1055"/>
        <v>0</v>
      </c>
      <c r="BZ357" s="157">
        <f t="shared" ref="BZ357:CA388" si="1056">BN357+BR357+BV357</f>
        <v>229</v>
      </c>
      <c r="CA357" s="158">
        <f t="shared" si="1056"/>
        <v>277</v>
      </c>
      <c r="CB357" s="157">
        <f t="shared" ref="CB357:CC388" si="1057">IF(DF357&gt;0,BZ357,)</f>
        <v>229</v>
      </c>
      <c r="CC357" s="158">
        <f t="shared" si="1057"/>
        <v>277</v>
      </c>
      <c r="CD357" s="155">
        <v>4.0999999999999996</v>
      </c>
      <c r="CE357" s="156">
        <v>3.9</v>
      </c>
      <c r="CF357" s="157">
        <f t="shared" ref="CF357:CG388" si="1058">IF(BN357&gt;0,(BN357*CD357),)</f>
        <v>569.9</v>
      </c>
      <c r="CG357" s="158">
        <f t="shared" si="1058"/>
        <v>604.5</v>
      </c>
      <c r="CH357" s="155">
        <v>4.7</v>
      </c>
      <c r="CI357" s="156">
        <v>4.7</v>
      </c>
      <c r="CJ357" s="157">
        <f t="shared" ref="CJ357:CK388" si="1059">IF(BR357&gt;0,(BR357*CH357),)</f>
        <v>423</v>
      </c>
      <c r="CK357" s="158">
        <f t="shared" si="1059"/>
        <v>573.4</v>
      </c>
      <c r="CL357" s="155"/>
      <c r="CM357" s="156"/>
      <c r="CN357" s="157">
        <f t="shared" ref="CN357:CO388" si="1060">IF(BV357&gt;0,(BV357*CL357),)</f>
        <v>0</v>
      </c>
      <c r="CO357" s="158">
        <f t="shared" si="1060"/>
        <v>0</v>
      </c>
      <c r="CP357" s="157">
        <f t="shared" ref="CP357:CQ388" si="1061">IF(BZ357&gt;0,((CF357+CJ357+CN357)/BZ357),)</f>
        <v>4.3358078602620083</v>
      </c>
      <c r="CQ357" s="158">
        <f t="shared" si="1061"/>
        <v>4.2523465703971119</v>
      </c>
      <c r="CR357" s="157">
        <f t="shared" ref="CR357:CS388" si="1062">IF(BZ357&gt;0,(BZ357*CP357),)</f>
        <v>992.89999999999986</v>
      </c>
      <c r="CS357" s="158">
        <f t="shared" si="1062"/>
        <v>1177.9000000000001</v>
      </c>
      <c r="CT357" s="155">
        <v>80.5</v>
      </c>
      <c r="CU357" s="156">
        <v>83.3</v>
      </c>
      <c r="CV357" s="157">
        <f t="shared" ref="CV357:CW388" si="1063">IF(BP357&gt;0,(BP357*CT357),)</f>
        <v>11189.5</v>
      </c>
      <c r="CW357" s="158">
        <f t="shared" si="1063"/>
        <v>12911.5</v>
      </c>
      <c r="CX357" s="155">
        <v>89.4</v>
      </c>
      <c r="CY357" s="156">
        <v>85.9</v>
      </c>
      <c r="CZ357" s="157">
        <f t="shared" ref="CZ357:DA388" si="1064">IF(BT357&gt;0,(BT357*CX357),)</f>
        <v>8046.0000000000009</v>
      </c>
      <c r="DA357" s="158">
        <f t="shared" si="1064"/>
        <v>10479.800000000001</v>
      </c>
      <c r="DB357" s="155"/>
      <c r="DC357" s="156"/>
      <c r="DD357" s="157">
        <f t="shared" ref="DD357:DE388" si="1065">IF(BX357&gt;0,(BX357*DB357),)</f>
        <v>0</v>
      </c>
      <c r="DE357" s="158">
        <f t="shared" si="1065"/>
        <v>0</v>
      </c>
      <c r="DF357" s="157">
        <f t="shared" ref="DF357:DG388" si="1066">IF((CV357+CZ357+DD357)&gt;0,((CV357+CZ357+DD357)/BZ357),)</f>
        <v>83.997816593886469</v>
      </c>
      <c r="DG357" s="158">
        <f t="shared" si="1066"/>
        <v>84.445126353790627</v>
      </c>
      <c r="DH357" s="157">
        <f t="shared" ref="DH357:DI388" si="1067">IF(CB357&gt;0,(BZ357*DF357),)</f>
        <v>19235.5</v>
      </c>
      <c r="DI357" s="158">
        <f t="shared" si="1067"/>
        <v>23391.300000000003</v>
      </c>
      <c r="DJ357" s="157">
        <f t="shared" ref="DJ357:DM388" si="1068">AD357+BZ357</f>
        <v>343</v>
      </c>
      <c r="DK357" s="158">
        <f t="shared" si="1068"/>
        <v>407</v>
      </c>
      <c r="DL357" s="157">
        <f t="shared" si="1068"/>
        <v>343</v>
      </c>
      <c r="DM357" s="158">
        <f t="shared" si="1068"/>
        <v>407</v>
      </c>
      <c r="DN357" s="157">
        <f t="shared" ref="DN357:DO388" si="1069">IF(DJ357&gt;0,((AD357*AT357)+(BZ357*CP357))/DJ357,)</f>
        <v>4.111953352769679</v>
      </c>
      <c r="DO357" s="158">
        <f t="shared" si="1069"/>
        <v>3.9864864864864864</v>
      </c>
      <c r="DP357" s="157">
        <f t="shared" ref="DP357:DQ388" si="1070">IF(DJ357&gt;0,(DJ357*DN357),)</f>
        <v>1410.3999999999999</v>
      </c>
      <c r="DQ357" s="158">
        <f t="shared" si="1070"/>
        <v>1622.5</v>
      </c>
      <c r="DR357" s="157">
        <f t="shared" ref="DR357:DS388" si="1071">IF(DL357&gt;0,((AF357*BJ357)+(CB357*DF357))/DL357,)</f>
        <v>78.350728862973753</v>
      </c>
      <c r="DS357" s="158">
        <f t="shared" si="1071"/>
        <v>77.071498771498781</v>
      </c>
      <c r="DT357" s="157">
        <f t="shared" ref="DT357:DU388" si="1072">IF(DL357&gt;0,(DL357*DR357),)</f>
        <v>26874.299999999996</v>
      </c>
      <c r="DU357" s="158">
        <f t="shared" si="1072"/>
        <v>31368.100000000006</v>
      </c>
      <c r="DV357" s="155">
        <v>95</v>
      </c>
      <c r="DW357" s="156">
        <v>88</v>
      </c>
      <c r="DX357" s="157">
        <f t="shared" ref="DX357:DY388" si="1073">IF(FB357&gt;0,DV357,)</f>
        <v>95</v>
      </c>
      <c r="DY357" s="158">
        <f t="shared" si="1073"/>
        <v>88</v>
      </c>
      <c r="DZ357" s="155">
        <v>157</v>
      </c>
      <c r="EA357" s="156">
        <v>160</v>
      </c>
      <c r="EB357" s="157">
        <f t="shared" ref="EB357:EC388" si="1074">IF(FF357&gt;0,DZ357,)</f>
        <v>157</v>
      </c>
      <c r="EC357" s="158">
        <f t="shared" si="1074"/>
        <v>160</v>
      </c>
      <c r="ED357" s="155"/>
      <c r="EE357" s="156"/>
      <c r="EF357" s="157">
        <f t="shared" ref="EF357:EG388" si="1075">IF(FJ357&gt;0,ED357,)</f>
        <v>0</v>
      </c>
      <c r="EG357" s="158">
        <f t="shared" si="1075"/>
        <v>0</v>
      </c>
      <c r="EH357" s="157">
        <f t="shared" ref="EH357:EI388" si="1076">DV357+DZ357+ED357</f>
        <v>252</v>
      </c>
      <c r="EI357" s="158">
        <f t="shared" si="1076"/>
        <v>248</v>
      </c>
      <c r="EJ357" s="157">
        <f t="shared" ref="EJ357:EK388" si="1077">IF(FN357&gt;0,EH357,)</f>
        <v>252</v>
      </c>
      <c r="EK357" s="158">
        <f t="shared" si="1077"/>
        <v>248</v>
      </c>
      <c r="EL357" s="155">
        <v>3</v>
      </c>
      <c r="EM357" s="156">
        <v>3.2</v>
      </c>
      <c r="EN357" s="157">
        <f t="shared" ref="EN357:EO388" si="1078">IF(DV357&gt;0,(DV357*EL357),)</f>
        <v>285</v>
      </c>
      <c r="EO357" s="158">
        <f t="shared" si="1078"/>
        <v>281.60000000000002</v>
      </c>
      <c r="EP357" s="155">
        <v>3.5</v>
      </c>
      <c r="EQ357" s="156">
        <v>3.3</v>
      </c>
      <c r="ER357" s="157">
        <f t="shared" ref="ER357:ES388" si="1079">IF(DZ357&gt;0,(DZ357*EP357),)</f>
        <v>549.5</v>
      </c>
      <c r="ES357" s="158">
        <f t="shared" si="1079"/>
        <v>528</v>
      </c>
      <c r="ET357" s="155"/>
      <c r="EU357" s="156"/>
      <c r="EV357" s="157">
        <f t="shared" ref="EV357:EW388" si="1080">IF(ED357&gt;0,(ED357*ET357),)</f>
        <v>0</v>
      </c>
      <c r="EW357" s="158">
        <f t="shared" si="1080"/>
        <v>0</v>
      </c>
      <c r="EX357" s="157">
        <f t="shared" ref="EX357:EY388" si="1081">IF(EH357&gt;0,((EN357+ER357+EV357)/EH357),)</f>
        <v>3.3115079365079363</v>
      </c>
      <c r="EY357" s="158">
        <f t="shared" si="1081"/>
        <v>3.2645161290322582</v>
      </c>
      <c r="EZ357" s="157">
        <f t="shared" ref="EZ357:FA388" si="1082">IF(EH357&gt;0,(EH357*EX357),)</f>
        <v>834.5</v>
      </c>
      <c r="FA357" s="158">
        <f t="shared" si="1082"/>
        <v>809.6</v>
      </c>
      <c r="FB357" s="155">
        <v>62.4</v>
      </c>
      <c r="FC357" s="156">
        <v>62.4</v>
      </c>
      <c r="FD357" s="157">
        <f t="shared" ref="FD357:FE388" si="1083">IF(DX357&gt;0,(DX357*FB357),)</f>
        <v>5928</v>
      </c>
      <c r="FE357" s="158">
        <f t="shared" si="1083"/>
        <v>5491.2</v>
      </c>
      <c r="FF357" s="155">
        <v>57.4</v>
      </c>
      <c r="FG357" s="156">
        <v>53.9</v>
      </c>
      <c r="FH357" s="157">
        <f t="shared" ref="FH357:FI388" si="1084">IF(EB357&gt;0,(EB357*FF357),)</f>
        <v>9011.7999999999993</v>
      </c>
      <c r="FI357" s="158">
        <f t="shared" si="1084"/>
        <v>8624</v>
      </c>
      <c r="FJ357" s="155"/>
      <c r="FK357" s="156"/>
      <c r="FL357" s="157">
        <f t="shared" ref="FL357:FM388" si="1085">IF(EF357&gt;0,(EF357*FJ357),)</f>
        <v>0</v>
      </c>
      <c r="FM357" s="158">
        <f t="shared" si="1085"/>
        <v>0</v>
      </c>
      <c r="FN357" s="157">
        <f t="shared" ref="FN357:FO388" si="1086">IF((FD357+FH357+FL357)&gt;0,((FD357+FH357+FL357)/EH357),)</f>
        <v>59.284920634920631</v>
      </c>
      <c r="FO357" s="158">
        <f t="shared" si="1086"/>
        <v>56.91612903225807</v>
      </c>
      <c r="FP357" s="157">
        <f t="shared" ref="FP357:FQ388" si="1087">IF(EH357&gt;0,(EH357*FN357),)</f>
        <v>14939.8</v>
      </c>
      <c r="FQ357" s="158">
        <f t="shared" si="1087"/>
        <v>14115.2</v>
      </c>
      <c r="FR357" s="155">
        <v>170</v>
      </c>
      <c r="FS357" s="156">
        <v>211</v>
      </c>
      <c r="FT357" s="157">
        <f t="shared" ref="FT357:FU388" si="1088">IF(FZ357&gt;0,FR357,)</f>
        <v>170</v>
      </c>
      <c r="FU357" s="158">
        <f t="shared" si="1088"/>
        <v>211</v>
      </c>
      <c r="FV357" s="155">
        <v>4.5</v>
      </c>
      <c r="FW357" s="156">
        <v>4</v>
      </c>
      <c r="FX357" s="157">
        <f t="shared" ref="FX357:FY388" si="1089">IF(FR357&gt;0,(FR357*FV357),)</f>
        <v>765</v>
      </c>
      <c r="FY357" s="158">
        <f t="shared" si="1089"/>
        <v>844</v>
      </c>
      <c r="FZ357" s="155">
        <v>55</v>
      </c>
      <c r="GA357" s="156">
        <v>48.1</v>
      </c>
      <c r="GB357" s="157">
        <f t="shared" ref="GB357:GC388" si="1090">IF(FZ357&gt;0,(FR357*FZ357),)</f>
        <v>9350</v>
      </c>
      <c r="GC357" s="158">
        <f t="shared" si="1090"/>
        <v>10149.1</v>
      </c>
      <c r="GD357" s="157">
        <f t="shared" ref="GD357:GG388" si="1091">(R357+BN357+DV357)</f>
        <v>311</v>
      </c>
      <c r="GE357" s="158">
        <f t="shared" si="1091"/>
        <v>321</v>
      </c>
      <c r="GF357" s="157">
        <f t="shared" si="1091"/>
        <v>311</v>
      </c>
      <c r="GG357" s="158">
        <f t="shared" si="1091"/>
        <v>321</v>
      </c>
      <c r="GH357" s="157">
        <f t="shared" ref="GH357:GI388" si="1092">IF(GD357&gt;0,(AJ357+CF357+EN357),"")</f>
        <v>1124.4000000000001</v>
      </c>
      <c r="GI357" s="158">
        <f t="shared" si="1092"/>
        <v>1143.5</v>
      </c>
      <c r="GJ357" s="157">
        <f t="shared" ref="GJ357:GK388" si="1093">IF(GF357&gt;0,(AZ357+CV357+FD357),"")</f>
        <v>22107.1</v>
      </c>
      <c r="GK357" s="158">
        <f t="shared" si="1093"/>
        <v>23191.9</v>
      </c>
      <c r="GL357" s="157">
        <f t="shared" ref="GL357:GO388" si="1094">(V357+BR357+DZ357)</f>
        <v>284</v>
      </c>
      <c r="GM357" s="158">
        <f t="shared" si="1094"/>
        <v>334</v>
      </c>
      <c r="GN357" s="157">
        <f t="shared" si="1094"/>
        <v>284</v>
      </c>
      <c r="GO357" s="158">
        <f t="shared" si="1094"/>
        <v>334</v>
      </c>
      <c r="GP357" s="157">
        <f t="shared" ref="GP357:GQ388" si="1095">IF(GL357&gt;0,AN357+CJ357+ER357,)</f>
        <v>1120.5</v>
      </c>
      <c r="GQ357" s="158">
        <f t="shared" si="1095"/>
        <v>1288.5999999999999</v>
      </c>
      <c r="GR357" s="157">
        <f t="shared" ref="GR357:GS388" si="1096">IF(GN357&gt;0,BD357+CZ357+FH357,)</f>
        <v>19707</v>
      </c>
      <c r="GS357" s="158">
        <f t="shared" si="1096"/>
        <v>22291.4</v>
      </c>
      <c r="GT357" s="157">
        <f t="shared" ref="GT357:GW388" si="1097">+GL357+GD357</f>
        <v>595</v>
      </c>
      <c r="GU357" s="158">
        <f t="shared" si="1097"/>
        <v>655</v>
      </c>
      <c r="GV357" s="157">
        <f t="shared" si="1097"/>
        <v>595</v>
      </c>
      <c r="GW357" s="158">
        <f t="shared" si="1097"/>
        <v>655</v>
      </c>
      <c r="GX357" s="157">
        <f t="shared" ref="GX357:HA388" si="1098">IF(GT357&gt;0,(GH357+GP357),"")</f>
        <v>2244.9</v>
      </c>
      <c r="GY357" s="158">
        <f t="shared" si="1098"/>
        <v>2432.1</v>
      </c>
      <c r="GZ357" s="157">
        <f t="shared" si="1098"/>
        <v>41814.1</v>
      </c>
      <c r="HA357" s="158">
        <f t="shared" si="1098"/>
        <v>45483.3</v>
      </c>
      <c r="HB357" s="157">
        <f t="shared" ref="HB357:HE388" si="1099">(Z357+BV357+ED357)</f>
        <v>0</v>
      </c>
      <c r="HC357" s="158">
        <f t="shared" si="1099"/>
        <v>0</v>
      </c>
      <c r="HD357" s="157">
        <f t="shared" si="1099"/>
        <v>0</v>
      </c>
      <c r="HE357" s="158">
        <f t="shared" si="1099"/>
        <v>0</v>
      </c>
      <c r="HF357" s="157" t="str">
        <f t="shared" ref="HF357:HG388" si="1100">IF(HB357&gt;0,(AR357+CN357+EV357),"")</f>
        <v/>
      </c>
      <c r="HG357" s="158" t="str">
        <f t="shared" si="1100"/>
        <v/>
      </c>
      <c r="HH357" s="157" t="str">
        <f t="shared" ref="HH357:HI388" si="1101">IF(HD357&gt;0,(BH357+DD357+FL357),"")</f>
        <v/>
      </c>
      <c r="HI357" s="158" t="str">
        <f t="shared" si="1101"/>
        <v/>
      </c>
      <c r="HJ357" s="157">
        <f t="shared" ref="HJ357:HK388" si="1102">IF((DJ357+EH357+FR357)&gt;0,(DP357+EZ357+FX357),"")</f>
        <v>3009.8999999999996</v>
      </c>
      <c r="HK357" s="158">
        <f t="shared" si="1102"/>
        <v>3276.1</v>
      </c>
      <c r="HL357" s="157">
        <f t="shared" ref="HL357:HM388" si="1103">IF((DL357+EJ357+FT357)&gt;0,(DT357+FP357+GB357),"")</f>
        <v>51164.099999999991</v>
      </c>
      <c r="HM357" s="158">
        <f t="shared" si="1103"/>
        <v>55632.4</v>
      </c>
    </row>
    <row r="358" spans="1:221" s="82" customFormat="1" ht="15" customHeight="1">
      <c r="A358" s="265" t="s">
        <v>693</v>
      </c>
      <c r="B358" s="213" t="s">
        <v>760</v>
      </c>
      <c r="C358" s="215"/>
      <c r="D358" s="13">
        <v>229355</v>
      </c>
      <c r="E358" s="13">
        <v>8</v>
      </c>
      <c r="F358" s="155">
        <v>1214</v>
      </c>
      <c r="G358" s="156">
        <v>1300</v>
      </c>
      <c r="H358" s="155">
        <v>19</v>
      </c>
      <c r="I358" s="156">
        <v>26</v>
      </c>
      <c r="J358" s="157">
        <f t="shared" si="1036"/>
        <v>1195</v>
      </c>
      <c r="K358" s="158">
        <f t="shared" si="1036"/>
        <v>1274</v>
      </c>
      <c r="L358" s="155"/>
      <c r="M358" s="156"/>
      <c r="N358" s="157">
        <f t="shared" si="1037"/>
        <v>1195</v>
      </c>
      <c r="O358" s="158">
        <f t="shared" si="1037"/>
        <v>1274</v>
      </c>
      <c r="P358" s="157">
        <f t="shared" si="1037"/>
        <v>1195</v>
      </c>
      <c r="Q358" s="158">
        <f t="shared" si="1037"/>
        <v>1274</v>
      </c>
      <c r="R358" s="155">
        <v>181</v>
      </c>
      <c r="S358" s="156">
        <v>181</v>
      </c>
      <c r="T358" s="157">
        <f t="shared" si="1038"/>
        <v>181</v>
      </c>
      <c r="U358" s="158">
        <f t="shared" si="1038"/>
        <v>181</v>
      </c>
      <c r="V358" s="155">
        <v>36</v>
      </c>
      <c r="W358" s="156">
        <v>55</v>
      </c>
      <c r="X358" s="157">
        <f t="shared" si="1039"/>
        <v>36</v>
      </c>
      <c r="Y358" s="158">
        <f t="shared" si="1039"/>
        <v>55</v>
      </c>
      <c r="Z358" s="155"/>
      <c r="AA358" s="156"/>
      <c r="AB358" s="157">
        <f t="shared" si="1040"/>
        <v>0</v>
      </c>
      <c r="AC358" s="158">
        <f t="shared" si="1040"/>
        <v>0</v>
      </c>
      <c r="AD358" s="157">
        <f t="shared" si="1041"/>
        <v>217</v>
      </c>
      <c r="AE358" s="158">
        <f t="shared" si="1041"/>
        <v>236</v>
      </c>
      <c r="AF358" s="157">
        <f t="shared" si="1042"/>
        <v>217</v>
      </c>
      <c r="AG358" s="158">
        <f t="shared" si="1042"/>
        <v>236</v>
      </c>
      <c r="AH358" s="155">
        <v>2.8</v>
      </c>
      <c r="AI358" s="156">
        <v>2.8</v>
      </c>
      <c r="AJ358" s="157">
        <f t="shared" si="1043"/>
        <v>506.79999999999995</v>
      </c>
      <c r="AK358" s="157">
        <f t="shared" si="1043"/>
        <v>506.79999999999995</v>
      </c>
      <c r="AL358" s="155">
        <v>3.2</v>
      </c>
      <c r="AM358" s="156">
        <v>3.7</v>
      </c>
      <c r="AN358" s="157">
        <f t="shared" si="1044"/>
        <v>115.2</v>
      </c>
      <c r="AO358" s="157">
        <f t="shared" si="1044"/>
        <v>203.5</v>
      </c>
      <c r="AP358" s="155"/>
      <c r="AQ358" s="156"/>
      <c r="AR358" s="157">
        <f t="shared" si="1045"/>
        <v>0</v>
      </c>
      <c r="AS358" s="158">
        <f t="shared" si="1045"/>
        <v>0</v>
      </c>
      <c r="AT358" s="157">
        <f t="shared" si="1046"/>
        <v>2.8663594470046081</v>
      </c>
      <c r="AU358" s="158">
        <f t="shared" si="1046"/>
        <v>3.009745762711864</v>
      </c>
      <c r="AV358" s="157">
        <f t="shared" si="1047"/>
        <v>622</v>
      </c>
      <c r="AW358" s="158">
        <f t="shared" si="1047"/>
        <v>710.3</v>
      </c>
      <c r="AX358" s="155">
        <v>63.9</v>
      </c>
      <c r="AY358" s="156">
        <v>64</v>
      </c>
      <c r="AZ358" s="157">
        <f t="shared" si="1048"/>
        <v>11565.9</v>
      </c>
      <c r="BA358" s="158">
        <f t="shared" si="1048"/>
        <v>11584</v>
      </c>
      <c r="BB358" s="155">
        <v>62.4</v>
      </c>
      <c r="BC358" s="156">
        <v>67.099999999999994</v>
      </c>
      <c r="BD358" s="157">
        <f t="shared" si="1049"/>
        <v>2246.4</v>
      </c>
      <c r="BE358" s="158">
        <f t="shared" si="1049"/>
        <v>3690.4999999999995</v>
      </c>
      <c r="BF358" s="155"/>
      <c r="BG358" s="156"/>
      <c r="BH358" s="157">
        <f t="shared" si="1050"/>
        <v>0</v>
      </c>
      <c r="BI358" s="158">
        <f t="shared" si="1050"/>
        <v>0</v>
      </c>
      <c r="BJ358" s="157">
        <f t="shared" si="1051"/>
        <v>63.651152073732717</v>
      </c>
      <c r="BK358" s="158">
        <f t="shared" si="1051"/>
        <v>64.722457627118644</v>
      </c>
      <c r="BL358" s="157">
        <f t="shared" si="1052"/>
        <v>13812.3</v>
      </c>
      <c r="BM358" s="158">
        <f t="shared" si="1052"/>
        <v>15274.5</v>
      </c>
      <c r="BN358" s="155">
        <v>350</v>
      </c>
      <c r="BO358" s="156">
        <v>388</v>
      </c>
      <c r="BP358" s="157">
        <f t="shared" si="1053"/>
        <v>350</v>
      </c>
      <c r="BQ358" s="158">
        <f t="shared" si="1053"/>
        <v>388</v>
      </c>
      <c r="BR358" s="155">
        <v>117</v>
      </c>
      <c r="BS358" s="156">
        <v>127</v>
      </c>
      <c r="BT358" s="157">
        <f t="shared" si="1054"/>
        <v>117</v>
      </c>
      <c r="BU358" s="158">
        <f t="shared" si="1054"/>
        <v>127</v>
      </c>
      <c r="BV358" s="155"/>
      <c r="BW358" s="156"/>
      <c r="BX358" s="157">
        <f t="shared" si="1055"/>
        <v>0</v>
      </c>
      <c r="BY358" s="158">
        <f t="shared" si="1055"/>
        <v>0</v>
      </c>
      <c r="BZ358" s="157">
        <f t="shared" si="1056"/>
        <v>467</v>
      </c>
      <c r="CA358" s="158">
        <f t="shared" si="1056"/>
        <v>515</v>
      </c>
      <c r="CB358" s="157">
        <f t="shared" si="1057"/>
        <v>467</v>
      </c>
      <c r="CC358" s="158">
        <f t="shared" si="1057"/>
        <v>515</v>
      </c>
      <c r="CD358" s="155">
        <v>3.7</v>
      </c>
      <c r="CE358" s="156">
        <v>3.8</v>
      </c>
      <c r="CF358" s="157">
        <f t="shared" si="1058"/>
        <v>1295</v>
      </c>
      <c r="CG358" s="158">
        <f t="shared" si="1058"/>
        <v>1474.3999999999999</v>
      </c>
      <c r="CH358" s="155">
        <v>3.9</v>
      </c>
      <c r="CI358" s="156">
        <v>4.2</v>
      </c>
      <c r="CJ358" s="157">
        <f t="shared" si="1059"/>
        <v>456.3</v>
      </c>
      <c r="CK358" s="158">
        <f t="shared" si="1059"/>
        <v>533.4</v>
      </c>
      <c r="CL358" s="155"/>
      <c r="CM358" s="156"/>
      <c r="CN358" s="157">
        <f t="shared" si="1060"/>
        <v>0</v>
      </c>
      <c r="CO358" s="158">
        <f t="shared" si="1060"/>
        <v>0</v>
      </c>
      <c r="CP358" s="157">
        <f t="shared" si="1061"/>
        <v>3.7501070663811564</v>
      </c>
      <c r="CQ358" s="158">
        <f t="shared" si="1061"/>
        <v>3.8986407766990285</v>
      </c>
      <c r="CR358" s="157">
        <f t="shared" si="1062"/>
        <v>1751.3</v>
      </c>
      <c r="CS358" s="158">
        <f t="shared" si="1062"/>
        <v>2007.7999999999997</v>
      </c>
      <c r="CT358" s="155">
        <v>82</v>
      </c>
      <c r="CU358" s="156">
        <v>81.2</v>
      </c>
      <c r="CV358" s="157">
        <f t="shared" si="1063"/>
        <v>28700</v>
      </c>
      <c r="CW358" s="158">
        <f t="shared" si="1063"/>
        <v>31505.600000000002</v>
      </c>
      <c r="CX358" s="155">
        <v>77.099999999999994</v>
      </c>
      <c r="CY358" s="156">
        <v>79.8</v>
      </c>
      <c r="CZ358" s="157">
        <f t="shared" si="1064"/>
        <v>9020.6999999999989</v>
      </c>
      <c r="DA358" s="158">
        <f t="shared" si="1064"/>
        <v>10134.6</v>
      </c>
      <c r="DB358" s="155"/>
      <c r="DC358" s="156"/>
      <c r="DD358" s="157">
        <f t="shared" si="1065"/>
        <v>0</v>
      </c>
      <c r="DE358" s="158">
        <f t="shared" si="1065"/>
        <v>0</v>
      </c>
      <c r="DF358" s="157">
        <f t="shared" si="1066"/>
        <v>80.772376873661671</v>
      </c>
      <c r="DG358" s="158">
        <f t="shared" si="1066"/>
        <v>80.854757281553404</v>
      </c>
      <c r="DH358" s="157">
        <f t="shared" si="1067"/>
        <v>37720.699999999997</v>
      </c>
      <c r="DI358" s="158">
        <f t="shared" si="1067"/>
        <v>41640.200000000004</v>
      </c>
      <c r="DJ358" s="157">
        <f t="shared" si="1068"/>
        <v>684</v>
      </c>
      <c r="DK358" s="158">
        <f t="shared" si="1068"/>
        <v>751</v>
      </c>
      <c r="DL358" s="157">
        <f t="shared" si="1068"/>
        <v>684</v>
      </c>
      <c r="DM358" s="158">
        <f t="shared" si="1068"/>
        <v>751</v>
      </c>
      <c r="DN358" s="157">
        <f t="shared" si="1069"/>
        <v>3.4697368421052635</v>
      </c>
      <c r="DO358" s="158">
        <f t="shared" si="1069"/>
        <v>3.619307589880159</v>
      </c>
      <c r="DP358" s="157">
        <f t="shared" si="1070"/>
        <v>2373.3000000000002</v>
      </c>
      <c r="DQ358" s="158">
        <f t="shared" si="1070"/>
        <v>2718.0999999999995</v>
      </c>
      <c r="DR358" s="157">
        <f t="shared" si="1071"/>
        <v>75.340643274853804</v>
      </c>
      <c r="DS358" s="158">
        <f t="shared" si="1071"/>
        <v>75.785219707057266</v>
      </c>
      <c r="DT358" s="157">
        <f t="shared" si="1072"/>
        <v>51533</v>
      </c>
      <c r="DU358" s="158">
        <f t="shared" si="1072"/>
        <v>56914.700000000004</v>
      </c>
      <c r="DV358" s="155">
        <v>156</v>
      </c>
      <c r="DW358" s="156">
        <v>156</v>
      </c>
      <c r="DX358" s="157">
        <f t="shared" si="1073"/>
        <v>156</v>
      </c>
      <c r="DY358" s="158">
        <f t="shared" si="1073"/>
        <v>156</v>
      </c>
      <c r="DZ358" s="155">
        <v>164</v>
      </c>
      <c r="EA358" s="156">
        <v>185</v>
      </c>
      <c r="EB358" s="157">
        <f t="shared" si="1074"/>
        <v>164</v>
      </c>
      <c r="EC358" s="158">
        <f t="shared" si="1074"/>
        <v>185</v>
      </c>
      <c r="ED358" s="155"/>
      <c r="EE358" s="156"/>
      <c r="EF358" s="157">
        <f t="shared" si="1075"/>
        <v>0</v>
      </c>
      <c r="EG358" s="158">
        <f t="shared" si="1075"/>
        <v>0</v>
      </c>
      <c r="EH358" s="157">
        <f t="shared" si="1076"/>
        <v>320</v>
      </c>
      <c r="EI358" s="158">
        <f t="shared" si="1076"/>
        <v>341</v>
      </c>
      <c r="EJ358" s="157">
        <f t="shared" si="1077"/>
        <v>320</v>
      </c>
      <c r="EK358" s="158">
        <f t="shared" si="1077"/>
        <v>341</v>
      </c>
      <c r="EL358" s="155">
        <v>3</v>
      </c>
      <c r="EM358" s="156">
        <v>2.9</v>
      </c>
      <c r="EN358" s="157">
        <f t="shared" si="1078"/>
        <v>468</v>
      </c>
      <c r="EO358" s="158">
        <f t="shared" si="1078"/>
        <v>452.4</v>
      </c>
      <c r="EP358" s="155">
        <v>2.9</v>
      </c>
      <c r="EQ358" s="156">
        <v>3.1</v>
      </c>
      <c r="ER358" s="157">
        <f t="shared" si="1079"/>
        <v>475.59999999999997</v>
      </c>
      <c r="ES358" s="158">
        <f t="shared" si="1079"/>
        <v>573.5</v>
      </c>
      <c r="ET358" s="155"/>
      <c r="EU358" s="156"/>
      <c r="EV358" s="157">
        <f t="shared" si="1080"/>
        <v>0</v>
      </c>
      <c r="EW358" s="158">
        <f t="shared" si="1080"/>
        <v>0</v>
      </c>
      <c r="EX358" s="157">
        <f t="shared" si="1081"/>
        <v>2.9487499999999995</v>
      </c>
      <c r="EY358" s="158">
        <f t="shared" si="1081"/>
        <v>3.0085043988269797</v>
      </c>
      <c r="EZ358" s="157">
        <f t="shared" si="1082"/>
        <v>943.59999999999991</v>
      </c>
      <c r="FA358" s="158">
        <f t="shared" si="1082"/>
        <v>1025.9000000000001</v>
      </c>
      <c r="FB358" s="155">
        <v>59.9</v>
      </c>
      <c r="FC358" s="156">
        <v>55.7</v>
      </c>
      <c r="FD358" s="157">
        <f t="shared" si="1083"/>
        <v>9344.4</v>
      </c>
      <c r="FE358" s="158">
        <f t="shared" si="1083"/>
        <v>8689.2000000000007</v>
      </c>
      <c r="FF358" s="155">
        <v>51.6</v>
      </c>
      <c r="FG358" s="156">
        <v>51.6</v>
      </c>
      <c r="FH358" s="157">
        <f t="shared" si="1084"/>
        <v>8462.4</v>
      </c>
      <c r="FI358" s="158">
        <f t="shared" si="1084"/>
        <v>9546</v>
      </c>
      <c r="FJ358" s="155"/>
      <c r="FK358" s="156"/>
      <c r="FL358" s="157">
        <f t="shared" si="1085"/>
        <v>0</v>
      </c>
      <c r="FM358" s="158">
        <f t="shared" si="1085"/>
        <v>0</v>
      </c>
      <c r="FN358" s="157">
        <f t="shared" si="1086"/>
        <v>55.646249999999995</v>
      </c>
      <c r="FO358" s="158">
        <f t="shared" si="1086"/>
        <v>53.475659824046922</v>
      </c>
      <c r="FP358" s="157">
        <f t="shared" si="1087"/>
        <v>17806.8</v>
      </c>
      <c r="FQ358" s="158">
        <f t="shared" si="1087"/>
        <v>18235.2</v>
      </c>
      <c r="FR358" s="155">
        <v>191</v>
      </c>
      <c r="FS358" s="156">
        <v>182</v>
      </c>
      <c r="FT358" s="157">
        <f t="shared" si="1088"/>
        <v>191</v>
      </c>
      <c r="FU358" s="158">
        <f t="shared" si="1088"/>
        <v>182</v>
      </c>
      <c r="FV358" s="155">
        <v>5.3</v>
      </c>
      <c r="FW358" s="156">
        <v>5.6</v>
      </c>
      <c r="FX358" s="157">
        <f t="shared" si="1089"/>
        <v>1012.3</v>
      </c>
      <c r="FY358" s="158">
        <f t="shared" si="1089"/>
        <v>1019.1999999999999</v>
      </c>
      <c r="FZ358" s="155">
        <v>64.099999999999994</v>
      </c>
      <c r="GA358" s="156">
        <v>63.2</v>
      </c>
      <c r="GB358" s="157">
        <f t="shared" si="1090"/>
        <v>12243.099999999999</v>
      </c>
      <c r="GC358" s="158">
        <f t="shared" si="1090"/>
        <v>11502.4</v>
      </c>
      <c r="GD358" s="157">
        <f t="shared" si="1091"/>
        <v>687</v>
      </c>
      <c r="GE358" s="158">
        <f t="shared" si="1091"/>
        <v>725</v>
      </c>
      <c r="GF358" s="157">
        <f t="shared" si="1091"/>
        <v>687</v>
      </c>
      <c r="GG358" s="158">
        <f t="shared" si="1091"/>
        <v>725</v>
      </c>
      <c r="GH358" s="157">
        <f t="shared" si="1092"/>
        <v>2269.8000000000002</v>
      </c>
      <c r="GI358" s="158">
        <f t="shared" si="1092"/>
        <v>2433.6</v>
      </c>
      <c r="GJ358" s="157">
        <f t="shared" si="1093"/>
        <v>49610.3</v>
      </c>
      <c r="GK358" s="158">
        <f t="shared" si="1093"/>
        <v>51778.8</v>
      </c>
      <c r="GL358" s="157">
        <f t="shared" si="1094"/>
        <v>317</v>
      </c>
      <c r="GM358" s="158">
        <f t="shared" si="1094"/>
        <v>367</v>
      </c>
      <c r="GN358" s="157">
        <f t="shared" si="1094"/>
        <v>317</v>
      </c>
      <c r="GO358" s="158">
        <f t="shared" si="1094"/>
        <v>367</v>
      </c>
      <c r="GP358" s="157">
        <f t="shared" si="1095"/>
        <v>1047.0999999999999</v>
      </c>
      <c r="GQ358" s="158">
        <f t="shared" si="1095"/>
        <v>1310.4000000000001</v>
      </c>
      <c r="GR358" s="157">
        <f t="shared" si="1096"/>
        <v>19729.5</v>
      </c>
      <c r="GS358" s="158">
        <f t="shared" si="1096"/>
        <v>23371.1</v>
      </c>
      <c r="GT358" s="157">
        <f t="shared" si="1097"/>
        <v>1004</v>
      </c>
      <c r="GU358" s="158">
        <f t="shared" si="1097"/>
        <v>1092</v>
      </c>
      <c r="GV358" s="157">
        <f t="shared" si="1097"/>
        <v>1004</v>
      </c>
      <c r="GW358" s="158">
        <f t="shared" si="1097"/>
        <v>1092</v>
      </c>
      <c r="GX358" s="157">
        <f t="shared" si="1098"/>
        <v>3316.9</v>
      </c>
      <c r="GY358" s="158">
        <f t="shared" si="1098"/>
        <v>3744</v>
      </c>
      <c r="GZ358" s="157">
        <f t="shared" si="1098"/>
        <v>69339.8</v>
      </c>
      <c r="HA358" s="158">
        <f t="shared" si="1098"/>
        <v>75149.899999999994</v>
      </c>
      <c r="HB358" s="157">
        <f t="shared" si="1099"/>
        <v>0</v>
      </c>
      <c r="HC358" s="158">
        <f t="shared" si="1099"/>
        <v>0</v>
      </c>
      <c r="HD358" s="157">
        <f t="shared" si="1099"/>
        <v>0</v>
      </c>
      <c r="HE358" s="158">
        <f t="shared" si="1099"/>
        <v>0</v>
      </c>
      <c r="HF358" s="157" t="str">
        <f t="shared" si="1100"/>
        <v/>
      </c>
      <c r="HG358" s="158" t="str">
        <f t="shared" si="1100"/>
        <v/>
      </c>
      <c r="HH358" s="157" t="str">
        <f t="shared" si="1101"/>
        <v/>
      </c>
      <c r="HI358" s="158" t="str">
        <f t="shared" si="1101"/>
        <v/>
      </c>
      <c r="HJ358" s="157">
        <f t="shared" si="1102"/>
        <v>4329.2</v>
      </c>
      <c r="HK358" s="158">
        <f t="shared" si="1102"/>
        <v>4763.2</v>
      </c>
      <c r="HL358" s="157">
        <f t="shared" si="1103"/>
        <v>81582.899999999994</v>
      </c>
      <c r="HM358" s="158">
        <f t="shared" si="1103"/>
        <v>86652.3</v>
      </c>
    </row>
    <row r="359" spans="1:221" s="82" customFormat="1" ht="15" customHeight="1">
      <c r="A359" s="265" t="s">
        <v>693</v>
      </c>
      <c r="B359" s="213" t="s">
        <v>761</v>
      </c>
      <c r="C359" s="215"/>
      <c r="D359" s="13">
        <v>222567</v>
      </c>
      <c r="E359" s="13">
        <v>9</v>
      </c>
      <c r="F359" s="155">
        <v>867</v>
      </c>
      <c r="G359" s="156">
        <v>821</v>
      </c>
      <c r="H359" s="155">
        <v>52</v>
      </c>
      <c r="I359" s="156">
        <v>39</v>
      </c>
      <c r="J359" s="157">
        <f t="shared" si="1036"/>
        <v>815</v>
      </c>
      <c r="K359" s="158">
        <f t="shared" si="1036"/>
        <v>782</v>
      </c>
      <c r="L359" s="155"/>
      <c r="M359" s="156"/>
      <c r="N359" s="157">
        <f t="shared" si="1037"/>
        <v>815</v>
      </c>
      <c r="O359" s="158">
        <f t="shared" si="1037"/>
        <v>782</v>
      </c>
      <c r="P359" s="157">
        <f t="shared" si="1037"/>
        <v>815</v>
      </c>
      <c r="Q359" s="158">
        <f t="shared" si="1037"/>
        <v>782</v>
      </c>
      <c r="R359" s="155">
        <v>57</v>
      </c>
      <c r="S359" s="156">
        <v>48</v>
      </c>
      <c r="T359" s="157">
        <f t="shared" si="1038"/>
        <v>57</v>
      </c>
      <c r="U359" s="158">
        <f t="shared" si="1038"/>
        <v>48</v>
      </c>
      <c r="V359" s="155">
        <v>35</v>
      </c>
      <c r="W359" s="156">
        <v>47</v>
      </c>
      <c r="X359" s="157">
        <f t="shared" si="1039"/>
        <v>35</v>
      </c>
      <c r="Y359" s="158">
        <f t="shared" si="1039"/>
        <v>47</v>
      </c>
      <c r="Z359" s="155"/>
      <c r="AA359" s="156"/>
      <c r="AB359" s="157">
        <f t="shared" si="1040"/>
        <v>0</v>
      </c>
      <c r="AC359" s="158">
        <f t="shared" si="1040"/>
        <v>0</v>
      </c>
      <c r="AD359" s="157">
        <f t="shared" si="1041"/>
        <v>92</v>
      </c>
      <c r="AE359" s="158">
        <f t="shared" si="1041"/>
        <v>95</v>
      </c>
      <c r="AF359" s="157">
        <f t="shared" si="1042"/>
        <v>92</v>
      </c>
      <c r="AG359" s="158">
        <f t="shared" si="1042"/>
        <v>95</v>
      </c>
      <c r="AH359" s="155">
        <v>4.0999999999999996</v>
      </c>
      <c r="AI359" s="156">
        <v>4.0999999999999996</v>
      </c>
      <c r="AJ359" s="157">
        <f t="shared" si="1043"/>
        <v>233.7</v>
      </c>
      <c r="AK359" s="157">
        <f t="shared" si="1043"/>
        <v>196.79999999999998</v>
      </c>
      <c r="AL359" s="155">
        <v>3.5</v>
      </c>
      <c r="AM359" s="156">
        <v>3.6</v>
      </c>
      <c r="AN359" s="157">
        <f t="shared" si="1044"/>
        <v>122.5</v>
      </c>
      <c r="AO359" s="157">
        <f t="shared" si="1044"/>
        <v>169.20000000000002</v>
      </c>
      <c r="AP359" s="155"/>
      <c r="AQ359" s="156"/>
      <c r="AR359" s="157">
        <f t="shared" si="1045"/>
        <v>0</v>
      </c>
      <c r="AS359" s="158">
        <f t="shared" si="1045"/>
        <v>0</v>
      </c>
      <c r="AT359" s="157">
        <f t="shared" si="1046"/>
        <v>3.8717391304347823</v>
      </c>
      <c r="AU359" s="158">
        <f t="shared" si="1046"/>
        <v>3.8526315789473684</v>
      </c>
      <c r="AV359" s="157">
        <f t="shared" si="1047"/>
        <v>356.2</v>
      </c>
      <c r="AW359" s="158">
        <f t="shared" si="1047"/>
        <v>366</v>
      </c>
      <c r="AX359" s="155">
        <v>78.400000000000006</v>
      </c>
      <c r="AY359" s="156">
        <v>65.599999999999994</v>
      </c>
      <c r="AZ359" s="157">
        <f t="shared" si="1048"/>
        <v>4468.8</v>
      </c>
      <c r="BA359" s="158">
        <f t="shared" si="1048"/>
        <v>3148.7999999999997</v>
      </c>
      <c r="BB359" s="155">
        <v>66</v>
      </c>
      <c r="BC359" s="156">
        <v>61.1</v>
      </c>
      <c r="BD359" s="157">
        <f t="shared" si="1049"/>
        <v>2310</v>
      </c>
      <c r="BE359" s="158">
        <f t="shared" si="1049"/>
        <v>2871.7000000000003</v>
      </c>
      <c r="BF359" s="155"/>
      <c r="BG359" s="156"/>
      <c r="BH359" s="157">
        <f t="shared" si="1050"/>
        <v>0</v>
      </c>
      <c r="BI359" s="158">
        <f t="shared" si="1050"/>
        <v>0</v>
      </c>
      <c r="BJ359" s="157">
        <f t="shared" si="1051"/>
        <v>73.682608695652178</v>
      </c>
      <c r="BK359" s="158">
        <f t="shared" si="1051"/>
        <v>63.373684210526314</v>
      </c>
      <c r="BL359" s="157">
        <f t="shared" si="1052"/>
        <v>6778.8</v>
      </c>
      <c r="BM359" s="158">
        <f t="shared" si="1052"/>
        <v>6020.5</v>
      </c>
      <c r="BN359" s="155">
        <v>114</v>
      </c>
      <c r="BO359" s="156">
        <v>95</v>
      </c>
      <c r="BP359" s="157">
        <f t="shared" si="1053"/>
        <v>114</v>
      </c>
      <c r="BQ359" s="158">
        <f t="shared" si="1053"/>
        <v>95</v>
      </c>
      <c r="BR359" s="155">
        <v>97</v>
      </c>
      <c r="BS359" s="156">
        <v>81</v>
      </c>
      <c r="BT359" s="157">
        <f t="shared" si="1054"/>
        <v>97</v>
      </c>
      <c r="BU359" s="158">
        <f t="shared" si="1054"/>
        <v>81</v>
      </c>
      <c r="BV359" s="155"/>
      <c r="BW359" s="156"/>
      <c r="BX359" s="157">
        <f t="shared" si="1055"/>
        <v>0</v>
      </c>
      <c r="BY359" s="158">
        <f t="shared" si="1055"/>
        <v>0</v>
      </c>
      <c r="BZ359" s="157">
        <f t="shared" si="1056"/>
        <v>211</v>
      </c>
      <c r="CA359" s="158">
        <f t="shared" si="1056"/>
        <v>176</v>
      </c>
      <c r="CB359" s="157">
        <f t="shared" si="1057"/>
        <v>211</v>
      </c>
      <c r="CC359" s="158">
        <f t="shared" si="1057"/>
        <v>176</v>
      </c>
      <c r="CD359" s="155">
        <v>4.2</v>
      </c>
      <c r="CE359" s="156">
        <v>4.5999999999999996</v>
      </c>
      <c r="CF359" s="157">
        <f t="shared" si="1058"/>
        <v>478.8</v>
      </c>
      <c r="CG359" s="158">
        <f t="shared" si="1058"/>
        <v>436.99999999999994</v>
      </c>
      <c r="CH359" s="155">
        <v>4.5999999999999996</v>
      </c>
      <c r="CI359" s="156">
        <v>4.7</v>
      </c>
      <c r="CJ359" s="157">
        <f t="shared" si="1059"/>
        <v>446.2</v>
      </c>
      <c r="CK359" s="158">
        <f t="shared" si="1059"/>
        <v>380.7</v>
      </c>
      <c r="CL359" s="155"/>
      <c r="CM359" s="156"/>
      <c r="CN359" s="157">
        <f t="shared" si="1060"/>
        <v>0</v>
      </c>
      <c r="CO359" s="158">
        <f t="shared" si="1060"/>
        <v>0</v>
      </c>
      <c r="CP359" s="157">
        <f t="shared" si="1061"/>
        <v>4.3838862559241702</v>
      </c>
      <c r="CQ359" s="158">
        <f t="shared" si="1061"/>
        <v>4.6460227272727268</v>
      </c>
      <c r="CR359" s="157">
        <f t="shared" si="1062"/>
        <v>924.99999999999989</v>
      </c>
      <c r="CS359" s="158">
        <f t="shared" si="1062"/>
        <v>817.69999999999993</v>
      </c>
      <c r="CT359" s="155">
        <v>82.7</v>
      </c>
      <c r="CU359" s="156">
        <v>81.3</v>
      </c>
      <c r="CV359" s="157">
        <f t="shared" si="1063"/>
        <v>9427.8000000000011</v>
      </c>
      <c r="CW359" s="158">
        <f t="shared" si="1063"/>
        <v>7723.5</v>
      </c>
      <c r="CX359" s="155">
        <v>79.2</v>
      </c>
      <c r="CY359" s="156">
        <v>80.8</v>
      </c>
      <c r="CZ359" s="157">
        <f t="shared" si="1064"/>
        <v>7682.4000000000005</v>
      </c>
      <c r="DA359" s="158">
        <f t="shared" si="1064"/>
        <v>6544.8</v>
      </c>
      <c r="DB359" s="155"/>
      <c r="DC359" s="156"/>
      <c r="DD359" s="157">
        <f t="shared" si="1065"/>
        <v>0</v>
      </c>
      <c r="DE359" s="158">
        <f t="shared" si="1065"/>
        <v>0</v>
      </c>
      <c r="DF359" s="157">
        <f t="shared" si="1066"/>
        <v>81.090995260663504</v>
      </c>
      <c r="DG359" s="158">
        <f t="shared" si="1066"/>
        <v>81.069886363636357</v>
      </c>
      <c r="DH359" s="157">
        <f t="shared" si="1067"/>
        <v>17110.2</v>
      </c>
      <c r="DI359" s="158">
        <f t="shared" si="1067"/>
        <v>14268.3</v>
      </c>
      <c r="DJ359" s="157">
        <f t="shared" si="1068"/>
        <v>303</v>
      </c>
      <c r="DK359" s="158">
        <f t="shared" si="1068"/>
        <v>271</v>
      </c>
      <c r="DL359" s="157">
        <f t="shared" si="1068"/>
        <v>303</v>
      </c>
      <c r="DM359" s="158">
        <f t="shared" si="1068"/>
        <v>271</v>
      </c>
      <c r="DN359" s="157">
        <f t="shared" si="1069"/>
        <v>4.228382838283828</v>
      </c>
      <c r="DO359" s="158">
        <f t="shared" si="1069"/>
        <v>4.3678966789667886</v>
      </c>
      <c r="DP359" s="157">
        <f t="shared" si="1070"/>
        <v>1281.1999999999998</v>
      </c>
      <c r="DQ359" s="158">
        <f t="shared" si="1070"/>
        <v>1183.6999999999996</v>
      </c>
      <c r="DR359" s="157">
        <f t="shared" si="1071"/>
        <v>78.841584158415841</v>
      </c>
      <c r="DS359" s="158">
        <f t="shared" si="1071"/>
        <v>74.866420664206643</v>
      </c>
      <c r="DT359" s="157">
        <f t="shared" si="1072"/>
        <v>23889</v>
      </c>
      <c r="DU359" s="158">
        <f t="shared" si="1072"/>
        <v>20288.8</v>
      </c>
      <c r="DV359" s="155">
        <v>122</v>
      </c>
      <c r="DW359" s="156">
        <v>97</v>
      </c>
      <c r="DX359" s="157">
        <f t="shared" si="1073"/>
        <v>122</v>
      </c>
      <c r="DY359" s="158">
        <f t="shared" si="1073"/>
        <v>97</v>
      </c>
      <c r="DZ359" s="155">
        <v>222</v>
      </c>
      <c r="EA359" s="156">
        <v>206</v>
      </c>
      <c r="EB359" s="157">
        <f t="shared" si="1074"/>
        <v>222</v>
      </c>
      <c r="EC359" s="158">
        <f t="shared" si="1074"/>
        <v>206</v>
      </c>
      <c r="ED359" s="155"/>
      <c r="EE359" s="156"/>
      <c r="EF359" s="157">
        <f t="shared" si="1075"/>
        <v>0</v>
      </c>
      <c r="EG359" s="158">
        <f t="shared" si="1075"/>
        <v>0</v>
      </c>
      <c r="EH359" s="157">
        <f t="shared" si="1076"/>
        <v>344</v>
      </c>
      <c r="EI359" s="158">
        <f t="shared" si="1076"/>
        <v>303</v>
      </c>
      <c r="EJ359" s="157">
        <f t="shared" si="1077"/>
        <v>344</v>
      </c>
      <c r="EK359" s="158">
        <f t="shared" si="1077"/>
        <v>303</v>
      </c>
      <c r="EL359" s="155">
        <v>3.4</v>
      </c>
      <c r="EM359" s="156">
        <v>2.9</v>
      </c>
      <c r="EN359" s="157">
        <f t="shared" si="1078"/>
        <v>414.8</v>
      </c>
      <c r="EO359" s="158">
        <f t="shared" si="1078"/>
        <v>281.3</v>
      </c>
      <c r="EP359" s="155">
        <v>3.1</v>
      </c>
      <c r="EQ359" s="156">
        <v>3.2</v>
      </c>
      <c r="ER359" s="157">
        <f t="shared" si="1079"/>
        <v>688.2</v>
      </c>
      <c r="ES359" s="158">
        <f t="shared" si="1079"/>
        <v>659.2</v>
      </c>
      <c r="ET359" s="155"/>
      <c r="EU359" s="156"/>
      <c r="EV359" s="157">
        <f t="shared" si="1080"/>
        <v>0</v>
      </c>
      <c r="EW359" s="158">
        <f t="shared" si="1080"/>
        <v>0</v>
      </c>
      <c r="EX359" s="157">
        <f t="shared" si="1081"/>
        <v>3.2063953488372094</v>
      </c>
      <c r="EY359" s="158">
        <f t="shared" si="1081"/>
        <v>3.1039603960396041</v>
      </c>
      <c r="EZ359" s="157">
        <f t="shared" si="1082"/>
        <v>1103</v>
      </c>
      <c r="FA359" s="158">
        <f t="shared" si="1082"/>
        <v>940.5</v>
      </c>
      <c r="FB359" s="155">
        <v>61.4</v>
      </c>
      <c r="FC359" s="156">
        <v>59.3</v>
      </c>
      <c r="FD359" s="157">
        <f t="shared" si="1083"/>
        <v>7490.8</v>
      </c>
      <c r="FE359" s="158">
        <f t="shared" si="1083"/>
        <v>5752.0999999999995</v>
      </c>
      <c r="FF359" s="155">
        <v>47.2</v>
      </c>
      <c r="FG359" s="156">
        <v>50.6</v>
      </c>
      <c r="FH359" s="157">
        <f t="shared" si="1084"/>
        <v>10478.400000000001</v>
      </c>
      <c r="FI359" s="158">
        <f t="shared" si="1084"/>
        <v>10423.6</v>
      </c>
      <c r="FJ359" s="155"/>
      <c r="FK359" s="156"/>
      <c r="FL359" s="157">
        <f t="shared" si="1085"/>
        <v>0</v>
      </c>
      <c r="FM359" s="158">
        <f t="shared" si="1085"/>
        <v>0</v>
      </c>
      <c r="FN359" s="157">
        <f t="shared" si="1086"/>
        <v>52.236046511627912</v>
      </c>
      <c r="FO359" s="158">
        <f t="shared" si="1086"/>
        <v>53.385148514851487</v>
      </c>
      <c r="FP359" s="157">
        <f t="shared" si="1087"/>
        <v>17969.2</v>
      </c>
      <c r="FQ359" s="158">
        <f t="shared" si="1087"/>
        <v>16175.7</v>
      </c>
      <c r="FR359" s="155">
        <v>168</v>
      </c>
      <c r="FS359" s="156">
        <v>208</v>
      </c>
      <c r="FT359" s="157">
        <f t="shared" si="1088"/>
        <v>168</v>
      </c>
      <c r="FU359" s="158">
        <f t="shared" si="1088"/>
        <v>208</v>
      </c>
      <c r="FV359" s="155">
        <v>3.4</v>
      </c>
      <c r="FW359" s="156">
        <v>2.2000000000000002</v>
      </c>
      <c r="FX359" s="157">
        <f t="shared" si="1089"/>
        <v>571.19999999999993</v>
      </c>
      <c r="FY359" s="158">
        <f t="shared" si="1089"/>
        <v>457.6</v>
      </c>
      <c r="FZ359" s="155">
        <v>31.8</v>
      </c>
      <c r="GA359" s="156">
        <v>23.3</v>
      </c>
      <c r="GB359" s="157">
        <f t="shared" si="1090"/>
        <v>5342.4000000000005</v>
      </c>
      <c r="GC359" s="158">
        <f t="shared" si="1090"/>
        <v>4846.4000000000005</v>
      </c>
      <c r="GD359" s="157">
        <f t="shared" si="1091"/>
        <v>293</v>
      </c>
      <c r="GE359" s="158">
        <f t="shared" si="1091"/>
        <v>240</v>
      </c>
      <c r="GF359" s="157">
        <f t="shared" si="1091"/>
        <v>293</v>
      </c>
      <c r="GG359" s="158">
        <f t="shared" si="1091"/>
        <v>240</v>
      </c>
      <c r="GH359" s="157">
        <f t="shared" si="1092"/>
        <v>1127.3</v>
      </c>
      <c r="GI359" s="158">
        <f t="shared" si="1092"/>
        <v>915.09999999999991</v>
      </c>
      <c r="GJ359" s="157">
        <f t="shared" si="1093"/>
        <v>21387.4</v>
      </c>
      <c r="GK359" s="158">
        <f t="shared" si="1093"/>
        <v>16624.399999999998</v>
      </c>
      <c r="GL359" s="157">
        <f t="shared" si="1094"/>
        <v>354</v>
      </c>
      <c r="GM359" s="158">
        <f t="shared" si="1094"/>
        <v>334</v>
      </c>
      <c r="GN359" s="157">
        <f t="shared" si="1094"/>
        <v>354</v>
      </c>
      <c r="GO359" s="158">
        <f t="shared" si="1094"/>
        <v>334</v>
      </c>
      <c r="GP359" s="157">
        <f t="shared" si="1095"/>
        <v>1256.9000000000001</v>
      </c>
      <c r="GQ359" s="158">
        <f t="shared" si="1095"/>
        <v>1209.0999999999999</v>
      </c>
      <c r="GR359" s="157">
        <f t="shared" si="1096"/>
        <v>20470.800000000003</v>
      </c>
      <c r="GS359" s="158">
        <f t="shared" si="1096"/>
        <v>19840.099999999999</v>
      </c>
      <c r="GT359" s="157">
        <f t="shared" si="1097"/>
        <v>647</v>
      </c>
      <c r="GU359" s="158">
        <f t="shared" si="1097"/>
        <v>574</v>
      </c>
      <c r="GV359" s="157">
        <f t="shared" si="1097"/>
        <v>647</v>
      </c>
      <c r="GW359" s="158">
        <f t="shared" si="1097"/>
        <v>574</v>
      </c>
      <c r="GX359" s="157">
        <f t="shared" si="1098"/>
        <v>2384.1999999999998</v>
      </c>
      <c r="GY359" s="158">
        <f t="shared" si="1098"/>
        <v>2124.1999999999998</v>
      </c>
      <c r="GZ359" s="157">
        <f t="shared" si="1098"/>
        <v>41858.200000000004</v>
      </c>
      <c r="HA359" s="158">
        <f t="shared" si="1098"/>
        <v>36464.5</v>
      </c>
      <c r="HB359" s="157">
        <f t="shared" si="1099"/>
        <v>0</v>
      </c>
      <c r="HC359" s="158">
        <f t="shared" si="1099"/>
        <v>0</v>
      </c>
      <c r="HD359" s="157">
        <f t="shared" si="1099"/>
        <v>0</v>
      </c>
      <c r="HE359" s="158">
        <f t="shared" si="1099"/>
        <v>0</v>
      </c>
      <c r="HF359" s="157" t="str">
        <f t="shared" si="1100"/>
        <v/>
      </c>
      <c r="HG359" s="158" t="str">
        <f t="shared" si="1100"/>
        <v/>
      </c>
      <c r="HH359" s="157" t="str">
        <f t="shared" si="1101"/>
        <v/>
      </c>
      <c r="HI359" s="158" t="str">
        <f t="shared" si="1101"/>
        <v/>
      </c>
      <c r="HJ359" s="157">
        <f t="shared" si="1102"/>
        <v>2955.3999999999996</v>
      </c>
      <c r="HK359" s="158">
        <f t="shared" si="1102"/>
        <v>2581.7999999999997</v>
      </c>
      <c r="HL359" s="157">
        <f t="shared" si="1103"/>
        <v>47200.6</v>
      </c>
      <c r="HM359" s="158">
        <f t="shared" si="1103"/>
        <v>41310.9</v>
      </c>
    </row>
    <row r="360" spans="1:221" s="82" customFormat="1" ht="15" customHeight="1">
      <c r="A360" s="265" t="s">
        <v>693</v>
      </c>
      <c r="B360" s="213" t="s">
        <v>762</v>
      </c>
      <c r="C360" s="215"/>
      <c r="D360" s="13">
        <v>222822</v>
      </c>
      <c r="E360" s="13">
        <v>9</v>
      </c>
      <c r="F360" s="155">
        <v>359</v>
      </c>
      <c r="G360" s="156">
        <v>361</v>
      </c>
      <c r="H360" s="155">
        <v>9</v>
      </c>
      <c r="I360" s="156">
        <v>2</v>
      </c>
      <c r="J360" s="157">
        <f t="shared" si="1036"/>
        <v>350</v>
      </c>
      <c r="K360" s="158">
        <f t="shared" si="1036"/>
        <v>359</v>
      </c>
      <c r="L360" s="155"/>
      <c r="M360" s="156"/>
      <c r="N360" s="157">
        <f t="shared" si="1037"/>
        <v>350</v>
      </c>
      <c r="O360" s="158">
        <f t="shared" si="1037"/>
        <v>359</v>
      </c>
      <c r="P360" s="157">
        <f t="shared" si="1037"/>
        <v>350</v>
      </c>
      <c r="Q360" s="158">
        <f t="shared" si="1037"/>
        <v>359</v>
      </c>
      <c r="R360" s="155">
        <v>25</v>
      </c>
      <c r="S360" s="156">
        <v>19</v>
      </c>
      <c r="T360" s="157">
        <f t="shared" si="1038"/>
        <v>25</v>
      </c>
      <c r="U360" s="158">
        <f t="shared" si="1038"/>
        <v>19</v>
      </c>
      <c r="V360" s="155">
        <v>24</v>
      </c>
      <c r="W360" s="156">
        <v>15</v>
      </c>
      <c r="X360" s="157">
        <f t="shared" si="1039"/>
        <v>24</v>
      </c>
      <c r="Y360" s="158">
        <f t="shared" si="1039"/>
        <v>15</v>
      </c>
      <c r="Z360" s="155"/>
      <c r="AA360" s="156"/>
      <c r="AB360" s="157">
        <f t="shared" si="1040"/>
        <v>0</v>
      </c>
      <c r="AC360" s="158">
        <f t="shared" si="1040"/>
        <v>0</v>
      </c>
      <c r="AD360" s="157">
        <f t="shared" si="1041"/>
        <v>49</v>
      </c>
      <c r="AE360" s="158">
        <f t="shared" si="1041"/>
        <v>34</v>
      </c>
      <c r="AF360" s="157">
        <f t="shared" si="1042"/>
        <v>49</v>
      </c>
      <c r="AG360" s="158">
        <f t="shared" si="1042"/>
        <v>34</v>
      </c>
      <c r="AH360" s="155">
        <v>3.9</v>
      </c>
      <c r="AI360" s="156">
        <v>3.9</v>
      </c>
      <c r="AJ360" s="157">
        <f t="shared" si="1043"/>
        <v>97.5</v>
      </c>
      <c r="AK360" s="157">
        <f t="shared" si="1043"/>
        <v>74.099999999999994</v>
      </c>
      <c r="AL360" s="155">
        <v>3.1</v>
      </c>
      <c r="AM360" s="156">
        <v>3.5</v>
      </c>
      <c r="AN360" s="157">
        <f t="shared" si="1044"/>
        <v>74.400000000000006</v>
      </c>
      <c r="AO360" s="157">
        <f t="shared" si="1044"/>
        <v>52.5</v>
      </c>
      <c r="AP360" s="155"/>
      <c r="AQ360" s="156"/>
      <c r="AR360" s="157">
        <f t="shared" si="1045"/>
        <v>0</v>
      </c>
      <c r="AS360" s="158">
        <f t="shared" si="1045"/>
        <v>0</v>
      </c>
      <c r="AT360" s="157">
        <f t="shared" si="1046"/>
        <v>3.5081632653061225</v>
      </c>
      <c r="AU360" s="158">
        <f t="shared" si="1046"/>
        <v>3.7235294117647055</v>
      </c>
      <c r="AV360" s="157">
        <f t="shared" si="1047"/>
        <v>171.9</v>
      </c>
      <c r="AW360" s="158">
        <f t="shared" si="1047"/>
        <v>126.6</v>
      </c>
      <c r="AX360" s="155">
        <v>75.400000000000006</v>
      </c>
      <c r="AY360" s="156">
        <v>74.2</v>
      </c>
      <c r="AZ360" s="157">
        <f t="shared" si="1048"/>
        <v>1885.0000000000002</v>
      </c>
      <c r="BA360" s="158">
        <f t="shared" si="1048"/>
        <v>1409.8</v>
      </c>
      <c r="BB360" s="155">
        <v>59.9</v>
      </c>
      <c r="BC360" s="156">
        <v>72.8</v>
      </c>
      <c r="BD360" s="157">
        <f t="shared" si="1049"/>
        <v>1437.6</v>
      </c>
      <c r="BE360" s="158">
        <f t="shared" si="1049"/>
        <v>1092</v>
      </c>
      <c r="BF360" s="155"/>
      <c r="BG360" s="156"/>
      <c r="BH360" s="157">
        <f t="shared" si="1050"/>
        <v>0</v>
      </c>
      <c r="BI360" s="158">
        <f t="shared" si="1050"/>
        <v>0</v>
      </c>
      <c r="BJ360" s="157">
        <f t="shared" si="1051"/>
        <v>67.808163265306135</v>
      </c>
      <c r="BK360" s="158">
        <f t="shared" si="1051"/>
        <v>73.582352941176481</v>
      </c>
      <c r="BL360" s="157">
        <f t="shared" si="1052"/>
        <v>3322.6000000000008</v>
      </c>
      <c r="BM360" s="158">
        <f t="shared" si="1052"/>
        <v>2501.8000000000002</v>
      </c>
      <c r="BN360" s="155">
        <v>84</v>
      </c>
      <c r="BO360" s="156">
        <v>105</v>
      </c>
      <c r="BP360" s="157">
        <f t="shared" si="1053"/>
        <v>84</v>
      </c>
      <c r="BQ360" s="158">
        <f t="shared" si="1053"/>
        <v>105</v>
      </c>
      <c r="BR360" s="155">
        <v>50</v>
      </c>
      <c r="BS360" s="156">
        <v>44</v>
      </c>
      <c r="BT360" s="157">
        <f t="shared" si="1054"/>
        <v>50</v>
      </c>
      <c r="BU360" s="158">
        <f t="shared" si="1054"/>
        <v>44</v>
      </c>
      <c r="BV360" s="155"/>
      <c r="BW360" s="156"/>
      <c r="BX360" s="157">
        <f t="shared" si="1055"/>
        <v>0</v>
      </c>
      <c r="BY360" s="158">
        <f t="shared" si="1055"/>
        <v>0</v>
      </c>
      <c r="BZ360" s="157">
        <f t="shared" si="1056"/>
        <v>134</v>
      </c>
      <c r="CA360" s="158">
        <f t="shared" si="1056"/>
        <v>149</v>
      </c>
      <c r="CB360" s="157">
        <f t="shared" si="1057"/>
        <v>134</v>
      </c>
      <c r="CC360" s="158">
        <f t="shared" si="1057"/>
        <v>149</v>
      </c>
      <c r="CD360" s="155">
        <v>4.4000000000000004</v>
      </c>
      <c r="CE360" s="156">
        <v>4.4000000000000004</v>
      </c>
      <c r="CF360" s="157">
        <f t="shared" si="1058"/>
        <v>369.6</v>
      </c>
      <c r="CG360" s="158">
        <f t="shared" si="1058"/>
        <v>462.00000000000006</v>
      </c>
      <c r="CH360" s="155">
        <v>5.2</v>
      </c>
      <c r="CI360" s="156">
        <v>5</v>
      </c>
      <c r="CJ360" s="157">
        <f t="shared" si="1059"/>
        <v>260</v>
      </c>
      <c r="CK360" s="158">
        <f t="shared" si="1059"/>
        <v>220</v>
      </c>
      <c r="CL360" s="155"/>
      <c r="CM360" s="156"/>
      <c r="CN360" s="157">
        <f t="shared" si="1060"/>
        <v>0</v>
      </c>
      <c r="CO360" s="158">
        <f t="shared" si="1060"/>
        <v>0</v>
      </c>
      <c r="CP360" s="157">
        <f t="shared" si="1061"/>
        <v>4.6985074626865675</v>
      </c>
      <c r="CQ360" s="158">
        <f t="shared" si="1061"/>
        <v>4.5771812080536911</v>
      </c>
      <c r="CR360" s="157">
        <f t="shared" si="1062"/>
        <v>629.6</v>
      </c>
      <c r="CS360" s="158">
        <f t="shared" si="1062"/>
        <v>682</v>
      </c>
      <c r="CT360" s="155">
        <v>90.8</v>
      </c>
      <c r="CU360" s="156">
        <v>85.1</v>
      </c>
      <c r="CV360" s="157">
        <f t="shared" si="1063"/>
        <v>7627.2</v>
      </c>
      <c r="CW360" s="158">
        <f t="shared" si="1063"/>
        <v>8935.5</v>
      </c>
      <c r="CX360" s="155">
        <v>85.6</v>
      </c>
      <c r="CY360" s="156">
        <v>82</v>
      </c>
      <c r="CZ360" s="157">
        <f t="shared" si="1064"/>
        <v>4280</v>
      </c>
      <c r="DA360" s="158">
        <f t="shared" si="1064"/>
        <v>3608</v>
      </c>
      <c r="DB360" s="155"/>
      <c r="DC360" s="156"/>
      <c r="DD360" s="157">
        <f t="shared" si="1065"/>
        <v>0</v>
      </c>
      <c r="DE360" s="158">
        <f t="shared" si="1065"/>
        <v>0</v>
      </c>
      <c r="DF360" s="157">
        <f t="shared" si="1066"/>
        <v>88.859701492537326</v>
      </c>
      <c r="DG360" s="158">
        <f t="shared" si="1066"/>
        <v>84.18456375838926</v>
      </c>
      <c r="DH360" s="157">
        <f t="shared" si="1067"/>
        <v>11907.200000000003</v>
      </c>
      <c r="DI360" s="158">
        <f t="shared" si="1067"/>
        <v>12543.5</v>
      </c>
      <c r="DJ360" s="157">
        <f t="shared" si="1068"/>
        <v>183</v>
      </c>
      <c r="DK360" s="158">
        <f t="shared" si="1068"/>
        <v>183</v>
      </c>
      <c r="DL360" s="157">
        <f t="shared" si="1068"/>
        <v>183</v>
      </c>
      <c r="DM360" s="158">
        <f t="shared" si="1068"/>
        <v>183</v>
      </c>
      <c r="DN360" s="157">
        <f t="shared" si="1069"/>
        <v>4.3797814207650276</v>
      </c>
      <c r="DO360" s="158">
        <f t="shared" si="1069"/>
        <v>4.418579234972678</v>
      </c>
      <c r="DP360" s="157">
        <f t="shared" si="1070"/>
        <v>801.5</v>
      </c>
      <c r="DQ360" s="158">
        <f t="shared" si="1070"/>
        <v>808.6</v>
      </c>
      <c r="DR360" s="157">
        <f t="shared" si="1071"/>
        <v>83.22295081967215</v>
      </c>
      <c r="DS360" s="158">
        <f t="shared" si="1071"/>
        <v>82.214754098360658</v>
      </c>
      <c r="DT360" s="157">
        <f t="shared" si="1072"/>
        <v>15229.800000000003</v>
      </c>
      <c r="DU360" s="158">
        <f t="shared" si="1072"/>
        <v>15045.300000000001</v>
      </c>
      <c r="DV360" s="155">
        <v>25</v>
      </c>
      <c r="DW360" s="156">
        <v>47</v>
      </c>
      <c r="DX360" s="157">
        <f t="shared" si="1073"/>
        <v>25</v>
      </c>
      <c r="DY360" s="158">
        <f t="shared" si="1073"/>
        <v>47</v>
      </c>
      <c r="DZ360" s="155">
        <v>55</v>
      </c>
      <c r="EA360" s="156">
        <v>50</v>
      </c>
      <c r="EB360" s="157">
        <f t="shared" si="1074"/>
        <v>55</v>
      </c>
      <c r="EC360" s="158">
        <f t="shared" si="1074"/>
        <v>50</v>
      </c>
      <c r="ED360" s="155"/>
      <c r="EE360" s="156"/>
      <c r="EF360" s="157">
        <f t="shared" si="1075"/>
        <v>0</v>
      </c>
      <c r="EG360" s="158">
        <f t="shared" si="1075"/>
        <v>0</v>
      </c>
      <c r="EH360" s="157">
        <f t="shared" si="1076"/>
        <v>80</v>
      </c>
      <c r="EI360" s="158">
        <f t="shared" si="1076"/>
        <v>97</v>
      </c>
      <c r="EJ360" s="157">
        <f t="shared" si="1077"/>
        <v>80</v>
      </c>
      <c r="EK360" s="158">
        <f t="shared" si="1077"/>
        <v>97</v>
      </c>
      <c r="EL360" s="155">
        <v>2.8</v>
      </c>
      <c r="EM360" s="156">
        <v>3.2</v>
      </c>
      <c r="EN360" s="157">
        <f t="shared" si="1078"/>
        <v>70</v>
      </c>
      <c r="EO360" s="158">
        <f t="shared" si="1078"/>
        <v>150.4</v>
      </c>
      <c r="EP360" s="155">
        <v>3.4</v>
      </c>
      <c r="EQ360" s="156">
        <v>3.8</v>
      </c>
      <c r="ER360" s="157">
        <f t="shared" si="1079"/>
        <v>187</v>
      </c>
      <c r="ES360" s="158">
        <f t="shared" si="1079"/>
        <v>190</v>
      </c>
      <c r="ET360" s="155"/>
      <c r="EU360" s="156"/>
      <c r="EV360" s="157">
        <f t="shared" si="1080"/>
        <v>0</v>
      </c>
      <c r="EW360" s="158">
        <f t="shared" si="1080"/>
        <v>0</v>
      </c>
      <c r="EX360" s="157">
        <f t="shared" si="1081"/>
        <v>3.2124999999999999</v>
      </c>
      <c r="EY360" s="158">
        <f t="shared" si="1081"/>
        <v>3.5092783505154639</v>
      </c>
      <c r="EZ360" s="157">
        <f t="shared" si="1082"/>
        <v>257</v>
      </c>
      <c r="FA360" s="158">
        <f t="shared" si="1082"/>
        <v>340.4</v>
      </c>
      <c r="FB360" s="155">
        <v>64.599999999999994</v>
      </c>
      <c r="FC360" s="156">
        <v>63.8</v>
      </c>
      <c r="FD360" s="157">
        <f t="shared" si="1083"/>
        <v>1614.9999999999998</v>
      </c>
      <c r="FE360" s="158">
        <f t="shared" si="1083"/>
        <v>2998.6</v>
      </c>
      <c r="FF360" s="155">
        <v>66.3</v>
      </c>
      <c r="FG360" s="156">
        <v>59.5</v>
      </c>
      <c r="FH360" s="157">
        <f t="shared" si="1084"/>
        <v>3646.5</v>
      </c>
      <c r="FI360" s="158">
        <f t="shared" si="1084"/>
        <v>2975</v>
      </c>
      <c r="FJ360" s="155"/>
      <c r="FK360" s="156"/>
      <c r="FL360" s="157">
        <f t="shared" si="1085"/>
        <v>0</v>
      </c>
      <c r="FM360" s="158">
        <f t="shared" si="1085"/>
        <v>0</v>
      </c>
      <c r="FN360" s="157">
        <f t="shared" si="1086"/>
        <v>65.768749999999997</v>
      </c>
      <c r="FO360" s="158">
        <f t="shared" si="1086"/>
        <v>61.583505154639177</v>
      </c>
      <c r="FP360" s="157">
        <f t="shared" si="1087"/>
        <v>5261.5</v>
      </c>
      <c r="FQ360" s="158">
        <f t="shared" si="1087"/>
        <v>5973.6</v>
      </c>
      <c r="FR360" s="155">
        <v>87</v>
      </c>
      <c r="FS360" s="156">
        <v>79</v>
      </c>
      <c r="FT360" s="157">
        <f t="shared" si="1088"/>
        <v>87</v>
      </c>
      <c r="FU360" s="158">
        <f t="shared" si="1088"/>
        <v>79</v>
      </c>
      <c r="FV360" s="155">
        <v>4.8</v>
      </c>
      <c r="FW360" s="156">
        <v>4.0999999999999996</v>
      </c>
      <c r="FX360" s="157">
        <f t="shared" si="1089"/>
        <v>417.59999999999997</v>
      </c>
      <c r="FY360" s="158">
        <f t="shared" si="1089"/>
        <v>323.89999999999998</v>
      </c>
      <c r="FZ360" s="155">
        <v>58.5</v>
      </c>
      <c r="GA360" s="156">
        <v>57.4</v>
      </c>
      <c r="GB360" s="157">
        <f t="shared" si="1090"/>
        <v>5089.5</v>
      </c>
      <c r="GC360" s="158">
        <f t="shared" si="1090"/>
        <v>4534.5999999999995</v>
      </c>
      <c r="GD360" s="157">
        <f t="shared" si="1091"/>
        <v>134</v>
      </c>
      <c r="GE360" s="158">
        <f t="shared" si="1091"/>
        <v>171</v>
      </c>
      <c r="GF360" s="157">
        <f t="shared" si="1091"/>
        <v>134</v>
      </c>
      <c r="GG360" s="158">
        <f t="shared" si="1091"/>
        <v>171</v>
      </c>
      <c r="GH360" s="157">
        <f t="shared" si="1092"/>
        <v>537.1</v>
      </c>
      <c r="GI360" s="158">
        <f t="shared" si="1092"/>
        <v>686.5</v>
      </c>
      <c r="GJ360" s="157">
        <f t="shared" si="1093"/>
        <v>11127.2</v>
      </c>
      <c r="GK360" s="158">
        <f t="shared" si="1093"/>
        <v>13343.9</v>
      </c>
      <c r="GL360" s="157">
        <f t="shared" si="1094"/>
        <v>129</v>
      </c>
      <c r="GM360" s="158">
        <f t="shared" si="1094"/>
        <v>109</v>
      </c>
      <c r="GN360" s="157">
        <f t="shared" si="1094"/>
        <v>129</v>
      </c>
      <c r="GO360" s="158">
        <f t="shared" si="1094"/>
        <v>109</v>
      </c>
      <c r="GP360" s="157">
        <f t="shared" si="1095"/>
        <v>521.4</v>
      </c>
      <c r="GQ360" s="158">
        <f t="shared" si="1095"/>
        <v>462.5</v>
      </c>
      <c r="GR360" s="157">
        <f t="shared" si="1096"/>
        <v>9364.1</v>
      </c>
      <c r="GS360" s="158">
        <f t="shared" si="1096"/>
        <v>7675</v>
      </c>
      <c r="GT360" s="157">
        <f t="shared" si="1097"/>
        <v>263</v>
      </c>
      <c r="GU360" s="158">
        <f t="shared" si="1097"/>
        <v>280</v>
      </c>
      <c r="GV360" s="157">
        <f t="shared" si="1097"/>
        <v>263</v>
      </c>
      <c r="GW360" s="158">
        <f t="shared" si="1097"/>
        <v>280</v>
      </c>
      <c r="GX360" s="157">
        <f t="shared" si="1098"/>
        <v>1058.5</v>
      </c>
      <c r="GY360" s="158">
        <f t="shared" si="1098"/>
        <v>1149</v>
      </c>
      <c r="GZ360" s="157">
        <f t="shared" si="1098"/>
        <v>20491.300000000003</v>
      </c>
      <c r="HA360" s="158">
        <f t="shared" si="1098"/>
        <v>21018.9</v>
      </c>
      <c r="HB360" s="157">
        <f t="shared" si="1099"/>
        <v>0</v>
      </c>
      <c r="HC360" s="158">
        <f t="shared" si="1099"/>
        <v>0</v>
      </c>
      <c r="HD360" s="157">
        <f t="shared" si="1099"/>
        <v>0</v>
      </c>
      <c r="HE360" s="158">
        <f t="shared" si="1099"/>
        <v>0</v>
      </c>
      <c r="HF360" s="157" t="str">
        <f t="shared" si="1100"/>
        <v/>
      </c>
      <c r="HG360" s="158" t="str">
        <f t="shared" si="1100"/>
        <v/>
      </c>
      <c r="HH360" s="157" t="str">
        <f t="shared" si="1101"/>
        <v/>
      </c>
      <c r="HI360" s="158" t="str">
        <f t="shared" si="1101"/>
        <v/>
      </c>
      <c r="HJ360" s="157">
        <f t="shared" si="1102"/>
        <v>1476.1</v>
      </c>
      <c r="HK360" s="158">
        <f t="shared" si="1102"/>
        <v>1472.9</v>
      </c>
      <c r="HL360" s="157">
        <f t="shared" si="1103"/>
        <v>25580.800000000003</v>
      </c>
      <c r="HM360" s="158">
        <f t="shared" si="1103"/>
        <v>25553.5</v>
      </c>
    </row>
    <row r="361" spans="1:221" s="82" customFormat="1" ht="15" customHeight="1">
      <c r="A361" s="265" t="s">
        <v>693</v>
      </c>
      <c r="B361" s="213" t="s">
        <v>763</v>
      </c>
      <c r="C361" s="215"/>
      <c r="D361" s="13">
        <v>223773</v>
      </c>
      <c r="E361" s="13">
        <v>9</v>
      </c>
      <c r="F361" s="155">
        <v>530</v>
      </c>
      <c r="G361" s="156">
        <v>596</v>
      </c>
      <c r="H361" s="155">
        <v>6</v>
      </c>
      <c r="I361" s="156">
        <v>8</v>
      </c>
      <c r="J361" s="157">
        <f t="shared" si="1036"/>
        <v>524</v>
      </c>
      <c r="K361" s="158">
        <f t="shared" si="1036"/>
        <v>588</v>
      </c>
      <c r="L361" s="155"/>
      <c r="M361" s="156"/>
      <c r="N361" s="157">
        <f t="shared" si="1037"/>
        <v>524</v>
      </c>
      <c r="O361" s="158">
        <f t="shared" si="1037"/>
        <v>588</v>
      </c>
      <c r="P361" s="157">
        <f t="shared" si="1037"/>
        <v>524</v>
      </c>
      <c r="Q361" s="158">
        <f t="shared" si="1037"/>
        <v>588</v>
      </c>
      <c r="R361" s="155">
        <v>16</v>
      </c>
      <c r="S361" s="156">
        <v>12</v>
      </c>
      <c r="T361" s="157">
        <f t="shared" si="1038"/>
        <v>16</v>
      </c>
      <c r="U361" s="158">
        <f t="shared" si="1038"/>
        <v>12</v>
      </c>
      <c r="V361" s="155">
        <v>14</v>
      </c>
      <c r="W361" s="156">
        <v>13</v>
      </c>
      <c r="X361" s="157">
        <f t="shared" si="1039"/>
        <v>14</v>
      </c>
      <c r="Y361" s="158">
        <f t="shared" si="1039"/>
        <v>13</v>
      </c>
      <c r="Z361" s="155"/>
      <c r="AA361" s="156"/>
      <c r="AB361" s="157">
        <f t="shared" si="1040"/>
        <v>0</v>
      </c>
      <c r="AC361" s="158">
        <f t="shared" si="1040"/>
        <v>0</v>
      </c>
      <c r="AD361" s="157">
        <f t="shared" si="1041"/>
        <v>30</v>
      </c>
      <c r="AE361" s="158">
        <f t="shared" si="1041"/>
        <v>25</v>
      </c>
      <c r="AF361" s="157">
        <f t="shared" si="1042"/>
        <v>30</v>
      </c>
      <c r="AG361" s="158">
        <f t="shared" si="1042"/>
        <v>25</v>
      </c>
      <c r="AH361" s="155">
        <v>3.6</v>
      </c>
      <c r="AI361" s="156">
        <v>2.8</v>
      </c>
      <c r="AJ361" s="157">
        <f t="shared" si="1043"/>
        <v>57.6</v>
      </c>
      <c r="AK361" s="157">
        <f t="shared" si="1043"/>
        <v>33.599999999999994</v>
      </c>
      <c r="AL361" s="155">
        <v>3.4</v>
      </c>
      <c r="AM361" s="156">
        <v>2.4</v>
      </c>
      <c r="AN361" s="157">
        <f t="shared" si="1044"/>
        <v>47.6</v>
      </c>
      <c r="AO361" s="157">
        <f t="shared" si="1044"/>
        <v>31.2</v>
      </c>
      <c r="AP361" s="155"/>
      <c r="AQ361" s="156"/>
      <c r="AR361" s="157">
        <f t="shared" si="1045"/>
        <v>0</v>
      </c>
      <c r="AS361" s="158">
        <f t="shared" si="1045"/>
        <v>0</v>
      </c>
      <c r="AT361" s="157">
        <f t="shared" si="1046"/>
        <v>3.5066666666666668</v>
      </c>
      <c r="AU361" s="158">
        <f t="shared" si="1046"/>
        <v>2.5920000000000001</v>
      </c>
      <c r="AV361" s="157">
        <f t="shared" si="1047"/>
        <v>105.2</v>
      </c>
      <c r="AW361" s="158">
        <f t="shared" si="1047"/>
        <v>64.8</v>
      </c>
      <c r="AX361" s="155">
        <v>64.8</v>
      </c>
      <c r="AY361" s="156">
        <v>54.4</v>
      </c>
      <c r="AZ361" s="157">
        <f t="shared" si="1048"/>
        <v>1036.8</v>
      </c>
      <c r="BA361" s="158">
        <f t="shared" si="1048"/>
        <v>652.79999999999995</v>
      </c>
      <c r="BB361" s="155">
        <v>45.1</v>
      </c>
      <c r="BC361" s="156">
        <v>47.4</v>
      </c>
      <c r="BD361" s="157">
        <f t="shared" si="1049"/>
        <v>631.4</v>
      </c>
      <c r="BE361" s="158">
        <f t="shared" si="1049"/>
        <v>616.19999999999993</v>
      </c>
      <c r="BF361" s="155"/>
      <c r="BG361" s="156"/>
      <c r="BH361" s="157">
        <f t="shared" si="1050"/>
        <v>0</v>
      </c>
      <c r="BI361" s="158">
        <f t="shared" si="1050"/>
        <v>0</v>
      </c>
      <c r="BJ361" s="157">
        <f t="shared" si="1051"/>
        <v>55.606666666666662</v>
      </c>
      <c r="BK361" s="158">
        <f t="shared" si="1051"/>
        <v>50.76</v>
      </c>
      <c r="BL361" s="157">
        <f t="shared" si="1052"/>
        <v>1668.1999999999998</v>
      </c>
      <c r="BM361" s="158">
        <f t="shared" si="1052"/>
        <v>1269</v>
      </c>
      <c r="BN361" s="155">
        <v>47</v>
      </c>
      <c r="BO361" s="156">
        <v>49</v>
      </c>
      <c r="BP361" s="157">
        <f t="shared" si="1053"/>
        <v>47</v>
      </c>
      <c r="BQ361" s="158">
        <f t="shared" si="1053"/>
        <v>49</v>
      </c>
      <c r="BR361" s="155">
        <v>38</v>
      </c>
      <c r="BS361" s="156">
        <v>55</v>
      </c>
      <c r="BT361" s="157">
        <f t="shared" si="1054"/>
        <v>38</v>
      </c>
      <c r="BU361" s="158">
        <f t="shared" si="1054"/>
        <v>55</v>
      </c>
      <c r="BV361" s="155"/>
      <c r="BW361" s="156"/>
      <c r="BX361" s="157">
        <f t="shared" si="1055"/>
        <v>0</v>
      </c>
      <c r="BY361" s="158">
        <f t="shared" si="1055"/>
        <v>0</v>
      </c>
      <c r="BZ361" s="157">
        <f t="shared" si="1056"/>
        <v>85</v>
      </c>
      <c r="CA361" s="158">
        <f t="shared" si="1056"/>
        <v>104</v>
      </c>
      <c r="CB361" s="157">
        <f t="shared" si="1057"/>
        <v>85</v>
      </c>
      <c r="CC361" s="158">
        <f t="shared" si="1057"/>
        <v>104</v>
      </c>
      <c r="CD361" s="155">
        <v>3.7</v>
      </c>
      <c r="CE361" s="156">
        <v>4.4000000000000004</v>
      </c>
      <c r="CF361" s="157">
        <f t="shared" si="1058"/>
        <v>173.9</v>
      </c>
      <c r="CG361" s="158">
        <f t="shared" si="1058"/>
        <v>215.60000000000002</v>
      </c>
      <c r="CH361" s="155">
        <v>4.5</v>
      </c>
      <c r="CI361" s="156">
        <v>4.5</v>
      </c>
      <c r="CJ361" s="157">
        <f t="shared" si="1059"/>
        <v>171</v>
      </c>
      <c r="CK361" s="158">
        <f t="shared" si="1059"/>
        <v>247.5</v>
      </c>
      <c r="CL361" s="155"/>
      <c r="CM361" s="156"/>
      <c r="CN361" s="157">
        <f t="shared" si="1060"/>
        <v>0</v>
      </c>
      <c r="CO361" s="158">
        <f t="shared" si="1060"/>
        <v>0</v>
      </c>
      <c r="CP361" s="157">
        <f t="shared" si="1061"/>
        <v>4.0576470588235294</v>
      </c>
      <c r="CQ361" s="158">
        <f t="shared" si="1061"/>
        <v>4.4528846153846153</v>
      </c>
      <c r="CR361" s="157">
        <f t="shared" si="1062"/>
        <v>344.9</v>
      </c>
      <c r="CS361" s="158">
        <f t="shared" si="1062"/>
        <v>463.1</v>
      </c>
      <c r="CT361" s="155">
        <v>75.3</v>
      </c>
      <c r="CU361" s="156">
        <v>72.8</v>
      </c>
      <c r="CV361" s="157">
        <f t="shared" si="1063"/>
        <v>3539.1</v>
      </c>
      <c r="CW361" s="158">
        <f t="shared" si="1063"/>
        <v>3567.2</v>
      </c>
      <c r="CX361" s="155">
        <v>74.7</v>
      </c>
      <c r="CY361" s="156">
        <v>71.400000000000006</v>
      </c>
      <c r="CZ361" s="157">
        <f t="shared" si="1064"/>
        <v>2838.6</v>
      </c>
      <c r="DA361" s="158">
        <f t="shared" si="1064"/>
        <v>3927.0000000000005</v>
      </c>
      <c r="DB361" s="155"/>
      <c r="DC361" s="156"/>
      <c r="DD361" s="157">
        <f t="shared" si="1065"/>
        <v>0</v>
      </c>
      <c r="DE361" s="158">
        <f t="shared" si="1065"/>
        <v>0</v>
      </c>
      <c r="DF361" s="157">
        <f t="shared" si="1066"/>
        <v>75.031764705882352</v>
      </c>
      <c r="DG361" s="158">
        <f t="shared" si="1066"/>
        <v>72.059615384615398</v>
      </c>
      <c r="DH361" s="157">
        <f t="shared" si="1067"/>
        <v>6377.7</v>
      </c>
      <c r="DI361" s="158">
        <f t="shared" si="1067"/>
        <v>7494.2000000000016</v>
      </c>
      <c r="DJ361" s="157">
        <f t="shared" si="1068"/>
        <v>115</v>
      </c>
      <c r="DK361" s="158">
        <f t="shared" si="1068"/>
        <v>129</v>
      </c>
      <c r="DL361" s="157">
        <f t="shared" si="1068"/>
        <v>115</v>
      </c>
      <c r="DM361" s="158">
        <f t="shared" si="1068"/>
        <v>129</v>
      </c>
      <c r="DN361" s="157">
        <f t="shared" si="1069"/>
        <v>3.9139130434782605</v>
      </c>
      <c r="DO361" s="158">
        <f t="shared" si="1069"/>
        <v>4.0922480620155035</v>
      </c>
      <c r="DP361" s="157">
        <f t="shared" si="1070"/>
        <v>450.09999999999997</v>
      </c>
      <c r="DQ361" s="158">
        <f t="shared" si="1070"/>
        <v>527.9</v>
      </c>
      <c r="DR361" s="157">
        <f t="shared" si="1071"/>
        <v>69.96434782608695</v>
      </c>
      <c r="DS361" s="158">
        <f t="shared" si="1071"/>
        <v>67.931782945736444</v>
      </c>
      <c r="DT361" s="157">
        <f t="shared" si="1072"/>
        <v>8045.9</v>
      </c>
      <c r="DU361" s="158">
        <f t="shared" si="1072"/>
        <v>8763.2000000000007</v>
      </c>
      <c r="DV361" s="155">
        <v>41</v>
      </c>
      <c r="DW361" s="156">
        <v>48</v>
      </c>
      <c r="DX361" s="157">
        <f t="shared" si="1073"/>
        <v>41</v>
      </c>
      <c r="DY361" s="158">
        <f t="shared" si="1073"/>
        <v>48</v>
      </c>
      <c r="DZ361" s="155">
        <v>83</v>
      </c>
      <c r="EA361" s="156">
        <v>109</v>
      </c>
      <c r="EB361" s="157">
        <f t="shared" si="1074"/>
        <v>83</v>
      </c>
      <c r="EC361" s="158">
        <f t="shared" si="1074"/>
        <v>109</v>
      </c>
      <c r="ED361" s="155"/>
      <c r="EE361" s="156"/>
      <c r="EF361" s="157">
        <f t="shared" si="1075"/>
        <v>0</v>
      </c>
      <c r="EG361" s="158">
        <f t="shared" si="1075"/>
        <v>0</v>
      </c>
      <c r="EH361" s="157">
        <f t="shared" si="1076"/>
        <v>124</v>
      </c>
      <c r="EI361" s="158">
        <f t="shared" si="1076"/>
        <v>157</v>
      </c>
      <c r="EJ361" s="157">
        <f t="shared" si="1077"/>
        <v>124</v>
      </c>
      <c r="EK361" s="158">
        <f t="shared" si="1077"/>
        <v>157</v>
      </c>
      <c r="EL361" s="155">
        <v>2.7</v>
      </c>
      <c r="EM361" s="156">
        <v>2.9</v>
      </c>
      <c r="EN361" s="157">
        <f t="shared" si="1078"/>
        <v>110.7</v>
      </c>
      <c r="EO361" s="158">
        <f t="shared" si="1078"/>
        <v>139.19999999999999</v>
      </c>
      <c r="EP361" s="155">
        <v>3.5</v>
      </c>
      <c r="EQ361" s="156">
        <v>2.8</v>
      </c>
      <c r="ER361" s="157">
        <f t="shared" si="1079"/>
        <v>290.5</v>
      </c>
      <c r="ES361" s="158">
        <f t="shared" si="1079"/>
        <v>305.2</v>
      </c>
      <c r="ET361" s="155"/>
      <c r="EU361" s="156"/>
      <c r="EV361" s="157">
        <f t="shared" si="1080"/>
        <v>0</v>
      </c>
      <c r="EW361" s="158">
        <f t="shared" si="1080"/>
        <v>0</v>
      </c>
      <c r="EX361" s="157">
        <f t="shared" si="1081"/>
        <v>3.2354838709677418</v>
      </c>
      <c r="EY361" s="158">
        <f t="shared" si="1081"/>
        <v>2.8305732484076431</v>
      </c>
      <c r="EZ361" s="157">
        <f t="shared" si="1082"/>
        <v>401.2</v>
      </c>
      <c r="FA361" s="158">
        <f t="shared" si="1082"/>
        <v>444.4</v>
      </c>
      <c r="FB361" s="155">
        <v>54</v>
      </c>
      <c r="FC361" s="156">
        <v>50.1</v>
      </c>
      <c r="FD361" s="157">
        <f t="shared" si="1083"/>
        <v>2214</v>
      </c>
      <c r="FE361" s="158">
        <f t="shared" si="1083"/>
        <v>2404.8000000000002</v>
      </c>
      <c r="FF361" s="155">
        <v>40.4</v>
      </c>
      <c r="FG361" s="156">
        <v>37.299999999999997</v>
      </c>
      <c r="FH361" s="157">
        <f t="shared" si="1084"/>
        <v>3353.2</v>
      </c>
      <c r="FI361" s="158">
        <f t="shared" si="1084"/>
        <v>4065.7</v>
      </c>
      <c r="FJ361" s="155"/>
      <c r="FK361" s="156"/>
      <c r="FL361" s="157">
        <f t="shared" si="1085"/>
        <v>0</v>
      </c>
      <c r="FM361" s="158">
        <f t="shared" si="1085"/>
        <v>0</v>
      </c>
      <c r="FN361" s="157">
        <f t="shared" si="1086"/>
        <v>44.896774193548389</v>
      </c>
      <c r="FO361" s="158">
        <f t="shared" si="1086"/>
        <v>41.213375796178347</v>
      </c>
      <c r="FP361" s="157">
        <f t="shared" si="1087"/>
        <v>5567.2</v>
      </c>
      <c r="FQ361" s="158">
        <f t="shared" si="1087"/>
        <v>6470.5000000000009</v>
      </c>
      <c r="FR361" s="155">
        <v>285</v>
      </c>
      <c r="FS361" s="156">
        <v>302</v>
      </c>
      <c r="FT361" s="157">
        <f t="shared" si="1088"/>
        <v>285</v>
      </c>
      <c r="FU361" s="158">
        <f t="shared" si="1088"/>
        <v>302</v>
      </c>
      <c r="FV361" s="155">
        <v>1.9</v>
      </c>
      <c r="FW361" s="156">
        <v>1.4</v>
      </c>
      <c r="FX361" s="157">
        <f t="shared" si="1089"/>
        <v>541.5</v>
      </c>
      <c r="FY361" s="158">
        <f t="shared" si="1089"/>
        <v>422.79999999999995</v>
      </c>
      <c r="FZ361" s="155">
        <v>18</v>
      </c>
      <c r="GA361" s="156">
        <v>15</v>
      </c>
      <c r="GB361" s="157">
        <f t="shared" si="1090"/>
        <v>5130</v>
      </c>
      <c r="GC361" s="158">
        <f t="shared" si="1090"/>
        <v>4530</v>
      </c>
      <c r="GD361" s="157">
        <f t="shared" si="1091"/>
        <v>104</v>
      </c>
      <c r="GE361" s="158">
        <f t="shared" si="1091"/>
        <v>109</v>
      </c>
      <c r="GF361" s="157">
        <f t="shared" si="1091"/>
        <v>104</v>
      </c>
      <c r="GG361" s="158">
        <f t="shared" si="1091"/>
        <v>109</v>
      </c>
      <c r="GH361" s="157">
        <f t="shared" si="1092"/>
        <v>342.2</v>
      </c>
      <c r="GI361" s="158">
        <f t="shared" si="1092"/>
        <v>388.4</v>
      </c>
      <c r="GJ361" s="157">
        <f t="shared" si="1093"/>
        <v>6789.9</v>
      </c>
      <c r="GK361" s="158">
        <f t="shared" si="1093"/>
        <v>6624.8</v>
      </c>
      <c r="GL361" s="157">
        <f t="shared" si="1094"/>
        <v>135</v>
      </c>
      <c r="GM361" s="158">
        <f t="shared" si="1094"/>
        <v>177</v>
      </c>
      <c r="GN361" s="157">
        <f t="shared" si="1094"/>
        <v>135</v>
      </c>
      <c r="GO361" s="158">
        <f t="shared" si="1094"/>
        <v>177</v>
      </c>
      <c r="GP361" s="157">
        <f t="shared" si="1095"/>
        <v>509.1</v>
      </c>
      <c r="GQ361" s="158">
        <f t="shared" si="1095"/>
        <v>583.9</v>
      </c>
      <c r="GR361" s="157">
        <f t="shared" si="1096"/>
        <v>6823.2</v>
      </c>
      <c r="GS361" s="158">
        <f t="shared" si="1096"/>
        <v>8608.9000000000015</v>
      </c>
      <c r="GT361" s="157">
        <f t="shared" si="1097"/>
        <v>239</v>
      </c>
      <c r="GU361" s="158">
        <f t="shared" si="1097"/>
        <v>286</v>
      </c>
      <c r="GV361" s="157">
        <f t="shared" si="1097"/>
        <v>239</v>
      </c>
      <c r="GW361" s="158">
        <f t="shared" si="1097"/>
        <v>286</v>
      </c>
      <c r="GX361" s="157">
        <f t="shared" si="1098"/>
        <v>851.3</v>
      </c>
      <c r="GY361" s="158">
        <f t="shared" si="1098"/>
        <v>972.3</v>
      </c>
      <c r="GZ361" s="157">
        <f t="shared" si="1098"/>
        <v>13613.099999999999</v>
      </c>
      <c r="HA361" s="158">
        <f t="shared" si="1098"/>
        <v>15233.7</v>
      </c>
      <c r="HB361" s="157">
        <f t="shared" si="1099"/>
        <v>0</v>
      </c>
      <c r="HC361" s="158">
        <f t="shared" si="1099"/>
        <v>0</v>
      </c>
      <c r="HD361" s="157">
        <f t="shared" si="1099"/>
        <v>0</v>
      </c>
      <c r="HE361" s="158">
        <f t="shared" si="1099"/>
        <v>0</v>
      </c>
      <c r="HF361" s="157" t="str">
        <f t="shared" si="1100"/>
        <v/>
      </c>
      <c r="HG361" s="158" t="str">
        <f t="shared" si="1100"/>
        <v/>
      </c>
      <c r="HH361" s="157" t="str">
        <f t="shared" si="1101"/>
        <v/>
      </c>
      <c r="HI361" s="158" t="str">
        <f t="shared" si="1101"/>
        <v/>
      </c>
      <c r="HJ361" s="157">
        <f t="shared" si="1102"/>
        <v>1392.8</v>
      </c>
      <c r="HK361" s="158">
        <f t="shared" si="1102"/>
        <v>1395.1</v>
      </c>
      <c r="HL361" s="157">
        <f t="shared" si="1103"/>
        <v>18743.099999999999</v>
      </c>
      <c r="HM361" s="158">
        <f t="shared" si="1103"/>
        <v>19763.7</v>
      </c>
    </row>
    <row r="362" spans="1:221" s="82" customFormat="1" ht="15" customHeight="1">
      <c r="A362" s="265" t="s">
        <v>693</v>
      </c>
      <c r="B362" s="213" t="s">
        <v>764</v>
      </c>
      <c r="C362" s="215"/>
      <c r="D362" s="13">
        <v>223898</v>
      </c>
      <c r="E362" s="13">
        <v>9</v>
      </c>
      <c r="F362" s="155">
        <v>344</v>
      </c>
      <c r="G362" s="156">
        <v>331</v>
      </c>
      <c r="H362" s="155">
        <v>5</v>
      </c>
      <c r="I362" s="156">
        <v>6</v>
      </c>
      <c r="J362" s="157">
        <f t="shared" si="1036"/>
        <v>339</v>
      </c>
      <c r="K362" s="158">
        <f t="shared" si="1036"/>
        <v>325</v>
      </c>
      <c r="L362" s="155"/>
      <c r="M362" s="156"/>
      <c r="N362" s="157">
        <f t="shared" si="1037"/>
        <v>339</v>
      </c>
      <c r="O362" s="158">
        <f t="shared" si="1037"/>
        <v>325</v>
      </c>
      <c r="P362" s="157">
        <f t="shared" si="1037"/>
        <v>339</v>
      </c>
      <c r="Q362" s="158">
        <f t="shared" si="1037"/>
        <v>325</v>
      </c>
      <c r="R362" s="155">
        <v>25</v>
      </c>
      <c r="S362" s="156">
        <v>18</v>
      </c>
      <c r="T362" s="157">
        <f t="shared" si="1038"/>
        <v>25</v>
      </c>
      <c r="U362" s="158">
        <f t="shared" si="1038"/>
        <v>18</v>
      </c>
      <c r="V362" s="155">
        <v>9</v>
      </c>
      <c r="W362" s="156">
        <v>8</v>
      </c>
      <c r="X362" s="157">
        <f t="shared" si="1039"/>
        <v>9</v>
      </c>
      <c r="Y362" s="158">
        <f t="shared" si="1039"/>
        <v>8</v>
      </c>
      <c r="Z362" s="155"/>
      <c r="AA362" s="156"/>
      <c r="AB362" s="157">
        <f t="shared" si="1040"/>
        <v>0</v>
      </c>
      <c r="AC362" s="158">
        <f t="shared" si="1040"/>
        <v>0</v>
      </c>
      <c r="AD362" s="157">
        <f t="shared" si="1041"/>
        <v>34</v>
      </c>
      <c r="AE362" s="158">
        <f t="shared" si="1041"/>
        <v>26</v>
      </c>
      <c r="AF362" s="157">
        <f t="shared" si="1042"/>
        <v>34</v>
      </c>
      <c r="AG362" s="158">
        <f t="shared" si="1042"/>
        <v>26</v>
      </c>
      <c r="AH362" s="155">
        <v>2.9</v>
      </c>
      <c r="AI362" s="156">
        <v>2.1</v>
      </c>
      <c r="AJ362" s="157">
        <f t="shared" si="1043"/>
        <v>72.5</v>
      </c>
      <c r="AK362" s="157">
        <f t="shared" si="1043"/>
        <v>37.800000000000004</v>
      </c>
      <c r="AL362" s="155">
        <v>2.7</v>
      </c>
      <c r="AM362" s="156">
        <v>3.1</v>
      </c>
      <c r="AN362" s="157">
        <f t="shared" si="1044"/>
        <v>24.3</v>
      </c>
      <c r="AO362" s="157">
        <f t="shared" si="1044"/>
        <v>24.8</v>
      </c>
      <c r="AP362" s="155"/>
      <c r="AQ362" s="156"/>
      <c r="AR362" s="157">
        <f t="shared" si="1045"/>
        <v>0</v>
      </c>
      <c r="AS362" s="158">
        <f t="shared" si="1045"/>
        <v>0</v>
      </c>
      <c r="AT362" s="157">
        <f t="shared" si="1046"/>
        <v>2.8470588235294119</v>
      </c>
      <c r="AU362" s="158">
        <f t="shared" si="1046"/>
        <v>2.407692307692308</v>
      </c>
      <c r="AV362" s="157">
        <f t="shared" si="1047"/>
        <v>96.8</v>
      </c>
      <c r="AW362" s="158">
        <f t="shared" si="1047"/>
        <v>62.600000000000009</v>
      </c>
      <c r="AX362" s="155">
        <v>65.3</v>
      </c>
      <c r="AY362" s="156">
        <v>51.3</v>
      </c>
      <c r="AZ362" s="157">
        <f t="shared" si="1048"/>
        <v>1632.5</v>
      </c>
      <c r="BA362" s="158">
        <f t="shared" si="1048"/>
        <v>923.4</v>
      </c>
      <c r="BB362" s="155">
        <v>54.3</v>
      </c>
      <c r="BC362" s="156">
        <v>50.4</v>
      </c>
      <c r="BD362" s="157">
        <f t="shared" si="1049"/>
        <v>488.7</v>
      </c>
      <c r="BE362" s="158">
        <f t="shared" si="1049"/>
        <v>403.2</v>
      </c>
      <c r="BF362" s="155"/>
      <c r="BG362" s="156"/>
      <c r="BH362" s="157">
        <f t="shared" si="1050"/>
        <v>0</v>
      </c>
      <c r="BI362" s="158">
        <f t="shared" si="1050"/>
        <v>0</v>
      </c>
      <c r="BJ362" s="157">
        <f t="shared" si="1051"/>
        <v>62.388235294117642</v>
      </c>
      <c r="BK362" s="158">
        <f t="shared" si="1051"/>
        <v>51.023076923076921</v>
      </c>
      <c r="BL362" s="157">
        <f t="shared" si="1052"/>
        <v>2121.1999999999998</v>
      </c>
      <c r="BM362" s="158">
        <f t="shared" si="1052"/>
        <v>1326.6</v>
      </c>
      <c r="BN362" s="155">
        <v>97</v>
      </c>
      <c r="BO362" s="156">
        <v>83</v>
      </c>
      <c r="BP362" s="157">
        <f t="shared" si="1053"/>
        <v>97</v>
      </c>
      <c r="BQ362" s="158">
        <f t="shared" si="1053"/>
        <v>83</v>
      </c>
      <c r="BR362" s="155">
        <v>46</v>
      </c>
      <c r="BS362" s="156">
        <v>44</v>
      </c>
      <c r="BT362" s="157">
        <f t="shared" si="1054"/>
        <v>46</v>
      </c>
      <c r="BU362" s="158">
        <f t="shared" si="1054"/>
        <v>44</v>
      </c>
      <c r="BV362" s="155"/>
      <c r="BW362" s="156"/>
      <c r="BX362" s="157">
        <f t="shared" si="1055"/>
        <v>0</v>
      </c>
      <c r="BY362" s="158">
        <f t="shared" si="1055"/>
        <v>0</v>
      </c>
      <c r="BZ362" s="157">
        <f t="shared" si="1056"/>
        <v>143</v>
      </c>
      <c r="CA362" s="158">
        <f t="shared" si="1056"/>
        <v>127</v>
      </c>
      <c r="CB362" s="157">
        <f t="shared" si="1057"/>
        <v>143</v>
      </c>
      <c r="CC362" s="158">
        <f t="shared" si="1057"/>
        <v>127</v>
      </c>
      <c r="CD362" s="155">
        <v>3.8</v>
      </c>
      <c r="CE362" s="156">
        <v>4.0999999999999996</v>
      </c>
      <c r="CF362" s="157">
        <f t="shared" si="1058"/>
        <v>368.59999999999997</v>
      </c>
      <c r="CG362" s="158">
        <f t="shared" si="1058"/>
        <v>340.29999999999995</v>
      </c>
      <c r="CH362" s="155">
        <v>5.2</v>
      </c>
      <c r="CI362" s="156">
        <v>4.5</v>
      </c>
      <c r="CJ362" s="157">
        <f t="shared" si="1059"/>
        <v>239.20000000000002</v>
      </c>
      <c r="CK362" s="158">
        <f t="shared" si="1059"/>
        <v>198</v>
      </c>
      <c r="CL362" s="155"/>
      <c r="CM362" s="156"/>
      <c r="CN362" s="157">
        <f t="shared" si="1060"/>
        <v>0</v>
      </c>
      <c r="CO362" s="158">
        <f t="shared" si="1060"/>
        <v>0</v>
      </c>
      <c r="CP362" s="157">
        <f t="shared" si="1061"/>
        <v>4.2503496503496496</v>
      </c>
      <c r="CQ362" s="158">
        <f t="shared" si="1061"/>
        <v>4.2385826771653541</v>
      </c>
      <c r="CR362" s="157">
        <f t="shared" si="1062"/>
        <v>607.79999999999984</v>
      </c>
      <c r="CS362" s="158">
        <f t="shared" si="1062"/>
        <v>538.29999999999995</v>
      </c>
      <c r="CT362" s="155">
        <v>77.900000000000006</v>
      </c>
      <c r="CU362" s="156">
        <v>77.3</v>
      </c>
      <c r="CV362" s="157">
        <f t="shared" si="1063"/>
        <v>7556.3</v>
      </c>
      <c r="CW362" s="158">
        <f t="shared" si="1063"/>
        <v>6415.9</v>
      </c>
      <c r="CX362" s="155">
        <v>89</v>
      </c>
      <c r="CY362" s="156">
        <v>87</v>
      </c>
      <c r="CZ362" s="157">
        <f t="shared" si="1064"/>
        <v>4094</v>
      </c>
      <c r="DA362" s="158">
        <f t="shared" si="1064"/>
        <v>3828</v>
      </c>
      <c r="DB362" s="155"/>
      <c r="DC362" s="156"/>
      <c r="DD362" s="157">
        <f t="shared" si="1065"/>
        <v>0</v>
      </c>
      <c r="DE362" s="158">
        <f t="shared" si="1065"/>
        <v>0</v>
      </c>
      <c r="DF362" s="157">
        <f t="shared" si="1066"/>
        <v>81.470629370629368</v>
      </c>
      <c r="DG362" s="158">
        <f t="shared" si="1066"/>
        <v>80.66062992125984</v>
      </c>
      <c r="DH362" s="157">
        <f t="shared" si="1067"/>
        <v>11650.3</v>
      </c>
      <c r="DI362" s="158">
        <f t="shared" si="1067"/>
        <v>10243.9</v>
      </c>
      <c r="DJ362" s="157">
        <f t="shared" si="1068"/>
        <v>177</v>
      </c>
      <c r="DK362" s="158">
        <f t="shared" si="1068"/>
        <v>153</v>
      </c>
      <c r="DL362" s="157">
        <f t="shared" si="1068"/>
        <v>177</v>
      </c>
      <c r="DM362" s="158">
        <f t="shared" si="1068"/>
        <v>153</v>
      </c>
      <c r="DN362" s="157">
        <f t="shared" si="1069"/>
        <v>3.9807909604519764</v>
      </c>
      <c r="DO362" s="158">
        <f t="shared" si="1069"/>
        <v>3.9274509803921567</v>
      </c>
      <c r="DP362" s="157">
        <f t="shared" si="1070"/>
        <v>704.5999999999998</v>
      </c>
      <c r="DQ362" s="158">
        <f t="shared" si="1070"/>
        <v>600.9</v>
      </c>
      <c r="DR362" s="157">
        <f t="shared" si="1071"/>
        <v>77.805084745762713</v>
      </c>
      <c r="DS362" s="158">
        <f t="shared" si="1071"/>
        <v>75.624183006535944</v>
      </c>
      <c r="DT362" s="157">
        <f t="shared" si="1072"/>
        <v>13771.5</v>
      </c>
      <c r="DU362" s="158">
        <f t="shared" si="1072"/>
        <v>11570.5</v>
      </c>
      <c r="DV362" s="155">
        <v>62</v>
      </c>
      <c r="DW362" s="156">
        <v>74</v>
      </c>
      <c r="DX362" s="157">
        <f t="shared" si="1073"/>
        <v>62</v>
      </c>
      <c r="DY362" s="158">
        <f t="shared" si="1073"/>
        <v>74</v>
      </c>
      <c r="DZ362" s="155">
        <v>52</v>
      </c>
      <c r="EA362" s="156">
        <v>58</v>
      </c>
      <c r="EB362" s="157">
        <f t="shared" si="1074"/>
        <v>52</v>
      </c>
      <c r="EC362" s="158">
        <f t="shared" si="1074"/>
        <v>58</v>
      </c>
      <c r="ED362" s="155"/>
      <c r="EE362" s="156"/>
      <c r="EF362" s="157">
        <f t="shared" si="1075"/>
        <v>0</v>
      </c>
      <c r="EG362" s="158">
        <f t="shared" si="1075"/>
        <v>0</v>
      </c>
      <c r="EH362" s="157">
        <f t="shared" si="1076"/>
        <v>114</v>
      </c>
      <c r="EI362" s="158">
        <f t="shared" si="1076"/>
        <v>132</v>
      </c>
      <c r="EJ362" s="157">
        <f t="shared" si="1077"/>
        <v>114</v>
      </c>
      <c r="EK362" s="158">
        <f t="shared" si="1077"/>
        <v>132</v>
      </c>
      <c r="EL362" s="155">
        <v>3</v>
      </c>
      <c r="EM362" s="156">
        <v>2.5</v>
      </c>
      <c r="EN362" s="157">
        <f t="shared" si="1078"/>
        <v>186</v>
      </c>
      <c r="EO362" s="158">
        <f t="shared" si="1078"/>
        <v>185</v>
      </c>
      <c r="EP362" s="155">
        <v>3.5</v>
      </c>
      <c r="EQ362" s="156">
        <v>3.3</v>
      </c>
      <c r="ER362" s="157">
        <f t="shared" si="1079"/>
        <v>182</v>
      </c>
      <c r="ES362" s="158">
        <f t="shared" si="1079"/>
        <v>191.39999999999998</v>
      </c>
      <c r="ET362" s="155"/>
      <c r="EU362" s="156"/>
      <c r="EV362" s="157">
        <f t="shared" si="1080"/>
        <v>0</v>
      </c>
      <c r="EW362" s="158">
        <f t="shared" si="1080"/>
        <v>0</v>
      </c>
      <c r="EX362" s="157">
        <f t="shared" si="1081"/>
        <v>3.2280701754385963</v>
      </c>
      <c r="EY362" s="158">
        <f t="shared" si="1081"/>
        <v>2.8515151515151516</v>
      </c>
      <c r="EZ362" s="157">
        <f t="shared" si="1082"/>
        <v>368</v>
      </c>
      <c r="FA362" s="158">
        <f t="shared" si="1082"/>
        <v>376.4</v>
      </c>
      <c r="FB362" s="155">
        <v>58.4</v>
      </c>
      <c r="FC362" s="156">
        <v>55</v>
      </c>
      <c r="FD362" s="157">
        <f t="shared" si="1083"/>
        <v>3620.7999999999997</v>
      </c>
      <c r="FE362" s="158">
        <f t="shared" si="1083"/>
        <v>4070</v>
      </c>
      <c r="FF362" s="155">
        <v>57.7</v>
      </c>
      <c r="FG362" s="156">
        <v>60.3</v>
      </c>
      <c r="FH362" s="157">
        <f t="shared" si="1084"/>
        <v>3000.4</v>
      </c>
      <c r="FI362" s="158">
        <f t="shared" si="1084"/>
        <v>3497.3999999999996</v>
      </c>
      <c r="FJ362" s="155"/>
      <c r="FK362" s="156"/>
      <c r="FL362" s="157">
        <f t="shared" si="1085"/>
        <v>0</v>
      </c>
      <c r="FM362" s="158">
        <f t="shared" si="1085"/>
        <v>0</v>
      </c>
      <c r="FN362" s="157">
        <f t="shared" si="1086"/>
        <v>58.080701754385963</v>
      </c>
      <c r="FO362" s="158">
        <f t="shared" si="1086"/>
        <v>57.328787878787878</v>
      </c>
      <c r="FP362" s="157">
        <f t="shared" si="1087"/>
        <v>6621.2</v>
      </c>
      <c r="FQ362" s="158">
        <f t="shared" si="1087"/>
        <v>7567.4</v>
      </c>
      <c r="FR362" s="155">
        <v>48</v>
      </c>
      <c r="FS362" s="156">
        <v>40</v>
      </c>
      <c r="FT362" s="157">
        <f t="shared" si="1088"/>
        <v>48</v>
      </c>
      <c r="FU362" s="158">
        <f t="shared" si="1088"/>
        <v>40</v>
      </c>
      <c r="FV362" s="155">
        <v>5.2</v>
      </c>
      <c r="FW362" s="156">
        <v>4.9000000000000004</v>
      </c>
      <c r="FX362" s="157">
        <f t="shared" si="1089"/>
        <v>249.60000000000002</v>
      </c>
      <c r="FY362" s="158">
        <f t="shared" si="1089"/>
        <v>196</v>
      </c>
      <c r="FZ362" s="155">
        <v>65.8</v>
      </c>
      <c r="GA362" s="156">
        <v>61.5</v>
      </c>
      <c r="GB362" s="157">
        <f t="shared" si="1090"/>
        <v>3158.3999999999996</v>
      </c>
      <c r="GC362" s="158">
        <f t="shared" si="1090"/>
        <v>2460</v>
      </c>
      <c r="GD362" s="157">
        <f t="shared" si="1091"/>
        <v>184</v>
      </c>
      <c r="GE362" s="158">
        <f t="shared" si="1091"/>
        <v>175</v>
      </c>
      <c r="GF362" s="157">
        <f t="shared" si="1091"/>
        <v>184</v>
      </c>
      <c r="GG362" s="158">
        <f t="shared" si="1091"/>
        <v>175</v>
      </c>
      <c r="GH362" s="157">
        <f t="shared" si="1092"/>
        <v>627.09999999999991</v>
      </c>
      <c r="GI362" s="158">
        <f t="shared" si="1092"/>
        <v>563.09999999999991</v>
      </c>
      <c r="GJ362" s="157">
        <f t="shared" si="1093"/>
        <v>12809.599999999999</v>
      </c>
      <c r="GK362" s="158">
        <f t="shared" si="1093"/>
        <v>11409.3</v>
      </c>
      <c r="GL362" s="157">
        <f t="shared" si="1094"/>
        <v>107</v>
      </c>
      <c r="GM362" s="158">
        <f t="shared" si="1094"/>
        <v>110</v>
      </c>
      <c r="GN362" s="157">
        <f t="shared" si="1094"/>
        <v>107</v>
      </c>
      <c r="GO362" s="158">
        <f t="shared" si="1094"/>
        <v>110</v>
      </c>
      <c r="GP362" s="157">
        <f t="shared" si="1095"/>
        <v>445.5</v>
      </c>
      <c r="GQ362" s="158">
        <f t="shared" si="1095"/>
        <v>414.2</v>
      </c>
      <c r="GR362" s="157">
        <f t="shared" si="1096"/>
        <v>7583.1</v>
      </c>
      <c r="GS362" s="158">
        <f t="shared" si="1096"/>
        <v>7728.5999999999995</v>
      </c>
      <c r="GT362" s="157">
        <f t="shared" si="1097"/>
        <v>291</v>
      </c>
      <c r="GU362" s="158">
        <f t="shared" si="1097"/>
        <v>285</v>
      </c>
      <c r="GV362" s="157">
        <f t="shared" si="1097"/>
        <v>291</v>
      </c>
      <c r="GW362" s="158">
        <f t="shared" si="1097"/>
        <v>285</v>
      </c>
      <c r="GX362" s="157">
        <f t="shared" si="1098"/>
        <v>1072.5999999999999</v>
      </c>
      <c r="GY362" s="158">
        <f t="shared" si="1098"/>
        <v>977.3</v>
      </c>
      <c r="GZ362" s="157">
        <f t="shared" si="1098"/>
        <v>20392.699999999997</v>
      </c>
      <c r="HA362" s="158">
        <f t="shared" si="1098"/>
        <v>19137.899999999998</v>
      </c>
      <c r="HB362" s="157">
        <f t="shared" si="1099"/>
        <v>0</v>
      </c>
      <c r="HC362" s="158">
        <f t="shared" si="1099"/>
        <v>0</v>
      </c>
      <c r="HD362" s="157">
        <f t="shared" si="1099"/>
        <v>0</v>
      </c>
      <c r="HE362" s="158">
        <f t="shared" si="1099"/>
        <v>0</v>
      </c>
      <c r="HF362" s="157" t="str">
        <f t="shared" si="1100"/>
        <v/>
      </c>
      <c r="HG362" s="158" t="str">
        <f t="shared" si="1100"/>
        <v/>
      </c>
      <c r="HH362" s="157" t="str">
        <f t="shared" si="1101"/>
        <v/>
      </c>
      <c r="HI362" s="158" t="str">
        <f t="shared" si="1101"/>
        <v/>
      </c>
      <c r="HJ362" s="157">
        <f t="shared" si="1102"/>
        <v>1322.1999999999998</v>
      </c>
      <c r="HK362" s="158">
        <f t="shared" si="1102"/>
        <v>1173.3</v>
      </c>
      <c r="HL362" s="157">
        <f t="shared" si="1103"/>
        <v>23551.1</v>
      </c>
      <c r="HM362" s="158">
        <f t="shared" si="1103"/>
        <v>21597.9</v>
      </c>
    </row>
    <row r="363" spans="1:221" s="82" customFormat="1" ht="15" customHeight="1">
      <c r="A363" s="265" t="s">
        <v>693</v>
      </c>
      <c r="B363" s="213" t="s">
        <v>765</v>
      </c>
      <c r="C363" s="215"/>
      <c r="D363" s="13">
        <v>223320</v>
      </c>
      <c r="E363" s="13">
        <v>9</v>
      </c>
      <c r="F363" s="155">
        <v>349</v>
      </c>
      <c r="G363" s="156">
        <v>349</v>
      </c>
      <c r="H363" s="155">
        <v>5</v>
      </c>
      <c r="I363" s="156">
        <v>6</v>
      </c>
      <c r="J363" s="157">
        <f t="shared" si="1036"/>
        <v>344</v>
      </c>
      <c r="K363" s="158">
        <f t="shared" si="1036"/>
        <v>343</v>
      </c>
      <c r="L363" s="155"/>
      <c r="M363" s="156"/>
      <c r="N363" s="157">
        <f t="shared" si="1037"/>
        <v>344</v>
      </c>
      <c r="O363" s="158">
        <f t="shared" si="1037"/>
        <v>343</v>
      </c>
      <c r="P363" s="157">
        <f t="shared" si="1037"/>
        <v>344</v>
      </c>
      <c r="Q363" s="158">
        <f t="shared" si="1037"/>
        <v>343</v>
      </c>
      <c r="R363" s="155">
        <v>49</v>
      </c>
      <c r="S363" s="156">
        <v>37</v>
      </c>
      <c r="T363" s="157">
        <f t="shared" si="1038"/>
        <v>49</v>
      </c>
      <c r="U363" s="158">
        <f t="shared" si="1038"/>
        <v>37</v>
      </c>
      <c r="V363" s="155">
        <v>32</v>
      </c>
      <c r="W363" s="156">
        <v>27</v>
      </c>
      <c r="X363" s="157">
        <f t="shared" si="1039"/>
        <v>32</v>
      </c>
      <c r="Y363" s="158">
        <f t="shared" si="1039"/>
        <v>27</v>
      </c>
      <c r="Z363" s="155"/>
      <c r="AA363" s="156"/>
      <c r="AB363" s="157">
        <f t="shared" si="1040"/>
        <v>0</v>
      </c>
      <c r="AC363" s="158">
        <f t="shared" si="1040"/>
        <v>0</v>
      </c>
      <c r="AD363" s="157">
        <f t="shared" si="1041"/>
        <v>81</v>
      </c>
      <c r="AE363" s="158">
        <f t="shared" si="1041"/>
        <v>64</v>
      </c>
      <c r="AF363" s="157">
        <f t="shared" si="1042"/>
        <v>81</v>
      </c>
      <c r="AG363" s="158">
        <f t="shared" si="1042"/>
        <v>64</v>
      </c>
      <c r="AH363" s="155">
        <v>3.4</v>
      </c>
      <c r="AI363" s="156">
        <v>3.3</v>
      </c>
      <c r="AJ363" s="157">
        <f t="shared" si="1043"/>
        <v>166.6</v>
      </c>
      <c r="AK363" s="157">
        <f t="shared" si="1043"/>
        <v>122.1</v>
      </c>
      <c r="AL363" s="155">
        <v>3.2</v>
      </c>
      <c r="AM363" s="156">
        <v>3.7</v>
      </c>
      <c r="AN363" s="157">
        <f t="shared" si="1044"/>
        <v>102.4</v>
      </c>
      <c r="AO363" s="157">
        <f t="shared" si="1044"/>
        <v>99.9</v>
      </c>
      <c r="AP363" s="155"/>
      <c r="AQ363" s="156"/>
      <c r="AR363" s="157">
        <f t="shared" si="1045"/>
        <v>0</v>
      </c>
      <c r="AS363" s="158">
        <f t="shared" si="1045"/>
        <v>0</v>
      </c>
      <c r="AT363" s="157">
        <f t="shared" si="1046"/>
        <v>3.3209876543209877</v>
      </c>
      <c r="AU363" s="158">
        <f t="shared" si="1046"/>
        <v>3.46875</v>
      </c>
      <c r="AV363" s="157">
        <f t="shared" si="1047"/>
        <v>269</v>
      </c>
      <c r="AW363" s="158">
        <f t="shared" si="1047"/>
        <v>222</v>
      </c>
      <c r="AX363" s="155">
        <v>71.3</v>
      </c>
      <c r="AY363" s="156">
        <v>69.900000000000006</v>
      </c>
      <c r="AZ363" s="157">
        <f t="shared" si="1048"/>
        <v>3493.7</v>
      </c>
      <c r="BA363" s="158">
        <f t="shared" si="1048"/>
        <v>2586.3000000000002</v>
      </c>
      <c r="BB363" s="155">
        <v>56</v>
      </c>
      <c r="BC363" s="156">
        <v>54.9</v>
      </c>
      <c r="BD363" s="157">
        <f t="shared" si="1049"/>
        <v>1792</v>
      </c>
      <c r="BE363" s="158">
        <f t="shared" si="1049"/>
        <v>1482.3</v>
      </c>
      <c r="BF363" s="155"/>
      <c r="BG363" s="156"/>
      <c r="BH363" s="157">
        <f t="shared" si="1050"/>
        <v>0</v>
      </c>
      <c r="BI363" s="158">
        <f t="shared" si="1050"/>
        <v>0</v>
      </c>
      <c r="BJ363" s="157">
        <f t="shared" si="1051"/>
        <v>65.25555555555556</v>
      </c>
      <c r="BK363" s="158">
        <f t="shared" si="1051"/>
        <v>63.571875000000006</v>
      </c>
      <c r="BL363" s="157">
        <f t="shared" si="1052"/>
        <v>5285.7000000000007</v>
      </c>
      <c r="BM363" s="158">
        <f t="shared" si="1052"/>
        <v>4068.6000000000004</v>
      </c>
      <c r="BN363" s="155">
        <v>73</v>
      </c>
      <c r="BO363" s="156">
        <v>91</v>
      </c>
      <c r="BP363" s="157">
        <f t="shared" si="1053"/>
        <v>73</v>
      </c>
      <c r="BQ363" s="158">
        <f t="shared" si="1053"/>
        <v>91</v>
      </c>
      <c r="BR363" s="155">
        <v>44</v>
      </c>
      <c r="BS363" s="156">
        <v>46</v>
      </c>
      <c r="BT363" s="157">
        <f t="shared" si="1054"/>
        <v>44</v>
      </c>
      <c r="BU363" s="158">
        <f t="shared" si="1054"/>
        <v>46</v>
      </c>
      <c r="BV363" s="155"/>
      <c r="BW363" s="156"/>
      <c r="BX363" s="157">
        <f t="shared" si="1055"/>
        <v>0</v>
      </c>
      <c r="BY363" s="158">
        <f t="shared" si="1055"/>
        <v>0</v>
      </c>
      <c r="BZ363" s="157">
        <f t="shared" si="1056"/>
        <v>117</v>
      </c>
      <c r="CA363" s="158">
        <f t="shared" si="1056"/>
        <v>137</v>
      </c>
      <c r="CB363" s="157">
        <f t="shared" si="1057"/>
        <v>117</v>
      </c>
      <c r="CC363" s="158">
        <f t="shared" si="1057"/>
        <v>137</v>
      </c>
      <c r="CD363" s="155">
        <v>4.0999999999999996</v>
      </c>
      <c r="CE363" s="156">
        <v>4</v>
      </c>
      <c r="CF363" s="157">
        <f t="shared" si="1058"/>
        <v>299.29999999999995</v>
      </c>
      <c r="CG363" s="158">
        <f t="shared" si="1058"/>
        <v>364</v>
      </c>
      <c r="CH363" s="155">
        <v>4</v>
      </c>
      <c r="CI363" s="156">
        <v>4.3</v>
      </c>
      <c r="CJ363" s="157">
        <f t="shared" si="1059"/>
        <v>176</v>
      </c>
      <c r="CK363" s="158">
        <f t="shared" si="1059"/>
        <v>197.79999999999998</v>
      </c>
      <c r="CL363" s="155"/>
      <c r="CM363" s="156"/>
      <c r="CN363" s="157">
        <f t="shared" si="1060"/>
        <v>0</v>
      </c>
      <c r="CO363" s="158">
        <f t="shared" si="1060"/>
        <v>0</v>
      </c>
      <c r="CP363" s="157">
        <f t="shared" si="1061"/>
        <v>4.0623931623931622</v>
      </c>
      <c r="CQ363" s="158">
        <f t="shared" si="1061"/>
        <v>4.1007299270072988</v>
      </c>
      <c r="CR363" s="157">
        <f t="shared" si="1062"/>
        <v>475.29999999999995</v>
      </c>
      <c r="CS363" s="158">
        <f t="shared" si="1062"/>
        <v>561.79999999999995</v>
      </c>
      <c r="CT363" s="155">
        <v>84</v>
      </c>
      <c r="CU363" s="156">
        <v>81.099999999999994</v>
      </c>
      <c r="CV363" s="157">
        <f t="shared" si="1063"/>
        <v>6132</v>
      </c>
      <c r="CW363" s="158">
        <f t="shared" si="1063"/>
        <v>7380.0999999999995</v>
      </c>
      <c r="CX363" s="155">
        <v>71.8</v>
      </c>
      <c r="CY363" s="156">
        <v>69.900000000000006</v>
      </c>
      <c r="CZ363" s="157">
        <f t="shared" si="1064"/>
        <v>3159.2</v>
      </c>
      <c r="DA363" s="158">
        <f t="shared" si="1064"/>
        <v>3215.4</v>
      </c>
      <c r="DB363" s="155"/>
      <c r="DC363" s="156"/>
      <c r="DD363" s="157">
        <f t="shared" si="1065"/>
        <v>0</v>
      </c>
      <c r="DE363" s="158">
        <f t="shared" si="1065"/>
        <v>0</v>
      </c>
      <c r="DF363" s="157">
        <f t="shared" si="1066"/>
        <v>79.411965811965814</v>
      </c>
      <c r="DG363" s="158">
        <f t="shared" si="1066"/>
        <v>77.339416058394164</v>
      </c>
      <c r="DH363" s="157">
        <f t="shared" si="1067"/>
        <v>9291.2000000000007</v>
      </c>
      <c r="DI363" s="158">
        <f t="shared" si="1067"/>
        <v>10595.5</v>
      </c>
      <c r="DJ363" s="157">
        <f t="shared" si="1068"/>
        <v>198</v>
      </c>
      <c r="DK363" s="158">
        <f t="shared" si="1068"/>
        <v>201</v>
      </c>
      <c r="DL363" s="157">
        <f t="shared" si="1068"/>
        <v>198</v>
      </c>
      <c r="DM363" s="158">
        <f t="shared" si="1068"/>
        <v>201</v>
      </c>
      <c r="DN363" s="157">
        <f t="shared" si="1069"/>
        <v>3.7590909090909088</v>
      </c>
      <c r="DO363" s="158">
        <f t="shared" si="1069"/>
        <v>3.8995024875621889</v>
      </c>
      <c r="DP363" s="157">
        <f t="shared" si="1070"/>
        <v>744.3</v>
      </c>
      <c r="DQ363" s="158">
        <f t="shared" si="1070"/>
        <v>783.8</v>
      </c>
      <c r="DR363" s="157">
        <f t="shared" si="1071"/>
        <v>73.620707070707084</v>
      </c>
      <c r="DS363" s="158">
        <f t="shared" si="1071"/>
        <v>72.955721393034821</v>
      </c>
      <c r="DT363" s="157">
        <f t="shared" si="1072"/>
        <v>14576.900000000003</v>
      </c>
      <c r="DU363" s="158">
        <f t="shared" si="1072"/>
        <v>14664.099999999999</v>
      </c>
      <c r="DV363" s="155">
        <v>51</v>
      </c>
      <c r="DW363" s="156">
        <v>51</v>
      </c>
      <c r="DX363" s="157">
        <f t="shared" si="1073"/>
        <v>51</v>
      </c>
      <c r="DY363" s="158">
        <f t="shared" si="1073"/>
        <v>51</v>
      </c>
      <c r="DZ363" s="155">
        <v>46</v>
      </c>
      <c r="EA363" s="156">
        <v>51</v>
      </c>
      <c r="EB363" s="157">
        <f t="shared" si="1074"/>
        <v>46</v>
      </c>
      <c r="EC363" s="158">
        <f t="shared" si="1074"/>
        <v>51</v>
      </c>
      <c r="ED363" s="155"/>
      <c r="EE363" s="156"/>
      <c r="EF363" s="157">
        <f t="shared" si="1075"/>
        <v>0</v>
      </c>
      <c r="EG363" s="158">
        <f t="shared" si="1075"/>
        <v>0</v>
      </c>
      <c r="EH363" s="157">
        <f t="shared" si="1076"/>
        <v>97</v>
      </c>
      <c r="EI363" s="158">
        <f t="shared" si="1076"/>
        <v>102</v>
      </c>
      <c r="EJ363" s="157">
        <f t="shared" si="1077"/>
        <v>97</v>
      </c>
      <c r="EK363" s="158">
        <f t="shared" si="1077"/>
        <v>102</v>
      </c>
      <c r="EL363" s="155">
        <v>2.9</v>
      </c>
      <c r="EM363" s="156">
        <v>2.6</v>
      </c>
      <c r="EN363" s="157">
        <f t="shared" si="1078"/>
        <v>147.9</v>
      </c>
      <c r="EO363" s="158">
        <f t="shared" si="1078"/>
        <v>132.6</v>
      </c>
      <c r="EP363" s="155">
        <v>2.8</v>
      </c>
      <c r="EQ363" s="156">
        <v>2.5</v>
      </c>
      <c r="ER363" s="157">
        <f t="shared" si="1079"/>
        <v>128.79999999999998</v>
      </c>
      <c r="ES363" s="158">
        <f t="shared" si="1079"/>
        <v>127.5</v>
      </c>
      <c r="ET363" s="155"/>
      <c r="EU363" s="156"/>
      <c r="EV363" s="157">
        <f t="shared" si="1080"/>
        <v>0</v>
      </c>
      <c r="EW363" s="158">
        <f t="shared" si="1080"/>
        <v>0</v>
      </c>
      <c r="EX363" s="157">
        <f t="shared" si="1081"/>
        <v>2.8525773195876289</v>
      </c>
      <c r="EY363" s="158">
        <f t="shared" si="1081"/>
        <v>2.5500000000000003</v>
      </c>
      <c r="EZ363" s="157">
        <f t="shared" si="1082"/>
        <v>276.7</v>
      </c>
      <c r="FA363" s="158">
        <f t="shared" si="1082"/>
        <v>260.10000000000002</v>
      </c>
      <c r="FB363" s="155">
        <v>59.6</v>
      </c>
      <c r="FC363" s="156">
        <v>56</v>
      </c>
      <c r="FD363" s="157">
        <f t="shared" si="1083"/>
        <v>3039.6</v>
      </c>
      <c r="FE363" s="158">
        <f t="shared" si="1083"/>
        <v>2856</v>
      </c>
      <c r="FF363" s="155">
        <v>49.3</v>
      </c>
      <c r="FG363" s="156">
        <v>43.4</v>
      </c>
      <c r="FH363" s="157">
        <f t="shared" si="1084"/>
        <v>2267.7999999999997</v>
      </c>
      <c r="FI363" s="158">
        <f t="shared" si="1084"/>
        <v>2213.4</v>
      </c>
      <c r="FJ363" s="155"/>
      <c r="FK363" s="156"/>
      <c r="FL363" s="157">
        <f t="shared" si="1085"/>
        <v>0</v>
      </c>
      <c r="FM363" s="158">
        <f t="shared" si="1085"/>
        <v>0</v>
      </c>
      <c r="FN363" s="157">
        <f t="shared" si="1086"/>
        <v>54.715463917525767</v>
      </c>
      <c r="FO363" s="158">
        <f t="shared" si="1086"/>
        <v>49.699999999999996</v>
      </c>
      <c r="FP363" s="157">
        <f t="shared" si="1087"/>
        <v>5307.4</v>
      </c>
      <c r="FQ363" s="158">
        <f t="shared" si="1087"/>
        <v>5069.3999999999996</v>
      </c>
      <c r="FR363" s="155">
        <v>49</v>
      </c>
      <c r="FS363" s="156">
        <v>40</v>
      </c>
      <c r="FT363" s="157">
        <f t="shared" si="1088"/>
        <v>49</v>
      </c>
      <c r="FU363" s="158">
        <f t="shared" si="1088"/>
        <v>40</v>
      </c>
      <c r="FV363" s="155">
        <v>5.4</v>
      </c>
      <c r="FW363" s="156">
        <v>5.0999999999999996</v>
      </c>
      <c r="FX363" s="157">
        <f t="shared" si="1089"/>
        <v>264.60000000000002</v>
      </c>
      <c r="FY363" s="158">
        <f t="shared" si="1089"/>
        <v>204</v>
      </c>
      <c r="FZ363" s="155">
        <v>67.099999999999994</v>
      </c>
      <c r="GA363" s="156">
        <v>53.6</v>
      </c>
      <c r="GB363" s="157">
        <f t="shared" si="1090"/>
        <v>3287.8999999999996</v>
      </c>
      <c r="GC363" s="158">
        <f t="shared" si="1090"/>
        <v>2144</v>
      </c>
      <c r="GD363" s="157">
        <f t="shared" si="1091"/>
        <v>173</v>
      </c>
      <c r="GE363" s="158">
        <f t="shared" si="1091"/>
        <v>179</v>
      </c>
      <c r="GF363" s="157">
        <f t="shared" si="1091"/>
        <v>173</v>
      </c>
      <c r="GG363" s="158">
        <f t="shared" si="1091"/>
        <v>179</v>
      </c>
      <c r="GH363" s="157">
        <f t="shared" si="1092"/>
        <v>613.79999999999995</v>
      </c>
      <c r="GI363" s="158">
        <f t="shared" si="1092"/>
        <v>618.70000000000005</v>
      </c>
      <c r="GJ363" s="157">
        <f t="shared" si="1093"/>
        <v>12665.300000000001</v>
      </c>
      <c r="GK363" s="158">
        <f t="shared" si="1093"/>
        <v>12822.4</v>
      </c>
      <c r="GL363" s="157">
        <f t="shared" si="1094"/>
        <v>122</v>
      </c>
      <c r="GM363" s="158">
        <f t="shared" si="1094"/>
        <v>124</v>
      </c>
      <c r="GN363" s="157">
        <f t="shared" si="1094"/>
        <v>122</v>
      </c>
      <c r="GO363" s="158">
        <f t="shared" si="1094"/>
        <v>124</v>
      </c>
      <c r="GP363" s="157">
        <f t="shared" si="1095"/>
        <v>407.19999999999993</v>
      </c>
      <c r="GQ363" s="158">
        <f t="shared" si="1095"/>
        <v>425.2</v>
      </c>
      <c r="GR363" s="157">
        <f t="shared" si="1096"/>
        <v>7219</v>
      </c>
      <c r="GS363" s="158">
        <f t="shared" si="1096"/>
        <v>6911.1</v>
      </c>
      <c r="GT363" s="157">
        <f t="shared" si="1097"/>
        <v>295</v>
      </c>
      <c r="GU363" s="158">
        <f t="shared" si="1097"/>
        <v>303</v>
      </c>
      <c r="GV363" s="157">
        <f t="shared" si="1097"/>
        <v>295</v>
      </c>
      <c r="GW363" s="158">
        <f t="shared" si="1097"/>
        <v>303</v>
      </c>
      <c r="GX363" s="157">
        <f t="shared" si="1098"/>
        <v>1020.9999999999999</v>
      </c>
      <c r="GY363" s="158">
        <f t="shared" si="1098"/>
        <v>1043.9000000000001</v>
      </c>
      <c r="GZ363" s="157">
        <f t="shared" si="1098"/>
        <v>19884.300000000003</v>
      </c>
      <c r="HA363" s="158">
        <f t="shared" si="1098"/>
        <v>19733.5</v>
      </c>
      <c r="HB363" s="157">
        <f t="shared" si="1099"/>
        <v>0</v>
      </c>
      <c r="HC363" s="158">
        <f t="shared" si="1099"/>
        <v>0</v>
      </c>
      <c r="HD363" s="157">
        <f t="shared" si="1099"/>
        <v>0</v>
      </c>
      <c r="HE363" s="158">
        <f t="shared" si="1099"/>
        <v>0</v>
      </c>
      <c r="HF363" s="157" t="str">
        <f t="shared" si="1100"/>
        <v/>
      </c>
      <c r="HG363" s="158" t="str">
        <f t="shared" si="1100"/>
        <v/>
      </c>
      <c r="HH363" s="157" t="str">
        <f t="shared" si="1101"/>
        <v/>
      </c>
      <c r="HI363" s="158" t="str">
        <f t="shared" si="1101"/>
        <v/>
      </c>
      <c r="HJ363" s="157">
        <f t="shared" si="1102"/>
        <v>1285.5999999999999</v>
      </c>
      <c r="HK363" s="158">
        <f t="shared" si="1102"/>
        <v>1247.9000000000001</v>
      </c>
      <c r="HL363" s="157">
        <f t="shared" si="1103"/>
        <v>23172.200000000004</v>
      </c>
      <c r="HM363" s="158">
        <f t="shared" si="1103"/>
        <v>21877.5</v>
      </c>
    </row>
    <row r="364" spans="1:221" s="82" customFormat="1" ht="15" customHeight="1">
      <c r="A364" s="265" t="s">
        <v>693</v>
      </c>
      <c r="B364" s="213" t="s">
        <v>766</v>
      </c>
      <c r="C364" s="215"/>
      <c r="D364" s="13">
        <v>226408</v>
      </c>
      <c r="E364" s="13">
        <v>9</v>
      </c>
      <c r="F364" s="155">
        <v>467</v>
      </c>
      <c r="G364" s="156">
        <v>469</v>
      </c>
      <c r="H364" s="155">
        <v>6</v>
      </c>
      <c r="I364" s="156">
        <v>3</v>
      </c>
      <c r="J364" s="157">
        <f t="shared" si="1036"/>
        <v>461</v>
      </c>
      <c r="K364" s="158">
        <f t="shared" si="1036"/>
        <v>466</v>
      </c>
      <c r="L364" s="155"/>
      <c r="M364" s="156"/>
      <c r="N364" s="157">
        <f t="shared" si="1037"/>
        <v>461</v>
      </c>
      <c r="O364" s="158">
        <f t="shared" si="1037"/>
        <v>466</v>
      </c>
      <c r="P364" s="157">
        <f t="shared" si="1037"/>
        <v>461</v>
      </c>
      <c r="Q364" s="158">
        <f t="shared" si="1037"/>
        <v>466</v>
      </c>
      <c r="R364" s="155">
        <v>19</v>
      </c>
      <c r="S364" s="156">
        <v>16</v>
      </c>
      <c r="T364" s="157">
        <f t="shared" si="1038"/>
        <v>19</v>
      </c>
      <c r="U364" s="158">
        <f t="shared" si="1038"/>
        <v>16</v>
      </c>
      <c r="V364" s="155">
        <v>19</v>
      </c>
      <c r="W364" s="156">
        <v>15</v>
      </c>
      <c r="X364" s="157">
        <f t="shared" si="1039"/>
        <v>19</v>
      </c>
      <c r="Y364" s="158">
        <f t="shared" si="1039"/>
        <v>15</v>
      </c>
      <c r="Z364" s="155"/>
      <c r="AA364" s="156"/>
      <c r="AB364" s="157">
        <f t="shared" si="1040"/>
        <v>0</v>
      </c>
      <c r="AC364" s="158">
        <f t="shared" si="1040"/>
        <v>0</v>
      </c>
      <c r="AD364" s="157">
        <f t="shared" si="1041"/>
        <v>38</v>
      </c>
      <c r="AE364" s="158">
        <f t="shared" si="1041"/>
        <v>31</v>
      </c>
      <c r="AF364" s="157">
        <f t="shared" si="1042"/>
        <v>38</v>
      </c>
      <c r="AG364" s="158">
        <f t="shared" si="1042"/>
        <v>31</v>
      </c>
      <c r="AH364" s="155">
        <v>3.5</v>
      </c>
      <c r="AI364" s="156">
        <v>3</v>
      </c>
      <c r="AJ364" s="157">
        <f t="shared" si="1043"/>
        <v>66.5</v>
      </c>
      <c r="AK364" s="157">
        <f t="shared" si="1043"/>
        <v>48</v>
      </c>
      <c r="AL364" s="155">
        <v>2.1</v>
      </c>
      <c r="AM364" s="156">
        <v>2.7</v>
      </c>
      <c r="AN364" s="157">
        <f t="shared" si="1044"/>
        <v>39.9</v>
      </c>
      <c r="AO364" s="157">
        <f t="shared" si="1044"/>
        <v>40.5</v>
      </c>
      <c r="AP364" s="155"/>
      <c r="AQ364" s="156"/>
      <c r="AR364" s="157">
        <f t="shared" si="1045"/>
        <v>0</v>
      </c>
      <c r="AS364" s="158">
        <f t="shared" si="1045"/>
        <v>0</v>
      </c>
      <c r="AT364" s="157">
        <f t="shared" si="1046"/>
        <v>2.8000000000000003</v>
      </c>
      <c r="AU364" s="158">
        <f t="shared" si="1046"/>
        <v>2.8548387096774195</v>
      </c>
      <c r="AV364" s="157">
        <f t="shared" si="1047"/>
        <v>106.4</v>
      </c>
      <c r="AW364" s="158">
        <f t="shared" si="1047"/>
        <v>88.5</v>
      </c>
      <c r="AX364" s="155">
        <v>68.400000000000006</v>
      </c>
      <c r="AY364" s="156">
        <v>50.5</v>
      </c>
      <c r="AZ364" s="157">
        <f t="shared" si="1048"/>
        <v>1299.6000000000001</v>
      </c>
      <c r="BA364" s="158">
        <f t="shared" si="1048"/>
        <v>808</v>
      </c>
      <c r="BB364" s="155">
        <v>42.8</v>
      </c>
      <c r="BC364" s="156">
        <v>51.3</v>
      </c>
      <c r="BD364" s="157">
        <f t="shared" si="1049"/>
        <v>813.19999999999993</v>
      </c>
      <c r="BE364" s="158">
        <f t="shared" si="1049"/>
        <v>769.5</v>
      </c>
      <c r="BF364" s="155"/>
      <c r="BG364" s="156"/>
      <c r="BH364" s="157">
        <f t="shared" si="1050"/>
        <v>0</v>
      </c>
      <c r="BI364" s="158">
        <f t="shared" si="1050"/>
        <v>0</v>
      </c>
      <c r="BJ364" s="157">
        <f t="shared" si="1051"/>
        <v>55.6</v>
      </c>
      <c r="BK364" s="158">
        <f t="shared" si="1051"/>
        <v>50.887096774193552</v>
      </c>
      <c r="BL364" s="157">
        <f t="shared" si="1052"/>
        <v>2112.8000000000002</v>
      </c>
      <c r="BM364" s="158">
        <f t="shared" si="1052"/>
        <v>1577.5</v>
      </c>
      <c r="BN364" s="155">
        <v>68</v>
      </c>
      <c r="BO364" s="156">
        <v>70</v>
      </c>
      <c r="BP364" s="157">
        <f t="shared" si="1053"/>
        <v>68</v>
      </c>
      <c r="BQ364" s="158">
        <f t="shared" si="1053"/>
        <v>70</v>
      </c>
      <c r="BR364" s="155">
        <v>78</v>
      </c>
      <c r="BS364" s="156">
        <v>61</v>
      </c>
      <c r="BT364" s="157">
        <f t="shared" si="1054"/>
        <v>78</v>
      </c>
      <c r="BU364" s="158">
        <f t="shared" si="1054"/>
        <v>61</v>
      </c>
      <c r="BV364" s="155"/>
      <c r="BW364" s="156"/>
      <c r="BX364" s="157">
        <f t="shared" si="1055"/>
        <v>0</v>
      </c>
      <c r="BY364" s="158">
        <f t="shared" si="1055"/>
        <v>0</v>
      </c>
      <c r="BZ364" s="157">
        <f t="shared" si="1056"/>
        <v>146</v>
      </c>
      <c r="CA364" s="158">
        <f t="shared" si="1056"/>
        <v>131</v>
      </c>
      <c r="CB364" s="157">
        <f t="shared" si="1057"/>
        <v>146</v>
      </c>
      <c r="CC364" s="158">
        <f t="shared" si="1057"/>
        <v>131</v>
      </c>
      <c r="CD364" s="155">
        <v>5</v>
      </c>
      <c r="CE364" s="156">
        <v>4.5</v>
      </c>
      <c r="CF364" s="157">
        <f t="shared" si="1058"/>
        <v>340</v>
      </c>
      <c r="CG364" s="158">
        <f t="shared" si="1058"/>
        <v>315</v>
      </c>
      <c r="CH364" s="155">
        <v>4.8</v>
      </c>
      <c r="CI364" s="156">
        <v>4.3</v>
      </c>
      <c r="CJ364" s="157">
        <f t="shared" si="1059"/>
        <v>374.4</v>
      </c>
      <c r="CK364" s="158">
        <f t="shared" si="1059"/>
        <v>262.3</v>
      </c>
      <c r="CL364" s="155"/>
      <c r="CM364" s="156"/>
      <c r="CN364" s="157">
        <f t="shared" si="1060"/>
        <v>0</v>
      </c>
      <c r="CO364" s="158">
        <f t="shared" si="1060"/>
        <v>0</v>
      </c>
      <c r="CP364" s="157">
        <f t="shared" si="1061"/>
        <v>4.8931506849315065</v>
      </c>
      <c r="CQ364" s="158">
        <f t="shared" si="1061"/>
        <v>4.4068702290076329</v>
      </c>
      <c r="CR364" s="157">
        <f t="shared" si="1062"/>
        <v>714.4</v>
      </c>
      <c r="CS364" s="158">
        <f t="shared" si="1062"/>
        <v>577.29999999999995</v>
      </c>
      <c r="CT364" s="155">
        <v>90.9</v>
      </c>
      <c r="CU364" s="156">
        <v>79.099999999999994</v>
      </c>
      <c r="CV364" s="157">
        <f t="shared" si="1063"/>
        <v>6181.2000000000007</v>
      </c>
      <c r="CW364" s="158">
        <f t="shared" si="1063"/>
        <v>5537</v>
      </c>
      <c r="CX364" s="155">
        <v>89.1</v>
      </c>
      <c r="CY364" s="156">
        <v>74.5</v>
      </c>
      <c r="CZ364" s="157">
        <f t="shared" si="1064"/>
        <v>6949.7999999999993</v>
      </c>
      <c r="DA364" s="158">
        <f t="shared" si="1064"/>
        <v>4544.5</v>
      </c>
      <c r="DB364" s="155"/>
      <c r="DC364" s="156"/>
      <c r="DD364" s="157">
        <f t="shared" si="1065"/>
        <v>0</v>
      </c>
      <c r="DE364" s="158">
        <f t="shared" si="1065"/>
        <v>0</v>
      </c>
      <c r="DF364" s="157">
        <f t="shared" si="1066"/>
        <v>89.938356164383563</v>
      </c>
      <c r="DG364" s="158">
        <f t="shared" si="1066"/>
        <v>76.958015267175568</v>
      </c>
      <c r="DH364" s="157">
        <f t="shared" si="1067"/>
        <v>13131</v>
      </c>
      <c r="DI364" s="158">
        <f t="shared" si="1067"/>
        <v>10081.5</v>
      </c>
      <c r="DJ364" s="157">
        <f t="shared" si="1068"/>
        <v>184</v>
      </c>
      <c r="DK364" s="158">
        <f t="shared" si="1068"/>
        <v>162</v>
      </c>
      <c r="DL364" s="157">
        <f t="shared" si="1068"/>
        <v>184</v>
      </c>
      <c r="DM364" s="158">
        <f t="shared" si="1068"/>
        <v>162</v>
      </c>
      <c r="DN364" s="157">
        <f t="shared" si="1069"/>
        <v>4.4608695652173909</v>
      </c>
      <c r="DO364" s="158">
        <f t="shared" si="1069"/>
        <v>4.1098765432098761</v>
      </c>
      <c r="DP364" s="157">
        <f t="shared" si="1070"/>
        <v>820.8</v>
      </c>
      <c r="DQ364" s="158">
        <f t="shared" si="1070"/>
        <v>665.8</v>
      </c>
      <c r="DR364" s="157">
        <f t="shared" si="1071"/>
        <v>82.846739130434784</v>
      </c>
      <c r="DS364" s="158">
        <f t="shared" si="1071"/>
        <v>71.96913580246914</v>
      </c>
      <c r="DT364" s="157">
        <f t="shared" si="1072"/>
        <v>15243.800000000001</v>
      </c>
      <c r="DU364" s="158">
        <f t="shared" si="1072"/>
        <v>11659</v>
      </c>
      <c r="DV364" s="155">
        <v>40</v>
      </c>
      <c r="DW364" s="156">
        <v>49</v>
      </c>
      <c r="DX364" s="157">
        <f t="shared" si="1073"/>
        <v>40</v>
      </c>
      <c r="DY364" s="158">
        <f t="shared" si="1073"/>
        <v>49</v>
      </c>
      <c r="DZ364" s="155">
        <v>97</v>
      </c>
      <c r="EA364" s="156">
        <v>111</v>
      </c>
      <c r="EB364" s="157">
        <f t="shared" si="1074"/>
        <v>97</v>
      </c>
      <c r="EC364" s="158">
        <f t="shared" si="1074"/>
        <v>111</v>
      </c>
      <c r="ED364" s="155"/>
      <c r="EE364" s="156"/>
      <c r="EF364" s="157">
        <f t="shared" si="1075"/>
        <v>0</v>
      </c>
      <c r="EG364" s="158">
        <f t="shared" si="1075"/>
        <v>0</v>
      </c>
      <c r="EH364" s="157">
        <f t="shared" si="1076"/>
        <v>137</v>
      </c>
      <c r="EI364" s="158">
        <f t="shared" si="1076"/>
        <v>160</v>
      </c>
      <c r="EJ364" s="157">
        <f t="shared" si="1077"/>
        <v>137</v>
      </c>
      <c r="EK364" s="158">
        <f t="shared" si="1077"/>
        <v>160</v>
      </c>
      <c r="EL364" s="155">
        <v>3.5</v>
      </c>
      <c r="EM364" s="156">
        <v>3.4</v>
      </c>
      <c r="EN364" s="157">
        <f t="shared" si="1078"/>
        <v>140</v>
      </c>
      <c r="EO364" s="158">
        <f t="shared" si="1078"/>
        <v>166.6</v>
      </c>
      <c r="EP364" s="155">
        <v>3.3</v>
      </c>
      <c r="EQ364" s="156">
        <v>3.5</v>
      </c>
      <c r="ER364" s="157">
        <f t="shared" si="1079"/>
        <v>320.09999999999997</v>
      </c>
      <c r="ES364" s="158">
        <f t="shared" si="1079"/>
        <v>388.5</v>
      </c>
      <c r="ET364" s="155"/>
      <c r="EU364" s="156"/>
      <c r="EV364" s="157">
        <f t="shared" si="1080"/>
        <v>0</v>
      </c>
      <c r="EW364" s="158">
        <f t="shared" si="1080"/>
        <v>0</v>
      </c>
      <c r="EX364" s="157">
        <f t="shared" si="1081"/>
        <v>3.3583941605839414</v>
      </c>
      <c r="EY364" s="158">
        <f t="shared" si="1081"/>
        <v>3.4693750000000003</v>
      </c>
      <c r="EZ364" s="157">
        <f t="shared" si="1082"/>
        <v>460.09999999999997</v>
      </c>
      <c r="FA364" s="158">
        <f t="shared" si="1082"/>
        <v>555.1</v>
      </c>
      <c r="FB364" s="155">
        <v>68.400000000000006</v>
      </c>
      <c r="FC364" s="156">
        <v>63.2</v>
      </c>
      <c r="FD364" s="157">
        <f t="shared" si="1083"/>
        <v>2736</v>
      </c>
      <c r="FE364" s="158">
        <f t="shared" si="1083"/>
        <v>3096.8</v>
      </c>
      <c r="FF364" s="155">
        <v>63.1</v>
      </c>
      <c r="FG364" s="156">
        <v>55.2</v>
      </c>
      <c r="FH364" s="157">
        <f t="shared" si="1084"/>
        <v>6120.7</v>
      </c>
      <c r="FI364" s="158">
        <f t="shared" si="1084"/>
        <v>6127.2000000000007</v>
      </c>
      <c r="FJ364" s="155"/>
      <c r="FK364" s="156"/>
      <c r="FL364" s="157">
        <f t="shared" si="1085"/>
        <v>0</v>
      </c>
      <c r="FM364" s="158">
        <f t="shared" si="1085"/>
        <v>0</v>
      </c>
      <c r="FN364" s="157">
        <f t="shared" si="1086"/>
        <v>64.647445255474452</v>
      </c>
      <c r="FO364" s="158">
        <f t="shared" si="1086"/>
        <v>57.65</v>
      </c>
      <c r="FP364" s="157">
        <f t="shared" si="1087"/>
        <v>8856.7000000000007</v>
      </c>
      <c r="FQ364" s="158">
        <f t="shared" si="1087"/>
        <v>9224</v>
      </c>
      <c r="FR364" s="155">
        <v>140</v>
      </c>
      <c r="FS364" s="156">
        <v>144</v>
      </c>
      <c r="FT364" s="157">
        <f t="shared" si="1088"/>
        <v>140</v>
      </c>
      <c r="FU364" s="158">
        <f t="shared" si="1088"/>
        <v>144</v>
      </c>
      <c r="FV364" s="155">
        <v>4.0999999999999996</v>
      </c>
      <c r="FW364" s="156">
        <v>3.9</v>
      </c>
      <c r="FX364" s="157">
        <f t="shared" si="1089"/>
        <v>574</v>
      </c>
      <c r="FY364" s="158">
        <f t="shared" si="1089"/>
        <v>561.6</v>
      </c>
      <c r="FZ364" s="155">
        <v>53.6</v>
      </c>
      <c r="GA364" s="156">
        <v>50.4</v>
      </c>
      <c r="GB364" s="157">
        <f t="shared" si="1090"/>
        <v>7504</v>
      </c>
      <c r="GC364" s="158">
        <f t="shared" si="1090"/>
        <v>7257.5999999999995</v>
      </c>
      <c r="GD364" s="157">
        <f t="shared" si="1091"/>
        <v>127</v>
      </c>
      <c r="GE364" s="158">
        <f t="shared" si="1091"/>
        <v>135</v>
      </c>
      <c r="GF364" s="157">
        <f t="shared" si="1091"/>
        <v>127</v>
      </c>
      <c r="GG364" s="158">
        <f t="shared" si="1091"/>
        <v>135</v>
      </c>
      <c r="GH364" s="157">
        <f t="shared" si="1092"/>
        <v>546.5</v>
      </c>
      <c r="GI364" s="158">
        <f t="shared" si="1092"/>
        <v>529.6</v>
      </c>
      <c r="GJ364" s="157">
        <f t="shared" si="1093"/>
        <v>10216.800000000001</v>
      </c>
      <c r="GK364" s="158">
        <f t="shared" si="1093"/>
        <v>9441.7999999999993</v>
      </c>
      <c r="GL364" s="157">
        <f t="shared" si="1094"/>
        <v>194</v>
      </c>
      <c r="GM364" s="158">
        <f t="shared" si="1094"/>
        <v>187</v>
      </c>
      <c r="GN364" s="157">
        <f t="shared" si="1094"/>
        <v>194</v>
      </c>
      <c r="GO364" s="158">
        <f t="shared" si="1094"/>
        <v>187</v>
      </c>
      <c r="GP364" s="157">
        <f t="shared" si="1095"/>
        <v>734.39999999999986</v>
      </c>
      <c r="GQ364" s="158">
        <f t="shared" si="1095"/>
        <v>691.3</v>
      </c>
      <c r="GR364" s="157">
        <f t="shared" si="1096"/>
        <v>13883.699999999999</v>
      </c>
      <c r="GS364" s="158">
        <f t="shared" si="1096"/>
        <v>11441.2</v>
      </c>
      <c r="GT364" s="157">
        <f t="shared" si="1097"/>
        <v>321</v>
      </c>
      <c r="GU364" s="158">
        <f t="shared" si="1097"/>
        <v>322</v>
      </c>
      <c r="GV364" s="157">
        <f t="shared" si="1097"/>
        <v>321</v>
      </c>
      <c r="GW364" s="158">
        <f t="shared" si="1097"/>
        <v>322</v>
      </c>
      <c r="GX364" s="157">
        <f t="shared" si="1098"/>
        <v>1280.8999999999999</v>
      </c>
      <c r="GY364" s="158">
        <f t="shared" si="1098"/>
        <v>1220.9000000000001</v>
      </c>
      <c r="GZ364" s="157">
        <f t="shared" si="1098"/>
        <v>24100.5</v>
      </c>
      <c r="HA364" s="158">
        <f t="shared" si="1098"/>
        <v>20883</v>
      </c>
      <c r="HB364" s="157">
        <f t="shared" si="1099"/>
        <v>0</v>
      </c>
      <c r="HC364" s="158">
        <f t="shared" si="1099"/>
        <v>0</v>
      </c>
      <c r="HD364" s="157">
        <f t="shared" si="1099"/>
        <v>0</v>
      </c>
      <c r="HE364" s="158">
        <f t="shared" si="1099"/>
        <v>0</v>
      </c>
      <c r="HF364" s="157" t="str">
        <f t="shared" si="1100"/>
        <v/>
      </c>
      <c r="HG364" s="158" t="str">
        <f t="shared" si="1100"/>
        <v/>
      </c>
      <c r="HH364" s="157" t="str">
        <f t="shared" si="1101"/>
        <v/>
      </c>
      <c r="HI364" s="158" t="str">
        <f t="shared" si="1101"/>
        <v/>
      </c>
      <c r="HJ364" s="157">
        <f t="shared" si="1102"/>
        <v>1854.8999999999999</v>
      </c>
      <c r="HK364" s="158">
        <f t="shared" si="1102"/>
        <v>1782.5</v>
      </c>
      <c r="HL364" s="157">
        <f t="shared" si="1103"/>
        <v>31604.5</v>
      </c>
      <c r="HM364" s="158">
        <f t="shared" si="1103"/>
        <v>28140.6</v>
      </c>
    </row>
    <row r="365" spans="1:221" s="82" customFormat="1" ht="15" customHeight="1">
      <c r="A365" s="265" t="s">
        <v>693</v>
      </c>
      <c r="B365" s="213" t="s">
        <v>767</v>
      </c>
      <c r="C365" s="215"/>
      <c r="D365" s="13">
        <v>225070</v>
      </c>
      <c r="E365" s="13">
        <v>9</v>
      </c>
      <c r="F365" s="155">
        <v>616</v>
      </c>
      <c r="G365" s="156">
        <v>570</v>
      </c>
      <c r="H365" s="155">
        <v>37</v>
      </c>
      <c r="I365" s="156">
        <v>15</v>
      </c>
      <c r="J365" s="157">
        <f t="shared" si="1036"/>
        <v>579</v>
      </c>
      <c r="K365" s="158">
        <f t="shared" si="1036"/>
        <v>555</v>
      </c>
      <c r="L365" s="155"/>
      <c r="M365" s="156"/>
      <c r="N365" s="157">
        <f t="shared" si="1037"/>
        <v>579</v>
      </c>
      <c r="O365" s="158">
        <f t="shared" si="1037"/>
        <v>555</v>
      </c>
      <c r="P365" s="157">
        <f t="shared" si="1037"/>
        <v>579</v>
      </c>
      <c r="Q365" s="158">
        <f t="shared" si="1037"/>
        <v>555</v>
      </c>
      <c r="R365" s="155">
        <v>50</v>
      </c>
      <c r="S365" s="156">
        <v>53</v>
      </c>
      <c r="T365" s="157">
        <f t="shared" si="1038"/>
        <v>50</v>
      </c>
      <c r="U365" s="158">
        <f t="shared" si="1038"/>
        <v>53</v>
      </c>
      <c r="V365" s="155">
        <v>24</v>
      </c>
      <c r="W365" s="156">
        <v>20</v>
      </c>
      <c r="X365" s="157">
        <f t="shared" si="1039"/>
        <v>24</v>
      </c>
      <c r="Y365" s="158">
        <f t="shared" si="1039"/>
        <v>20</v>
      </c>
      <c r="Z365" s="155"/>
      <c r="AA365" s="156"/>
      <c r="AB365" s="157">
        <f t="shared" si="1040"/>
        <v>0</v>
      </c>
      <c r="AC365" s="158">
        <f t="shared" si="1040"/>
        <v>0</v>
      </c>
      <c r="AD365" s="157">
        <f t="shared" si="1041"/>
        <v>74</v>
      </c>
      <c r="AE365" s="158">
        <f t="shared" si="1041"/>
        <v>73</v>
      </c>
      <c r="AF365" s="157">
        <f t="shared" si="1042"/>
        <v>74</v>
      </c>
      <c r="AG365" s="158">
        <f t="shared" si="1042"/>
        <v>73</v>
      </c>
      <c r="AH365" s="155">
        <v>3.8</v>
      </c>
      <c r="AI365" s="156">
        <v>2.9</v>
      </c>
      <c r="AJ365" s="157">
        <f t="shared" si="1043"/>
        <v>190</v>
      </c>
      <c r="AK365" s="157">
        <f t="shared" si="1043"/>
        <v>153.69999999999999</v>
      </c>
      <c r="AL365" s="155">
        <v>3.9</v>
      </c>
      <c r="AM365" s="156">
        <v>3.3</v>
      </c>
      <c r="AN365" s="157">
        <f t="shared" si="1044"/>
        <v>93.6</v>
      </c>
      <c r="AO365" s="157">
        <f t="shared" si="1044"/>
        <v>66</v>
      </c>
      <c r="AP365" s="155"/>
      <c r="AQ365" s="156"/>
      <c r="AR365" s="157">
        <f t="shared" si="1045"/>
        <v>0</v>
      </c>
      <c r="AS365" s="158">
        <f t="shared" si="1045"/>
        <v>0</v>
      </c>
      <c r="AT365" s="157">
        <f t="shared" si="1046"/>
        <v>3.8324324324324328</v>
      </c>
      <c r="AU365" s="158">
        <f t="shared" si="1046"/>
        <v>3.0095890410958903</v>
      </c>
      <c r="AV365" s="157">
        <f t="shared" si="1047"/>
        <v>283.60000000000002</v>
      </c>
      <c r="AW365" s="158">
        <f t="shared" si="1047"/>
        <v>219.7</v>
      </c>
      <c r="AX365" s="155">
        <v>72.400000000000006</v>
      </c>
      <c r="AY365" s="156">
        <v>62.6</v>
      </c>
      <c r="AZ365" s="157">
        <f t="shared" si="1048"/>
        <v>3620.0000000000005</v>
      </c>
      <c r="BA365" s="158">
        <f t="shared" si="1048"/>
        <v>3317.8</v>
      </c>
      <c r="BB365" s="155">
        <v>69.8</v>
      </c>
      <c r="BC365" s="156">
        <v>61.4</v>
      </c>
      <c r="BD365" s="157">
        <f t="shared" si="1049"/>
        <v>1675.1999999999998</v>
      </c>
      <c r="BE365" s="158">
        <f t="shared" si="1049"/>
        <v>1228</v>
      </c>
      <c r="BF365" s="155"/>
      <c r="BG365" s="156"/>
      <c r="BH365" s="157">
        <f t="shared" si="1050"/>
        <v>0</v>
      </c>
      <c r="BI365" s="158">
        <f t="shared" si="1050"/>
        <v>0</v>
      </c>
      <c r="BJ365" s="157">
        <f t="shared" si="1051"/>
        <v>71.556756756756769</v>
      </c>
      <c r="BK365" s="158">
        <f t="shared" si="1051"/>
        <v>62.271232876712332</v>
      </c>
      <c r="BL365" s="157">
        <f t="shared" si="1052"/>
        <v>5295.2000000000007</v>
      </c>
      <c r="BM365" s="158">
        <f t="shared" si="1052"/>
        <v>4545.8</v>
      </c>
      <c r="BN365" s="155">
        <v>154</v>
      </c>
      <c r="BO365" s="156">
        <v>153</v>
      </c>
      <c r="BP365" s="157">
        <f t="shared" si="1053"/>
        <v>154</v>
      </c>
      <c r="BQ365" s="158">
        <f t="shared" si="1053"/>
        <v>153</v>
      </c>
      <c r="BR365" s="155">
        <v>63</v>
      </c>
      <c r="BS365" s="156">
        <v>61</v>
      </c>
      <c r="BT365" s="157">
        <f t="shared" si="1054"/>
        <v>63</v>
      </c>
      <c r="BU365" s="158">
        <f t="shared" si="1054"/>
        <v>61</v>
      </c>
      <c r="BV365" s="155"/>
      <c r="BW365" s="156"/>
      <c r="BX365" s="157">
        <f t="shared" si="1055"/>
        <v>0</v>
      </c>
      <c r="BY365" s="158">
        <f t="shared" si="1055"/>
        <v>0</v>
      </c>
      <c r="BZ365" s="157">
        <f t="shared" si="1056"/>
        <v>217</v>
      </c>
      <c r="CA365" s="158">
        <f t="shared" si="1056"/>
        <v>214</v>
      </c>
      <c r="CB365" s="157">
        <f t="shared" si="1057"/>
        <v>217</v>
      </c>
      <c r="CC365" s="158">
        <f t="shared" si="1057"/>
        <v>214</v>
      </c>
      <c r="CD365" s="155">
        <v>4.4000000000000004</v>
      </c>
      <c r="CE365" s="156">
        <v>4.4000000000000004</v>
      </c>
      <c r="CF365" s="157">
        <f t="shared" si="1058"/>
        <v>677.6</v>
      </c>
      <c r="CG365" s="158">
        <f t="shared" si="1058"/>
        <v>673.2</v>
      </c>
      <c r="CH365" s="155">
        <v>4.7</v>
      </c>
      <c r="CI365" s="156">
        <v>4.9000000000000004</v>
      </c>
      <c r="CJ365" s="157">
        <f t="shared" si="1059"/>
        <v>296.10000000000002</v>
      </c>
      <c r="CK365" s="158">
        <f t="shared" si="1059"/>
        <v>298.90000000000003</v>
      </c>
      <c r="CL365" s="155"/>
      <c r="CM365" s="156"/>
      <c r="CN365" s="157">
        <f t="shared" si="1060"/>
        <v>0</v>
      </c>
      <c r="CO365" s="158">
        <f t="shared" si="1060"/>
        <v>0</v>
      </c>
      <c r="CP365" s="157">
        <f t="shared" si="1061"/>
        <v>4.4870967741935486</v>
      </c>
      <c r="CQ365" s="158">
        <f t="shared" si="1061"/>
        <v>4.5425233644859819</v>
      </c>
      <c r="CR365" s="157">
        <f t="shared" si="1062"/>
        <v>973.7</v>
      </c>
      <c r="CS365" s="158">
        <f t="shared" si="1062"/>
        <v>972.10000000000014</v>
      </c>
      <c r="CT365" s="155">
        <v>85</v>
      </c>
      <c r="CU365" s="156">
        <v>84.5</v>
      </c>
      <c r="CV365" s="157">
        <f t="shared" si="1063"/>
        <v>13090</v>
      </c>
      <c r="CW365" s="158">
        <f t="shared" si="1063"/>
        <v>12928.5</v>
      </c>
      <c r="CX365" s="155">
        <v>86.5</v>
      </c>
      <c r="CY365" s="156">
        <v>83.7</v>
      </c>
      <c r="CZ365" s="157">
        <f t="shared" si="1064"/>
        <v>5449.5</v>
      </c>
      <c r="DA365" s="158">
        <f t="shared" si="1064"/>
        <v>5105.7</v>
      </c>
      <c r="DB365" s="155"/>
      <c r="DC365" s="156"/>
      <c r="DD365" s="157">
        <f t="shared" si="1065"/>
        <v>0</v>
      </c>
      <c r="DE365" s="158">
        <f t="shared" si="1065"/>
        <v>0</v>
      </c>
      <c r="DF365" s="157">
        <f t="shared" si="1066"/>
        <v>85.435483870967744</v>
      </c>
      <c r="DG365" s="158">
        <f t="shared" si="1066"/>
        <v>84.271962616822435</v>
      </c>
      <c r="DH365" s="157">
        <f t="shared" si="1067"/>
        <v>18539.5</v>
      </c>
      <c r="DI365" s="158">
        <f t="shared" si="1067"/>
        <v>18034.2</v>
      </c>
      <c r="DJ365" s="157">
        <f t="shared" si="1068"/>
        <v>291</v>
      </c>
      <c r="DK365" s="158">
        <f t="shared" si="1068"/>
        <v>287</v>
      </c>
      <c r="DL365" s="157">
        <f t="shared" si="1068"/>
        <v>291</v>
      </c>
      <c r="DM365" s="158">
        <f t="shared" si="1068"/>
        <v>287</v>
      </c>
      <c r="DN365" s="157">
        <f t="shared" si="1069"/>
        <v>4.3206185567010316</v>
      </c>
      <c r="DO365" s="158">
        <f t="shared" si="1069"/>
        <v>4.1526132404181189</v>
      </c>
      <c r="DP365" s="157">
        <f t="shared" si="1070"/>
        <v>1257.3000000000002</v>
      </c>
      <c r="DQ365" s="158">
        <f t="shared" si="1070"/>
        <v>1191.8000000000002</v>
      </c>
      <c r="DR365" s="157">
        <f t="shared" si="1071"/>
        <v>81.906185567010311</v>
      </c>
      <c r="DS365" s="158">
        <f t="shared" si="1071"/>
        <v>78.675958188153317</v>
      </c>
      <c r="DT365" s="157">
        <f t="shared" si="1072"/>
        <v>23834.7</v>
      </c>
      <c r="DU365" s="158">
        <f t="shared" si="1072"/>
        <v>22580.000000000004</v>
      </c>
      <c r="DV365" s="155">
        <v>73</v>
      </c>
      <c r="DW365" s="156">
        <v>50</v>
      </c>
      <c r="DX365" s="157">
        <f t="shared" si="1073"/>
        <v>73</v>
      </c>
      <c r="DY365" s="158">
        <f t="shared" si="1073"/>
        <v>50</v>
      </c>
      <c r="DZ365" s="155">
        <v>105</v>
      </c>
      <c r="EA365" s="156">
        <v>109</v>
      </c>
      <c r="EB365" s="157">
        <f t="shared" si="1074"/>
        <v>105</v>
      </c>
      <c r="EC365" s="158">
        <f t="shared" si="1074"/>
        <v>109</v>
      </c>
      <c r="ED365" s="155"/>
      <c r="EE365" s="156"/>
      <c r="EF365" s="157">
        <f t="shared" si="1075"/>
        <v>0</v>
      </c>
      <c r="EG365" s="158">
        <f t="shared" si="1075"/>
        <v>0</v>
      </c>
      <c r="EH365" s="157">
        <f t="shared" si="1076"/>
        <v>178</v>
      </c>
      <c r="EI365" s="158">
        <f t="shared" si="1076"/>
        <v>159</v>
      </c>
      <c r="EJ365" s="157">
        <f t="shared" si="1077"/>
        <v>178</v>
      </c>
      <c r="EK365" s="158">
        <f t="shared" si="1077"/>
        <v>159</v>
      </c>
      <c r="EL365" s="155">
        <v>3.2</v>
      </c>
      <c r="EM365" s="156">
        <v>2.9</v>
      </c>
      <c r="EN365" s="157">
        <f t="shared" si="1078"/>
        <v>233.60000000000002</v>
      </c>
      <c r="EO365" s="158">
        <f t="shared" si="1078"/>
        <v>145</v>
      </c>
      <c r="EP365" s="155">
        <v>3.1</v>
      </c>
      <c r="EQ365" s="156">
        <v>2.9</v>
      </c>
      <c r="ER365" s="157">
        <f t="shared" si="1079"/>
        <v>325.5</v>
      </c>
      <c r="ES365" s="158">
        <f t="shared" si="1079"/>
        <v>316.09999999999997</v>
      </c>
      <c r="ET365" s="155"/>
      <c r="EU365" s="156"/>
      <c r="EV365" s="157">
        <f t="shared" si="1080"/>
        <v>0</v>
      </c>
      <c r="EW365" s="158">
        <f t="shared" si="1080"/>
        <v>0</v>
      </c>
      <c r="EX365" s="157">
        <f t="shared" si="1081"/>
        <v>3.1410112359550562</v>
      </c>
      <c r="EY365" s="158">
        <f t="shared" si="1081"/>
        <v>2.9</v>
      </c>
      <c r="EZ365" s="157">
        <f t="shared" si="1082"/>
        <v>559.1</v>
      </c>
      <c r="FA365" s="158">
        <f t="shared" si="1082"/>
        <v>461.09999999999997</v>
      </c>
      <c r="FB365" s="155">
        <v>67.2</v>
      </c>
      <c r="FC365" s="156">
        <v>55.2</v>
      </c>
      <c r="FD365" s="157">
        <f t="shared" si="1083"/>
        <v>4905.6000000000004</v>
      </c>
      <c r="FE365" s="158">
        <f t="shared" si="1083"/>
        <v>2760</v>
      </c>
      <c r="FF365" s="155">
        <v>51.1</v>
      </c>
      <c r="FG365" s="156">
        <v>49.3</v>
      </c>
      <c r="FH365" s="157">
        <f t="shared" si="1084"/>
        <v>5365.5</v>
      </c>
      <c r="FI365" s="158">
        <f t="shared" si="1084"/>
        <v>5373.7</v>
      </c>
      <c r="FJ365" s="155"/>
      <c r="FK365" s="156"/>
      <c r="FL365" s="157">
        <f t="shared" si="1085"/>
        <v>0</v>
      </c>
      <c r="FM365" s="158">
        <f t="shared" si="1085"/>
        <v>0</v>
      </c>
      <c r="FN365" s="157">
        <f t="shared" si="1086"/>
        <v>57.702808988764048</v>
      </c>
      <c r="FO365" s="158">
        <f t="shared" si="1086"/>
        <v>51.155345911949688</v>
      </c>
      <c r="FP365" s="157">
        <f t="shared" si="1087"/>
        <v>10271.1</v>
      </c>
      <c r="FQ365" s="158">
        <f t="shared" si="1087"/>
        <v>8133.7000000000007</v>
      </c>
      <c r="FR365" s="155">
        <v>110</v>
      </c>
      <c r="FS365" s="156">
        <v>109</v>
      </c>
      <c r="FT365" s="157">
        <f t="shared" si="1088"/>
        <v>110</v>
      </c>
      <c r="FU365" s="158">
        <f t="shared" si="1088"/>
        <v>109</v>
      </c>
      <c r="FV365" s="155">
        <v>5.3</v>
      </c>
      <c r="FW365" s="156">
        <v>5</v>
      </c>
      <c r="FX365" s="157">
        <f t="shared" si="1089"/>
        <v>583</v>
      </c>
      <c r="FY365" s="158">
        <f t="shared" si="1089"/>
        <v>545</v>
      </c>
      <c r="FZ365" s="155">
        <v>65.3</v>
      </c>
      <c r="GA365" s="156">
        <v>61</v>
      </c>
      <c r="GB365" s="157">
        <f t="shared" si="1090"/>
        <v>7183</v>
      </c>
      <c r="GC365" s="158">
        <f t="shared" si="1090"/>
        <v>6649</v>
      </c>
      <c r="GD365" s="157">
        <f t="shared" si="1091"/>
        <v>277</v>
      </c>
      <c r="GE365" s="158">
        <f t="shared" si="1091"/>
        <v>256</v>
      </c>
      <c r="GF365" s="157">
        <f t="shared" si="1091"/>
        <v>277</v>
      </c>
      <c r="GG365" s="158">
        <f t="shared" si="1091"/>
        <v>256</v>
      </c>
      <c r="GH365" s="157">
        <f t="shared" si="1092"/>
        <v>1101.2</v>
      </c>
      <c r="GI365" s="158">
        <f t="shared" si="1092"/>
        <v>971.90000000000009</v>
      </c>
      <c r="GJ365" s="157">
        <f t="shared" si="1093"/>
        <v>21615.599999999999</v>
      </c>
      <c r="GK365" s="158">
        <f t="shared" si="1093"/>
        <v>19006.3</v>
      </c>
      <c r="GL365" s="157">
        <f t="shared" si="1094"/>
        <v>192</v>
      </c>
      <c r="GM365" s="158">
        <f t="shared" si="1094"/>
        <v>190</v>
      </c>
      <c r="GN365" s="157">
        <f t="shared" si="1094"/>
        <v>192</v>
      </c>
      <c r="GO365" s="158">
        <f t="shared" si="1094"/>
        <v>190</v>
      </c>
      <c r="GP365" s="157">
        <f t="shared" si="1095"/>
        <v>715.2</v>
      </c>
      <c r="GQ365" s="158">
        <f t="shared" si="1095"/>
        <v>681</v>
      </c>
      <c r="GR365" s="157">
        <f t="shared" si="1096"/>
        <v>12490.2</v>
      </c>
      <c r="GS365" s="158">
        <f t="shared" si="1096"/>
        <v>11707.4</v>
      </c>
      <c r="GT365" s="157">
        <f t="shared" si="1097"/>
        <v>469</v>
      </c>
      <c r="GU365" s="158">
        <f t="shared" si="1097"/>
        <v>446</v>
      </c>
      <c r="GV365" s="157">
        <f t="shared" si="1097"/>
        <v>469</v>
      </c>
      <c r="GW365" s="158">
        <f t="shared" si="1097"/>
        <v>446</v>
      </c>
      <c r="GX365" s="157">
        <f t="shared" si="1098"/>
        <v>1816.4</v>
      </c>
      <c r="GY365" s="158">
        <f t="shared" si="1098"/>
        <v>1652.9</v>
      </c>
      <c r="GZ365" s="157">
        <f t="shared" si="1098"/>
        <v>34105.800000000003</v>
      </c>
      <c r="HA365" s="158">
        <f t="shared" si="1098"/>
        <v>30713.699999999997</v>
      </c>
      <c r="HB365" s="157">
        <f t="shared" si="1099"/>
        <v>0</v>
      </c>
      <c r="HC365" s="158">
        <f t="shared" si="1099"/>
        <v>0</v>
      </c>
      <c r="HD365" s="157">
        <f t="shared" si="1099"/>
        <v>0</v>
      </c>
      <c r="HE365" s="158">
        <f t="shared" si="1099"/>
        <v>0</v>
      </c>
      <c r="HF365" s="157" t="str">
        <f t="shared" si="1100"/>
        <v/>
      </c>
      <c r="HG365" s="158" t="str">
        <f t="shared" si="1100"/>
        <v/>
      </c>
      <c r="HH365" s="157" t="str">
        <f t="shared" si="1101"/>
        <v/>
      </c>
      <c r="HI365" s="158" t="str">
        <f t="shared" si="1101"/>
        <v/>
      </c>
      <c r="HJ365" s="157">
        <f t="shared" si="1102"/>
        <v>2399.4</v>
      </c>
      <c r="HK365" s="158">
        <f t="shared" si="1102"/>
        <v>2197.9</v>
      </c>
      <c r="HL365" s="157">
        <f t="shared" si="1103"/>
        <v>41288.800000000003</v>
      </c>
      <c r="HM365" s="158">
        <f t="shared" si="1103"/>
        <v>37362.700000000004</v>
      </c>
    </row>
    <row r="366" spans="1:221" s="82" customFormat="1" ht="15" customHeight="1">
      <c r="A366" s="265" t="s">
        <v>693</v>
      </c>
      <c r="B366" s="213" t="s">
        <v>768</v>
      </c>
      <c r="C366" s="215"/>
      <c r="D366" s="13">
        <v>225371</v>
      </c>
      <c r="E366" s="13">
        <v>9</v>
      </c>
      <c r="F366" s="155">
        <v>477</v>
      </c>
      <c r="G366" s="156">
        <v>392</v>
      </c>
      <c r="H366" s="155">
        <v>15</v>
      </c>
      <c r="I366" s="156">
        <v>28</v>
      </c>
      <c r="J366" s="157">
        <f t="shared" si="1036"/>
        <v>462</v>
      </c>
      <c r="K366" s="158">
        <f t="shared" si="1036"/>
        <v>364</v>
      </c>
      <c r="L366" s="155"/>
      <c r="M366" s="156"/>
      <c r="N366" s="157">
        <f t="shared" si="1037"/>
        <v>462</v>
      </c>
      <c r="O366" s="158">
        <f t="shared" si="1037"/>
        <v>364</v>
      </c>
      <c r="P366" s="157">
        <f t="shared" si="1037"/>
        <v>462</v>
      </c>
      <c r="Q366" s="158">
        <f t="shared" si="1037"/>
        <v>364</v>
      </c>
      <c r="R366" s="155">
        <v>36</v>
      </c>
      <c r="S366" s="156">
        <v>30</v>
      </c>
      <c r="T366" s="157">
        <f t="shared" si="1038"/>
        <v>36</v>
      </c>
      <c r="U366" s="158">
        <f t="shared" si="1038"/>
        <v>30</v>
      </c>
      <c r="V366" s="155">
        <v>32</v>
      </c>
      <c r="W366" s="156">
        <v>11</v>
      </c>
      <c r="X366" s="157">
        <f t="shared" si="1039"/>
        <v>32</v>
      </c>
      <c r="Y366" s="158">
        <f t="shared" si="1039"/>
        <v>11</v>
      </c>
      <c r="Z366" s="155"/>
      <c r="AA366" s="156"/>
      <c r="AB366" s="157">
        <f t="shared" si="1040"/>
        <v>0</v>
      </c>
      <c r="AC366" s="158">
        <f t="shared" si="1040"/>
        <v>0</v>
      </c>
      <c r="AD366" s="157">
        <f t="shared" si="1041"/>
        <v>68</v>
      </c>
      <c r="AE366" s="158">
        <f t="shared" si="1041"/>
        <v>41</v>
      </c>
      <c r="AF366" s="157">
        <f t="shared" si="1042"/>
        <v>68</v>
      </c>
      <c r="AG366" s="158">
        <f t="shared" si="1042"/>
        <v>41</v>
      </c>
      <c r="AH366" s="155">
        <v>3.4</v>
      </c>
      <c r="AI366" s="156">
        <v>3.7</v>
      </c>
      <c r="AJ366" s="157">
        <f t="shared" si="1043"/>
        <v>122.39999999999999</v>
      </c>
      <c r="AK366" s="157">
        <f t="shared" si="1043"/>
        <v>111</v>
      </c>
      <c r="AL366" s="155">
        <v>3.8</v>
      </c>
      <c r="AM366" s="156">
        <v>3.5</v>
      </c>
      <c r="AN366" s="157">
        <f t="shared" si="1044"/>
        <v>121.6</v>
      </c>
      <c r="AO366" s="157">
        <f t="shared" si="1044"/>
        <v>38.5</v>
      </c>
      <c r="AP366" s="155"/>
      <c r="AQ366" s="156"/>
      <c r="AR366" s="157">
        <f t="shared" si="1045"/>
        <v>0</v>
      </c>
      <c r="AS366" s="158">
        <f t="shared" si="1045"/>
        <v>0</v>
      </c>
      <c r="AT366" s="157">
        <f t="shared" si="1046"/>
        <v>3.5882352941176472</v>
      </c>
      <c r="AU366" s="158">
        <f t="shared" si="1046"/>
        <v>3.6463414634146343</v>
      </c>
      <c r="AV366" s="157">
        <f t="shared" si="1047"/>
        <v>244</v>
      </c>
      <c r="AW366" s="158">
        <f t="shared" si="1047"/>
        <v>149.5</v>
      </c>
      <c r="AX366" s="155">
        <v>56.3</v>
      </c>
      <c r="AY366" s="156">
        <v>64.5</v>
      </c>
      <c r="AZ366" s="157">
        <f t="shared" si="1048"/>
        <v>2026.8</v>
      </c>
      <c r="BA366" s="158">
        <f t="shared" si="1048"/>
        <v>1935</v>
      </c>
      <c r="BB366" s="155">
        <v>56.4</v>
      </c>
      <c r="BC366" s="156">
        <v>59.6</v>
      </c>
      <c r="BD366" s="157">
        <f t="shared" si="1049"/>
        <v>1804.8</v>
      </c>
      <c r="BE366" s="158">
        <f t="shared" si="1049"/>
        <v>655.6</v>
      </c>
      <c r="BF366" s="155"/>
      <c r="BG366" s="156"/>
      <c r="BH366" s="157">
        <f t="shared" si="1050"/>
        <v>0</v>
      </c>
      <c r="BI366" s="158">
        <f t="shared" si="1050"/>
        <v>0</v>
      </c>
      <c r="BJ366" s="157">
        <f t="shared" si="1051"/>
        <v>56.347058823529409</v>
      </c>
      <c r="BK366" s="158">
        <f t="shared" si="1051"/>
        <v>63.185365853658531</v>
      </c>
      <c r="BL366" s="157">
        <f t="shared" si="1052"/>
        <v>3831.6</v>
      </c>
      <c r="BM366" s="158">
        <f t="shared" si="1052"/>
        <v>2590.6</v>
      </c>
      <c r="BN366" s="155">
        <v>144</v>
      </c>
      <c r="BO366" s="156">
        <v>92</v>
      </c>
      <c r="BP366" s="157">
        <f t="shared" si="1053"/>
        <v>144</v>
      </c>
      <c r="BQ366" s="158">
        <f t="shared" si="1053"/>
        <v>92</v>
      </c>
      <c r="BR366" s="155">
        <v>54</v>
      </c>
      <c r="BS366" s="156">
        <v>48</v>
      </c>
      <c r="BT366" s="157">
        <f t="shared" si="1054"/>
        <v>54</v>
      </c>
      <c r="BU366" s="158">
        <f t="shared" si="1054"/>
        <v>48</v>
      </c>
      <c r="BV366" s="155"/>
      <c r="BW366" s="156"/>
      <c r="BX366" s="157">
        <f t="shared" si="1055"/>
        <v>0</v>
      </c>
      <c r="BY366" s="158">
        <f t="shared" si="1055"/>
        <v>0</v>
      </c>
      <c r="BZ366" s="157">
        <f t="shared" si="1056"/>
        <v>198</v>
      </c>
      <c r="CA366" s="158">
        <f t="shared" si="1056"/>
        <v>140</v>
      </c>
      <c r="CB366" s="157">
        <f t="shared" si="1057"/>
        <v>198</v>
      </c>
      <c r="CC366" s="158">
        <f t="shared" si="1057"/>
        <v>140</v>
      </c>
      <c r="CD366" s="155">
        <v>3.5</v>
      </c>
      <c r="CE366" s="156">
        <v>3.5</v>
      </c>
      <c r="CF366" s="157">
        <f t="shared" si="1058"/>
        <v>504</v>
      </c>
      <c r="CG366" s="158">
        <f t="shared" si="1058"/>
        <v>322</v>
      </c>
      <c r="CH366" s="155">
        <v>4.5</v>
      </c>
      <c r="CI366" s="156">
        <v>4.9000000000000004</v>
      </c>
      <c r="CJ366" s="157">
        <f t="shared" si="1059"/>
        <v>243</v>
      </c>
      <c r="CK366" s="158">
        <f t="shared" si="1059"/>
        <v>235.20000000000002</v>
      </c>
      <c r="CL366" s="155"/>
      <c r="CM366" s="156"/>
      <c r="CN366" s="157">
        <f t="shared" si="1060"/>
        <v>0</v>
      </c>
      <c r="CO366" s="158">
        <f t="shared" si="1060"/>
        <v>0</v>
      </c>
      <c r="CP366" s="157">
        <f t="shared" si="1061"/>
        <v>3.7727272727272729</v>
      </c>
      <c r="CQ366" s="158">
        <f t="shared" si="1061"/>
        <v>3.9800000000000004</v>
      </c>
      <c r="CR366" s="157">
        <f t="shared" si="1062"/>
        <v>747</v>
      </c>
      <c r="CS366" s="158">
        <f t="shared" si="1062"/>
        <v>557.20000000000005</v>
      </c>
      <c r="CT366" s="155">
        <v>75.3</v>
      </c>
      <c r="CU366" s="156">
        <v>75.3</v>
      </c>
      <c r="CV366" s="157">
        <f t="shared" si="1063"/>
        <v>10843.199999999999</v>
      </c>
      <c r="CW366" s="158">
        <f t="shared" si="1063"/>
        <v>6927.5999999999995</v>
      </c>
      <c r="CX366" s="155">
        <v>79.400000000000006</v>
      </c>
      <c r="CY366" s="156">
        <v>79.099999999999994</v>
      </c>
      <c r="CZ366" s="157">
        <f t="shared" si="1064"/>
        <v>4287.6000000000004</v>
      </c>
      <c r="DA366" s="158">
        <f t="shared" si="1064"/>
        <v>3796.7999999999997</v>
      </c>
      <c r="DB366" s="155"/>
      <c r="DC366" s="156"/>
      <c r="DD366" s="157">
        <f t="shared" si="1065"/>
        <v>0</v>
      </c>
      <c r="DE366" s="158">
        <f t="shared" si="1065"/>
        <v>0</v>
      </c>
      <c r="DF366" s="157">
        <f t="shared" si="1066"/>
        <v>76.418181818181822</v>
      </c>
      <c r="DG366" s="158">
        <f t="shared" si="1066"/>
        <v>76.602857142857147</v>
      </c>
      <c r="DH366" s="157">
        <f t="shared" si="1067"/>
        <v>15130.800000000001</v>
      </c>
      <c r="DI366" s="158">
        <f t="shared" si="1067"/>
        <v>10724.400000000001</v>
      </c>
      <c r="DJ366" s="157">
        <f t="shared" si="1068"/>
        <v>266</v>
      </c>
      <c r="DK366" s="158">
        <f t="shared" si="1068"/>
        <v>181</v>
      </c>
      <c r="DL366" s="157">
        <f t="shared" si="1068"/>
        <v>266</v>
      </c>
      <c r="DM366" s="158">
        <f t="shared" si="1068"/>
        <v>181</v>
      </c>
      <c r="DN366" s="157">
        <f t="shared" si="1069"/>
        <v>3.725563909774436</v>
      </c>
      <c r="DO366" s="158">
        <f t="shared" si="1069"/>
        <v>3.9044198895027629</v>
      </c>
      <c r="DP366" s="157">
        <f t="shared" si="1070"/>
        <v>991</v>
      </c>
      <c r="DQ366" s="158">
        <f t="shared" si="1070"/>
        <v>706.7</v>
      </c>
      <c r="DR366" s="157">
        <f t="shared" si="1071"/>
        <v>71.28721804511278</v>
      </c>
      <c r="DS366" s="158">
        <f t="shared" si="1071"/>
        <v>73.563535911602216</v>
      </c>
      <c r="DT366" s="157">
        <f t="shared" si="1072"/>
        <v>18962.399999999998</v>
      </c>
      <c r="DU366" s="158">
        <f t="shared" si="1072"/>
        <v>13315.000000000002</v>
      </c>
      <c r="DV366" s="155">
        <v>80</v>
      </c>
      <c r="DW366" s="156">
        <v>67</v>
      </c>
      <c r="DX366" s="157">
        <f t="shared" si="1073"/>
        <v>80</v>
      </c>
      <c r="DY366" s="158">
        <f t="shared" si="1073"/>
        <v>67</v>
      </c>
      <c r="DZ366" s="155">
        <v>54</v>
      </c>
      <c r="EA366" s="156">
        <v>50</v>
      </c>
      <c r="EB366" s="157">
        <f t="shared" si="1074"/>
        <v>54</v>
      </c>
      <c r="EC366" s="158">
        <f t="shared" si="1074"/>
        <v>50</v>
      </c>
      <c r="ED366" s="155"/>
      <c r="EE366" s="156"/>
      <c r="EF366" s="157">
        <f t="shared" si="1075"/>
        <v>0</v>
      </c>
      <c r="EG366" s="158">
        <f t="shared" si="1075"/>
        <v>0</v>
      </c>
      <c r="EH366" s="157">
        <f t="shared" si="1076"/>
        <v>134</v>
      </c>
      <c r="EI366" s="158">
        <f t="shared" si="1076"/>
        <v>117</v>
      </c>
      <c r="EJ366" s="157">
        <f t="shared" si="1077"/>
        <v>134</v>
      </c>
      <c r="EK366" s="158">
        <f t="shared" si="1077"/>
        <v>117</v>
      </c>
      <c r="EL366" s="155">
        <v>2.5</v>
      </c>
      <c r="EM366" s="156">
        <v>3</v>
      </c>
      <c r="EN366" s="157">
        <f t="shared" si="1078"/>
        <v>200</v>
      </c>
      <c r="EO366" s="158">
        <f t="shared" si="1078"/>
        <v>201</v>
      </c>
      <c r="EP366" s="155">
        <v>3.6</v>
      </c>
      <c r="EQ366" s="156">
        <v>3.1</v>
      </c>
      <c r="ER366" s="157">
        <f t="shared" si="1079"/>
        <v>194.4</v>
      </c>
      <c r="ES366" s="158">
        <f t="shared" si="1079"/>
        <v>155</v>
      </c>
      <c r="ET366" s="155"/>
      <c r="EU366" s="156"/>
      <c r="EV366" s="157">
        <f t="shared" si="1080"/>
        <v>0</v>
      </c>
      <c r="EW366" s="158">
        <f t="shared" si="1080"/>
        <v>0</v>
      </c>
      <c r="EX366" s="157">
        <f t="shared" si="1081"/>
        <v>2.9432835820895522</v>
      </c>
      <c r="EY366" s="158">
        <f t="shared" si="1081"/>
        <v>3.0427350427350426</v>
      </c>
      <c r="EZ366" s="157">
        <f t="shared" si="1082"/>
        <v>394.4</v>
      </c>
      <c r="FA366" s="158">
        <f t="shared" si="1082"/>
        <v>356</v>
      </c>
      <c r="FB366" s="155">
        <v>53.5</v>
      </c>
      <c r="FC366" s="156">
        <v>61.4</v>
      </c>
      <c r="FD366" s="157">
        <f t="shared" si="1083"/>
        <v>4280</v>
      </c>
      <c r="FE366" s="158">
        <f t="shared" si="1083"/>
        <v>4113.8</v>
      </c>
      <c r="FF366" s="155">
        <v>60.9</v>
      </c>
      <c r="FG366" s="156">
        <v>52</v>
      </c>
      <c r="FH366" s="157">
        <f t="shared" si="1084"/>
        <v>3288.6</v>
      </c>
      <c r="FI366" s="158">
        <f t="shared" si="1084"/>
        <v>2600</v>
      </c>
      <c r="FJ366" s="155"/>
      <c r="FK366" s="156"/>
      <c r="FL366" s="157">
        <f t="shared" si="1085"/>
        <v>0</v>
      </c>
      <c r="FM366" s="158">
        <f t="shared" si="1085"/>
        <v>0</v>
      </c>
      <c r="FN366" s="157">
        <f t="shared" si="1086"/>
        <v>56.482089552238811</v>
      </c>
      <c r="FO366" s="158">
        <f t="shared" si="1086"/>
        <v>57.382905982905982</v>
      </c>
      <c r="FP366" s="157">
        <f t="shared" si="1087"/>
        <v>7568.6</v>
      </c>
      <c r="FQ366" s="158">
        <f t="shared" si="1087"/>
        <v>6713.8</v>
      </c>
      <c r="FR366" s="155">
        <v>62</v>
      </c>
      <c r="FS366" s="156">
        <v>66</v>
      </c>
      <c r="FT366" s="157">
        <f t="shared" si="1088"/>
        <v>62</v>
      </c>
      <c r="FU366" s="158">
        <f t="shared" si="1088"/>
        <v>66</v>
      </c>
      <c r="FV366" s="155">
        <v>3.6</v>
      </c>
      <c r="FW366" s="156">
        <v>4</v>
      </c>
      <c r="FX366" s="157">
        <f t="shared" si="1089"/>
        <v>223.20000000000002</v>
      </c>
      <c r="FY366" s="158">
        <f t="shared" si="1089"/>
        <v>264</v>
      </c>
      <c r="FZ366" s="155">
        <v>57.3</v>
      </c>
      <c r="GA366" s="156">
        <v>56.1</v>
      </c>
      <c r="GB366" s="157">
        <f t="shared" si="1090"/>
        <v>3552.6</v>
      </c>
      <c r="GC366" s="158">
        <f t="shared" si="1090"/>
        <v>3702.6</v>
      </c>
      <c r="GD366" s="157">
        <f t="shared" si="1091"/>
        <v>260</v>
      </c>
      <c r="GE366" s="158">
        <f t="shared" si="1091"/>
        <v>189</v>
      </c>
      <c r="GF366" s="157">
        <f t="shared" si="1091"/>
        <v>260</v>
      </c>
      <c r="GG366" s="158">
        <f t="shared" si="1091"/>
        <v>189</v>
      </c>
      <c r="GH366" s="157">
        <f t="shared" si="1092"/>
        <v>826.4</v>
      </c>
      <c r="GI366" s="158">
        <f t="shared" si="1092"/>
        <v>634</v>
      </c>
      <c r="GJ366" s="157">
        <f t="shared" si="1093"/>
        <v>17150</v>
      </c>
      <c r="GK366" s="158">
        <f t="shared" si="1093"/>
        <v>12976.399999999998</v>
      </c>
      <c r="GL366" s="157">
        <f t="shared" si="1094"/>
        <v>140</v>
      </c>
      <c r="GM366" s="158">
        <f t="shared" si="1094"/>
        <v>109</v>
      </c>
      <c r="GN366" s="157">
        <f t="shared" si="1094"/>
        <v>140</v>
      </c>
      <c r="GO366" s="158">
        <f t="shared" si="1094"/>
        <v>109</v>
      </c>
      <c r="GP366" s="157">
        <f t="shared" si="1095"/>
        <v>559</v>
      </c>
      <c r="GQ366" s="158">
        <f t="shared" si="1095"/>
        <v>428.70000000000005</v>
      </c>
      <c r="GR366" s="157">
        <f t="shared" si="1096"/>
        <v>9381</v>
      </c>
      <c r="GS366" s="158">
        <f t="shared" si="1096"/>
        <v>7052.4</v>
      </c>
      <c r="GT366" s="157">
        <f t="shared" si="1097"/>
        <v>400</v>
      </c>
      <c r="GU366" s="158">
        <f t="shared" si="1097"/>
        <v>298</v>
      </c>
      <c r="GV366" s="157">
        <f t="shared" si="1097"/>
        <v>400</v>
      </c>
      <c r="GW366" s="158">
        <f t="shared" si="1097"/>
        <v>298</v>
      </c>
      <c r="GX366" s="157">
        <f t="shared" si="1098"/>
        <v>1385.4</v>
      </c>
      <c r="GY366" s="158">
        <f t="shared" si="1098"/>
        <v>1062.7</v>
      </c>
      <c r="GZ366" s="157">
        <f t="shared" si="1098"/>
        <v>26531</v>
      </c>
      <c r="HA366" s="158">
        <f t="shared" si="1098"/>
        <v>20028.799999999996</v>
      </c>
      <c r="HB366" s="157">
        <f t="shared" si="1099"/>
        <v>0</v>
      </c>
      <c r="HC366" s="158">
        <f t="shared" si="1099"/>
        <v>0</v>
      </c>
      <c r="HD366" s="157">
        <f t="shared" si="1099"/>
        <v>0</v>
      </c>
      <c r="HE366" s="158">
        <f t="shared" si="1099"/>
        <v>0</v>
      </c>
      <c r="HF366" s="157" t="str">
        <f t="shared" si="1100"/>
        <v/>
      </c>
      <c r="HG366" s="158" t="str">
        <f t="shared" si="1100"/>
        <v/>
      </c>
      <c r="HH366" s="157" t="str">
        <f t="shared" si="1101"/>
        <v/>
      </c>
      <c r="HI366" s="158" t="str">
        <f t="shared" si="1101"/>
        <v/>
      </c>
      <c r="HJ366" s="157">
        <f t="shared" si="1102"/>
        <v>1608.6000000000001</v>
      </c>
      <c r="HK366" s="158">
        <f t="shared" si="1102"/>
        <v>1326.7</v>
      </c>
      <c r="HL366" s="157">
        <f t="shared" si="1103"/>
        <v>30083.599999999999</v>
      </c>
      <c r="HM366" s="158">
        <f t="shared" si="1103"/>
        <v>23731.4</v>
      </c>
    </row>
    <row r="367" spans="1:221" s="82" customFormat="1" ht="15" customHeight="1">
      <c r="A367" s="265" t="s">
        <v>693</v>
      </c>
      <c r="B367" s="213" t="s">
        <v>769</v>
      </c>
      <c r="C367" s="215"/>
      <c r="D367" s="13">
        <v>225520</v>
      </c>
      <c r="E367" s="13">
        <v>9</v>
      </c>
      <c r="F367" s="155">
        <v>343</v>
      </c>
      <c r="G367" s="156">
        <v>390</v>
      </c>
      <c r="H367" s="155">
        <v>0</v>
      </c>
      <c r="I367" s="156">
        <v>5</v>
      </c>
      <c r="J367" s="157">
        <f t="shared" si="1036"/>
        <v>343</v>
      </c>
      <c r="K367" s="158">
        <f t="shared" si="1036"/>
        <v>385</v>
      </c>
      <c r="L367" s="155"/>
      <c r="M367" s="156"/>
      <c r="N367" s="157">
        <f t="shared" si="1037"/>
        <v>343</v>
      </c>
      <c r="O367" s="158">
        <f t="shared" si="1037"/>
        <v>385</v>
      </c>
      <c r="P367" s="157">
        <f t="shared" si="1037"/>
        <v>343</v>
      </c>
      <c r="Q367" s="158">
        <f t="shared" si="1037"/>
        <v>385</v>
      </c>
      <c r="R367" s="155">
        <v>48</v>
      </c>
      <c r="S367" s="156">
        <v>44</v>
      </c>
      <c r="T367" s="157">
        <f t="shared" si="1038"/>
        <v>48</v>
      </c>
      <c r="U367" s="158">
        <f t="shared" si="1038"/>
        <v>44</v>
      </c>
      <c r="V367" s="155">
        <v>19</v>
      </c>
      <c r="W367" s="156">
        <v>26</v>
      </c>
      <c r="X367" s="157">
        <f t="shared" si="1039"/>
        <v>19</v>
      </c>
      <c r="Y367" s="158">
        <f t="shared" si="1039"/>
        <v>26</v>
      </c>
      <c r="Z367" s="155"/>
      <c r="AA367" s="156"/>
      <c r="AB367" s="157">
        <f t="shared" si="1040"/>
        <v>0</v>
      </c>
      <c r="AC367" s="158">
        <f t="shared" si="1040"/>
        <v>0</v>
      </c>
      <c r="AD367" s="157">
        <f t="shared" si="1041"/>
        <v>67</v>
      </c>
      <c r="AE367" s="158">
        <f t="shared" si="1041"/>
        <v>70</v>
      </c>
      <c r="AF367" s="157">
        <f t="shared" si="1042"/>
        <v>67</v>
      </c>
      <c r="AG367" s="158">
        <f t="shared" si="1042"/>
        <v>70</v>
      </c>
      <c r="AH367" s="155">
        <v>2.9</v>
      </c>
      <c r="AI367" s="156">
        <v>3.1</v>
      </c>
      <c r="AJ367" s="157">
        <f t="shared" si="1043"/>
        <v>139.19999999999999</v>
      </c>
      <c r="AK367" s="157">
        <f t="shared" si="1043"/>
        <v>136.4</v>
      </c>
      <c r="AL367" s="155">
        <v>4.2</v>
      </c>
      <c r="AM367" s="156">
        <v>3.4</v>
      </c>
      <c r="AN367" s="157">
        <f t="shared" si="1044"/>
        <v>79.8</v>
      </c>
      <c r="AO367" s="157">
        <f t="shared" si="1044"/>
        <v>88.399999999999991</v>
      </c>
      <c r="AP367" s="155"/>
      <c r="AQ367" s="156"/>
      <c r="AR367" s="157">
        <f t="shared" si="1045"/>
        <v>0</v>
      </c>
      <c r="AS367" s="158">
        <f t="shared" si="1045"/>
        <v>0</v>
      </c>
      <c r="AT367" s="157">
        <f t="shared" si="1046"/>
        <v>3.2686567164179103</v>
      </c>
      <c r="AU367" s="158">
        <f t="shared" si="1046"/>
        <v>3.2114285714285717</v>
      </c>
      <c r="AV367" s="157">
        <f t="shared" si="1047"/>
        <v>219</v>
      </c>
      <c r="AW367" s="158">
        <f t="shared" si="1047"/>
        <v>224.8</v>
      </c>
      <c r="AX367" s="155">
        <v>55.3</v>
      </c>
      <c r="AY367" s="156">
        <v>54.8</v>
      </c>
      <c r="AZ367" s="157">
        <f t="shared" si="1048"/>
        <v>2654.3999999999996</v>
      </c>
      <c r="BA367" s="158">
        <f t="shared" si="1048"/>
        <v>2411.1999999999998</v>
      </c>
      <c r="BB367" s="155">
        <v>57.9</v>
      </c>
      <c r="BC367" s="156">
        <v>46.7</v>
      </c>
      <c r="BD367" s="157">
        <f t="shared" si="1049"/>
        <v>1100.0999999999999</v>
      </c>
      <c r="BE367" s="158">
        <f t="shared" si="1049"/>
        <v>1214.2</v>
      </c>
      <c r="BF367" s="155"/>
      <c r="BG367" s="156"/>
      <c r="BH367" s="157">
        <f t="shared" si="1050"/>
        <v>0</v>
      </c>
      <c r="BI367" s="158">
        <f t="shared" si="1050"/>
        <v>0</v>
      </c>
      <c r="BJ367" s="157">
        <f t="shared" si="1051"/>
        <v>56.037313432835816</v>
      </c>
      <c r="BK367" s="158">
        <f t="shared" si="1051"/>
        <v>51.791428571428568</v>
      </c>
      <c r="BL367" s="157">
        <f t="shared" si="1052"/>
        <v>3754.4999999999995</v>
      </c>
      <c r="BM367" s="158">
        <f t="shared" si="1052"/>
        <v>3625.3999999999996</v>
      </c>
      <c r="BN367" s="155">
        <v>74</v>
      </c>
      <c r="BO367" s="156">
        <v>51</v>
      </c>
      <c r="BP367" s="157">
        <f t="shared" si="1053"/>
        <v>74</v>
      </c>
      <c r="BQ367" s="158">
        <f t="shared" si="1053"/>
        <v>51</v>
      </c>
      <c r="BR367" s="155">
        <v>37</v>
      </c>
      <c r="BS367" s="156">
        <v>33</v>
      </c>
      <c r="BT367" s="157">
        <f t="shared" si="1054"/>
        <v>37</v>
      </c>
      <c r="BU367" s="158">
        <f t="shared" si="1054"/>
        <v>33</v>
      </c>
      <c r="BV367" s="155"/>
      <c r="BW367" s="156"/>
      <c r="BX367" s="157">
        <f t="shared" si="1055"/>
        <v>0</v>
      </c>
      <c r="BY367" s="158">
        <f t="shared" si="1055"/>
        <v>0</v>
      </c>
      <c r="BZ367" s="157">
        <f t="shared" si="1056"/>
        <v>111</v>
      </c>
      <c r="CA367" s="158">
        <f t="shared" si="1056"/>
        <v>84</v>
      </c>
      <c r="CB367" s="157">
        <f t="shared" si="1057"/>
        <v>111</v>
      </c>
      <c r="CC367" s="158">
        <f t="shared" si="1057"/>
        <v>84</v>
      </c>
      <c r="CD367" s="155">
        <v>4</v>
      </c>
      <c r="CE367" s="156">
        <v>3.9</v>
      </c>
      <c r="CF367" s="157">
        <f t="shared" si="1058"/>
        <v>296</v>
      </c>
      <c r="CG367" s="158">
        <f t="shared" si="1058"/>
        <v>198.9</v>
      </c>
      <c r="CH367" s="155">
        <v>4.7</v>
      </c>
      <c r="CI367" s="156">
        <v>5.5</v>
      </c>
      <c r="CJ367" s="157">
        <f t="shared" si="1059"/>
        <v>173.9</v>
      </c>
      <c r="CK367" s="158">
        <f t="shared" si="1059"/>
        <v>181.5</v>
      </c>
      <c r="CL367" s="155"/>
      <c r="CM367" s="156"/>
      <c r="CN367" s="157">
        <f t="shared" si="1060"/>
        <v>0</v>
      </c>
      <c r="CO367" s="158">
        <f t="shared" si="1060"/>
        <v>0</v>
      </c>
      <c r="CP367" s="157">
        <f t="shared" si="1061"/>
        <v>4.2333333333333334</v>
      </c>
      <c r="CQ367" s="158">
        <f t="shared" si="1061"/>
        <v>4.5285714285714285</v>
      </c>
      <c r="CR367" s="157">
        <f t="shared" si="1062"/>
        <v>469.90000000000003</v>
      </c>
      <c r="CS367" s="158">
        <f t="shared" si="1062"/>
        <v>380.4</v>
      </c>
      <c r="CT367" s="155">
        <v>77.2</v>
      </c>
      <c r="CU367" s="156">
        <v>77.400000000000006</v>
      </c>
      <c r="CV367" s="157">
        <f t="shared" si="1063"/>
        <v>5712.8</v>
      </c>
      <c r="CW367" s="158">
        <f t="shared" si="1063"/>
        <v>3947.4</v>
      </c>
      <c r="CX367" s="155">
        <v>74.7</v>
      </c>
      <c r="CY367" s="156">
        <v>77.7</v>
      </c>
      <c r="CZ367" s="157">
        <f t="shared" si="1064"/>
        <v>2763.9</v>
      </c>
      <c r="DA367" s="158">
        <f t="shared" si="1064"/>
        <v>2564.1</v>
      </c>
      <c r="DB367" s="155"/>
      <c r="DC367" s="156"/>
      <c r="DD367" s="157">
        <f t="shared" si="1065"/>
        <v>0</v>
      </c>
      <c r="DE367" s="158">
        <f t="shared" si="1065"/>
        <v>0</v>
      </c>
      <c r="DF367" s="157">
        <f t="shared" si="1066"/>
        <v>76.366666666666674</v>
      </c>
      <c r="DG367" s="158">
        <f t="shared" si="1066"/>
        <v>77.517857142857139</v>
      </c>
      <c r="DH367" s="157">
        <f t="shared" si="1067"/>
        <v>8476.7000000000007</v>
      </c>
      <c r="DI367" s="158">
        <f t="shared" si="1067"/>
        <v>6511.5</v>
      </c>
      <c r="DJ367" s="157">
        <f t="shared" si="1068"/>
        <v>178</v>
      </c>
      <c r="DK367" s="158">
        <f t="shared" si="1068"/>
        <v>154</v>
      </c>
      <c r="DL367" s="157">
        <f t="shared" si="1068"/>
        <v>178</v>
      </c>
      <c r="DM367" s="158">
        <f t="shared" si="1068"/>
        <v>154</v>
      </c>
      <c r="DN367" s="157">
        <f t="shared" si="1069"/>
        <v>3.8702247191011243</v>
      </c>
      <c r="DO367" s="158">
        <f t="shared" si="1069"/>
        <v>3.92987012987013</v>
      </c>
      <c r="DP367" s="157">
        <f t="shared" si="1070"/>
        <v>688.90000000000009</v>
      </c>
      <c r="DQ367" s="158">
        <f t="shared" si="1070"/>
        <v>605.20000000000005</v>
      </c>
      <c r="DR367" s="157">
        <f t="shared" si="1071"/>
        <v>68.714606741573036</v>
      </c>
      <c r="DS367" s="158">
        <f t="shared" si="1071"/>
        <v>65.824025974025972</v>
      </c>
      <c r="DT367" s="157">
        <f t="shared" si="1072"/>
        <v>12231.2</v>
      </c>
      <c r="DU367" s="158">
        <f t="shared" si="1072"/>
        <v>10136.9</v>
      </c>
      <c r="DV367" s="155">
        <v>49</v>
      </c>
      <c r="DW367" s="156">
        <v>67</v>
      </c>
      <c r="DX367" s="157">
        <f t="shared" si="1073"/>
        <v>49</v>
      </c>
      <c r="DY367" s="158">
        <f t="shared" si="1073"/>
        <v>67</v>
      </c>
      <c r="DZ367" s="155">
        <v>72</v>
      </c>
      <c r="EA367" s="156">
        <v>95</v>
      </c>
      <c r="EB367" s="157">
        <f t="shared" si="1074"/>
        <v>72</v>
      </c>
      <c r="EC367" s="158">
        <f t="shared" si="1074"/>
        <v>95</v>
      </c>
      <c r="ED367" s="155"/>
      <c r="EE367" s="156"/>
      <c r="EF367" s="157">
        <f t="shared" si="1075"/>
        <v>0</v>
      </c>
      <c r="EG367" s="158">
        <f t="shared" si="1075"/>
        <v>0</v>
      </c>
      <c r="EH367" s="157">
        <f t="shared" si="1076"/>
        <v>121</v>
      </c>
      <c r="EI367" s="158">
        <f t="shared" si="1076"/>
        <v>162</v>
      </c>
      <c r="EJ367" s="157">
        <f t="shared" si="1077"/>
        <v>121</v>
      </c>
      <c r="EK367" s="158">
        <f t="shared" si="1077"/>
        <v>162</v>
      </c>
      <c r="EL367" s="155">
        <v>3</v>
      </c>
      <c r="EM367" s="156">
        <v>2.6</v>
      </c>
      <c r="EN367" s="157">
        <f t="shared" si="1078"/>
        <v>147</v>
      </c>
      <c r="EO367" s="158">
        <f t="shared" si="1078"/>
        <v>174.20000000000002</v>
      </c>
      <c r="EP367" s="155">
        <v>3.4</v>
      </c>
      <c r="EQ367" s="156">
        <v>3.3</v>
      </c>
      <c r="ER367" s="157">
        <f t="shared" si="1079"/>
        <v>244.79999999999998</v>
      </c>
      <c r="ES367" s="158">
        <f t="shared" si="1079"/>
        <v>313.5</v>
      </c>
      <c r="ET367" s="155"/>
      <c r="EU367" s="156"/>
      <c r="EV367" s="157">
        <f t="shared" si="1080"/>
        <v>0</v>
      </c>
      <c r="EW367" s="158">
        <f t="shared" si="1080"/>
        <v>0</v>
      </c>
      <c r="EX367" s="157">
        <f t="shared" si="1081"/>
        <v>3.2380165289256193</v>
      </c>
      <c r="EY367" s="158">
        <f t="shared" si="1081"/>
        <v>3.0104938271604942</v>
      </c>
      <c r="EZ367" s="157">
        <f t="shared" si="1082"/>
        <v>391.79999999999995</v>
      </c>
      <c r="FA367" s="158">
        <f t="shared" si="1082"/>
        <v>487.70000000000005</v>
      </c>
      <c r="FB367" s="155">
        <v>50.8</v>
      </c>
      <c r="FC367" s="156">
        <v>50.1</v>
      </c>
      <c r="FD367" s="157">
        <f t="shared" si="1083"/>
        <v>2489.1999999999998</v>
      </c>
      <c r="FE367" s="158">
        <f t="shared" si="1083"/>
        <v>3356.7000000000003</v>
      </c>
      <c r="FF367" s="155">
        <v>47.8</v>
      </c>
      <c r="FG367" s="156">
        <v>44.4</v>
      </c>
      <c r="FH367" s="157">
        <f t="shared" si="1084"/>
        <v>3441.6</v>
      </c>
      <c r="FI367" s="158">
        <f t="shared" si="1084"/>
        <v>4218</v>
      </c>
      <c r="FJ367" s="155"/>
      <c r="FK367" s="156"/>
      <c r="FL367" s="157">
        <f t="shared" si="1085"/>
        <v>0</v>
      </c>
      <c r="FM367" s="158">
        <f t="shared" si="1085"/>
        <v>0</v>
      </c>
      <c r="FN367" s="157">
        <f t="shared" si="1086"/>
        <v>49.014876033057845</v>
      </c>
      <c r="FO367" s="158">
        <f t="shared" si="1086"/>
        <v>46.757407407407413</v>
      </c>
      <c r="FP367" s="157">
        <f t="shared" si="1087"/>
        <v>5930.7999999999993</v>
      </c>
      <c r="FQ367" s="158">
        <f t="shared" si="1087"/>
        <v>7574.7000000000007</v>
      </c>
      <c r="FR367" s="155">
        <v>44</v>
      </c>
      <c r="FS367" s="156">
        <v>69</v>
      </c>
      <c r="FT367" s="157">
        <f t="shared" si="1088"/>
        <v>44</v>
      </c>
      <c r="FU367" s="158">
        <f t="shared" si="1088"/>
        <v>69</v>
      </c>
      <c r="FV367" s="155">
        <v>4.9000000000000004</v>
      </c>
      <c r="FW367" s="156">
        <v>4.9000000000000004</v>
      </c>
      <c r="FX367" s="157">
        <f t="shared" si="1089"/>
        <v>215.60000000000002</v>
      </c>
      <c r="FY367" s="158">
        <f t="shared" si="1089"/>
        <v>338.1</v>
      </c>
      <c r="FZ367" s="155">
        <v>50.5</v>
      </c>
      <c r="GA367" s="156">
        <v>51.4</v>
      </c>
      <c r="GB367" s="157">
        <f t="shared" si="1090"/>
        <v>2222</v>
      </c>
      <c r="GC367" s="158">
        <f t="shared" si="1090"/>
        <v>3546.6</v>
      </c>
      <c r="GD367" s="157">
        <f t="shared" si="1091"/>
        <v>171</v>
      </c>
      <c r="GE367" s="158">
        <f t="shared" si="1091"/>
        <v>162</v>
      </c>
      <c r="GF367" s="157">
        <f t="shared" si="1091"/>
        <v>171</v>
      </c>
      <c r="GG367" s="158">
        <f t="shared" si="1091"/>
        <v>162</v>
      </c>
      <c r="GH367" s="157">
        <f t="shared" si="1092"/>
        <v>582.20000000000005</v>
      </c>
      <c r="GI367" s="158">
        <f t="shared" si="1092"/>
        <v>509.5</v>
      </c>
      <c r="GJ367" s="157">
        <f t="shared" si="1093"/>
        <v>10856.400000000001</v>
      </c>
      <c r="GK367" s="158">
        <f t="shared" si="1093"/>
        <v>9715.3000000000011</v>
      </c>
      <c r="GL367" s="157">
        <f t="shared" si="1094"/>
        <v>128</v>
      </c>
      <c r="GM367" s="158">
        <f t="shared" si="1094"/>
        <v>154</v>
      </c>
      <c r="GN367" s="157">
        <f t="shared" si="1094"/>
        <v>128</v>
      </c>
      <c r="GO367" s="158">
        <f t="shared" si="1094"/>
        <v>154</v>
      </c>
      <c r="GP367" s="157">
        <f t="shared" si="1095"/>
        <v>498.5</v>
      </c>
      <c r="GQ367" s="158">
        <f t="shared" si="1095"/>
        <v>583.4</v>
      </c>
      <c r="GR367" s="157">
        <f t="shared" si="1096"/>
        <v>7305.6</v>
      </c>
      <c r="GS367" s="158">
        <f t="shared" si="1096"/>
        <v>7996.3</v>
      </c>
      <c r="GT367" s="157">
        <f t="shared" si="1097"/>
        <v>299</v>
      </c>
      <c r="GU367" s="158">
        <f t="shared" si="1097"/>
        <v>316</v>
      </c>
      <c r="GV367" s="157">
        <f t="shared" si="1097"/>
        <v>299</v>
      </c>
      <c r="GW367" s="158">
        <f t="shared" si="1097"/>
        <v>316</v>
      </c>
      <c r="GX367" s="157">
        <f t="shared" si="1098"/>
        <v>1080.7</v>
      </c>
      <c r="GY367" s="158">
        <f t="shared" si="1098"/>
        <v>1092.9000000000001</v>
      </c>
      <c r="GZ367" s="157">
        <f t="shared" si="1098"/>
        <v>18162</v>
      </c>
      <c r="HA367" s="158">
        <f t="shared" si="1098"/>
        <v>17711.600000000002</v>
      </c>
      <c r="HB367" s="157">
        <f t="shared" si="1099"/>
        <v>0</v>
      </c>
      <c r="HC367" s="158">
        <f t="shared" si="1099"/>
        <v>0</v>
      </c>
      <c r="HD367" s="157">
        <f t="shared" si="1099"/>
        <v>0</v>
      </c>
      <c r="HE367" s="158">
        <f t="shared" si="1099"/>
        <v>0</v>
      </c>
      <c r="HF367" s="157" t="str">
        <f t="shared" si="1100"/>
        <v/>
      </c>
      <c r="HG367" s="158" t="str">
        <f t="shared" si="1100"/>
        <v/>
      </c>
      <c r="HH367" s="157" t="str">
        <f t="shared" si="1101"/>
        <v/>
      </c>
      <c r="HI367" s="158" t="str">
        <f t="shared" si="1101"/>
        <v/>
      </c>
      <c r="HJ367" s="157">
        <f t="shared" si="1102"/>
        <v>1296.3000000000002</v>
      </c>
      <c r="HK367" s="158">
        <f t="shared" si="1102"/>
        <v>1431</v>
      </c>
      <c r="HL367" s="157">
        <f t="shared" si="1103"/>
        <v>20384</v>
      </c>
      <c r="HM367" s="158">
        <f t="shared" si="1103"/>
        <v>21258.199999999997</v>
      </c>
    </row>
    <row r="368" spans="1:221" s="82" customFormat="1" ht="15" customHeight="1">
      <c r="A368" s="265" t="s">
        <v>693</v>
      </c>
      <c r="B368" s="15" t="s">
        <v>770</v>
      </c>
      <c r="C368" s="215"/>
      <c r="D368" s="13">
        <v>226019</v>
      </c>
      <c r="E368" s="13">
        <v>9</v>
      </c>
      <c r="F368" s="155">
        <v>756</v>
      </c>
      <c r="G368" s="156">
        <v>699</v>
      </c>
      <c r="H368" s="155">
        <v>46</v>
      </c>
      <c r="I368" s="156">
        <v>36</v>
      </c>
      <c r="J368" s="157">
        <f t="shared" si="1036"/>
        <v>710</v>
      </c>
      <c r="K368" s="158">
        <f t="shared" si="1036"/>
        <v>663</v>
      </c>
      <c r="L368" s="155"/>
      <c r="M368" s="156"/>
      <c r="N368" s="157">
        <f t="shared" si="1037"/>
        <v>710</v>
      </c>
      <c r="O368" s="158">
        <f t="shared" si="1037"/>
        <v>663</v>
      </c>
      <c r="P368" s="157">
        <f t="shared" si="1037"/>
        <v>710</v>
      </c>
      <c r="Q368" s="158">
        <f t="shared" si="1037"/>
        <v>663</v>
      </c>
      <c r="R368" s="155">
        <v>93</v>
      </c>
      <c r="S368" s="156">
        <v>91</v>
      </c>
      <c r="T368" s="157">
        <f t="shared" si="1038"/>
        <v>93</v>
      </c>
      <c r="U368" s="158">
        <f t="shared" si="1038"/>
        <v>91</v>
      </c>
      <c r="V368" s="155">
        <v>22</v>
      </c>
      <c r="W368" s="156">
        <v>26</v>
      </c>
      <c r="X368" s="157">
        <f t="shared" si="1039"/>
        <v>22</v>
      </c>
      <c r="Y368" s="158">
        <f t="shared" si="1039"/>
        <v>26</v>
      </c>
      <c r="Z368" s="155"/>
      <c r="AA368" s="156"/>
      <c r="AB368" s="157">
        <f t="shared" si="1040"/>
        <v>0</v>
      </c>
      <c r="AC368" s="158">
        <f t="shared" si="1040"/>
        <v>0</v>
      </c>
      <c r="AD368" s="157">
        <f t="shared" si="1041"/>
        <v>115</v>
      </c>
      <c r="AE368" s="158">
        <f t="shared" si="1041"/>
        <v>117</v>
      </c>
      <c r="AF368" s="157">
        <f t="shared" si="1042"/>
        <v>115</v>
      </c>
      <c r="AG368" s="158">
        <f t="shared" si="1042"/>
        <v>117</v>
      </c>
      <c r="AH368" s="155">
        <v>3.2</v>
      </c>
      <c r="AI368" s="156">
        <v>3.6</v>
      </c>
      <c r="AJ368" s="157">
        <f t="shared" si="1043"/>
        <v>297.60000000000002</v>
      </c>
      <c r="AK368" s="157">
        <f t="shared" si="1043"/>
        <v>327.60000000000002</v>
      </c>
      <c r="AL368" s="155">
        <v>3.7</v>
      </c>
      <c r="AM368" s="156">
        <v>3.7</v>
      </c>
      <c r="AN368" s="157">
        <f t="shared" si="1044"/>
        <v>81.400000000000006</v>
      </c>
      <c r="AO368" s="157">
        <f t="shared" si="1044"/>
        <v>96.2</v>
      </c>
      <c r="AP368" s="155"/>
      <c r="AQ368" s="156"/>
      <c r="AR368" s="157">
        <f t="shared" si="1045"/>
        <v>0</v>
      </c>
      <c r="AS368" s="158">
        <f t="shared" si="1045"/>
        <v>0</v>
      </c>
      <c r="AT368" s="157">
        <f t="shared" si="1046"/>
        <v>3.2956521739130435</v>
      </c>
      <c r="AU368" s="158">
        <f t="shared" si="1046"/>
        <v>3.6222222222222222</v>
      </c>
      <c r="AV368" s="157">
        <f t="shared" si="1047"/>
        <v>379</v>
      </c>
      <c r="AW368" s="158">
        <f t="shared" si="1047"/>
        <v>423.8</v>
      </c>
      <c r="AX368" s="155">
        <v>70.8</v>
      </c>
      <c r="AY368" s="156">
        <v>64.2</v>
      </c>
      <c r="AZ368" s="157">
        <f t="shared" si="1048"/>
        <v>6584.4</v>
      </c>
      <c r="BA368" s="158">
        <f t="shared" si="1048"/>
        <v>5842.2</v>
      </c>
      <c r="BB368" s="155">
        <v>67.099999999999994</v>
      </c>
      <c r="BC368" s="156">
        <v>59.7</v>
      </c>
      <c r="BD368" s="157">
        <f t="shared" si="1049"/>
        <v>1476.1999999999998</v>
      </c>
      <c r="BE368" s="158">
        <f t="shared" si="1049"/>
        <v>1552.2</v>
      </c>
      <c r="BF368" s="155"/>
      <c r="BG368" s="156"/>
      <c r="BH368" s="157">
        <f t="shared" si="1050"/>
        <v>0</v>
      </c>
      <c r="BI368" s="158">
        <f t="shared" si="1050"/>
        <v>0</v>
      </c>
      <c r="BJ368" s="157">
        <f t="shared" si="1051"/>
        <v>70.092173913043467</v>
      </c>
      <c r="BK368" s="158">
        <f t="shared" si="1051"/>
        <v>63.199999999999996</v>
      </c>
      <c r="BL368" s="157">
        <f t="shared" si="1052"/>
        <v>8060.5999999999985</v>
      </c>
      <c r="BM368" s="158">
        <f t="shared" si="1052"/>
        <v>7394.4</v>
      </c>
      <c r="BN368" s="155">
        <v>197</v>
      </c>
      <c r="BO368" s="156">
        <v>196</v>
      </c>
      <c r="BP368" s="157">
        <f t="shared" si="1053"/>
        <v>197</v>
      </c>
      <c r="BQ368" s="158">
        <f t="shared" si="1053"/>
        <v>196</v>
      </c>
      <c r="BR368" s="155">
        <v>71</v>
      </c>
      <c r="BS368" s="156">
        <v>80</v>
      </c>
      <c r="BT368" s="157">
        <f t="shared" si="1054"/>
        <v>71</v>
      </c>
      <c r="BU368" s="158">
        <f t="shared" si="1054"/>
        <v>80</v>
      </c>
      <c r="BV368" s="155"/>
      <c r="BW368" s="156"/>
      <c r="BX368" s="157">
        <f t="shared" si="1055"/>
        <v>0</v>
      </c>
      <c r="BY368" s="158">
        <f t="shared" si="1055"/>
        <v>0</v>
      </c>
      <c r="BZ368" s="157">
        <f t="shared" si="1056"/>
        <v>268</v>
      </c>
      <c r="CA368" s="158">
        <f t="shared" si="1056"/>
        <v>276</v>
      </c>
      <c r="CB368" s="157">
        <f t="shared" si="1057"/>
        <v>268</v>
      </c>
      <c r="CC368" s="158">
        <f t="shared" si="1057"/>
        <v>276</v>
      </c>
      <c r="CD368" s="155">
        <v>4.0999999999999996</v>
      </c>
      <c r="CE368" s="156">
        <v>4.3</v>
      </c>
      <c r="CF368" s="157">
        <f t="shared" si="1058"/>
        <v>807.69999999999993</v>
      </c>
      <c r="CG368" s="158">
        <f t="shared" si="1058"/>
        <v>842.8</v>
      </c>
      <c r="CH368" s="155">
        <v>4.3</v>
      </c>
      <c r="CI368" s="156">
        <v>4.9000000000000004</v>
      </c>
      <c r="CJ368" s="157">
        <f t="shared" si="1059"/>
        <v>305.3</v>
      </c>
      <c r="CK368" s="158">
        <f t="shared" si="1059"/>
        <v>392</v>
      </c>
      <c r="CL368" s="155"/>
      <c r="CM368" s="156"/>
      <c r="CN368" s="157">
        <f t="shared" si="1060"/>
        <v>0</v>
      </c>
      <c r="CO368" s="158">
        <f t="shared" si="1060"/>
        <v>0</v>
      </c>
      <c r="CP368" s="157">
        <f t="shared" si="1061"/>
        <v>4.1529850746268657</v>
      </c>
      <c r="CQ368" s="158">
        <f t="shared" si="1061"/>
        <v>4.4739130434782606</v>
      </c>
      <c r="CR368" s="157">
        <f t="shared" si="1062"/>
        <v>1113</v>
      </c>
      <c r="CS368" s="158">
        <f t="shared" si="1062"/>
        <v>1234.8</v>
      </c>
      <c r="CT368" s="155">
        <v>85.5</v>
      </c>
      <c r="CU368" s="156">
        <v>82.6</v>
      </c>
      <c r="CV368" s="157">
        <f t="shared" si="1063"/>
        <v>16843.5</v>
      </c>
      <c r="CW368" s="158">
        <f t="shared" si="1063"/>
        <v>16189.599999999999</v>
      </c>
      <c r="CX368" s="155">
        <v>83.8</v>
      </c>
      <c r="CY368" s="156">
        <v>85.4</v>
      </c>
      <c r="CZ368" s="157">
        <f t="shared" si="1064"/>
        <v>5949.8</v>
      </c>
      <c r="DA368" s="158">
        <f t="shared" si="1064"/>
        <v>6832</v>
      </c>
      <c r="DB368" s="155"/>
      <c r="DC368" s="156"/>
      <c r="DD368" s="157">
        <f t="shared" si="1065"/>
        <v>0</v>
      </c>
      <c r="DE368" s="158">
        <f t="shared" si="1065"/>
        <v>0</v>
      </c>
      <c r="DF368" s="157">
        <f t="shared" si="1066"/>
        <v>85.049626865671641</v>
      </c>
      <c r="DG368" s="158">
        <f t="shared" si="1066"/>
        <v>83.411594202898542</v>
      </c>
      <c r="DH368" s="157">
        <f t="shared" si="1067"/>
        <v>22793.3</v>
      </c>
      <c r="DI368" s="158">
        <f t="shared" si="1067"/>
        <v>23021.599999999999</v>
      </c>
      <c r="DJ368" s="157">
        <f t="shared" si="1068"/>
        <v>383</v>
      </c>
      <c r="DK368" s="158">
        <f t="shared" si="1068"/>
        <v>393</v>
      </c>
      <c r="DL368" s="157">
        <f t="shared" si="1068"/>
        <v>383</v>
      </c>
      <c r="DM368" s="158">
        <f t="shared" si="1068"/>
        <v>393</v>
      </c>
      <c r="DN368" s="157">
        <f t="shared" si="1069"/>
        <v>3.8955613577023498</v>
      </c>
      <c r="DO368" s="158">
        <f t="shared" si="1069"/>
        <v>4.220356234096692</v>
      </c>
      <c r="DP368" s="157">
        <f t="shared" si="1070"/>
        <v>1492</v>
      </c>
      <c r="DQ368" s="158">
        <f t="shared" si="1070"/>
        <v>1658.6</v>
      </c>
      <c r="DR368" s="157">
        <f t="shared" si="1071"/>
        <v>80.55848563968668</v>
      </c>
      <c r="DS368" s="158">
        <f t="shared" si="1071"/>
        <v>77.394402035623415</v>
      </c>
      <c r="DT368" s="157">
        <f t="shared" si="1072"/>
        <v>30853.899999999998</v>
      </c>
      <c r="DU368" s="158">
        <f t="shared" si="1072"/>
        <v>30416.000000000004</v>
      </c>
      <c r="DV368" s="155">
        <v>140</v>
      </c>
      <c r="DW368" s="156">
        <v>98</v>
      </c>
      <c r="DX368" s="157">
        <f t="shared" si="1073"/>
        <v>140</v>
      </c>
      <c r="DY368" s="158">
        <f t="shared" si="1073"/>
        <v>98</v>
      </c>
      <c r="DZ368" s="155">
        <v>96</v>
      </c>
      <c r="EA368" s="156">
        <v>72</v>
      </c>
      <c r="EB368" s="157">
        <f t="shared" si="1074"/>
        <v>96</v>
      </c>
      <c r="EC368" s="158">
        <f t="shared" si="1074"/>
        <v>72</v>
      </c>
      <c r="ED368" s="155"/>
      <c r="EE368" s="156"/>
      <c r="EF368" s="157">
        <f t="shared" si="1075"/>
        <v>0</v>
      </c>
      <c r="EG368" s="158">
        <f t="shared" si="1075"/>
        <v>0</v>
      </c>
      <c r="EH368" s="157">
        <f t="shared" si="1076"/>
        <v>236</v>
      </c>
      <c r="EI368" s="158">
        <f t="shared" si="1076"/>
        <v>170</v>
      </c>
      <c r="EJ368" s="157">
        <f t="shared" si="1077"/>
        <v>236</v>
      </c>
      <c r="EK368" s="158">
        <f t="shared" si="1077"/>
        <v>170</v>
      </c>
      <c r="EL368" s="155">
        <v>3</v>
      </c>
      <c r="EM368" s="156">
        <v>2.9</v>
      </c>
      <c r="EN368" s="157">
        <f t="shared" si="1078"/>
        <v>420</v>
      </c>
      <c r="EO368" s="158">
        <f t="shared" si="1078"/>
        <v>284.2</v>
      </c>
      <c r="EP368" s="155">
        <v>3.5</v>
      </c>
      <c r="EQ368" s="156">
        <v>3</v>
      </c>
      <c r="ER368" s="157">
        <f t="shared" si="1079"/>
        <v>336</v>
      </c>
      <c r="ES368" s="158">
        <f t="shared" si="1079"/>
        <v>216</v>
      </c>
      <c r="ET368" s="155"/>
      <c r="EU368" s="156"/>
      <c r="EV368" s="157">
        <f t="shared" si="1080"/>
        <v>0</v>
      </c>
      <c r="EW368" s="158">
        <f t="shared" si="1080"/>
        <v>0</v>
      </c>
      <c r="EX368" s="157">
        <f t="shared" si="1081"/>
        <v>3.2033898305084745</v>
      </c>
      <c r="EY368" s="158">
        <f t="shared" si="1081"/>
        <v>2.9423529411764706</v>
      </c>
      <c r="EZ368" s="157">
        <f t="shared" si="1082"/>
        <v>756</v>
      </c>
      <c r="FA368" s="158">
        <f t="shared" si="1082"/>
        <v>500.2</v>
      </c>
      <c r="FB368" s="155">
        <v>66.599999999999994</v>
      </c>
      <c r="FC368" s="156">
        <v>61.2</v>
      </c>
      <c r="FD368" s="157">
        <f t="shared" si="1083"/>
        <v>9324</v>
      </c>
      <c r="FE368" s="158">
        <f t="shared" si="1083"/>
        <v>5997.6</v>
      </c>
      <c r="FF368" s="155">
        <v>61</v>
      </c>
      <c r="FG368" s="156">
        <v>51.8</v>
      </c>
      <c r="FH368" s="157">
        <f t="shared" si="1084"/>
        <v>5856</v>
      </c>
      <c r="FI368" s="158">
        <f t="shared" si="1084"/>
        <v>3729.6</v>
      </c>
      <c r="FJ368" s="155"/>
      <c r="FK368" s="156"/>
      <c r="FL368" s="157">
        <f t="shared" si="1085"/>
        <v>0</v>
      </c>
      <c r="FM368" s="158">
        <f t="shared" si="1085"/>
        <v>0</v>
      </c>
      <c r="FN368" s="157">
        <f t="shared" si="1086"/>
        <v>64.322033898305079</v>
      </c>
      <c r="FO368" s="158">
        <f t="shared" si="1086"/>
        <v>57.218823529411772</v>
      </c>
      <c r="FP368" s="157">
        <f t="shared" si="1087"/>
        <v>15179.999999999998</v>
      </c>
      <c r="FQ368" s="158">
        <f t="shared" si="1087"/>
        <v>9727.2000000000007</v>
      </c>
      <c r="FR368" s="155">
        <v>91</v>
      </c>
      <c r="FS368" s="156">
        <v>100</v>
      </c>
      <c r="FT368" s="157">
        <f t="shared" si="1088"/>
        <v>91</v>
      </c>
      <c r="FU368" s="158">
        <f t="shared" si="1088"/>
        <v>100</v>
      </c>
      <c r="FV368" s="155">
        <v>5</v>
      </c>
      <c r="FW368" s="156">
        <v>4.4000000000000004</v>
      </c>
      <c r="FX368" s="157">
        <f t="shared" si="1089"/>
        <v>455</v>
      </c>
      <c r="FY368" s="158">
        <f t="shared" si="1089"/>
        <v>440.00000000000006</v>
      </c>
      <c r="FZ368" s="155">
        <v>65.7</v>
      </c>
      <c r="GA368" s="156">
        <v>58</v>
      </c>
      <c r="GB368" s="157">
        <f t="shared" si="1090"/>
        <v>5978.7</v>
      </c>
      <c r="GC368" s="158">
        <f t="shared" si="1090"/>
        <v>5800</v>
      </c>
      <c r="GD368" s="157">
        <f t="shared" si="1091"/>
        <v>430</v>
      </c>
      <c r="GE368" s="158">
        <f t="shared" si="1091"/>
        <v>385</v>
      </c>
      <c r="GF368" s="157">
        <f t="shared" si="1091"/>
        <v>430</v>
      </c>
      <c r="GG368" s="158">
        <f t="shared" si="1091"/>
        <v>385</v>
      </c>
      <c r="GH368" s="157">
        <f t="shared" si="1092"/>
        <v>1525.3</v>
      </c>
      <c r="GI368" s="158">
        <f t="shared" si="1092"/>
        <v>1454.6000000000001</v>
      </c>
      <c r="GJ368" s="157">
        <f t="shared" si="1093"/>
        <v>32751.9</v>
      </c>
      <c r="GK368" s="158">
        <f t="shared" si="1093"/>
        <v>28029.4</v>
      </c>
      <c r="GL368" s="157">
        <f t="shared" si="1094"/>
        <v>189</v>
      </c>
      <c r="GM368" s="158">
        <f t="shared" si="1094"/>
        <v>178</v>
      </c>
      <c r="GN368" s="157">
        <f t="shared" si="1094"/>
        <v>189</v>
      </c>
      <c r="GO368" s="158">
        <f t="shared" si="1094"/>
        <v>178</v>
      </c>
      <c r="GP368" s="157">
        <f t="shared" si="1095"/>
        <v>722.7</v>
      </c>
      <c r="GQ368" s="158">
        <f t="shared" si="1095"/>
        <v>704.2</v>
      </c>
      <c r="GR368" s="157">
        <f t="shared" si="1096"/>
        <v>13282</v>
      </c>
      <c r="GS368" s="158">
        <f t="shared" si="1096"/>
        <v>12113.800000000001</v>
      </c>
      <c r="GT368" s="157">
        <f t="shared" si="1097"/>
        <v>619</v>
      </c>
      <c r="GU368" s="158">
        <f t="shared" si="1097"/>
        <v>563</v>
      </c>
      <c r="GV368" s="157">
        <f t="shared" si="1097"/>
        <v>619</v>
      </c>
      <c r="GW368" s="158">
        <f t="shared" si="1097"/>
        <v>563</v>
      </c>
      <c r="GX368" s="157">
        <f t="shared" si="1098"/>
        <v>2248</v>
      </c>
      <c r="GY368" s="158">
        <f t="shared" si="1098"/>
        <v>2158.8000000000002</v>
      </c>
      <c r="GZ368" s="157">
        <f t="shared" si="1098"/>
        <v>46033.9</v>
      </c>
      <c r="HA368" s="158">
        <f t="shared" si="1098"/>
        <v>40143.200000000004</v>
      </c>
      <c r="HB368" s="157">
        <f t="shared" si="1099"/>
        <v>0</v>
      </c>
      <c r="HC368" s="158">
        <f t="shared" si="1099"/>
        <v>0</v>
      </c>
      <c r="HD368" s="157">
        <f t="shared" si="1099"/>
        <v>0</v>
      </c>
      <c r="HE368" s="158">
        <f t="shared" si="1099"/>
        <v>0</v>
      </c>
      <c r="HF368" s="157" t="str">
        <f t="shared" si="1100"/>
        <v/>
      </c>
      <c r="HG368" s="158" t="str">
        <f t="shared" si="1100"/>
        <v/>
      </c>
      <c r="HH368" s="157" t="str">
        <f t="shared" si="1101"/>
        <v/>
      </c>
      <c r="HI368" s="158" t="str">
        <f t="shared" si="1101"/>
        <v/>
      </c>
      <c r="HJ368" s="157">
        <f t="shared" si="1102"/>
        <v>2703</v>
      </c>
      <c r="HK368" s="158">
        <f t="shared" si="1102"/>
        <v>2598.7999999999997</v>
      </c>
      <c r="HL368" s="157">
        <f t="shared" si="1103"/>
        <v>52012.599999999991</v>
      </c>
      <c r="HM368" s="158">
        <f t="shared" si="1103"/>
        <v>45943.200000000004</v>
      </c>
    </row>
    <row r="369" spans="1:221" s="82" customFormat="1" ht="15" customHeight="1">
      <c r="A369" s="265" t="s">
        <v>693</v>
      </c>
      <c r="B369" s="213" t="s">
        <v>771</v>
      </c>
      <c r="C369" s="215"/>
      <c r="D369" s="13">
        <v>441760</v>
      </c>
      <c r="E369" s="271">
        <v>9</v>
      </c>
      <c r="F369" s="155">
        <v>419</v>
      </c>
      <c r="G369" s="156">
        <v>487</v>
      </c>
      <c r="H369" s="155">
        <v>3</v>
      </c>
      <c r="I369" s="156">
        <v>1</v>
      </c>
      <c r="J369" s="157">
        <f t="shared" si="1036"/>
        <v>416</v>
      </c>
      <c r="K369" s="158">
        <f t="shared" si="1036"/>
        <v>486</v>
      </c>
      <c r="L369" s="155"/>
      <c r="M369" s="156"/>
      <c r="N369" s="157">
        <f t="shared" si="1037"/>
        <v>416</v>
      </c>
      <c r="O369" s="158">
        <f t="shared" si="1037"/>
        <v>486</v>
      </c>
      <c r="P369" s="157">
        <f t="shared" si="1037"/>
        <v>416</v>
      </c>
      <c r="Q369" s="158">
        <f t="shared" si="1037"/>
        <v>486</v>
      </c>
      <c r="R369" s="155">
        <v>15</v>
      </c>
      <c r="S369" s="156">
        <v>24</v>
      </c>
      <c r="T369" s="157">
        <f t="shared" si="1038"/>
        <v>15</v>
      </c>
      <c r="U369" s="158">
        <f t="shared" si="1038"/>
        <v>24</v>
      </c>
      <c r="V369" s="155">
        <v>5</v>
      </c>
      <c r="W369" s="156">
        <v>11</v>
      </c>
      <c r="X369" s="157">
        <f t="shared" si="1039"/>
        <v>5</v>
      </c>
      <c r="Y369" s="158">
        <f t="shared" si="1039"/>
        <v>11</v>
      </c>
      <c r="Z369" s="155"/>
      <c r="AA369" s="156"/>
      <c r="AB369" s="157">
        <f t="shared" si="1040"/>
        <v>0</v>
      </c>
      <c r="AC369" s="158">
        <f t="shared" si="1040"/>
        <v>0</v>
      </c>
      <c r="AD369" s="157">
        <f t="shared" si="1041"/>
        <v>20</v>
      </c>
      <c r="AE369" s="158">
        <f t="shared" si="1041"/>
        <v>35</v>
      </c>
      <c r="AF369" s="157">
        <f t="shared" si="1042"/>
        <v>20</v>
      </c>
      <c r="AG369" s="158">
        <f t="shared" si="1042"/>
        <v>35</v>
      </c>
      <c r="AH369" s="155">
        <v>2.6</v>
      </c>
      <c r="AI369" s="156">
        <v>3</v>
      </c>
      <c r="AJ369" s="157">
        <f t="shared" si="1043"/>
        <v>39</v>
      </c>
      <c r="AK369" s="157">
        <f t="shared" si="1043"/>
        <v>72</v>
      </c>
      <c r="AL369" s="155">
        <v>3.5</v>
      </c>
      <c r="AM369" s="156">
        <v>3.5</v>
      </c>
      <c r="AN369" s="157">
        <f t="shared" si="1044"/>
        <v>17.5</v>
      </c>
      <c r="AO369" s="157">
        <f t="shared" si="1044"/>
        <v>38.5</v>
      </c>
      <c r="AP369" s="155"/>
      <c r="AQ369" s="156"/>
      <c r="AR369" s="157">
        <f t="shared" si="1045"/>
        <v>0</v>
      </c>
      <c r="AS369" s="158">
        <f t="shared" si="1045"/>
        <v>0</v>
      </c>
      <c r="AT369" s="157">
        <f t="shared" si="1046"/>
        <v>2.8250000000000002</v>
      </c>
      <c r="AU369" s="158">
        <f t="shared" si="1046"/>
        <v>3.157142857142857</v>
      </c>
      <c r="AV369" s="157">
        <f t="shared" si="1047"/>
        <v>56.5</v>
      </c>
      <c r="AW369" s="158">
        <f t="shared" si="1047"/>
        <v>110.5</v>
      </c>
      <c r="AX369" s="155">
        <v>65.599999999999994</v>
      </c>
      <c r="AY369" s="156">
        <v>64.7</v>
      </c>
      <c r="AZ369" s="157">
        <f t="shared" si="1048"/>
        <v>983.99999999999989</v>
      </c>
      <c r="BA369" s="158">
        <f t="shared" si="1048"/>
        <v>1552.8000000000002</v>
      </c>
      <c r="BB369" s="155">
        <v>72.599999999999994</v>
      </c>
      <c r="BC369" s="156">
        <v>70.8</v>
      </c>
      <c r="BD369" s="157">
        <f t="shared" si="1049"/>
        <v>363</v>
      </c>
      <c r="BE369" s="158">
        <f t="shared" si="1049"/>
        <v>778.8</v>
      </c>
      <c r="BF369" s="155"/>
      <c r="BG369" s="156"/>
      <c r="BH369" s="157">
        <f t="shared" si="1050"/>
        <v>0</v>
      </c>
      <c r="BI369" s="158">
        <f t="shared" si="1050"/>
        <v>0</v>
      </c>
      <c r="BJ369" s="157">
        <f t="shared" si="1051"/>
        <v>67.349999999999994</v>
      </c>
      <c r="BK369" s="158">
        <f t="shared" si="1051"/>
        <v>66.617142857142866</v>
      </c>
      <c r="BL369" s="157">
        <f t="shared" si="1052"/>
        <v>1347</v>
      </c>
      <c r="BM369" s="158">
        <f t="shared" si="1052"/>
        <v>2331.6000000000004</v>
      </c>
      <c r="BN369" s="155">
        <v>110</v>
      </c>
      <c r="BO369" s="156">
        <v>125</v>
      </c>
      <c r="BP369" s="157">
        <f t="shared" si="1053"/>
        <v>110</v>
      </c>
      <c r="BQ369" s="158">
        <f t="shared" si="1053"/>
        <v>125</v>
      </c>
      <c r="BR369" s="155">
        <v>53</v>
      </c>
      <c r="BS369" s="156">
        <v>60</v>
      </c>
      <c r="BT369" s="157">
        <f t="shared" si="1054"/>
        <v>53</v>
      </c>
      <c r="BU369" s="158">
        <f t="shared" si="1054"/>
        <v>60</v>
      </c>
      <c r="BV369" s="155"/>
      <c r="BW369" s="156"/>
      <c r="BX369" s="157">
        <f t="shared" si="1055"/>
        <v>0</v>
      </c>
      <c r="BY369" s="158">
        <f t="shared" si="1055"/>
        <v>0</v>
      </c>
      <c r="BZ369" s="157">
        <f t="shared" si="1056"/>
        <v>163</v>
      </c>
      <c r="CA369" s="158">
        <f t="shared" si="1056"/>
        <v>185</v>
      </c>
      <c r="CB369" s="157">
        <f t="shared" si="1057"/>
        <v>163</v>
      </c>
      <c r="CC369" s="158">
        <f t="shared" si="1057"/>
        <v>185</v>
      </c>
      <c r="CD369" s="155">
        <v>3.9</v>
      </c>
      <c r="CE369" s="156">
        <v>3.9</v>
      </c>
      <c r="CF369" s="157">
        <f t="shared" si="1058"/>
        <v>429</v>
      </c>
      <c r="CG369" s="158">
        <f t="shared" si="1058"/>
        <v>487.5</v>
      </c>
      <c r="CH369" s="155">
        <v>4.3</v>
      </c>
      <c r="CI369" s="156">
        <v>4</v>
      </c>
      <c r="CJ369" s="157">
        <f t="shared" si="1059"/>
        <v>227.89999999999998</v>
      </c>
      <c r="CK369" s="158">
        <f t="shared" si="1059"/>
        <v>240</v>
      </c>
      <c r="CL369" s="155"/>
      <c r="CM369" s="156"/>
      <c r="CN369" s="157">
        <f t="shared" si="1060"/>
        <v>0</v>
      </c>
      <c r="CO369" s="158">
        <f t="shared" si="1060"/>
        <v>0</v>
      </c>
      <c r="CP369" s="157">
        <f t="shared" si="1061"/>
        <v>4.0300613496932511</v>
      </c>
      <c r="CQ369" s="158">
        <f t="shared" si="1061"/>
        <v>3.9324324324324325</v>
      </c>
      <c r="CR369" s="157">
        <f t="shared" si="1062"/>
        <v>656.9</v>
      </c>
      <c r="CS369" s="158">
        <f t="shared" si="1062"/>
        <v>727.5</v>
      </c>
      <c r="CT369" s="155">
        <v>81.5</v>
      </c>
      <c r="CU369" s="156">
        <v>77.3</v>
      </c>
      <c r="CV369" s="157">
        <f t="shared" si="1063"/>
        <v>8965</v>
      </c>
      <c r="CW369" s="158">
        <f t="shared" si="1063"/>
        <v>9662.5</v>
      </c>
      <c r="CX369" s="155">
        <v>81.900000000000006</v>
      </c>
      <c r="CY369" s="156">
        <v>75.3</v>
      </c>
      <c r="CZ369" s="157">
        <f t="shared" si="1064"/>
        <v>4340.7000000000007</v>
      </c>
      <c r="DA369" s="158">
        <f t="shared" si="1064"/>
        <v>4518</v>
      </c>
      <c r="DB369" s="155"/>
      <c r="DC369" s="156"/>
      <c r="DD369" s="157">
        <f t="shared" si="1065"/>
        <v>0</v>
      </c>
      <c r="DE369" s="158">
        <f t="shared" si="1065"/>
        <v>0</v>
      </c>
      <c r="DF369" s="157">
        <f t="shared" si="1066"/>
        <v>81.63006134969325</v>
      </c>
      <c r="DG369" s="158">
        <f t="shared" si="1066"/>
        <v>76.651351351351352</v>
      </c>
      <c r="DH369" s="157">
        <f t="shared" si="1067"/>
        <v>13305.699999999999</v>
      </c>
      <c r="DI369" s="158">
        <f t="shared" si="1067"/>
        <v>14180.5</v>
      </c>
      <c r="DJ369" s="157">
        <f t="shared" si="1068"/>
        <v>183</v>
      </c>
      <c r="DK369" s="158">
        <f t="shared" si="1068"/>
        <v>220</v>
      </c>
      <c r="DL369" s="157">
        <f t="shared" si="1068"/>
        <v>183</v>
      </c>
      <c r="DM369" s="158">
        <f t="shared" si="1068"/>
        <v>220</v>
      </c>
      <c r="DN369" s="157">
        <f t="shared" si="1069"/>
        <v>3.8983606557377048</v>
      </c>
      <c r="DO369" s="158">
        <f t="shared" si="1069"/>
        <v>3.8090909090909091</v>
      </c>
      <c r="DP369" s="157">
        <f t="shared" si="1070"/>
        <v>713.4</v>
      </c>
      <c r="DQ369" s="158">
        <f t="shared" si="1070"/>
        <v>838</v>
      </c>
      <c r="DR369" s="157">
        <f t="shared" si="1071"/>
        <v>80.069398907103817</v>
      </c>
      <c r="DS369" s="158">
        <f t="shared" si="1071"/>
        <v>75.054999999999993</v>
      </c>
      <c r="DT369" s="157">
        <f t="shared" si="1072"/>
        <v>14652.699999999999</v>
      </c>
      <c r="DU369" s="158">
        <f t="shared" si="1072"/>
        <v>16512.099999999999</v>
      </c>
      <c r="DV369" s="155">
        <v>99</v>
      </c>
      <c r="DW369" s="156">
        <v>114</v>
      </c>
      <c r="DX369" s="157">
        <f t="shared" si="1073"/>
        <v>99</v>
      </c>
      <c r="DY369" s="158">
        <f t="shared" si="1073"/>
        <v>114</v>
      </c>
      <c r="DZ369" s="155">
        <v>98</v>
      </c>
      <c r="EA369" s="156">
        <v>116</v>
      </c>
      <c r="EB369" s="157">
        <f t="shared" si="1074"/>
        <v>98</v>
      </c>
      <c r="EC369" s="158">
        <f t="shared" si="1074"/>
        <v>116</v>
      </c>
      <c r="ED369" s="155"/>
      <c r="EE369" s="156"/>
      <c r="EF369" s="157">
        <f t="shared" si="1075"/>
        <v>0</v>
      </c>
      <c r="EG369" s="158">
        <f t="shared" si="1075"/>
        <v>0</v>
      </c>
      <c r="EH369" s="157">
        <f t="shared" si="1076"/>
        <v>197</v>
      </c>
      <c r="EI369" s="158">
        <f t="shared" si="1076"/>
        <v>230</v>
      </c>
      <c r="EJ369" s="157">
        <f t="shared" si="1077"/>
        <v>197</v>
      </c>
      <c r="EK369" s="158">
        <f t="shared" si="1077"/>
        <v>230</v>
      </c>
      <c r="EL369" s="155">
        <v>3.1</v>
      </c>
      <c r="EM369" s="156">
        <v>2.9</v>
      </c>
      <c r="EN369" s="157">
        <f t="shared" si="1078"/>
        <v>306.90000000000003</v>
      </c>
      <c r="EO369" s="158">
        <f t="shared" si="1078"/>
        <v>330.59999999999997</v>
      </c>
      <c r="EP369" s="155">
        <v>3.2</v>
      </c>
      <c r="EQ369" s="156">
        <v>3</v>
      </c>
      <c r="ER369" s="157">
        <f t="shared" si="1079"/>
        <v>313.60000000000002</v>
      </c>
      <c r="ES369" s="158">
        <f t="shared" si="1079"/>
        <v>348</v>
      </c>
      <c r="ET369" s="155"/>
      <c r="EU369" s="156"/>
      <c r="EV369" s="157">
        <f t="shared" si="1080"/>
        <v>0</v>
      </c>
      <c r="EW369" s="158">
        <f t="shared" si="1080"/>
        <v>0</v>
      </c>
      <c r="EX369" s="157">
        <f t="shared" si="1081"/>
        <v>3.1497461928934012</v>
      </c>
      <c r="EY369" s="158">
        <f t="shared" si="1081"/>
        <v>2.9504347826086952</v>
      </c>
      <c r="EZ369" s="157">
        <f t="shared" si="1082"/>
        <v>620.5</v>
      </c>
      <c r="FA369" s="158">
        <f t="shared" si="1082"/>
        <v>678.59999999999991</v>
      </c>
      <c r="FB369" s="155">
        <v>63.9</v>
      </c>
      <c r="FC369" s="156">
        <v>58.6</v>
      </c>
      <c r="FD369" s="157">
        <f t="shared" si="1083"/>
        <v>6326.0999999999995</v>
      </c>
      <c r="FE369" s="158">
        <f t="shared" si="1083"/>
        <v>6680.4000000000005</v>
      </c>
      <c r="FF369" s="155">
        <v>55.9</v>
      </c>
      <c r="FG369" s="156">
        <v>56.9</v>
      </c>
      <c r="FH369" s="157">
        <f t="shared" si="1084"/>
        <v>5478.2</v>
      </c>
      <c r="FI369" s="158">
        <f t="shared" si="1084"/>
        <v>6600.4</v>
      </c>
      <c r="FJ369" s="155"/>
      <c r="FK369" s="156"/>
      <c r="FL369" s="157">
        <f t="shared" si="1085"/>
        <v>0</v>
      </c>
      <c r="FM369" s="158">
        <f t="shared" si="1085"/>
        <v>0</v>
      </c>
      <c r="FN369" s="157">
        <f t="shared" si="1086"/>
        <v>59.920304568527918</v>
      </c>
      <c r="FO369" s="158">
        <f t="shared" si="1086"/>
        <v>57.742608695652173</v>
      </c>
      <c r="FP369" s="157">
        <f t="shared" si="1087"/>
        <v>11804.3</v>
      </c>
      <c r="FQ369" s="158">
        <f t="shared" si="1087"/>
        <v>13280.8</v>
      </c>
      <c r="FR369" s="155">
        <v>36</v>
      </c>
      <c r="FS369" s="156">
        <v>36</v>
      </c>
      <c r="FT369" s="157">
        <f t="shared" si="1088"/>
        <v>36</v>
      </c>
      <c r="FU369" s="158">
        <f t="shared" si="1088"/>
        <v>36</v>
      </c>
      <c r="FV369" s="155">
        <v>4.5999999999999996</v>
      </c>
      <c r="FW369" s="156">
        <v>4.8</v>
      </c>
      <c r="FX369" s="157">
        <f t="shared" si="1089"/>
        <v>165.6</v>
      </c>
      <c r="FY369" s="158">
        <f t="shared" si="1089"/>
        <v>172.79999999999998</v>
      </c>
      <c r="FZ369" s="155">
        <v>67.099999999999994</v>
      </c>
      <c r="GA369" s="156">
        <v>58.6</v>
      </c>
      <c r="GB369" s="157">
        <f t="shared" si="1090"/>
        <v>2415.6</v>
      </c>
      <c r="GC369" s="158">
        <f t="shared" si="1090"/>
        <v>2109.6</v>
      </c>
      <c r="GD369" s="157">
        <f t="shared" si="1091"/>
        <v>224</v>
      </c>
      <c r="GE369" s="158">
        <f t="shared" si="1091"/>
        <v>263</v>
      </c>
      <c r="GF369" s="157">
        <f t="shared" si="1091"/>
        <v>224</v>
      </c>
      <c r="GG369" s="158">
        <f t="shared" si="1091"/>
        <v>263</v>
      </c>
      <c r="GH369" s="157">
        <f t="shared" si="1092"/>
        <v>774.90000000000009</v>
      </c>
      <c r="GI369" s="158">
        <f t="shared" si="1092"/>
        <v>890.09999999999991</v>
      </c>
      <c r="GJ369" s="157">
        <f t="shared" si="1093"/>
        <v>16275.099999999999</v>
      </c>
      <c r="GK369" s="158">
        <f t="shared" si="1093"/>
        <v>17895.7</v>
      </c>
      <c r="GL369" s="157">
        <f t="shared" si="1094"/>
        <v>156</v>
      </c>
      <c r="GM369" s="158">
        <f t="shared" si="1094"/>
        <v>187</v>
      </c>
      <c r="GN369" s="157">
        <f t="shared" si="1094"/>
        <v>156</v>
      </c>
      <c r="GO369" s="158">
        <f t="shared" si="1094"/>
        <v>187</v>
      </c>
      <c r="GP369" s="157">
        <f t="shared" si="1095"/>
        <v>559</v>
      </c>
      <c r="GQ369" s="158">
        <f t="shared" si="1095"/>
        <v>626.5</v>
      </c>
      <c r="GR369" s="157">
        <f t="shared" si="1096"/>
        <v>10181.900000000001</v>
      </c>
      <c r="GS369" s="158">
        <f t="shared" si="1096"/>
        <v>11897.2</v>
      </c>
      <c r="GT369" s="157">
        <f t="shared" si="1097"/>
        <v>380</v>
      </c>
      <c r="GU369" s="158">
        <f t="shared" si="1097"/>
        <v>450</v>
      </c>
      <c r="GV369" s="157">
        <f t="shared" si="1097"/>
        <v>380</v>
      </c>
      <c r="GW369" s="158">
        <f t="shared" si="1097"/>
        <v>450</v>
      </c>
      <c r="GX369" s="157">
        <f t="shared" si="1098"/>
        <v>1333.9</v>
      </c>
      <c r="GY369" s="158">
        <f t="shared" si="1098"/>
        <v>1516.6</v>
      </c>
      <c r="GZ369" s="157">
        <f t="shared" si="1098"/>
        <v>26457</v>
      </c>
      <c r="HA369" s="158">
        <f t="shared" si="1098"/>
        <v>29792.9</v>
      </c>
      <c r="HB369" s="157">
        <f t="shared" si="1099"/>
        <v>0</v>
      </c>
      <c r="HC369" s="158">
        <f t="shared" si="1099"/>
        <v>0</v>
      </c>
      <c r="HD369" s="157">
        <f t="shared" si="1099"/>
        <v>0</v>
      </c>
      <c r="HE369" s="158">
        <f t="shared" si="1099"/>
        <v>0</v>
      </c>
      <c r="HF369" s="157" t="str">
        <f t="shared" si="1100"/>
        <v/>
      </c>
      <c r="HG369" s="158" t="str">
        <f t="shared" si="1100"/>
        <v/>
      </c>
      <c r="HH369" s="157" t="str">
        <f t="shared" si="1101"/>
        <v/>
      </c>
      <c r="HI369" s="158" t="str">
        <f t="shared" si="1101"/>
        <v/>
      </c>
      <c r="HJ369" s="157">
        <f t="shared" si="1102"/>
        <v>1499.5</v>
      </c>
      <c r="HK369" s="158">
        <f t="shared" si="1102"/>
        <v>1689.3999999999999</v>
      </c>
      <c r="HL369" s="157">
        <f t="shared" si="1103"/>
        <v>28872.6</v>
      </c>
      <c r="HM369" s="158">
        <f t="shared" si="1103"/>
        <v>31902.499999999996</v>
      </c>
    </row>
    <row r="370" spans="1:221" s="82" customFormat="1" ht="15" customHeight="1">
      <c r="A370" s="265" t="s">
        <v>693</v>
      </c>
      <c r="B370" s="15" t="s">
        <v>772</v>
      </c>
      <c r="C370" s="266"/>
      <c r="D370" s="13">
        <v>226116</v>
      </c>
      <c r="E370" s="271">
        <v>10</v>
      </c>
      <c r="F370" s="155">
        <v>232</v>
      </c>
      <c r="G370" s="156">
        <v>249</v>
      </c>
      <c r="H370" s="155">
        <v>8</v>
      </c>
      <c r="I370" s="156">
        <v>5</v>
      </c>
      <c r="J370" s="157">
        <f t="shared" si="1036"/>
        <v>224</v>
      </c>
      <c r="K370" s="158">
        <f t="shared" si="1036"/>
        <v>244</v>
      </c>
      <c r="L370" s="155"/>
      <c r="M370" s="156"/>
      <c r="N370" s="157">
        <f t="shared" si="1037"/>
        <v>224</v>
      </c>
      <c r="O370" s="158">
        <f t="shared" si="1037"/>
        <v>244</v>
      </c>
      <c r="P370" s="157">
        <f t="shared" si="1037"/>
        <v>224</v>
      </c>
      <c r="Q370" s="158">
        <f t="shared" si="1037"/>
        <v>244</v>
      </c>
      <c r="R370" s="155">
        <v>10</v>
      </c>
      <c r="S370" s="156">
        <v>15</v>
      </c>
      <c r="T370" s="157">
        <f t="shared" si="1038"/>
        <v>10</v>
      </c>
      <c r="U370" s="158">
        <f t="shared" si="1038"/>
        <v>15</v>
      </c>
      <c r="V370" s="155">
        <v>2</v>
      </c>
      <c r="W370" s="156">
        <v>7</v>
      </c>
      <c r="X370" s="157">
        <f t="shared" si="1039"/>
        <v>2</v>
      </c>
      <c r="Y370" s="158">
        <f t="shared" si="1039"/>
        <v>7</v>
      </c>
      <c r="Z370" s="155"/>
      <c r="AA370" s="156"/>
      <c r="AB370" s="157">
        <f t="shared" si="1040"/>
        <v>0</v>
      </c>
      <c r="AC370" s="158">
        <f t="shared" si="1040"/>
        <v>0</v>
      </c>
      <c r="AD370" s="157">
        <f t="shared" si="1041"/>
        <v>12</v>
      </c>
      <c r="AE370" s="158">
        <f t="shared" si="1041"/>
        <v>22</v>
      </c>
      <c r="AF370" s="157">
        <f t="shared" si="1042"/>
        <v>12</v>
      </c>
      <c r="AG370" s="158">
        <f t="shared" si="1042"/>
        <v>22</v>
      </c>
      <c r="AH370" s="155">
        <v>3.4</v>
      </c>
      <c r="AI370" s="156">
        <v>2.8</v>
      </c>
      <c r="AJ370" s="157">
        <f t="shared" si="1043"/>
        <v>34</v>
      </c>
      <c r="AK370" s="157">
        <f t="shared" si="1043"/>
        <v>42</v>
      </c>
      <c r="AL370" s="155">
        <v>4.5</v>
      </c>
      <c r="AM370" s="156">
        <v>2.9</v>
      </c>
      <c r="AN370" s="157">
        <f t="shared" si="1044"/>
        <v>9</v>
      </c>
      <c r="AO370" s="157">
        <f t="shared" si="1044"/>
        <v>20.3</v>
      </c>
      <c r="AP370" s="155"/>
      <c r="AQ370" s="156"/>
      <c r="AR370" s="157">
        <f t="shared" si="1045"/>
        <v>0</v>
      </c>
      <c r="AS370" s="158">
        <f t="shared" si="1045"/>
        <v>0</v>
      </c>
      <c r="AT370" s="157">
        <f t="shared" si="1046"/>
        <v>3.5833333333333335</v>
      </c>
      <c r="AU370" s="158">
        <f t="shared" si="1046"/>
        <v>2.8318181818181816</v>
      </c>
      <c r="AV370" s="157">
        <f t="shared" si="1047"/>
        <v>43</v>
      </c>
      <c r="AW370" s="158">
        <f t="shared" si="1047"/>
        <v>62.3</v>
      </c>
      <c r="AX370" s="155">
        <v>67.900000000000006</v>
      </c>
      <c r="AY370" s="156">
        <v>63.4</v>
      </c>
      <c r="AZ370" s="157">
        <f t="shared" si="1048"/>
        <v>679</v>
      </c>
      <c r="BA370" s="158">
        <f t="shared" si="1048"/>
        <v>951</v>
      </c>
      <c r="BB370" s="155">
        <v>69.5</v>
      </c>
      <c r="BC370" s="156">
        <v>59.9</v>
      </c>
      <c r="BD370" s="157">
        <f t="shared" si="1049"/>
        <v>139</v>
      </c>
      <c r="BE370" s="158">
        <f t="shared" si="1049"/>
        <v>419.3</v>
      </c>
      <c r="BF370" s="155"/>
      <c r="BG370" s="156"/>
      <c r="BH370" s="157">
        <f t="shared" si="1050"/>
        <v>0</v>
      </c>
      <c r="BI370" s="158">
        <f t="shared" si="1050"/>
        <v>0</v>
      </c>
      <c r="BJ370" s="157">
        <f t="shared" si="1051"/>
        <v>68.166666666666671</v>
      </c>
      <c r="BK370" s="158">
        <f t="shared" si="1051"/>
        <v>62.286363636363632</v>
      </c>
      <c r="BL370" s="157">
        <f t="shared" si="1052"/>
        <v>818</v>
      </c>
      <c r="BM370" s="158">
        <f t="shared" si="1052"/>
        <v>1370.3</v>
      </c>
      <c r="BN370" s="155">
        <v>97</v>
      </c>
      <c r="BO370" s="156">
        <v>73</v>
      </c>
      <c r="BP370" s="157">
        <f t="shared" si="1053"/>
        <v>97</v>
      </c>
      <c r="BQ370" s="158">
        <f t="shared" si="1053"/>
        <v>73</v>
      </c>
      <c r="BR370" s="155">
        <v>22</v>
      </c>
      <c r="BS370" s="156">
        <v>32</v>
      </c>
      <c r="BT370" s="157">
        <f t="shared" si="1054"/>
        <v>22</v>
      </c>
      <c r="BU370" s="158">
        <f t="shared" si="1054"/>
        <v>32</v>
      </c>
      <c r="BV370" s="155"/>
      <c r="BW370" s="156"/>
      <c r="BX370" s="157">
        <f t="shared" si="1055"/>
        <v>0</v>
      </c>
      <c r="BY370" s="158">
        <f t="shared" si="1055"/>
        <v>0</v>
      </c>
      <c r="BZ370" s="157">
        <f t="shared" si="1056"/>
        <v>119</v>
      </c>
      <c r="CA370" s="158">
        <f t="shared" si="1056"/>
        <v>105</v>
      </c>
      <c r="CB370" s="157">
        <f t="shared" si="1057"/>
        <v>119</v>
      </c>
      <c r="CC370" s="158">
        <f t="shared" si="1057"/>
        <v>105</v>
      </c>
      <c r="CD370" s="155">
        <v>3.9</v>
      </c>
      <c r="CE370" s="156">
        <v>4.0999999999999996</v>
      </c>
      <c r="CF370" s="157">
        <f t="shared" si="1058"/>
        <v>378.3</v>
      </c>
      <c r="CG370" s="158">
        <f t="shared" si="1058"/>
        <v>299.29999999999995</v>
      </c>
      <c r="CH370" s="155">
        <v>4.2</v>
      </c>
      <c r="CI370" s="156">
        <v>4.8</v>
      </c>
      <c r="CJ370" s="157">
        <f t="shared" si="1059"/>
        <v>92.4</v>
      </c>
      <c r="CK370" s="158">
        <f t="shared" si="1059"/>
        <v>153.6</v>
      </c>
      <c r="CL370" s="155"/>
      <c r="CM370" s="156"/>
      <c r="CN370" s="157">
        <f t="shared" si="1060"/>
        <v>0</v>
      </c>
      <c r="CO370" s="158">
        <f t="shared" si="1060"/>
        <v>0</v>
      </c>
      <c r="CP370" s="157">
        <f t="shared" si="1061"/>
        <v>3.9554621848739502</v>
      </c>
      <c r="CQ370" s="158">
        <f t="shared" si="1061"/>
        <v>4.3133333333333335</v>
      </c>
      <c r="CR370" s="157">
        <f t="shared" si="1062"/>
        <v>470.70000000000005</v>
      </c>
      <c r="CS370" s="158">
        <f t="shared" si="1062"/>
        <v>452.90000000000003</v>
      </c>
      <c r="CT370" s="155">
        <v>79.099999999999994</v>
      </c>
      <c r="CU370" s="156">
        <v>80.8</v>
      </c>
      <c r="CV370" s="157">
        <f t="shared" si="1063"/>
        <v>7672.7</v>
      </c>
      <c r="CW370" s="158">
        <f t="shared" si="1063"/>
        <v>5898.4</v>
      </c>
      <c r="CX370" s="155">
        <v>82.9</v>
      </c>
      <c r="CY370" s="156">
        <v>90.5</v>
      </c>
      <c r="CZ370" s="157">
        <f t="shared" si="1064"/>
        <v>1823.8000000000002</v>
      </c>
      <c r="DA370" s="158">
        <f t="shared" si="1064"/>
        <v>2896</v>
      </c>
      <c r="DB370" s="155"/>
      <c r="DC370" s="156"/>
      <c r="DD370" s="157">
        <f t="shared" si="1065"/>
        <v>0</v>
      </c>
      <c r="DE370" s="158">
        <f t="shared" si="1065"/>
        <v>0</v>
      </c>
      <c r="DF370" s="157">
        <f t="shared" si="1066"/>
        <v>79.80252100840336</v>
      </c>
      <c r="DG370" s="158">
        <f t="shared" si="1066"/>
        <v>83.756190476190469</v>
      </c>
      <c r="DH370" s="157">
        <f t="shared" si="1067"/>
        <v>9496.5</v>
      </c>
      <c r="DI370" s="158">
        <f t="shared" si="1067"/>
        <v>8794.4</v>
      </c>
      <c r="DJ370" s="157">
        <f t="shared" si="1068"/>
        <v>131</v>
      </c>
      <c r="DK370" s="158">
        <f t="shared" si="1068"/>
        <v>127</v>
      </c>
      <c r="DL370" s="157">
        <f t="shared" si="1068"/>
        <v>131</v>
      </c>
      <c r="DM370" s="158">
        <f t="shared" si="1068"/>
        <v>127</v>
      </c>
      <c r="DN370" s="157">
        <f t="shared" si="1069"/>
        <v>3.9213740458015272</v>
      </c>
      <c r="DO370" s="158">
        <f t="shared" si="1069"/>
        <v>4.0566929133858274</v>
      </c>
      <c r="DP370" s="157">
        <f t="shared" si="1070"/>
        <v>513.70000000000005</v>
      </c>
      <c r="DQ370" s="158">
        <f t="shared" si="1070"/>
        <v>515.20000000000005</v>
      </c>
      <c r="DR370" s="157">
        <f t="shared" si="1071"/>
        <v>78.736641221374043</v>
      </c>
      <c r="DS370" s="158">
        <f t="shared" si="1071"/>
        <v>80.037007874015742</v>
      </c>
      <c r="DT370" s="157">
        <f t="shared" si="1072"/>
        <v>10314.5</v>
      </c>
      <c r="DU370" s="158">
        <f t="shared" si="1072"/>
        <v>10164.699999999999</v>
      </c>
      <c r="DV370" s="155">
        <v>44</v>
      </c>
      <c r="DW370" s="156">
        <v>42</v>
      </c>
      <c r="DX370" s="157">
        <f t="shared" si="1073"/>
        <v>44</v>
      </c>
      <c r="DY370" s="158">
        <f t="shared" si="1073"/>
        <v>42</v>
      </c>
      <c r="DZ370" s="155">
        <v>33</v>
      </c>
      <c r="EA370" s="156">
        <v>46</v>
      </c>
      <c r="EB370" s="157">
        <f t="shared" si="1074"/>
        <v>33</v>
      </c>
      <c r="EC370" s="158">
        <f t="shared" si="1074"/>
        <v>46</v>
      </c>
      <c r="ED370" s="155"/>
      <c r="EE370" s="156"/>
      <c r="EF370" s="157">
        <f t="shared" si="1075"/>
        <v>0</v>
      </c>
      <c r="EG370" s="158">
        <f t="shared" si="1075"/>
        <v>0</v>
      </c>
      <c r="EH370" s="157">
        <f t="shared" si="1076"/>
        <v>77</v>
      </c>
      <c r="EI370" s="158">
        <f t="shared" si="1076"/>
        <v>88</v>
      </c>
      <c r="EJ370" s="157">
        <f t="shared" si="1077"/>
        <v>77</v>
      </c>
      <c r="EK370" s="158">
        <f t="shared" si="1077"/>
        <v>88</v>
      </c>
      <c r="EL370" s="155">
        <v>2.9</v>
      </c>
      <c r="EM370" s="156">
        <v>2.9</v>
      </c>
      <c r="EN370" s="157">
        <f t="shared" si="1078"/>
        <v>127.6</v>
      </c>
      <c r="EO370" s="158">
        <f t="shared" si="1078"/>
        <v>121.8</v>
      </c>
      <c r="EP370" s="155">
        <v>3.2</v>
      </c>
      <c r="EQ370" s="156">
        <v>3.5</v>
      </c>
      <c r="ER370" s="157">
        <f t="shared" si="1079"/>
        <v>105.60000000000001</v>
      </c>
      <c r="ES370" s="158">
        <f t="shared" si="1079"/>
        <v>161</v>
      </c>
      <c r="ET370" s="155"/>
      <c r="EU370" s="156"/>
      <c r="EV370" s="157">
        <f t="shared" si="1080"/>
        <v>0</v>
      </c>
      <c r="EW370" s="158">
        <f t="shared" si="1080"/>
        <v>0</v>
      </c>
      <c r="EX370" s="157">
        <f t="shared" si="1081"/>
        <v>3.0285714285714285</v>
      </c>
      <c r="EY370" s="158">
        <f t="shared" si="1081"/>
        <v>3.2136363636363638</v>
      </c>
      <c r="EZ370" s="157">
        <f t="shared" si="1082"/>
        <v>233.2</v>
      </c>
      <c r="FA370" s="158">
        <f t="shared" si="1082"/>
        <v>282.8</v>
      </c>
      <c r="FB370" s="155">
        <v>58.9</v>
      </c>
      <c r="FC370" s="156">
        <v>60.8</v>
      </c>
      <c r="FD370" s="157">
        <f t="shared" si="1083"/>
        <v>2591.6</v>
      </c>
      <c r="FE370" s="158">
        <f t="shared" si="1083"/>
        <v>2553.6</v>
      </c>
      <c r="FF370" s="155">
        <v>54.2</v>
      </c>
      <c r="FG370" s="156">
        <v>59.7</v>
      </c>
      <c r="FH370" s="157">
        <f t="shared" si="1084"/>
        <v>1788.6000000000001</v>
      </c>
      <c r="FI370" s="158">
        <f t="shared" si="1084"/>
        <v>2746.2000000000003</v>
      </c>
      <c r="FJ370" s="155"/>
      <c r="FK370" s="156"/>
      <c r="FL370" s="157">
        <f t="shared" si="1085"/>
        <v>0</v>
      </c>
      <c r="FM370" s="158">
        <f t="shared" si="1085"/>
        <v>0</v>
      </c>
      <c r="FN370" s="157">
        <f t="shared" si="1086"/>
        <v>56.885714285714286</v>
      </c>
      <c r="FO370" s="158">
        <f t="shared" si="1086"/>
        <v>60.225000000000001</v>
      </c>
      <c r="FP370" s="157">
        <f t="shared" si="1087"/>
        <v>4380.2</v>
      </c>
      <c r="FQ370" s="158">
        <f t="shared" si="1087"/>
        <v>5299.8</v>
      </c>
      <c r="FR370" s="155">
        <v>16</v>
      </c>
      <c r="FS370" s="156">
        <v>29</v>
      </c>
      <c r="FT370" s="157">
        <f t="shared" si="1088"/>
        <v>16</v>
      </c>
      <c r="FU370" s="158">
        <f t="shared" si="1088"/>
        <v>29</v>
      </c>
      <c r="FV370" s="155">
        <v>5.6</v>
      </c>
      <c r="FW370" s="156">
        <v>4.9000000000000004</v>
      </c>
      <c r="FX370" s="157">
        <f t="shared" si="1089"/>
        <v>89.6</v>
      </c>
      <c r="FY370" s="158">
        <f t="shared" si="1089"/>
        <v>142.10000000000002</v>
      </c>
      <c r="FZ370" s="155">
        <v>62.1</v>
      </c>
      <c r="GA370" s="156">
        <v>68.400000000000006</v>
      </c>
      <c r="GB370" s="157">
        <f t="shared" si="1090"/>
        <v>993.6</v>
      </c>
      <c r="GC370" s="158">
        <f t="shared" si="1090"/>
        <v>1983.6000000000001</v>
      </c>
      <c r="GD370" s="157">
        <f t="shared" si="1091"/>
        <v>151</v>
      </c>
      <c r="GE370" s="158">
        <f t="shared" si="1091"/>
        <v>130</v>
      </c>
      <c r="GF370" s="157">
        <f t="shared" si="1091"/>
        <v>151</v>
      </c>
      <c r="GG370" s="158">
        <f t="shared" si="1091"/>
        <v>130</v>
      </c>
      <c r="GH370" s="157">
        <f t="shared" si="1092"/>
        <v>539.9</v>
      </c>
      <c r="GI370" s="158">
        <f t="shared" si="1092"/>
        <v>463.09999999999997</v>
      </c>
      <c r="GJ370" s="157">
        <f t="shared" si="1093"/>
        <v>10943.300000000001</v>
      </c>
      <c r="GK370" s="158">
        <f t="shared" si="1093"/>
        <v>9403</v>
      </c>
      <c r="GL370" s="157">
        <f t="shared" si="1094"/>
        <v>57</v>
      </c>
      <c r="GM370" s="158">
        <f t="shared" si="1094"/>
        <v>85</v>
      </c>
      <c r="GN370" s="157">
        <f t="shared" si="1094"/>
        <v>57</v>
      </c>
      <c r="GO370" s="158">
        <f t="shared" si="1094"/>
        <v>85</v>
      </c>
      <c r="GP370" s="157">
        <f t="shared" si="1095"/>
        <v>207</v>
      </c>
      <c r="GQ370" s="158">
        <f t="shared" si="1095"/>
        <v>334.9</v>
      </c>
      <c r="GR370" s="157">
        <f t="shared" si="1096"/>
        <v>3751.4000000000005</v>
      </c>
      <c r="GS370" s="158">
        <f t="shared" si="1096"/>
        <v>6061.5</v>
      </c>
      <c r="GT370" s="157">
        <f t="shared" si="1097"/>
        <v>208</v>
      </c>
      <c r="GU370" s="158">
        <f t="shared" si="1097"/>
        <v>215</v>
      </c>
      <c r="GV370" s="157">
        <f t="shared" si="1097"/>
        <v>208</v>
      </c>
      <c r="GW370" s="158">
        <f t="shared" si="1097"/>
        <v>215</v>
      </c>
      <c r="GX370" s="157">
        <f t="shared" si="1098"/>
        <v>746.9</v>
      </c>
      <c r="GY370" s="158">
        <f t="shared" si="1098"/>
        <v>798</v>
      </c>
      <c r="GZ370" s="157">
        <f t="shared" si="1098"/>
        <v>14694.7</v>
      </c>
      <c r="HA370" s="158">
        <f t="shared" si="1098"/>
        <v>15464.5</v>
      </c>
      <c r="HB370" s="157">
        <f t="shared" si="1099"/>
        <v>0</v>
      </c>
      <c r="HC370" s="158">
        <f t="shared" si="1099"/>
        <v>0</v>
      </c>
      <c r="HD370" s="157">
        <f t="shared" si="1099"/>
        <v>0</v>
      </c>
      <c r="HE370" s="158">
        <f t="shared" si="1099"/>
        <v>0</v>
      </c>
      <c r="HF370" s="157" t="str">
        <f t="shared" si="1100"/>
        <v/>
      </c>
      <c r="HG370" s="158" t="str">
        <f t="shared" si="1100"/>
        <v/>
      </c>
      <c r="HH370" s="157" t="str">
        <f t="shared" si="1101"/>
        <v/>
      </c>
      <c r="HI370" s="158" t="str">
        <f t="shared" si="1101"/>
        <v/>
      </c>
      <c r="HJ370" s="157">
        <f t="shared" si="1102"/>
        <v>836.50000000000011</v>
      </c>
      <c r="HK370" s="158">
        <f t="shared" si="1102"/>
        <v>940.1</v>
      </c>
      <c r="HL370" s="157">
        <f t="shared" si="1103"/>
        <v>15688.300000000001</v>
      </c>
      <c r="HM370" s="158">
        <f t="shared" si="1103"/>
        <v>17448.099999999999</v>
      </c>
    </row>
    <row r="371" spans="1:221" s="82" customFormat="1" ht="15" customHeight="1">
      <c r="A371" s="265" t="s">
        <v>693</v>
      </c>
      <c r="B371" s="213" t="s">
        <v>773</v>
      </c>
      <c r="C371" s="274" t="s">
        <v>807</v>
      </c>
      <c r="D371" s="13">
        <v>226204</v>
      </c>
      <c r="E371" s="13">
        <v>9</v>
      </c>
      <c r="F371" s="155">
        <v>870</v>
      </c>
      <c r="G371" s="156">
        <v>1028</v>
      </c>
      <c r="H371" s="155">
        <v>55</v>
      </c>
      <c r="I371" s="156">
        <v>70</v>
      </c>
      <c r="J371" s="157">
        <f t="shared" si="1036"/>
        <v>815</v>
      </c>
      <c r="K371" s="158">
        <f t="shared" si="1036"/>
        <v>958</v>
      </c>
      <c r="L371" s="155"/>
      <c r="M371" s="156"/>
      <c r="N371" s="157">
        <f t="shared" si="1037"/>
        <v>815</v>
      </c>
      <c r="O371" s="158">
        <f t="shared" si="1037"/>
        <v>958</v>
      </c>
      <c r="P371" s="157">
        <f t="shared" si="1037"/>
        <v>815</v>
      </c>
      <c r="Q371" s="158">
        <f t="shared" si="1037"/>
        <v>958</v>
      </c>
      <c r="R371" s="155">
        <v>52</v>
      </c>
      <c r="S371" s="156">
        <v>47</v>
      </c>
      <c r="T371" s="157">
        <f t="shared" si="1038"/>
        <v>52</v>
      </c>
      <c r="U371" s="158">
        <f t="shared" si="1038"/>
        <v>47</v>
      </c>
      <c r="V371" s="155">
        <v>35</v>
      </c>
      <c r="W371" s="156">
        <v>37</v>
      </c>
      <c r="X371" s="157">
        <f t="shared" si="1039"/>
        <v>35</v>
      </c>
      <c r="Y371" s="158">
        <f t="shared" si="1039"/>
        <v>37</v>
      </c>
      <c r="Z371" s="155"/>
      <c r="AA371" s="156"/>
      <c r="AB371" s="157">
        <f t="shared" si="1040"/>
        <v>0</v>
      </c>
      <c r="AC371" s="158">
        <f t="shared" si="1040"/>
        <v>0</v>
      </c>
      <c r="AD371" s="157">
        <f t="shared" si="1041"/>
        <v>87</v>
      </c>
      <c r="AE371" s="158">
        <f t="shared" si="1041"/>
        <v>84</v>
      </c>
      <c r="AF371" s="157">
        <f t="shared" si="1042"/>
        <v>87</v>
      </c>
      <c r="AG371" s="158">
        <f t="shared" si="1042"/>
        <v>84</v>
      </c>
      <c r="AH371" s="155">
        <v>3.3</v>
      </c>
      <c r="AI371" s="156">
        <v>3.9</v>
      </c>
      <c r="AJ371" s="157">
        <f t="shared" si="1043"/>
        <v>171.6</v>
      </c>
      <c r="AK371" s="157">
        <f t="shared" si="1043"/>
        <v>183.29999999999998</v>
      </c>
      <c r="AL371" s="155">
        <v>3.9</v>
      </c>
      <c r="AM371" s="156">
        <v>3.4</v>
      </c>
      <c r="AN371" s="157">
        <f t="shared" si="1044"/>
        <v>136.5</v>
      </c>
      <c r="AO371" s="157">
        <f t="shared" si="1044"/>
        <v>125.8</v>
      </c>
      <c r="AP371" s="155"/>
      <c r="AQ371" s="156"/>
      <c r="AR371" s="157">
        <f t="shared" si="1045"/>
        <v>0</v>
      </c>
      <c r="AS371" s="158">
        <f t="shared" si="1045"/>
        <v>0</v>
      </c>
      <c r="AT371" s="157">
        <f t="shared" si="1046"/>
        <v>3.5413793103448277</v>
      </c>
      <c r="AU371" s="158">
        <f t="shared" si="1046"/>
        <v>3.6797619047619046</v>
      </c>
      <c r="AV371" s="157">
        <f t="shared" si="1047"/>
        <v>308.10000000000002</v>
      </c>
      <c r="AW371" s="158">
        <f t="shared" si="1047"/>
        <v>309.09999999999997</v>
      </c>
      <c r="AX371" s="155">
        <v>71.900000000000006</v>
      </c>
      <c r="AY371" s="156">
        <v>77.400000000000006</v>
      </c>
      <c r="AZ371" s="157">
        <f t="shared" si="1048"/>
        <v>3738.8</v>
      </c>
      <c r="BA371" s="158">
        <f t="shared" si="1048"/>
        <v>3637.8</v>
      </c>
      <c r="BB371" s="155">
        <v>67.2</v>
      </c>
      <c r="BC371" s="156">
        <v>68.7</v>
      </c>
      <c r="BD371" s="157">
        <f t="shared" si="1049"/>
        <v>2352</v>
      </c>
      <c r="BE371" s="158">
        <f t="shared" si="1049"/>
        <v>2541.9</v>
      </c>
      <c r="BF371" s="155"/>
      <c r="BG371" s="156"/>
      <c r="BH371" s="157">
        <f t="shared" si="1050"/>
        <v>0</v>
      </c>
      <c r="BI371" s="158">
        <f t="shared" si="1050"/>
        <v>0</v>
      </c>
      <c r="BJ371" s="157">
        <f t="shared" si="1051"/>
        <v>70.009195402298857</v>
      </c>
      <c r="BK371" s="158">
        <f t="shared" si="1051"/>
        <v>73.56785714285715</v>
      </c>
      <c r="BL371" s="157">
        <f t="shared" si="1052"/>
        <v>6090.8</v>
      </c>
      <c r="BM371" s="158">
        <f t="shared" si="1052"/>
        <v>6179.7000000000007</v>
      </c>
      <c r="BN371" s="155">
        <v>133</v>
      </c>
      <c r="BO371" s="156">
        <v>154</v>
      </c>
      <c r="BP371" s="157">
        <f t="shared" si="1053"/>
        <v>133</v>
      </c>
      <c r="BQ371" s="158">
        <f t="shared" si="1053"/>
        <v>154</v>
      </c>
      <c r="BR371" s="155">
        <v>113</v>
      </c>
      <c r="BS371" s="156">
        <v>183</v>
      </c>
      <c r="BT371" s="157">
        <f t="shared" si="1054"/>
        <v>113</v>
      </c>
      <c r="BU371" s="158">
        <f t="shared" si="1054"/>
        <v>183</v>
      </c>
      <c r="BV371" s="155"/>
      <c r="BW371" s="156"/>
      <c r="BX371" s="157">
        <f t="shared" si="1055"/>
        <v>0</v>
      </c>
      <c r="BY371" s="158">
        <f t="shared" si="1055"/>
        <v>0</v>
      </c>
      <c r="BZ371" s="157">
        <f t="shared" si="1056"/>
        <v>246</v>
      </c>
      <c r="CA371" s="158">
        <f t="shared" si="1056"/>
        <v>337</v>
      </c>
      <c r="CB371" s="157">
        <f t="shared" si="1057"/>
        <v>246</v>
      </c>
      <c r="CC371" s="158">
        <f t="shared" si="1057"/>
        <v>337</v>
      </c>
      <c r="CD371" s="155">
        <v>4.0999999999999996</v>
      </c>
      <c r="CE371" s="156">
        <v>4.5</v>
      </c>
      <c r="CF371" s="157">
        <f t="shared" si="1058"/>
        <v>545.29999999999995</v>
      </c>
      <c r="CG371" s="158">
        <f t="shared" si="1058"/>
        <v>693</v>
      </c>
      <c r="CH371" s="155">
        <v>4.5</v>
      </c>
      <c r="CI371" s="156">
        <v>4.3</v>
      </c>
      <c r="CJ371" s="157">
        <f t="shared" si="1059"/>
        <v>508.5</v>
      </c>
      <c r="CK371" s="158">
        <f t="shared" si="1059"/>
        <v>786.9</v>
      </c>
      <c r="CL371" s="155"/>
      <c r="CM371" s="156"/>
      <c r="CN371" s="157">
        <f t="shared" si="1060"/>
        <v>0</v>
      </c>
      <c r="CO371" s="158">
        <f t="shared" si="1060"/>
        <v>0</v>
      </c>
      <c r="CP371" s="157">
        <f t="shared" si="1061"/>
        <v>4.2837398373983735</v>
      </c>
      <c r="CQ371" s="158">
        <f t="shared" si="1061"/>
        <v>4.3913946587537094</v>
      </c>
      <c r="CR371" s="157">
        <f t="shared" si="1062"/>
        <v>1053.8</v>
      </c>
      <c r="CS371" s="158">
        <f t="shared" si="1062"/>
        <v>1479.9</v>
      </c>
      <c r="CT371" s="155">
        <v>84.5</v>
      </c>
      <c r="CU371" s="156">
        <v>87.1</v>
      </c>
      <c r="CV371" s="157">
        <f t="shared" si="1063"/>
        <v>11238.5</v>
      </c>
      <c r="CW371" s="158">
        <f t="shared" si="1063"/>
        <v>13413.4</v>
      </c>
      <c r="CX371" s="155">
        <v>83.5</v>
      </c>
      <c r="CY371" s="156">
        <v>82.9</v>
      </c>
      <c r="CZ371" s="157">
        <f t="shared" si="1064"/>
        <v>9435.5</v>
      </c>
      <c r="DA371" s="158">
        <f t="shared" si="1064"/>
        <v>15170.7</v>
      </c>
      <c r="DB371" s="155"/>
      <c r="DC371" s="156"/>
      <c r="DD371" s="157">
        <f t="shared" si="1065"/>
        <v>0</v>
      </c>
      <c r="DE371" s="158">
        <f t="shared" si="1065"/>
        <v>0</v>
      </c>
      <c r="DF371" s="157">
        <f t="shared" si="1066"/>
        <v>84.040650406504071</v>
      </c>
      <c r="DG371" s="158">
        <f t="shared" si="1066"/>
        <v>84.819287833827886</v>
      </c>
      <c r="DH371" s="157">
        <f t="shared" si="1067"/>
        <v>20674</v>
      </c>
      <c r="DI371" s="158">
        <f t="shared" si="1067"/>
        <v>28584.1</v>
      </c>
      <c r="DJ371" s="157">
        <f t="shared" si="1068"/>
        <v>333</v>
      </c>
      <c r="DK371" s="158">
        <f t="shared" si="1068"/>
        <v>421</v>
      </c>
      <c r="DL371" s="157">
        <f t="shared" si="1068"/>
        <v>333</v>
      </c>
      <c r="DM371" s="158">
        <f t="shared" si="1068"/>
        <v>421</v>
      </c>
      <c r="DN371" s="157">
        <f t="shared" si="1069"/>
        <v>4.0897897897897897</v>
      </c>
      <c r="DO371" s="158">
        <f t="shared" si="1069"/>
        <v>4.2494061757719717</v>
      </c>
      <c r="DP371" s="157">
        <f t="shared" si="1070"/>
        <v>1361.8999999999999</v>
      </c>
      <c r="DQ371" s="158">
        <f t="shared" si="1070"/>
        <v>1789</v>
      </c>
      <c r="DR371" s="157">
        <f t="shared" si="1071"/>
        <v>80.374774774774778</v>
      </c>
      <c r="DS371" s="158">
        <f t="shared" si="1071"/>
        <v>82.574346793349179</v>
      </c>
      <c r="DT371" s="157">
        <f t="shared" si="1072"/>
        <v>26764.800000000003</v>
      </c>
      <c r="DU371" s="158">
        <f t="shared" si="1072"/>
        <v>34763.800000000003</v>
      </c>
      <c r="DV371" s="155">
        <v>80</v>
      </c>
      <c r="DW371" s="156">
        <v>84</v>
      </c>
      <c r="DX371" s="157">
        <f t="shared" si="1073"/>
        <v>80</v>
      </c>
      <c r="DY371" s="158">
        <f t="shared" si="1073"/>
        <v>84</v>
      </c>
      <c r="DZ371" s="155">
        <v>144</v>
      </c>
      <c r="EA371" s="156">
        <v>174</v>
      </c>
      <c r="EB371" s="157">
        <f t="shared" si="1074"/>
        <v>144</v>
      </c>
      <c r="EC371" s="158">
        <f t="shared" si="1074"/>
        <v>174</v>
      </c>
      <c r="ED371" s="155"/>
      <c r="EE371" s="156"/>
      <c r="EF371" s="157">
        <f t="shared" si="1075"/>
        <v>0</v>
      </c>
      <c r="EG371" s="158">
        <f t="shared" si="1075"/>
        <v>0</v>
      </c>
      <c r="EH371" s="157">
        <f t="shared" si="1076"/>
        <v>224</v>
      </c>
      <c r="EI371" s="158">
        <f t="shared" si="1076"/>
        <v>258</v>
      </c>
      <c r="EJ371" s="157">
        <f t="shared" si="1077"/>
        <v>224</v>
      </c>
      <c r="EK371" s="158">
        <f t="shared" si="1077"/>
        <v>258</v>
      </c>
      <c r="EL371" s="155">
        <v>2.9</v>
      </c>
      <c r="EM371" s="156">
        <v>2.9</v>
      </c>
      <c r="EN371" s="157">
        <f t="shared" si="1078"/>
        <v>232</v>
      </c>
      <c r="EO371" s="158">
        <f t="shared" si="1078"/>
        <v>243.6</v>
      </c>
      <c r="EP371" s="155">
        <v>3.1</v>
      </c>
      <c r="EQ371" s="156">
        <v>3.2</v>
      </c>
      <c r="ER371" s="157">
        <f t="shared" si="1079"/>
        <v>446.40000000000003</v>
      </c>
      <c r="ES371" s="158">
        <f t="shared" si="1079"/>
        <v>556.80000000000007</v>
      </c>
      <c r="ET371" s="155"/>
      <c r="EU371" s="156"/>
      <c r="EV371" s="157">
        <f t="shared" si="1080"/>
        <v>0</v>
      </c>
      <c r="EW371" s="158">
        <f t="shared" si="1080"/>
        <v>0</v>
      </c>
      <c r="EX371" s="157">
        <f t="shared" si="1081"/>
        <v>3.0285714285714289</v>
      </c>
      <c r="EY371" s="158">
        <f t="shared" si="1081"/>
        <v>3.1023255813953492</v>
      </c>
      <c r="EZ371" s="157">
        <f t="shared" si="1082"/>
        <v>678.40000000000009</v>
      </c>
      <c r="FA371" s="158">
        <f t="shared" si="1082"/>
        <v>800.40000000000009</v>
      </c>
      <c r="FB371" s="155">
        <v>63.1</v>
      </c>
      <c r="FC371" s="156">
        <v>62.5</v>
      </c>
      <c r="FD371" s="157">
        <f t="shared" si="1083"/>
        <v>5048</v>
      </c>
      <c r="FE371" s="158">
        <f t="shared" si="1083"/>
        <v>5250</v>
      </c>
      <c r="FF371" s="155">
        <v>61.4</v>
      </c>
      <c r="FG371" s="156">
        <v>61.1</v>
      </c>
      <c r="FH371" s="157">
        <f t="shared" si="1084"/>
        <v>8841.6</v>
      </c>
      <c r="FI371" s="158">
        <f t="shared" si="1084"/>
        <v>10631.4</v>
      </c>
      <c r="FJ371" s="155"/>
      <c r="FK371" s="156"/>
      <c r="FL371" s="157">
        <f t="shared" si="1085"/>
        <v>0</v>
      </c>
      <c r="FM371" s="158">
        <f t="shared" si="1085"/>
        <v>0</v>
      </c>
      <c r="FN371" s="157">
        <f t="shared" si="1086"/>
        <v>62.00714285714286</v>
      </c>
      <c r="FO371" s="158">
        <f t="shared" si="1086"/>
        <v>61.555813953488368</v>
      </c>
      <c r="FP371" s="157">
        <f t="shared" si="1087"/>
        <v>13889.6</v>
      </c>
      <c r="FQ371" s="158">
        <f t="shared" si="1087"/>
        <v>15881.4</v>
      </c>
      <c r="FR371" s="155">
        <v>258</v>
      </c>
      <c r="FS371" s="156">
        <v>279</v>
      </c>
      <c r="FT371" s="157">
        <f t="shared" si="1088"/>
        <v>258</v>
      </c>
      <c r="FU371" s="158">
        <f t="shared" si="1088"/>
        <v>279</v>
      </c>
      <c r="FV371" s="155">
        <v>4.3</v>
      </c>
      <c r="FW371" s="156">
        <v>4.3</v>
      </c>
      <c r="FX371" s="157">
        <f t="shared" si="1089"/>
        <v>1109.3999999999999</v>
      </c>
      <c r="FY371" s="158">
        <f t="shared" si="1089"/>
        <v>1199.7</v>
      </c>
      <c r="FZ371" s="155">
        <v>59</v>
      </c>
      <c r="GA371" s="156">
        <v>59.5</v>
      </c>
      <c r="GB371" s="157">
        <f t="shared" si="1090"/>
        <v>15222</v>
      </c>
      <c r="GC371" s="158">
        <f t="shared" si="1090"/>
        <v>16600.5</v>
      </c>
      <c r="GD371" s="157">
        <f t="shared" si="1091"/>
        <v>265</v>
      </c>
      <c r="GE371" s="158">
        <f t="shared" si="1091"/>
        <v>285</v>
      </c>
      <c r="GF371" s="157">
        <f t="shared" si="1091"/>
        <v>265</v>
      </c>
      <c r="GG371" s="158">
        <f t="shared" si="1091"/>
        <v>285</v>
      </c>
      <c r="GH371" s="157">
        <f t="shared" si="1092"/>
        <v>948.9</v>
      </c>
      <c r="GI371" s="158">
        <f t="shared" si="1092"/>
        <v>1119.8999999999999</v>
      </c>
      <c r="GJ371" s="157">
        <f t="shared" si="1093"/>
        <v>20025.3</v>
      </c>
      <c r="GK371" s="158">
        <f t="shared" si="1093"/>
        <v>22301.200000000001</v>
      </c>
      <c r="GL371" s="157">
        <f t="shared" si="1094"/>
        <v>292</v>
      </c>
      <c r="GM371" s="158">
        <f t="shared" si="1094"/>
        <v>394</v>
      </c>
      <c r="GN371" s="157">
        <f t="shared" si="1094"/>
        <v>292</v>
      </c>
      <c r="GO371" s="158">
        <f t="shared" si="1094"/>
        <v>394</v>
      </c>
      <c r="GP371" s="157">
        <f t="shared" si="1095"/>
        <v>1091.4000000000001</v>
      </c>
      <c r="GQ371" s="158">
        <f t="shared" si="1095"/>
        <v>1469.5</v>
      </c>
      <c r="GR371" s="157">
        <f t="shared" si="1096"/>
        <v>20629.099999999999</v>
      </c>
      <c r="GS371" s="158">
        <f t="shared" si="1096"/>
        <v>28344</v>
      </c>
      <c r="GT371" s="157">
        <f t="shared" si="1097"/>
        <v>557</v>
      </c>
      <c r="GU371" s="158">
        <f t="shared" si="1097"/>
        <v>679</v>
      </c>
      <c r="GV371" s="157">
        <f t="shared" si="1097"/>
        <v>557</v>
      </c>
      <c r="GW371" s="158">
        <f t="shared" si="1097"/>
        <v>679</v>
      </c>
      <c r="GX371" s="157">
        <f t="shared" si="1098"/>
        <v>2040.3000000000002</v>
      </c>
      <c r="GY371" s="158">
        <f t="shared" si="1098"/>
        <v>2589.3999999999996</v>
      </c>
      <c r="GZ371" s="157">
        <f t="shared" si="1098"/>
        <v>40654.399999999994</v>
      </c>
      <c r="HA371" s="158">
        <f t="shared" si="1098"/>
        <v>50645.2</v>
      </c>
      <c r="HB371" s="157">
        <f t="shared" si="1099"/>
        <v>0</v>
      </c>
      <c r="HC371" s="158">
        <f t="shared" si="1099"/>
        <v>0</v>
      </c>
      <c r="HD371" s="157">
        <f t="shared" si="1099"/>
        <v>0</v>
      </c>
      <c r="HE371" s="158">
        <f t="shared" si="1099"/>
        <v>0</v>
      </c>
      <c r="HF371" s="157" t="str">
        <f t="shared" si="1100"/>
        <v/>
      </c>
      <c r="HG371" s="158" t="str">
        <f t="shared" si="1100"/>
        <v/>
      </c>
      <c r="HH371" s="157" t="str">
        <f t="shared" si="1101"/>
        <v/>
      </c>
      <c r="HI371" s="158" t="str">
        <f t="shared" si="1101"/>
        <v/>
      </c>
      <c r="HJ371" s="157">
        <f t="shared" si="1102"/>
        <v>3149.7</v>
      </c>
      <c r="HK371" s="158">
        <f t="shared" si="1102"/>
        <v>3789.1000000000004</v>
      </c>
      <c r="HL371" s="157">
        <f t="shared" si="1103"/>
        <v>55876.4</v>
      </c>
      <c r="HM371" s="158">
        <f t="shared" si="1103"/>
        <v>67245.700000000012</v>
      </c>
    </row>
    <row r="372" spans="1:221" s="82" customFormat="1" ht="15" customHeight="1">
      <c r="A372" s="265" t="s">
        <v>693</v>
      </c>
      <c r="B372" s="272" t="s">
        <v>774</v>
      </c>
      <c r="C372" s="274" t="s">
        <v>807</v>
      </c>
      <c r="D372" s="13">
        <v>226930</v>
      </c>
      <c r="E372" s="13">
        <v>9</v>
      </c>
      <c r="F372" s="155">
        <v>744</v>
      </c>
      <c r="G372" s="156">
        <v>870</v>
      </c>
      <c r="H372" s="155">
        <v>6</v>
      </c>
      <c r="I372" s="156">
        <v>8</v>
      </c>
      <c r="J372" s="157">
        <f t="shared" si="1036"/>
        <v>738</v>
      </c>
      <c r="K372" s="158">
        <f t="shared" si="1036"/>
        <v>862</v>
      </c>
      <c r="L372" s="155"/>
      <c r="M372" s="156"/>
      <c r="N372" s="157">
        <f t="shared" si="1037"/>
        <v>738</v>
      </c>
      <c r="O372" s="158">
        <f t="shared" si="1037"/>
        <v>862</v>
      </c>
      <c r="P372" s="157">
        <f t="shared" si="1037"/>
        <v>738</v>
      </c>
      <c r="Q372" s="158">
        <f t="shared" si="1037"/>
        <v>862</v>
      </c>
      <c r="R372" s="155">
        <v>38</v>
      </c>
      <c r="S372" s="156">
        <v>39</v>
      </c>
      <c r="T372" s="157">
        <f t="shared" si="1038"/>
        <v>38</v>
      </c>
      <c r="U372" s="158">
        <f t="shared" si="1038"/>
        <v>39</v>
      </c>
      <c r="V372" s="155">
        <v>28</v>
      </c>
      <c r="W372" s="156">
        <v>25</v>
      </c>
      <c r="X372" s="157">
        <f t="shared" si="1039"/>
        <v>28</v>
      </c>
      <c r="Y372" s="158">
        <f t="shared" si="1039"/>
        <v>25</v>
      </c>
      <c r="Z372" s="155"/>
      <c r="AA372" s="156"/>
      <c r="AB372" s="157">
        <f t="shared" si="1040"/>
        <v>0</v>
      </c>
      <c r="AC372" s="158">
        <f t="shared" si="1040"/>
        <v>0</v>
      </c>
      <c r="AD372" s="157">
        <f t="shared" si="1041"/>
        <v>66</v>
      </c>
      <c r="AE372" s="158">
        <f t="shared" si="1041"/>
        <v>64</v>
      </c>
      <c r="AF372" s="157">
        <f t="shared" si="1042"/>
        <v>66</v>
      </c>
      <c r="AG372" s="158">
        <f t="shared" si="1042"/>
        <v>64</v>
      </c>
      <c r="AH372" s="155">
        <v>3.6</v>
      </c>
      <c r="AI372" s="156">
        <v>3.3</v>
      </c>
      <c r="AJ372" s="157">
        <f t="shared" si="1043"/>
        <v>136.80000000000001</v>
      </c>
      <c r="AK372" s="157">
        <f t="shared" si="1043"/>
        <v>128.69999999999999</v>
      </c>
      <c r="AL372" s="155">
        <v>3.5</v>
      </c>
      <c r="AM372" s="156">
        <v>3.6</v>
      </c>
      <c r="AN372" s="157">
        <f t="shared" si="1044"/>
        <v>98</v>
      </c>
      <c r="AO372" s="157">
        <f t="shared" si="1044"/>
        <v>90</v>
      </c>
      <c r="AP372" s="155"/>
      <c r="AQ372" s="156"/>
      <c r="AR372" s="157">
        <f t="shared" si="1045"/>
        <v>0</v>
      </c>
      <c r="AS372" s="158">
        <f t="shared" si="1045"/>
        <v>0</v>
      </c>
      <c r="AT372" s="157">
        <f t="shared" si="1046"/>
        <v>3.5575757575757576</v>
      </c>
      <c r="AU372" s="158">
        <f t="shared" si="1046"/>
        <v>3.4171874999999998</v>
      </c>
      <c r="AV372" s="157">
        <f t="shared" si="1047"/>
        <v>234.8</v>
      </c>
      <c r="AW372" s="158">
        <f t="shared" si="1047"/>
        <v>218.7</v>
      </c>
      <c r="AX372" s="155">
        <v>60.4</v>
      </c>
      <c r="AY372" s="156">
        <v>60.7</v>
      </c>
      <c r="AZ372" s="157">
        <f t="shared" si="1048"/>
        <v>2295.1999999999998</v>
      </c>
      <c r="BA372" s="158">
        <f t="shared" si="1048"/>
        <v>2367.3000000000002</v>
      </c>
      <c r="BB372" s="155">
        <v>50.8</v>
      </c>
      <c r="BC372" s="156">
        <v>55.9</v>
      </c>
      <c r="BD372" s="157">
        <f t="shared" si="1049"/>
        <v>1422.3999999999999</v>
      </c>
      <c r="BE372" s="158">
        <f t="shared" si="1049"/>
        <v>1397.5</v>
      </c>
      <c r="BF372" s="155"/>
      <c r="BG372" s="156"/>
      <c r="BH372" s="157">
        <f t="shared" si="1050"/>
        <v>0</v>
      </c>
      <c r="BI372" s="158">
        <f t="shared" si="1050"/>
        <v>0</v>
      </c>
      <c r="BJ372" s="157">
        <f t="shared" si="1051"/>
        <v>56.327272727272721</v>
      </c>
      <c r="BK372" s="158">
        <f t="shared" si="1051"/>
        <v>58.825000000000003</v>
      </c>
      <c r="BL372" s="157">
        <f t="shared" si="1052"/>
        <v>3717.5999999999995</v>
      </c>
      <c r="BM372" s="158">
        <f t="shared" si="1052"/>
        <v>3764.8</v>
      </c>
      <c r="BN372" s="155">
        <v>140</v>
      </c>
      <c r="BO372" s="156">
        <v>153</v>
      </c>
      <c r="BP372" s="157">
        <f t="shared" si="1053"/>
        <v>140</v>
      </c>
      <c r="BQ372" s="158">
        <f t="shared" si="1053"/>
        <v>153</v>
      </c>
      <c r="BR372" s="155">
        <v>120</v>
      </c>
      <c r="BS372" s="156">
        <v>135</v>
      </c>
      <c r="BT372" s="157">
        <f t="shared" si="1054"/>
        <v>120</v>
      </c>
      <c r="BU372" s="158">
        <f t="shared" si="1054"/>
        <v>135</v>
      </c>
      <c r="BV372" s="155"/>
      <c r="BW372" s="156"/>
      <c r="BX372" s="157">
        <f t="shared" si="1055"/>
        <v>0</v>
      </c>
      <c r="BY372" s="158">
        <f t="shared" si="1055"/>
        <v>0</v>
      </c>
      <c r="BZ372" s="157">
        <f t="shared" si="1056"/>
        <v>260</v>
      </c>
      <c r="CA372" s="158">
        <f t="shared" si="1056"/>
        <v>288</v>
      </c>
      <c r="CB372" s="157">
        <f t="shared" si="1057"/>
        <v>260</v>
      </c>
      <c r="CC372" s="158">
        <f t="shared" si="1057"/>
        <v>288</v>
      </c>
      <c r="CD372" s="155">
        <v>4.2</v>
      </c>
      <c r="CE372" s="156">
        <v>4.7</v>
      </c>
      <c r="CF372" s="157">
        <f t="shared" si="1058"/>
        <v>588</v>
      </c>
      <c r="CG372" s="158">
        <f t="shared" si="1058"/>
        <v>719.1</v>
      </c>
      <c r="CH372" s="155">
        <v>4.9000000000000004</v>
      </c>
      <c r="CI372" s="156">
        <v>5</v>
      </c>
      <c r="CJ372" s="157">
        <f t="shared" si="1059"/>
        <v>588</v>
      </c>
      <c r="CK372" s="158">
        <f t="shared" si="1059"/>
        <v>675</v>
      </c>
      <c r="CL372" s="155"/>
      <c r="CM372" s="156"/>
      <c r="CN372" s="157">
        <f t="shared" si="1060"/>
        <v>0</v>
      </c>
      <c r="CO372" s="158">
        <f t="shared" si="1060"/>
        <v>0</v>
      </c>
      <c r="CP372" s="157">
        <f t="shared" si="1061"/>
        <v>4.523076923076923</v>
      </c>
      <c r="CQ372" s="158">
        <f t="shared" si="1061"/>
        <v>4.8406249999999993</v>
      </c>
      <c r="CR372" s="157">
        <f t="shared" si="1062"/>
        <v>1176</v>
      </c>
      <c r="CS372" s="158">
        <f t="shared" si="1062"/>
        <v>1394.1</v>
      </c>
      <c r="CT372" s="155">
        <v>75.8</v>
      </c>
      <c r="CU372" s="156">
        <v>74</v>
      </c>
      <c r="CV372" s="157">
        <f t="shared" si="1063"/>
        <v>10612</v>
      </c>
      <c r="CW372" s="158">
        <f t="shared" si="1063"/>
        <v>11322</v>
      </c>
      <c r="CX372" s="155">
        <v>63.3</v>
      </c>
      <c r="CY372" s="156">
        <v>66.7</v>
      </c>
      <c r="CZ372" s="157">
        <f t="shared" si="1064"/>
        <v>7596</v>
      </c>
      <c r="DA372" s="158">
        <f t="shared" si="1064"/>
        <v>9004.5</v>
      </c>
      <c r="DB372" s="155"/>
      <c r="DC372" s="156"/>
      <c r="DD372" s="157">
        <f t="shared" si="1065"/>
        <v>0</v>
      </c>
      <c r="DE372" s="158">
        <f t="shared" si="1065"/>
        <v>0</v>
      </c>
      <c r="DF372" s="157">
        <f t="shared" si="1066"/>
        <v>70.030769230769238</v>
      </c>
      <c r="DG372" s="158">
        <f t="shared" si="1066"/>
        <v>70.578125</v>
      </c>
      <c r="DH372" s="157">
        <f t="shared" si="1067"/>
        <v>18208</v>
      </c>
      <c r="DI372" s="158">
        <f t="shared" si="1067"/>
        <v>20326.5</v>
      </c>
      <c r="DJ372" s="157">
        <f t="shared" si="1068"/>
        <v>326</v>
      </c>
      <c r="DK372" s="158">
        <f t="shared" si="1068"/>
        <v>352</v>
      </c>
      <c r="DL372" s="157">
        <f t="shared" si="1068"/>
        <v>326</v>
      </c>
      <c r="DM372" s="158">
        <f t="shared" si="1068"/>
        <v>352</v>
      </c>
      <c r="DN372" s="157">
        <f t="shared" si="1069"/>
        <v>4.3276073619631896</v>
      </c>
      <c r="DO372" s="158">
        <f t="shared" si="1069"/>
        <v>4.581818181818182</v>
      </c>
      <c r="DP372" s="157">
        <f t="shared" si="1070"/>
        <v>1410.7999999999997</v>
      </c>
      <c r="DQ372" s="158">
        <f t="shared" si="1070"/>
        <v>1612.8000000000002</v>
      </c>
      <c r="DR372" s="157">
        <f t="shared" si="1071"/>
        <v>67.256441717791404</v>
      </c>
      <c r="DS372" s="158">
        <f t="shared" si="1071"/>
        <v>68.441193181818178</v>
      </c>
      <c r="DT372" s="157">
        <f t="shared" si="1072"/>
        <v>21925.599999999999</v>
      </c>
      <c r="DU372" s="158">
        <f t="shared" si="1072"/>
        <v>24091.3</v>
      </c>
      <c r="DV372" s="155">
        <v>40</v>
      </c>
      <c r="DW372" s="156">
        <v>37</v>
      </c>
      <c r="DX372" s="157">
        <f t="shared" si="1073"/>
        <v>40</v>
      </c>
      <c r="DY372" s="158">
        <f t="shared" si="1073"/>
        <v>37</v>
      </c>
      <c r="DZ372" s="155">
        <v>99</v>
      </c>
      <c r="EA372" s="156">
        <v>134</v>
      </c>
      <c r="EB372" s="157">
        <f t="shared" si="1074"/>
        <v>99</v>
      </c>
      <c r="EC372" s="158">
        <f t="shared" si="1074"/>
        <v>134</v>
      </c>
      <c r="ED372" s="155"/>
      <c r="EE372" s="156"/>
      <c r="EF372" s="157">
        <f t="shared" si="1075"/>
        <v>0</v>
      </c>
      <c r="EG372" s="158">
        <f t="shared" si="1075"/>
        <v>0</v>
      </c>
      <c r="EH372" s="157">
        <f t="shared" si="1076"/>
        <v>139</v>
      </c>
      <c r="EI372" s="158">
        <f t="shared" si="1076"/>
        <v>171</v>
      </c>
      <c r="EJ372" s="157">
        <f t="shared" si="1077"/>
        <v>139</v>
      </c>
      <c r="EK372" s="158">
        <f t="shared" si="1077"/>
        <v>171</v>
      </c>
      <c r="EL372" s="155">
        <v>4.5</v>
      </c>
      <c r="EM372" s="156">
        <v>3.4</v>
      </c>
      <c r="EN372" s="157">
        <f t="shared" si="1078"/>
        <v>180</v>
      </c>
      <c r="EO372" s="158">
        <f t="shared" si="1078"/>
        <v>125.8</v>
      </c>
      <c r="EP372" s="155">
        <v>4</v>
      </c>
      <c r="EQ372" s="156">
        <v>3.6</v>
      </c>
      <c r="ER372" s="157">
        <f t="shared" si="1079"/>
        <v>396</v>
      </c>
      <c r="ES372" s="158">
        <f t="shared" si="1079"/>
        <v>482.40000000000003</v>
      </c>
      <c r="ET372" s="155"/>
      <c r="EU372" s="156"/>
      <c r="EV372" s="157">
        <f t="shared" si="1080"/>
        <v>0</v>
      </c>
      <c r="EW372" s="158">
        <f t="shared" si="1080"/>
        <v>0</v>
      </c>
      <c r="EX372" s="157">
        <f t="shared" si="1081"/>
        <v>4.1438848920863309</v>
      </c>
      <c r="EY372" s="158">
        <f t="shared" si="1081"/>
        <v>3.5567251461988305</v>
      </c>
      <c r="EZ372" s="157">
        <f t="shared" si="1082"/>
        <v>576</v>
      </c>
      <c r="FA372" s="158">
        <f t="shared" si="1082"/>
        <v>608.20000000000005</v>
      </c>
      <c r="FB372" s="155">
        <v>62.4</v>
      </c>
      <c r="FC372" s="156">
        <v>51.7</v>
      </c>
      <c r="FD372" s="157">
        <f t="shared" si="1083"/>
        <v>2496</v>
      </c>
      <c r="FE372" s="158">
        <f t="shared" si="1083"/>
        <v>1912.9</v>
      </c>
      <c r="FF372" s="155">
        <v>39.299999999999997</v>
      </c>
      <c r="FG372" s="156">
        <v>41.9</v>
      </c>
      <c r="FH372" s="157">
        <f t="shared" si="1084"/>
        <v>3890.7</v>
      </c>
      <c r="FI372" s="158">
        <f t="shared" si="1084"/>
        <v>5614.5999999999995</v>
      </c>
      <c r="FJ372" s="155"/>
      <c r="FK372" s="156"/>
      <c r="FL372" s="157">
        <f t="shared" si="1085"/>
        <v>0</v>
      </c>
      <c r="FM372" s="158">
        <f t="shared" si="1085"/>
        <v>0</v>
      </c>
      <c r="FN372" s="157">
        <f t="shared" si="1086"/>
        <v>45.947482014388491</v>
      </c>
      <c r="FO372" s="158">
        <f t="shared" si="1086"/>
        <v>44.020467836257311</v>
      </c>
      <c r="FP372" s="157">
        <f t="shared" si="1087"/>
        <v>6386.7000000000007</v>
      </c>
      <c r="FQ372" s="158">
        <f t="shared" si="1087"/>
        <v>7527.5</v>
      </c>
      <c r="FR372" s="155">
        <v>273</v>
      </c>
      <c r="FS372" s="156">
        <v>339</v>
      </c>
      <c r="FT372" s="157">
        <f t="shared" si="1088"/>
        <v>273</v>
      </c>
      <c r="FU372" s="158">
        <f t="shared" si="1088"/>
        <v>339</v>
      </c>
      <c r="FV372" s="155">
        <v>3.7</v>
      </c>
      <c r="FW372" s="156">
        <v>3.3</v>
      </c>
      <c r="FX372" s="157">
        <f t="shared" si="1089"/>
        <v>1010.1</v>
      </c>
      <c r="FY372" s="158">
        <f t="shared" si="1089"/>
        <v>1118.7</v>
      </c>
      <c r="FZ372" s="155">
        <v>37</v>
      </c>
      <c r="GA372" s="156">
        <v>33</v>
      </c>
      <c r="GB372" s="157">
        <f t="shared" si="1090"/>
        <v>10101</v>
      </c>
      <c r="GC372" s="158">
        <f t="shared" si="1090"/>
        <v>11187</v>
      </c>
      <c r="GD372" s="157">
        <f t="shared" si="1091"/>
        <v>218</v>
      </c>
      <c r="GE372" s="158">
        <f t="shared" si="1091"/>
        <v>229</v>
      </c>
      <c r="GF372" s="157">
        <f t="shared" si="1091"/>
        <v>218</v>
      </c>
      <c r="GG372" s="158">
        <f t="shared" si="1091"/>
        <v>229</v>
      </c>
      <c r="GH372" s="157">
        <f t="shared" si="1092"/>
        <v>904.8</v>
      </c>
      <c r="GI372" s="158">
        <f t="shared" si="1092"/>
        <v>973.59999999999991</v>
      </c>
      <c r="GJ372" s="157">
        <f t="shared" si="1093"/>
        <v>15403.2</v>
      </c>
      <c r="GK372" s="158">
        <f t="shared" si="1093"/>
        <v>15602.199999999999</v>
      </c>
      <c r="GL372" s="157">
        <f t="shared" si="1094"/>
        <v>247</v>
      </c>
      <c r="GM372" s="158">
        <f t="shared" si="1094"/>
        <v>294</v>
      </c>
      <c r="GN372" s="157">
        <f t="shared" si="1094"/>
        <v>247</v>
      </c>
      <c r="GO372" s="158">
        <f t="shared" si="1094"/>
        <v>294</v>
      </c>
      <c r="GP372" s="157">
        <f t="shared" si="1095"/>
        <v>1082</v>
      </c>
      <c r="GQ372" s="158">
        <f t="shared" si="1095"/>
        <v>1247.4000000000001</v>
      </c>
      <c r="GR372" s="157">
        <f t="shared" si="1096"/>
        <v>12909.099999999999</v>
      </c>
      <c r="GS372" s="158">
        <f t="shared" si="1096"/>
        <v>16016.599999999999</v>
      </c>
      <c r="GT372" s="157">
        <f t="shared" si="1097"/>
        <v>465</v>
      </c>
      <c r="GU372" s="158">
        <f t="shared" si="1097"/>
        <v>523</v>
      </c>
      <c r="GV372" s="157">
        <f t="shared" si="1097"/>
        <v>465</v>
      </c>
      <c r="GW372" s="158">
        <f t="shared" si="1097"/>
        <v>523</v>
      </c>
      <c r="GX372" s="157">
        <f t="shared" si="1098"/>
        <v>1986.8</v>
      </c>
      <c r="GY372" s="158">
        <f t="shared" si="1098"/>
        <v>2221</v>
      </c>
      <c r="GZ372" s="157">
        <f t="shared" si="1098"/>
        <v>28312.3</v>
      </c>
      <c r="HA372" s="158">
        <f t="shared" si="1098"/>
        <v>31618.799999999996</v>
      </c>
      <c r="HB372" s="157">
        <f t="shared" si="1099"/>
        <v>0</v>
      </c>
      <c r="HC372" s="158">
        <f t="shared" si="1099"/>
        <v>0</v>
      </c>
      <c r="HD372" s="157">
        <f t="shared" si="1099"/>
        <v>0</v>
      </c>
      <c r="HE372" s="158">
        <f t="shared" si="1099"/>
        <v>0</v>
      </c>
      <c r="HF372" s="157" t="str">
        <f t="shared" si="1100"/>
        <v/>
      </c>
      <c r="HG372" s="158" t="str">
        <f t="shared" si="1100"/>
        <v/>
      </c>
      <c r="HH372" s="157" t="str">
        <f t="shared" si="1101"/>
        <v/>
      </c>
      <c r="HI372" s="158" t="str">
        <f t="shared" si="1101"/>
        <v/>
      </c>
      <c r="HJ372" s="157">
        <f t="shared" si="1102"/>
        <v>2996.8999999999996</v>
      </c>
      <c r="HK372" s="158">
        <f t="shared" si="1102"/>
        <v>3339.7</v>
      </c>
      <c r="HL372" s="157">
        <f t="shared" si="1103"/>
        <v>38413.300000000003</v>
      </c>
      <c r="HM372" s="158">
        <f t="shared" si="1103"/>
        <v>42805.8</v>
      </c>
    </row>
    <row r="373" spans="1:221">
      <c r="A373" s="212" t="s">
        <v>693</v>
      </c>
      <c r="B373" s="15" t="s">
        <v>775</v>
      </c>
      <c r="C373" s="214"/>
      <c r="D373" s="13">
        <v>227225</v>
      </c>
      <c r="E373" s="13">
        <v>9</v>
      </c>
      <c r="F373" s="155">
        <v>345</v>
      </c>
      <c r="G373" s="156">
        <v>352</v>
      </c>
      <c r="H373" s="155">
        <v>5</v>
      </c>
      <c r="I373" s="156">
        <v>6</v>
      </c>
      <c r="J373" s="157">
        <f t="shared" si="1036"/>
        <v>340</v>
      </c>
      <c r="K373" s="158">
        <f t="shared" si="1036"/>
        <v>346</v>
      </c>
      <c r="L373" s="155"/>
      <c r="M373" s="156"/>
      <c r="N373" s="157">
        <f t="shared" si="1037"/>
        <v>340</v>
      </c>
      <c r="O373" s="158">
        <f t="shared" si="1037"/>
        <v>346</v>
      </c>
      <c r="P373" s="157">
        <f t="shared" si="1037"/>
        <v>340</v>
      </c>
      <c r="Q373" s="158">
        <f t="shared" si="1037"/>
        <v>346</v>
      </c>
      <c r="R373" s="155">
        <v>41</v>
      </c>
      <c r="S373" s="156">
        <v>35</v>
      </c>
      <c r="T373" s="157">
        <f t="shared" si="1038"/>
        <v>41</v>
      </c>
      <c r="U373" s="158">
        <f t="shared" si="1038"/>
        <v>35</v>
      </c>
      <c r="V373" s="155">
        <v>18</v>
      </c>
      <c r="W373" s="156">
        <v>19</v>
      </c>
      <c r="X373" s="157">
        <f t="shared" si="1039"/>
        <v>18</v>
      </c>
      <c r="Y373" s="158">
        <f t="shared" si="1039"/>
        <v>19</v>
      </c>
      <c r="Z373" s="155"/>
      <c r="AA373" s="156"/>
      <c r="AB373" s="157">
        <f t="shared" si="1040"/>
        <v>0</v>
      </c>
      <c r="AC373" s="158">
        <f t="shared" si="1040"/>
        <v>0</v>
      </c>
      <c r="AD373" s="157">
        <f t="shared" si="1041"/>
        <v>59</v>
      </c>
      <c r="AE373" s="158">
        <f t="shared" si="1041"/>
        <v>54</v>
      </c>
      <c r="AF373" s="157">
        <f t="shared" si="1042"/>
        <v>59</v>
      </c>
      <c r="AG373" s="158">
        <f t="shared" si="1042"/>
        <v>54</v>
      </c>
      <c r="AH373" s="155">
        <v>3</v>
      </c>
      <c r="AI373" s="156">
        <v>3.1</v>
      </c>
      <c r="AJ373" s="157">
        <f t="shared" si="1043"/>
        <v>123</v>
      </c>
      <c r="AK373" s="157">
        <f t="shared" si="1043"/>
        <v>108.5</v>
      </c>
      <c r="AL373" s="155">
        <v>2.9</v>
      </c>
      <c r="AM373" s="156">
        <v>3</v>
      </c>
      <c r="AN373" s="157">
        <f t="shared" si="1044"/>
        <v>52.199999999999996</v>
      </c>
      <c r="AO373" s="157">
        <f t="shared" si="1044"/>
        <v>57</v>
      </c>
      <c r="AP373" s="155"/>
      <c r="AQ373" s="156"/>
      <c r="AR373" s="157">
        <f t="shared" si="1045"/>
        <v>0</v>
      </c>
      <c r="AS373" s="158">
        <f t="shared" si="1045"/>
        <v>0</v>
      </c>
      <c r="AT373" s="157">
        <f t="shared" si="1046"/>
        <v>2.9694915254237286</v>
      </c>
      <c r="AU373" s="158">
        <f t="shared" si="1046"/>
        <v>3.0648148148148149</v>
      </c>
      <c r="AV373" s="157">
        <f t="shared" si="1047"/>
        <v>175.2</v>
      </c>
      <c r="AW373" s="158">
        <f t="shared" si="1047"/>
        <v>165.5</v>
      </c>
      <c r="AX373" s="155">
        <v>67.5</v>
      </c>
      <c r="AY373" s="156">
        <v>68.8</v>
      </c>
      <c r="AZ373" s="157">
        <f t="shared" si="1048"/>
        <v>2767.5</v>
      </c>
      <c r="BA373" s="158">
        <f t="shared" si="1048"/>
        <v>2408</v>
      </c>
      <c r="BB373" s="155">
        <v>67.599999999999994</v>
      </c>
      <c r="BC373" s="156">
        <v>71.5</v>
      </c>
      <c r="BD373" s="157">
        <f t="shared" si="1049"/>
        <v>1216.8</v>
      </c>
      <c r="BE373" s="158">
        <f t="shared" si="1049"/>
        <v>1358.5</v>
      </c>
      <c r="BF373" s="155"/>
      <c r="BG373" s="156"/>
      <c r="BH373" s="157">
        <f t="shared" si="1050"/>
        <v>0</v>
      </c>
      <c r="BI373" s="158">
        <f t="shared" si="1050"/>
        <v>0</v>
      </c>
      <c r="BJ373" s="157">
        <f t="shared" si="1051"/>
        <v>67.53050847457628</v>
      </c>
      <c r="BK373" s="158">
        <f t="shared" si="1051"/>
        <v>69.75</v>
      </c>
      <c r="BL373" s="157">
        <f t="shared" si="1052"/>
        <v>3984.3000000000006</v>
      </c>
      <c r="BM373" s="158">
        <f t="shared" si="1052"/>
        <v>3766.5</v>
      </c>
      <c r="BN373" s="155">
        <v>99</v>
      </c>
      <c r="BO373" s="156">
        <v>88</v>
      </c>
      <c r="BP373" s="157">
        <f t="shared" si="1053"/>
        <v>99</v>
      </c>
      <c r="BQ373" s="158">
        <f t="shared" si="1053"/>
        <v>88</v>
      </c>
      <c r="BR373" s="155">
        <v>29</v>
      </c>
      <c r="BS373" s="156">
        <v>37</v>
      </c>
      <c r="BT373" s="157">
        <f t="shared" si="1054"/>
        <v>29</v>
      </c>
      <c r="BU373" s="158">
        <f t="shared" si="1054"/>
        <v>37</v>
      </c>
      <c r="BV373" s="155"/>
      <c r="BW373" s="156"/>
      <c r="BX373" s="157">
        <f t="shared" si="1055"/>
        <v>0</v>
      </c>
      <c r="BY373" s="158">
        <f t="shared" si="1055"/>
        <v>0</v>
      </c>
      <c r="BZ373" s="157">
        <f t="shared" si="1056"/>
        <v>128</v>
      </c>
      <c r="CA373" s="158">
        <f t="shared" si="1056"/>
        <v>125</v>
      </c>
      <c r="CB373" s="157">
        <f t="shared" si="1057"/>
        <v>128</v>
      </c>
      <c r="CC373" s="158">
        <f t="shared" si="1057"/>
        <v>125</v>
      </c>
      <c r="CD373" s="155">
        <v>3.9</v>
      </c>
      <c r="CE373" s="156">
        <v>4.3</v>
      </c>
      <c r="CF373" s="157">
        <f t="shared" si="1058"/>
        <v>386.09999999999997</v>
      </c>
      <c r="CG373" s="158">
        <f t="shared" si="1058"/>
        <v>378.4</v>
      </c>
      <c r="CH373" s="155">
        <v>5.2</v>
      </c>
      <c r="CI373" s="156">
        <v>4.5</v>
      </c>
      <c r="CJ373" s="157">
        <f t="shared" si="1059"/>
        <v>150.80000000000001</v>
      </c>
      <c r="CK373" s="158">
        <f t="shared" si="1059"/>
        <v>166.5</v>
      </c>
      <c r="CL373" s="155"/>
      <c r="CM373" s="156"/>
      <c r="CN373" s="157">
        <f t="shared" si="1060"/>
        <v>0</v>
      </c>
      <c r="CO373" s="158">
        <f t="shared" si="1060"/>
        <v>0</v>
      </c>
      <c r="CP373" s="157">
        <f t="shared" si="1061"/>
        <v>4.1945312499999998</v>
      </c>
      <c r="CQ373" s="158">
        <f t="shared" si="1061"/>
        <v>4.3591999999999995</v>
      </c>
      <c r="CR373" s="157">
        <f t="shared" si="1062"/>
        <v>536.9</v>
      </c>
      <c r="CS373" s="158">
        <f t="shared" si="1062"/>
        <v>544.9</v>
      </c>
      <c r="CT373" s="155">
        <v>80.5</v>
      </c>
      <c r="CU373" s="156">
        <v>84.1</v>
      </c>
      <c r="CV373" s="157">
        <f t="shared" si="1063"/>
        <v>7969.5</v>
      </c>
      <c r="CW373" s="158">
        <f t="shared" si="1063"/>
        <v>7400.7999999999993</v>
      </c>
      <c r="CX373" s="155">
        <v>86.2</v>
      </c>
      <c r="CY373" s="156">
        <v>79.8</v>
      </c>
      <c r="CZ373" s="157">
        <f t="shared" si="1064"/>
        <v>2499.8000000000002</v>
      </c>
      <c r="DA373" s="158">
        <f t="shared" si="1064"/>
        <v>2952.6</v>
      </c>
      <c r="DB373" s="155"/>
      <c r="DC373" s="156"/>
      <c r="DD373" s="157">
        <f t="shared" si="1065"/>
        <v>0</v>
      </c>
      <c r="DE373" s="158">
        <f t="shared" si="1065"/>
        <v>0</v>
      </c>
      <c r="DF373" s="157">
        <f t="shared" si="1066"/>
        <v>81.791406249999994</v>
      </c>
      <c r="DG373" s="158">
        <f t="shared" si="1066"/>
        <v>82.827199999999991</v>
      </c>
      <c r="DH373" s="157">
        <f t="shared" si="1067"/>
        <v>10469.299999999999</v>
      </c>
      <c r="DI373" s="158">
        <f t="shared" si="1067"/>
        <v>10353.4</v>
      </c>
      <c r="DJ373" s="157">
        <f t="shared" si="1068"/>
        <v>187</v>
      </c>
      <c r="DK373" s="158">
        <f t="shared" si="1068"/>
        <v>179</v>
      </c>
      <c r="DL373" s="157">
        <f t="shared" si="1068"/>
        <v>187</v>
      </c>
      <c r="DM373" s="158">
        <f t="shared" si="1068"/>
        <v>179</v>
      </c>
      <c r="DN373" s="157">
        <f t="shared" si="1069"/>
        <v>3.8080213903743312</v>
      </c>
      <c r="DO373" s="158">
        <f t="shared" si="1069"/>
        <v>3.9687150837988825</v>
      </c>
      <c r="DP373" s="157">
        <f t="shared" si="1070"/>
        <v>712.09999999999991</v>
      </c>
      <c r="DQ373" s="158">
        <f t="shared" si="1070"/>
        <v>710.4</v>
      </c>
      <c r="DR373" s="157">
        <f t="shared" si="1071"/>
        <v>77.291978609625673</v>
      </c>
      <c r="DS373" s="158">
        <f t="shared" si="1071"/>
        <v>78.882122905027927</v>
      </c>
      <c r="DT373" s="157">
        <f t="shared" si="1072"/>
        <v>14453.6</v>
      </c>
      <c r="DU373" s="158">
        <f t="shared" si="1072"/>
        <v>14119.9</v>
      </c>
      <c r="DV373" s="155">
        <v>48</v>
      </c>
      <c r="DW373" s="156">
        <v>39</v>
      </c>
      <c r="DX373" s="157">
        <f t="shared" si="1073"/>
        <v>48</v>
      </c>
      <c r="DY373" s="158">
        <f t="shared" si="1073"/>
        <v>39</v>
      </c>
      <c r="DZ373" s="155">
        <v>46</v>
      </c>
      <c r="EA373" s="156">
        <v>49</v>
      </c>
      <c r="EB373" s="157">
        <f t="shared" si="1074"/>
        <v>46</v>
      </c>
      <c r="EC373" s="158">
        <f t="shared" si="1074"/>
        <v>49</v>
      </c>
      <c r="ED373" s="155"/>
      <c r="EE373" s="156"/>
      <c r="EF373" s="157">
        <f t="shared" si="1075"/>
        <v>0</v>
      </c>
      <c r="EG373" s="158">
        <f t="shared" si="1075"/>
        <v>0</v>
      </c>
      <c r="EH373" s="157">
        <f t="shared" si="1076"/>
        <v>94</v>
      </c>
      <c r="EI373" s="158">
        <f t="shared" si="1076"/>
        <v>88</v>
      </c>
      <c r="EJ373" s="157">
        <f t="shared" si="1077"/>
        <v>94</v>
      </c>
      <c r="EK373" s="158">
        <f t="shared" si="1077"/>
        <v>88</v>
      </c>
      <c r="EL373" s="155">
        <v>2.8</v>
      </c>
      <c r="EM373" s="156">
        <v>3.3</v>
      </c>
      <c r="EN373" s="157">
        <f t="shared" si="1078"/>
        <v>134.39999999999998</v>
      </c>
      <c r="EO373" s="158">
        <f t="shared" si="1078"/>
        <v>128.69999999999999</v>
      </c>
      <c r="EP373" s="155">
        <v>2.9</v>
      </c>
      <c r="EQ373" s="156">
        <v>2.7</v>
      </c>
      <c r="ER373" s="157">
        <f t="shared" si="1079"/>
        <v>133.4</v>
      </c>
      <c r="ES373" s="158">
        <f t="shared" si="1079"/>
        <v>132.30000000000001</v>
      </c>
      <c r="ET373" s="155"/>
      <c r="EU373" s="156"/>
      <c r="EV373" s="157">
        <f t="shared" si="1080"/>
        <v>0</v>
      </c>
      <c r="EW373" s="158">
        <f t="shared" si="1080"/>
        <v>0</v>
      </c>
      <c r="EX373" s="157">
        <f t="shared" si="1081"/>
        <v>2.8489361702127654</v>
      </c>
      <c r="EY373" s="158">
        <f t="shared" si="1081"/>
        <v>2.9659090909090908</v>
      </c>
      <c r="EZ373" s="157">
        <f t="shared" si="1082"/>
        <v>267.79999999999995</v>
      </c>
      <c r="FA373" s="158">
        <f t="shared" si="1082"/>
        <v>261</v>
      </c>
      <c r="FB373" s="155">
        <v>56</v>
      </c>
      <c r="FC373" s="156">
        <v>61.3</v>
      </c>
      <c r="FD373" s="157">
        <f t="shared" si="1083"/>
        <v>2688</v>
      </c>
      <c r="FE373" s="158">
        <f t="shared" si="1083"/>
        <v>2390.6999999999998</v>
      </c>
      <c r="FF373" s="155">
        <v>52.7</v>
      </c>
      <c r="FG373" s="156">
        <v>47.7</v>
      </c>
      <c r="FH373" s="157">
        <f t="shared" si="1084"/>
        <v>2424.2000000000003</v>
      </c>
      <c r="FI373" s="158">
        <f t="shared" si="1084"/>
        <v>2337.3000000000002</v>
      </c>
      <c r="FJ373" s="155"/>
      <c r="FK373" s="156"/>
      <c r="FL373" s="157">
        <f t="shared" si="1085"/>
        <v>0</v>
      </c>
      <c r="FM373" s="158">
        <f t="shared" si="1085"/>
        <v>0</v>
      </c>
      <c r="FN373" s="157">
        <f t="shared" si="1086"/>
        <v>54.385106382978734</v>
      </c>
      <c r="FO373" s="158">
        <f t="shared" si="1086"/>
        <v>53.727272727272727</v>
      </c>
      <c r="FP373" s="157">
        <f t="shared" si="1087"/>
        <v>5112.2000000000007</v>
      </c>
      <c r="FQ373" s="158">
        <f t="shared" si="1087"/>
        <v>4728</v>
      </c>
      <c r="FR373" s="155">
        <v>59</v>
      </c>
      <c r="FS373" s="156">
        <v>79</v>
      </c>
      <c r="FT373" s="157">
        <f t="shared" si="1088"/>
        <v>59</v>
      </c>
      <c r="FU373" s="158">
        <f t="shared" si="1088"/>
        <v>79</v>
      </c>
      <c r="FV373" s="155">
        <v>4.3</v>
      </c>
      <c r="FW373" s="156">
        <v>3.9</v>
      </c>
      <c r="FX373" s="157">
        <f t="shared" si="1089"/>
        <v>253.7</v>
      </c>
      <c r="FY373" s="158">
        <f t="shared" si="1089"/>
        <v>308.09999999999997</v>
      </c>
      <c r="FZ373" s="155">
        <v>59.5</v>
      </c>
      <c r="GA373" s="156">
        <v>55.8</v>
      </c>
      <c r="GB373" s="157">
        <f t="shared" si="1090"/>
        <v>3510.5</v>
      </c>
      <c r="GC373" s="158">
        <f t="shared" si="1090"/>
        <v>4408.2</v>
      </c>
      <c r="GD373" s="157">
        <f t="shared" si="1091"/>
        <v>188</v>
      </c>
      <c r="GE373" s="158">
        <f t="shared" si="1091"/>
        <v>162</v>
      </c>
      <c r="GF373" s="157">
        <f t="shared" si="1091"/>
        <v>188</v>
      </c>
      <c r="GG373" s="158">
        <f t="shared" si="1091"/>
        <v>162</v>
      </c>
      <c r="GH373" s="157">
        <f t="shared" si="1092"/>
        <v>643.5</v>
      </c>
      <c r="GI373" s="158">
        <f t="shared" si="1092"/>
        <v>615.59999999999991</v>
      </c>
      <c r="GJ373" s="157">
        <f t="shared" si="1093"/>
        <v>13425</v>
      </c>
      <c r="GK373" s="158">
        <f t="shared" si="1093"/>
        <v>12199.5</v>
      </c>
      <c r="GL373" s="157">
        <f t="shared" si="1094"/>
        <v>93</v>
      </c>
      <c r="GM373" s="158">
        <f t="shared" si="1094"/>
        <v>105</v>
      </c>
      <c r="GN373" s="157">
        <f t="shared" si="1094"/>
        <v>93</v>
      </c>
      <c r="GO373" s="158">
        <f t="shared" si="1094"/>
        <v>105</v>
      </c>
      <c r="GP373" s="157">
        <f t="shared" si="1095"/>
        <v>336.4</v>
      </c>
      <c r="GQ373" s="158">
        <f t="shared" si="1095"/>
        <v>355.8</v>
      </c>
      <c r="GR373" s="157">
        <f t="shared" si="1096"/>
        <v>6140.8000000000011</v>
      </c>
      <c r="GS373" s="158">
        <f t="shared" si="1096"/>
        <v>6648.4000000000005</v>
      </c>
      <c r="GT373" s="157">
        <f t="shared" si="1097"/>
        <v>281</v>
      </c>
      <c r="GU373" s="158">
        <f t="shared" si="1097"/>
        <v>267</v>
      </c>
      <c r="GV373" s="157">
        <f t="shared" si="1097"/>
        <v>281</v>
      </c>
      <c r="GW373" s="158">
        <f t="shared" si="1097"/>
        <v>267</v>
      </c>
      <c r="GX373" s="157">
        <f t="shared" si="1098"/>
        <v>979.9</v>
      </c>
      <c r="GY373" s="158">
        <f t="shared" si="1098"/>
        <v>971.39999999999986</v>
      </c>
      <c r="GZ373" s="157">
        <f t="shared" si="1098"/>
        <v>19565.800000000003</v>
      </c>
      <c r="HA373" s="158">
        <f t="shared" si="1098"/>
        <v>18847.900000000001</v>
      </c>
      <c r="HB373" s="157">
        <f t="shared" si="1099"/>
        <v>0</v>
      </c>
      <c r="HC373" s="158">
        <f t="shared" si="1099"/>
        <v>0</v>
      </c>
      <c r="HD373" s="157">
        <f t="shared" si="1099"/>
        <v>0</v>
      </c>
      <c r="HE373" s="158">
        <f t="shared" si="1099"/>
        <v>0</v>
      </c>
      <c r="HF373" s="157" t="str">
        <f t="shared" si="1100"/>
        <v/>
      </c>
      <c r="HG373" s="158" t="str">
        <f t="shared" si="1100"/>
        <v/>
      </c>
      <c r="HH373" s="157" t="str">
        <f t="shared" si="1101"/>
        <v/>
      </c>
      <c r="HI373" s="158" t="str">
        <f t="shared" si="1101"/>
        <v/>
      </c>
      <c r="HJ373" s="157">
        <f t="shared" si="1102"/>
        <v>1233.5999999999999</v>
      </c>
      <c r="HK373" s="158">
        <f t="shared" si="1102"/>
        <v>1279.5</v>
      </c>
      <c r="HL373" s="157">
        <f t="shared" si="1103"/>
        <v>23076.300000000003</v>
      </c>
      <c r="HM373" s="158">
        <f t="shared" si="1103"/>
        <v>23256.100000000002</v>
      </c>
    </row>
    <row r="374" spans="1:221">
      <c r="A374" s="212" t="s">
        <v>693</v>
      </c>
      <c r="B374" s="213" t="s">
        <v>776</v>
      </c>
      <c r="C374" s="214"/>
      <c r="D374" s="13">
        <v>227304</v>
      </c>
      <c r="E374" s="13">
        <v>9</v>
      </c>
      <c r="F374" s="155">
        <v>691</v>
      </c>
      <c r="G374" s="156">
        <v>759</v>
      </c>
      <c r="H374" s="155">
        <v>122</v>
      </c>
      <c r="I374" s="156">
        <v>104</v>
      </c>
      <c r="J374" s="157">
        <f t="shared" si="1036"/>
        <v>569</v>
      </c>
      <c r="K374" s="158">
        <f t="shared" si="1036"/>
        <v>655</v>
      </c>
      <c r="L374" s="155"/>
      <c r="M374" s="156"/>
      <c r="N374" s="157">
        <f t="shared" si="1037"/>
        <v>569</v>
      </c>
      <c r="O374" s="158">
        <f t="shared" si="1037"/>
        <v>655</v>
      </c>
      <c r="P374" s="157">
        <f t="shared" si="1037"/>
        <v>569</v>
      </c>
      <c r="Q374" s="158">
        <f t="shared" si="1037"/>
        <v>655</v>
      </c>
      <c r="R374" s="155">
        <v>32</v>
      </c>
      <c r="S374" s="156">
        <v>41</v>
      </c>
      <c r="T374" s="157">
        <f t="shared" si="1038"/>
        <v>32</v>
      </c>
      <c r="U374" s="158">
        <f t="shared" si="1038"/>
        <v>41</v>
      </c>
      <c r="V374" s="155">
        <v>61</v>
      </c>
      <c r="W374" s="156">
        <v>52</v>
      </c>
      <c r="X374" s="157">
        <f t="shared" si="1039"/>
        <v>61</v>
      </c>
      <c r="Y374" s="158">
        <f t="shared" si="1039"/>
        <v>52</v>
      </c>
      <c r="Z374" s="155"/>
      <c r="AA374" s="156"/>
      <c r="AB374" s="157">
        <f t="shared" si="1040"/>
        <v>0</v>
      </c>
      <c r="AC374" s="158">
        <f t="shared" si="1040"/>
        <v>0</v>
      </c>
      <c r="AD374" s="157">
        <f t="shared" si="1041"/>
        <v>93</v>
      </c>
      <c r="AE374" s="158">
        <f t="shared" si="1041"/>
        <v>93</v>
      </c>
      <c r="AF374" s="157">
        <f t="shared" si="1042"/>
        <v>93</v>
      </c>
      <c r="AG374" s="158">
        <f t="shared" si="1042"/>
        <v>93</v>
      </c>
      <c r="AH374" s="155">
        <v>3.7</v>
      </c>
      <c r="AI374" s="156">
        <v>3.6</v>
      </c>
      <c r="AJ374" s="157">
        <f t="shared" si="1043"/>
        <v>118.4</v>
      </c>
      <c r="AK374" s="157">
        <f t="shared" si="1043"/>
        <v>147.6</v>
      </c>
      <c r="AL374" s="155">
        <v>2.8</v>
      </c>
      <c r="AM374" s="156">
        <v>4</v>
      </c>
      <c r="AN374" s="157">
        <f t="shared" si="1044"/>
        <v>170.79999999999998</v>
      </c>
      <c r="AO374" s="157">
        <f t="shared" si="1044"/>
        <v>208</v>
      </c>
      <c r="AP374" s="155"/>
      <c r="AQ374" s="156"/>
      <c r="AR374" s="157">
        <f t="shared" si="1045"/>
        <v>0</v>
      </c>
      <c r="AS374" s="158">
        <f t="shared" si="1045"/>
        <v>0</v>
      </c>
      <c r="AT374" s="157">
        <f t="shared" si="1046"/>
        <v>3.1096774193548384</v>
      </c>
      <c r="AU374" s="158">
        <f t="shared" si="1046"/>
        <v>3.8236559139784947</v>
      </c>
      <c r="AV374" s="157">
        <f t="shared" si="1047"/>
        <v>289.2</v>
      </c>
      <c r="AW374" s="158">
        <f t="shared" si="1047"/>
        <v>355.6</v>
      </c>
      <c r="AX374" s="155">
        <v>79.2</v>
      </c>
      <c r="AY374" s="156">
        <v>77.400000000000006</v>
      </c>
      <c r="AZ374" s="157">
        <f t="shared" si="1048"/>
        <v>2534.4</v>
      </c>
      <c r="BA374" s="158">
        <f t="shared" si="1048"/>
        <v>3173.4</v>
      </c>
      <c r="BB374" s="155">
        <v>58.3</v>
      </c>
      <c r="BC374" s="156">
        <v>73.099999999999994</v>
      </c>
      <c r="BD374" s="157">
        <f t="shared" si="1049"/>
        <v>3556.2999999999997</v>
      </c>
      <c r="BE374" s="158">
        <f t="shared" si="1049"/>
        <v>3801.2</v>
      </c>
      <c r="BF374" s="155"/>
      <c r="BG374" s="156"/>
      <c r="BH374" s="157">
        <f t="shared" si="1050"/>
        <v>0</v>
      </c>
      <c r="BI374" s="158">
        <f t="shared" si="1050"/>
        <v>0</v>
      </c>
      <c r="BJ374" s="157">
        <f t="shared" si="1051"/>
        <v>65.491397849462359</v>
      </c>
      <c r="BK374" s="158">
        <f t="shared" si="1051"/>
        <v>74.995698924731187</v>
      </c>
      <c r="BL374" s="157">
        <f t="shared" si="1052"/>
        <v>6090.7</v>
      </c>
      <c r="BM374" s="158">
        <f t="shared" si="1052"/>
        <v>6974.6</v>
      </c>
      <c r="BN374" s="155">
        <v>91</v>
      </c>
      <c r="BO374" s="156">
        <v>99</v>
      </c>
      <c r="BP374" s="157">
        <f t="shared" si="1053"/>
        <v>91</v>
      </c>
      <c r="BQ374" s="158">
        <f t="shared" si="1053"/>
        <v>99</v>
      </c>
      <c r="BR374" s="155">
        <v>160</v>
      </c>
      <c r="BS374" s="156">
        <v>147</v>
      </c>
      <c r="BT374" s="157">
        <f t="shared" si="1054"/>
        <v>160</v>
      </c>
      <c r="BU374" s="158">
        <f t="shared" si="1054"/>
        <v>147</v>
      </c>
      <c r="BV374" s="155"/>
      <c r="BW374" s="156"/>
      <c r="BX374" s="157">
        <f t="shared" si="1055"/>
        <v>0</v>
      </c>
      <c r="BY374" s="158">
        <f t="shared" si="1055"/>
        <v>0</v>
      </c>
      <c r="BZ374" s="157">
        <f t="shared" si="1056"/>
        <v>251</v>
      </c>
      <c r="CA374" s="158">
        <f t="shared" si="1056"/>
        <v>246</v>
      </c>
      <c r="CB374" s="157">
        <f t="shared" si="1057"/>
        <v>251</v>
      </c>
      <c r="CC374" s="158">
        <f t="shared" si="1057"/>
        <v>246</v>
      </c>
      <c r="CD374" s="155">
        <v>5.2</v>
      </c>
      <c r="CE374" s="156">
        <v>5</v>
      </c>
      <c r="CF374" s="157">
        <f t="shared" si="1058"/>
        <v>473.2</v>
      </c>
      <c r="CG374" s="158">
        <f t="shared" si="1058"/>
        <v>495</v>
      </c>
      <c r="CH374" s="155">
        <v>3.7</v>
      </c>
      <c r="CI374" s="156">
        <v>3.9</v>
      </c>
      <c r="CJ374" s="157">
        <f t="shared" si="1059"/>
        <v>592</v>
      </c>
      <c r="CK374" s="158">
        <f t="shared" si="1059"/>
        <v>573.29999999999995</v>
      </c>
      <c r="CL374" s="155"/>
      <c r="CM374" s="156"/>
      <c r="CN374" s="157">
        <f t="shared" si="1060"/>
        <v>0</v>
      </c>
      <c r="CO374" s="158">
        <f t="shared" si="1060"/>
        <v>0</v>
      </c>
      <c r="CP374" s="157">
        <f t="shared" si="1061"/>
        <v>4.2438247011952193</v>
      </c>
      <c r="CQ374" s="158">
        <f t="shared" si="1061"/>
        <v>4.3426829268292684</v>
      </c>
      <c r="CR374" s="157">
        <f t="shared" si="1062"/>
        <v>1065.2</v>
      </c>
      <c r="CS374" s="158">
        <f t="shared" si="1062"/>
        <v>1068.3</v>
      </c>
      <c r="CT374" s="155">
        <v>92.9</v>
      </c>
      <c r="CU374" s="156">
        <v>88.7</v>
      </c>
      <c r="CV374" s="157">
        <f t="shared" si="1063"/>
        <v>8453.9</v>
      </c>
      <c r="CW374" s="158">
        <f t="shared" si="1063"/>
        <v>8781.3000000000011</v>
      </c>
      <c r="CX374" s="155">
        <v>68.2</v>
      </c>
      <c r="CY374" s="156">
        <v>74.3</v>
      </c>
      <c r="CZ374" s="157">
        <f t="shared" si="1064"/>
        <v>10912</v>
      </c>
      <c r="DA374" s="158">
        <f t="shared" si="1064"/>
        <v>10922.1</v>
      </c>
      <c r="DB374" s="155"/>
      <c r="DC374" s="156"/>
      <c r="DD374" s="157">
        <f t="shared" si="1065"/>
        <v>0</v>
      </c>
      <c r="DE374" s="158">
        <f t="shared" si="1065"/>
        <v>0</v>
      </c>
      <c r="DF374" s="157">
        <f t="shared" si="1066"/>
        <v>77.15498007968128</v>
      </c>
      <c r="DG374" s="158">
        <f t="shared" si="1066"/>
        <v>80.095121951219525</v>
      </c>
      <c r="DH374" s="157">
        <f t="shared" si="1067"/>
        <v>19365.900000000001</v>
      </c>
      <c r="DI374" s="158">
        <f t="shared" si="1067"/>
        <v>19703.400000000001</v>
      </c>
      <c r="DJ374" s="157">
        <f t="shared" si="1068"/>
        <v>344</v>
      </c>
      <c r="DK374" s="158">
        <f t="shared" si="1068"/>
        <v>339</v>
      </c>
      <c r="DL374" s="157">
        <f t="shared" si="1068"/>
        <v>344</v>
      </c>
      <c r="DM374" s="158">
        <f t="shared" si="1068"/>
        <v>339</v>
      </c>
      <c r="DN374" s="157">
        <f t="shared" si="1069"/>
        <v>3.9372093023255816</v>
      </c>
      <c r="DO374" s="158">
        <f t="shared" si="1069"/>
        <v>4.2002949852507374</v>
      </c>
      <c r="DP374" s="157">
        <f t="shared" si="1070"/>
        <v>1354.4</v>
      </c>
      <c r="DQ374" s="158">
        <f t="shared" si="1070"/>
        <v>1423.9</v>
      </c>
      <c r="DR374" s="157">
        <f t="shared" si="1071"/>
        <v>74.001744186046523</v>
      </c>
      <c r="DS374" s="158">
        <f t="shared" si="1071"/>
        <v>78.69616519174042</v>
      </c>
      <c r="DT374" s="157">
        <f t="shared" si="1072"/>
        <v>25456.600000000002</v>
      </c>
      <c r="DU374" s="158">
        <f t="shared" si="1072"/>
        <v>26678.000000000004</v>
      </c>
      <c r="DV374" s="155">
        <v>31</v>
      </c>
      <c r="DW374" s="156">
        <v>49</v>
      </c>
      <c r="DX374" s="157">
        <f t="shared" si="1073"/>
        <v>31</v>
      </c>
      <c r="DY374" s="158">
        <f t="shared" si="1073"/>
        <v>49</v>
      </c>
      <c r="DZ374" s="155">
        <v>118</v>
      </c>
      <c r="EA374" s="156">
        <v>143</v>
      </c>
      <c r="EB374" s="157">
        <f t="shared" si="1074"/>
        <v>118</v>
      </c>
      <c r="EC374" s="158">
        <f t="shared" si="1074"/>
        <v>143</v>
      </c>
      <c r="ED374" s="155"/>
      <c r="EE374" s="156"/>
      <c r="EF374" s="157">
        <f t="shared" si="1075"/>
        <v>0</v>
      </c>
      <c r="EG374" s="158">
        <f t="shared" si="1075"/>
        <v>0</v>
      </c>
      <c r="EH374" s="157">
        <f t="shared" si="1076"/>
        <v>149</v>
      </c>
      <c r="EI374" s="158">
        <f t="shared" si="1076"/>
        <v>192</v>
      </c>
      <c r="EJ374" s="157">
        <f t="shared" si="1077"/>
        <v>149</v>
      </c>
      <c r="EK374" s="158">
        <f t="shared" si="1077"/>
        <v>192</v>
      </c>
      <c r="EL374" s="155">
        <v>3.8</v>
      </c>
      <c r="EM374" s="156">
        <v>3.6</v>
      </c>
      <c r="EN374" s="157">
        <f t="shared" si="1078"/>
        <v>117.8</v>
      </c>
      <c r="EO374" s="158">
        <f t="shared" si="1078"/>
        <v>176.4</v>
      </c>
      <c r="EP374" s="155">
        <v>3.2</v>
      </c>
      <c r="EQ374" s="156">
        <v>3.3</v>
      </c>
      <c r="ER374" s="157">
        <f t="shared" si="1079"/>
        <v>377.6</v>
      </c>
      <c r="ES374" s="158">
        <f t="shared" si="1079"/>
        <v>471.9</v>
      </c>
      <c r="ET374" s="155"/>
      <c r="EU374" s="156"/>
      <c r="EV374" s="157">
        <f t="shared" si="1080"/>
        <v>0</v>
      </c>
      <c r="EW374" s="158">
        <f t="shared" si="1080"/>
        <v>0</v>
      </c>
      <c r="EX374" s="157">
        <f t="shared" si="1081"/>
        <v>3.324832214765101</v>
      </c>
      <c r="EY374" s="158">
        <f t="shared" si="1081"/>
        <v>3.3765624999999999</v>
      </c>
      <c r="EZ374" s="157">
        <f t="shared" si="1082"/>
        <v>495.40000000000003</v>
      </c>
      <c r="FA374" s="158">
        <f t="shared" si="1082"/>
        <v>648.29999999999995</v>
      </c>
      <c r="FB374" s="155">
        <v>58.8</v>
      </c>
      <c r="FC374" s="156">
        <v>60.6</v>
      </c>
      <c r="FD374" s="157">
        <f t="shared" si="1083"/>
        <v>1822.8</v>
      </c>
      <c r="FE374" s="158">
        <f t="shared" si="1083"/>
        <v>2969.4</v>
      </c>
      <c r="FF374" s="155">
        <v>54.7</v>
      </c>
      <c r="FG374" s="156">
        <v>52.8</v>
      </c>
      <c r="FH374" s="157">
        <f t="shared" si="1084"/>
        <v>6454.6</v>
      </c>
      <c r="FI374" s="158">
        <f t="shared" si="1084"/>
        <v>7550.4</v>
      </c>
      <c r="FJ374" s="155"/>
      <c r="FK374" s="156"/>
      <c r="FL374" s="157">
        <f t="shared" si="1085"/>
        <v>0</v>
      </c>
      <c r="FM374" s="158">
        <f t="shared" si="1085"/>
        <v>0</v>
      </c>
      <c r="FN374" s="157">
        <f t="shared" si="1086"/>
        <v>55.553020134228184</v>
      </c>
      <c r="FO374" s="158">
        <f t="shared" si="1086"/>
        <v>54.790624999999999</v>
      </c>
      <c r="FP374" s="157">
        <f t="shared" si="1087"/>
        <v>8277.4</v>
      </c>
      <c r="FQ374" s="158">
        <f t="shared" si="1087"/>
        <v>10519.8</v>
      </c>
      <c r="FR374" s="155">
        <v>76</v>
      </c>
      <c r="FS374" s="156">
        <v>124</v>
      </c>
      <c r="FT374" s="157">
        <f t="shared" si="1088"/>
        <v>76</v>
      </c>
      <c r="FU374" s="158">
        <f t="shared" si="1088"/>
        <v>124</v>
      </c>
      <c r="FV374" s="155">
        <v>5.6</v>
      </c>
      <c r="FW374" s="156">
        <v>4.7</v>
      </c>
      <c r="FX374" s="157">
        <f t="shared" si="1089"/>
        <v>425.59999999999997</v>
      </c>
      <c r="FY374" s="158">
        <f t="shared" si="1089"/>
        <v>582.80000000000007</v>
      </c>
      <c r="FZ374" s="155">
        <v>52</v>
      </c>
      <c r="GA374" s="156">
        <v>47.8</v>
      </c>
      <c r="GB374" s="157">
        <f t="shared" si="1090"/>
        <v>3952</v>
      </c>
      <c r="GC374" s="158">
        <f t="shared" si="1090"/>
        <v>5927.2</v>
      </c>
      <c r="GD374" s="157">
        <f t="shared" si="1091"/>
        <v>154</v>
      </c>
      <c r="GE374" s="158">
        <f t="shared" si="1091"/>
        <v>189</v>
      </c>
      <c r="GF374" s="157">
        <f t="shared" si="1091"/>
        <v>154</v>
      </c>
      <c r="GG374" s="158">
        <f t="shared" si="1091"/>
        <v>189</v>
      </c>
      <c r="GH374" s="157">
        <f t="shared" si="1092"/>
        <v>709.4</v>
      </c>
      <c r="GI374" s="158">
        <f t="shared" si="1092"/>
        <v>819</v>
      </c>
      <c r="GJ374" s="157">
        <f t="shared" si="1093"/>
        <v>12811.099999999999</v>
      </c>
      <c r="GK374" s="158">
        <f t="shared" si="1093"/>
        <v>14924.1</v>
      </c>
      <c r="GL374" s="157">
        <f t="shared" si="1094"/>
        <v>339</v>
      </c>
      <c r="GM374" s="158">
        <f t="shared" si="1094"/>
        <v>342</v>
      </c>
      <c r="GN374" s="157">
        <f t="shared" si="1094"/>
        <v>339</v>
      </c>
      <c r="GO374" s="158">
        <f t="shared" si="1094"/>
        <v>342</v>
      </c>
      <c r="GP374" s="157">
        <f t="shared" si="1095"/>
        <v>1140.4000000000001</v>
      </c>
      <c r="GQ374" s="158">
        <f t="shared" si="1095"/>
        <v>1253.1999999999998</v>
      </c>
      <c r="GR374" s="157">
        <f t="shared" si="1096"/>
        <v>20922.900000000001</v>
      </c>
      <c r="GS374" s="158">
        <f t="shared" si="1096"/>
        <v>22273.699999999997</v>
      </c>
      <c r="GT374" s="157">
        <f t="shared" si="1097"/>
        <v>493</v>
      </c>
      <c r="GU374" s="158">
        <f t="shared" si="1097"/>
        <v>531</v>
      </c>
      <c r="GV374" s="157">
        <f t="shared" si="1097"/>
        <v>493</v>
      </c>
      <c r="GW374" s="158">
        <f t="shared" si="1097"/>
        <v>531</v>
      </c>
      <c r="GX374" s="157">
        <f t="shared" si="1098"/>
        <v>1849.8000000000002</v>
      </c>
      <c r="GY374" s="158">
        <f t="shared" si="1098"/>
        <v>2072.1999999999998</v>
      </c>
      <c r="GZ374" s="157">
        <f t="shared" si="1098"/>
        <v>33734</v>
      </c>
      <c r="HA374" s="158">
        <f t="shared" si="1098"/>
        <v>37197.799999999996</v>
      </c>
      <c r="HB374" s="157">
        <f t="shared" si="1099"/>
        <v>0</v>
      </c>
      <c r="HC374" s="158">
        <f t="shared" si="1099"/>
        <v>0</v>
      </c>
      <c r="HD374" s="157">
        <f t="shared" si="1099"/>
        <v>0</v>
      </c>
      <c r="HE374" s="158">
        <f t="shared" si="1099"/>
        <v>0</v>
      </c>
      <c r="HF374" s="157" t="str">
        <f t="shared" si="1100"/>
        <v/>
      </c>
      <c r="HG374" s="158" t="str">
        <f t="shared" si="1100"/>
        <v/>
      </c>
      <c r="HH374" s="157" t="str">
        <f t="shared" si="1101"/>
        <v/>
      </c>
      <c r="HI374" s="158" t="str">
        <f t="shared" si="1101"/>
        <v/>
      </c>
      <c r="HJ374" s="157">
        <f t="shared" si="1102"/>
        <v>2275.4</v>
      </c>
      <c r="HK374" s="158">
        <f t="shared" si="1102"/>
        <v>2655</v>
      </c>
      <c r="HL374" s="157">
        <f t="shared" si="1103"/>
        <v>37686</v>
      </c>
      <c r="HM374" s="158">
        <f t="shared" si="1103"/>
        <v>43125</v>
      </c>
    </row>
    <row r="375" spans="1:221">
      <c r="A375" s="212" t="s">
        <v>693</v>
      </c>
      <c r="B375" s="213" t="s">
        <v>777</v>
      </c>
      <c r="C375" s="214"/>
      <c r="D375" s="13">
        <v>227401</v>
      </c>
      <c r="E375" s="13">
        <v>9</v>
      </c>
      <c r="F375" s="155">
        <v>643</v>
      </c>
      <c r="G375" s="156">
        <v>539</v>
      </c>
      <c r="H375" s="155">
        <v>3</v>
      </c>
      <c r="I375" s="156">
        <v>6</v>
      </c>
      <c r="J375" s="157">
        <f t="shared" si="1036"/>
        <v>640</v>
      </c>
      <c r="K375" s="158">
        <f t="shared" si="1036"/>
        <v>533</v>
      </c>
      <c r="L375" s="155"/>
      <c r="M375" s="156"/>
      <c r="N375" s="157">
        <f t="shared" si="1037"/>
        <v>640</v>
      </c>
      <c r="O375" s="158">
        <f t="shared" si="1037"/>
        <v>533</v>
      </c>
      <c r="P375" s="157">
        <f t="shared" si="1037"/>
        <v>640</v>
      </c>
      <c r="Q375" s="158">
        <f t="shared" si="1037"/>
        <v>533</v>
      </c>
      <c r="R375" s="155">
        <v>94</v>
      </c>
      <c r="S375" s="156">
        <v>71</v>
      </c>
      <c r="T375" s="157">
        <f t="shared" si="1038"/>
        <v>94</v>
      </c>
      <c r="U375" s="158">
        <f t="shared" si="1038"/>
        <v>71</v>
      </c>
      <c r="V375" s="155">
        <v>82</v>
      </c>
      <c r="W375" s="156">
        <v>88</v>
      </c>
      <c r="X375" s="157">
        <f t="shared" si="1039"/>
        <v>82</v>
      </c>
      <c r="Y375" s="158">
        <f t="shared" si="1039"/>
        <v>88</v>
      </c>
      <c r="Z375" s="155"/>
      <c r="AA375" s="156"/>
      <c r="AB375" s="157">
        <f t="shared" si="1040"/>
        <v>0</v>
      </c>
      <c r="AC375" s="158">
        <f t="shared" si="1040"/>
        <v>0</v>
      </c>
      <c r="AD375" s="157">
        <f t="shared" si="1041"/>
        <v>176</v>
      </c>
      <c r="AE375" s="158">
        <f t="shared" si="1041"/>
        <v>159</v>
      </c>
      <c r="AF375" s="157">
        <f t="shared" si="1042"/>
        <v>176</v>
      </c>
      <c r="AG375" s="158">
        <f t="shared" si="1042"/>
        <v>159</v>
      </c>
      <c r="AH375" s="155">
        <v>3.6</v>
      </c>
      <c r="AI375" s="156">
        <v>3.3</v>
      </c>
      <c r="AJ375" s="157">
        <f t="shared" si="1043"/>
        <v>338.40000000000003</v>
      </c>
      <c r="AK375" s="157">
        <f t="shared" si="1043"/>
        <v>234.29999999999998</v>
      </c>
      <c r="AL375" s="155">
        <v>2.2999999999999998</v>
      </c>
      <c r="AM375" s="156">
        <v>2.2999999999999998</v>
      </c>
      <c r="AN375" s="157">
        <f t="shared" si="1044"/>
        <v>188.6</v>
      </c>
      <c r="AO375" s="157">
        <f t="shared" si="1044"/>
        <v>202.39999999999998</v>
      </c>
      <c r="AP375" s="155"/>
      <c r="AQ375" s="156"/>
      <c r="AR375" s="157">
        <f t="shared" si="1045"/>
        <v>0</v>
      </c>
      <c r="AS375" s="158">
        <f t="shared" si="1045"/>
        <v>0</v>
      </c>
      <c r="AT375" s="157">
        <f t="shared" si="1046"/>
        <v>2.9943181818181817</v>
      </c>
      <c r="AU375" s="158">
        <f t="shared" si="1046"/>
        <v>2.7465408805031442</v>
      </c>
      <c r="AV375" s="157">
        <f t="shared" si="1047"/>
        <v>527</v>
      </c>
      <c r="AW375" s="158">
        <f t="shared" si="1047"/>
        <v>436.69999999999993</v>
      </c>
      <c r="AX375" s="155">
        <v>63.2</v>
      </c>
      <c r="AY375" s="156">
        <v>64.3</v>
      </c>
      <c r="AZ375" s="157">
        <f t="shared" si="1048"/>
        <v>5940.8</v>
      </c>
      <c r="BA375" s="158">
        <f t="shared" si="1048"/>
        <v>4565.3</v>
      </c>
      <c r="BB375" s="155">
        <v>46.7</v>
      </c>
      <c r="BC375" s="156">
        <v>46.7</v>
      </c>
      <c r="BD375" s="157">
        <f t="shared" si="1049"/>
        <v>3829.4</v>
      </c>
      <c r="BE375" s="158">
        <f t="shared" si="1049"/>
        <v>4109.6000000000004</v>
      </c>
      <c r="BF375" s="155"/>
      <c r="BG375" s="156"/>
      <c r="BH375" s="157">
        <f t="shared" si="1050"/>
        <v>0</v>
      </c>
      <c r="BI375" s="158">
        <f t="shared" si="1050"/>
        <v>0</v>
      </c>
      <c r="BJ375" s="157">
        <f t="shared" si="1051"/>
        <v>55.512500000000003</v>
      </c>
      <c r="BK375" s="158">
        <f t="shared" si="1051"/>
        <v>54.559119496855352</v>
      </c>
      <c r="BL375" s="157">
        <f t="shared" si="1052"/>
        <v>9770.2000000000007</v>
      </c>
      <c r="BM375" s="158">
        <f t="shared" si="1052"/>
        <v>8674.9000000000015</v>
      </c>
      <c r="BN375" s="155">
        <v>166</v>
      </c>
      <c r="BO375" s="156">
        <v>124</v>
      </c>
      <c r="BP375" s="157">
        <f t="shared" si="1053"/>
        <v>166</v>
      </c>
      <c r="BQ375" s="158">
        <f t="shared" si="1053"/>
        <v>124</v>
      </c>
      <c r="BR375" s="155">
        <v>72</v>
      </c>
      <c r="BS375" s="156">
        <v>44</v>
      </c>
      <c r="BT375" s="157">
        <f t="shared" si="1054"/>
        <v>72</v>
      </c>
      <c r="BU375" s="158">
        <f t="shared" si="1054"/>
        <v>44</v>
      </c>
      <c r="BV375" s="155"/>
      <c r="BW375" s="156"/>
      <c r="BX375" s="157">
        <f t="shared" si="1055"/>
        <v>0</v>
      </c>
      <c r="BY375" s="158">
        <f t="shared" si="1055"/>
        <v>0</v>
      </c>
      <c r="BZ375" s="157">
        <f t="shared" si="1056"/>
        <v>238</v>
      </c>
      <c r="CA375" s="158">
        <f t="shared" si="1056"/>
        <v>168</v>
      </c>
      <c r="CB375" s="157">
        <f t="shared" si="1057"/>
        <v>238</v>
      </c>
      <c r="CC375" s="158">
        <f t="shared" si="1057"/>
        <v>168</v>
      </c>
      <c r="CD375" s="155">
        <v>4</v>
      </c>
      <c r="CE375" s="156">
        <v>4</v>
      </c>
      <c r="CF375" s="157">
        <f t="shared" si="1058"/>
        <v>664</v>
      </c>
      <c r="CG375" s="158">
        <f t="shared" si="1058"/>
        <v>496</v>
      </c>
      <c r="CH375" s="155">
        <v>4.5</v>
      </c>
      <c r="CI375" s="156">
        <v>4.7</v>
      </c>
      <c r="CJ375" s="157">
        <f t="shared" si="1059"/>
        <v>324</v>
      </c>
      <c r="CK375" s="158">
        <f t="shared" si="1059"/>
        <v>206.8</v>
      </c>
      <c r="CL375" s="155"/>
      <c r="CM375" s="156"/>
      <c r="CN375" s="157">
        <f t="shared" si="1060"/>
        <v>0</v>
      </c>
      <c r="CO375" s="158">
        <f t="shared" si="1060"/>
        <v>0</v>
      </c>
      <c r="CP375" s="157">
        <f t="shared" si="1061"/>
        <v>4.151260504201681</v>
      </c>
      <c r="CQ375" s="158">
        <f t="shared" si="1061"/>
        <v>4.1833333333333327</v>
      </c>
      <c r="CR375" s="157">
        <f t="shared" si="1062"/>
        <v>988.00000000000011</v>
      </c>
      <c r="CS375" s="158">
        <f t="shared" si="1062"/>
        <v>702.79999999999984</v>
      </c>
      <c r="CT375" s="155">
        <v>77.8</v>
      </c>
      <c r="CU375" s="156">
        <v>75.3</v>
      </c>
      <c r="CV375" s="157">
        <f t="shared" si="1063"/>
        <v>12914.8</v>
      </c>
      <c r="CW375" s="158">
        <f t="shared" si="1063"/>
        <v>9337.1999999999989</v>
      </c>
      <c r="CX375" s="155">
        <v>79</v>
      </c>
      <c r="CY375" s="156">
        <v>79.400000000000006</v>
      </c>
      <c r="CZ375" s="157">
        <f t="shared" si="1064"/>
        <v>5688</v>
      </c>
      <c r="DA375" s="158">
        <f t="shared" si="1064"/>
        <v>3493.6000000000004</v>
      </c>
      <c r="DB375" s="155"/>
      <c r="DC375" s="156"/>
      <c r="DD375" s="157">
        <f t="shared" si="1065"/>
        <v>0</v>
      </c>
      <c r="DE375" s="158">
        <f t="shared" si="1065"/>
        <v>0</v>
      </c>
      <c r="DF375" s="157">
        <f t="shared" si="1066"/>
        <v>78.163025210084029</v>
      </c>
      <c r="DG375" s="158">
        <f t="shared" si="1066"/>
        <v>76.373809523809513</v>
      </c>
      <c r="DH375" s="157">
        <f t="shared" si="1067"/>
        <v>18602.8</v>
      </c>
      <c r="DI375" s="158">
        <f t="shared" si="1067"/>
        <v>12830.799999999997</v>
      </c>
      <c r="DJ375" s="157">
        <f t="shared" si="1068"/>
        <v>414</v>
      </c>
      <c r="DK375" s="158">
        <f t="shared" si="1068"/>
        <v>327</v>
      </c>
      <c r="DL375" s="157">
        <f t="shared" si="1068"/>
        <v>414</v>
      </c>
      <c r="DM375" s="158">
        <f t="shared" si="1068"/>
        <v>327</v>
      </c>
      <c r="DN375" s="157">
        <f t="shared" si="1069"/>
        <v>3.6594202898550723</v>
      </c>
      <c r="DO375" s="158">
        <f t="shared" si="1069"/>
        <v>3.4847094801223233</v>
      </c>
      <c r="DP375" s="157">
        <f t="shared" si="1070"/>
        <v>1515</v>
      </c>
      <c r="DQ375" s="158">
        <f t="shared" si="1070"/>
        <v>1139.4999999999998</v>
      </c>
      <c r="DR375" s="157">
        <f t="shared" si="1071"/>
        <v>68.533816425120776</v>
      </c>
      <c r="DS375" s="158">
        <f t="shared" si="1071"/>
        <v>65.766666666666652</v>
      </c>
      <c r="DT375" s="157">
        <f t="shared" si="1072"/>
        <v>28373</v>
      </c>
      <c r="DU375" s="158">
        <f t="shared" si="1072"/>
        <v>21505.699999999993</v>
      </c>
      <c r="DV375" s="155">
        <v>66</v>
      </c>
      <c r="DW375" s="156">
        <v>62</v>
      </c>
      <c r="DX375" s="157">
        <f t="shared" si="1073"/>
        <v>66</v>
      </c>
      <c r="DY375" s="158">
        <f t="shared" si="1073"/>
        <v>62</v>
      </c>
      <c r="DZ375" s="155">
        <v>75</v>
      </c>
      <c r="EA375" s="156">
        <v>46</v>
      </c>
      <c r="EB375" s="157">
        <f t="shared" si="1074"/>
        <v>75</v>
      </c>
      <c r="EC375" s="158">
        <f t="shared" si="1074"/>
        <v>46</v>
      </c>
      <c r="ED375" s="155"/>
      <c r="EE375" s="156"/>
      <c r="EF375" s="157">
        <f t="shared" si="1075"/>
        <v>0</v>
      </c>
      <c r="EG375" s="158">
        <f t="shared" si="1075"/>
        <v>0</v>
      </c>
      <c r="EH375" s="157">
        <f t="shared" si="1076"/>
        <v>141</v>
      </c>
      <c r="EI375" s="158">
        <f t="shared" si="1076"/>
        <v>108</v>
      </c>
      <c r="EJ375" s="157">
        <f t="shared" si="1077"/>
        <v>141</v>
      </c>
      <c r="EK375" s="158">
        <f t="shared" si="1077"/>
        <v>108</v>
      </c>
      <c r="EL375" s="155">
        <v>2.6</v>
      </c>
      <c r="EM375" s="156">
        <v>3</v>
      </c>
      <c r="EN375" s="157">
        <f t="shared" si="1078"/>
        <v>171.6</v>
      </c>
      <c r="EO375" s="158">
        <f t="shared" si="1078"/>
        <v>186</v>
      </c>
      <c r="EP375" s="155">
        <v>3.2</v>
      </c>
      <c r="EQ375" s="156">
        <v>3.1</v>
      </c>
      <c r="ER375" s="157">
        <f t="shared" si="1079"/>
        <v>240</v>
      </c>
      <c r="ES375" s="158">
        <f t="shared" si="1079"/>
        <v>142.6</v>
      </c>
      <c r="ET375" s="155"/>
      <c r="EU375" s="156"/>
      <c r="EV375" s="157">
        <f t="shared" si="1080"/>
        <v>0</v>
      </c>
      <c r="EW375" s="158">
        <f t="shared" si="1080"/>
        <v>0</v>
      </c>
      <c r="EX375" s="157">
        <f t="shared" si="1081"/>
        <v>2.9191489361702128</v>
      </c>
      <c r="EY375" s="158">
        <f t="shared" si="1081"/>
        <v>3.0425925925925927</v>
      </c>
      <c r="EZ375" s="157">
        <f t="shared" si="1082"/>
        <v>411.6</v>
      </c>
      <c r="FA375" s="158">
        <f t="shared" si="1082"/>
        <v>328.6</v>
      </c>
      <c r="FB375" s="155">
        <v>54.2</v>
      </c>
      <c r="FC375" s="156">
        <v>56.1</v>
      </c>
      <c r="FD375" s="157">
        <f t="shared" si="1083"/>
        <v>3577.2000000000003</v>
      </c>
      <c r="FE375" s="158">
        <f t="shared" si="1083"/>
        <v>3478.2000000000003</v>
      </c>
      <c r="FF375" s="155">
        <v>54</v>
      </c>
      <c r="FG375" s="156">
        <v>48.5</v>
      </c>
      <c r="FH375" s="157">
        <f t="shared" si="1084"/>
        <v>4050</v>
      </c>
      <c r="FI375" s="158">
        <f t="shared" si="1084"/>
        <v>2231</v>
      </c>
      <c r="FJ375" s="155"/>
      <c r="FK375" s="156"/>
      <c r="FL375" s="157">
        <f t="shared" si="1085"/>
        <v>0</v>
      </c>
      <c r="FM375" s="158">
        <f t="shared" si="1085"/>
        <v>0</v>
      </c>
      <c r="FN375" s="157">
        <f t="shared" si="1086"/>
        <v>54.0936170212766</v>
      </c>
      <c r="FO375" s="158">
        <f t="shared" si="1086"/>
        <v>52.862962962962968</v>
      </c>
      <c r="FP375" s="157">
        <f t="shared" si="1087"/>
        <v>7627.2000000000007</v>
      </c>
      <c r="FQ375" s="158">
        <f t="shared" si="1087"/>
        <v>5709.2000000000007</v>
      </c>
      <c r="FR375" s="155">
        <v>85</v>
      </c>
      <c r="FS375" s="156">
        <v>98</v>
      </c>
      <c r="FT375" s="157">
        <f t="shared" si="1088"/>
        <v>85</v>
      </c>
      <c r="FU375" s="158">
        <f t="shared" si="1088"/>
        <v>98</v>
      </c>
      <c r="FV375" s="155">
        <v>4.9000000000000004</v>
      </c>
      <c r="FW375" s="156">
        <v>4.0999999999999996</v>
      </c>
      <c r="FX375" s="157">
        <f t="shared" si="1089"/>
        <v>416.50000000000006</v>
      </c>
      <c r="FY375" s="158">
        <f t="shared" si="1089"/>
        <v>401.79999999999995</v>
      </c>
      <c r="FZ375" s="155">
        <v>47.4</v>
      </c>
      <c r="GA375" s="156">
        <v>43.6</v>
      </c>
      <c r="GB375" s="157">
        <f t="shared" si="1090"/>
        <v>4029</v>
      </c>
      <c r="GC375" s="158">
        <f t="shared" si="1090"/>
        <v>4272.8</v>
      </c>
      <c r="GD375" s="157">
        <f t="shared" si="1091"/>
        <v>326</v>
      </c>
      <c r="GE375" s="158">
        <f t="shared" si="1091"/>
        <v>257</v>
      </c>
      <c r="GF375" s="157">
        <f t="shared" si="1091"/>
        <v>326</v>
      </c>
      <c r="GG375" s="158">
        <f t="shared" si="1091"/>
        <v>257</v>
      </c>
      <c r="GH375" s="157">
        <f t="shared" si="1092"/>
        <v>1174</v>
      </c>
      <c r="GI375" s="158">
        <f t="shared" si="1092"/>
        <v>916.3</v>
      </c>
      <c r="GJ375" s="157">
        <f t="shared" si="1093"/>
        <v>22432.799999999999</v>
      </c>
      <c r="GK375" s="158">
        <f t="shared" si="1093"/>
        <v>17380.7</v>
      </c>
      <c r="GL375" s="157">
        <f t="shared" si="1094"/>
        <v>229</v>
      </c>
      <c r="GM375" s="158">
        <f t="shared" si="1094"/>
        <v>178</v>
      </c>
      <c r="GN375" s="157">
        <f t="shared" si="1094"/>
        <v>229</v>
      </c>
      <c r="GO375" s="158">
        <f t="shared" si="1094"/>
        <v>178</v>
      </c>
      <c r="GP375" s="157">
        <f t="shared" si="1095"/>
        <v>752.6</v>
      </c>
      <c r="GQ375" s="158">
        <f t="shared" si="1095"/>
        <v>551.79999999999995</v>
      </c>
      <c r="GR375" s="157">
        <f t="shared" si="1096"/>
        <v>13567.4</v>
      </c>
      <c r="GS375" s="158">
        <f t="shared" si="1096"/>
        <v>9834.2000000000007</v>
      </c>
      <c r="GT375" s="157">
        <f t="shared" si="1097"/>
        <v>555</v>
      </c>
      <c r="GU375" s="158">
        <f t="shared" si="1097"/>
        <v>435</v>
      </c>
      <c r="GV375" s="157">
        <f t="shared" si="1097"/>
        <v>555</v>
      </c>
      <c r="GW375" s="158">
        <f t="shared" si="1097"/>
        <v>435</v>
      </c>
      <c r="GX375" s="157">
        <f t="shared" si="1098"/>
        <v>1926.6</v>
      </c>
      <c r="GY375" s="158">
        <f t="shared" si="1098"/>
        <v>1468.1</v>
      </c>
      <c r="GZ375" s="157">
        <f t="shared" si="1098"/>
        <v>36000.199999999997</v>
      </c>
      <c r="HA375" s="158">
        <f t="shared" si="1098"/>
        <v>27214.9</v>
      </c>
      <c r="HB375" s="157">
        <f t="shared" si="1099"/>
        <v>0</v>
      </c>
      <c r="HC375" s="158">
        <f t="shared" si="1099"/>
        <v>0</v>
      </c>
      <c r="HD375" s="157">
        <f t="shared" si="1099"/>
        <v>0</v>
      </c>
      <c r="HE375" s="158">
        <f t="shared" si="1099"/>
        <v>0</v>
      </c>
      <c r="HF375" s="157" t="str">
        <f t="shared" si="1100"/>
        <v/>
      </c>
      <c r="HG375" s="158" t="str">
        <f t="shared" si="1100"/>
        <v/>
      </c>
      <c r="HH375" s="157" t="str">
        <f t="shared" si="1101"/>
        <v/>
      </c>
      <c r="HI375" s="158" t="str">
        <f t="shared" si="1101"/>
        <v/>
      </c>
      <c r="HJ375" s="157">
        <f t="shared" si="1102"/>
        <v>2343.1</v>
      </c>
      <c r="HK375" s="158">
        <f t="shared" si="1102"/>
        <v>1869.8999999999999</v>
      </c>
      <c r="HL375" s="157">
        <f t="shared" si="1103"/>
        <v>40029.199999999997</v>
      </c>
      <c r="HM375" s="158">
        <f t="shared" si="1103"/>
        <v>31487.699999999993</v>
      </c>
    </row>
    <row r="376" spans="1:221">
      <c r="A376" s="265" t="s">
        <v>693</v>
      </c>
      <c r="B376" s="213" t="s">
        <v>778</v>
      </c>
      <c r="C376" s="214"/>
      <c r="D376" s="13">
        <v>228316</v>
      </c>
      <c r="E376" s="13">
        <v>9</v>
      </c>
      <c r="F376" s="155">
        <v>615</v>
      </c>
      <c r="G376" s="156">
        <v>631</v>
      </c>
      <c r="H376" s="155">
        <v>24</v>
      </c>
      <c r="I376" s="156">
        <v>26</v>
      </c>
      <c r="J376" s="157">
        <f t="shared" si="1036"/>
        <v>591</v>
      </c>
      <c r="K376" s="158">
        <f t="shared" si="1036"/>
        <v>605</v>
      </c>
      <c r="L376" s="155"/>
      <c r="M376" s="156"/>
      <c r="N376" s="157">
        <f t="shared" si="1037"/>
        <v>591</v>
      </c>
      <c r="O376" s="158">
        <f t="shared" si="1037"/>
        <v>605</v>
      </c>
      <c r="P376" s="157">
        <f t="shared" si="1037"/>
        <v>591</v>
      </c>
      <c r="Q376" s="158">
        <f t="shared" si="1037"/>
        <v>605</v>
      </c>
      <c r="R376" s="155">
        <v>103</v>
      </c>
      <c r="S376" s="156">
        <v>71</v>
      </c>
      <c r="T376" s="157">
        <f t="shared" si="1038"/>
        <v>103</v>
      </c>
      <c r="U376" s="158">
        <f t="shared" si="1038"/>
        <v>71</v>
      </c>
      <c r="V376" s="155">
        <v>45</v>
      </c>
      <c r="W376" s="156">
        <v>67</v>
      </c>
      <c r="X376" s="157">
        <f t="shared" si="1039"/>
        <v>45</v>
      </c>
      <c r="Y376" s="158">
        <f t="shared" si="1039"/>
        <v>67</v>
      </c>
      <c r="Z376" s="155"/>
      <c r="AA376" s="156"/>
      <c r="AB376" s="157">
        <f t="shared" si="1040"/>
        <v>0</v>
      </c>
      <c r="AC376" s="158">
        <f t="shared" si="1040"/>
        <v>0</v>
      </c>
      <c r="AD376" s="157">
        <f t="shared" si="1041"/>
        <v>148</v>
      </c>
      <c r="AE376" s="158">
        <f t="shared" si="1041"/>
        <v>138</v>
      </c>
      <c r="AF376" s="157">
        <f t="shared" si="1042"/>
        <v>148</v>
      </c>
      <c r="AG376" s="158">
        <f t="shared" si="1042"/>
        <v>138</v>
      </c>
      <c r="AH376" s="155">
        <v>3.5</v>
      </c>
      <c r="AI376" s="156">
        <v>3.4</v>
      </c>
      <c r="AJ376" s="157">
        <f t="shared" si="1043"/>
        <v>360.5</v>
      </c>
      <c r="AK376" s="157">
        <f t="shared" si="1043"/>
        <v>241.4</v>
      </c>
      <c r="AL376" s="155">
        <v>3.3</v>
      </c>
      <c r="AM376" s="156">
        <v>2.4</v>
      </c>
      <c r="AN376" s="157">
        <f t="shared" si="1044"/>
        <v>148.5</v>
      </c>
      <c r="AO376" s="157">
        <f t="shared" si="1044"/>
        <v>160.79999999999998</v>
      </c>
      <c r="AP376" s="155"/>
      <c r="AQ376" s="156"/>
      <c r="AR376" s="157">
        <f t="shared" si="1045"/>
        <v>0</v>
      </c>
      <c r="AS376" s="158">
        <f t="shared" si="1045"/>
        <v>0</v>
      </c>
      <c r="AT376" s="157">
        <f t="shared" si="1046"/>
        <v>3.439189189189189</v>
      </c>
      <c r="AU376" s="158">
        <f t="shared" si="1046"/>
        <v>2.9144927536231884</v>
      </c>
      <c r="AV376" s="157">
        <f t="shared" si="1047"/>
        <v>509</v>
      </c>
      <c r="AW376" s="158">
        <f t="shared" si="1047"/>
        <v>402.2</v>
      </c>
      <c r="AX376" s="155">
        <v>66.3</v>
      </c>
      <c r="AY376" s="156">
        <v>61.3</v>
      </c>
      <c r="AZ376" s="157">
        <f t="shared" si="1048"/>
        <v>6828.9</v>
      </c>
      <c r="BA376" s="158">
        <f t="shared" si="1048"/>
        <v>4352.3</v>
      </c>
      <c r="BB376" s="155">
        <v>56.9</v>
      </c>
      <c r="BC376" s="156">
        <v>44.2</v>
      </c>
      <c r="BD376" s="157">
        <f t="shared" si="1049"/>
        <v>2560.5</v>
      </c>
      <c r="BE376" s="158">
        <f t="shared" si="1049"/>
        <v>2961.4</v>
      </c>
      <c r="BF376" s="155"/>
      <c r="BG376" s="156"/>
      <c r="BH376" s="157">
        <f t="shared" si="1050"/>
        <v>0</v>
      </c>
      <c r="BI376" s="158">
        <f t="shared" si="1050"/>
        <v>0</v>
      </c>
      <c r="BJ376" s="157">
        <f t="shared" si="1051"/>
        <v>63.441891891891892</v>
      </c>
      <c r="BK376" s="158">
        <f t="shared" si="1051"/>
        <v>52.997826086956529</v>
      </c>
      <c r="BL376" s="157">
        <f t="shared" si="1052"/>
        <v>9389.4</v>
      </c>
      <c r="BM376" s="158">
        <f t="shared" si="1052"/>
        <v>7313.7000000000007</v>
      </c>
      <c r="BN376" s="155">
        <v>156</v>
      </c>
      <c r="BO376" s="156">
        <v>162</v>
      </c>
      <c r="BP376" s="157">
        <f t="shared" si="1053"/>
        <v>156</v>
      </c>
      <c r="BQ376" s="158">
        <f t="shared" si="1053"/>
        <v>162</v>
      </c>
      <c r="BR376" s="155">
        <v>114</v>
      </c>
      <c r="BS376" s="156">
        <v>134</v>
      </c>
      <c r="BT376" s="157">
        <f t="shared" si="1054"/>
        <v>114</v>
      </c>
      <c r="BU376" s="158">
        <f t="shared" si="1054"/>
        <v>134</v>
      </c>
      <c r="BV376" s="155"/>
      <c r="BW376" s="156"/>
      <c r="BX376" s="157">
        <f t="shared" si="1055"/>
        <v>0</v>
      </c>
      <c r="BY376" s="158">
        <f t="shared" si="1055"/>
        <v>0</v>
      </c>
      <c r="BZ376" s="157">
        <f t="shared" si="1056"/>
        <v>270</v>
      </c>
      <c r="CA376" s="158">
        <f t="shared" si="1056"/>
        <v>296</v>
      </c>
      <c r="CB376" s="157">
        <f t="shared" si="1057"/>
        <v>270</v>
      </c>
      <c r="CC376" s="158">
        <f t="shared" si="1057"/>
        <v>296</v>
      </c>
      <c r="CD376" s="155">
        <v>4.0999999999999996</v>
      </c>
      <c r="CE376" s="156">
        <v>4.2</v>
      </c>
      <c r="CF376" s="157">
        <f t="shared" si="1058"/>
        <v>639.59999999999991</v>
      </c>
      <c r="CG376" s="158">
        <f t="shared" si="1058"/>
        <v>680.4</v>
      </c>
      <c r="CH376" s="155">
        <v>5.0999999999999996</v>
      </c>
      <c r="CI376" s="156">
        <v>4.0999999999999996</v>
      </c>
      <c r="CJ376" s="157">
        <f t="shared" si="1059"/>
        <v>581.4</v>
      </c>
      <c r="CK376" s="158">
        <f t="shared" si="1059"/>
        <v>549.4</v>
      </c>
      <c r="CL376" s="155"/>
      <c r="CM376" s="156"/>
      <c r="CN376" s="157">
        <f t="shared" si="1060"/>
        <v>0</v>
      </c>
      <c r="CO376" s="158">
        <f t="shared" si="1060"/>
        <v>0</v>
      </c>
      <c r="CP376" s="157">
        <f t="shared" si="1061"/>
        <v>4.5222222222222221</v>
      </c>
      <c r="CQ376" s="158">
        <f t="shared" si="1061"/>
        <v>4.1547297297297296</v>
      </c>
      <c r="CR376" s="157">
        <f t="shared" si="1062"/>
        <v>1221</v>
      </c>
      <c r="CS376" s="158">
        <f t="shared" si="1062"/>
        <v>1229.8</v>
      </c>
      <c r="CT376" s="155">
        <v>81.099999999999994</v>
      </c>
      <c r="CU376" s="156">
        <v>79.8</v>
      </c>
      <c r="CV376" s="157">
        <f t="shared" si="1063"/>
        <v>12651.599999999999</v>
      </c>
      <c r="CW376" s="158">
        <f t="shared" si="1063"/>
        <v>12927.6</v>
      </c>
      <c r="CX376" s="155">
        <v>84</v>
      </c>
      <c r="CY376" s="156">
        <v>70</v>
      </c>
      <c r="CZ376" s="157">
        <f t="shared" si="1064"/>
        <v>9576</v>
      </c>
      <c r="DA376" s="158">
        <f t="shared" si="1064"/>
        <v>9380</v>
      </c>
      <c r="DB376" s="155"/>
      <c r="DC376" s="156"/>
      <c r="DD376" s="157">
        <f t="shared" si="1065"/>
        <v>0</v>
      </c>
      <c r="DE376" s="158">
        <f t="shared" si="1065"/>
        <v>0</v>
      </c>
      <c r="DF376" s="157">
        <f t="shared" si="1066"/>
        <v>82.324444444444438</v>
      </c>
      <c r="DG376" s="158">
        <f t="shared" si="1066"/>
        <v>75.36351351351351</v>
      </c>
      <c r="DH376" s="157">
        <f t="shared" si="1067"/>
        <v>22227.599999999999</v>
      </c>
      <c r="DI376" s="158">
        <f t="shared" si="1067"/>
        <v>22307.599999999999</v>
      </c>
      <c r="DJ376" s="157">
        <f t="shared" si="1068"/>
        <v>418</v>
      </c>
      <c r="DK376" s="158">
        <f t="shared" si="1068"/>
        <v>434</v>
      </c>
      <c r="DL376" s="157">
        <f t="shared" si="1068"/>
        <v>418</v>
      </c>
      <c r="DM376" s="158">
        <f t="shared" si="1068"/>
        <v>434</v>
      </c>
      <c r="DN376" s="157">
        <f t="shared" si="1069"/>
        <v>4.1387559808612444</v>
      </c>
      <c r="DO376" s="158">
        <f t="shared" si="1069"/>
        <v>3.7603686635944702</v>
      </c>
      <c r="DP376" s="157">
        <f t="shared" si="1070"/>
        <v>1730.0000000000002</v>
      </c>
      <c r="DQ376" s="158">
        <f t="shared" si="1070"/>
        <v>1632</v>
      </c>
      <c r="DR376" s="157">
        <f t="shared" si="1071"/>
        <v>75.638755980861248</v>
      </c>
      <c r="DS376" s="158">
        <f t="shared" si="1071"/>
        <v>68.251843317972344</v>
      </c>
      <c r="DT376" s="157">
        <f t="shared" si="1072"/>
        <v>31617</v>
      </c>
      <c r="DU376" s="158">
        <f t="shared" si="1072"/>
        <v>29621.3</v>
      </c>
      <c r="DV376" s="155">
        <v>36</v>
      </c>
      <c r="DW376" s="156">
        <v>38</v>
      </c>
      <c r="DX376" s="157">
        <f t="shared" si="1073"/>
        <v>36</v>
      </c>
      <c r="DY376" s="158">
        <f t="shared" si="1073"/>
        <v>38</v>
      </c>
      <c r="DZ376" s="155">
        <v>37</v>
      </c>
      <c r="EA376" s="156">
        <v>53</v>
      </c>
      <c r="EB376" s="157">
        <f t="shared" si="1074"/>
        <v>37</v>
      </c>
      <c r="EC376" s="158">
        <f t="shared" si="1074"/>
        <v>53</v>
      </c>
      <c r="ED376" s="155"/>
      <c r="EE376" s="156"/>
      <c r="EF376" s="157">
        <f t="shared" si="1075"/>
        <v>0</v>
      </c>
      <c r="EG376" s="158">
        <f t="shared" si="1075"/>
        <v>0</v>
      </c>
      <c r="EH376" s="157">
        <f t="shared" si="1076"/>
        <v>73</v>
      </c>
      <c r="EI376" s="158">
        <f t="shared" si="1076"/>
        <v>91</v>
      </c>
      <c r="EJ376" s="157">
        <f t="shared" si="1077"/>
        <v>73</v>
      </c>
      <c r="EK376" s="158">
        <f t="shared" si="1077"/>
        <v>91</v>
      </c>
      <c r="EL376" s="155">
        <v>2.9</v>
      </c>
      <c r="EM376" s="156">
        <v>2.8</v>
      </c>
      <c r="EN376" s="157">
        <f t="shared" si="1078"/>
        <v>104.39999999999999</v>
      </c>
      <c r="EO376" s="158">
        <f t="shared" si="1078"/>
        <v>106.39999999999999</v>
      </c>
      <c r="EP376" s="155">
        <v>3.7</v>
      </c>
      <c r="EQ376" s="156">
        <v>3.4</v>
      </c>
      <c r="ER376" s="157">
        <f t="shared" si="1079"/>
        <v>136.9</v>
      </c>
      <c r="ES376" s="158">
        <f t="shared" si="1079"/>
        <v>180.2</v>
      </c>
      <c r="ET376" s="155"/>
      <c r="EU376" s="156"/>
      <c r="EV376" s="157">
        <f t="shared" si="1080"/>
        <v>0</v>
      </c>
      <c r="EW376" s="158">
        <f t="shared" si="1080"/>
        <v>0</v>
      </c>
      <c r="EX376" s="157">
        <f t="shared" si="1081"/>
        <v>3.3054794520547945</v>
      </c>
      <c r="EY376" s="158">
        <f t="shared" si="1081"/>
        <v>3.1494505494505489</v>
      </c>
      <c r="EZ376" s="157">
        <f t="shared" si="1082"/>
        <v>241.3</v>
      </c>
      <c r="FA376" s="158">
        <f t="shared" si="1082"/>
        <v>286.59999999999997</v>
      </c>
      <c r="FB376" s="155">
        <v>56.1</v>
      </c>
      <c r="FC376" s="156">
        <v>49.4</v>
      </c>
      <c r="FD376" s="157">
        <f t="shared" si="1083"/>
        <v>2019.6000000000001</v>
      </c>
      <c r="FE376" s="158">
        <f t="shared" si="1083"/>
        <v>1877.2</v>
      </c>
      <c r="FF376" s="155">
        <v>60.5</v>
      </c>
      <c r="FG376" s="156">
        <v>56.7</v>
      </c>
      <c r="FH376" s="157">
        <f t="shared" si="1084"/>
        <v>2238.5</v>
      </c>
      <c r="FI376" s="158">
        <f t="shared" si="1084"/>
        <v>3005.1000000000004</v>
      </c>
      <c r="FJ376" s="155"/>
      <c r="FK376" s="156"/>
      <c r="FL376" s="157">
        <f t="shared" si="1085"/>
        <v>0</v>
      </c>
      <c r="FM376" s="158">
        <f t="shared" si="1085"/>
        <v>0</v>
      </c>
      <c r="FN376" s="157">
        <f t="shared" si="1086"/>
        <v>58.330136986301376</v>
      </c>
      <c r="FO376" s="158">
        <f t="shared" si="1086"/>
        <v>53.651648351648355</v>
      </c>
      <c r="FP376" s="157">
        <f t="shared" si="1087"/>
        <v>4258.1000000000004</v>
      </c>
      <c r="FQ376" s="158">
        <f t="shared" si="1087"/>
        <v>4882.3</v>
      </c>
      <c r="FR376" s="155">
        <v>100</v>
      </c>
      <c r="FS376" s="156">
        <v>80</v>
      </c>
      <c r="FT376" s="157">
        <f t="shared" si="1088"/>
        <v>100</v>
      </c>
      <c r="FU376" s="158">
        <f t="shared" si="1088"/>
        <v>80</v>
      </c>
      <c r="FV376" s="155">
        <v>4.2</v>
      </c>
      <c r="FW376" s="156">
        <v>4</v>
      </c>
      <c r="FX376" s="157">
        <f t="shared" si="1089"/>
        <v>420</v>
      </c>
      <c r="FY376" s="158">
        <f t="shared" si="1089"/>
        <v>320</v>
      </c>
      <c r="FZ376" s="155">
        <v>44.8</v>
      </c>
      <c r="GA376" s="156">
        <v>41</v>
      </c>
      <c r="GB376" s="157">
        <f t="shared" si="1090"/>
        <v>4480</v>
      </c>
      <c r="GC376" s="158">
        <f t="shared" si="1090"/>
        <v>3280</v>
      </c>
      <c r="GD376" s="157">
        <f t="shared" si="1091"/>
        <v>295</v>
      </c>
      <c r="GE376" s="158">
        <f t="shared" si="1091"/>
        <v>271</v>
      </c>
      <c r="GF376" s="157">
        <f t="shared" si="1091"/>
        <v>295</v>
      </c>
      <c r="GG376" s="158">
        <f t="shared" si="1091"/>
        <v>271</v>
      </c>
      <c r="GH376" s="157">
        <f t="shared" si="1092"/>
        <v>1104.5</v>
      </c>
      <c r="GI376" s="158">
        <f t="shared" si="1092"/>
        <v>1028.2</v>
      </c>
      <c r="GJ376" s="157">
        <f t="shared" si="1093"/>
        <v>21500.1</v>
      </c>
      <c r="GK376" s="158">
        <f t="shared" si="1093"/>
        <v>19157.100000000002</v>
      </c>
      <c r="GL376" s="157">
        <f t="shared" si="1094"/>
        <v>196</v>
      </c>
      <c r="GM376" s="158">
        <f t="shared" si="1094"/>
        <v>254</v>
      </c>
      <c r="GN376" s="157">
        <f t="shared" si="1094"/>
        <v>196</v>
      </c>
      <c r="GO376" s="158">
        <f t="shared" si="1094"/>
        <v>254</v>
      </c>
      <c r="GP376" s="157">
        <f t="shared" si="1095"/>
        <v>866.8</v>
      </c>
      <c r="GQ376" s="158">
        <f t="shared" si="1095"/>
        <v>890.39999999999986</v>
      </c>
      <c r="GR376" s="157">
        <f t="shared" si="1096"/>
        <v>14375</v>
      </c>
      <c r="GS376" s="158">
        <f t="shared" si="1096"/>
        <v>15346.5</v>
      </c>
      <c r="GT376" s="157">
        <f t="shared" si="1097"/>
        <v>491</v>
      </c>
      <c r="GU376" s="158">
        <f t="shared" si="1097"/>
        <v>525</v>
      </c>
      <c r="GV376" s="157">
        <f t="shared" si="1097"/>
        <v>491</v>
      </c>
      <c r="GW376" s="158">
        <f t="shared" si="1097"/>
        <v>525</v>
      </c>
      <c r="GX376" s="157">
        <f t="shared" si="1098"/>
        <v>1971.3</v>
      </c>
      <c r="GY376" s="158">
        <f t="shared" si="1098"/>
        <v>1918.6</v>
      </c>
      <c r="GZ376" s="157">
        <f t="shared" si="1098"/>
        <v>35875.1</v>
      </c>
      <c r="HA376" s="158">
        <f t="shared" si="1098"/>
        <v>34503.600000000006</v>
      </c>
      <c r="HB376" s="157">
        <f t="shared" si="1099"/>
        <v>0</v>
      </c>
      <c r="HC376" s="158">
        <f t="shared" si="1099"/>
        <v>0</v>
      </c>
      <c r="HD376" s="157">
        <f t="shared" si="1099"/>
        <v>0</v>
      </c>
      <c r="HE376" s="158">
        <f t="shared" si="1099"/>
        <v>0</v>
      </c>
      <c r="HF376" s="157" t="str">
        <f t="shared" si="1100"/>
        <v/>
      </c>
      <c r="HG376" s="158" t="str">
        <f t="shared" si="1100"/>
        <v/>
      </c>
      <c r="HH376" s="157" t="str">
        <f t="shared" si="1101"/>
        <v/>
      </c>
      <c r="HI376" s="158" t="str">
        <f t="shared" si="1101"/>
        <v/>
      </c>
      <c r="HJ376" s="157">
        <f t="shared" si="1102"/>
        <v>2391.3000000000002</v>
      </c>
      <c r="HK376" s="158">
        <f t="shared" si="1102"/>
        <v>2238.6</v>
      </c>
      <c r="HL376" s="157">
        <f t="shared" si="1103"/>
        <v>40355.1</v>
      </c>
      <c r="HM376" s="158">
        <f t="shared" si="1103"/>
        <v>37783.599999999999</v>
      </c>
    </row>
    <row r="377" spans="1:221">
      <c r="A377" s="265" t="s">
        <v>693</v>
      </c>
      <c r="B377" s="213" t="s">
        <v>779</v>
      </c>
      <c r="C377" s="214"/>
      <c r="D377" s="13">
        <v>228608</v>
      </c>
      <c r="E377" s="13">
        <v>9</v>
      </c>
      <c r="F377" s="155">
        <v>598</v>
      </c>
      <c r="G377" s="156">
        <v>500</v>
      </c>
      <c r="H377" s="155">
        <v>23</v>
      </c>
      <c r="I377" s="156">
        <v>2</v>
      </c>
      <c r="J377" s="157">
        <f t="shared" si="1036"/>
        <v>575</v>
      </c>
      <c r="K377" s="158">
        <f t="shared" si="1036"/>
        <v>498</v>
      </c>
      <c r="L377" s="155"/>
      <c r="M377" s="156"/>
      <c r="N377" s="157">
        <f t="shared" si="1037"/>
        <v>575</v>
      </c>
      <c r="O377" s="158">
        <f t="shared" si="1037"/>
        <v>498</v>
      </c>
      <c r="P377" s="157">
        <f t="shared" si="1037"/>
        <v>575</v>
      </c>
      <c r="Q377" s="158">
        <f t="shared" si="1037"/>
        <v>498</v>
      </c>
      <c r="R377" s="155">
        <v>27</v>
      </c>
      <c r="S377" s="156">
        <v>25</v>
      </c>
      <c r="T377" s="157">
        <f t="shared" si="1038"/>
        <v>27</v>
      </c>
      <c r="U377" s="158">
        <f t="shared" si="1038"/>
        <v>25</v>
      </c>
      <c r="V377" s="155">
        <v>25</v>
      </c>
      <c r="W377" s="156">
        <v>13</v>
      </c>
      <c r="X377" s="157">
        <f t="shared" si="1039"/>
        <v>25</v>
      </c>
      <c r="Y377" s="158">
        <f t="shared" si="1039"/>
        <v>13</v>
      </c>
      <c r="Z377" s="155"/>
      <c r="AA377" s="156"/>
      <c r="AB377" s="157">
        <f t="shared" si="1040"/>
        <v>0</v>
      </c>
      <c r="AC377" s="158">
        <f t="shared" si="1040"/>
        <v>0</v>
      </c>
      <c r="AD377" s="157">
        <f t="shared" si="1041"/>
        <v>52</v>
      </c>
      <c r="AE377" s="158">
        <f t="shared" si="1041"/>
        <v>38</v>
      </c>
      <c r="AF377" s="157">
        <f t="shared" si="1042"/>
        <v>52</v>
      </c>
      <c r="AG377" s="158">
        <f t="shared" si="1042"/>
        <v>38</v>
      </c>
      <c r="AH377" s="155">
        <v>4.3</v>
      </c>
      <c r="AI377" s="156">
        <v>3.2</v>
      </c>
      <c r="AJ377" s="157">
        <f t="shared" si="1043"/>
        <v>116.1</v>
      </c>
      <c r="AK377" s="157">
        <f t="shared" si="1043"/>
        <v>80</v>
      </c>
      <c r="AL377" s="155">
        <v>3.2</v>
      </c>
      <c r="AM377" s="156">
        <v>5</v>
      </c>
      <c r="AN377" s="157">
        <f t="shared" si="1044"/>
        <v>80</v>
      </c>
      <c r="AO377" s="157">
        <f t="shared" si="1044"/>
        <v>65</v>
      </c>
      <c r="AP377" s="155"/>
      <c r="AQ377" s="156"/>
      <c r="AR377" s="157">
        <f t="shared" si="1045"/>
        <v>0</v>
      </c>
      <c r="AS377" s="158">
        <f t="shared" si="1045"/>
        <v>0</v>
      </c>
      <c r="AT377" s="157">
        <f t="shared" si="1046"/>
        <v>3.7711538461538461</v>
      </c>
      <c r="AU377" s="158">
        <f t="shared" si="1046"/>
        <v>3.8157894736842106</v>
      </c>
      <c r="AV377" s="157">
        <f t="shared" si="1047"/>
        <v>196.1</v>
      </c>
      <c r="AW377" s="158">
        <f t="shared" si="1047"/>
        <v>145</v>
      </c>
      <c r="AX377" s="155">
        <v>60.3</v>
      </c>
      <c r="AY377" s="156">
        <v>65.8</v>
      </c>
      <c r="AZ377" s="157">
        <f t="shared" si="1048"/>
        <v>1628.1</v>
      </c>
      <c r="BA377" s="158">
        <f t="shared" si="1048"/>
        <v>1645</v>
      </c>
      <c r="BB377" s="155">
        <v>62.7</v>
      </c>
      <c r="BC377" s="156">
        <v>82.5</v>
      </c>
      <c r="BD377" s="157">
        <f t="shared" si="1049"/>
        <v>1567.5</v>
      </c>
      <c r="BE377" s="158">
        <f t="shared" si="1049"/>
        <v>1072.5</v>
      </c>
      <c r="BF377" s="155"/>
      <c r="BG377" s="156"/>
      <c r="BH377" s="157">
        <f t="shared" si="1050"/>
        <v>0</v>
      </c>
      <c r="BI377" s="158">
        <f t="shared" si="1050"/>
        <v>0</v>
      </c>
      <c r="BJ377" s="157">
        <f t="shared" si="1051"/>
        <v>61.45384615384615</v>
      </c>
      <c r="BK377" s="158">
        <f t="shared" si="1051"/>
        <v>71.513157894736835</v>
      </c>
      <c r="BL377" s="157">
        <f t="shared" si="1052"/>
        <v>3195.6</v>
      </c>
      <c r="BM377" s="158">
        <f t="shared" si="1052"/>
        <v>2717.4999999999995</v>
      </c>
      <c r="BN377" s="155">
        <v>79</v>
      </c>
      <c r="BO377" s="156">
        <v>75</v>
      </c>
      <c r="BP377" s="157">
        <f t="shared" si="1053"/>
        <v>79</v>
      </c>
      <c r="BQ377" s="158">
        <f t="shared" si="1053"/>
        <v>75</v>
      </c>
      <c r="BR377" s="155">
        <v>56</v>
      </c>
      <c r="BS377" s="156">
        <v>52</v>
      </c>
      <c r="BT377" s="157">
        <f t="shared" si="1054"/>
        <v>56</v>
      </c>
      <c r="BU377" s="158">
        <f t="shared" si="1054"/>
        <v>52</v>
      </c>
      <c r="BV377" s="155"/>
      <c r="BW377" s="156"/>
      <c r="BX377" s="157">
        <f t="shared" si="1055"/>
        <v>0</v>
      </c>
      <c r="BY377" s="158">
        <f t="shared" si="1055"/>
        <v>0</v>
      </c>
      <c r="BZ377" s="157">
        <f t="shared" si="1056"/>
        <v>135</v>
      </c>
      <c r="CA377" s="158">
        <f t="shared" si="1056"/>
        <v>127</v>
      </c>
      <c r="CB377" s="157">
        <f t="shared" si="1057"/>
        <v>135</v>
      </c>
      <c r="CC377" s="158">
        <f t="shared" si="1057"/>
        <v>127</v>
      </c>
      <c r="CD377" s="155">
        <v>3.9</v>
      </c>
      <c r="CE377" s="156">
        <v>3.8</v>
      </c>
      <c r="CF377" s="157">
        <f t="shared" si="1058"/>
        <v>308.09999999999997</v>
      </c>
      <c r="CG377" s="158">
        <f t="shared" si="1058"/>
        <v>285</v>
      </c>
      <c r="CH377" s="155">
        <v>4.7</v>
      </c>
      <c r="CI377" s="156">
        <v>4.3</v>
      </c>
      <c r="CJ377" s="157">
        <f t="shared" si="1059"/>
        <v>263.2</v>
      </c>
      <c r="CK377" s="158">
        <f t="shared" si="1059"/>
        <v>223.6</v>
      </c>
      <c r="CL377" s="155"/>
      <c r="CM377" s="156"/>
      <c r="CN377" s="157">
        <f t="shared" si="1060"/>
        <v>0</v>
      </c>
      <c r="CO377" s="158">
        <f t="shared" si="1060"/>
        <v>0</v>
      </c>
      <c r="CP377" s="157">
        <f t="shared" si="1061"/>
        <v>4.2318518518518511</v>
      </c>
      <c r="CQ377" s="158">
        <f t="shared" si="1061"/>
        <v>4.0047244094488192</v>
      </c>
      <c r="CR377" s="157">
        <f t="shared" si="1062"/>
        <v>571.29999999999984</v>
      </c>
      <c r="CS377" s="158">
        <f t="shared" si="1062"/>
        <v>508.6</v>
      </c>
      <c r="CT377" s="155">
        <v>82.3</v>
      </c>
      <c r="CU377" s="156">
        <v>79.2</v>
      </c>
      <c r="CV377" s="157">
        <f t="shared" si="1063"/>
        <v>6501.7</v>
      </c>
      <c r="CW377" s="158">
        <f t="shared" si="1063"/>
        <v>5940</v>
      </c>
      <c r="CX377" s="155">
        <v>89.1</v>
      </c>
      <c r="CY377" s="156">
        <v>84.8</v>
      </c>
      <c r="CZ377" s="157">
        <f t="shared" si="1064"/>
        <v>4989.5999999999995</v>
      </c>
      <c r="DA377" s="158">
        <f t="shared" si="1064"/>
        <v>4409.5999999999995</v>
      </c>
      <c r="DB377" s="155"/>
      <c r="DC377" s="156"/>
      <c r="DD377" s="157">
        <f t="shared" si="1065"/>
        <v>0</v>
      </c>
      <c r="DE377" s="158">
        <f t="shared" si="1065"/>
        <v>0</v>
      </c>
      <c r="DF377" s="157">
        <f t="shared" si="1066"/>
        <v>85.120740740740729</v>
      </c>
      <c r="DG377" s="158">
        <f t="shared" si="1066"/>
        <v>81.492913385826753</v>
      </c>
      <c r="DH377" s="157">
        <f t="shared" si="1067"/>
        <v>11491.3</v>
      </c>
      <c r="DI377" s="158">
        <f t="shared" si="1067"/>
        <v>10349.599999999999</v>
      </c>
      <c r="DJ377" s="157">
        <f t="shared" si="1068"/>
        <v>187</v>
      </c>
      <c r="DK377" s="158">
        <f t="shared" si="1068"/>
        <v>165</v>
      </c>
      <c r="DL377" s="157">
        <f t="shared" si="1068"/>
        <v>187</v>
      </c>
      <c r="DM377" s="158">
        <f t="shared" si="1068"/>
        <v>165</v>
      </c>
      <c r="DN377" s="157">
        <f t="shared" si="1069"/>
        <v>4.1037433155080203</v>
      </c>
      <c r="DO377" s="158">
        <f t="shared" si="1069"/>
        <v>3.9612121212121214</v>
      </c>
      <c r="DP377" s="157">
        <f t="shared" si="1070"/>
        <v>767.39999999999975</v>
      </c>
      <c r="DQ377" s="158">
        <f t="shared" si="1070"/>
        <v>653.6</v>
      </c>
      <c r="DR377" s="157">
        <f t="shared" si="1071"/>
        <v>78.539572192513361</v>
      </c>
      <c r="DS377" s="158">
        <f t="shared" si="1071"/>
        <v>79.194545454545448</v>
      </c>
      <c r="DT377" s="157">
        <f t="shared" si="1072"/>
        <v>14686.899999999998</v>
      </c>
      <c r="DU377" s="158">
        <f t="shared" si="1072"/>
        <v>13067.099999999999</v>
      </c>
      <c r="DV377" s="155">
        <v>68</v>
      </c>
      <c r="DW377" s="156">
        <v>38</v>
      </c>
      <c r="DX377" s="157">
        <f t="shared" si="1073"/>
        <v>68</v>
      </c>
      <c r="DY377" s="158">
        <f t="shared" si="1073"/>
        <v>38</v>
      </c>
      <c r="DZ377" s="155">
        <v>146</v>
      </c>
      <c r="EA377" s="156">
        <v>151</v>
      </c>
      <c r="EB377" s="157">
        <f t="shared" si="1074"/>
        <v>146</v>
      </c>
      <c r="EC377" s="158">
        <f t="shared" si="1074"/>
        <v>151</v>
      </c>
      <c r="ED377" s="155"/>
      <c r="EE377" s="156"/>
      <c r="EF377" s="157">
        <f t="shared" si="1075"/>
        <v>0</v>
      </c>
      <c r="EG377" s="158">
        <f t="shared" si="1075"/>
        <v>0</v>
      </c>
      <c r="EH377" s="157">
        <f t="shared" si="1076"/>
        <v>214</v>
      </c>
      <c r="EI377" s="158">
        <f t="shared" si="1076"/>
        <v>189</v>
      </c>
      <c r="EJ377" s="157">
        <f t="shared" si="1077"/>
        <v>214</v>
      </c>
      <c r="EK377" s="158">
        <f t="shared" si="1077"/>
        <v>189</v>
      </c>
      <c r="EL377" s="155">
        <v>2.6</v>
      </c>
      <c r="EM377" s="156">
        <v>2.2999999999999998</v>
      </c>
      <c r="EN377" s="157">
        <f t="shared" si="1078"/>
        <v>176.8</v>
      </c>
      <c r="EO377" s="158">
        <f t="shared" si="1078"/>
        <v>87.399999999999991</v>
      </c>
      <c r="EP377" s="155">
        <v>2.8</v>
      </c>
      <c r="EQ377" s="156">
        <v>2.6</v>
      </c>
      <c r="ER377" s="157">
        <f t="shared" si="1079"/>
        <v>408.79999999999995</v>
      </c>
      <c r="ES377" s="158">
        <f t="shared" si="1079"/>
        <v>392.6</v>
      </c>
      <c r="ET377" s="155"/>
      <c r="EU377" s="156"/>
      <c r="EV377" s="157">
        <f t="shared" si="1080"/>
        <v>0</v>
      </c>
      <c r="EW377" s="158">
        <f t="shared" si="1080"/>
        <v>0</v>
      </c>
      <c r="EX377" s="157">
        <f t="shared" si="1081"/>
        <v>2.7364485981308406</v>
      </c>
      <c r="EY377" s="158">
        <f t="shared" si="1081"/>
        <v>2.5396825396825395</v>
      </c>
      <c r="EZ377" s="157">
        <f t="shared" si="1082"/>
        <v>585.59999999999991</v>
      </c>
      <c r="FA377" s="158">
        <f t="shared" si="1082"/>
        <v>480</v>
      </c>
      <c r="FB377" s="155">
        <v>50.5</v>
      </c>
      <c r="FC377" s="156">
        <v>50.5</v>
      </c>
      <c r="FD377" s="157">
        <f t="shared" si="1083"/>
        <v>3434</v>
      </c>
      <c r="FE377" s="158">
        <f t="shared" si="1083"/>
        <v>1919</v>
      </c>
      <c r="FF377" s="155">
        <v>50.3</v>
      </c>
      <c r="FG377" s="156">
        <v>40.799999999999997</v>
      </c>
      <c r="FH377" s="157">
        <f t="shared" si="1084"/>
        <v>7343.7999999999993</v>
      </c>
      <c r="FI377" s="158">
        <f t="shared" si="1084"/>
        <v>6160.7999999999993</v>
      </c>
      <c r="FJ377" s="155"/>
      <c r="FK377" s="156"/>
      <c r="FL377" s="157">
        <f t="shared" si="1085"/>
        <v>0</v>
      </c>
      <c r="FM377" s="158">
        <f t="shared" si="1085"/>
        <v>0</v>
      </c>
      <c r="FN377" s="157">
        <f t="shared" si="1086"/>
        <v>50.363551401869152</v>
      </c>
      <c r="FO377" s="158">
        <f t="shared" si="1086"/>
        <v>42.750264550264546</v>
      </c>
      <c r="FP377" s="157">
        <f t="shared" si="1087"/>
        <v>10777.8</v>
      </c>
      <c r="FQ377" s="158">
        <f t="shared" si="1087"/>
        <v>8079.7999999999993</v>
      </c>
      <c r="FR377" s="155">
        <v>174</v>
      </c>
      <c r="FS377" s="156">
        <v>144</v>
      </c>
      <c r="FT377" s="157">
        <f t="shared" si="1088"/>
        <v>174</v>
      </c>
      <c r="FU377" s="158">
        <f t="shared" si="1088"/>
        <v>144</v>
      </c>
      <c r="FV377" s="155">
        <v>2.5</v>
      </c>
      <c r="FW377" s="156">
        <v>2.7</v>
      </c>
      <c r="FX377" s="157">
        <f t="shared" si="1089"/>
        <v>435</v>
      </c>
      <c r="FY377" s="158">
        <f t="shared" si="1089"/>
        <v>388.8</v>
      </c>
      <c r="FZ377" s="155">
        <v>33.9</v>
      </c>
      <c r="GA377" s="156">
        <v>36.299999999999997</v>
      </c>
      <c r="GB377" s="157">
        <f t="shared" si="1090"/>
        <v>5898.5999999999995</v>
      </c>
      <c r="GC377" s="158">
        <f t="shared" si="1090"/>
        <v>5227.2</v>
      </c>
      <c r="GD377" s="157">
        <f t="shared" si="1091"/>
        <v>174</v>
      </c>
      <c r="GE377" s="158">
        <f t="shared" si="1091"/>
        <v>138</v>
      </c>
      <c r="GF377" s="157">
        <f t="shared" si="1091"/>
        <v>174</v>
      </c>
      <c r="GG377" s="158">
        <f t="shared" si="1091"/>
        <v>138</v>
      </c>
      <c r="GH377" s="157">
        <f t="shared" si="1092"/>
        <v>601</v>
      </c>
      <c r="GI377" s="158">
        <f t="shared" si="1092"/>
        <v>452.4</v>
      </c>
      <c r="GJ377" s="157">
        <f t="shared" si="1093"/>
        <v>11563.8</v>
      </c>
      <c r="GK377" s="158">
        <f t="shared" si="1093"/>
        <v>9504</v>
      </c>
      <c r="GL377" s="157">
        <f t="shared" si="1094"/>
        <v>227</v>
      </c>
      <c r="GM377" s="158">
        <f t="shared" si="1094"/>
        <v>216</v>
      </c>
      <c r="GN377" s="157">
        <f t="shared" si="1094"/>
        <v>227</v>
      </c>
      <c r="GO377" s="158">
        <f t="shared" si="1094"/>
        <v>216</v>
      </c>
      <c r="GP377" s="157">
        <f t="shared" si="1095"/>
        <v>752</v>
      </c>
      <c r="GQ377" s="158">
        <f t="shared" si="1095"/>
        <v>681.2</v>
      </c>
      <c r="GR377" s="157">
        <f t="shared" si="1096"/>
        <v>13900.899999999998</v>
      </c>
      <c r="GS377" s="158">
        <f t="shared" si="1096"/>
        <v>11642.899999999998</v>
      </c>
      <c r="GT377" s="157">
        <f t="shared" si="1097"/>
        <v>401</v>
      </c>
      <c r="GU377" s="158">
        <f t="shared" si="1097"/>
        <v>354</v>
      </c>
      <c r="GV377" s="157">
        <f t="shared" si="1097"/>
        <v>401</v>
      </c>
      <c r="GW377" s="158">
        <f t="shared" si="1097"/>
        <v>354</v>
      </c>
      <c r="GX377" s="157">
        <f t="shared" si="1098"/>
        <v>1353</v>
      </c>
      <c r="GY377" s="158">
        <f t="shared" si="1098"/>
        <v>1133.5999999999999</v>
      </c>
      <c r="GZ377" s="157">
        <f t="shared" si="1098"/>
        <v>25464.699999999997</v>
      </c>
      <c r="HA377" s="158">
        <f t="shared" si="1098"/>
        <v>21146.899999999998</v>
      </c>
      <c r="HB377" s="157">
        <f t="shared" si="1099"/>
        <v>0</v>
      </c>
      <c r="HC377" s="158">
        <f t="shared" si="1099"/>
        <v>0</v>
      </c>
      <c r="HD377" s="157">
        <f t="shared" si="1099"/>
        <v>0</v>
      </c>
      <c r="HE377" s="158">
        <f t="shared" si="1099"/>
        <v>0</v>
      </c>
      <c r="HF377" s="157" t="str">
        <f t="shared" si="1100"/>
        <v/>
      </c>
      <c r="HG377" s="158" t="str">
        <f t="shared" si="1100"/>
        <v/>
      </c>
      <c r="HH377" s="157" t="str">
        <f t="shared" si="1101"/>
        <v/>
      </c>
      <c r="HI377" s="158" t="str">
        <f t="shared" si="1101"/>
        <v/>
      </c>
      <c r="HJ377" s="157">
        <f t="shared" si="1102"/>
        <v>1787.9999999999995</v>
      </c>
      <c r="HK377" s="158">
        <f t="shared" si="1102"/>
        <v>1522.3999999999999</v>
      </c>
      <c r="HL377" s="157">
        <f t="shared" si="1103"/>
        <v>31363.299999999996</v>
      </c>
      <c r="HM377" s="158">
        <f t="shared" si="1103"/>
        <v>26374.1</v>
      </c>
    </row>
    <row r="378" spans="1:221">
      <c r="A378" s="265" t="s">
        <v>693</v>
      </c>
      <c r="B378" s="213" t="s">
        <v>780</v>
      </c>
      <c r="C378" s="214"/>
      <c r="D378" s="13">
        <v>228699</v>
      </c>
      <c r="E378" s="13">
        <v>9</v>
      </c>
      <c r="F378" s="155">
        <v>454</v>
      </c>
      <c r="G378" s="156">
        <v>512</v>
      </c>
      <c r="H378" s="155">
        <v>0</v>
      </c>
      <c r="I378" s="156">
        <v>0</v>
      </c>
      <c r="J378" s="157">
        <f t="shared" si="1036"/>
        <v>454</v>
      </c>
      <c r="K378" s="158">
        <f t="shared" si="1036"/>
        <v>512</v>
      </c>
      <c r="L378" s="155"/>
      <c r="M378" s="156"/>
      <c r="N378" s="157">
        <f t="shared" si="1037"/>
        <v>454</v>
      </c>
      <c r="O378" s="158">
        <f t="shared" si="1037"/>
        <v>512</v>
      </c>
      <c r="P378" s="157">
        <f t="shared" si="1037"/>
        <v>454</v>
      </c>
      <c r="Q378" s="158">
        <f t="shared" si="1037"/>
        <v>512</v>
      </c>
      <c r="R378" s="155">
        <v>64</v>
      </c>
      <c r="S378" s="156">
        <v>95</v>
      </c>
      <c r="T378" s="157">
        <f t="shared" si="1038"/>
        <v>64</v>
      </c>
      <c r="U378" s="158">
        <f t="shared" si="1038"/>
        <v>95</v>
      </c>
      <c r="V378" s="155">
        <v>16</v>
      </c>
      <c r="W378" s="156">
        <v>29</v>
      </c>
      <c r="X378" s="157">
        <f t="shared" si="1039"/>
        <v>16</v>
      </c>
      <c r="Y378" s="158">
        <f t="shared" si="1039"/>
        <v>29</v>
      </c>
      <c r="Z378" s="155"/>
      <c r="AA378" s="156"/>
      <c r="AB378" s="157">
        <f t="shared" si="1040"/>
        <v>0</v>
      </c>
      <c r="AC378" s="158">
        <f t="shared" si="1040"/>
        <v>0</v>
      </c>
      <c r="AD378" s="157">
        <f t="shared" si="1041"/>
        <v>80</v>
      </c>
      <c r="AE378" s="158">
        <f t="shared" si="1041"/>
        <v>124</v>
      </c>
      <c r="AF378" s="157">
        <f t="shared" si="1042"/>
        <v>80</v>
      </c>
      <c r="AG378" s="158">
        <f t="shared" si="1042"/>
        <v>124</v>
      </c>
      <c r="AH378" s="155">
        <v>3.6</v>
      </c>
      <c r="AI378" s="156">
        <v>3.4</v>
      </c>
      <c r="AJ378" s="157">
        <f t="shared" si="1043"/>
        <v>230.4</v>
      </c>
      <c r="AK378" s="157">
        <f t="shared" si="1043"/>
        <v>323</v>
      </c>
      <c r="AL378" s="155">
        <v>4.3</v>
      </c>
      <c r="AM378" s="156">
        <v>3.3</v>
      </c>
      <c r="AN378" s="157">
        <f t="shared" si="1044"/>
        <v>68.8</v>
      </c>
      <c r="AO378" s="157">
        <f t="shared" si="1044"/>
        <v>95.699999999999989</v>
      </c>
      <c r="AP378" s="155"/>
      <c r="AQ378" s="156"/>
      <c r="AR378" s="157">
        <f t="shared" si="1045"/>
        <v>0</v>
      </c>
      <c r="AS378" s="158">
        <f t="shared" si="1045"/>
        <v>0</v>
      </c>
      <c r="AT378" s="157">
        <f t="shared" si="1046"/>
        <v>3.7399999999999998</v>
      </c>
      <c r="AU378" s="158">
        <f t="shared" si="1046"/>
        <v>3.3766129032258063</v>
      </c>
      <c r="AV378" s="157">
        <f t="shared" si="1047"/>
        <v>299.2</v>
      </c>
      <c r="AW378" s="158">
        <f t="shared" si="1047"/>
        <v>418.7</v>
      </c>
      <c r="AX378" s="155">
        <v>62.5</v>
      </c>
      <c r="AY378" s="156">
        <v>61.1</v>
      </c>
      <c r="AZ378" s="157">
        <f t="shared" si="1048"/>
        <v>4000</v>
      </c>
      <c r="BA378" s="158">
        <f t="shared" si="1048"/>
        <v>5804.5</v>
      </c>
      <c r="BB378" s="155">
        <v>69.8</v>
      </c>
      <c r="BC378" s="156">
        <v>48</v>
      </c>
      <c r="BD378" s="157">
        <f t="shared" si="1049"/>
        <v>1116.8</v>
      </c>
      <c r="BE378" s="158">
        <f t="shared" si="1049"/>
        <v>1392</v>
      </c>
      <c r="BF378" s="155"/>
      <c r="BG378" s="156"/>
      <c r="BH378" s="157">
        <f t="shared" si="1050"/>
        <v>0</v>
      </c>
      <c r="BI378" s="158">
        <f t="shared" si="1050"/>
        <v>0</v>
      </c>
      <c r="BJ378" s="157">
        <f t="shared" si="1051"/>
        <v>63.96</v>
      </c>
      <c r="BK378" s="158">
        <f t="shared" si="1051"/>
        <v>58.036290322580648</v>
      </c>
      <c r="BL378" s="157">
        <f t="shared" si="1052"/>
        <v>5116.8</v>
      </c>
      <c r="BM378" s="158">
        <f t="shared" si="1052"/>
        <v>7196.5</v>
      </c>
      <c r="BN378" s="155">
        <v>70</v>
      </c>
      <c r="BO378" s="156">
        <v>97</v>
      </c>
      <c r="BP378" s="157">
        <f t="shared" si="1053"/>
        <v>70</v>
      </c>
      <c r="BQ378" s="158">
        <f t="shared" si="1053"/>
        <v>97</v>
      </c>
      <c r="BR378" s="155">
        <v>53</v>
      </c>
      <c r="BS378" s="156">
        <v>42</v>
      </c>
      <c r="BT378" s="157">
        <f t="shared" si="1054"/>
        <v>53</v>
      </c>
      <c r="BU378" s="158">
        <f t="shared" si="1054"/>
        <v>42</v>
      </c>
      <c r="BV378" s="155"/>
      <c r="BW378" s="156"/>
      <c r="BX378" s="157">
        <f t="shared" si="1055"/>
        <v>0</v>
      </c>
      <c r="BY378" s="158">
        <f t="shared" si="1055"/>
        <v>0</v>
      </c>
      <c r="BZ378" s="157">
        <f t="shared" si="1056"/>
        <v>123</v>
      </c>
      <c r="CA378" s="158">
        <f t="shared" si="1056"/>
        <v>139</v>
      </c>
      <c r="CB378" s="157">
        <f t="shared" si="1057"/>
        <v>123</v>
      </c>
      <c r="CC378" s="158">
        <f t="shared" si="1057"/>
        <v>139</v>
      </c>
      <c r="CD378" s="155">
        <v>4.8</v>
      </c>
      <c r="CE378" s="156">
        <v>4.5</v>
      </c>
      <c r="CF378" s="157">
        <f t="shared" si="1058"/>
        <v>336</v>
      </c>
      <c r="CG378" s="158">
        <f t="shared" si="1058"/>
        <v>436.5</v>
      </c>
      <c r="CH378" s="155">
        <v>5</v>
      </c>
      <c r="CI378" s="156">
        <v>5.0999999999999996</v>
      </c>
      <c r="CJ378" s="157">
        <f t="shared" si="1059"/>
        <v>265</v>
      </c>
      <c r="CK378" s="158">
        <f t="shared" si="1059"/>
        <v>214.2</v>
      </c>
      <c r="CL378" s="155"/>
      <c r="CM378" s="156"/>
      <c r="CN378" s="157">
        <f t="shared" si="1060"/>
        <v>0</v>
      </c>
      <c r="CO378" s="158">
        <f t="shared" si="1060"/>
        <v>0</v>
      </c>
      <c r="CP378" s="157">
        <f t="shared" si="1061"/>
        <v>4.8861788617886175</v>
      </c>
      <c r="CQ378" s="158">
        <f t="shared" si="1061"/>
        <v>4.6812949640287771</v>
      </c>
      <c r="CR378" s="157">
        <f t="shared" si="1062"/>
        <v>601</v>
      </c>
      <c r="CS378" s="158">
        <f t="shared" si="1062"/>
        <v>650.70000000000005</v>
      </c>
      <c r="CT378" s="155">
        <v>82.9</v>
      </c>
      <c r="CU378" s="156">
        <v>82.6</v>
      </c>
      <c r="CV378" s="157">
        <f t="shared" si="1063"/>
        <v>5803</v>
      </c>
      <c r="CW378" s="158">
        <f t="shared" si="1063"/>
        <v>8012.2</v>
      </c>
      <c r="CX378" s="155">
        <v>80</v>
      </c>
      <c r="CY378" s="156">
        <v>69.599999999999994</v>
      </c>
      <c r="CZ378" s="157">
        <f t="shared" si="1064"/>
        <v>4240</v>
      </c>
      <c r="DA378" s="158">
        <f t="shared" si="1064"/>
        <v>2923.2</v>
      </c>
      <c r="DB378" s="155"/>
      <c r="DC378" s="156"/>
      <c r="DD378" s="157">
        <f t="shared" si="1065"/>
        <v>0</v>
      </c>
      <c r="DE378" s="158">
        <f t="shared" si="1065"/>
        <v>0</v>
      </c>
      <c r="DF378" s="157">
        <f t="shared" si="1066"/>
        <v>81.650406504065046</v>
      </c>
      <c r="DG378" s="158">
        <f t="shared" si="1066"/>
        <v>78.671942446043161</v>
      </c>
      <c r="DH378" s="157">
        <f t="shared" si="1067"/>
        <v>10043</v>
      </c>
      <c r="DI378" s="158">
        <f t="shared" si="1067"/>
        <v>10935.4</v>
      </c>
      <c r="DJ378" s="157">
        <f t="shared" si="1068"/>
        <v>203</v>
      </c>
      <c r="DK378" s="158">
        <f t="shared" si="1068"/>
        <v>263</v>
      </c>
      <c r="DL378" s="157">
        <f t="shared" si="1068"/>
        <v>203</v>
      </c>
      <c r="DM378" s="158">
        <f t="shared" si="1068"/>
        <v>263</v>
      </c>
      <c r="DN378" s="157">
        <f t="shared" si="1069"/>
        <v>4.4344827586206899</v>
      </c>
      <c r="DO378" s="158">
        <f t="shared" si="1069"/>
        <v>4.0661596958174906</v>
      </c>
      <c r="DP378" s="157">
        <f t="shared" si="1070"/>
        <v>900.2</v>
      </c>
      <c r="DQ378" s="158">
        <f t="shared" si="1070"/>
        <v>1069.4000000000001</v>
      </c>
      <c r="DR378" s="157">
        <f t="shared" si="1071"/>
        <v>74.678817733990144</v>
      </c>
      <c r="DS378" s="158">
        <f t="shared" si="1071"/>
        <v>68.942585551330808</v>
      </c>
      <c r="DT378" s="157">
        <f t="shared" si="1072"/>
        <v>15159.8</v>
      </c>
      <c r="DU378" s="158">
        <f t="shared" si="1072"/>
        <v>18131.900000000001</v>
      </c>
      <c r="DV378" s="155">
        <v>58</v>
      </c>
      <c r="DW378" s="156">
        <v>58</v>
      </c>
      <c r="DX378" s="157">
        <f t="shared" si="1073"/>
        <v>58</v>
      </c>
      <c r="DY378" s="158">
        <f t="shared" si="1073"/>
        <v>58</v>
      </c>
      <c r="DZ378" s="155">
        <v>48</v>
      </c>
      <c r="EA378" s="156">
        <v>64</v>
      </c>
      <c r="EB378" s="157">
        <f t="shared" si="1074"/>
        <v>48</v>
      </c>
      <c r="EC378" s="158">
        <f t="shared" si="1074"/>
        <v>64</v>
      </c>
      <c r="ED378" s="155"/>
      <c r="EE378" s="156"/>
      <c r="EF378" s="157">
        <f t="shared" si="1075"/>
        <v>0</v>
      </c>
      <c r="EG378" s="158">
        <f t="shared" si="1075"/>
        <v>0</v>
      </c>
      <c r="EH378" s="157">
        <f t="shared" si="1076"/>
        <v>106</v>
      </c>
      <c r="EI378" s="158">
        <f t="shared" si="1076"/>
        <v>122</v>
      </c>
      <c r="EJ378" s="157">
        <f t="shared" si="1077"/>
        <v>106</v>
      </c>
      <c r="EK378" s="158">
        <f t="shared" si="1077"/>
        <v>122</v>
      </c>
      <c r="EL378" s="155">
        <v>3</v>
      </c>
      <c r="EM378" s="156">
        <v>3.2</v>
      </c>
      <c r="EN378" s="157">
        <f t="shared" si="1078"/>
        <v>174</v>
      </c>
      <c r="EO378" s="158">
        <f t="shared" si="1078"/>
        <v>185.60000000000002</v>
      </c>
      <c r="EP378" s="155">
        <v>3.4</v>
      </c>
      <c r="EQ378" s="156">
        <v>3.1</v>
      </c>
      <c r="ER378" s="157">
        <f t="shared" si="1079"/>
        <v>163.19999999999999</v>
      </c>
      <c r="ES378" s="158">
        <f t="shared" si="1079"/>
        <v>198.4</v>
      </c>
      <c r="ET378" s="155"/>
      <c r="EU378" s="156"/>
      <c r="EV378" s="157">
        <f t="shared" si="1080"/>
        <v>0</v>
      </c>
      <c r="EW378" s="158">
        <f t="shared" si="1080"/>
        <v>0</v>
      </c>
      <c r="EX378" s="157">
        <f t="shared" si="1081"/>
        <v>3.1811320754716981</v>
      </c>
      <c r="EY378" s="158">
        <f t="shared" si="1081"/>
        <v>3.1475409836065573</v>
      </c>
      <c r="EZ378" s="157">
        <f t="shared" si="1082"/>
        <v>337.2</v>
      </c>
      <c r="FA378" s="158">
        <f t="shared" si="1082"/>
        <v>384</v>
      </c>
      <c r="FB378" s="155">
        <v>60.3</v>
      </c>
      <c r="FC378" s="156">
        <v>57.1</v>
      </c>
      <c r="FD378" s="157">
        <f t="shared" si="1083"/>
        <v>3497.3999999999996</v>
      </c>
      <c r="FE378" s="158">
        <f t="shared" si="1083"/>
        <v>3311.8</v>
      </c>
      <c r="FF378" s="155">
        <v>54.5</v>
      </c>
      <c r="FG378" s="156">
        <v>49.4</v>
      </c>
      <c r="FH378" s="157">
        <f t="shared" si="1084"/>
        <v>2616</v>
      </c>
      <c r="FI378" s="158">
        <f t="shared" si="1084"/>
        <v>3161.6</v>
      </c>
      <c r="FJ378" s="155"/>
      <c r="FK378" s="156"/>
      <c r="FL378" s="157">
        <f t="shared" si="1085"/>
        <v>0</v>
      </c>
      <c r="FM378" s="158">
        <f t="shared" si="1085"/>
        <v>0</v>
      </c>
      <c r="FN378" s="157">
        <f t="shared" si="1086"/>
        <v>57.673584905660377</v>
      </c>
      <c r="FO378" s="158">
        <f t="shared" si="1086"/>
        <v>53.060655737704913</v>
      </c>
      <c r="FP378" s="157">
        <f t="shared" si="1087"/>
        <v>6113.4</v>
      </c>
      <c r="FQ378" s="158">
        <f t="shared" si="1087"/>
        <v>6473.4</v>
      </c>
      <c r="FR378" s="155">
        <v>145</v>
      </c>
      <c r="FS378" s="156">
        <v>127</v>
      </c>
      <c r="FT378" s="157">
        <f t="shared" si="1088"/>
        <v>145</v>
      </c>
      <c r="FU378" s="158">
        <f t="shared" si="1088"/>
        <v>127</v>
      </c>
      <c r="FV378" s="155">
        <v>6.2</v>
      </c>
      <c r="FW378" s="156">
        <v>5.9</v>
      </c>
      <c r="FX378" s="157">
        <f t="shared" si="1089"/>
        <v>899</v>
      </c>
      <c r="FY378" s="158">
        <f t="shared" si="1089"/>
        <v>749.30000000000007</v>
      </c>
      <c r="FZ378" s="155">
        <v>71.8</v>
      </c>
      <c r="GA378" s="156">
        <v>62</v>
      </c>
      <c r="GB378" s="157">
        <f t="shared" si="1090"/>
        <v>10411</v>
      </c>
      <c r="GC378" s="158">
        <f t="shared" si="1090"/>
        <v>7874</v>
      </c>
      <c r="GD378" s="157">
        <f t="shared" si="1091"/>
        <v>192</v>
      </c>
      <c r="GE378" s="158">
        <f t="shared" si="1091"/>
        <v>250</v>
      </c>
      <c r="GF378" s="157">
        <f t="shared" si="1091"/>
        <v>192</v>
      </c>
      <c r="GG378" s="158">
        <f t="shared" si="1091"/>
        <v>250</v>
      </c>
      <c r="GH378" s="157">
        <f t="shared" si="1092"/>
        <v>740.4</v>
      </c>
      <c r="GI378" s="158">
        <f t="shared" si="1092"/>
        <v>945.1</v>
      </c>
      <c r="GJ378" s="157">
        <f t="shared" si="1093"/>
        <v>13300.4</v>
      </c>
      <c r="GK378" s="158">
        <f t="shared" si="1093"/>
        <v>17128.5</v>
      </c>
      <c r="GL378" s="157">
        <f t="shared" si="1094"/>
        <v>117</v>
      </c>
      <c r="GM378" s="158">
        <f t="shared" si="1094"/>
        <v>135</v>
      </c>
      <c r="GN378" s="157">
        <f t="shared" si="1094"/>
        <v>117</v>
      </c>
      <c r="GO378" s="158">
        <f t="shared" si="1094"/>
        <v>135</v>
      </c>
      <c r="GP378" s="157">
        <f t="shared" si="1095"/>
        <v>497</v>
      </c>
      <c r="GQ378" s="158">
        <f t="shared" si="1095"/>
        <v>508.29999999999995</v>
      </c>
      <c r="GR378" s="157">
        <f t="shared" si="1096"/>
        <v>7972.8</v>
      </c>
      <c r="GS378" s="158">
        <f t="shared" si="1096"/>
        <v>7476.7999999999993</v>
      </c>
      <c r="GT378" s="157">
        <f t="shared" si="1097"/>
        <v>309</v>
      </c>
      <c r="GU378" s="158">
        <f t="shared" si="1097"/>
        <v>385</v>
      </c>
      <c r="GV378" s="157">
        <f t="shared" si="1097"/>
        <v>309</v>
      </c>
      <c r="GW378" s="158">
        <f t="shared" si="1097"/>
        <v>385</v>
      </c>
      <c r="GX378" s="157">
        <f t="shared" si="1098"/>
        <v>1237.4000000000001</v>
      </c>
      <c r="GY378" s="158">
        <f t="shared" si="1098"/>
        <v>1453.4</v>
      </c>
      <c r="GZ378" s="157">
        <f t="shared" si="1098"/>
        <v>21273.200000000001</v>
      </c>
      <c r="HA378" s="158">
        <f t="shared" si="1098"/>
        <v>24605.3</v>
      </c>
      <c r="HB378" s="157">
        <f t="shared" si="1099"/>
        <v>0</v>
      </c>
      <c r="HC378" s="158">
        <f t="shared" si="1099"/>
        <v>0</v>
      </c>
      <c r="HD378" s="157">
        <f t="shared" si="1099"/>
        <v>0</v>
      </c>
      <c r="HE378" s="158">
        <f t="shared" si="1099"/>
        <v>0</v>
      </c>
      <c r="HF378" s="157" t="str">
        <f t="shared" si="1100"/>
        <v/>
      </c>
      <c r="HG378" s="158" t="str">
        <f t="shared" si="1100"/>
        <v/>
      </c>
      <c r="HH378" s="157" t="str">
        <f t="shared" si="1101"/>
        <v/>
      </c>
      <c r="HI378" s="158" t="str">
        <f t="shared" si="1101"/>
        <v/>
      </c>
      <c r="HJ378" s="157">
        <f t="shared" si="1102"/>
        <v>2136.4</v>
      </c>
      <c r="HK378" s="158">
        <f t="shared" si="1102"/>
        <v>2202.7000000000003</v>
      </c>
      <c r="HL378" s="157">
        <f t="shared" si="1103"/>
        <v>31684.199999999997</v>
      </c>
      <c r="HM378" s="158">
        <f t="shared" si="1103"/>
        <v>32479.300000000003</v>
      </c>
    </row>
    <row r="379" spans="1:221">
      <c r="A379" s="265" t="s">
        <v>693</v>
      </c>
      <c r="B379" s="213" t="s">
        <v>781</v>
      </c>
      <c r="C379" s="273"/>
      <c r="D379" s="13">
        <v>229072</v>
      </c>
      <c r="E379" s="13">
        <v>9</v>
      </c>
      <c r="F379" s="155">
        <v>468</v>
      </c>
      <c r="G379" s="156">
        <v>473</v>
      </c>
      <c r="H379" s="155">
        <v>7</v>
      </c>
      <c r="I379" s="156">
        <v>7</v>
      </c>
      <c r="J379" s="157">
        <f t="shared" si="1036"/>
        <v>461</v>
      </c>
      <c r="K379" s="158">
        <f t="shared" si="1036"/>
        <v>466</v>
      </c>
      <c r="L379" s="155"/>
      <c r="M379" s="156"/>
      <c r="N379" s="157">
        <f t="shared" si="1037"/>
        <v>461</v>
      </c>
      <c r="O379" s="158">
        <f t="shared" si="1037"/>
        <v>466</v>
      </c>
      <c r="P379" s="157">
        <f t="shared" si="1037"/>
        <v>461</v>
      </c>
      <c r="Q379" s="158">
        <f t="shared" si="1037"/>
        <v>466</v>
      </c>
      <c r="R379" s="155">
        <v>26</v>
      </c>
      <c r="S379" s="156">
        <v>10</v>
      </c>
      <c r="T379" s="157">
        <f t="shared" si="1038"/>
        <v>26</v>
      </c>
      <c r="U379" s="158">
        <f t="shared" si="1038"/>
        <v>10</v>
      </c>
      <c r="V379" s="155">
        <v>17</v>
      </c>
      <c r="W379" s="156">
        <v>11</v>
      </c>
      <c r="X379" s="157">
        <f t="shared" si="1039"/>
        <v>17</v>
      </c>
      <c r="Y379" s="158">
        <f t="shared" si="1039"/>
        <v>11</v>
      </c>
      <c r="Z379" s="155"/>
      <c r="AA379" s="156"/>
      <c r="AB379" s="157">
        <f t="shared" si="1040"/>
        <v>0</v>
      </c>
      <c r="AC379" s="158">
        <f t="shared" si="1040"/>
        <v>0</v>
      </c>
      <c r="AD379" s="157">
        <f t="shared" si="1041"/>
        <v>43</v>
      </c>
      <c r="AE379" s="158">
        <f t="shared" si="1041"/>
        <v>21</v>
      </c>
      <c r="AF379" s="157">
        <f t="shared" si="1042"/>
        <v>43</v>
      </c>
      <c r="AG379" s="158">
        <f t="shared" si="1042"/>
        <v>21</v>
      </c>
      <c r="AH379" s="155">
        <v>5.4</v>
      </c>
      <c r="AI379" s="156">
        <v>5.7</v>
      </c>
      <c r="AJ379" s="157">
        <f t="shared" si="1043"/>
        <v>140.4</v>
      </c>
      <c r="AK379" s="157">
        <f t="shared" si="1043"/>
        <v>57</v>
      </c>
      <c r="AL379" s="155">
        <v>5.5</v>
      </c>
      <c r="AM379" s="156">
        <v>6.4</v>
      </c>
      <c r="AN379" s="157">
        <f t="shared" si="1044"/>
        <v>93.5</v>
      </c>
      <c r="AO379" s="157">
        <f t="shared" si="1044"/>
        <v>70.400000000000006</v>
      </c>
      <c r="AP379" s="155"/>
      <c r="AQ379" s="156"/>
      <c r="AR379" s="157">
        <f t="shared" si="1045"/>
        <v>0</v>
      </c>
      <c r="AS379" s="158">
        <f t="shared" si="1045"/>
        <v>0</v>
      </c>
      <c r="AT379" s="157">
        <f t="shared" si="1046"/>
        <v>5.4395348837209303</v>
      </c>
      <c r="AU379" s="158">
        <f t="shared" si="1046"/>
        <v>6.0666666666666673</v>
      </c>
      <c r="AV379" s="157">
        <f t="shared" si="1047"/>
        <v>233.9</v>
      </c>
      <c r="AW379" s="158">
        <f t="shared" si="1047"/>
        <v>127.40000000000002</v>
      </c>
      <c r="AX379" s="155">
        <v>86.7</v>
      </c>
      <c r="AY379" s="156">
        <v>84.3</v>
      </c>
      <c r="AZ379" s="157">
        <f t="shared" si="1048"/>
        <v>2254.2000000000003</v>
      </c>
      <c r="BA379" s="158">
        <f t="shared" si="1048"/>
        <v>843</v>
      </c>
      <c r="BB379" s="155">
        <v>86</v>
      </c>
      <c r="BC379" s="156">
        <v>76.8</v>
      </c>
      <c r="BD379" s="157">
        <f t="shared" si="1049"/>
        <v>1462</v>
      </c>
      <c r="BE379" s="158">
        <f t="shared" si="1049"/>
        <v>844.8</v>
      </c>
      <c r="BF379" s="155"/>
      <c r="BG379" s="156"/>
      <c r="BH379" s="157">
        <f t="shared" si="1050"/>
        <v>0</v>
      </c>
      <c r="BI379" s="158">
        <f t="shared" si="1050"/>
        <v>0</v>
      </c>
      <c r="BJ379" s="157">
        <f t="shared" si="1051"/>
        <v>86.423255813953489</v>
      </c>
      <c r="BK379" s="158">
        <f t="shared" si="1051"/>
        <v>80.371428571428567</v>
      </c>
      <c r="BL379" s="157">
        <f t="shared" si="1052"/>
        <v>3716.2</v>
      </c>
      <c r="BM379" s="158">
        <f t="shared" si="1052"/>
        <v>1687.8</v>
      </c>
      <c r="BN379" s="155">
        <v>122</v>
      </c>
      <c r="BO379" s="156">
        <v>166</v>
      </c>
      <c r="BP379" s="157">
        <f t="shared" si="1053"/>
        <v>122</v>
      </c>
      <c r="BQ379" s="158">
        <f t="shared" si="1053"/>
        <v>166</v>
      </c>
      <c r="BR379" s="155">
        <v>76</v>
      </c>
      <c r="BS379" s="156">
        <v>106</v>
      </c>
      <c r="BT379" s="157">
        <f t="shared" si="1054"/>
        <v>76</v>
      </c>
      <c r="BU379" s="158">
        <f t="shared" si="1054"/>
        <v>106</v>
      </c>
      <c r="BV379" s="155"/>
      <c r="BW379" s="156"/>
      <c r="BX379" s="157">
        <f t="shared" si="1055"/>
        <v>0</v>
      </c>
      <c r="BY379" s="158">
        <f t="shared" si="1055"/>
        <v>0</v>
      </c>
      <c r="BZ379" s="157">
        <f t="shared" si="1056"/>
        <v>198</v>
      </c>
      <c r="CA379" s="158">
        <f t="shared" si="1056"/>
        <v>272</v>
      </c>
      <c r="CB379" s="157">
        <f t="shared" si="1057"/>
        <v>198</v>
      </c>
      <c r="CC379" s="158">
        <f t="shared" si="1057"/>
        <v>272</v>
      </c>
      <c r="CD379" s="155">
        <v>4.7</v>
      </c>
      <c r="CE379" s="156">
        <v>4.2</v>
      </c>
      <c r="CF379" s="157">
        <f t="shared" si="1058"/>
        <v>573.4</v>
      </c>
      <c r="CG379" s="158">
        <f t="shared" si="1058"/>
        <v>697.2</v>
      </c>
      <c r="CH379" s="155">
        <v>4.7</v>
      </c>
      <c r="CI379" s="156">
        <v>4.5999999999999996</v>
      </c>
      <c r="CJ379" s="157">
        <f t="shared" si="1059"/>
        <v>357.2</v>
      </c>
      <c r="CK379" s="158">
        <f t="shared" si="1059"/>
        <v>487.59999999999997</v>
      </c>
      <c r="CL379" s="155"/>
      <c r="CM379" s="156"/>
      <c r="CN379" s="157">
        <f t="shared" si="1060"/>
        <v>0</v>
      </c>
      <c r="CO379" s="158">
        <f t="shared" si="1060"/>
        <v>0</v>
      </c>
      <c r="CP379" s="157">
        <f t="shared" si="1061"/>
        <v>4.6999999999999993</v>
      </c>
      <c r="CQ379" s="158">
        <f t="shared" si="1061"/>
        <v>4.3558823529411761</v>
      </c>
      <c r="CR379" s="157">
        <f t="shared" si="1062"/>
        <v>930.59999999999991</v>
      </c>
      <c r="CS379" s="158">
        <f t="shared" si="1062"/>
        <v>1184.8</v>
      </c>
      <c r="CT379" s="155">
        <v>79.8</v>
      </c>
      <c r="CU379" s="156">
        <v>75.7</v>
      </c>
      <c r="CV379" s="157">
        <f t="shared" si="1063"/>
        <v>9735.6</v>
      </c>
      <c r="CW379" s="158">
        <f t="shared" si="1063"/>
        <v>12566.2</v>
      </c>
      <c r="CX379" s="155">
        <v>78.8</v>
      </c>
      <c r="CY379" s="156">
        <v>77.900000000000006</v>
      </c>
      <c r="CZ379" s="157">
        <f t="shared" si="1064"/>
        <v>5988.8</v>
      </c>
      <c r="DA379" s="158">
        <f t="shared" si="1064"/>
        <v>8257.4000000000015</v>
      </c>
      <c r="DB379" s="155"/>
      <c r="DC379" s="156"/>
      <c r="DD379" s="157">
        <f t="shared" si="1065"/>
        <v>0</v>
      </c>
      <c r="DE379" s="158">
        <f t="shared" si="1065"/>
        <v>0</v>
      </c>
      <c r="DF379" s="157">
        <f t="shared" si="1066"/>
        <v>79.416161616161617</v>
      </c>
      <c r="DG379" s="158">
        <f t="shared" si="1066"/>
        <v>76.557352941176475</v>
      </c>
      <c r="DH379" s="157">
        <f t="shared" si="1067"/>
        <v>15724.4</v>
      </c>
      <c r="DI379" s="158">
        <f t="shared" si="1067"/>
        <v>20823.600000000002</v>
      </c>
      <c r="DJ379" s="157">
        <f t="shared" si="1068"/>
        <v>241</v>
      </c>
      <c r="DK379" s="158">
        <f t="shared" si="1068"/>
        <v>293</v>
      </c>
      <c r="DL379" s="157">
        <f t="shared" si="1068"/>
        <v>241</v>
      </c>
      <c r="DM379" s="158">
        <f t="shared" si="1068"/>
        <v>293</v>
      </c>
      <c r="DN379" s="157">
        <f t="shared" si="1069"/>
        <v>4.8319502074688794</v>
      </c>
      <c r="DO379" s="158">
        <f t="shared" si="1069"/>
        <v>4.4784982935153588</v>
      </c>
      <c r="DP379" s="157">
        <f t="shared" si="1070"/>
        <v>1164.5</v>
      </c>
      <c r="DQ379" s="158">
        <f t="shared" si="1070"/>
        <v>1312.2</v>
      </c>
      <c r="DR379" s="157">
        <f t="shared" si="1071"/>
        <v>80.66639004149377</v>
      </c>
      <c r="DS379" s="158">
        <f t="shared" si="1071"/>
        <v>76.8307167235495</v>
      </c>
      <c r="DT379" s="157">
        <f t="shared" si="1072"/>
        <v>19440.599999999999</v>
      </c>
      <c r="DU379" s="158">
        <f t="shared" si="1072"/>
        <v>22511.400000000005</v>
      </c>
      <c r="DV379" s="155">
        <v>31</v>
      </c>
      <c r="DW379" s="156">
        <v>35</v>
      </c>
      <c r="DX379" s="157">
        <f t="shared" si="1073"/>
        <v>31</v>
      </c>
      <c r="DY379" s="158">
        <f t="shared" si="1073"/>
        <v>35</v>
      </c>
      <c r="DZ379" s="155">
        <v>74</v>
      </c>
      <c r="EA379" s="156">
        <v>46</v>
      </c>
      <c r="EB379" s="157">
        <f t="shared" si="1074"/>
        <v>74</v>
      </c>
      <c r="EC379" s="158">
        <f t="shared" si="1074"/>
        <v>46</v>
      </c>
      <c r="ED379" s="155"/>
      <c r="EE379" s="156"/>
      <c r="EF379" s="157">
        <f t="shared" si="1075"/>
        <v>0</v>
      </c>
      <c r="EG379" s="158">
        <f t="shared" si="1075"/>
        <v>0</v>
      </c>
      <c r="EH379" s="157">
        <f t="shared" si="1076"/>
        <v>105</v>
      </c>
      <c r="EI379" s="158">
        <f t="shared" si="1076"/>
        <v>81</v>
      </c>
      <c r="EJ379" s="157">
        <f t="shared" si="1077"/>
        <v>105</v>
      </c>
      <c r="EK379" s="158">
        <f t="shared" si="1077"/>
        <v>81</v>
      </c>
      <c r="EL379" s="155">
        <v>4</v>
      </c>
      <c r="EM379" s="156">
        <v>3.8</v>
      </c>
      <c r="EN379" s="157">
        <f t="shared" si="1078"/>
        <v>124</v>
      </c>
      <c r="EO379" s="158">
        <f t="shared" si="1078"/>
        <v>133</v>
      </c>
      <c r="EP379" s="155">
        <v>3.6</v>
      </c>
      <c r="EQ379" s="156">
        <v>3.7</v>
      </c>
      <c r="ER379" s="157">
        <f t="shared" si="1079"/>
        <v>266.40000000000003</v>
      </c>
      <c r="ES379" s="158">
        <f t="shared" si="1079"/>
        <v>170.20000000000002</v>
      </c>
      <c r="ET379" s="155"/>
      <c r="EU379" s="156"/>
      <c r="EV379" s="157">
        <f t="shared" si="1080"/>
        <v>0</v>
      </c>
      <c r="EW379" s="158">
        <f t="shared" si="1080"/>
        <v>0</v>
      </c>
      <c r="EX379" s="157">
        <f t="shared" si="1081"/>
        <v>3.7180952380952386</v>
      </c>
      <c r="EY379" s="158">
        <f t="shared" si="1081"/>
        <v>3.7432098765432102</v>
      </c>
      <c r="EZ379" s="157">
        <f t="shared" si="1082"/>
        <v>390.40000000000003</v>
      </c>
      <c r="FA379" s="158">
        <f t="shared" si="1082"/>
        <v>303.20000000000005</v>
      </c>
      <c r="FB379" s="155">
        <v>66</v>
      </c>
      <c r="FC379" s="156">
        <v>56.3</v>
      </c>
      <c r="FD379" s="157">
        <f t="shared" si="1083"/>
        <v>2046</v>
      </c>
      <c r="FE379" s="158">
        <f t="shared" si="1083"/>
        <v>1970.5</v>
      </c>
      <c r="FF379" s="155">
        <v>48.4</v>
      </c>
      <c r="FG379" s="156">
        <v>49.3</v>
      </c>
      <c r="FH379" s="157">
        <f t="shared" si="1084"/>
        <v>3581.6</v>
      </c>
      <c r="FI379" s="158">
        <f t="shared" si="1084"/>
        <v>2267.7999999999997</v>
      </c>
      <c r="FJ379" s="155"/>
      <c r="FK379" s="156"/>
      <c r="FL379" s="157">
        <f t="shared" si="1085"/>
        <v>0</v>
      </c>
      <c r="FM379" s="158">
        <f t="shared" si="1085"/>
        <v>0</v>
      </c>
      <c r="FN379" s="157">
        <f t="shared" si="1086"/>
        <v>53.596190476190479</v>
      </c>
      <c r="FO379" s="158">
        <f t="shared" si="1086"/>
        <v>52.32469135802468</v>
      </c>
      <c r="FP379" s="157">
        <f t="shared" si="1087"/>
        <v>5627.6</v>
      </c>
      <c r="FQ379" s="158">
        <f t="shared" si="1087"/>
        <v>4238.2999999999993</v>
      </c>
      <c r="FR379" s="155">
        <v>115</v>
      </c>
      <c r="FS379" s="156">
        <v>92</v>
      </c>
      <c r="FT379" s="157">
        <f t="shared" si="1088"/>
        <v>115</v>
      </c>
      <c r="FU379" s="158">
        <f t="shared" si="1088"/>
        <v>92</v>
      </c>
      <c r="FV379" s="155">
        <v>5</v>
      </c>
      <c r="FW379" s="156">
        <v>5</v>
      </c>
      <c r="FX379" s="157">
        <f t="shared" si="1089"/>
        <v>575</v>
      </c>
      <c r="FY379" s="158">
        <f t="shared" si="1089"/>
        <v>460</v>
      </c>
      <c r="FZ379" s="155">
        <v>62.1</v>
      </c>
      <c r="GA379" s="156">
        <v>53.7</v>
      </c>
      <c r="GB379" s="157">
        <f t="shared" si="1090"/>
        <v>7141.5</v>
      </c>
      <c r="GC379" s="158">
        <f t="shared" si="1090"/>
        <v>4940.4000000000005</v>
      </c>
      <c r="GD379" s="157">
        <f t="shared" si="1091"/>
        <v>179</v>
      </c>
      <c r="GE379" s="158">
        <f t="shared" si="1091"/>
        <v>211</v>
      </c>
      <c r="GF379" s="157">
        <f t="shared" si="1091"/>
        <v>179</v>
      </c>
      <c r="GG379" s="158">
        <f t="shared" si="1091"/>
        <v>211</v>
      </c>
      <c r="GH379" s="157">
        <f t="shared" si="1092"/>
        <v>837.8</v>
      </c>
      <c r="GI379" s="158">
        <f t="shared" si="1092"/>
        <v>887.2</v>
      </c>
      <c r="GJ379" s="157">
        <f t="shared" si="1093"/>
        <v>14035.800000000001</v>
      </c>
      <c r="GK379" s="158">
        <f t="shared" si="1093"/>
        <v>15379.7</v>
      </c>
      <c r="GL379" s="157">
        <f t="shared" si="1094"/>
        <v>167</v>
      </c>
      <c r="GM379" s="158">
        <f t="shared" si="1094"/>
        <v>163</v>
      </c>
      <c r="GN379" s="157">
        <f t="shared" si="1094"/>
        <v>167</v>
      </c>
      <c r="GO379" s="158">
        <f t="shared" si="1094"/>
        <v>163</v>
      </c>
      <c r="GP379" s="157">
        <f t="shared" si="1095"/>
        <v>717.1</v>
      </c>
      <c r="GQ379" s="158">
        <f t="shared" si="1095"/>
        <v>728.2</v>
      </c>
      <c r="GR379" s="157">
        <f t="shared" si="1096"/>
        <v>11032.4</v>
      </c>
      <c r="GS379" s="158">
        <f t="shared" si="1096"/>
        <v>11370</v>
      </c>
      <c r="GT379" s="157">
        <f t="shared" si="1097"/>
        <v>346</v>
      </c>
      <c r="GU379" s="158">
        <f t="shared" si="1097"/>
        <v>374</v>
      </c>
      <c r="GV379" s="157">
        <f t="shared" si="1097"/>
        <v>346</v>
      </c>
      <c r="GW379" s="158">
        <f t="shared" si="1097"/>
        <v>374</v>
      </c>
      <c r="GX379" s="157">
        <f t="shared" si="1098"/>
        <v>1554.9</v>
      </c>
      <c r="GY379" s="158">
        <f t="shared" si="1098"/>
        <v>1615.4</v>
      </c>
      <c r="GZ379" s="157">
        <f t="shared" si="1098"/>
        <v>25068.2</v>
      </c>
      <c r="HA379" s="158">
        <f t="shared" si="1098"/>
        <v>26749.7</v>
      </c>
      <c r="HB379" s="157">
        <f t="shared" si="1099"/>
        <v>0</v>
      </c>
      <c r="HC379" s="158">
        <f t="shared" si="1099"/>
        <v>0</v>
      </c>
      <c r="HD379" s="157">
        <f t="shared" si="1099"/>
        <v>0</v>
      </c>
      <c r="HE379" s="158">
        <f t="shared" si="1099"/>
        <v>0</v>
      </c>
      <c r="HF379" s="157" t="str">
        <f t="shared" si="1100"/>
        <v/>
      </c>
      <c r="HG379" s="158" t="str">
        <f t="shared" si="1100"/>
        <v/>
      </c>
      <c r="HH379" s="157" t="str">
        <f t="shared" si="1101"/>
        <v/>
      </c>
      <c r="HI379" s="158" t="str">
        <f t="shared" si="1101"/>
        <v/>
      </c>
      <c r="HJ379" s="157">
        <f t="shared" si="1102"/>
        <v>2129.9</v>
      </c>
      <c r="HK379" s="158">
        <f t="shared" si="1102"/>
        <v>2075.4</v>
      </c>
      <c r="HL379" s="157">
        <f t="shared" si="1103"/>
        <v>32209.699999999997</v>
      </c>
      <c r="HM379" s="158">
        <f t="shared" si="1103"/>
        <v>31690.100000000006</v>
      </c>
    </row>
    <row r="380" spans="1:221">
      <c r="A380" s="265" t="s">
        <v>693</v>
      </c>
      <c r="B380" s="213" t="s">
        <v>782</v>
      </c>
      <c r="C380" s="273"/>
      <c r="D380" s="13">
        <v>229319</v>
      </c>
      <c r="E380" s="13">
        <v>9</v>
      </c>
      <c r="F380" s="155">
        <v>532</v>
      </c>
      <c r="G380" s="156">
        <v>554</v>
      </c>
      <c r="H380" s="155">
        <v>7</v>
      </c>
      <c r="I380" s="156">
        <v>17</v>
      </c>
      <c r="J380" s="157">
        <f t="shared" si="1036"/>
        <v>525</v>
      </c>
      <c r="K380" s="158">
        <f t="shared" si="1036"/>
        <v>537</v>
      </c>
      <c r="L380" s="155"/>
      <c r="M380" s="156"/>
      <c r="N380" s="157">
        <f t="shared" si="1037"/>
        <v>525</v>
      </c>
      <c r="O380" s="158">
        <f t="shared" si="1037"/>
        <v>537</v>
      </c>
      <c r="P380" s="157">
        <f t="shared" si="1037"/>
        <v>525</v>
      </c>
      <c r="Q380" s="158">
        <f t="shared" si="1037"/>
        <v>537</v>
      </c>
      <c r="R380" s="155">
        <v>49</v>
      </c>
      <c r="S380" s="156">
        <v>41</v>
      </c>
      <c r="T380" s="157">
        <f t="shared" si="1038"/>
        <v>49</v>
      </c>
      <c r="U380" s="158">
        <f t="shared" si="1038"/>
        <v>41</v>
      </c>
      <c r="V380" s="155">
        <v>26</v>
      </c>
      <c r="W380" s="156">
        <v>30</v>
      </c>
      <c r="X380" s="157">
        <f t="shared" si="1039"/>
        <v>26</v>
      </c>
      <c r="Y380" s="158">
        <f t="shared" si="1039"/>
        <v>30</v>
      </c>
      <c r="Z380" s="155"/>
      <c r="AA380" s="156"/>
      <c r="AB380" s="157">
        <f t="shared" si="1040"/>
        <v>0</v>
      </c>
      <c r="AC380" s="158">
        <f t="shared" si="1040"/>
        <v>0</v>
      </c>
      <c r="AD380" s="157">
        <f t="shared" si="1041"/>
        <v>75</v>
      </c>
      <c r="AE380" s="158">
        <f t="shared" si="1041"/>
        <v>71</v>
      </c>
      <c r="AF380" s="157">
        <f t="shared" si="1042"/>
        <v>75</v>
      </c>
      <c r="AG380" s="158">
        <f t="shared" si="1042"/>
        <v>71</v>
      </c>
      <c r="AH380" s="155">
        <v>4.0999999999999996</v>
      </c>
      <c r="AI380" s="156">
        <v>4</v>
      </c>
      <c r="AJ380" s="157">
        <f t="shared" si="1043"/>
        <v>200.89999999999998</v>
      </c>
      <c r="AK380" s="157">
        <f t="shared" si="1043"/>
        <v>164</v>
      </c>
      <c r="AL380" s="155">
        <v>3.7</v>
      </c>
      <c r="AM380" s="156">
        <v>3.7</v>
      </c>
      <c r="AN380" s="157">
        <f t="shared" si="1044"/>
        <v>96.2</v>
      </c>
      <c r="AO380" s="157">
        <f t="shared" si="1044"/>
        <v>111</v>
      </c>
      <c r="AP380" s="155"/>
      <c r="AQ380" s="156"/>
      <c r="AR380" s="157">
        <f t="shared" si="1045"/>
        <v>0</v>
      </c>
      <c r="AS380" s="158">
        <f t="shared" si="1045"/>
        <v>0</v>
      </c>
      <c r="AT380" s="157">
        <f t="shared" si="1046"/>
        <v>3.9613333333333327</v>
      </c>
      <c r="AU380" s="158">
        <f t="shared" si="1046"/>
        <v>3.8732394366197185</v>
      </c>
      <c r="AV380" s="157">
        <f t="shared" si="1047"/>
        <v>297.09999999999997</v>
      </c>
      <c r="AW380" s="158">
        <f t="shared" si="1047"/>
        <v>275</v>
      </c>
      <c r="AX380" s="155">
        <v>87.1</v>
      </c>
      <c r="AY380" s="156">
        <v>81.7</v>
      </c>
      <c r="AZ380" s="157">
        <f t="shared" si="1048"/>
        <v>4267.8999999999996</v>
      </c>
      <c r="BA380" s="158">
        <f t="shared" si="1048"/>
        <v>3349.7000000000003</v>
      </c>
      <c r="BB380" s="155">
        <v>79</v>
      </c>
      <c r="BC380" s="156">
        <v>79.599999999999994</v>
      </c>
      <c r="BD380" s="157">
        <f t="shared" si="1049"/>
        <v>2054</v>
      </c>
      <c r="BE380" s="158">
        <f t="shared" si="1049"/>
        <v>2388</v>
      </c>
      <c r="BF380" s="155"/>
      <c r="BG380" s="156"/>
      <c r="BH380" s="157">
        <f t="shared" si="1050"/>
        <v>0</v>
      </c>
      <c r="BI380" s="158">
        <f t="shared" si="1050"/>
        <v>0</v>
      </c>
      <c r="BJ380" s="157">
        <f t="shared" si="1051"/>
        <v>84.292000000000002</v>
      </c>
      <c r="BK380" s="158">
        <f t="shared" si="1051"/>
        <v>80.812676056338034</v>
      </c>
      <c r="BL380" s="157">
        <f t="shared" si="1052"/>
        <v>6321.9000000000005</v>
      </c>
      <c r="BM380" s="158">
        <f t="shared" si="1052"/>
        <v>5737.7000000000007</v>
      </c>
      <c r="BN380" s="155">
        <v>145</v>
      </c>
      <c r="BO380" s="156">
        <v>165</v>
      </c>
      <c r="BP380" s="157">
        <f t="shared" si="1053"/>
        <v>145</v>
      </c>
      <c r="BQ380" s="158">
        <f t="shared" si="1053"/>
        <v>165</v>
      </c>
      <c r="BR380" s="155">
        <v>53</v>
      </c>
      <c r="BS380" s="156">
        <v>79</v>
      </c>
      <c r="BT380" s="157">
        <f t="shared" si="1054"/>
        <v>53</v>
      </c>
      <c r="BU380" s="158">
        <f t="shared" si="1054"/>
        <v>79</v>
      </c>
      <c r="BV380" s="155"/>
      <c r="BW380" s="156"/>
      <c r="BX380" s="157">
        <f t="shared" si="1055"/>
        <v>0</v>
      </c>
      <c r="BY380" s="158">
        <f t="shared" si="1055"/>
        <v>0</v>
      </c>
      <c r="BZ380" s="157">
        <f t="shared" si="1056"/>
        <v>198</v>
      </c>
      <c r="CA380" s="158">
        <f t="shared" si="1056"/>
        <v>244</v>
      </c>
      <c r="CB380" s="157">
        <f t="shared" si="1057"/>
        <v>198</v>
      </c>
      <c r="CC380" s="158">
        <f t="shared" si="1057"/>
        <v>244</v>
      </c>
      <c r="CD380" s="155">
        <v>3.8</v>
      </c>
      <c r="CE380" s="156">
        <v>3.7</v>
      </c>
      <c r="CF380" s="157">
        <f t="shared" si="1058"/>
        <v>551</v>
      </c>
      <c r="CG380" s="158">
        <f t="shared" si="1058"/>
        <v>610.5</v>
      </c>
      <c r="CH380" s="155">
        <v>4</v>
      </c>
      <c r="CI380" s="156">
        <v>3.8</v>
      </c>
      <c r="CJ380" s="157">
        <f t="shared" si="1059"/>
        <v>212</v>
      </c>
      <c r="CK380" s="158">
        <f t="shared" si="1059"/>
        <v>300.2</v>
      </c>
      <c r="CL380" s="155"/>
      <c r="CM380" s="156"/>
      <c r="CN380" s="157">
        <f t="shared" si="1060"/>
        <v>0</v>
      </c>
      <c r="CO380" s="158">
        <f t="shared" si="1060"/>
        <v>0</v>
      </c>
      <c r="CP380" s="157">
        <f t="shared" si="1061"/>
        <v>3.8535353535353534</v>
      </c>
      <c r="CQ380" s="158">
        <f t="shared" si="1061"/>
        <v>3.7323770491803279</v>
      </c>
      <c r="CR380" s="157">
        <f t="shared" si="1062"/>
        <v>763</v>
      </c>
      <c r="CS380" s="158">
        <f t="shared" si="1062"/>
        <v>910.7</v>
      </c>
      <c r="CT380" s="155">
        <v>89.1</v>
      </c>
      <c r="CU380" s="156">
        <v>83.5</v>
      </c>
      <c r="CV380" s="157">
        <f t="shared" si="1063"/>
        <v>12919.5</v>
      </c>
      <c r="CW380" s="158">
        <f t="shared" si="1063"/>
        <v>13777.5</v>
      </c>
      <c r="CX380" s="155">
        <v>86.5</v>
      </c>
      <c r="CY380" s="156">
        <v>81.599999999999994</v>
      </c>
      <c r="CZ380" s="157">
        <f t="shared" si="1064"/>
        <v>4584.5</v>
      </c>
      <c r="DA380" s="158">
        <f t="shared" si="1064"/>
        <v>6446.4</v>
      </c>
      <c r="DB380" s="155"/>
      <c r="DC380" s="156"/>
      <c r="DD380" s="157">
        <f t="shared" si="1065"/>
        <v>0</v>
      </c>
      <c r="DE380" s="158">
        <f t="shared" si="1065"/>
        <v>0</v>
      </c>
      <c r="DF380" s="157">
        <f t="shared" si="1066"/>
        <v>88.404040404040401</v>
      </c>
      <c r="DG380" s="158">
        <f t="shared" si="1066"/>
        <v>82.884836065573779</v>
      </c>
      <c r="DH380" s="157">
        <f t="shared" si="1067"/>
        <v>17504</v>
      </c>
      <c r="DI380" s="158">
        <f t="shared" si="1067"/>
        <v>20223.900000000001</v>
      </c>
      <c r="DJ380" s="157">
        <f t="shared" si="1068"/>
        <v>273</v>
      </c>
      <c r="DK380" s="158">
        <f t="shared" si="1068"/>
        <v>315</v>
      </c>
      <c r="DL380" s="157">
        <f t="shared" si="1068"/>
        <v>273</v>
      </c>
      <c r="DM380" s="158">
        <f t="shared" si="1068"/>
        <v>315</v>
      </c>
      <c r="DN380" s="157">
        <f t="shared" si="1069"/>
        <v>3.8831501831501827</v>
      </c>
      <c r="DO380" s="158">
        <f t="shared" si="1069"/>
        <v>3.7641269841269844</v>
      </c>
      <c r="DP380" s="157">
        <f t="shared" si="1070"/>
        <v>1060.0999999999999</v>
      </c>
      <c r="DQ380" s="158">
        <f t="shared" si="1070"/>
        <v>1185.7</v>
      </c>
      <c r="DR380" s="157">
        <f t="shared" si="1071"/>
        <v>87.274358974358975</v>
      </c>
      <c r="DS380" s="158">
        <f t="shared" si="1071"/>
        <v>82.417777777777786</v>
      </c>
      <c r="DT380" s="157">
        <f t="shared" si="1072"/>
        <v>23825.9</v>
      </c>
      <c r="DU380" s="158">
        <f t="shared" si="1072"/>
        <v>25961.600000000002</v>
      </c>
      <c r="DV380" s="155">
        <v>87</v>
      </c>
      <c r="DW380" s="156">
        <v>73</v>
      </c>
      <c r="DX380" s="157">
        <f t="shared" si="1073"/>
        <v>87</v>
      </c>
      <c r="DY380" s="158">
        <f t="shared" si="1073"/>
        <v>73</v>
      </c>
      <c r="DZ380" s="155">
        <v>56</v>
      </c>
      <c r="EA380" s="156">
        <v>75</v>
      </c>
      <c r="EB380" s="157">
        <f t="shared" si="1074"/>
        <v>56</v>
      </c>
      <c r="EC380" s="158">
        <f t="shared" si="1074"/>
        <v>75</v>
      </c>
      <c r="ED380" s="155"/>
      <c r="EE380" s="156"/>
      <c r="EF380" s="157">
        <f t="shared" si="1075"/>
        <v>0</v>
      </c>
      <c r="EG380" s="158">
        <f t="shared" si="1075"/>
        <v>0</v>
      </c>
      <c r="EH380" s="157">
        <f t="shared" si="1076"/>
        <v>143</v>
      </c>
      <c r="EI380" s="158">
        <f t="shared" si="1076"/>
        <v>148</v>
      </c>
      <c r="EJ380" s="157">
        <f t="shared" si="1077"/>
        <v>143</v>
      </c>
      <c r="EK380" s="158">
        <f t="shared" si="1077"/>
        <v>148</v>
      </c>
      <c r="EL380" s="155">
        <v>3.1</v>
      </c>
      <c r="EM380" s="156">
        <v>3</v>
      </c>
      <c r="EN380" s="157">
        <f t="shared" si="1078"/>
        <v>269.7</v>
      </c>
      <c r="EO380" s="158">
        <f t="shared" si="1078"/>
        <v>219</v>
      </c>
      <c r="EP380" s="155">
        <v>3.3</v>
      </c>
      <c r="EQ380" s="156">
        <v>3.2</v>
      </c>
      <c r="ER380" s="157">
        <f t="shared" si="1079"/>
        <v>184.79999999999998</v>
      </c>
      <c r="ES380" s="158">
        <f t="shared" si="1079"/>
        <v>240</v>
      </c>
      <c r="ET380" s="155"/>
      <c r="EU380" s="156"/>
      <c r="EV380" s="157">
        <f t="shared" si="1080"/>
        <v>0</v>
      </c>
      <c r="EW380" s="158">
        <f t="shared" si="1080"/>
        <v>0</v>
      </c>
      <c r="EX380" s="157">
        <f t="shared" si="1081"/>
        <v>3.1783216783216783</v>
      </c>
      <c r="EY380" s="158">
        <f t="shared" si="1081"/>
        <v>3.1013513513513513</v>
      </c>
      <c r="EZ380" s="157">
        <f t="shared" si="1082"/>
        <v>454.5</v>
      </c>
      <c r="FA380" s="158">
        <f t="shared" si="1082"/>
        <v>459</v>
      </c>
      <c r="FB380" s="155">
        <v>76.5</v>
      </c>
      <c r="FC380" s="156">
        <v>71.5</v>
      </c>
      <c r="FD380" s="157">
        <f t="shared" si="1083"/>
        <v>6655.5</v>
      </c>
      <c r="FE380" s="158">
        <f t="shared" si="1083"/>
        <v>5219.5</v>
      </c>
      <c r="FF380" s="155">
        <v>65.5</v>
      </c>
      <c r="FG380" s="156">
        <v>63.7</v>
      </c>
      <c r="FH380" s="157">
        <f t="shared" si="1084"/>
        <v>3668</v>
      </c>
      <c r="FI380" s="158">
        <f t="shared" si="1084"/>
        <v>4777.5</v>
      </c>
      <c r="FJ380" s="155"/>
      <c r="FK380" s="156"/>
      <c r="FL380" s="157">
        <f t="shared" si="1085"/>
        <v>0</v>
      </c>
      <c r="FM380" s="158">
        <f t="shared" si="1085"/>
        <v>0</v>
      </c>
      <c r="FN380" s="157">
        <f t="shared" si="1086"/>
        <v>72.192307692307693</v>
      </c>
      <c r="FO380" s="158">
        <f t="shared" si="1086"/>
        <v>67.547297297297291</v>
      </c>
      <c r="FP380" s="157">
        <f t="shared" si="1087"/>
        <v>10323.5</v>
      </c>
      <c r="FQ380" s="158">
        <f t="shared" si="1087"/>
        <v>9997</v>
      </c>
      <c r="FR380" s="155">
        <v>109</v>
      </c>
      <c r="FS380" s="156">
        <v>74</v>
      </c>
      <c r="FT380" s="157">
        <f t="shared" si="1088"/>
        <v>109</v>
      </c>
      <c r="FU380" s="158">
        <f t="shared" si="1088"/>
        <v>74</v>
      </c>
      <c r="FV380" s="155">
        <v>4.3</v>
      </c>
      <c r="FW380" s="156">
        <v>4</v>
      </c>
      <c r="FX380" s="157">
        <f t="shared" si="1089"/>
        <v>468.7</v>
      </c>
      <c r="FY380" s="158">
        <f t="shared" si="1089"/>
        <v>296</v>
      </c>
      <c r="FZ380" s="155">
        <v>69.400000000000006</v>
      </c>
      <c r="GA380" s="156">
        <v>63.3</v>
      </c>
      <c r="GB380" s="157">
        <f t="shared" si="1090"/>
        <v>7564.6</v>
      </c>
      <c r="GC380" s="158">
        <f t="shared" si="1090"/>
        <v>4684.2</v>
      </c>
      <c r="GD380" s="157">
        <f t="shared" si="1091"/>
        <v>281</v>
      </c>
      <c r="GE380" s="158">
        <f t="shared" si="1091"/>
        <v>279</v>
      </c>
      <c r="GF380" s="157">
        <f t="shared" si="1091"/>
        <v>281</v>
      </c>
      <c r="GG380" s="158">
        <f t="shared" si="1091"/>
        <v>279</v>
      </c>
      <c r="GH380" s="157">
        <f t="shared" si="1092"/>
        <v>1021.5999999999999</v>
      </c>
      <c r="GI380" s="158">
        <f t="shared" si="1092"/>
        <v>993.5</v>
      </c>
      <c r="GJ380" s="157">
        <f t="shared" si="1093"/>
        <v>23842.9</v>
      </c>
      <c r="GK380" s="158">
        <f t="shared" si="1093"/>
        <v>22346.7</v>
      </c>
      <c r="GL380" s="157">
        <f t="shared" si="1094"/>
        <v>135</v>
      </c>
      <c r="GM380" s="158">
        <f t="shared" si="1094"/>
        <v>184</v>
      </c>
      <c r="GN380" s="157">
        <f t="shared" si="1094"/>
        <v>135</v>
      </c>
      <c r="GO380" s="158">
        <f t="shared" si="1094"/>
        <v>184</v>
      </c>
      <c r="GP380" s="157">
        <f t="shared" si="1095"/>
        <v>493</v>
      </c>
      <c r="GQ380" s="158">
        <f t="shared" si="1095"/>
        <v>651.20000000000005</v>
      </c>
      <c r="GR380" s="157">
        <f t="shared" si="1096"/>
        <v>10306.5</v>
      </c>
      <c r="GS380" s="158">
        <f t="shared" si="1096"/>
        <v>13611.9</v>
      </c>
      <c r="GT380" s="157">
        <f t="shared" si="1097"/>
        <v>416</v>
      </c>
      <c r="GU380" s="158">
        <f t="shared" si="1097"/>
        <v>463</v>
      </c>
      <c r="GV380" s="157">
        <f t="shared" si="1097"/>
        <v>416</v>
      </c>
      <c r="GW380" s="158">
        <f t="shared" si="1097"/>
        <v>463</v>
      </c>
      <c r="GX380" s="157">
        <f t="shared" si="1098"/>
        <v>1514.6</v>
      </c>
      <c r="GY380" s="158">
        <f t="shared" si="1098"/>
        <v>1644.7</v>
      </c>
      <c r="GZ380" s="157">
        <f t="shared" si="1098"/>
        <v>34149.4</v>
      </c>
      <c r="HA380" s="158">
        <f t="shared" si="1098"/>
        <v>35958.6</v>
      </c>
      <c r="HB380" s="157">
        <f t="shared" si="1099"/>
        <v>0</v>
      </c>
      <c r="HC380" s="158">
        <f t="shared" si="1099"/>
        <v>0</v>
      </c>
      <c r="HD380" s="157">
        <f t="shared" si="1099"/>
        <v>0</v>
      </c>
      <c r="HE380" s="158">
        <f t="shared" si="1099"/>
        <v>0</v>
      </c>
      <c r="HF380" s="157" t="str">
        <f t="shared" si="1100"/>
        <v/>
      </c>
      <c r="HG380" s="158" t="str">
        <f t="shared" si="1100"/>
        <v/>
      </c>
      <c r="HH380" s="157" t="str">
        <f t="shared" si="1101"/>
        <v/>
      </c>
      <c r="HI380" s="158" t="str">
        <f t="shared" si="1101"/>
        <v/>
      </c>
      <c r="HJ380" s="157">
        <f t="shared" si="1102"/>
        <v>1983.3</v>
      </c>
      <c r="HK380" s="158">
        <f t="shared" si="1102"/>
        <v>1940.7</v>
      </c>
      <c r="HL380" s="157">
        <f t="shared" si="1103"/>
        <v>41714</v>
      </c>
      <c r="HM380" s="158">
        <f t="shared" si="1103"/>
        <v>40642.800000000003</v>
      </c>
    </row>
    <row r="381" spans="1:221">
      <c r="A381" s="265" t="s">
        <v>693</v>
      </c>
      <c r="B381" s="15" t="s">
        <v>783</v>
      </c>
      <c r="C381" s="273"/>
      <c r="D381" s="13">
        <v>228680</v>
      </c>
      <c r="E381" s="13">
        <v>9</v>
      </c>
      <c r="F381" s="155">
        <v>898</v>
      </c>
      <c r="G381" s="156">
        <v>966</v>
      </c>
      <c r="H381" s="155">
        <v>122</v>
      </c>
      <c r="I381" s="156">
        <v>149</v>
      </c>
      <c r="J381" s="157">
        <f t="shared" si="1036"/>
        <v>776</v>
      </c>
      <c r="K381" s="158">
        <f t="shared" si="1036"/>
        <v>817</v>
      </c>
      <c r="L381" s="155"/>
      <c r="M381" s="156"/>
      <c r="N381" s="157">
        <f t="shared" si="1037"/>
        <v>776</v>
      </c>
      <c r="O381" s="158">
        <f t="shared" si="1037"/>
        <v>817</v>
      </c>
      <c r="P381" s="157">
        <f t="shared" si="1037"/>
        <v>776</v>
      </c>
      <c r="Q381" s="158">
        <f t="shared" si="1037"/>
        <v>817</v>
      </c>
      <c r="R381" s="155">
        <v>65</v>
      </c>
      <c r="S381" s="156">
        <v>56</v>
      </c>
      <c r="T381" s="157">
        <f t="shared" si="1038"/>
        <v>65</v>
      </c>
      <c r="U381" s="158">
        <f t="shared" si="1038"/>
        <v>56</v>
      </c>
      <c r="V381" s="155">
        <v>8</v>
      </c>
      <c r="W381" s="156">
        <v>10</v>
      </c>
      <c r="X381" s="157">
        <f t="shared" si="1039"/>
        <v>8</v>
      </c>
      <c r="Y381" s="158">
        <f t="shared" si="1039"/>
        <v>10</v>
      </c>
      <c r="Z381" s="155"/>
      <c r="AA381" s="156"/>
      <c r="AB381" s="157">
        <f t="shared" si="1040"/>
        <v>0</v>
      </c>
      <c r="AC381" s="158">
        <f t="shared" si="1040"/>
        <v>0</v>
      </c>
      <c r="AD381" s="157">
        <f t="shared" si="1041"/>
        <v>73</v>
      </c>
      <c r="AE381" s="158">
        <f t="shared" si="1041"/>
        <v>66</v>
      </c>
      <c r="AF381" s="157">
        <f t="shared" si="1042"/>
        <v>73</v>
      </c>
      <c r="AG381" s="158">
        <f t="shared" si="1042"/>
        <v>66</v>
      </c>
      <c r="AH381" s="155">
        <v>2.8</v>
      </c>
      <c r="AI381" s="156">
        <v>2.8</v>
      </c>
      <c r="AJ381" s="157">
        <f t="shared" si="1043"/>
        <v>182</v>
      </c>
      <c r="AK381" s="157">
        <f t="shared" si="1043"/>
        <v>156.79999999999998</v>
      </c>
      <c r="AL381" s="155">
        <v>3.4</v>
      </c>
      <c r="AM381" s="156">
        <v>3</v>
      </c>
      <c r="AN381" s="157">
        <f t="shared" si="1044"/>
        <v>27.2</v>
      </c>
      <c r="AO381" s="157">
        <f t="shared" si="1044"/>
        <v>30</v>
      </c>
      <c r="AP381" s="155"/>
      <c r="AQ381" s="156"/>
      <c r="AR381" s="157">
        <f t="shared" si="1045"/>
        <v>0</v>
      </c>
      <c r="AS381" s="158">
        <f t="shared" si="1045"/>
        <v>0</v>
      </c>
      <c r="AT381" s="157">
        <f t="shared" si="1046"/>
        <v>2.8657534246575342</v>
      </c>
      <c r="AU381" s="158">
        <f t="shared" si="1046"/>
        <v>2.8303030303030301</v>
      </c>
      <c r="AV381" s="157">
        <f t="shared" si="1047"/>
        <v>209.2</v>
      </c>
      <c r="AW381" s="158">
        <f t="shared" si="1047"/>
        <v>186.79999999999998</v>
      </c>
      <c r="AX381" s="155">
        <v>80.8</v>
      </c>
      <c r="AY381" s="156">
        <v>75.099999999999994</v>
      </c>
      <c r="AZ381" s="157">
        <f t="shared" si="1048"/>
        <v>5252</v>
      </c>
      <c r="BA381" s="158">
        <f t="shared" si="1048"/>
        <v>4205.5999999999995</v>
      </c>
      <c r="BB381" s="155">
        <v>77.099999999999994</v>
      </c>
      <c r="BC381" s="156">
        <v>70.2</v>
      </c>
      <c r="BD381" s="157">
        <f t="shared" si="1049"/>
        <v>616.79999999999995</v>
      </c>
      <c r="BE381" s="158">
        <f t="shared" si="1049"/>
        <v>702</v>
      </c>
      <c r="BF381" s="155"/>
      <c r="BG381" s="156"/>
      <c r="BH381" s="157">
        <f t="shared" si="1050"/>
        <v>0</v>
      </c>
      <c r="BI381" s="158">
        <f t="shared" si="1050"/>
        <v>0</v>
      </c>
      <c r="BJ381" s="157">
        <f t="shared" si="1051"/>
        <v>80.394520547945206</v>
      </c>
      <c r="BK381" s="158">
        <f t="shared" si="1051"/>
        <v>74.357575757575745</v>
      </c>
      <c r="BL381" s="157">
        <f t="shared" si="1052"/>
        <v>5868.8</v>
      </c>
      <c r="BM381" s="158">
        <f t="shared" si="1052"/>
        <v>4907.5999999999995</v>
      </c>
      <c r="BN381" s="155">
        <v>285</v>
      </c>
      <c r="BO381" s="156">
        <v>321</v>
      </c>
      <c r="BP381" s="157">
        <f t="shared" si="1053"/>
        <v>285</v>
      </c>
      <c r="BQ381" s="158">
        <f t="shared" si="1053"/>
        <v>321</v>
      </c>
      <c r="BR381" s="155">
        <v>12</v>
      </c>
      <c r="BS381" s="156">
        <v>35</v>
      </c>
      <c r="BT381" s="157">
        <f t="shared" si="1054"/>
        <v>12</v>
      </c>
      <c r="BU381" s="158">
        <f t="shared" si="1054"/>
        <v>35</v>
      </c>
      <c r="BV381" s="155"/>
      <c r="BW381" s="156"/>
      <c r="BX381" s="157">
        <f t="shared" si="1055"/>
        <v>0</v>
      </c>
      <c r="BY381" s="158">
        <f t="shared" si="1055"/>
        <v>0</v>
      </c>
      <c r="BZ381" s="157">
        <f t="shared" si="1056"/>
        <v>297</v>
      </c>
      <c r="CA381" s="158">
        <f t="shared" si="1056"/>
        <v>356</v>
      </c>
      <c r="CB381" s="157">
        <f t="shared" si="1057"/>
        <v>297</v>
      </c>
      <c r="CC381" s="158">
        <f t="shared" si="1057"/>
        <v>356</v>
      </c>
      <c r="CD381" s="155">
        <v>3.2</v>
      </c>
      <c r="CE381" s="156">
        <v>2.9</v>
      </c>
      <c r="CF381" s="157">
        <f t="shared" si="1058"/>
        <v>912</v>
      </c>
      <c r="CG381" s="158">
        <f t="shared" si="1058"/>
        <v>930.9</v>
      </c>
      <c r="CH381" s="155">
        <v>2.7</v>
      </c>
      <c r="CI381" s="156">
        <v>3</v>
      </c>
      <c r="CJ381" s="157">
        <f t="shared" si="1059"/>
        <v>32.400000000000006</v>
      </c>
      <c r="CK381" s="158">
        <f t="shared" si="1059"/>
        <v>105</v>
      </c>
      <c r="CL381" s="155"/>
      <c r="CM381" s="156"/>
      <c r="CN381" s="157">
        <f t="shared" si="1060"/>
        <v>0</v>
      </c>
      <c r="CO381" s="158">
        <f t="shared" si="1060"/>
        <v>0</v>
      </c>
      <c r="CP381" s="157">
        <f t="shared" si="1061"/>
        <v>3.1797979797979798</v>
      </c>
      <c r="CQ381" s="158">
        <f t="shared" si="1061"/>
        <v>2.9098314606741575</v>
      </c>
      <c r="CR381" s="157">
        <f t="shared" si="1062"/>
        <v>944.4</v>
      </c>
      <c r="CS381" s="158">
        <f t="shared" si="1062"/>
        <v>1035.9000000000001</v>
      </c>
      <c r="CT381" s="155">
        <v>89.7</v>
      </c>
      <c r="CU381" s="156">
        <v>83.5</v>
      </c>
      <c r="CV381" s="157">
        <f t="shared" si="1063"/>
        <v>25564.5</v>
      </c>
      <c r="CW381" s="158">
        <f t="shared" si="1063"/>
        <v>26803.5</v>
      </c>
      <c r="CX381" s="155">
        <v>75.3</v>
      </c>
      <c r="CY381" s="156">
        <v>79.8</v>
      </c>
      <c r="CZ381" s="157">
        <f t="shared" si="1064"/>
        <v>903.59999999999991</v>
      </c>
      <c r="DA381" s="158">
        <f t="shared" si="1064"/>
        <v>2793</v>
      </c>
      <c r="DB381" s="155"/>
      <c r="DC381" s="156"/>
      <c r="DD381" s="157">
        <f t="shared" si="1065"/>
        <v>0</v>
      </c>
      <c r="DE381" s="158">
        <f t="shared" si="1065"/>
        <v>0</v>
      </c>
      <c r="DF381" s="157">
        <f t="shared" si="1066"/>
        <v>89.11818181818181</v>
      </c>
      <c r="DG381" s="158">
        <f t="shared" si="1066"/>
        <v>83.136235955056179</v>
      </c>
      <c r="DH381" s="157">
        <f t="shared" si="1067"/>
        <v>26468.1</v>
      </c>
      <c r="DI381" s="158">
        <f t="shared" si="1067"/>
        <v>29596.5</v>
      </c>
      <c r="DJ381" s="157">
        <f t="shared" si="1068"/>
        <v>370</v>
      </c>
      <c r="DK381" s="158">
        <f t="shared" si="1068"/>
        <v>422</v>
      </c>
      <c r="DL381" s="157">
        <f t="shared" si="1068"/>
        <v>370</v>
      </c>
      <c r="DM381" s="158">
        <f t="shared" si="1068"/>
        <v>422</v>
      </c>
      <c r="DN381" s="157">
        <f t="shared" si="1069"/>
        <v>3.1178378378378375</v>
      </c>
      <c r="DO381" s="158">
        <f t="shared" si="1069"/>
        <v>2.8973933649289099</v>
      </c>
      <c r="DP381" s="157">
        <f t="shared" si="1070"/>
        <v>1153.5999999999999</v>
      </c>
      <c r="DQ381" s="158">
        <f t="shared" si="1070"/>
        <v>1222.7</v>
      </c>
      <c r="DR381" s="157">
        <f t="shared" si="1071"/>
        <v>87.397027027027022</v>
      </c>
      <c r="DS381" s="158">
        <f t="shared" si="1071"/>
        <v>81.76327014218009</v>
      </c>
      <c r="DT381" s="157">
        <f t="shared" si="1072"/>
        <v>32336.899999999998</v>
      </c>
      <c r="DU381" s="158">
        <f t="shared" si="1072"/>
        <v>34504.1</v>
      </c>
      <c r="DV381" s="155">
        <v>280</v>
      </c>
      <c r="DW381" s="156">
        <v>255</v>
      </c>
      <c r="DX381" s="157">
        <f t="shared" si="1073"/>
        <v>280</v>
      </c>
      <c r="DY381" s="158">
        <f t="shared" si="1073"/>
        <v>255</v>
      </c>
      <c r="DZ381" s="155">
        <v>68</v>
      </c>
      <c r="EA381" s="156">
        <v>96</v>
      </c>
      <c r="EB381" s="157">
        <f t="shared" si="1074"/>
        <v>68</v>
      </c>
      <c r="EC381" s="158">
        <f t="shared" si="1074"/>
        <v>96</v>
      </c>
      <c r="ED381" s="155"/>
      <c r="EE381" s="156"/>
      <c r="EF381" s="157">
        <f t="shared" si="1075"/>
        <v>0</v>
      </c>
      <c r="EG381" s="158">
        <f t="shared" si="1075"/>
        <v>0</v>
      </c>
      <c r="EH381" s="157">
        <f t="shared" si="1076"/>
        <v>348</v>
      </c>
      <c r="EI381" s="158">
        <f t="shared" si="1076"/>
        <v>351</v>
      </c>
      <c r="EJ381" s="157">
        <f t="shared" si="1077"/>
        <v>348</v>
      </c>
      <c r="EK381" s="158">
        <f t="shared" si="1077"/>
        <v>351</v>
      </c>
      <c r="EL381" s="155">
        <v>2.7</v>
      </c>
      <c r="EM381" s="156">
        <v>2.5</v>
      </c>
      <c r="EN381" s="157">
        <f t="shared" si="1078"/>
        <v>756</v>
      </c>
      <c r="EO381" s="158">
        <f t="shared" si="1078"/>
        <v>637.5</v>
      </c>
      <c r="EP381" s="155">
        <v>2.5</v>
      </c>
      <c r="EQ381" s="156">
        <v>2.4</v>
      </c>
      <c r="ER381" s="157">
        <f t="shared" si="1079"/>
        <v>170</v>
      </c>
      <c r="ES381" s="158">
        <f t="shared" si="1079"/>
        <v>230.39999999999998</v>
      </c>
      <c r="ET381" s="155"/>
      <c r="EU381" s="156"/>
      <c r="EV381" s="157">
        <f t="shared" si="1080"/>
        <v>0</v>
      </c>
      <c r="EW381" s="158">
        <f t="shared" si="1080"/>
        <v>0</v>
      </c>
      <c r="EX381" s="157">
        <f t="shared" si="1081"/>
        <v>2.6609195402298851</v>
      </c>
      <c r="EY381" s="158">
        <f t="shared" si="1081"/>
        <v>2.4726495726495727</v>
      </c>
      <c r="EZ381" s="157">
        <f t="shared" si="1082"/>
        <v>926</v>
      </c>
      <c r="FA381" s="158">
        <f t="shared" si="1082"/>
        <v>867.90000000000009</v>
      </c>
      <c r="FB381" s="155">
        <v>76.8</v>
      </c>
      <c r="FC381" s="156">
        <v>71.099999999999994</v>
      </c>
      <c r="FD381" s="157">
        <f t="shared" si="1083"/>
        <v>21504</v>
      </c>
      <c r="FE381" s="158">
        <f t="shared" si="1083"/>
        <v>18130.5</v>
      </c>
      <c r="FF381" s="155">
        <v>65.099999999999994</v>
      </c>
      <c r="FG381" s="156">
        <v>59.2</v>
      </c>
      <c r="FH381" s="157">
        <f t="shared" si="1084"/>
        <v>4426.7999999999993</v>
      </c>
      <c r="FI381" s="158">
        <f t="shared" si="1084"/>
        <v>5683.2000000000007</v>
      </c>
      <c r="FJ381" s="155"/>
      <c r="FK381" s="156"/>
      <c r="FL381" s="157">
        <f t="shared" si="1085"/>
        <v>0</v>
      </c>
      <c r="FM381" s="158">
        <f t="shared" si="1085"/>
        <v>0</v>
      </c>
      <c r="FN381" s="157">
        <f t="shared" si="1086"/>
        <v>74.513793103448279</v>
      </c>
      <c r="FO381" s="158">
        <f t="shared" si="1086"/>
        <v>67.845299145299151</v>
      </c>
      <c r="FP381" s="157">
        <f t="shared" si="1087"/>
        <v>25930.800000000003</v>
      </c>
      <c r="FQ381" s="158">
        <f t="shared" si="1087"/>
        <v>23813.7</v>
      </c>
      <c r="FR381" s="155">
        <v>58</v>
      </c>
      <c r="FS381" s="156">
        <v>44</v>
      </c>
      <c r="FT381" s="157">
        <f t="shared" si="1088"/>
        <v>58</v>
      </c>
      <c r="FU381" s="158">
        <f t="shared" si="1088"/>
        <v>44</v>
      </c>
      <c r="FV381" s="155">
        <v>3.4</v>
      </c>
      <c r="FW381" s="156">
        <v>3.3</v>
      </c>
      <c r="FX381" s="157">
        <f t="shared" si="1089"/>
        <v>197.2</v>
      </c>
      <c r="FY381" s="158">
        <f t="shared" si="1089"/>
        <v>145.19999999999999</v>
      </c>
      <c r="FZ381" s="155">
        <v>78.8</v>
      </c>
      <c r="GA381" s="156">
        <v>68.5</v>
      </c>
      <c r="GB381" s="157">
        <f t="shared" si="1090"/>
        <v>4570.3999999999996</v>
      </c>
      <c r="GC381" s="158">
        <f t="shared" si="1090"/>
        <v>3014</v>
      </c>
      <c r="GD381" s="157">
        <f t="shared" si="1091"/>
        <v>630</v>
      </c>
      <c r="GE381" s="158">
        <f t="shared" si="1091"/>
        <v>632</v>
      </c>
      <c r="GF381" s="157">
        <f t="shared" si="1091"/>
        <v>630</v>
      </c>
      <c r="GG381" s="158">
        <f t="shared" si="1091"/>
        <v>632</v>
      </c>
      <c r="GH381" s="157">
        <f t="shared" si="1092"/>
        <v>1850</v>
      </c>
      <c r="GI381" s="158">
        <f t="shared" si="1092"/>
        <v>1725.2</v>
      </c>
      <c r="GJ381" s="157">
        <f t="shared" si="1093"/>
        <v>52320.5</v>
      </c>
      <c r="GK381" s="158">
        <f t="shared" si="1093"/>
        <v>49139.6</v>
      </c>
      <c r="GL381" s="157">
        <f t="shared" si="1094"/>
        <v>88</v>
      </c>
      <c r="GM381" s="158">
        <f t="shared" si="1094"/>
        <v>141</v>
      </c>
      <c r="GN381" s="157">
        <f t="shared" si="1094"/>
        <v>88</v>
      </c>
      <c r="GO381" s="158">
        <f t="shared" si="1094"/>
        <v>141</v>
      </c>
      <c r="GP381" s="157">
        <f t="shared" si="1095"/>
        <v>229.60000000000002</v>
      </c>
      <c r="GQ381" s="158">
        <f t="shared" si="1095"/>
        <v>365.4</v>
      </c>
      <c r="GR381" s="157">
        <f t="shared" si="1096"/>
        <v>5947.1999999999989</v>
      </c>
      <c r="GS381" s="158">
        <f t="shared" si="1096"/>
        <v>9178.2000000000007</v>
      </c>
      <c r="GT381" s="157">
        <f t="shared" si="1097"/>
        <v>718</v>
      </c>
      <c r="GU381" s="158">
        <f t="shared" si="1097"/>
        <v>773</v>
      </c>
      <c r="GV381" s="157">
        <f t="shared" si="1097"/>
        <v>718</v>
      </c>
      <c r="GW381" s="158">
        <f t="shared" si="1097"/>
        <v>773</v>
      </c>
      <c r="GX381" s="157">
        <f t="shared" si="1098"/>
        <v>2079.6</v>
      </c>
      <c r="GY381" s="158">
        <f t="shared" si="1098"/>
        <v>2090.6</v>
      </c>
      <c r="GZ381" s="157">
        <f t="shared" si="1098"/>
        <v>58267.7</v>
      </c>
      <c r="HA381" s="158">
        <f t="shared" si="1098"/>
        <v>58317.8</v>
      </c>
      <c r="HB381" s="157">
        <f t="shared" si="1099"/>
        <v>0</v>
      </c>
      <c r="HC381" s="158">
        <f t="shared" si="1099"/>
        <v>0</v>
      </c>
      <c r="HD381" s="157">
        <f t="shared" si="1099"/>
        <v>0</v>
      </c>
      <c r="HE381" s="158">
        <f t="shared" si="1099"/>
        <v>0</v>
      </c>
      <c r="HF381" s="157" t="str">
        <f t="shared" si="1100"/>
        <v/>
      </c>
      <c r="HG381" s="158" t="str">
        <f t="shared" si="1100"/>
        <v/>
      </c>
      <c r="HH381" s="157" t="str">
        <f t="shared" si="1101"/>
        <v/>
      </c>
      <c r="HI381" s="158" t="str">
        <f t="shared" si="1101"/>
        <v/>
      </c>
      <c r="HJ381" s="157">
        <f t="shared" si="1102"/>
        <v>2276.7999999999997</v>
      </c>
      <c r="HK381" s="158">
        <f t="shared" si="1102"/>
        <v>2235.8000000000002</v>
      </c>
      <c r="HL381" s="157">
        <f t="shared" si="1103"/>
        <v>62838.1</v>
      </c>
      <c r="HM381" s="158">
        <f t="shared" si="1103"/>
        <v>61331.8</v>
      </c>
    </row>
    <row r="382" spans="1:221">
      <c r="A382" s="265" t="s">
        <v>693</v>
      </c>
      <c r="B382" s="213" t="s">
        <v>784</v>
      </c>
      <c r="C382" s="214"/>
      <c r="D382" s="13">
        <v>229504</v>
      </c>
      <c r="E382" s="271">
        <v>9</v>
      </c>
      <c r="F382" s="155">
        <v>265</v>
      </c>
      <c r="G382" s="156">
        <v>265</v>
      </c>
      <c r="H382" s="155">
        <v>9</v>
      </c>
      <c r="I382" s="156">
        <v>12</v>
      </c>
      <c r="J382" s="157">
        <f t="shared" si="1036"/>
        <v>256</v>
      </c>
      <c r="K382" s="158">
        <f t="shared" si="1036"/>
        <v>253</v>
      </c>
      <c r="L382" s="155"/>
      <c r="M382" s="156"/>
      <c r="N382" s="157">
        <f t="shared" si="1037"/>
        <v>256</v>
      </c>
      <c r="O382" s="158">
        <f t="shared" si="1037"/>
        <v>253</v>
      </c>
      <c r="P382" s="157">
        <f t="shared" si="1037"/>
        <v>256</v>
      </c>
      <c r="Q382" s="158">
        <f t="shared" si="1037"/>
        <v>253</v>
      </c>
      <c r="R382" s="155">
        <v>11</v>
      </c>
      <c r="S382" s="156">
        <v>9</v>
      </c>
      <c r="T382" s="157">
        <f t="shared" si="1038"/>
        <v>11</v>
      </c>
      <c r="U382" s="158">
        <f t="shared" si="1038"/>
        <v>9</v>
      </c>
      <c r="V382" s="155">
        <v>10</v>
      </c>
      <c r="W382" s="156">
        <v>11</v>
      </c>
      <c r="X382" s="157">
        <f t="shared" si="1039"/>
        <v>10</v>
      </c>
      <c r="Y382" s="158">
        <f t="shared" si="1039"/>
        <v>11</v>
      </c>
      <c r="Z382" s="155"/>
      <c r="AA382" s="156"/>
      <c r="AB382" s="157">
        <f t="shared" si="1040"/>
        <v>0</v>
      </c>
      <c r="AC382" s="158">
        <f t="shared" si="1040"/>
        <v>0</v>
      </c>
      <c r="AD382" s="157">
        <f t="shared" si="1041"/>
        <v>21</v>
      </c>
      <c r="AE382" s="158">
        <f t="shared" si="1041"/>
        <v>20</v>
      </c>
      <c r="AF382" s="157">
        <f t="shared" si="1042"/>
        <v>21</v>
      </c>
      <c r="AG382" s="158">
        <f t="shared" si="1042"/>
        <v>20</v>
      </c>
      <c r="AH382" s="155">
        <v>3.6</v>
      </c>
      <c r="AI382" s="156">
        <v>4.5999999999999996</v>
      </c>
      <c r="AJ382" s="157">
        <f t="shared" si="1043"/>
        <v>39.6</v>
      </c>
      <c r="AK382" s="157">
        <f t="shared" si="1043"/>
        <v>41.4</v>
      </c>
      <c r="AL382" s="155">
        <v>4.0999999999999996</v>
      </c>
      <c r="AM382" s="156">
        <v>4.5999999999999996</v>
      </c>
      <c r="AN382" s="157">
        <f t="shared" si="1044"/>
        <v>41</v>
      </c>
      <c r="AO382" s="157">
        <f t="shared" si="1044"/>
        <v>50.599999999999994</v>
      </c>
      <c r="AP382" s="155"/>
      <c r="AQ382" s="156"/>
      <c r="AR382" s="157">
        <f t="shared" si="1045"/>
        <v>0</v>
      </c>
      <c r="AS382" s="158">
        <f t="shared" si="1045"/>
        <v>0</v>
      </c>
      <c r="AT382" s="157">
        <f t="shared" si="1046"/>
        <v>3.8380952380952378</v>
      </c>
      <c r="AU382" s="158">
        <f t="shared" si="1046"/>
        <v>4.5999999999999996</v>
      </c>
      <c r="AV382" s="157">
        <f t="shared" si="1047"/>
        <v>80.599999999999994</v>
      </c>
      <c r="AW382" s="158">
        <f t="shared" si="1047"/>
        <v>92</v>
      </c>
      <c r="AX382" s="155">
        <v>63.6</v>
      </c>
      <c r="AY382" s="156">
        <v>76.2</v>
      </c>
      <c r="AZ382" s="157">
        <f t="shared" si="1048"/>
        <v>699.6</v>
      </c>
      <c r="BA382" s="158">
        <f t="shared" si="1048"/>
        <v>685.80000000000007</v>
      </c>
      <c r="BB382" s="155">
        <v>69.400000000000006</v>
      </c>
      <c r="BC382" s="156">
        <v>67</v>
      </c>
      <c r="BD382" s="157">
        <f t="shared" si="1049"/>
        <v>694</v>
      </c>
      <c r="BE382" s="158">
        <f t="shared" si="1049"/>
        <v>737</v>
      </c>
      <c r="BF382" s="155"/>
      <c r="BG382" s="156"/>
      <c r="BH382" s="157">
        <f t="shared" si="1050"/>
        <v>0</v>
      </c>
      <c r="BI382" s="158">
        <f t="shared" si="1050"/>
        <v>0</v>
      </c>
      <c r="BJ382" s="157">
        <f t="shared" si="1051"/>
        <v>66.361904761904754</v>
      </c>
      <c r="BK382" s="158">
        <f t="shared" si="1051"/>
        <v>71.140000000000015</v>
      </c>
      <c r="BL382" s="157">
        <f t="shared" si="1052"/>
        <v>1393.6</v>
      </c>
      <c r="BM382" s="158">
        <f t="shared" si="1052"/>
        <v>1422.8000000000002</v>
      </c>
      <c r="BN382" s="155">
        <v>52</v>
      </c>
      <c r="BO382" s="156">
        <v>63</v>
      </c>
      <c r="BP382" s="157">
        <f t="shared" si="1053"/>
        <v>52</v>
      </c>
      <c r="BQ382" s="158">
        <f t="shared" si="1053"/>
        <v>63</v>
      </c>
      <c r="BR382" s="155">
        <v>40</v>
      </c>
      <c r="BS382" s="156">
        <v>37</v>
      </c>
      <c r="BT382" s="157">
        <f t="shared" si="1054"/>
        <v>40</v>
      </c>
      <c r="BU382" s="158">
        <f t="shared" si="1054"/>
        <v>37</v>
      </c>
      <c r="BV382" s="155"/>
      <c r="BW382" s="156"/>
      <c r="BX382" s="157">
        <f t="shared" si="1055"/>
        <v>0</v>
      </c>
      <c r="BY382" s="158">
        <f t="shared" si="1055"/>
        <v>0</v>
      </c>
      <c r="BZ382" s="157">
        <f t="shared" si="1056"/>
        <v>92</v>
      </c>
      <c r="CA382" s="158">
        <f t="shared" si="1056"/>
        <v>100</v>
      </c>
      <c r="CB382" s="157">
        <f t="shared" si="1057"/>
        <v>92</v>
      </c>
      <c r="CC382" s="158">
        <f t="shared" si="1057"/>
        <v>100</v>
      </c>
      <c r="CD382" s="155">
        <v>4</v>
      </c>
      <c r="CE382" s="156">
        <v>3.9</v>
      </c>
      <c r="CF382" s="157">
        <f t="shared" si="1058"/>
        <v>208</v>
      </c>
      <c r="CG382" s="158">
        <f t="shared" si="1058"/>
        <v>245.7</v>
      </c>
      <c r="CH382" s="155">
        <v>5.8</v>
      </c>
      <c r="CI382" s="156">
        <v>6.2</v>
      </c>
      <c r="CJ382" s="157">
        <f t="shared" si="1059"/>
        <v>232</v>
      </c>
      <c r="CK382" s="158">
        <f t="shared" si="1059"/>
        <v>229.4</v>
      </c>
      <c r="CL382" s="155"/>
      <c r="CM382" s="156"/>
      <c r="CN382" s="157">
        <f t="shared" si="1060"/>
        <v>0</v>
      </c>
      <c r="CO382" s="158">
        <f t="shared" si="1060"/>
        <v>0</v>
      </c>
      <c r="CP382" s="157">
        <f t="shared" si="1061"/>
        <v>4.7826086956521738</v>
      </c>
      <c r="CQ382" s="158">
        <f t="shared" si="1061"/>
        <v>4.7510000000000003</v>
      </c>
      <c r="CR382" s="157">
        <f t="shared" si="1062"/>
        <v>440</v>
      </c>
      <c r="CS382" s="158">
        <f t="shared" si="1062"/>
        <v>475.1</v>
      </c>
      <c r="CT382" s="155">
        <v>80.400000000000006</v>
      </c>
      <c r="CU382" s="156">
        <v>82.2</v>
      </c>
      <c r="CV382" s="157">
        <f t="shared" si="1063"/>
        <v>4180.8</v>
      </c>
      <c r="CW382" s="158">
        <f t="shared" si="1063"/>
        <v>5178.6000000000004</v>
      </c>
      <c r="CX382" s="155">
        <v>87.4</v>
      </c>
      <c r="CY382" s="156">
        <v>101.8</v>
      </c>
      <c r="CZ382" s="157">
        <f t="shared" si="1064"/>
        <v>3496</v>
      </c>
      <c r="DA382" s="158">
        <f t="shared" si="1064"/>
        <v>3766.6</v>
      </c>
      <c r="DB382" s="155"/>
      <c r="DC382" s="156"/>
      <c r="DD382" s="157">
        <f t="shared" si="1065"/>
        <v>0</v>
      </c>
      <c r="DE382" s="158">
        <f t="shared" si="1065"/>
        <v>0</v>
      </c>
      <c r="DF382" s="157">
        <f t="shared" si="1066"/>
        <v>83.443478260869568</v>
      </c>
      <c r="DG382" s="158">
        <f t="shared" si="1066"/>
        <v>89.452000000000012</v>
      </c>
      <c r="DH382" s="157">
        <f t="shared" si="1067"/>
        <v>7676.8</v>
      </c>
      <c r="DI382" s="158">
        <f t="shared" si="1067"/>
        <v>8945.2000000000007</v>
      </c>
      <c r="DJ382" s="157">
        <f t="shared" si="1068"/>
        <v>113</v>
      </c>
      <c r="DK382" s="158">
        <f t="shared" si="1068"/>
        <v>120</v>
      </c>
      <c r="DL382" s="157">
        <f t="shared" si="1068"/>
        <v>113</v>
      </c>
      <c r="DM382" s="158">
        <f t="shared" si="1068"/>
        <v>120</v>
      </c>
      <c r="DN382" s="157">
        <f t="shared" si="1069"/>
        <v>4.6070796460176995</v>
      </c>
      <c r="DO382" s="158">
        <f t="shared" si="1069"/>
        <v>4.7258333333333331</v>
      </c>
      <c r="DP382" s="157">
        <f t="shared" si="1070"/>
        <v>520.6</v>
      </c>
      <c r="DQ382" s="158">
        <f t="shared" si="1070"/>
        <v>567.1</v>
      </c>
      <c r="DR382" s="157">
        <f t="shared" si="1071"/>
        <v>80.269026548672556</v>
      </c>
      <c r="DS382" s="158">
        <f t="shared" si="1071"/>
        <v>86.4</v>
      </c>
      <c r="DT382" s="157">
        <f t="shared" si="1072"/>
        <v>9070.4</v>
      </c>
      <c r="DU382" s="158">
        <f t="shared" si="1072"/>
        <v>10368</v>
      </c>
      <c r="DV382" s="155">
        <v>47</v>
      </c>
      <c r="DW382" s="156">
        <v>48</v>
      </c>
      <c r="DX382" s="157">
        <f t="shared" si="1073"/>
        <v>47</v>
      </c>
      <c r="DY382" s="158">
        <f t="shared" si="1073"/>
        <v>48</v>
      </c>
      <c r="DZ382" s="155">
        <v>48</v>
      </c>
      <c r="EA382" s="156">
        <v>40</v>
      </c>
      <c r="EB382" s="157">
        <f t="shared" si="1074"/>
        <v>48</v>
      </c>
      <c r="EC382" s="158">
        <f t="shared" si="1074"/>
        <v>40</v>
      </c>
      <c r="ED382" s="155"/>
      <c r="EE382" s="156"/>
      <c r="EF382" s="157">
        <f t="shared" si="1075"/>
        <v>0</v>
      </c>
      <c r="EG382" s="158">
        <f t="shared" si="1075"/>
        <v>0</v>
      </c>
      <c r="EH382" s="157">
        <f t="shared" si="1076"/>
        <v>95</v>
      </c>
      <c r="EI382" s="158">
        <f t="shared" si="1076"/>
        <v>88</v>
      </c>
      <c r="EJ382" s="157">
        <f t="shared" si="1077"/>
        <v>95</v>
      </c>
      <c r="EK382" s="158">
        <f t="shared" si="1077"/>
        <v>88</v>
      </c>
      <c r="EL382" s="155">
        <v>3</v>
      </c>
      <c r="EM382" s="156">
        <v>3.2</v>
      </c>
      <c r="EN382" s="157">
        <f t="shared" si="1078"/>
        <v>141</v>
      </c>
      <c r="EO382" s="158">
        <f t="shared" si="1078"/>
        <v>153.60000000000002</v>
      </c>
      <c r="EP382" s="155">
        <v>3.8</v>
      </c>
      <c r="EQ382" s="156">
        <v>4.2</v>
      </c>
      <c r="ER382" s="157">
        <f t="shared" si="1079"/>
        <v>182.39999999999998</v>
      </c>
      <c r="ES382" s="158">
        <f t="shared" si="1079"/>
        <v>168</v>
      </c>
      <c r="ET382" s="155"/>
      <c r="EU382" s="156"/>
      <c r="EV382" s="157">
        <f t="shared" si="1080"/>
        <v>0</v>
      </c>
      <c r="EW382" s="158">
        <f t="shared" si="1080"/>
        <v>0</v>
      </c>
      <c r="EX382" s="157">
        <f t="shared" si="1081"/>
        <v>3.4042105263157891</v>
      </c>
      <c r="EY382" s="158">
        <f t="shared" si="1081"/>
        <v>3.6545454545454548</v>
      </c>
      <c r="EZ382" s="157">
        <f t="shared" si="1082"/>
        <v>323.39999999999998</v>
      </c>
      <c r="FA382" s="158">
        <f t="shared" si="1082"/>
        <v>321.60000000000002</v>
      </c>
      <c r="FB382" s="155">
        <v>62.1</v>
      </c>
      <c r="FC382" s="156">
        <v>63.8</v>
      </c>
      <c r="FD382" s="157">
        <f t="shared" si="1083"/>
        <v>2918.7000000000003</v>
      </c>
      <c r="FE382" s="158">
        <f t="shared" si="1083"/>
        <v>3062.3999999999996</v>
      </c>
      <c r="FF382" s="155">
        <v>61.5</v>
      </c>
      <c r="FG382" s="156">
        <v>65.900000000000006</v>
      </c>
      <c r="FH382" s="157">
        <f t="shared" si="1084"/>
        <v>2952</v>
      </c>
      <c r="FI382" s="158">
        <f t="shared" si="1084"/>
        <v>2636</v>
      </c>
      <c r="FJ382" s="155"/>
      <c r="FK382" s="156"/>
      <c r="FL382" s="157">
        <f t="shared" si="1085"/>
        <v>0</v>
      </c>
      <c r="FM382" s="158">
        <f t="shared" si="1085"/>
        <v>0</v>
      </c>
      <c r="FN382" s="157">
        <f t="shared" si="1086"/>
        <v>61.796842105263167</v>
      </c>
      <c r="FO382" s="158">
        <f t="shared" si="1086"/>
        <v>64.75454545454545</v>
      </c>
      <c r="FP382" s="157">
        <f t="shared" si="1087"/>
        <v>5870.7000000000007</v>
      </c>
      <c r="FQ382" s="158">
        <f t="shared" si="1087"/>
        <v>5698.4</v>
      </c>
      <c r="FR382" s="155">
        <v>48</v>
      </c>
      <c r="FS382" s="156">
        <v>45</v>
      </c>
      <c r="FT382" s="157">
        <f t="shared" si="1088"/>
        <v>48</v>
      </c>
      <c r="FU382" s="158">
        <f t="shared" si="1088"/>
        <v>45</v>
      </c>
      <c r="FV382" s="155">
        <v>6.3</v>
      </c>
      <c r="FW382" s="156">
        <v>5.2</v>
      </c>
      <c r="FX382" s="157">
        <f t="shared" si="1089"/>
        <v>302.39999999999998</v>
      </c>
      <c r="FY382" s="158">
        <f t="shared" si="1089"/>
        <v>234</v>
      </c>
      <c r="FZ382" s="155">
        <v>69.2</v>
      </c>
      <c r="GA382" s="156">
        <v>66.2</v>
      </c>
      <c r="GB382" s="157">
        <f t="shared" si="1090"/>
        <v>3321.6000000000004</v>
      </c>
      <c r="GC382" s="158">
        <f t="shared" si="1090"/>
        <v>2979</v>
      </c>
      <c r="GD382" s="157">
        <f t="shared" si="1091"/>
        <v>110</v>
      </c>
      <c r="GE382" s="158">
        <f t="shared" si="1091"/>
        <v>120</v>
      </c>
      <c r="GF382" s="157">
        <f t="shared" si="1091"/>
        <v>110</v>
      </c>
      <c r="GG382" s="158">
        <f t="shared" si="1091"/>
        <v>120</v>
      </c>
      <c r="GH382" s="157">
        <f t="shared" si="1092"/>
        <v>388.6</v>
      </c>
      <c r="GI382" s="158">
        <f t="shared" si="1092"/>
        <v>440.7</v>
      </c>
      <c r="GJ382" s="157">
        <f t="shared" si="1093"/>
        <v>7799.1</v>
      </c>
      <c r="GK382" s="158">
        <f t="shared" si="1093"/>
        <v>8926.7999999999993</v>
      </c>
      <c r="GL382" s="157">
        <f t="shared" si="1094"/>
        <v>98</v>
      </c>
      <c r="GM382" s="158">
        <f t="shared" si="1094"/>
        <v>88</v>
      </c>
      <c r="GN382" s="157">
        <f t="shared" si="1094"/>
        <v>98</v>
      </c>
      <c r="GO382" s="158">
        <f t="shared" si="1094"/>
        <v>88</v>
      </c>
      <c r="GP382" s="157">
        <f t="shared" si="1095"/>
        <v>455.4</v>
      </c>
      <c r="GQ382" s="158">
        <f t="shared" si="1095"/>
        <v>448</v>
      </c>
      <c r="GR382" s="157">
        <f t="shared" si="1096"/>
        <v>7142</v>
      </c>
      <c r="GS382" s="158">
        <f t="shared" si="1096"/>
        <v>7139.6</v>
      </c>
      <c r="GT382" s="157">
        <f t="shared" si="1097"/>
        <v>208</v>
      </c>
      <c r="GU382" s="158">
        <f t="shared" si="1097"/>
        <v>208</v>
      </c>
      <c r="GV382" s="157">
        <f t="shared" si="1097"/>
        <v>208</v>
      </c>
      <c r="GW382" s="158">
        <f t="shared" si="1097"/>
        <v>208</v>
      </c>
      <c r="GX382" s="157">
        <f t="shared" si="1098"/>
        <v>844</v>
      </c>
      <c r="GY382" s="158">
        <f t="shared" si="1098"/>
        <v>888.7</v>
      </c>
      <c r="GZ382" s="157">
        <f t="shared" si="1098"/>
        <v>14941.1</v>
      </c>
      <c r="HA382" s="158">
        <f t="shared" si="1098"/>
        <v>16066.4</v>
      </c>
      <c r="HB382" s="157">
        <f t="shared" si="1099"/>
        <v>0</v>
      </c>
      <c r="HC382" s="158">
        <f t="shared" si="1099"/>
        <v>0</v>
      </c>
      <c r="HD382" s="157">
        <f t="shared" si="1099"/>
        <v>0</v>
      </c>
      <c r="HE382" s="158">
        <f t="shared" si="1099"/>
        <v>0</v>
      </c>
      <c r="HF382" s="157" t="str">
        <f t="shared" si="1100"/>
        <v/>
      </c>
      <c r="HG382" s="158" t="str">
        <f t="shared" si="1100"/>
        <v/>
      </c>
      <c r="HH382" s="157" t="str">
        <f t="shared" si="1101"/>
        <v/>
      </c>
      <c r="HI382" s="158" t="str">
        <f t="shared" si="1101"/>
        <v/>
      </c>
      <c r="HJ382" s="157">
        <f t="shared" si="1102"/>
        <v>1146.4000000000001</v>
      </c>
      <c r="HK382" s="158">
        <f t="shared" si="1102"/>
        <v>1122.7</v>
      </c>
      <c r="HL382" s="157">
        <f t="shared" si="1103"/>
        <v>18262.7</v>
      </c>
      <c r="HM382" s="158">
        <f t="shared" si="1103"/>
        <v>19045.400000000001</v>
      </c>
    </row>
    <row r="383" spans="1:221">
      <c r="A383" s="265" t="s">
        <v>693</v>
      </c>
      <c r="B383" s="213" t="s">
        <v>785</v>
      </c>
      <c r="C383" s="214"/>
      <c r="D383" s="13">
        <v>229540</v>
      </c>
      <c r="E383" s="13">
        <v>9</v>
      </c>
      <c r="F383" s="155">
        <v>507</v>
      </c>
      <c r="G383" s="156">
        <v>491</v>
      </c>
      <c r="H383" s="155">
        <v>55</v>
      </c>
      <c r="I383" s="156">
        <v>46</v>
      </c>
      <c r="J383" s="157">
        <f t="shared" si="1036"/>
        <v>452</v>
      </c>
      <c r="K383" s="158">
        <f t="shared" si="1036"/>
        <v>445</v>
      </c>
      <c r="L383" s="155"/>
      <c r="M383" s="156"/>
      <c r="N383" s="157">
        <f t="shared" si="1037"/>
        <v>452</v>
      </c>
      <c r="O383" s="158">
        <f t="shared" si="1037"/>
        <v>445</v>
      </c>
      <c r="P383" s="157">
        <f t="shared" si="1037"/>
        <v>452</v>
      </c>
      <c r="Q383" s="158">
        <f t="shared" si="1037"/>
        <v>445</v>
      </c>
      <c r="R383" s="155">
        <v>50</v>
      </c>
      <c r="S383" s="156">
        <v>34</v>
      </c>
      <c r="T383" s="157">
        <f t="shared" si="1038"/>
        <v>50</v>
      </c>
      <c r="U383" s="158">
        <f t="shared" si="1038"/>
        <v>34</v>
      </c>
      <c r="V383" s="155">
        <v>25</v>
      </c>
      <c r="W383" s="156">
        <v>27</v>
      </c>
      <c r="X383" s="157">
        <f t="shared" si="1039"/>
        <v>25</v>
      </c>
      <c r="Y383" s="158">
        <f t="shared" si="1039"/>
        <v>27</v>
      </c>
      <c r="Z383" s="155"/>
      <c r="AA383" s="156"/>
      <c r="AB383" s="157">
        <f t="shared" si="1040"/>
        <v>0</v>
      </c>
      <c r="AC383" s="158">
        <f t="shared" si="1040"/>
        <v>0</v>
      </c>
      <c r="AD383" s="157">
        <f t="shared" si="1041"/>
        <v>75</v>
      </c>
      <c r="AE383" s="158">
        <f t="shared" si="1041"/>
        <v>61</v>
      </c>
      <c r="AF383" s="157">
        <f t="shared" si="1042"/>
        <v>75</v>
      </c>
      <c r="AG383" s="158">
        <f t="shared" si="1042"/>
        <v>61</v>
      </c>
      <c r="AH383" s="155">
        <v>3.6</v>
      </c>
      <c r="AI383" s="156">
        <v>3.5</v>
      </c>
      <c r="AJ383" s="157">
        <f t="shared" si="1043"/>
        <v>180</v>
      </c>
      <c r="AK383" s="157">
        <f t="shared" si="1043"/>
        <v>119</v>
      </c>
      <c r="AL383" s="155">
        <v>4</v>
      </c>
      <c r="AM383" s="156">
        <v>3.5</v>
      </c>
      <c r="AN383" s="157">
        <f t="shared" si="1044"/>
        <v>100</v>
      </c>
      <c r="AO383" s="157">
        <f t="shared" si="1044"/>
        <v>94.5</v>
      </c>
      <c r="AP383" s="155"/>
      <c r="AQ383" s="156"/>
      <c r="AR383" s="157">
        <f t="shared" si="1045"/>
        <v>0</v>
      </c>
      <c r="AS383" s="158">
        <f t="shared" si="1045"/>
        <v>0</v>
      </c>
      <c r="AT383" s="157">
        <f t="shared" si="1046"/>
        <v>3.7333333333333334</v>
      </c>
      <c r="AU383" s="158">
        <f t="shared" si="1046"/>
        <v>3.5</v>
      </c>
      <c r="AV383" s="157">
        <f t="shared" si="1047"/>
        <v>280</v>
      </c>
      <c r="AW383" s="158">
        <f t="shared" si="1047"/>
        <v>213.5</v>
      </c>
      <c r="AX383" s="155">
        <v>69.8</v>
      </c>
      <c r="AY383" s="156">
        <v>69.599999999999994</v>
      </c>
      <c r="AZ383" s="157">
        <f t="shared" si="1048"/>
        <v>3490</v>
      </c>
      <c r="BA383" s="158">
        <f t="shared" si="1048"/>
        <v>2366.3999999999996</v>
      </c>
      <c r="BB383" s="155">
        <v>70</v>
      </c>
      <c r="BC383" s="156">
        <v>69</v>
      </c>
      <c r="BD383" s="157">
        <f t="shared" si="1049"/>
        <v>1750</v>
      </c>
      <c r="BE383" s="158">
        <f t="shared" si="1049"/>
        <v>1863</v>
      </c>
      <c r="BF383" s="155"/>
      <c r="BG383" s="156"/>
      <c r="BH383" s="157">
        <f t="shared" si="1050"/>
        <v>0</v>
      </c>
      <c r="BI383" s="158">
        <f t="shared" si="1050"/>
        <v>0</v>
      </c>
      <c r="BJ383" s="157">
        <f t="shared" si="1051"/>
        <v>69.86666666666666</v>
      </c>
      <c r="BK383" s="158">
        <f t="shared" si="1051"/>
        <v>69.334426229508196</v>
      </c>
      <c r="BL383" s="157">
        <f t="shared" si="1052"/>
        <v>5239.9999999999991</v>
      </c>
      <c r="BM383" s="158">
        <f t="shared" si="1052"/>
        <v>4229.3999999999996</v>
      </c>
      <c r="BN383" s="155">
        <v>89</v>
      </c>
      <c r="BO383" s="156">
        <v>84</v>
      </c>
      <c r="BP383" s="157">
        <f t="shared" si="1053"/>
        <v>89</v>
      </c>
      <c r="BQ383" s="158">
        <f t="shared" si="1053"/>
        <v>84</v>
      </c>
      <c r="BR383" s="155">
        <v>99</v>
      </c>
      <c r="BS383" s="156">
        <v>90</v>
      </c>
      <c r="BT383" s="157">
        <f t="shared" si="1054"/>
        <v>99</v>
      </c>
      <c r="BU383" s="158">
        <f t="shared" si="1054"/>
        <v>90</v>
      </c>
      <c r="BV383" s="155"/>
      <c r="BW383" s="156"/>
      <c r="BX383" s="157">
        <f t="shared" si="1055"/>
        <v>0</v>
      </c>
      <c r="BY383" s="158">
        <f t="shared" si="1055"/>
        <v>0</v>
      </c>
      <c r="BZ383" s="157">
        <f t="shared" si="1056"/>
        <v>188</v>
      </c>
      <c r="CA383" s="158">
        <f t="shared" si="1056"/>
        <v>174</v>
      </c>
      <c r="CB383" s="157">
        <f t="shared" si="1057"/>
        <v>188</v>
      </c>
      <c r="CC383" s="158">
        <f t="shared" si="1057"/>
        <v>174</v>
      </c>
      <c r="CD383" s="155">
        <v>4.9000000000000004</v>
      </c>
      <c r="CE383" s="156">
        <v>4.4000000000000004</v>
      </c>
      <c r="CF383" s="157">
        <f t="shared" si="1058"/>
        <v>436.1</v>
      </c>
      <c r="CG383" s="158">
        <f t="shared" si="1058"/>
        <v>369.6</v>
      </c>
      <c r="CH383" s="155">
        <v>5.4</v>
      </c>
      <c r="CI383" s="156">
        <v>4.9000000000000004</v>
      </c>
      <c r="CJ383" s="157">
        <f t="shared" si="1059"/>
        <v>534.6</v>
      </c>
      <c r="CK383" s="158">
        <f t="shared" si="1059"/>
        <v>441.00000000000006</v>
      </c>
      <c r="CL383" s="155"/>
      <c r="CM383" s="156"/>
      <c r="CN383" s="157">
        <f t="shared" si="1060"/>
        <v>0</v>
      </c>
      <c r="CO383" s="158">
        <f t="shared" si="1060"/>
        <v>0</v>
      </c>
      <c r="CP383" s="157">
        <f t="shared" si="1061"/>
        <v>5.1632978723404257</v>
      </c>
      <c r="CQ383" s="158">
        <f t="shared" si="1061"/>
        <v>4.658620689655173</v>
      </c>
      <c r="CR383" s="157">
        <f t="shared" si="1062"/>
        <v>970.7</v>
      </c>
      <c r="CS383" s="158">
        <f t="shared" si="1062"/>
        <v>810.60000000000014</v>
      </c>
      <c r="CT383" s="155">
        <v>85.6</v>
      </c>
      <c r="CU383" s="156">
        <v>83</v>
      </c>
      <c r="CV383" s="157">
        <f t="shared" si="1063"/>
        <v>7618.4</v>
      </c>
      <c r="CW383" s="158">
        <f t="shared" si="1063"/>
        <v>6972</v>
      </c>
      <c r="CX383" s="155">
        <v>88</v>
      </c>
      <c r="CY383" s="156">
        <v>84.1</v>
      </c>
      <c r="CZ383" s="157">
        <f t="shared" si="1064"/>
        <v>8712</v>
      </c>
      <c r="DA383" s="158">
        <f t="shared" si="1064"/>
        <v>7568.9999999999991</v>
      </c>
      <c r="DB383" s="155"/>
      <c r="DC383" s="156"/>
      <c r="DD383" s="157">
        <f t="shared" si="1065"/>
        <v>0</v>
      </c>
      <c r="DE383" s="158">
        <f t="shared" si="1065"/>
        <v>0</v>
      </c>
      <c r="DF383" s="157">
        <f t="shared" si="1066"/>
        <v>86.863829787234039</v>
      </c>
      <c r="DG383" s="158">
        <f t="shared" si="1066"/>
        <v>83.568965517241381</v>
      </c>
      <c r="DH383" s="157">
        <f t="shared" si="1067"/>
        <v>16330.4</v>
      </c>
      <c r="DI383" s="158">
        <f t="shared" si="1067"/>
        <v>14541</v>
      </c>
      <c r="DJ383" s="157">
        <f t="shared" si="1068"/>
        <v>263</v>
      </c>
      <c r="DK383" s="158">
        <f t="shared" si="1068"/>
        <v>235</v>
      </c>
      <c r="DL383" s="157">
        <f t="shared" si="1068"/>
        <v>263</v>
      </c>
      <c r="DM383" s="158">
        <f t="shared" si="1068"/>
        <v>235</v>
      </c>
      <c r="DN383" s="157">
        <f t="shared" si="1069"/>
        <v>4.7555133079847911</v>
      </c>
      <c r="DO383" s="158">
        <f t="shared" si="1069"/>
        <v>4.3578723404255326</v>
      </c>
      <c r="DP383" s="157">
        <f t="shared" si="1070"/>
        <v>1250.7</v>
      </c>
      <c r="DQ383" s="158">
        <f t="shared" si="1070"/>
        <v>1024.1000000000001</v>
      </c>
      <c r="DR383" s="157">
        <f t="shared" si="1071"/>
        <v>82.0167300380228</v>
      </c>
      <c r="DS383" s="158">
        <f t="shared" si="1071"/>
        <v>79.874042553191501</v>
      </c>
      <c r="DT383" s="157">
        <f t="shared" si="1072"/>
        <v>21570.399999999998</v>
      </c>
      <c r="DU383" s="158">
        <f t="shared" si="1072"/>
        <v>18770.400000000001</v>
      </c>
      <c r="DV383" s="155">
        <v>44</v>
      </c>
      <c r="DW383" s="156">
        <v>35</v>
      </c>
      <c r="DX383" s="157">
        <f t="shared" si="1073"/>
        <v>44</v>
      </c>
      <c r="DY383" s="158">
        <f t="shared" si="1073"/>
        <v>35</v>
      </c>
      <c r="DZ383" s="155">
        <v>64</v>
      </c>
      <c r="EA383" s="156">
        <v>64</v>
      </c>
      <c r="EB383" s="157">
        <f t="shared" si="1074"/>
        <v>64</v>
      </c>
      <c r="EC383" s="158">
        <f t="shared" si="1074"/>
        <v>64</v>
      </c>
      <c r="ED383" s="155"/>
      <c r="EE383" s="156"/>
      <c r="EF383" s="157">
        <f t="shared" si="1075"/>
        <v>0</v>
      </c>
      <c r="EG383" s="158">
        <f t="shared" si="1075"/>
        <v>0</v>
      </c>
      <c r="EH383" s="157">
        <f t="shared" si="1076"/>
        <v>108</v>
      </c>
      <c r="EI383" s="158">
        <f t="shared" si="1076"/>
        <v>99</v>
      </c>
      <c r="EJ383" s="157">
        <f t="shared" si="1077"/>
        <v>108</v>
      </c>
      <c r="EK383" s="158">
        <f t="shared" si="1077"/>
        <v>99</v>
      </c>
      <c r="EL383" s="155">
        <v>3.8</v>
      </c>
      <c r="EM383" s="156">
        <v>3.7</v>
      </c>
      <c r="EN383" s="157">
        <f t="shared" si="1078"/>
        <v>167.2</v>
      </c>
      <c r="EO383" s="158">
        <f t="shared" si="1078"/>
        <v>129.5</v>
      </c>
      <c r="EP383" s="155">
        <v>3.9</v>
      </c>
      <c r="EQ383" s="156">
        <v>3.4</v>
      </c>
      <c r="ER383" s="157">
        <f t="shared" si="1079"/>
        <v>249.6</v>
      </c>
      <c r="ES383" s="158">
        <f t="shared" si="1079"/>
        <v>217.6</v>
      </c>
      <c r="ET383" s="155"/>
      <c r="EU383" s="156"/>
      <c r="EV383" s="157">
        <f t="shared" si="1080"/>
        <v>0</v>
      </c>
      <c r="EW383" s="158">
        <f t="shared" si="1080"/>
        <v>0</v>
      </c>
      <c r="EX383" s="157">
        <f t="shared" si="1081"/>
        <v>3.8592592592592587</v>
      </c>
      <c r="EY383" s="158">
        <f t="shared" si="1081"/>
        <v>3.5060606060606063</v>
      </c>
      <c r="EZ383" s="157">
        <f t="shared" si="1082"/>
        <v>416.79999999999995</v>
      </c>
      <c r="FA383" s="158">
        <f t="shared" si="1082"/>
        <v>347.1</v>
      </c>
      <c r="FB383" s="155">
        <v>69.900000000000006</v>
      </c>
      <c r="FC383" s="156">
        <v>67.5</v>
      </c>
      <c r="FD383" s="157">
        <f t="shared" si="1083"/>
        <v>3075.6000000000004</v>
      </c>
      <c r="FE383" s="158">
        <f t="shared" si="1083"/>
        <v>2362.5</v>
      </c>
      <c r="FF383" s="155">
        <v>60.7</v>
      </c>
      <c r="FG383" s="156">
        <v>50.9</v>
      </c>
      <c r="FH383" s="157">
        <f t="shared" si="1084"/>
        <v>3884.8</v>
      </c>
      <c r="FI383" s="158">
        <f t="shared" si="1084"/>
        <v>3257.6</v>
      </c>
      <c r="FJ383" s="155"/>
      <c r="FK383" s="156"/>
      <c r="FL383" s="157">
        <f t="shared" si="1085"/>
        <v>0</v>
      </c>
      <c r="FM383" s="158">
        <f t="shared" si="1085"/>
        <v>0</v>
      </c>
      <c r="FN383" s="157">
        <f t="shared" si="1086"/>
        <v>64.44814814814815</v>
      </c>
      <c r="FO383" s="158">
        <f t="shared" si="1086"/>
        <v>56.768686868686871</v>
      </c>
      <c r="FP383" s="157">
        <f t="shared" si="1087"/>
        <v>6960.4000000000005</v>
      </c>
      <c r="FQ383" s="158">
        <f t="shared" si="1087"/>
        <v>5620.1</v>
      </c>
      <c r="FR383" s="155">
        <v>81</v>
      </c>
      <c r="FS383" s="156">
        <v>111</v>
      </c>
      <c r="FT383" s="157">
        <f t="shared" si="1088"/>
        <v>81</v>
      </c>
      <c r="FU383" s="158">
        <f t="shared" si="1088"/>
        <v>111</v>
      </c>
      <c r="FV383" s="155">
        <v>5.3</v>
      </c>
      <c r="FW383" s="156">
        <v>5.2</v>
      </c>
      <c r="FX383" s="157">
        <f t="shared" si="1089"/>
        <v>429.3</v>
      </c>
      <c r="FY383" s="158">
        <f t="shared" si="1089"/>
        <v>577.20000000000005</v>
      </c>
      <c r="FZ383" s="155">
        <v>58.4</v>
      </c>
      <c r="GA383" s="156">
        <v>58.6</v>
      </c>
      <c r="GB383" s="157">
        <f t="shared" si="1090"/>
        <v>4730.3999999999996</v>
      </c>
      <c r="GC383" s="158">
        <f t="shared" si="1090"/>
        <v>6504.6</v>
      </c>
      <c r="GD383" s="157">
        <f t="shared" si="1091"/>
        <v>183</v>
      </c>
      <c r="GE383" s="158">
        <f t="shared" si="1091"/>
        <v>153</v>
      </c>
      <c r="GF383" s="157">
        <f t="shared" si="1091"/>
        <v>183</v>
      </c>
      <c r="GG383" s="158">
        <f t="shared" si="1091"/>
        <v>153</v>
      </c>
      <c r="GH383" s="157">
        <f t="shared" si="1092"/>
        <v>783.3</v>
      </c>
      <c r="GI383" s="158">
        <f t="shared" si="1092"/>
        <v>618.1</v>
      </c>
      <c r="GJ383" s="157">
        <f t="shared" si="1093"/>
        <v>14184</v>
      </c>
      <c r="GK383" s="158">
        <f t="shared" si="1093"/>
        <v>11700.9</v>
      </c>
      <c r="GL383" s="157">
        <f t="shared" si="1094"/>
        <v>188</v>
      </c>
      <c r="GM383" s="158">
        <f t="shared" si="1094"/>
        <v>181</v>
      </c>
      <c r="GN383" s="157">
        <f t="shared" si="1094"/>
        <v>188</v>
      </c>
      <c r="GO383" s="158">
        <f t="shared" si="1094"/>
        <v>181</v>
      </c>
      <c r="GP383" s="157">
        <f t="shared" si="1095"/>
        <v>884.2</v>
      </c>
      <c r="GQ383" s="158">
        <f t="shared" si="1095"/>
        <v>753.1</v>
      </c>
      <c r="GR383" s="157">
        <f t="shared" si="1096"/>
        <v>14346.8</v>
      </c>
      <c r="GS383" s="158">
        <f t="shared" si="1096"/>
        <v>12689.6</v>
      </c>
      <c r="GT383" s="157">
        <f t="shared" si="1097"/>
        <v>371</v>
      </c>
      <c r="GU383" s="158">
        <f t="shared" si="1097"/>
        <v>334</v>
      </c>
      <c r="GV383" s="157">
        <f t="shared" si="1097"/>
        <v>371</v>
      </c>
      <c r="GW383" s="158">
        <f t="shared" si="1097"/>
        <v>334</v>
      </c>
      <c r="GX383" s="157">
        <f t="shared" si="1098"/>
        <v>1667.5</v>
      </c>
      <c r="GY383" s="158">
        <f t="shared" si="1098"/>
        <v>1371.2</v>
      </c>
      <c r="GZ383" s="157">
        <f t="shared" si="1098"/>
        <v>28530.799999999999</v>
      </c>
      <c r="HA383" s="158">
        <f t="shared" si="1098"/>
        <v>24390.5</v>
      </c>
      <c r="HB383" s="157">
        <f t="shared" si="1099"/>
        <v>0</v>
      </c>
      <c r="HC383" s="158">
        <f t="shared" si="1099"/>
        <v>0</v>
      </c>
      <c r="HD383" s="157">
        <f t="shared" si="1099"/>
        <v>0</v>
      </c>
      <c r="HE383" s="158">
        <f t="shared" si="1099"/>
        <v>0</v>
      </c>
      <c r="HF383" s="157" t="str">
        <f t="shared" si="1100"/>
        <v/>
      </c>
      <c r="HG383" s="158" t="str">
        <f t="shared" si="1100"/>
        <v/>
      </c>
      <c r="HH383" s="157" t="str">
        <f t="shared" si="1101"/>
        <v/>
      </c>
      <c r="HI383" s="158" t="str">
        <f t="shared" si="1101"/>
        <v/>
      </c>
      <c r="HJ383" s="157">
        <f t="shared" si="1102"/>
        <v>2096.8000000000002</v>
      </c>
      <c r="HK383" s="158">
        <f t="shared" si="1102"/>
        <v>1948.4000000000003</v>
      </c>
      <c r="HL383" s="157">
        <f t="shared" si="1103"/>
        <v>33261.199999999997</v>
      </c>
      <c r="HM383" s="158">
        <f t="shared" si="1103"/>
        <v>30895.1</v>
      </c>
    </row>
    <row r="384" spans="1:221">
      <c r="A384" s="265" t="s">
        <v>693</v>
      </c>
      <c r="B384" s="213" t="s">
        <v>786</v>
      </c>
      <c r="C384" s="214"/>
      <c r="D384" s="13">
        <v>229799</v>
      </c>
      <c r="E384" s="13">
        <v>9</v>
      </c>
      <c r="F384" s="155">
        <v>792</v>
      </c>
      <c r="G384" s="156">
        <v>718</v>
      </c>
      <c r="H384" s="155">
        <v>49</v>
      </c>
      <c r="I384" s="156">
        <v>32</v>
      </c>
      <c r="J384" s="157">
        <f t="shared" si="1036"/>
        <v>743</v>
      </c>
      <c r="K384" s="158">
        <f t="shared" si="1036"/>
        <v>686</v>
      </c>
      <c r="L384" s="155"/>
      <c r="M384" s="156"/>
      <c r="N384" s="157">
        <f t="shared" si="1037"/>
        <v>743</v>
      </c>
      <c r="O384" s="158">
        <f t="shared" si="1037"/>
        <v>686</v>
      </c>
      <c r="P384" s="157">
        <f t="shared" si="1037"/>
        <v>743</v>
      </c>
      <c r="Q384" s="158">
        <f t="shared" si="1037"/>
        <v>686</v>
      </c>
      <c r="R384" s="155">
        <v>48</v>
      </c>
      <c r="S384" s="156">
        <v>45</v>
      </c>
      <c r="T384" s="157">
        <f t="shared" si="1038"/>
        <v>48</v>
      </c>
      <c r="U384" s="158">
        <f t="shared" si="1038"/>
        <v>45</v>
      </c>
      <c r="V384" s="155">
        <v>33</v>
      </c>
      <c r="W384" s="156">
        <v>23</v>
      </c>
      <c r="X384" s="157">
        <f t="shared" si="1039"/>
        <v>33</v>
      </c>
      <c r="Y384" s="158">
        <f t="shared" si="1039"/>
        <v>23</v>
      </c>
      <c r="Z384" s="155"/>
      <c r="AA384" s="156"/>
      <c r="AB384" s="157">
        <f t="shared" si="1040"/>
        <v>0</v>
      </c>
      <c r="AC384" s="158">
        <f t="shared" si="1040"/>
        <v>0</v>
      </c>
      <c r="AD384" s="157">
        <f t="shared" si="1041"/>
        <v>81</v>
      </c>
      <c r="AE384" s="158">
        <f t="shared" si="1041"/>
        <v>68</v>
      </c>
      <c r="AF384" s="157">
        <f t="shared" si="1042"/>
        <v>81</v>
      </c>
      <c r="AG384" s="158">
        <f t="shared" si="1042"/>
        <v>68</v>
      </c>
      <c r="AH384" s="155">
        <v>3.6</v>
      </c>
      <c r="AI384" s="156">
        <v>3.1</v>
      </c>
      <c r="AJ384" s="157">
        <f t="shared" si="1043"/>
        <v>172.8</v>
      </c>
      <c r="AK384" s="157">
        <f t="shared" si="1043"/>
        <v>139.5</v>
      </c>
      <c r="AL384" s="155">
        <v>3.3</v>
      </c>
      <c r="AM384" s="156">
        <v>3.4</v>
      </c>
      <c r="AN384" s="157">
        <f t="shared" si="1044"/>
        <v>108.89999999999999</v>
      </c>
      <c r="AO384" s="157">
        <f t="shared" si="1044"/>
        <v>78.2</v>
      </c>
      <c r="AP384" s="155"/>
      <c r="AQ384" s="156"/>
      <c r="AR384" s="157">
        <f t="shared" si="1045"/>
        <v>0</v>
      </c>
      <c r="AS384" s="158">
        <f t="shared" si="1045"/>
        <v>0</v>
      </c>
      <c r="AT384" s="157">
        <f t="shared" si="1046"/>
        <v>3.4777777777777779</v>
      </c>
      <c r="AU384" s="158">
        <f t="shared" si="1046"/>
        <v>3.2014705882352938</v>
      </c>
      <c r="AV384" s="157">
        <f t="shared" si="1047"/>
        <v>281.7</v>
      </c>
      <c r="AW384" s="158">
        <f t="shared" si="1047"/>
        <v>217.7</v>
      </c>
      <c r="AX384" s="155">
        <v>64.099999999999994</v>
      </c>
      <c r="AY384" s="156">
        <v>60.1</v>
      </c>
      <c r="AZ384" s="157">
        <f t="shared" si="1048"/>
        <v>3076.7999999999997</v>
      </c>
      <c r="BA384" s="158">
        <f t="shared" si="1048"/>
        <v>2704.5</v>
      </c>
      <c r="BB384" s="155">
        <v>61</v>
      </c>
      <c r="BC384" s="156">
        <v>54.1</v>
      </c>
      <c r="BD384" s="157">
        <f t="shared" si="1049"/>
        <v>2013</v>
      </c>
      <c r="BE384" s="158">
        <f t="shared" si="1049"/>
        <v>1244.3</v>
      </c>
      <c r="BF384" s="155"/>
      <c r="BG384" s="156"/>
      <c r="BH384" s="157">
        <f t="shared" si="1050"/>
        <v>0</v>
      </c>
      <c r="BI384" s="158">
        <f t="shared" si="1050"/>
        <v>0</v>
      </c>
      <c r="BJ384" s="157">
        <f t="shared" si="1051"/>
        <v>62.837037037037028</v>
      </c>
      <c r="BK384" s="158">
        <f t="shared" si="1051"/>
        <v>58.070588235294117</v>
      </c>
      <c r="BL384" s="157">
        <f t="shared" si="1052"/>
        <v>5089.7999999999993</v>
      </c>
      <c r="BM384" s="158">
        <f t="shared" si="1052"/>
        <v>3948.8</v>
      </c>
      <c r="BN384" s="155">
        <v>196</v>
      </c>
      <c r="BO384" s="156">
        <v>194</v>
      </c>
      <c r="BP384" s="157">
        <f t="shared" si="1053"/>
        <v>196</v>
      </c>
      <c r="BQ384" s="158">
        <f t="shared" si="1053"/>
        <v>194</v>
      </c>
      <c r="BR384" s="155">
        <v>79</v>
      </c>
      <c r="BS384" s="156">
        <v>79</v>
      </c>
      <c r="BT384" s="157">
        <f t="shared" si="1054"/>
        <v>79</v>
      </c>
      <c r="BU384" s="158">
        <f t="shared" si="1054"/>
        <v>79</v>
      </c>
      <c r="BV384" s="155"/>
      <c r="BW384" s="156"/>
      <c r="BX384" s="157">
        <f t="shared" si="1055"/>
        <v>0</v>
      </c>
      <c r="BY384" s="158">
        <f t="shared" si="1055"/>
        <v>0</v>
      </c>
      <c r="BZ384" s="157">
        <f t="shared" si="1056"/>
        <v>275</v>
      </c>
      <c r="CA384" s="158">
        <f t="shared" si="1056"/>
        <v>273</v>
      </c>
      <c r="CB384" s="157">
        <f t="shared" si="1057"/>
        <v>275</v>
      </c>
      <c r="CC384" s="158">
        <f t="shared" si="1057"/>
        <v>273</v>
      </c>
      <c r="CD384" s="155">
        <v>3.9</v>
      </c>
      <c r="CE384" s="156">
        <v>4.3</v>
      </c>
      <c r="CF384" s="157">
        <f t="shared" si="1058"/>
        <v>764.4</v>
      </c>
      <c r="CG384" s="158">
        <f t="shared" si="1058"/>
        <v>834.19999999999993</v>
      </c>
      <c r="CH384" s="155">
        <v>4.4000000000000004</v>
      </c>
      <c r="CI384" s="156">
        <v>4.5</v>
      </c>
      <c r="CJ384" s="157">
        <f t="shared" si="1059"/>
        <v>347.6</v>
      </c>
      <c r="CK384" s="158">
        <f t="shared" si="1059"/>
        <v>355.5</v>
      </c>
      <c r="CL384" s="155"/>
      <c r="CM384" s="156"/>
      <c r="CN384" s="157">
        <f t="shared" si="1060"/>
        <v>0</v>
      </c>
      <c r="CO384" s="158">
        <f t="shared" si="1060"/>
        <v>0</v>
      </c>
      <c r="CP384" s="157">
        <f t="shared" si="1061"/>
        <v>4.0436363636363639</v>
      </c>
      <c r="CQ384" s="158">
        <f t="shared" si="1061"/>
        <v>4.3578754578754575</v>
      </c>
      <c r="CR384" s="157">
        <f t="shared" si="1062"/>
        <v>1112</v>
      </c>
      <c r="CS384" s="158">
        <f t="shared" si="1062"/>
        <v>1189.6999999999998</v>
      </c>
      <c r="CT384" s="155">
        <v>80.5</v>
      </c>
      <c r="CU384" s="156">
        <v>80.099999999999994</v>
      </c>
      <c r="CV384" s="157">
        <f t="shared" si="1063"/>
        <v>15778</v>
      </c>
      <c r="CW384" s="158">
        <f t="shared" si="1063"/>
        <v>15539.4</v>
      </c>
      <c r="CX384" s="155">
        <v>76.5</v>
      </c>
      <c r="CY384" s="156">
        <v>76.5</v>
      </c>
      <c r="CZ384" s="157">
        <f t="shared" si="1064"/>
        <v>6043.5</v>
      </c>
      <c r="DA384" s="158">
        <f t="shared" si="1064"/>
        <v>6043.5</v>
      </c>
      <c r="DB384" s="155"/>
      <c r="DC384" s="156"/>
      <c r="DD384" s="157">
        <f t="shared" si="1065"/>
        <v>0</v>
      </c>
      <c r="DE384" s="158">
        <f t="shared" si="1065"/>
        <v>0</v>
      </c>
      <c r="DF384" s="157">
        <f t="shared" si="1066"/>
        <v>79.350909090909084</v>
      </c>
      <c r="DG384" s="158">
        <f t="shared" si="1066"/>
        <v>79.058241758241763</v>
      </c>
      <c r="DH384" s="157">
        <f t="shared" si="1067"/>
        <v>21821.5</v>
      </c>
      <c r="DI384" s="158">
        <f t="shared" si="1067"/>
        <v>21582.9</v>
      </c>
      <c r="DJ384" s="157">
        <f t="shared" si="1068"/>
        <v>356</v>
      </c>
      <c r="DK384" s="158">
        <f t="shared" si="1068"/>
        <v>341</v>
      </c>
      <c r="DL384" s="157">
        <f t="shared" si="1068"/>
        <v>356</v>
      </c>
      <c r="DM384" s="158">
        <f t="shared" si="1068"/>
        <v>341</v>
      </c>
      <c r="DN384" s="157">
        <f t="shared" si="1069"/>
        <v>3.9148876404494382</v>
      </c>
      <c r="DO384" s="158">
        <f t="shared" si="1069"/>
        <v>4.127272727272727</v>
      </c>
      <c r="DP384" s="157">
        <f t="shared" si="1070"/>
        <v>1393.7</v>
      </c>
      <c r="DQ384" s="158">
        <f t="shared" si="1070"/>
        <v>1407.3999999999999</v>
      </c>
      <c r="DR384" s="157">
        <f t="shared" si="1071"/>
        <v>75.593539325842698</v>
      </c>
      <c r="DS384" s="158">
        <f t="shared" si="1071"/>
        <v>74.873020527859239</v>
      </c>
      <c r="DT384" s="157">
        <f t="shared" si="1072"/>
        <v>26911.3</v>
      </c>
      <c r="DU384" s="158">
        <f t="shared" si="1072"/>
        <v>25531.7</v>
      </c>
      <c r="DV384" s="155">
        <v>97</v>
      </c>
      <c r="DW384" s="156">
        <v>103</v>
      </c>
      <c r="DX384" s="157">
        <f t="shared" si="1073"/>
        <v>97</v>
      </c>
      <c r="DY384" s="158">
        <f t="shared" si="1073"/>
        <v>103</v>
      </c>
      <c r="DZ384" s="155">
        <v>204</v>
      </c>
      <c r="EA384" s="156">
        <v>172</v>
      </c>
      <c r="EB384" s="157">
        <f t="shared" si="1074"/>
        <v>204</v>
      </c>
      <c r="EC384" s="158">
        <f t="shared" si="1074"/>
        <v>172</v>
      </c>
      <c r="ED384" s="155"/>
      <c r="EE384" s="156"/>
      <c r="EF384" s="157">
        <f t="shared" si="1075"/>
        <v>0</v>
      </c>
      <c r="EG384" s="158">
        <f t="shared" si="1075"/>
        <v>0</v>
      </c>
      <c r="EH384" s="157">
        <f t="shared" si="1076"/>
        <v>301</v>
      </c>
      <c r="EI384" s="158">
        <f t="shared" si="1076"/>
        <v>275</v>
      </c>
      <c r="EJ384" s="157">
        <f t="shared" si="1077"/>
        <v>301</v>
      </c>
      <c r="EK384" s="158">
        <f t="shared" si="1077"/>
        <v>275</v>
      </c>
      <c r="EL384" s="155">
        <v>2.8</v>
      </c>
      <c r="EM384" s="156">
        <v>2.9</v>
      </c>
      <c r="EN384" s="157">
        <f t="shared" si="1078"/>
        <v>271.59999999999997</v>
      </c>
      <c r="EO384" s="158">
        <f t="shared" si="1078"/>
        <v>298.7</v>
      </c>
      <c r="EP384" s="155">
        <v>3</v>
      </c>
      <c r="EQ384" s="156">
        <v>3</v>
      </c>
      <c r="ER384" s="157">
        <f t="shared" si="1079"/>
        <v>612</v>
      </c>
      <c r="ES384" s="158">
        <f t="shared" si="1079"/>
        <v>516</v>
      </c>
      <c r="ET384" s="155"/>
      <c r="EU384" s="156"/>
      <c r="EV384" s="157">
        <f t="shared" si="1080"/>
        <v>0</v>
      </c>
      <c r="EW384" s="158">
        <f t="shared" si="1080"/>
        <v>0</v>
      </c>
      <c r="EX384" s="157">
        <f t="shared" si="1081"/>
        <v>2.9355481727574748</v>
      </c>
      <c r="EY384" s="158">
        <f t="shared" si="1081"/>
        <v>2.9625454545454546</v>
      </c>
      <c r="EZ384" s="157">
        <f t="shared" si="1082"/>
        <v>883.59999999999991</v>
      </c>
      <c r="FA384" s="158">
        <f t="shared" si="1082"/>
        <v>814.7</v>
      </c>
      <c r="FB384" s="155">
        <v>58</v>
      </c>
      <c r="FC384" s="156">
        <v>56.2</v>
      </c>
      <c r="FD384" s="157">
        <f t="shared" si="1083"/>
        <v>5626</v>
      </c>
      <c r="FE384" s="158">
        <f t="shared" si="1083"/>
        <v>5788.6</v>
      </c>
      <c r="FF384" s="155">
        <v>47.6</v>
      </c>
      <c r="FG384" s="156">
        <v>46.1</v>
      </c>
      <c r="FH384" s="157">
        <f t="shared" si="1084"/>
        <v>9710.4</v>
      </c>
      <c r="FI384" s="158">
        <f t="shared" si="1084"/>
        <v>7929.2</v>
      </c>
      <c r="FJ384" s="155"/>
      <c r="FK384" s="156"/>
      <c r="FL384" s="157">
        <f t="shared" si="1085"/>
        <v>0</v>
      </c>
      <c r="FM384" s="158">
        <f t="shared" si="1085"/>
        <v>0</v>
      </c>
      <c r="FN384" s="157">
        <f t="shared" si="1086"/>
        <v>50.951495016611297</v>
      </c>
      <c r="FO384" s="158">
        <f t="shared" si="1086"/>
        <v>49.882909090909088</v>
      </c>
      <c r="FP384" s="157">
        <f t="shared" si="1087"/>
        <v>15336.4</v>
      </c>
      <c r="FQ384" s="158">
        <f t="shared" si="1087"/>
        <v>13717.8</v>
      </c>
      <c r="FR384" s="155">
        <v>86</v>
      </c>
      <c r="FS384" s="156">
        <v>70</v>
      </c>
      <c r="FT384" s="157">
        <f t="shared" si="1088"/>
        <v>86</v>
      </c>
      <c r="FU384" s="158">
        <f t="shared" si="1088"/>
        <v>70</v>
      </c>
      <c r="FV384" s="155">
        <v>4.7</v>
      </c>
      <c r="FW384" s="156">
        <v>4.5</v>
      </c>
      <c r="FX384" s="157">
        <f t="shared" si="1089"/>
        <v>404.2</v>
      </c>
      <c r="FY384" s="158">
        <f t="shared" si="1089"/>
        <v>315</v>
      </c>
      <c r="FZ384" s="155">
        <v>52.5</v>
      </c>
      <c r="GA384" s="156">
        <v>51.7</v>
      </c>
      <c r="GB384" s="157">
        <f t="shared" si="1090"/>
        <v>4515</v>
      </c>
      <c r="GC384" s="158">
        <f t="shared" si="1090"/>
        <v>3619</v>
      </c>
      <c r="GD384" s="157">
        <f t="shared" si="1091"/>
        <v>341</v>
      </c>
      <c r="GE384" s="158">
        <f t="shared" si="1091"/>
        <v>342</v>
      </c>
      <c r="GF384" s="157">
        <f t="shared" si="1091"/>
        <v>341</v>
      </c>
      <c r="GG384" s="158">
        <f t="shared" si="1091"/>
        <v>342</v>
      </c>
      <c r="GH384" s="157">
        <f t="shared" si="1092"/>
        <v>1208.8</v>
      </c>
      <c r="GI384" s="158">
        <f t="shared" si="1092"/>
        <v>1272.3999999999999</v>
      </c>
      <c r="GJ384" s="157">
        <f t="shared" si="1093"/>
        <v>24480.799999999999</v>
      </c>
      <c r="GK384" s="158">
        <f t="shared" si="1093"/>
        <v>24032.5</v>
      </c>
      <c r="GL384" s="157">
        <f t="shared" si="1094"/>
        <v>316</v>
      </c>
      <c r="GM384" s="158">
        <f t="shared" si="1094"/>
        <v>274</v>
      </c>
      <c r="GN384" s="157">
        <f t="shared" si="1094"/>
        <v>316</v>
      </c>
      <c r="GO384" s="158">
        <f t="shared" si="1094"/>
        <v>274</v>
      </c>
      <c r="GP384" s="157">
        <f t="shared" si="1095"/>
        <v>1068.5</v>
      </c>
      <c r="GQ384" s="158">
        <f t="shared" si="1095"/>
        <v>949.7</v>
      </c>
      <c r="GR384" s="157">
        <f t="shared" si="1096"/>
        <v>17766.900000000001</v>
      </c>
      <c r="GS384" s="158">
        <f t="shared" si="1096"/>
        <v>15217</v>
      </c>
      <c r="GT384" s="157">
        <f t="shared" si="1097"/>
        <v>657</v>
      </c>
      <c r="GU384" s="158">
        <f t="shared" si="1097"/>
        <v>616</v>
      </c>
      <c r="GV384" s="157">
        <f t="shared" si="1097"/>
        <v>657</v>
      </c>
      <c r="GW384" s="158">
        <f t="shared" si="1097"/>
        <v>616</v>
      </c>
      <c r="GX384" s="157">
        <f t="shared" si="1098"/>
        <v>2277.3000000000002</v>
      </c>
      <c r="GY384" s="158">
        <f t="shared" si="1098"/>
        <v>2222.1</v>
      </c>
      <c r="GZ384" s="157">
        <f t="shared" si="1098"/>
        <v>42247.7</v>
      </c>
      <c r="HA384" s="158">
        <f t="shared" si="1098"/>
        <v>39249.5</v>
      </c>
      <c r="HB384" s="157">
        <f t="shared" si="1099"/>
        <v>0</v>
      </c>
      <c r="HC384" s="158">
        <f t="shared" si="1099"/>
        <v>0</v>
      </c>
      <c r="HD384" s="157">
        <f t="shared" si="1099"/>
        <v>0</v>
      </c>
      <c r="HE384" s="158">
        <f t="shared" si="1099"/>
        <v>0</v>
      </c>
      <c r="HF384" s="157" t="str">
        <f t="shared" si="1100"/>
        <v/>
      </c>
      <c r="HG384" s="158" t="str">
        <f t="shared" si="1100"/>
        <v/>
      </c>
      <c r="HH384" s="157" t="str">
        <f t="shared" si="1101"/>
        <v/>
      </c>
      <c r="HI384" s="158" t="str">
        <f t="shared" si="1101"/>
        <v/>
      </c>
      <c r="HJ384" s="157">
        <f t="shared" si="1102"/>
        <v>2681.5</v>
      </c>
      <c r="HK384" s="158">
        <f t="shared" si="1102"/>
        <v>2537.1</v>
      </c>
      <c r="HL384" s="157">
        <f t="shared" si="1103"/>
        <v>46762.7</v>
      </c>
      <c r="HM384" s="158">
        <f t="shared" si="1103"/>
        <v>42868.5</v>
      </c>
    </row>
    <row r="385" spans="1:221">
      <c r="A385" s="265" t="s">
        <v>693</v>
      </c>
      <c r="B385" s="213" t="s">
        <v>787</v>
      </c>
      <c r="C385" s="214"/>
      <c r="D385" s="13">
        <v>229841</v>
      </c>
      <c r="E385" s="13">
        <v>9</v>
      </c>
      <c r="F385" s="155">
        <v>773</v>
      </c>
      <c r="G385" s="156">
        <v>731</v>
      </c>
      <c r="H385" s="155">
        <v>2</v>
      </c>
      <c r="I385" s="156">
        <v>2</v>
      </c>
      <c r="J385" s="157">
        <f t="shared" si="1036"/>
        <v>771</v>
      </c>
      <c r="K385" s="158">
        <f t="shared" si="1036"/>
        <v>729</v>
      </c>
      <c r="L385" s="155"/>
      <c r="M385" s="156"/>
      <c r="N385" s="157">
        <f t="shared" si="1037"/>
        <v>771</v>
      </c>
      <c r="O385" s="158">
        <f t="shared" si="1037"/>
        <v>729</v>
      </c>
      <c r="P385" s="157">
        <f t="shared" si="1037"/>
        <v>771</v>
      </c>
      <c r="Q385" s="158">
        <f t="shared" si="1037"/>
        <v>729</v>
      </c>
      <c r="R385" s="155">
        <v>77</v>
      </c>
      <c r="S385" s="156">
        <v>74</v>
      </c>
      <c r="T385" s="157">
        <f t="shared" si="1038"/>
        <v>77</v>
      </c>
      <c r="U385" s="158">
        <f t="shared" si="1038"/>
        <v>74</v>
      </c>
      <c r="V385" s="155">
        <v>25</v>
      </c>
      <c r="W385" s="156">
        <v>25</v>
      </c>
      <c r="X385" s="157">
        <f t="shared" si="1039"/>
        <v>25</v>
      </c>
      <c r="Y385" s="158">
        <f t="shared" si="1039"/>
        <v>25</v>
      </c>
      <c r="Z385" s="155"/>
      <c r="AA385" s="156"/>
      <c r="AB385" s="157">
        <f t="shared" si="1040"/>
        <v>0</v>
      </c>
      <c r="AC385" s="158">
        <f t="shared" si="1040"/>
        <v>0</v>
      </c>
      <c r="AD385" s="157">
        <f t="shared" si="1041"/>
        <v>102</v>
      </c>
      <c r="AE385" s="158">
        <f t="shared" si="1041"/>
        <v>99</v>
      </c>
      <c r="AF385" s="157">
        <f t="shared" si="1042"/>
        <v>102</v>
      </c>
      <c r="AG385" s="158">
        <f t="shared" si="1042"/>
        <v>99</v>
      </c>
      <c r="AH385" s="155">
        <v>4.3</v>
      </c>
      <c r="AI385" s="156">
        <v>4</v>
      </c>
      <c r="AJ385" s="157">
        <f t="shared" si="1043"/>
        <v>331.09999999999997</v>
      </c>
      <c r="AK385" s="157">
        <f t="shared" si="1043"/>
        <v>296</v>
      </c>
      <c r="AL385" s="155">
        <v>3.7</v>
      </c>
      <c r="AM385" s="156">
        <v>3.8</v>
      </c>
      <c r="AN385" s="157">
        <f t="shared" si="1044"/>
        <v>92.5</v>
      </c>
      <c r="AO385" s="157">
        <f t="shared" si="1044"/>
        <v>95</v>
      </c>
      <c r="AP385" s="155"/>
      <c r="AQ385" s="156"/>
      <c r="AR385" s="157">
        <f t="shared" si="1045"/>
        <v>0</v>
      </c>
      <c r="AS385" s="158">
        <f t="shared" si="1045"/>
        <v>0</v>
      </c>
      <c r="AT385" s="157">
        <f t="shared" si="1046"/>
        <v>4.1529411764705877</v>
      </c>
      <c r="AU385" s="158">
        <f t="shared" si="1046"/>
        <v>3.9494949494949494</v>
      </c>
      <c r="AV385" s="157">
        <f t="shared" si="1047"/>
        <v>423.59999999999997</v>
      </c>
      <c r="AW385" s="158">
        <f t="shared" si="1047"/>
        <v>391</v>
      </c>
      <c r="AX385" s="155">
        <v>65.5</v>
      </c>
      <c r="AY385" s="156">
        <v>70.2</v>
      </c>
      <c r="AZ385" s="157">
        <f t="shared" si="1048"/>
        <v>5043.5</v>
      </c>
      <c r="BA385" s="158">
        <f t="shared" si="1048"/>
        <v>5194.8</v>
      </c>
      <c r="BB385" s="155">
        <v>47.3</v>
      </c>
      <c r="BC385" s="156">
        <v>61.6</v>
      </c>
      <c r="BD385" s="157">
        <f t="shared" si="1049"/>
        <v>1182.5</v>
      </c>
      <c r="BE385" s="158">
        <f t="shared" si="1049"/>
        <v>1540</v>
      </c>
      <c r="BF385" s="155"/>
      <c r="BG385" s="156"/>
      <c r="BH385" s="157">
        <f t="shared" si="1050"/>
        <v>0</v>
      </c>
      <c r="BI385" s="158">
        <f t="shared" si="1050"/>
        <v>0</v>
      </c>
      <c r="BJ385" s="157">
        <f t="shared" si="1051"/>
        <v>61.03921568627451</v>
      </c>
      <c r="BK385" s="158">
        <f t="shared" si="1051"/>
        <v>68.028282828282826</v>
      </c>
      <c r="BL385" s="157">
        <f t="shared" si="1052"/>
        <v>6226</v>
      </c>
      <c r="BM385" s="158">
        <f t="shared" si="1052"/>
        <v>6734.8</v>
      </c>
      <c r="BN385" s="155">
        <v>309</v>
      </c>
      <c r="BO385" s="156">
        <v>274</v>
      </c>
      <c r="BP385" s="157">
        <f t="shared" si="1053"/>
        <v>309</v>
      </c>
      <c r="BQ385" s="158">
        <f t="shared" si="1053"/>
        <v>274</v>
      </c>
      <c r="BR385" s="155">
        <v>91</v>
      </c>
      <c r="BS385" s="156">
        <v>111</v>
      </c>
      <c r="BT385" s="157">
        <f t="shared" si="1054"/>
        <v>91</v>
      </c>
      <c r="BU385" s="158">
        <f t="shared" si="1054"/>
        <v>111</v>
      </c>
      <c r="BV385" s="155"/>
      <c r="BW385" s="156"/>
      <c r="BX385" s="157">
        <f t="shared" si="1055"/>
        <v>0</v>
      </c>
      <c r="BY385" s="158">
        <f t="shared" si="1055"/>
        <v>0</v>
      </c>
      <c r="BZ385" s="157">
        <f t="shared" si="1056"/>
        <v>400</v>
      </c>
      <c r="CA385" s="158">
        <f t="shared" si="1056"/>
        <v>385</v>
      </c>
      <c r="CB385" s="157">
        <f t="shared" si="1057"/>
        <v>400</v>
      </c>
      <c r="CC385" s="158">
        <f t="shared" si="1057"/>
        <v>385</v>
      </c>
      <c r="CD385" s="155">
        <v>4.8</v>
      </c>
      <c r="CE385" s="156">
        <v>4.3</v>
      </c>
      <c r="CF385" s="157">
        <f t="shared" si="1058"/>
        <v>1483.2</v>
      </c>
      <c r="CG385" s="158">
        <f t="shared" si="1058"/>
        <v>1178.2</v>
      </c>
      <c r="CH385" s="155">
        <v>5.3</v>
      </c>
      <c r="CI385" s="156">
        <v>4.7</v>
      </c>
      <c r="CJ385" s="157">
        <f t="shared" si="1059"/>
        <v>482.3</v>
      </c>
      <c r="CK385" s="158">
        <f t="shared" si="1059"/>
        <v>521.70000000000005</v>
      </c>
      <c r="CL385" s="155"/>
      <c r="CM385" s="156"/>
      <c r="CN385" s="157">
        <f t="shared" si="1060"/>
        <v>0</v>
      </c>
      <c r="CO385" s="158">
        <f t="shared" si="1060"/>
        <v>0</v>
      </c>
      <c r="CP385" s="157">
        <f t="shared" si="1061"/>
        <v>4.9137500000000003</v>
      </c>
      <c r="CQ385" s="158">
        <f t="shared" si="1061"/>
        <v>4.4153246753246753</v>
      </c>
      <c r="CR385" s="157">
        <f t="shared" si="1062"/>
        <v>1965.5</v>
      </c>
      <c r="CS385" s="158">
        <f t="shared" si="1062"/>
        <v>1699.9</v>
      </c>
      <c r="CT385" s="155">
        <v>78.599999999999994</v>
      </c>
      <c r="CU385" s="156">
        <v>77.7</v>
      </c>
      <c r="CV385" s="157">
        <f t="shared" si="1063"/>
        <v>24287.399999999998</v>
      </c>
      <c r="CW385" s="158">
        <f t="shared" si="1063"/>
        <v>21289.8</v>
      </c>
      <c r="CX385" s="155">
        <v>76.400000000000006</v>
      </c>
      <c r="CY385" s="156">
        <v>77.099999999999994</v>
      </c>
      <c r="CZ385" s="157">
        <f t="shared" si="1064"/>
        <v>6952.4000000000005</v>
      </c>
      <c r="DA385" s="158">
        <f t="shared" si="1064"/>
        <v>8558.0999999999985</v>
      </c>
      <c r="DB385" s="155"/>
      <c r="DC385" s="156"/>
      <c r="DD385" s="157">
        <f t="shared" si="1065"/>
        <v>0</v>
      </c>
      <c r="DE385" s="158">
        <f t="shared" si="1065"/>
        <v>0</v>
      </c>
      <c r="DF385" s="157">
        <f t="shared" si="1066"/>
        <v>78.099499999999992</v>
      </c>
      <c r="DG385" s="158">
        <f t="shared" si="1066"/>
        <v>77.527012987012981</v>
      </c>
      <c r="DH385" s="157">
        <f t="shared" si="1067"/>
        <v>31239.799999999996</v>
      </c>
      <c r="DI385" s="158">
        <f t="shared" si="1067"/>
        <v>29847.899999999998</v>
      </c>
      <c r="DJ385" s="157">
        <f t="shared" si="1068"/>
        <v>502</v>
      </c>
      <c r="DK385" s="158">
        <f t="shared" si="1068"/>
        <v>484</v>
      </c>
      <c r="DL385" s="157">
        <f t="shared" si="1068"/>
        <v>502</v>
      </c>
      <c r="DM385" s="158">
        <f t="shared" si="1068"/>
        <v>484</v>
      </c>
      <c r="DN385" s="157">
        <f t="shared" si="1069"/>
        <v>4.7591633466135459</v>
      </c>
      <c r="DO385" s="158">
        <f t="shared" si="1069"/>
        <v>4.3200413223140499</v>
      </c>
      <c r="DP385" s="157">
        <f t="shared" si="1070"/>
        <v>2389.1</v>
      </c>
      <c r="DQ385" s="158">
        <f t="shared" si="1070"/>
        <v>2090.9</v>
      </c>
      <c r="DR385" s="157">
        <f t="shared" si="1071"/>
        <v>74.633067729083663</v>
      </c>
      <c r="DS385" s="158">
        <f t="shared" si="1071"/>
        <v>75.584090909090904</v>
      </c>
      <c r="DT385" s="157">
        <f t="shared" si="1072"/>
        <v>37465.799999999996</v>
      </c>
      <c r="DU385" s="158">
        <f t="shared" si="1072"/>
        <v>36582.699999999997</v>
      </c>
      <c r="DV385" s="155">
        <v>67</v>
      </c>
      <c r="DW385" s="156">
        <v>61</v>
      </c>
      <c r="DX385" s="157">
        <f t="shared" si="1073"/>
        <v>67</v>
      </c>
      <c r="DY385" s="158">
        <f t="shared" si="1073"/>
        <v>61</v>
      </c>
      <c r="DZ385" s="155">
        <v>134</v>
      </c>
      <c r="EA385" s="156">
        <v>106</v>
      </c>
      <c r="EB385" s="157">
        <f t="shared" si="1074"/>
        <v>134</v>
      </c>
      <c r="EC385" s="158">
        <f t="shared" si="1074"/>
        <v>106</v>
      </c>
      <c r="ED385" s="155"/>
      <c r="EE385" s="156"/>
      <c r="EF385" s="157">
        <f t="shared" si="1075"/>
        <v>0</v>
      </c>
      <c r="EG385" s="158">
        <f t="shared" si="1075"/>
        <v>0</v>
      </c>
      <c r="EH385" s="157">
        <f t="shared" si="1076"/>
        <v>201</v>
      </c>
      <c r="EI385" s="158">
        <f t="shared" si="1076"/>
        <v>167</v>
      </c>
      <c r="EJ385" s="157">
        <f t="shared" si="1077"/>
        <v>201</v>
      </c>
      <c r="EK385" s="158">
        <f t="shared" si="1077"/>
        <v>167</v>
      </c>
      <c r="EL385" s="155">
        <v>3.5</v>
      </c>
      <c r="EM385" s="156">
        <v>3.5</v>
      </c>
      <c r="EN385" s="157">
        <f t="shared" si="1078"/>
        <v>234.5</v>
      </c>
      <c r="EO385" s="158">
        <f t="shared" si="1078"/>
        <v>213.5</v>
      </c>
      <c r="EP385" s="155">
        <v>3.8</v>
      </c>
      <c r="EQ385" s="156">
        <v>3.3</v>
      </c>
      <c r="ER385" s="157">
        <f t="shared" si="1079"/>
        <v>509.2</v>
      </c>
      <c r="ES385" s="158">
        <f t="shared" si="1079"/>
        <v>349.79999999999995</v>
      </c>
      <c r="ET385" s="155"/>
      <c r="EU385" s="156"/>
      <c r="EV385" s="157">
        <f t="shared" si="1080"/>
        <v>0</v>
      </c>
      <c r="EW385" s="158">
        <f t="shared" si="1080"/>
        <v>0</v>
      </c>
      <c r="EX385" s="157">
        <f t="shared" si="1081"/>
        <v>3.7</v>
      </c>
      <c r="EY385" s="158">
        <f t="shared" si="1081"/>
        <v>3.3730538922155686</v>
      </c>
      <c r="EZ385" s="157">
        <f t="shared" si="1082"/>
        <v>743.7</v>
      </c>
      <c r="FA385" s="158">
        <f t="shared" si="1082"/>
        <v>563.29999999999995</v>
      </c>
      <c r="FB385" s="155">
        <v>61.8</v>
      </c>
      <c r="FC385" s="156">
        <v>62.4</v>
      </c>
      <c r="FD385" s="157">
        <f t="shared" si="1083"/>
        <v>4140.5999999999995</v>
      </c>
      <c r="FE385" s="158">
        <f t="shared" si="1083"/>
        <v>3806.4</v>
      </c>
      <c r="FF385" s="155">
        <v>52.3</v>
      </c>
      <c r="FG385" s="156">
        <v>54.2</v>
      </c>
      <c r="FH385" s="157">
        <f t="shared" si="1084"/>
        <v>7008.2</v>
      </c>
      <c r="FI385" s="158">
        <f t="shared" si="1084"/>
        <v>5745.2000000000007</v>
      </c>
      <c r="FJ385" s="155"/>
      <c r="FK385" s="156"/>
      <c r="FL385" s="157">
        <f t="shared" si="1085"/>
        <v>0</v>
      </c>
      <c r="FM385" s="158">
        <f t="shared" si="1085"/>
        <v>0</v>
      </c>
      <c r="FN385" s="157">
        <f t="shared" si="1086"/>
        <v>55.466666666666661</v>
      </c>
      <c r="FO385" s="158">
        <f t="shared" si="1086"/>
        <v>57.195209580838323</v>
      </c>
      <c r="FP385" s="157">
        <f t="shared" si="1087"/>
        <v>11148.8</v>
      </c>
      <c r="FQ385" s="158">
        <f t="shared" si="1087"/>
        <v>9551.6</v>
      </c>
      <c r="FR385" s="155">
        <v>68</v>
      </c>
      <c r="FS385" s="156">
        <v>78</v>
      </c>
      <c r="FT385" s="157">
        <f t="shared" si="1088"/>
        <v>68</v>
      </c>
      <c r="FU385" s="158">
        <f t="shared" si="1088"/>
        <v>78</v>
      </c>
      <c r="FV385" s="155">
        <v>6.6</v>
      </c>
      <c r="FW385" s="156">
        <v>4.4000000000000004</v>
      </c>
      <c r="FX385" s="157">
        <f t="shared" si="1089"/>
        <v>448.79999999999995</v>
      </c>
      <c r="FY385" s="158">
        <f t="shared" si="1089"/>
        <v>343.20000000000005</v>
      </c>
      <c r="FZ385" s="155">
        <v>57.6</v>
      </c>
      <c r="GA385" s="156">
        <v>42</v>
      </c>
      <c r="GB385" s="157">
        <f t="shared" si="1090"/>
        <v>3916.8</v>
      </c>
      <c r="GC385" s="158">
        <f t="shared" si="1090"/>
        <v>3276</v>
      </c>
      <c r="GD385" s="157">
        <f t="shared" si="1091"/>
        <v>453</v>
      </c>
      <c r="GE385" s="158">
        <f t="shared" si="1091"/>
        <v>409</v>
      </c>
      <c r="GF385" s="157">
        <f t="shared" si="1091"/>
        <v>453</v>
      </c>
      <c r="GG385" s="158">
        <f t="shared" si="1091"/>
        <v>409</v>
      </c>
      <c r="GH385" s="157">
        <f t="shared" si="1092"/>
        <v>2048.8000000000002</v>
      </c>
      <c r="GI385" s="158">
        <f t="shared" si="1092"/>
        <v>1687.7</v>
      </c>
      <c r="GJ385" s="157">
        <f t="shared" si="1093"/>
        <v>33471.5</v>
      </c>
      <c r="GK385" s="158">
        <f t="shared" si="1093"/>
        <v>30291</v>
      </c>
      <c r="GL385" s="157">
        <f t="shared" si="1094"/>
        <v>250</v>
      </c>
      <c r="GM385" s="158">
        <f t="shared" si="1094"/>
        <v>242</v>
      </c>
      <c r="GN385" s="157">
        <f t="shared" si="1094"/>
        <v>250</v>
      </c>
      <c r="GO385" s="158">
        <f t="shared" si="1094"/>
        <v>242</v>
      </c>
      <c r="GP385" s="157">
        <f t="shared" si="1095"/>
        <v>1084</v>
      </c>
      <c r="GQ385" s="158">
        <f t="shared" si="1095"/>
        <v>966.5</v>
      </c>
      <c r="GR385" s="157">
        <f t="shared" si="1096"/>
        <v>15143.1</v>
      </c>
      <c r="GS385" s="158">
        <f t="shared" si="1096"/>
        <v>15843.3</v>
      </c>
      <c r="GT385" s="157">
        <f t="shared" si="1097"/>
        <v>703</v>
      </c>
      <c r="GU385" s="158">
        <f t="shared" si="1097"/>
        <v>651</v>
      </c>
      <c r="GV385" s="157">
        <f t="shared" si="1097"/>
        <v>703</v>
      </c>
      <c r="GW385" s="158">
        <f t="shared" si="1097"/>
        <v>651</v>
      </c>
      <c r="GX385" s="157">
        <f t="shared" si="1098"/>
        <v>3132.8</v>
      </c>
      <c r="GY385" s="158">
        <f t="shared" si="1098"/>
        <v>2654.2</v>
      </c>
      <c r="GZ385" s="157">
        <f t="shared" si="1098"/>
        <v>48614.6</v>
      </c>
      <c r="HA385" s="158">
        <f t="shared" si="1098"/>
        <v>46134.3</v>
      </c>
      <c r="HB385" s="157">
        <f t="shared" si="1099"/>
        <v>0</v>
      </c>
      <c r="HC385" s="158">
        <f t="shared" si="1099"/>
        <v>0</v>
      </c>
      <c r="HD385" s="157">
        <f t="shared" si="1099"/>
        <v>0</v>
      </c>
      <c r="HE385" s="158">
        <f t="shared" si="1099"/>
        <v>0</v>
      </c>
      <c r="HF385" s="157" t="str">
        <f t="shared" si="1100"/>
        <v/>
      </c>
      <c r="HG385" s="158" t="str">
        <f t="shared" si="1100"/>
        <v/>
      </c>
      <c r="HH385" s="157" t="str">
        <f t="shared" si="1101"/>
        <v/>
      </c>
      <c r="HI385" s="158" t="str">
        <f t="shared" si="1101"/>
        <v/>
      </c>
      <c r="HJ385" s="157">
        <f t="shared" si="1102"/>
        <v>3581.6000000000004</v>
      </c>
      <c r="HK385" s="158">
        <f t="shared" si="1102"/>
        <v>2997.3999999999996</v>
      </c>
      <c r="HL385" s="157">
        <f t="shared" si="1103"/>
        <v>52531.399999999994</v>
      </c>
      <c r="HM385" s="158">
        <f t="shared" si="1103"/>
        <v>49410.299999999996</v>
      </c>
    </row>
    <row r="386" spans="1:221">
      <c r="A386" s="265" t="s">
        <v>693</v>
      </c>
      <c r="B386" s="213" t="s">
        <v>788</v>
      </c>
      <c r="C386" s="214"/>
      <c r="D386" s="13">
        <v>223922</v>
      </c>
      <c r="E386" s="13">
        <v>10</v>
      </c>
      <c r="F386" s="155">
        <v>120</v>
      </c>
      <c r="G386" s="156">
        <v>126</v>
      </c>
      <c r="H386" s="155">
        <v>0</v>
      </c>
      <c r="I386" s="156">
        <v>1</v>
      </c>
      <c r="J386" s="157">
        <f t="shared" si="1036"/>
        <v>120</v>
      </c>
      <c r="K386" s="158">
        <f t="shared" si="1036"/>
        <v>125</v>
      </c>
      <c r="L386" s="155"/>
      <c r="M386" s="156"/>
      <c r="N386" s="157">
        <f t="shared" si="1037"/>
        <v>120</v>
      </c>
      <c r="O386" s="158">
        <f t="shared" si="1037"/>
        <v>125</v>
      </c>
      <c r="P386" s="157">
        <f t="shared" si="1037"/>
        <v>120</v>
      </c>
      <c r="Q386" s="158">
        <f t="shared" si="1037"/>
        <v>125</v>
      </c>
      <c r="R386" s="155">
        <v>18</v>
      </c>
      <c r="S386" s="156">
        <v>18</v>
      </c>
      <c r="T386" s="157">
        <f t="shared" si="1038"/>
        <v>18</v>
      </c>
      <c r="U386" s="158">
        <f t="shared" si="1038"/>
        <v>18</v>
      </c>
      <c r="V386" s="155">
        <v>1</v>
      </c>
      <c r="W386" s="156">
        <v>5</v>
      </c>
      <c r="X386" s="157">
        <f t="shared" si="1039"/>
        <v>1</v>
      </c>
      <c r="Y386" s="158">
        <f t="shared" si="1039"/>
        <v>5</v>
      </c>
      <c r="Z386" s="155"/>
      <c r="AA386" s="156"/>
      <c r="AB386" s="157">
        <f t="shared" si="1040"/>
        <v>0</v>
      </c>
      <c r="AC386" s="158">
        <f t="shared" si="1040"/>
        <v>0</v>
      </c>
      <c r="AD386" s="157">
        <f t="shared" si="1041"/>
        <v>19</v>
      </c>
      <c r="AE386" s="158">
        <f t="shared" si="1041"/>
        <v>23</v>
      </c>
      <c r="AF386" s="157">
        <f t="shared" si="1042"/>
        <v>19</v>
      </c>
      <c r="AG386" s="158">
        <f t="shared" si="1042"/>
        <v>23</v>
      </c>
      <c r="AH386" s="155">
        <v>2.8</v>
      </c>
      <c r="AI386" s="156">
        <v>2.7</v>
      </c>
      <c r="AJ386" s="157">
        <f t="shared" si="1043"/>
        <v>50.4</v>
      </c>
      <c r="AK386" s="157">
        <f t="shared" si="1043"/>
        <v>48.6</v>
      </c>
      <c r="AL386" s="155">
        <v>0</v>
      </c>
      <c r="AM386" s="156">
        <v>3.3</v>
      </c>
      <c r="AN386" s="157">
        <f t="shared" si="1044"/>
        <v>0</v>
      </c>
      <c r="AO386" s="157">
        <f t="shared" si="1044"/>
        <v>16.5</v>
      </c>
      <c r="AP386" s="155"/>
      <c r="AQ386" s="156"/>
      <c r="AR386" s="157">
        <f t="shared" si="1045"/>
        <v>0</v>
      </c>
      <c r="AS386" s="158">
        <f t="shared" si="1045"/>
        <v>0</v>
      </c>
      <c r="AT386" s="157">
        <f t="shared" si="1046"/>
        <v>2.6526315789473682</v>
      </c>
      <c r="AU386" s="158">
        <f t="shared" si="1046"/>
        <v>2.8304347826086955</v>
      </c>
      <c r="AV386" s="157">
        <f t="shared" si="1047"/>
        <v>50.4</v>
      </c>
      <c r="AW386" s="158">
        <f t="shared" si="1047"/>
        <v>65.099999999999994</v>
      </c>
      <c r="AX386" s="155">
        <v>70.099999999999994</v>
      </c>
      <c r="AY386" s="156">
        <v>58.2</v>
      </c>
      <c r="AZ386" s="157">
        <f t="shared" si="1048"/>
        <v>1261.8</v>
      </c>
      <c r="BA386" s="158">
        <f t="shared" si="1048"/>
        <v>1047.6000000000001</v>
      </c>
      <c r="BB386" s="155">
        <v>8</v>
      </c>
      <c r="BC386" s="156">
        <v>48.6</v>
      </c>
      <c r="BD386" s="157">
        <f t="shared" si="1049"/>
        <v>8</v>
      </c>
      <c r="BE386" s="158">
        <f t="shared" si="1049"/>
        <v>243</v>
      </c>
      <c r="BF386" s="155"/>
      <c r="BG386" s="156"/>
      <c r="BH386" s="157">
        <f t="shared" si="1050"/>
        <v>0</v>
      </c>
      <c r="BI386" s="158">
        <f t="shared" si="1050"/>
        <v>0</v>
      </c>
      <c r="BJ386" s="157">
        <f t="shared" si="1051"/>
        <v>66.831578947368413</v>
      </c>
      <c r="BK386" s="158">
        <f t="shared" si="1051"/>
        <v>56.113043478260877</v>
      </c>
      <c r="BL386" s="157">
        <f t="shared" si="1052"/>
        <v>1269.8</v>
      </c>
      <c r="BM386" s="158">
        <f t="shared" si="1052"/>
        <v>1290.6000000000001</v>
      </c>
      <c r="BN386" s="155">
        <v>48</v>
      </c>
      <c r="BO386" s="156">
        <v>42</v>
      </c>
      <c r="BP386" s="157">
        <f t="shared" si="1053"/>
        <v>48</v>
      </c>
      <c r="BQ386" s="158">
        <f t="shared" si="1053"/>
        <v>42</v>
      </c>
      <c r="BR386" s="155">
        <v>11</v>
      </c>
      <c r="BS386" s="156">
        <v>14</v>
      </c>
      <c r="BT386" s="157">
        <f t="shared" si="1054"/>
        <v>11</v>
      </c>
      <c r="BU386" s="158">
        <f t="shared" si="1054"/>
        <v>14</v>
      </c>
      <c r="BV386" s="155"/>
      <c r="BW386" s="156"/>
      <c r="BX386" s="157">
        <f t="shared" si="1055"/>
        <v>0</v>
      </c>
      <c r="BY386" s="158">
        <f t="shared" si="1055"/>
        <v>0</v>
      </c>
      <c r="BZ386" s="157">
        <f t="shared" si="1056"/>
        <v>59</v>
      </c>
      <c r="CA386" s="158">
        <f t="shared" si="1056"/>
        <v>56</v>
      </c>
      <c r="CB386" s="157">
        <f t="shared" si="1057"/>
        <v>59</v>
      </c>
      <c r="CC386" s="158">
        <f t="shared" si="1057"/>
        <v>56</v>
      </c>
      <c r="CD386" s="155">
        <v>3</v>
      </c>
      <c r="CE386" s="156">
        <v>2.7</v>
      </c>
      <c r="CF386" s="157">
        <f t="shared" si="1058"/>
        <v>144</v>
      </c>
      <c r="CG386" s="158">
        <f t="shared" si="1058"/>
        <v>113.4</v>
      </c>
      <c r="CH386" s="155">
        <v>5.5</v>
      </c>
      <c r="CI386" s="156">
        <v>4.2</v>
      </c>
      <c r="CJ386" s="157">
        <f t="shared" si="1059"/>
        <v>60.5</v>
      </c>
      <c r="CK386" s="158">
        <f t="shared" si="1059"/>
        <v>58.800000000000004</v>
      </c>
      <c r="CL386" s="155"/>
      <c r="CM386" s="156"/>
      <c r="CN386" s="157">
        <f t="shared" si="1060"/>
        <v>0</v>
      </c>
      <c r="CO386" s="158">
        <f t="shared" si="1060"/>
        <v>0</v>
      </c>
      <c r="CP386" s="157">
        <f t="shared" si="1061"/>
        <v>3.4661016949152543</v>
      </c>
      <c r="CQ386" s="158">
        <f t="shared" si="1061"/>
        <v>3.0750000000000002</v>
      </c>
      <c r="CR386" s="157">
        <f t="shared" si="1062"/>
        <v>204.5</v>
      </c>
      <c r="CS386" s="158">
        <f t="shared" si="1062"/>
        <v>172.20000000000002</v>
      </c>
      <c r="CT386" s="155">
        <v>74.599999999999994</v>
      </c>
      <c r="CU386" s="156">
        <v>70.5</v>
      </c>
      <c r="CV386" s="157">
        <f t="shared" si="1063"/>
        <v>3580.7999999999997</v>
      </c>
      <c r="CW386" s="158">
        <f t="shared" si="1063"/>
        <v>2961</v>
      </c>
      <c r="CX386" s="155">
        <v>68.5</v>
      </c>
      <c r="CY386" s="156">
        <v>62.9</v>
      </c>
      <c r="CZ386" s="157">
        <f t="shared" si="1064"/>
        <v>753.5</v>
      </c>
      <c r="DA386" s="158">
        <f t="shared" si="1064"/>
        <v>880.6</v>
      </c>
      <c r="DB386" s="155"/>
      <c r="DC386" s="156"/>
      <c r="DD386" s="157">
        <f t="shared" si="1065"/>
        <v>0</v>
      </c>
      <c r="DE386" s="158">
        <f t="shared" si="1065"/>
        <v>0</v>
      </c>
      <c r="DF386" s="157">
        <f t="shared" si="1066"/>
        <v>73.462711864406771</v>
      </c>
      <c r="DG386" s="158">
        <f t="shared" si="1066"/>
        <v>68.599999999999994</v>
      </c>
      <c r="DH386" s="157">
        <f t="shared" si="1067"/>
        <v>4334.2999999999993</v>
      </c>
      <c r="DI386" s="158">
        <f t="shared" si="1067"/>
        <v>3841.5999999999995</v>
      </c>
      <c r="DJ386" s="157">
        <f t="shared" si="1068"/>
        <v>78</v>
      </c>
      <c r="DK386" s="158">
        <f t="shared" si="1068"/>
        <v>79</v>
      </c>
      <c r="DL386" s="157">
        <f t="shared" si="1068"/>
        <v>78</v>
      </c>
      <c r="DM386" s="158">
        <f t="shared" si="1068"/>
        <v>79</v>
      </c>
      <c r="DN386" s="157">
        <f t="shared" si="1069"/>
        <v>3.2679487179487179</v>
      </c>
      <c r="DO386" s="158">
        <f t="shared" si="1069"/>
        <v>3.0037974683544304</v>
      </c>
      <c r="DP386" s="157">
        <f t="shared" si="1070"/>
        <v>254.9</v>
      </c>
      <c r="DQ386" s="158">
        <f t="shared" si="1070"/>
        <v>237.3</v>
      </c>
      <c r="DR386" s="157">
        <f t="shared" si="1071"/>
        <v>71.847435897435886</v>
      </c>
      <c r="DS386" s="158">
        <f t="shared" si="1071"/>
        <v>64.964556962025313</v>
      </c>
      <c r="DT386" s="157">
        <f t="shared" si="1072"/>
        <v>5604.0999999999995</v>
      </c>
      <c r="DU386" s="158">
        <f t="shared" si="1072"/>
        <v>5132.2</v>
      </c>
      <c r="DV386" s="155">
        <v>19</v>
      </c>
      <c r="DW386" s="156">
        <v>11</v>
      </c>
      <c r="DX386" s="157">
        <f t="shared" si="1073"/>
        <v>19</v>
      </c>
      <c r="DY386" s="158">
        <f t="shared" si="1073"/>
        <v>11</v>
      </c>
      <c r="DZ386" s="155">
        <v>9</v>
      </c>
      <c r="EA386" s="156">
        <v>8</v>
      </c>
      <c r="EB386" s="157">
        <f t="shared" si="1074"/>
        <v>9</v>
      </c>
      <c r="EC386" s="158">
        <f t="shared" si="1074"/>
        <v>8</v>
      </c>
      <c r="ED386" s="155"/>
      <c r="EE386" s="156"/>
      <c r="EF386" s="157">
        <f t="shared" si="1075"/>
        <v>0</v>
      </c>
      <c r="EG386" s="158">
        <f t="shared" si="1075"/>
        <v>0</v>
      </c>
      <c r="EH386" s="157">
        <f t="shared" si="1076"/>
        <v>28</v>
      </c>
      <c r="EI386" s="158">
        <f t="shared" si="1076"/>
        <v>19</v>
      </c>
      <c r="EJ386" s="157">
        <f t="shared" si="1077"/>
        <v>28</v>
      </c>
      <c r="EK386" s="158">
        <f t="shared" si="1077"/>
        <v>19</v>
      </c>
      <c r="EL386" s="155">
        <v>2.4</v>
      </c>
      <c r="EM386" s="156">
        <v>3.7</v>
      </c>
      <c r="EN386" s="157">
        <f t="shared" si="1078"/>
        <v>45.6</v>
      </c>
      <c r="EO386" s="158">
        <f t="shared" si="1078"/>
        <v>40.700000000000003</v>
      </c>
      <c r="EP386" s="155">
        <v>3.7</v>
      </c>
      <c r="EQ386" s="156">
        <v>2.6</v>
      </c>
      <c r="ER386" s="157">
        <f t="shared" si="1079"/>
        <v>33.300000000000004</v>
      </c>
      <c r="ES386" s="158">
        <f t="shared" si="1079"/>
        <v>20.8</v>
      </c>
      <c r="ET386" s="155"/>
      <c r="EU386" s="156"/>
      <c r="EV386" s="157">
        <f t="shared" si="1080"/>
        <v>0</v>
      </c>
      <c r="EW386" s="158">
        <f t="shared" si="1080"/>
        <v>0</v>
      </c>
      <c r="EX386" s="157">
        <f t="shared" si="1081"/>
        <v>2.8178571428571431</v>
      </c>
      <c r="EY386" s="158">
        <f t="shared" si="1081"/>
        <v>3.236842105263158</v>
      </c>
      <c r="EZ386" s="157">
        <f t="shared" si="1082"/>
        <v>78.900000000000006</v>
      </c>
      <c r="FA386" s="158">
        <f t="shared" si="1082"/>
        <v>61.5</v>
      </c>
      <c r="FB386" s="155">
        <v>58.6</v>
      </c>
      <c r="FC386" s="156">
        <v>77.400000000000006</v>
      </c>
      <c r="FD386" s="157">
        <f t="shared" si="1083"/>
        <v>1113.4000000000001</v>
      </c>
      <c r="FE386" s="158">
        <f t="shared" si="1083"/>
        <v>851.40000000000009</v>
      </c>
      <c r="FF386" s="155">
        <v>63.7</v>
      </c>
      <c r="FG386" s="156">
        <v>49.6</v>
      </c>
      <c r="FH386" s="157">
        <f t="shared" si="1084"/>
        <v>573.30000000000007</v>
      </c>
      <c r="FI386" s="158">
        <f t="shared" si="1084"/>
        <v>396.8</v>
      </c>
      <c r="FJ386" s="155"/>
      <c r="FK386" s="156"/>
      <c r="FL386" s="157">
        <f t="shared" si="1085"/>
        <v>0</v>
      </c>
      <c r="FM386" s="158">
        <f t="shared" si="1085"/>
        <v>0</v>
      </c>
      <c r="FN386" s="157">
        <f t="shared" si="1086"/>
        <v>60.239285714285721</v>
      </c>
      <c r="FO386" s="158">
        <f t="shared" si="1086"/>
        <v>65.694736842105272</v>
      </c>
      <c r="FP386" s="157">
        <f t="shared" si="1087"/>
        <v>1686.7000000000003</v>
      </c>
      <c r="FQ386" s="158">
        <f t="shared" si="1087"/>
        <v>1248.2000000000003</v>
      </c>
      <c r="FR386" s="155">
        <v>14</v>
      </c>
      <c r="FS386" s="156">
        <v>27</v>
      </c>
      <c r="FT386" s="157">
        <f t="shared" si="1088"/>
        <v>14</v>
      </c>
      <c r="FU386" s="158">
        <f t="shared" si="1088"/>
        <v>27</v>
      </c>
      <c r="FV386" s="155">
        <v>4.9000000000000004</v>
      </c>
      <c r="FW386" s="156">
        <v>3.5</v>
      </c>
      <c r="FX386" s="157">
        <f t="shared" si="1089"/>
        <v>68.600000000000009</v>
      </c>
      <c r="FY386" s="158">
        <f t="shared" si="1089"/>
        <v>94.5</v>
      </c>
      <c r="FZ386" s="155">
        <v>84.6</v>
      </c>
      <c r="GA386" s="156">
        <v>54.7</v>
      </c>
      <c r="GB386" s="157">
        <f t="shared" si="1090"/>
        <v>1184.3999999999999</v>
      </c>
      <c r="GC386" s="158">
        <f t="shared" si="1090"/>
        <v>1476.9</v>
      </c>
      <c r="GD386" s="157">
        <f t="shared" si="1091"/>
        <v>85</v>
      </c>
      <c r="GE386" s="158">
        <f t="shared" si="1091"/>
        <v>71</v>
      </c>
      <c r="GF386" s="157">
        <f t="shared" si="1091"/>
        <v>85</v>
      </c>
      <c r="GG386" s="158">
        <f t="shared" si="1091"/>
        <v>71</v>
      </c>
      <c r="GH386" s="157">
        <f t="shared" si="1092"/>
        <v>240</v>
      </c>
      <c r="GI386" s="158">
        <f t="shared" si="1092"/>
        <v>202.7</v>
      </c>
      <c r="GJ386" s="157">
        <f t="shared" si="1093"/>
        <v>5956</v>
      </c>
      <c r="GK386" s="158">
        <f t="shared" si="1093"/>
        <v>4860</v>
      </c>
      <c r="GL386" s="157">
        <f t="shared" si="1094"/>
        <v>21</v>
      </c>
      <c r="GM386" s="158">
        <f t="shared" si="1094"/>
        <v>27</v>
      </c>
      <c r="GN386" s="157">
        <f t="shared" si="1094"/>
        <v>21</v>
      </c>
      <c r="GO386" s="158">
        <f t="shared" si="1094"/>
        <v>27</v>
      </c>
      <c r="GP386" s="157">
        <f t="shared" si="1095"/>
        <v>93.800000000000011</v>
      </c>
      <c r="GQ386" s="158">
        <f t="shared" si="1095"/>
        <v>96.100000000000009</v>
      </c>
      <c r="GR386" s="157">
        <f t="shared" si="1096"/>
        <v>1334.8000000000002</v>
      </c>
      <c r="GS386" s="158">
        <f t="shared" si="1096"/>
        <v>1520.3999999999999</v>
      </c>
      <c r="GT386" s="157">
        <f t="shared" si="1097"/>
        <v>106</v>
      </c>
      <c r="GU386" s="158">
        <f t="shared" si="1097"/>
        <v>98</v>
      </c>
      <c r="GV386" s="157">
        <f t="shared" si="1097"/>
        <v>106</v>
      </c>
      <c r="GW386" s="158">
        <f t="shared" si="1097"/>
        <v>98</v>
      </c>
      <c r="GX386" s="157">
        <f t="shared" si="1098"/>
        <v>333.8</v>
      </c>
      <c r="GY386" s="158">
        <f t="shared" si="1098"/>
        <v>298.8</v>
      </c>
      <c r="GZ386" s="157">
        <f t="shared" si="1098"/>
        <v>7290.8</v>
      </c>
      <c r="HA386" s="158">
        <f t="shared" si="1098"/>
        <v>6380.4</v>
      </c>
      <c r="HB386" s="157">
        <f t="shared" si="1099"/>
        <v>0</v>
      </c>
      <c r="HC386" s="158">
        <f t="shared" si="1099"/>
        <v>0</v>
      </c>
      <c r="HD386" s="157">
        <f t="shared" si="1099"/>
        <v>0</v>
      </c>
      <c r="HE386" s="158">
        <f t="shared" si="1099"/>
        <v>0</v>
      </c>
      <c r="HF386" s="157" t="str">
        <f t="shared" si="1100"/>
        <v/>
      </c>
      <c r="HG386" s="158" t="str">
        <f t="shared" si="1100"/>
        <v/>
      </c>
      <c r="HH386" s="157" t="str">
        <f t="shared" si="1101"/>
        <v/>
      </c>
      <c r="HI386" s="158" t="str">
        <f t="shared" si="1101"/>
        <v/>
      </c>
      <c r="HJ386" s="157">
        <f t="shared" si="1102"/>
        <v>402.40000000000003</v>
      </c>
      <c r="HK386" s="158">
        <f t="shared" si="1102"/>
        <v>393.3</v>
      </c>
      <c r="HL386" s="157">
        <f t="shared" si="1103"/>
        <v>8475.1999999999989</v>
      </c>
      <c r="HM386" s="158">
        <f t="shared" si="1103"/>
        <v>7857.2999999999993</v>
      </c>
    </row>
    <row r="387" spans="1:221">
      <c r="A387" s="265" t="s">
        <v>693</v>
      </c>
      <c r="B387" s="213" t="s">
        <v>789</v>
      </c>
      <c r="C387" s="214"/>
      <c r="D387" s="13">
        <v>224891</v>
      </c>
      <c r="E387" s="13">
        <v>10</v>
      </c>
      <c r="F387" s="155">
        <v>81</v>
      </c>
      <c r="G387" s="156">
        <v>92</v>
      </c>
      <c r="H387" s="155">
        <v>1</v>
      </c>
      <c r="I387" s="156">
        <v>0</v>
      </c>
      <c r="J387" s="157">
        <f t="shared" si="1036"/>
        <v>80</v>
      </c>
      <c r="K387" s="158">
        <f t="shared" si="1036"/>
        <v>92</v>
      </c>
      <c r="L387" s="155"/>
      <c r="M387" s="156"/>
      <c r="N387" s="157">
        <f t="shared" si="1037"/>
        <v>80</v>
      </c>
      <c r="O387" s="158">
        <f t="shared" si="1037"/>
        <v>92</v>
      </c>
      <c r="P387" s="157">
        <f t="shared" si="1037"/>
        <v>80</v>
      </c>
      <c r="Q387" s="158">
        <f t="shared" si="1037"/>
        <v>92</v>
      </c>
      <c r="R387" s="155">
        <v>18</v>
      </c>
      <c r="S387" s="156">
        <v>22</v>
      </c>
      <c r="T387" s="157">
        <f t="shared" si="1038"/>
        <v>18</v>
      </c>
      <c r="U387" s="158">
        <f t="shared" si="1038"/>
        <v>22</v>
      </c>
      <c r="V387" s="155">
        <v>5</v>
      </c>
      <c r="W387" s="156">
        <v>21</v>
      </c>
      <c r="X387" s="157">
        <f t="shared" si="1039"/>
        <v>5</v>
      </c>
      <c r="Y387" s="158">
        <f t="shared" si="1039"/>
        <v>21</v>
      </c>
      <c r="Z387" s="155"/>
      <c r="AA387" s="156"/>
      <c r="AB387" s="157">
        <f t="shared" si="1040"/>
        <v>0</v>
      </c>
      <c r="AC387" s="158">
        <f t="shared" si="1040"/>
        <v>0</v>
      </c>
      <c r="AD387" s="157">
        <f t="shared" si="1041"/>
        <v>23</v>
      </c>
      <c r="AE387" s="158">
        <f t="shared" si="1041"/>
        <v>43</v>
      </c>
      <c r="AF387" s="157">
        <f t="shared" si="1042"/>
        <v>23</v>
      </c>
      <c r="AG387" s="158">
        <f t="shared" si="1042"/>
        <v>43</v>
      </c>
      <c r="AH387" s="155">
        <v>2.6</v>
      </c>
      <c r="AI387" s="156">
        <v>2.4</v>
      </c>
      <c r="AJ387" s="157">
        <f t="shared" si="1043"/>
        <v>46.800000000000004</v>
      </c>
      <c r="AK387" s="157">
        <f t="shared" si="1043"/>
        <v>52.8</v>
      </c>
      <c r="AL387" s="155">
        <v>1.8</v>
      </c>
      <c r="AM387" s="156">
        <v>1.8</v>
      </c>
      <c r="AN387" s="157">
        <f t="shared" si="1044"/>
        <v>9</v>
      </c>
      <c r="AO387" s="157">
        <f t="shared" si="1044"/>
        <v>37.800000000000004</v>
      </c>
      <c r="AP387" s="155"/>
      <c r="AQ387" s="156"/>
      <c r="AR387" s="157">
        <f t="shared" si="1045"/>
        <v>0</v>
      </c>
      <c r="AS387" s="158">
        <f t="shared" si="1045"/>
        <v>0</v>
      </c>
      <c r="AT387" s="157">
        <f t="shared" si="1046"/>
        <v>2.4260869565217393</v>
      </c>
      <c r="AU387" s="158">
        <f t="shared" si="1046"/>
        <v>2.1069767441860465</v>
      </c>
      <c r="AV387" s="157">
        <f t="shared" si="1047"/>
        <v>55.800000000000004</v>
      </c>
      <c r="AW387" s="158">
        <f t="shared" si="1047"/>
        <v>90.6</v>
      </c>
      <c r="AX387" s="155">
        <v>55.3</v>
      </c>
      <c r="AY387" s="156">
        <v>52</v>
      </c>
      <c r="AZ387" s="157">
        <f t="shared" si="1048"/>
        <v>995.4</v>
      </c>
      <c r="BA387" s="158">
        <f t="shared" si="1048"/>
        <v>1144</v>
      </c>
      <c r="BB387" s="155">
        <v>46.6</v>
      </c>
      <c r="BC387" s="156">
        <v>13.6</v>
      </c>
      <c r="BD387" s="157">
        <f t="shared" si="1049"/>
        <v>233</v>
      </c>
      <c r="BE387" s="158">
        <f t="shared" si="1049"/>
        <v>285.59999999999997</v>
      </c>
      <c r="BF387" s="155"/>
      <c r="BG387" s="156"/>
      <c r="BH387" s="157">
        <f t="shared" si="1050"/>
        <v>0</v>
      </c>
      <c r="BI387" s="158">
        <f t="shared" si="1050"/>
        <v>0</v>
      </c>
      <c r="BJ387" s="157">
        <f t="shared" si="1051"/>
        <v>53.408695652173918</v>
      </c>
      <c r="BK387" s="158">
        <f t="shared" si="1051"/>
        <v>33.246511627906976</v>
      </c>
      <c r="BL387" s="157">
        <f t="shared" si="1052"/>
        <v>1228.4000000000001</v>
      </c>
      <c r="BM387" s="158">
        <f t="shared" si="1052"/>
        <v>1429.6</v>
      </c>
      <c r="BN387" s="155">
        <v>27</v>
      </c>
      <c r="BO387" s="156">
        <v>20</v>
      </c>
      <c r="BP387" s="157">
        <f t="shared" si="1053"/>
        <v>27</v>
      </c>
      <c r="BQ387" s="158">
        <f t="shared" si="1053"/>
        <v>20</v>
      </c>
      <c r="BR387" s="155">
        <v>5</v>
      </c>
      <c r="BS387" s="156">
        <v>5</v>
      </c>
      <c r="BT387" s="157">
        <f t="shared" si="1054"/>
        <v>5</v>
      </c>
      <c r="BU387" s="158">
        <f t="shared" si="1054"/>
        <v>5</v>
      </c>
      <c r="BV387" s="155"/>
      <c r="BW387" s="156"/>
      <c r="BX387" s="157">
        <f t="shared" si="1055"/>
        <v>0</v>
      </c>
      <c r="BY387" s="158">
        <f t="shared" si="1055"/>
        <v>0</v>
      </c>
      <c r="BZ387" s="157">
        <f t="shared" si="1056"/>
        <v>32</v>
      </c>
      <c r="CA387" s="158">
        <f t="shared" si="1056"/>
        <v>25</v>
      </c>
      <c r="CB387" s="157">
        <f t="shared" si="1057"/>
        <v>32</v>
      </c>
      <c r="CC387" s="158">
        <f t="shared" si="1057"/>
        <v>25</v>
      </c>
      <c r="CD387" s="155">
        <v>3</v>
      </c>
      <c r="CE387" s="156">
        <v>2.4</v>
      </c>
      <c r="CF387" s="157">
        <f t="shared" si="1058"/>
        <v>81</v>
      </c>
      <c r="CG387" s="158">
        <f t="shared" si="1058"/>
        <v>48</v>
      </c>
      <c r="CH387" s="155">
        <v>5</v>
      </c>
      <c r="CI387" s="156">
        <v>4.2</v>
      </c>
      <c r="CJ387" s="157">
        <f t="shared" si="1059"/>
        <v>25</v>
      </c>
      <c r="CK387" s="158">
        <f t="shared" si="1059"/>
        <v>21</v>
      </c>
      <c r="CL387" s="155"/>
      <c r="CM387" s="156"/>
      <c r="CN387" s="157">
        <f t="shared" si="1060"/>
        <v>0</v>
      </c>
      <c r="CO387" s="158">
        <f t="shared" si="1060"/>
        <v>0</v>
      </c>
      <c r="CP387" s="157">
        <f t="shared" si="1061"/>
        <v>3.3125</v>
      </c>
      <c r="CQ387" s="158">
        <f t="shared" si="1061"/>
        <v>2.76</v>
      </c>
      <c r="CR387" s="157">
        <f t="shared" si="1062"/>
        <v>106</v>
      </c>
      <c r="CS387" s="158">
        <f t="shared" si="1062"/>
        <v>69</v>
      </c>
      <c r="CT387" s="155">
        <v>71.599999999999994</v>
      </c>
      <c r="CU387" s="156">
        <v>63.6</v>
      </c>
      <c r="CV387" s="157">
        <f t="shared" si="1063"/>
        <v>1933.1999999999998</v>
      </c>
      <c r="CW387" s="158">
        <f t="shared" si="1063"/>
        <v>1272</v>
      </c>
      <c r="CX387" s="155">
        <v>66.599999999999994</v>
      </c>
      <c r="CY387" s="156">
        <v>66.2</v>
      </c>
      <c r="CZ387" s="157">
        <f t="shared" si="1064"/>
        <v>333</v>
      </c>
      <c r="DA387" s="158">
        <f t="shared" si="1064"/>
        <v>331</v>
      </c>
      <c r="DB387" s="155"/>
      <c r="DC387" s="156"/>
      <c r="DD387" s="157">
        <f t="shared" si="1065"/>
        <v>0</v>
      </c>
      <c r="DE387" s="158">
        <f t="shared" si="1065"/>
        <v>0</v>
      </c>
      <c r="DF387" s="157">
        <f t="shared" si="1066"/>
        <v>70.818749999999994</v>
      </c>
      <c r="DG387" s="158">
        <f t="shared" si="1066"/>
        <v>64.12</v>
      </c>
      <c r="DH387" s="157">
        <f t="shared" si="1067"/>
        <v>2266.1999999999998</v>
      </c>
      <c r="DI387" s="158">
        <f t="shared" si="1067"/>
        <v>1603</v>
      </c>
      <c r="DJ387" s="157">
        <f t="shared" si="1068"/>
        <v>55</v>
      </c>
      <c r="DK387" s="158">
        <f t="shared" si="1068"/>
        <v>68</v>
      </c>
      <c r="DL387" s="157">
        <f t="shared" si="1068"/>
        <v>55</v>
      </c>
      <c r="DM387" s="158">
        <f t="shared" si="1068"/>
        <v>68</v>
      </c>
      <c r="DN387" s="157">
        <f t="shared" si="1069"/>
        <v>2.9418181818181819</v>
      </c>
      <c r="DO387" s="158">
        <f t="shared" si="1069"/>
        <v>2.3470588235294119</v>
      </c>
      <c r="DP387" s="157">
        <f t="shared" si="1070"/>
        <v>161.80000000000001</v>
      </c>
      <c r="DQ387" s="158">
        <f t="shared" si="1070"/>
        <v>159.6</v>
      </c>
      <c r="DR387" s="157">
        <f t="shared" si="1071"/>
        <v>63.538181818181819</v>
      </c>
      <c r="DS387" s="158">
        <f t="shared" si="1071"/>
        <v>44.597058823529409</v>
      </c>
      <c r="DT387" s="157">
        <f t="shared" si="1072"/>
        <v>3494.6</v>
      </c>
      <c r="DU387" s="158">
        <f t="shared" si="1072"/>
        <v>3032.6</v>
      </c>
      <c r="DV387" s="155">
        <v>9</v>
      </c>
      <c r="DW387" s="156">
        <v>10</v>
      </c>
      <c r="DX387" s="157">
        <f t="shared" si="1073"/>
        <v>9</v>
      </c>
      <c r="DY387" s="158">
        <f t="shared" si="1073"/>
        <v>10</v>
      </c>
      <c r="DZ387" s="155">
        <v>8</v>
      </c>
      <c r="EA387" s="156">
        <v>7</v>
      </c>
      <c r="EB387" s="157">
        <f t="shared" si="1074"/>
        <v>8</v>
      </c>
      <c r="EC387" s="158">
        <f t="shared" si="1074"/>
        <v>7</v>
      </c>
      <c r="ED387" s="155"/>
      <c r="EE387" s="156"/>
      <c r="EF387" s="157">
        <f t="shared" si="1075"/>
        <v>0</v>
      </c>
      <c r="EG387" s="158">
        <f t="shared" si="1075"/>
        <v>0</v>
      </c>
      <c r="EH387" s="157">
        <f t="shared" si="1076"/>
        <v>17</v>
      </c>
      <c r="EI387" s="158">
        <f t="shared" si="1076"/>
        <v>17</v>
      </c>
      <c r="EJ387" s="157">
        <f t="shared" si="1077"/>
        <v>17</v>
      </c>
      <c r="EK387" s="158">
        <f t="shared" si="1077"/>
        <v>17</v>
      </c>
      <c r="EL387" s="155">
        <v>1.8</v>
      </c>
      <c r="EM387" s="156">
        <v>1.8</v>
      </c>
      <c r="EN387" s="157">
        <f t="shared" si="1078"/>
        <v>16.2</v>
      </c>
      <c r="EO387" s="158">
        <f t="shared" si="1078"/>
        <v>18</v>
      </c>
      <c r="EP387" s="155">
        <v>2.8</v>
      </c>
      <c r="EQ387" s="156">
        <v>4.2</v>
      </c>
      <c r="ER387" s="157">
        <f t="shared" si="1079"/>
        <v>22.4</v>
      </c>
      <c r="ES387" s="158">
        <f t="shared" si="1079"/>
        <v>29.400000000000002</v>
      </c>
      <c r="ET387" s="155"/>
      <c r="EU387" s="156"/>
      <c r="EV387" s="157">
        <f t="shared" si="1080"/>
        <v>0</v>
      </c>
      <c r="EW387" s="158">
        <f t="shared" si="1080"/>
        <v>0</v>
      </c>
      <c r="EX387" s="157">
        <f t="shared" si="1081"/>
        <v>2.2705882352941171</v>
      </c>
      <c r="EY387" s="158">
        <f t="shared" si="1081"/>
        <v>2.7882352941176474</v>
      </c>
      <c r="EZ387" s="157">
        <f t="shared" si="1082"/>
        <v>38.599999999999994</v>
      </c>
      <c r="FA387" s="158">
        <f t="shared" si="1082"/>
        <v>47.400000000000006</v>
      </c>
      <c r="FB387" s="155">
        <v>45.8</v>
      </c>
      <c r="FC387" s="156">
        <v>39</v>
      </c>
      <c r="FD387" s="157">
        <f t="shared" si="1083"/>
        <v>412.2</v>
      </c>
      <c r="FE387" s="158">
        <f t="shared" si="1083"/>
        <v>390</v>
      </c>
      <c r="FF387" s="155">
        <v>48.4</v>
      </c>
      <c r="FG387" s="156">
        <v>55.6</v>
      </c>
      <c r="FH387" s="157">
        <f t="shared" si="1084"/>
        <v>387.2</v>
      </c>
      <c r="FI387" s="158">
        <f t="shared" si="1084"/>
        <v>389.2</v>
      </c>
      <c r="FJ387" s="155"/>
      <c r="FK387" s="156"/>
      <c r="FL387" s="157">
        <f t="shared" si="1085"/>
        <v>0</v>
      </c>
      <c r="FM387" s="158">
        <f t="shared" si="1085"/>
        <v>0</v>
      </c>
      <c r="FN387" s="157">
        <f t="shared" si="1086"/>
        <v>47.023529411764706</v>
      </c>
      <c r="FO387" s="158">
        <f t="shared" si="1086"/>
        <v>45.835294117647059</v>
      </c>
      <c r="FP387" s="157">
        <f t="shared" si="1087"/>
        <v>799.4</v>
      </c>
      <c r="FQ387" s="158">
        <f t="shared" si="1087"/>
        <v>779.2</v>
      </c>
      <c r="FR387" s="155">
        <v>8</v>
      </c>
      <c r="FS387" s="156">
        <v>7</v>
      </c>
      <c r="FT387" s="157">
        <f t="shared" si="1088"/>
        <v>8</v>
      </c>
      <c r="FU387" s="158">
        <f t="shared" si="1088"/>
        <v>7</v>
      </c>
      <c r="FV387" s="155">
        <v>3.9</v>
      </c>
      <c r="FW387" s="156">
        <v>3.5</v>
      </c>
      <c r="FX387" s="157">
        <f t="shared" si="1089"/>
        <v>31.2</v>
      </c>
      <c r="FY387" s="158">
        <f t="shared" si="1089"/>
        <v>24.5</v>
      </c>
      <c r="FZ387" s="155">
        <v>64.5</v>
      </c>
      <c r="GA387" s="156">
        <v>43.1</v>
      </c>
      <c r="GB387" s="157">
        <f t="shared" si="1090"/>
        <v>516</v>
      </c>
      <c r="GC387" s="158">
        <f t="shared" si="1090"/>
        <v>301.7</v>
      </c>
      <c r="GD387" s="157">
        <f t="shared" si="1091"/>
        <v>54</v>
      </c>
      <c r="GE387" s="158">
        <f t="shared" si="1091"/>
        <v>52</v>
      </c>
      <c r="GF387" s="157">
        <f t="shared" si="1091"/>
        <v>54</v>
      </c>
      <c r="GG387" s="158">
        <f t="shared" si="1091"/>
        <v>52</v>
      </c>
      <c r="GH387" s="157">
        <f t="shared" si="1092"/>
        <v>144</v>
      </c>
      <c r="GI387" s="158">
        <f t="shared" si="1092"/>
        <v>118.8</v>
      </c>
      <c r="GJ387" s="157">
        <f t="shared" si="1093"/>
        <v>3340.7999999999997</v>
      </c>
      <c r="GK387" s="158">
        <f t="shared" si="1093"/>
        <v>2806</v>
      </c>
      <c r="GL387" s="157">
        <f t="shared" si="1094"/>
        <v>18</v>
      </c>
      <c r="GM387" s="158">
        <f t="shared" si="1094"/>
        <v>33</v>
      </c>
      <c r="GN387" s="157">
        <f t="shared" si="1094"/>
        <v>18</v>
      </c>
      <c r="GO387" s="158">
        <f t="shared" si="1094"/>
        <v>33</v>
      </c>
      <c r="GP387" s="157">
        <f t="shared" si="1095"/>
        <v>56.4</v>
      </c>
      <c r="GQ387" s="158">
        <f t="shared" si="1095"/>
        <v>88.2</v>
      </c>
      <c r="GR387" s="157">
        <f t="shared" si="1096"/>
        <v>953.2</v>
      </c>
      <c r="GS387" s="158">
        <f t="shared" si="1096"/>
        <v>1005.8</v>
      </c>
      <c r="GT387" s="157">
        <f t="shared" si="1097"/>
        <v>72</v>
      </c>
      <c r="GU387" s="158">
        <f t="shared" si="1097"/>
        <v>85</v>
      </c>
      <c r="GV387" s="157">
        <f t="shared" si="1097"/>
        <v>72</v>
      </c>
      <c r="GW387" s="158">
        <f t="shared" si="1097"/>
        <v>85</v>
      </c>
      <c r="GX387" s="157">
        <f t="shared" si="1098"/>
        <v>200.4</v>
      </c>
      <c r="GY387" s="158">
        <f t="shared" si="1098"/>
        <v>207</v>
      </c>
      <c r="GZ387" s="157">
        <f t="shared" si="1098"/>
        <v>4294</v>
      </c>
      <c r="HA387" s="158">
        <f t="shared" si="1098"/>
        <v>3811.8</v>
      </c>
      <c r="HB387" s="157">
        <f t="shared" si="1099"/>
        <v>0</v>
      </c>
      <c r="HC387" s="158">
        <f t="shared" si="1099"/>
        <v>0</v>
      </c>
      <c r="HD387" s="157">
        <f t="shared" si="1099"/>
        <v>0</v>
      </c>
      <c r="HE387" s="158">
        <f t="shared" si="1099"/>
        <v>0</v>
      </c>
      <c r="HF387" s="157" t="str">
        <f t="shared" si="1100"/>
        <v/>
      </c>
      <c r="HG387" s="158" t="str">
        <f t="shared" si="1100"/>
        <v/>
      </c>
      <c r="HH387" s="157" t="str">
        <f t="shared" si="1101"/>
        <v/>
      </c>
      <c r="HI387" s="158" t="str">
        <f t="shared" si="1101"/>
        <v/>
      </c>
      <c r="HJ387" s="157">
        <f t="shared" si="1102"/>
        <v>231.6</v>
      </c>
      <c r="HK387" s="158">
        <f t="shared" si="1102"/>
        <v>231.5</v>
      </c>
      <c r="HL387" s="157">
        <f t="shared" si="1103"/>
        <v>4810</v>
      </c>
      <c r="HM387" s="158">
        <f t="shared" si="1103"/>
        <v>4113.5</v>
      </c>
    </row>
    <row r="388" spans="1:221">
      <c r="A388" s="265" t="s">
        <v>693</v>
      </c>
      <c r="B388" s="213" t="s">
        <v>790</v>
      </c>
      <c r="C388" s="214"/>
      <c r="D388" s="13">
        <v>224961</v>
      </c>
      <c r="E388" s="13">
        <v>10</v>
      </c>
      <c r="F388" s="155">
        <v>235</v>
      </c>
      <c r="G388" s="156">
        <v>284</v>
      </c>
      <c r="H388" s="155">
        <v>0</v>
      </c>
      <c r="I388" s="156">
        <v>8</v>
      </c>
      <c r="J388" s="157">
        <f t="shared" si="1036"/>
        <v>235</v>
      </c>
      <c r="K388" s="158">
        <f t="shared" si="1036"/>
        <v>276</v>
      </c>
      <c r="L388" s="155"/>
      <c r="M388" s="156"/>
      <c r="N388" s="157">
        <f t="shared" si="1037"/>
        <v>235</v>
      </c>
      <c r="O388" s="158">
        <f t="shared" si="1037"/>
        <v>276</v>
      </c>
      <c r="P388" s="157">
        <f t="shared" si="1037"/>
        <v>235</v>
      </c>
      <c r="Q388" s="158">
        <f t="shared" si="1037"/>
        <v>276</v>
      </c>
      <c r="R388" s="155">
        <v>9</v>
      </c>
      <c r="S388" s="156">
        <v>21</v>
      </c>
      <c r="T388" s="157">
        <f t="shared" si="1038"/>
        <v>9</v>
      </c>
      <c r="U388" s="158">
        <f t="shared" si="1038"/>
        <v>21</v>
      </c>
      <c r="V388" s="155">
        <v>8</v>
      </c>
      <c r="W388" s="156">
        <v>19</v>
      </c>
      <c r="X388" s="157">
        <f t="shared" si="1039"/>
        <v>8</v>
      </c>
      <c r="Y388" s="158">
        <f t="shared" si="1039"/>
        <v>19</v>
      </c>
      <c r="Z388" s="155"/>
      <c r="AA388" s="156"/>
      <c r="AB388" s="157">
        <f t="shared" si="1040"/>
        <v>0</v>
      </c>
      <c r="AC388" s="158">
        <f t="shared" si="1040"/>
        <v>0</v>
      </c>
      <c r="AD388" s="157">
        <f t="shared" si="1041"/>
        <v>17</v>
      </c>
      <c r="AE388" s="158">
        <f t="shared" si="1041"/>
        <v>40</v>
      </c>
      <c r="AF388" s="157">
        <f t="shared" si="1042"/>
        <v>17</v>
      </c>
      <c r="AG388" s="158">
        <f t="shared" si="1042"/>
        <v>40</v>
      </c>
      <c r="AH388" s="155">
        <v>4.3</v>
      </c>
      <c r="AI388" s="156">
        <v>3.9</v>
      </c>
      <c r="AJ388" s="157">
        <f t="shared" si="1043"/>
        <v>38.699999999999996</v>
      </c>
      <c r="AK388" s="157">
        <f t="shared" si="1043"/>
        <v>81.899999999999991</v>
      </c>
      <c r="AL388" s="155">
        <v>3.3</v>
      </c>
      <c r="AM388" s="156">
        <v>4.5999999999999996</v>
      </c>
      <c r="AN388" s="157">
        <f t="shared" si="1044"/>
        <v>26.4</v>
      </c>
      <c r="AO388" s="157">
        <f t="shared" si="1044"/>
        <v>87.399999999999991</v>
      </c>
      <c r="AP388" s="155"/>
      <c r="AQ388" s="156"/>
      <c r="AR388" s="157">
        <f t="shared" si="1045"/>
        <v>0</v>
      </c>
      <c r="AS388" s="158">
        <f t="shared" si="1045"/>
        <v>0</v>
      </c>
      <c r="AT388" s="157">
        <f t="shared" si="1046"/>
        <v>3.8294117647058821</v>
      </c>
      <c r="AU388" s="158">
        <f t="shared" si="1046"/>
        <v>4.2324999999999999</v>
      </c>
      <c r="AV388" s="157">
        <f t="shared" si="1047"/>
        <v>65.099999999999994</v>
      </c>
      <c r="AW388" s="158">
        <f t="shared" si="1047"/>
        <v>169.3</v>
      </c>
      <c r="AX388" s="155">
        <v>68.400000000000006</v>
      </c>
      <c r="AY388" s="156">
        <v>71.900000000000006</v>
      </c>
      <c r="AZ388" s="157">
        <f t="shared" si="1048"/>
        <v>615.6</v>
      </c>
      <c r="BA388" s="158">
        <f t="shared" si="1048"/>
        <v>1509.9</v>
      </c>
      <c r="BB388" s="155">
        <v>64.599999999999994</v>
      </c>
      <c r="BC388" s="156">
        <v>65.5</v>
      </c>
      <c r="BD388" s="157">
        <f t="shared" si="1049"/>
        <v>516.79999999999995</v>
      </c>
      <c r="BE388" s="158">
        <f t="shared" si="1049"/>
        <v>1244.5</v>
      </c>
      <c r="BF388" s="155"/>
      <c r="BG388" s="156"/>
      <c r="BH388" s="157">
        <f t="shared" si="1050"/>
        <v>0</v>
      </c>
      <c r="BI388" s="158">
        <f t="shared" si="1050"/>
        <v>0</v>
      </c>
      <c r="BJ388" s="157">
        <f t="shared" si="1051"/>
        <v>66.611764705882365</v>
      </c>
      <c r="BK388" s="158">
        <f t="shared" si="1051"/>
        <v>68.86</v>
      </c>
      <c r="BL388" s="157">
        <f t="shared" si="1052"/>
        <v>1132.4000000000001</v>
      </c>
      <c r="BM388" s="158">
        <f t="shared" si="1052"/>
        <v>2754.4</v>
      </c>
      <c r="BN388" s="155">
        <v>44</v>
      </c>
      <c r="BO388" s="156">
        <v>40</v>
      </c>
      <c r="BP388" s="157">
        <f t="shared" si="1053"/>
        <v>44</v>
      </c>
      <c r="BQ388" s="158">
        <f t="shared" si="1053"/>
        <v>40</v>
      </c>
      <c r="BR388" s="155">
        <v>38</v>
      </c>
      <c r="BS388" s="156">
        <v>38</v>
      </c>
      <c r="BT388" s="157">
        <f t="shared" si="1054"/>
        <v>38</v>
      </c>
      <c r="BU388" s="158">
        <f t="shared" si="1054"/>
        <v>38</v>
      </c>
      <c r="BV388" s="155"/>
      <c r="BW388" s="156"/>
      <c r="BX388" s="157">
        <f t="shared" si="1055"/>
        <v>0</v>
      </c>
      <c r="BY388" s="158">
        <f t="shared" si="1055"/>
        <v>0</v>
      </c>
      <c r="BZ388" s="157">
        <f t="shared" si="1056"/>
        <v>82</v>
      </c>
      <c r="CA388" s="158">
        <f t="shared" si="1056"/>
        <v>78</v>
      </c>
      <c r="CB388" s="157">
        <f t="shared" si="1057"/>
        <v>82</v>
      </c>
      <c r="CC388" s="158">
        <f t="shared" si="1057"/>
        <v>78</v>
      </c>
      <c r="CD388" s="155">
        <v>4.9000000000000004</v>
      </c>
      <c r="CE388" s="156">
        <v>4</v>
      </c>
      <c r="CF388" s="157">
        <f t="shared" si="1058"/>
        <v>215.60000000000002</v>
      </c>
      <c r="CG388" s="158">
        <f t="shared" si="1058"/>
        <v>160</v>
      </c>
      <c r="CH388" s="155">
        <v>4.8</v>
      </c>
      <c r="CI388" s="156">
        <v>4.5999999999999996</v>
      </c>
      <c r="CJ388" s="157">
        <f t="shared" si="1059"/>
        <v>182.4</v>
      </c>
      <c r="CK388" s="158">
        <f t="shared" si="1059"/>
        <v>174.79999999999998</v>
      </c>
      <c r="CL388" s="155"/>
      <c r="CM388" s="156"/>
      <c r="CN388" s="157">
        <f t="shared" si="1060"/>
        <v>0</v>
      </c>
      <c r="CO388" s="158">
        <f t="shared" si="1060"/>
        <v>0</v>
      </c>
      <c r="CP388" s="157">
        <f t="shared" si="1061"/>
        <v>4.8536585365853657</v>
      </c>
      <c r="CQ388" s="158">
        <f t="shared" si="1061"/>
        <v>4.2923076923076922</v>
      </c>
      <c r="CR388" s="157">
        <f t="shared" si="1062"/>
        <v>398</v>
      </c>
      <c r="CS388" s="158">
        <f t="shared" si="1062"/>
        <v>334.8</v>
      </c>
      <c r="CT388" s="155">
        <v>79.7</v>
      </c>
      <c r="CU388" s="156">
        <v>78.8</v>
      </c>
      <c r="CV388" s="157">
        <f t="shared" si="1063"/>
        <v>3506.8</v>
      </c>
      <c r="CW388" s="158">
        <f t="shared" si="1063"/>
        <v>3152</v>
      </c>
      <c r="CX388" s="155">
        <v>94.1</v>
      </c>
      <c r="CY388" s="156">
        <v>86.9</v>
      </c>
      <c r="CZ388" s="157">
        <f t="shared" si="1064"/>
        <v>3575.7999999999997</v>
      </c>
      <c r="DA388" s="158">
        <f t="shared" si="1064"/>
        <v>3302.2000000000003</v>
      </c>
      <c r="DB388" s="155"/>
      <c r="DC388" s="156"/>
      <c r="DD388" s="157">
        <f t="shared" si="1065"/>
        <v>0</v>
      </c>
      <c r="DE388" s="158">
        <f t="shared" si="1065"/>
        <v>0</v>
      </c>
      <c r="DF388" s="157">
        <f t="shared" si="1066"/>
        <v>86.373170731707319</v>
      </c>
      <c r="DG388" s="158">
        <f t="shared" si="1066"/>
        <v>82.746153846153859</v>
      </c>
      <c r="DH388" s="157">
        <f t="shared" si="1067"/>
        <v>7082.6</v>
      </c>
      <c r="DI388" s="158">
        <f t="shared" si="1067"/>
        <v>6454.2000000000007</v>
      </c>
      <c r="DJ388" s="157">
        <f t="shared" si="1068"/>
        <v>99</v>
      </c>
      <c r="DK388" s="158">
        <f t="shared" si="1068"/>
        <v>118</v>
      </c>
      <c r="DL388" s="157">
        <f t="shared" si="1068"/>
        <v>99</v>
      </c>
      <c r="DM388" s="158">
        <f t="shared" si="1068"/>
        <v>118</v>
      </c>
      <c r="DN388" s="157">
        <f t="shared" si="1069"/>
        <v>4.677777777777778</v>
      </c>
      <c r="DO388" s="158">
        <f t="shared" si="1069"/>
        <v>4.272033898305085</v>
      </c>
      <c r="DP388" s="157">
        <f t="shared" si="1070"/>
        <v>463.1</v>
      </c>
      <c r="DQ388" s="158">
        <f t="shared" si="1070"/>
        <v>504.1</v>
      </c>
      <c r="DR388" s="157">
        <f t="shared" si="1071"/>
        <v>82.979797979797979</v>
      </c>
      <c r="DS388" s="158">
        <f t="shared" si="1071"/>
        <v>78.038983050847463</v>
      </c>
      <c r="DT388" s="157">
        <f t="shared" si="1072"/>
        <v>8215</v>
      </c>
      <c r="DU388" s="158">
        <f t="shared" si="1072"/>
        <v>9208.6</v>
      </c>
      <c r="DV388" s="155">
        <v>34</v>
      </c>
      <c r="DW388" s="156">
        <v>45</v>
      </c>
      <c r="DX388" s="157">
        <f t="shared" si="1073"/>
        <v>34</v>
      </c>
      <c r="DY388" s="158">
        <f t="shared" si="1073"/>
        <v>45</v>
      </c>
      <c r="DZ388" s="155">
        <v>65</v>
      </c>
      <c r="EA388" s="156">
        <v>75</v>
      </c>
      <c r="EB388" s="157">
        <f t="shared" si="1074"/>
        <v>65</v>
      </c>
      <c r="EC388" s="158">
        <f t="shared" si="1074"/>
        <v>75</v>
      </c>
      <c r="ED388" s="155"/>
      <c r="EE388" s="156"/>
      <c r="EF388" s="157">
        <f t="shared" si="1075"/>
        <v>0</v>
      </c>
      <c r="EG388" s="158">
        <f t="shared" si="1075"/>
        <v>0</v>
      </c>
      <c r="EH388" s="157">
        <f t="shared" si="1076"/>
        <v>99</v>
      </c>
      <c r="EI388" s="158">
        <f t="shared" si="1076"/>
        <v>120</v>
      </c>
      <c r="EJ388" s="157">
        <f t="shared" si="1077"/>
        <v>99</v>
      </c>
      <c r="EK388" s="158">
        <f t="shared" si="1077"/>
        <v>120</v>
      </c>
      <c r="EL388" s="155">
        <v>3.1</v>
      </c>
      <c r="EM388" s="156">
        <v>2.9</v>
      </c>
      <c r="EN388" s="157">
        <f t="shared" si="1078"/>
        <v>105.4</v>
      </c>
      <c r="EO388" s="158">
        <f t="shared" si="1078"/>
        <v>130.5</v>
      </c>
      <c r="EP388" s="155">
        <v>2.7</v>
      </c>
      <c r="EQ388" s="156">
        <v>3.1</v>
      </c>
      <c r="ER388" s="157">
        <f t="shared" si="1079"/>
        <v>175.5</v>
      </c>
      <c r="ES388" s="158">
        <f t="shared" si="1079"/>
        <v>232.5</v>
      </c>
      <c r="ET388" s="155"/>
      <c r="EU388" s="156"/>
      <c r="EV388" s="157">
        <f t="shared" si="1080"/>
        <v>0</v>
      </c>
      <c r="EW388" s="158">
        <f t="shared" si="1080"/>
        <v>0</v>
      </c>
      <c r="EX388" s="157">
        <f t="shared" si="1081"/>
        <v>2.8373737373737371</v>
      </c>
      <c r="EY388" s="158">
        <f t="shared" si="1081"/>
        <v>3.0249999999999999</v>
      </c>
      <c r="EZ388" s="157">
        <f t="shared" si="1082"/>
        <v>280.89999999999998</v>
      </c>
      <c r="FA388" s="158">
        <f t="shared" si="1082"/>
        <v>363</v>
      </c>
      <c r="FB388" s="155">
        <v>55.3</v>
      </c>
      <c r="FC388" s="156">
        <v>58.4</v>
      </c>
      <c r="FD388" s="157">
        <f t="shared" si="1083"/>
        <v>1880.1999999999998</v>
      </c>
      <c r="FE388" s="158">
        <f t="shared" si="1083"/>
        <v>2628</v>
      </c>
      <c r="FF388" s="155">
        <v>49.4</v>
      </c>
      <c r="FG388" s="156">
        <v>50.8</v>
      </c>
      <c r="FH388" s="157">
        <f t="shared" si="1084"/>
        <v>3211</v>
      </c>
      <c r="FI388" s="158">
        <f t="shared" si="1084"/>
        <v>3810</v>
      </c>
      <c r="FJ388" s="155"/>
      <c r="FK388" s="156"/>
      <c r="FL388" s="157">
        <f t="shared" si="1085"/>
        <v>0</v>
      </c>
      <c r="FM388" s="158">
        <f t="shared" si="1085"/>
        <v>0</v>
      </c>
      <c r="FN388" s="157">
        <f t="shared" si="1086"/>
        <v>51.426262626262627</v>
      </c>
      <c r="FO388" s="158">
        <f t="shared" si="1086"/>
        <v>53.65</v>
      </c>
      <c r="FP388" s="157">
        <f t="shared" si="1087"/>
        <v>5091.2</v>
      </c>
      <c r="FQ388" s="158">
        <f t="shared" si="1087"/>
        <v>6438</v>
      </c>
      <c r="FR388" s="155">
        <v>37</v>
      </c>
      <c r="FS388" s="156">
        <v>38</v>
      </c>
      <c r="FT388" s="157">
        <f t="shared" si="1088"/>
        <v>37</v>
      </c>
      <c r="FU388" s="158">
        <f t="shared" si="1088"/>
        <v>38</v>
      </c>
      <c r="FV388" s="155">
        <v>5.3</v>
      </c>
      <c r="FW388" s="156">
        <v>4.2</v>
      </c>
      <c r="FX388" s="157">
        <f t="shared" si="1089"/>
        <v>196.1</v>
      </c>
      <c r="FY388" s="158">
        <f t="shared" si="1089"/>
        <v>159.6</v>
      </c>
      <c r="FZ388" s="155">
        <v>63.6</v>
      </c>
      <c r="GA388" s="156">
        <v>66.400000000000006</v>
      </c>
      <c r="GB388" s="157">
        <f t="shared" si="1090"/>
        <v>2353.2000000000003</v>
      </c>
      <c r="GC388" s="158">
        <f t="shared" si="1090"/>
        <v>2523.2000000000003</v>
      </c>
      <c r="GD388" s="157">
        <f t="shared" si="1091"/>
        <v>87</v>
      </c>
      <c r="GE388" s="158">
        <f t="shared" si="1091"/>
        <v>106</v>
      </c>
      <c r="GF388" s="157">
        <f t="shared" si="1091"/>
        <v>87</v>
      </c>
      <c r="GG388" s="158">
        <f t="shared" si="1091"/>
        <v>106</v>
      </c>
      <c r="GH388" s="157">
        <f t="shared" si="1092"/>
        <v>359.70000000000005</v>
      </c>
      <c r="GI388" s="158">
        <f t="shared" si="1092"/>
        <v>372.4</v>
      </c>
      <c r="GJ388" s="157">
        <f t="shared" si="1093"/>
        <v>6002.6</v>
      </c>
      <c r="GK388" s="158">
        <f t="shared" si="1093"/>
        <v>7289.9</v>
      </c>
      <c r="GL388" s="157">
        <f t="shared" si="1094"/>
        <v>111</v>
      </c>
      <c r="GM388" s="158">
        <f t="shared" si="1094"/>
        <v>132</v>
      </c>
      <c r="GN388" s="157">
        <f t="shared" si="1094"/>
        <v>111</v>
      </c>
      <c r="GO388" s="158">
        <f t="shared" si="1094"/>
        <v>132</v>
      </c>
      <c r="GP388" s="157">
        <f t="shared" si="1095"/>
        <v>384.3</v>
      </c>
      <c r="GQ388" s="158">
        <f t="shared" si="1095"/>
        <v>494.7</v>
      </c>
      <c r="GR388" s="157">
        <f t="shared" si="1096"/>
        <v>7303.5999999999995</v>
      </c>
      <c r="GS388" s="158">
        <f t="shared" si="1096"/>
        <v>8356.7000000000007</v>
      </c>
      <c r="GT388" s="157">
        <f t="shared" si="1097"/>
        <v>198</v>
      </c>
      <c r="GU388" s="158">
        <f t="shared" si="1097"/>
        <v>238</v>
      </c>
      <c r="GV388" s="157">
        <f t="shared" si="1097"/>
        <v>198</v>
      </c>
      <c r="GW388" s="158">
        <f t="shared" si="1097"/>
        <v>238</v>
      </c>
      <c r="GX388" s="157">
        <f t="shared" si="1098"/>
        <v>744</v>
      </c>
      <c r="GY388" s="158">
        <f t="shared" si="1098"/>
        <v>867.09999999999991</v>
      </c>
      <c r="GZ388" s="157">
        <f t="shared" si="1098"/>
        <v>13306.2</v>
      </c>
      <c r="HA388" s="158">
        <f t="shared" si="1098"/>
        <v>15646.6</v>
      </c>
      <c r="HB388" s="157">
        <f t="shared" si="1099"/>
        <v>0</v>
      </c>
      <c r="HC388" s="158">
        <f t="shared" si="1099"/>
        <v>0</v>
      </c>
      <c r="HD388" s="157">
        <f t="shared" si="1099"/>
        <v>0</v>
      </c>
      <c r="HE388" s="158">
        <f t="shared" si="1099"/>
        <v>0</v>
      </c>
      <c r="HF388" s="157" t="str">
        <f t="shared" si="1100"/>
        <v/>
      </c>
      <c r="HG388" s="158" t="str">
        <f t="shared" si="1100"/>
        <v/>
      </c>
      <c r="HH388" s="157" t="str">
        <f t="shared" si="1101"/>
        <v/>
      </c>
      <c r="HI388" s="158" t="str">
        <f t="shared" si="1101"/>
        <v/>
      </c>
      <c r="HJ388" s="157">
        <f t="shared" si="1102"/>
        <v>940.1</v>
      </c>
      <c r="HK388" s="158">
        <f t="shared" si="1102"/>
        <v>1026.7</v>
      </c>
      <c r="HL388" s="157">
        <f t="shared" si="1103"/>
        <v>15659.400000000001</v>
      </c>
      <c r="HM388" s="158">
        <f t="shared" si="1103"/>
        <v>18169.8</v>
      </c>
    </row>
    <row r="389" spans="1:221">
      <c r="A389" s="265" t="s">
        <v>693</v>
      </c>
      <c r="B389" s="213" t="s">
        <v>791</v>
      </c>
      <c r="C389" s="214"/>
      <c r="D389" s="13">
        <v>226107</v>
      </c>
      <c r="E389" s="271">
        <v>10</v>
      </c>
      <c r="F389" s="155">
        <v>176</v>
      </c>
      <c r="G389" s="156">
        <v>220</v>
      </c>
      <c r="H389" s="155">
        <v>4</v>
      </c>
      <c r="I389" s="156">
        <v>1</v>
      </c>
      <c r="J389" s="157">
        <f t="shared" ref="J389:K404" si="1104">F389-H389</f>
        <v>172</v>
      </c>
      <c r="K389" s="158">
        <f t="shared" si="1104"/>
        <v>219</v>
      </c>
      <c r="L389" s="155"/>
      <c r="M389" s="156"/>
      <c r="N389" s="157">
        <f t="shared" ref="N389:Q404" si="1105">+R389+V389+Z389+BN389+BR389+BV389+DV389+DZ389+ED389+FR389</f>
        <v>172</v>
      </c>
      <c r="O389" s="158">
        <f t="shared" si="1105"/>
        <v>219</v>
      </c>
      <c r="P389" s="157">
        <f t="shared" si="1105"/>
        <v>172</v>
      </c>
      <c r="Q389" s="158">
        <f t="shared" si="1105"/>
        <v>219</v>
      </c>
      <c r="R389" s="155">
        <v>13</v>
      </c>
      <c r="S389" s="156">
        <v>24</v>
      </c>
      <c r="T389" s="157">
        <f t="shared" ref="T389:U404" si="1106">IF(AX389&gt;0,R389,)</f>
        <v>13</v>
      </c>
      <c r="U389" s="158">
        <f t="shared" si="1106"/>
        <v>24</v>
      </c>
      <c r="V389" s="155">
        <v>3</v>
      </c>
      <c r="W389" s="156">
        <v>1</v>
      </c>
      <c r="X389" s="157">
        <f t="shared" ref="X389:Y404" si="1107">IF(BB389&gt;0,V389,)</f>
        <v>3</v>
      </c>
      <c r="Y389" s="158">
        <f t="shared" si="1107"/>
        <v>1</v>
      </c>
      <c r="Z389" s="155"/>
      <c r="AA389" s="156"/>
      <c r="AB389" s="157">
        <f t="shared" ref="AB389:AC404" si="1108">IF(BF389&gt;0,Z389,)</f>
        <v>0</v>
      </c>
      <c r="AC389" s="158">
        <f t="shared" si="1108"/>
        <v>0</v>
      </c>
      <c r="AD389" s="157">
        <f t="shared" ref="AD389:AE404" si="1109">R389+V389+Z389</f>
        <v>16</v>
      </c>
      <c r="AE389" s="158">
        <f t="shared" si="1109"/>
        <v>25</v>
      </c>
      <c r="AF389" s="157">
        <f t="shared" ref="AF389:AG404" si="1110">IF(BJ389&gt;0,AD389,)</f>
        <v>16</v>
      </c>
      <c r="AG389" s="158">
        <f t="shared" si="1110"/>
        <v>25</v>
      </c>
      <c r="AH389" s="155">
        <v>3.7</v>
      </c>
      <c r="AI389" s="156">
        <v>3.4</v>
      </c>
      <c r="AJ389" s="157">
        <f t="shared" ref="AJ389:AK404" si="1111">IF(R389&gt;0,(R389*AH389),)</f>
        <v>48.1</v>
      </c>
      <c r="AK389" s="157">
        <f t="shared" si="1111"/>
        <v>81.599999999999994</v>
      </c>
      <c r="AL389" s="155">
        <v>4.7</v>
      </c>
      <c r="AM389" s="156">
        <v>6.5</v>
      </c>
      <c r="AN389" s="157">
        <f t="shared" ref="AN389:AO404" si="1112">IF(V389&gt;0,(V389*AL389),)</f>
        <v>14.100000000000001</v>
      </c>
      <c r="AO389" s="157">
        <f t="shared" si="1112"/>
        <v>6.5</v>
      </c>
      <c r="AP389" s="155"/>
      <c r="AQ389" s="156"/>
      <c r="AR389" s="157">
        <f t="shared" ref="AR389:AS404" si="1113">IF(Z389&gt;0,(Z389*AP389),)</f>
        <v>0</v>
      </c>
      <c r="AS389" s="158">
        <f t="shared" si="1113"/>
        <v>0</v>
      </c>
      <c r="AT389" s="157">
        <f t="shared" ref="AT389:AU404" si="1114">IF(AD389&gt;0,((AJ389+AN389+AR389)/AD389),)</f>
        <v>3.8875000000000002</v>
      </c>
      <c r="AU389" s="158">
        <f t="shared" si="1114"/>
        <v>3.5239999999999996</v>
      </c>
      <c r="AV389" s="157">
        <f t="shared" ref="AV389:AW404" si="1115">IF(AD389&gt;0,(AD389*AT389),)</f>
        <v>62.2</v>
      </c>
      <c r="AW389" s="158">
        <f t="shared" si="1115"/>
        <v>88.1</v>
      </c>
      <c r="AX389" s="155">
        <v>72.3</v>
      </c>
      <c r="AY389" s="156">
        <v>72.7</v>
      </c>
      <c r="AZ389" s="157">
        <f t="shared" ref="AZ389:BA404" si="1116">IF(T389&gt;0,(T389*AX389),)</f>
        <v>939.9</v>
      </c>
      <c r="BA389" s="158">
        <f t="shared" si="1116"/>
        <v>1744.8000000000002</v>
      </c>
      <c r="BB389" s="155">
        <v>106.7</v>
      </c>
      <c r="BC389" s="156">
        <v>136</v>
      </c>
      <c r="BD389" s="157">
        <f t="shared" ref="BD389:BE404" si="1117">IF(X389&gt;0,(X389*BB389),)</f>
        <v>320.10000000000002</v>
      </c>
      <c r="BE389" s="158">
        <f t="shared" si="1117"/>
        <v>136</v>
      </c>
      <c r="BF389" s="155"/>
      <c r="BG389" s="156"/>
      <c r="BH389" s="157">
        <f t="shared" ref="BH389:BI404" si="1118">IF(AB389&gt;0,(AB389*BF389),)</f>
        <v>0</v>
      </c>
      <c r="BI389" s="158">
        <f t="shared" si="1118"/>
        <v>0</v>
      </c>
      <c r="BJ389" s="157">
        <f t="shared" ref="BJ389:BK404" si="1119">IF((AZ389+BD389+BH389)&gt;0,((AZ389+BD389+BH389)/AD389),)</f>
        <v>78.75</v>
      </c>
      <c r="BK389" s="158">
        <f t="shared" si="1119"/>
        <v>75.232000000000014</v>
      </c>
      <c r="BL389" s="157">
        <f t="shared" ref="BL389:BM404" si="1120">IF(AF389&gt;0,(AD389*BJ389),)</f>
        <v>1260</v>
      </c>
      <c r="BM389" s="158">
        <f t="shared" si="1120"/>
        <v>1880.8000000000004</v>
      </c>
      <c r="BN389" s="155">
        <v>41</v>
      </c>
      <c r="BO389" s="156">
        <v>67</v>
      </c>
      <c r="BP389" s="157">
        <f t="shared" ref="BP389:BQ404" si="1121">IF(CT389&gt;0,BN389,)</f>
        <v>41</v>
      </c>
      <c r="BQ389" s="158">
        <f t="shared" si="1121"/>
        <v>67</v>
      </c>
      <c r="BR389" s="155">
        <v>17</v>
      </c>
      <c r="BS389" s="156">
        <v>17</v>
      </c>
      <c r="BT389" s="157">
        <f t="shared" ref="BT389:BU404" si="1122">IF(CX389&gt;0,BR389,)</f>
        <v>17</v>
      </c>
      <c r="BU389" s="158">
        <f t="shared" si="1122"/>
        <v>17</v>
      </c>
      <c r="BV389" s="155"/>
      <c r="BW389" s="156"/>
      <c r="BX389" s="157">
        <f t="shared" ref="BX389:BY404" si="1123">IF(DB389&gt;0,BV389,)</f>
        <v>0</v>
      </c>
      <c r="BY389" s="158">
        <f t="shared" si="1123"/>
        <v>0</v>
      </c>
      <c r="BZ389" s="157">
        <f t="shared" ref="BZ389:CA404" si="1124">BN389+BR389+BV389</f>
        <v>58</v>
      </c>
      <c r="CA389" s="158">
        <f t="shared" si="1124"/>
        <v>84</v>
      </c>
      <c r="CB389" s="157">
        <f t="shared" ref="CB389:CC404" si="1125">IF(DF389&gt;0,BZ389,)</f>
        <v>58</v>
      </c>
      <c r="CC389" s="158">
        <f t="shared" si="1125"/>
        <v>84</v>
      </c>
      <c r="CD389" s="155">
        <v>5</v>
      </c>
      <c r="CE389" s="156">
        <v>4.4000000000000004</v>
      </c>
      <c r="CF389" s="157">
        <f t="shared" ref="CF389:CG404" si="1126">IF(BN389&gt;0,(BN389*CD389),)</f>
        <v>205</v>
      </c>
      <c r="CG389" s="158">
        <f t="shared" si="1126"/>
        <v>294.8</v>
      </c>
      <c r="CH389" s="155">
        <v>4.9000000000000004</v>
      </c>
      <c r="CI389" s="156">
        <v>5</v>
      </c>
      <c r="CJ389" s="157">
        <f t="shared" ref="CJ389:CK404" si="1127">IF(BR389&gt;0,(BR389*CH389),)</f>
        <v>83.300000000000011</v>
      </c>
      <c r="CK389" s="158">
        <f t="shared" si="1127"/>
        <v>85</v>
      </c>
      <c r="CL389" s="155"/>
      <c r="CM389" s="156"/>
      <c r="CN389" s="157">
        <f t="shared" ref="CN389:CO404" si="1128">IF(BV389&gt;0,(BV389*CL389),)</f>
        <v>0</v>
      </c>
      <c r="CO389" s="158">
        <f t="shared" si="1128"/>
        <v>0</v>
      </c>
      <c r="CP389" s="157">
        <f t="shared" ref="CP389:CQ404" si="1129">IF(BZ389&gt;0,((CF389+CJ389+CN389)/BZ389),)</f>
        <v>4.9706896551724142</v>
      </c>
      <c r="CQ389" s="158">
        <f t="shared" si="1129"/>
        <v>4.5214285714285714</v>
      </c>
      <c r="CR389" s="157">
        <f t="shared" ref="CR389:CS404" si="1130">IF(BZ389&gt;0,(BZ389*CP389),)</f>
        <v>288.3</v>
      </c>
      <c r="CS389" s="158">
        <f t="shared" si="1130"/>
        <v>379.8</v>
      </c>
      <c r="CT389" s="155">
        <v>90.1</v>
      </c>
      <c r="CU389" s="156">
        <v>85</v>
      </c>
      <c r="CV389" s="157">
        <f t="shared" ref="CV389:CW404" si="1131">IF(BP389&gt;0,(BP389*CT389),)</f>
        <v>3694.1</v>
      </c>
      <c r="CW389" s="158">
        <f t="shared" si="1131"/>
        <v>5695</v>
      </c>
      <c r="CX389" s="155">
        <v>84.9</v>
      </c>
      <c r="CY389" s="156">
        <v>85.9</v>
      </c>
      <c r="CZ389" s="157">
        <f t="shared" ref="CZ389:DA404" si="1132">IF(BT389&gt;0,(BT389*CX389),)</f>
        <v>1443.3000000000002</v>
      </c>
      <c r="DA389" s="158">
        <f t="shared" si="1132"/>
        <v>1460.3000000000002</v>
      </c>
      <c r="DB389" s="155"/>
      <c r="DC389" s="156"/>
      <c r="DD389" s="157">
        <f t="shared" ref="DD389:DE404" si="1133">IF(BX389&gt;0,(BX389*DB389),)</f>
        <v>0</v>
      </c>
      <c r="DE389" s="158">
        <f t="shared" si="1133"/>
        <v>0</v>
      </c>
      <c r="DF389" s="157">
        <f t="shared" ref="DF389:DG404" si="1134">IF((CV389+CZ389+DD389)&gt;0,((CV389+CZ389+DD389)/BZ389),)</f>
        <v>88.575862068965506</v>
      </c>
      <c r="DG389" s="158">
        <f t="shared" si="1134"/>
        <v>85.182142857142864</v>
      </c>
      <c r="DH389" s="157">
        <f t="shared" ref="DH389:DI404" si="1135">IF(CB389&gt;0,(BZ389*DF389),)</f>
        <v>5137.3999999999996</v>
      </c>
      <c r="DI389" s="158">
        <f t="shared" si="1135"/>
        <v>7155.3</v>
      </c>
      <c r="DJ389" s="157">
        <f t="shared" ref="DJ389:DM404" si="1136">AD389+BZ389</f>
        <v>74</v>
      </c>
      <c r="DK389" s="158">
        <f t="shared" si="1136"/>
        <v>109</v>
      </c>
      <c r="DL389" s="157">
        <f t="shared" si="1136"/>
        <v>74</v>
      </c>
      <c r="DM389" s="158">
        <f t="shared" si="1136"/>
        <v>109</v>
      </c>
      <c r="DN389" s="157">
        <f t="shared" ref="DN389:DO404" si="1137">IF(DJ389&gt;0,((AD389*AT389)+(BZ389*CP389))/DJ389,)</f>
        <v>4.7364864864864868</v>
      </c>
      <c r="DO389" s="158">
        <f t="shared" si="1137"/>
        <v>4.2926605504587156</v>
      </c>
      <c r="DP389" s="157">
        <f t="shared" ref="DP389:DQ404" si="1138">IF(DJ389&gt;0,(DJ389*DN389),)</f>
        <v>350.5</v>
      </c>
      <c r="DQ389" s="158">
        <f t="shared" si="1138"/>
        <v>467.9</v>
      </c>
      <c r="DR389" s="157">
        <f t="shared" ref="DR389:DS404" si="1139">IF(DL389&gt;0,((AF389*BJ389)+(CB389*DF389))/DL389,)</f>
        <v>86.451351351351349</v>
      </c>
      <c r="DS389" s="158">
        <f t="shared" si="1139"/>
        <v>82.9</v>
      </c>
      <c r="DT389" s="157">
        <f t="shared" ref="DT389:DU404" si="1140">IF(DL389&gt;0,(DL389*DR389),)</f>
        <v>6397.4</v>
      </c>
      <c r="DU389" s="158">
        <f t="shared" si="1140"/>
        <v>9036.1</v>
      </c>
      <c r="DV389" s="155">
        <v>35</v>
      </c>
      <c r="DW389" s="156">
        <v>40</v>
      </c>
      <c r="DX389" s="157">
        <f t="shared" ref="DX389:DY404" si="1141">IF(FB389&gt;0,DV389,)</f>
        <v>35</v>
      </c>
      <c r="DY389" s="158">
        <f t="shared" si="1141"/>
        <v>40</v>
      </c>
      <c r="DZ389" s="155">
        <v>34</v>
      </c>
      <c r="EA389" s="156">
        <v>36</v>
      </c>
      <c r="EB389" s="157">
        <f t="shared" ref="EB389:EC404" si="1142">IF(FF389&gt;0,DZ389,)</f>
        <v>34</v>
      </c>
      <c r="EC389" s="158">
        <f t="shared" si="1142"/>
        <v>36</v>
      </c>
      <c r="ED389" s="155"/>
      <c r="EE389" s="156"/>
      <c r="EF389" s="157">
        <f t="shared" ref="EF389:EG404" si="1143">IF(FJ389&gt;0,ED389,)</f>
        <v>0</v>
      </c>
      <c r="EG389" s="158">
        <f t="shared" si="1143"/>
        <v>0</v>
      </c>
      <c r="EH389" s="157">
        <f t="shared" ref="EH389:EI404" si="1144">DV389+DZ389+ED389</f>
        <v>69</v>
      </c>
      <c r="EI389" s="158">
        <f t="shared" si="1144"/>
        <v>76</v>
      </c>
      <c r="EJ389" s="157">
        <f t="shared" ref="EJ389:EK404" si="1145">IF(FN389&gt;0,EH389,)</f>
        <v>69</v>
      </c>
      <c r="EK389" s="158">
        <f t="shared" si="1145"/>
        <v>76</v>
      </c>
      <c r="EL389" s="155">
        <v>3.6</v>
      </c>
      <c r="EM389" s="156">
        <v>3.8</v>
      </c>
      <c r="EN389" s="157">
        <f t="shared" ref="EN389:EO404" si="1146">IF(DV389&gt;0,(DV389*EL389),)</f>
        <v>126</v>
      </c>
      <c r="EO389" s="158">
        <f t="shared" si="1146"/>
        <v>152</v>
      </c>
      <c r="EP389" s="155">
        <v>3.8</v>
      </c>
      <c r="EQ389" s="156">
        <v>3</v>
      </c>
      <c r="ER389" s="157">
        <f t="shared" ref="ER389:ES404" si="1147">IF(DZ389&gt;0,(DZ389*EP389),)</f>
        <v>129.19999999999999</v>
      </c>
      <c r="ES389" s="158">
        <f t="shared" si="1147"/>
        <v>108</v>
      </c>
      <c r="ET389" s="155"/>
      <c r="EU389" s="156"/>
      <c r="EV389" s="157">
        <f t="shared" ref="EV389:EW404" si="1148">IF(ED389&gt;0,(ED389*ET389),)</f>
        <v>0</v>
      </c>
      <c r="EW389" s="158">
        <f t="shared" si="1148"/>
        <v>0</v>
      </c>
      <c r="EX389" s="157">
        <f t="shared" ref="EX389:EY404" si="1149">IF(EH389&gt;0,((EN389+ER389+EV389)/EH389),)</f>
        <v>3.698550724637681</v>
      </c>
      <c r="EY389" s="158">
        <f t="shared" si="1149"/>
        <v>3.4210526315789473</v>
      </c>
      <c r="EZ389" s="157">
        <f t="shared" ref="EZ389:FA404" si="1150">IF(EH389&gt;0,(EH389*EX389),)</f>
        <v>255.2</v>
      </c>
      <c r="FA389" s="158">
        <f t="shared" si="1150"/>
        <v>260</v>
      </c>
      <c r="FB389" s="155">
        <v>75.099999999999994</v>
      </c>
      <c r="FC389" s="156">
        <v>75.2</v>
      </c>
      <c r="FD389" s="157">
        <f t="shared" ref="FD389:FE404" si="1151">IF(DX389&gt;0,(DX389*FB389),)</f>
        <v>2628.5</v>
      </c>
      <c r="FE389" s="158">
        <f t="shared" si="1151"/>
        <v>3008</v>
      </c>
      <c r="FF389" s="155">
        <v>60.6</v>
      </c>
      <c r="FG389" s="156">
        <v>54.3</v>
      </c>
      <c r="FH389" s="157">
        <f t="shared" ref="FH389:FI404" si="1152">IF(EB389&gt;0,(EB389*FF389),)</f>
        <v>2060.4</v>
      </c>
      <c r="FI389" s="158">
        <f t="shared" si="1152"/>
        <v>1954.8</v>
      </c>
      <c r="FJ389" s="155"/>
      <c r="FK389" s="156"/>
      <c r="FL389" s="157">
        <f t="shared" ref="FL389:FM404" si="1153">IF(EF389&gt;0,(EF389*FJ389),)</f>
        <v>0</v>
      </c>
      <c r="FM389" s="158">
        <f t="shared" si="1153"/>
        <v>0</v>
      </c>
      <c r="FN389" s="157">
        <f t="shared" ref="FN389:FO404" si="1154">IF((FD389+FH389+FL389)&gt;0,((FD389+FH389+FL389)/EH389),)</f>
        <v>67.955072463768104</v>
      </c>
      <c r="FO389" s="158">
        <f t="shared" si="1154"/>
        <v>65.3</v>
      </c>
      <c r="FP389" s="157">
        <f t="shared" ref="FP389:FQ404" si="1155">IF(EH389&gt;0,(EH389*FN389),)</f>
        <v>4688.8999999999996</v>
      </c>
      <c r="FQ389" s="158">
        <f t="shared" si="1155"/>
        <v>4962.8</v>
      </c>
      <c r="FR389" s="155">
        <v>29</v>
      </c>
      <c r="FS389" s="156">
        <v>34</v>
      </c>
      <c r="FT389" s="157">
        <f t="shared" ref="FT389:FU404" si="1156">IF(FZ389&gt;0,FR389,)</f>
        <v>29</v>
      </c>
      <c r="FU389" s="158">
        <f t="shared" si="1156"/>
        <v>34</v>
      </c>
      <c r="FV389" s="155">
        <v>5.3</v>
      </c>
      <c r="FW389" s="156">
        <v>5.0999999999999996</v>
      </c>
      <c r="FX389" s="157">
        <f t="shared" ref="FX389:FY404" si="1157">IF(FR389&gt;0,(FR389*FV389),)</f>
        <v>153.69999999999999</v>
      </c>
      <c r="FY389" s="158">
        <f t="shared" si="1157"/>
        <v>173.39999999999998</v>
      </c>
      <c r="FZ389" s="155">
        <v>65.400000000000006</v>
      </c>
      <c r="GA389" s="156">
        <v>66.2</v>
      </c>
      <c r="GB389" s="157">
        <f t="shared" ref="GB389:GC404" si="1158">IF(FZ389&gt;0,(FR389*FZ389),)</f>
        <v>1896.6000000000001</v>
      </c>
      <c r="GC389" s="158">
        <f t="shared" si="1158"/>
        <v>2250.8000000000002</v>
      </c>
      <c r="GD389" s="157">
        <f t="shared" ref="GD389:GG404" si="1159">(R389+BN389+DV389)</f>
        <v>89</v>
      </c>
      <c r="GE389" s="158">
        <f t="shared" si="1159"/>
        <v>131</v>
      </c>
      <c r="GF389" s="157">
        <f t="shared" si="1159"/>
        <v>89</v>
      </c>
      <c r="GG389" s="158">
        <f t="shared" si="1159"/>
        <v>131</v>
      </c>
      <c r="GH389" s="157">
        <f t="shared" ref="GH389:GI404" si="1160">IF(GD389&gt;0,(AJ389+CF389+EN389),"")</f>
        <v>379.1</v>
      </c>
      <c r="GI389" s="158">
        <f t="shared" si="1160"/>
        <v>528.4</v>
      </c>
      <c r="GJ389" s="157">
        <f t="shared" ref="GJ389:GK404" si="1161">IF(GF389&gt;0,(AZ389+CV389+FD389),"")</f>
        <v>7262.5</v>
      </c>
      <c r="GK389" s="158">
        <f t="shared" si="1161"/>
        <v>10447.799999999999</v>
      </c>
      <c r="GL389" s="157">
        <f t="shared" ref="GL389:GO404" si="1162">(V389+BR389+DZ389)</f>
        <v>54</v>
      </c>
      <c r="GM389" s="158">
        <f t="shared" si="1162"/>
        <v>54</v>
      </c>
      <c r="GN389" s="157">
        <f t="shared" si="1162"/>
        <v>54</v>
      </c>
      <c r="GO389" s="158">
        <f t="shared" si="1162"/>
        <v>54</v>
      </c>
      <c r="GP389" s="157">
        <f t="shared" ref="GP389:GQ404" si="1163">IF(GL389&gt;0,AN389+CJ389+ER389,)</f>
        <v>226.6</v>
      </c>
      <c r="GQ389" s="158">
        <f t="shared" si="1163"/>
        <v>199.5</v>
      </c>
      <c r="GR389" s="157">
        <f t="shared" ref="GR389:GS404" si="1164">IF(GN389&gt;0,BD389+CZ389+FH389,)</f>
        <v>3823.8</v>
      </c>
      <c r="GS389" s="158">
        <f t="shared" si="1164"/>
        <v>3551.1000000000004</v>
      </c>
      <c r="GT389" s="157">
        <f t="shared" ref="GT389:GW404" si="1165">+GL389+GD389</f>
        <v>143</v>
      </c>
      <c r="GU389" s="158">
        <f t="shared" si="1165"/>
        <v>185</v>
      </c>
      <c r="GV389" s="157">
        <f t="shared" si="1165"/>
        <v>143</v>
      </c>
      <c r="GW389" s="158">
        <f t="shared" si="1165"/>
        <v>185</v>
      </c>
      <c r="GX389" s="157">
        <f t="shared" ref="GX389:HA404" si="1166">IF(GT389&gt;0,(GH389+GP389),"")</f>
        <v>605.70000000000005</v>
      </c>
      <c r="GY389" s="158">
        <f t="shared" si="1166"/>
        <v>727.9</v>
      </c>
      <c r="GZ389" s="157">
        <f t="shared" si="1166"/>
        <v>11086.3</v>
      </c>
      <c r="HA389" s="158">
        <f t="shared" si="1166"/>
        <v>13998.9</v>
      </c>
      <c r="HB389" s="157">
        <f t="shared" ref="HB389:HE404" si="1167">(Z389+BV389+ED389)</f>
        <v>0</v>
      </c>
      <c r="HC389" s="158">
        <f t="shared" si="1167"/>
        <v>0</v>
      </c>
      <c r="HD389" s="157">
        <f t="shared" si="1167"/>
        <v>0</v>
      </c>
      <c r="HE389" s="158">
        <f t="shared" si="1167"/>
        <v>0</v>
      </c>
      <c r="HF389" s="157" t="str">
        <f t="shared" ref="HF389:HG404" si="1168">IF(HB389&gt;0,(AR389+CN389+EV389),"")</f>
        <v/>
      </c>
      <c r="HG389" s="158" t="str">
        <f t="shared" si="1168"/>
        <v/>
      </c>
      <c r="HH389" s="157" t="str">
        <f t="shared" ref="HH389:HI404" si="1169">IF(HD389&gt;0,(BH389+DD389+FL389),"")</f>
        <v/>
      </c>
      <c r="HI389" s="158" t="str">
        <f t="shared" si="1169"/>
        <v/>
      </c>
      <c r="HJ389" s="157">
        <f t="shared" ref="HJ389:HK404" si="1170">IF((DJ389+EH389+FR389)&gt;0,(DP389+EZ389+FX389),"")</f>
        <v>759.40000000000009</v>
      </c>
      <c r="HK389" s="158">
        <f t="shared" si="1170"/>
        <v>901.3</v>
      </c>
      <c r="HL389" s="157">
        <f t="shared" ref="HL389:HM404" si="1171">IF((DL389+EJ389+FT389)&gt;0,(DT389+FP389+GB389),"")</f>
        <v>12982.9</v>
      </c>
      <c r="HM389" s="158">
        <f t="shared" si="1171"/>
        <v>16249.7</v>
      </c>
    </row>
    <row r="390" spans="1:221">
      <c r="A390" s="265" t="s">
        <v>693</v>
      </c>
      <c r="B390" s="213" t="s">
        <v>792</v>
      </c>
      <c r="C390" s="214"/>
      <c r="D390" s="218">
        <v>488730</v>
      </c>
      <c r="E390" s="271">
        <v>10</v>
      </c>
      <c r="F390" s="155">
        <v>124</v>
      </c>
      <c r="G390" s="156">
        <v>141</v>
      </c>
      <c r="H390" s="155">
        <v>4</v>
      </c>
      <c r="I390" s="156">
        <v>0</v>
      </c>
      <c r="J390" s="157">
        <f t="shared" si="1104"/>
        <v>120</v>
      </c>
      <c r="K390" s="158">
        <f t="shared" si="1104"/>
        <v>141</v>
      </c>
      <c r="L390" s="155"/>
      <c r="M390" s="156"/>
      <c r="N390" s="157">
        <f t="shared" si="1105"/>
        <v>120</v>
      </c>
      <c r="O390" s="158">
        <f t="shared" si="1105"/>
        <v>141</v>
      </c>
      <c r="P390" s="157">
        <f t="shared" si="1105"/>
        <v>120</v>
      </c>
      <c r="Q390" s="158">
        <f t="shared" si="1105"/>
        <v>141</v>
      </c>
      <c r="R390" s="155">
        <v>3</v>
      </c>
      <c r="S390" s="156">
        <v>5</v>
      </c>
      <c r="T390" s="157">
        <f t="shared" si="1106"/>
        <v>3</v>
      </c>
      <c r="U390" s="158">
        <f t="shared" si="1106"/>
        <v>5</v>
      </c>
      <c r="V390" s="155">
        <v>5</v>
      </c>
      <c r="W390" s="156">
        <v>5</v>
      </c>
      <c r="X390" s="157">
        <f t="shared" si="1107"/>
        <v>5</v>
      </c>
      <c r="Y390" s="158">
        <f t="shared" si="1107"/>
        <v>5</v>
      </c>
      <c r="Z390" s="155"/>
      <c r="AA390" s="156"/>
      <c r="AB390" s="157">
        <f t="shared" si="1108"/>
        <v>0</v>
      </c>
      <c r="AC390" s="158">
        <f t="shared" si="1108"/>
        <v>0</v>
      </c>
      <c r="AD390" s="157">
        <f t="shared" si="1109"/>
        <v>8</v>
      </c>
      <c r="AE390" s="158">
        <f t="shared" si="1109"/>
        <v>10</v>
      </c>
      <c r="AF390" s="157">
        <f t="shared" si="1110"/>
        <v>8</v>
      </c>
      <c r="AG390" s="158">
        <f t="shared" si="1110"/>
        <v>10</v>
      </c>
      <c r="AH390" s="155">
        <v>3.7</v>
      </c>
      <c r="AI390" s="156">
        <v>3.5</v>
      </c>
      <c r="AJ390" s="157">
        <f t="shared" si="1111"/>
        <v>11.100000000000001</v>
      </c>
      <c r="AK390" s="157">
        <f t="shared" si="1111"/>
        <v>17.5</v>
      </c>
      <c r="AL390" s="155">
        <v>3.1</v>
      </c>
      <c r="AM390" s="156">
        <v>2.8</v>
      </c>
      <c r="AN390" s="157">
        <f t="shared" si="1112"/>
        <v>15.5</v>
      </c>
      <c r="AO390" s="157">
        <f t="shared" si="1112"/>
        <v>14</v>
      </c>
      <c r="AP390" s="155"/>
      <c r="AQ390" s="156"/>
      <c r="AR390" s="157">
        <f t="shared" si="1113"/>
        <v>0</v>
      </c>
      <c r="AS390" s="158">
        <f t="shared" si="1113"/>
        <v>0</v>
      </c>
      <c r="AT390" s="157">
        <f t="shared" si="1114"/>
        <v>3.3250000000000002</v>
      </c>
      <c r="AU390" s="158">
        <f t="shared" si="1114"/>
        <v>3.15</v>
      </c>
      <c r="AV390" s="157">
        <f t="shared" si="1115"/>
        <v>26.6</v>
      </c>
      <c r="AW390" s="158">
        <f t="shared" si="1115"/>
        <v>31.5</v>
      </c>
      <c r="AX390" s="155">
        <v>32.299999999999997</v>
      </c>
      <c r="AY390" s="156">
        <v>32.799999999999997</v>
      </c>
      <c r="AZ390" s="157">
        <f t="shared" si="1116"/>
        <v>96.899999999999991</v>
      </c>
      <c r="BA390" s="158">
        <f t="shared" si="1116"/>
        <v>164</v>
      </c>
      <c r="BB390" s="155">
        <v>22</v>
      </c>
      <c r="BC390" s="156">
        <v>26.4</v>
      </c>
      <c r="BD390" s="157">
        <f t="shared" si="1117"/>
        <v>110</v>
      </c>
      <c r="BE390" s="158">
        <f t="shared" si="1117"/>
        <v>132</v>
      </c>
      <c r="BF390" s="155"/>
      <c r="BG390" s="156"/>
      <c r="BH390" s="157">
        <f t="shared" si="1118"/>
        <v>0</v>
      </c>
      <c r="BI390" s="158">
        <f t="shared" si="1118"/>
        <v>0</v>
      </c>
      <c r="BJ390" s="157">
        <f t="shared" si="1119"/>
        <v>25.862499999999997</v>
      </c>
      <c r="BK390" s="158">
        <f t="shared" si="1119"/>
        <v>29.6</v>
      </c>
      <c r="BL390" s="157">
        <f t="shared" si="1120"/>
        <v>206.89999999999998</v>
      </c>
      <c r="BM390" s="158">
        <f t="shared" si="1120"/>
        <v>296</v>
      </c>
      <c r="BN390" s="155">
        <v>18</v>
      </c>
      <c r="BO390" s="156">
        <v>17</v>
      </c>
      <c r="BP390" s="157">
        <f t="shared" si="1121"/>
        <v>18</v>
      </c>
      <c r="BQ390" s="158">
        <f t="shared" si="1121"/>
        <v>17</v>
      </c>
      <c r="BR390" s="155">
        <v>23</v>
      </c>
      <c r="BS390" s="156">
        <v>30</v>
      </c>
      <c r="BT390" s="157">
        <f t="shared" si="1122"/>
        <v>23</v>
      </c>
      <c r="BU390" s="158">
        <f t="shared" si="1122"/>
        <v>30</v>
      </c>
      <c r="BV390" s="155"/>
      <c r="BW390" s="156"/>
      <c r="BX390" s="157">
        <f t="shared" si="1123"/>
        <v>0</v>
      </c>
      <c r="BY390" s="158">
        <f t="shared" si="1123"/>
        <v>0</v>
      </c>
      <c r="BZ390" s="157">
        <f t="shared" si="1124"/>
        <v>41</v>
      </c>
      <c r="CA390" s="158">
        <f t="shared" si="1124"/>
        <v>47</v>
      </c>
      <c r="CB390" s="157">
        <f t="shared" si="1125"/>
        <v>41</v>
      </c>
      <c r="CC390" s="158">
        <f t="shared" si="1125"/>
        <v>47</v>
      </c>
      <c r="CD390" s="155">
        <v>3.5</v>
      </c>
      <c r="CE390" s="156">
        <v>3.2</v>
      </c>
      <c r="CF390" s="157">
        <f t="shared" si="1126"/>
        <v>63</v>
      </c>
      <c r="CG390" s="158">
        <f t="shared" si="1126"/>
        <v>54.400000000000006</v>
      </c>
      <c r="CH390" s="155">
        <v>4.5999999999999996</v>
      </c>
      <c r="CI390" s="156">
        <v>3.8</v>
      </c>
      <c r="CJ390" s="157">
        <f t="shared" si="1127"/>
        <v>105.8</v>
      </c>
      <c r="CK390" s="158">
        <f t="shared" si="1127"/>
        <v>114</v>
      </c>
      <c r="CL390" s="155"/>
      <c r="CM390" s="156"/>
      <c r="CN390" s="157">
        <f t="shared" si="1128"/>
        <v>0</v>
      </c>
      <c r="CO390" s="158">
        <f t="shared" si="1128"/>
        <v>0</v>
      </c>
      <c r="CP390" s="157">
        <f t="shared" si="1129"/>
        <v>4.1170731707317074</v>
      </c>
      <c r="CQ390" s="158">
        <f t="shared" si="1129"/>
        <v>3.5829787234042554</v>
      </c>
      <c r="CR390" s="157">
        <f t="shared" si="1130"/>
        <v>168.8</v>
      </c>
      <c r="CS390" s="158">
        <f t="shared" si="1130"/>
        <v>168.4</v>
      </c>
      <c r="CT390" s="155">
        <v>39.4</v>
      </c>
      <c r="CU390" s="156">
        <v>46.9</v>
      </c>
      <c r="CV390" s="157">
        <f t="shared" si="1131"/>
        <v>709.19999999999993</v>
      </c>
      <c r="CW390" s="158">
        <f t="shared" si="1131"/>
        <v>797.3</v>
      </c>
      <c r="CX390" s="155">
        <v>38.6</v>
      </c>
      <c r="CY390" s="156">
        <v>38.700000000000003</v>
      </c>
      <c r="CZ390" s="157">
        <f t="shared" si="1132"/>
        <v>887.80000000000007</v>
      </c>
      <c r="DA390" s="158">
        <f t="shared" si="1132"/>
        <v>1161</v>
      </c>
      <c r="DB390" s="155"/>
      <c r="DC390" s="156"/>
      <c r="DD390" s="157">
        <f t="shared" si="1133"/>
        <v>0</v>
      </c>
      <c r="DE390" s="158">
        <f t="shared" si="1133"/>
        <v>0</v>
      </c>
      <c r="DF390" s="157">
        <f t="shared" si="1134"/>
        <v>38.951219512195124</v>
      </c>
      <c r="DG390" s="158">
        <f t="shared" si="1134"/>
        <v>41.665957446808513</v>
      </c>
      <c r="DH390" s="157">
        <f t="shared" si="1135"/>
        <v>1597</v>
      </c>
      <c r="DI390" s="158">
        <f t="shared" si="1135"/>
        <v>1958.3000000000002</v>
      </c>
      <c r="DJ390" s="157">
        <f t="shared" si="1136"/>
        <v>49</v>
      </c>
      <c r="DK390" s="158">
        <f t="shared" si="1136"/>
        <v>57</v>
      </c>
      <c r="DL390" s="157">
        <f t="shared" si="1136"/>
        <v>49</v>
      </c>
      <c r="DM390" s="158">
        <f t="shared" si="1136"/>
        <v>57</v>
      </c>
      <c r="DN390" s="157">
        <f t="shared" si="1137"/>
        <v>3.9877551020408166</v>
      </c>
      <c r="DO390" s="158">
        <f t="shared" si="1137"/>
        <v>3.5070175438596491</v>
      </c>
      <c r="DP390" s="157">
        <f t="shared" si="1138"/>
        <v>195.4</v>
      </c>
      <c r="DQ390" s="158">
        <f t="shared" si="1138"/>
        <v>199.9</v>
      </c>
      <c r="DR390" s="157">
        <f t="shared" si="1139"/>
        <v>36.814285714285717</v>
      </c>
      <c r="DS390" s="158">
        <f t="shared" si="1139"/>
        <v>39.549122807017547</v>
      </c>
      <c r="DT390" s="157">
        <f t="shared" si="1140"/>
        <v>1803.9</v>
      </c>
      <c r="DU390" s="158">
        <f t="shared" si="1140"/>
        <v>2254.3000000000002</v>
      </c>
      <c r="DV390" s="155">
        <v>7</v>
      </c>
      <c r="DW390" s="156">
        <v>7</v>
      </c>
      <c r="DX390" s="157">
        <f t="shared" si="1141"/>
        <v>7</v>
      </c>
      <c r="DY390" s="158">
        <f t="shared" si="1141"/>
        <v>7</v>
      </c>
      <c r="DZ390" s="155">
        <v>54</v>
      </c>
      <c r="EA390" s="156">
        <v>59</v>
      </c>
      <c r="EB390" s="157">
        <f t="shared" si="1142"/>
        <v>54</v>
      </c>
      <c r="EC390" s="158">
        <f t="shared" si="1142"/>
        <v>59</v>
      </c>
      <c r="ED390" s="155"/>
      <c r="EE390" s="156"/>
      <c r="EF390" s="157">
        <f t="shared" si="1143"/>
        <v>0</v>
      </c>
      <c r="EG390" s="158">
        <f t="shared" si="1143"/>
        <v>0</v>
      </c>
      <c r="EH390" s="157">
        <f t="shared" si="1144"/>
        <v>61</v>
      </c>
      <c r="EI390" s="158">
        <f t="shared" si="1144"/>
        <v>66</v>
      </c>
      <c r="EJ390" s="157">
        <f t="shared" si="1145"/>
        <v>61</v>
      </c>
      <c r="EK390" s="158">
        <f t="shared" si="1145"/>
        <v>66</v>
      </c>
      <c r="EL390" s="155">
        <v>3.4</v>
      </c>
      <c r="EM390" s="156">
        <v>3.1</v>
      </c>
      <c r="EN390" s="157">
        <f t="shared" si="1146"/>
        <v>23.8</v>
      </c>
      <c r="EO390" s="158">
        <f t="shared" si="1146"/>
        <v>21.7</v>
      </c>
      <c r="EP390" s="155">
        <v>3</v>
      </c>
      <c r="EQ390" s="156">
        <v>2.8</v>
      </c>
      <c r="ER390" s="157">
        <f t="shared" si="1147"/>
        <v>162</v>
      </c>
      <c r="ES390" s="158">
        <f t="shared" si="1147"/>
        <v>165.2</v>
      </c>
      <c r="ET390" s="155"/>
      <c r="EU390" s="156"/>
      <c r="EV390" s="157">
        <f t="shared" si="1148"/>
        <v>0</v>
      </c>
      <c r="EW390" s="158">
        <f t="shared" si="1148"/>
        <v>0</v>
      </c>
      <c r="EX390" s="157">
        <f t="shared" si="1149"/>
        <v>3.0459016393442626</v>
      </c>
      <c r="EY390" s="158">
        <f t="shared" si="1149"/>
        <v>2.8318181818181816</v>
      </c>
      <c r="EZ390" s="157">
        <f t="shared" si="1150"/>
        <v>185.8</v>
      </c>
      <c r="FA390" s="158">
        <f t="shared" si="1150"/>
        <v>186.89999999999998</v>
      </c>
      <c r="FB390" s="155">
        <v>36.700000000000003</v>
      </c>
      <c r="FC390" s="156">
        <v>39.700000000000003</v>
      </c>
      <c r="FD390" s="157">
        <f t="shared" si="1151"/>
        <v>256.90000000000003</v>
      </c>
      <c r="FE390" s="158">
        <f t="shared" si="1151"/>
        <v>277.90000000000003</v>
      </c>
      <c r="FF390" s="155">
        <v>28.2</v>
      </c>
      <c r="FG390" s="156">
        <v>26.3</v>
      </c>
      <c r="FH390" s="157">
        <f t="shared" si="1152"/>
        <v>1522.8</v>
      </c>
      <c r="FI390" s="158">
        <f t="shared" si="1152"/>
        <v>1551.7</v>
      </c>
      <c r="FJ390" s="155"/>
      <c r="FK390" s="156"/>
      <c r="FL390" s="157">
        <f t="shared" si="1153"/>
        <v>0</v>
      </c>
      <c r="FM390" s="158">
        <f t="shared" si="1153"/>
        <v>0</v>
      </c>
      <c r="FN390" s="157">
        <f t="shared" si="1154"/>
        <v>29.175409836065576</v>
      </c>
      <c r="FO390" s="158">
        <f t="shared" si="1154"/>
        <v>27.721212121212123</v>
      </c>
      <c r="FP390" s="157">
        <f t="shared" si="1155"/>
        <v>1779.7</v>
      </c>
      <c r="FQ390" s="158">
        <f t="shared" si="1155"/>
        <v>1829.6000000000001</v>
      </c>
      <c r="FR390" s="155">
        <v>10</v>
      </c>
      <c r="FS390" s="156">
        <v>18</v>
      </c>
      <c r="FT390" s="157">
        <f t="shared" si="1156"/>
        <v>10</v>
      </c>
      <c r="FU390" s="158">
        <f t="shared" si="1156"/>
        <v>18</v>
      </c>
      <c r="FV390" s="155">
        <v>2.9</v>
      </c>
      <c r="FW390" s="156">
        <v>2.4</v>
      </c>
      <c r="FX390" s="157">
        <f t="shared" si="1157"/>
        <v>29</v>
      </c>
      <c r="FY390" s="158">
        <f t="shared" si="1157"/>
        <v>43.199999999999996</v>
      </c>
      <c r="FZ390" s="155">
        <v>18.8</v>
      </c>
      <c r="GA390" s="156">
        <v>23.7</v>
      </c>
      <c r="GB390" s="157">
        <f t="shared" si="1158"/>
        <v>188</v>
      </c>
      <c r="GC390" s="158">
        <f t="shared" si="1158"/>
        <v>426.59999999999997</v>
      </c>
      <c r="GD390" s="157">
        <f t="shared" si="1159"/>
        <v>28</v>
      </c>
      <c r="GE390" s="158">
        <f t="shared" si="1159"/>
        <v>29</v>
      </c>
      <c r="GF390" s="157">
        <f t="shared" si="1159"/>
        <v>28</v>
      </c>
      <c r="GG390" s="158">
        <f t="shared" si="1159"/>
        <v>29</v>
      </c>
      <c r="GH390" s="157">
        <f t="shared" si="1160"/>
        <v>97.899999999999991</v>
      </c>
      <c r="GI390" s="158">
        <f t="shared" si="1160"/>
        <v>93.600000000000009</v>
      </c>
      <c r="GJ390" s="157">
        <f t="shared" si="1161"/>
        <v>1063</v>
      </c>
      <c r="GK390" s="158">
        <f t="shared" si="1161"/>
        <v>1239.2</v>
      </c>
      <c r="GL390" s="157">
        <f t="shared" si="1162"/>
        <v>82</v>
      </c>
      <c r="GM390" s="158">
        <f t="shared" si="1162"/>
        <v>94</v>
      </c>
      <c r="GN390" s="157">
        <f t="shared" si="1162"/>
        <v>82</v>
      </c>
      <c r="GO390" s="158">
        <f t="shared" si="1162"/>
        <v>94</v>
      </c>
      <c r="GP390" s="157">
        <f t="shared" si="1163"/>
        <v>283.3</v>
      </c>
      <c r="GQ390" s="158">
        <f t="shared" si="1163"/>
        <v>293.2</v>
      </c>
      <c r="GR390" s="157">
        <f t="shared" si="1164"/>
        <v>2520.6</v>
      </c>
      <c r="GS390" s="158">
        <f t="shared" si="1164"/>
        <v>2844.7</v>
      </c>
      <c r="GT390" s="157">
        <f t="shared" si="1165"/>
        <v>110</v>
      </c>
      <c r="GU390" s="158">
        <f t="shared" si="1165"/>
        <v>123</v>
      </c>
      <c r="GV390" s="157">
        <f t="shared" si="1165"/>
        <v>110</v>
      </c>
      <c r="GW390" s="158">
        <f t="shared" si="1165"/>
        <v>123</v>
      </c>
      <c r="GX390" s="157">
        <f t="shared" si="1166"/>
        <v>381.2</v>
      </c>
      <c r="GY390" s="158">
        <f t="shared" si="1166"/>
        <v>386.8</v>
      </c>
      <c r="GZ390" s="157">
        <f t="shared" si="1166"/>
        <v>3583.6</v>
      </c>
      <c r="HA390" s="158">
        <f t="shared" si="1166"/>
        <v>4083.8999999999996</v>
      </c>
      <c r="HB390" s="157">
        <f t="shared" si="1167"/>
        <v>0</v>
      </c>
      <c r="HC390" s="158">
        <f t="shared" si="1167"/>
        <v>0</v>
      </c>
      <c r="HD390" s="157">
        <f t="shared" si="1167"/>
        <v>0</v>
      </c>
      <c r="HE390" s="158">
        <f t="shared" si="1167"/>
        <v>0</v>
      </c>
      <c r="HF390" s="157" t="str">
        <f t="shared" si="1168"/>
        <v/>
      </c>
      <c r="HG390" s="158" t="str">
        <f t="shared" si="1168"/>
        <v/>
      </c>
      <c r="HH390" s="157" t="str">
        <f t="shared" si="1169"/>
        <v/>
      </c>
      <c r="HI390" s="158" t="str">
        <f t="shared" si="1169"/>
        <v/>
      </c>
      <c r="HJ390" s="157">
        <f t="shared" si="1170"/>
        <v>410.20000000000005</v>
      </c>
      <c r="HK390" s="158">
        <f t="shared" si="1170"/>
        <v>429.99999999999994</v>
      </c>
      <c r="HL390" s="157">
        <f t="shared" si="1171"/>
        <v>3771.6000000000004</v>
      </c>
      <c r="HM390" s="158">
        <f t="shared" si="1171"/>
        <v>4510.5000000000009</v>
      </c>
    </row>
    <row r="391" spans="1:221">
      <c r="A391" s="265" t="s">
        <v>693</v>
      </c>
      <c r="B391" s="213" t="s">
        <v>793</v>
      </c>
      <c r="C391" s="214"/>
      <c r="D391" s="13">
        <v>227386</v>
      </c>
      <c r="E391" s="13">
        <v>10</v>
      </c>
      <c r="F391" s="155">
        <v>309</v>
      </c>
      <c r="G391" s="156">
        <v>397</v>
      </c>
      <c r="H391" s="155">
        <v>9</v>
      </c>
      <c r="I391" s="156">
        <v>11</v>
      </c>
      <c r="J391" s="157">
        <f t="shared" si="1104"/>
        <v>300</v>
      </c>
      <c r="K391" s="158">
        <f t="shared" si="1104"/>
        <v>386</v>
      </c>
      <c r="L391" s="155"/>
      <c r="M391" s="156"/>
      <c r="N391" s="157">
        <f t="shared" si="1105"/>
        <v>300</v>
      </c>
      <c r="O391" s="158">
        <f t="shared" si="1105"/>
        <v>386</v>
      </c>
      <c r="P391" s="157">
        <f t="shared" si="1105"/>
        <v>300</v>
      </c>
      <c r="Q391" s="158">
        <f t="shared" si="1105"/>
        <v>386</v>
      </c>
      <c r="R391" s="155">
        <v>34</v>
      </c>
      <c r="S391" s="156">
        <v>49</v>
      </c>
      <c r="T391" s="157">
        <f t="shared" si="1106"/>
        <v>34</v>
      </c>
      <c r="U391" s="158">
        <f t="shared" si="1106"/>
        <v>49</v>
      </c>
      <c r="V391" s="155">
        <v>15</v>
      </c>
      <c r="W391" s="156">
        <v>10</v>
      </c>
      <c r="X391" s="157">
        <f t="shared" si="1107"/>
        <v>15</v>
      </c>
      <c r="Y391" s="158">
        <f t="shared" si="1107"/>
        <v>10</v>
      </c>
      <c r="Z391" s="155"/>
      <c r="AA391" s="156"/>
      <c r="AB391" s="157">
        <f t="shared" si="1108"/>
        <v>0</v>
      </c>
      <c r="AC391" s="158">
        <f t="shared" si="1108"/>
        <v>0</v>
      </c>
      <c r="AD391" s="157">
        <f t="shared" si="1109"/>
        <v>49</v>
      </c>
      <c r="AE391" s="158">
        <f t="shared" si="1109"/>
        <v>59</v>
      </c>
      <c r="AF391" s="157">
        <f t="shared" si="1110"/>
        <v>49</v>
      </c>
      <c r="AG391" s="158">
        <f t="shared" si="1110"/>
        <v>59</v>
      </c>
      <c r="AH391" s="155">
        <v>2.9</v>
      </c>
      <c r="AI391" s="156">
        <v>3.3</v>
      </c>
      <c r="AJ391" s="157">
        <f t="shared" si="1111"/>
        <v>98.6</v>
      </c>
      <c r="AK391" s="157">
        <f t="shared" si="1111"/>
        <v>161.69999999999999</v>
      </c>
      <c r="AL391" s="155">
        <v>3.6</v>
      </c>
      <c r="AM391" s="156">
        <v>2.1</v>
      </c>
      <c r="AN391" s="157">
        <f t="shared" si="1112"/>
        <v>54</v>
      </c>
      <c r="AO391" s="157">
        <f t="shared" si="1112"/>
        <v>21</v>
      </c>
      <c r="AP391" s="155"/>
      <c r="AQ391" s="156"/>
      <c r="AR391" s="157">
        <f t="shared" si="1113"/>
        <v>0</v>
      </c>
      <c r="AS391" s="158">
        <f t="shared" si="1113"/>
        <v>0</v>
      </c>
      <c r="AT391" s="157">
        <f t="shared" si="1114"/>
        <v>3.1142857142857143</v>
      </c>
      <c r="AU391" s="158">
        <f t="shared" si="1114"/>
        <v>3.0966101694915253</v>
      </c>
      <c r="AV391" s="157">
        <f t="shared" si="1115"/>
        <v>152.6</v>
      </c>
      <c r="AW391" s="158">
        <f t="shared" si="1115"/>
        <v>182.7</v>
      </c>
      <c r="AX391" s="155">
        <v>67.3</v>
      </c>
      <c r="AY391" s="156">
        <v>69.900000000000006</v>
      </c>
      <c r="AZ391" s="157">
        <f t="shared" si="1116"/>
        <v>2288.1999999999998</v>
      </c>
      <c r="BA391" s="158">
        <f t="shared" si="1116"/>
        <v>3425.1000000000004</v>
      </c>
      <c r="BB391" s="155">
        <v>64.7</v>
      </c>
      <c r="BC391" s="156">
        <v>48.1</v>
      </c>
      <c r="BD391" s="157">
        <f t="shared" si="1117"/>
        <v>970.5</v>
      </c>
      <c r="BE391" s="158">
        <f t="shared" si="1117"/>
        <v>481</v>
      </c>
      <c r="BF391" s="155"/>
      <c r="BG391" s="156"/>
      <c r="BH391" s="157">
        <f t="shared" si="1118"/>
        <v>0</v>
      </c>
      <c r="BI391" s="158">
        <f t="shared" si="1118"/>
        <v>0</v>
      </c>
      <c r="BJ391" s="157">
        <f t="shared" si="1119"/>
        <v>66.504081632653055</v>
      </c>
      <c r="BK391" s="158">
        <f t="shared" si="1119"/>
        <v>66.205084745762719</v>
      </c>
      <c r="BL391" s="157">
        <f t="shared" si="1120"/>
        <v>3258.7</v>
      </c>
      <c r="BM391" s="158">
        <f t="shared" si="1120"/>
        <v>3906.1000000000004</v>
      </c>
      <c r="BN391" s="155">
        <v>68</v>
      </c>
      <c r="BO391" s="156">
        <v>90</v>
      </c>
      <c r="BP391" s="157">
        <f t="shared" si="1121"/>
        <v>68</v>
      </c>
      <c r="BQ391" s="158">
        <f t="shared" si="1121"/>
        <v>90</v>
      </c>
      <c r="BR391" s="155">
        <v>16</v>
      </c>
      <c r="BS391" s="156">
        <v>25</v>
      </c>
      <c r="BT391" s="157">
        <f t="shared" si="1122"/>
        <v>16</v>
      </c>
      <c r="BU391" s="158">
        <f t="shared" si="1122"/>
        <v>25</v>
      </c>
      <c r="BV391" s="155"/>
      <c r="BW391" s="156"/>
      <c r="BX391" s="157">
        <f t="shared" si="1123"/>
        <v>0</v>
      </c>
      <c r="BY391" s="158">
        <f t="shared" si="1123"/>
        <v>0</v>
      </c>
      <c r="BZ391" s="157">
        <f t="shared" si="1124"/>
        <v>84</v>
      </c>
      <c r="CA391" s="158">
        <f t="shared" si="1124"/>
        <v>115</v>
      </c>
      <c r="CB391" s="157">
        <f t="shared" si="1125"/>
        <v>84</v>
      </c>
      <c r="CC391" s="158">
        <f t="shared" si="1125"/>
        <v>115</v>
      </c>
      <c r="CD391" s="155">
        <v>3.4</v>
      </c>
      <c r="CE391" s="156">
        <v>3.8</v>
      </c>
      <c r="CF391" s="157">
        <f t="shared" si="1126"/>
        <v>231.2</v>
      </c>
      <c r="CG391" s="158">
        <f t="shared" si="1126"/>
        <v>342</v>
      </c>
      <c r="CH391" s="155">
        <v>5</v>
      </c>
      <c r="CI391" s="156">
        <v>4.5</v>
      </c>
      <c r="CJ391" s="157">
        <f t="shared" si="1127"/>
        <v>80</v>
      </c>
      <c r="CK391" s="158">
        <f t="shared" si="1127"/>
        <v>112.5</v>
      </c>
      <c r="CL391" s="155"/>
      <c r="CM391" s="156"/>
      <c r="CN391" s="157">
        <f t="shared" si="1128"/>
        <v>0</v>
      </c>
      <c r="CO391" s="158">
        <f t="shared" si="1128"/>
        <v>0</v>
      </c>
      <c r="CP391" s="157">
        <f t="shared" si="1129"/>
        <v>3.7047619047619045</v>
      </c>
      <c r="CQ391" s="158">
        <f t="shared" si="1129"/>
        <v>3.9521739130434783</v>
      </c>
      <c r="CR391" s="157">
        <f t="shared" si="1130"/>
        <v>311.2</v>
      </c>
      <c r="CS391" s="158">
        <f t="shared" si="1130"/>
        <v>454.5</v>
      </c>
      <c r="CT391" s="155">
        <v>83.2</v>
      </c>
      <c r="CU391" s="156">
        <v>86.7</v>
      </c>
      <c r="CV391" s="157">
        <f t="shared" si="1131"/>
        <v>5657.6</v>
      </c>
      <c r="CW391" s="158">
        <f t="shared" si="1131"/>
        <v>7803</v>
      </c>
      <c r="CX391" s="155">
        <v>84.1</v>
      </c>
      <c r="CY391" s="156">
        <v>84.8</v>
      </c>
      <c r="CZ391" s="157">
        <f t="shared" si="1132"/>
        <v>1345.6</v>
      </c>
      <c r="DA391" s="158">
        <f t="shared" si="1132"/>
        <v>2120</v>
      </c>
      <c r="DB391" s="155"/>
      <c r="DC391" s="156"/>
      <c r="DD391" s="157">
        <f t="shared" si="1133"/>
        <v>0</v>
      </c>
      <c r="DE391" s="158">
        <f t="shared" si="1133"/>
        <v>0</v>
      </c>
      <c r="DF391" s="157">
        <f t="shared" si="1134"/>
        <v>83.371428571428581</v>
      </c>
      <c r="DG391" s="158">
        <f t="shared" si="1134"/>
        <v>86.286956521739128</v>
      </c>
      <c r="DH391" s="157">
        <f t="shared" si="1135"/>
        <v>7003.2000000000007</v>
      </c>
      <c r="DI391" s="158">
        <f t="shared" si="1135"/>
        <v>9923</v>
      </c>
      <c r="DJ391" s="157">
        <f t="shared" si="1136"/>
        <v>133</v>
      </c>
      <c r="DK391" s="158">
        <f t="shared" si="1136"/>
        <v>174</v>
      </c>
      <c r="DL391" s="157">
        <f t="shared" si="1136"/>
        <v>133</v>
      </c>
      <c r="DM391" s="158">
        <f t="shared" si="1136"/>
        <v>174</v>
      </c>
      <c r="DN391" s="157">
        <f t="shared" si="1137"/>
        <v>3.4872180451127814</v>
      </c>
      <c r="DO391" s="158">
        <f t="shared" si="1137"/>
        <v>3.6620689655172418</v>
      </c>
      <c r="DP391" s="157">
        <f t="shared" si="1138"/>
        <v>463.79999999999995</v>
      </c>
      <c r="DQ391" s="158">
        <f t="shared" si="1138"/>
        <v>637.20000000000005</v>
      </c>
      <c r="DR391" s="157">
        <f t="shared" si="1139"/>
        <v>77.157142857142873</v>
      </c>
      <c r="DS391" s="158">
        <f t="shared" si="1139"/>
        <v>79.477586206896561</v>
      </c>
      <c r="DT391" s="157">
        <f t="shared" si="1140"/>
        <v>10261.900000000001</v>
      </c>
      <c r="DU391" s="158">
        <f t="shared" si="1140"/>
        <v>13829.100000000002</v>
      </c>
      <c r="DV391" s="155">
        <v>70</v>
      </c>
      <c r="DW391" s="156">
        <v>79</v>
      </c>
      <c r="DX391" s="157">
        <f t="shared" si="1141"/>
        <v>70</v>
      </c>
      <c r="DY391" s="158">
        <f t="shared" si="1141"/>
        <v>79</v>
      </c>
      <c r="DZ391" s="155">
        <v>48</v>
      </c>
      <c r="EA391" s="156">
        <v>73</v>
      </c>
      <c r="EB391" s="157">
        <f t="shared" si="1142"/>
        <v>48</v>
      </c>
      <c r="EC391" s="158">
        <f t="shared" si="1142"/>
        <v>73</v>
      </c>
      <c r="ED391" s="155"/>
      <c r="EE391" s="156"/>
      <c r="EF391" s="157">
        <f t="shared" si="1143"/>
        <v>0</v>
      </c>
      <c r="EG391" s="158">
        <f t="shared" si="1143"/>
        <v>0</v>
      </c>
      <c r="EH391" s="157">
        <f t="shared" si="1144"/>
        <v>118</v>
      </c>
      <c r="EI391" s="158">
        <f t="shared" si="1144"/>
        <v>152</v>
      </c>
      <c r="EJ391" s="157">
        <f t="shared" si="1145"/>
        <v>118</v>
      </c>
      <c r="EK391" s="158">
        <f t="shared" si="1145"/>
        <v>152</v>
      </c>
      <c r="EL391" s="155">
        <v>2.8</v>
      </c>
      <c r="EM391" s="156">
        <v>3.1</v>
      </c>
      <c r="EN391" s="157">
        <f t="shared" si="1146"/>
        <v>196</v>
      </c>
      <c r="EO391" s="158">
        <f t="shared" si="1146"/>
        <v>244.9</v>
      </c>
      <c r="EP391" s="155">
        <v>3.7</v>
      </c>
      <c r="EQ391" s="156">
        <v>3.5</v>
      </c>
      <c r="ER391" s="157">
        <f t="shared" si="1147"/>
        <v>177.60000000000002</v>
      </c>
      <c r="ES391" s="158">
        <f t="shared" si="1147"/>
        <v>255.5</v>
      </c>
      <c r="ET391" s="155"/>
      <c r="EU391" s="156"/>
      <c r="EV391" s="157">
        <f t="shared" si="1148"/>
        <v>0</v>
      </c>
      <c r="EW391" s="158">
        <f t="shared" si="1148"/>
        <v>0</v>
      </c>
      <c r="EX391" s="157">
        <f t="shared" si="1149"/>
        <v>3.1661016949152545</v>
      </c>
      <c r="EY391" s="158">
        <f t="shared" si="1149"/>
        <v>3.2921052631578944</v>
      </c>
      <c r="EZ391" s="157">
        <f t="shared" si="1150"/>
        <v>373.6</v>
      </c>
      <c r="FA391" s="158">
        <f t="shared" si="1150"/>
        <v>500.4</v>
      </c>
      <c r="FB391" s="155">
        <v>63.8</v>
      </c>
      <c r="FC391" s="156">
        <v>66.900000000000006</v>
      </c>
      <c r="FD391" s="157">
        <f t="shared" si="1151"/>
        <v>4466</v>
      </c>
      <c r="FE391" s="158">
        <f t="shared" si="1151"/>
        <v>5285.1</v>
      </c>
      <c r="FF391" s="155">
        <v>56.6</v>
      </c>
      <c r="FG391" s="156">
        <v>54.6</v>
      </c>
      <c r="FH391" s="157">
        <f t="shared" si="1152"/>
        <v>2716.8</v>
      </c>
      <c r="FI391" s="158">
        <f t="shared" si="1152"/>
        <v>3985.8</v>
      </c>
      <c r="FJ391" s="155"/>
      <c r="FK391" s="156"/>
      <c r="FL391" s="157">
        <f t="shared" si="1153"/>
        <v>0</v>
      </c>
      <c r="FM391" s="158">
        <f t="shared" si="1153"/>
        <v>0</v>
      </c>
      <c r="FN391" s="157">
        <f t="shared" si="1154"/>
        <v>60.871186440677967</v>
      </c>
      <c r="FO391" s="158">
        <f t="shared" si="1154"/>
        <v>60.99276315789475</v>
      </c>
      <c r="FP391" s="157">
        <f t="shared" si="1155"/>
        <v>7182.8</v>
      </c>
      <c r="FQ391" s="158">
        <f t="shared" si="1155"/>
        <v>9270.9000000000015</v>
      </c>
      <c r="FR391" s="155">
        <v>49</v>
      </c>
      <c r="FS391" s="156">
        <v>60</v>
      </c>
      <c r="FT391" s="157">
        <f t="shared" si="1156"/>
        <v>49</v>
      </c>
      <c r="FU391" s="158">
        <f t="shared" si="1156"/>
        <v>60</v>
      </c>
      <c r="FV391" s="155">
        <v>4.8</v>
      </c>
      <c r="FW391" s="156">
        <v>4</v>
      </c>
      <c r="FX391" s="157">
        <f t="shared" si="1157"/>
        <v>235.2</v>
      </c>
      <c r="FY391" s="158">
        <f t="shared" si="1157"/>
        <v>240</v>
      </c>
      <c r="FZ391" s="155">
        <v>56.9</v>
      </c>
      <c r="GA391" s="156">
        <v>48.3</v>
      </c>
      <c r="GB391" s="157">
        <f t="shared" si="1158"/>
        <v>2788.1</v>
      </c>
      <c r="GC391" s="158">
        <f t="shared" si="1158"/>
        <v>2898</v>
      </c>
      <c r="GD391" s="157">
        <f t="shared" si="1159"/>
        <v>172</v>
      </c>
      <c r="GE391" s="158">
        <f t="shared" si="1159"/>
        <v>218</v>
      </c>
      <c r="GF391" s="157">
        <f t="shared" si="1159"/>
        <v>172</v>
      </c>
      <c r="GG391" s="158">
        <f t="shared" si="1159"/>
        <v>218</v>
      </c>
      <c r="GH391" s="157">
        <f t="shared" si="1160"/>
        <v>525.79999999999995</v>
      </c>
      <c r="GI391" s="158">
        <f t="shared" si="1160"/>
        <v>748.6</v>
      </c>
      <c r="GJ391" s="157">
        <f t="shared" si="1161"/>
        <v>12411.8</v>
      </c>
      <c r="GK391" s="158">
        <f t="shared" si="1161"/>
        <v>16513.2</v>
      </c>
      <c r="GL391" s="157">
        <f t="shared" si="1162"/>
        <v>79</v>
      </c>
      <c r="GM391" s="158">
        <f t="shared" si="1162"/>
        <v>108</v>
      </c>
      <c r="GN391" s="157">
        <f t="shared" si="1162"/>
        <v>79</v>
      </c>
      <c r="GO391" s="158">
        <f t="shared" si="1162"/>
        <v>108</v>
      </c>
      <c r="GP391" s="157">
        <f t="shared" si="1163"/>
        <v>311.60000000000002</v>
      </c>
      <c r="GQ391" s="158">
        <f t="shared" si="1163"/>
        <v>389</v>
      </c>
      <c r="GR391" s="157">
        <f t="shared" si="1164"/>
        <v>5032.8999999999996</v>
      </c>
      <c r="GS391" s="158">
        <f t="shared" si="1164"/>
        <v>6586.8</v>
      </c>
      <c r="GT391" s="157">
        <f t="shared" si="1165"/>
        <v>251</v>
      </c>
      <c r="GU391" s="158">
        <f t="shared" si="1165"/>
        <v>326</v>
      </c>
      <c r="GV391" s="157">
        <f t="shared" si="1165"/>
        <v>251</v>
      </c>
      <c r="GW391" s="158">
        <f t="shared" si="1165"/>
        <v>326</v>
      </c>
      <c r="GX391" s="157">
        <f t="shared" si="1166"/>
        <v>837.4</v>
      </c>
      <c r="GY391" s="158">
        <f t="shared" si="1166"/>
        <v>1137.5999999999999</v>
      </c>
      <c r="GZ391" s="157">
        <f t="shared" si="1166"/>
        <v>17444.699999999997</v>
      </c>
      <c r="HA391" s="158">
        <f t="shared" si="1166"/>
        <v>23100</v>
      </c>
      <c r="HB391" s="157">
        <f t="shared" si="1167"/>
        <v>0</v>
      </c>
      <c r="HC391" s="158">
        <f t="shared" si="1167"/>
        <v>0</v>
      </c>
      <c r="HD391" s="157">
        <f t="shared" si="1167"/>
        <v>0</v>
      </c>
      <c r="HE391" s="158">
        <f t="shared" si="1167"/>
        <v>0</v>
      </c>
      <c r="HF391" s="157" t="str">
        <f t="shared" si="1168"/>
        <v/>
      </c>
      <c r="HG391" s="158" t="str">
        <f t="shared" si="1168"/>
        <v/>
      </c>
      <c r="HH391" s="157" t="str">
        <f t="shared" si="1169"/>
        <v/>
      </c>
      <c r="HI391" s="158" t="str">
        <f t="shared" si="1169"/>
        <v/>
      </c>
      <c r="HJ391" s="157">
        <f t="shared" si="1170"/>
        <v>1072.5999999999999</v>
      </c>
      <c r="HK391" s="158">
        <f t="shared" si="1170"/>
        <v>1377.6</v>
      </c>
      <c r="HL391" s="157">
        <f t="shared" si="1171"/>
        <v>20232.8</v>
      </c>
      <c r="HM391" s="158">
        <f t="shared" si="1171"/>
        <v>25998.000000000004</v>
      </c>
    </row>
    <row r="392" spans="1:221">
      <c r="A392" s="265" t="s">
        <v>693</v>
      </c>
      <c r="B392" s="213" t="s">
        <v>794</v>
      </c>
      <c r="C392" s="214"/>
      <c r="D392" s="13">
        <v>227687</v>
      </c>
      <c r="E392" s="13">
        <v>10</v>
      </c>
      <c r="F392" s="155">
        <v>165</v>
      </c>
      <c r="G392" s="156">
        <v>181</v>
      </c>
      <c r="H392" s="155">
        <v>5</v>
      </c>
      <c r="I392" s="156">
        <v>9</v>
      </c>
      <c r="J392" s="157">
        <f t="shared" si="1104"/>
        <v>160</v>
      </c>
      <c r="K392" s="158">
        <f t="shared" si="1104"/>
        <v>172</v>
      </c>
      <c r="L392" s="155"/>
      <c r="M392" s="156"/>
      <c r="N392" s="157">
        <f t="shared" si="1105"/>
        <v>160</v>
      </c>
      <c r="O392" s="158">
        <f t="shared" si="1105"/>
        <v>172</v>
      </c>
      <c r="P392" s="157">
        <f t="shared" si="1105"/>
        <v>160</v>
      </c>
      <c r="Q392" s="158">
        <f t="shared" si="1105"/>
        <v>172</v>
      </c>
      <c r="R392" s="155">
        <v>16</v>
      </c>
      <c r="S392" s="156">
        <v>13</v>
      </c>
      <c r="T392" s="157">
        <f t="shared" si="1106"/>
        <v>16</v>
      </c>
      <c r="U392" s="158">
        <f t="shared" si="1106"/>
        <v>13</v>
      </c>
      <c r="V392" s="155">
        <v>8</v>
      </c>
      <c r="W392" s="156">
        <v>8</v>
      </c>
      <c r="X392" s="157">
        <f t="shared" si="1107"/>
        <v>8</v>
      </c>
      <c r="Y392" s="158">
        <f t="shared" si="1107"/>
        <v>8</v>
      </c>
      <c r="Z392" s="155"/>
      <c r="AA392" s="156"/>
      <c r="AB392" s="157">
        <f t="shared" si="1108"/>
        <v>0</v>
      </c>
      <c r="AC392" s="158">
        <f t="shared" si="1108"/>
        <v>0</v>
      </c>
      <c r="AD392" s="157">
        <f t="shared" si="1109"/>
        <v>24</v>
      </c>
      <c r="AE392" s="158">
        <f t="shared" si="1109"/>
        <v>21</v>
      </c>
      <c r="AF392" s="157">
        <f t="shared" si="1110"/>
        <v>24</v>
      </c>
      <c r="AG392" s="158">
        <f t="shared" si="1110"/>
        <v>21</v>
      </c>
      <c r="AH392" s="155">
        <v>1.8</v>
      </c>
      <c r="AI392" s="156">
        <v>2.6</v>
      </c>
      <c r="AJ392" s="157">
        <f t="shared" si="1111"/>
        <v>28.8</v>
      </c>
      <c r="AK392" s="157">
        <f t="shared" si="1111"/>
        <v>33.800000000000004</v>
      </c>
      <c r="AL392" s="155">
        <v>0.6</v>
      </c>
      <c r="AM392" s="156">
        <v>2.6</v>
      </c>
      <c r="AN392" s="157">
        <f t="shared" si="1112"/>
        <v>4.8</v>
      </c>
      <c r="AO392" s="157">
        <f t="shared" si="1112"/>
        <v>20.8</v>
      </c>
      <c r="AP392" s="155"/>
      <c r="AQ392" s="156"/>
      <c r="AR392" s="157">
        <f t="shared" si="1113"/>
        <v>0</v>
      </c>
      <c r="AS392" s="158">
        <f t="shared" si="1113"/>
        <v>0</v>
      </c>
      <c r="AT392" s="157">
        <f t="shared" si="1114"/>
        <v>1.4000000000000001</v>
      </c>
      <c r="AU392" s="158">
        <f t="shared" si="1114"/>
        <v>2.6000000000000005</v>
      </c>
      <c r="AV392" s="157">
        <f t="shared" si="1115"/>
        <v>33.6</v>
      </c>
      <c r="AW392" s="158">
        <f t="shared" si="1115"/>
        <v>54.600000000000009</v>
      </c>
      <c r="AX392" s="155">
        <v>52.4</v>
      </c>
      <c r="AY392" s="156">
        <v>65.099999999999994</v>
      </c>
      <c r="AZ392" s="157">
        <f t="shared" si="1116"/>
        <v>838.4</v>
      </c>
      <c r="BA392" s="158">
        <f t="shared" si="1116"/>
        <v>846.3</v>
      </c>
      <c r="BB392" s="155">
        <v>13.4</v>
      </c>
      <c r="BC392" s="156">
        <v>56.6</v>
      </c>
      <c r="BD392" s="157">
        <f t="shared" si="1117"/>
        <v>107.2</v>
      </c>
      <c r="BE392" s="158">
        <f t="shared" si="1117"/>
        <v>452.8</v>
      </c>
      <c r="BF392" s="155"/>
      <c r="BG392" s="156"/>
      <c r="BH392" s="157">
        <f t="shared" si="1118"/>
        <v>0</v>
      </c>
      <c r="BI392" s="158">
        <f t="shared" si="1118"/>
        <v>0</v>
      </c>
      <c r="BJ392" s="157">
        <f t="shared" si="1119"/>
        <v>39.4</v>
      </c>
      <c r="BK392" s="158">
        <f t="shared" si="1119"/>
        <v>61.861904761904761</v>
      </c>
      <c r="BL392" s="157">
        <f t="shared" si="1120"/>
        <v>945.59999999999991</v>
      </c>
      <c r="BM392" s="158">
        <f t="shared" si="1120"/>
        <v>1299.0999999999999</v>
      </c>
      <c r="BN392" s="155">
        <v>70</v>
      </c>
      <c r="BO392" s="156">
        <v>63</v>
      </c>
      <c r="BP392" s="157">
        <f t="shared" si="1121"/>
        <v>70</v>
      </c>
      <c r="BQ392" s="158">
        <f t="shared" si="1121"/>
        <v>63</v>
      </c>
      <c r="BR392" s="155">
        <v>6</v>
      </c>
      <c r="BS392" s="156">
        <v>16</v>
      </c>
      <c r="BT392" s="157">
        <f t="shared" si="1122"/>
        <v>6</v>
      </c>
      <c r="BU392" s="158">
        <f t="shared" si="1122"/>
        <v>16</v>
      </c>
      <c r="BV392" s="155"/>
      <c r="BW392" s="156"/>
      <c r="BX392" s="157">
        <f t="shared" si="1123"/>
        <v>0</v>
      </c>
      <c r="BY392" s="158">
        <f t="shared" si="1123"/>
        <v>0</v>
      </c>
      <c r="BZ392" s="157">
        <f t="shared" si="1124"/>
        <v>76</v>
      </c>
      <c r="CA392" s="158">
        <f t="shared" si="1124"/>
        <v>79</v>
      </c>
      <c r="CB392" s="157">
        <f t="shared" si="1125"/>
        <v>76</v>
      </c>
      <c r="CC392" s="158">
        <f t="shared" si="1125"/>
        <v>79</v>
      </c>
      <c r="CD392" s="155">
        <v>2.4</v>
      </c>
      <c r="CE392" s="156">
        <v>2.5</v>
      </c>
      <c r="CF392" s="157">
        <f t="shared" si="1126"/>
        <v>168</v>
      </c>
      <c r="CG392" s="158">
        <f t="shared" si="1126"/>
        <v>157.5</v>
      </c>
      <c r="CH392" s="155">
        <v>2.2000000000000002</v>
      </c>
      <c r="CI392" s="156">
        <v>3.8</v>
      </c>
      <c r="CJ392" s="157">
        <f t="shared" si="1127"/>
        <v>13.200000000000001</v>
      </c>
      <c r="CK392" s="158">
        <f t="shared" si="1127"/>
        <v>60.8</v>
      </c>
      <c r="CL392" s="155"/>
      <c r="CM392" s="156"/>
      <c r="CN392" s="157">
        <f t="shared" si="1128"/>
        <v>0</v>
      </c>
      <c r="CO392" s="158">
        <f t="shared" si="1128"/>
        <v>0</v>
      </c>
      <c r="CP392" s="157">
        <f t="shared" si="1129"/>
        <v>2.3842105263157891</v>
      </c>
      <c r="CQ392" s="158">
        <f t="shared" si="1129"/>
        <v>2.7632911392405064</v>
      </c>
      <c r="CR392" s="157">
        <f t="shared" si="1130"/>
        <v>181.19999999999996</v>
      </c>
      <c r="CS392" s="158">
        <f t="shared" si="1130"/>
        <v>218.3</v>
      </c>
      <c r="CT392" s="155">
        <v>73.2</v>
      </c>
      <c r="CU392" s="156">
        <v>70.900000000000006</v>
      </c>
      <c r="CV392" s="157">
        <f t="shared" si="1131"/>
        <v>5124</v>
      </c>
      <c r="CW392" s="158">
        <f t="shared" si="1131"/>
        <v>4466.7000000000007</v>
      </c>
      <c r="CX392" s="155">
        <v>72.8</v>
      </c>
      <c r="CY392" s="156">
        <v>59.8</v>
      </c>
      <c r="CZ392" s="157">
        <f t="shared" si="1132"/>
        <v>436.79999999999995</v>
      </c>
      <c r="DA392" s="158">
        <f t="shared" si="1132"/>
        <v>956.8</v>
      </c>
      <c r="DB392" s="155"/>
      <c r="DC392" s="156"/>
      <c r="DD392" s="157">
        <f t="shared" si="1133"/>
        <v>0</v>
      </c>
      <c r="DE392" s="158">
        <f t="shared" si="1133"/>
        <v>0</v>
      </c>
      <c r="DF392" s="157">
        <f t="shared" si="1134"/>
        <v>73.168421052631587</v>
      </c>
      <c r="DG392" s="158">
        <f t="shared" si="1134"/>
        <v>68.651898734177223</v>
      </c>
      <c r="DH392" s="157">
        <f t="shared" si="1135"/>
        <v>5560.8</v>
      </c>
      <c r="DI392" s="158">
        <f t="shared" si="1135"/>
        <v>5423.5000000000009</v>
      </c>
      <c r="DJ392" s="157">
        <f t="shared" si="1136"/>
        <v>100</v>
      </c>
      <c r="DK392" s="158">
        <f t="shared" si="1136"/>
        <v>100</v>
      </c>
      <c r="DL392" s="157">
        <f t="shared" si="1136"/>
        <v>100</v>
      </c>
      <c r="DM392" s="158">
        <f t="shared" si="1136"/>
        <v>100</v>
      </c>
      <c r="DN392" s="157">
        <f t="shared" si="1137"/>
        <v>2.1479999999999997</v>
      </c>
      <c r="DO392" s="158">
        <f t="shared" si="1137"/>
        <v>2.7290000000000005</v>
      </c>
      <c r="DP392" s="157">
        <f t="shared" si="1138"/>
        <v>214.79999999999995</v>
      </c>
      <c r="DQ392" s="158">
        <f t="shared" si="1138"/>
        <v>272.90000000000003</v>
      </c>
      <c r="DR392" s="157">
        <f t="shared" si="1139"/>
        <v>65.063999999999993</v>
      </c>
      <c r="DS392" s="158">
        <f t="shared" si="1139"/>
        <v>67.225999999999999</v>
      </c>
      <c r="DT392" s="157">
        <f t="shared" si="1140"/>
        <v>6506.4</v>
      </c>
      <c r="DU392" s="158">
        <f t="shared" si="1140"/>
        <v>6722.6</v>
      </c>
      <c r="DV392" s="155">
        <v>39</v>
      </c>
      <c r="DW392" s="156">
        <v>36</v>
      </c>
      <c r="DX392" s="157">
        <f t="shared" si="1141"/>
        <v>39</v>
      </c>
      <c r="DY392" s="158">
        <f t="shared" si="1141"/>
        <v>36</v>
      </c>
      <c r="DZ392" s="155">
        <v>17</v>
      </c>
      <c r="EA392" s="156">
        <v>16</v>
      </c>
      <c r="EB392" s="157">
        <f t="shared" si="1142"/>
        <v>17</v>
      </c>
      <c r="EC392" s="158">
        <f t="shared" si="1142"/>
        <v>16</v>
      </c>
      <c r="ED392" s="155"/>
      <c r="EE392" s="156"/>
      <c r="EF392" s="157">
        <f t="shared" si="1143"/>
        <v>0</v>
      </c>
      <c r="EG392" s="158">
        <f t="shared" si="1143"/>
        <v>0</v>
      </c>
      <c r="EH392" s="157">
        <f t="shared" si="1144"/>
        <v>56</v>
      </c>
      <c r="EI392" s="158">
        <f t="shared" si="1144"/>
        <v>52</v>
      </c>
      <c r="EJ392" s="157">
        <f t="shared" si="1145"/>
        <v>56</v>
      </c>
      <c r="EK392" s="158">
        <f t="shared" si="1145"/>
        <v>52</v>
      </c>
      <c r="EL392" s="155">
        <v>2.5</v>
      </c>
      <c r="EM392" s="156">
        <v>2.2999999999999998</v>
      </c>
      <c r="EN392" s="157">
        <f t="shared" si="1146"/>
        <v>97.5</v>
      </c>
      <c r="EO392" s="158">
        <f t="shared" si="1146"/>
        <v>82.8</v>
      </c>
      <c r="EP392" s="155">
        <v>2.8</v>
      </c>
      <c r="EQ392" s="156">
        <v>2.6</v>
      </c>
      <c r="ER392" s="157">
        <f t="shared" si="1147"/>
        <v>47.599999999999994</v>
      </c>
      <c r="ES392" s="158">
        <f t="shared" si="1147"/>
        <v>41.6</v>
      </c>
      <c r="ET392" s="155"/>
      <c r="EU392" s="156"/>
      <c r="EV392" s="157">
        <f t="shared" si="1148"/>
        <v>0</v>
      </c>
      <c r="EW392" s="158">
        <f t="shared" si="1148"/>
        <v>0</v>
      </c>
      <c r="EX392" s="157">
        <f t="shared" si="1149"/>
        <v>2.5910714285714285</v>
      </c>
      <c r="EY392" s="158">
        <f t="shared" si="1149"/>
        <v>2.3923076923076922</v>
      </c>
      <c r="EZ392" s="157">
        <f t="shared" si="1150"/>
        <v>145.1</v>
      </c>
      <c r="FA392" s="158">
        <f t="shared" si="1150"/>
        <v>124.39999999999999</v>
      </c>
      <c r="FB392" s="155">
        <v>55.3</v>
      </c>
      <c r="FC392" s="156">
        <v>56.5</v>
      </c>
      <c r="FD392" s="157">
        <f t="shared" si="1151"/>
        <v>2156.6999999999998</v>
      </c>
      <c r="FE392" s="158">
        <f t="shared" si="1151"/>
        <v>2034</v>
      </c>
      <c r="FF392" s="155">
        <v>57</v>
      </c>
      <c r="FG392" s="156">
        <v>44.1</v>
      </c>
      <c r="FH392" s="157">
        <f t="shared" si="1152"/>
        <v>969</v>
      </c>
      <c r="FI392" s="158">
        <f t="shared" si="1152"/>
        <v>705.6</v>
      </c>
      <c r="FJ392" s="155"/>
      <c r="FK392" s="156"/>
      <c r="FL392" s="157">
        <f t="shared" si="1153"/>
        <v>0</v>
      </c>
      <c r="FM392" s="158">
        <f t="shared" si="1153"/>
        <v>0</v>
      </c>
      <c r="FN392" s="157">
        <f t="shared" si="1154"/>
        <v>55.816071428571426</v>
      </c>
      <c r="FO392" s="158">
        <f t="shared" si="1154"/>
        <v>52.684615384615384</v>
      </c>
      <c r="FP392" s="157">
        <f t="shared" si="1155"/>
        <v>3125.7</v>
      </c>
      <c r="FQ392" s="158">
        <f t="shared" si="1155"/>
        <v>2739.6</v>
      </c>
      <c r="FR392" s="155">
        <v>4</v>
      </c>
      <c r="FS392" s="156">
        <v>20</v>
      </c>
      <c r="FT392" s="157">
        <f t="shared" si="1156"/>
        <v>4</v>
      </c>
      <c r="FU392" s="158">
        <f t="shared" si="1156"/>
        <v>20</v>
      </c>
      <c r="FV392" s="155">
        <v>2.5</v>
      </c>
      <c r="FW392" s="156">
        <v>1.6</v>
      </c>
      <c r="FX392" s="157">
        <f t="shared" si="1157"/>
        <v>10</v>
      </c>
      <c r="FY392" s="158">
        <f t="shared" si="1157"/>
        <v>32</v>
      </c>
      <c r="FZ392" s="155">
        <v>34</v>
      </c>
      <c r="GA392" s="156">
        <v>19.899999999999999</v>
      </c>
      <c r="GB392" s="157">
        <f t="shared" si="1158"/>
        <v>136</v>
      </c>
      <c r="GC392" s="158">
        <f t="shared" si="1158"/>
        <v>398</v>
      </c>
      <c r="GD392" s="157">
        <f t="shared" si="1159"/>
        <v>125</v>
      </c>
      <c r="GE392" s="158">
        <f t="shared" si="1159"/>
        <v>112</v>
      </c>
      <c r="GF392" s="157">
        <f t="shared" si="1159"/>
        <v>125</v>
      </c>
      <c r="GG392" s="158">
        <f t="shared" si="1159"/>
        <v>112</v>
      </c>
      <c r="GH392" s="157">
        <f t="shared" si="1160"/>
        <v>294.3</v>
      </c>
      <c r="GI392" s="158">
        <f t="shared" si="1160"/>
        <v>274.10000000000002</v>
      </c>
      <c r="GJ392" s="157">
        <f t="shared" si="1161"/>
        <v>8119.0999999999995</v>
      </c>
      <c r="GK392" s="158">
        <f t="shared" si="1161"/>
        <v>7347.0000000000009</v>
      </c>
      <c r="GL392" s="157">
        <f t="shared" si="1162"/>
        <v>31</v>
      </c>
      <c r="GM392" s="158">
        <f t="shared" si="1162"/>
        <v>40</v>
      </c>
      <c r="GN392" s="157">
        <f t="shared" si="1162"/>
        <v>31</v>
      </c>
      <c r="GO392" s="158">
        <f t="shared" si="1162"/>
        <v>40</v>
      </c>
      <c r="GP392" s="157">
        <f t="shared" si="1163"/>
        <v>65.599999999999994</v>
      </c>
      <c r="GQ392" s="158">
        <f t="shared" si="1163"/>
        <v>123.19999999999999</v>
      </c>
      <c r="GR392" s="157">
        <f t="shared" si="1164"/>
        <v>1513</v>
      </c>
      <c r="GS392" s="158">
        <f t="shared" si="1164"/>
        <v>2115.1999999999998</v>
      </c>
      <c r="GT392" s="157">
        <f t="shared" si="1165"/>
        <v>156</v>
      </c>
      <c r="GU392" s="158">
        <f t="shared" si="1165"/>
        <v>152</v>
      </c>
      <c r="GV392" s="157">
        <f t="shared" si="1165"/>
        <v>156</v>
      </c>
      <c r="GW392" s="158">
        <f t="shared" si="1165"/>
        <v>152</v>
      </c>
      <c r="GX392" s="157">
        <f t="shared" si="1166"/>
        <v>359.9</v>
      </c>
      <c r="GY392" s="158">
        <f t="shared" si="1166"/>
        <v>397.3</v>
      </c>
      <c r="GZ392" s="157">
        <f t="shared" si="1166"/>
        <v>9632.0999999999985</v>
      </c>
      <c r="HA392" s="158">
        <f t="shared" si="1166"/>
        <v>9462.2000000000007</v>
      </c>
      <c r="HB392" s="157">
        <f t="shared" si="1167"/>
        <v>0</v>
      </c>
      <c r="HC392" s="158">
        <f t="shared" si="1167"/>
        <v>0</v>
      </c>
      <c r="HD392" s="157">
        <f t="shared" si="1167"/>
        <v>0</v>
      </c>
      <c r="HE392" s="158">
        <f t="shared" si="1167"/>
        <v>0</v>
      </c>
      <c r="HF392" s="157" t="str">
        <f t="shared" si="1168"/>
        <v/>
      </c>
      <c r="HG392" s="158" t="str">
        <f t="shared" si="1168"/>
        <v/>
      </c>
      <c r="HH392" s="157" t="str">
        <f t="shared" si="1169"/>
        <v/>
      </c>
      <c r="HI392" s="158" t="str">
        <f t="shared" si="1169"/>
        <v/>
      </c>
      <c r="HJ392" s="157">
        <f t="shared" si="1170"/>
        <v>369.9</v>
      </c>
      <c r="HK392" s="158">
        <f t="shared" si="1170"/>
        <v>429.3</v>
      </c>
      <c r="HL392" s="157">
        <f t="shared" si="1171"/>
        <v>9768.0999999999985</v>
      </c>
      <c r="HM392" s="158">
        <f t="shared" si="1171"/>
        <v>9860.2000000000007</v>
      </c>
    </row>
    <row r="393" spans="1:221">
      <c r="A393" s="265" t="s">
        <v>693</v>
      </c>
      <c r="B393" s="213" t="s">
        <v>795</v>
      </c>
      <c r="C393" s="214"/>
      <c r="D393" s="13">
        <v>382911</v>
      </c>
      <c r="E393" s="13">
        <v>10</v>
      </c>
      <c r="F393" s="155">
        <v>16</v>
      </c>
      <c r="G393" s="156">
        <v>14</v>
      </c>
      <c r="H393" s="155">
        <v>0</v>
      </c>
      <c r="I393" s="156">
        <v>0</v>
      </c>
      <c r="J393" s="157">
        <f t="shared" si="1104"/>
        <v>16</v>
      </c>
      <c r="K393" s="158">
        <f t="shared" si="1104"/>
        <v>14</v>
      </c>
      <c r="L393" s="155"/>
      <c r="M393" s="156"/>
      <c r="N393" s="157">
        <f t="shared" si="1105"/>
        <v>16</v>
      </c>
      <c r="O393" s="158">
        <f t="shared" si="1105"/>
        <v>14</v>
      </c>
      <c r="P393" s="157">
        <f t="shared" si="1105"/>
        <v>16</v>
      </c>
      <c r="Q393" s="158">
        <f t="shared" si="1105"/>
        <v>14</v>
      </c>
      <c r="R393" s="155">
        <v>0</v>
      </c>
      <c r="S393" s="156">
        <v>0</v>
      </c>
      <c r="T393" s="157">
        <f t="shared" si="1106"/>
        <v>0</v>
      </c>
      <c r="U393" s="158">
        <f t="shared" si="1106"/>
        <v>0</v>
      </c>
      <c r="V393" s="155">
        <v>0</v>
      </c>
      <c r="W393" s="156">
        <v>0</v>
      </c>
      <c r="X393" s="157">
        <f t="shared" si="1107"/>
        <v>0</v>
      </c>
      <c r="Y393" s="158">
        <f t="shared" si="1107"/>
        <v>0</v>
      </c>
      <c r="Z393" s="155"/>
      <c r="AA393" s="156"/>
      <c r="AB393" s="157">
        <f t="shared" si="1108"/>
        <v>0</v>
      </c>
      <c r="AC393" s="158">
        <f t="shared" si="1108"/>
        <v>0</v>
      </c>
      <c r="AD393" s="157">
        <f t="shared" si="1109"/>
        <v>0</v>
      </c>
      <c r="AE393" s="158">
        <f t="shared" si="1109"/>
        <v>0</v>
      </c>
      <c r="AF393" s="157">
        <f t="shared" si="1110"/>
        <v>0</v>
      </c>
      <c r="AG393" s="158">
        <f t="shared" si="1110"/>
        <v>0</v>
      </c>
      <c r="AH393" s="155">
        <v>0</v>
      </c>
      <c r="AI393" s="156">
        <v>0</v>
      </c>
      <c r="AJ393" s="157">
        <f t="shared" si="1111"/>
        <v>0</v>
      </c>
      <c r="AK393" s="157">
        <f t="shared" si="1111"/>
        <v>0</v>
      </c>
      <c r="AL393" s="155">
        <v>0</v>
      </c>
      <c r="AM393" s="156">
        <v>0</v>
      </c>
      <c r="AN393" s="157">
        <f t="shared" si="1112"/>
        <v>0</v>
      </c>
      <c r="AO393" s="157">
        <f t="shared" si="1112"/>
        <v>0</v>
      </c>
      <c r="AP393" s="155"/>
      <c r="AQ393" s="156"/>
      <c r="AR393" s="157">
        <f t="shared" si="1113"/>
        <v>0</v>
      </c>
      <c r="AS393" s="158">
        <f t="shared" si="1113"/>
        <v>0</v>
      </c>
      <c r="AT393" s="157">
        <f t="shared" si="1114"/>
        <v>0</v>
      </c>
      <c r="AU393" s="158">
        <f t="shared" si="1114"/>
        <v>0</v>
      </c>
      <c r="AV393" s="157">
        <f t="shared" si="1115"/>
        <v>0</v>
      </c>
      <c r="AW393" s="158">
        <f t="shared" si="1115"/>
        <v>0</v>
      </c>
      <c r="AX393" s="155">
        <v>0</v>
      </c>
      <c r="AY393" s="156">
        <v>0</v>
      </c>
      <c r="AZ393" s="157">
        <f t="shared" si="1116"/>
        <v>0</v>
      </c>
      <c r="BA393" s="158">
        <f t="shared" si="1116"/>
        <v>0</v>
      </c>
      <c r="BB393" s="155">
        <v>0</v>
      </c>
      <c r="BC393" s="156">
        <v>0</v>
      </c>
      <c r="BD393" s="157">
        <f t="shared" si="1117"/>
        <v>0</v>
      </c>
      <c r="BE393" s="158">
        <f t="shared" si="1117"/>
        <v>0</v>
      </c>
      <c r="BF393" s="155"/>
      <c r="BG393" s="156"/>
      <c r="BH393" s="157">
        <f t="shared" si="1118"/>
        <v>0</v>
      </c>
      <c r="BI393" s="158">
        <f t="shared" si="1118"/>
        <v>0</v>
      </c>
      <c r="BJ393" s="157">
        <f t="shared" si="1119"/>
        <v>0</v>
      </c>
      <c r="BK393" s="158">
        <f t="shared" si="1119"/>
        <v>0</v>
      </c>
      <c r="BL393" s="157">
        <f t="shared" si="1120"/>
        <v>0</v>
      </c>
      <c r="BM393" s="158">
        <f t="shared" si="1120"/>
        <v>0</v>
      </c>
      <c r="BN393" s="155">
        <v>6</v>
      </c>
      <c r="BO393" s="156">
        <v>2</v>
      </c>
      <c r="BP393" s="157">
        <f t="shared" si="1121"/>
        <v>6</v>
      </c>
      <c r="BQ393" s="158">
        <f t="shared" si="1121"/>
        <v>2</v>
      </c>
      <c r="BR393" s="155">
        <v>1</v>
      </c>
      <c r="BS393" s="156">
        <v>4</v>
      </c>
      <c r="BT393" s="157">
        <f t="shared" si="1122"/>
        <v>1</v>
      </c>
      <c r="BU393" s="158">
        <f t="shared" si="1122"/>
        <v>4</v>
      </c>
      <c r="BV393" s="155"/>
      <c r="BW393" s="156"/>
      <c r="BX393" s="157">
        <f t="shared" si="1123"/>
        <v>0</v>
      </c>
      <c r="BY393" s="158">
        <f t="shared" si="1123"/>
        <v>0</v>
      </c>
      <c r="BZ393" s="157">
        <f t="shared" si="1124"/>
        <v>7</v>
      </c>
      <c r="CA393" s="158">
        <f t="shared" si="1124"/>
        <v>6</v>
      </c>
      <c r="CB393" s="157">
        <f t="shared" si="1125"/>
        <v>7</v>
      </c>
      <c r="CC393" s="158">
        <f t="shared" si="1125"/>
        <v>6</v>
      </c>
      <c r="CD393" s="155">
        <v>3</v>
      </c>
      <c r="CE393" s="156">
        <v>3</v>
      </c>
      <c r="CF393" s="157">
        <f t="shared" si="1126"/>
        <v>18</v>
      </c>
      <c r="CG393" s="158">
        <f t="shared" si="1126"/>
        <v>6</v>
      </c>
      <c r="CH393" s="155">
        <v>3</v>
      </c>
      <c r="CI393" s="156">
        <v>3.9</v>
      </c>
      <c r="CJ393" s="157">
        <f t="shared" si="1127"/>
        <v>3</v>
      </c>
      <c r="CK393" s="158">
        <f t="shared" si="1127"/>
        <v>15.6</v>
      </c>
      <c r="CL393" s="155"/>
      <c r="CM393" s="156"/>
      <c r="CN393" s="157">
        <f t="shared" si="1128"/>
        <v>0</v>
      </c>
      <c r="CO393" s="158">
        <f t="shared" si="1128"/>
        <v>0</v>
      </c>
      <c r="CP393" s="157">
        <f t="shared" si="1129"/>
        <v>3</v>
      </c>
      <c r="CQ393" s="158">
        <f t="shared" si="1129"/>
        <v>3.6</v>
      </c>
      <c r="CR393" s="157">
        <f t="shared" si="1130"/>
        <v>21</v>
      </c>
      <c r="CS393" s="158">
        <f t="shared" si="1130"/>
        <v>21.6</v>
      </c>
      <c r="CT393" s="155">
        <v>68.2</v>
      </c>
      <c r="CU393" s="156">
        <v>51.5</v>
      </c>
      <c r="CV393" s="157">
        <f t="shared" si="1131"/>
        <v>409.20000000000005</v>
      </c>
      <c r="CW393" s="158">
        <f t="shared" si="1131"/>
        <v>103</v>
      </c>
      <c r="CX393" s="155">
        <v>70</v>
      </c>
      <c r="CY393" s="156">
        <v>72.3</v>
      </c>
      <c r="CZ393" s="157">
        <f t="shared" si="1132"/>
        <v>70</v>
      </c>
      <c r="DA393" s="158">
        <f t="shared" si="1132"/>
        <v>289.2</v>
      </c>
      <c r="DB393" s="155"/>
      <c r="DC393" s="156"/>
      <c r="DD393" s="157">
        <f t="shared" si="1133"/>
        <v>0</v>
      </c>
      <c r="DE393" s="158">
        <f t="shared" si="1133"/>
        <v>0</v>
      </c>
      <c r="DF393" s="157">
        <f t="shared" si="1134"/>
        <v>68.45714285714287</v>
      </c>
      <c r="DG393" s="158">
        <f t="shared" si="1134"/>
        <v>65.36666666666666</v>
      </c>
      <c r="DH393" s="157">
        <f t="shared" si="1135"/>
        <v>479.2000000000001</v>
      </c>
      <c r="DI393" s="158">
        <f t="shared" si="1135"/>
        <v>392.19999999999993</v>
      </c>
      <c r="DJ393" s="157">
        <f t="shared" si="1136"/>
        <v>7</v>
      </c>
      <c r="DK393" s="158">
        <f t="shared" si="1136"/>
        <v>6</v>
      </c>
      <c r="DL393" s="157">
        <f t="shared" si="1136"/>
        <v>7</v>
      </c>
      <c r="DM393" s="158">
        <f t="shared" si="1136"/>
        <v>6</v>
      </c>
      <c r="DN393" s="157">
        <f t="shared" si="1137"/>
        <v>3</v>
      </c>
      <c r="DO393" s="158">
        <f t="shared" si="1137"/>
        <v>3.6</v>
      </c>
      <c r="DP393" s="157">
        <f t="shared" si="1138"/>
        <v>21</v>
      </c>
      <c r="DQ393" s="158">
        <f t="shared" si="1138"/>
        <v>21.6</v>
      </c>
      <c r="DR393" s="157">
        <f t="shared" si="1139"/>
        <v>68.45714285714287</v>
      </c>
      <c r="DS393" s="158">
        <f t="shared" si="1139"/>
        <v>65.36666666666666</v>
      </c>
      <c r="DT393" s="157">
        <f t="shared" si="1140"/>
        <v>479.2000000000001</v>
      </c>
      <c r="DU393" s="158">
        <f t="shared" si="1140"/>
        <v>392.19999999999993</v>
      </c>
      <c r="DV393" s="155">
        <v>3</v>
      </c>
      <c r="DW393" s="156">
        <v>2</v>
      </c>
      <c r="DX393" s="157">
        <f t="shared" si="1141"/>
        <v>3</v>
      </c>
      <c r="DY393" s="158">
        <f t="shared" si="1141"/>
        <v>2</v>
      </c>
      <c r="DZ393" s="155">
        <v>4</v>
      </c>
      <c r="EA393" s="156">
        <v>2</v>
      </c>
      <c r="EB393" s="157">
        <f t="shared" si="1142"/>
        <v>4</v>
      </c>
      <c r="EC393" s="158">
        <f t="shared" si="1142"/>
        <v>2</v>
      </c>
      <c r="ED393" s="155"/>
      <c r="EE393" s="156"/>
      <c r="EF393" s="157">
        <f t="shared" si="1143"/>
        <v>0</v>
      </c>
      <c r="EG393" s="158">
        <f t="shared" si="1143"/>
        <v>0</v>
      </c>
      <c r="EH393" s="157">
        <f t="shared" si="1144"/>
        <v>7</v>
      </c>
      <c r="EI393" s="158">
        <f t="shared" si="1144"/>
        <v>4</v>
      </c>
      <c r="EJ393" s="157">
        <f t="shared" si="1145"/>
        <v>7</v>
      </c>
      <c r="EK393" s="158">
        <f t="shared" si="1145"/>
        <v>4</v>
      </c>
      <c r="EL393" s="155">
        <v>3.3</v>
      </c>
      <c r="EM393" s="156">
        <v>5.5</v>
      </c>
      <c r="EN393" s="157">
        <f t="shared" si="1146"/>
        <v>9.8999999999999986</v>
      </c>
      <c r="EO393" s="158">
        <f t="shared" si="1146"/>
        <v>11</v>
      </c>
      <c r="EP393" s="155">
        <v>3.3</v>
      </c>
      <c r="EQ393" s="156">
        <v>2.8</v>
      </c>
      <c r="ER393" s="157">
        <f t="shared" si="1147"/>
        <v>13.2</v>
      </c>
      <c r="ES393" s="158">
        <f t="shared" si="1147"/>
        <v>5.6</v>
      </c>
      <c r="ET393" s="155"/>
      <c r="EU393" s="156"/>
      <c r="EV393" s="157">
        <f t="shared" si="1148"/>
        <v>0</v>
      </c>
      <c r="EW393" s="158">
        <f t="shared" si="1148"/>
        <v>0</v>
      </c>
      <c r="EX393" s="157">
        <f t="shared" si="1149"/>
        <v>3.3</v>
      </c>
      <c r="EY393" s="158">
        <f t="shared" si="1149"/>
        <v>4.1500000000000004</v>
      </c>
      <c r="EZ393" s="157">
        <f t="shared" si="1150"/>
        <v>23.099999999999998</v>
      </c>
      <c r="FA393" s="158">
        <f t="shared" si="1150"/>
        <v>16.600000000000001</v>
      </c>
      <c r="FB393" s="155">
        <v>77</v>
      </c>
      <c r="FC393" s="156">
        <v>45.5</v>
      </c>
      <c r="FD393" s="157">
        <f t="shared" si="1151"/>
        <v>231</v>
      </c>
      <c r="FE393" s="158">
        <f t="shared" si="1151"/>
        <v>91</v>
      </c>
      <c r="FF393" s="155">
        <v>35.5</v>
      </c>
      <c r="FG393" s="156">
        <v>30</v>
      </c>
      <c r="FH393" s="157">
        <f t="shared" si="1152"/>
        <v>142</v>
      </c>
      <c r="FI393" s="158">
        <f t="shared" si="1152"/>
        <v>60</v>
      </c>
      <c r="FJ393" s="155"/>
      <c r="FK393" s="156"/>
      <c r="FL393" s="157">
        <f t="shared" si="1153"/>
        <v>0</v>
      </c>
      <c r="FM393" s="158">
        <f t="shared" si="1153"/>
        <v>0</v>
      </c>
      <c r="FN393" s="157">
        <f t="shared" si="1154"/>
        <v>53.285714285714285</v>
      </c>
      <c r="FO393" s="158">
        <f t="shared" si="1154"/>
        <v>37.75</v>
      </c>
      <c r="FP393" s="157">
        <f t="shared" si="1155"/>
        <v>373</v>
      </c>
      <c r="FQ393" s="158">
        <f t="shared" si="1155"/>
        <v>151</v>
      </c>
      <c r="FR393" s="155">
        <v>2</v>
      </c>
      <c r="FS393" s="156">
        <v>4</v>
      </c>
      <c r="FT393" s="157">
        <f t="shared" si="1156"/>
        <v>2</v>
      </c>
      <c r="FU393" s="158">
        <f t="shared" si="1156"/>
        <v>4</v>
      </c>
      <c r="FV393" s="155">
        <v>5.5</v>
      </c>
      <c r="FW393" s="156">
        <v>3.8</v>
      </c>
      <c r="FX393" s="157">
        <f t="shared" si="1157"/>
        <v>11</v>
      </c>
      <c r="FY393" s="158">
        <f t="shared" si="1157"/>
        <v>15.2</v>
      </c>
      <c r="FZ393" s="155">
        <v>40.5</v>
      </c>
      <c r="GA393" s="156">
        <v>48.8</v>
      </c>
      <c r="GB393" s="157">
        <f t="shared" si="1158"/>
        <v>81</v>
      </c>
      <c r="GC393" s="158">
        <f t="shared" si="1158"/>
        <v>195.2</v>
      </c>
      <c r="GD393" s="157">
        <f t="shared" si="1159"/>
        <v>9</v>
      </c>
      <c r="GE393" s="158">
        <f t="shared" si="1159"/>
        <v>4</v>
      </c>
      <c r="GF393" s="157">
        <f t="shared" si="1159"/>
        <v>9</v>
      </c>
      <c r="GG393" s="158">
        <f t="shared" si="1159"/>
        <v>4</v>
      </c>
      <c r="GH393" s="157">
        <f t="shared" si="1160"/>
        <v>27.9</v>
      </c>
      <c r="GI393" s="158">
        <f t="shared" si="1160"/>
        <v>17</v>
      </c>
      <c r="GJ393" s="157">
        <f t="shared" si="1161"/>
        <v>640.20000000000005</v>
      </c>
      <c r="GK393" s="158">
        <f t="shared" si="1161"/>
        <v>194</v>
      </c>
      <c r="GL393" s="157">
        <f t="shared" si="1162"/>
        <v>5</v>
      </c>
      <c r="GM393" s="158">
        <f t="shared" si="1162"/>
        <v>6</v>
      </c>
      <c r="GN393" s="157">
        <f t="shared" si="1162"/>
        <v>5</v>
      </c>
      <c r="GO393" s="158">
        <f t="shared" si="1162"/>
        <v>6</v>
      </c>
      <c r="GP393" s="157">
        <f t="shared" si="1163"/>
        <v>16.2</v>
      </c>
      <c r="GQ393" s="158">
        <f t="shared" si="1163"/>
        <v>21.2</v>
      </c>
      <c r="GR393" s="157">
        <f t="shared" si="1164"/>
        <v>212</v>
      </c>
      <c r="GS393" s="158">
        <f t="shared" si="1164"/>
        <v>349.2</v>
      </c>
      <c r="GT393" s="157">
        <f t="shared" si="1165"/>
        <v>14</v>
      </c>
      <c r="GU393" s="158">
        <f t="shared" si="1165"/>
        <v>10</v>
      </c>
      <c r="GV393" s="157">
        <f t="shared" si="1165"/>
        <v>14</v>
      </c>
      <c r="GW393" s="158">
        <f t="shared" si="1165"/>
        <v>10</v>
      </c>
      <c r="GX393" s="157">
        <f t="shared" si="1166"/>
        <v>44.099999999999994</v>
      </c>
      <c r="GY393" s="158">
        <f t="shared" si="1166"/>
        <v>38.200000000000003</v>
      </c>
      <c r="GZ393" s="157">
        <f t="shared" si="1166"/>
        <v>852.2</v>
      </c>
      <c r="HA393" s="158">
        <f t="shared" si="1166"/>
        <v>543.20000000000005</v>
      </c>
      <c r="HB393" s="157">
        <f t="shared" si="1167"/>
        <v>0</v>
      </c>
      <c r="HC393" s="158">
        <f t="shared" si="1167"/>
        <v>0</v>
      </c>
      <c r="HD393" s="157">
        <f t="shared" si="1167"/>
        <v>0</v>
      </c>
      <c r="HE393" s="158">
        <f t="shared" si="1167"/>
        <v>0</v>
      </c>
      <c r="HF393" s="157" t="str">
        <f t="shared" si="1168"/>
        <v/>
      </c>
      <c r="HG393" s="158" t="str">
        <f t="shared" si="1168"/>
        <v/>
      </c>
      <c r="HH393" s="157" t="str">
        <f t="shared" si="1169"/>
        <v/>
      </c>
      <c r="HI393" s="158" t="str">
        <f t="shared" si="1169"/>
        <v/>
      </c>
      <c r="HJ393" s="157">
        <f t="shared" si="1170"/>
        <v>55.099999999999994</v>
      </c>
      <c r="HK393" s="158">
        <f t="shared" si="1170"/>
        <v>53.400000000000006</v>
      </c>
      <c r="HL393" s="157">
        <f t="shared" si="1171"/>
        <v>933.2</v>
      </c>
      <c r="HM393" s="158">
        <f t="shared" si="1171"/>
        <v>738.39999999999986</v>
      </c>
    </row>
    <row r="394" spans="1:221">
      <c r="A394" s="265" t="s">
        <v>693</v>
      </c>
      <c r="B394" s="213" t="s">
        <v>796</v>
      </c>
      <c r="C394" s="214"/>
      <c r="D394" s="13">
        <v>408394</v>
      </c>
      <c r="E394" s="13">
        <v>10</v>
      </c>
      <c r="F394" s="155">
        <v>119</v>
      </c>
      <c r="G394" s="156">
        <v>114</v>
      </c>
      <c r="H394" s="155">
        <v>2</v>
      </c>
      <c r="I394" s="156">
        <v>3</v>
      </c>
      <c r="J394" s="157">
        <f t="shared" si="1104"/>
        <v>117</v>
      </c>
      <c r="K394" s="158">
        <f t="shared" si="1104"/>
        <v>111</v>
      </c>
      <c r="L394" s="155"/>
      <c r="M394" s="156"/>
      <c r="N394" s="157">
        <f t="shared" si="1105"/>
        <v>117</v>
      </c>
      <c r="O394" s="158">
        <f t="shared" si="1105"/>
        <v>111</v>
      </c>
      <c r="P394" s="157">
        <f t="shared" si="1105"/>
        <v>117</v>
      </c>
      <c r="Q394" s="158">
        <f t="shared" si="1105"/>
        <v>111</v>
      </c>
      <c r="R394" s="155">
        <v>7</v>
      </c>
      <c r="S394" s="156">
        <v>6</v>
      </c>
      <c r="T394" s="157">
        <f t="shared" si="1106"/>
        <v>7</v>
      </c>
      <c r="U394" s="158">
        <f t="shared" si="1106"/>
        <v>6</v>
      </c>
      <c r="V394" s="155">
        <v>0</v>
      </c>
      <c r="W394" s="156">
        <v>3</v>
      </c>
      <c r="X394" s="157">
        <f t="shared" si="1107"/>
        <v>0</v>
      </c>
      <c r="Y394" s="158">
        <f t="shared" si="1107"/>
        <v>3</v>
      </c>
      <c r="Z394" s="155"/>
      <c r="AA394" s="156"/>
      <c r="AB394" s="157">
        <f t="shared" si="1108"/>
        <v>0</v>
      </c>
      <c r="AC394" s="158">
        <f t="shared" si="1108"/>
        <v>0</v>
      </c>
      <c r="AD394" s="157">
        <f t="shared" si="1109"/>
        <v>7</v>
      </c>
      <c r="AE394" s="158">
        <f t="shared" si="1109"/>
        <v>9</v>
      </c>
      <c r="AF394" s="157">
        <f t="shared" si="1110"/>
        <v>7</v>
      </c>
      <c r="AG394" s="158">
        <f t="shared" si="1110"/>
        <v>9</v>
      </c>
      <c r="AH394" s="155">
        <v>3</v>
      </c>
      <c r="AI394" s="156">
        <v>2.2999999999999998</v>
      </c>
      <c r="AJ394" s="157">
        <f t="shared" si="1111"/>
        <v>21</v>
      </c>
      <c r="AK394" s="157">
        <f t="shared" si="1111"/>
        <v>13.799999999999999</v>
      </c>
      <c r="AL394" s="155">
        <v>0</v>
      </c>
      <c r="AM394" s="156">
        <v>3.3</v>
      </c>
      <c r="AN394" s="157">
        <f t="shared" si="1112"/>
        <v>0</v>
      </c>
      <c r="AO394" s="157">
        <f t="shared" si="1112"/>
        <v>9.8999999999999986</v>
      </c>
      <c r="AP394" s="155"/>
      <c r="AQ394" s="156"/>
      <c r="AR394" s="157">
        <f t="shared" si="1113"/>
        <v>0</v>
      </c>
      <c r="AS394" s="158">
        <f t="shared" si="1113"/>
        <v>0</v>
      </c>
      <c r="AT394" s="157">
        <f t="shared" si="1114"/>
        <v>3</v>
      </c>
      <c r="AU394" s="158">
        <f t="shared" si="1114"/>
        <v>2.6333333333333329</v>
      </c>
      <c r="AV394" s="157">
        <f t="shared" si="1115"/>
        <v>21</v>
      </c>
      <c r="AW394" s="158">
        <f t="shared" si="1115"/>
        <v>23.699999999999996</v>
      </c>
      <c r="AX394" s="155">
        <v>61.4</v>
      </c>
      <c r="AY394" s="156">
        <v>59.3</v>
      </c>
      <c r="AZ394" s="157">
        <f t="shared" si="1116"/>
        <v>429.8</v>
      </c>
      <c r="BA394" s="158">
        <f t="shared" si="1116"/>
        <v>355.79999999999995</v>
      </c>
      <c r="BB394" s="155">
        <v>0</v>
      </c>
      <c r="BC394" s="156">
        <v>70.7</v>
      </c>
      <c r="BD394" s="157">
        <f t="shared" si="1117"/>
        <v>0</v>
      </c>
      <c r="BE394" s="158">
        <f t="shared" si="1117"/>
        <v>212.10000000000002</v>
      </c>
      <c r="BF394" s="155"/>
      <c r="BG394" s="156"/>
      <c r="BH394" s="157">
        <f t="shared" si="1118"/>
        <v>0</v>
      </c>
      <c r="BI394" s="158">
        <f t="shared" si="1118"/>
        <v>0</v>
      </c>
      <c r="BJ394" s="157">
        <f t="shared" si="1119"/>
        <v>61.4</v>
      </c>
      <c r="BK394" s="158">
        <f t="shared" si="1119"/>
        <v>63.099999999999994</v>
      </c>
      <c r="BL394" s="157">
        <f t="shared" si="1120"/>
        <v>429.8</v>
      </c>
      <c r="BM394" s="158">
        <f t="shared" si="1120"/>
        <v>567.9</v>
      </c>
      <c r="BN394" s="155">
        <v>44</v>
      </c>
      <c r="BO394" s="156">
        <v>36</v>
      </c>
      <c r="BP394" s="157">
        <f t="shared" si="1121"/>
        <v>44</v>
      </c>
      <c r="BQ394" s="158">
        <f t="shared" si="1121"/>
        <v>36</v>
      </c>
      <c r="BR394" s="155">
        <v>2</v>
      </c>
      <c r="BS394" s="156">
        <v>8</v>
      </c>
      <c r="BT394" s="157">
        <f t="shared" si="1122"/>
        <v>2</v>
      </c>
      <c r="BU394" s="158">
        <f t="shared" si="1122"/>
        <v>8</v>
      </c>
      <c r="BV394" s="155"/>
      <c r="BW394" s="156"/>
      <c r="BX394" s="157">
        <f t="shared" si="1123"/>
        <v>0</v>
      </c>
      <c r="BY394" s="158">
        <f t="shared" si="1123"/>
        <v>0</v>
      </c>
      <c r="BZ394" s="157">
        <f t="shared" si="1124"/>
        <v>46</v>
      </c>
      <c r="CA394" s="158">
        <f t="shared" si="1124"/>
        <v>44</v>
      </c>
      <c r="CB394" s="157">
        <f t="shared" si="1125"/>
        <v>46</v>
      </c>
      <c r="CC394" s="158">
        <f t="shared" si="1125"/>
        <v>44</v>
      </c>
      <c r="CD394" s="155">
        <v>2.7</v>
      </c>
      <c r="CE394" s="156">
        <v>2.9</v>
      </c>
      <c r="CF394" s="157">
        <f t="shared" si="1126"/>
        <v>118.80000000000001</v>
      </c>
      <c r="CG394" s="158">
        <f t="shared" si="1126"/>
        <v>104.39999999999999</v>
      </c>
      <c r="CH394" s="155">
        <v>4.5</v>
      </c>
      <c r="CI394" s="156">
        <v>3.4</v>
      </c>
      <c r="CJ394" s="157">
        <f t="shared" si="1127"/>
        <v>9</v>
      </c>
      <c r="CK394" s="158">
        <f t="shared" si="1127"/>
        <v>27.2</v>
      </c>
      <c r="CL394" s="155"/>
      <c r="CM394" s="156"/>
      <c r="CN394" s="157">
        <f t="shared" si="1128"/>
        <v>0</v>
      </c>
      <c r="CO394" s="158">
        <f t="shared" si="1128"/>
        <v>0</v>
      </c>
      <c r="CP394" s="157">
        <f t="shared" si="1129"/>
        <v>2.7782608695652176</v>
      </c>
      <c r="CQ394" s="158">
        <f t="shared" si="1129"/>
        <v>2.9909090909090907</v>
      </c>
      <c r="CR394" s="157">
        <f t="shared" si="1130"/>
        <v>127.80000000000001</v>
      </c>
      <c r="CS394" s="158">
        <f t="shared" si="1130"/>
        <v>131.6</v>
      </c>
      <c r="CT394" s="155">
        <v>74.400000000000006</v>
      </c>
      <c r="CU394" s="156">
        <v>73</v>
      </c>
      <c r="CV394" s="157">
        <f t="shared" si="1131"/>
        <v>3273.6000000000004</v>
      </c>
      <c r="CW394" s="158">
        <f t="shared" si="1131"/>
        <v>2628</v>
      </c>
      <c r="CX394" s="155">
        <v>90</v>
      </c>
      <c r="CY394" s="156">
        <v>76.400000000000006</v>
      </c>
      <c r="CZ394" s="157">
        <f t="shared" si="1132"/>
        <v>180</v>
      </c>
      <c r="DA394" s="158">
        <f t="shared" si="1132"/>
        <v>611.20000000000005</v>
      </c>
      <c r="DB394" s="155"/>
      <c r="DC394" s="156"/>
      <c r="DD394" s="157">
        <f t="shared" si="1133"/>
        <v>0</v>
      </c>
      <c r="DE394" s="158">
        <f t="shared" si="1133"/>
        <v>0</v>
      </c>
      <c r="DF394" s="157">
        <f t="shared" si="1134"/>
        <v>75.078260869565227</v>
      </c>
      <c r="DG394" s="158">
        <f t="shared" si="1134"/>
        <v>73.61818181818181</v>
      </c>
      <c r="DH394" s="157">
        <f t="shared" si="1135"/>
        <v>3453.6000000000004</v>
      </c>
      <c r="DI394" s="158">
        <f t="shared" si="1135"/>
        <v>3239.2</v>
      </c>
      <c r="DJ394" s="157">
        <f t="shared" si="1136"/>
        <v>53</v>
      </c>
      <c r="DK394" s="158">
        <f t="shared" si="1136"/>
        <v>53</v>
      </c>
      <c r="DL394" s="157">
        <f t="shared" si="1136"/>
        <v>53</v>
      </c>
      <c r="DM394" s="158">
        <f t="shared" si="1136"/>
        <v>53</v>
      </c>
      <c r="DN394" s="157">
        <f t="shared" si="1137"/>
        <v>2.807547169811321</v>
      </c>
      <c r="DO394" s="158">
        <f t="shared" si="1137"/>
        <v>2.9301886792452825</v>
      </c>
      <c r="DP394" s="157">
        <f t="shared" si="1138"/>
        <v>148.80000000000001</v>
      </c>
      <c r="DQ394" s="158">
        <f t="shared" si="1138"/>
        <v>155.29999999999998</v>
      </c>
      <c r="DR394" s="157">
        <f t="shared" si="1139"/>
        <v>73.271698113207563</v>
      </c>
      <c r="DS394" s="158">
        <f t="shared" si="1139"/>
        <v>71.832075471698118</v>
      </c>
      <c r="DT394" s="157">
        <f t="shared" si="1140"/>
        <v>3883.400000000001</v>
      </c>
      <c r="DU394" s="158">
        <f t="shared" si="1140"/>
        <v>3807.1000000000004</v>
      </c>
      <c r="DV394" s="155">
        <v>38</v>
      </c>
      <c r="DW394" s="156">
        <v>36</v>
      </c>
      <c r="DX394" s="157">
        <f t="shared" si="1141"/>
        <v>38</v>
      </c>
      <c r="DY394" s="158">
        <f t="shared" si="1141"/>
        <v>36</v>
      </c>
      <c r="DZ394" s="155">
        <v>16</v>
      </c>
      <c r="EA394" s="156">
        <v>13</v>
      </c>
      <c r="EB394" s="157">
        <f t="shared" si="1142"/>
        <v>16</v>
      </c>
      <c r="EC394" s="158">
        <f t="shared" si="1142"/>
        <v>13</v>
      </c>
      <c r="ED394" s="155"/>
      <c r="EE394" s="156"/>
      <c r="EF394" s="157">
        <f t="shared" si="1143"/>
        <v>0</v>
      </c>
      <c r="EG394" s="158">
        <f t="shared" si="1143"/>
        <v>0</v>
      </c>
      <c r="EH394" s="157">
        <f t="shared" si="1144"/>
        <v>54</v>
      </c>
      <c r="EI394" s="158">
        <f t="shared" si="1144"/>
        <v>49</v>
      </c>
      <c r="EJ394" s="157">
        <f t="shared" si="1145"/>
        <v>54</v>
      </c>
      <c r="EK394" s="158">
        <f t="shared" si="1145"/>
        <v>49</v>
      </c>
      <c r="EL394" s="155">
        <v>2.6</v>
      </c>
      <c r="EM394" s="156">
        <v>2</v>
      </c>
      <c r="EN394" s="157">
        <f t="shared" si="1146"/>
        <v>98.8</v>
      </c>
      <c r="EO394" s="158">
        <f t="shared" si="1146"/>
        <v>72</v>
      </c>
      <c r="EP394" s="155">
        <v>2.1</v>
      </c>
      <c r="EQ394" s="156">
        <v>2.1</v>
      </c>
      <c r="ER394" s="157">
        <f t="shared" si="1147"/>
        <v>33.6</v>
      </c>
      <c r="ES394" s="158">
        <f t="shared" si="1147"/>
        <v>27.3</v>
      </c>
      <c r="ET394" s="155"/>
      <c r="EU394" s="156"/>
      <c r="EV394" s="157">
        <f t="shared" si="1148"/>
        <v>0</v>
      </c>
      <c r="EW394" s="158">
        <f t="shared" si="1148"/>
        <v>0</v>
      </c>
      <c r="EX394" s="157">
        <f t="shared" si="1149"/>
        <v>2.4518518518518522</v>
      </c>
      <c r="EY394" s="158">
        <f t="shared" si="1149"/>
        <v>2.0265306122448981</v>
      </c>
      <c r="EZ394" s="157">
        <f t="shared" si="1150"/>
        <v>132.4</v>
      </c>
      <c r="FA394" s="158">
        <f t="shared" si="1150"/>
        <v>99.300000000000011</v>
      </c>
      <c r="FB394" s="155">
        <v>60.9</v>
      </c>
      <c r="FC394" s="156">
        <v>56</v>
      </c>
      <c r="FD394" s="157">
        <f t="shared" si="1151"/>
        <v>2314.1999999999998</v>
      </c>
      <c r="FE394" s="158">
        <f t="shared" si="1151"/>
        <v>2016</v>
      </c>
      <c r="FF394" s="155">
        <v>55.1</v>
      </c>
      <c r="FG394" s="156">
        <v>46.5</v>
      </c>
      <c r="FH394" s="157">
        <f t="shared" si="1152"/>
        <v>881.6</v>
      </c>
      <c r="FI394" s="158">
        <f t="shared" si="1152"/>
        <v>604.5</v>
      </c>
      <c r="FJ394" s="155"/>
      <c r="FK394" s="156"/>
      <c r="FL394" s="157">
        <f t="shared" si="1153"/>
        <v>0</v>
      </c>
      <c r="FM394" s="158">
        <f t="shared" si="1153"/>
        <v>0</v>
      </c>
      <c r="FN394" s="157">
        <f t="shared" si="1154"/>
        <v>59.181481481481477</v>
      </c>
      <c r="FO394" s="158">
        <f t="shared" si="1154"/>
        <v>53.479591836734691</v>
      </c>
      <c r="FP394" s="157">
        <f t="shared" si="1155"/>
        <v>3195.7999999999997</v>
      </c>
      <c r="FQ394" s="158">
        <f t="shared" si="1155"/>
        <v>2620.5</v>
      </c>
      <c r="FR394" s="155">
        <v>10</v>
      </c>
      <c r="FS394" s="156">
        <v>9</v>
      </c>
      <c r="FT394" s="157">
        <f t="shared" si="1156"/>
        <v>10</v>
      </c>
      <c r="FU394" s="158">
        <f t="shared" si="1156"/>
        <v>9</v>
      </c>
      <c r="FV394" s="155">
        <v>3.8</v>
      </c>
      <c r="FW394" s="156">
        <v>2.2000000000000002</v>
      </c>
      <c r="FX394" s="157">
        <f t="shared" si="1157"/>
        <v>38</v>
      </c>
      <c r="FY394" s="158">
        <f t="shared" si="1157"/>
        <v>19.8</v>
      </c>
      <c r="FZ394" s="155">
        <v>66.400000000000006</v>
      </c>
      <c r="GA394" s="156">
        <v>52.4</v>
      </c>
      <c r="GB394" s="157">
        <f t="shared" si="1158"/>
        <v>664</v>
      </c>
      <c r="GC394" s="158">
        <f t="shared" si="1158"/>
        <v>471.59999999999997</v>
      </c>
      <c r="GD394" s="157">
        <f t="shared" si="1159"/>
        <v>89</v>
      </c>
      <c r="GE394" s="158">
        <f t="shared" si="1159"/>
        <v>78</v>
      </c>
      <c r="GF394" s="157">
        <f t="shared" si="1159"/>
        <v>89</v>
      </c>
      <c r="GG394" s="158">
        <f t="shared" si="1159"/>
        <v>78</v>
      </c>
      <c r="GH394" s="157">
        <f t="shared" si="1160"/>
        <v>238.60000000000002</v>
      </c>
      <c r="GI394" s="158">
        <f t="shared" si="1160"/>
        <v>190.2</v>
      </c>
      <c r="GJ394" s="157">
        <f t="shared" si="1161"/>
        <v>6017.6</v>
      </c>
      <c r="GK394" s="158">
        <f t="shared" si="1161"/>
        <v>4999.8</v>
      </c>
      <c r="GL394" s="157">
        <f t="shared" si="1162"/>
        <v>18</v>
      </c>
      <c r="GM394" s="158">
        <f t="shared" si="1162"/>
        <v>24</v>
      </c>
      <c r="GN394" s="157">
        <f t="shared" si="1162"/>
        <v>18</v>
      </c>
      <c r="GO394" s="158">
        <f t="shared" si="1162"/>
        <v>24</v>
      </c>
      <c r="GP394" s="157">
        <f t="shared" si="1163"/>
        <v>42.6</v>
      </c>
      <c r="GQ394" s="158">
        <f t="shared" si="1163"/>
        <v>64.399999999999991</v>
      </c>
      <c r="GR394" s="157">
        <f t="shared" si="1164"/>
        <v>1061.5999999999999</v>
      </c>
      <c r="GS394" s="158">
        <f t="shared" si="1164"/>
        <v>1427.8000000000002</v>
      </c>
      <c r="GT394" s="157">
        <f t="shared" si="1165"/>
        <v>107</v>
      </c>
      <c r="GU394" s="158">
        <f t="shared" si="1165"/>
        <v>102</v>
      </c>
      <c r="GV394" s="157">
        <f t="shared" si="1165"/>
        <v>107</v>
      </c>
      <c r="GW394" s="158">
        <f t="shared" si="1165"/>
        <v>102</v>
      </c>
      <c r="GX394" s="157">
        <f t="shared" si="1166"/>
        <v>281.20000000000005</v>
      </c>
      <c r="GY394" s="158">
        <f t="shared" si="1166"/>
        <v>254.59999999999997</v>
      </c>
      <c r="GZ394" s="157">
        <f t="shared" si="1166"/>
        <v>7079.2000000000007</v>
      </c>
      <c r="HA394" s="158">
        <f t="shared" si="1166"/>
        <v>6427.6</v>
      </c>
      <c r="HB394" s="157">
        <f t="shared" si="1167"/>
        <v>0</v>
      </c>
      <c r="HC394" s="158">
        <f t="shared" si="1167"/>
        <v>0</v>
      </c>
      <c r="HD394" s="157">
        <f t="shared" si="1167"/>
        <v>0</v>
      </c>
      <c r="HE394" s="158">
        <f t="shared" si="1167"/>
        <v>0</v>
      </c>
      <c r="HF394" s="157" t="str">
        <f t="shared" si="1168"/>
        <v/>
      </c>
      <c r="HG394" s="158" t="str">
        <f t="shared" si="1168"/>
        <v/>
      </c>
      <c r="HH394" s="157" t="str">
        <f t="shared" si="1169"/>
        <v/>
      </c>
      <c r="HI394" s="158" t="str">
        <f t="shared" si="1169"/>
        <v/>
      </c>
      <c r="HJ394" s="157">
        <f t="shared" si="1170"/>
        <v>319.20000000000005</v>
      </c>
      <c r="HK394" s="158">
        <f t="shared" si="1170"/>
        <v>274.39999999999998</v>
      </c>
      <c r="HL394" s="157">
        <f t="shared" si="1171"/>
        <v>7743.2000000000007</v>
      </c>
      <c r="HM394" s="158">
        <f t="shared" si="1171"/>
        <v>6899.2000000000007</v>
      </c>
    </row>
    <row r="395" spans="1:221">
      <c r="A395" s="265" t="s">
        <v>693</v>
      </c>
      <c r="B395" s="213" t="s">
        <v>797</v>
      </c>
      <c r="C395" s="214"/>
      <c r="D395" s="13">
        <v>229328</v>
      </c>
      <c r="E395" s="271">
        <v>10</v>
      </c>
      <c r="F395" s="155">
        <v>232</v>
      </c>
      <c r="G395" s="156">
        <v>218</v>
      </c>
      <c r="H395" s="155">
        <v>3</v>
      </c>
      <c r="I395" s="156">
        <v>7</v>
      </c>
      <c r="J395" s="157">
        <f t="shared" si="1104"/>
        <v>229</v>
      </c>
      <c r="K395" s="158">
        <f t="shared" si="1104"/>
        <v>211</v>
      </c>
      <c r="L395" s="155"/>
      <c r="M395" s="156"/>
      <c r="N395" s="157">
        <f t="shared" si="1105"/>
        <v>229</v>
      </c>
      <c r="O395" s="158">
        <f t="shared" si="1105"/>
        <v>211</v>
      </c>
      <c r="P395" s="157">
        <f t="shared" si="1105"/>
        <v>229</v>
      </c>
      <c r="Q395" s="158">
        <f t="shared" si="1105"/>
        <v>211</v>
      </c>
      <c r="R395" s="155">
        <v>1</v>
      </c>
      <c r="S395" s="156">
        <v>4</v>
      </c>
      <c r="T395" s="157">
        <f t="shared" si="1106"/>
        <v>1</v>
      </c>
      <c r="U395" s="158">
        <f t="shared" si="1106"/>
        <v>4</v>
      </c>
      <c r="V395" s="155">
        <v>1</v>
      </c>
      <c r="W395" s="156">
        <v>7</v>
      </c>
      <c r="X395" s="157">
        <f t="shared" si="1107"/>
        <v>1</v>
      </c>
      <c r="Y395" s="158">
        <f t="shared" si="1107"/>
        <v>7</v>
      </c>
      <c r="Z395" s="155"/>
      <c r="AA395" s="156"/>
      <c r="AB395" s="157">
        <f t="shared" si="1108"/>
        <v>0</v>
      </c>
      <c r="AC395" s="158">
        <f t="shared" si="1108"/>
        <v>0</v>
      </c>
      <c r="AD395" s="157">
        <f t="shared" si="1109"/>
        <v>2</v>
      </c>
      <c r="AE395" s="158">
        <f t="shared" si="1109"/>
        <v>11</v>
      </c>
      <c r="AF395" s="157">
        <f t="shared" si="1110"/>
        <v>2</v>
      </c>
      <c r="AG395" s="158">
        <f t="shared" si="1110"/>
        <v>11</v>
      </c>
      <c r="AH395" s="155">
        <v>2.5</v>
      </c>
      <c r="AI395" s="156">
        <v>2</v>
      </c>
      <c r="AJ395" s="157">
        <f t="shared" si="1111"/>
        <v>2.5</v>
      </c>
      <c r="AK395" s="157">
        <f t="shared" si="1111"/>
        <v>8</v>
      </c>
      <c r="AL395" s="155">
        <v>1</v>
      </c>
      <c r="AM395" s="156">
        <v>1.9</v>
      </c>
      <c r="AN395" s="157">
        <f t="shared" si="1112"/>
        <v>1</v>
      </c>
      <c r="AO395" s="157">
        <f t="shared" si="1112"/>
        <v>13.299999999999999</v>
      </c>
      <c r="AP395" s="155"/>
      <c r="AQ395" s="156"/>
      <c r="AR395" s="157">
        <f t="shared" si="1113"/>
        <v>0</v>
      </c>
      <c r="AS395" s="158">
        <f t="shared" si="1113"/>
        <v>0</v>
      </c>
      <c r="AT395" s="157">
        <f t="shared" si="1114"/>
        <v>1.75</v>
      </c>
      <c r="AU395" s="158">
        <f t="shared" si="1114"/>
        <v>1.9363636363636361</v>
      </c>
      <c r="AV395" s="157">
        <f t="shared" si="1115"/>
        <v>3.5</v>
      </c>
      <c r="AW395" s="158">
        <f t="shared" si="1115"/>
        <v>21.299999999999997</v>
      </c>
      <c r="AX395" s="155">
        <v>67</v>
      </c>
      <c r="AY395" s="156">
        <v>60.8</v>
      </c>
      <c r="AZ395" s="157">
        <f t="shared" si="1116"/>
        <v>67</v>
      </c>
      <c r="BA395" s="158">
        <f t="shared" si="1116"/>
        <v>243.2</v>
      </c>
      <c r="BB395" s="155">
        <v>42</v>
      </c>
      <c r="BC395" s="156">
        <v>49.8</v>
      </c>
      <c r="BD395" s="157">
        <f t="shared" si="1117"/>
        <v>42</v>
      </c>
      <c r="BE395" s="158">
        <f t="shared" si="1117"/>
        <v>348.59999999999997</v>
      </c>
      <c r="BF395" s="155"/>
      <c r="BG395" s="156"/>
      <c r="BH395" s="157">
        <f t="shared" si="1118"/>
        <v>0</v>
      </c>
      <c r="BI395" s="158">
        <f t="shared" si="1118"/>
        <v>0</v>
      </c>
      <c r="BJ395" s="157">
        <f t="shared" si="1119"/>
        <v>54.5</v>
      </c>
      <c r="BK395" s="158">
        <f t="shared" si="1119"/>
        <v>53.8</v>
      </c>
      <c r="BL395" s="157">
        <f t="shared" si="1120"/>
        <v>109</v>
      </c>
      <c r="BM395" s="158">
        <f t="shared" si="1120"/>
        <v>591.79999999999995</v>
      </c>
      <c r="BN395" s="155">
        <v>13</v>
      </c>
      <c r="BO395" s="156">
        <v>19</v>
      </c>
      <c r="BP395" s="157">
        <f t="shared" si="1121"/>
        <v>13</v>
      </c>
      <c r="BQ395" s="158">
        <f t="shared" si="1121"/>
        <v>19</v>
      </c>
      <c r="BR395" s="155">
        <v>41</v>
      </c>
      <c r="BS395" s="156">
        <v>19</v>
      </c>
      <c r="BT395" s="157">
        <f t="shared" si="1122"/>
        <v>41</v>
      </c>
      <c r="BU395" s="158">
        <f t="shared" si="1122"/>
        <v>19</v>
      </c>
      <c r="BV395" s="155"/>
      <c r="BW395" s="156"/>
      <c r="BX395" s="157">
        <f t="shared" si="1123"/>
        <v>0</v>
      </c>
      <c r="BY395" s="158">
        <f t="shared" si="1123"/>
        <v>0</v>
      </c>
      <c r="BZ395" s="157">
        <f t="shared" si="1124"/>
        <v>54</v>
      </c>
      <c r="CA395" s="158">
        <f t="shared" si="1124"/>
        <v>38</v>
      </c>
      <c r="CB395" s="157">
        <f t="shared" si="1125"/>
        <v>54</v>
      </c>
      <c r="CC395" s="158">
        <f t="shared" si="1125"/>
        <v>38</v>
      </c>
      <c r="CD395" s="155">
        <v>2.2000000000000002</v>
      </c>
      <c r="CE395" s="156">
        <v>2.2999999999999998</v>
      </c>
      <c r="CF395" s="157">
        <f t="shared" si="1126"/>
        <v>28.6</v>
      </c>
      <c r="CG395" s="158">
        <f t="shared" si="1126"/>
        <v>43.699999999999996</v>
      </c>
      <c r="CH395" s="155">
        <v>3.5</v>
      </c>
      <c r="CI395" s="156">
        <v>2.7</v>
      </c>
      <c r="CJ395" s="157">
        <f t="shared" si="1127"/>
        <v>143.5</v>
      </c>
      <c r="CK395" s="158">
        <f t="shared" si="1127"/>
        <v>51.300000000000004</v>
      </c>
      <c r="CL395" s="155"/>
      <c r="CM395" s="156"/>
      <c r="CN395" s="157">
        <f t="shared" si="1128"/>
        <v>0</v>
      </c>
      <c r="CO395" s="158">
        <f t="shared" si="1128"/>
        <v>0</v>
      </c>
      <c r="CP395" s="157">
        <f t="shared" si="1129"/>
        <v>3.1870370370370371</v>
      </c>
      <c r="CQ395" s="158">
        <f t="shared" si="1129"/>
        <v>2.5</v>
      </c>
      <c r="CR395" s="157">
        <f t="shared" si="1130"/>
        <v>172.1</v>
      </c>
      <c r="CS395" s="158">
        <f t="shared" si="1130"/>
        <v>95</v>
      </c>
      <c r="CT395" s="155">
        <v>68.8</v>
      </c>
      <c r="CU395" s="156">
        <v>63.9</v>
      </c>
      <c r="CV395" s="157">
        <f t="shared" si="1131"/>
        <v>894.4</v>
      </c>
      <c r="CW395" s="158">
        <f t="shared" si="1131"/>
        <v>1214.0999999999999</v>
      </c>
      <c r="CX395" s="155">
        <v>69.400000000000006</v>
      </c>
      <c r="CY395" s="156">
        <v>67.3</v>
      </c>
      <c r="CZ395" s="157">
        <f t="shared" si="1132"/>
        <v>2845.4</v>
      </c>
      <c r="DA395" s="158">
        <f t="shared" si="1132"/>
        <v>1278.7</v>
      </c>
      <c r="DB395" s="155"/>
      <c r="DC395" s="156"/>
      <c r="DD395" s="157">
        <f t="shared" si="1133"/>
        <v>0</v>
      </c>
      <c r="DE395" s="158">
        <f t="shared" si="1133"/>
        <v>0</v>
      </c>
      <c r="DF395" s="157">
        <f t="shared" si="1134"/>
        <v>69.25555555555556</v>
      </c>
      <c r="DG395" s="158">
        <f t="shared" si="1134"/>
        <v>65.600000000000009</v>
      </c>
      <c r="DH395" s="157">
        <f t="shared" si="1135"/>
        <v>3739.8</v>
      </c>
      <c r="DI395" s="158">
        <f t="shared" si="1135"/>
        <v>2492.8000000000002</v>
      </c>
      <c r="DJ395" s="157">
        <f t="shared" si="1136"/>
        <v>56</v>
      </c>
      <c r="DK395" s="158">
        <f t="shared" si="1136"/>
        <v>49</v>
      </c>
      <c r="DL395" s="157">
        <f t="shared" si="1136"/>
        <v>56</v>
      </c>
      <c r="DM395" s="158">
        <f t="shared" si="1136"/>
        <v>49</v>
      </c>
      <c r="DN395" s="157">
        <f t="shared" si="1137"/>
        <v>3.1357142857142857</v>
      </c>
      <c r="DO395" s="158">
        <f t="shared" si="1137"/>
        <v>2.3734693877551019</v>
      </c>
      <c r="DP395" s="157">
        <f t="shared" si="1138"/>
        <v>175.6</v>
      </c>
      <c r="DQ395" s="158">
        <f t="shared" si="1138"/>
        <v>116.3</v>
      </c>
      <c r="DR395" s="157">
        <f t="shared" si="1139"/>
        <v>68.728571428571428</v>
      </c>
      <c r="DS395" s="158">
        <f t="shared" si="1139"/>
        <v>62.951020408163274</v>
      </c>
      <c r="DT395" s="157">
        <f t="shared" si="1140"/>
        <v>3848.8</v>
      </c>
      <c r="DU395" s="158">
        <f t="shared" si="1140"/>
        <v>3084.6000000000004</v>
      </c>
      <c r="DV395" s="155">
        <v>42</v>
      </c>
      <c r="DW395" s="156">
        <v>71</v>
      </c>
      <c r="DX395" s="157">
        <f t="shared" si="1141"/>
        <v>42</v>
      </c>
      <c r="DY395" s="158">
        <f t="shared" si="1141"/>
        <v>71</v>
      </c>
      <c r="DZ395" s="155">
        <v>100</v>
      </c>
      <c r="EA395" s="156">
        <v>65</v>
      </c>
      <c r="EB395" s="157">
        <f t="shared" si="1142"/>
        <v>100</v>
      </c>
      <c r="EC395" s="158">
        <f t="shared" si="1142"/>
        <v>65</v>
      </c>
      <c r="ED395" s="155"/>
      <c r="EE395" s="156"/>
      <c r="EF395" s="157">
        <f t="shared" si="1143"/>
        <v>0</v>
      </c>
      <c r="EG395" s="158">
        <f t="shared" si="1143"/>
        <v>0</v>
      </c>
      <c r="EH395" s="157">
        <f t="shared" si="1144"/>
        <v>142</v>
      </c>
      <c r="EI395" s="158">
        <f t="shared" si="1144"/>
        <v>136</v>
      </c>
      <c r="EJ395" s="157">
        <f t="shared" si="1145"/>
        <v>142</v>
      </c>
      <c r="EK395" s="158">
        <f t="shared" si="1145"/>
        <v>136</v>
      </c>
      <c r="EL395" s="155">
        <v>2.2000000000000002</v>
      </c>
      <c r="EM395" s="156">
        <v>1.7</v>
      </c>
      <c r="EN395" s="157">
        <f t="shared" si="1146"/>
        <v>92.4</v>
      </c>
      <c r="EO395" s="158">
        <f t="shared" si="1146"/>
        <v>120.7</v>
      </c>
      <c r="EP395" s="155">
        <v>2.2999999999999998</v>
      </c>
      <c r="EQ395" s="156">
        <v>2.6</v>
      </c>
      <c r="ER395" s="157">
        <f t="shared" si="1147"/>
        <v>229.99999999999997</v>
      </c>
      <c r="ES395" s="158">
        <f t="shared" si="1147"/>
        <v>169</v>
      </c>
      <c r="ET395" s="155"/>
      <c r="EU395" s="156"/>
      <c r="EV395" s="157">
        <f t="shared" si="1148"/>
        <v>0</v>
      </c>
      <c r="EW395" s="158">
        <f t="shared" si="1148"/>
        <v>0</v>
      </c>
      <c r="EX395" s="157">
        <f t="shared" si="1149"/>
        <v>2.2704225352112672</v>
      </c>
      <c r="EY395" s="158">
        <f t="shared" si="1149"/>
        <v>2.1301470588235292</v>
      </c>
      <c r="EZ395" s="157">
        <f t="shared" si="1150"/>
        <v>322.39999999999998</v>
      </c>
      <c r="FA395" s="158">
        <f t="shared" si="1150"/>
        <v>289.7</v>
      </c>
      <c r="FB395" s="155">
        <v>50.7</v>
      </c>
      <c r="FC395" s="156">
        <v>47.9</v>
      </c>
      <c r="FD395" s="157">
        <f t="shared" si="1151"/>
        <v>2129.4</v>
      </c>
      <c r="FE395" s="158">
        <f t="shared" si="1151"/>
        <v>3400.9</v>
      </c>
      <c r="FF395" s="155">
        <v>44.6</v>
      </c>
      <c r="FG395" s="156">
        <v>55</v>
      </c>
      <c r="FH395" s="157">
        <f t="shared" si="1152"/>
        <v>4460</v>
      </c>
      <c r="FI395" s="158">
        <f t="shared" si="1152"/>
        <v>3575</v>
      </c>
      <c r="FJ395" s="155"/>
      <c r="FK395" s="156"/>
      <c r="FL395" s="157">
        <f t="shared" si="1153"/>
        <v>0</v>
      </c>
      <c r="FM395" s="158">
        <f t="shared" si="1153"/>
        <v>0</v>
      </c>
      <c r="FN395" s="157">
        <f t="shared" si="1154"/>
        <v>46.404225352112675</v>
      </c>
      <c r="FO395" s="158">
        <f t="shared" si="1154"/>
        <v>51.293382352941173</v>
      </c>
      <c r="FP395" s="157">
        <f t="shared" si="1155"/>
        <v>6589.4</v>
      </c>
      <c r="FQ395" s="158">
        <f t="shared" si="1155"/>
        <v>6975.9</v>
      </c>
      <c r="FR395" s="155">
        <v>31</v>
      </c>
      <c r="FS395" s="156">
        <v>26</v>
      </c>
      <c r="FT395" s="157">
        <f t="shared" si="1156"/>
        <v>31</v>
      </c>
      <c r="FU395" s="158">
        <f t="shared" si="1156"/>
        <v>26</v>
      </c>
      <c r="FV395" s="155">
        <v>3.4</v>
      </c>
      <c r="FW395" s="156">
        <v>2.5</v>
      </c>
      <c r="FX395" s="157">
        <f t="shared" si="1157"/>
        <v>105.39999999999999</v>
      </c>
      <c r="FY395" s="158">
        <f t="shared" si="1157"/>
        <v>65</v>
      </c>
      <c r="FZ395" s="155">
        <v>48.6</v>
      </c>
      <c r="GA395" s="156">
        <v>48.1</v>
      </c>
      <c r="GB395" s="157">
        <f t="shared" si="1158"/>
        <v>1506.6000000000001</v>
      </c>
      <c r="GC395" s="158">
        <f t="shared" si="1158"/>
        <v>1250.6000000000001</v>
      </c>
      <c r="GD395" s="157">
        <f t="shared" si="1159"/>
        <v>56</v>
      </c>
      <c r="GE395" s="158">
        <f t="shared" si="1159"/>
        <v>94</v>
      </c>
      <c r="GF395" s="157">
        <f t="shared" si="1159"/>
        <v>56</v>
      </c>
      <c r="GG395" s="158">
        <f t="shared" si="1159"/>
        <v>94</v>
      </c>
      <c r="GH395" s="157">
        <f t="shared" si="1160"/>
        <v>123.5</v>
      </c>
      <c r="GI395" s="158">
        <f t="shared" si="1160"/>
        <v>172.4</v>
      </c>
      <c r="GJ395" s="157">
        <f t="shared" si="1161"/>
        <v>3090.8</v>
      </c>
      <c r="GK395" s="158">
        <f t="shared" si="1161"/>
        <v>4858.2</v>
      </c>
      <c r="GL395" s="157">
        <f t="shared" si="1162"/>
        <v>142</v>
      </c>
      <c r="GM395" s="158">
        <f t="shared" si="1162"/>
        <v>91</v>
      </c>
      <c r="GN395" s="157">
        <f t="shared" si="1162"/>
        <v>142</v>
      </c>
      <c r="GO395" s="158">
        <f t="shared" si="1162"/>
        <v>91</v>
      </c>
      <c r="GP395" s="157">
        <f t="shared" si="1163"/>
        <v>374.5</v>
      </c>
      <c r="GQ395" s="158">
        <f t="shared" si="1163"/>
        <v>233.60000000000002</v>
      </c>
      <c r="GR395" s="157">
        <f t="shared" si="1164"/>
        <v>7347.4</v>
      </c>
      <c r="GS395" s="158">
        <f t="shared" si="1164"/>
        <v>5202.3</v>
      </c>
      <c r="GT395" s="157">
        <f t="shared" si="1165"/>
        <v>198</v>
      </c>
      <c r="GU395" s="158">
        <f t="shared" si="1165"/>
        <v>185</v>
      </c>
      <c r="GV395" s="157">
        <f t="shared" si="1165"/>
        <v>198</v>
      </c>
      <c r="GW395" s="158">
        <f t="shared" si="1165"/>
        <v>185</v>
      </c>
      <c r="GX395" s="157">
        <f t="shared" si="1166"/>
        <v>498</v>
      </c>
      <c r="GY395" s="158">
        <f t="shared" si="1166"/>
        <v>406</v>
      </c>
      <c r="GZ395" s="157">
        <f t="shared" si="1166"/>
        <v>10438.200000000001</v>
      </c>
      <c r="HA395" s="158">
        <f t="shared" si="1166"/>
        <v>10060.5</v>
      </c>
      <c r="HB395" s="157">
        <f t="shared" si="1167"/>
        <v>0</v>
      </c>
      <c r="HC395" s="158">
        <f t="shared" si="1167"/>
        <v>0</v>
      </c>
      <c r="HD395" s="157">
        <f t="shared" si="1167"/>
        <v>0</v>
      </c>
      <c r="HE395" s="158">
        <f t="shared" si="1167"/>
        <v>0</v>
      </c>
      <c r="HF395" s="157" t="str">
        <f t="shared" si="1168"/>
        <v/>
      </c>
      <c r="HG395" s="158" t="str">
        <f t="shared" si="1168"/>
        <v/>
      </c>
      <c r="HH395" s="157" t="str">
        <f t="shared" si="1169"/>
        <v/>
      </c>
      <c r="HI395" s="158" t="str">
        <f t="shared" si="1169"/>
        <v/>
      </c>
      <c r="HJ395" s="157">
        <f t="shared" si="1170"/>
        <v>603.4</v>
      </c>
      <c r="HK395" s="158">
        <f t="shared" si="1170"/>
        <v>471</v>
      </c>
      <c r="HL395" s="157">
        <f t="shared" si="1171"/>
        <v>11944.800000000001</v>
      </c>
      <c r="HM395" s="158">
        <f t="shared" si="1171"/>
        <v>11311.1</v>
      </c>
    </row>
    <row r="396" spans="1:221">
      <c r="A396" s="265" t="s">
        <v>693</v>
      </c>
      <c r="B396" s="213" t="s">
        <v>798</v>
      </c>
      <c r="C396" s="214"/>
      <c r="D396" s="13">
        <v>229832</v>
      </c>
      <c r="E396" s="13">
        <v>10</v>
      </c>
      <c r="F396" s="155">
        <v>205</v>
      </c>
      <c r="G396" s="156">
        <v>198</v>
      </c>
      <c r="H396" s="155">
        <v>0</v>
      </c>
      <c r="I396" s="156">
        <v>2</v>
      </c>
      <c r="J396" s="157">
        <f t="shared" si="1104"/>
        <v>205</v>
      </c>
      <c r="K396" s="158">
        <f t="shared" si="1104"/>
        <v>196</v>
      </c>
      <c r="L396" s="155"/>
      <c r="M396" s="156"/>
      <c r="N396" s="157">
        <f t="shared" si="1105"/>
        <v>205</v>
      </c>
      <c r="O396" s="158">
        <f t="shared" si="1105"/>
        <v>196</v>
      </c>
      <c r="P396" s="157">
        <f t="shared" si="1105"/>
        <v>205</v>
      </c>
      <c r="Q396" s="158">
        <f t="shared" si="1105"/>
        <v>196</v>
      </c>
      <c r="R396" s="155">
        <v>38</v>
      </c>
      <c r="S396" s="156">
        <v>27</v>
      </c>
      <c r="T396" s="157">
        <f t="shared" si="1106"/>
        <v>38</v>
      </c>
      <c r="U396" s="158">
        <f t="shared" si="1106"/>
        <v>27</v>
      </c>
      <c r="V396" s="155">
        <v>13</v>
      </c>
      <c r="W396" s="156">
        <v>21</v>
      </c>
      <c r="X396" s="157">
        <f t="shared" si="1107"/>
        <v>13</v>
      </c>
      <c r="Y396" s="158">
        <f t="shared" si="1107"/>
        <v>21</v>
      </c>
      <c r="Z396" s="155"/>
      <c r="AA396" s="156"/>
      <c r="AB396" s="157">
        <f t="shared" si="1108"/>
        <v>0</v>
      </c>
      <c r="AC396" s="158">
        <f t="shared" si="1108"/>
        <v>0</v>
      </c>
      <c r="AD396" s="157">
        <f t="shared" si="1109"/>
        <v>51</v>
      </c>
      <c r="AE396" s="158">
        <f t="shared" si="1109"/>
        <v>48</v>
      </c>
      <c r="AF396" s="157">
        <f t="shared" si="1110"/>
        <v>51</v>
      </c>
      <c r="AG396" s="158">
        <f t="shared" si="1110"/>
        <v>48</v>
      </c>
      <c r="AH396" s="155">
        <v>2.1</v>
      </c>
      <c r="AI396" s="156">
        <v>2.4</v>
      </c>
      <c r="AJ396" s="157">
        <f t="shared" si="1111"/>
        <v>79.8</v>
      </c>
      <c r="AK396" s="157">
        <f t="shared" si="1111"/>
        <v>64.8</v>
      </c>
      <c r="AL396" s="155">
        <v>2.9</v>
      </c>
      <c r="AM396" s="156">
        <v>3</v>
      </c>
      <c r="AN396" s="157">
        <f t="shared" si="1112"/>
        <v>37.699999999999996</v>
      </c>
      <c r="AO396" s="157">
        <f t="shared" si="1112"/>
        <v>63</v>
      </c>
      <c r="AP396" s="155"/>
      <c r="AQ396" s="156"/>
      <c r="AR396" s="157">
        <f t="shared" si="1113"/>
        <v>0</v>
      </c>
      <c r="AS396" s="158">
        <f t="shared" si="1113"/>
        <v>0</v>
      </c>
      <c r="AT396" s="157">
        <f t="shared" si="1114"/>
        <v>2.3039215686274508</v>
      </c>
      <c r="AU396" s="158">
        <f t="shared" si="1114"/>
        <v>2.6625000000000001</v>
      </c>
      <c r="AV396" s="157">
        <f t="shared" si="1115"/>
        <v>117.49999999999999</v>
      </c>
      <c r="AW396" s="158">
        <f t="shared" si="1115"/>
        <v>127.80000000000001</v>
      </c>
      <c r="AX396" s="155">
        <v>53.6</v>
      </c>
      <c r="AY396" s="156">
        <v>57.1</v>
      </c>
      <c r="AZ396" s="157">
        <f t="shared" si="1116"/>
        <v>2036.8</v>
      </c>
      <c r="BA396" s="158">
        <f t="shared" si="1116"/>
        <v>1541.7</v>
      </c>
      <c r="BB396" s="155">
        <v>19.2</v>
      </c>
      <c r="BC396" s="156">
        <v>7</v>
      </c>
      <c r="BD396" s="157">
        <f t="shared" si="1117"/>
        <v>249.6</v>
      </c>
      <c r="BE396" s="158">
        <f t="shared" si="1117"/>
        <v>147</v>
      </c>
      <c r="BF396" s="155"/>
      <c r="BG396" s="156"/>
      <c r="BH396" s="157">
        <f t="shared" si="1118"/>
        <v>0</v>
      </c>
      <c r="BI396" s="158">
        <f t="shared" si="1118"/>
        <v>0</v>
      </c>
      <c r="BJ396" s="157">
        <f t="shared" si="1119"/>
        <v>44.831372549019612</v>
      </c>
      <c r="BK396" s="158">
        <f t="shared" si="1119"/>
        <v>35.181249999999999</v>
      </c>
      <c r="BL396" s="157">
        <f t="shared" si="1120"/>
        <v>2286.4</v>
      </c>
      <c r="BM396" s="158">
        <f t="shared" si="1120"/>
        <v>1688.6999999999998</v>
      </c>
      <c r="BN396" s="155">
        <v>57</v>
      </c>
      <c r="BO396" s="156">
        <v>64</v>
      </c>
      <c r="BP396" s="157">
        <f t="shared" si="1121"/>
        <v>57</v>
      </c>
      <c r="BQ396" s="158">
        <f t="shared" si="1121"/>
        <v>64</v>
      </c>
      <c r="BR396" s="155">
        <v>29</v>
      </c>
      <c r="BS396" s="156">
        <v>10</v>
      </c>
      <c r="BT396" s="157">
        <f t="shared" si="1122"/>
        <v>29</v>
      </c>
      <c r="BU396" s="158">
        <f t="shared" si="1122"/>
        <v>10</v>
      </c>
      <c r="BV396" s="155"/>
      <c r="BW396" s="156"/>
      <c r="BX396" s="157">
        <f t="shared" si="1123"/>
        <v>0</v>
      </c>
      <c r="BY396" s="158">
        <f t="shared" si="1123"/>
        <v>0</v>
      </c>
      <c r="BZ396" s="157">
        <f t="shared" si="1124"/>
        <v>86</v>
      </c>
      <c r="CA396" s="158">
        <f t="shared" si="1124"/>
        <v>74</v>
      </c>
      <c r="CB396" s="157">
        <f t="shared" si="1125"/>
        <v>86</v>
      </c>
      <c r="CC396" s="158">
        <f t="shared" si="1125"/>
        <v>74</v>
      </c>
      <c r="CD396" s="155">
        <v>2.5</v>
      </c>
      <c r="CE396" s="156">
        <v>2.8</v>
      </c>
      <c r="CF396" s="157">
        <f t="shared" si="1126"/>
        <v>142.5</v>
      </c>
      <c r="CG396" s="158">
        <f t="shared" si="1126"/>
        <v>179.2</v>
      </c>
      <c r="CH396" s="155">
        <v>4</v>
      </c>
      <c r="CI396" s="156">
        <v>5.2</v>
      </c>
      <c r="CJ396" s="157">
        <f t="shared" si="1127"/>
        <v>116</v>
      </c>
      <c r="CK396" s="158">
        <f t="shared" si="1127"/>
        <v>52</v>
      </c>
      <c r="CL396" s="155"/>
      <c r="CM396" s="156"/>
      <c r="CN396" s="157">
        <f t="shared" si="1128"/>
        <v>0</v>
      </c>
      <c r="CO396" s="158">
        <f t="shared" si="1128"/>
        <v>0</v>
      </c>
      <c r="CP396" s="157">
        <f t="shared" si="1129"/>
        <v>3.0058139534883721</v>
      </c>
      <c r="CQ396" s="158">
        <f t="shared" si="1129"/>
        <v>3.1243243243243244</v>
      </c>
      <c r="CR396" s="157">
        <f t="shared" si="1130"/>
        <v>258.5</v>
      </c>
      <c r="CS396" s="158">
        <f t="shared" si="1130"/>
        <v>231.20000000000002</v>
      </c>
      <c r="CT396" s="155">
        <v>67.5</v>
      </c>
      <c r="CU396" s="156">
        <v>71.400000000000006</v>
      </c>
      <c r="CV396" s="157">
        <f t="shared" si="1131"/>
        <v>3847.5</v>
      </c>
      <c r="CW396" s="158">
        <f t="shared" si="1131"/>
        <v>4569.6000000000004</v>
      </c>
      <c r="CX396" s="155">
        <v>63</v>
      </c>
      <c r="CY396" s="156">
        <v>59.2</v>
      </c>
      <c r="CZ396" s="157">
        <f t="shared" si="1132"/>
        <v>1827</v>
      </c>
      <c r="DA396" s="158">
        <f t="shared" si="1132"/>
        <v>592</v>
      </c>
      <c r="DB396" s="155"/>
      <c r="DC396" s="156"/>
      <c r="DD396" s="157">
        <f t="shared" si="1133"/>
        <v>0</v>
      </c>
      <c r="DE396" s="158">
        <f t="shared" si="1133"/>
        <v>0</v>
      </c>
      <c r="DF396" s="157">
        <f t="shared" si="1134"/>
        <v>65.982558139534888</v>
      </c>
      <c r="DG396" s="158">
        <f t="shared" si="1134"/>
        <v>69.75135135135136</v>
      </c>
      <c r="DH396" s="157">
        <f t="shared" si="1135"/>
        <v>5674.5</v>
      </c>
      <c r="DI396" s="158">
        <f t="shared" si="1135"/>
        <v>5161.6000000000004</v>
      </c>
      <c r="DJ396" s="157">
        <f t="shared" si="1136"/>
        <v>137</v>
      </c>
      <c r="DK396" s="158">
        <f t="shared" si="1136"/>
        <v>122</v>
      </c>
      <c r="DL396" s="157">
        <f t="shared" si="1136"/>
        <v>137</v>
      </c>
      <c r="DM396" s="158">
        <f t="shared" si="1136"/>
        <v>122</v>
      </c>
      <c r="DN396" s="157">
        <f t="shared" si="1137"/>
        <v>2.7445255474452557</v>
      </c>
      <c r="DO396" s="158">
        <f t="shared" si="1137"/>
        <v>2.942622950819672</v>
      </c>
      <c r="DP396" s="157">
        <f t="shared" si="1138"/>
        <v>376</v>
      </c>
      <c r="DQ396" s="158">
        <f t="shared" si="1138"/>
        <v>359</v>
      </c>
      <c r="DR396" s="157">
        <f t="shared" si="1139"/>
        <v>58.108759124087591</v>
      </c>
      <c r="DS396" s="158">
        <f t="shared" si="1139"/>
        <v>56.15</v>
      </c>
      <c r="DT396" s="157">
        <f t="shared" si="1140"/>
        <v>7960.9</v>
      </c>
      <c r="DU396" s="158">
        <f t="shared" si="1140"/>
        <v>6850.3</v>
      </c>
      <c r="DV396" s="155">
        <v>19</v>
      </c>
      <c r="DW396" s="156">
        <v>26</v>
      </c>
      <c r="DX396" s="157">
        <f t="shared" si="1141"/>
        <v>19</v>
      </c>
      <c r="DY396" s="158">
        <f t="shared" si="1141"/>
        <v>26</v>
      </c>
      <c r="DZ396" s="155">
        <v>14</v>
      </c>
      <c r="EA396" s="156">
        <v>10</v>
      </c>
      <c r="EB396" s="157">
        <f t="shared" si="1142"/>
        <v>14</v>
      </c>
      <c r="EC396" s="158">
        <f t="shared" si="1142"/>
        <v>10</v>
      </c>
      <c r="ED396" s="155"/>
      <c r="EE396" s="156"/>
      <c r="EF396" s="157">
        <f t="shared" si="1143"/>
        <v>0</v>
      </c>
      <c r="EG396" s="158">
        <f t="shared" si="1143"/>
        <v>0</v>
      </c>
      <c r="EH396" s="157">
        <f t="shared" si="1144"/>
        <v>33</v>
      </c>
      <c r="EI396" s="158">
        <f t="shared" si="1144"/>
        <v>36</v>
      </c>
      <c r="EJ396" s="157">
        <f t="shared" si="1145"/>
        <v>33</v>
      </c>
      <c r="EK396" s="158">
        <f t="shared" si="1145"/>
        <v>36</v>
      </c>
      <c r="EL396" s="155">
        <v>2.2999999999999998</v>
      </c>
      <c r="EM396" s="156">
        <v>1.9</v>
      </c>
      <c r="EN396" s="157">
        <f t="shared" si="1146"/>
        <v>43.699999999999996</v>
      </c>
      <c r="EO396" s="158">
        <f t="shared" si="1146"/>
        <v>49.4</v>
      </c>
      <c r="EP396" s="155">
        <v>3.1</v>
      </c>
      <c r="EQ396" s="156">
        <v>2.9</v>
      </c>
      <c r="ER396" s="157">
        <f t="shared" si="1147"/>
        <v>43.4</v>
      </c>
      <c r="ES396" s="158">
        <f t="shared" si="1147"/>
        <v>29</v>
      </c>
      <c r="ET396" s="155"/>
      <c r="EU396" s="156"/>
      <c r="EV396" s="157">
        <f t="shared" si="1148"/>
        <v>0</v>
      </c>
      <c r="EW396" s="158">
        <f t="shared" si="1148"/>
        <v>0</v>
      </c>
      <c r="EX396" s="157">
        <f t="shared" si="1149"/>
        <v>2.6393939393939392</v>
      </c>
      <c r="EY396" s="158">
        <f t="shared" si="1149"/>
        <v>2.177777777777778</v>
      </c>
      <c r="EZ396" s="157">
        <f t="shared" si="1150"/>
        <v>87.1</v>
      </c>
      <c r="FA396" s="158">
        <f t="shared" si="1150"/>
        <v>78.400000000000006</v>
      </c>
      <c r="FB396" s="155">
        <v>47.8</v>
      </c>
      <c r="FC396" s="156">
        <v>43</v>
      </c>
      <c r="FD396" s="157">
        <f t="shared" si="1151"/>
        <v>908.19999999999993</v>
      </c>
      <c r="FE396" s="158">
        <f t="shared" si="1151"/>
        <v>1118</v>
      </c>
      <c r="FF396" s="155">
        <v>42.2</v>
      </c>
      <c r="FG396" s="156">
        <v>40.6</v>
      </c>
      <c r="FH396" s="157">
        <f t="shared" si="1152"/>
        <v>590.80000000000007</v>
      </c>
      <c r="FI396" s="158">
        <f t="shared" si="1152"/>
        <v>406</v>
      </c>
      <c r="FJ396" s="155"/>
      <c r="FK396" s="156"/>
      <c r="FL396" s="157">
        <f t="shared" si="1153"/>
        <v>0</v>
      </c>
      <c r="FM396" s="158">
        <f t="shared" si="1153"/>
        <v>0</v>
      </c>
      <c r="FN396" s="157">
        <f t="shared" si="1154"/>
        <v>45.424242424242422</v>
      </c>
      <c r="FO396" s="158">
        <f t="shared" si="1154"/>
        <v>42.333333333333336</v>
      </c>
      <c r="FP396" s="157">
        <f t="shared" si="1155"/>
        <v>1499</v>
      </c>
      <c r="FQ396" s="158">
        <f t="shared" si="1155"/>
        <v>1524</v>
      </c>
      <c r="FR396" s="155">
        <v>35</v>
      </c>
      <c r="FS396" s="156">
        <v>38</v>
      </c>
      <c r="FT396" s="157">
        <f t="shared" si="1156"/>
        <v>35</v>
      </c>
      <c r="FU396" s="158">
        <f t="shared" si="1156"/>
        <v>38</v>
      </c>
      <c r="FV396" s="155">
        <v>2.9</v>
      </c>
      <c r="FW396" s="156">
        <v>2.8</v>
      </c>
      <c r="FX396" s="157">
        <f t="shared" si="1157"/>
        <v>101.5</v>
      </c>
      <c r="FY396" s="158">
        <f t="shared" si="1157"/>
        <v>106.39999999999999</v>
      </c>
      <c r="FZ396" s="155">
        <v>29.9</v>
      </c>
      <c r="GA396" s="156">
        <v>29.1</v>
      </c>
      <c r="GB396" s="157">
        <f t="shared" si="1158"/>
        <v>1046.5</v>
      </c>
      <c r="GC396" s="158">
        <f t="shared" si="1158"/>
        <v>1105.8</v>
      </c>
      <c r="GD396" s="157">
        <f t="shared" si="1159"/>
        <v>114</v>
      </c>
      <c r="GE396" s="158">
        <f t="shared" si="1159"/>
        <v>117</v>
      </c>
      <c r="GF396" s="157">
        <f t="shared" si="1159"/>
        <v>114</v>
      </c>
      <c r="GG396" s="158">
        <f t="shared" si="1159"/>
        <v>117</v>
      </c>
      <c r="GH396" s="157">
        <f t="shared" si="1160"/>
        <v>266</v>
      </c>
      <c r="GI396" s="158">
        <f t="shared" si="1160"/>
        <v>293.39999999999998</v>
      </c>
      <c r="GJ396" s="157">
        <f t="shared" si="1161"/>
        <v>6792.5</v>
      </c>
      <c r="GK396" s="158">
        <f t="shared" si="1161"/>
        <v>7229.3</v>
      </c>
      <c r="GL396" s="157">
        <f t="shared" si="1162"/>
        <v>56</v>
      </c>
      <c r="GM396" s="158">
        <f t="shared" si="1162"/>
        <v>41</v>
      </c>
      <c r="GN396" s="157">
        <f t="shared" si="1162"/>
        <v>56</v>
      </c>
      <c r="GO396" s="158">
        <f t="shared" si="1162"/>
        <v>41</v>
      </c>
      <c r="GP396" s="157">
        <f t="shared" si="1163"/>
        <v>197.1</v>
      </c>
      <c r="GQ396" s="158">
        <f t="shared" si="1163"/>
        <v>144</v>
      </c>
      <c r="GR396" s="157">
        <f t="shared" si="1164"/>
        <v>2667.4</v>
      </c>
      <c r="GS396" s="158">
        <f t="shared" si="1164"/>
        <v>1145</v>
      </c>
      <c r="GT396" s="157">
        <f t="shared" si="1165"/>
        <v>170</v>
      </c>
      <c r="GU396" s="158">
        <f t="shared" si="1165"/>
        <v>158</v>
      </c>
      <c r="GV396" s="157">
        <f t="shared" si="1165"/>
        <v>170</v>
      </c>
      <c r="GW396" s="158">
        <f t="shared" si="1165"/>
        <v>158</v>
      </c>
      <c r="GX396" s="157">
        <f t="shared" si="1166"/>
        <v>463.1</v>
      </c>
      <c r="GY396" s="158">
        <f t="shared" si="1166"/>
        <v>437.4</v>
      </c>
      <c r="GZ396" s="157">
        <f t="shared" si="1166"/>
        <v>9459.9</v>
      </c>
      <c r="HA396" s="158">
        <f t="shared" si="1166"/>
        <v>8374.2999999999993</v>
      </c>
      <c r="HB396" s="157">
        <f t="shared" si="1167"/>
        <v>0</v>
      </c>
      <c r="HC396" s="158">
        <f t="shared" si="1167"/>
        <v>0</v>
      </c>
      <c r="HD396" s="157">
        <f t="shared" si="1167"/>
        <v>0</v>
      </c>
      <c r="HE396" s="158">
        <f t="shared" si="1167"/>
        <v>0</v>
      </c>
      <c r="HF396" s="157" t="str">
        <f t="shared" si="1168"/>
        <v/>
      </c>
      <c r="HG396" s="158" t="str">
        <f t="shared" si="1168"/>
        <v/>
      </c>
      <c r="HH396" s="157" t="str">
        <f t="shared" si="1169"/>
        <v/>
      </c>
      <c r="HI396" s="158" t="str">
        <f t="shared" si="1169"/>
        <v/>
      </c>
      <c r="HJ396" s="157">
        <f t="shared" si="1170"/>
        <v>564.6</v>
      </c>
      <c r="HK396" s="158">
        <f t="shared" si="1170"/>
        <v>543.79999999999995</v>
      </c>
      <c r="HL396" s="157">
        <f t="shared" si="1171"/>
        <v>10506.4</v>
      </c>
      <c r="HM396" s="158">
        <f t="shared" si="1171"/>
        <v>9480.0999999999985</v>
      </c>
    </row>
    <row r="397" spans="1:221">
      <c r="A397" s="265" t="s">
        <v>693</v>
      </c>
      <c r="B397" s="213" t="s">
        <v>799</v>
      </c>
      <c r="C397" s="214" t="s">
        <v>800</v>
      </c>
      <c r="D397" s="13">
        <v>443711</v>
      </c>
      <c r="E397" s="275">
        <v>10</v>
      </c>
      <c r="F397" s="155">
        <v>489</v>
      </c>
      <c r="G397" s="156">
        <v>435</v>
      </c>
      <c r="H397" s="155">
        <v>2</v>
      </c>
      <c r="I397" s="156">
        <v>1</v>
      </c>
      <c r="J397" s="157">
        <f t="shared" si="1104"/>
        <v>487</v>
      </c>
      <c r="K397" s="158">
        <f t="shared" si="1104"/>
        <v>434</v>
      </c>
      <c r="L397" s="155"/>
      <c r="M397" s="156"/>
      <c r="N397" s="157">
        <f t="shared" si="1105"/>
        <v>487</v>
      </c>
      <c r="O397" s="158">
        <f t="shared" si="1105"/>
        <v>434</v>
      </c>
      <c r="P397" s="157">
        <f t="shared" si="1105"/>
        <v>487</v>
      </c>
      <c r="Q397" s="158">
        <f t="shared" si="1105"/>
        <v>434</v>
      </c>
      <c r="R397" s="155">
        <v>14</v>
      </c>
      <c r="S397" s="156">
        <v>13</v>
      </c>
      <c r="T397" s="157">
        <f t="shared" si="1106"/>
        <v>14</v>
      </c>
      <c r="U397" s="158">
        <f t="shared" si="1106"/>
        <v>13</v>
      </c>
      <c r="V397" s="155">
        <v>1</v>
      </c>
      <c r="W397" s="156">
        <v>0</v>
      </c>
      <c r="X397" s="157">
        <f t="shared" si="1107"/>
        <v>1</v>
      </c>
      <c r="Y397" s="158">
        <f t="shared" si="1107"/>
        <v>0</v>
      </c>
      <c r="Z397" s="155"/>
      <c r="AA397" s="156"/>
      <c r="AB397" s="157">
        <f t="shared" si="1108"/>
        <v>0</v>
      </c>
      <c r="AC397" s="158">
        <f t="shared" si="1108"/>
        <v>0</v>
      </c>
      <c r="AD397" s="157">
        <f t="shared" si="1109"/>
        <v>15</v>
      </c>
      <c r="AE397" s="158">
        <f t="shared" si="1109"/>
        <v>13</v>
      </c>
      <c r="AF397" s="157">
        <f t="shared" si="1110"/>
        <v>15</v>
      </c>
      <c r="AG397" s="158">
        <f t="shared" si="1110"/>
        <v>13</v>
      </c>
      <c r="AH397" s="155">
        <v>4.4000000000000004</v>
      </c>
      <c r="AI397" s="156">
        <v>4.4000000000000004</v>
      </c>
      <c r="AJ397" s="157">
        <f t="shared" si="1111"/>
        <v>61.600000000000009</v>
      </c>
      <c r="AK397" s="157">
        <f t="shared" si="1111"/>
        <v>57.2</v>
      </c>
      <c r="AL397" s="155">
        <v>2</v>
      </c>
      <c r="AM397" s="156">
        <v>0</v>
      </c>
      <c r="AN397" s="157">
        <f t="shared" si="1112"/>
        <v>2</v>
      </c>
      <c r="AO397" s="157">
        <f t="shared" si="1112"/>
        <v>0</v>
      </c>
      <c r="AP397" s="155"/>
      <c r="AQ397" s="156"/>
      <c r="AR397" s="157">
        <f t="shared" si="1113"/>
        <v>0</v>
      </c>
      <c r="AS397" s="158">
        <f t="shared" si="1113"/>
        <v>0</v>
      </c>
      <c r="AT397" s="157">
        <f t="shared" si="1114"/>
        <v>4.24</v>
      </c>
      <c r="AU397" s="158">
        <f t="shared" si="1114"/>
        <v>4.4000000000000004</v>
      </c>
      <c r="AV397" s="157">
        <f t="shared" si="1115"/>
        <v>63.6</v>
      </c>
      <c r="AW397" s="158">
        <f t="shared" si="1115"/>
        <v>57.2</v>
      </c>
      <c r="AX397" s="155">
        <v>102.1</v>
      </c>
      <c r="AY397" s="156">
        <v>98.8</v>
      </c>
      <c r="AZ397" s="157">
        <f t="shared" si="1116"/>
        <v>1429.3999999999999</v>
      </c>
      <c r="BA397" s="158">
        <f t="shared" si="1116"/>
        <v>1284.3999999999999</v>
      </c>
      <c r="BB397" s="155">
        <v>48</v>
      </c>
      <c r="BC397" s="156">
        <v>0</v>
      </c>
      <c r="BD397" s="157">
        <f t="shared" si="1117"/>
        <v>48</v>
      </c>
      <c r="BE397" s="158">
        <f t="shared" si="1117"/>
        <v>0</v>
      </c>
      <c r="BF397" s="155"/>
      <c r="BG397" s="156"/>
      <c r="BH397" s="157">
        <f t="shared" si="1118"/>
        <v>0</v>
      </c>
      <c r="BI397" s="158">
        <f t="shared" si="1118"/>
        <v>0</v>
      </c>
      <c r="BJ397" s="157">
        <f t="shared" si="1119"/>
        <v>98.493333333333325</v>
      </c>
      <c r="BK397" s="158">
        <f t="shared" si="1119"/>
        <v>98.799999999999983</v>
      </c>
      <c r="BL397" s="157">
        <f t="shared" si="1120"/>
        <v>1477.3999999999999</v>
      </c>
      <c r="BM397" s="158">
        <f t="shared" si="1120"/>
        <v>1284.3999999999999</v>
      </c>
      <c r="BN397" s="155">
        <v>16</v>
      </c>
      <c r="BO397" s="156">
        <v>25</v>
      </c>
      <c r="BP397" s="157">
        <f t="shared" si="1121"/>
        <v>16</v>
      </c>
      <c r="BQ397" s="158">
        <f t="shared" si="1121"/>
        <v>25</v>
      </c>
      <c r="BR397" s="155">
        <v>0</v>
      </c>
      <c r="BS397" s="156">
        <v>0</v>
      </c>
      <c r="BT397" s="157">
        <f t="shared" si="1122"/>
        <v>0</v>
      </c>
      <c r="BU397" s="158">
        <f t="shared" si="1122"/>
        <v>0</v>
      </c>
      <c r="BV397" s="155"/>
      <c r="BW397" s="156"/>
      <c r="BX397" s="157">
        <f t="shared" si="1123"/>
        <v>0</v>
      </c>
      <c r="BY397" s="158">
        <f t="shared" si="1123"/>
        <v>0</v>
      </c>
      <c r="BZ397" s="157">
        <f t="shared" si="1124"/>
        <v>16</v>
      </c>
      <c r="CA397" s="158">
        <f t="shared" si="1124"/>
        <v>25</v>
      </c>
      <c r="CB397" s="157">
        <f t="shared" si="1125"/>
        <v>16</v>
      </c>
      <c r="CC397" s="158">
        <f t="shared" si="1125"/>
        <v>25</v>
      </c>
      <c r="CD397" s="155">
        <v>4.2</v>
      </c>
      <c r="CE397" s="156">
        <v>4.4000000000000004</v>
      </c>
      <c r="CF397" s="157">
        <f t="shared" si="1126"/>
        <v>67.2</v>
      </c>
      <c r="CG397" s="158">
        <f t="shared" si="1126"/>
        <v>110.00000000000001</v>
      </c>
      <c r="CH397" s="155">
        <v>0</v>
      </c>
      <c r="CI397" s="156">
        <v>0</v>
      </c>
      <c r="CJ397" s="157">
        <f t="shared" si="1127"/>
        <v>0</v>
      </c>
      <c r="CK397" s="158">
        <f t="shared" si="1127"/>
        <v>0</v>
      </c>
      <c r="CL397" s="155"/>
      <c r="CM397" s="156"/>
      <c r="CN397" s="157">
        <f t="shared" si="1128"/>
        <v>0</v>
      </c>
      <c r="CO397" s="158">
        <f t="shared" si="1128"/>
        <v>0</v>
      </c>
      <c r="CP397" s="157">
        <f t="shared" si="1129"/>
        <v>4.2</v>
      </c>
      <c r="CQ397" s="158">
        <f t="shared" si="1129"/>
        <v>4.4000000000000004</v>
      </c>
      <c r="CR397" s="157">
        <f t="shared" si="1130"/>
        <v>67.2</v>
      </c>
      <c r="CS397" s="158">
        <f t="shared" si="1130"/>
        <v>110.00000000000001</v>
      </c>
      <c r="CT397" s="155">
        <v>102.8</v>
      </c>
      <c r="CU397" s="156">
        <v>112.9</v>
      </c>
      <c r="CV397" s="157">
        <f t="shared" si="1131"/>
        <v>1644.8</v>
      </c>
      <c r="CW397" s="158">
        <f t="shared" si="1131"/>
        <v>2822.5</v>
      </c>
      <c r="CX397" s="155">
        <v>0</v>
      </c>
      <c r="CY397" s="156">
        <v>0</v>
      </c>
      <c r="CZ397" s="157">
        <f t="shared" si="1132"/>
        <v>0</v>
      </c>
      <c r="DA397" s="158">
        <f t="shared" si="1132"/>
        <v>0</v>
      </c>
      <c r="DB397" s="155"/>
      <c r="DC397" s="156"/>
      <c r="DD397" s="157">
        <f t="shared" si="1133"/>
        <v>0</v>
      </c>
      <c r="DE397" s="158">
        <f t="shared" si="1133"/>
        <v>0</v>
      </c>
      <c r="DF397" s="157">
        <f t="shared" si="1134"/>
        <v>102.8</v>
      </c>
      <c r="DG397" s="158">
        <f t="shared" si="1134"/>
        <v>112.9</v>
      </c>
      <c r="DH397" s="157">
        <f t="shared" si="1135"/>
        <v>1644.8</v>
      </c>
      <c r="DI397" s="158">
        <f t="shared" si="1135"/>
        <v>2822.5</v>
      </c>
      <c r="DJ397" s="157">
        <f t="shared" si="1136"/>
        <v>31</v>
      </c>
      <c r="DK397" s="158">
        <f t="shared" si="1136"/>
        <v>38</v>
      </c>
      <c r="DL397" s="157">
        <f t="shared" si="1136"/>
        <v>31</v>
      </c>
      <c r="DM397" s="158">
        <f t="shared" si="1136"/>
        <v>38</v>
      </c>
      <c r="DN397" s="157">
        <f t="shared" si="1137"/>
        <v>4.2193548387096778</v>
      </c>
      <c r="DO397" s="158">
        <f t="shared" si="1137"/>
        <v>4.4000000000000004</v>
      </c>
      <c r="DP397" s="157">
        <f t="shared" si="1138"/>
        <v>130.80000000000001</v>
      </c>
      <c r="DQ397" s="158">
        <f t="shared" si="1138"/>
        <v>167.20000000000002</v>
      </c>
      <c r="DR397" s="157">
        <f t="shared" si="1139"/>
        <v>100.71612903225805</v>
      </c>
      <c r="DS397" s="158">
        <f t="shared" si="1139"/>
        <v>108.07631578947367</v>
      </c>
      <c r="DT397" s="157">
        <f t="shared" si="1140"/>
        <v>3122.2</v>
      </c>
      <c r="DU397" s="158">
        <f t="shared" si="1140"/>
        <v>4106.8999999999996</v>
      </c>
      <c r="DV397" s="155">
        <v>226</v>
      </c>
      <c r="DW397" s="156">
        <v>225</v>
      </c>
      <c r="DX397" s="157">
        <f t="shared" si="1141"/>
        <v>226</v>
      </c>
      <c r="DY397" s="158">
        <f t="shared" si="1141"/>
        <v>225</v>
      </c>
      <c r="DZ397" s="155">
        <v>187</v>
      </c>
      <c r="EA397" s="156">
        <v>150</v>
      </c>
      <c r="EB397" s="157">
        <f t="shared" si="1142"/>
        <v>187</v>
      </c>
      <c r="EC397" s="158">
        <f t="shared" si="1142"/>
        <v>150</v>
      </c>
      <c r="ED397" s="155"/>
      <c r="EE397" s="156"/>
      <c r="EF397" s="157">
        <f t="shared" si="1143"/>
        <v>0</v>
      </c>
      <c r="EG397" s="158">
        <f t="shared" si="1143"/>
        <v>0</v>
      </c>
      <c r="EH397" s="157">
        <f t="shared" si="1144"/>
        <v>413</v>
      </c>
      <c r="EI397" s="158">
        <f t="shared" si="1144"/>
        <v>375</v>
      </c>
      <c r="EJ397" s="157">
        <f t="shared" si="1145"/>
        <v>413</v>
      </c>
      <c r="EK397" s="158">
        <f t="shared" si="1145"/>
        <v>375</v>
      </c>
      <c r="EL397" s="155">
        <v>2.7</v>
      </c>
      <c r="EM397" s="156">
        <v>2.7</v>
      </c>
      <c r="EN397" s="157">
        <f t="shared" si="1146"/>
        <v>610.20000000000005</v>
      </c>
      <c r="EO397" s="158">
        <f t="shared" si="1146"/>
        <v>607.5</v>
      </c>
      <c r="EP397" s="155">
        <v>3.3</v>
      </c>
      <c r="EQ397" s="156">
        <v>3.2</v>
      </c>
      <c r="ER397" s="157">
        <f t="shared" si="1147"/>
        <v>617.1</v>
      </c>
      <c r="ES397" s="158">
        <f t="shared" si="1147"/>
        <v>480</v>
      </c>
      <c r="ET397" s="155"/>
      <c r="EU397" s="156"/>
      <c r="EV397" s="157">
        <f t="shared" si="1148"/>
        <v>0</v>
      </c>
      <c r="EW397" s="158">
        <f t="shared" si="1148"/>
        <v>0</v>
      </c>
      <c r="EX397" s="157">
        <f t="shared" si="1149"/>
        <v>2.9716707021791771</v>
      </c>
      <c r="EY397" s="158">
        <f t="shared" si="1149"/>
        <v>2.9</v>
      </c>
      <c r="EZ397" s="157">
        <f t="shared" si="1150"/>
        <v>1227.3000000000002</v>
      </c>
      <c r="FA397" s="158">
        <f t="shared" si="1150"/>
        <v>1087.5</v>
      </c>
      <c r="FB397" s="155">
        <v>58.2</v>
      </c>
      <c r="FC397" s="156">
        <v>62.3</v>
      </c>
      <c r="FD397" s="157">
        <f t="shared" si="1151"/>
        <v>13153.2</v>
      </c>
      <c r="FE397" s="158">
        <f t="shared" si="1151"/>
        <v>14017.5</v>
      </c>
      <c r="FF397" s="155">
        <v>52.3</v>
      </c>
      <c r="FG397" s="156">
        <v>56.8</v>
      </c>
      <c r="FH397" s="157">
        <f t="shared" si="1152"/>
        <v>9780.1</v>
      </c>
      <c r="FI397" s="158">
        <f t="shared" si="1152"/>
        <v>8520</v>
      </c>
      <c r="FJ397" s="155"/>
      <c r="FK397" s="156"/>
      <c r="FL397" s="157">
        <f t="shared" si="1153"/>
        <v>0</v>
      </c>
      <c r="FM397" s="158">
        <f t="shared" si="1153"/>
        <v>0</v>
      </c>
      <c r="FN397" s="157">
        <f t="shared" si="1154"/>
        <v>55.528571428571439</v>
      </c>
      <c r="FO397" s="158">
        <f t="shared" si="1154"/>
        <v>60.1</v>
      </c>
      <c r="FP397" s="157">
        <f t="shared" si="1155"/>
        <v>22933.300000000003</v>
      </c>
      <c r="FQ397" s="158">
        <f t="shared" si="1155"/>
        <v>22537.5</v>
      </c>
      <c r="FR397" s="155">
        <v>43</v>
      </c>
      <c r="FS397" s="156">
        <v>21</v>
      </c>
      <c r="FT397" s="157">
        <f t="shared" si="1156"/>
        <v>43</v>
      </c>
      <c r="FU397" s="158">
        <f t="shared" si="1156"/>
        <v>21</v>
      </c>
      <c r="FV397" s="155">
        <v>3.2</v>
      </c>
      <c r="FW397" s="156">
        <v>3.7</v>
      </c>
      <c r="FX397" s="157">
        <f t="shared" si="1157"/>
        <v>137.6</v>
      </c>
      <c r="FY397" s="158">
        <f t="shared" si="1157"/>
        <v>77.7</v>
      </c>
      <c r="FZ397" s="155">
        <v>42.3</v>
      </c>
      <c r="GA397" s="156">
        <v>46</v>
      </c>
      <c r="GB397" s="157">
        <f t="shared" si="1158"/>
        <v>1818.8999999999999</v>
      </c>
      <c r="GC397" s="158">
        <f t="shared" si="1158"/>
        <v>966</v>
      </c>
      <c r="GD397" s="157">
        <f t="shared" si="1159"/>
        <v>256</v>
      </c>
      <c r="GE397" s="158">
        <f t="shared" si="1159"/>
        <v>263</v>
      </c>
      <c r="GF397" s="157">
        <f t="shared" si="1159"/>
        <v>256</v>
      </c>
      <c r="GG397" s="158">
        <f t="shared" si="1159"/>
        <v>263</v>
      </c>
      <c r="GH397" s="157">
        <f t="shared" si="1160"/>
        <v>739</v>
      </c>
      <c r="GI397" s="158">
        <f t="shared" si="1160"/>
        <v>774.7</v>
      </c>
      <c r="GJ397" s="157">
        <f t="shared" si="1161"/>
        <v>16227.400000000001</v>
      </c>
      <c r="GK397" s="158">
        <f t="shared" si="1161"/>
        <v>18124.400000000001</v>
      </c>
      <c r="GL397" s="157">
        <f t="shared" si="1162"/>
        <v>188</v>
      </c>
      <c r="GM397" s="158">
        <f t="shared" si="1162"/>
        <v>150</v>
      </c>
      <c r="GN397" s="157">
        <f t="shared" si="1162"/>
        <v>188</v>
      </c>
      <c r="GO397" s="158">
        <f t="shared" si="1162"/>
        <v>150</v>
      </c>
      <c r="GP397" s="157">
        <f t="shared" si="1163"/>
        <v>619.1</v>
      </c>
      <c r="GQ397" s="158">
        <f t="shared" si="1163"/>
        <v>480</v>
      </c>
      <c r="GR397" s="157">
        <f t="shared" si="1164"/>
        <v>9828.1</v>
      </c>
      <c r="GS397" s="158">
        <f t="shared" si="1164"/>
        <v>8520</v>
      </c>
      <c r="GT397" s="157">
        <f t="shared" si="1165"/>
        <v>444</v>
      </c>
      <c r="GU397" s="158">
        <f t="shared" si="1165"/>
        <v>413</v>
      </c>
      <c r="GV397" s="157">
        <f t="shared" si="1165"/>
        <v>444</v>
      </c>
      <c r="GW397" s="158">
        <f t="shared" si="1165"/>
        <v>413</v>
      </c>
      <c r="GX397" s="157">
        <f t="shared" si="1166"/>
        <v>1358.1</v>
      </c>
      <c r="GY397" s="158">
        <f t="shared" si="1166"/>
        <v>1254.7</v>
      </c>
      <c r="GZ397" s="157">
        <f t="shared" si="1166"/>
        <v>26055.5</v>
      </c>
      <c r="HA397" s="158">
        <f t="shared" si="1166"/>
        <v>26644.400000000001</v>
      </c>
      <c r="HB397" s="157">
        <f t="shared" si="1167"/>
        <v>0</v>
      </c>
      <c r="HC397" s="158">
        <f t="shared" si="1167"/>
        <v>0</v>
      </c>
      <c r="HD397" s="157">
        <f t="shared" si="1167"/>
        <v>0</v>
      </c>
      <c r="HE397" s="158">
        <f t="shared" si="1167"/>
        <v>0</v>
      </c>
      <c r="HF397" s="157" t="str">
        <f t="shared" si="1168"/>
        <v/>
      </c>
      <c r="HG397" s="158" t="str">
        <f t="shared" si="1168"/>
        <v/>
      </c>
      <c r="HH397" s="157" t="str">
        <f t="shared" si="1169"/>
        <v/>
      </c>
      <c r="HI397" s="158" t="str">
        <f t="shared" si="1169"/>
        <v/>
      </c>
      <c r="HJ397" s="157">
        <f t="shared" si="1170"/>
        <v>1495.7</v>
      </c>
      <c r="HK397" s="158">
        <f t="shared" si="1170"/>
        <v>1332.4</v>
      </c>
      <c r="HL397" s="157">
        <f t="shared" si="1171"/>
        <v>27874.400000000005</v>
      </c>
      <c r="HM397" s="158">
        <f t="shared" si="1171"/>
        <v>27610.400000000001</v>
      </c>
    </row>
    <row r="398" spans="1:221">
      <c r="A398" s="265" t="s">
        <v>693</v>
      </c>
      <c r="B398" s="267" t="s">
        <v>801</v>
      </c>
      <c r="C398" s="214" t="s">
        <v>802</v>
      </c>
      <c r="D398" s="218" t="s">
        <v>808</v>
      </c>
      <c r="E398" s="275">
        <v>10</v>
      </c>
      <c r="F398" s="155">
        <v>13</v>
      </c>
      <c r="G398" s="156">
        <v>30</v>
      </c>
      <c r="H398" s="155">
        <v>2</v>
      </c>
      <c r="I398" s="156">
        <v>0</v>
      </c>
      <c r="J398" s="157">
        <f t="shared" si="1104"/>
        <v>11</v>
      </c>
      <c r="K398" s="158">
        <f t="shared" si="1104"/>
        <v>30</v>
      </c>
      <c r="L398" s="155"/>
      <c r="M398" s="156"/>
      <c r="N398" s="157">
        <f t="shared" si="1105"/>
        <v>11</v>
      </c>
      <c r="O398" s="158">
        <f t="shared" si="1105"/>
        <v>30</v>
      </c>
      <c r="P398" s="199">
        <f t="shared" si="1105"/>
        <v>0</v>
      </c>
      <c r="Q398" s="158">
        <f t="shared" si="1105"/>
        <v>30</v>
      </c>
      <c r="R398" s="155">
        <v>0</v>
      </c>
      <c r="S398" s="156">
        <v>0</v>
      </c>
      <c r="T398" s="157">
        <f t="shared" si="1106"/>
        <v>0</v>
      </c>
      <c r="U398" s="158">
        <f t="shared" si="1106"/>
        <v>0</v>
      </c>
      <c r="V398" s="155">
        <v>0</v>
      </c>
      <c r="W398" s="156">
        <v>0</v>
      </c>
      <c r="X398" s="157">
        <f t="shared" si="1107"/>
        <v>0</v>
      </c>
      <c r="Y398" s="158">
        <f t="shared" si="1107"/>
        <v>0</v>
      </c>
      <c r="Z398" s="155"/>
      <c r="AA398" s="156"/>
      <c r="AB398" s="157">
        <f t="shared" si="1108"/>
        <v>0</v>
      </c>
      <c r="AC398" s="158">
        <f t="shared" si="1108"/>
        <v>0</v>
      </c>
      <c r="AD398" s="157">
        <f t="shared" si="1109"/>
        <v>0</v>
      </c>
      <c r="AE398" s="158">
        <f t="shared" si="1109"/>
        <v>0</v>
      </c>
      <c r="AF398" s="157">
        <f t="shared" si="1110"/>
        <v>0</v>
      </c>
      <c r="AG398" s="158">
        <f t="shared" si="1110"/>
        <v>0</v>
      </c>
      <c r="AH398" s="155">
        <v>0</v>
      </c>
      <c r="AI398" s="156">
        <v>0</v>
      </c>
      <c r="AJ398" s="157">
        <f t="shared" si="1111"/>
        <v>0</v>
      </c>
      <c r="AK398" s="157">
        <f t="shared" si="1111"/>
        <v>0</v>
      </c>
      <c r="AL398" s="155">
        <v>0</v>
      </c>
      <c r="AM398" s="156">
        <v>0</v>
      </c>
      <c r="AN398" s="157">
        <f t="shared" si="1112"/>
        <v>0</v>
      </c>
      <c r="AO398" s="157">
        <f t="shared" si="1112"/>
        <v>0</v>
      </c>
      <c r="AP398" s="155"/>
      <c r="AQ398" s="156"/>
      <c r="AR398" s="157">
        <f t="shared" si="1113"/>
        <v>0</v>
      </c>
      <c r="AS398" s="158">
        <f t="shared" si="1113"/>
        <v>0</v>
      </c>
      <c r="AT398" s="157">
        <f t="shared" si="1114"/>
        <v>0</v>
      </c>
      <c r="AU398" s="158">
        <f t="shared" si="1114"/>
        <v>0</v>
      </c>
      <c r="AV398" s="157">
        <f t="shared" si="1115"/>
        <v>0</v>
      </c>
      <c r="AW398" s="158">
        <f t="shared" si="1115"/>
        <v>0</v>
      </c>
      <c r="AX398" s="155">
        <v>0</v>
      </c>
      <c r="AY398" s="156">
        <v>0</v>
      </c>
      <c r="AZ398" s="157">
        <f t="shared" si="1116"/>
        <v>0</v>
      </c>
      <c r="BA398" s="158">
        <f t="shared" si="1116"/>
        <v>0</v>
      </c>
      <c r="BB398" s="155">
        <v>0</v>
      </c>
      <c r="BC398" s="156">
        <v>0</v>
      </c>
      <c r="BD398" s="157">
        <f t="shared" si="1117"/>
        <v>0</v>
      </c>
      <c r="BE398" s="158">
        <f t="shared" si="1117"/>
        <v>0</v>
      </c>
      <c r="BF398" s="155"/>
      <c r="BG398" s="156"/>
      <c r="BH398" s="157">
        <f t="shared" si="1118"/>
        <v>0</v>
      </c>
      <c r="BI398" s="158">
        <f t="shared" si="1118"/>
        <v>0</v>
      </c>
      <c r="BJ398" s="157">
        <f t="shared" si="1119"/>
        <v>0</v>
      </c>
      <c r="BK398" s="158">
        <f t="shared" si="1119"/>
        <v>0</v>
      </c>
      <c r="BL398" s="157">
        <f t="shared" si="1120"/>
        <v>0</v>
      </c>
      <c r="BM398" s="158">
        <f t="shared" si="1120"/>
        <v>0</v>
      </c>
      <c r="BN398" s="155">
        <v>0</v>
      </c>
      <c r="BO398" s="156">
        <v>0</v>
      </c>
      <c r="BP398" s="157">
        <f t="shared" si="1121"/>
        <v>0</v>
      </c>
      <c r="BQ398" s="158">
        <f t="shared" si="1121"/>
        <v>0</v>
      </c>
      <c r="BR398" s="155">
        <v>0</v>
      </c>
      <c r="BS398" s="156">
        <v>0</v>
      </c>
      <c r="BT398" s="157">
        <f t="shared" si="1122"/>
        <v>0</v>
      </c>
      <c r="BU398" s="158">
        <f t="shared" si="1122"/>
        <v>0</v>
      </c>
      <c r="BV398" s="155"/>
      <c r="BW398" s="156"/>
      <c r="BX398" s="157">
        <f t="shared" si="1123"/>
        <v>0</v>
      </c>
      <c r="BY398" s="158">
        <f t="shared" si="1123"/>
        <v>0</v>
      </c>
      <c r="BZ398" s="157">
        <f t="shared" si="1124"/>
        <v>0</v>
      </c>
      <c r="CA398" s="158">
        <f t="shared" si="1124"/>
        <v>0</v>
      </c>
      <c r="CB398" s="157">
        <f t="shared" si="1125"/>
        <v>0</v>
      </c>
      <c r="CC398" s="158">
        <f t="shared" si="1125"/>
        <v>0</v>
      </c>
      <c r="CD398" s="155">
        <v>0</v>
      </c>
      <c r="CE398" s="156">
        <v>0</v>
      </c>
      <c r="CF398" s="157">
        <f t="shared" si="1126"/>
        <v>0</v>
      </c>
      <c r="CG398" s="158">
        <f t="shared" si="1126"/>
        <v>0</v>
      </c>
      <c r="CH398" s="155">
        <v>0</v>
      </c>
      <c r="CI398" s="156">
        <v>0</v>
      </c>
      <c r="CJ398" s="157">
        <f t="shared" si="1127"/>
        <v>0</v>
      </c>
      <c r="CK398" s="158">
        <f t="shared" si="1127"/>
        <v>0</v>
      </c>
      <c r="CL398" s="155"/>
      <c r="CM398" s="156"/>
      <c r="CN398" s="157">
        <f t="shared" si="1128"/>
        <v>0</v>
      </c>
      <c r="CO398" s="158">
        <f t="shared" si="1128"/>
        <v>0</v>
      </c>
      <c r="CP398" s="157">
        <f t="shared" si="1129"/>
        <v>0</v>
      </c>
      <c r="CQ398" s="158">
        <f t="shared" si="1129"/>
        <v>0</v>
      </c>
      <c r="CR398" s="157">
        <f t="shared" si="1130"/>
        <v>0</v>
      </c>
      <c r="CS398" s="158">
        <f t="shared" si="1130"/>
        <v>0</v>
      </c>
      <c r="CT398" s="155">
        <v>0</v>
      </c>
      <c r="CU398" s="156">
        <v>0</v>
      </c>
      <c r="CV398" s="157">
        <f t="shared" si="1131"/>
        <v>0</v>
      </c>
      <c r="CW398" s="158">
        <f t="shared" si="1131"/>
        <v>0</v>
      </c>
      <c r="CX398" s="155">
        <v>0</v>
      </c>
      <c r="CY398" s="156">
        <v>0</v>
      </c>
      <c r="CZ398" s="157">
        <f t="shared" si="1132"/>
        <v>0</v>
      </c>
      <c r="DA398" s="158">
        <f t="shared" si="1132"/>
        <v>0</v>
      </c>
      <c r="DB398" s="155"/>
      <c r="DC398" s="156"/>
      <c r="DD398" s="157">
        <f t="shared" si="1133"/>
        <v>0</v>
      </c>
      <c r="DE398" s="158">
        <f t="shared" si="1133"/>
        <v>0</v>
      </c>
      <c r="DF398" s="157">
        <f t="shared" si="1134"/>
        <v>0</v>
      </c>
      <c r="DG398" s="158">
        <f t="shared" si="1134"/>
        <v>0</v>
      </c>
      <c r="DH398" s="157">
        <f t="shared" si="1135"/>
        <v>0</v>
      </c>
      <c r="DI398" s="158">
        <f t="shared" si="1135"/>
        <v>0</v>
      </c>
      <c r="DJ398" s="157">
        <f t="shared" si="1136"/>
        <v>0</v>
      </c>
      <c r="DK398" s="158">
        <f t="shared" si="1136"/>
        <v>0</v>
      </c>
      <c r="DL398" s="157">
        <f t="shared" si="1136"/>
        <v>0</v>
      </c>
      <c r="DM398" s="158">
        <f t="shared" si="1136"/>
        <v>0</v>
      </c>
      <c r="DN398" s="157">
        <f t="shared" si="1137"/>
        <v>0</v>
      </c>
      <c r="DO398" s="158">
        <f t="shared" si="1137"/>
        <v>0</v>
      </c>
      <c r="DP398" s="157">
        <f t="shared" si="1138"/>
        <v>0</v>
      </c>
      <c r="DQ398" s="158">
        <f t="shared" si="1138"/>
        <v>0</v>
      </c>
      <c r="DR398" s="157">
        <f t="shared" si="1139"/>
        <v>0</v>
      </c>
      <c r="DS398" s="158">
        <f t="shared" si="1139"/>
        <v>0</v>
      </c>
      <c r="DT398" s="157">
        <f t="shared" si="1140"/>
        <v>0</v>
      </c>
      <c r="DU398" s="158">
        <f t="shared" si="1140"/>
        <v>0</v>
      </c>
      <c r="DV398" s="155">
        <v>0</v>
      </c>
      <c r="DW398" s="156">
        <v>9</v>
      </c>
      <c r="DX398" s="157">
        <f t="shared" si="1141"/>
        <v>0</v>
      </c>
      <c r="DY398" s="158">
        <f t="shared" si="1141"/>
        <v>9</v>
      </c>
      <c r="DZ398" s="155">
        <v>0</v>
      </c>
      <c r="EA398" s="156">
        <v>14</v>
      </c>
      <c r="EB398" s="157">
        <f t="shared" si="1142"/>
        <v>0</v>
      </c>
      <c r="EC398" s="158">
        <f t="shared" si="1142"/>
        <v>14</v>
      </c>
      <c r="ED398" s="155"/>
      <c r="EE398" s="156"/>
      <c r="EF398" s="157">
        <f t="shared" si="1143"/>
        <v>0</v>
      </c>
      <c r="EG398" s="158">
        <f t="shared" si="1143"/>
        <v>0</v>
      </c>
      <c r="EH398" s="157">
        <f t="shared" si="1144"/>
        <v>0</v>
      </c>
      <c r="EI398" s="158">
        <f t="shared" si="1144"/>
        <v>23</v>
      </c>
      <c r="EJ398" s="157">
        <f t="shared" si="1145"/>
        <v>0</v>
      </c>
      <c r="EK398" s="158">
        <f t="shared" si="1145"/>
        <v>23</v>
      </c>
      <c r="EL398" s="155">
        <v>0</v>
      </c>
      <c r="EM398" s="156">
        <v>1</v>
      </c>
      <c r="EN398" s="157">
        <f t="shared" si="1146"/>
        <v>0</v>
      </c>
      <c r="EO398" s="158">
        <f t="shared" si="1146"/>
        <v>9</v>
      </c>
      <c r="EP398" s="155">
        <v>0</v>
      </c>
      <c r="EQ398" s="156">
        <v>0.9</v>
      </c>
      <c r="ER398" s="157">
        <f t="shared" si="1147"/>
        <v>0</v>
      </c>
      <c r="ES398" s="158">
        <f t="shared" si="1147"/>
        <v>12.6</v>
      </c>
      <c r="ET398" s="155"/>
      <c r="EU398" s="156"/>
      <c r="EV398" s="157">
        <f t="shared" si="1148"/>
        <v>0</v>
      </c>
      <c r="EW398" s="158">
        <f t="shared" si="1148"/>
        <v>0</v>
      </c>
      <c r="EX398" s="157">
        <f t="shared" si="1149"/>
        <v>0</v>
      </c>
      <c r="EY398" s="158">
        <f t="shared" si="1149"/>
        <v>0.93913043478260871</v>
      </c>
      <c r="EZ398" s="157">
        <f t="shared" si="1150"/>
        <v>0</v>
      </c>
      <c r="FA398" s="158">
        <f t="shared" si="1150"/>
        <v>21.6</v>
      </c>
      <c r="FB398" s="155">
        <v>0</v>
      </c>
      <c r="FC398" s="156">
        <v>16</v>
      </c>
      <c r="FD398" s="157">
        <f t="shared" si="1151"/>
        <v>0</v>
      </c>
      <c r="FE398" s="158">
        <f t="shared" si="1151"/>
        <v>144</v>
      </c>
      <c r="FF398" s="155">
        <v>0</v>
      </c>
      <c r="FG398" s="156">
        <v>12.6</v>
      </c>
      <c r="FH398" s="157">
        <f t="shared" si="1152"/>
        <v>0</v>
      </c>
      <c r="FI398" s="158">
        <f t="shared" si="1152"/>
        <v>176.4</v>
      </c>
      <c r="FJ398" s="155"/>
      <c r="FK398" s="156"/>
      <c r="FL398" s="157">
        <f t="shared" si="1153"/>
        <v>0</v>
      </c>
      <c r="FM398" s="158">
        <f t="shared" si="1153"/>
        <v>0</v>
      </c>
      <c r="FN398" s="157">
        <f t="shared" si="1154"/>
        <v>0</v>
      </c>
      <c r="FO398" s="158">
        <f t="shared" si="1154"/>
        <v>13.930434782608694</v>
      </c>
      <c r="FP398" s="157">
        <f t="shared" si="1155"/>
        <v>0</v>
      </c>
      <c r="FQ398" s="158">
        <f t="shared" si="1155"/>
        <v>320.39999999999998</v>
      </c>
      <c r="FR398" s="155">
        <v>11</v>
      </c>
      <c r="FS398" s="156">
        <v>7</v>
      </c>
      <c r="FT398" s="157">
        <f t="shared" si="1156"/>
        <v>0</v>
      </c>
      <c r="FU398" s="158">
        <f t="shared" si="1156"/>
        <v>7</v>
      </c>
      <c r="FV398" s="155">
        <v>0</v>
      </c>
      <c r="FW398" s="156">
        <v>0.6</v>
      </c>
      <c r="FX398" s="157">
        <f t="shared" si="1157"/>
        <v>0</v>
      </c>
      <c r="FY398" s="158">
        <f t="shared" si="1157"/>
        <v>4.2</v>
      </c>
      <c r="FZ398" s="155">
        <v>0</v>
      </c>
      <c r="GA398" s="156">
        <v>6.4</v>
      </c>
      <c r="GB398" s="157">
        <f t="shared" si="1158"/>
        <v>0</v>
      </c>
      <c r="GC398" s="158">
        <f t="shared" si="1158"/>
        <v>44.800000000000004</v>
      </c>
      <c r="GD398" s="157">
        <f t="shared" si="1159"/>
        <v>0</v>
      </c>
      <c r="GE398" s="158">
        <f t="shared" si="1159"/>
        <v>9</v>
      </c>
      <c r="GF398" s="157">
        <f t="shared" si="1159"/>
        <v>0</v>
      </c>
      <c r="GG398" s="158">
        <f t="shared" si="1159"/>
        <v>9</v>
      </c>
      <c r="GH398" s="157" t="str">
        <f t="shared" si="1160"/>
        <v/>
      </c>
      <c r="GI398" s="158">
        <f t="shared" si="1160"/>
        <v>9</v>
      </c>
      <c r="GJ398" s="157" t="str">
        <f t="shared" si="1161"/>
        <v/>
      </c>
      <c r="GK398" s="158">
        <f t="shared" si="1161"/>
        <v>144</v>
      </c>
      <c r="GL398" s="157">
        <f t="shared" si="1162"/>
        <v>0</v>
      </c>
      <c r="GM398" s="158">
        <f t="shared" si="1162"/>
        <v>14</v>
      </c>
      <c r="GN398" s="157">
        <f t="shared" si="1162"/>
        <v>0</v>
      </c>
      <c r="GO398" s="158">
        <f t="shared" si="1162"/>
        <v>14</v>
      </c>
      <c r="GP398" s="157">
        <f t="shared" si="1163"/>
        <v>0</v>
      </c>
      <c r="GQ398" s="158">
        <f t="shared" si="1163"/>
        <v>12.6</v>
      </c>
      <c r="GR398" s="157">
        <f t="shared" si="1164"/>
        <v>0</v>
      </c>
      <c r="GS398" s="158">
        <f t="shared" si="1164"/>
        <v>176.4</v>
      </c>
      <c r="GT398" s="157">
        <f t="shared" si="1165"/>
        <v>0</v>
      </c>
      <c r="GU398" s="158">
        <f t="shared" si="1165"/>
        <v>23</v>
      </c>
      <c r="GV398" s="157">
        <f t="shared" si="1165"/>
        <v>0</v>
      </c>
      <c r="GW398" s="158">
        <f t="shared" si="1165"/>
        <v>23</v>
      </c>
      <c r="GX398" s="157" t="str">
        <f t="shared" si="1166"/>
        <v/>
      </c>
      <c r="GY398" s="158">
        <f t="shared" si="1166"/>
        <v>21.6</v>
      </c>
      <c r="GZ398" s="157" t="str">
        <f t="shared" si="1166"/>
        <v/>
      </c>
      <c r="HA398" s="158">
        <f t="shared" si="1166"/>
        <v>320.39999999999998</v>
      </c>
      <c r="HB398" s="157">
        <f t="shared" si="1167"/>
        <v>0</v>
      </c>
      <c r="HC398" s="158">
        <f t="shared" si="1167"/>
        <v>0</v>
      </c>
      <c r="HD398" s="157">
        <f t="shared" si="1167"/>
        <v>0</v>
      </c>
      <c r="HE398" s="158">
        <f t="shared" si="1167"/>
        <v>0</v>
      </c>
      <c r="HF398" s="157" t="str">
        <f t="shared" si="1168"/>
        <v/>
      </c>
      <c r="HG398" s="158" t="str">
        <f t="shared" si="1168"/>
        <v/>
      </c>
      <c r="HH398" s="157" t="str">
        <f t="shared" si="1169"/>
        <v/>
      </c>
      <c r="HI398" s="158" t="str">
        <f t="shared" si="1169"/>
        <v/>
      </c>
      <c r="HJ398" s="157">
        <f t="shared" si="1170"/>
        <v>0</v>
      </c>
      <c r="HK398" s="158">
        <f t="shared" si="1170"/>
        <v>25.8</v>
      </c>
      <c r="HL398" s="157" t="str">
        <f t="shared" si="1171"/>
        <v/>
      </c>
      <c r="HM398" s="158">
        <f t="shared" si="1171"/>
        <v>365.2</v>
      </c>
    </row>
    <row r="399" spans="1:221">
      <c r="A399" s="265" t="s">
        <v>693</v>
      </c>
      <c r="B399" s="267" t="s">
        <v>803</v>
      </c>
      <c r="C399" s="214" t="s">
        <v>802</v>
      </c>
      <c r="D399" s="218" t="s">
        <v>808</v>
      </c>
      <c r="E399" s="275">
        <v>10</v>
      </c>
      <c r="F399" s="155">
        <v>2</v>
      </c>
      <c r="G399" s="156">
        <v>3</v>
      </c>
      <c r="H399" s="155">
        <v>0</v>
      </c>
      <c r="I399" s="156">
        <v>0</v>
      </c>
      <c r="J399" s="157">
        <f t="shared" si="1104"/>
        <v>2</v>
      </c>
      <c r="K399" s="158">
        <f t="shared" si="1104"/>
        <v>3</v>
      </c>
      <c r="L399" s="155"/>
      <c r="M399" s="156"/>
      <c r="N399" s="157">
        <f t="shared" si="1105"/>
        <v>2</v>
      </c>
      <c r="O399" s="158">
        <f t="shared" si="1105"/>
        <v>3</v>
      </c>
      <c r="P399" s="199">
        <f t="shared" si="1105"/>
        <v>0</v>
      </c>
      <c r="Q399" s="181">
        <f t="shared" si="1105"/>
        <v>1</v>
      </c>
      <c r="R399" s="155">
        <v>0</v>
      </c>
      <c r="S399" s="156">
        <v>0</v>
      </c>
      <c r="T399" s="157">
        <f t="shared" si="1106"/>
        <v>0</v>
      </c>
      <c r="U399" s="158">
        <f t="shared" si="1106"/>
        <v>0</v>
      </c>
      <c r="V399" s="155">
        <v>0</v>
      </c>
      <c r="W399" s="156">
        <v>0</v>
      </c>
      <c r="X399" s="157">
        <f t="shared" si="1107"/>
        <v>0</v>
      </c>
      <c r="Y399" s="158">
        <f t="shared" si="1107"/>
        <v>0</v>
      </c>
      <c r="Z399" s="155"/>
      <c r="AA399" s="156"/>
      <c r="AB399" s="157">
        <f t="shared" si="1108"/>
        <v>0</v>
      </c>
      <c r="AC399" s="158">
        <f t="shared" si="1108"/>
        <v>0</v>
      </c>
      <c r="AD399" s="157">
        <f t="shared" si="1109"/>
        <v>0</v>
      </c>
      <c r="AE399" s="158">
        <f t="shared" si="1109"/>
        <v>0</v>
      </c>
      <c r="AF399" s="157">
        <f t="shared" si="1110"/>
        <v>0</v>
      </c>
      <c r="AG399" s="158">
        <f t="shared" si="1110"/>
        <v>0</v>
      </c>
      <c r="AH399" s="155">
        <v>0</v>
      </c>
      <c r="AI399" s="156">
        <v>0</v>
      </c>
      <c r="AJ399" s="157">
        <f t="shared" si="1111"/>
        <v>0</v>
      </c>
      <c r="AK399" s="157">
        <f t="shared" si="1111"/>
        <v>0</v>
      </c>
      <c r="AL399" s="155">
        <v>0</v>
      </c>
      <c r="AM399" s="156">
        <v>0</v>
      </c>
      <c r="AN399" s="157">
        <f t="shared" si="1112"/>
        <v>0</v>
      </c>
      <c r="AO399" s="157">
        <f t="shared" si="1112"/>
        <v>0</v>
      </c>
      <c r="AP399" s="155"/>
      <c r="AQ399" s="156"/>
      <c r="AR399" s="157">
        <f t="shared" si="1113"/>
        <v>0</v>
      </c>
      <c r="AS399" s="158">
        <f t="shared" si="1113"/>
        <v>0</v>
      </c>
      <c r="AT399" s="157">
        <f t="shared" si="1114"/>
        <v>0</v>
      </c>
      <c r="AU399" s="158">
        <f t="shared" si="1114"/>
        <v>0</v>
      </c>
      <c r="AV399" s="157">
        <f t="shared" si="1115"/>
        <v>0</v>
      </c>
      <c r="AW399" s="158">
        <f t="shared" si="1115"/>
        <v>0</v>
      </c>
      <c r="AX399" s="155">
        <v>0</v>
      </c>
      <c r="AY399" s="156">
        <v>0</v>
      </c>
      <c r="AZ399" s="157">
        <f t="shared" si="1116"/>
        <v>0</v>
      </c>
      <c r="BA399" s="158">
        <f t="shared" si="1116"/>
        <v>0</v>
      </c>
      <c r="BB399" s="155">
        <v>0</v>
      </c>
      <c r="BC399" s="156">
        <v>0</v>
      </c>
      <c r="BD399" s="157">
        <f t="shared" si="1117"/>
        <v>0</v>
      </c>
      <c r="BE399" s="158">
        <f t="shared" si="1117"/>
        <v>0</v>
      </c>
      <c r="BF399" s="155"/>
      <c r="BG399" s="156"/>
      <c r="BH399" s="157">
        <f t="shared" si="1118"/>
        <v>0</v>
      </c>
      <c r="BI399" s="158">
        <f t="shared" si="1118"/>
        <v>0</v>
      </c>
      <c r="BJ399" s="157">
        <f t="shared" si="1119"/>
        <v>0</v>
      </c>
      <c r="BK399" s="158">
        <f t="shared" si="1119"/>
        <v>0</v>
      </c>
      <c r="BL399" s="157">
        <f t="shared" si="1120"/>
        <v>0</v>
      </c>
      <c r="BM399" s="158">
        <f t="shared" si="1120"/>
        <v>0</v>
      </c>
      <c r="BN399" s="155">
        <v>0</v>
      </c>
      <c r="BO399" s="156">
        <v>0</v>
      </c>
      <c r="BP399" s="157">
        <f t="shared" si="1121"/>
        <v>0</v>
      </c>
      <c r="BQ399" s="158">
        <f t="shared" si="1121"/>
        <v>0</v>
      </c>
      <c r="BR399" s="155">
        <v>0</v>
      </c>
      <c r="BS399" s="156">
        <v>0</v>
      </c>
      <c r="BT399" s="157">
        <f t="shared" si="1122"/>
        <v>0</v>
      </c>
      <c r="BU399" s="158">
        <f t="shared" si="1122"/>
        <v>0</v>
      </c>
      <c r="BV399" s="155"/>
      <c r="BW399" s="156"/>
      <c r="BX399" s="157">
        <f t="shared" si="1123"/>
        <v>0</v>
      </c>
      <c r="BY399" s="158">
        <f t="shared" si="1123"/>
        <v>0</v>
      </c>
      <c r="BZ399" s="157">
        <f t="shared" si="1124"/>
        <v>0</v>
      </c>
      <c r="CA399" s="158">
        <f t="shared" si="1124"/>
        <v>0</v>
      </c>
      <c r="CB399" s="157">
        <f t="shared" si="1125"/>
        <v>0</v>
      </c>
      <c r="CC399" s="158">
        <f t="shared" si="1125"/>
        <v>0</v>
      </c>
      <c r="CD399" s="155">
        <v>0</v>
      </c>
      <c r="CE399" s="156">
        <v>0</v>
      </c>
      <c r="CF399" s="157">
        <f t="shared" si="1126"/>
        <v>0</v>
      </c>
      <c r="CG399" s="158">
        <f t="shared" si="1126"/>
        <v>0</v>
      </c>
      <c r="CH399" s="155">
        <v>0</v>
      </c>
      <c r="CI399" s="156">
        <v>0</v>
      </c>
      <c r="CJ399" s="157">
        <f t="shared" si="1127"/>
        <v>0</v>
      </c>
      <c r="CK399" s="158">
        <f t="shared" si="1127"/>
        <v>0</v>
      </c>
      <c r="CL399" s="155"/>
      <c r="CM399" s="156"/>
      <c r="CN399" s="157">
        <f t="shared" si="1128"/>
        <v>0</v>
      </c>
      <c r="CO399" s="158">
        <f t="shared" si="1128"/>
        <v>0</v>
      </c>
      <c r="CP399" s="157">
        <f t="shared" si="1129"/>
        <v>0</v>
      </c>
      <c r="CQ399" s="158">
        <f t="shared" si="1129"/>
        <v>0</v>
      </c>
      <c r="CR399" s="157">
        <f t="shared" si="1130"/>
        <v>0</v>
      </c>
      <c r="CS399" s="158">
        <f t="shared" si="1130"/>
        <v>0</v>
      </c>
      <c r="CT399" s="155">
        <v>0</v>
      </c>
      <c r="CU399" s="156">
        <v>0</v>
      </c>
      <c r="CV399" s="157">
        <f t="shared" si="1131"/>
        <v>0</v>
      </c>
      <c r="CW399" s="158">
        <f t="shared" si="1131"/>
        <v>0</v>
      </c>
      <c r="CX399" s="155">
        <v>0</v>
      </c>
      <c r="CY399" s="156">
        <v>0</v>
      </c>
      <c r="CZ399" s="157">
        <f t="shared" si="1132"/>
        <v>0</v>
      </c>
      <c r="DA399" s="158">
        <f t="shared" si="1132"/>
        <v>0</v>
      </c>
      <c r="DB399" s="155"/>
      <c r="DC399" s="156"/>
      <c r="DD399" s="157">
        <f t="shared" si="1133"/>
        <v>0</v>
      </c>
      <c r="DE399" s="158">
        <f t="shared" si="1133"/>
        <v>0</v>
      </c>
      <c r="DF399" s="157">
        <f t="shared" si="1134"/>
        <v>0</v>
      </c>
      <c r="DG399" s="158">
        <f t="shared" si="1134"/>
        <v>0</v>
      </c>
      <c r="DH399" s="157">
        <f t="shared" si="1135"/>
        <v>0</v>
      </c>
      <c r="DI399" s="158">
        <f t="shared" si="1135"/>
        <v>0</v>
      </c>
      <c r="DJ399" s="157">
        <f t="shared" si="1136"/>
        <v>0</v>
      </c>
      <c r="DK399" s="158">
        <f t="shared" si="1136"/>
        <v>0</v>
      </c>
      <c r="DL399" s="157">
        <f t="shared" si="1136"/>
        <v>0</v>
      </c>
      <c r="DM399" s="158">
        <f t="shared" si="1136"/>
        <v>0</v>
      </c>
      <c r="DN399" s="157">
        <f t="shared" si="1137"/>
        <v>0</v>
      </c>
      <c r="DO399" s="158">
        <f t="shared" si="1137"/>
        <v>0</v>
      </c>
      <c r="DP399" s="157">
        <f t="shared" si="1138"/>
        <v>0</v>
      </c>
      <c r="DQ399" s="158">
        <f t="shared" si="1138"/>
        <v>0</v>
      </c>
      <c r="DR399" s="157">
        <f t="shared" si="1139"/>
        <v>0</v>
      </c>
      <c r="DS399" s="158">
        <f t="shared" si="1139"/>
        <v>0</v>
      </c>
      <c r="DT399" s="157">
        <f t="shared" si="1140"/>
        <v>0</v>
      </c>
      <c r="DU399" s="158">
        <f t="shared" si="1140"/>
        <v>0</v>
      </c>
      <c r="DV399" s="155">
        <v>0</v>
      </c>
      <c r="DW399" s="156">
        <v>0</v>
      </c>
      <c r="DX399" s="157">
        <f t="shared" si="1141"/>
        <v>0</v>
      </c>
      <c r="DY399" s="158">
        <f t="shared" si="1141"/>
        <v>0</v>
      </c>
      <c r="DZ399" s="155">
        <v>0</v>
      </c>
      <c r="EA399" s="156">
        <v>2</v>
      </c>
      <c r="EB399" s="157">
        <f t="shared" si="1142"/>
        <v>0</v>
      </c>
      <c r="EC399" s="158">
        <f t="shared" si="1142"/>
        <v>0</v>
      </c>
      <c r="ED399" s="155"/>
      <c r="EE399" s="156"/>
      <c r="EF399" s="157">
        <f t="shared" si="1143"/>
        <v>0</v>
      </c>
      <c r="EG399" s="158">
        <f t="shared" si="1143"/>
        <v>0</v>
      </c>
      <c r="EH399" s="157">
        <f t="shared" si="1144"/>
        <v>0</v>
      </c>
      <c r="EI399" s="158">
        <f t="shared" si="1144"/>
        <v>2</v>
      </c>
      <c r="EJ399" s="157">
        <f t="shared" si="1145"/>
        <v>0</v>
      </c>
      <c r="EK399" s="158">
        <f t="shared" si="1145"/>
        <v>0</v>
      </c>
      <c r="EL399" s="155">
        <v>0</v>
      </c>
      <c r="EM399" s="156">
        <v>0</v>
      </c>
      <c r="EN399" s="157">
        <f t="shared" si="1146"/>
        <v>0</v>
      </c>
      <c r="EO399" s="158">
        <f t="shared" si="1146"/>
        <v>0</v>
      </c>
      <c r="EP399" s="155">
        <v>0</v>
      </c>
      <c r="EQ399" s="156">
        <v>0.5</v>
      </c>
      <c r="ER399" s="157">
        <f t="shared" si="1147"/>
        <v>0</v>
      </c>
      <c r="ES399" s="158">
        <f t="shared" si="1147"/>
        <v>1</v>
      </c>
      <c r="ET399" s="155"/>
      <c r="EU399" s="156"/>
      <c r="EV399" s="157">
        <f t="shared" si="1148"/>
        <v>0</v>
      </c>
      <c r="EW399" s="158">
        <f t="shared" si="1148"/>
        <v>0</v>
      </c>
      <c r="EX399" s="157">
        <f t="shared" si="1149"/>
        <v>0</v>
      </c>
      <c r="EY399" s="158">
        <f t="shared" si="1149"/>
        <v>0.5</v>
      </c>
      <c r="EZ399" s="157">
        <f t="shared" si="1150"/>
        <v>0</v>
      </c>
      <c r="FA399" s="158">
        <f t="shared" si="1150"/>
        <v>1</v>
      </c>
      <c r="FB399" s="155">
        <v>0</v>
      </c>
      <c r="FC399" s="156">
        <v>0</v>
      </c>
      <c r="FD399" s="157">
        <f t="shared" si="1151"/>
        <v>0</v>
      </c>
      <c r="FE399" s="158">
        <f t="shared" si="1151"/>
        <v>0</v>
      </c>
      <c r="FF399" s="155">
        <v>0</v>
      </c>
      <c r="FG399" s="156">
        <v>0</v>
      </c>
      <c r="FH399" s="157">
        <f t="shared" si="1152"/>
        <v>0</v>
      </c>
      <c r="FI399" s="158">
        <f t="shared" si="1152"/>
        <v>0</v>
      </c>
      <c r="FJ399" s="155"/>
      <c r="FK399" s="156"/>
      <c r="FL399" s="157">
        <f t="shared" si="1153"/>
        <v>0</v>
      </c>
      <c r="FM399" s="158">
        <f t="shared" si="1153"/>
        <v>0</v>
      </c>
      <c r="FN399" s="157">
        <f t="shared" si="1154"/>
        <v>0</v>
      </c>
      <c r="FO399" s="158">
        <f t="shared" si="1154"/>
        <v>0</v>
      </c>
      <c r="FP399" s="157">
        <f t="shared" si="1155"/>
        <v>0</v>
      </c>
      <c r="FQ399" s="158">
        <f t="shared" si="1155"/>
        <v>0</v>
      </c>
      <c r="FR399" s="155">
        <v>2</v>
      </c>
      <c r="FS399" s="156">
        <v>1</v>
      </c>
      <c r="FT399" s="157">
        <f t="shared" si="1156"/>
        <v>0</v>
      </c>
      <c r="FU399" s="158">
        <f t="shared" si="1156"/>
        <v>1</v>
      </c>
      <c r="FV399" s="155">
        <v>0</v>
      </c>
      <c r="FW399" s="156">
        <v>1</v>
      </c>
      <c r="FX399" s="157">
        <f t="shared" si="1157"/>
        <v>0</v>
      </c>
      <c r="FY399" s="158">
        <f t="shared" si="1157"/>
        <v>1</v>
      </c>
      <c r="FZ399" s="155">
        <v>0</v>
      </c>
      <c r="GA399" s="156">
        <v>23</v>
      </c>
      <c r="GB399" s="157">
        <f t="shared" si="1158"/>
        <v>0</v>
      </c>
      <c r="GC399" s="158">
        <f t="shared" si="1158"/>
        <v>23</v>
      </c>
      <c r="GD399" s="157">
        <f t="shared" si="1159"/>
        <v>0</v>
      </c>
      <c r="GE399" s="158">
        <f t="shared" si="1159"/>
        <v>0</v>
      </c>
      <c r="GF399" s="157">
        <f t="shared" si="1159"/>
        <v>0</v>
      </c>
      <c r="GG399" s="158">
        <f t="shared" si="1159"/>
        <v>0</v>
      </c>
      <c r="GH399" s="157" t="str">
        <f t="shared" si="1160"/>
        <v/>
      </c>
      <c r="GI399" s="158" t="str">
        <f t="shared" si="1160"/>
        <v/>
      </c>
      <c r="GJ399" s="157" t="str">
        <f t="shared" si="1161"/>
        <v/>
      </c>
      <c r="GK399" s="158" t="str">
        <f t="shared" si="1161"/>
        <v/>
      </c>
      <c r="GL399" s="157">
        <f t="shared" si="1162"/>
        <v>0</v>
      </c>
      <c r="GM399" s="158">
        <f t="shared" si="1162"/>
        <v>2</v>
      </c>
      <c r="GN399" s="157">
        <f t="shared" si="1162"/>
        <v>0</v>
      </c>
      <c r="GO399" s="158">
        <f t="shared" si="1162"/>
        <v>0</v>
      </c>
      <c r="GP399" s="157">
        <f t="shared" si="1163"/>
        <v>0</v>
      </c>
      <c r="GQ399" s="158">
        <f t="shared" si="1163"/>
        <v>1</v>
      </c>
      <c r="GR399" s="157">
        <f t="shared" si="1164"/>
        <v>0</v>
      </c>
      <c r="GS399" s="158">
        <f t="shared" si="1164"/>
        <v>0</v>
      </c>
      <c r="GT399" s="157">
        <f t="shared" si="1165"/>
        <v>0</v>
      </c>
      <c r="GU399" s="158">
        <f t="shared" si="1165"/>
        <v>2</v>
      </c>
      <c r="GV399" s="157">
        <f t="shared" si="1165"/>
        <v>0</v>
      </c>
      <c r="GW399" s="158">
        <f t="shared" si="1165"/>
        <v>0</v>
      </c>
      <c r="GX399" s="157" t="str">
        <f t="shared" si="1166"/>
        <v/>
      </c>
      <c r="GY399" s="158" t="e">
        <f t="shared" si="1166"/>
        <v>#VALUE!</v>
      </c>
      <c r="GZ399" s="157" t="str">
        <f t="shared" si="1166"/>
        <v/>
      </c>
      <c r="HA399" s="158" t="str">
        <f t="shared" si="1166"/>
        <v/>
      </c>
      <c r="HB399" s="157">
        <f t="shared" si="1167"/>
        <v>0</v>
      </c>
      <c r="HC399" s="158">
        <f t="shared" si="1167"/>
        <v>0</v>
      </c>
      <c r="HD399" s="157">
        <f t="shared" si="1167"/>
        <v>0</v>
      </c>
      <c r="HE399" s="158">
        <f t="shared" si="1167"/>
        <v>0</v>
      </c>
      <c r="HF399" s="157" t="str">
        <f t="shared" si="1168"/>
        <v/>
      </c>
      <c r="HG399" s="158" t="str">
        <f t="shared" si="1168"/>
        <v/>
      </c>
      <c r="HH399" s="157" t="str">
        <f t="shared" si="1169"/>
        <v/>
      </c>
      <c r="HI399" s="158" t="str">
        <f t="shared" si="1169"/>
        <v/>
      </c>
      <c r="HJ399" s="157">
        <f t="shared" si="1170"/>
        <v>0</v>
      </c>
      <c r="HK399" s="158">
        <f t="shared" si="1170"/>
        <v>2</v>
      </c>
      <c r="HL399" s="157" t="str">
        <f t="shared" si="1171"/>
        <v/>
      </c>
      <c r="HM399" s="158">
        <f t="shared" si="1171"/>
        <v>23</v>
      </c>
    </row>
    <row r="400" spans="1:221" s="82" customFormat="1" ht="13.5" customHeight="1">
      <c r="A400" s="12" t="s">
        <v>809</v>
      </c>
      <c r="B400" s="11" t="s">
        <v>810</v>
      </c>
      <c r="C400" s="220"/>
      <c r="D400" s="9">
        <v>232186</v>
      </c>
      <c r="E400" s="9">
        <v>1</v>
      </c>
      <c r="F400" s="155">
        <v>5270</v>
      </c>
      <c r="G400" s="156">
        <v>5443</v>
      </c>
      <c r="H400" s="155">
        <v>143</v>
      </c>
      <c r="I400" s="156">
        <v>131</v>
      </c>
      <c r="J400" s="157">
        <f t="shared" si="1104"/>
        <v>5127</v>
      </c>
      <c r="K400" s="158">
        <f t="shared" si="1104"/>
        <v>5312</v>
      </c>
      <c r="L400" s="155">
        <v>120</v>
      </c>
      <c r="M400" s="156">
        <v>120</v>
      </c>
      <c r="N400" s="157">
        <f t="shared" si="1105"/>
        <v>5127</v>
      </c>
      <c r="O400" s="158">
        <f t="shared" si="1105"/>
        <v>5312</v>
      </c>
      <c r="P400" s="157">
        <f t="shared" si="1105"/>
        <v>5127</v>
      </c>
      <c r="Q400" s="158">
        <f t="shared" si="1105"/>
        <v>5312</v>
      </c>
      <c r="R400" s="155">
        <v>49</v>
      </c>
      <c r="S400" s="156">
        <v>61</v>
      </c>
      <c r="T400" s="157">
        <f t="shared" si="1106"/>
        <v>49</v>
      </c>
      <c r="U400" s="158">
        <f t="shared" si="1106"/>
        <v>61</v>
      </c>
      <c r="V400" s="155">
        <v>0</v>
      </c>
      <c r="W400" s="156">
        <v>1</v>
      </c>
      <c r="X400" s="157">
        <f t="shared" si="1107"/>
        <v>0</v>
      </c>
      <c r="Y400" s="158">
        <f t="shared" si="1107"/>
        <v>1</v>
      </c>
      <c r="Z400" s="155"/>
      <c r="AA400" s="156"/>
      <c r="AB400" s="157">
        <f t="shared" si="1108"/>
        <v>0</v>
      </c>
      <c r="AC400" s="158">
        <f t="shared" si="1108"/>
        <v>0</v>
      </c>
      <c r="AD400" s="157">
        <f t="shared" si="1109"/>
        <v>49</v>
      </c>
      <c r="AE400" s="158">
        <f t="shared" si="1109"/>
        <v>62</v>
      </c>
      <c r="AF400" s="157">
        <f t="shared" si="1110"/>
        <v>49</v>
      </c>
      <c r="AG400" s="158">
        <f t="shared" si="1110"/>
        <v>62</v>
      </c>
      <c r="AH400" s="155">
        <v>4</v>
      </c>
      <c r="AI400" s="156">
        <v>4.14754098360656</v>
      </c>
      <c r="AJ400" s="157">
        <f t="shared" si="1111"/>
        <v>196</v>
      </c>
      <c r="AK400" s="157">
        <f t="shared" si="1111"/>
        <v>253.00000000000017</v>
      </c>
      <c r="AL400" s="155"/>
      <c r="AM400" s="156">
        <v>2.5</v>
      </c>
      <c r="AN400" s="157">
        <f t="shared" si="1112"/>
        <v>0</v>
      </c>
      <c r="AO400" s="157">
        <f t="shared" si="1112"/>
        <v>2.5</v>
      </c>
      <c r="AP400" s="155"/>
      <c r="AQ400" s="156"/>
      <c r="AR400" s="157">
        <f t="shared" si="1113"/>
        <v>0</v>
      </c>
      <c r="AS400" s="158">
        <f t="shared" si="1113"/>
        <v>0</v>
      </c>
      <c r="AT400" s="157">
        <f t="shared" si="1114"/>
        <v>4</v>
      </c>
      <c r="AU400" s="158">
        <f t="shared" si="1114"/>
        <v>4.1209677419354867</v>
      </c>
      <c r="AV400" s="157">
        <f t="shared" si="1115"/>
        <v>196</v>
      </c>
      <c r="AW400" s="158">
        <f t="shared" si="1115"/>
        <v>255.50000000000017</v>
      </c>
      <c r="AX400" s="155">
        <v>127.959183673469</v>
      </c>
      <c r="AY400" s="156">
        <v>127.245901639344</v>
      </c>
      <c r="AZ400" s="157">
        <f t="shared" si="1116"/>
        <v>6269.9999999999809</v>
      </c>
      <c r="BA400" s="158">
        <f t="shared" si="1116"/>
        <v>7761.9999999999836</v>
      </c>
      <c r="BB400" s="155"/>
      <c r="BC400" s="156">
        <v>73</v>
      </c>
      <c r="BD400" s="157">
        <f t="shared" si="1117"/>
        <v>0</v>
      </c>
      <c r="BE400" s="158">
        <f t="shared" si="1117"/>
        <v>73</v>
      </c>
      <c r="BF400" s="155"/>
      <c r="BG400" s="156"/>
      <c r="BH400" s="157">
        <f t="shared" si="1118"/>
        <v>0</v>
      </c>
      <c r="BI400" s="158">
        <f t="shared" si="1118"/>
        <v>0</v>
      </c>
      <c r="BJ400" s="157">
        <f t="shared" si="1119"/>
        <v>127.959183673469</v>
      </c>
      <c r="BK400" s="158">
        <f t="shared" si="1119"/>
        <v>126.37096774193522</v>
      </c>
      <c r="BL400" s="157">
        <f t="shared" si="1120"/>
        <v>6269.9999999999809</v>
      </c>
      <c r="BM400" s="158">
        <f t="shared" si="1120"/>
        <v>7834.9999999999836</v>
      </c>
      <c r="BN400" s="155">
        <v>2022</v>
      </c>
      <c r="BO400" s="156">
        <v>2211</v>
      </c>
      <c r="BP400" s="157">
        <f t="shared" si="1121"/>
        <v>2022</v>
      </c>
      <c r="BQ400" s="158">
        <f t="shared" si="1121"/>
        <v>2211</v>
      </c>
      <c r="BR400" s="155">
        <v>45</v>
      </c>
      <c r="BS400" s="156">
        <v>38</v>
      </c>
      <c r="BT400" s="157">
        <f t="shared" si="1122"/>
        <v>45</v>
      </c>
      <c r="BU400" s="158">
        <f t="shared" si="1122"/>
        <v>38</v>
      </c>
      <c r="BV400" s="155"/>
      <c r="BW400" s="156"/>
      <c r="BX400" s="157">
        <f t="shared" si="1123"/>
        <v>0</v>
      </c>
      <c r="BY400" s="158">
        <f t="shared" si="1123"/>
        <v>0</v>
      </c>
      <c r="BZ400" s="157">
        <f t="shared" si="1124"/>
        <v>2067</v>
      </c>
      <c r="CA400" s="158">
        <f t="shared" si="1124"/>
        <v>2249</v>
      </c>
      <c r="CB400" s="157">
        <f t="shared" si="1125"/>
        <v>2067</v>
      </c>
      <c r="CC400" s="158">
        <f t="shared" si="1125"/>
        <v>2249</v>
      </c>
      <c r="CD400" s="155">
        <v>4.86300692383778</v>
      </c>
      <c r="CE400" s="156">
        <v>4.7582541836273204</v>
      </c>
      <c r="CF400" s="157">
        <f t="shared" si="1126"/>
        <v>9832.9999999999909</v>
      </c>
      <c r="CG400" s="158">
        <f t="shared" si="1126"/>
        <v>10520.500000000005</v>
      </c>
      <c r="CH400" s="155">
        <v>7.5555555555555598</v>
      </c>
      <c r="CI400" s="156">
        <v>9.2631578947368407</v>
      </c>
      <c r="CJ400" s="157">
        <f t="shared" si="1127"/>
        <v>340.00000000000017</v>
      </c>
      <c r="CK400" s="158">
        <f t="shared" si="1127"/>
        <v>351.99999999999994</v>
      </c>
      <c r="CL400" s="155"/>
      <c r="CM400" s="156"/>
      <c r="CN400" s="157">
        <f t="shared" si="1128"/>
        <v>0</v>
      </c>
      <c r="CO400" s="158">
        <f t="shared" si="1128"/>
        <v>0</v>
      </c>
      <c r="CP400" s="157">
        <f t="shared" si="1129"/>
        <v>4.9216255442670489</v>
      </c>
      <c r="CQ400" s="158">
        <f t="shared" si="1129"/>
        <v>4.8343708314806602</v>
      </c>
      <c r="CR400" s="157">
        <f t="shared" si="1130"/>
        <v>10172.999999999991</v>
      </c>
      <c r="CS400" s="158">
        <f t="shared" si="1130"/>
        <v>10872.500000000005</v>
      </c>
      <c r="CT400" s="155">
        <v>136.68620178041499</v>
      </c>
      <c r="CU400" s="156">
        <v>131.90366350067799</v>
      </c>
      <c r="CV400" s="157">
        <f t="shared" si="1131"/>
        <v>276379.49999999913</v>
      </c>
      <c r="CW400" s="158">
        <f t="shared" si="1131"/>
        <v>291638.99999999907</v>
      </c>
      <c r="CX400" s="155">
        <v>113.022222222222</v>
      </c>
      <c r="CY400" s="156">
        <v>99.289473684210506</v>
      </c>
      <c r="CZ400" s="157">
        <f t="shared" si="1132"/>
        <v>5085.99999999999</v>
      </c>
      <c r="DA400" s="158">
        <f t="shared" si="1132"/>
        <v>3772.9999999999991</v>
      </c>
      <c r="DB400" s="155"/>
      <c r="DC400" s="156"/>
      <c r="DD400" s="157">
        <f t="shared" si="1133"/>
        <v>0</v>
      </c>
      <c r="DE400" s="158">
        <f t="shared" si="1133"/>
        <v>0</v>
      </c>
      <c r="DF400" s="157">
        <f t="shared" si="1134"/>
        <v>136.17102080309584</v>
      </c>
      <c r="DG400" s="158">
        <f t="shared" si="1134"/>
        <v>131.35260115606894</v>
      </c>
      <c r="DH400" s="157">
        <f t="shared" si="1135"/>
        <v>281465.49999999913</v>
      </c>
      <c r="DI400" s="158">
        <f t="shared" si="1135"/>
        <v>295411.99999999907</v>
      </c>
      <c r="DJ400" s="157">
        <f t="shared" si="1136"/>
        <v>2116</v>
      </c>
      <c r="DK400" s="158">
        <f t="shared" si="1136"/>
        <v>2311</v>
      </c>
      <c r="DL400" s="157">
        <f t="shared" si="1136"/>
        <v>2116</v>
      </c>
      <c r="DM400" s="158">
        <f t="shared" si="1136"/>
        <v>2311</v>
      </c>
      <c r="DN400" s="157">
        <f t="shared" si="1137"/>
        <v>4.9002835538752318</v>
      </c>
      <c r="DO400" s="158">
        <f t="shared" si="1137"/>
        <v>4.8152315015144982</v>
      </c>
      <c r="DP400" s="157">
        <f t="shared" si="1138"/>
        <v>10368.999999999991</v>
      </c>
      <c r="DQ400" s="158">
        <f t="shared" si="1138"/>
        <v>11128.000000000005</v>
      </c>
      <c r="DR400" s="157">
        <f t="shared" si="1139"/>
        <v>135.98086011342113</v>
      </c>
      <c r="DS400" s="158">
        <f t="shared" si="1139"/>
        <v>131.21895283427048</v>
      </c>
      <c r="DT400" s="157">
        <f t="shared" si="1140"/>
        <v>287735.49999999913</v>
      </c>
      <c r="DU400" s="158">
        <f t="shared" si="1140"/>
        <v>303246.99999999907</v>
      </c>
      <c r="DV400" s="155">
        <v>2266</v>
      </c>
      <c r="DW400" s="156">
        <v>2275</v>
      </c>
      <c r="DX400" s="157">
        <f t="shared" si="1141"/>
        <v>2266</v>
      </c>
      <c r="DY400" s="158">
        <f t="shared" si="1141"/>
        <v>2275</v>
      </c>
      <c r="DZ400" s="155">
        <v>715</v>
      </c>
      <c r="EA400" s="156">
        <v>668</v>
      </c>
      <c r="EB400" s="157">
        <f t="shared" si="1142"/>
        <v>715</v>
      </c>
      <c r="EC400" s="158">
        <f t="shared" si="1142"/>
        <v>668</v>
      </c>
      <c r="ED400" s="155"/>
      <c r="EE400" s="156"/>
      <c r="EF400" s="157">
        <f t="shared" si="1143"/>
        <v>0</v>
      </c>
      <c r="EG400" s="158">
        <f t="shared" si="1143"/>
        <v>0</v>
      </c>
      <c r="EH400" s="157">
        <f t="shared" si="1144"/>
        <v>2981</v>
      </c>
      <c r="EI400" s="158">
        <f t="shared" si="1144"/>
        <v>2943</v>
      </c>
      <c r="EJ400" s="157">
        <f t="shared" si="1145"/>
        <v>2981</v>
      </c>
      <c r="EK400" s="158">
        <f t="shared" si="1145"/>
        <v>2943</v>
      </c>
      <c r="EL400" s="155">
        <v>3.3735657546337201</v>
      </c>
      <c r="EM400" s="156">
        <v>3.43098901098901</v>
      </c>
      <c r="EN400" s="157">
        <f t="shared" si="1146"/>
        <v>7644.50000000001</v>
      </c>
      <c r="EO400" s="158">
        <f t="shared" si="1146"/>
        <v>7805.4999999999982</v>
      </c>
      <c r="EP400" s="155">
        <v>4.4874125874125896</v>
      </c>
      <c r="EQ400" s="156">
        <v>4.4071856287425204</v>
      </c>
      <c r="ER400" s="157">
        <f t="shared" si="1147"/>
        <v>3208.5000000000014</v>
      </c>
      <c r="ES400" s="158">
        <f t="shared" si="1147"/>
        <v>2944.0000000000036</v>
      </c>
      <c r="ET400" s="155"/>
      <c r="EU400" s="156"/>
      <c r="EV400" s="157">
        <f t="shared" si="1148"/>
        <v>0</v>
      </c>
      <c r="EW400" s="158">
        <f t="shared" si="1148"/>
        <v>0</v>
      </c>
      <c r="EX400" s="157">
        <f t="shared" si="1149"/>
        <v>3.6407245890640763</v>
      </c>
      <c r="EY400" s="158">
        <f t="shared" si="1149"/>
        <v>3.6525654094461442</v>
      </c>
      <c r="EZ400" s="157">
        <f t="shared" si="1150"/>
        <v>10853.000000000011</v>
      </c>
      <c r="FA400" s="158">
        <f t="shared" si="1150"/>
        <v>10749.500000000002</v>
      </c>
      <c r="FB400" s="155">
        <v>82.659532215357501</v>
      </c>
      <c r="FC400" s="156">
        <v>81.843516483516495</v>
      </c>
      <c r="FD400" s="157">
        <f t="shared" si="1151"/>
        <v>187306.50000000009</v>
      </c>
      <c r="FE400" s="158">
        <f t="shared" si="1151"/>
        <v>186194.00000000003</v>
      </c>
      <c r="FF400" s="155">
        <v>73.752447552447506</v>
      </c>
      <c r="FG400" s="156">
        <v>74.422155688622794</v>
      </c>
      <c r="FH400" s="157">
        <f t="shared" si="1152"/>
        <v>52732.999999999964</v>
      </c>
      <c r="FI400" s="158">
        <f t="shared" si="1152"/>
        <v>49714.000000000029</v>
      </c>
      <c r="FJ400" s="155"/>
      <c r="FK400" s="156"/>
      <c r="FL400" s="157">
        <f t="shared" si="1153"/>
        <v>0</v>
      </c>
      <c r="FM400" s="158">
        <f t="shared" si="1153"/>
        <v>0</v>
      </c>
      <c r="FN400" s="157">
        <f t="shared" si="1154"/>
        <v>80.523146595102332</v>
      </c>
      <c r="FO400" s="158">
        <f t="shared" si="1154"/>
        <v>80.159021406727845</v>
      </c>
      <c r="FP400" s="157">
        <f t="shared" si="1155"/>
        <v>240039.50000000006</v>
      </c>
      <c r="FQ400" s="158">
        <f t="shared" si="1155"/>
        <v>235908.00000000006</v>
      </c>
      <c r="FR400" s="155">
        <v>30</v>
      </c>
      <c r="FS400" s="156">
        <v>58</v>
      </c>
      <c r="FT400" s="157">
        <f t="shared" si="1156"/>
        <v>30</v>
      </c>
      <c r="FU400" s="158">
        <f t="shared" si="1156"/>
        <v>58</v>
      </c>
      <c r="FV400" s="155">
        <v>9.6999999999999993</v>
      </c>
      <c r="FW400" s="156">
        <v>2.7844827586206899</v>
      </c>
      <c r="FX400" s="157">
        <f t="shared" si="1157"/>
        <v>291</v>
      </c>
      <c r="FY400" s="158">
        <f t="shared" si="1157"/>
        <v>161.50000000000003</v>
      </c>
      <c r="FZ400" s="155">
        <v>78.366666666666703</v>
      </c>
      <c r="GA400" s="156">
        <v>50.465517241379303</v>
      </c>
      <c r="GB400" s="157">
        <f t="shared" si="1158"/>
        <v>2351.0000000000009</v>
      </c>
      <c r="GC400" s="158">
        <f t="shared" si="1158"/>
        <v>2926.9999999999995</v>
      </c>
      <c r="GD400" s="157">
        <f t="shared" si="1159"/>
        <v>4337</v>
      </c>
      <c r="GE400" s="158">
        <f t="shared" si="1159"/>
        <v>4547</v>
      </c>
      <c r="GF400" s="157">
        <f t="shared" si="1159"/>
        <v>4337</v>
      </c>
      <c r="GG400" s="158">
        <f t="shared" si="1159"/>
        <v>4547</v>
      </c>
      <c r="GH400" s="157">
        <f t="shared" si="1160"/>
        <v>17673.5</v>
      </c>
      <c r="GI400" s="158">
        <f t="shared" si="1160"/>
        <v>18579.000000000004</v>
      </c>
      <c r="GJ400" s="157">
        <f t="shared" si="1161"/>
        <v>469955.99999999919</v>
      </c>
      <c r="GK400" s="158">
        <f t="shared" si="1161"/>
        <v>485594.99999999907</v>
      </c>
      <c r="GL400" s="157">
        <f t="shared" si="1162"/>
        <v>760</v>
      </c>
      <c r="GM400" s="158">
        <f t="shared" si="1162"/>
        <v>707</v>
      </c>
      <c r="GN400" s="157">
        <f t="shared" si="1162"/>
        <v>760</v>
      </c>
      <c r="GO400" s="158">
        <f t="shared" si="1162"/>
        <v>707</v>
      </c>
      <c r="GP400" s="157">
        <f t="shared" si="1163"/>
        <v>3548.5000000000014</v>
      </c>
      <c r="GQ400" s="158">
        <f t="shared" si="1163"/>
        <v>3298.5000000000036</v>
      </c>
      <c r="GR400" s="157">
        <f t="shared" si="1164"/>
        <v>57818.999999999956</v>
      </c>
      <c r="GS400" s="158">
        <f t="shared" si="1164"/>
        <v>53560.000000000029</v>
      </c>
      <c r="GT400" s="157">
        <f t="shared" si="1165"/>
        <v>5097</v>
      </c>
      <c r="GU400" s="158">
        <f t="shared" si="1165"/>
        <v>5254</v>
      </c>
      <c r="GV400" s="157">
        <f t="shared" si="1165"/>
        <v>5097</v>
      </c>
      <c r="GW400" s="158">
        <f t="shared" si="1165"/>
        <v>5254</v>
      </c>
      <c r="GX400" s="157">
        <f t="shared" si="1166"/>
        <v>21222</v>
      </c>
      <c r="GY400" s="158">
        <f t="shared" si="1166"/>
        <v>21877.500000000007</v>
      </c>
      <c r="GZ400" s="157">
        <f t="shared" si="1166"/>
        <v>527774.99999999919</v>
      </c>
      <c r="HA400" s="158">
        <f t="shared" si="1166"/>
        <v>539154.99999999907</v>
      </c>
      <c r="HB400" s="157">
        <f t="shared" si="1167"/>
        <v>0</v>
      </c>
      <c r="HC400" s="158">
        <f t="shared" si="1167"/>
        <v>0</v>
      </c>
      <c r="HD400" s="157">
        <f t="shared" si="1167"/>
        <v>0</v>
      </c>
      <c r="HE400" s="158">
        <f t="shared" si="1167"/>
        <v>0</v>
      </c>
      <c r="HF400" s="157" t="str">
        <f t="shared" si="1168"/>
        <v/>
      </c>
      <c r="HG400" s="158" t="str">
        <f t="shared" si="1168"/>
        <v/>
      </c>
      <c r="HH400" s="157" t="str">
        <f t="shared" si="1169"/>
        <v/>
      </c>
      <c r="HI400" s="158" t="str">
        <f t="shared" si="1169"/>
        <v/>
      </c>
      <c r="HJ400" s="157">
        <f t="shared" si="1170"/>
        <v>21513</v>
      </c>
      <c r="HK400" s="158">
        <f t="shared" si="1170"/>
        <v>22039.000000000007</v>
      </c>
      <c r="HL400" s="157">
        <f t="shared" si="1171"/>
        <v>530125.99999999919</v>
      </c>
      <c r="HM400" s="158">
        <f t="shared" si="1171"/>
        <v>542081.99999999907</v>
      </c>
    </row>
    <row r="401" spans="1:221">
      <c r="A401" s="12" t="s">
        <v>809</v>
      </c>
      <c r="B401" s="11" t="s">
        <v>811</v>
      </c>
      <c r="C401" s="220"/>
      <c r="D401" s="9">
        <v>232982</v>
      </c>
      <c r="E401" s="9">
        <v>1</v>
      </c>
      <c r="F401" s="155">
        <v>4121</v>
      </c>
      <c r="G401" s="156">
        <v>4111</v>
      </c>
      <c r="H401" s="155">
        <v>118</v>
      </c>
      <c r="I401" s="156">
        <v>96</v>
      </c>
      <c r="J401" s="157">
        <f t="shared" si="1104"/>
        <v>4003</v>
      </c>
      <c r="K401" s="158">
        <f t="shared" si="1104"/>
        <v>4015</v>
      </c>
      <c r="L401" s="155">
        <v>120</v>
      </c>
      <c r="M401" s="156">
        <v>120</v>
      </c>
      <c r="N401" s="157">
        <f t="shared" si="1105"/>
        <v>4003</v>
      </c>
      <c r="O401" s="158">
        <f t="shared" si="1105"/>
        <v>4015</v>
      </c>
      <c r="P401" s="157">
        <f t="shared" si="1105"/>
        <v>4003</v>
      </c>
      <c r="Q401" s="158">
        <f t="shared" si="1105"/>
        <v>4015</v>
      </c>
      <c r="R401" s="155">
        <v>2</v>
      </c>
      <c r="S401" s="156">
        <v>1</v>
      </c>
      <c r="T401" s="157">
        <f t="shared" si="1106"/>
        <v>2</v>
      </c>
      <c r="U401" s="158">
        <f t="shared" si="1106"/>
        <v>1</v>
      </c>
      <c r="V401" s="155">
        <v>0</v>
      </c>
      <c r="W401" s="156">
        <v>1</v>
      </c>
      <c r="X401" s="157">
        <f t="shared" si="1107"/>
        <v>0</v>
      </c>
      <c r="Y401" s="158">
        <f t="shared" si="1107"/>
        <v>1</v>
      </c>
      <c r="Z401" s="155"/>
      <c r="AA401" s="156"/>
      <c r="AB401" s="157">
        <f t="shared" si="1108"/>
        <v>0</v>
      </c>
      <c r="AC401" s="158">
        <f t="shared" si="1108"/>
        <v>0</v>
      </c>
      <c r="AD401" s="157">
        <f t="shared" si="1109"/>
        <v>2</v>
      </c>
      <c r="AE401" s="158">
        <f t="shared" si="1109"/>
        <v>2</v>
      </c>
      <c r="AF401" s="157">
        <f t="shared" si="1110"/>
        <v>2</v>
      </c>
      <c r="AG401" s="158">
        <f t="shared" si="1110"/>
        <v>2</v>
      </c>
      <c r="AH401" s="155">
        <v>5</v>
      </c>
      <c r="AI401" s="156">
        <v>6</v>
      </c>
      <c r="AJ401" s="157">
        <f t="shared" si="1111"/>
        <v>10</v>
      </c>
      <c r="AK401" s="157">
        <f t="shared" si="1111"/>
        <v>6</v>
      </c>
      <c r="AL401" s="155"/>
      <c r="AM401" s="156">
        <v>5</v>
      </c>
      <c r="AN401" s="157">
        <f t="shared" si="1112"/>
        <v>0</v>
      </c>
      <c r="AO401" s="157">
        <f t="shared" si="1112"/>
        <v>5</v>
      </c>
      <c r="AP401" s="155"/>
      <c r="AQ401" s="156"/>
      <c r="AR401" s="157">
        <f t="shared" si="1113"/>
        <v>0</v>
      </c>
      <c r="AS401" s="158">
        <f t="shared" si="1113"/>
        <v>0</v>
      </c>
      <c r="AT401" s="157">
        <f t="shared" si="1114"/>
        <v>5</v>
      </c>
      <c r="AU401" s="158">
        <f t="shared" si="1114"/>
        <v>5.5</v>
      </c>
      <c r="AV401" s="157">
        <f t="shared" si="1115"/>
        <v>10</v>
      </c>
      <c r="AW401" s="158">
        <f t="shared" si="1115"/>
        <v>11</v>
      </c>
      <c r="AX401" s="155">
        <v>117.5</v>
      </c>
      <c r="AY401" s="156">
        <v>145</v>
      </c>
      <c r="AZ401" s="157">
        <f t="shared" si="1116"/>
        <v>235</v>
      </c>
      <c r="BA401" s="158">
        <f t="shared" si="1116"/>
        <v>145</v>
      </c>
      <c r="BB401" s="155"/>
      <c r="BC401" s="156">
        <v>81</v>
      </c>
      <c r="BD401" s="157">
        <f t="shared" si="1117"/>
        <v>0</v>
      </c>
      <c r="BE401" s="158">
        <f t="shared" si="1117"/>
        <v>81</v>
      </c>
      <c r="BF401" s="155"/>
      <c r="BG401" s="156"/>
      <c r="BH401" s="157">
        <f t="shared" si="1118"/>
        <v>0</v>
      </c>
      <c r="BI401" s="158">
        <f t="shared" si="1118"/>
        <v>0</v>
      </c>
      <c r="BJ401" s="157">
        <f t="shared" si="1119"/>
        <v>117.5</v>
      </c>
      <c r="BK401" s="158">
        <f t="shared" si="1119"/>
        <v>113</v>
      </c>
      <c r="BL401" s="157">
        <f t="shared" si="1120"/>
        <v>235</v>
      </c>
      <c r="BM401" s="158">
        <f t="shared" si="1120"/>
        <v>226</v>
      </c>
      <c r="BN401" s="155">
        <v>1512</v>
      </c>
      <c r="BO401" s="156">
        <v>1540</v>
      </c>
      <c r="BP401" s="157">
        <f t="shared" si="1121"/>
        <v>1512</v>
      </c>
      <c r="BQ401" s="158">
        <f t="shared" si="1121"/>
        <v>1540</v>
      </c>
      <c r="BR401" s="155">
        <v>234</v>
      </c>
      <c r="BS401" s="156">
        <v>189</v>
      </c>
      <c r="BT401" s="157">
        <f t="shared" si="1122"/>
        <v>234</v>
      </c>
      <c r="BU401" s="158">
        <f t="shared" si="1122"/>
        <v>189</v>
      </c>
      <c r="BV401" s="155"/>
      <c r="BW401" s="156"/>
      <c r="BX401" s="157">
        <f t="shared" si="1123"/>
        <v>0</v>
      </c>
      <c r="BY401" s="158">
        <f t="shared" si="1123"/>
        <v>0</v>
      </c>
      <c r="BZ401" s="157">
        <f t="shared" si="1124"/>
        <v>1746</v>
      </c>
      <c r="CA401" s="158">
        <f t="shared" si="1124"/>
        <v>1729</v>
      </c>
      <c r="CB401" s="157">
        <f t="shared" si="1125"/>
        <v>1746</v>
      </c>
      <c r="CC401" s="158">
        <f t="shared" si="1125"/>
        <v>1729</v>
      </c>
      <c r="CD401" s="155">
        <v>5.3402777777777803</v>
      </c>
      <c r="CE401" s="156">
        <v>5.1701298701298697</v>
      </c>
      <c r="CF401" s="157">
        <f t="shared" si="1126"/>
        <v>8074.5000000000036</v>
      </c>
      <c r="CG401" s="158">
        <f t="shared" si="1126"/>
        <v>7961.9999999999991</v>
      </c>
      <c r="CH401" s="155">
        <v>6.5128205128205101</v>
      </c>
      <c r="CI401" s="156">
        <v>6.7010582010582</v>
      </c>
      <c r="CJ401" s="157">
        <f t="shared" si="1127"/>
        <v>1523.9999999999993</v>
      </c>
      <c r="CK401" s="158">
        <f t="shared" si="1127"/>
        <v>1266.4999999999998</v>
      </c>
      <c r="CL401" s="155"/>
      <c r="CM401" s="156"/>
      <c r="CN401" s="157">
        <f t="shared" si="1128"/>
        <v>0</v>
      </c>
      <c r="CO401" s="158">
        <f t="shared" si="1128"/>
        <v>0</v>
      </c>
      <c r="CP401" s="157">
        <f t="shared" si="1129"/>
        <v>5.4974226804123729</v>
      </c>
      <c r="CQ401" s="158">
        <f t="shared" si="1129"/>
        <v>5.3374783111625206</v>
      </c>
      <c r="CR401" s="157">
        <f t="shared" si="1130"/>
        <v>9598.5000000000036</v>
      </c>
      <c r="CS401" s="158">
        <f t="shared" si="1130"/>
        <v>9228.4999999999982</v>
      </c>
      <c r="CT401" s="155">
        <v>135.43518518518499</v>
      </c>
      <c r="CU401" s="156">
        <v>131.97272727272701</v>
      </c>
      <c r="CV401" s="157">
        <f t="shared" si="1131"/>
        <v>204777.99999999971</v>
      </c>
      <c r="CW401" s="158">
        <f t="shared" si="1131"/>
        <v>203237.99999999959</v>
      </c>
      <c r="CX401" s="155">
        <v>119.401709401709</v>
      </c>
      <c r="CY401" s="156">
        <v>119.566137566138</v>
      </c>
      <c r="CZ401" s="157">
        <f t="shared" si="1132"/>
        <v>27939.999999999905</v>
      </c>
      <c r="DA401" s="158">
        <f t="shared" si="1132"/>
        <v>22598.00000000008</v>
      </c>
      <c r="DB401" s="155"/>
      <c r="DC401" s="156"/>
      <c r="DD401" s="157">
        <f t="shared" si="1133"/>
        <v>0</v>
      </c>
      <c r="DE401" s="158">
        <f t="shared" si="1133"/>
        <v>0</v>
      </c>
      <c r="DF401" s="157">
        <f t="shared" si="1134"/>
        <v>133.28636884306965</v>
      </c>
      <c r="DG401" s="158">
        <f t="shared" si="1134"/>
        <v>130.61654135338327</v>
      </c>
      <c r="DH401" s="157">
        <f t="shared" si="1135"/>
        <v>232717.99999999962</v>
      </c>
      <c r="DI401" s="158">
        <f t="shared" si="1135"/>
        <v>225835.99999999968</v>
      </c>
      <c r="DJ401" s="157">
        <f t="shared" si="1136"/>
        <v>1748</v>
      </c>
      <c r="DK401" s="158">
        <f t="shared" si="1136"/>
        <v>1731</v>
      </c>
      <c r="DL401" s="157">
        <f t="shared" si="1136"/>
        <v>1748</v>
      </c>
      <c r="DM401" s="158">
        <f t="shared" si="1136"/>
        <v>1731</v>
      </c>
      <c r="DN401" s="157">
        <f t="shared" si="1137"/>
        <v>5.4968535469107573</v>
      </c>
      <c r="DO401" s="158">
        <f t="shared" si="1137"/>
        <v>5.3376660889659142</v>
      </c>
      <c r="DP401" s="157">
        <f t="shared" si="1138"/>
        <v>9608.5000000000036</v>
      </c>
      <c r="DQ401" s="158">
        <f t="shared" si="1138"/>
        <v>9239.4999999999982</v>
      </c>
      <c r="DR401" s="157">
        <f t="shared" si="1139"/>
        <v>133.26830663615539</v>
      </c>
      <c r="DS401" s="158">
        <f t="shared" si="1139"/>
        <v>130.59618717504316</v>
      </c>
      <c r="DT401" s="157">
        <f t="shared" si="1140"/>
        <v>232952.99999999962</v>
      </c>
      <c r="DU401" s="158">
        <f t="shared" si="1140"/>
        <v>226061.99999999971</v>
      </c>
      <c r="DV401" s="155">
        <v>1430</v>
      </c>
      <c r="DW401" s="156">
        <v>1451</v>
      </c>
      <c r="DX401" s="157">
        <f t="shared" si="1141"/>
        <v>1430</v>
      </c>
      <c r="DY401" s="158">
        <f t="shared" si="1141"/>
        <v>1451</v>
      </c>
      <c r="DZ401" s="155">
        <v>708</v>
      </c>
      <c r="EA401" s="156">
        <v>676</v>
      </c>
      <c r="EB401" s="157">
        <f t="shared" si="1142"/>
        <v>708</v>
      </c>
      <c r="EC401" s="158">
        <f t="shared" si="1142"/>
        <v>676</v>
      </c>
      <c r="ED401" s="155"/>
      <c r="EE401" s="156"/>
      <c r="EF401" s="157">
        <f t="shared" si="1143"/>
        <v>0</v>
      </c>
      <c r="EG401" s="158">
        <f t="shared" si="1143"/>
        <v>0</v>
      </c>
      <c r="EH401" s="157">
        <f t="shared" si="1144"/>
        <v>2138</v>
      </c>
      <c r="EI401" s="158">
        <f t="shared" si="1144"/>
        <v>2127</v>
      </c>
      <c r="EJ401" s="157">
        <f t="shared" si="1145"/>
        <v>2138</v>
      </c>
      <c r="EK401" s="158">
        <f t="shared" si="1145"/>
        <v>2127</v>
      </c>
      <c r="EL401" s="155">
        <v>3.70384615384615</v>
      </c>
      <c r="EM401" s="156">
        <v>3.7705031013094401</v>
      </c>
      <c r="EN401" s="157">
        <f t="shared" si="1146"/>
        <v>5296.4999999999945</v>
      </c>
      <c r="EO401" s="158">
        <f t="shared" si="1146"/>
        <v>5470.9999999999973</v>
      </c>
      <c r="EP401" s="155">
        <v>4.4336158192090398</v>
      </c>
      <c r="EQ401" s="156">
        <v>4.39201183431953</v>
      </c>
      <c r="ER401" s="157">
        <f t="shared" si="1147"/>
        <v>3139</v>
      </c>
      <c r="ES401" s="158">
        <f t="shared" si="1147"/>
        <v>2969.0000000000023</v>
      </c>
      <c r="ET401" s="155"/>
      <c r="EU401" s="156"/>
      <c r="EV401" s="157">
        <f t="shared" si="1148"/>
        <v>0</v>
      </c>
      <c r="EW401" s="158">
        <f t="shared" si="1148"/>
        <v>0</v>
      </c>
      <c r="EX401" s="157">
        <f t="shared" si="1149"/>
        <v>3.9455098222637952</v>
      </c>
      <c r="EY401" s="158">
        <f t="shared" si="1149"/>
        <v>3.9680300893276916</v>
      </c>
      <c r="EZ401" s="157">
        <f t="shared" si="1150"/>
        <v>8435.4999999999945</v>
      </c>
      <c r="FA401" s="158">
        <f t="shared" si="1150"/>
        <v>8440</v>
      </c>
      <c r="FB401" s="155">
        <v>88.619580419580402</v>
      </c>
      <c r="FC401" s="156">
        <v>85.096485182632705</v>
      </c>
      <c r="FD401" s="157">
        <f t="shared" si="1151"/>
        <v>126725.99999999997</v>
      </c>
      <c r="FE401" s="158">
        <f t="shared" si="1151"/>
        <v>123475.00000000006</v>
      </c>
      <c r="FF401" s="155">
        <v>68.122881355932194</v>
      </c>
      <c r="FG401" s="156">
        <v>66.7559171597633</v>
      </c>
      <c r="FH401" s="157">
        <f t="shared" si="1152"/>
        <v>48230.999999999993</v>
      </c>
      <c r="FI401" s="158">
        <f t="shared" si="1152"/>
        <v>45126.999999999993</v>
      </c>
      <c r="FJ401" s="155"/>
      <c r="FK401" s="156"/>
      <c r="FL401" s="157">
        <f t="shared" si="1153"/>
        <v>0</v>
      </c>
      <c r="FM401" s="158">
        <f t="shared" si="1153"/>
        <v>0</v>
      </c>
      <c r="FN401" s="157">
        <f t="shared" si="1154"/>
        <v>81.832086061739929</v>
      </c>
      <c r="FO401" s="158">
        <f t="shared" si="1154"/>
        <v>79.267512929008021</v>
      </c>
      <c r="FP401" s="157">
        <f t="shared" si="1155"/>
        <v>174956.99999999997</v>
      </c>
      <c r="FQ401" s="158">
        <f t="shared" si="1155"/>
        <v>168602.00000000006</v>
      </c>
      <c r="FR401" s="155">
        <v>117</v>
      </c>
      <c r="FS401" s="156">
        <v>157</v>
      </c>
      <c r="FT401" s="157">
        <f t="shared" si="1156"/>
        <v>117</v>
      </c>
      <c r="FU401" s="158">
        <f t="shared" si="1156"/>
        <v>157</v>
      </c>
      <c r="FV401" s="155">
        <v>5.7521367521367504</v>
      </c>
      <c r="FW401" s="156">
        <v>5.4076433121019098</v>
      </c>
      <c r="FX401" s="157">
        <f t="shared" si="1157"/>
        <v>672.99999999999977</v>
      </c>
      <c r="FY401" s="158">
        <f t="shared" si="1157"/>
        <v>848.99999999999989</v>
      </c>
      <c r="FZ401" s="155">
        <v>56.196581196581199</v>
      </c>
      <c r="GA401" s="156">
        <v>59.452229299363097</v>
      </c>
      <c r="GB401" s="157">
        <f t="shared" si="1158"/>
        <v>6575</v>
      </c>
      <c r="GC401" s="158">
        <f t="shared" si="1158"/>
        <v>9334.0000000000055</v>
      </c>
      <c r="GD401" s="157">
        <f t="shared" si="1159"/>
        <v>2944</v>
      </c>
      <c r="GE401" s="158">
        <f t="shared" si="1159"/>
        <v>2992</v>
      </c>
      <c r="GF401" s="157">
        <f t="shared" si="1159"/>
        <v>2944</v>
      </c>
      <c r="GG401" s="158">
        <f t="shared" si="1159"/>
        <v>2992</v>
      </c>
      <c r="GH401" s="157">
        <f t="shared" si="1160"/>
        <v>13380.999999999998</v>
      </c>
      <c r="GI401" s="158">
        <f t="shared" si="1160"/>
        <v>13438.999999999996</v>
      </c>
      <c r="GJ401" s="157">
        <f t="shared" si="1161"/>
        <v>331738.99999999965</v>
      </c>
      <c r="GK401" s="158">
        <f t="shared" si="1161"/>
        <v>326857.99999999965</v>
      </c>
      <c r="GL401" s="157">
        <f t="shared" si="1162"/>
        <v>942</v>
      </c>
      <c r="GM401" s="158">
        <f t="shared" si="1162"/>
        <v>866</v>
      </c>
      <c r="GN401" s="157">
        <f t="shared" si="1162"/>
        <v>942</v>
      </c>
      <c r="GO401" s="158">
        <f t="shared" si="1162"/>
        <v>866</v>
      </c>
      <c r="GP401" s="157">
        <f t="shared" si="1163"/>
        <v>4662.9999999999991</v>
      </c>
      <c r="GQ401" s="158">
        <f t="shared" si="1163"/>
        <v>4240.5000000000018</v>
      </c>
      <c r="GR401" s="157">
        <f t="shared" si="1164"/>
        <v>76170.999999999898</v>
      </c>
      <c r="GS401" s="158">
        <f t="shared" si="1164"/>
        <v>67806.000000000073</v>
      </c>
      <c r="GT401" s="157">
        <f t="shared" si="1165"/>
        <v>3886</v>
      </c>
      <c r="GU401" s="158">
        <f t="shared" si="1165"/>
        <v>3858</v>
      </c>
      <c r="GV401" s="157">
        <f t="shared" si="1165"/>
        <v>3886</v>
      </c>
      <c r="GW401" s="158">
        <f t="shared" si="1165"/>
        <v>3858</v>
      </c>
      <c r="GX401" s="157">
        <f t="shared" si="1166"/>
        <v>18043.999999999996</v>
      </c>
      <c r="GY401" s="158">
        <f t="shared" si="1166"/>
        <v>17679.5</v>
      </c>
      <c r="GZ401" s="157">
        <f t="shared" si="1166"/>
        <v>407909.99999999953</v>
      </c>
      <c r="HA401" s="158">
        <f t="shared" si="1166"/>
        <v>394663.99999999971</v>
      </c>
      <c r="HB401" s="157">
        <f t="shared" si="1167"/>
        <v>0</v>
      </c>
      <c r="HC401" s="158">
        <f t="shared" si="1167"/>
        <v>0</v>
      </c>
      <c r="HD401" s="157">
        <f t="shared" si="1167"/>
        <v>0</v>
      </c>
      <c r="HE401" s="158">
        <f t="shared" si="1167"/>
        <v>0</v>
      </c>
      <c r="HF401" s="157" t="str">
        <f t="shared" si="1168"/>
        <v/>
      </c>
      <c r="HG401" s="158" t="str">
        <f t="shared" si="1168"/>
        <v/>
      </c>
      <c r="HH401" s="157" t="str">
        <f t="shared" si="1169"/>
        <v/>
      </c>
      <c r="HI401" s="158" t="str">
        <f t="shared" si="1169"/>
        <v/>
      </c>
      <c r="HJ401" s="157">
        <f t="shared" si="1170"/>
        <v>18717</v>
      </c>
      <c r="HK401" s="158">
        <f t="shared" si="1170"/>
        <v>18528.5</v>
      </c>
      <c r="HL401" s="157">
        <f t="shared" si="1171"/>
        <v>414484.99999999959</v>
      </c>
      <c r="HM401" s="158">
        <f t="shared" si="1171"/>
        <v>403997.99999999977</v>
      </c>
    </row>
    <row r="402" spans="1:221">
      <c r="A402" s="12" t="s">
        <v>809</v>
      </c>
      <c r="B402" s="11" t="s">
        <v>812</v>
      </c>
      <c r="C402" s="220"/>
      <c r="D402" s="9">
        <v>234076</v>
      </c>
      <c r="E402" s="9">
        <v>1</v>
      </c>
      <c r="F402" s="155">
        <v>4883</v>
      </c>
      <c r="G402" s="156">
        <v>5033</v>
      </c>
      <c r="H402" s="155">
        <v>920</v>
      </c>
      <c r="I402" s="156">
        <v>1018</v>
      </c>
      <c r="J402" s="157">
        <f t="shared" si="1104"/>
        <v>3963</v>
      </c>
      <c r="K402" s="158">
        <f t="shared" si="1104"/>
        <v>4015</v>
      </c>
      <c r="L402" s="155">
        <v>120</v>
      </c>
      <c r="M402" s="156">
        <v>120</v>
      </c>
      <c r="N402" s="157">
        <f t="shared" si="1105"/>
        <v>3963</v>
      </c>
      <c r="O402" s="158">
        <f t="shared" si="1105"/>
        <v>4015</v>
      </c>
      <c r="P402" s="157">
        <f t="shared" si="1105"/>
        <v>3963</v>
      </c>
      <c r="Q402" s="158">
        <f t="shared" si="1105"/>
        <v>4015</v>
      </c>
      <c r="R402" s="155">
        <v>0</v>
      </c>
      <c r="S402" s="156">
        <v>0</v>
      </c>
      <c r="T402" s="157">
        <f t="shared" si="1106"/>
        <v>0</v>
      </c>
      <c r="U402" s="158">
        <f t="shared" si="1106"/>
        <v>0</v>
      </c>
      <c r="V402" s="155">
        <v>0</v>
      </c>
      <c r="W402" s="156">
        <v>2</v>
      </c>
      <c r="X402" s="157">
        <f t="shared" si="1107"/>
        <v>0</v>
      </c>
      <c r="Y402" s="158">
        <f t="shared" si="1107"/>
        <v>2</v>
      </c>
      <c r="Z402" s="155"/>
      <c r="AA402" s="156"/>
      <c r="AB402" s="157">
        <f t="shared" si="1108"/>
        <v>0</v>
      </c>
      <c r="AC402" s="158">
        <f t="shared" si="1108"/>
        <v>0</v>
      </c>
      <c r="AD402" s="157">
        <f t="shared" si="1109"/>
        <v>0</v>
      </c>
      <c r="AE402" s="158">
        <f t="shared" si="1109"/>
        <v>2</v>
      </c>
      <c r="AF402" s="157">
        <f t="shared" si="1110"/>
        <v>0</v>
      </c>
      <c r="AG402" s="158">
        <f t="shared" si="1110"/>
        <v>2</v>
      </c>
      <c r="AH402" s="155"/>
      <c r="AI402" s="156"/>
      <c r="AJ402" s="157">
        <f t="shared" si="1111"/>
        <v>0</v>
      </c>
      <c r="AK402" s="157">
        <f t="shared" si="1111"/>
        <v>0</v>
      </c>
      <c r="AL402" s="155"/>
      <c r="AM402" s="156">
        <v>4.5</v>
      </c>
      <c r="AN402" s="157">
        <f t="shared" si="1112"/>
        <v>0</v>
      </c>
      <c r="AO402" s="157">
        <f t="shared" si="1112"/>
        <v>9</v>
      </c>
      <c r="AP402" s="155"/>
      <c r="AQ402" s="156"/>
      <c r="AR402" s="157">
        <f t="shared" si="1113"/>
        <v>0</v>
      </c>
      <c r="AS402" s="158">
        <f t="shared" si="1113"/>
        <v>0</v>
      </c>
      <c r="AT402" s="157">
        <f t="shared" si="1114"/>
        <v>0</v>
      </c>
      <c r="AU402" s="158">
        <f t="shared" si="1114"/>
        <v>4.5</v>
      </c>
      <c r="AV402" s="157">
        <f t="shared" si="1115"/>
        <v>0</v>
      </c>
      <c r="AW402" s="158">
        <f t="shared" si="1115"/>
        <v>9</v>
      </c>
      <c r="AX402" s="155"/>
      <c r="AY402" s="156"/>
      <c r="AZ402" s="157">
        <f t="shared" si="1116"/>
        <v>0</v>
      </c>
      <c r="BA402" s="158">
        <f t="shared" si="1116"/>
        <v>0</v>
      </c>
      <c r="BB402" s="155"/>
      <c r="BC402" s="156">
        <v>71.25</v>
      </c>
      <c r="BD402" s="157">
        <f t="shared" si="1117"/>
        <v>0</v>
      </c>
      <c r="BE402" s="158">
        <f t="shared" si="1117"/>
        <v>142.5</v>
      </c>
      <c r="BF402" s="155"/>
      <c r="BG402" s="156"/>
      <c r="BH402" s="157">
        <f t="shared" si="1118"/>
        <v>0</v>
      </c>
      <c r="BI402" s="158">
        <f t="shared" si="1118"/>
        <v>0</v>
      </c>
      <c r="BJ402" s="157">
        <f t="shared" si="1119"/>
        <v>0</v>
      </c>
      <c r="BK402" s="158">
        <f t="shared" si="1119"/>
        <v>71.25</v>
      </c>
      <c r="BL402" s="157">
        <f t="shared" si="1120"/>
        <v>0</v>
      </c>
      <c r="BM402" s="158">
        <f t="shared" si="1120"/>
        <v>142.5</v>
      </c>
      <c r="BN402" s="155">
        <v>3141</v>
      </c>
      <c r="BO402" s="156">
        <v>3210</v>
      </c>
      <c r="BP402" s="157">
        <f t="shared" si="1121"/>
        <v>3141</v>
      </c>
      <c r="BQ402" s="158">
        <f t="shared" si="1121"/>
        <v>3210</v>
      </c>
      <c r="BR402" s="155">
        <v>173</v>
      </c>
      <c r="BS402" s="156">
        <v>174</v>
      </c>
      <c r="BT402" s="157">
        <f t="shared" si="1122"/>
        <v>173</v>
      </c>
      <c r="BU402" s="158">
        <f t="shared" si="1122"/>
        <v>174</v>
      </c>
      <c r="BV402" s="155"/>
      <c r="BW402" s="156"/>
      <c r="BX402" s="157">
        <f t="shared" si="1123"/>
        <v>0</v>
      </c>
      <c r="BY402" s="158">
        <f t="shared" si="1123"/>
        <v>0</v>
      </c>
      <c r="BZ402" s="157">
        <f t="shared" si="1124"/>
        <v>3314</v>
      </c>
      <c r="CA402" s="158">
        <f t="shared" si="1124"/>
        <v>3384</v>
      </c>
      <c r="CB402" s="157">
        <f t="shared" si="1125"/>
        <v>3314</v>
      </c>
      <c r="CC402" s="158">
        <f t="shared" si="1125"/>
        <v>3384</v>
      </c>
      <c r="CD402" s="155">
        <v>4.0993314231136599</v>
      </c>
      <c r="CE402" s="156">
        <v>4.08520249221184</v>
      </c>
      <c r="CF402" s="157">
        <f t="shared" si="1126"/>
        <v>12876.000000000005</v>
      </c>
      <c r="CG402" s="158">
        <f t="shared" si="1126"/>
        <v>13113.500000000005</v>
      </c>
      <c r="CH402" s="155">
        <v>5.3352601156069399</v>
      </c>
      <c r="CI402" s="156">
        <v>5.2471264367816097</v>
      </c>
      <c r="CJ402" s="157">
        <f t="shared" si="1127"/>
        <v>923.00000000000057</v>
      </c>
      <c r="CK402" s="158">
        <f t="shared" si="1127"/>
        <v>913.00000000000011</v>
      </c>
      <c r="CL402" s="155"/>
      <c r="CM402" s="156"/>
      <c r="CN402" s="157">
        <f t="shared" si="1128"/>
        <v>0</v>
      </c>
      <c r="CO402" s="158">
        <f t="shared" si="1128"/>
        <v>0</v>
      </c>
      <c r="CP402" s="157">
        <f t="shared" si="1129"/>
        <v>4.1638503319251674</v>
      </c>
      <c r="CQ402" s="158">
        <f t="shared" si="1129"/>
        <v>4.1449468085106398</v>
      </c>
      <c r="CR402" s="157">
        <f t="shared" si="1130"/>
        <v>13799.000000000005</v>
      </c>
      <c r="CS402" s="158">
        <f t="shared" si="1130"/>
        <v>14026.500000000005</v>
      </c>
      <c r="CT402" s="155">
        <v>118.007322508755</v>
      </c>
      <c r="CU402" s="156">
        <v>118.064018691589</v>
      </c>
      <c r="CV402" s="157">
        <f t="shared" si="1131"/>
        <v>370660.99999999942</v>
      </c>
      <c r="CW402" s="158">
        <f t="shared" si="1131"/>
        <v>378985.5000000007</v>
      </c>
      <c r="CX402" s="155">
        <v>118.72832369942201</v>
      </c>
      <c r="CY402" s="156">
        <v>115.126436781609</v>
      </c>
      <c r="CZ402" s="157">
        <f t="shared" si="1132"/>
        <v>20540.000000000007</v>
      </c>
      <c r="DA402" s="158">
        <f t="shared" si="1132"/>
        <v>20031.999999999967</v>
      </c>
      <c r="DB402" s="155"/>
      <c r="DC402" s="156"/>
      <c r="DD402" s="157">
        <f t="shared" si="1133"/>
        <v>0</v>
      </c>
      <c r="DE402" s="158">
        <f t="shared" si="1133"/>
        <v>0</v>
      </c>
      <c r="DF402" s="157">
        <f t="shared" si="1134"/>
        <v>118.04496077248021</v>
      </c>
      <c r="DG402" s="158">
        <f t="shared" si="1134"/>
        <v>117.91297281323897</v>
      </c>
      <c r="DH402" s="157">
        <f t="shared" si="1135"/>
        <v>391200.99999999942</v>
      </c>
      <c r="DI402" s="158">
        <f t="shared" si="1135"/>
        <v>399017.50000000064</v>
      </c>
      <c r="DJ402" s="157">
        <f t="shared" si="1136"/>
        <v>3314</v>
      </c>
      <c r="DK402" s="158">
        <f t="shared" si="1136"/>
        <v>3386</v>
      </c>
      <c r="DL402" s="157">
        <f t="shared" si="1136"/>
        <v>3314</v>
      </c>
      <c r="DM402" s="158">
        <f t="shared" si="1136"/>
        <v>3386</v>
      </c>
      <c r="DN402" s="157">
        <f t="shared" si="1137"/>
        <v>4.1638503319251674</v>
      </c>
      <c r="DO402" s="158">
        <f t="shared" si="1137"/>
        <v>4.145156526875371</v>
      </c>
      <c r="DP402" s="157">
        <f t="shared" si="1138"/>
        <v>13799.000000000005</v>
      </c>
      <c r="DQ402" s="158">
        <f t="shared" si="1138"/>
        <v>14035.500000000005</v>
      </c>
      <c r="DR402" s="157">
        <f t="shared" si="1139"/>
        <v>118.04496077248021</v>
      </c>
      <c r="DS402" s="158">
        <f t="shared" si="1139"/>
        <v>117.88541051388087</v>
      </c>
      <c r="DT402" s="157">
        <f t="shared" si="1140"/>
        <v>391200.99999999942</v>
      </c>
      <c r="DU402" s="158">
        <f t="shared" si="1140"/>
        <v>399160.00000000064</v>
      </c>
      <c r="DV402" s="155">
        <v>498</v>
      </c>
      <c r="DW402" s="156">
        <v>506</v>
      </c>
      <c r="DX402" s="157">
        <f t="shared" si="1141"/>
        <v>498</v>
      </c>
      <c r="DY402" s="158">
        <f t="shared" si="1141"/>
        <v>506</v>
      </c>
      <c r="DZ402" s="155">
        <v>144</v>
      </c>
      <c r="EA402" s="156">
        <v>119</v>
      </c>
      <c r="EB402" s="157">
        <f t="shared" si="1142"/>
        <v>144</v>
      </c>
      <c r="EC402" s="158">
        <f t="shared" si="1142"/>
        <v>119</v>
      </c>
      <c r="ED402" s="155"/>
      <c r="EE402" s="156"/>
      <c r="EF402" s="157">
        <f t="shared" si="1143"/>
        <v>0</v>
      </c>
      <c r="EG402" s="158">
        <f t="shared" si="1143"/>
        <v>0</v>
      </c>
      <c r="EH402" s="157">
        <f t="shared" si="1144"/>
        <v>642</v>
      </c>
      <c r="EI402" s="158">
        <f t="shared" si="1144"/>
        <v>625</v>
      </c>
      <c r="EJ402" s="157">
        <f t="shared" si="1145"/>
        <v>642</v>
      </c>
      <c r="EK402" s="158">
        <f t="shared" si="1145"/>
        <v>625</v>
      </c>
      <c r="EL402" s="155">
        <v>2.7700803212851399</v>
      </c>
      <c r="EM402" s="156">
        <v>2.7272727272727302</v>
      </c>
      <c r="EN402" s="157">
        <f t="shared" si="1146"/>
        <v>1379.4999999999998</v>
      </c>
      <c r="EO402" s="158">
        <f t="shared" si="1146"/>
        <v>1380.0000000000014</v>
      </c>
      <c r="EP402" s="155">
        <v>3.7291666666666701</v>
      </c>
      <c r="EQ402" s="156">
        <v>3.9579831932773102</v>
      </c>
      <c r="ER402" s="157">
        <f t="shared" si="1147"/>
        <v>537.00000000000045</v>
      </c>
      <c r="ES402" s="158">
        <f t="shared" si="1147"/>
        <v>470.99999999999989</v>
      </c>
      <c r="ET402" s="155"/>
      <c r="EU402" s="156"/>
      <c r="EV402" s="157">
        <f t="shared" si="1148"/>
        <v>0</v>
      </c>
      <c r="EW402" s="158">
        <f t="shared" si="1148"/>
        <v>0</v>
      </c>
      <c r="EX402" s="157">
        <f t="shared" si="1149"/>
        <v>2.9852024922118385</v>
      </c>
      <c r="EY402" s="158">
        <f t="shared" si="1149"/>
        <v>2.961600000000002</v>
      </c>
      <c r="EZ402" s="157">
        <f t="shared" si="1150"/>
        <v>1916.5000000000002</v>
      </c>
      <c r="FA402" s="158">
        <f t="shared" si="1150"/>
        <v>1851.0000000000014</v>
      </c>
      <c r="FB402" s="155">
        <v>76.397590361445793</v>
      </c>
      <c r="FC402" s="156">
        <v>75.879446640316203</v>
      </c>
      <c r="FD402" s="157">
        <f t="shared" si="1151"/>
        <v>38046.000000000007</v>
      </c>
      <c r="FE402" s="158">
        <f t="shared" si="1151"/>
        <v>38395</v>
      </c>
      <c r="FF402" s="155">
        <v>56.3819444444444</v>
      </c>
      <c r="FG402" s="156">
        <v>60.147058823529399</v>
      </c>
      <c r="FH402" s="157">
        <f t="shared" si="1152"/>
        <v>8118.9999999999936</v>
      </c>
      <c r="FI402" s="158">
        <f t="shared" si="1152"/>
        <v>7157.4999999999982</v>
      </c>
      <c r="FJ402" s="155"/>
      <c r="FK402" s="156"/>
      <c r="FL402" s="157">
        <f t="shared" si="1153"/>
        <v>0</v>
      </c>
      <c r="FM402" s="158">
        <f t="shared" si="1153"/>
        <v>0</v>
      </c>
      <c r="FN402" s="157">
        <f t="shared" si="1154"/>
        <v>71.908099688473527</v>
      </c>
      <c r="FO402" s="158">
        <f t="shared" si="1154"/>
        <v>72.884</v>
      </c>
      <c r="FP402" s="157">
        <f t="shared" si="1155"/>
        <v>46165.000000000007</v>
      </c>
      <c r="FQ402" s="158">
        <f t="shared" si="1155"/>
        <v>45552.5</v>
      </c>
      <c r="FR402" s="155">
        <v>7</v>
      </c>
      <c r="FS402" s="156">
        <v>4</v>
      </c>
      <c r="FT402" s="157">
        <f t="shared" si="1156"/>
        <v>7</v>
      </c>
      <c r="FU402" s="158">
        <f t="shared" si="1156"/>
        <v>4</v>
      </c>
      <c r="FV402" s="155">
        <v>4.5714285714285703</v>
      </c>
      <c r="FW402" s="156">
        <v>2.25</v>
      </c>
      <c r="FX402" s="157">
        <f t="shared" si="1157"/>
        <v>31.999999999999993</v>
      </c>
      <c r="FY402" s="158">
        <f t="shared" si="1157"/>
        <v>9</v>
      </c>
      <c r="FZ402" s="155">
        <v>69.142857142857096</v>
      </c>
      <c r="GA402" s="156">
        <v>66.625</v>
      </c>
      <c r="GB402" s="157">
        <f t="shared" si="1158"/>
        <v>483.99999999999966</v>
      </c>
      <c r="GC402" s="158">
        <f t="shared" si="1158"/>
        <v>266.5</v>
      </c>
      <c r="GD402" s="157">
        <f t="shared" si="1159"/>
        <v>3639</v>
      </c>
      <c r="GE402" s="158">
        <f t="shared" si="1159"/>
        <v>3716</v>
      </c>
      <c r="GF402" s="157">
        <f t="shared" si="1159"/>
        <v>3639</v>
      </c>
      <c r="GG402" s="158">
        <f t="shared" si="1159"/>
        <v>3716</v>
      </c>
      <c r="GH402" s="157">
        <f t="shared" si="1160"/>
        <v>14255.500000000005</v>
      </c>
      <c r="GI402" s="158">
        <f t="shared" si="1160"/>
        <v>14493.500000000007</v>
      </c>
      <c r="GJ402" s="157">
        <f t="shared" si="1161"/>
        <v>408706.99999999942</v>
      </c>
      <c r="GK402" s="158">
        <f t="shared" si="1161"/>
        <v>417380.5000000007</v>
      </c>
      <c r="GL402" s="157">
        <f t="shared" si="1162"/>
        <v>317</v>
      </c>
      <c r="GM402" s="158">
        <f t="shared" si="1162"/>
        <v>295</v>
      </c>
      <c r="GN402" s="157">
        <f t="shared" si="1162"/>
        <v>317</v>
      </c>
      <c r="GO402" s="158">
        <f t="shared" si="1162"/>
        <v>295</v>
      </c>
      <c r="GP402" s="157">
        <f t="shared" si="1163"/>
        <v>1460.0000000000009</v>
      </c>
      <c r="GQ402" s="158">
        <f t="shared" si="1163"/>
        <v>1393</v>
      </c>
      <c r="GR402" s="157">
        <f t="shared" si="1164"/>
        <v>28659</v>
      </c>
      <c r="GS402" s="158">
        <f t="shared" si="1164"/>
        <v>27331.999999999964</v>
      </c>
      <c r="GT402" s="157">
        <f t="shared" si="1165"/>
        <v>3956</v>
      </c>
      <c r="GU402" s="158">
        <f t="shared" si="1165"/>
        <v>4011</v>
      </c>
      <c r="GV402" s="157">
        <f t="shared" si="1165"/>
        <v>3956</v>
      </c>
      <c r="GW402" s="158">
        <f t="shared" si="1165"/>
        <v>4011</v>
      </c>
      <c r="GX402" s="157">
        <f t="shared" si="1166"/>
        <v>15715.500000000007</v>
      </c>
      <c r="GY402" s="158">
        <f t="shared" si="1166"/>
        <v>15886.500000000007</v>
      </c>
      <c r="GZ402" s="157">
        <f t="shared" si="1166"/>
        <v>437365.99999999942</v>
      </c>
      <c r="HA402" s="158">
        <f t="shared" si="1166"/>
        <v>444712.50000000064</v>
      </c>
      <c r="HB402" s="157">
        <f t="shared" si="1167"/>
        <v>0</v>
      </c>
      <c r="HC402" s="158">
        <f t="shared" si="1167"/>
        <v>0</v>
      </c>
      <c r="HD402" s="157">
        <f t="shared" si="1167"/>
        <v>0</v>
      </c>
      <c r="HE402" s="158">
        <f t="shared" si="1167"/>
        <v>0</v>
      </c>
      <c r="HF402" s="157" t="str">
        <f t="shared" si="1168"/>
        <v/>
      </c>
      <c r="HG402" s="158" t="str">
        <f t="shared" si="1168"/>
        <v/>
      </c>
      <c r="HH402" s="157" t="str">
        <f t="shared" si="1169"/>
        <v/>
      </c>
      <c r="HI402" s="158" t="str">
        <f t="shared" si="1169"/>
        <v/>
      </c>
      <c r="HJ402" s="157">
        <f t="shared" si="1170"/>
        <v>15747.500000000005</v>
      </c>
      <c r="HK402" s="158">
        <f t="shared" si="1170"/>
        <v>15895.500000000007</v>
      </c>
      <c r="HL402" s="157">
        <f t="shared" si="1171"/>
        <v>437849.99999999942</v>
      </c>
      <c r="HM402" s="158">
        <f t="shared" si="1171"/>
        <v>444979.00000000064</v>
      </c>
    </row>
    <row r="403" spans="1:221">
      <c r="A403" s="12" t="s">
        <v>809</v>
      </c>
      <c r="B403" s="11" t="s">
        <v>813</v>
      </c>
      <c r="C403" s="276"/>
      <c r="D403" s="9">
        <v>234030</v>
      </c>
      <c r="E403" s="9">
        <v>1</v>
      </c>
      <c r="F403" s="155">
        <v>5372</v>
      </c>
      <c r="G403" s="156">
        <v>5353</v>
      </c>
      <c r="H403" s="155">
        <v>165</v>
      </c>
      <c r="I403" s="156">
        <v>163</v>
      </c>
      <c r="J403" s="157">
        <f t="shared" si="1104"/>
        <v>5207</v>
      </c>
      <c r="K403" s="158">
        <f t="shared" si="1104"/>
        <v>5190</v>
      </c>
      <c r="L403" s="155">
        <v>120</v>
      </c>
      <c r="M403" s="156">
        <v>120</v>
      </c>
      <c r="N403" s="157">
        <f t="shared" si="1105"/>
        <v>5207</v>
      </c>
      <c r="O403" s="158">
        <f t="shared" si="1105"/>
        <v>5187</v>
      </c>
      <c r="P403" s="157">
        <f t="shared" si="1105"/>
        <v>5207</v>
      </c>
      <c r="Q403" s="158">
        <f t="shared" si="1105"/>
        <v>5187</v>
      </c>
      <c r="R403" s="155">
        <v>69</v>
      </c>
      <c r="S403" s="156">
        <v>68</v>
      </c>
      <c r="T403" s="157">
        <f t="shared" si="1106"/>
        <v>69</v>
      </c>
      <c r="U403" s="158">
        <f t="shared" si="1106"/>
        <v>68</v>
      </c>
      <c r="V403" s="155">
        <v>1</v>
      </c>
      <c r="W403" s="156">
        <v>4</v>
      </c>
      <c r="X403" s="157">
        <f t="shared" si="1107"/>
        <v>1</v>
      </c>
      <c r="Y403" s="158">
        <f t="shared" si="1107"/>
        <v>4</v>
      </c>
      <c r="Z403" s="155"/>
      <c r="AA403" s="156"/>
      <c r="AB403" s="157">
        <f t="shared" si="1108"/>
        <v>0</v>
      </c>
      <c r="AC403" s="158">
        <f t="shared" si="1108"/>
        <v>0</v>
      </c>
      <c r="AD403" s="157">
        <f t="shared" si="1109"/>
        <v>70</v>
      </c>
      <c r="AE403" s="158">
        <f t="shared" si="1109"/>
        <v>72</v>
      </c>
      <c r="AF403" s="157">
        <f t="shared" si="1110"/>
        <v>70</v>
      </c>
      <c r="AG403" s="158">
        <f t="shared" si="1110"/>
        <v>72</v>
      </c>
      <c r="AH403" s="155">
        <v>4.4782608695652204</v>
      </c>
      <c r="AI403" s="156">
        <v>4.3897058823529402</v>
      </c>
      <c r="AJ403" s="157">
        <f t="shared" si="1111"/>
        <v>309.00000000000023</v>
      </c>
      <c r="AK403" s="157">
        <f t="shared" si="1111"/>
        <v>298.49999999999994</v>
      </c>
      <c r="AL403" s="155">
        <v>5</v>
      </c>
      <c r="AM403" s="156">
        <v>6</v>
      </c>
      <c r="AN403" s="157">
        <f t="shared" si="1112"/>
        <v>5</v>
      </c>
      <c r="AO403" s="157">
        <f t="shared" si="1112"/>
        <v>24</v>
      </c>
      <c r="AP403" s="155"/>
      <c r="AQ403" s="156"/>
      <c r="AR403" s="157">
        <f t="shared" si="1113"/>
        <v>0</v>
      </c>
      <c r="AS403" s="158">
        <f t="shared" si="1113"/>
        <v>0</v>
      </c>
      <c r="AT403" s="157">
        <f t="shared" si="1114"/>
        <v>4.4857142857142893</v>
      </c>
      <c r="AU403" s="158">
        <f t="shared" si="1114"/>
        <v>4.4791666666666661</v>
      </c>
      <c r="AV403" s="157">
        <f t="shared" si="1115"/>
        <v>314.00000000000023</v>
      </c>
      <c r="AW403" s="158">
        <f t="shared" si="1115"/>
        <v>322.49999999999994</v>
      </c>
      <c r="AX403" s="155">
        <v>167.68115942028999</v>
      </c>
      <c r="AY403" s="156">
        <v>146.74264705882399</v>
      </c>
      <c r="AZ403" s="157">
        <f t="shared" si="1116"/>
        <v>11570.000000000009</v>
      </c>
      <c r="BA403" s="158">
        <f t="shared" si="1116"/>
        <v>9978.5000000000309</v>
      </c>
      <c r="BB403" s="155">
        <v>167</v>
      </c>
      <c r="BC403" s="156">
        <v>125.5</v>
      </c>
      <c r="BD403" s="157">
        <f t="shared" si="1117"/>
        <v>167</v>
      </c>
      <c r="BE403" s="158">
        <f t="shared" si="1117"/>
        <v>502</v>
      </c>
      <c r="BF403" s="155"/>
      <c r="BG403" s="156"/>
      <c r="BH403" s="157">
        <f t="shared" si="1118"/>
        <v>0</v>
      </c>
      <c r="BI403" s="158">
        <f t="shared" si="1118"/>
        <v>0</v>
      </c>
      <c r="BJ403" s="157">
        <f t="shared" si="1119"/>
        <v>167.67142857142869</v>
      </c>
      <c r="BK403" s="158">
        <f t="shared" si="1119"/>
        <v>145.56250000000043</v>
      </c>
      <c r="BL403" s="157">
        <f t="shared" si="1120"/>
        <v>11737.000000000009</v>
      </c>
      <c r="BM403" s="158">
        <f t="shared" si="1120"/>
        <v>10480.500000000031</v>
      </c>
      <c r="BN403" s="155">
        <v>2777</v>
      </c>
      <c r="BO403" s="156">
        <v>2746</v>
      </c>
      <c r="BP403" s="157">
        <f t="shared" si="1121"/>
        <v>2777</v>
      </c>
      <c r="BQ403" s="158">
        <f t="shared" si="1121"/>
        <v>2746</v>
      </c>
      <c r="BR403" s="155">
        <v>66</v>
      </c>
      <c r="BS403" s="156">
        <v>37</v>
      </c>
      <c r="BT403" s="157">
        <f t="shared" si="1122"/>
        <v>66</v>
      </c>
      <c r="BU403" s="158">
        <f t="shared" si="1122"/>
        <v>37</v>
      </c>
      <c r="BV403" s="155"/>
      <c r="BW403" s="156"/>
      <c r="BX403" s="157">
        <f t="shared" si="1123"/>
        <v>0</v>
      </c>
      <c r="BY403" s="158">
        <f t="shared" si="1123"/>
        <v>0</v>
      </c>
      <c r="BZ403" s="157">
        <f t="shared" si="1124"/>
        <v>2843</v>
      </c>
      <c r="CA403" s="158">
        <f t="shared" si="1124"/>
        <v>2783</v>
      </c>
      <c r="CB403" s="157">
        <f t="shared" si="1125"/>
        <v>2843</v>
      </c>
      <c r="CC403" s="158">
        <f t="shared" si="1125"/>
        <v>2783</v>
      </c>
      <c r="CD403" s="155">
        <v>4.9447245228663999</v>
      </c>
      <c r="CE403" s="156">
        <v>4.9056809905316801</v>
      </c>
      <c r="CF403" s="157">
        <f t="shared" si="1126"/>
        <v>13731.499999999993</v>
      </c>
      <c r="CG403" s="158">
        <f t="shared" si="1126"/>
        <v>13470.999999999993</v>
      </c>
      <c r="CH403" s="155">
        <v>10.136363636363599</v>
      </c>
      <c r="CI403" s="156">
        <v>9.4864864864864895</v>
      </c>
      <c r="CJ403" s="157">
        <f t="shared" si="1127"/>
        <v>668.99999999999761</v>
      </c>
      <c r="CK403" s="158">
        <f t="shared" si="1127"/>
        <v>351.00000000000011</v>
      </c>
      <c r="CL403" s="155"/>
      <c r="CM403" s="156"/>
      <c r="CN403" s="157">
        <f t="shared" si="1128"/>
        <v>0</v>
      </c>
      <c r="CO403" s="158">
        <f t="shared" si="1128"/>
        <v>0</v>
      </c>
      <c r="CP403" s="157">
        <f t="shared" si="1129"/>
        <v>5.065247977488565</v>
      </c>
      <c r="CQ403" s="158">
        <f t="shared" si="1129"/>
        <v>4.9665828242903318</v>
      </c>
      <c r="CR403" s="157">
        <f t="shared" si="1130"/>
        <v>14400.499999999991</v>
      </c>
      <c r="CS403" s="158">
        <f t="shared" si="1130"/>
        <v>13821.999999999993</v>
      </c>
      <c r="CT403" s="155">
        <v>144.49441843716201</v>
      </c>
      <c r="CU403" s="156">
        <v>131.193736343773</v>
      </c>
      <c r="CV403" s="157">
        <f t="shared" si="1131"/>
        <v>401260.99999999889</v>
      </c>
      <c r="CW403" s="158">
        <f t="shared" si="1131"/>
        <v>360258.00000000064</v>
      </c>
      <c r="CX403" s="155">
        <v>126.022727272727</v>
      </c>
      <c r="CY403" s="156">
        <v>122.891891891892</v>
      </c>
      <c r="CZ403" s="157">
        <f t="shared" si="1132"/>
        <v>8317.4999999999818</v>
      </c>
      <c r="DA403" s="158">
        <f t="shared" si="1132"/>
        <v>4547.0000000000036</v>
      </c>
      <c r="DB403" s="155"/>
      <c r="DC403" s="156"/>
      <c r="DD403" s="157">
        <f t="shared" si="1133"/>
        <v>0</v>
      </c>
      <c r="DE403" s="158">
        <f t="shared" si="1133"/>
        <v>0</v>
      </c>
      <c r="DF403" s="157">
        <f t="shared" si="1134"/>
        <v>144.06559971860671</v>
      </c>
      <c r="DG403" s="158">
        <f t="shared" si="1134"/>
        <v>131.08336327703941</v>
      </c>
      <c r="DH403" s="157">
        <f t="shared" si="1135"/>
        <v>409578.49999999884</v>
      </c>
      <c r="DI403" s="158">
        <f t="shared" si="1135"/>
        <v>364805.0000000007</v>
      </c>
      <c r="DJ403" s="157">
        <f t="shared" si="1136"/>
        <v>2913</v>
      </c>
      <c r="DK403" s="158">
        <f t="shared" si="1136"/>
        <v>2855</v>
      </c>
      <c r="DL403" s="157">
        <f t="shared" si="1136"/>
        <v>2913</v>
      </c>
      <c r="DM403" s="158">
        <f t="shared" si="1136"/>
        <v>2855</v>
      </c>
      <c r="DN403" s="157">
        <f t="shared" si="1137"/>
        <v>5.0513216615173331</v>
      </c>
      <c r="DO403" s="158">
        <f t="shared" si="1137"/>
        <v>4.9542907180385267</v>
      </c>
      <c r="DP403" s="157">
        <f t="shared" si="1138"/>
        <v>14714.499999999991</v>
      </c>
      <c r="DQ403" s="158">
        <f t="shared" si="1138"/>
        <v>14144.499999999995</v>
      </c>
      <c r="DR403" s="157">
        <f t="shared" si="1139"/>
        <v>144.63285272914482</v>
      </c>
      <c r="DS403" s="158">
        <f t="shared" si="1139"/>
        <v>131.44851138353792</v>
      </c>
      <c r="DT403" s="157">
        <f t="shared" si="1140"/>
        <v>421315.49999999884</v>
      </c>
      <c r="DU403" s="158">
        <f t="shared" si="1140"/>
        <v>375285.50000000076</v>
      </c>
      <c r="DV403" s="155">
        <v>1764</v>
      </c>
      <c r="DW403" s="156">
        <v>1791</v>
      </c>
      <c r="DX403" s="157">
        <f t="shared" si="1141"/>
        <v>1764</v>
      </c>
      <c r="DY403" s="158">
        <f t="shared" si="1141"/>
        <v>1791</v>
      </c>
      <c r="DZ403" s="155">
        <v>369</v>
      </c>
      <c r="EA403" s="156">
        <v>404</v>
      </c>
      <c r="EB403" s="157">
        <f t="shared" si="1142"/>
        <v>369</v>
      </c>
      <c r="EC403" s="158">
        <f t="shared" si="1142"/>
        <v>404</v>
      </c>
      <c r="ED403" s="155"/>
      <c r="EE403" s="156"/>
      <c r="EF403" s="157">
        <f t="shared" si="1143"/>
        <v>0</v>
      </c>
      <c r="EG403" s="158">
        <f t="shared" si="1143"/>
        <v>0</v>
      </c>
      <c r="EH403" s="157">
        <f t="shared" si="1144"/>
        <v>2133</v>
      </c>
      <c r="EI403" s="158">
        <f t="shared" si="1144"/>
        <v>2195</v>
      </c>
      <c r="EJ403" s="157">
        <f t="shared" si="1145"/>
        <v>2133</v>
      </c>
      <c r="EK403" s="158">
        <f t="shared" si="1145"/>
        <v>2195</v>
      </c>
      <c r="EL403" s="155">
        <v>3.6930272108843498</v>
      </c>
      <c r="EM403" s="156">
        <v>3.6711334450027899</v>
      </c>
      <c r="EN403" s="157">
        <f t="shared" si="1146"/>
        <v>6514.4999999999927</v>
      </c>
      <c r="EO403" s="158">
        <f t="shared" si="1146"/>
        <v>6574.9999999999964</v>
      </c>
      <c r="EP403" s="155">
        <v>3.8726287262872598</v>
      </c>
      <c r="EQ403" s="156">
        <v>3.96287128712871</v>
      </c>
      <c r="ER403" s="157">
        <f t="shared" si="1147"/>
        <v>1428.9999999999989</v>
      </c>
      <c r="ES403" s="158">
        <f t="shared" si="1147"/>
        <v>1600.9999999999989</v>
      </c>
      <c r="ET403" s="155"/>
      <c r="EU403" s="156"/>
      <c r="EV403" s="157">
        <f t="shared" si="1148"/>
        <v>0</v>
      </c>
      <c r="EW403" s="158">
        <f t="shared" si="1148"/>
        <v>0</v>
      </c>
      <c r="EX403" s="157">
        <f t="shared" si="1149"/>
        <v>3.7240975152367519</v>
      </c>
      <c r="EY403" s="158">
        <f t="shared" si="1149"/>
        <v>3.7248291571753964</v>
      </c>
      <c r="EZ403" s="157">
        <f t="shared" si="1150"/>
        <v>7943.4999999999918</v>
      </c>
      <c r="FA403" s="158">
        <f t="shared" si="1150"/>
        <v>8175.9999999999955</v>
      </c>
      <c r="FB403" s="155">
        <v>95.238662131519305</v>
      </c>
      <c r="FC403" s="156">
        <v>85.9567280848688</v>
      </c>
      <c r="FD403" s="157">
        <f t="shared" si="1151"/>
        <v>168001.00000000006</v>
      </c>
      <c r="FE403" s="158">
        <f t="shared" si="1151"/>
        <v>153948.50000000003</v>
      </c>
      <c r="FF403" s="155">
        <v>65.052845528455293</v>
      </c>
      <c r="FG403" s="156">
        <v>65.257425742574299</v>
      </c>
      <c r="FH403" s="157">
        <f t="shared" si="1152"/>
        <v>24004.500000000004</v>
      </c>
      <c r="FI403" s="158">
        <f t="shared" si="1152"/>
        <v>26364.000000000018</v>
      </c>
      <c r="FJ403" s="155"/>
      <c r="FK403" s="156"/>
      <c r="FL403" s="157">
        <f t="shared" si="1153"/>
        <v>0</v>
      </c>
      <c r="FM403" s="158">
        <f t="shared" si="1153"/>
        <v>0</v>
      </c>
      <c r="FN403" s="157">
        <f t="shared" si="1154"/>
        <v>90.016643225504012</v>
      </c>
      <c r="FO403" s="158">
        <f t="shared" si="1154"/>
        <v>82.1469248291572</v>
      </c>
      <c r="FP403" s="157">
        <f t="shared" si="1155"/>
        <v>192005.50000000006</v>
      </c>
      <c r="FQ403" s="158">
        <f t="shared" si="1155"/>
        <v>180312.50000000006</v>
      </c>
      <c r="FR403" s="155">
        <v>161</v>
      </c>
      <c r="FS403" s="156">
        <v>137</v>
      </c>
      <c r="FT403" s="157">
        <f t="shared" si="1156"/>
        <v>161</v>
      </c>
      <c r="FU403" s="158">
        <f t="shared" si="1156"/>
        <v>137</v>
      </c>
      <c r="FV403" s="155">
        <v>6.1645962732919299</v>
      </c>
      <c r="FW403" s="156">
        <v>5.71532846715328</v>
      </c>
      <c r="FX403" s="157">
        <f t="shared" si="1157"/>
        <v>992.50000000000068</v>
      </c>
      <c r="FY403" s="158">
        <f t="shared" si="1157"/>
        <v>782.99999999999932</v>
      </c>
      <c r="FZ403" s="155">
        <v>116.869565217391</v>
      </c>
      <c r="GA403" s="156">
        <v>113.003649635036</v>
      </c>
      <c r="GB403" s="157">
        <f t="shared" si="1158"/>
        <v>18815.999999999949</v>
      </c>
      <c r="GC403" s="158">
        <f t="shared" si="1158"/>
        <v>15481.499999999931</v>
      </c>
      <c r="GD403" s="157">
        <f t="shared" si="1159"/>
        <v>4610</v>
      </c>
      <c r="GE403" s="158">
        <f t="shared" si="1159"/>
        <v>4605</v>
      </c>
      <c r="GF403" s="157">
        <f t="shared" si="1159"/>
        <v>4610</v>
      </c>
      <c r="GG403" s="158">
        <f t="shared" si="1159"/>
        <v>4605</v>
      </c>
      <c r="GH403" s="157">
        <f t="shared" si="1160"/>
        <v>20554.999999999985</v>
      </c>
      <c r="GI403" s="158">
        <f t="shared" si="1160"/>
        <v>20344.499999999989</v>
      </c>
      <c r="GJ403" s="157">
        <f t="shared" si="1161"/>
        <v>580831.99999999895</v>
      </c>
      <c r="GK403" s="158">
        <f t="shared" si="1161"/>
        <v>524185.0000000007</v>
      </c>
      <c r="GL403" s="157">
        <f t="shared" si="1162"/>
        <v>436</v>
      </c>
      <c r="GM403" s="158">
        <f t="shared" si="1162"/>
        <v>445</v>
      </c>
      <c r="GN403" s="157">
        <f t="shared" si="1162"/>
        <v>436</v>
      </c>
      <c r="GO403" s="158">
        <f t="shared" si="1162"/>
        <v>445</v>
      </c>
      <c r="GP403" s="157">
        <f t="shared" si="1163"/>
        <v>2102.9999999999964</v>
      </c>
      <c r="GQ403" s="158">
        <f t="shared" si="1163"/>
        <v>1975.9999999999991</v>
      </c>
      <c r="GR403" s="157">
        <f t="shared" si="1164"/>
        <v>32488.999999999985</v>
      </c>
      <c r="GS403" s="158">
        <f t="shared" si="1164"/>
        <v>31413.000000000022</v>
      </c>
      <c r="GT403" s="157">
        <f t="shared" si="1165"/>
        <v>5046</v>
      </c>
      <c r="GU403" s="158">
        <f t="shared" si="1165"/>
        <v>5050</v>
      </c>
      <c r="GV403" s="157">
        <f t="shared" si="1165"/>
        <v>5046</v>
      </c>
      <c r="GW403" s="158">
        <f t="shared" si="1165"/>
        <v>5050</v>
      </c>
      <c r="GX403" s="157">
        <f t="shared" si="1166"/>
        <v>22657.999999999982</v>
      </c>
      <c r="GY403" s="158">
        <f t="shared" si="1166"/>
        <v>22320.499999999989</v>
      </c>
      <c r="GZ403" s="157">
        <f t="shared" si="1166"/>
        <v>613320.99999999895</v>
      </c>
      <c r="HA403" s="158">
        <f t="shared" si="1166"/>
        <v>555598.0000000007</v>
      </c>
      <c r="HB403" s="157">
        <f t="shared" si="1167"/>
        <v>0</v>
      </c>
      <c r="HC403" s="158">
        <f t="shared" si="1167"/>
        <v>0</v>
      </c>
      <c r="HD403" s="157">
        <f t="shared" si="1167"/>
        <v>0</v>
      </c>
      <c r="HE403" s="158">
        <f t="shared" si="1167"/>
        <v>0</v>
      </c>
      <c r="HF403" s="157" t="str">
        <f t="shared" si="1168"/>
        <v/>
      </c>
      <c r="HG403" s="158" t="str">
        <f t="shared" si="1168"/>
        <v/>
      </c>
      <c r="HH403" s="157" t="str">
        <f t="shared" si="1169"/>
        <v/>
      </c>
      <c r="HI403" s="158" t="str">
        <f t="shared" si="1169"/>
        <v/>
      </c>
      <c r="HJ403" s="157">
        <f t="shared" si="1170"/>
        <v>23650.499999999982</v>
      </c>
      <c r="HK403" s="158">
        <f t="shared" si="1170"/>
        <v>23103.499999999989</v>
      </c>
      <c r="HL403" s="157">
        <f t="shared" si="1171"/>
        <v>632136.99999999884</v>
      </c>
      <c r="HM403" s="158">
        <f t="shared" si="1171"/>
        <v>571079.5000000007</v>
      </c>
    </row>
    <row r="404" spans="1:221">
      <c r="A404" s="12" t="s">
        <v>809</v>
      </c>
      <c r="B404" s="11" t="s">
        <v>814</v>
      </c>
      <c r="C404" s="220"/>
      <c r="D404" s="9">
        <v>233921</v>
      </c>
      <c r="E404" s="9">
        <v>1</v>
      </c>
      <c r="F404" s="155">
        <v>6240</v>
      </c>
      <c r="G404" s="156">
        <v>6233</v>
      </c>
      <c r="H404" s="155">
        <v>241</v>
      </c>
      <c r="I404" s="156">
        <v>233</v>
      </c>
      <c r="J404" s="157">
        <f t="shared" si="1104"/>
        <v>5999</v>
      </c>
      <c r="K404" s="158">
        <f t="shared" si="1104"/>
        <v>6000</v>
      </c>
      <c r="L404" s="155">
        <v>120</v>
      </c>
      <c r="M404" s="156">
        <v>120</v>
      </c>
      <c r="N404" s="157">
        <f t="shared" si="1105"/>
        <v>5999</v>
      </c>
      <c r="O404" s="158">
        <f t="shared" si="1105"/>
        <v>6000</v>
      </c>
      <c r="P404" s="157">
        <f t="shared" si="1105"/>
        <v>5999</v>
      </c>
      <c r="Q404" s="158">
        <f t="shared" si="1105"/>
        <v>6000</v>
      </c>
      <c r="R404" s="155">
        <v>0</v>
      </c>
      <c r="S404" s="156">
        <v>0</v>
      </c>
      <c r="T404" s="157">
        <f t="shared" si="1106"/>
        <v>0</v>
      </c>
      <c r="U404" s="158">
        <f t="shared" si="1106"/>
        <v>0</v>
      </c>
      <c r="V404" s="155">
        <v>0</v>
      </c>
      <c r="W404" s="156">
        <v>0</v>
      </c>
      <c r="X404" s="157">
        <f t="shared" si="1107"/>
        <v>0</v>
      </c>
      <c r="Y404" s="158">
        <f t="shared" si="1107"/>
        <v>0</v>
      </c>
      <c r="Z404" s="155"/>
      <c r="AA404" s="156"/>
      <c r="AB404" s="157">
        <f t="shared" si="1108"/>
        <v>0</v>
      </c>
      <c r="AC404" s="158">
        <f t="shared" si="1108"/>
        <v>0</v>
      </c>
      <c r="AD404" s="157">
        <f t="shared" si="1109"/>
        <v>0</v>
      </c>
      <c r="AE404" s="158">
        <f t="shared" si="1109"/>
        <v>0</v>
      </c>
      <c r="AF404" s="157">
        <f t="shared" si="1110"/>
        <v>0</v>
      </c>
      <c r="AG404" s="158">
        <f t="shared" si="1110"/>
        <v>0</v>
      </c>
      <c r="AH404" s="155"/>
      <c r="AI404" s="156"/>
      <c r="AJ404" s="157">
        <f t="shared" si="1111"/>
        <v>0</v>
      </c>
      <c r="AK404" s="157">
        <f t="shared" si="1111"/>
        <v>0</v>
      </c>
      <c r="AL404" s="155"/>
      <c r="AM404" s="156"/>
      <c r="AN404" s="157">
        <f t="shared" si="1112"/>
        <v>0</v>
      </c>
      <c r="AO404" s="157">
        <f t="shared" si="1112"/>
        <v>0</v>
      </c>
      <c r="AP404" s="155"/>
      <c r="AQ404" s="156"/>
      <c r="AR404" s="157">
        <f t="shared" si="1113"/>
        <v>0</v>
      </c>
      <c r="AS404" s="158">
        <f t="shared" si="1113"/>
        <v>0</v>
      </c>
      <c r="AT404" s="157">
        <f t="shared" si="1114"/>
        <v>0</v>
      </c>
      <c r="AU404" s="158">
        <f t="shared" si="1114"/>
        <v>0</v>
      </c>
      <c r="AV404" s="157">
        <f t="shared" si="1115"/>
        <v>0</v>
      </c>
      <c r="AW404" s="158">
        <f t="shared" si="1115"/>
        <v>0</v>
      </c>
      <c r="AX404" s="155"/>
      <c r="AY404" s="156"/>
      <c r="AZ404" s="157">
        <f t="shared" si="1116"/>
        <v>0</v>
      </c>
      <c r="BA404" s="158">
        <f t="shared" si="1116"/>
        <v>0</v>
      </c>
      <c r="BB404" s="155"/>
      <c r="BC404" s="156"/>
      <c r="BD404" s="157">
        <f t="shared" si="1117"/>
        <v>0</v>
      </c>
      <c r="BE404" s="158">
        <f t="shared" si="1117"/>
        <v>0</v>
      </c>
      <c r="BF404" s="155"/>
      <c r="BG404" s="156"/>
      <c r="BH404" s="157">
        <f t="shared" si="1118"/>
        <v>0</v>
      </c>
      <c r="BI404" s="158">
        <f t="shared" si="1118"/>
        <v>0</v>
      </c>
      <c r="BJ404" s="157">
        <f t="shared" si="1119"/>
        <v>0</v>
      </c>
      <c r="BK404" s="158">
        <f t="shared" si="1119"/>
        <v>0</v>
      </c>
      <c r="BL404" s="157">
        <f t="shared" si="1120"/>
        <v>0</v>
      </c>
      <c r="BM404" s="158">
        <f t="shared" si="1120"/>
        <v>0</v>
      </c>
      <c r="BN404" s="155">
        <v>5078</v>
      </c>
      <c r="BO404" s="156">
        <v>5101</v>
      </c>
      <c r="BP404" s="157">
        <f t="shared" si="1121"/>
        <v>5078</v>
      </c>
      <c r="BQ404" s="158">
        <f t="shared" si="1121"/>
        <v>5101</v>
      </c>
      <c r="BR404" s="155">
        <v>3</v>
      </c>
      <c r="BS404" s="156">
        <v>10</v>
      </c>
      <c r="BT404" s="157">
        <f t="shared" si="1122"/>
        <v>3</v>
      </c>
      <c r="BU404" s="158">
        <f t="shared" si="1122"/>
        <v>10</v>
      </c>
      <c r="BV404" s="155"/>
      <c r="BW404" s="156"/>
      <c r="BX404" s="157">
        <f t="shared" si="1123"/>
        <v>0</v>
      </c>
      <c r="BY404" s="158">
        <f t="shared" si="1123"/>
        <v>0</v>
      </c>
      <c r="BZ404" s="157">
        <f t="shared" si="1124"/>
        <v>5081</v>
      </c>
      <c r="CA404" s="158">
        <f t="shared" si="1124"/>
        <v>5111</v>
      </c>
      <c r="CB404" s="157">
        <f t="shared" si="1125"/>
        <v>5081</v>
      </c>
      <c r="CC404" s="158">
        <f t="shared" si="1125"/>
        <v>5111</v>
      </c>
      <c r="CD404" s="155">
        <v>4.3969082315872399</v>
      </c>
      <c r="CE404" s="156">
        <v>4.3602234855910602</v>
      </c>
      <c r="CF404" s="157">
        <f t="shared" si="1126"/>
        <v>22327.500000000004</v>
      </c>
      <c r="CG404" s="158">
        <f t="shared" si="1126"/>
        <v>22241.499999999996</v>
      </c>
      <c r="CH404" s="155">
        <v>5</v>
      </c>
      <c r="CI404" s="156">
        <v>4.4000000000000004</v>
      </c>
      <c r="CJ404" s="157">
        <f t="shared" si="1127"/>
        <v>15</v>
      </c>
      <c r="CK404" s="158">
        <f t="shared" si="1127"/>
        <v>44</v>
      </c>
      <c r="CL404" s="155"/>
      <c r="CM404" s="156"/>
      <c r="CN404" s="157">
        <f t="shared" si="1128"/>
        <v>0</v>
      </c>
      <c r="CO404" s="158">
        <f t="shared" si="1128"/>
        <v>0</v>
      </c>
      <c r="CP404" s="157">
        <f t="shared" si="1129"/>
        <v>4.397264318047629</v>
      </c>
      <c r="CQ404" s="158">
        <f t="shared" si="1129"/>
        <v>4.3603013108980626</v>
      </c>
      <c r="CR404" s="157">
        <f t="shared" si="1130"/>
        <v>22342.500000000004</v>
      </c>
      <c r="CS404" s="158">
        <f t="shared" si="1130"/>
        <v>22285.499999999996</v>
      </c>
      <c r="CT404" s="155">
        <v>148.856045687278</v>
      </c>
      <c r="CU404" s="156">
        <v>132.53087629876501</v>
      </c>
      <c r="CV404" s="157">
        <f t="shared" si="1131"/>
        <v>755890.99999999767</v>
      </c>
      <c r="CW404" s="158">
        <f t="shared" si="1131"/>
        <v>676040.00000000035</v>
      </c>
      <c r="CX404" s="155">
        <v>130.333333333333</v>
      </c>
      <c r="CY404" s="156">
        <v>124.1</v>
      </c>
      <c r="CZ404" s="157">
        <f t="shared" si="1132"/>
        <v>390.99999999999898</v>
      </c>
      <c r="DA404" s="158">
        <f t="shared" si="1132"/>
        <v>1241</v>
      </c>
      <c r="DB404" s="155"/>
      <c r="DC404" s="156"/>
      <c r="DD404" s="157">
        <f t="shared" si="1133"/>
        <v>0</v>
      </c>
      <c r="DE404" s="158">
        <f t="shared" si="1133"/>
        <v>0</v>
      </c>
      <c r="DF404" s="157">
        <f t="shared" si="1134"/>
        <v>148.84510923046599</v>
      </c>
      <c r="DG404" s="158">
        <f t="shared" si="1134"/>
        <v>132.51438074740761</v>
      </c>
      <c r="DH404" s="157">
        <f t="shared" si="1135"/>
        <v>756281.99999999767</v>
      </c>
      <c r="DI404" s="158">
        <f t="shared" si="1135"/>
        <v>677281.00000000035</v>
      </c>
      <c r="DJ404" s="157">
        <f t="shared" si="1136"/>
        <v>5081</v>
      </c>
      <c r="DK404" s="158">
        <f t="shared" si="1136"/>
        <v>5111</v>
      </c>
      <c r="DL404" s="157">
        <f t="shared" si="1136"/>
        <v>5081</v>
      </c>
      <c r="DM404" s="158">
        <f t="shared" si="1136"/>
        <v>5111</v>
      </c>
      <c r="DN404" s="157">
        <f t="shared" si="1137"/>
        <v>4.397264318047629</v>
      </c>
      <c r="DO404" s="158">
        <f t="shared" si="1137"/>
        <v>4.3603013108980626</v>
      </c>
      <c r="DP404" s="157">
        <f t="shared" si="1138"/>
        <v>22342.500000000004</v>
      </c>
      <c r="DQ404" s="158">
        <f t="shared" si="1138"/>
        <v>22285.499999999996</v>
      </c>
      <c r="DR404" s="157">
        <f t="shared" si="1139"/>
        <v>148.84510923046599</v>
      </c>
      <c r="DS404" s="158">
        <f t="shared" si="1139"/>
        <v>132.51438074740761</v>
      </c>
      <c r="DT404" s="157">
        <f t="shared" si="1140"/>
        <v>756281.99999999767</v>
      </c>
      <c r="DU404" s="158">
        <f t="shared" si="1140"/>
        <v>677281.00000000035</v>
      </c>
      <c r="DV404" s="155">
        <v>888</v>
      </c>
      <c r="DW404" s="156">
        <v>861</v>
      </c>
      <c r="DX404" s="157">
        <f t="shared" si="1141"/>
        <v>888</v>
      </c>
      <c r="DY404" s="158">
        <f t="shared" si="1141"/>
        <v>861</v>
      </c>
      <c r="DZ404" s="155">
        <v>11</v>
      </c>
      <c r="EA404" s="156">
        <v>11</v>
      </c>
      <c r="EB404" s="157">
        <f t="shared" si="1142"/>
        <v>11</v>
      </c>
      <c r="EC404" s="158">
        <f t="shared" si="1142"/>
        <v>11</v>
      </c>
      <c r="ED404" s="155"/>
      <c r="EE404" s="156"/>
      <c r="EF404" s="157">
        <f t="shared" si="1143"/>
        <v>0</v>
      </c>
      <c r="EG404" s="158">
        <f t="shared" si="1143"/>
        <v>0</v>
      </c>
      <c r="EH404" s="157">
        <f t="shared" si="1144"/>
        <v>899</v>
      </c>
      <c r="EI404" s="158">
        <f t="shared" si="1144"/>
        <v>872</v>
      </c>
      <c r="EJ404" s="157">
        <f t="shared" si="1145"/>
        <v>899</v>
      </c>
      <c r="EK404" s="158">
        <f t="shared" si="1145"/>
        <v>872</v>
      </c>
      <c r="EL404" s="155">
        <v>3.3198198198198199</v>
      </c>
      <c r="EM404" s="156">
        <v>3.2671312427410002</v>
      </c>
      <c r="EN404" s="157">
        <f t="shared" si="1146"/>
        <v>2948</v>
      </c>
      <c r="EO404" s="158">
        <f t="shared" si="1146"/>
        <v>2813.0000000000014</v>
      </c>
      <c r="EP404" s="155">
        <v>4.1818181818181799</v>
      </c>
      <c r="EQ404" s="156">
        <v>4.5909090909090899</v>
      </c>
      <c r="ER404" s="157">
        <f t="shared" si="1147"/>
        <v>45.999999999999979</v>
      </c>
      <c r="ES404" s="158">
        <f t="shared" si="1147"/>
        <v>50.499999999999986</v>
      </c>
      <c r="ET404" s="155"/>
      <c r="EU404" s="156"/>
      <c r="EV404" s="157">
        <f t="shared" si="1148"/>
        <v>0</v>
      </c>
      <c r="EW404" s="158">
        <f t="shared" si="1148"/>
        <v>0</v>
      </c>
      <c r="EX404" s="157">
        <f t="shared" si="1149"/>
        <v>3.3303670745272527</v>
      </c>
      <c r="EY404" s="158">
        <f t="shared" si="1149"/>
        <v>3.2838302752293593</v>
      </c>
      <c r="EZ404" s="157">
        <f t="shared" si="1150"/>
        <v>2994</v>
      </c>
      <c r="FA404" s="158">
        <f t="shared" si="1150"/>
        <v>2863.5000000000014</v>
      </c>
      <c r="FB404" s="155">
        <v>97.045045045045001</v>
      </c>
      <c r="FC404" s="156">
        <v>93.994192799070802</v>
      </c>
      <c r="FD404" s="157">
        <f t="shared" si="1151"/>
        <v>86175.999999999956</v>
      </c>
      <c r="FE404" s="158">
        <f t="shared" si="1151"/>
        <v>80928.999999999956</v>
      </c>
      <c r="FF404" s="155">
        <v>75.454545454545496</v>
      </c>
      <c r="FG404" s="156">
        <v>82.181818181818201</v>
      </c>
      <c r="FH404" s="157">
        <f t="shared" si="1152"/>
        <v>830.00000000000045</v>
      </c>
      <c r="FI404" s="158">
        <f t="shared" si="1152"/>
        <v>904.00000000000023</v>
      </c>
      <c r="FJ404" s="155"/>
      <c r="FK404" s="156"/>
      <c r="FL404" s="157">
        <f t="shared" si="1153"/>
        <v>0</v>
      </c>
      <c r="FM404" s="158">
        <f t="shared" si="1153"/>
        <v>0</v>
      </c>
      <c r="FN404" s="157">
        <f t="shared" si="1154"/>
        <v>96.780867630700726</v>
      </c>
      <c r="FO404" s="158">
        <f t="shared" si="1154"/>
        <v>93.845183486238483</v>
      </c>
      <c r="FP404" s="157">
        <f t="shared" si="1155"/>
        <v>87005.999999999956</v>
      </c>
      <c r="FQ404" s="158">
        <f t="shared" si="1155"/>
        <v>81832.999999999956</v>
      </c>
      <c r="FR404" s="155">
        <v>19</v>
      </c>
      <c r="FS404" s="156">
        <v>17</v>
      </c>
      <c r="FT404" s="157">
        <f t="shared" si="1156"/>
        <v>19</v>
      </c>
      <c r="FU404" s="158">
        <f t="shared" si="1156"/>
        <v>17</v>
      </c>
      <c r="FV404" s="155">
        <v>8.7368421052631593</v>
      </c>
      <c r="FW404" s="156">
        <v>7.8529411764705896</v>
      </c>
      <c r="FX404" s="157">
        <f t="shared" si="1157"/>
        <v>166.00000000000003</v>
      </c>
      <c r="FY404" s="158">
        <f t="shared" si="1157"/>
        <v>133.50000000000003</v>
      </c>
      <c r="FZ404" s="155">
        <v>113.31578947368401</v>
      </c>
      <c r="GA404" s="156">
        <v>80.176470588235304</v>
      </c>
      <c r="GB404" s="157">
        <f t="shared" si="1158"/>
        <v>2152.9999999999959</v>
      </c>
      <c r="GC404" s="158">
        <f t="shared" si="1158"/>
        <v>1363.0000000000002</v>
      </c>
      <c r="GD404" s="157">
        <f t="shared" si="1159"/>
        <v>5966</v>
      </c>
      <c r="GE404" s="158">
        <f t="shared" si="1159"/>
        <v>5962</v>
      </c>
      <c r="GF404" s="157">
        <f t="shared" si="1159"/>
        <v>5966</v>
      </c>
      <c r="GG404" s="158">
        <f t="shared" si="1159"/>
        <v>5962</v>
      </c>
      <c r="GH404" s="157">
        <f t="shared" si="1160"/>
        <v>25275.500000000004</v>
      </c>
      <c r="GI404" s="158">
        <f t="shared" si="1160"/>
        <v>25054.499999999996</v>
      </c>
      <c r="GJ404" s="157">
        <f t="shared" si="1161"/>
        <v>842066.99999999767</v>
      </c>
      <c r="GK404" s="158">
        <f t="shared" si="1161"/>
        <v>756969.00000000035</v>
      </c>
      <c r="GL404" s="157">
        <f t="shared" si="1162"/>
        <v>14</v>
      </c>
      <c r="GM404" s="158">
        <f t="shared" si="1162"/>
        <v>21</v>
      </c>
      <c r="GN404" s="157">
        <f t="shared" si="1162"/>
        <v>14</v>
      </c>
      <c r="GO404" s="158">
        <f t="shared" si="1162"/>
        <v>21</v>
      </c>
      <c r="GP404" s="157">
        <f t="shared" si="1163"/>
        <v>60.999999999999979</v>
      </c>
      <c r="GQ404" s="158">
        <f t="shared" si="1163"/>
        <v>94.499999999999986</v>
      </c>
      <c r="GR404" s="157">
        <f t="shared" si="1164"/>
        <v>1220.9999999999995</v>
      </c>
      <c r="GS404" s="158">
        <f t="shared" si="1164"/>
        <v>2145</v>
      </c>
      <c r="GT404" s="157">
        <f t="shared" si="1165"/>
        <v>5980</v>
      </c>
      <c r="GU404" s="158">
        <f t="shared" si="1165"/>
        <v>5983</v>
      </c>
      <c r="GV404" s="157">
        <f t="shared" si="1165"/>
        <v>5980</v>
      </c>
      <c r="GW404" s="158">
        <f t="shared" si="1165"/>
        <v>5983</v>
      </c>
      <c r="GX404" s="157">
        <f t="shared" si="1166"/>
        <v>25336.500000000004</v>
      </c>
      <c r="GY404" s="158">
        <f t="shared" si="1166"/>
        <v>25148.999999999996</v>
      </c>
      <c r="GZ404" s="157">
        <f t="shared" si="1166"/>
        <v>843287.99999999767</v>
      </c>
      <c r="HA404" s="158">
        <f t="shared" si="1166"/>
        <v>759114.00000000035</v>
      </c>
      <c r="HB404" s="157">
        <f t="shared" si="1167"/>
        <v>0</v>
      </c>
      <c r="HC404" s="158">
        <f t="shared" si="1167"/>
        <v>0</v>
      </c>
      <c r="HD404" s="157">
        <f t="shared" si="1167"/>
        <v>0</v>
      </c>
      <c r="HE404" s="158">
        <f t="shared" si="1167"/>
        <v>0</v>
      </c>
      <c r="HF404" s="157" t="str">
        <f t="shared" si="1168"/>
        <v/>
      </c>
      <c r="HG404" s="158" t="str">
        <f t="shared" si="1168"/>
        <v/>
      </c>
      <c r="HH404" s="157" t="str">
        <f t="shared" si="1169"/>
        <v/>
      </c>
      <c r="HI404" s="158" t="str">
        <f t="shared" si="1169"/>
        <v/>
      </c>
      <c r="HJ404" s="157">
        <f t="shared" si="1170"/>
        <v>25502.500000000004</v>
      </c>
      <c r="HK404" s="158">
        <f t="shared" si="1170"/>
        <v>25282.499999999996</v>
      </c>
      <c r="HL404" s="157">
        <f t="shared" si="1171"/>
        <v>845440.99999999767</v>
      </c>
      <c r="HM404" s="158">
        <f t="shared" si="1171"/>
        <v>760477.00000000035</v>
      </c>
    </row>
    <row r="405" spans="1:221">
      <c r="A405" s="12" t="s">
        <v>809</v>
      </c>
      <c r="B405" s="11" t="s">
        <v>815</v>
      </c>
      <c r="C405" s="220"/>
      <c r="D405" s="9">
        <v>231624</v>
      </c>
      <c r="E405" s="9">
        <v>2</v>
      </c>
      <c r="F405" s="155">
        <v>2008</v>
      </c>
      <c r="G405" s="156">
        <v>1965</v>
      </c>
      <c r="H405" s="155">
        <v>377</v>
      </c>
      <c r="I405" s="156">
        <v>374</v>
      </c>
      <c r="J405" s="157">
        <f t="shared" ref="J405:K437" si="1172">F405-H405</f>
        <v>1631</v>
      </c>
      <c r="K405" s="158">
        <f t="shared" si="1172"/>
        <v>1591</v>
      </c>
      <c r="L405" s="155">
        <v>120</v>
      </c>
      <c r="M405" s="156">
        <v>120</v>
      </c>
      <c r="N405" s="157">
        <f t="shared" ref="N405:Q437" si="1173">+R405+V405+Z405+BN405+BR405+BV405+DV405+DZ405+ED405+FR405</f>
        <v>1631</v>
      </c>
      <c r="O405" s="158">
        <f t="shared" si="1173"/>
        <v>1591</v>
      </c>
      <c r="P405" s="157">
        <f t="shared" si="1173"/>
        <v>1631</v>
      </c>
      <c r="Q405" s="158">
        <f t="shared" si="1173"/>
        <v>1591</v>
      </c>
      <c r="R405" s="155">
        <v>16</v>
      </c>
      <c r="S405" s="156">
        <v>14</v>
      </c>
      <c r="T405" s="157">
        <f t="shared" ref="T405:U437" si="1174">IF(AX405&gt;0,R405,)</f>
        <v>16</v>
      </c>
      <c r="U405" s="158">
        <f t="shared" si="1174"/>
        <v>14</v>
      </c>
      <c r="V405" s="155">
        <v>0</v>
      </c>
      <c r="W405" s="156">
        <v>0</v>
      </c>
      <c r="X405" s="157">
        <f t="shared" ref="X405:Y437" si="1175">IF(BB405&gt;0,V405,)</f>
        <v>0</v>
      </c>
      <c r="Y405" s="158">
        <f t="shared" si="1175"/>
        <v>0</v>
      </c>
      <c r="Z405" s="155"/>
      <c r="AA405" s="156"/>
      <c r="AB405" s="157">
        <f t="shared" ref="AB405:AC437" si="1176">IF(BF405&gt;0,Z405,)</f>
        <v>0</v>
      </c>
      <c r="AC405" s="158">
        <f t="shared" si="1176"/>
        <v>0</v>
      </c>
      <c r="AD405" s="157">
        <f t="shared" ref="AD405:AE437" si="1177">R405+V405+Z405</f>
        <v>16</v>
      </c>
      <c r="AE405" s="158">
        <f t="shared" si="1177"/>
        <v>14</v>
      </c>
      <c r="AF405" s="157">
        <f t="shared" ref="AF405:AG437" si="1178">IF(BJ405&gt;0,AD405,)</f>
        <v>16</v>
      </c>
      <c r="AG405" s="158">
        <f t="shared" si="1178"/>
        <v>14</v>
      </c>
      <c r="AH405" s="155">
        <v>4.125</v>
      </c>
      <c r="AI405" s="156">
        <v>4.0714285714285703</v>
      </c>
      <c r="AJ405" s="157">
        <f t="shared" ref="AJ405:AK437" si="1179">IF(R405&gt;0,(R405*AH405),)</f>
        <v>66</v>
      </c>
      <c r="AK405" s="157">
        <f t="shared" si="1179"/>
        <v>56.999999999999986</v>
      </c>
      <c r="AL405" s="155"/>
      <c r="AM405" s="156"/>
      <c r="AN405" s="157">
        <f t="shared" ref="AN405:AO437" si="1180">IF(V405&gt;0,(V405*AL405),)</f>
        <v>0</v>
      </c>
      <c r="AO405" s="157">
        <f t="shared" si="1180"/>
        <v>0</v>
      </c>
      <c r="AP405" s="155"/>
      <c r="AQ405" s="156"/>
      <c r="AR405" s="157">
        <f t="shared" ref="AR405:AS437" si="1181">IF(Z405&gt;0,(Z405*AP405),)</f>
        <v>0</v>
      </c>
      <c r="AS405" s="158">
        <f t="shared" si="1181"/>
        <v>0</v>
      </c>
      <c r="AT405" s="157">
        <f t="shared" ref="AT405:AU437" si="1182">IF(AD405&gt;0,((AJ405+AN405+AR405)/AD405),)</f>
        <v>4.125</v>
      </c>
      <c r="AU405" s="158">
        <f t="shared" si="1182"/>
        <v>4.0714285714285703</v>
      </c>
      <c r="AV405" s="157">
        <f t="shared" ref="AV405:AW437" si="1183">IF(AD405&gt;0,(AD405*AT405),)</f>
        <v>66</v>
      </c>
      <c r="AW405" s="158">
        <f t="shared" si="1183"/>
        <v>56.999999999999986</v>
      </c>
      <c r="AX405" s="155">
        <v>117.3125</v>
      </c>
      <c r="AY405" s="156">
        <v>117.142857142857</v>
      </c>
      <c r="AZ405" s="157">
        <f t="shared" ref="AZ405:BA437" si="1184">IF(T405&gt;0,(T405*AX405),)</f>
        <v>1877</v>
      </c>
      <c r="BA405" s="158">
        <f t="shared" si="1184"/>
        <v>1639.999999999998</v>
      </c>
      <c r="BB405" s="155"/>
      <c r="BC405" s="156"/>
      <c r="BD405" s="157">
        <f t="shared" ref="BD405:BE437" si="1185">IF(X405&gt;0,(X405*BB405),)</f>
        <v>0</v>
      </c>
      <c r="BE405" s="158">
        <f t="shared" si="1185"/>
        <v>0</v>
      </c>
      <c r="BF405" s="155"/>
      <c r="BG405" s="156"/>
      <c r="BH405" s="157">
        <f t="shared" ref="BH405:BI437" si="1186">IF(AB405&gt;0,(AB405*BF405),)</f>
        <v>0</v>
      </c>
      <c r="BI405" s="158">
        <f t="shared" si="1186"/>
        <v>0</v>
      </c>
      <c r="BJ405" s="157">
        <f t="shared" ref="BJ405:BK437" si="1187">IF((AZ405+BD405+BH405)&gt;0,((AZ405+BD405+BH405)/AD405),)</f>
        <v>117.3125</v>
      </c>
      <c r="BK405" s="158">
        <f t="shared" si="1187"/>
        <v>117.142857142857</v>
      </c>
      <c r="BL405" s="157">
        <f t="shared" ref="BL405:BM437" si="1188">IF(AF405&gt;0,(AD405*BJ405),)</f>
        <v>1877</v>
      </c>
      <c r="BM405" s="158">
        <f t="shared" si="1188"/>
        <v>1639.999999999998</v>
      </c>
      <c r="BN405" s="155">
        <v>1383</v>
      </c>
      <c r="BO405" s="156">
        <v>1358</v>
      </c>
      <c r="BP405" s="157">
        <f t="shared" ref="BP405:BQ437" si="1189">IF(CT405&gt;0,BN405,)</f>
        <v>1383</v>
      </c>
      <c r="BQ405" s="158">
        <f t="shared" si="1189"/>
        <v>1358</v>
      </c>
      <c r="BR405" s="155">
        <v>3</v>
      </c>
      <c r="BS405" s="156">
        <v>1</v>
      </c>
      <c r="BT405" s="157">
        <f t="shared" ref="BT405:BU437" si="1190">IF(CX405&gt;0,BR405,)</f>
        <v>3</v>
      </c>
      <c r="BU405" s="158">
        <f t="shared" si="1190"/>
        <v>1</v>
      </c>
      <c r="BV405" s="155"/>
      <c r="BW405" s="156"/>
      <c r="BX405" s="157">
        <f t="shared" ref="BX405:BY437" si="1191">IF(DB405&gt;0,BV405,)</f>
        <v>0</v>
      </c>
      <c r="BY405" s="158">
        <f t="shared" si="1191"/>
        <v>0</v>
      </c>
      <c r="BZ405" s="157">
        <f t="shared" ref="BZ405:CA437" si="1192">BN405+BR405+BV405</f>
        <v>1386</v>
      </c>
      <c r="CA405" s="158">
        <f t="shared" si="1192"/>
        <v>1359</v>
      </c>
      <c r="CB405" s="157">
        <f t="shared" ref="CB405:CC437" si="1193">IF(DF405&gt;0,BZ405,)</f>
        <v>1386</v>
      </c>
      <c r="CC405" s="158">
        <f t="shared" si="1193"/>
        <v>1359</v>
      </c>
      <c r="CD405" s="155">
        <v>4.1467823571945104</v>
      </c>
      <c r="CE405" s="156">
        <v>4.0957290132547897</v>
      </c>
      <c r="CF405" s="157">
        <f t="shared" ref="CF405:CG437" si="1194">IF(BN405&gt;0,(BN405*CD405),)</f>
        <v>5735.0000000000082</v>
      </c>
      <c r="CG405" s="158">
        <f t="shared" si="1194"/>
        <v>5562.0000000000045</v>
      </c>
      <c r="CH405" s="155">
        <v>4.6666666666666696</v>
      </c>
      <c r="CI405" s="156">
        <v>4</v>
      </c>
      <c r="CJ405" s="157">
        <f t="shared" ref="CJ405:CK437" si="1195">IF(BR405&gt;0,(BR405*CH405),)</f>
        <v>14.000000000000009</v>
      </c>
      <c r="CK405" s="158">
        <f t="shared" si="1195"/>
        <v>4</v>
      </c>
      <c r="CL405" s="155"/>
      <c r="CM405" s="156"/>
      <c r="CN405" s="157">
        <f t="shared" ref="CN405:CO437" si="1196">IF(BV405&gt;0,(BV405*CL405),)</f>
        <v>0</v>
      </c>
      <c r="CO405" s="158">
        <f t="shared" si="1196"/>
        <v>0</v>
      </c>
      <c r="CP405" s="157">
        <f t="shared" ref="CP405:CQ437" si="1197">IF(BZ405&gt;0,((CF405+CJ405+CN405)/BZ405),)</f>
        <v>4.1479076479076538</v>
      </c>
      <c r="CQ405" s="158">
        <f t="shared" si="1197"/>
        <v>4.0956585724797678</v>
      </c>
      <c r="CR405" s="157">
        <f t="shared" ref="CR405:CS437" si="1198">IF(BZ405&gt;0,(BZ405*CP405),)</f>
        <v>5749.0000000000082</v>
      </c>
      <c r="CS405" s="158">
        <f t="shared" si="1198"/>
        <v>5566.0000000000045</v>
      </c>
      <c r="CT405" s="155">
        <v>116.402675343456</v>
      </c>
      <c r="CU405" s="156">
        <v>116.25648011782</v>
      </c>
      <c r="CV405" s="157">
        <f t="shared" ref="CV405:CW437" si="1199">IF(BP405&gt;0,(BP405*CT405),)</f>
        <v>160984.89999999964</v>
      </c>
      <c r="CW405" s="158">
        <f t="shared" si="1199"/>
        <v>157876.29999999955</v>
      </c>
      <c r="CX405" s="155">
        <v>117</v>
      </c>
      <c r="CY405" s="156">
        <v>138</v>
      </c>
      <c r="CZ405" s="157">
        <f t="shared" ref="CZ405:DA437" si="1200">IF(BT405&gt;0,(BT405*CX405),)</f>
        <v>351</v>
      </c>
      <c r="DA405" s="158">
        <f t="shared" si="1200"/>
        <v>138</v>
      </c>
      <c r="DB405" s="155"/>
      <c r="DC405" s="156"/>
      <c r="DD405" s="157">
        <f t="shared" ref="DD405:DE437" si="1201">IF(BX405&gt;0,(BX405*DB405),)</f>
        <v>0</v>
      </c>
      <c r="DE405" s="158">
        <f t="shared" si="1201"/>
        <v>0</v>
      </c>
      <c r="DF405" s="157">
        <f t="shared" ref="DF405:DG437" si="1202">IF((CV405+CZ405+DD405)&gt;0,((CV405+CZ405+DD405)/BZ405),)</f>
        <v>116.403968253968</v>
      </c>
      <c r="DG405" s="158">
        <f t="shared" si="1202"/>
        <v>116.27247976453242</v>
      </c>
      <c r="DH405" s="157">
        <f t="shared" ref="DH405:DI437" si="1203">IF(CB405&gt;0,(BZ405*DF405),)</f>
        <v>161335.89999999964</v>
      </c>
      <c r="DI405" s="158">
        <f t="shared" si="1203"/>
        <v>158014.29999999955</v>
      </c>
      <c r="DJ405" s="157">
        <f t="shared" ref="DJ405:DM437" si="1204">AD405+BZ405</f>
        <v>1402</v>
      </c>
      <c r="DK405" s="158">
        <f t="shared" si="1204"/>
        <v>1373</v>
      </c>
      <c r="DL405" s="157">
        <f t="shared" si="1204"/>
        <v>1402</v>
      </c>
      <c r="DM405" s="158">
        <f t="shared" si="1204"/>
        <v>1373</v>
      </c>
      <c r="DN405" s="157">
        <f t="shared" ref="DN405:DO437" si="1205">IF(DJ405&gt;0,((AD405*AT405)+(BZ405*CP405))/DJ405,)</f>
        <v>4.1476462196861688</v>
      </c>
      <c r="DO405" s="158">
        <f t="shared" si="1205"/>
        <v>4.0954115076474906</v>
      </c>
      <c r="DP405" s="157">
        <f t="shared" ref="DP405:DQ437" si="1206">IF(DJ405&gt;0,(DJ405*DN405),)</f>
        <v>5815.0000000000082</v>
      </c>
      <c r="DQ405" s="158">
        <f t="shared" si="1206"/>
        <v>5623.0000000000045</v>
      </c>
      <c r="DR405" s="157">
        <f t="shared" ref="DR405:DS437" si="1207">IF(DL405&gt;0,((AF405*BJ405)+(CB405*DF405))/DL405,)</f>
        <v>116.41433666191131</v>
      </c>
      <c r="DS405" s="158">
        <f t="shared" si="1207"/>
        <v>116.28135469774185</v>
      </c>
      <c r="DT405" s="157">
        <f t="shared" ref="DT405:DU437" si="1208">IF(DL405&gt;0,(DL405*DR405),)</f>
        <v>163212.89999999964</v>
      </c>
      <c r="DU405" s="158">
        <f t="shared" si="1208"/>
        <v>159654.29999999955</v>
      </c>
      <c r="DV405" s="155">
        <v>217</v>
      </c>
      <c r="DW405" s="156">
        <v>210</v>
      </c>
      <c r="DX405" s="157">
        <f t="shared" ref="DX405:DY437" si="1209">IF(FB405&gt;0,DV405,)</f>
        <v>217</v>
      </c>
      <c r="DY405" s="158">
        <f t="shared" si="1209"/>
        <v>210</v>
      </c>
      <c r="DZ405" s="155">
        <v>3</v>
      </c>
      <c r="EA405" s="156">
        <v>7</v>
      </c>
      <c r="EB405" s="157">
        <f t="shared" ref="EB405:EC437" si="1210">IF(FF405&gt;0,DZ405,)</f>
        <v>3</v>
      </c>
      <c r="EC405" s="158">
        <f t="shared" si="1210"/>
        <v>7</v>
      </c>
      <c r="ED405" s="155"/>
      <c r="EE405" s="156"/>
      <c r="EF405" s="157">
        <f t="shared" ref="EF405:EG437" si="1211">IF(FJ405&gt;0,ED405,)</f>
        <v>0</v>
      </c>
      <c r="EG405" s="158">
        <f t="shared" si="1211"/>
        <v>0</v>
      </c>
      <c r="EH405" s="157">
        <f t="shared" ref="EH405:EI437" si="1212">DV405+DZ405+ED405</f>
        <v>220</v>
      </c>
      <c r="EI405" s="158">
        <f t="shared" si="1212"/>
        <v>217</v>
      </c>
      <c r="EJ405" s="157">
        <f t="shared" ref="EJ405:EK437" si="1213">IF(FN405&gt;0,EH405,)</f>
        <v>220</v>
      </c>
      <c r="EK405" s="158">
        <f t="shared" si="1213"/>
        <v>217</v>
      </c>
      <c r="EL405" s="155">
        <v>2.9539170506912402</v>
      </c>
      <c r="EM405" s="156">
        <v>2.8761904761904802</v>
      </c>
      <c r="EN405" s="157">
        <f t="shared" ref="EN405:EO437" si="1214">IF(DV405&gt;0,(DV405*EL405),)</f>
        <v>640.99999999999909</v>
      </c>
      <c r="EO405" s="158">
        <f t="shared" si="1214"/>
        <v>604.0000000000008</v>
      </c>
      <c r="EP405" s="155">
        <v>5.3333333333333304</v>
      </c>
      <c r="EQ405" s="156">
        <v>4.3571428571428603</v>
      </c>
      <c r="ER405" s="157">
        <f t="shared" ref="ER405:ES437" si="1215">IF(DZ405&gt;0,(DZ405*EP405),)</f>
        <v>15.999999999999991</v>
      </c>
      <c r="ES405" s="158">
        <f t="shared" si="1215"/>
        <v>30.500000000000021</v>
      </c>
      <c r="ET405" s="155"/>
      <c r="EU405" s="156"/>
      <c r="EV405" s="157">
        <f t="shared" ref="EV405:EW437" si="1216">IF(ED405&gt;0,(ED405*ET405),)</f>
        <v>0</v>
      </c>
      <c r="EW405" s="158">
        <f t="shared" si="1216"/>
        <v>0</v>
      </c>
      <c r="EX405" s="157">
        <f t="shared" ref="EX405:EY437" si="1217">IF(EH405&gt;0,((EN405+ER405+EV405)/EH405),)</f>
        <v>2.9863636363636323</v>
      </c>
      <c r="EY405" s="158">
        <f t="shared" si="1217"/>
        <v>2.9239631336405565</v>
      </c>
      <c r="EZ405" s="157">
        <f t="shared" ref="EZ405:FA437" si="1218">IF(EH405&gt;0,(EH405*EX405),)</f>
        <v>656.99999999999909</v>
      </c>
      <c r="FA405" s="158">
        <f t="shared" si="1218"/>
        <v>634.5000000000008</v>
      </c>
      <c r="FB405" s="155">
        <v>80.092165898617495</v>
      </c>
      <c r="FC405" s="156">
        <v>80.145238095238099</v>
      </c>
      <c r="FD405" s="157">
        <f t="shared" ref="FD405:FE437" si="1219">IF(DX405&gt;0,(DX405*FB405),)</f>
        <v>17379.999999999996</v>
      </c>
      <c r="FE405" s="158">
        <f t="shared" si="1219"/>
        <v>16830.5</v>
      </c>
      <c r="FF405" s="155">
        <v>66.6666666666667</v>
      </c>
      <c r="FG405" s="156">
        <v>75.285714285714306</v>
      </c>
      <c r="FH405" s="157">
        <f t="shared" ref="FH405:FI437" si="1220">IF(EB405&gt;0,(EB405*FF405),)</f>
        <v>200.00000000000011</v>
      </c>
      <c r="FI405" s="158">
        <f t="shared" si="1220"/>
        <v>527.00000000000011</v>
      </c>
      <c r="FJ405" s="155"/>
      <c r="FK405" s="156"/>
      <c r="FL405" s="157">
        <f t="shared" ref="FL405:FM437" si="1221">IF(EF405&gt;0,(EF405*FJ405),)</f>
        <v>0</v>
      </c>
      <c r="FM405" s="158">
        <f t="shared" si="1221"/>
        <v>0</v>
      </c>
      <c r="FN405" s="157">
        <f t="shared" ref="FN405:FO437" si="1222">IF((FD405+FH405+FL405)&gt;0,((FD405+FH405+FL405)/EH405),)</f>
        <v>79.909090909090892</v>
      </c>
      <c r="FO405" s="158">
        <f t="shared" si="1222"/>
        <v>79.988479262672811</v>
      </c>
      <c r="FP405" s="157">
        <f t="shared" ref="FP405:FQ437" si="1223">IF(EH405&gt;0,(EH405*FN405),)</f>
        <v>17579.999999999996</v>
      </c>
      <c r="FQ405" s="158">
        <f t="shared" si="1223"/>
        <v>17357.5</v>
      </c>
      <c r="FR405" s="155">
        <v>9</v>
      </c>
      <c r="FS405" s="156">
        <v>1</v>
      </c>
      <c r="FT405" s="157">
        <f t="shared" ref="FT405:FU437" si="1224">IF(FZ405&gt;0,FR405,)</f>
        <v>9</v>
      </c>
      <c r="FU405" s="158">
        <f t="shared" si="1224"/>
        <v>1</v>
      </c>
      <c r="FV405" s="155">
        <v>0.22222222222222199</v>
      </c>
      <c r="FW405" s="156">
        <v>2</v>
      </c>
      <c r="FX405" s="157">
        <f t="shared" ref="FX405:FY437" si="1225">IF(FR405&gt;0,(FR405*FV405),)</f>
        <v>1.9999999999999978</v>
      </c>
      <c r="FY405" s="158">
        <f t="shared" si="1225"/>
        <v>2</v>
      </c>
      <c r="FZ405" s="155">
        <v>2.3333333333333299</v>
      </c>
      <c r="GA405" s="156">
        <v>36</v>
      </c>
      <c r="GB405" s="157">
        <f t="shared" ref="GB405:GC437" si="1226">IF(FZ405&gt;0,(FR405*FZ405),)</f>
        <v>20.999999999999968</v>
      </c>
      <c r="GC405" s="158">
        <f t="shared" si="1226"/>
        <v>36</v>
      </c>
      <c r="GD405" s="157">
        <f t="shared" ref="GD405:GG437" si="1227">(R405+BN405+DV405)</f>
        <v>1616</v>
      </c>
      <c r="GE405" s="158">
        <f t="shared" si="1227"/>
        <v>1582</v>
      </c>
      <c r="GF405" s="157">
        <f t="shared" si="1227"/>
        <v>1616</v>
      </c>
      <c r="GG405" s="158">
        <f t="shared" si="1227"/>
        <v>1582</v>
      </c>
      <c r="GH405" s="157">
        <f t="shared" ref="GH405:GI437" si="1228">IF(GD405&gt;0,(AJ405+CF405+EN405),"")</f>
        <v>6442.0000000000073</v>
      </c>
      <c r="GI405" s="158">
        <f t="shared" si="1228"/>
        <v>6223.0000000000055</v>
      </c>
      <c r="GJ405" s="157">
        <f t="shared" ref="GJ405:GK437" si="1229">IF(GF405&gt;0,(AZ405+CV405+FD405),"")</f>
        <v>180241.89999999964</v>
      </c>
      <c r="GK405" s="158">
        <f t="shared" si="1229"/>
        <v>176346.79999999955</v>
      </c>
      <c r="GL405" s="157">
        <f t="shared" ref="GL405:GO437" si="1230">(V405+BR405+DZ405)</f>
        <v>6</v>
      </c>
      <c r="GM405" s="158">
        <f t="shared" si="1230"/>
        <v>8</v>
      </c>
      <c r="GN405" s="157">
        <f t="shared" si="1230"/>
        <v>6</v>
      </c>
      <c r="GO405" s="158">
        <f t="shared" si="1230"/>
        <v>8</v>
      </c>
      <c r="GP405" s="157">
        <f t="shared" ref="GP405:GQ437" si="1231">IF(GL405&gt;0,AN405+CJ405+ER405,)</f>
        <v>30</v>
      </c>
      <c r="GQ405" s="158">
        <f t="shared" si="1231"/>
        <v>34.500000000000021</v>
      </c>
      <c r="GR405" s="157">
        <f t="shared" ref="GR405:GS437" si="1232">IF(GN405&gt;0,BD405+CZ405+FH405,)</f>
        <v>551.00000000000011</v>
      </c>
      <c r="GS405" s="158">
        <f t="shared" si="1232"/>
        <v>665.00000000000011</v>
      </c>
      <c r="GT405" s="157">
        <f t="shared" ref="GT405:GW437" si="1233">+GL405+GD405</f>
        <v>1622</v>
      </c>
      <c r="GU405" s="158">
        <f t="shared" si="1233"/>
        <v>1590</v>
      </c>
      <c r="GV405" s="157">
        <f t="shared" si="1233"/>
        <v>1622</v>
      </c>
      <c r="GW405" s="158">
        <f t="shared" si="1233"/>
        <v>1590</v>
      </c>
      <c r="GX405" s="157">
        <f t="shared" ref="GX405:HA437" si="1234">IF(GT405&gt;0,(GH405+GP405),"")</f>
        <v>6472.0000000000073</v>
      </c>
      <c r="GY405" s="158">
        <f t="shared" si="1234"/>
        <v>6257.5000000000055</v>
      </c>
      <c r="GZ405" s="157">
        <f t="shared" si="1234"/>
        <v>180792.89999999964</v>
      </c>
      <c r="HA405" s="158">
        <f t="shared" si="1234"/>
        <v>177011.79999999955</v>
      </c>
      <c r="HB405" s="157">
        <f t="shared" ref="HB405:HE437" si="1235">(Z405+BV405+ED405)</f>
        <v>0</v>
      </c>
      <c r="HC405" s="158">
        <f t="shared" si="1235"/>
        <v>0</v>
      </c>
      <c r="HD405" s="157">
        <f t="shared" si="1235"/>
        <v>0</v>
      </c>
      <c r="HE405" s="158">
        <f t="shared" si="1235"/>
        <v>0</v>
      </c>
      <c r="HF405" s="157" t="str">
        <f t="shared" ref="HF405:HG437" si="1236">IF(HB405&gt;0,(AR405+CN405+EV405),"")</f>
        <v/>
      </c>
      <c r="HG405" s="158" t="str">
        <f t="shared" si="1236"/>
        <v/>
      </c>
      <c r="HH405" s="157" t="str">
        <f t="shared" ref="HH405:HI437" si="1237">IF(HD405&gt;0,(BH405+DD405+FL405),"")</f>
        <v/>
      </c>
      <c r="HI405" s="158" t="str">
        <f t="shared" si="1237"/>
        <v/>
      </c>
      <c r="HJ405" s="157">
        <f t="shared" ref="HJ405:HK437" si="1238">IF((DJ405+EH405+FR405)&gt;0,(DP405+EZ405+FX405),"")</f>
        <v>6474.0000000000073</v>
      </c>
      <c r="HK405" s="158">
        <f t="shared" si="1238"/>
        <v>6259.5000000000055</v>
      </c>
      <c r="HL405" s="157">
        <f t="shared" ref="HL405:HM437" si="1239">IF((DL405+EJ405+FT405)&gt;0,(DT405+FP405+GB405),"")</f>
        <v>180813.89999999964</v>
      </c>
      <c r="HM405" s="158">
        <f t="shared" si="1239"/>
        <v>177047.79999999955</v>
      </c>
    </row>
    <row r="406" spans="1:221" ht="15">
      <c r="A406" s="12" t="s">
        <v>809</v>
      </c>
      <c r="B406" s="11" t="s">
        <v>816</v>
      </c>
      <c r="C406" s="278" t="s">
        <v>849</v>
      </c>
      <c r="D406" s="9">
        <v>232423</v>
      </c>
      <c r="E406" s="9">
        <v>3</v>
      </c>
      <c r="F406" s="155">
        <v>4738</v>
      </c>
      <c r="G406" s="156">
        <v>4725</v>
      </c>
      <c r="H406" s="155">
        <v>204</v>
      </c>
      <c r="I406" s="156">
        <v>209</v>
      </c>
      <c r="J406" s="157">
        <f t="shared" si="1172"/>
        <v>4534</v>
      </c>
      <c r="K406" s="158">
        <f t="shared" si="1172"/>
        <v>4516</v>
      </c>
      <c r="L406" s="155">
        <v>120</v>
      </c>
      <c r="M406" s="156">
        <v>120</v>
      </c>
      <c r="N406" s="157">
        <f t="shared" si="1173"/>
        <v>4534</v>
      </c>
      <c r="O406" s="158">
        <f t="shared" si="1173"/>
        <v>4516</v>
      </c>
      <c r="P406" s="157">
        <f t="shared" si="1173"/>
        <v>4534</v>
      </c>
      <c r="Q406" s="158">
        <f t="shared" si="1173"/>
        <v>4516</v>
      </c>
      <c r="R406" s="155">
        <v>52</v>
      </c>
      <c r="S406" s="156">
        <v>45</v>
      </c>
      <c r="T406" s="157">
        <f t="shared" si="1174"/>
        <v>52</v>
      </c>
      <c r="U406" s="158">
        <f t="shared" si="1174"/>
        <v>45</v>
      </c>
      <c r="V406" s="155">
        <v>0</v>
      </c>
      <c r="W406" s="156">
        <v>0</v>
      </c>
      <c r="X406" s="157">
        <f t="shared" si="1175"/>
        <v>0</v>
      </c>
      <c r="Y406" s="158">
        <f t="shared" si="1175"/>
        <v>0</v>
      </c>
      <c r="Z406" s="155"/>
      <c r="AA406" s="156"/>
      <c r="AB406" s="157">
        <f t="shared" si="1176"/>
        <v>0</v>
      </c>
      <c r="AC406" s="158">
        <f t="shared" si="1176"/>
        <v>0</v>
      </c>
      <c r="AD406" s="157">
        <f t="shared" si="1177"/>
        <v>52</v>
      </c>
      <c r="AE406" s="158">
        <f t="shared" si="1177"/>
        <v>45</v>
      </c>
      <c r="AF406" s="157">
        <f t="shared" si="1178"/>
        <v>52</v>
      </c>
      <c r="AG406" s="158">
        <f t="shared" si="1178"/>
        <v>45</v>
      </c>
      <c r="AH406" s="155">
        <v>4.2692307692307701</v>
      </c>
      <c r="AI406" s="156">
        <v>4.3</v>
      </c>
      <c r="AJ406" s="157">
        <f t="shared" si="1179"/>
        <v>222.00000000000006</v>
      </c>
      <c r="AK406" s="157">
        <f t="shared" si="1179"/>
        <v>193.5</v>
      </c>
      <c r="AL406" s="155"/>
      <c r="AM406" s="156"/>
      <c r="AN406" s="157">
        <f t="shared" si="1180"/>
        <v>0</v>
      </c>
      <c r="AO406" s="157">
        <f t="shared" si="1180"/>
        <v>0</v>
      </c>
      <c r="AP406" s="155"/>
      <c r="AQ406" s="156"/>
      <c r="AR406" s="157">
        <f t="shared" si="1181"/>
        <v>0</v>
      </c>
      <c r="AS406" s="158">
        <f t="shared" si="1181"/>
        <v>0</v>
      </c>
      <c r="AT406" s="157">
        <f t="shared" si="1182"/>
        <v>4.2692307692307701</v>
      </c>
      <c r="AU406" s="158">
        <f t="shared" si="1182"/>
        <v>4.3</v>
      </c>
      <c r="AV406" s="157">
        <f t="shared" si="1183"/>
        <v>222.00000000000006</v>
      </c>
      <c r="AW406" s="158">
        <f t="shared" si="1183"/>
        <v>193.5</v>
      </c>
      <c r="AX406" s="155">
        <v>139.94230769230799</v>
      </c>
      <c r="AY406" s="156">
        <v>134.222222222222</v>
      </c>
      <c r="AZ406" s="157">
        <f t="shared" si="1184"/>
        <v>7277.0000000000155</v>
      </c>
      <c r="BA406" s="158">
        <f t="shared" si="1184"/>
        <v>6039.99999999999</v>
      </c>
      <c r="BB406" s="155"/>
      <c r="BC406" s="156"/>
      <c r="BD406" s="157">
        <f t="shared" si="1185"/>
        <v>0</v>
      </c>
      <c r="BE406" s="158">
        <f t="shared" si="1185"/>
        <v>0</v>
      </c>
      <c r="BF406" s="155"/>
      <c r="BG406" s="156"/>
      <c r="BH406" s="157">
        <f t="shared" si="1186"/>
        <v>0</v>
      </c>
      <c r="BI406" s="158">
        <f t="shared" si="1186"/>
        <v>0</v>
      </c>
      <c r="BJ406" s="157">
        <f t="shared" si="1187"/>
        <v>139.94230769230799</v>
      </c>
      <c r="BK406" s="158">
        <f t="shared" si="1187"/>
        <v>134.222222222222</v>
      </c>
      <c r="BL406" s="157">
        <f t="shared" si="1188"/>
        <v>7277.0000000000155</v>
      </c>
      <c r="BM406" s="158">
        <f t="shared" si="1188"/>
        <v>6039.99999999999</v>
      </c>
      <c r="BN406" s="155">
        <v>3720</v>
      </c>
      <c r="BO406" s="156">
        <v>3639</v>
      </c>
      <c r="BP406" s="157">
        <f t="shared" si="1189"/>
        <v>3720</v>
      </c>
      <c r="BQ406" s="158">
        <f t="shared" si="1189"/>
        <v>3639</v>
      </c>
      <c r="BR406" s="155">
        <v>8</v>
      </c>
      <c r="BS406" s="156">
        <v>5</v>
      </c>
      <c r="BT406" s="157">
        <f t="shared" si="1190"/>
        <v>8</v>
      </c>
      <c r="BU406" s="158">
        <f t="shared" si="1190"/>
        <v>5</v>
      </c>
      <c r="BV406" s="155"/>
      <c r="BW406" s="156"/>
      <c r="BX406" s="157">
        <f t="shared" si="1191"/>
        <v>0</v>
      </c>
      <c r="BY406" s="158">
        <f t="shared" si="1191"/>
        <v>0</v>
      </c>
      <c r="BZ406" s="157">
        <f t="shared" si="1192"/>
        <v>3728</v>
      </c>
      <c r="CA406" s="158">
        <f t="shared" si="1192"/>
        <v>3644</v>
      </c>
      <c r="CB406" s="157">
        <f t="shared" si="1193"/>
        <v>3728</v>
      </c>
      <c r="CC406" s="158">
        <f t="shared" si="1193"/>
        <v>3644</v>
      </c>
      <c r="CD406" s="155">
        <v>4.39865591397849</v>
      </c>
      <c r="CE406" s="156">
        <v>4.3711184391316298</v>
      </c>
      <c r="CF406" s="157">
        <f t="shared" si="1194"/>
        <v>16362.999999999984</v>
      </c>
      <c r="CG406" s="158">
        <f t="shared" si="1194"/>
        <v>15906.5</v>
      </c>
      <c r="CH406" s="155">
        <v>11.9375</v>
      </c>
      <c r="CI406" s="156">
        <v>13.1</v>
      </c>
      <c r="CJ406" s="157">
        <f t="shared" si="1195"/>
        <v>95.5</v>
      </c>
      <c r="CK406" s="158">
        <f t="shared" si="1195"/>
        <v>65.5</v>
      </c>
      <c r="CL406" s="155"/>
      <c r="CM406" s="156"/>
      <c r="CN406" s="157">
        <f t="shared" si="1196"/>
        <v>0</v>
      </c>
      <c r="CO406" s="158">
        <f t="shared" si="1196"/>
        <v>0</v>
      </c>
      <c r="CP406" s="157">
        <f t="shared" si="1197"/>
        <v>4.4148336909871206</v>
      </c>
      <c r="CQ406" s="158">
        <f t="shared" si="1197"/>
        <v>4.3830954994511524</v>
      </c>
      <c r="CR406" s="157">
        <f t="shared" si="1198"/>
        <v>16458.499999999985</v>
      </c>
      <c r="CS406" s="158">
        <f t="shared" si="1198"/>
        <v>15972</v>
      </c>
      <c r="CT406" s="155">
        <v>131.60591397849501</v>
      </c>
      <c r="CU406" s="156">
        <v>126.99972519923099</v>
      </c>
      <c r="CV406" s="157">
        <f t="shared" si="1199"/>
        <v>489574.00000000146</v>
      </c>
      <c r="CW406" s="158">
        <f t="shared" si="1199"/>
        <v>462152.00000000157</v>
      </c>
      <c r="CX406" s="155">
        <v>96.875</v>
      </c>
      <c r="CY406" s="156">
        <v>99.8</v>
      </c>
      <c r="CZ406" s="157">
        <f t="shared" si="1200"/>
        <v>775</v>
      </c>
      <c r="DA406" s="158">
        <f t="shared" si="1200"/>
        <v>499</v>
      </c>
      <c r="DB406" s="155"/>
      <c r="DC406" s="156"/>
      <c r="DD406" s="157">
        <f t="shared" si="1201"/>
        <v>0</v>
      </c>
      <c r="DE406" s="158">
        <f t="shared" si="1201"/>
        <v>0</v>
      </c>
      <c r="DF406" s="157">
        <f t="shared" si="1202"/>
        <v>131.53138412017208</v>
      </c>
      <c r="DG406" s="158">
        <f t="shared" si="1202"/>
        <v>126.96240395170186</v>
      </c>
      <c r="DH406" s="157">
        <f t="shared" si="1203"/>
        <v>490349.00000000151</v>
      </c>
      <c r="DI406" s="158">
        <f t="shared" si="1203"/>
        <v>462651.00000000157</v>
      </c>
      <c r="DJ406" s="157">
        <f t="shared" si="1204"/>
        <v>3780</v>
      </c>
      <c r="DK406" s="158">
        <f t="shared" si="1204"/>
        <v>3689</v>
      </c>
      <c r="DL406" s="157">
        <f t="shared" si="1204"/>
        <v>3780</v>
      </c>
      <c r="DM406" s="158">
        <f t="shared" si="1204"/>
        <v>3689</v>
      </c>
      <c r="DN406" s="157">
        <f t="shared" si="1205"/>
        <v>4.4128306878306836</v>
      </c>
      <c r="DO406" s="158">
        <f t="shared" si="1205"/>
        <v>4.382081865004066</v>
      </c>
      <c r="DP406" s="157">
        <f t="shared" si="1206"/>
        <v>16680.499999999985</v>
      </c>
      <c r="DQ406" s="158">
        <f t="shared" si="1206"/>
        <v>16165.5</v>
      </c>
      <c r="DR406" s="157">
        <f t="shared" si="1207"/>
        <v>131.64708994709034</v>
      </c>
      <c r="DS406" s="158">
        <f t="shared" si="1207"/>
        <v>127.05096232041247</v>
      </c>
      <c r="DT406" s="157">
        <f t="shared" si="1208"/>
        <v>497626.00000000146</v>
      </c>
      <c r="DU406" s="158">
        <f t="shared" si="1208"/>
        <v>468691.00000000157</v>
      </c>
      <c r="DV406" s="155">
        <v>672</v>
      </c>
      <c r="DW406" s="156">
        <v>730</v>
      </c>
      <c r="DX406" s="157">
        <f t="shared" si="1209"/>
        <v>672</v>
      </c>
      <c r="DY406" s="158">
        <f t="shared" si="1209"/>
        <v>730</v>
      </c>
      <c r="DZ406" s="155">
        <v>74</v>
      </c>
      <c r="EA406" s="156">
        <v>92</v>
      </c>
      <c r="EB406" s="157">
        <f t="shared" si="1210"/>
        <v>74</v>
      </c>
      <c r="EC406" s="158">
        <f t="shared" si="1210"/>
        <v>92</v>
      </c>
      <c r="ED406" s="155"/>
      <c r="EE406" s="156"/>
      <c r="EF406" s="157">
        <f t="shared" si="1211"/>
        <v>0</v>
      </c>
      <c r="EG406" s="158">
        <f t="shared" si="1211"/>
        <v>0</v>
      </c>
      <c r="EH406" s="157">
        <f t="shared" si="1212"/>
        <v>746</v>
      </c>
      <c r="EI406" s="158">
        <f t="shared" si="1212"/>
        <v>822</v>
      </c>
      <c r="EJ406" s="157">
        <f t="shared" si="1213"/>
        <v>746</v>
      </c>
      <c r="EK406" s="158">
        <f t="shared" si="1213"/>
        <v>822</v>
      </c>
      <c r="EL406" s="155">
        <v>3.22991071428571</v>
      </c>
      <c r="EM406" s="156">
        <v>3.2294520547945198</v>
      </c>
      <c r="EN406" s="157">
        <f t="shared" si="1214"/>
        <v>2170.4999999999973</v>
      </c>
      <c r="EO406" s="158">
        <f t="shared" si="1214"/>
        <v>2357.4999999999995</v>
      </c>
      <c r="EP406" s="155">
        <v>3.5337837837837802</v>
      </c>
      <c r="EQ406" s="156">
        <v>3.6195652173913002</v>
      </c>
      <c r="ER406" s="157">
        <f t="shared" si="1215"/>
        <v>261.49999999999972</v>
      </c>
      <c r="ES406" s="158">
        <f t="shared" si="1215"/>
        <v>332.9999999999996</v>
      </c>
      <c r="ET406" s="155"/>
      <c r="EU406" s="156"/>
      <c r="EV406" s="157">
        <f t="shared" si="1216"/>
        <v>0</v>
      </c>
      <c r="EW406" s="158">
        <f t="shared" si="1216"/>
        <v>0</v>
      </c>
      <c r="EX406" s="157">
        <f t="shared" si="1217"/>
        <v>3.260053619302945</v>
      </c>
      <c r="EY406" s="158">
        <f t="shared" si="1217"/>
        <v>3.2731143552311424</v>
      </c>
      <c r="EZ406" s="157">
        <f t="shared" si="1218"/>
        <v>2431.9999999999968</v>
      </c>
      <c r="FA406" s="158">
        <f t="shared" si="1218"/>
        <v>2690.4999999999991</v>
      </c>
      <c r="FB406" s="155">
        <v>81.501488095238102</v>
      </c>
      <c r="FC406" s="156">
        <v>81.605479452054794</v>
      </c>
      <c r="FD406" s="157">
        <f t="shared" si="1219"/>
        <v>54769.000000000007</v>
      </c>
      <c r="FE406" s="158">
        <f t="shared" si="1219"/>
        <v>59572</v>
      </c>
      <c r="FF406" s="155">
        <v>61.243243243243199</v>
      </c>
      <c r="FG406" s="156">
        <v>58</v>
      </c>
      <c r="FH406" s="157">
        <f t="shared" si="1220"/>
        <v>4531.9999999999964</v>
      </c>
      <c r="FI406" s="158">
        <f t="shared" si="1220"/>
        <v>5336</v>
      </c>
      <c r="FJ406" s="155"/>
      <c r="FK406" s="156"/>
      <c r="FL406" s="157">
        <f t="shared" si="1221"/>
        <v>0</v>
      </c>
      <c r="FM406" s="158">
        <f t="shared" si="1221"/>
        <v>0</v>
      </c>
      <c r="FN406" s="157">
        <f t="shared" si="1222"/>
        <v>79.491957104557642</v>
      </c>
      <c r="FO406" s="158">
        <f t="shared" si="1222"/>
        <v>78.96350364963503</v>
      </c>
      <c r="FP406" s="157">
        <f t="shared" si="1223"/>
        <v>59301</v>
      </c>
      <c r="FQ406" s="158">
        <f t="shared" si="1223"/>
        <v>64907.999999999993</v>
      </c>
      <c r="FR406" s="155">
        <v>8</v>
      </c>
      <c r="FS406" s="156">
        <v>5</v>
      </c>
      <c r="FT406" s="157">
        <f t="shared" si="1224"/>
        <v>8</v>
      </c>
      <c r="FU406" s="158">
        <f t="shared" si="1224"/>
        <v>5</v>
      </c>
      <c r="FV406" s="155">
        <v>6.875</v>
      </c>
      <c r="FW406" s="156">
        <v>13</v>
      </c>
      <c r="FX406" s="157">
        <f t="shared" si="1225"/>
        <v>55</v>
      </c>
      <c r="FY406" s="158">
        <f t="shared" si="1225"/>
        <v>65</v>
      </c>
      <c r="FZ406" s="155">
        <v>73.375</v>
      </c>
      <c r="GA406" s="156">
        <v>76.599999999999994</v>
      </c>
      <c r="GB406" s="157">
        <f t="shared" si="1226"/>
        <v>587</v>
      </c>
      <c r="GC406" s="158">
        <f t="shared" si="1226"/>
        <v>383</v>
      </c>
      <c r="GD406" s="157">
        <f t="shared" si="1227"/>
        <v>4444</v>
      </c>
      <c r="GE406" s="158">
        <f t="shared" si="1227"/>
        <v>4414</v>
      </c>
      <c r="GF406" s="157">
        <f t="shared" si="1227"/>
        <v>4444</v>
      </c>
      <c r="GG406" s="158">
        <f t="shared" si="1227"/>
        <v>4414</v>
      </c>
      <c r="GH406" s="157">
        <f t="shared" si="1228"/>
        <v>18755.499999999982</v>
      </c>
      <c r="GI406" s="158">
        <f t="shared" si="1228"/>
        <v>18457.5</v>
      </c>
      <c r="GJ406" s="157">
        <f t="shared" si="1229"/>
        <v>551620.00000000151</v>
      </c>
      <c r="GK406" s="158">
        <f t="shared" si="1229"/>
        <v>527764.00000000163</v>
      </c>
      <c r="GL406" s="157">
        <f t="shared" si="1230"/>
        <v>82</v>
      </c>
      <c r="GM406" s="158">
        <f t="shared" si="1230"/>
        <v>97</v>
      </c>
      <c r="GN406" s="157">
        <f t="shared" si="1230"/>
        <v>82</v>
      </c>
      <c r="GO406" s="158">
        <f t="shared" si="1230"/>
        <v>97</v>
      </c>
      <c r="GP406" s="157">
        <f t="shared" si="1231"/>
        <v>356.99999999999972</v>
      </c>
      <c r="GQ406" s="158">
        <f t="shared" si="1231"/>
        <v>398.4999999999996</v>
      </c>
      <c r="GR406" s="157">
        <f t="shared" si="1232"/>
        <v>5306.9999999999964</v>
      </c>
      <c r="GS406" s="158">
        <f t="shared" si="1232"/>
        <v>5835</v>
      </c>
      <c r="GT406" s="157">
        <f t="shared" si="1233"/>
        <v>4526</v>
      </c>
      <c r="GU406" s="158">
        <f t="shared" si="1233"/>
        <v>4511</v>
      </c>
      <c r="GV406" s="157">
        <f t="shared" si="1233"/>
        <v>4526</v>
      </c>
      <c r="GW406" s="158">
        <f t="shared" si="1233"/>
        <v>4511</v>
      </c>
      <c r="GX406" s="157">
        <f t="shared" si="1234"/>
        <v>19112.499999999982</v>
      </c>
      <c r="GY406" s="158">
        <f t="shared" si="1234"/>
        <v>18856</v>
      </c>
      <c r="GZ406" s="157">
        <f t="shared" si="1234"/>
        <v>556927.00000000151</v>
      </c>
      <c r="HA406" s="158">
        <f t="shared" si="1234"/>
        <v>533599.00000000163</v>
      </c>
      <c r="HB406" s="157">
        <f t="shared" si="1235"/>
        <v>0</v>
      </c>
      <c r="HC406" s="158">
        <f t="shared" si="1235"/>
        <v>0</v>
      </c>
      <c r="HD406" s="157">
        <f t="shared" si="1235"/>
        <v>0</v>
      </c>
      <c r="HE406" s="158">
        <f t="shared" si="1235"/>
        <v>0</v>
      </c>
      <c r="HF406" s="157" t="str">
        <f t="shared" si="1236"/>
        <v/>
      </c>
      <c r="HG406" s="158" t="str">
        <f t="shared" si="1236"/>
        <v/>
      </c>
      <c r="HH406" s="157" t="str">
        <f t="shared" si="1237"/>
        <v/>
      </c>
      <c r="HI406" s="158" t="str">
        <f t="shared" si="1237"/>
        <v/>
      </c>
      <c r="HJ406" s="157">
        <f t="shared" si="1238"/>
        <v>19167.499999999982</v>
      </c>
      <c r="HK406" s="158">
        <f t="shared" si="1238"/>
        <v>18921</v>
      </c>
      <c r="HL406" s="157">
        <f t="shared" si="1239"/>
        <v>557514.0000000014</v>
      </c>
      <c r="HM406" s="158">
        <f t="shared" si="1239"/>
        <v>533982.00000000151</v>
      </c>
    </row>
    <row r="407" spans="1:221">
      <c r="A407" s="12" t="s">
        <v>809</v>
      </c>
      <c r="B407" s="11" t="s">
        <v>817</v>
      </c>
      <c r="C407" s="6"/>
      <c r="D407" s="9">
        <v>232566</v>
      </c>
      <c r="E407" s="9">
        <v>3</v>
      </c>
      <c r="F407" s="155">
        <v>937</v>
      </c>
      <c r="G407" s="156">
        <v>961</v>
      </c>
      <c r="H407" s="155">
        <v>5</v>
      </c>
      <c r="I407" s="156">
        <v>18</v>
      </c>
      <c r="J407" s="157">
        <f t="shared" si="1172"/>
        <v>932</v>
      </c>
      <c r="K407" s="158">
        <f t="shared" si="1172"/>
        <v>943</v>
      </c>
      <c r="L407" s="155">
        <v>120</v>
      </c>
      <c r="M407" s="156">
        <v>120</v>
      </c>
      <c r="N407" s="157">
        <f t="shared" si="1173"/>
        <v>932</v>
      </c>
      <c r="O407" s="158">
        <f t="shared" si="1173"/>
        <v>943</v>
      </c>
      <c r="P407" s="157">
        <f t="shared" si="1173"/>
        <v>932</v>
      </c>
      <c r="Q407" s="158">
        <f t="shared" si="1173"/>
        <v>943</v>
      </c>
      <c r="R407" s="155">
        <v>0</v>
      </c>
      <c r="S407" s="156">
        <v>0</v>
      </c>
      <c r="T407" s="157">
        <f t="shared" si="1174"/>
        <v>0</v>
      </c>
      <c r="U407" s="158">
        <f t="shared" si="1174"/>
        <v>0</v>
      </c>
      <c r="V407" s="155">
        <v>0</v>
      </c>
      <c r="W407" s="156">
        <v>0</v>
      </c>
      <c r="X407" s="157">
        <f t="shared" si="1175"/>
        <v>0</v>
      </c>
      <c r="Y407" s="158">
        <f t="shared" si="1175"/>
        <v>0</v>
      </c>
      <c r="Z407" s="155"/>
      <c r="AA407" s="156"/>
      <c r="AB407" s="157">
        <f t="shared" si="1176"/>
        <v>0</v>
      </c>
      <c r="AC407" s="158">
        <f t="shared" si="1176"/>
        <v>0</v>
      </c>
      <c r="AD407" s="157">
        <f t="shared" si="1177"/>
        <v>0</v>
      </c>
      <c r="AE407" s="158">
        <f t="shared" si="1177"/>
        <v>0</v>
      </c>
      <c r="AF407" s="157">
        <f t="shared" si="1178"/>
        <v>0</v>
      </c>
      <c r="AG407" s="158">
        <f t="shared" si="1178"/>
        <v>0</v>
      </c>
      <c r="AH407" s="155"/>
      <c r="AI407" s="156"/>
      <c r="AJ407" s="157">
        <f t="shared" si="1179"/>
        <v>0</v>
      </c>
      <c r="AK407" s="157">
        <f t="shared" si="1179"/>
        <v>0</v>
      </c>
      <c r="AL407" s="155"/>
      <c r="AM407" s="156"/>
      <c r="AN407" s="157">
        <f t="shared" si="1180"/>
        <v>0</v>
      </c>
      <c r="AO407" s="157">
        <f t="shared" si="1180"/>
        <v>0</v>
      </c>
      <c r="AP407" s="155"/>
      <c r="AQ407" s="156"/>
      <c r="AR407" s="157">
        <f t="shared" si="1181"/>
        <v>0</v>
      </c>
      <c r="AS407" s="158">
        <f t="shared" si="1181"/>
        <v>0</v>
      </c>
      <c r="AT407" s="157">
        <f t="shared" si="1182"/>
        <v>0</v>
      </c>
      <c r="AU407" s="158">
        <f t="shared" si="1182"/>
        <v>0</v>
      </c>
      <c r="AV407" s="157">
        <f t="shared" si="1183"/>
        <v>0</v>
      </c>
      <c r="AW407" s="158">
        <f t="shared" si="1183"/>
        <v>0</v>
      </c>
      <c r="AX407" s="155"/>
      <c r="AY407" s="156"/>
      <c r="AZ407" s="157">
        <f t="shared" si="1184"/>
        <v>0</v>
      </c>
      <c r="BA407" s="158">
        <f t="shared" si="1184"/>
        <v>0</v>
      </c>
      <c r="BB407" s="155"/>
      <c r="BC407" s="156"/>
      <c r="BD407" s="157">
        <f t="shared" si="1185"/>
        <v>0</v>
      </c>
      <c r="BE407" s="158">
        <f t="shared" si="1185"/>
        <v>0</v>
      </c>
      <c r="BF407" s="155"/>
      <c r="BG407" s="156"/>
      <c r="BH407" s="157">
        <f t="shared" si="1186"/>
        <v>0</v>
      </c>
      <c r="BI407" s="158">
        <f t="shared" si="1186"/>
        <v>0</v>
      </c>
      <c r="BJ407" s="157">
        <f t="shared" si="1187"/>
        <v>0</v>
      </c>
      <c r="BK407" s="158">
        <f t="shared" si="1187"/>
        <v>0</v>
      </c>
      <c r="BL407" s="157">
        <f t="shared" si="1188"/>
        <v>0</v>
      </c>
      <c r="BM407" s="158">
        <f t="shared" si="1188"/>
        <v>0</v>
      </c>
      <c r="BN407" s="155">
        <v>733</v>
      </c>
      <c r="BO407" s="156">
        <v>712</v>
      </c>
      <c r="BP407" s="157">
        <f t="shared" si="1189"/>
        <v>733</v>
      </c>
      <c r="BQ407" s="158">
        <f t="shared" si="1189"/>
        <v>712</v>
      </c>
      <c r="BR407" s="155">
        <v>7</v>
      </c>
      <c r="BS407" s="156">
        <v>7</v>
      </c>
      <c r="BT407" s="157">
        <f t="shared" si="1190"/>
        <v>7</v>
      </c>
      <c r="BU407" s="158">
        <f t="shared" si="1190"/>
        <v>7</v>
      </c>
      <c r="BV407" s="155"/>
      <c r="BW407" s="156"/>
      <c r="BX407" s="157">
        <f t="shared" si="1191"/>
        <v>0</v>
      </c>
      <c r="BY407" s="158">
        <f t="shared" si="1191"/>
        <v>0</v>
      </c>
      <c r="BZ407" s="157">
        <f t="shared" si="1192"/>
        <v>740</v>
      </c>
      <c r="CA407" s="158">
        <f t="shared" si="1192"/>
        <v>719</v>
      </c>
      <c r="CB407" s="157">
        <f t="shared" si="1193"/>
        <v>740</v>
      </c>
      <c r="CC407" s="158">
        <f t="shared" si="1193"/>
        <v>719</v>
      </c>
      <c r="CD407" s="155">
        <v>4.40450204638472</v>
      </c>
      <c r="CE407" s="156">
        <v>4.4515449438202204</v>
      </c>
      <c r="CF407" s="157">
        <f t="shared" si="1194"/>
        <v>3228.4999999999995</v>
      </c>
      <c r="CG407" s="158">
        <f t="shared" si="1194"/>
        <v>3169.4999999999968</v>
      </c>
      <c r="CH407" s="155">
        <v>5.28571428571429</v>
      </c>
      <c r="CI407" s="156">
        <v>5.1428571428571397</v>
      </c>
      <c r="CJ407" s="157">
        <f t="shared" si="1195"/>
        <v>37.000000000000028</v>
      </c>
      <c r="CK407" s="158">
        <f t="shared" si="1195"/>
        <v>35.999999999999979</v>
      </c>
      <c r="CL407" s="155"/>
      <c r="CM407" s="156"/>
      <c r="CN407" s="157">
        <f t="shared" si="1196"/>
        <v>0</v>
      </c>
      <c r="CO407" s="158">
        <f t="shared" si="1196"/>
        <v>0</v>
      </c>
      <c r="CP407" s="157">
        <f t="shared" si="1197"/>
        <v>4.412837837837837</v>
      </c>
      <c r="CQ407" s="158">
        <f t="shared" si="1197"/>
        <v>4.458275382475656</v>
      </c>
      <c r="CR407" s="157">
        <f t="shared" si="1198"/>
        <v>3265.4999999999995</v>
      </c>
      <c r="CS407" s="158">
        <f t="shared" si="1198"/>
        <v>3205.4999999999968</v>
      </c>
      <c r="CT407" s="155">
        <v>130.28922237380601</v>
      </c>
      <c r="CU407" s="156">
        <v>129.494382022472</v>
      </c>
      <c r="CV407" s="157">
        <f t="shared" si="1199"/>
        <v>95501.999999999811</v>
      </c>
      <c r="CW407" s="158">
        <f t="shared" si="1199"/>
        <v>92200.000000000058</v>
      </c>
      <c r="CX407" s="155">
        <v>130</v>
      </c>
      <c r="CY407" s="156">
        <v>129.42857142857099</v>
      </c>
      <c r="CZ407" s="157">
        <f t="shared" si="1200"/>
        <v>910</v>
      </c>
      <c r="DA407" s="158">
        <f t="shared" si="1200"/>
        <v>905.99999999999693</v>
      </c>
      <c r="DB407" s="155"/>
      <c r="DC407" s="156"/>
      <c r="DD407" s="157">
        <f t="shared" si="1201"/>
        <v>0</v>
      </c>
      <c r="DE407" s="158">
        <f t="shared" si="1201"/>
        <v>0</v>
      </c>
      <c r="DF407" s="157">
        <f t="shared" si="1202"/>
        <v>130.28648648648624</v>
      </c>
      <c r="DG407" s="158">
        <f t="shared" si="1202"/>
        <v>129.49374130737144</v>
      </c>
      <c r="DH407" s="157">
        <f t="shared" si="1203"/>
        <v>96411.999999999811</v>
      </c>
      <c r="DI407" s="158">
        <f t="shared" si="1203"/>
        <v>93106.000000000058</v>
      </c>
      <c r="DJ407" s="157">
        <f t="shared" si="1204"/>
        <v>740</v>
      </c>
      <c r="DK407" s="158">
        <f t="shared" si="1204"/>
        <v>719</v>
      </c>
      <c r="DL407" s="157">
        <f t="shared" si="1204"/>
        <v>740</v>
      </c>
      <c r="DM407" s="158">
        <f t="shared" si="1204"/>
        <v>719</v>
      </c>
      <c r="DN407" s="157">
        <f t="shared" si="1205"/>
        <v>4.412837837837837</v>
      </c>
      <c r="DO407" s="158">
        <f t="shared" si="1205"/>
        <v>4.458275382475656</v>
      </c>
      <c r="DP407" s="157">
        <f t="shared" si="1206"/>
        <v>3265.4999999999995</v>
      </c>
      <c r="DQ407" s="158">
        <f t="shared" si="1206"/>
        <v>3205.4999999999968</v>
      </c>
      <c r="DR407" s="157">
        <f t="shared" si="1207"/>
        <v>130.28648648648624</v>
      </c>
      <c r="DS407" s="158">
        <f t="shared" si="1207"/>
        <v>129.49374130737144</v>
      </c>
      <c r="DT407" s="157">
        <f t="shared" si="1208"/>
        <v>96411.999999999811</v>
      </c>
      <c r="DU407" s="158">
        <f t="shared" si="1208"/>
        <v>93106.000000000058</v>
      </c>
      <c r="DV407" s="155">
        <v>179</v>
      </c>
      <c r="DW407" s="156">
        <v>204</v>
      </c>
      <c r="DX407" s="157">
        <f t="shared" si="1209"/>
        <v>179</v>
      </c>
      <c r="DY407" s="158">
        <f t="shared" si="1209"/>
        <v>204</v>
      </c>
      <c r="DZ407" s="155">
        <v>13</v>
      </c>
      <c r="EA407" s="156">
        <v>19</v>
      </c>
      <c r="EB407" s="157">
        <f t="shared" si="1210"/>
        <v>13</v>
      </c>
      <c r="EC407" s="158">
        <f t="shared" si="1210"/>
        <v>19</v>
      </c>
      <c r="ED407" s="155"/>
      <c r="EE407" s="156"/>
      <c r="EF407" s="157">
        <f t="shared" si="1211"/>
        <v>0</v>
      </c>
      <c r="EG407" s="158">
        <f t="shared" si="1211"/>
        <v>0</v>
      </c>
      <c r="EH407" s="157">
        <f t="shared" si="1212"/>
        <v>192</v>
      </c>
      <c r="EI407" s="158">
        <f t="shared" si="1212"/>
        <v>223</v>
      </c>
      <c r="EJ407" s="157">
        <f t="shared" si="1213"/>
        <v>192</v>
      </c>
      <c r="EK407" s="158">
        <f t="shared" si="1213"/>
        <v>223</v>
      </c>
      <c r="EL407" s="155">
        <v>3.1396648044692701</v>
      </c>
      <c r="EM407" s="156">
        <v>3.3529411764705901</v>
      </c>
      <c r="EN407" s="157">
        <f t="shared" si="1214"/>
        <v>561.99999999999932</v>
      </c>
      <c r="EO407" s="158">
        <f t="shared" si="1214"/>
        <v>684.00000000000034</v>
      </c>
      <c r="EP407" s="155">
        <v>3.8461538461538498</v>
      </c>
      <c r="EQ407" s="156">
        <v>3.7894736842105301</v>
      </c>
      <c r="ER407" s="157">
        <f t="shared" si="1215"/>
        <v>50.00000000000005</v>
      </c>
      <c r="ES407" s="158">
        <f t="shared" si="1215"/>
        <v>72.000000000000071</v>
      </c>
      <c r="ET407" s="155"/>
      <c r="EU407" s="156"/>
      <c r="EV407" s="157">
        <f t="shared" si="1216"/>
        <v>0</v>
      </c>
      <c r="EW407" s="158">
        <f t="shared" si="1216"/>
        <v>0</v>
      </c>
      <c r="EX407" s="157">
        <f t="shared" si="1217"/>
        <v>3.1874999999999964</v>
      </c>
      <c r="EY407" s="158">
        <f t="shared" si="1217"/>
        <v>3.3901345291479843</v>
      </c>
      <c r="EZ407" s="157">
        <f t="shared" si="1218"/>
        <v>611.99999999999932</v>
      </c>
      <c r="FA407" s="158">
        <f t="shared" si="1218"/>
        <v>756.00000000000045</v>
      </c>
      <c r="FB407" s="155">
        <v>85.078212290502805</v>
      </c>
      <c r="FC407" s="156">
        <v>87.191176470588204</v>
      </c>
      <c r="FD407" s="157">
        <f t="shared" si="1219"/>
        <v>15229.000000000002</v>
      </c>
      <c r="FE407" s="158">
        <f t="shared" si="1219"/>
        <v>17786.999999999993</v>
      </c>
      <c r="FF407" s="155">
        <v>72.153846153846203</v>
      </c>
      <c r="FG407" s="156">
        <v>64.578947368421098</v>
      </c>
      <c r="FH407" s="157">
        <f t="shared" si="1220"/>
        <v>938.00000000000068</v>
      </c>
      <c r="FI407" s="158">
        <f t="shared" si="1220"/>
        <v>1227.0000000000009</v>
      </c>
      <c r="FJ407" s="155"/>
      <c r="FK407" s="156"/>
      <c r="FL407" s="157">
        <f t="shared" si="1221"/>
        <v>0</v>
      </c>
      <c r="FM407" s="158">
        <f t="shared" si="1221"/>
        <v>0</v>
      </c>
      <c r="FN407" s="157">
        <f t="shared" si="1222"/>
        <v>84.203125000000014</v>
      </c>
      <c r="FO407" s="158">
        <f t="shared" si="1222"/>
        <v>85.264573991031355</v>
      </c>
      <c r="FP407" s="157">
        <f t="shared" si="1223"/>
        <v>16167.000000000004</v>
      </c>
      <c r="FQ407" s="158">
        <f t="shared" si="1223"/>
        <v>19013.999999999993</v>
      </c>
      <c r="FR407" s="155">
        <v>0</v>
      </c>
      <c r="FS407" s="156">
        <v>1</v>
      </c>
      <c r="FT407" s="157">
        <f t="shared" si="1224"/>
        <v>0</v>
      </c>
      <c r="FU407" s="158">
        <f t="shared" si="1224"/>
        <v>1</v>
      </c>
      <c r="FV407" s="155"/>
      <c r="FW407" s="156">
        <v>2</v>
      </c>
      <c r="FX407" s="157">
        <f t="shared" si="1225"/>
        <v>0</v>
      </c>
      <c r="FY407" s="158">
        <f t="shared" si="1225"/>
        <v>2</v>
      </c>
      <c r="FZ407" s="155"/>
      <c r="GA407" s="156">
        <v>36</v>
      </c>
      <c r="GB407" s="157">
        <f t="shared" si="1226"/>
        <v>0</v>
      </c>
      <c r="GC407" s="158">
        <f t="shared" si="1226"/>
        <v>36</v>
      </c>
      <c r="GD407" s="157">
        <f t="shared" si="1227"/>
        <v>912</v>
      </c>
      <c r="GE407" s="158">
        <f t="shared" si="1227"/>
        <v>916</v>
      </c>
      <c r="GF407" s="157">
        <f t="shared" si="1227"/>
        <v>912</v>
      </c>
      <c r="GG407" s="158">
        <f t="shared" si="1227"/>
        <v>916</v>
      </c>
      <c r="GH407" s="157">
        <f t="shared" si="1228"/>
        <v>3790.4999999999991</v>
      </c>
      <c r="GI407" s="158">
        <f t="shared" si="1228"/>
        <v>3853.4999999999973</v>
      </c>
      <c r="GJ407" s="157">
        <f t="shared" si="1229"/>
        <v>110730.99999999981</v>
      </c>
      <c r="GK407" s="158">
        <f t="shared" si="1229"/>
        <v>109987.00000000006</v>
      </c>
      <c r="GL407" s="157">
        <f t="shared" si="1230"/>
        <v>20</v>
      </c>
      <c r="GM407" s="158">
        <f t="shared" si="1230"/>
        <v>26</v>
      </c>
      <c r="GN407" s="157">
        <f t="shared" si="1230"/>
        <v>20</v>
      </c>
      <c r="GO407" s="158">
        <f t="shared" si="1230"/>
        <v>26</v>
      </c>
      <c r="GP407" s="157">
        <f t="shared" si="1231"/>
        <v>87.000000000000085</v>
      </c>
      <c r="GQ407" s="158">
        <f t="shared" si="1231"/>
        <v>108.00000000000006</v>
      </c>
      <c r="GR407" s="157">
        <f t="shared" si="1232"/>
        <v>1848.0000000000007</v>
      </c>
      <c r="GS407" s="158">
        <f t="shared" si="1232"/>
        <v>2132.9999999999977</v>
      </c>
      <c r="GT407" s="157">
        <f t="shared" si="1233"/>
        <v>932</v>
      </c>
      <c r="GU407" s="158">
        <f t="shared" si="1233"/>
        <v>942</v>
      </c>
      <c r="GV407" s="157">
        <f t="shared" si="1233"/>
        <v>932</v>
      </c>
      <c r="GW407" s="158">
        <f t="shared" si="1233"/>
        <v>942</v>
      </c>
      <c r="GX407" s="157">
        <f t="shared" si="1234"/>
        <v>3877.4999999999991</v>
      </c>
      <c r="GY407" s="158">
        <f t="shared" si="1234"/>
        <v>3961.4999999999973</v>
      </c>
      <c r="GZ407" s="157">
        <f t="shared" si="1234"/>
        <v>112578.99999999981</v>
      </c>
      <c r="HA407" s="158">
        <f t="shared" si="1234"/>
        <v>112120.00000000006</v>
      </c>
      <c r="HB407" s="157">
        <f t="shared" si="1235"/>
        <v>0</v>
      </c>
      <c r="HC407" s="158">
        <f t="shared" si="1235"/>
        <v>0</v>
      </c>
      <c r="HD407" s="157">
        <f t="shared" si="1235"/>
        <v>0</v>
      </c>
      <c r="HE407" s="158">
        <f t="shared" si="1235"/>
        <v>0</v>
      </c>
      <c r="HF407" s="157" t="str">
        <f t="shared" si="1236"/>
        <v/>
      </c>
      <c r="HG407" s="158" t="str">
        <f t="shared" si="1236"/>
        <v/>
      </c>
      <c r="HH407" s="157" t="str">
        <f t="shared" si="1237"/>
        <v/>
      </c>
      <c r="HI407" s="158" t="str">
        <f t="shared" si="1237"/>
        <v/>
      </c>
      <c r="HJ407" s="157">
        <f t="shared" si="1238"/>
        <v>3877.4999999999991</v>
      </c>
      <c r="HK407" s="158">
        <f t="shared" si="1238"/>
        <v>3963.4999999999973</v>
      </c>
      <c r="HL407" s="157">
        <f t="shared" si="1239"/>
        <v>112578.99999999981</v>
      </c>
      <c r="HM407" s="158">
        <f t="shared" si="1239"/>
        <v>112156.00000000006</v>
      </c>
    </row>
    <row r="408" spans="1:221">
      <c r="A408" s="12" t="s">
        <v>809</v>
      </c>
      <c r="B408" s="11" t="s">
        <v>818</v>
      </c>
      <c r="C408" s="10"/>
      <c r="D408" s="9">
        <v>232937</v>
      </c>
      <c r="E408" s="9">
        <v>3</v>
      </c>
      <c r="F408" s="155">
        <v>1004</v>
      </c>
      <c r="G408" s="156">
        <v>906</v>
      </c>
      <c r="H408" s="155">
        <v>12</v>
      </c>
      <c r="I408" s="156">
        <v>14</v>
      </c>
      <c r="J408" s="157">
        <f t="shared" si="1172"/>
        <v>992</v>
      </c>
      <c r="K408" s="158">
        <f t="shared" si="1172"/>
        <v>892</v>
      </c>
      <c r="L408" s="155">
        <v>120</v>
      </c>
      <c r="M408" s="156">
        <v>120</v>
      </c>
      <c r="N408" s="157">
        <f t="shared" si="1173"/>
        <v>992</v>
      </c>
      <c r="O408" s="158">
        <f t="shared" si="1173"/>
        <v>892</v>
      </c>
      <c r="P408" s="157">
        <f t="shared" si="1173"/>
        <v>992</v>
      </c>
      <c r="Q408" s="158">
        <f t="shared" si="1173"/>
        <v>892</v>
      </c>
      <c r="R408" s="155">
        <v>41</v>
      </c>
      <c r="S408" s="156">
        <v>41</v>
      </c>
      <c r="T408" s="157">
        <f t="shared" si="1174"/>
        <v>41</v>
      </c>
      <c r="U408" s="158">
        <f t="shared" si="1174"/>
        <v>41</v>
      </c>
      <c r="V408" s="155">
        <v>2</v>
      </c>
      <c r="W408" s="156">
        <v>2</v>
      </c>
      <c r="X408" s="157">
        <f t="shared" si="1175"/>
        <v>2</v>
      </c>
      <c r="Y408" s="158">
        <f t="shared" si="1175"/>
        <v>2</v>
      </c>
      <c r="Z408" s="155"/>
      <c r="AA408" s="156"/>
      <c r="AB408" s="157">
        <f t="shared" si="1176"/>
        <v>0</v>
      </c>
      <c r="AC408" s="158">
        <f t="shared" si="1176"/>
        <v>0</v>
      </c>
      <c r="AD408" s="157">
        <f t="shared" si="1177"/>
        <v>43</v>
      </c>
      <c r="AE408" s="158">
        <f t="shared" si="1177"/>
        <v>43</v>
      </c>
      <c r="AF408" s="157">
        <f t="shared" si="1178"/>
        <v>43</v>
      </c>
      <c r="AG408" s="158">
        <f t="shared" si="1178"/>
        <v>43</v>
      </c>
      <c r="AH408" s="155">
        <v>4.7682926829268304</v>
      </c>
      <c r="AI408" s="156">
        <v>5.2439024390243896</v>
      </c>
      <c r="AJ408" s="157">
        <f t="shared" si="1179"/>
        <v>195.50000000000006</v>
      </c>
      <c r="AK408" s="157">
        <f t="shared" si="1179"/>
        <v>214.99999999999997</v>
      </c>
      <c r="AL408" s="155">
        <v>5</v>
      </c>
      <c r="AM408" s="156">
        <v>4.5</v>
      </c>
      <c r="AN408" s="157">
        <f t="shared" si="1180"/>
        <v>10</v>
      </c>
      <c r="AO408" s="157">
        <f t="shared" si="1180"/>
        <v>9</v>
      </c>
      <c r="AP408" s="155"/>
      <c r="AQ408" s="156"/>
      <c r="AR408" s="157">
        <f t="shared" si="1181"/>
        <v>0</v>
      </c>
      <c r="AS408" s="158">
        <f t="shared" si="1181"/>
        <v>0</v>
      </c>
      <c r="AT408" s="157">
        <f t="shared" si="1182"/>
        <v>4.7790697674418618</v>
      </c>
      <c r="AU408" s="158">
        <f t="shared" si="1182"/>
        <v>5.2093023255813948</v>
      </c>
      <c r="AV408" s="157">
        <f t="shared" si="1183"/>
        <v>205.50000000000006</v>
      </c>
      <c r="AW408" s="158">
        <f t="shared" si="1183"/>
        <v>223.99999999999997</v>
      </c>
      <c r="AX408" s="155">
        <v>150</v>
      </c>
      <c r="AY408" s="156">
        <v>150.121951219512</v>
      </c>
      <c r="AZ408" s="157">
        <f t="shared" si="1184"/>
        <v>6150</v>
      </c>
      <c r="BA408" s="158">
        <f t="shared" si="1184"/>
        <v>6154.9999999999918</v>
      </c>
      <c r="BB408" s="155">
        <v>119</v>
      </c>
      <c r="BC408" s="156">
        <v>140.5</v>
      </c>
      <c r="BD408" s="157">
        <f t="shared" si="1185"/>
        <v>238</v>
      </c>
      <c r="BE408" s="158">
        <f t="shared" si="1185"/>
        <v>281</v>
      </c>
      <c r="BF408" s="155"/>
      <c r="BG408" s="156"/>
      <c r="BH408" s="157">
        <f t="shared" si="1186"/>
        <v>0</v>
      </c>
      <c r="BI408" s="158">
        <f t="shared" si="1186"/>
        <v>0</v>
      </c>
      <c r="BJ408" s="157">
        <f t="shared" si="1187"/>
        <v>148.55813953488371</v>
      </c>
      <c r="BK408" s="158">
        <f t="shared" si="1187"/>
        <v>149.67441860465098</v>
      </c>
      <c r="BL408" s="157">
        <f t="shared" si="1188"/>
        <v>6387.9999999999991</v>
      </c>
      <c r="BM408" s="158">
        <f t="shared" si="1188"/>
        <v>6435.9999999999918</v>
      </c>
      <c r="BN408" s="155">
        <v>398</v>
      </c>
      <c r="BO408" s="156">
        <v>385</v>
      </c>
      <c r="BP408" s="157">
        <f t="shared" si="1189"/>
        <v>398</v>
      </c>
      <c r="BQ408" s="158">
        <f t="shared" si="1189"/>
        <v>385</v>
      </c>
      <c r="BR408" s="155">
        <v>29</v>
      </c>
      <c r="BS408" s="156">
        <v>45</v>
      </c>
      <c r="BT408" s="157">
        <f t="shared" si="1190"/>
        <v>29</v>
      </c>
      <c r="BU408" s="158">
        <f t="shared" si="1190"/>
        <v>45</v>
      </c>
      <c r="BV408" s="155"/>
      <c r="BW408" s="156"/>
      <c r="BX408" s="157">
        <f t="shared" si="1191"/>
        <v>0</v>
      </c>
      <c r="BY408" s="158">
        <f t="shared" si="1191"/>
        <v>0</v>
      </c>
      <c r="BZ408" s="157">
        <f t="shared" si="1192"/>
        <v>427</v>
      </c>
      <c r="CA408" s="158">
        <f t="shared" si="1192"/>
        <v>430</v>
      </c>
      <c r="CB408" s="157">
        <f t="shared" si="1193"/>
        <v>427</v>
      </c>
      <c r="CC408" s="158">
        <f t="shared" si="1193"/>
        <v>430</v>
      </c>
      <c r="CD408" s="155">
        <v>5.7876884422110599</v>
      </c>
      <c r="CE408" s="156">
        <v>5.9402597402597399</v>
      </c>
      <c r="CF408" s="157">
        <f t="shared" si="1194"/>
        <v>2303.5000000000018</v>
      </c>
      <c r="CG408" s="158">
        <f t="shared" si="1194"/>
        <v>2287</v>
      </c>
      <c r="CH408" s="155">
        <v>6.9827586206896504</v>
      </c>
      <c r="CI408" s="156">
        <v>5.8222222222222202</v>
      </c>
      <c r="CJ408" s="157">
        <f t="shared" si="1195"/>
        <v>202.49999999999986</v>
      </c>
      <c r="CK408" s="158">
        <f t="shared" si="1195"/>
        <v>261.99999999999989</v>
      </c>
      <c r="CL408" s="155"/>
      <c r="CM408" s="156"/>
      <c r="CN408" s="157">
        <f t="shared" si="1196"/>
        <v>0</v>
      </c>
      <c r="CO408" s="158">
        <f t="shared" si="1196"/>
        <v>0</v>
      </c>
      <c r="CP408" s="157">
        <f t="shared" si="1197"/>
        <v>5.8688524590163977</v>
      </c>
      <c r="CQ408" s="158">
        <f t="shared" si="1197"/>
        <v>5.9279069767441861</v>
      </c>
      <c r="CR408" s="157">
        <f t="shared" si="1198"/>
        <v>2506.0000000000018</v>
      </c>
      <c r="CS408" s="158">
        <f t="shared" si="1198"/>
        <v>2549</v>
      </c>
      <c r="CT408" s="155">
        <v>144.05527638191001</v>
      </c>
      <c r="CU408" s="156">
        <v>147.994805194805</v>
      </c>
      <c r="CV408" s="157">
        <f t="shared" si="1199"/>
        <v>57334.000000000182</v>
      </c>
      <c r="CW408" s="158">
        <f t="shared" si="1199"/>
        <v>56977.999999999927</v>
      </c>
      <c r="CX408" s="155">
        <v>146.89655172413799</v>
      </c>
      <c r="CY408" s="156">
        <v>144.08888888888899</v>
      </c>
      <c r="CZ408" s="157">
        <f t="shared" si="1200"/>
        <v>4260.0000000000018</v>
      </c>
      <c r="DA408" s="158">
        <f t="shared" si="1200"/>
        <v>6484.0000000000045</v>
      </c>
      <c r="DB408" s="155"/>
      <c r="DC408" s="156"/>
      <c r="DD408" s="157">
        <f t="shared" si="1201"/>
        <v>0</v>
      </c>
      <c r="DE408" s="158">
        <f t="shared" si="1201"/>
        <v>0</v>
      </c>
      <c r="DF408" s="157">
        <f t="shared" si="1202"/>
        <v>144.24824355971938</v>
      </c>
      <c r="DG408" s="158">
        <f t="shared" si="1202"/>
        <v>147.58604651162776</v>
      </c>
      <c r="DH408" s="157">
        <f t="shared" si="1203"/>
        <v>61594.000000000175</v>
      </c>
      <c r="DI408" s="158">
        <f t="shared" si="1203"/>
        <v>63461.999999999935</v>
      </c>
      <c r="DJ408" s="157">
        <f t="shared" si="1204"/>
        <v>470</v>
      </c>
      <c r="DK408" s="158">
        <f t="shared" si="1204"/>
        <v>473</v>
      </c>
      <c r="DL408" s="157">
        <f t="shared" si="1204"/>
        <v>470</v>
      </c>
      <c r="DM408" s="158">
        <f t="shared" si="1204"/>
        <v>473</v>
      </c>
      <c r="DN408" s="157">
        <f t="shared" si="1205"/>
        <v>5.7691489361702164</v>
      </c>
      <c r="DO408" s="158">
        <f t="shared" si="1205"/>
        <v>5.8625792811839323</v>
      </c>
      <c r="DP408" s="157">
        <f t="shared" si="1206"/>
        <v>2711.5000000000018</v>
      </c>
      <c r="DQ408" s="158">
        <f t="shared" si="1206"/>
        <v>2773</v>
      </c>
      <c r="DR408" s="157">
        <f t="shared" si="1207"/>
        <v>144.64255319148972</v>
      </c>
      <c r="DS408" s="158">
        <f t="shared" si="1207"/>
        <v>147.77589852008441</v>
      </c>
      <c r="DT408" s="157">
        <f t="shared" si="1208"/>
        <v>67982.000000000175</v>
      </c>
      <c r="DU408" s="158">
        <f t="shared" si="1208"/>
        <v>69897.999999999927</v>
      </c>
      <c r="DV408" s="155">
        <v>355</v>
      </c>
      <c r="DW408" s="156">
        <v>307</v>
      </c>
      <c r="DX408" s="157">
        <f t="shared" si="1209"/>
        <v>355</v>
      </c>
      <c r="DY408" s="158">
        <f t="shared" si="1209"/>
        <v>307</v>
      </c>
      <c r="DZ408" s="155">
        <v>97</v>
      </c>
      <c r="EA408" s="156">
        <v>68</v>
      </c>
      <c r="EB408" s="157">
        <f t="shared" si="1210"/>
        <v>97</v>
      </c>
      <c r="EC408" s="158">
        <f t="shared" si="1210"/>
        <v>68</v>
      </c>
      <c r="ED408" s="155"/>
      <c r="EE408" s="156"/>
      <c r="EF408" s="157">
        <f t="shared" si="1211"/>
        <v>0</v>
      </c>
      <c r="EG408" s="158">
        <f t="shared" si="1211"/>
        <v>0</v>
      </c>
      <c r="EH408" s="157">
        <f t="shared" si="1212"/>
        <v>452</v>
      </c>
      <c r="EI408" s="158">
        <f t="shared" si="1212"/>
        <v>375</v>
      </c>
      <c r="EJ408" s="157">
        <f t="shared" si="1213"/>
        <v>452</v>
      </c>
      <c r="EK408" s="158">
        <f t="shared" si="1213"/>
        <v>375</v>
      </c>
      <c r="EL408" s="155">
        <v>4.2352112676056297</v>
      </c>
      <c r="EM408" s="156">
        <v>4.1644951140065203</v>
      </c>
      <c r="EN408" s="157">
        <f t="shared" si="1214"/>
        <v>1503.4999999999986</v>
      </c>
      <c r="EO408" s="158">
        <f t="shared" si="1214"/>
        <v>1278.5000000000018</v>
      </c>
      <c r="EP408" s="155">
        <v>5.4123711340206198</v>
      </c>
      <c r="EQ408" s="156">
        <v>4.9264705882352899</v>
      </c>
      <c r="ER408" s="157">
        <f t="shared" si="1215"/>
        <v>525.00000000000011</v>
      </c>
      <c r="ES408" s="158">
        <f t="shared" si="1215"/>
        <v>334.99999999999972</v>
      </c>
      <c r="ET408" s="155"/>
      <c r="EU408" s="156"/>
      <c r="EV408" s="157">
        <f t="shared" si="1216"/>
        <v>0</v>
      </c>
      <c r="EW408" s="158">
        <f t="shared" si="1216"/>
        <v>0</v>
      </c>
      <c r="EX408" s="157">
        <f t="shared" si="1217"/>
        <v>4.4878318584070769</v>
      </c>
      <c r="EY408" s="158">
        <f t="shared" si="1217"/>
        <v>4.3026666666666706</v>
      </c>
      <c r="EZ408" s="157">
        <f t="shared" si="1218"/>
        <v>2028.4999999999986</v>
      </c>
      <c r="FA408" s="158">
        <f t="shared" si="1218"/>
        <v>1613.5000000000016</v>
      </c>
      <c r="FB408" s="155">
        <v>100.087323943662</v>
      </c>
      <c r="FC408" s="156">
        <v>102.306188925081</v>
      </c>
      <c r="FD408" s="157">
        <f t="shared" si="1219"/>
        <v>35531.000000000007</v>
      </c>
      <c r="FE408" s="158">
        <f t="shared" si="1219"/>
        <v>31407.999999999869</v>
      </c>
      <c r="FF408" s="155">
        <v>89.865979381443296</v>
      </c>
      <c r="FG408" s="156">
        <v>86.014705882352899</v>
      </c>
      <c r="FH408" s="157">
        <f t="shared" si="1220"/>
        <v>8717</v>
      </c>
      <c r="FI408" s="158">
        <f t="shared" si="1220"/>
        <v>5848.9999999999973</v>
      </c>
      <c r="FJ408" s="155"/>
      <c r="FK408" s="156"/>
      <c r="FL408" s="157">
        <f t="shared" si="1221"/>
        <v>0</v>
      </c>
      <c r="FM408" s="158">
        <f t="shared" si="1221"/>
        <v>0</v>
      </c>
      <c r="FN408" s="157">
        <f t="shared" si="1222"/>
        <v>97.893805309734532</v>
      </c>
      <c r="FO408" s="158">
        <f t="shared" si="1222"/>
        <v>99.351999999999649</v>
      </c>
      <c r="FP408" s="157">
        <f t="shared" si="1223"/>
        <v>44248.000000000007</v>
      </c>
      <c r="FQ408" s="158">
        <f t="shared" si="1223"/>
        <v>37256.999999999869</v>
      </c>
      <c r="FR408" s="155">
        <v>70</v>
      </c>
      <c r="FS408" s="156">
        <v>44</v>
      </c>
      <c r="FT408" s="157">
        <f t="shared" si="1224"/>
        <v>70</v>
      </c>
      <c r="FU408" s="158">
        <f t="shared" si="1224"/>
        <v>44</v>
      </c>
      <c r="FV408" s="155">
        <v>8.8857142857142897</v>
      </c>
      <c r="FW408" s="156">
        <v>10.079545454545499</v>
      </c>
      <c r="FX408" s="157">
        <f t="shared" si="1225"/>
        <v>622.00000000000023</v>
      </c>
      <c r="FY408" s="158">
        <f t="shared" si="1225"/>
        <v>443.50000000000199</v>
      </c>
      <c r="FZ408" s="155">
        <v>114.328571428571</v>
      </c>
      <c r="GA408" s="156">
        <v>104.068181818182</v>
      </c>
      <c r="GB408" s="157">
        <f t="shared" si="1226"/>
        <v>8002.99999999997</v>
      </c>
      <c r="GC408" s="158">
        <f t="shared" si="1226"/>
        <v>4579.0000000000082</v>
      </c>
      <c r="GD408" s="157">
        <f t="shared" si="1227"/>
        <v>794</v>
      </c>
      <c r="GE408" s="158">
        <f t="shared" si="1227"/>
        <v>733</v>
      </c>
      <c r="GF408" s="157">
        <f t="shared" si="1227"/>
        <v>794</v>
      </c>
      <c r="GG408" s="158">
        <f t="shared" si="1227"/>
        <v>733</v>
      </c>
      <c r="GH408" s="157">
        <f t="shared" si="1228"/>
        <v>4002.5000000000005</v>
      </c>
      <c r="GI408" s="158">
        <f t="shared" si="1228"/>
        <v>3780.5000000000018</v>
      </c>
      <c r="GJ408" s="157">
        <f t="shared" si="1229"/>
        <v>99015.000000000189</v>
      </c>
      <c r="GK408" s="158">
        <f t="shared" si="1229"/>
        <v>94540.999999999796</v>
      </c>
      <c r="GL408" s="157">
        <f t="shared" si="1230"/>
        <v>128</v>
      </c>
      <c r="GM408" s="158">
        <f t="shared" si="1230"/>
        <v>115</v>
      </c>
      <c r="GN408" s="157">
        <f t="shared" si="1230"/>
        <v>128</v>
      </c>
      <c r="GO408" s="158">
        <f t="shared" si="1230"/>
        <v>115</v>
      </c>
      <c r="GP408" s="157">
        <f t="shared" si="1231"/>
        <v>737.5</v>
      </c>
      <c r="GQ408" s="158">
        <f t="shared" si="1231"/>
        <v>605.99999999999955</v>
      </c>
      <c r="GR408" s="157">
        <f t="shared" si="1232"/>
        <v>13215.000000000002</v>
      </c>
      <c r="GS408" s="158">
        <f t="shared" si="1232"/>
        <v>12614.000000000002</v>
      </c>
      <c r="GT408" s="157">
        <f t="shared" si="1233"/>
        <v>922</v>
      </c>
      <c r="GU408" s="158">
        <f t="shared" si="1233"/>
        <v>848</v>
      </c>
      <c r="GV408" s="157">
        <f t="shared" si="1233"/>
        <v>922</v>
      </c>
      <c r="GW408" s="158">
        <f t="shared" si="1233"/>
        <v>848</v>
      </c>
      <c r="GX408" s="157">
        <f t="shared" si="1234"/>
        <v>4740</v>
      </c>
      <c r="GY408" s="158">
        <f t="shared" si="1234"/>
        <v>4386.5000000000018</v>
      </c>
      <c r="GZ408" s="157">
        <f t="shared" si="1234"/>
        <v>112230.00000000019</v>
      </c>
      <c r="HA408" s="158">
        <f t="shared" si="1234"/>
        <v>107154.9999999998</v>
      </c>
      <c r="HB408" s="157">
        <f t="shared" si="1235"/>
        <v>0</v>
      </c>
      <c r="HC408" s="158">
        <f t="shared" si="1235"/>
        <v>0</v>
      </c>
      <c r="HD408" s="157">
        <f t="shared" si="1235"/>
        <v>0</v>
      </c>
      <c r="HE408" s="158">
        <f t="shared" si="1235"/>
        <v>0</v>
      </c>
      <c r="HF408" s="157" t="str">
        <f t="shared" si="1236"/>
        <v/>
      </c>
      <c r="HG408" s="158" t="str">
        <f t="shared" si="1236"/>
        <v/>
      </c>
      <c r="HH408" s="157" t="str">
        <f t="shared" si="1237"/>
        <v/>
      </c>
      <c r="HI408" s="158" t="str">
        <f t="shared" si="1237"/>
        <v/>
      </c>
      <c r="HJ408" s="157">
        <f t="shared" si="1238"/>
        <v>5362</v>
      </c>
      <c r="HK408" s="158">
        <f t="shared" si="1238"/>
        <v>4830.0000000000036</v>
      </c>
      <c r="HL408" s="157">
        <f t="shared" si="1239"/>
        <v>120233.00000000015</v>
      </c>
      <c r="HM408" s="158">
        <f t="shared" si="1239"/>
        <v>111733.99999999981</v>
      </c>
    </row>
    <row r="409" spans="1:221" s="82" customFormat="1" ht="15" customHeight="1">
      <c r="A409" s="12" t="s">
        <v>809</v>
      </c>
      <c r="B409" s="11" t="s">
        <v>819</v>
      </c>
      <c r="C409" s="278"/>
      <c r="D409" s="9">
        <v>233277</v>
      </c>
      <c r="E409" s="9">
        <v>3</v>
      </c>
      <c r="F409" s="155">
        <v>2063</v>
      </c>
      <c r="G409" s="156">
        <v>1993</v>
      </c>
      <c r="H409" s="155">
        <v>101</v>
      </c>
      <c r="I409" s="156">
        <v>82</v>
      </c>
      <c r="J409" s="157">
        <f t="shared" si="1172"/>
        <v>1962</v>
      </c>
      <c r="K409" s="158">
        <f t="shared" si="1172"/>
        <v>1911</v>
      </c>
      <c r="L409" s="155">
        <v>120</v>
      </c>
      <c r="M409" s="156">
        <v>120</v>
      </c>
      <c r="N409" s="157">
        <f t="shared" si="1173"/>
        <v>1962</v>
      </c>
      <c r="O409" s="158">
        <f t="shared" si="1173"/>
        <v>1911</v>
      </c>
      <c r="P409" s="157">
        <f t="shared" si="1173"/>
        <v>1962</v>
      </c>
      <c r="Q409" s="158">
        <f t="shared" si="1173"/>
        <v>1911</v>
      </c>
      <c r="R409" s="155">
        <v>0</v>
      </c>
      <c r="S409" s="156">
        <v>1</v>
      </c>
      <c r="T409" s="157">
        <f t="shared" si="1174"/>
        <v>0</v>
      </c>
      <c r="U409" s="158">
        <f t="shared" si="1174"/>
        <v>1</v>
      </c>
      <c r="V409" s="155">
        <v>0</v>
      </c>
      <c r="W409" s="156">
        <v>0</v>
      </c>
      <c r="X409" s="157">
        <f t="shared" si="1175"/>
        <v>0</v>
      </c>
      <c r="Y409" s="158">
        <f t="shared" si="1175"/>
        <v>0</v>
      </c>
      <c r="Z409" s="155"/>
      <c r="AA409" s="156"/>
      <c r="AB409" s="157">
        <f t="shared" si="1176"/>
        <v>0</v>
      </c>
      <c r="AC409" s="158">
        <f t="shared" si="1176"/>
        <v>0</v>
      </c>
      <c r="AD409" s="157">
        <f t="shared" si="1177"/>
        <v>0</v>
      </c>
      <c r="AE409" s="158">
        <f t="shared" si="1177"/>
        <v>1</v>
      </c>
      <c r="AF409" s="157">
        <f t="shared" si="1178"/>
        <v>0</v>
      </c>
      <c r="AG409" s="158">
        <f t="shared" si="1178"/>
        <v>1</v>
      </c>
      <c r="AH409" s="155"/>
      <c r="AI409" s="156">
        <v>2</v>
      </c>
      <c r="AJ409" s="157">
        <f t="shared" si="1179"/>
        <v>0</v>
      </c>
      <c r="AK409" s="157">
        <f t="shared" si="1179"/>
        <v>2</v>
      </c>
      <c r="AL409" s="155"/>
      <c r="AM409" s="156"/>
      <c r="AN409" s="157">
        <f t="shared" si="1180"/>
        <v>0</v>
      </c>
      <c r="AO409" s="157">
        <f t="shared" si="1180"/>
        <v>0</v>
      </c>
      <c r="AP409" s="155"/>
      <c r="AQ409" s="156"/>
      <c r="AR409" s="157">
        <f t="shared" si="1181"/>
        <v>0</v>
      </c>
      <c r="AS409" s="158">
        <f t="shared" si="1181"/>
        <v>0</v>
      </c>
      <c r="AT409" s="157">
        <f t="shared" si="1182"/>
        <v>0</v>
      </c>
      <c r="AU409" s="158">
        <f t="shared" si="1182"/>
        <v>2</v>
      </c>
      <c r="AV409" s="157">
        <f t="shared" si="1183"/>
        <v>0</v>
      </c>
      <c r="AW409" s="158">
        <f t="shared" si="1183"/>
        <v>2</v>
      </c>
      <c r="AX409" s="155"/>
      <c r="AY409" s="156">
        <v>76</v>
      </c>
      <c r="AZ409" s="157">
        <f t="shared" si="1184"/>
        <v>0</v>
      </c>
      <c r="BA409" s="158">
        <f t="shared" si="1184"/>
        <v>76</v>
      </c>
      <c r="BB409" s="155"/>
      <c r="BC409" s="156"/>
      <c r="BD409" s="157">
        <f t="shared" si="1185"/>
        <v>0</v>
      </c>
      <c r="BE409" s="158">
        <f t="shared" si="1185"/>
        <v>0</v>
      </c>
      <c r="BF409" s="155"/>
      <c r="BG409" s="156"/>
      <c r="BH409" s="157">
        <f t="shared" si="1186"/>
        <v>0</v>
      </c>
      <c r="BI409" s="158">
        <f t="shared" si="1186"/>
        <v>0</v>
      </c>
      <c r="BJ409" s="157">
        <f t="shared" si="1187"/>
        <v>0</v>
      </c>
      <c r="BK409" s="158">
        <f t="shared" si="1187"/>
        <v>76</v>
      </c>
      <c r="BL409" s="157">
        <f t="shared" si="1188"/>
        <v>0</v>
      </c>
      <c r="BM409" s="158">
        <f t="shared" si="1188"/>
        <v>76</v>
      </c>
      <c r="BN409" s="155">
        <v>1206</v>
      </c>
      <c r="BO409" s="156">
        <v>1218</v>
      </c>
      <c r="BP409" s="157">
        <f t="shared" si="1189"/>
        <v>1206</v>
      </c>
      <c r="BQ409" s="158">
        <f t="shared" si="1189"/>
        <v>1218</v>
      </c>
      <c r="BR409" s="155">
        <v>15</v>
      </c>
      <c r="BS409" s="156">
        <v>5</v>
      </c>
      <c r="BT409" s="157">
        <f t="shared" si="1190"/>
        <v>15</v>
      </c>
      <c r="BU409" s="158">
        <f t="shared" si="1190"/>
        <v>5</v>
      </c>
      <c r="BV409" s="155"/>
      <c r="BW409" s="156"/>
      <c r="BX409" s="157">
        <f t="shared" si="1191"/>
        <v>0</v>
      </c>
      <c r="BY409" s="158">
        <f t="shared" si="1191"/>
        <v>0</v>
      </c>
      <c r="BZ409" s="157">
        <f t="shared" si="1192"/>
        <v>1221</v>
      </c>
      <c r="CA409" s="158">
        <f t="shared" si="1192"/>
        <v>1223</v>
      </c>
      <c r="CB409" s="157">
        <f t="shared" si="1193"/>
        <v>1221</v>
      </c>
      <c r="CC409" s="158">
        <f t="shared" si="1193"/>
        <v>1223</v>
      </c>
      <c r="CD409" s="155">
        <v>4.5982587064676599</v>
      </c>
      <c r="CE409" s="156">
        <v>4.6461412151067298</v>
      </c>
      <c r="CF409" s="157">
        <f t="shared" si="1194"/>
        <v>5545.4999999999982</v>
      </c>
      <c r="CG409" s="158">
        <f t="shared" si="1194"/>
        <v>5658.9999999999973</v>
      </c>
      <c r="CH409" s="155">
        <v>4.8666666666666698</v>
      </c>
      <c r="CI409" s="156">
        <v>5</v>
      </c>
      <c r="CJ409" s="157">
        <f t="shared" si="1195"/>
        <v>73.000000000000043</v>
      </c>
      <c r="CK409" s="158">
        <f t="shared" si="1195"/>
        <v>25</v>
      </c>
      <c r="CL409" s="155"/>
      <c r="CM409" s="156"/>
      <c r="CN409" s="157">
        <f t="shared" si="1196"/>
        <v>0</v>
      </c>
      <c r="CO409" s="158">
        <f t="shared" si="1196"/>
        <v>0</v>
      </c>
      <c r="CP409" s="157">
        <f t="shared" si="1197"/>
        <v>4.6015561015561</v>
      </c>
      <c r="CQ409" s="158">
        <f t="shared" si="1197"/>
        <v>4.6475878986099737</v>
      </c>
      <c r="CR409" s="157">
        <f t="shared" si="1198"/>
        <v>5618.4999999999982</v>
      </c>
      <c r="CS409" s="158">
        <f t="shared" si="1198"/>
        <v>5683.9999999999982</v>
      </c>
      <c r="CT409" s="155">
        <v>134.06135986733</v>
      </c>
      <c r="CU409" s="156">
        <v>130.13300492610799</v>
      </c>
      <c r="CV409" s="157">
        <f t="shared" si="1199"/>
        <v>161677.99999999997</v>
      </c>
      <c r="CW409" s="158">
        <f t="shared" si="1199"/>
        <v>158501.99999999953</v>
      </c>
      <c r="CX409" s="155">
        <v>124.73333333333299</v>
      </c>
      <c r="CY409" s="156">
        <v>125.8</v>
      </c>
      <c r="CZ409" s="157">
        <f t="shared" si="1200"/>
        <v>1870.999999999995</v>
      </c>
      <c r="DA409" s="158">
        <f t="shared" si="1200"/>
        <v>629</v>
      </c>
      <c r="DB409" s="155"/>
      <c r="DC409" s="156"/>
      <c r="DD409" s="157">
        <f t="shared" si="1201"/>
        <v>0</v>
      </c>
      <c r="DE409" s="158">
        <f t="shared" si="1201"/>
        <v>0</v>
      </c>
      <c r="DF409" s="157">
        <f t="shared" si="1202"/>
        <v>133.94676494676492</v>
      </c>
      <c r="DG409" s="158">
        <f t="shared" si="1202"/>
        <v>130.11529026982791</v>
      </c>
      <c r="DH409" s="157">
        <f t="shared" si="1203"/>
        <v>163548.99999999997</v>
      </c>
      <c r="DI409" s="158">
        <f t="shared" si="1203"/>
        <v>159130.99999999953</v>
      </c>
      <c r="DJ409" s="157">
        <f t="shared" si="1204"/>
        <v>1221</v>
      </c>
      <c r="DK409" s="158">
        <f t="shared" si="1204"/>
        <v>1224</v>
      </c>
      <c r="DL409" s="157">
        <f t="shared" si="1204"/>
        <v>1221</v>
      </c>
      <c r="DM409" s="158">
        <f t="shared" si="1204"/>
        <v>1224</v>
      </c>
      <c r="DN409" s="157">
        <f t="shared" si="1205"/>
        <v>4.6015561015561</v>
      </c>
      <c r="DO409" s="158">
        <f t="shared" si="1205"/>
        <v>4.6454248366013058</v>
      </c>
      <c r="DP409" s="157">
        <f t="shared" si="1206"/>
        <v>5618.4999999999982</v>
      </c>
      <c r="DQ409" s="158">
        <f t="shared" si="1206"/>
        <v>5685.9999999999982</v>
      </c>
      <c r="DR409" s="157">
        <f t="shared" si="1207"/>
        <v>133.94676494676492</v>
      </c>
      <c r="DS409" s="158">
        <f t="shared" si="1207"/>
        <v>130.07107843137217</v>
      </c>
      <c r="DT409" s="157">
        <f t="shared" si="1208"/>
        <v>163548.99999999997</v>
      </c>
      <c r="DU409" s="158">
        <f t="shared" si="1208"/>
        <v>159206.99999999953</v>
      </c>
      <c r="DV409" s="155">
        <v>668</v>
      </c>
      <c r="DW409" s="156">
        <v>623</v>
      </c>
      <c r="DX409" s="157">
        <f t="shared" si="1209"/>
        <v>668</v>
      </c>
      <c r="DY409" s="158">
        <f t="shared" si="1209"/>
        <v>623</v>
      </c>
      <c r="DZ409" s="155">
        <v>55</v>
      </c>
      <c r="EA409" s="156">
        <v>50</v>
      </c>
      <c r="EB409" s="157">
        <f t="shared" si="1210"/>
        <v>55</v>
      </c>
      <c r="EC409" s="158">
        <f t="shared" si="1210"/>
        <v>50</v>
      </c>
      <c r="ED409" s="155"/>
      <c r="EE409" s="156"/>
      <c r="EF409" s="157">
        <f t="shared" si="1211"/>
        <v>0</v>
      </c>
      <c r="EG409" s="158">
        <f t="shared" si="1211"/>
        <v>0</v>
      </c>
      <c r="EH409" s="157">
        <f t="shared" si="1212"/>
        <v>723</v>
      </c>
      <c r="EI409" s="158">
        <f t="shared" si="1212"/>
        <v>673</v>
      </c>
      <c r="EJ409" s="157">
        <f t="shared" si="1213"/>
        <v>723</v>
      </c>
      <c r="EK409" s="158">
        <f t="shared" si="1213"/>
        <v>673</v>
      </c>
      <c r="EL409" s="155">
        <v>3.3914670658682602</v>
      </c>
      <c r="EM409" s="156">
        <v>3.3603531300160498</v>
      </c>
      <c r="EN409" s="157">
        <f t="shared" si="1214"/>
        <v>2265.4999999999977</v>
      </c>
      <c r="EO409" s="158">
        <f t="shared" si="1214"/>
        <v>2093.4999999999991</v>
      </c>
      <c r="EP409" s="155">
        <v>3.8909090909090902</v>
      </c>
      <c r="EQ409" s="156">
        <v>4.12</v>
      </c>
      <c r="ER409" s="157">
        <f t="shared" si="1215"/>
        <v>213.99999999999997</v>
      </c>
      <c r="ES409" s="158">
        <f t="shared" si="1215"/>
        <v>206</v>
      </c>
      <c r="ET409" s="155"/>
      <c r="EU409" s="156"/>
      <c r="EV409" s="157">
        <f t="shared" si="1216"/>
        <v>0</v>
      </c>
      <c r="EW409" s="158">
        <f t="shared" si="1216"/>
        <v>0</v>
      </c>
      <c r="EX409" s="157">
        <f t="shared" si="1217"/>
        <v>3.4294605809128598</v>
      </c>
      <c r="EY409" s="158">
        <f t="shared" si="1217"/>
        <v>3.4167904903417519</v>
      </c>
      <c r="EZ409" s="157">
        <f t="shared" si="1218"/>
        <v>2479.4999999999977</v>
      </c>
      <c r="FA409" s="158">
        <f t="shared" si="1218"/>
        <v>2299.4999999999991</v>
      </c>
      <c r="FB409" s="155">
        <v>88.238023952095801</v>
      </c>
      <c r="FC409" s="156">
        <v>85.837881219903693</v>
      </c>
      <c r="FD409" s="157">
        <f t="shared" si="1219"/>
        <v>58942.999999999993</v>
      </c>
      <c r="FE409" s="158">
        <f t="shared" si="1219"/>
        <v>53477</v>
      </c>
      <c r="FF409" s="155">
        <v>63.472727272727298</v>
      </c>
      <c r="FG409" s="156">
        <v>63.72</v>
      </c>
      <c r="FH409" s="157">
        <f t="shared" si="1220"/>
        <v>3491.0000000000014</v>
      </c>
      <c r="FI409" s="158">
        <f t="shared" si="1220"/>
        <v>3186</v>
      </c>
      <c r="FJ409" s="155"/>
      <c r="FK409" s="156"/>
      <c r="FL409" s="157">
        <f t="shared" si="1221"/>
        <v>0</v>
      </c>
      <c r="FM409" s="158">
        <f t="shared" si="1221"/>
        <v>0</v>
      </c>
      <c r="FN409" s="157">
        <f t="shared" si="1222"/>
        <v>86.354080221300123</v>
      </c>
      <c r="FO409" s="158">
        <f t="shared" si="1222"/>
        <v>84.194650817236251</v>
      </c>
      <c r="FP409" s="157">
        <f t="shared" si="1223"/>
        <v>62433.999999999985</v>
      </c>
      <c r="FQ409" s="158">
        <f t="shared" si="1223"/>
        <v>56663</v>
      </c>
      <c r="FR409" s="155">
        <v>18</v>
      </c>
      <c r="FS409" s="156">
        <v>14</v>
      </c>
      <c r="FT409" s="157">
        <f t="shared" si="1224"/>
        <v>18</v>
      </c>
      <c r="FU409" s="158">
        <f t="shared" si="1224"/>
        <v>14</v>
      </c>
      <c r="FV409" s="155">
        <v>3.8333333333333299</v>
      </c>
      <c r="FW409" s="156">
        <v>8.5</v>
      </c>
      <c r="FX409" s="157">
        <f t="shared" si="1225"/>
        <v>68.999999999999943</v>
      </c>
      <c r="FY409" s="158">
        <f t="shared" si="1225"/>
        <v>119</v>
      </c>
      <c r="FZ409" s="155">
        <v>65.1666666666667</v>
      </c>
      <c r="GA409" s="156">
        <v>61.357142857142897</v>
      </c>
      <c r="GB409" s="157">
        <f t="shared" si="1226"/>
        <v>1173.0000000000007</v>
      </c>
      <c r="GC409" s="158">
        <f t="shared" si="1226"/>
        <v>859.00000000000057</v>
      </c>
      <c r="GD409" s="157">
        <f t="shared" si="1227"/>
        <v>1874</v>
      </c>
      <c r="GE409" s="158">
        <f t="shared" si="1227"/>
        <v>1842</v>
      </c>
      <c r="GF409" s="157">
        <f t="shared" si="1227"/>
        <v>1874</v>
      </c>
      <c r="GG409" s="158">
        <f t="shared" si="1227"/>
        <v>1842</v>
      </c>
      <c r="GH409" s="157">
        <f t="shared" si="1228"/>
        <v>7810.9999999999964</v>
      </c>
      <c r="GI409" s="158">
        <f t="shared" si="1228"/>
        <v>7754.4999999999964</v>
      </c>
      <c r="GJ409" s="157">
        <f t="shared" si="1229"/>
        <v>220620.99999999997</v>
      </c>
      <c r="GK409" s="158">
        <f t="shared" si="1229"/>
        <v>212054.99999999953</v>
      </c>
      <c r="GL409" s="157">
        <f t="shared" si="1230"/>
        <v>70</v>
      </c>
      <c r="GM409" s="158">
        <f t="shared" si="1230"/>
        <v>55</v>
      </c>
      <c r="GN409" s="157">
        <f t="shared" si="1230"/>
        <v>70</v>
      </c>
      <c r="GO409" s="158">
        <f t="shared" si="1230"/>
        <v>55</v>
      </c>
      <c r="GP409" s="157">
        <f t="shared" si="1231"/>
        <v>287</v>
      </c>
      <c r="GQ409" s="158">
        <f t="shared" si="1231"/>
        <v>231</v>
      </c>
      <c r="GR409" s="157">
        <f t="shared" si="1232"/>
        <v>5361.9999999999964</v>
      </c>
      <c r="GS409" s="158">
        <f t="shared" si="1232"/>
        <v>3815</v>
      </c>
      <c r="GT409" s="157">
        <f t="shared" si="1233"/>
        <v>1944</v>
      </c>
      <c r="GU409" s="158">
        <f t="shared" si="1233"/>
        <v>1897</v>
      </c>
      <c r="GV409" s="157">
        <f t="shared" si="1233"/>
        <v>1944</v>
      </c>
      <c r="GW409" s="158">
        <f t="shared" si="1233"/>
        <v>1897</v>
      </c>
      <c r="GX409" s="157">
        <f t="shared" si="1234"/>
        <v>8097.9999999999964</v>
      </c>
      <c r="GY409" s="158">
        <f t="shared" si="1234"/>
        <v>7985.4999999999964</v>
      </c>
      <c r="GZ409" s="157">
        <f t="shared" si="1234"/>
        <v>225982.99999999997</v>
      </c>
      <c r="HA409" s="158">
        <f t="shared" si="1234"/>
        <v>215869.99999999953</v>
      </c>
      <c r="HB409" s="157">
        <f t="shared" si="1235"/>
        <v>0</v>
      </c>
      <c r="HC409" s="158">
        <f t="shared" si="1235"/>
        <v>0</v>
      </c>
      <c r="HD409" s="157">
        <f t="shared" si="1235"/>
        <v>0</v>
      </c>
      <c r="HE409" s="158">
        <f t="shared" si="1235"/>
        <v>0</v>
      </c>
      <c r="HF409" s="157" t="str">
        <f t="shared" si="1236"/>
        <v/>
      </c>
      <c r="HG409" s="158" t="str">
        <f t="shared" si="1236"/>
        <v/>
      </c>
      <c r="HH409" s="157" t="str">
        <f t="shared" si="1237"/>
        <v/>
      </c>
      <c r="HI409" s="158" t="str">
        <f t="shared" si="1237"/>
        <v/>
      </c>
      <c r="HJ409" s="157">
        <f t="shared" si="1238"/>
        <v>8166.9999999999964</v>
      </c>
      <c r="HK409" s="158">
        <f t="shared" si="1238"/>
        <v>8104.4999999999973</v>
      </c>
      <c r="HL409" s="157">
        <f t="shared" si="1239"/>
        <v>227155.99999999994</v>
      </c>
      <c r="HM409" s="158">
        <f t="shared" si="1239"/>
        <v>216728.99999999953</v>
      </c>
    </row>
    <row r="410" spans="1:221" s="82" customFormat="1" ht="15" customHeight="1">
      <c r="A410" s="12" t="s">
        <v>809</v>
      </c>
      <c r="B410" s="11" t="s">
        <v>820</v>
      </c>
      <c r="C410" s="278"/>
      <c r="D410" s="9">
        <v>232681</v>
      </c>
      <c r="E410" s="9">
        <v>3</v>
      </c>
      <c r="F410" s="155">
        <v>1085</v>
      </c>
      <c r="G410" s="156">
        <v>1067</v>
      </c>
      <c r="H410" s="155">
        <v>86</v>
      </c>
      <c r="I410" s="156">
        <v>69</v>
      </c>
      <c r="J410" s="157">
        <f t="shared" si="1172"/>
        <v>999</v>
      </c>
      <c r="K410" s="158">
        <f t="shared" si="1172"/>
        <v>998</v>
      </c>
      <c r="L410" s="155">
        <v>120</v>
      </c>
      <c r="M410" s="156">
        <v>120</v>
      </c>
      <c r="N410" s="157">
        <f t="shared" si="1173"/>
        <v>999</v>
      </c>
      <c r="O410" s="158">
        <f t="shared" si="1173"/>
        <v>998</v>
      </c>
      <c r="P410" s="157">
        <f t="shared" si="1173"/>
        <v>999</v>
      </c>
      <c r="Q410" s="158">
        <f t="shared" si="1173"/>
        <v>998</v>
      </c>
      <c r="R410" s="155">
        <v>0</v>
      </c>
      <c r="S410" s="156">
        <v>0</v>
      </c>
      <c r="T410" s="157">
        <f t="shared" si="1174"/>
        <v>0</v>
      </c>
      <c r="U410" s="158">
        <f t="shared" si="1174"/>
        <v>0</v>
      </c>
      <c r="V410" s="155">
        <v>0</v>
      </c>
      <c r="W410" s="156">
        <v>0</v>
      </c>
      <c r="X410" s="157">
        <f t="shared" si="1175"/>
        <v>0</v>
      </c>
      <c r="Y410" s="158">
        <f t="shared" si="1175"/>
        <v>0</v>
      </c>
      <c r="Z410" s="155"/>
      <c r="AA410" s="156"/>
      <c r="AB410" s="157">
        <f t="shared" si="1176"/>
        <v>0</v>
      </c>
      <c r="AC410" s="158">
        <f t="shared" si="1176"/>
        <v>0</v>
      </c>
      <c r="AD410" s="157">
        <f t="shared" si="1177"/>
        <v>0</v>
      </c>
      <c r="AE410" s="158">
        <f t="shared" si="1177"/>
        <v>0</v>
      </c>
      <c r="AF410" s="157">
        <f t="shared" si="1178"/>
        <v>0</v>
      </c>
      <c r="AG410" s="158">
        <f t="shared" si="1178"/>
        <v>0</v>
      </c>
      <c r="AH410" s="155"/>
      <c r="AI410" s="156"/>
      <c r="AJ410" s="157">
        <f t="shared" si="1179"/>
        <v>0</v>
      </c>
      <c r="AK410" s="157">
        <f t="shared" si="1179"/>
        <v>0</v>
      </c>
      <c r="AL410" s="155"/>
      <c r="AM410" s="156"/>
      <c r="AN410" s="157">
        <f t="shared" si="1180"/>
        <v>0</v>
      </c>
      <c r="AO410" s="157">
        <f t="shared" si="1180"/>
        <v>0</v>
      </c>
      <c r="AP410" s="155"/>
      <c r="AQ410" s="156"/>
      <c r="AR410" s="157">
        <f t="shared" si="1181"/>
        <v>0</v>
      </c>
      <c r="AS410" s="158">
        <f t="shared" si="1181"/>
        <v>0</v>
      </c>
      <c r="AT410" s="157">
        <f t="shared" si="1182"/>
        <v>0</v>
      </c>
      <c r="AU410" s="158">
        <f t="shared" si="1182"/>
        <v>0</v>
      </c>
      <c r="AV410" s="157">
        <f t="shared" si="1183"/>
        <v>0</v>
      </c>
      <c r="AW410" s="158">
        <f t="shared" si="1183"/>
        <v>0</v>
      </c>
      <c r="AX410" s="155"/>
      <c r="AY410" s="156"/>
      <c r="AZ410" s="157">
        <f t="shared" si="1184"/>
        <v>0</v>
      </c>
      <c r="BA410" s="158">
        <f t="shared" si="1184"/>
        <v>0</v>
      </c>
      <c r="BB410" s="155"/>
      <c r="BC410" s="156"/>
      <c r="BD410" s="157">
        <f t="shared" si="1185"/>
        <v>0</v>
      </c>
      <c r="BE410" s="158">
        <f t="shared" si="1185"/>
        <v>0</v>
      </c>
      <c r="BF410" s="155"/>
      <c r="BG410" s="156"/>
      <c r="BH410" s="157">
        <f t="shared" si="1186"/>
        <v>0</v>
      </c>
      <c r="BI410" s="158">
        <f t="shared" si="1186"/>
        <v>0</v>
      </c>
      <c r="BJ410" s="157">
        <f t="shared" si="1187"/>
        <v>0</v>
      </c>
      <c r="BK410" s="158">
        <f t="shared" si="1187"/>
        <v>0</v>
      </c>
      <c r="BL410" s="157">
        <f t="shared" si="1188"/>
        <v>0</v>
      </c>
      <c r="BM410" s="158">
        <f t="shared" si="1188"/>
        <v>0</v>
      </c>
      <c r="BN410" s="155">
        <v>636</v>
      </c>
      <c r="BO410" s="156">
        <v>601</v>
      </c>
      <c r="BP410" s="157">
        <f t="shared" si="1189"/>
        <v>636</v>
      </c>
      <c r="BQ410" s="158">
        <f t="shared" si="1189"/>
        <v>601</v>
      </c>
      <c r="BR410" s="155">
        <v>46</v>
      </c>
      <c r="BS410" s="156">
        <v>48</v>
      </c>
      <c r="BT410" s="157">
        <f t="shared" si="1190"/>
        <v>46</v>
      </c>
      <c r="BU410" s="158">
        <f t="shared" si="1190"/>
        <v>48</v>
      </c>
      <c r="BV410" s="155"/>
      <c r="BW410" s="156"/>
      <c r="BX410" s="157">
        <f t="shared" si="1191"/>
        <v>0</v>
      </c>
      <c r="BY410" s="158">
        <f t="shared" si="1191"/>
        <v>0</v>
      </c>
      <c r="BZ410" s="157">
        <f t="shared" si="1192"/>
        <v>682</v>
      </c>
      <c r="CA410" s="158">
        <f t="shared" si="1192"/>
        <v>649</v>
      </c>
      <c r="CB410" s="157">
        <f t="shared" si="1193"/>
        <v>682</v>
      </c>
      <c r="CC410" s="158">
        <f t="shared" si="1193"/>
        <v>649</v>
      </c>
      <c r="CD410" s="155">
        <v>4.2869496855345899</v>
      </c>
      <c r="CE410" s="156">
        <v>4.2895174708818598</v>
      </c>
      <c r="CF410" s="157">
        <f t="shared" si="1194"/>
        <v>2726.4999999999991</v>
      </c>
      <c r="CG410" s="158">
        <f t="shared" si="1194"/>
        <v>2577.9999999999977</v>
      </c>
      <c r="CH410" s="155">
        <v>5.2391304347826102</v>
      </c>
      <c r="CI410" s="156">
        <v>5.5625</v>
      </c>
      <c r="CJ410" s="157">
        <f t="shared" si="1195"/>
        <v>241.00000000000006</v>
      </c>
      <c r="CK410" s="158">
        <f t="shared" si="1195"/>
        <v>267</v>
      </c>
      <c r="CL410" s="155"/>
      <c r="CM410" s="156"/>
      <c r="CN410" s="157">
        <f t="shared" si="1196"/>
        <v>0</v>
      </c>
      <c r="CO410" s="158">
        <f t="shared" si="1196"/>
        <v>0</v>
      </c>
      <c r="CP410" s="157">
        <f t="shared" si="1197"/>
        <v>4.3511730205278578</v>
      </c>
      <c r="CQ410" s="158">
        <f t="shared" si="1197"/>
        <v>4.3836671802773459</v>
      </c>
      <c r="CR410" s="157">
        <f t="shared" si="1198"/>
        <v>2967.4999999999991</v>
      </c>
      <c r="CS410" s="158">
        <f t="shared" si="1198"/>
        <v>2844.9999999999977</v>
      </c>
      <c r="CT410" s="155">
        <v>124.558176100629</v>
      </c>
      <c r="CU410" s="156">
        <v>121.409317803661</v>
      </c>
      <c r="CV410" s="157">
        <f t="shared" si="1199"/>
        <v>79219.000000000044</v>
      </c>
      <c r="CW410" s="158">
        <f t="shared" si="1199"/>
        <v>72967.000000000262</v>
      </c>
      <c r="CX410" s="155">
        <v>116.23913043478299</v>
      </c>
      <c r="CY410" s="156">
        <v>119.25</v>
      </c>
      <c r="CZ410" s="157">
        <f t="shared" si="1200"/>
        <v>5347.0000000000173</v>
      </c>
      <c r="DA410" s="158">
        <f t="shared" si="1200"/>
        <v>5724</v>
      </c>
      <c r="DB410" s="155"/>
      <c r="DC410" s="156"/>
      <c r="DD410" s="157">
        <f t="shared" si="1201"/>
        <v>0</v>
      </c>
      <c r="DE410" s="158">
        <f t="shared" si="1201"/>
        <v>0</v>
      </c>
      <c r="DF410" s="157">
        <f t="shared" si="1202"/>
        <v>123.99706744868044</v>
      </c>
      <c r="DG410" s="158">
        <f t="shared" si="1202"/>
        <v>121.24961479198808</v>
      </c>
      <c r="DH410" s="157">
        <f t="shared" si="1203"/>
        <v>84566.000000000058</v>
      </c>
      <c r="DI410" s="158">
        <f t="shared" si="1203"/>
        <v>78691.000000000262</v>
      </c>
      <c r="DJ410" s="157">
        <f t="shared" si="1204"/>
        <v>682</v>
      </c>
      <c r="DK410" s="158">
        <f t="shared" si="1204"/>
        <v>649</v>
      </c>
      <c r="DL410" s="157">
        <f t="shared" si="1204"/>
        <v>682</v>
      </c>
      <c r="DM410" s="158">
        <f t="shared" si="1204"/>
        <v>649</v>
      </c>
      <c r="DN410" s="157">
        <f t="shared" si="1205"/>
        <v>4.3511730205278578</v>
      </c>
      <c r="DO410" s="158">
        <f t="shared" si="1205"/>
        <v>4.3836671802773459</v>
      </c>
      <c r="DP410" s="157">
        <f t="shared" si="1206"/>
        <v>2967.4999999999991</v>
      </c>
      <c r="DQ410" s="158">
        <f t="shared" si="1206"/>
        <v>2844.9999999999977</v>
      </c>
      <c r="DR410" s="157">
        <f t="shared" si="1207"/>
        <v>123.99706744868044</v>
      </c>
      <c r="DS410" s="158">
        <f t="shared" si="1207"/>
        <v>121.24961479198808</v>
      </c>
      <c r="DT410" s="157">
        <f t="shared" si="1208"/>
        <v>84566.000000000058</v>
      </c>
      <c r="DU410" s="158">
        <f t="shared" si="1208"/>
        <v>78691.000000000262</v>
      </c>
      <c r="DV410" s="155">
        <v>218</v>
      </c>
      <c r="DW410" s="156">
        <v>255</v>
      </c>
      <c r="DX410" s="157">
        <f t="shared" si="1209"/>
        <v>218</v>
      </c>
      <c r="DY410" s="158">
        <f t="shared" si="1209"/>
        <v>255</v>
      </c>
      <c r="DZ410" s="155">
        <v>94</v>
      </c>
      <c r="EA410" s="156">
        <v>91</v>
      </c>
      <c r="EB410" s="157">
        <f t="shared" si="1210"/>
        <v>94</v>
      </c>
      <c r="EC410" s="158">
        <f t="shared" si="1210"/>
        <v>91</v>
      </c>
      <c r="ED410" s="155"/>
      <c r="EE410" s="156"/>
      <c r="EF410" s="157">
        <f t="shared" si="1211"/>
        <v>0</v>
      </c>
      <c r="EG410" s="158">
        <f t="shared" si="1211"/>
        <v>0</v>
      </c>
      <c r="EH410" s="157">
        <f t="shared" si="1212"/>
        <v>312</v>
      </c>
      <c r="EI410" s="158">
        <f t="shared" si="1212"/>
        <v>346</v>
      </c>
      <c r="EJ410" s="157">
        <f t="shared" si="1213"/>
        <v>312</v>
      </c>
      <c r="EK410" s="158">
        <f t="shared" si="1213"/>
        <v>346</v>
      </c>
      <c r="EL410" s="155">
        <v>3.0504587155963301</v>
      </c>
      <c r="EM410" s="156">
        <v>2.9058823529411799</v>
      </c>
      <c r="EN410" s="157">
        <f t="shared" si="1214"/>
        <v>665</v>
      </c>
      <c r="EO410" s="158">
        <f t="shared" si="1214"/>
        <v>741.00000000000091</v>
      </c>
      <c r="EP410" s="155">
        <v>3.66489361702128</v>
      </c>
      <c r="EQ410" s="156">
        <v>4.1593406593406597</v>
      </c>
      <c r="ER410" s="157">
        <f t="shared" si="1215"/>
        <v>344.50000000000034</v>
      </c>
      <c r="ES410" s="158">
        <f t="shared" si="1215"/>
        <v>378.50000000000006</v>
      </c>
      <c r="ET410" s="155"/>
      <c r="EU410" s="156"/>
      <c r="EV410" s="157">
        <f t="shared" si="1216"/>
        <v>0</v>
      </c>
      <c r="EW410" s="158">
        <f t="shared" si="1216"/>
        <v>0</v>
      </c>
      <c r="EX410" s="157">
        <f t="shared" si="1217"/>
        <v>3.2355769230769242</v>
      </c>
      <c r="EY410" s="158">
        <f t="shared" si="1217"/>
        <v>3.2355491329479795</v>
      </c>
      <c r="EZ410" s="157">
        <f t="shared" si="1218"/>
        <v>1009.5000000000003</v>
      </c>
      <c r="FA410" s="158">
        <f t="shared" si="1218"/>
        <v>1119.5000000000009</v>
      </c>
      <c r="FB410" s="155">
        <v>76.743119266055004</v>
      </c>
      <c r="FC410" s="156">
        <v>71.850980392156899</v>
      </c>
      <c r="FD410" s="157">
        <f t="shared" si="1219"/>
        <v>16729.999999999989</v>
      </c>
      <c r="FE410" s="158">
        <f t="shared" si="1219"/>
        <v>18322.000000000011</v>
      </c>
      <c r="FF410" s="155">
        <v>51.7340425531915</v>
      </c>
      <c r="FG410" s="156">
        <v>53.934065934065899</v>
      </c>
      <c r="FH410" s="157">
        <f t="shared" si="1220"/>
        <v>4863.0000000000009</v>
      </c>
      <c r="FI410" s="158">
        <f t="shared" si="1220"/>
        <v>4907.9999999999964</v>
      </c>
      <c r="FJ410" s="155"/>
      <c r="FK410" s="156"/>
      <c r="FL410" s="157">
        <f t="shared" si="1221"/>
        <v>0</v>
      </c>
      <c r="FM410" s="158">
        <f t="shared" si="1221"/>
        <v>0</v>
      </c>
      <c r="FN410" s="157">
        <f t="shared" si="1222"/>
        <v>69.2083333333333</v>
      </c>
      <c r="FO410" s="158">
        <f t="shared" si="1222"/>
        <v>67.138728323699439</v>
      </c>
      <c r="FP410" s="157">
        <f t="shared" si="1223"/>
        <v>21592.999999999989</v>
      </c>
      <c r="FQ410" s="158">
        <f t="shared" si="1223"/>
        <v>23230.000000000007</v>
      </c>
      <c r="FR410" s="155">
        <v>5</v>
      </c>
      <c r="FS410" s="156">
        <v>3</v>
      </c>
      <c r="FT410" s="157">
        <f t="shared" si="1224"/>
        <v>5</v>
      </c>
      <c r="FU410" s="158">
        <f t="shared" si="1224"/>
        <v>3</v>
      </c>
      <c r="FV410" s="155">
        <v>7.2</v>
      </c>
      <c r="FW410" s="156">
        <v>4</v>
      </c>
      <c r="FX410" s="157">
        <f t="shared" si="1225"/>
        <v>36</v>
      </c>
      <c r="FY410" s="158">
        <f t="shared" si="1225"/>
        <v>12</v>
      </c>
      <c r="FZ410" s="155">
        <v>67.400000000000006</v>
      </c>
      <c r="GA410" s="156">
        <v>52.6666666666667</v>
      </c>
      <c r="GB410" s="157">
        <f t="shared" si="1226"/>
        <v>337</v>
      </c>
      <c r="GC410" s="158">
        <f t="shared" si="1226"/>
        <v>158.00000000000011</v>
      </c>
      <c r="GD410" s="157">
        <f t="shared" si="1227"/>
        <v>854</v>
      </c>
      <c r="GE410" s="158">
        <f t="shared" si="1227"/>
        <v>856</v>
      </c>
      <c r="GF410" s="157">
        <f t="shared" si="1227"/>
        <v>854</v>
      </c>
      <c r="GG410" s="158">
        <f t="shared" si="1227"/>
        <v>856</v>
      </c>
      <c r="GH410" s="157">
        <f t="shared" si="1228"/>
        <v>3391.4999999999991</v>
      </c>
      <c r="GI410" s="158">
        <f t="shared" si="1228"/>
        <v>3318.9999999999986</v>
      </c>
      <c r="GJ410" s="157">
        <f t="shared" si="1229"/>
        <v>95949.000000000029</v>
      </c>
      <c r="GK410" s="158">
        <f t="shared" si="1229"/>
        <v>91289.000000000276</v>
      </c>
      <c r="GL410" s="157">
        <f t="shared" si="1230"/>
        <v>140</v>
      </c>
      <c r="GM410" s="158">
        <f t="shared" si="1230"/>
        <v>139</v>
      </c>
      <c r="GN410" s="157">
        <f t="shared" si="1230"/>
        <v>140</v>
      </c>
      <c r="GO410" s="158">
        <f t="shared" si="1230"/>
        <v>139</v>
      </c>
      <c r="GP410" s="157">
        <f t="shared" si="1231"/>
        <v>585.50000000000045</v>
      </c>
      <c r="GQ410" s="158">
        <f t="shared" si="1231"/>
        <v>645.5</v>
      </c>
      <c r="GR410" s="157">
        <f t="shared" si="1232"/>
        <v>10210.000000000018</v>
      </c>
      <c r="GS410" s="158">
        <f t="shared" si="1232"/>
        <v>10631.999999999996</v>
      </c>
      <c r="GT410" s="157">
        <f t="shared" si="1233"/>
        <v>994</v>
      </c>
      <c r="GU410" s="158">
        <f t="shared" si="1233"/>
        <v>995</v>
      </c>
      <c r="GV410" s="157">
        <f t="shared" si="1233"/>
        <v>994</v>
      </c>
      <c r="GW410" s="158">
        <f t="shared" si="1233"/>
        <v>995</v>
      </c>
      <c r="GX410" s="157">
        <f t="shared" si="1234"/>
        <v>3976.9999999999995</v>
      </c>
      <c r="GY410" s="158">
        <f t="shared" si="1234"/>
        <v>3964.4999999999986</v>
      </c>
      <c r="GZ410" s="157">
        <f t="shared" si="1234"/>
        <v>106159.00000000004</v>
      </c>
      <c r="HA410" s="158">
        <f t="shared" si="1234"/>
        <v>101921.00000000028</v>
      </c>
      <c r="HB410" s="157">
        <f t="shared" si="1235"/>
        <v>0</v>
      </c>
      <c r="HC410" s="158">
        <f t="shared" si="1235"/>
        <v>0</v>
      </c>
      <c r="HD410" s="157">
        <f t="shared" si="1235"/>
        <v>0</v>
      </c>
      <c r="HE410" s="158">
        <f t="shared" si="1235"/>
        <v>0</v>
      </c>
      <c r="HF410" s="157" t="str">
        <f t="shared" si="1236"/>
        <v/>
      </c>
      <c r="HG410" s="158" t="str">
        <f t="shared" si="1236"/>
        <v/>
      </c>
      <c r="HH410" s="157" t="str">
        <f t="shared" si="1237"/>
        <v/>
      </c>
      <c r="HI410" s="158" t="str">
        <f t="shared" si="1237"/>
        <v/>
      </c>
      <c r="HJ410" s="157">
        <f t="shared" si="1238"/>
        <v>4012.9999999999995</v>
      </c>
      <c r="HK410" s="158">
        <f t="shared" si="1238"/>
        <v>3976.4999999999986</v>
      </c>
      <c r="HL410" s="157">
        <f t="shared" si="1239"/>
        <v>106496.00000000004</v>
      </c>
      <c r="HM410" s="158">
        <f t="shared" si="1239"/>
        <v>102079.00000000026</v>
      </c>
    </row>
    <row r="411" spans="1:221" s="82" customFormat="1" ht="15" customHeight="1">
      <c r="A411" s="12" t="s">
        <v>809</v>
      </c>
      <c r="B411" s="11" t="s">
        <v>821</v>
      </c>
      <c r="C411" s="278"/>
      <c r="D411" s="9">
        <v>234155</v>
      </c>
      <c r="E411" s="9">
        <v>3</v>
      </c>
      <c r="F411" s="155">
        <v>857</v>
      </c>
      <c r="G411" s="156">
        <v>829</v>
      </c>
      <c r="H411" s="155">
        <v>0</v>
      </c>
      <c r="I411" s="156">
        <v>1</v>
      </c>
      <c r="J411" s="157">
        <f t="shared" si="1172"/>
        <v>857</v>
      </c>
      <c r="K411" s="158">
        <f t="shared" si="1172"/>
        <v>828</v>
      </c>
      <c r="L411" s="155">
        <v>120</v>
      </c>
      <c r="M411" s="156">
        <v>120</v>
      </c>
      <c r="N411" s="157">
        <f t="shared" si="1173"/>
        <v>857</v>
      </c>
      <c r="O411" s="158">
        <f t="shared" si="1173"/>
        <v>828</v>
      </c>
      <c r="P411" s="157">
        <f t="shared" si="1173"/>
        <v>857</v>
      </c>
      <c r="Q411" s="158">
        <f t="shared" si="1173"/>
        <v>828</v>
      </c>
      <c r="R411" s="155">
        <v>2</v>
      </c>
      <c r="S411" s="156">
        <v>0</v>
      </c>
      <c r="T411" s="157">
        <f t="shared" si="1174"/>
        <v>2</v>
      </c>
      <c r="U411" s="158">
        <f t="shared" si="1174"/>
        <v>0</v>
      </c>
      <c r="V411" s="155">
        <v>0</v>
      </c>
      <c r="W411" s="156">
        <v>0</v>
      </c>
      <c r="X411" s="157">
        <f t="shared" si="1175"/>
        <v>0</v>
      </c>
      <c r="Y411" s="158">
        <f t="shared" si="1175"/>
        <v>0</v>
      </c>
      <c r="Z411" s="155"/>
      <c r="AA411" s="156"/>
      <c r="AB411" s="157">
        <f t="shared" si="1176"/>
        <v>0</v>
      </c>
      <c r="AC411" s="158">
        <f t="shared" si="1176"/>
        <v>0</v>
      </c>
      <c r="AD411" s="157">
        <f t="shared" si="1177"/>
        <v>2</v>
      </c>
      <c r="AE411" s="158">
        <f t="shared" si="1177"/>
        <v>0</v>
      </c>
      <c r="AF411" s="157">
        <f t="shared" si="1178"/>
        <v>2</v>
      </c>
      <c r="AG411" s="158">
        <f t="shared" si="1178"/>
        <v>0</v>
      </c>
      <c r="AH411" s="155">
        <v>4.5</v>
      </c>
      <c r="AI411" s="156"/>
      <c r="AJ411" s="157">
        <f t="shared" si="1179"/>
        <v>9</v>
      </c>
      <c r="AK411" s="157">
        <f t="shared" si="1179"/>
        <v>0</v>
      </c>
      <c r="AL411" s="155"/>
      <c r="AM411" s="156"/>
      <c r="AN411" s="157">
        <f t="shared" si="1180"/>
        <v>0</v>
      </c>
      <c r="AO411" s="157">
        <f t="shared" si="1180"/>
        <v>0</v>
      </c>
      <c r="AP411" s="155"/>
      <c r="AQ411" s="156"/>
      <c r="AR411" s="157">
        <f t="shared" si="1181"/>
        <v>0</v>
      </c>
      <c r="AS411" s="158">
        <f t="shared" si="1181"/>
        <v>0</v>
      </c>
      <c r="AT411" s="157">
        <f t="shared" si="1182"/>
        <v>4.5</v>
      </c>
      <c r="AU411" s="158">
        <f t="shared" si="1182"/>
        <v>0</v>
      </c>
      <c r="AV411" s="157">
        <f t="shared" si="1183"/>
        <v>9</v>
      </c>
      <c r="AW411" s="158">
        <f t="shared" si="1183"/>
        <v>0</v>
      </c>
      <c r="AX411" s="155">
        <v>142</v>
      </c>
      <c r="AY411" s="156"/>
      <c r="AZ411" s="157">
        <f t="shared" si="1184"/>
        <v>284</v>
      </c>
      <c r="BA411" s="158">
        <f t="shared" si="1184"/>
        <v>0</v>
      </c>
      <c r="BB411" s="155"/>
      <c r="BC411" s="156"/>
      <c r="BD411" s="157">
        <f t="shared" si="1185"/>
        <v>0</v>
      </c>
      <c r="BE411" s="158">
        <f t="shared" si="1185"/>
        <v>0</v>
      </c>
      <c r="BF411" s="155"/>
      <c r="BG411" s="156"/>
      <c r="BH411" s="157">
        <f t="shared" si="1186"/>
        <v>0</v>
      </c>
      <c r="BI411" s="158">
        <f t="shared" si="1186"/>
        <v>0</v>
      </c>
      <c r="BJ411" s="157">
        <f t="shared" si="1187"/>
        <v>142</v>
      </c>
      <c r="BK411" s="158">
        <f t="shared" si="1187"/>
        <v>0</v>
      </c>
      <c r="BL411" s="157">
        <f t="shared" si="1188"/>
        <v>284</v>
      </c>
      <c r="BM411" s="158">
        <f t="shared" si="1188"/>
        <v>0</v>
      </c>
      <c r="BN411" s="155">
        <v>581</v>
      </c>
      <c r="BO411" s="156">
        <v>593</v>
      </c>
      <c r="BP411" s="157">
        <f t="shared" si="1189"/>
        <v>581</v>
      </c>
      <c r="BQ411" s="158">
        <f t="shared" si="1189"/>
        <v>593</v>
      </c>
      <c r="BR411" s="155">
        <v>7</v>
      </c>
      <c r="BS411" s="156">
        <v>11</v>
      </c>
      <c r="BT411" s="157">
        <f t="shared" si="1190"/>
        <v>7</v>
      </c>
      <c r="BU411" s="158">
        <f t="shared" si="1190"/>
        <v>11</v>
      </c>
      <c r="BV411" s="155"/>
      <c r="BW411" s="156"/>
      <c r="BX411" s="157">
        <f t="shared" si="1191"/>
        <v>0</v>
      </c>
      <c r="BY411" s="158">
        <f t="shared" si="1191"/>
        <v>0</v>
      </c>
      <c r="BZ411" s="157">
        <f t="shared" si="1192"/>
        <v>588</v>
      </c>
      <c r="CA411" s="158">
        <f t="shared" si="1192"/>
        <v>604</v>
      </c>
      <c r="CB411" s="157">
        <f t="shared" si="1193"/>
        <v>588</v>
      </c>
      <c r="CC411" s="158">
        <f t="shared" si="1193"/>
        <v>604</v>
      </c>
      <c r="CD411" s="155">
        <v>4.9104991394148003</v>
      </c>
      <c r="CE411" s="156">
        <v>4.8946037099494104</v>
      </c>
      <c r="CF411" s="157">
        <f t="shared" si="1194"/>
        <v>2852.9999999999991</v>
      </c>
      <c r="CG411" s="158">
        <f t="shared" si="1194"/>
        <v>2902.5000000000005</v>
      </c>
      <c r="CH411" s="155">
        <v>5.4285714285714297</v>
      </c>
      <c r="CI411" s="156">
        <v>5.8181818181818201</v>
      </c>
      <c r="CJ411" s="157">
        <f t="shared" si="1195"/>
        <v>38.000000000000007</v>
      </c>
      <c r="CK411" s="158">
        <f t="shared" si="1195"/>
        <v>64.000000000000028</v>
      </c>
      <c r="CL411" s="155"/>
      <c r="CM411" s="156"/>
      <c r="CN411" s="157">
        <f t="shared" si="1196"/>
        <v>0</v>
      </c>
      <c r="CO411" s="158">
        <f t="shared" si="1196"/>
        <v>0</v>
      </c>
      <c r="CP411" s="157">
        <f t="shared" si="1197"/>
        <v>4.9166666666666652</v>
      </c>
      <c r="CQ411" s="158">
        <f t="shared" si="1197"/>
        <v>4.9114238410596034</v>
      </c>
      <c r="CR411" s="157">
        <f t="shared" si="1198"/>
        <v>2890.9999999999991</v>
      </c>
      <c r="CS411" s="158">
        <f t="shared" si="1198"/>
        <v>2966.5000000000005</v>
      </c>
      <c r="CT411" s="155">
        <v>141.492254733219</v>
      </c>
      <c r="CU411" s="156">
        <v>141.63440134907299</v>
      </c>
      <c r="CV411" s="157">
        <f t="shared" si="1199"/>
        <v>82207.000000000233</v>
      </c>
      <c r="CW411" s="158">
        <f t="shared" si="1199"/>
        <v>83989.200000000288</v>
      </c>
      <c r="CX411" s="155">
        <v>117.71428571428601</v>
      </c>
      <c r="CY411" s="156">
        <v>122.809090909091</v>
      </c>
      <c r="CZ411" s="157">
        <f t="shared" si="1200"/>
        <v>824.00000000000205</v>
      </c>
      <c r="DA411" s="158">
        <f t="shared" si="1200"/>
        <v>1350.900000000001</v>
      </c>
      <c r="DB411" s="155"/>
      <c r="DC411" s="156"/>
      <c r="DD411" s="157">
        <f t="shared" si="1201"/>
        <v>0</v>
      </c>
      <c r="DE411" s="158">
        <f t="shared" si="1201"/>
        <v>0</v>
      </c>
      <c r="DF411" s="157">
        <f t="shared" si="1202"/>
        <v>141.20918367346979</v>
      </c>
      <c r="DG411" s="158">
        <f t="shared" si="1202"/>
        <v>141.2915562913912</v>
      </c>
      <c r="DH411" s="157">
        <f t="shared" si="1203"/>
        <v>83031.000000000233</v>
      </c>
      <c r="DI411" s="158">
        <f t="shared" si="1203"/>
        <v>85340.100000000282</v>
      </c>
      <c r="DJ411" s="157">
        <f t="shared" si="1204"/>
        <v>590</v>
      </c>
      <c r="DK411" s="158">
        <f t="shared" si="1204"/>
        <v>604</v>
      </c>
      <c r="DL411" s="157">
        <f t="shared" si="1204"/>
        <v>590</v>
      </c>
      <c r="DM411" s="158">
        <f t="shared" si="1204"/>
        <v>604</v>
      </c>
      <c r="DN411" s="157">
        <f t="shared" si="1205"/>
        <v>4.915254237288134</v>
      </c>
      <c r="DO411" s="158">
        <f t="shared" si="1205"/>
        <v>4.9114238410596034</v>
      </c>
      <c r="DP411" s="157">
        <f t="shared" si="1206"/>
        <v>2899.9999999999991</v>
      </c>
      <c r="DQ411" s="158">
        <f t="shared" si="1206"/>
        <v>2966.5000000000005</v>
      </c>
      <c r="DR411" s="157">
        <f t="shared" si="1207"/>
        <v>141.21186440678005</v>
      </c>
      <c r="DS411" s="158">
        <f t="shared" si="1207"/>
        <v>141.2915562913912</v>
      </c>
      <c r="DT411" s="157">
        <f t="shared" si="1208"/>
        <v>83315.000000000233</v>
      </c>
      <c r="DU411" s="158">
        <f t="shared" si="1208"/>
        <v>85340.100000000282</v>
      </c>
      <c r="DV411" s="155">
        <v>230</v>
      </c>
      <c r="DW411" s="156">
        <v>197</v>
      </c>
      <c r="DX411" s="157">
        <f t="shared" si="1209"/>
        <v>230</v>
      </c>
      <c r="DY411" s="158">
        <f t="shared" si="1209"/>
        <v>197</v>
      </c>
      <c r="DZ411" s="155">
        <v>19</v>
      </c>
      <c r="EA411" s="156">
        <v>15</v>
      </c>
      <c r="EB411" s="157">
        <f t="shared" si="1210"/>
        <v>19</v>
      </c>
      <c r="EC411" s="158">
        <f t="shared" si="1210"/>
        <v>15</v>
      </c>
      <c r="ED411" s="155"/>
      <c r="EE411" s="156"/>
      <c r="EF411" s="157">
        <f t="shared" si="1211"/>
        <v>0</v>
      </c>
      <c r="EG411" s="158">
        <f t="shared" si="1211"/>
        <v>0</v>
      </c>
      <c r="EH411" s="157">
        <f t="shared" si="1212"/>
        <v>249</v>
      </c>
      <c r="EI411" s="158">
        <f t="shared" si="1212"/>
        <v>212</v>
      </c>
      <c r="EJ411" s="157">
        <f t="shared" si="1213"/>
        <v>249</v>
      </c>
      <c r="EK411" s="158">
        <f t="shared" si="1213"/>
        <v>212</v>
      </c>
      <c r="EL411" s="155">
        <v>3.6739130434782599</v>
      </c>
      <c r="EM411" s="156">
        <v>3.60659898477157</v>
      </c>
      <c r="EN411" s="157">
        <f t="shared" si="1214"/>
        <v>844.99999999999977</v>
      </c>
      <c r="EO411" s="158">
        <f t="shared" si="1214"/>
        <v>710.49999999999932</v>
      </c>
      <c r="EP411" s="155">
        <v>4.0789473684210504</v>
      </c>
      <c r="EQ411" s="156">
        <v>4.0999999999999996</v>
      </c>
      <c r="ER411" s="157">
        <f t="shared" si="1215"/>
        <v>77.499999999999957</v>
      </c>
      <c r="ES411" s="158">
        <f t="shared" si="1215"/>
        <v>61.499999999999993</v>
      </c>
      <c r="ET411" s="155"/>
      <c r="EU411" s="156"/>
      <c r="EV411" s="157">
        <f t="shared" si="1216"/>
        <v>0</v>
      </c>
      <c r="EW411" s="158">
        <f t="shared" si="1216"/>
        <v>0</v>
      </c>
      <c r="EX411" s="157">
        <f t="shared" si="1217"/>
        <v>3.7048192771084327</v>
      </c>
      <c r="EY411" s="158">
        <f t="shared" si="1217"/>
        <v>3.6415094339622609</v>
      </c>
      <c r="EZ411" s="157">
        <f t="shared" si="1218"/>
        <v>922.49999999999977</v>
      </c>
      <c r="FA411" s="158">
        <f t="shared" si="1218"/>
        <v>771.99999999999932</v>
      </c>
      <c r="FB411" s="155">
        <v>99.591304347826096</v>
      </c>
      <c r="FC411" s="156">
        <v>98.880203045685306</v>
      </c>
      <c r="FD411" s="157">
        <f t="shared" si="1219"/>
        <v>22906.000000000004</v>
      </c>
      <c r="FE411" s="158">
        <f t="shared" si="1219"/>
        <v>19479.400000000005</v>
      </c>
      <c r="FF411" s="155">
        <v>73.105263157894697</v>
      </c>
      <c r="FG411" s="156">
        <v>64.733333333333306</v>
      </c>
      <c r="FH411" s="157">
        <f t="shared" si="1220"/>
        <v>1388.9999999999993</v>
      </c>
      <c r="FI411" s="158">
        <f t="shared" si="1220"/>
        <v>970.99999999999955</v>
      </c>
      <c r="FJ411" s="155"/>
      <c r="FK411" s="156"/>
      <c r="FL411" s="157">
        <f t="shared" si="1221"/>
        <v>0</v>
      </c>
      <c r="FM411" s="158">
        <f t="shared" si="1221"/>
        <v>0</v>
      </c>
      <c r="FN411" s="157">
        <f t="shared" si="1222"/>
        <v>97.57028112449801</v>
      </c>
      <c r="FO411" s="158">
        <f t="shared" si="1222"/>
        <v>96.464150943396248</v>
      </c>
      <c r="FP411" s="157">
        <f t="shared" si="1223"/>
        <v>24295.000000000004</v>
      </c>
      <c r="FQ411" s="158">
        <f t="shared" si="1223"/>
        <v>20450.400000000005</v>
      </c>
      <c r="FR411" s="155">
        <v>18</v>
      </c>
      <c r="FS411" s="156">
        <v>12</v>
      </c>
      <c r="FT411" s="157">
        <f t="shared" si="1224"/>
        <v>18</v>
      </c>
      <c r="FU411" s="158">
        <f t="shared" si="1224"/>
        <v>12</v>
      </c>
      <c r="FV411" s="155">
        <v>4.3888888888888902</v>
      </c>
      <c r="FW411" s="156">
        <v>7.25</v>
      </c>
      <c r="FX411" s="157">
        <f t="shared" si="1225"/>
        <v>79.000000000000028</v>
      </c>
      <c r="FY411" s="158">
        <f t="shared" si="1225"/>
        <v>87</v>
      </c>
      <c r="FZ411" s="155">
        <v>65.0555555555556</v>
      </c>
      <c r="GA411" s="156">
        <v>111.575</v>
      </c>
      <c r="GB411" s="157">
        <f t="shared" si="1226"/>
        <v>1171.0000000000009</v>
      </c>
      <c r="GC411" s="158">
        <f t="shared" si="1226"/>
        <v>1338.9</v>
      </c>
      <c r="GD411" s="157">
        <f t="shared" si="1227"/>
        <v>813</v>
      </c>
      <c r="GE411" s="158">
        <f t="shared" si="1227"/>
        <v>790</v>
      </c>
      <c r="GF411" s="157">
        <f t="shared" si="1227"/>
        <v>813</v>
      </c>
      <c r="GG411" s="158">
        <f t="shared" si="1227"/>
        <v>790</v>
      </c>
      <c r="GH411" s="157">
        <f t="shared" si="1228"/>
        <v>3706.9999999999991</v>
      </c>
      <c r="GI411" s="158">
        <f t="shared" si="1228"/>
        <v>3613</v>
      </c>
      <c r="GJ411" s="157">
        <f t="shared" si="1229"/>
        <v>105397.00000000023</v>
      </c>
      <c r="GK411" s="158">
        <f t="shared" si="1229"/>
        <v>103468.6000000003</v>
      </c>
      <c r="GL411" s="157">
        <f t="shared" si="1230"/>
        <v>26</v>
      </c>
      <c r="GM411" s="158">
        <f t="shared" si="1230"/>
        <v>26</v>
      </c>
      <c r="GN411" s="157">
        <f t="shared" si="1230"/>
        <v>26</v>
      </c>
      <c r="GO411" s="158">
        <f t="shared" si="1230"/>
        <v>26</v>
      </c>
      <c r="GP411" s="157">
        <f t="shared" si="1231"/>
        <v>115.49999999999997</v>
      </c>
      <c r="GQ411" s="158">
        <f t="shared" si="1231"/>
        <v>125.50000000000003</v>
      </c>
      <c r="GR411" s="157">
        <f t="shared" si="1232"/>
        <v>2213.0000000000014</v>
      </c>
      <c r="GS411" s="158">
        <f t="shared" si="1232"/>
        <v>2321.9000000000005</v>
      </c>
      <c r="GT411" s="157">
        <f t="shared" si="1233"/>
        <v>839</v>
      </c>
      <c r="GU411" s="158">
        <f t="shared" si="1233"/>
        <v>816</v>
      </c>
      <c r="GV411" s="157">
        <f t="shared" si="1233"/>
        <v>839</v>
      </c>
      <c r="GW411" s="158">
        <f t="shared" si="1233"/>
        <v>816</v>
      </c>
      <c r="GX411" s="157">
        <f t="shared" si="1234"/>
        <v>3822.4999999999991</v>
      </c>
      <c r="GY411" s="158">
        <f t="shared" si="1234"/>
        <v>3738.5</v>
      </c>
      <c r="GZ411" s="157">
        <f t="shared" si="1234"/>
        <v>107610.00000000023</v>
      </c>
      <c r="HA411" s="158">
        <f t="shared" si="1234"/>
        <v>105790.50000000029</v>
      </c>
      <c r="HB411" s="157">
        <f t="shared" si="1235"/>
        <v>0</v>
      </c>
      <c r="HC411" s="158">
        <f t="shared" si="1235"/>
        <v>0</v>
      </c>
      <c r="HD411" s="157">
        <f t="shared" si="1235"/>
        <v>0</v>
      </c>
      <c r="HE411" s="158">
        <f t="shared" si="1235"/>
        <v>0</v>
      </c>
      <c r="HF411" s="157" t="str">
        <f t="shared" si="1236"/>
        <v/>
      </c>
      <c r="HG411" s="158" t="str">
        <f t="shared" si="1236"/>
        <v/>
      </c>
      <c r="HH411" s="157" t="str">
        <f t="shared" si="1237"/>
        <v/>
      </c>
      <c r="HI411" s="158" t="str">
        <f t="shared" si="1237"/>
        <v/>
      </c>
      <c r="HJ411" s="157">
        <f t="shared" si="1238"/>
        <v>3901.4999999999991</v>
      </c>
      <c r="HK411" s="158">
        <f t="shared" si="1238"/>
        <v>3825.5</v>
      </c>
      <c r="HL411" s="157">
        <f t="shared" si="1239"/>
        <v>108781.00000000023</v>
      </c>
      <c r="HM411" s="158">
        <f t="shared" si="1239"/>
        <v>107129.40000000029</v>
      </c>
    </row>
    <row r="412" spans="1:221" s="82" customFormat="1" ht="15" customHeight="1">
      <c r="A412" s="12" t="s">
        <v>809</v>
      </c>
      <c r="B412" s="11" t="s">
        <v>822</v>
      </c>
      <c r="C412" s="278" t="s">
        <v>850</v>
      </c>
      <c r="D412" s="9">
        <v>231712</v>
      </c>
      <c r="E412" s="9">
        <v>5</v>
      </c>
      <c r="F412" s="155">
        <v>1299</v>
      </c>
      <c r="G412" s="156">
        <v>1255</v>
      </c>
      <c r="H412" s="155">
        <v>107</v>
      </c>
      <c r="I412" s="156">
        <v>87</v>
      </c>
      <c r="J412" s="157">
        <f t="shared" si="1172"/>
        <v>1192</v>
      </c>
      <c r="K412" s="158">
        <f t="shared" si="1172"/>
        <v>1168</v>
      </c>
      <c r="L412" s="155">
        <v>120</v>
      </c>
      <c r="M412" s="156">
        <v>120</v>
      </c>
      <c r="N412" s="157">
        <f t="shared" si="1173"/>
        <v>1192</v>
      </c>
      <c r="O412" s="158">
        <f t="shared" si="1173"/>
        <v>1168</v>
      </c>
      <c r="P412" s="157">
        <f t="shared" si="1173"/>
        <v>1192</v>
      </c>
      <c r="Q412" s="158">
        <f t="shared" si="1173"/>
        <v>1168</v>
      </c>
      <c r="R412" s="155">
        <v>0</v>
      </c>
      <c r="S412" s="156">
        <v>0</v>
      </c>
      <c r="T412" s="157">
        <f t="shared" si="1174"/>
        <v>0</v>
      </c>
      <c r="U412" s="158">
        <f t="shared" si="1174"/>
        <v>0</v>
      </c>
      <c r="V412" s="155">
        <v>0</v>
      </c>
      <c r="W412" s="156">
        <v>0</v>
      </c>
      <c r="X412" s="157">
        <f t="shared" si="1175"/>
        <v>0</v>
      </c>
      <c r="Y412" s="158">
        <f t="shared" si="1175"/>
        <v>0</v>
      </c>
      <c r="Z412" s="155"/>
      <c r="AA412" s="156"/>
      <c r="AB412" s="157">
        <f t="shared" si="1176"/>
        <v>0</v>
      </c>
      <c r="AC412" s="158">
        <f t="shared" si="1176"/>
        <v>0</v>
      </c>
      <c r="AD412" s="157">
        <f t="shared" si="1177"/>
        <v>0</v>
      </c>
      <c r="AE412" s="158">
        <f t="shared" si="1177"/>
        <v>0</v>
      </c>
      <c r="AF412" s="157">
        <f t="shared" si="1178"/>
        <v>0</v>
      </c>
      <c r="AG412" s="158">
        <f t="shared" si="1178"/>
        <v>0</v>
      </c>
      <c r="AH412" s="155"/>
      <c r="AI412" s="156"/>
      <c r="AJ412" s="157">
        <f t="shared" si="1179"/>
        <v>0</v>
      </c>
      <c r="AK412" s="157">
        <f t="shared" si="1179"/>
        <v>0</v>
      </c>
      <c r="AL412" s="155"/>
      <c r="AM412" s="156"/>
      <c r="AN412" s="157">
        <f t="shared" si="1180"/>
        <v>0</v>
      </c>
      <c r="AO412" s="157">
        <f t="shared" si="1180"/>
        <v>0</v>
      </c>
      <c r="AP412" s="155"/>
      <c r="AQ412" s="156"/>
      <c r="AR412" s="157">
        <f t="shared" si="1181"/>
        <v>0</v>
      </c>
      <c r="AS412" s="158">
        <f t="shared" si="1181"/>
        <v>0</v>
      </c>
      <c r="AT412" s="157">
        <f t="shared" si="1182"/>
        <v>0</v>
      </c>
      <c r="AU412" s="158">
        <f t="shared" si="1182"/>
        <v>0</v>
      </c>
      <c r="AV412" s="157">
        <f t="shared" si="1183"/>
        <v>0</v>
      </c>
      <c r="AW412" s="158">
        <f t="shared" si="1183"/>
        <v>0</v>
      </c>
      <c r="AX412" s="155"/>
      <c r="AY412" s="156"/>
      <c r="AZ412" s="157">
        <f t="shared" si="1184"/>
        <v>0</v>
      </c>
      <c r="BA412" s="158">
        <f t="shared" si="1184"/>
        <v>0</v>
      </c>
      <c r="BB412" s="155"/>
      <c r="BC412" s="156"/>
      <c r="BD412" s="157">
        <f t="shared" si="1185"/>
        <v>0</v>
      </c>
      <c r="BE412" s="158">
        <f t="shared" si="1185"/>
        <v>0</v>
      </c>
      <c r="BF412" s="155"/>
      <c r="BG412" s="156"/>
      <c r="BH412" s="157">
        <f t="shared" si="1186"/>
        <v>0</v>
      </c>
      <c r="BI412" s="158">
        <f t="shared" si="1186"/>
        <v>0</v>
      </c>
      <c r="BJ412" s="157">
        <f t="shared" si="1187"/>
        <v>0</v>
      </c>
      <c r="BK412" s="158">
        <f t="shared" si="1187"/>
        <v>0</v>
      </c>
      <c r="BL412" s="157">
        <f t="shared" si="1188"/>
        <v>0</v>
      </c>
      <c r="BM412" s="158">
        <f t="shared" si="1188"/>
        <v>0</v>
      </c>
      <c r="BN412" s="155">
        <v>1021</v>
      </c>
      <c r="BO412" s="156">
        <v>1009</v>
      </c>
      <c r="BP412" s="157">
        <f t="shared" si="1189"/>
        <v>1021</v>
      </c>
      <c r="BQ412" s="158">
        <f t="shared" si="1189"/>
        <v>1009</v>
      </c>
      <c r="BR412" s="155">
        <v>0</v>
      </c>
      <c r="BS412" s="156">
        <v>0</v>
      </c>
      <c r="BT412" s="157">
        <f t="shared" si="1190"/>
        <v>0</v>
      </c>
      <c r="BU412" s="158">
        <f t="shared" si="1190"/>
        <v>0</v>
      </c>
      <c r="BV412" s="155"/>
      <c r="BW412" s="156"/>
      <c r="BX412" s="157">
        <f t="shared" si="1191"/>
        <v>0</v>
      </c>
      <c r="BY412" s="158">
        <f t="shared" si="1191"/>
        <v>0</v>
      </c>
      <c r="BZ412" s="157">
        <f t="shared" si="1192"/>
        <v>1021</v>
      </c>
      <c r="CA412" s="158">
        <f t="shared" si="1192"/>
        <v>1009</v>
      </c>
      <c r="CB412" s="157">
        <f t="shared" si="1193"/>
        <v>1021</v>
      </c>
      <c r="CC412" s="158">
        <f t="shared" si="1193"/>
        <v>1009</v>
      </c>
      <c r="CD412" s="155">
        <v>4.1856023506366302</v>
      </c>
      <c r="CE412" s="156">
        <v>4.1897918731417203</v>
      </c>
      <c r="CF412" s="157">
        <f t="shared" si="1194"/>
        <v>4273.4999999999991</v>
      </c>
      <c r="CG412" s="158">
        <f t="shared" si="1194"/>
        <v>4227.4999999999955</v>
      </c>
      <c r="CH412" s="155"/>
      <c r="CI412" s="156"/>
      <c r="CJ412" s="157">
        <f t="shared" si="1195"/>
        <v>0</v>
      </c>
      <c r="CK412" s="158">
        <f t="shared" si="1195"/>
        <v>0</v>
      </c>
      <c r="CL412" s="155"/>
      <c r="CM412" s="156"/>
      <c r="CN412" s="157">
        <f t="shared" si="1196"/>
        <v>0</v>
      </c>
      <c r="CO412" s="158">
        <f t="shared" si="1196"/>
        <v>0</v>
      </c>
      <c r="CP412" s="157">
        <f t="shared" si="1197"/>
        <v>4.1856023506366302</v>
      </c>
      <c r="CQ412" s="158">
        <f t="shared" si="1197"/>
        <v>4.1897918731417203</v>
      </c>
      <c r="CR412" s="157">
        <f t="shared" si="1198"/>
        <v>4273.4999999999991</v>
      </c>
      <c r="CS412" s="158">
        <f t="shared" si="1198"/>
        <v>4227.4999999999955</v>
      </c>
      <c r="CT412" s="155">
        <v>122.460333006856</v>
      </c>
      <c r="CU412" s="156">
        <v>122.36769078295301</v>
      </c>
      <c r="CV412" s="157">
        <f t="shared" si="1199"/>
        <v>125031.99999999999</v>
      </c>
      <c r="CW412" s="158">
        <f t="shared" si="1199"/>
        <v>123468.99999999958</v>
      </c>
      <c r="CX412" s="155"/>
      <c r="CY412" s="156"/>
      <c r="CZ412" s="157">
        <f t="shared" si="1200"/>
        <v>0</v>
      </c>
      <c r="DA412" s="158">
        <f t="shared" si="1200"/>
        <v>0</v>
      </c>
      <c r="DB412" s="155"/>
      <c r="DC412" s="156"/>
      <c r="DD412" s="157">
        <f t="shared" si="1201"/>
        <v>0</v>
      </c>
      <c r="DE412" s="158">
        <f t="shared" si="1201"/>
        <v>0</v>
      </c>
      <c r="DF412" s="157">
        <f t="shared" si="1202"/>
        <v>122.460333006856</v>
      </c>
      <c r="DG412" s="158">
        <f t="shared" si="1202"/>
        <v>122.36769078295301</v>
      </c>
      <c r="DH412" s="157">
        <f t="shared" si="1203"/>
        <v>125031.99999999999</v>
      </c>
      <c r="DI412" s="158">
        <f t="shared" si="1203"/>
        <v>123468.99999999958</v>
      </c>
      <c r="DJ412" s="157">
        <f t="shared" si="1204"/>
        <v>1021</v>
      </c>
      <c r="DK412" s="158">
        <f t="shared" si="1204"/>
        <v>1009</v>
      </c>
      <c r="DL412" s="157">
        <f t="shared" si="1204"/>
        <v>1021</v>
      </c>
      <c r="DM412" s="158">
        <f t="shared" si="1204"/>
        <v>1009</v>
      </c>
      <c r="DN412" s="157">
        <f t="shared" si="1205"/>
        <v>4.1856023506366302</v>
      </c>
      <c r="DO412" s="158">
        <f t="shared" si="1205"/>
        <v>4.1897918731417203</v>
      </c>
      <c r="DP412" s="157">
        <f t="shared" si="1206"/>
        <v>4273.4999999999991</v>
      </c>
      <c r="DQ412" s="158">
        <f t="shared" si="1206"/>
        <v>4227.4999999999955</v>
      </c>
      <c r="DR412" s="157">
        <f t="shared" si="1207"/>
        <v>122.460333006856</v>
      </c>
      <c r="DS412" s="158">
        <f t="shared" si="1207"/>
        <v>122.36769078295301</v>
      </c>
      <c r="DT412" s="157">
        <f t="shared" si="1208"/>
        <v>125031.99999999999</v>
      </c>
      <c r="DU412" s="158">
        <f t="shared" si="1208"/>
        <v>123468.99999999958</v>
      </c>
      <c r="DV412" s="155">
        <v>164</v>
      </c>
      <c r="DW412" s="156">
        <v>155</v>
      </c>
      <c r="DX412" s="157">
        <f t="shared" si="1209"/>
        <v>164</v>
      </c>
      <c r="DY412" s="158">
        <f t="shared" si="1209"/>
        <v>155</v>
      </c>
      <c r="DZ412" s="155">
        <v>6</v>
      </c>
      <c r="EA412" s="156">
        <v>4</v>
      </c>
      <c r="EB412" s="157">
        <f t="shared" si="1210"/>
        <v>6</v>
      </c>
      <c r="EC412" s="158">
        <f t="shared" si="1210"/>
        <v>4</v>
      </c>
      <c r="ED412" s="155"/>
      <c r="EE412" s="156"/>
      <c r="EF412" s="157">
        <f t="shared" si="1211"/>
        <v>0</v>
      </c>
      <c r="EG412" s="158">
        <f t="shared" si="1211"/>
        <v>0</v>
      </c>
      <c r="EH412" s="157">
        <f t="shared" si="1212"/>
        <v>170</v>
      </c>
      <c r="EI412" s="158">
        <f t="shared" si="1212"/>
        <v>159</v>
      </c>
      <c r="EJ412" s="157">
        <f t="shared" si="1213"/>
        <v>170</v>
      </c>
      <c r="EK412" s="158">
        <f t="shared" si="1213"/>
        <v>159</v>
      </c>
      <c r="EL412" s="155">
        <v>3.1006097560975601</v>
      </c>
      <c r="EM412" s="156">
        <v>3.12903225806452</v>
      </c>
      <c r="EN412" s="157">
        <f t="shared" si="1214"/>
        <v>508.49999999999983</v>
      </c>
      <c r="EO412" s="158">
        <f t="shared" si="1214"/>
        <v>485.00000000000063</v>
      </c>
      <c r="EP412" s="155">
        <v>3.6666666666666701</v>
      </c>
      <c r="EQ412" s="156">
        <v>3.25</v>
      </c>
      <c r="ER412" s="157">
        <f t="shared" si="1215"/>
        <v>22.000000000000021</v>
      </c>
      <c r="ES412" s="158">
        <f t="shared" si="1215"/>
        <v>13</v>
      </c>
      <c r="ET412" s="155"/>
      <c r="EU412" s="156"/>
      <c r="EV412" s="157">
        <f t="shared" si="1216"/>
        <v>0</v>
      </c>
      <c r="EW412" s="158">
        <f t="shared" si="1216"/>
        <v>0</v>
      </c>
      <c r="EX412" s="157">
        <f t="shared" si="1217"/>
        <v>3.1205882352941168</v>
      </c>
      <c r="EY412" s="158">
        <f t="shared" si="1217"/>
        <v>3.132075471698117</v>
      </c>
      <c r="EZ412" s="157">
        <f t="shared" si="1218"/>
        <v>530.49999999999989</v>
      </c>
      <c r="FA412" s="158">
        <f t="shared" si="1218"/>
        <v>498.00000000000057</v>
      </c>
      <c r="FB412" s="155">
        <v>83.121951219512198</v>
      </c>
      <c r="FC412" s="156">
        <v>85.954838709677404</v>
      </c>
      <c r="FD412" s="157">
        <f t="shared" si="1219"/>
        <v>13632</v>
      </c>
      <c r="FE412" s="158">
        <f t="shared" si="1219"/>
        <v>13322.999999999998</v>
      </c>
      <c r="FF412" s="155">
        <v>77.3333333333333</v>
      </c>
      <c r="FG412" s="156">
        <v>60.5</v>
      </c>
      <c r="FH412" s="157">
        <f t="shared" si="1220"/>
        <v>463.99999999999977</v>
      </c>
      <c r="FI412" s="158">
        <f t="shared" si="1220"/>
        <v>242</v>
      </c>
      <c r="FJ412" s="155"/>
      <c r="FK412" s="156"/>
      <c r="FL412" s="157">
        <f t="shared" si="1221"/>
        <v>0</v>
      </c>
      <c r="FM412" s="158">
        <f t="shared" si="1221"/>
        <v>0</v>
      </c>
      <c r="FN412" s="157">
        <f t="shared" si="1222"/>
        <v>82.917647058823533</v>
      </c>
      <c r="FO412" s="158">
        <f t="shared" si="1222"/>
        <v>85.31446540880502</v>
      </c>
      <c r="FP412" s="157">
        <f t="shared" si="1223"/>
        <v>14096</v>
      </c>
      <c r="FQ412" s="158">
        <f t="shared" si="1223"/>
        <v>13564.999999999998</v>
      </c>
      <c r="FR412" s="155">
        <v>1</v>
      </c>
      <c r="FS412" s="156">
        <v>0</v>
      </c>
      <c r="FT412" s="157">
        <f t="shared" si="1224"/>
        <v>1</v>
      </c>
      <c r="FU412" s="158">
        <f t="shared" si="1224"/>
        <v>0</v>
      </c>
      <c r="FV412" s="155">
        <v>4</v>
      </c>
      <c r="FW412" s="156"/>
      <c r="FX412" s="157">
        <f t="shared" si="1225"/>
        <v>4</v>
      </c>
      <c r="FY412" s="158">
        <f t="shared" si="1225"/>
        <v>0</v>
      </c>
      <c r="FZ412" s="155">
        <v>33</v>
      </c>
      <c r="GA412" s="156"/>
      <c r="GB412" s="157">
        <f t="shared" si="1226"/>
        <v>33</v>
      </c>
      <c r="GC412" s="158">
        <f t="shared" si="1226"/>
        <v>0</v>
      </c>
      <c r="GD412" s="157">
        <f t="shared" si="1227"/>
        <v>1185</v>
      </c>
      <c r="GE412" s="158">
        <f t="shared" si="1227"/>
        <v>1164</v>
      </c>
      <c r="GF412" s="157">
        <f t="shared" si="1227"/>
        <v>1185</v>
      </c>
      <c r="GG412" s="158">
        <f t="shared" si="1227"/>
        <v>1164</v>
      </c>
      <c r="GH412" s="157">
        <f t="shared" si="1228"/>
        <v>4781.9999999999991</v>
      </c>
      <c r="GI412" s="158">
        <f t="shared" si="1228"/>
        <v>4712.4999999999964</v>
      </c>
      <c r="GJ412" s="157">
        <f t="shared" si="1229"/>
        <v>138664</v>
      </c>
      <c r="GK412" s="158">
        <f t="shared" si="1229"/>
        <v>136791.99999999956</v>
      </c>
      <c r="GL412" s="157">
        <f t="shared" si="1230"/>
        <v>6</v>
      </c>
      <c r="GM412" s="158">
        <f t="shared" si="1230"/>
        <v>4</v>
      </c>
      <c r="GN412" s="157">
        <f t="shared" si="1230"/>
        <v>6</v>
      </c>
      <c r="GO412" s="158">
        <f t="shared" si="1230"/>
        <v>4</v>
      </c>
      <c r="GP412" s="157">
        <f t="shared" si="1231"/>
        <v>22.000000000000021</v>
      </c>
      <c r="GQ412" s="158">
        <f t="shared" si="1231"/>
        <v>13</v>
      </c>
      <c r="GR412" s="157">
        <f t="shared" si="1232"/>
        <v>463.99999999999977</v>
      </c>
      <c r="GS412" s="158">
        <f t="shared" si="1232"/>
        <v>242</v>
      </c>
      <c r="GT412" s="157">
        <f t="shared" si="1233"/>
        <v>1191</v>
      </c>
      <c r="GU412" s="158">
        <f t="shared" si="1233"/>
        <v>1168</v>
      </c>
      <c r="GV412" s="157">
        <f t="shared" si="1233"/>
        <v>1191</v>
      </c>
      <c r="GW412" s="158">
        <f t="shared" si="1233"/>
        <v>1168</v>
      </c>
      <c r="GX412" s="157">
        <f t="shared" si="1234"/>
        <v>4803.9999999999991</v>
      </c>
      <c r="GY412" s="158">
        <f t="shared" si="1234"/>
        <v>4725.4999999999964</v>
      </c>
      <c r="GZ412" s="157">
        <f t="shared" si="1234"/>
        <v>139128</v>
      </c>
      <c r="HA412" s="158">
        <f t="shared" si="1234"/>
        <v>137033.99999999956</v>
      </c>
      <c r="HB412" s="157">
        <f t="shared" si="1235"/>
        <v>0</v>
      </c>
      <c r="HC412" s="158">
        <f t="shared" si="1235"/>
        <v>0</v>
      </c>
      <c r="HD412" s="157">
        <f t="shared" si="1235"/>
        <v>0</v>
      </c>
      <c r="HE412" s="158">
        <f t="shared" si="1235"/>
        <v>0</v>
      </c>
      <c r="HF412" s="157" t="str">
        <f t="shared" si="1236"/>
        <v/>
      </c>
      <c r="HG412" s="158" t="str">
        <f t="shared" si="1236"/>
        <v/>
      </c>
      <c r="HH412" s="157" t="str">
        <f t="shared" si="1237"/>
        <v/>
      </c>
      <c r="HI412" s="158" t="str">
        <f t="shared" si="1237"/>
        <v/>
      </c>
      <c r="HJ412" s="157">
        <f t="shared" si="1238"/>
        <v>4807.9999999999991</v>
      </c>
      <c r="HK412" s="158">
        <f t="shared" si="1238"/>
        <v>4725.4999999999964</v>
      </c>
      <c r="HL412" s="157">
        <f t="shared" si="1239"/>
        <v>139161</v>
      </c>
      <c r="HM412" s="158">
        <f t="shared" si="1239"/>
        <v>137033.99999999956</v>
      </c>
    </row>
    <row r="413" spans="1:221" s="82" customFormat="1" ht="15" customHeight="1">
      <c r="A413" s="12" t="s">
        <v>809</v>
      </c>
      <c r="B413" s="11" t="s">
        <v>823</v>
      </c>
      <c r="C413" s="278"/>
      <c r="D413" s="9">
        <v>233897</v>
      </c>
      <c r="E413" s="9">
        <v>6</v>
      </c>
      <c r="F413" s="155">
        <v>312</v>
      </c>
      <c r="G413" s="156">
        <v>283</v>
      </c>
      <c r="H413" s="155">
        <v>11</v>
      </c>
      <c r="I413" s="156">
        <v>5</v>
      </c>
      <c r="J413" s="157">
        <f t="shared" si="1172"/>
        <v>301</v>
      </c>
      <c r="K413" s="158">
        <f t="shared" si="1172"/>
        <v>278</v>
      </c>
      <c r="L413" s="155">
        <v>120</v>
      </c>
      <c r="M413" s="156">
        <v>120</v>
      </c>
      <c r="N413" s="157">
        <f t="shared" si="1173"/>
        <v>301</v>
      </c>
      <c r="O413" s="158">
        <f t="shared" si="1173"/>
        <v>278</v>
      </c>
      <c r="P413" s="157">
        <f t="shared" si="1173"/>
        <v>301</v>
      </c>
      <c r="Q413" s="158">
        <f t="shared" si="1173"/>
        <v>278</v>
      </c>
      <c r="R413" s="155">
        <v>4</v>
      </c>
      <c r="S413" s="156">
        <v>1</v>
      </c>
      <c r="T413" s="157">
        <f t="shared" si="1174"/>
        <v>4</v>
      </c>
      <c r="U413" s="158">
        <f t="shared" si="1174"/>
        <v>1</v>
      </c>
      <c r="V413" s="155">
        <v>0</v>
      </c>
      <c r="W413" s="156">
        <v>0</v>
      </c>
      <c r="X413" s="157">
        <f t="shared" si="1175"/>
        <v>0</v>
      </c>
      <c r="Y413" s="158">
        <f t="shared" si="1175"/>
        <v>0</v>
      </c>
      <c r="Z413" s="155"/>
      <c r="AA413" s="156"/>
      <c r="AB413" s="157">
        <f t="shared" si="1176"/>
        <v>0</v>
      </c>
      <c r="AC413" s="158">
        <f t="shared" si="1176"/>
        <v>0</v>
      </c>
      <c r="AD413" s="157">
        <f t="shared" si="1177"/>
        <v>4</v>
      </c>
      <c r="AE413" s="158">
        <f t="shared" si="1177"/>
        <v>1</v>
      </c>
      <c r="AF413" s="157">
        <f t="shared" si="1178"/>
        <v>4</v>
      </c>
      <c r="AG413" s="158">
        <f t="shared" si="1178"/>
        <v>1</v>
      </c>
      <c r="AH413" s="155">
        <v>6.5</v>
      </c>
      <c r="AI413" s="156">
        <v>6</v>
      </c>
      <c r="AJ413" s="157">
        <f t="shared" si="1179"/>
        <v>26</v>
      </c>
      <c r="AK413" s="157">
        <f t="shared" si="1179"/>
        <v>6</v>
      </c>
      <c r="AL413" s="155"/>
      <c r="AM413" s="156"/>
      <c r="AN413" s="157">
        <f t="shared" si="1180"/>
        <v>0</v>
      </c>
      <c r="AO413" s="157">
        <f t="shared" si="1180"/>
        <v>0</v>
      </c>
      <c r="AP413" s="155"/>
      <c r="AQ413" s="156"/>
      <c r="AR413" s="157">
        <f t="shared" si="1181"/>
        <v>0</v>
      </c>
      <c r="AS413" s="158">
        <f t="shared" si="1181"/>
        <v>0</v>
      </c>
      <c r="AT413" s="157">
        <f t="shared" si="1182"/>
        <v>6.5</v>
      </c>
      <c r="AU413" s="158">
        <f t="shared" si="1182"/>
        <v>6</v>
      </c>
      <c r="AV413" s="157">
        <f t="shared" si="1183"/>
        <v>26</v>
      </c>
      <c r="AW413" s="158">
        <f t="shared" si="1183"/>
        <v>6</v>
      </c>
      <c r="AX413" s="155">
        <v>130.625</v>
      </c>
      <c r="AY413" s="156">
        <v>173</v>
      </c>
      <c r="AZ413" s="157">
        <f t="shared" si="1184"/>
        <v>522.5</v>
      </c>
      <c r="BA413" s="158">
        <f t="shared" si="1184"/>
        <v>173</v>
      </c>
      <c r="BB413" s="155"/>
      <c r="BC413" s="156"/>
      <c r="BD413" s="157">
        <f t="shared" si="1185"/>
        <v>0</v>
      </c>
      <c r="BE413" s="158">
        <f t="shared" si="1185"/>
        <v>0</v>
      </c>
      <c r="BF413" s="155"/>
      <c r="BG413" s="156"/>
      <c r="BH413" s="157">
        <f t="shared" si="1186"/>
        <v>0</v>
      </c>
      <c r="BI413" s="158">
        <f t="shared" si="1186"/>
        <v>0</v>
      </c>
      <c r="BJ413" s="157">
        <f t="shared" si="1187"/>
        <v>130.625</v>
      </c>
      <c r="BK413" s="158">
        <f t="shared" si="1187"/>
        <v>173</v>
      </c>
      <c r="BL413" s="157">
        <f t="shared" si="1188"/>
        <v>522.5</v>
      </c>
      <c r="BM413" s="158">
        <f t="shared" si="1188"/>
        <v>173</v>
      </c>
      <c r="BN413" s="155">
        <v>177</v>
      </c>
      <c r="BO413" s="156">
        <v>166</v>
      </c>
      <c r="BP413" s="157">
        <f t="shared" si="1189"/>
        <v>177</v>
      </c>
      <c r="BQ413" s="158">
        <f t="shared" si="1189"/>
        <v>166</v>
      </c>
      <c r="BR413" s="155">
        <v>20</v>
      </c>
      <c r="BS413" s="156">
        <v>18</v>
      </c>
      <c r="BT413" s="157">
        <f t="shared" si="1190"/>
        <v>20</v>
      </c>
      <c r="BU413" s="158">
        <f t="shared" si="1190"/>
        <v>18</v>
      </c>
      <c r="BV413" s="155"/>
      <c r="BW413" s="156"/>
      <c r="BX413" s="157">
        <f t="shared" si="1191"/>
        <v>0</v>
      </c>
      <c r="BY413" s="158">
        <f t="shared" si="1191"/>
        <v>0</v>
      </c>
      <c r="BZ413" s="157">
        <f t="shared" si="1192"/>
        <v>197</v>
      </c>
      <c r="CA413" s="158">
        <f t="shared" si="1192"/>
        <v>184</v>
      </c>
      <c r="CB413" s="157">
        <f t="shared" si="1193"/>
        <v>197</v>
      </c>
      <c r="CC413" s="158">
        <f t="shared" si="1193"/>
        <v>184</v>
      </c>
      <c r="CD413" s="155">
        <v>5.0423728813559299</v>
      </c>
      <c r="CE413" s="156">
        <v>4.6867469879518104</v>
      </c>
      <c r="CF413" s="157">
        <f t="shared" si="1194"/>
        <v>892.49999999999955</v>
      </c>
      <c r="CG413" s="158">
        <f t="shared" si="1194"/>
        <v>778.00000000000057</v>
      </c>
      <c r="CH413" s="155">
        <v>5.9</v>
      </c>
      <c r="CI413" s="156">
        <v>6.1944444444444402</v>
      </c>
      <c r="CJ413" s="157">
        <f t="shared" si="1195"/>
        <v>118</v>
      </c>
      <c r="CK413" s="158">
        <f t="shared" si="1195"/>
        <v>111.49999999999993</v>
      </c>
      <c r="CL413" s="155"/>
      <c r="CM413" s="156"/>
      <c r="CN413" s="157">
        <f t="shared" si="1196"/>
        <v>0</v>
      </c>
      <c r="CO413" s="158">
        <f t="shared" si="1196"/>
        <v>0</v>
      </c>
      <c r="CP413" s="157">
        <f t="shared" si="1197"/>
        <v>5.1294416243654801</v>
      </c>
      <c r="CQ413" s="158">
        <f t="shared" si="1197"/>
        <v>4.8342391304347849</v>
      </c>
      <c r="CR413" s="157">
        <f t="shared" si="1198"/>
        <v>1010.4999999999995</v>
      </c>
      <c r="CS413" s="158">
        <f t="shared" si="1198"/>
        <v>889.50000000000045</v>
      </c>
      <c r="CT413" s="155">
        <v>143.81073446327699</v>
      </c>
      <c r="CU413" s="156">
        <v>132.14457831325299</v>
      </c>
      <c r="CV413" s="157">
        <f t="shared" si="1199"/>
        <v>25454.500000000025</v>
      </c>
      <c r="CW413" s="158">
        <f t="shared" si="1199"/>
        <v>21935.999999999996</v>
      </c>
      <c r="CX413" s="155">
        <v>174.25</v>
      </c>
      <c r="CY413" s="156">
        <v>141.055555555556</v>
      </c>
      <c r="CZ413" s="157">
        <f t="shared" si="1200"/>
        <v>3485</v>
      </c>
      <c r="DA413" s="158">
        <f t="shared" si="1200"/>
        <v>2539.0000000000082</v>
      </c>
      <c r="DB413" s="155"/>
      <c r="DC413" s="156"/>
      <c r="DD413" s="157">
        <f t="shared" si="1201"/>
        <v>0</v>
      </c>
      <c r="DE413" s="158">
        <f t="shared" si="1201"/>
        <v>0</v>
      </c>
      <c r="DF413" s="157">
        <f t="shared" si="1202"/>
        <v>146.90101522842653</v>
      </c>
      <c r="DG413" s="158">
        <f t="shared" si="1202"/>
        <v>133.01630434782609</v>
      </c>
      <c r="DH413" s="157">
        <f t="shared" si="1203"/>
        <v>28939.500000000025</v>
      </c>
      <c r="DI413" s="158">
        <f t="shared" si="1203"/>
        <v>24475</v>
      </c>
      <c r="DJ413" s="157">
        <f t="shared" si="1204"/>
        <v>201</v>
      </c>
      <c r="DK413" s="158">
        <f t="shared" si="1204"/>
        <v>185</v>
      </c>
      <c r="DL413" s="157">
        <f t="shared" si="1204"/>
        <v>201</v>
      </c>
      <c r="DM413" s="158">
        <f t="shared" si="1204"/>
        <v>185</v>
      </c>
      <c r="DN413" s="157">
        <f t="shared" si="1205"/>
        <v>5.1567164179104452</v>
      </c>
      <c r="DO413" s="158">
        <f t="shared" si="1205"/>
        <v>4.8405405405405428</v>
      </c>
      <c r="DP413" s="157">
        <f t="shared" si="1206"/>
        <v>1036.4999999999995</v>
      </c>
      <c r="DQ413" s="158">
        <f t="shared" si="1206"/>
        <v>895.50000000000045</v>
      </c>
      <c r="DR413" s="157">
        <f t="shared" si="1207"/>
        <v>146.57711442786083</v>
      </c>
      <c r="DS413" s="158">
        <f t="shared" si="1207"/>
        <v>133.23243243243243</v>
      </c>
      <c r="DT413" s="157">
        <f t="shared" si="1208"/>
        <v>29462.000000000029</v>
      </c>
      <c r="DU413" s="158">
        <f t="shared" si="1208"/>
        <v>24648</v>
      </c>
      <c r="DV413" s="155">
        <v>83</v>
      </c>
      <c r="DW413" s="156">
        <v>73</v>
      </c>
      <c r="DX413" s="157">
        <f t="shared" si="1209"/>
        <v>83</v>
      </c>
      <c r="DY413" s="158">
        <f t="shared" si="1209"/>
        <v>73</v>
      </c>
      <c r="DZ413" s="155">
        <v>9</v>
      </c>
      <c r="EA413" s="156">
        <v>6</v>
      </c>
      <c r="EB413" s="157">
        <f t="shared" si="1210"/>
        <v>9</v>
      </c>
      <c r="EC413" s="158">
        <f t="shared" si="1210"/>
        <v>6</v>
      </c>
      <c r="ED413" s="155"/>
      <c r="EE413" s="156"/>
      <c r="EF413" s="157">
        <f t="shared" si="1211"/>
        <v>0</v>
      </c>
      <c r="EG413" s="158">
        <f t="shared" si="1211"/>
        <v>0</v>
      </c>
      <c r="EH413" s="157">
        <f t="shared" si="1212"/>
        <v>92</v>
      </c>
      <c r="EI413" s="158">
        <f t="shared" si="1212"/>
        <v>79</v>
      </c>
      <c r="EJ413" s="157">
        <f t="shared" si="1213"/>
        <v>92</v>
      </c>
      <c r="EK413" s="158">
        <f t="shared" si="1213"/>
        <v>79</v>
      </c>
      <c r="EL413" s="155">
        <v>3.6626506024096401</v>
      </c>
      <c r="EM413" s="156">
        <v>4.1575342465753398</v>
      </c>
      <c r="EN413" s="157">
        <f t="shared" si="1214"/>
        <v>304.00000000000011</v>
      </c>
      <c r="EO413" s="158">
        <f t="shared" si="1214"/>
        <v>303.49999999999983</v>
      </c>
      <c r="EP413" s="155">
        <v>3.8333333333333299</v>
      </c>
      <c r="EQ413" s="156">
        <v>8.1666666666666696</v>
      </c>
      <c r="ER413" s="157">
        <f t="shared" si="1215"/>
        <v>34.499999999999972</v>
      </c>
      <c r="ES413" s="158">
        <f t="shared" si="1215"/>
        <v>49.000000000000014</v>
      </c>
      <c r="ET413" s="155"/>
      <c r="EU413" s="156"/>
      <c r="EV413" s="157">
        <f t="shared" si="1216"/>
        <v>0</v>
      </c>
      <c r="EW413" s="158">
        <f t="shared" si="1216"/>
        <v>0</v>
      </c>
      <c r="EX413" s="157">
        <f t="shared" si="1217"/>
        <v>3.6793478260869579</v>
      </c>
      <c r="EY413" s="158">
        <f t="shared" si="1217"/>
        <v>4.4620253164556942</v>
      </c>
      <c r="EZ413" s="157">
        <f t="shared" si="1218"/>
        <v>338.50000000000011</v>
      </c>
      <c r="FA413" s="158">
        <f t="shared" si="1218"/>
        <v>352.49999999999983</v>
      </c>
      <c r="FB413" s="155">
        <v>97.168674698795201</v>
      </c>
      <c r="FC413" s="156">
        <v>99.342465753424705</v>
      </c>
      <c r="FD413" s="157">
        <f t="shared" si="1219"/>
        <v>8065.0000000000018</v>
      </c>
      <c r="FE413" s="158">
        <f t="shared" si="1219"/>
        <v>7252.0000000000036</v>
      </c>
      <c r="FF413" s="155">
        <v>98.8888888888889</v>
      </c>
      <c r="FG413" s="156">
        <v>84.6666666666667</v>
      </c>
      <c r="FH413" s="157">
        <f t="shared" si="1220"/>
        <v>890.00000000000011</v>
      </c>
      <c r="FI413" s="158">
        <f t="shared" si="1220"/>
        <v>508.00000000000023</v>
      </c>
      <c r="FJ413" s="155"/>
      <c r="FK413" s="156"/>
      <c r="FL413" s="157">
        <f t="shared" si="1221"/>
        <v>0</v>
      </c>
      <c r="FM413" s="158">
        <f t="shared" si="1221"/>
        <v>0</v>
      </c>
      <c r="FN413" s="157">
        <f t="shared" si="1222"/>
        <v>97.336956521739154</v>
      </c>
      <c r="FO413" s="158">
        <f t="shared" si="1222"/>
        <v>98.227848101265863</v>
      </c>
      <c r="FP413" s="157">
        <f t="shared" si="1223"/>
        <v>8955.0000000000018</v>
      </c>
      <c r="FQ413" s="158">
        <f t="shared" si="1223"/>
        <v>7760.0000000000036</v>
      </c>
      <c r="FR413" s="155">
        <v>8</v>
      </c>
      <c r="FS413" s="156">
        <v>14</v>
      </c>
      <c r="FT413" s="157">
        <f t="shared" si="1224"/>
        <v>8</v>
      </c>
      <c r="FU413" s="158">
        <f t="shared" si="1224"/>
        <v>14</v>
      </c>
      <c r="FV413" s="155">
        <v>7</v>
      </c>
      <c r="FW413" s="156">
        <v>4.0714285714285703</v>
      </c>
      <c r="FX413" s="157">
        <f t="shared" si="1225"/>
        <v>56</v>
      </c>
      <c r="FY413" s="158">
        <f t="shared" si="1225"/>
        <v>56.999999999999986</v>
      </c>
      <c r="FZ413" s="155">
        <v>91.1875</v>
      </c>
      <c r="GA413" s="156">
        <v>85.857142857142904</v>
      </c>
      <c r="GB413" s="157">
        <f t="shared" si="1226"/>
        <v>729.5</v>
      </c>
      <c r="GC413" s="158">
        <f t="shared" si="1226"/>
        <v>1202.0000000000007</v>
      </c>
      <c r="GD413" s="157">
        <f t="shared" si="1227"/>
        <v>264</v>
      </c>
      <c r="GE413" s="158">
        <f t="shared" si="1227"/>
        <v>240</v>
      </c>
      <c r="GF413" s="157">
        <f t="shared" si="1227"/>
        <v>264</v>
      </c>
      <c r="GG413" s="158">
        <f t="shared" si="1227"/>
        <v>240</v>
      </c>
      <c r="GH413" s="157">
        <f t="shared" si="1228"/>
        <v>1222.4999999999995</v>
      </c>
      <c r="GI413" s="158">
        <f t="shared" si="1228"/>
        <v>1087.5000000000005</v>
      </c>
      <c r="GJ413" s="157">
        <f t="shared" si="1229"/>
        <v>34042.000000000029</v>
      </c>
      <c r="GK413" s="158">
        <f t="shared" si="1229"/>
        <v>29361</v>
      </c>
      <c r="GL413" s="157">
        <f t="shared" si="1230"/>
        <v>29</v>
      </c>
      <c r="GM413" s="158">
        <f t="shared" si="1230"/>
        <v>24</v>
      </c>
      <c r="GN413" s="157">
        <f t="shared" si="1230"/>
        <v>29</v>
      </c>
      <c r="GO413" s="158">
        <f t="shared" si="1230"/>
        <v>24</v>
      </c>
      <c r="GP413" s="157">
        <f t="shared" si="1231"/>
        <v>152.49999999999997</v>
      </c>
      <c r="GQ413" s="158">
        <f t="shared" si="1231"/>
        <v>160.49999999999994</v>
      </c>
      <c r="GR413" s="157">
        <f t="shared" si="1232"/>
        <v>4375</v>
      </c>
      <c r="GS413" s="158">
        <f t="shared" si="1232"/>
        <v>3047.0000000000082</v>
      </c>
      <c r="GT413" s="157">
        <f t="shared" si="1233"/>
        <v>293</v>
      </c>
      <c r="GU413" s="158">
        <f t="shared" si="1233"/>
        <v>264</v>
      </c>
      <c r="GV413" s="157">
        <f t="shared" si="1233"/>
        <v>293</v>
      </c>
      <c r="GW413" s="158">
        <f t="shared" si="1233"/>
        <v>264</v>
      </c>
      <c r="GX413" s="157">
        <f t="shared" si="1234"/>
        <v>1374.9999999999995</v>
      </c>
      <c r="GY413" s="158">
        <f t="shared" si="1234"/>
        <v>1248.0000000000005</v>
      </c>
      <c r="GZ413" s="157">
        <f t="shared" si="1234"/>
        <v>38417.000000000029</v>
      </c>
      <c r="HA413" s="158">
        <f t="shared" si="1234"/>
        <v>32408.000000000007</v>
      </c>
      <c r="HB413" s="157">
        <f t="shared" si="1235"/>
        <v>0</v>
      </c>
      <c r="HC413" s="158">
        <f t="shared" si="1235"/>
        <v>0</v>
      </c>
      <c r="HD413" s="157">
        <f t="shared" si="1235"/>
        <v>0</v>
      </c>
      <c r="HE413" s="158">
        <f t="shared" si="1235"/>
        <v>0</v>
      </c>
      <c r="HF413" s="157" t="str">
        <f t="shared" si="1236"/>
        <v/>
      </c>
      <c r="HG413" s="158" t="str">
        <f t="shared" si="1236"/>
        <v/>
      </c>
      <c r="HH413" s="157" t="str">
        <f t="shared" si="1237"/>
        <v/>
      </c>
      <c r="HI413" s="158" t="str">
        <f t="shared" si="1237"/>
        <v/>
      </c>
      <c r="HJ413" s="157">
        <f t="shared" si="1238"/>
        <v>1430.9999999999995</v>
      </c>
      <c r="HK413" s="158">
        <f t="shared" si="1238"/>
        <v>1305.0000000000002</v>
      </c>
      <c r="HL413" s="157">
        <f t="shared" si="1239"/>
        <v>39146.500000000029</v>
      </c>
      <c r="HM413" s="158">
        <f t="shared" si="1239"/>
        <v>33610.000000000007</v>
      </c>
    </row>
    <row r="414" spans="1:221" s="82" customFormat="1" ht="15" customHeight="1">
      <c r="A414" s="12" t="s">
        <v>809</v>
      </c>
      <c r="B414" s="11" t="s">
        <v>824</v>
      </c>
      <c r="C414" s="278"/>
      <c r="D414" s="9">
        <v>232414</v>
      </c>
      <c r="E414" s="9">
        <v>8</v>
      </c>
      <c r="F414" s="155">
        <v>940</v>
      </c>
      <c r="G414" s="156">
        <v>976</v>
      </c>
      <c r="H414" s="155">
        <v>0</v>
      </c>
      <c r="I414" s="156">
        <v>0</v>
      </c>
      <c r="J414" s="157">
        <f t="shared" si="1172"/>
        <v>940</v>
      </c>
      <c r="K414" s="158">
        <f t="shared" si="1172"/>
        <v>976</v>
      </c>
      <c r="L414" s="155">
        <v>70</v>
      </c>
      <c r="M414" s="156">
        <v>66</v>
      </c>
      <c r="N414" s="157">
        <f t="shared" si="1173"/>
        <v>940</v>
      </c>
      <c r="O414" s="158">
        <f t="shared" si="1173"/>
        <v>976</v>
      </c>
      <c r="P414" s="157">
        <f t="shared" si="1173"/>
        <v>940</v>
      </c>
      <c r="Q414" s="158">
        <f t="shared" si="1173"/>
        <v>976</v>
      </c>
      <c r="R414" s="155">
        <v>14</v>
      </c>
      <c r="S414" s="156">
        <v>25</v>
      </c>
      <c r="T414" s="157">
        <f t="shared" si="1174"/>
        <v>14</v>
      </c>
      <c r="U414" s="158">
        <f t="shared" si="1174"/>
        <v>25</v>
      </c>
      <c r="V414" s="155">
        <v>20</v>
      </c>
      <c r="W414" s="156">
        <v>14</v>
      </c>
      <c r="X414" s="157">
        <f t="shared" si="1175"/>
        <v>20</v>
      </c>
      <c r="Y414" s="158">
        <f t="shared" si="1175"/>
        <v>14</v>
      </c>
      <c r="Z414" s="155"/>
      <c r="AA414" s="156"/>
      <c r="AB414" s="157">
        <f t="shared" si="1176"/>
        <v>0</v>
      </c>
      <c r="AC414" s="158">
        <f t="shared" si="1176"/>
        <v>0</v>
      </c>
      <c r="AD414" s="157">
        <f t="shared" si="1177"/>
        <v>34</v>
      </c>
      <c r="AE414" s="158">
        <f t="shared" si="1177"/>
        <v>39</v>
      </c>
      <c r="AF414" s="157">
        <f t="shared" si="1178"/>
        <v>34</v>
      </c>
      <c r="AG414" s="158">
        <f t="shared" si="1178"/>
        <v>39</v>
      </c>
      <c r="AH414" s="155">
        <v>3.9285714285714302</v>
      </c>
      <c r="AI414" s="156">
        <v>4.5199999999999996</v>
      </c>
      <c r="AJ414" s="157">
        <f t="shared" si="1179"/>
        <v>55.000000000000021</v>
      </c>
      <c r="AK414" s="157">
        <f t="shared" si="1179"/>
        <v>112.99999999999999</v>
      </c>
      <c r="AL414" s="155">
        <v>5</v>
      </c>
      <c r="AM414" s="156">
        <v>6</v>
      </c>
      <c r="AN414" s="157">
        <f t="shared" si="1180"/>
        <v>100</v>
      </c>
      <c r="AO414" s="157">
        <f t="shared" si="1180"/>
        <v>84</v>
      </c>
      <c r="AP414" s="155"/>
      <c r="AQ414" s="156"/>
      <c r="AR414" s="157">
        <f t="shared" si="1181"/>
        <v>0</v>
      </c>
      <c r="AS414" s="158">
        <f t="shared" si="1181"/>
        <v>0</v>
      </c>
      <c r="AT414" s="157">
        <f t="shared" si="1182"/>
        <v>4.5588235294117654</v>
      </c>
      <c r="AU414" s="158">
        <f t="shared" si="1182"/>
        <v>5.0512820512820511</v>
      </c>
      <c r="AV414" s="157">
        <f t="shared" si="1183"/>
        <v>155.00000000000003</v>
      </c>
      <c r="AW414" s="158">
        <f t="shared" si="1183"/>
        <v>197</v>
      </c>
      <c r="AX414" s="155">
        <v>81</v>
      </c>
      <c r="AY414" s="156">
        <v>96.92</v>
      </c>
      <c r="AZ414" s="157">
        <f t="shared" si="1184"/>
        <v>1134</v>
      </c>
      <c r="BA414" s="158">
        <f t="shared" si="1184"/>
        <v>2423</v>
      </c>
      <c r="BB414" s="155">
        <v>91.3</v>
      </c>
      <c r="BC414" s="156">
        <v>84.357142857142904</v>
      </c>
      <c r="BD414" s="157">
        <f t="shared" si="1185"/>
        <v>1826</v>
      </c>
      <c r="BE414" s="158">
        <f t="shared" si="1185"/>
        <v>1181.0000000000007</v>
      </c>
      <c r="BF414" s="155"/>
      <c r="BG414" s="156"/>
      <c r="BH414" s="157">
        <f t="shared" si="1186"/>
        <v>0</v>
      </c>
      <c r="BI414" s="158">
        <f t="shared" si="1186"/>
        <v>0</v>
      </c>
      <c r="BJ414" s="157">
        <f t="shared" si="1187"/>
        <v>87.058823529411768</v>
      </c>
      <c r="BK414" s="158">
        <f t="shared" si="1187"/>
        <v>92.410256410256437</v>
      </c>
      <c r="BL414" s="157">
        <f t="shared" si="1188"/>
        <v>2960</v>
      </c>
      <c r="BM414" s="158">
        <f t="shared" si="1188"/>
        <v>3604.0000000000009</v>
      </c>
      <c r="BN414" s="155">
        <v>140</v>
      </c>
      <c r="BO414" s="156">
        <v>156</v>
      </c>
      <c r="BP414" s="157">
        <f t="shared" si="1189"/>
        <v>140</v>
      </c>
      <c r="BQ414" s="158">
        <f t="shared" si="1189"/>
        <v>156</v>
      </c>
      <c r="BR414" s="155">
        <v>256</v>
      </c>
      <c r="BS414" s="156">
        <v>332</v>
      </c>
      <c r="BT414" s="157">
        <f t="shared" si="1190"/>
        <v>256</v>
      </c>
      <c r="BU414" s="158">
        <f t="shared" si="1190"/>
        <v>332</v>
      </c>
      <c r="BV414" s="155"/>
      <c r="BW414" s="156"/>
      <c r="BX414" s="157">
        <f t="shared" si="1191"/>
        <v>0</v>
      </c>
      <c r="BY414" s="158">
        <f t="shared" si="1191"/>
        <v>0</v>
      </c>
      <c r="BZ414" s="157">
        <f t="shared" si="1192"/>
        <v>396</v>
      </c>
      <c r="CA414" s="158">
        <f t="shared" si="1192"/>
        <v>488</v>
      </c>
      <c r="CB414" s="157">
        <f t="shared" si="1193"/>
        <v>396</v>
      </c>
      <c r="CC414" s="158">
        <f t="shared" si="1193"/>
        <v>488</v>
      </c>
      <c r="CD414" s="155">
        <v>4.1178571428571402</v>
      </c>
      <c r="CE414" s="156">
        <v>4.2275641025641004</v>
      </c>
      <c r="CF414" s="157">
        <f t="shared" si="1194"/>
        <v>576.49999999999966</v>
      </c>
      <c r="CG414" s="158">
        <f t="shared" si="1194"/>
        <v>659.49999999999966</v>
      </c>
      <c r="CH414" s="155">
        <v>6.931640625</v>
      </c>
      <c r="CI414" s="156">
        <v>6.3584337349397604</v>
      </c>
      <c r="CJ414" s="157">
        <f t="shared" si="1195"/>
        <v>1774.5</v>
      </c>
      <c r="CK414" s="158">
        <f t="shared" si="1195"/>
        <v>2111.0000000000005</v>
      </c>
      <c r="CL414" s="155"/>
      <c r="CM414" s="156"/>
      <c r="CN414" s="157">
        <f t="shared" si="1196"/>
        <v>0</v>
      </c>
      <c r="CO414" s="158">
        <f t="shared" si="1196"/>
        <v>0</v>
      </c>
      <c r="CP414" s="157">
        <f t="shared" si="1197"/>
        <v>5.936868686868686</v>
      </c>
      <c r="CQ414" s="158">
        <f t="shared" si="1197"/>
        <v>5.6772540983606561</v>
      </c>
      <c r="CR414" s="157">
        <f t="shared" si="1198"/>
        <v>2350.9999999999995</v>
      </c>
      <c r="CS414" s="158">
        <f t="shared" si="1198"/>
        <v>2770.5</v>
      </c>
      <c r="CT414" s="155">
        <v>80.064285714285703</v>
      </c>
      <c r="CU414" s="156">
        <v>80.814102564102598</v>
      </c>
      <c r="CV414" s="157">
        <f t="shared" si="1199"/>
        <v>11208.999999999998</v>
      </c>
      <c r="CW414" s="158">
        <f t="shared" si="1199"/>
        <v>12607.000000000005</v>
      </c>
      <c r="CX414" s="155">
        <v>85.43359375</v>
      </c>
      <c r="CY414" s="156">
        <v>81.198795180722897</v>
      </c>
      <c r="CZ414" s="157">
        <f t="shared" si="1200"/>
        <v>21871</v>
      </c>
      <c r="DA414" s="158">
        <f t="shared" si="1200"/>
        <v>26958</v>
      </c>
      <c r="DB414" s="155"/>
      <c r="DC414" s="156"/>
      <c r="DD414" s="157">
        <f t="shared" si="1201"/>
        <v>0</v>
      </c>
      <c r="DE414" s="158">
        <f t="shared" si="1201"/>
        <v>0</v>
      </c>
      <c r="DF414" s="157">
        <f t="shared" si="1202"/>
        <v>83.535353535353536</v>
      </c>
      <c r="DG414" s="158">
        <f t="shared" si="1202"/>
        <v>81.075819672131161</v>
      </c>
      <c r="DH414" s="157">
        <f t="shared" si="1203"/>
        <v>33080</v>
      </c>
      <c r="DI414" s="158">
        <f t="shared" si="1203"/>
        <v>39565.000000000007</v>
      </c>
      <c r="DJ414" s="157">
        <f t="shared" si="1204"/>
        <v>430</v>
      </c>
      <c r="DK414" s="158">
        <f t="shared" si="1204"/>
        <v>527</v>
      </c>
      <c r="DL414" s="157">
        <f t="shared" si="1204"/>
        <v>430</v>
      </c>
      <c r="DM414" s="158">
        <f t="shared" si="1204"/>
        <v>527</v>
      </c>
      <c r="DN414" s="157">
        <f t="shared" si="1205"/>
        <v>5.8279069767441847</v>
      </c>
      <c r="DO414" s="158">
        <f t="shared" si="1205"/>
        <v>5.6309297912713472</v>
      </c>
      <c r="DP414" s="157">
        <f t="shared" si="1206"/>
        <v>2505.9999999999995</v>
      </c>
      <c r="DQ414" s="158">
        <f t="shared" si="1206"/>
        <v>2967.5</v>
      </c>
      <c r="DR414" s="157">
        <f t="shared" si="1207"/>
        <v>83.813953488372093</v>
      </c>
      <c r="DS414" s="158">
        <f t="shared" si="1207"/>
        <v>81.91461100569262</v>
      </c>
      <c r="DT414" s="157">
        <f t="shared" si="1208"/>
        <v>36040</v>
      </c>
      <c r="DU414" s="158">
        <f t="shared" si="1208"/>
        <v>43169.000000000015</v>
      </c>
      <c r="DV414" s="155">
        <v>101</v>
      </c>
      <c r="DW414" s="156">
        <v>87</v>
      </c>
      <c r="DX414" s="157">
        <f t="shared" si="1209"/>
        <v>101</v>
      </c>
      <c r="DY414" s="158">
        <f t="shared" si="1209"/>
        <v>87</v>
      </c>
      <c r="DZ414" s="155">
        <v>226</v>
      </c>
      <c r="EA414" s="156">
        <v>221</v>
      </c>
      <c r="EB414" s="157">
        <f t="shared" si="1210"/>
        <v>226</v>
      </c>
      <c r="EC414" s="158">
        <f t="shared" si="1210"/>
        <v>221</v>
      </c>
      <c r="ED414" s="155"/>
      <c r="EE414" s="156"/>
      <c r="EF414" s="157">
        <f t="shared" si="1211"/>
        <v>0</v>
      </c>
      <c r="EG414" s="158">
        <f t="shared" si="1211"/>
        <v>0</v>
      </c>
      <c r="EH414" s="157">
        <f t="shared" si="1212"/>
        <v>327</v>
      </c>
      <c r="EI414" s="158">
        <f t="shared" si="1212"/>
        <v>308</v>
      </c>
      <c r="EJ414" s="157">
        <f t="shared" si="1213"/>
        <v>327</v>
      </c>
      <c r="EK414" s="158">
        <f t="shared" si="1213"/>
        <v>308</v>
      </c>
      <c r="EL414" s="155">
        <v>3.6386138613861401</v>
      </c>
      <c r="EM414" s="156">
        <v>4.0057471264367797</v>
      </c>
      <c r="EN414" s="157">
        <f t="shared" si="1214"/>
        <v>367.50000000000017</v>
      </c>
      <c r="EO414" s="158">
        <f t="shared" si="1214"/>
        <v>348.49999999999983</v>
      </c>
      <c r="EP414" s="155">
        <v>5.5774336283185804</v>
      </c>
      <c r="EQ414" s="156">
        <v>5.2398190045248896</v>
      </c>
      <c r="ER414" s="157">
        <f t="shared" si="1215"/>
        <v>1260.4999999999991</v>
      </c>
      <c r="ES414" s="158">
        <f t="shared" si="1215"/>
        <v>1158.0000000000007</v>
      </c>
      <c r="ET414" s="155"/>
      <c r="EU414" s="156"/>
      <c r="EV414" s="157">
        <f t="shared" si="1216"/>
        <v>0</v>
      </c>
      <c r="EW414" s="158">
        <f t="shared" si="1216"/>
        <v>0</v>
      </c>
      <c r="EX414" s="157">
        <f t="shared" si="1217"/>
        <v>4.9785932721712518</v>
      </c>
      <c r="EY414" s="158">
        <f t="shared" si="1217"/>
        <v>4.8912337662337677</v>
      </c>
      <c r="EZ414" s="157">
        <f t="shared" si="1218"/>
        <v>1627.9999999999993</v>
      </c>
      <c r="FA414" s="158">
        <f t="shared" si="1218"/>
        <v>1506.5000000000005</v>
      </c>
      <c r="FB414" s="155">
        <v>68.465346534653506</v>
      </c>
      <c r="FC414" s="156">
        <v>73.195402298850595</v>
      </c>
      <c r="FD414" s="157">
        <f t="shared" si="1219"/>
        <v>6915.0000000000036</v>
      </c>
      <c r="FE414" s="158">
        <f t="shared" si="1219"/>
        <v>6368.0000000000018</v>
      </c>
      <c r="FF414" s="155">
        <v>68.402654867256601</v>
      </c>
      <c r="FG414" s="156">
        <v>66.027149321267004</v>
      </c>
      <c r="FH414" s="157">
        <f t="shared" si="1220"/>
        <v>15458.999999999991</v>
      </c>
      <c r="FI414" s="158">
        <f t="shared" si="1220"/>
        <v>14592.000000000007</v>
      </c>
      <c r="FJ414" s="155"/>
      <c r="FK414" s="156"/>
      <c r="FL414" s="157">
        <f t="shared" si="1221"/>
        <v>0</v>
      </c>
      <c r="FM414" s="158">
        <f t="shared" si="1221"/>
        <v>0</v>
      </c>
      <c r="FN414" s="157">
        <f t="shared" si="1222"/>
        <v>68.422018348623837</v>
      </c>
      <c r="FO414" s="158">
        <f t="shared" si="1222"/>
        <v>68.051948051948074</v>
      </c>
      <c r="FP414" s="157">
        <f t="shared" si="1223"/>
        <v>22373.999999999996</v>
      </c>
      <c r="FQ414" s="158">
        <f t="shared" si="1223"/>
        <v>20960.000000000007</v>
      </c>
      <c r="FR414" s="155">
        <v>183</v>
      </c>
      <c r="FS414" s="156">
        <v>141</v>
      </c>
      <c r="FT414" s="157">
        <f t="shared" si="1224"/>
        <v>183</v>
      </c>
      <c r="FU414" s="158">
        <f t="shared" si="1224"/>
        <v>141</v>
      </c>
      <c r="FV414" s="155">
        <v>6</v>
      </c>
      <c r="FW414" s="156">
        <v>7.2872340425531901</v>
      </c>
      <c r="FX414" s="157">
        <f t="shared" si="1225"/>
        <v>1098</v>
      </c>
      <c r="FY414" s="158">
        <f t="shared" si="1225"/>
        <v>1027.4999999999998</v>
      </c>
      <c r="FZ414" s="155">
        <v>64.568306010929007</v>
      </c>
      <c r="GA414" s="156">
        <v>79.801418439716301</v>
      </c>
      <c r="GB414" s="157">
        <f t="shared" si="1226"/>
        <v>11816.000000000009</v>
      </c>
      <c r="GC414" s="158">
        <f t="shared" si="1226"/>
        <v>11251.999999999998</v>
      </c>
      <c r="GD414" s="157">
        <f t="shared" si="1227"/>
        <v>255</v>
      </c>
      <c r="GE414" s="158">
        <f t="shared" si="1227"/>
        <v>268</v>
      </c>
      <c r="GF414" s="157">
        <f t="shared" si="1227"/>
        <v>255</v>
      </c>
      <c r="GG414" s="158">
        <f t="shared" si="1227"/>
        <v>268</v>
      </c>
      <c r="GH414" s="157">
        <f t="shared" si="1228"/>
        <v>998.99999999999977</v>
      </c>
      <c r="GI414" s="158">
        <f t="shared" si="1228"/>
        <v>1120.9999999999995</v>
      </c>
      <c r="GJ414" s="157">
        <f t="shared" si="1229"/>
        <v>19258</v>
      </c>
      <c r="GK414" s="158">
        <f t="shared" si="1229"/>
        <v>21398.000000000007</v>
      </c>
      <c r="GL414" s="157">
        <f t="shared" si="1230"/>
        <v>502</v>
      </c>
      <c r="GM414" s="158">
        <f t="shared" si="1230"/>
        <v>567</v>
      </c>
      <c r="GN414" s="157">
        <f t="shared" si="1230"/>
        <v>502</v>
      </c>
      <c r="GO414" s="158">
        <f t="shared" si="1230"/>
        <v>567</v>
      </c>
      <c r="GP414" s="157">
        <f t="shared" si="1231"/>
        <v>3134.9999999999991</v>
      </c>
      <c r="GQ414" s="158">
        <f t="shared" si="1231"/>
        <v>3353.0000000000009</v>
      </c>
      <c r="GR414" s="157">
        <f t="shared" si="1232"/>
        <v>39155.999999999993</v>
      </c>
      <c r="GS414" s="158">
        <f t="shared" si="1232"/>
        <v>42731.000000000007</v>
      </c>
      <c r="GT414" s="157">
        <f t="shared" si="1233"/>
        <v>757</v>
      </c>
      <c r="GU414" s="158">
        <f t="shared" si="1233"/>
        <v>835</v>
      </c>
      <c r="GV414" s="157">
        <f t="shared" si="1233"/>
        <v>757</v>
      </c>
      <c r="GW414" s="158">
        <f t="shared" si="1233"/>
        <v>835</v>
      </c>
      <c r="GX414" s="157">
        <f t="shared" si="1234"/>
        <v>4133.9999999999991</v>
      </c>
      <c r="GY414" s="158">
        <f t="shared" si="1234"/>
        <v>4474</v>
      </c>
      <c r="GZ414" s="157">
        <f t="shared" si="1234"/>
        <v>58413.999999999993</v>
      </c>
      <c r="HA414" s="158">
        <f t="shared" si="1234"/>
        <v>64129.000000000015</v>
      </c>
      <c r="HB414" s="157">
        <f t="shared" si="1235"/>
        <v>0</v>
      </c>
      <c r="HC414" s="158">
        <f t="shared" si="1235"/>
        <v>0</v>
      </c>
      <c r="HD414" s="157">
        <f t="shared" si="1235"/>
        <v>0</v>
      </c>
      <c r="HE414" s="158">
        <f t="shared" si="1235"/>
        <v>0</v>
      </c>
      <c r="HF414" s="157" t="str">
        <f t="shared" si="1236"/>
        <v/>
      </c>
      <c r="HG414" s="158" t="str">
        <f t="shared" si="1236"/>
        <v/>
      </c>
      <c r="HH414" s="157" t="str">
        <f t="shared" si="1237"/>
        <v/>
      </c>
      <c r="HI414" s="158" t="str">
        <f t="shared" si="1237"/>
        <v/>
      </c>
      <c r="HJ414" s="157">
        <f t="shared" si="1238"/>
        <v>5231.9999999999991</v>
      </c>
      <c r="HK414" s="158">
        <f t="shared" si="1238"/>
        <v>5501.5</v>
      </c>
      <c r="HL414" s="157">
        <f t="shared" si="1239"/>
        <v>70230.000000000015</v>
      </c>
      <c r="HM414" s="158">
        <f t="shared" si="1239"/>
        <v>75381.000000000015</v>
      </c>
    </row>
    <row r="415" spans="1:221" s="82" customFormat="1" ht="15" customHeight="1">
      <c r="A415" s="12" t="s">
        <v>809</v>
      </c>
      <c r="B415" s="11" t="s">
        <v>825</v>
      </c>
      <c r="C415" s="278"/>
      <c r="D415" s="9">
        <v>232450</v>
      </c>
      <c r="E415" s="9">
        <v>8</v>
      </c>
      <c r="F415" s="155">
        <v>802</v>
      </c>
      <c r="G415" s="156">
        <v>887</v>
      </c>
      <c r="H415" s="155">
        <v>0</v>
      </c>
      <c r="I415" s="156">
        <v>0</v>
      </c>
      <c r="J415" s="157">
        <f t="shared" si="1172"/>
        <v>802</v>
      </c>
      <c r="K415" s="158">
        <f t="shared" si="1172"/>
        <v>887</v>
      </c>
      <c r="L415" s="155">
        <v>70</v>
      </c>
      <c r="M415" s="156">
        <v>66</v>
      </c>
      <c r="N415" s="157">
        <f t="shared" si="1173"/>
        <v>802</v>
      </c>
      <c r="O415" s="158">
        <f t="shared" si="1173"/>
        <v>887</v>
      </c>
      <c r="P415" s="157">
        <f t="shared" si="1173"/>
        <v>802</v>
      </c>
      <c r="Q415" s="158">
        <f t="shared" si="1173"/>
        <v>887</v>
      </c>
      <c r="R415" s="155">
        <v>66</v>
      </c>
      <c r="S415" s="156">
        <v>101</v>
      </c>
      <c r="T415" s="157">
        <f t="shared" si="1174"/>
        <v>66</v>
      </c>
      <c r="U415" s="158">
        <f t="shared" si="1174"/>
        <v>101</v>
      </c>
      <c r="V415" s="155">
        <v>49</v>
      </c>
      <c r="W415" s="156">
        <v>45</v>
      </c>
      <c r="X415" s="157">
        <f t="shared" si="1175"/>
        <v>49</v>
      </c>
      <c r="Y415" s="158">
        <f t="shared" si="1175"/>
        <v>45</v>
      </c>
      <c r="Z415" s="155"/>
      <c r="AA415" s="156"/>
      <c r="AB415" s="157">
        <f t="shared" si="1176"/>
        <v>0</v>
      </c>
      <c r="AC415" s="158">
        <f t="shared" si="1176"/>
        <v>0</v>
      </c>
      <c r="AD415" s="157">
        <f t="shared" si="1177"/>
        <v>115</v>
      </c>
      <c r="AE415" s="158">
        <f t="shared" si="1177"/>
        <v>146</v>
      </c>
      <c r="AF415" s="157">
        <f t="shared" si="1178"/>
        <v>115</v>
      </c>
      <c r="AG415" s="158">
        <f t="shared" si="1178"/>
        <v>146</v>
      </c>
      <c r="AH415" s="155">
        <v>2.75757575757576</v>
      </c>
      <c r="AI415" s="156">
        <v>2.7623762376237599</v>
      </c>
      <c r="AJ415" s="157">
        <f t="shared" si="1179"/>
        <v>182.00000000000017</v>
      </c>
      <c r="AK415" s="157">
        <f t="shared" si="1179"/>
        <v>278.99999999999977</v>
      </c>
      <c r="AL415" s="155">
        <v>3.6530612244898002</v>
      </c>
      <c r="AM415" s="156">
        <v>3.5555555555555598</v>
      </c>
      <c r="AN415" s="157">
        <f t="shared" si="1180"/>
        <v>179.0000000000002</v>
      </c>
      <c r="AO415" s="157">
        <f t="shared" si="1180"/>
        <v>160.0000000000002</v>
      </c>
      <c r="AP415" s="155"/>
      <c r="AQ415" s="156"/>
      <c r="AR415" s="157">
        <f t="shared" si="1181"/>
        <v>0</v>
      </c>
      <c r="AS415" s="158">
        <f t="shared" si="1181"/>
        <v>0</v>
      </c>
      <c r="AT415" s="157">
        <f t="shared" si="1182"/>
        <v>3.1391304347826114</v>
      </c>
      <c r="AU415" s="158">
        <f t="shared" si="1182"/>
        <v>3.006849315068493</v>
      </c>
      <c r="AV415" s="157">
        <f t="shared" si="1183"/>
        <v>361.00000000000034</v>
      </c>
      <c r="AW415" s="158">
        <f t="shared" si="1183"/>
        <v>439</v>
      </c>
      <c r="AX415" s="155">
        <v>76.984848484848499</v>
      </c>
      <c r="AY415" s="156">
        <v>74.267326732673297</v>
      </c>
      <c r="AZ415" s="157">
        <f t="shared" si="1184"/>
        <v>5081.0000000000009</v>
      </c>
      <c r="BA415" s="158">
        <f t="shared" si="1184"/>
        <v>7501.0000000000027</v>
      </c>
      <c r="BB415" s="155">
        <v>73.734693877550995</v>
      </c>
      <c r="BC415" s="156">
        <v>72.4444444444444</v>
      </c>
      <c r="BD415" s="157">
        <f t="shared" si="1185"/>
        <v>3612.9999999999986</v>
      </c>
      <c r="BE415" s="158">
        <f t="shared" si="1185"/>
        <v>3259.9999999999982</v>
      </c>
      <c r="BF415" s="155"/>
      <c r="BG415" s="156"/>
      <c r="BH415" s="157">
        <f t="shared" si="1186"/>
        <v>0</v>
      </c>
      <c r="BI415" s="158">
        <f t="shared" si="1186"/>
        <v>0</v>
      </c>
      <c r="BJ415" s="157">
        <f t="shared" si="1187"/>
        <v>75.599999999999994</v>
      </c>
      <c r="BK415" s="158">
        <f t="shared" si="1187"/>
        <v>73.705479452054789</v>
      </c>
      <c r="BL415" s="157">
        <f t="shared" si="1188"/>
        <v>8694</v>
      </c>
      <c r="BM415" s="158">
        <f t="shared" si="1188"/>
        <v>10761</v>
      </c>
      <c r="BN415" s="155">
        <v>127</v>
      </c>
      <c r="BO415" s="156">
        <v>157</v>
      </c>
      <c r="BP415" s="157">
        <f t="shared" si="1189"/>
        <v>127</v>
      </c>
      <c r="BQ415" s="158">
        <f t="shared" si="1189"/>
        <v>157</v>
      </c>
      <c r="BR415" s="155">
        <v>229</v>
      </c>
      <c r="BS415" s="156">
        <v>204</v>
      </c>
      <c r="BT415" s="157">
        <f t="shared" si="1190"/>
        <v>229</v>
      </c>
      <c r="BU415" s="158">
        <f t="shared" si="1190"/>
        <v>204</v>
      </c>
      <c r="BV415" s="155"/>
      <c r="BW415" s="156"/>
      <c r="BX415" s="157">
        <f t="shared" si="1191"/>
        <v>0</v>
      </c>
      <c r="BY415" s="158">
        <f t="shared" si="1191"/>
        <v>0</v>
      </c>
      <c r="BZ415" s="157">
        <f t="shared" si="1192"/>
        <v>356</v>
      </c>
      <c r="CA415" s="158">
        <f t="shared" si="1192"/>
        <v>361</v>
      </c>
      <c r="CB415" s="157">
        <f t="shared" si="1193"/>
        <v>356</v>
      </c>
      <c r="CC415" s="158">
        <f t="shared" si="1193"/>
        <v>361</v>
      </c>
      <c r="CD415" s="155">
        <v>3.7047244094488199</v>
      </c>
      <c r="CE415" s="156">
        <v>3.4522292993630601</v>
      </c>
      <c r="CF415" s="157">
        <f t="shared" si="1194"/>
        <v>470.50000000000011</v>
      </c>
      <c r="CG415" s="158">
        <f t="shared" si="1194"/>
        <v>542.00000000000045</v>
      </c>
      <c r="CH415" s="155">
        <v>6.1091703056768596</v>
      </c>
      <c r="CI415" s="156">
        <v>5.9681372549019596</v>
      </c>
      <c r="CJ415" s="157">
        <f t="shared" si="1195"/>
        <v>1399.0000000000009</v>
      </c>
      <c r="CK415" s="158">
        <f t="shared" si="1195"/>
        <v>1217.4999999999998</v>
      </c>
      <c r="CL415" s="155"/>
      <c r="CM415" s="156"/>
      <c r="CN415" s="157">
        <f t="shared" si="1196"/>
        <v>0</v>
      </c>
      <c r="CO415" s="158">
        <f t="shared" si="1196"/>
        <v>0</v>
      </c>
      <c r="CP415" s="157">
        <f t="shared" si="1197"/>
        <v>5.2514044943820251</v>
      </c>
      <c r="CQ415" s="158">
        <f t="shared" si="1197"/>
        <v>4.8739612188365653</v>
      </c>
      <c r="CR415" s="157">
        <f t="shared" si="1198"/>
        <v>1869.5000000000009</v>
      </c>
      <c r="CS415" s="158">
        <f t="shared" si="1198"/>
        <v>1759.5</v>
      </c>
      <c r="CT415" s="155">
        <v>72.472440944881896</v>
      </c>
      <c r="CU415" s="156">
        <v>75.292993630573307</v>
      </c>
      <c r="CV415" s="157">
        <f t="shared" si="1199"/>
        <v>9204</v>
      </c>
      <c r="CW415" s="158">
        <f t="shared" si="1199"/>
        <v>11821.000000000009</v>
      </c>
      <c r="CX415" s="155">
        <v>78.855895196506594</v>
      </c>
      <c r="CY415" s="156">
        <v>78.161764705882305</v>
      </c>
      <c r="CZ415" s="157">
        <f t="shared" si="1200"/>
        <v>18058.000000000011</v>
      </c>
      <c r="DA415" s="158">
        <f t="shared" si="1200"/>
        <v>15944.999999999991</v>
      </c>
      <c r="DB415" s="155"/>
      <c r="DC415" s="156"/>
      <c r="DD415" s="157">
        <f t="shared" si="1201"/>
        <v>0</v>
      </c>
      <c r="DE415" s="158">
        <f t="shared" si="1201"/>
        <v>0</v>
      </c>
      <c r="DF415" s="157">
        <f t="shared" si="1202"/>
        <v>76.578651685393282</v>
      </c>
      <c r="DG415" s="158">
        <f t="shared" si="1202"/>
        <v>76.91412742382272</v>
      </c>
      <c r="DH415" s="157">
        <f t="shared" si="1203"/>
        <v>27262.000000000007</v>
      </c>
      <c r="DI415" s="158">
        <f t="shared" si="1203"/>
        <v>27766</v>
      </c>
      <c r="DJ415" s="157">
        <f t="shared" si="1204"/>
        <v>471</v>
      </c>
      <c r="DK415" s="158">
        <f t="shared" si="1204"/>
        <v>507</v>
      </c>
      <c r="DL415" s="157">
        <f t="shared" si="1204"/>
        <v>471</v>
      </c>
      <c r="DM415" s="158">
        <f t="shared" si="1204"/>
        <v>507</v>
      </c>
      <c r="DN415" s="157">
        <f t="shared" si="1205"/>
        <v>4.73566878980892</v>
      </c>
      <c r="DO415" s="158">
        <f t="shared" si="1205"/>
        <v>4.33629191321499</v>
      </c>
      <c r="DP415" s="157">
        <f t="shared" si="1206"/>
        <v>2230.5000000000014</v>
      </c>
      <c r="DQ415" s="158">
        <f t="shared" si="1206"/>
        <v>2198.5</v>
      </c>
      <c r="DR415" s="157">
        <f t="shared" si="1207"/>
        <v>76.339702760084947</v>
      </c>
      <c r="DS415" s="158">
        <f t="shared" si="1207"/>
        <v>75.990138067061139</v>
      </c>
      <c r="DT415" s="157">
        <f t="shared" si="1208"/>
        <v>35956.000000000007</v>
      </c>
      <c r="DU415" s="158">
        <f t="shared" si="1208"/>
        <v>38527</v>
      </c>
      <c r="DV415" s="155">
        <v>73</v>
      </c>
      <c r="DW415" s="156">
        <v>79</v>
      </c>
      <c r="DX415" s="157">
        <f t="shared" si="1209"/>
        <v>73</v>
      </c>
      <c r="DY415" s="158">
        <f t="shared" si="1209"/>
        <v>79</v>
      </c>
      <c r="DZ415" s="155">
        <v>161</v>
      </c>
      <c r="EA415" s="156">
        <v>184</v>
      </c>
      <c r="EB415" s="157">
        <f t="shared" si="1210"/>
        <v>161</v>
      </c>
      <c r="EC415" s="158">
        <f t="shared" si="1210"/>
        <v>184</v>
      </c>
      <c r="ED415" s="155"/>
      <c r="EE415" s="156"/>
      <c r="EF415" s="157">
        <f t="shared" si="1211"/>
        <v>0</v>
      </c>
      <c r="EG415" s="158">
        <f t="shared" si="1211"/>
        <v>0</v>
      </c>
      <c r="EH415" s="157">
        <f t="shared" si="1212"/>
        <v>234</v>
      </c>
      <c r="EI415" s="158">
        <f t="shared" si="1212"/>
        <v>263</v>
      </c>
      <c r="EJ415" s="157">
        <f t="shared" si="1213"/>
        <v>234</v>
      </c>
      <c r="EK415" s="158">
        <f t="shared" si="1213"/>
        <v>263</v>
      </c>
      <c r="EL415" s="155">
        <v>3.3561643835616399</v>
      </c>
      <c r="EM415" s="156">
        <v>3.8291139240506298</v>
      </c>
      <c r="EN415" s="157">
        <f t="shared" si="1214"/>
        <v>244.99999999999972</v>
      </c>
      <c r="EO415" s="158">
        <f t="shared" si="1214"/>
        <v>302.49999999999977</v>
      </c>
      <c r="EP415" s="155">
        <v>5.0186335403726696</v>
      </c>
      <c r="EQ415" s="156">
        <v>4.7880434782608701</v>
      </c>
      <c r="ER415" s="157">
        <f t="shared" si="1215"/>
        <v>807.99999999999977</v>
      </c>
      <c r="ES415" s="158">
        <f t="shared" si="1215"/>
        <v>881.00000000000011</v>
      </c>
      <c r="ET415" s="155"/>
      <c r="EU415" s="156"/>
      <c r="EV415" s="157">
        <f t="shared" si="1216"/>
        <v>0</v>
      </c>
      <c r="EW415" s="158">
        <f t="shared" si="1216"/>
        <v>0</v>
      </c>
      <c r="EX415" s="157">
        <f t="shared" si="1217"/>
        <v>4.4999999999999982</v>
      </c>
      <c r="EY415" s="158">
        <f t="shared" si="1217"/>
        <v>4.5</v>
      </c>
      <c r="EZ415" s="157">
        <f t="shared" si="1218"/>
        <v>1052.9999999999995</v>
      </c>
      <c r="FA415" s="158">
        <f t="shared" si="1218"/>
        <v>1183.5</v>
      </c>
      <c r="FB415" s="155">
        <v>59.383561643835598</v>
      </c>
      <c r="FC415" s="156">
        <v>62.5822784810127</v>
      </c>
      <c r="FD415" s="157">
        <f t="shared" si="1219"/>
        <v>4334.9999999999991</v>
      </c>
      <c r="FE415" s="158">
        <f t="shared" si="1219"/>
        <v>4944.0000000000036</v>
      </c>
      <c r="FF415" s="155">
        <v>64.366459627329206</v>
      </c>
      <c r="FG415" s="156">
        <v>61.9673913043478</v>
      </c>
      <c r="FH415" s="157">
        <f t="shared" si="1220"/>
        <v>10363.000000000002</v>
      </c>
      <c r="FI415" s="158">
        <f t="shared" si="1220"/>
        <v>11401.999999999995</v>
      </c>
      <c r="FJ415" s="155"/>
      <c r="FK415" s="156"/>
      <c r="FL415" s="157">
        <f t="shared" si="1221"/>
        <v>0</v>
      </c>
      <c r="FM415" s="158">
        <f t="shared" si="1221"/>
        <v>0</v>
      </c>
      <c r="FN415" s="157">
        <f t="shared" si="1222"/>
        <v>62.811965811965813</v>
      </c>
      <c r="FO415" s="158">
        <f t="shared" si="1222"/>
        <v>62.152091254752847</v>
      </c>
      <c r="FP415" s="157">
        <f t="shared" si="1223"/>
        <v>14698</v>
      </c>
      <c r="FQ415" s="158">
        <f t="shared" si="1223"/>
        <v>16345.999999999998</v>
      </c>
      <c r="FR415" s="155">
        <v>97</v>
      </c>
      <c r="FS415" s="156">
        <v>117</v>
      </c>
      <c r="FT415" s="157">
        <f t="shared" si="1224"/>
        <v>97</v>
      </c>
      <c r="FU415" s="158">
        <f t="shared" si="1224"/>
        <v>117</v>
      </c>
      <c r="FV415" s="155">
        <v>7.3298969072164901</v>
      </c>
      <c r="FW415" s="156">
        <v>6.8547008547008499</v>
      </c>
      <c r="FX415" s="157">
        <f t="shared" si="1225"/>
        <v>710.99999999999955</v>
      </c>
      <c r="FY415" s="158">
        <f t="shared" si="1225"/>
        <v>801.99999999999943</v>
      </c>
      <c r="FZ415" s="155">
        <v>70.247422680412399</v>
      </c>
      <c r="GA415" s="156">
        <v>69.692307692307693</v>
      </c>
      <c r="GB415" s="157">
        <f t="shared" si="1226"/>
        <v>6814.0000000000027</v>
      </c>
      <c r="GC415" s="158">
        <f t="shared" si="1226"/>
        <v>8154</v>
      </c>
      <c r="GD415" s="157">
        <f t="shared" si="1227"/>
        <v>266</v>
      </c>
      <c r="GE415" s="158">
        <f t="shared" si="1227"/>
        <v>337</v>
      </c>
      <c r="GF415" s="157">
        <f t="shared" si="1227"/>
        <v>266</v>
      </c>
      <c r="GG415" s="158">
        <f t="shared" si="1227"/>
        <v>337</v>
      </c>
      <c r="GH415" s="157">
        <f t="shared" si="1228"/>
        <v>897.5</v>
      </c>
      <c r="GI415" s="158">
        <f t="shared" si="1228"/>
        <v>1123.5</v>
      </c>
      <c r="GJ415" s="157">
        <f t="shared" si="1229"/>
        <v>18620</v>
      </c>
      <c r="GK415" s="158">
        <f t="shared" si="1229"/>
        <v>24266.000000000015</v>
      </c>
      <c r="GL415" s="157">
        <f t="shared" si="1230"/>
        <v>439</v>
      </c>
      <c r="GM415" s="158">
        <f t="shared" si="1230"/>
        <v>433</v>
      </c>
      <c r="GN415" s="157">
        <f t="shared" si="1230"/>
        <v>439</v>
      </c>
      <c r="GO415" s="158">
        <f t="shared" si="1230"/>
        <v>433</v>
      </c>
      <c r="GP415" s="157">
        <f t="shared" si="1231"/>
        <v>2386.0000000000009</v>
      </c>
      <c r="GQ415" s="158">
        <f t="shared" si="1231"/>
        <v>2258.5</v>
      </c>
      <c r="GR415" s="157">
        <f t="shared" si="1232"/>
        <v>32034.000000000015</v>
      </c>
      <c r="GS415" s="158">
        <f t="shared" si="1232"/>
        <v>30606.999999999985</v>
      </c>
      <c r="GT415" s="157">
        <f t="shared" si="1233"/>
        <v>705</v>
      </c>
      <c r="GU415" s="158">
        <f t="shared" si="1233"/>
        <v>770</v>
      </c>
      <c r="GV415" s="157">
        <f t="shared" si="1233"/>
        <v>705</v>
      </c>
      <c r="GW415" s="158">
        <f t="shared" si="1233"/>
        <v>770</v>
      </c>
      <c r="GX415" s="157">
        <f t="shared" si="1234"/>
        <v>3283.5000000000009</v>
      </c>
      <c r="GY415" s="158">
        <f t="shared" si="1234"/>
        <v>3382</v>
      </c>
      <c r="GZ415" s="157">
        <f t="shared" si="1234"/>
        <v>50654.000000000015</v>
      </c>
      <c r="HA415" s="158">
        <f t="shared" si="1234"/>
        <v>54873</v>
      </c>
      <c r="HB415" s="157">
        <f t="shared" si="1235"/>
        <v>0</v>
      </c>
      <c r="HC415" s="158">
        <f t="shared" si="1235"/>
        <v>0</v>
      </c>
      <c r="HD415" s="157">
        <f t="shared" si="1235"/>
        <v>0</v>
      </c>
      <c r="HE415" s="158">
        <f t="shared" si="1235"/>
        <v>0</v>
      </c>
      <c r="HF415" s="157" t="str">
        <f t="shared" si="1236"/>
        <v/>
      </c>
      <c r="HG415" s="158" t="str">
        <f t="shared" si="1236"/>
        <v/>
      </c>
      <c r="HH415" s="157" t="str">
        <f t="shared" si="1237"/>
        <v/>
      </c>
      <c r="HI415" s="158" t="str">
        <f t="shared" si="1237"/>
        <v/>
      </c>
      <c r="HJ415" s="157">
        <f t="shared" si="1238"/>
        <v>3994.5000000000005</v>
      </c>
      <c r="HK415" s="158">
        <f t="shared" si="1238"/>
        <v>4183.9999999999991</v>
      </c>
      <c r="HL415" s="157">
        <f t="shared" si="1239"/>
        <v>57468.000000000007</v>
      </c>
      <c r="HM415" s="158">
        <f t="shared" si="1239"/>
        <v>63027</v>
      </c>
    </row>
    <row r="416" spans="1:221" s="82" customFormat="1" ht="15" customHeight="1">
      <c r="A416" s="12" t="s">
        <v>809</v>
      </c>
      <c r="B416" s="11" t="s">
        <v>826</v>
      </c>
      <c r="C416" s="278"/>
      <c r="D416" s="9">
        <v>232946</v>
      </c>
      <c r="E416" s="9">
        <v>8</v>
      </c>
      <c r="F416" s="155">
        <v>5717</v>
      </c>
      <c r="G416" s="156">
        <v>5443</v>
      </c>
      <c r="H416" s="155">
        <v>0</v>
      </c>
      <c r="I416" s="156">
        <v>0</v>
      </c>
      <c r="J416" s="157">
        <f t="shared" si="1172"/>
        <v>5717</v>
      </c>
      <c r="K416" s="158">
        <f t="shared" si="1172"/>
        <v>5443</v>
      </c>
      <c r="L416" s="155">
        <v>70</v>
      </c>
      <c r="M416" s="156">
        <v>66</v>
      </c>
      <c r="N416" s="157">
        <f t="shared" si="1173"/>
        <v>5717</v>
      </c>
      <c r="O416" s="158">
        <f t="shared" si="1173"/>
        <v>5443</v>
      </c>
      <c r="P416" s="157">
        <f t="shared" si="1173"/>
        <v>5717</v>
      </c>
      <c r="Q416" s="158">
        <f t="shared" si="1173"/>
        <v>5443</v>
      </c>
      <c r="R416" s="155">
        <v>168</v>
      </c>
      <c r="S416" s="156">
        <v>207</v>
      </c>
      <c r="T416" s="157">
        <f t="shared" si="1174"/>
        <v>168</v>
      </c>
      <c r="U416" s="158">
        <f t="shared" si="1174"/>
        <v>207</v>
      </c>
      <c r="V416" s="155">
        <v>61</v>
      </c>
      <c r="W416" s="156">
        <v>85</v>
      </c>
      <c r="X416" s="157">
        <f t="shared" si="1175"/>
        <v>61</v>
      </c>
      <c r="Y416" s="158">
        <f t="shared" si="1175"/>
        <v>85</v>
      </c>
      <c r="Z416" s="155"/>
      <c r="AA416" s="156"/>
      <c r="AB416" s="157">
        <f t="shared" si="1176"/>
        <v>0</v>
      </c>
      <c r="AC416" s="158">
        <f t="shared" si="1176"/>
        <v>0</v>
      </c>
      <c r="AD416" s="157">
        <f t="shared" si="1177"/>
        <v>229</v>
      </c>
      <c r="AE416" s="158">
        <f t="shared" si="1177"/>
        <v>292</v>
      </c>
      <c r="AF416" s="157">
        <f t="shared" si="1178"/>
        <v>229</v>
      </c>
      <c r="AG416" s="158">
        <f t="shared" si="1178"/>
        <v>292</v>
      </c>
      <c r="AH416" s="155">
        <v>2.75595238095238</v>
      </c>
      <c r="AI416" s="156">
        <v>2.73429951690821</v>
      </c>
      <c r="AJ416" s="157">
        <f t="shared" si="1179"/>
        <v>462.99999999999983</v>
      </c>
      <c r="AK416" s="157">
        <f t="shared" si="1179"/>
        <v>565.99999999999943</v>
      </c>
      <c r="AL416" s="155">
        <v>3.5901639344262302</v>
      </c>
      <c r="AM416" s="156">
        <v>3.71764705882353</v>
      </c>
      <c r="AN416" s="157">
        <f t="shared" si="1180"/>
        <v>219.00000000000003</v>
      </c>
      <c r="AO416" s="157">
        <f t="shared" si="1180"/>
        <v>316.00000000000006</v>
      </c>
      <c r="AP416" s="155"/>
      <c r="AQ416" s="156"/>
      <c r="AR416" s="157">
        <f t="shared" si="1181"/>
        <v>0</v>
      </c>
      <c r="AS416" s="158">
        <f t="shared" si="1181"/>
        <v>0</v>
      </c>
      <c r="AT416" s="157">
        <f t="shared" si="1182"/>
        <v>2.9781659388646284</v>
      </c>
      <c r="AU416" s="158">
        <f t="shared" si="1182"/>
        <v>3.020547945205478</v>
      </c>
      <c r="AV416" s="157">
        <f t="shared" si="1183"/>
        <v>681.99999999999989</v>
      </c>
      <c r="AW416" s="158">
        <f t="shared" si="1183"/>
        <v>881.99999999999955</v>
      </c>
      <c r="AX416" s="155">
        <v>76.184523809523796</v>
      </c>
      <c r="AY416" s="156">
        <v>75.096618357487898</v>
      </c>
      <c r="AZ416" s="157">
        <f t="shared" si="1184"/>
        <v>12798.999999999998</v>
      </c>
      <c r="BA416" s="158">
        <f t="shared" si="1184"/>
        <v>15544.999999999995</v>
      </c>
      <c r="BB416" s="155">
        <v>82.901639344262307</v>
      </c>
      <c r="BC416" s="156">
        <v>78.141176470588206</v>
      </c>
      <c r="BD416" s="157">
        <f t="shared" si="1185"/>
        <v>5057.0000000000009</v>
      </c>
      <c r="BE416" s="158">
        <f t="shared" si="1185"/>
        <v>6641.9999999999973</v>
      </c>
      <c r="BF416" s="155"/>
      <c r="BG416" s="156"/>
      <c r="BH416" s="157">
        <f t="shared" si="1186"/>
        <v>0</v>
      </c>
      <c r="BI416" s="158">
        <f t="shared" si="1186"/>
        <v>0</v>
      </c>
      <c r="BJ416" s="157">
        <f t="shared" si="1187"/>
        <v>77.973799126637559</v>
      </c>
      <c r="BK416" s="158">
        <f t="shared" si="1187"/>
        <v>75.982876712328746</v>
      </c>
      <c r="BL416" s="157">
        <f t="shared" si="1188"/>
        <v>17856</v>
      </c>
      <c r="BM416" s="158">
        <f t="shared" si="1188"/>
        <v>22186.999999999993</v>
      </c>
      <c r="BN416" s="155">
        <v>1474</v>
      </c>
      <c r="BO416" s="156">
        <v>1501</v>
      </c>
      <c r="BP416" s="157">
        <f t="shared" si="1189"/>
        <v>1474</v>
      </c>
      <c r="BQ416" s="158">
        <f t="shared" si="1189"/>
        <v>1501</v>
      </c>
      <c r="BR416" s="155">
        <v>1870</v>
      </c>
      <c r="BS416" s="156">
        <v>1648</v>
      </c>
      <c r="BT416" s="157">
        <f t="shared" si="1190"/>
        <v>1870</v>
      </c>
      <c r="BU416" s="158">
        <f t="shared" si="1190"/>
        <v>1648</v>
      </c>
      <c r="BV416" s="155"/>
      <c r="BW416" s="156"/>
      <c r="BX416" s="157">
        <f t="shared" si="1191"/>
        <v>0</v>
      </c>
      <c r="BY416" s="158">
        <f t="shared" si="1191"/>
        <v>0</v>
      </c>
      <c r="BZ416" s="157">
        <f t="shared" si="1192"/>
        <v>3344</v>
      </c>
      <c r="CA416" s="158">
        <f t="shared" si="1192"/>
        <v>3149</v>
      </c>
      <c r="CB416" s="157">
        <f t="shared" si="1193"/>
        <v>3344</v>
      </c>
      <c r="CC416" s="158">
        <f t="shared" si="1193"/>
        <v>3149</v>
      </c>
      <c r="CD416" s="155">
        <v>3.81071913161465</v>
      </c>
      <c r="CE416" s="156">
        <v>3.67721518987342</v>
      </c>
      <c r="CF416" s="157">
        <f t="shared" si="1194"/>
        <v>5616.9999999999945</v>
      </c>
      <c r="CG416" s="158">
        <f t="shared" si="1194"/>
        <v>5519.5000000000036</v>
      </c>
      <c r="CH416" s="155">
        <v>5.6729946524064196</v>
      </c>
      <c r="CI416" s="156">
        <v>5.8689320388349504</v>
      </c>
      <c r="CJ416" s="157">
        <f t="shared" si="1195"/>
        <v>10608.500000000005</v>
      </c>
      <c r="CK416" s="158">
        <f t="shared" si="1195"/>
        <v>9671.9999999999982</v>
      </c>
      <c r="CL416" s="155"/>
      <c r="CM416" s="156"/>
      <c r="CN416" s="157">
        <f t="shared" si="1196"/>
        <v>0</v>
      </c>
      <c r="CO416" s="158">
        <f t="shared" si="1196"/>
        <v>0</v>
      </c>
      <c r="CP416" s="157">
        <f t="shared" si="1197"/>
        <v>4.852123205741627</v>
      </c>
      <c r="CQ416" s="158">
        <f t="shared" si="1197"/>
        <v>4.8242299142584955</v>
      </c>
      <c r="CR416" s="157">
        <f t="shared" si="1198"/>
        <v>16225.5</v>
      </c>
      <c r="CS416" s="158">
        <f t="shared" si="1198"/>
        <v>15191.500000000002</v>
      </c>
      <c r="CT416" s="155">
        <v>79.565807327001394</v>
      </c>
      <c r="CU416" s="156">
        <v>78.146568954030599</v>
      </c>
      <c r="CV416" s="157">
        <f t="shared" si="1199"/>
        <v>117280.00000000006</v>
      </c>
      <c r="CW416" s="158">
        <f t="shared" si="1199"/>
        <v>117297.99999999993</v>
      </c>
      <c r="CX416" s="155">
        <v>82.559893048128302</v>
      </c>
      <c r="CY416" s="156">
        <v>81.836771844660205</v>
      </c>
      <c r="CZ416" s="157">
        <f t="shared" si="1200"/>
        <v>154386.99999999991</v>
      </c>
      <c r="DA416" s="158">
        <f t="shared" si="1200"/>
        <v>134867.00000000003</v>
      </c>
      <c r="DB416" s="155"/>
      <c r="DC416" s="156"/>
      <c r="DD416" s="157">
        <f t="shared" si="1201"/>
        <v>0</v>
      </c>
      <c r="DE416" s="158">
        <f t="shared" si="1201"/>
        <v>0</v>
      </c>
      <c r="DF416" s="157">
        <f t="shared" si="1202"/>
        <v>81.24013157894737</v>
      </c>
      <c r="DG416" s="158">
        <f t="shared" si="1202"/>
        <v>80.0778024769768</v>
      </c>
      <c r="DH416" s="157">
        <f t="shared" si="1203"/>
        <v>271667</v>
      </c>
      <c r="DI416" s="158">
        <f t="shared" si="1203"/>
        <v>252164.99999999994</v>
      </c>
      <c r="DJ416" s="157">
        <f t="shared" si="1204"/>
        <v>3573</v>
      </c>
      <c r="DK416" s="158">
        <f t="shared" si="1204"/>
        <v>3441</v>
      </c>
      <c r="DL416" s="157">
        <f t="shared" si="1204"/>
        <v>3573</v>
      </c>
      <c r="DM416" s="158">
        <f t="shared" si="1204"/>
        <v>3441</v>
      </c>
      <c r="DN416" s="157">
        <f t="shared" si="1205"/>
        <v>4.7320179121186676</v>
      </c>
      <c r="DO416" s="158">
        <f t="shared" si="1205"/>
        <v>4.6711711711711716</v>
      </c>
      <c r="DP416" s="157">
        <f t="shared" si="1206"/>
        <v>16907.5</v>
      </c>
      <c r="DQ416" s="158">
        <f t="shared" si="1206"/>
        <v>16073.500000000002</v>
      </c>
      <c r="DR416" s="157">
        <f t="shared" si="1207"/>
        <v>81.03078645396026</v>
      </c>
      <c r="DS416" s="158">
        <f t="shared" si="1207"/>
        <v>79.730310956117393</v>
      </c>
      <c r="DT416" s="157">
        <f t="shared" si="1208"/>
        <v>289523</v>
      </c>
      <c r="DU416" s="158">
        <f t="shared" si="1208"/>
        <v>274351.99999999994</v>
      </c>
      <c r="DV416" s="155">
        <v>401</v>
      </c>
      <c r="DW416" s="156">
        <v>391</v>
      </c>
      <c r="DX416" s="157">
        <f t="shared" si="1209"/>
        <v>401</v>
      </c>
      <c r="DY416" s="158">
        <f t="shared" si="1209"/>
        <v>391</v>
      </c>
      <c r="DZ416" s="155">
        <v>843</v>
      </c>
      <c r="EA416" s="156">
        <v>812</v>
      </c>
      <c r="EB416" s="157">
        <f t="shared" si="1210"/>
        <v>843</v>
      </c>
      <c r="EC416" s="158">
        <f t="shared" si="1210"/>
        <v>812</v>
      </c>
      <c r="ED416" s="155"/>
      <c r="EE416" s="156"/>
      <c r="EF416" s="157">
        <f t="shared" si="1211"/>
        <v>0</v>
      </c>
      <c r="EG416" s="158">
        <f t="shared" si="1211"/>
        <v>0</v>
      </c>
      <c r="EH416" s="157">
        <f t="shared" si="1212"/>
        <v>1244</v>
      </c>
      <c r="EI416" s="158">
        <f t="shared" si="1212"/>
        <v>1203</v>
      </c>
      <c r="EJ416" s="157">
        <f t="shared" si="1213"/>
        <v>1244</v>
      </c>
      <c r="EK416" s="158">
        <f t="shared" si="1213"/>
        <v>1203</v>
      </c>
      <c r="EL416" s="155">
        <v>3.8291770573566102</v>
      </c>
      <c r="EM416" s="156">
        <v>4.0063938618925796</v>
      </c>
      <c r="EN416" s="157">
        <f t="shared" si="1214"/>
        <v>1535.5000000000007</v>
      </c>
      <c r="EO416" s="158">
        <f t="shared" si="1214"/>
        <v>1566.4999999999986</v>
      </c>
      <c r="EP416" s="155">
        <v>5.0237247924080703</v>
      </c>
      <c r="EQ416" s="156">
        <v>5.1724137931034502</v>
      </c>
      <c r="ER416" s="157">
        <f t="shared" si="1215"/>
        <v>4235.0000000000036</v>
      </c>
      <c r="ES416" s="158">
        <f t="shared" si="1215"/>
        <v>4200.0000000000018</v>
      </c>
      <c r="ET416" s="155"/>
      <c r="EU416" s="156"/>
      <c r="EV416" s="157">
        <f t="shared" si="1216"/>
        <v>0</v>
      </c>
      <c r="EW416" s="158">
        <f t="shared" si="1216"/>
        <v>0</v>
      </c>
      <c r="EX416" s="157">
        <f t="shared" si="1217"/>
        <v>4.6386655948553095</v>
      </c>
      <c r="EY416" s="158">
        <f t="shared" si="1217"/>
        <v>4.7934330839567751</v>
      </c>
      <c r="EZ416" s="157">
        <f t="shared" si="1218"/>
        <v>5770.5000000000055</v>
      </c>
      <c r="FA416" s="158">
        <f t="shared" si="1218"/>
        <v>5766.5000000000009</v>
      </c>
      <c r="FB416" s="155">
        <v>67.189526184538707</v>
      </c>
      <c r="FC416" s="156">
        <v>69.9053708439898</v>
      </c>
      <c r="FD416" s="157">
        <f t="shared" si="1219"/>
        <v>26943.000000000022</v>
      </c>
      <c r="FE416" s="158">
        <f t="shared" si="1219"/>
        <v>27333.000000000011</v>
      </c>
      <c r="FF416" s="155">
        <v>67.5017793594306</v>
      </c>
      <c r="FG416" s="156">
        <v>65.926108374384199</v>
      </c>
      <c r="FH416" s="157">
        <f t="shared" si="1220"/>
        <v>56903.999999999993</v>
      </c>
      <c r="FI416" s="158">
        <f t="shared" si="1220"/>
        <v>53531.999999999971</v>
      </c>
      <c r="FJ416" s="155"/>
      <c r="FK416" s="156"/>
      <c r="FL416" s="157">
        <f t="shared" si="1221"/>
        <v>0</v>
      </c>
      <c r="FM416" s="158">
        <f t="shared" si="1221"/>
        <v>0</v>
      </c>
      <c r="FN416" s="157">
        <f t="shared" si="1222"/>
        <v>67.401125401929278</v>
      </c>
      <c r="FO416" s="158">
        <f t="shared" si="1222"/>
        <v>67.219451371571054</v>
      </c>
      <c r="FP416" s="157">
        <f t="shared" si="1223"/>
        <v>83847.000000000015</v>
      </c>
      <c r="FQ416" s="158">
        <f t="shared" si="1223"/>
        <v>80864.999999999985</v>
      </c>
      <c r="FR416" s="155">
        <v>900</v>
      </c>
      <c r="FS416" s="156">
        <v>799</v>
      </c>
      <c r="FT416" s="157">
        <f t="shared" si="1224"/>
        <v>900</v>
      </c>
      <c r="FU416" s="158">
        <f t="shared" si="1224"/>
        <v>799</v>
      </c>
      <c r="FV416" s="155">
        <v>6.6061111111111099</v>
      </c>
      <c r="FW416" s="156">
        <v>7.2622027534417999</v>
      </c>
      <c r="FX416" s="157">
        <f t="shared" si="1225"/>
        <v>5945.4999999999991</v>
      </c>
      <c r="FY416" s="158">
        <f t="shared" si="1225"/>
        <v>5802.4999999999982</v>
      </c>
      <c r="FZ416" s="155">
        <v>77.042222222222193</v>
      </c>
      <c r="GA416" s="156">
        <v>79.392991239048797</v>
      </c>
      <c r="GB416" s="157">
        <f t="shared" si="1226"/>
        <v>69337.999999999971</v>
      </c>
      <c r="GC416" s="158">
        <f t="shared" si="1226"/>
        <v>63434.999999999985</v>
      </c>
      <c r="GD416" s="157">
        <f t="shared" si="1227"/>
        <v>2043</v>
      </c>
      <c r="GE416" s="158">
        <f t="shared" si="1227"/>
        <v>2099</v>
      </c>
      <c r="GF416" s="157">
        <f t="shared" si="1227"/>
        <v>2043</v>
      </c>
      <c r="GG416" s="158">
        <f t="shared" si="1227"/>
        <v>2099</v>
      </c>
      <c r="GH416" s="157">
        <f t="shared" si="1228"/>
        <v>7615.4999999999955</v>
      </c>
      <c r="GI416" s="158">
        <f t="shared" si="1228"/>
        <v>7652.0000000000018</v>
      </c>
      <c r="GJ416" s="157">
        <f t="shared" si="1229"/>
        <v>157022.00000000009</v>
      </c>
      <c r="GK416" s="158">
        <f t="shared" si="1229"/>
        <v>160175.99999999991</v>
      </c>
      <c r="GL416" s="157">
        <f t="shared" si="1230"/>
        <v>2774</v>
      </c>
      <c r="GM416" s="158">
        <f t="shared" si="1230"/>
        <v>2545</v>
      </c>
      <c r="GN416" s="157">
        <f t="shared" si="1230"/>
        <v>2774</v>
      </c>
      <c r="GO416" s="158">
        <f t="shared" si="1230"/>
        <v>2545</v>
      </c>
      <c r="GP416" s="157">
        <f t="shared" si="1231"/>
        <v>15062.500000000009</v>
      </c>
      <c r="GQ416" s="158">
        <f t="shared" si="1231"/>
        <v>14188</v>
      </c>
      <c r="GR416" s="157">
        <f t="shared" si="1232"/>
        <v>216347.99999999991</v>
      </c>
      <c r="GS416" s="158">
        <f t="shared" si="1232"/>
        <v>195041</v>
      </c>
      <c r="GT416" s="157">
        <f t="shared" si="1233"/>
        <v>4817</v>
      </c>
      <c r="GU416" s="158">
        <f t="shared" si="1233"/>
        <v>4644</v>
      </c>
      <c r="GV416" s="157">
        <f t="shared" si="1233"/>
        <v>4817</v>
      </c>
      <c r="GW416" s="158">
        <f t="shared" si="1233"/>
        <v>4644</v>
      </c>
      <c r="GX416" s="157">
        <f t="shared" si="1234"/>
        <v>22678.000000000004</v>
      </c>
      <c r="GY416" s="158">
        <f t="shared" si="1234"/>
        <v>21840</v>
      </c>
      <c r="GZ416" s="157">
        <f t="shared" si="1234"/>
        <v>373370</v>
      </c>
      <c r="HA416" s="158">
        <f t="shared" si="1234"/>
        <v>355216.99999999988</v>
      </c>
      <c r="HB416" s="157">
        <f t="shared" si="1235"/>
        <v>0</v>
      </c>
      <c r="HC416" s="158">
        <f t="shared" si="1235"/>
        <v>0</v>
      </c>
      <c r="HD416" s="157">
        <f t="shared" si="1235"/>
        <v>0</v>
      </c>
      <c r="HE416" s="158">
        <f t="shared" si="1235"/>
        <v>0</v>
      </c>
      <c r="HF416" s="157" t="str">
        <f t="shared" si="1236"/>
        <v/>
      </c>
      <c r="HG416" s="158" t="str">
        <f t="shared" si="1236"/>
        <v/>
      </c>
      <c r="HH416" s="157" t="str">
        <f t="shared" si="1237"/>
        <v/>
      </c>
      <c r="HI416" s="158" t="str">
        <f t="shared" si="1237"/>
        <v/>
      </c>
      <c r="HJ416" s="157">
        <f t="shared" si="1238"/>
        <v>28623.500000000007</v>
      </c>
      <c r="HK416" s="158">
        <f t="shared" si="1238"/>
        <v>27642.5</v>
      </c>
      <c r="HL416" s="157">
        <f t="shared" si="1239"/>
        <v>442708</v>
      </c>
      <c r="HM416" s="158">
        <f t="shared" si="1239"/>
        <v>418651.99999999994</v>
      </c>
    </row>
    <row r="417" spans="1:221" s="82" customFormat="1" ht="15" customHeight="1">
      <c r="A417" s="12" t="s">
        <v>809</v>
      </c>
      <c r="B417" s="11" t="s">
        <v>827</v>
      </c>
      <c r="C417" s="278"/>
      <c r="D417" s="9">
        <v>233754</v>
      </c>
      <c r="E417" s="9">
        <v>8</v>
      </c>
      <c r="F417" s="155">
        <v>915</v>
      </c>
      <c r="G417" s="156">
        <v>858</v>
      </c>
      <c r="H417" s="155">
        <v>0</v>
      </c>
      <c r="I417" s="156">
        <v>0</v>
      </c>
      <c r="J417" s="157">
        <f t="shared" si="1172"/>
        <v>915</v>
      </c>
      <c r="K417" s="158">
        <f t="shared" si="1172"/>
        <v>858</v>
      </c>
      <c r="L417" s="155">
        <v>70</v>
      </c>
      <c r="M417" s="156">
        <v>66</v>
      </c>
      <c r="N417" s="157">
        <f t="shared" si="1173"/>
        <v>915</v>
      </c>
      <c r="O417" s="158">
        <f t="shared" si="1173"/>
        <v>858</v>
      </c>
      <c r="P417" s="157">
        <f t="shared" si="1173"/>
        <v>915</v>
      </c>
      <c r="Q417" s="158">
        <f t="shared" si="1173"/>
        <v>858</v>
      </c>
      <c r="R417" s="155">
        <v>38</v>
      </c>
      <c r="S417" s="156">
        <v>49</v>
      </c>
      <c r="T417" s="157">
        <f t="shared" si="1174"/>
        <v>38</v>
      </c>
      <c r="U417" s="158">
        <f t="shared" si="1174"/>
        <v>49</v>
      </c>
      <c r="V417" s="155">
        <v>29</v>
      </c>
      <c r="W417" s="156">
        <v>18</v>
      </c>
      <c r="X417" s="157">
        <f t="shared" si="1175"/>
        <v>29</v>
      </c>
      <c r="Y417" s="158">
        <f t="shared" si="1175"/>
        <v>18</v>
      </c>
      <c r="Z417" s="155"/>
      <c r="AA417" s="156"/>
      <c r="AB417" s="157">
        <f t="shared" si="1176"/>
        <v>0</v>
      </c>
      <c r="AC417" s="158">
        <f t="shared" si="1176"/>
        <v>0</v>
      </c>
      <c r="AD417" s="157">
        <f t="shared" si="1177"/>
        <v>67</v>
      </c>
      <c r="AE417" s="158">
        <f t="shared" si="1177"/>
        <v>67</v>
      </c>
      <c r="AF417" s="157">
        <f t="shared" si="1178"/>
        <v>67</v>
      </c>
      <c r="AG417" s="158">
        <f t="shared" si="1178"/>
        <v>67</v>
      </c>
      <c r="AH417" s="155">
        <v>2.7368421052631602</v>
      </c>
      <c r="AI417" s="156">
        <v>2.81632653061224</v>
      </c>
      <c r="AJ417" s="157">
        <f t="shared" si="1179"/>
        <v>104.00000000000009</v>
      </c>
      <c r="AK417" s="157">
        <f t="shared" si="1179"/>
        <v>137.99999999999977</v>
      </c>
      <c r="AL417" s="155">
        <v>4.1379310344827598</v>
      </c>
      <c r="AM417" s="156">
        <v>4.2777777777777803</v>
      </c>
      <c r="AN417" s="157">
        <f t="shared" si="1180"/>
        <v>120.00000000000003</v>
      </c>
      <c r="AO417" s="157">
        <f t="shared" si="1180"/>
        <v>77.000000000000043</v>
      </c>
      <c r="AP417" s="155"/>
      <c r="AQ417" s="156"/>
      <c r="AR417" s="157">
        <f t="shared" si="1181"/>
        <v>0</v>
      </c>
      <c r="AS417" s="158">
        <f t="shared" si="1181"/>
        <v>0</v>
      </c>
      <c r="AT417" s="157">
        <f t="shared" si="1182"/>
        <v>3.3432835820895539</v>
      </c>
      <c r="AU417" s="158">
        <f t="shared" si="1182"/>
        <v>3.2089552238805945</v>
      </c>
      <c r="AV417" s="157">
        <f t="shared" si="1183"/>
        <v>224.00000000000011</v>
      </c>
      <c r="AW417" s="158">
        <f t="shared" si="1183"/>
        <v>214.99999999999983</v>
      </c>
      <c r="AX417" s="155">
        <v>77.605263157894697</v>
      </c>
      <c r="AY417" s="156">
        <v>74.102040816326493</v>
      </c>
      <c r="AZ417" s="157">
        <f t="shared" si="1184"/>
        <v>2948.9999999999986</v>
      </c>
      <c r="BA417" s="158">
        <f t="shared" si="1184"/>
        <v>3630.9999999999982</v>
      </c>
      <c r="BB417" s="155">
        <v>82.551724137931004</v>
      </c>
      <c r="BC417" s="156">
        <v>76.8888888888889</v>
      </c>
      <c r="BD417" s="157">
        <f t="shared" si="1185"/>
        <v>2393.9999999999991</v>
      </c>
      <c r="BE417" s="158">
        <f t="shared" si="1185"/>
        <v>1384.0000000000002</v>
      </c>
      <c r="BF417" s="155"/>
      <c r="BG417" s="156"/>
      <c r="BH417" s="157">
        <f t="shared" si="1186"/>
        <v>0</v>
      </c>
      <c r="BI417" s="158">
        <f t="shared" si="1186"/>
        <v>0</v>
      </c>
      <c r="BJ417" s="157">
        <f t="shared" si="1187"/>
        <v>79.746268656716396</v>
      </c>
      <c r="BK417" s="158">
        <f t="shared" si="1187"/>
        <v>74.850746268656692</v>
      </c>
      <c r="BL417" s="157">
        <f t="shared" si="1188"/>
        <v>5342.9999999999982</v>
      </c>
      <c r="BM417" s="158">
        <f t="shared" si="1188"/>
        <v>5014.9999999999982</v>
      </c>
      <c r="BN417" s="155">
        <v>155</v>
      </c>
      <c r="BO417" s="156">
        <v>182</v>
      </c>
      <c r="BP417" s="157">
        <f t="shared" si="1189"/>
        <v>155</v>
      </c>
      <c r="BQ417" s="158">
        <f t="shared" si="1189"/>
        <v>182</v>
      </c>
      <c r="BR417" s="155">
        <v>296</v>
      </c>
      <c r="BS417" s="156">
        <v>245</v>
      </c>
      <c r="BT417" s="157">
        <f t="shared" si="1190"/>
        <v>296</v>
      </c>
      <c r="BU417" s="158">
        <f t="shared" si="1190"/>
        <v>245</v>
      </c>
      <c r="BV417" s="155"/>
      <c r="BW417" s="156"/>
      <c r="BX417" s="157">
        <f t="shared" si="1191"/>
        <v>0</v>
      </c>
      <c r="BY417" s="158">
        <f t="shared" si="1191"/>
        <v>0</v>
      </c>
      <c r="BZ417" s="157">
        <f t="shared" si="1192"/>
        <v>451</v>
      </c>
      <c r="CA417" s="158">
        <f t="shared" si="1192"/>
        <v>427</v>
      </c>
      <c r="CB417" s="157">
        <f t="shared" si="1193"/>
        <v>451</v>
      </c>
      <c r="CC417" s="158">
        <f t="shared" si="1193"/>
        <v>427</v>
      </c>
      <c r="CD417" s="155">
        <v>4.4354838709677402</v>
      </c>
      <c r="CE417" s="156">
        <v>3.8461538461538498</v>
      </c>
      <c r="CF417" s="157">
        <f t="shared" si="1194"/>
        <v>687.49999999999977</v>
      </c>
      <c r="CG417" s="158">
        <f t="shared" si="1194"/>
        <v>700.00000000000068</v>
      </c>
      <c r="CH417" s="155">
        <v>6.9983108108108096</v>
      </c>
      <c r="CI417" s="156">
        <v>6.3591836734693903</v>
      </c>
      <c r="CJ417" s="157">
        <f t="shared" si="1195"/>
        <v>2071.4999999999995</v>
      </c>
      <c r="CK417" s="158">
        <f t="shared" si="1195"/>
        <v>1558.0000000000007</v>
      </c>
      <c r="CL417" s="155"/>
      <c r="CM417" s="156"/>
      <c r="CN417" s="157">
        <f t="shared" si="1196"/>
        <v>0</v>
      </c>
      <c r="CO417" s="158">
        <f t="shared" si="1196"/>
        <v>0</v>
      </c>
      <c r="CP417" s="157">
        <f t="shared" si="1197"/>
        <v>6.1175166297117496</v>
      </c>
      <c r="CQ417" s="158">
        <f t="shared" si="1197"/>
        <v>5.2880562060889957</v>
      </c>
      <c r="CR417" s="157">
        <f t="shared" si="1198"/>
        <v>2758.9999999999991</v>
      </c>
      <c r="CS417" s="158">
        <f t="shared" si="1198"/>
        <v>2258.0000000000014</v>
      </c>
      <c r="CT417" s="155">
        <v>78.477419354838702</v>
      </c>
      <c r="CU417" s="156">
        <v>76.098901098901095</v>
      </c>
      <c r="CV417" s="157">
        <f t="shared" si="1199"/>
        <v>12163.999999999998</v>
      </c>
      <c r="CW417" s="158">
        <f t="shared" si="1199"/>
        <v>13850</v>
      </c>
      <c r="CX417" s="155">
        <v>83.489864864864899</v>
      </c>
      <c r="CY417" s="156">
        <v>78.473469387755102</v>
      </c>
      <c r="CZ417" s="157">
        <f t="shared" si="1200"/>
        <v>24713.000000000011</v>
      </c>
      <c r="DA417" s="158">
        <f t="shared" si="1200"/>
        <v>19226</v>
      </c>
      <c r="DB417" s="155"/>
      <c r="DC417" s="156"/>
      <c r="DD417" s="157">
        <f t="shared" si="1201"/>
        <v>0</v>
      </c>
      <c r="DE417" s="158">
        <f t="shared" si="1201"/>
        <v>0</v>
      </c>
      <c r="DF417" s="157">
        <f t="shared" si="1202"/>
        <v>81.767184035476731</v>
      </c>
      <c r="DG417" s="158">
        <f t="shared" si="1202"/>
        <v>77.461358313817328</v>
      </c>
      <c r="DH417" s="157">
        <f t="shared" si="1203"/>
        <v>36877.000000000007</v>
      </c>
      <c r="DI417" s="158">
        <f t="shared" si="1203"/>
        <v>33076</v>
      </c>
      <c r="DJ417" s="157">
        <f t="shared" si="1204"/>
        <v>518</v>
      </c>
      <c r="DK417" s="158">
        <f t="shared" si="1204"/>
        <v>494</v>
      </c>
      <c r="DL417" s="157">
        <f t="shared" si="1204"/>
        <v>518</v>
      </c>
      <c r="DM417" s="158">
        <f t="shared" si="1204"/>
        <v>494</v>
      </c>
      <c r="DN417" s="157">
        <f t="shared" si="1205"/>
        <v>5.7586872586872566</v>
      </c>
      <c r="DO417" s="158">
        <f t="shared" si="1205"/>
        <v>5.0060728744939302</v>
      </c>
      <c r="DP417" s="157">
        <f t="shared" si="1206"/>
        <v>2982.9999999999991</v>
      </c>
      <c r="DQ417" s="158">
        <f t="shared" si="1206"/>
        <v>2473.0000000000014</v>
      </c>
      <c r="DR417" s="157">
        <f t="shared" si="1207"/>
        <v>81.505791505791521</v>
      </c>
      <c r="DS417" s="158">
        <f t="shared" si="1207"/>
        <v>77.107287449392715</v>
      </c>
      <c r="DT417" s="157">
        <f t="shared" si="1208"/>
        <v>42220.000000000007</v>
      </c>
      <c r="DU417" s="158">
        <f t="shared" si="1208"/>
        <v>38091</v>
      </c>
      <c r="DV417" s="155">
        <v>83</v>
      </c>
      <c r="DW417" s="156">
        <v>74</v>
      </c>
      <c r="DX417" s="157">
        <f t="shared" si="1209"/>
        <v>83</v>
      </c>
      <c r="DY417" s="158">
        <f t="shared" si="1209"/>
        <v>74</v>
      </c>
      <c r="DZ417" s="155">
        <v>199</v>
      </c>
      <c r="EA417" s="156">
        <v>182</v>
      </c>
      <c r="EB417" s="157">
        <f t="shared" si="1210"/>
        <v>199</v>
      </c>
      <c r="EC417" s="158">
        <f t="shared" si="1210"/>
        <v>182</v>
      </c>
      <c r="ED417" s="155"/>
      <c r="EE417" s="156"/>
      <c r="EF417" s="157">
        <f t="shared" si="1211"/>
        <v>0</v>
      </c>
      <c r="EG417" s="158">
        <f t="shared" si="1211"/>
        <v>0</v>
      </c>
      <c r="EH417" s="157">
        <f t="shared" si="1212"/>
        <v>282</v>
      </c>
      <c r="EI417" s="158">
        <f t="shared" si="1212"/>
        <v>256</v>
      </c>
      <c r="EJ417" s="157">
        <f t="shared" si="1213"/>
        <v>282</v>
      </c>
      <c r="EK417" s="158">
        <f t="shared" si="1213"/>
        <v>256</v>
      </c>
      <c r="EL417" s="155">
        <v>4.0843373493975896</v>
      </c>
      <c r="EM417" s="156">
        <v>3.7432432432432399</v>
      </c>
      <c r="EN417" s="157">
        <f t="shared" si="1214"/>
        <v>338.99999999999994</v>
      </c>
      <c r="EO417" s="158">
        <f t="shared" si="1214"/>
        <v>276.99999999999977</v>
      </c>
      <c r="EP417" s="155">
        <v>4.88693467336683</v>
      </c>
      <c r="EQ417" s="156">
        <v>4.8269230769230802</v>
      </c>
      <c r="ER417" s="157">
        <f t="shared" si="1215"/>
        <v>972.4999999999992</v>
      </c>
      <c r="ES417" s="158">
        <f t="shared" si="1215"/>
        <v>878.50000000000057</v>
      </c>
      <c r="ET417" s="155"/>
      <c r="EU417" s="156"/>
      <c r="EV417" s="157">
        <f t="shared" si="1216"/>
        <v>0</v>
      </c>
      <c r="EW417" s="158">
        <f t="shared" si="1216"/>
        <v>0</v>
      </c>
      <c r="EX417" s="157">
        <f t="shared" si="1217"/>
        <v>4.650709219858153</v>
      </c>
      <c r="EY417" s="158">
        <f t="shared" si="1217"/>
        <v>4.5136718750000018</v>
      </c>
      <c r="EZ417" s="157">
        <f t="shared" si="1218"/>
        <v>1311.4999999999991</v>
      </c>
      <c r="FA417" s="158">
        <f t="shared" si="1218"/>
        <v>1155.5000000000005</v>
      </c>
      <c r="FB417" s="155">
        <v>70.349397590361406</v>
      </c>
      <c r="FC417" s="156">
        <v>62.5</v>
      </c>
      <c r="FD417" s="157">
        <f t="shared" si="1219"/>
        <v>5838.9999999999964</v>
      </c>
      <c r="FE417" s="158">
        <f t="shared" si="1219"/>
        <v>4625</v>
      </c>
      <c r="FF417" s="155">
        <v>65.623115577889493</v>
      </c>
      <c r="FG417" s="156">
        <v>63.906593406593402</v>
      </c>
      <c r="FH417" s="157">
        <f t="shared" si="1220"/>
        <v>13059.000000000009</v>
      </c>
      <c r="FI417" s="158">
        <f t="shared" si="1220"/>
        <v>11631</v>
      </c>
      <c r="FJ417" s="155"/>
      <c r="FK417" s="156"/>
      <c r="FL417" s="157">
        <f t="shared" si="1221"/>
        <v>0</v>
      </c>
      <c r="FM417" s="158">
        <f t="shared" si="1221"/>
        <v>0</v>
      </c>
      <c r="FN417" s="157">
        <f t="shared" si="1222"/>
        <v>67.014184397163149</v>
      </c>
      <c r="FO417" s="158">
        <f t="shared" si="1222"/>
        <v>63.5</v>
      </c>
      <c r="FP417" s="157">
        <f t="shared" si="1223"/>
        <v>18898.000000000007</v>
      </c>
      <c r="FQ417" s="158">
        <f t="shared" si="1223"/>
        <v>16256</v>
      </c>
      <c r="FR417" s="155">
        <v>115</v>
      </c>
      <c r="FS417" s="156">
        <v>108</v>
      </c>
      <c r="FT417" s="157">
        <f t="shared" si="1224"/>
        <v>115</v>
      </c>
      <c r="FU417" s="158">
        <f t="shared" si="1224"/>
        <v>108</v>
      </c>
      <c r="FV417" s="155">
        <v>8.2434782608695691</v>
      </c>
      <c r="FW417" s="156">
        <v>7.6203703703703702</v>
      </c>
      <c r="FX417" s="157">
        <f t="shared" si="1225"/>
        <v>948.00000000000045</v>
      </c>
      <c r="FY417" s="158">
        <f t="shared" si="1225"/>
        <v>823</v>
      </c>
      <c r="FZ417" s="155">
        <v>78.982608695652203</v>
      </c>
      <c r="GA417" s="156">
        <v>77.657407407407405</v>
      </c>
      <c r="GB417" s="157">
        <f t="shared" si="1226"/>
        <v>9083.0000000000036</v>
      </c>
      <c r="GC417" s="158">
        <f t="shared" si="1226"/>
        <v>8387</v>
      </c>
      <c r="GD417" s="157">
        <f t="shared" si="1227"/>
        <v>276</v>
      </c>
      <c r="GE417" s="158">
        <f t="shared" si="1227"/>
        <v>305</v>
      </c>
      <c r="GF417" s="157">
        <f t="shared" si="1227"/>
        <v>276</v>
      </c>
      <c r="GG417" s="158">
        <f t="shared" si="1227"/>
        <v>305</v>
      </c>
      <c r="GH417" s="157">
        <f t="shared" si="1228"/>
        <v>1130.4999999999998</v>
      </c>
      <c r="GI417" s="158">
        <f t="shared" si="1228"/>
        <v>1115.0000000000002</v>
      </c>
      <c r="GJ417" s="157">
        <f t="shared" si="1229"/>
        <v>20951.999999999993</v>
      </c>
      <c r="GK417" s="158">
        <f t="shared" si="1229"/>
        <v>22106</v>
      </c>
      <c r="GL417" s="157">
        <f t="shared" si="1230"/>
        <v>524</v>
      </c>
      <c r="GM417" s="158">
        <f t="shared" si="1230"/>
        <v>445</v>
      </c>
      <c r="GN417" s="157">
        <f t="shared" si="1230"/>
        <v>524</v>
      </c>
      <c r="GO417" s="158">
        <f t="shared" si="1230"/>
        <v>445</v>
      </c>
      <c r="GP417" s="157">
        <f t="shared" si="1231"/>
        <v>3163.9999999999986</v>
      </c>
      <c r="GQ417" s="158">
        <f t="shared" si="1231"/>
        <v>2513.5000000000014</v>
      </c>
      <c r="GR417" s="157">
        <f t="shared" si="1232"/>
        <v>40166.000000000022</v>
      </c>
      <c r="GS417" s="158">
        <f t="shared" si="1232"/>
        <v>32241</v>
      </c>
      <c r="GT417" s="157">
        <f t="shared" si="1233"/>
        <v>800</v>
      </c>
      <c r="GU417" s="158">
        <f t="shared" si="1233"/>
        <v>750</v>
      </c>
      <c r="GV417" s="157">
        <f t="shared" si="1233"/>
        <v>800</v>
      </c>
      <c r="GW417" s="158">
        <f t="shared" si="1233"/>
        <v>750</v>
      </c>
      <c r="GX417" s="157">
        <f t="shared" si="1234"/>
        <v>4294.4999999999982</v>
      </c>
      <c r="GY417" s="158">
        <f t="shared" si="1234"/>
        <v>3628.5000000000018</v>
      </c>
      <c r="GZ417" s="157">
        <f t="shared" si="1234"/>
        <v>61118.000000000015</v>
      </c>
      <c r="HA417" s="158">
        <f t="shared" si="1234"/>
        <v>54347</v>
      </c>
      <c r="HB417" s="157">
        <f t="shared" si="1235"/>
        <v>0</v>
      </c>
      <c r="HC417" s="158">
        <f t="shared" si="1235"/>
        <v>0</v>
      </c>
      <c r="HD417" s="157">
        <f t="shared" si="1235"/>
        <v>0</v>
      </c>
      <c r="HE417" s="158">
        <f t="shared" si="1235"/>
        <v>0</v>
      </c>
      <c r="HF417" s="157" t="str">
        <f t="shared" si="1236"/>
        <v/>
      </c>
      <c r="HG417" s="158" t="str">
        <f t="shared" si="1236"/>
        <v/>
      </c>
      <c r="HH417" s="157" t="str">
        <f t="shared" si="1237"/>
        <v/>
      </c>
      <c r="HI417" s="158" t="str">
        <f t="shared" si="1237"/>
        <v/>
      </c>
      <c r="HJ417" s="157">
        <f t="shared" si="1238"/>
        <v>5242.4999999999982</v>
      </c>
      <c r="HK417" s="158">
        <f t="shared" si="1238"/>
        <v>4451.5000000000018</v>
      </c>
      <c r="HL417" s="157">
        <f t="shared" si="1239"/>
        <v>70201.000000000015</v>
      </c>
      <c r="HM417" s="158">
        <f t="shared" si="1239"/>
        <v>62734</v>
      </c>
    </row>
    <row r="418" spans="1:221" s="82" customFormat="1" ht="15" customHeight="1">
      <c r="A418" s="12" t="s">
        <v>809</v>
      </c>
      <c r="B418" s="11" t="s">
        <v>828</v>
      </c>
      <c r="C418" s="278"/>
      <c r="D418" s="9">
        <v>233772</v>
      </c>
      <c r="E418" s="9">
        <v>8</v>
      </c>
      <c r="F418" s="155">
        <v>2998</v>
      </c>
      <c r="G418" s="156">
        <v>2851</v>
      </c>
      <c r="H418" s="155">
        <v>0</v>
      </c>
      <c r="I418" s="156">
        <v>0</v>
      </c>
      <c r="J418" s="157">
        <f t="shared" si="1172"/>
        <v>2998</v>
      </c>
      <c r="K418" s="158">
        <f t="shared" si="1172"/>
        <v>2851</v>
      </c>
      <c r="L418" s="155">
        <v>70</v>
      </c>
      <c r="M418" s="156">
        <v>66</v>
      </c>
      <c r="N418" s="157">
        <f t="shared" si="1173"/>
        <v>2997</v>
      </c>
      <c r="O418" s="158">
        <f t="shared" si="1173"/>
        <v>2851</v>
      </c>
      <c r="P418" s="157">
        <f t="shared" si="1173"/>
        <v>2997</v>
      </c>
      <c r="Q418" s="158">
        <f t="shared" si="1173"/>
        <v>2851</v>
      </c>
      <c r="R418" s="155">
        <v>59</v>
      </c>
      <c r="S418" s="156">
        <v>68</v>
      </c>
      <c r="T418" s="157">
        <f t="shared" si="1174"/>
        <v>59</v>
      </c>
      <c r="U418" s="158">
        <f t="shared" si="1174"/>
        <v>68</v>
      </c>
      <c r="V418" s="155">
        <v>29</v>
      </c>
      <c r="W418" s="156">
        <v>34</v>
      </c>
      <c r="X418" s="157">
        <f t="shared" si="1175"/>
        <v>29</v>
      </c>
      <c r="Y418" s="158">
        <f t="shared" si="1175"/>
        <v>34</v>
      </c>
      <c r="Z418" s="155"/>
      <c r="AA418" s="156"/>
      <c r="AB418" s="157">
        <f t="shared" si="1176"/>
        <v>0</v>
      </c>
      <c r="AC418" s="158">
        <f t="shared" si="1176"/>
        <v>0</v>
      </c>
      <c r="AD418" s="157">
        <f t="shared" si="1177"/>
        <v>88</v>
      </c>
      <c r="AE418" s="158">
        <f t="shared" si="1177"/>
        <v>102</v>
      </c>
      <c r="AF418" s="157">
        <f t="shared" si="1178"/>
        <v>88</v>
      </c>
      <c r="AG418" s="158">
        <f t="shared" si="1178"/>
        <v>102</v>
      </c>
      <c r="AH418" s="155">
        <v>3.0338983050847501</v>
      </c>
      <c r="AI418" s="156">
        <v>3.1617647058823501</v>
      </c>
      <c r="AJ418" s="157">
        <f t="shared" si="1179"/>
        <v>179.00000000000026</v>
      </c>
      <c r="AK418" s="157">
        <f t="shared" si="1179"/>
        <v>214.9999999999998</v>
      </c>
      <c r="AL418" s="155">
        <v>3.8620689655172402</v>
      </c>
      <c r="AM418" s="156">
        <v>4.1176470588235299</v>
      </c>
      <c r="AN418" s="157">
        <f t="shared" si="1180"/>
        <v>111.99999999999997</v>
      </c>
      <c r="AO418" s="157">
        <f t="shared" si="1180"/>
        <v>140.00000000000003</v>
      </c>
      <c r="AP418" s="155"/>
      <c r="AQ418" s="156"/>
      <c r="AR418" s="157">
        <f t="shared" si="1181"/>
        <v>0</v>
      </c>
      <c r="AS418" s="158">
        <f t="shared" si="1181"/>
        <v>0</v>
      </c>
      <c r="AT418" s="157">
        <f t="shared" si="1182"/>
        <v>3.3068181818181843</v>
      </c>
      <c r="AU418" s="158">
        <f t="shared" si="1182"/>
        <v>3.4803921568627434</v>
      </c>
      <c r="AV418" s="157">
        <f t="shared" si="1183"/>
        <v>291.00000000000023</v>
      </c>
      <c r="AW418" s="158">
        <f t="shared" si="1183"/>
        <v>354.99999999999983</v>
      </c>
      <c r="AX418" s="155">
        <v>77.932203389830505</v>
      </c>
      <c r="AY418" s="156">
        <v>76.970588235294102</v>
      </c>
      <c r="AZ418" s="157">
        <f t="shared" si="1184"/>
        <v>4598</v>
      </c>
      <c r="BA418" s="158">
        <f t="shared" si="1184"/>
        <v>5233.9999999999991</v>
      </c>
      <c r="BB418" s="155">
        <v>84.862068965517196</v>
      </c>
      <c r="BC418" s="156">
        <v>79.5</v>
      </c>
      <c r="BD418" s="157">
        <f t="shared" si="1185"/>
        <v>2460.9999999999986</v>
      </c>
      <c r="BE418" s="158">
        <f t="shared" si="1185"/>
        <v>2703</v>
      </c>
      <c r="BF418" s="155"/>
      <c r="BG418" s="156"/>
      <c r="BH418" s="157">
        <f t="shared" si="1186"/>
        <v>0</v>
      </c>
      <c r="BI418" s="158">
        <f t="shared" si="1186"/>
        <v>0</v>
      </c>
      <c r="BJ418" s="157">
        <f t="shared" si="1187"/>
        <v>80.215909090909065</v>
      </c>
      <c r="BK418" s="158">
        <f t="shared" si="1187"/>
        <v>77.813725490196063</v>
      </c>
      <c r="BL418" s="157">
        <f t="shared" si="1188"/>
        <v>7058.9999999999982</v>
      </c>
      <c r="BM418" s="158">
        <f t="shared" si="1188"/>
        <v>7936.9999999999982</v>
      </c>
      <c r="BN418" s="155">
        <v>626</v>
      </c>
      <c r="BO418" s="156">
        <v>597</v>
      </c>
      <c r="BP418" s="157">
        <f t="shared" si="1189"/>
        <v>626</v>
      </c>
      <c r="BQ418" s="158">
        <f t="shared" si="1189"/>
        <v>597</v>
      </c>
      <c r="BR418" s="155">
        <v>1074</v>
      </c>
      <c r="BS418" s="156">
        <v>1005</v>
      </c>
      <c r="BT418" s="157">
        <f t="shared" si="1190"/>
        <v>1074</v>
      </c>
      <c r="BU418" s="158">
        <f t="shared" si="1190"/>
        <v>1005</v>
      </c>
      <c r="BV418" s="155"/>
      <c r="BW418" s="156"/>
      <c r="BX418" s="157">
        <f t="shared" si="1191"/>
        <v>0</v>
      </c>
      <c r="BY418" s="158">
        <f t="shared" si="1191"/>
        <v>0</v>
      </c>
      <c r="BZ418" s="157">
        <f t="shared" si="1192"/>
        <v>1700</v>
      </c>
      <c r="CA418" s="158">
        <f t="shared" si="1192"/>
        <v>1602</v>
      </c>
      <c r="CB418" s="157">
        <f t="shared" si="1193"/>
        <v>1700</v>
      </c>
      <c r="CC418" s="158">
        <f t="shared" si="1193"/>
        <v>1602</v>
      </c>
      <c r="CD418" s="155">
        <v>4.1517571884983999</v>
      </c>
      <c r="CE418" s="156">
        <v>4.0092127303182599</v>
      </c>
      <c r="CF418" s="157">
        <f t="shared" si="1194"/>
        <v>2598.9999999999982</v>
      </c>
      <c r="CG418" s="158">
        <f t="shared" si="1194"/>
        <v>2393.5000000000014</v>
      </c>
      <c r="CH418" s="155">
        <v>6.6885474860335199</v>
      </c>
      <c r="CI418" s="156">
        <v>6.5353233830845801</v>
      </c>
      <c r="CJ418" s="157">
        <f t="shared" si="1195"/>
        <v>7183.5</v>
      </c>
      <c r="CK418" s="158">
        <f t="shared" si="1195"/>
        <v>6568.0000000000027</v>
      </c>
      <c r="CL418" s="155"/>
      <c r="CM418" s="156"/>
      <c r="CN418" s="157">
        <f t="shared" si="1196"/>
        <v>0</v>
      </c>
      <c r="CO418" s="158">
        <f t="shared" si="1196"/>
        <v>0</v>
      </c>
      <c r="CP418" s="157">
        <f t="shared" si="1197"/>
        <v>5.754411764705881</v>
      </c>
      <c r="CQ418" s="158">
        <f t="shared" si="1197"/>
        <v>5.5939450686641718</v>
      </c>
      <c r="CR418" s="157">
        <f t="shared" si="1198"/>
        <v>9782.4999999999982</v>
      </c>
      <c r="CS418" s="158">
        <f t="shared" si="1198"/>
        <v>8961.5000000000036</v>
      </c>
      <c r="CT418" s="155">
        <v>81.974440894568701</v>
      </c>
      <c r="CU418" s="156">
        <v>79.634840871021794</v>
      </c>
      <c r="CV418" s="157">
        <f t="shared" si="1199"/>
        <v>51316.000000000007</v>
      </c>
      <c r="CW418" s="158">
        <f t="shared" si="1199"/>
        <v>47542.000000000015</v>
      </c>
      <c r="CX418" s="155">
        <v>87.681564245810094</v>
      </c>
      <c r="CY418" s="156">
        <v>84.957213930348303</v>
      </c>
      <c r="CZ418" s="157">
        <f t="shared" si="1200"/>
        <v>94170.000000000044</v>
      </c>
      <c r="DA418" s="158">
        <f t="shared" si="1200"/>
        <v>85382.000000000044</v>
      </c>
      <c r="DB418" s="155"/>
      <c r="DC418" s="156"/>
      <c r="DD418" s="157">
        <f t="shared" si="1201"/>
        <v>0</v>
      </c>
      <c r="DE418" s="158">
        <f t="shared" si="1201"/>
        <v>0</v>
      </c>
      <c r="DF418" s="157">
        <f t="shared" si="1202"/>
        <v>85.580000000000041</v>
      </c>
      <c r="DG418" s="158">
        <f t="shared" si="1202"/>
        <v>82.97378277153561</v>
      </c>
      <c r="DH418" s="157">
        <f t="shared" si="1203"/>
        <v>145486.00000000006</v>
      </c>
      <c r="DI418" s="158">
        <f t="shared" si="1203"/>
        <v>132924.00000000006</v>
      </c>
      <c r="DJ418" s="157">
        <f t="shared" si="1204"/>
        <v>1788</v>
      </c>
      <c r="DK418" s="158">
        <f t="shared" si="1204"/>
        <v>1704</v>
      </c>
      <c r="DL418" s="157">
        <f t="shared" si="1204"/>
        <v>1788</v>
      </c>
      <c r="DM418" s="158">
        <f t="shared" si="1204"/>
        <v>1704</v>
      </c>
      <c r="DN418" s="157">
        <f t="shared" si="1205"/>
        <v>5.6339485458612968</v>
      </c>
      <c r="DO418" s="158">
        <f t="shared" si="1205"/>
        <v>5.4674295774647907</v>
      </c>
      <c r="DP418" s="157">
        <f t="shared" si="1206"/>
        <v>10073.499999999998</v>
      </c>
      <c r="DQ418" s="158">
        <f t="shared" si="1206"/>
        <v>9316.5000000000036</v>
      </c>
      <c r="DR418" s="157">
        <f t="shared" si="1207"/>
        <v>85.315995525727104</v>
      </c>
      <c r="DS418" s="158">
        <f t="shared" si="1207"/>
        <v>82.664906103286413</v>
      </c>
      <c r="DT418" s="157">
        <f t="shared" si="1208"/>
        <v>152545.00000000006</v>
      </c>
      <c r="DU418" s="158">
        <f t="shared" si="1208"/>
        <v>140861.00000000006</v>
      </c>
      <c r="DV418" s="155">
        <v>309</v>
      </c>
      <c r="DW418" s="156">
        <v>283</v>
      </c>
      <c r="DX418" s="157">
        <f t="shared" si="1209"/>
        <v>309</v>
      </c>
      <c r="DY418" s="158">
        <f t="shared" si="1209"/>
        <v>283</v>
      </c>
      <c r="DZ418" s="155">
        <v>630</v>
      </c>
      <c r="EA418" s="156">
        <v>601</v>
      </c>
      <c r="EB418" s="157">
        <f t="shared" si="1210"/>
        <v>630</v>
      </c>
      <c r="EC418" s="158">
        <f t="shared" si="1210"/>
        <v>601</v>
      </c>
      <c r="ED418" s="155"/>
      <c r="EE418" s="156"/>
      <c r="EF418" s="157">
        <f t="shared" si="1211"/>
        <v>0</v>
      </c>
      <c r="EG418" s="158">
        <f t="shared" si="1211"/>
        <v>0</v>
      </c>
      <c r="EH418" s="157">
        <f t="shared" si="1212"/>
        <v>939</v>
      </c>
      <c r="EI418" s="158">
        <f t="shared" si="1212"/>
        <v>884</v>
      </c>
      <c r="EJ418" s="157">
        <f t="shared" si="1213"/>
        <v>939</v>
      </c>
      <c r="EK418" s="158">
        <f t="shared" si="1213"/>
        <v>884</v>
      </c>
      <c r="EL418" s="155">
        <v>3.7799352750809101</v>
      </c>
      <c r="EM418" s="156">
        <v>3.6696113074204901</v>
      </c>
      <c r="EN418" s="157">
        <f t="shared" si="1214"/>
        <v>1168.0000000000011</v>
      </c>
      <c r="EO418" s="158">
        <f t="shared" si="1214"/>
        <v>1038.4999999999986</v>
      </c>
      <c r="EP418" s="155">
        <v>5.3873015873015904</v>
      </c>
      <c r="EQ418" s="156">
        <v>5.1264559068219597</v>
      </c>
      <c r="ER418" s="157">
        <f t="shared" si="1215"/>
        <v>3394.0000000000018</v>
      </c>
      <c r="ES418" s="158">
        <f t="shared" si="1215"/>
        <v>3080.9999999999977</v>
      </c>
      <c r="ET418" s="155"/>
      <c r="EU418" s="156"/>
      <c r="EV418" s="157">
        <f t="shared" si="1216"/>
        <v>0</v>
      </c>
      <c r="EW418" s="158">
        <f t="shared" si="1216"/>
        <v>0</v>
      </c>
      <c r="EX418" s="157">
        <f t="shared" si="1217"/>
        <v>4.8583599574014942</v>
      </c>
      <c r="EY418" s="158">
        <f t="shared" si="1217"/>
        <v>4.6600678733031637</v>
      </c>
      <c r="EZ418" s="157">
        <f t="shared" si="1218"/>
        <v>4562.0000000000027</v>
      </c>
      <c r="FA418" s="158">
        <f t="shared" si="1218"/>
        <v>4119.4999999999964</v>
      </c>
      <c r="FB418" s="155">
        <v>69.2297734627832</v>
      </c>
      <c r="FC418" s="156">
        <v>67.590106007067106</v>
      </c>
      <c r="FD418" s="157">
        <f t="shared" si="1219"/>
        <v>21392.000000000007</v>
      </c>
      <c r="FE418" s="158">
        <f t="shared" si="1219"/>
        <v>19127.999999999993</v>
      </c>
      <c r="FF418" s="155">
        <v>70.912698412698404</v>
      </c>
      <c r="FG418" s="156">
        <v>68.873544093177998</v>
      </c>
      <c r="FH418" s="157">
        <f t="shared" si="1220"/>
        <v>44674.999999999993</v>
      </c>
      <c r="FI418" s="158">
        <f t="shared" si="1220"/>
        <v>41392.999999999978</v>
      </c>
      <c r="FJ418" s="155"/>
      <c r="FK418" s="156"/>
      <c r="FL418" s="157">
        <f t="shared" si="1221"/>
        <v>0</v>
      </c>
      <c r="FM418" s="158">
        <f t="shared" si="1221"/>
        <v>0</v>
      </c>
      <c r="FN418" s="157">
        <f t="shared" si="1222"/>
        <v>70.358892438764641</v>
      </c>
      <c r="FO418" s="158">
        <f t="shared" si="1222"/>
        <v>68.462669683257886</v>
      </c>
      <c r="FP418" s="157">
        <f t="shared" si="1223"/>
        <v>66067</v>
      </c>
      <c r="FQ418" s="158">
        <f t="shared" si="1223"/>
        <v>60520.999999999971</v>
      </c>
      <c r="FR418" s="155">
        <v>270</v>
      </c>
      <c r="FS418" s="156">
        <v>263</v>
      </c>
      <c r="FT418" s="157">
        <f t="shared" si="1224"/>
        <v>270</v>
      </c>
      <c r="FU418" s="158">
        <f t="shared" si="1224"/>
        <v>263</v>
      </c>
      <c r="FV418" s="155">
        <v>8.6907407407407398</v>
      </c>
      <c r="FW418" s="156">
        <v>9.4068441064638808</v>
      </c>
      <c r="FX418" s="157">
        <f t="shared" si="1225"/>
        <v>2346.4999999999995</v>
      </c>
      <c r="FY418" s="158">
        <f t="shared" si="1225"/>
        <v>2474.0000000000005</v>
      </c>
      <c r="FZ418" s="155">
        <v>81.348148148148198</v>
      </c>
      <c r="GA418" s="156">
        <v>85.475285171102698</v>
      </c>
      <c r="GB418" s="157">
        <f t="shared" si="1226"/>
        <v>21964.000000000015</v>
      </c>
      <c r="GC418" s="158">
        <f t="shared" si="1226"/>
        <v>22480.000000000011</v>
      </c>
      <c r="GD418" s="157">
        <f t="shared" si="1227"/>
        <v>994</v>
      </c>
      <c r="GE418" s="158">
        <f t="shared" si="1227"/>
        <v>948</v>
      </c>
      <c r="GF418" s="157">
        <f t="shared" si="1227"/>
        <v>994</v>
      </c>
      <c r="GG418" s="158">
        <f t="shared" si="1227"/>
        <v>948</v>
      </c>
      <c r="GH418" s="157">
        <f t="shared" si="1228"/>
        <v>3946</v>
      </c>
      <c r="GI418" s="158">
        <f t="shared" si="1228"/>
        <v>3647</v>
      </c>
      <c r="GJ418" s="157">
        <f t="shared" si="1229"/>
        <v>77306.000000000015</v>
      </c>
      <c r="GK418" s="158">
        <f t="shared" si="1229"/>
        <v>71904</v>
      </c>
      <c r="GL418" s="157">
        <f t="shared" si="1230"/>
        <v>1733</v>
      </c>
      <c r="GM418" s="158">
        <f t="shared" si="1230"/>
        <v>1640</v>
      </c>
      <c r="GN418" s="157">
        <f t="shared" si="1230"/>
        <v>1733</v>
      </c>
      <c r="GO418" s="158">
        <f t="shared" si="1230"/>
        <v>1640</v>
      </c>
      <c r="GP418" s="157">
        <f t="shared" si="1231"/>
        <v>10689.500000000002</v>
      </c>
      <c r="GQ418" s="158">
        <f t="shared" si="1231"/>
        <v>9789</v>
      </c>
      <c r="GR418" s="157">
        <f t="shared" si="1232"/>
        <v>141306.00000000003</v>
      </c>
      <c r="GS418" s="158">
        <f t="shared" si="1232"/>
        <v>129478.00000000003</v>
      </c>
      <c r="GT418" s="157">
        <f t="shared" si="1233"/>
        <v>2727</v>
      </c>
      <c r="GU418" s="158">
        <f t="shared" si="1233"/>
        <v>2588</v>
      </c>
      <c r="GV418" s="157">
        <f t="shared" si="1233"/>
        <v>2727</v>
      </c>
      <c r="GW418" s="158">
        <f t="shared" si="1233"/>
        <v>2588</v>
      </c>
      <c r="GX418" s="157">
        <f t="shared" si="1234"/>
        <v>14635.500000000002</v>
      </c>
      <c r="GY418" s="158">
        <f t="shared" si="1234"/>
        <v>13436</v>
      </c>
      <c r="GZ418" s="157">
        <f t="shared" si="1234"/>
        <v>218612.00000000006</v>
      </c>
      <c r="HA418" s="158">
        <f t="shared" si="1234"/>
        <v>201382.00000000003</v>
      </c>
      <c r="HB418" s="157">
        <f t="shared" si="1235"/>
        <v>0</v>
      </c>
      <c r="HC418" s="158">
        <f t="shared" si="1235"/>
        <v>0</v>
      </c>
      <c r="HD418" s="157">
        <f t="shared" si="1235"/>
        <v>0</v>
      </c>
      <c r="HE418" s="158">
        <f t="shared" si="1235"/>
        <v>0</v>
      </c>
      <c r="HF418" s="157" t="str">
        <f t="shared" si="1236"/>
        <v/>
      </c>
      <c r="HG418" s="158" t="str">
        <f t="shared" si="1236"/>
        <v/>
      </c>
      <c r="HH418" s="157" t="str">
        <f t="shared" si="1237"/>
        <v/>
      </c>
      <c r="HI418" s="158" t="str">
        <f t="shared" si="1237"/>
        <v/>
      </c>
      <c r="HJ418" s="157">
        <f t="shared" si="1238"/>
        <v>16982</v>
      </c>
      <c r="HK418" s="158">
        <f t="shared" si="1238"/>
        <v>15910</v>
      </c>
      <c r="HL418" s="157">
        <f t="shared" si="1239"/>
        <v>240576.00000000006</v>
      </c>
      <c r="HM418" s="158">
        <f t="shared" si="1239"/>
        <v>223862.00000000003</v>
      </c>
    </row>
    <row r="419" spans="1:221" s="82" customFormat="1" ht="15" customHeight="1">
      <c r="A419" s="12" t="s">
        <v>809</v>
      </c>
      <c r="B419" s="11" t="s">
        <v>829</v>
      </c>
      <c r="C419" s="278"/>
      <c r="D419" s="9">
        <v>231536</v>
      </c>
      <c r="E419" s="9">
        <v>9</v>
      </c>
      <c r="F419" s="155">
        <v>579</v>
      </c>
      <c r="G419" s="156">
        <v>526</v>
      </c>
      <c r="H419" s="155">
        <v>0</v>
      </c>
      <c r="I419" s="156">
        <v>0</v>
      </c>
      <c r="J419" s="157">
        <f t="shared" si="1172"/>
        <v>579</v>
      </c>
      <c r="K419" s="158">
        <f t="shared" si="1172"/>
        <v>526</v>
      </c>
      <c r="L419" s="155">
        <v>70</v>
      </c>
      <c r="M419" s="156">
        <v>66</v>
      </c>
      <c r="N419" s="157">
        <f t="shared" si="1173"/>
        <v>579</v>
      </c>
      <c r="O419" s="158">
        <f t="shared" si="1173"/>
        <v>526</v>
      </c>
      <c r="P419" s="157">
        <f t="shared" si="1173"/>
        <v>579</v>
      </c>
      <c r="Q419" s="158">
        <f t="shared" si="1173"/>
        <v>526</v>
      </c>
      <c r="R419" s="155">
        <v>65</v>
      </c>
      <c r="S419" s="156">
        <v>63</v>
      </c>
      <c r="T419" s="157">
        <f t="shared" si="1174"/>
        <v>65</v>
      </c>
      <c r="U419" s="158">
        <f t="shared" si="1174"/>
        <v>63</v>
      </c>
      <c r="V419" s="155">
        <v>29</v>
      </c>
      <c r="W419" s="156">
        <v>16</v>
      </c>
      <c r="X419" s="157">
        <f t="shared" si="1175"/>
        <v>29</v>
      </c>
      <c r="Y419" s="158">
        <f t="shared" si="1175"/>
        <v>16</v>
      </c>
      <c r="Z419" s="155"/>
      <c r="AA419" s="156"/>
      <c r="AB419" s="157">
        <f t="shared" si="1176"/>
        <v>0</v>
      </c>
      <c r="AC419" s="158">
        <f t="shared" si="1176"/>
        <v>0</v>
      </c>
      <c r="AD419" s="157">
        <f t="shared" si="1177"/>
        <v>94</v>
      </c>
      <c r="AE419" s="158">
        <f t="shared" si="1177"/>
        <v>79</v>
      </c>
      <c r="AF419" s="157">
        <f t="shared" si="1178"/>
        <v>94</v>
      </c>
      <c r="AG419" s="158">
        <f t="shared" si="1178"/>
        <v>79</v>
      </c>
      <c r="AH419" s="155">
        <v>2.9076923076923098</v>
      </c>
      <c r="AI419" s="156">
        <v>3.0317460317460299</v>
      </c>
      <c r="AJ419" s="157">
        <f t="shared" si="1179"/>
        <v>189.00000000000014</v>
      </c>
      <c r="AK419" s="157">
        <f t="shared" si="1179"/>
        <v>190.99999999999989</v>
      </c>
      <c r="AL419" s="155">
        <v>3.72413793103448</v>
      </c>
      <c r="AM419" s="156">
        <v>3.125</v>
      </c>
      <c r="AN419" s="157">
        <f t="shared" si="1180"/>
        <v>107.99999999999991</v>
      </c>
      <c r="AO419" s="157">
        <f t="shared" si="1180"/>
        <v>50</v>
      </c>
      <c r="AP419" s="155"/>
      <c r="AQ419" s="156"/>
      <c r="AR419" s="157">
        <f t="shared" si="1181"/>
        <v>0</v>
      </c>
      <c r="AS419" s="158">
        <f t="shared" si="1181"/>
        <v>0</v>
      </c>
      <c r="AT419" s="157">
        <f t="shared" si="1182"/>
        <v>3.1595744680851068</v>
      </c>
      <c r="AU419" s="158">
        <f t="shared" si="1182"/>
        <v>3.0506329113924036</v>
      </c>
      <c r="AV419" s="157">
        <f t="shared" si="1183"/>
        <v>297.00000000000006</v>
      </c>
      <c r="AW419" s="158">
        <f t="shared" si="1183"/>
        <v>240.99999999999989</v>
      </c>
      <c r="AX419" s="155">
        <v>75.400000000000006</v>
      </c>
      <c r="AY419" s="156">
        <v>77.523809523809504</v>
      </c>
      <c r="AZ419" s="157">
        <f t="shared" si="1184"/>
        <v>4901</v>
      </c>
      <c r="BA419" s="158">
        <f t="shared" si="1184"/>
        <v>4883.9999999999991</v>
      </c>
      <c r="BB419" s="155">
        <v>76.655172413793096</v>
      </c>
      <c r="BC419" s="156">
        <v>76</v>
      </c>
      <c r="BD419" s="157">
        <f t="shared" si="1185"/>
        <v>2223</v>
      </c>
      <c r="BE419" s="158">
        <f t="shared" si="1185"/>
        <v>1216</v>
      </c>
      <c r="BF419" s="155"/>
      <c r="BG419" s="156"/>
      <c r="BH419" s="157">
        <f t="shared" si="1186"/>
        <v>0</v>
      </c>
      <c r="BI419" s="158">
        <f t="shared" si="1186"/>
        <v>0</v>
      </c>
      <c r="BJ419" s="157">
        <f t="shared" si="1187"/>
        <v>75.787234042553195</v>
      </c>
      <c r="BK419" s="158">
        <f t="shared" si="1187"/>
        <v>77.215189873417714</v>
      </c>
      <c r="BL419" s="157">
        <f t="shared" si="1188"/>
        <v>7124</v>
      </c>
      <c r="BM419" s="158">
        <f t="shared" si="1188"/>
        <v>6099.9999999999991</v>
      </c>
      <c r="BN419" s="155">
        <v>133</v>
      </c>
      <c r="BO419" s="156">
        <v>121</v>
      </c>
      <c r="BP419" s="157">
        <f t="shared" si="1189"/>
        <v>133</v>
      </c>
      <c r="BQ419" s="158">
        <f t="shared" si="1189"/>
        <v>121</v>
      </c>
      <c r="BR419" s="155">
        <v>162</v>
      </c>
      <c r="BS419" s="156">
        <v>135</v>
      </c>
      <c r="BT419" s="157">
        <f t="shared" si="1190"/>
        <v>162</v>
      </c>
      <c r="BU419" s="158">
        <f t="shared" si="1190"/>
        <v>135</v>
      </c>
      <c r="BV419" s="155"/>
      <c r="BW419" s="156"/>
      <c r="BX419" s="157">
        <f t="shared" si="1191"/>
        <v>0</v>
      </c>
      <c r="BY419" s="158">
        <f t="shared" si="1191"/>
        <v>0</v>
      </c>
      <c r="BZ419" s="157">
        <f t="shared" si="1192"/>
        <v>295</v>
      </c>
      <c r="CA419" s="158">
        <f t="shared" si="1192"/>
        <v>256</v>
      </c>
      <c r="CB419" s="157">
        <f t="shared" si="1193"/>
        <v>295</v>
      </c>
      <c r="CC419" s="158">
        <f t="shared" si="1193"/>
        <v>256</v>
      </c>
      <c r="CD419" s="155">
        <v>4.2518796992481196</v>
      </c>
      <c r="CE419" s="156">
        <v>3.6652892561983501</v>
      </c>
      <c r="CF419" s="157">
        <f t="shared" si="1194"/>
        <v>565.49999999999989</v>
      </c>
      <c r="CG419" s="158">
        <f t="shared" si="1194"/>
        <v>443.50000000000034</v>
      </c>
      <c r="CH419" s="155">
        <v>6.0864197530864201</v>
      </c>
      <c r="CI419" s="156">
        <v>6.0185185185185199</v>
      </c>
      <c r="CJ419" s="157">
        <f t="shared" si="1195"/>
        <v>986.00000000000011</v>
      </c>
      <c r="CK419" s="158">
        <f t="shared" si="1195"/>
        <v>812.50000000000023</v>
      </c>
      <c r="CL419" s="155"/>
      <c r="CM419" s="156"/>
      <c r="CN419" s="157">
        <f t="shared" si="1196"/>
        <v>0</v>
      </c>
      <c r="CO419" s="158">
        <f t="shared" si="1196"/>
        <v>0</v>
      </c>
      <c r="CP419" s="157">
        <f t="shared" si="1197"/>
        <v>5.2593220338983047</v>
      </c>
      <c r="CQ419" s="158">
        <f t="shared" si="1197"/>
        <v>4.9062500000000018</v>
      </c>
      <c r="CR419" s="157">
        <f t="shared" si="1198"/>
        <v>1551.4999999999998</v>
      </c>
      <c r="CS419" s="158">
        <f t="shared" si="1198"/>
        <v>1256.0000000000005</v>
      </c>
      <c r="CT419" s="155">
        <v>77.751879699248093</v>
      </c>
      <c r="CU419" s="156">
        <v>76.710743801652896</v>
      </c>
      <c r="CV419" s="157">
        <f t="shared" si="1199"/>
        <v>10340.999999999996</v>
      </c>
      <c r="CW419" s="158">
        <f t="shared" si="1199"/>
        <v>9282</v>
      </c>
      <c r="CX419" s="155">
        <v>82.956790123456798</v>
      </c>
      <c r="CY419" s="156">
        <v>76.992592592592601</v>
      </c>
      <c r="CZ419" s="157">
        <f t="shared" si="1200"/>
        <v>13439.000000000002</v>
      </c>
      <c r="DA419" s="158">
        <f t="shared" si="1200"/>
        <v>10394.000000000002</v>
      </c>
      <c r="DB419" s="155"/>
      <c r="DC419" s="156"/>
      <c r="DD419" s="157">
        <f t="shared" si="1201"/>
        <v>0</v>
      </c>
      <c r="DE419" s="158">
        <f t="shared" si="1201"/>
        <v>0</v>
      </c>
      <c r="DF419" s="157">
        <f t="shared" si="1202"/>
        <v>80.610169491525426</v>
      </c>
      <c r="DG419" s="158">
        <f t="shared" si="1202"/>
        <v>76.859375</v>
      </c>
      <c r="DH419" s="157">
        <f t="shared" si="1203"/>
        <v>23780</v>
      </c>
      <c r="DI419" s="158">
        <f t="shared" si="1203"/>
        <v>19676</v>
      </c>
      <c r="DJ419" s="157">
        <f t="shared" si="1204"/>
        <v>389</v>
      </c>
      <c r="DK419" s="158">
        <f t="shared" si="1204"/>
        <v>335</v>
      </c>
      <c r="DL419" s="157">
        <f t="shared" si="1204"/>
        <v>389</v>
      </c>
      <c r="DM419" s="158">
        <f t="shared" si="1204"/>
        <v>335</v>
      </c>
      <c r="DN419" s="157">
        <f t="shared" si="1205"/>
        <v>4.7519280205655523</v>
      </c>
      <c r="DO419" s="158">
        <f t="shared" si="1205"/>
        <v>4.4686567164179118</v>
      </c>
      <c r="DP419" s="157">
        <f t="shared" si="1206"/>
        <v>1848.4999999999998</v>
      </c>
      <c r="DQ419" s="158">
        <f t="shared" si="1206"/>
        <v>1497.0000000000005</v>
      </c>
      <c r="DR419" s="157">
        <f t="shared" si="1207"/>
        <v>79.444730077120823</v>
      </c>
      <c r="DS419" s="158">
        <f t="shared" si="1207"/>
        <v>76.943283582089549</v>
      </c>
      <c r="DT419" s="157">
        <f t="shared" si="1208"/>
        <v>30904</v>
      </c>
      <c r="DU419" s="158">
        <f t="shared" si="1208"/>
        <v>25776</v>
      </c>
      <c r="DV419" s="155">
        <v>78</v>
      </c>
      <c r="DW419" s="156">
        <v>63</v>
      </c>
      <c r="DX419" s="157">
        <f t="shared" si="1209"/>
        <v>78</v>
      </c>
      <c r="DY419" s="158">
        <f t="shared" si="1209"/>
        <v>63</v>
      </c>
      <c r="DZ419" s="155">
        <v>72</v>
      </c>
      <c r="EA419" s="156">
        <v>78</v>
      </c>
      <c r="EB419" s="157">
        <f t="shared" si="1210"/>
        <v>72</v>
      </c>
      <c r="EC419" s="158">
        <f t="shared" si="1210"/>
        <v>78</v>
      </c>
      <c r="ED419" s="155"/>
      <c r="EE419" s="156"/>
      <c r="EF419" s="157">
        <f t="shared" si="1211"/>
        <v>0</v>
      </c>
      <c r="EG419" s="158">
        <f t="shared" si="1211"/>
        <v>0</v>
      </c>
      <c r="EH419" s="157">
        <f t="shared" si="1212"/>
        <v>150</v>
      </c>
      <c r="EI419" s="158">
        <f t="shared" si="1212"/>
        <v>141</v>
      </c>
      <c r="EJ419" s="157">
        <f t="shared" si="1213"/>
        <v>150</v>
      </c>
      <c r="EK419" s="158">
        <f t="shared" si="1213"/>
        <v>141</v>
      </c>
      <c r="EL419" s="155">
        <v>2.9679487179487198</v>
      </c>
      <c r="EM419" s="156">
        <v>3.2619047619047601</v>
      </c>
      <c r="EN419" s="157">
        <f t="shared" si="1214"/>
        <v>231.50000000000014</v>
      </c>
      <c r="EO419" s="158">
        <f t="shared" si="1214"/>
        <v>205.49999999999989</v>
      </c>
      <c r="EP419" s="155">
        <v>4.3333333333333304</v>
      </c>
      <c r="EQ419" s="156">
        <v>3.9166666666666701</v>
      </c>
      <c r="ER419" s="157">
        <f t="shared" si="1215"/>
        <v>311.99999999999977</v>
      </c>
      <c r="ES419" s="158">
        <f t="shared" si="1215"/>
        <v>305.50000000000028</v>
      </c>
      <c r="ET419" s="155"/>
      <c r="EU419" s="156"/>
      <c r="EV419" s="157">
        <f t="shared" si="1216"/>
        <v>0</v>
      </c>
      <c r="EW419" s="158">
        <f t="shared" si="1216"/>
        <v>0</v>
      </c>
      <c r="EX419" s="157">
        <f t="shared" si="1217"/>
        <v>3.6233333333333326</v>
      </c>
      <c r="EY419" s="158">
        <f t="shared" si="1217"/>
        <v>3.6241134751773063</v>
      </c>
      <c r="EZ419" s="157">
        <f t="shared" si="1218"/>
        <v>543.49999999999989</v>
      </c>
      <c r="FA419" s="158">
        <f t="shared" si="1218"/>
        <v>511.00000000000017</v>
      </c>
      <c r="FB419" s="155">
        <v>61.423076923076898</v>
      </c>
      <c r="FC419" s="156">
        <v>63.015873015872998</v>
      </c>
      <c r="FD419" s="157">
        <f t="shared" si="1219"/>
        <v>4790.9999999999982</v>
      </c>
      <c r="FE419" s="158">
        <f t="shared" si="1219"/>
        <v>3969.9999999999991</v>
      </c>
      <c r="FF419" s="155">
        <v>66.9027777777778</v>
      </c>
      <c r="FG419" s="156">
        <v>64.525641025640994</v>
      </c>
      <c r="FH419" s="157">
        <f t="shared" si="1220"/>
        <v>4817.0000000000018</v>
      </c>
      <c r="FI419" s="158">
        <f t="shared" si="1220"/>
        <v>5032.9999999999973</v>
      </c>
      <c r="FJ419" s="155"/>
      <c r="FK419" s="156"/>
      <c r="FL419" s="157">
        <f t="shared" si="1221"/>
        <v>0</v>
      </c>
      <c r="FM419" s="158">
        <f t="shared" si="1221"/>
        <v>0</v>
      </c>
      <c r="FN419" s="157">
        <f t="shared" si="1222"/>
        <v>64.053333333333327</v>
      </c>
      <c r="FO419" s="158">
        <f t="shared" si="1222"/>
        <v>63.851063829787208</v>
      </c>
      <c r="FP419" s="157">
        <f t="shared" si="1223"/>
        <v>9608</v>
      </c>
      <c r="FQ419" s="158">
        <f t="shared" si="1223"/>
        <v>9002.9999999999964</v>
      </c>
      <c r="FR419" s="155">
        <v>40</v>
      </c>
      <c r="FS419" s="156">
        <v>50</v>
      </c>
      <c r="FT419" s="157">
        <f t="shared" si="1224"/>
        <v>40</v>
      </c>
      <c r="FU419" s="158">
        <f t="shared" si="1224"/>
        <v>50</v>
      </c>
      <c r="FV419" s="155">
        <v>6.5750000000000002</v>
      </c>
      <c r="FW419" s="156">
        <v>8.1199999999999992</v>
      </c>
      <c r="FX419" s="157">
        <f t="shared" si="1225"/>
        <v>263</v>
      </c>
      <c r="FY419" s="158">
        <f t="shared" si="1225"/>
        <v>405.99999999999994</v>
      </c>
      <c r="FZ419" s="155">
        <v>71</v>
      </c>
      <c r="GA419" s="156">
        <v>69.2</v>
      </c>
      <c r="GB419" s="157">
        <f t="shared" si="1226"/>
        <v>2840</v>
      </c>
      <c r="GC419" s="158">
        <f t="shared" si="1226"/>
        <v>3460</v>
      </c>
      <c r="GD419" s="157">
        <f t="shared" si="1227"/>
        <v>276</v>
      </c>
      <c r="GE419" s="158">
        <f t="shared" si="1227"/>
        <v>247</v>
      </c>
      <c r="GF419" s="157">
        <f t="shared" si="1227"/>
        <v>276</v>
      </c>
      <c r="GG419" s="158">
        <f t="shared" si="1227"/>
        <v>247</v>
      </c>
      <c r="GH419" s="157">
        <f t="shared" si="1228"/>
        <v>986.00000000000011</v>
      </c>
      <c r="GI419" s="158">
        <f t="shared" si="1228"/>
        <v>840.00000000000011</v>
      </c>
      <c r="GJ419" s="157">
        <f t="shared" si="1229"/>
        <v>20032.999999999993</v>
      </c>
      <c r="GK419" s="158">
        <f t="shared" si="1229"/>
        <v>18136</v>
      </c>
      <c r="GL419" s="157">
        <f t="shared" si="1230"/>
        <v>263</v>
      </c>
      <c r="GM419" s="158">
        <f t="shared" si="1230"/>
        <v>229</v>
      </c>
      <c r="GN419" s="157">
        <f t="shared" si="1230"/>
        <v>263</v>
      </c>
      <c r="GO419" s="158">
        <f t="shared" si="1230"/>
        <v>229</v>
      </c>
      <c r="GP419" s="157">
        <f t="shared" si="1231"/>
        <v>1405.9999999999998</v>
      </c>
      <c r="GQ419" s="158">
        <f t="shared" si="1231"/>
        <v>1168.0000000000005</v>
      </c>
      <c r="GR419" s="157">
        <f t="shared" si="1232"/>
        <v>20479.000000000004</v>
      </c>
      <c r="GS419" s="158">
        <f t="shared" si="1232"/>
        <v>16643</v>
      </c>
      <c r="GT419" s="157">
        <f t="shared" si="1233"/>
        <v>539</v>
      </c>
      <c r="GU419" s="158">
        <f t="shared" si="1233"/>
        <v>476</v>
      </c>
      <c r="GV419" s="157">
        <f t="shared" si="1233"/>
        <v>539</v>
      </c>
      <c r="GW419" s="158">
        <f t="shared" si="1233"/>
        <v>476</v>
      </c>
      <c r="GX419" s="157">
        <f t="shared" si="1234"/>
        <v>2392</v>
      </c>
      <c r="GY419" s="158">
        <f t="shared" si="1234"/>
        <v>2008.0000000000005</v>
      </c>
      <c r="GZ419" s="157">
        <f t="shared" si="1234"/>
        <v>40512</v>
      </c>
      <c r="HA419" s="158">
        <f t="shared" si="1234"/>
        <v>34779</v>
      </c>
      <c r="HB419" s="157">
        <f t="shared" si="1235"/>
        <v>0</v>
      </c>
      <c r="HC419" s="158">
        <f t="shared" si="1235"/>
        <v>0</v>
      </c>
      <c r="HD419" s="157">
        <f t="shared" si="1235"/>
        <v>0</v>
      </c>
      <c r="HE419" s="158">
        <f t="shared" si="1235"/>
        <v>0</v>
      </c>
      <c r="HF419" s="157" t="str">
        <f t="shared" si="1236"/>
        <v/>
      </c>
      <c r="HG419" s="158" t="str">
        <f t="shared" si="1236"/>
        <v/>
      </c>
      <c r="HH419" s="157" t="str">
        <f t="shared" si="1237"/>
        <v/>
      </c>
      <c r="HI419" s="158" t="str">
        <f t="shared" si="1237"/>
        <v/>
      </c>
      <c r="HJ419" s="157">
        <f t="shared" si="1238"/>
        <v>2654.9999999999995</v>
      </c>
      <c r="HK419" s="158">
        <f t="shared" si="1238"/>
        <v>2414.0000000000005</v>
      </c>
      <c r="HL419" s="157">
        <f t="shared" si="1239"/>
        <v>43352</v>
      </c>
      <c r="HM419" s="158">
        <f t="shared" si="1239"/>
        <v>38239</v>
      </c>
    </row>
    <row r="420" spans="1:221" s="82" customFormat="1" ht="15" customHeight="1">
      <c r="A420" s="12" t="s">
        <v>809</v>
      </c>
      <c r="B420" s="11" t="s">
        <v>830</v>
      </c>
      <c r="C420" s="278"/>
      <c r="D420" s="9">
        <v>231697</v>
      </c>
      <c r="E420" s="9">
        <v>9</v>
      </c>
      <c r="F420" s="155">
        <v>447</v>
      </c>
      <c r="G420" s="156">
        <v>450</v>
      </c>
      <c r="H420" s="155">
        <v>0</v>
      </c>
      <c r="I420" s="156">
        <v>0</v>
      </c>
      <c r="J420" s="157">
        <f t="shared" si="1172"/>
        <v>447</v>
      </c>
      <c r="K420" s="158">
        <f t="shared" si="1172"/>
        <v>450</v>
      </c>
      <c r="L420" s="155">
        <v>70</v>
      </c>
      <c r="M420" s="156">
        <v>66</v>
      </c>
      <c r="N420" s="157">
        <f t="shared" si="1173"/>
        <v>443</v>
      </c>
      <c r="O420" s="158">
        <f t="shared" si="1173"/>
        <v>447</v>
      </c>
      <c r="P420" s="157">
        <f t="shared" si="1173"/>
        <v>443</v>
      </c>
      <c r="Q420" s="158">
        <f t="shared" si="1173"/>
        <v>447</v>
      </c>
      <c r="R420" s="155">
        <v>52</v>
      </c>
      <c r="S420" s="156">
        <v>65</v>
      </c>
      <c r="T420" s="157">
        <f t="shared" si="1174"/>
        <v>52</v>
      </c>
      <c r="U420" s="158">
        <f t="shared" si="1174"/>
        <v>65</v>
      </c>
      <c r="V420" s="155">
        <v>18</v>
      </c>
      <c r="W420" s="156">
        <v>26</v>
      </c>
      <c r="X420" s="157">
        <f t="shared" si="1175"/>
        <v>18</v>
      </c>
      <c r="Y420" s="158">
        <f t="shared" si="1175"/>
        <v>26</v>
      </c>
      <c r="Z420" s="155"/>
      <c r="AA420" s="156"/>
      <c r="AB420" s="157">
        <f t="shared" si="1176"/>
        <v>0</v>
      </c>
      <c r="AC420" s="158">
        <f t="shared" si="1176"/>
        <v>0</v>
      </c>
      <c r="AD420" s="157">
        <f t="shared" si="1177"/>
        <v>70</v>
      </c>
      <c r="AE420" s="158">
        <f t="shared" si="1177"/>
        <v>91</v>
      </c>
      <c r="AF420" s="157">
        <f t="shared" si="1178"/>
        <v>70</v>
      </c>
      <c r="AG420" s="158">
        <f t="shared" si="1178"/>
        <v>91</v>
      </c>
      <c r="AH420" s="155">
        <v>2.3461538461538498</v>
      </c>
      <c r="AI420" s="156">
        <v>2.8615384615384598</v>
      </c>
      <c r="AJ420" s="157">
        <f t="shared" si="1179"/>
        <v>122.00000000000018</v>
      </c>
      <c r="AK420" s="157">
        <f t="shared" si="1179"/>
        <v>185.99999999999989</v>
      </c>
      <c r="AL420" s="155">
        <v>3.8333333333333299</v>
      </c>
      <c r="AM420" s="156">
        <v>3.3461538461538498</v>
      </c>
      <c r="AN420" s="157">
        <f t="shared" si="1180"/>
        <v>68.999999999999943</v>
      </c>
      <c r="AO420" s="157">
        <f t="shared" si="1180"/>
        <v>87.000000000000099</v>
      </c>
      <c r="AP420" s="155"/>
      <c r="AQ420" s="156"/>
      <c r="AR420" s="157">
        <f t="shared" si="1181"/>
        <v>0</v>
      </c>
      <c r="AS420" s="158">
        <f t="shared" si="1181"/>
        <v>0</v>
      </c>
      <c r="AT420" s="157">
        <f t="shared" si="1182"/>
        <v>2.72857142857143</v>
      </c>
      <c r="AU420" s="158">
        <f t="shared" si="1182"/>
        <v>3</v>
      </c>
      <c r="AV420" s="157">
        <f t="shared" si="1183"/>
        <v>191.00000000000009</v>
      </c>
      <c r="AW420" s="158">
        <f t="shared" si="1183"/>
        <v>273</v>
      </c>
      <c r="AX420" s="155">
        <v>70.75</v>
      </c>
      <c r="AY420" s="156">
        <v>73.907692307692301</v>
      </c>
      <c r="AZ420" s="157">
        <f t="shared" si="1184"/>
        <v>3679</v>
      </c>
      <c r="BA420" s="158">
        <f t="shared" si="1184"/>
        <v>4804</v>
      </c>
      <c r="BB420" s="155">
        <v>72.2777777777778</v>
      </c>
      <c r="BC420" s="156">
        <v>71.346153846153797</v>
      </c>
      <c r="BD420" s="157">
        <f t="shared" si="1185"/>
        <v>1301.0000000000005</v>
      </c>
      <c r="BE420" s="158">
        <f t="shared" si="1185"/>
        <v>1854.9999999999986</v>
      </c>
      <c r="BF420" s="155"/>
      <c r="BG420" s="156"/>
      <c r="BH420" s="157">
        <f t="shared" si="1186"/>
        <v>0</v>
      </c>
      <c r="BI420" s="158">
        <f t="shared" si="1186"/>
        <v>0</v>
      </c>
      <c r="BJ420" s="157">
        <f t="shared" si="1187"/>
        <v>71.142857142857139</v>
      </c>
      <c r="BK420" s="158">
        <f t="shared" si="1187"/>
        <v>73.175824175824161</v>
      </c>
      <c r="BL420" s="157">
        <f t="shared" si="1188"/>
        <v>4980</v>
      </c>
      <c r="BM420" s="158">
        <f t="shared" si="1188"/>
        <v>6658.9999999999991</v>
      </c>
      <c r="BN420" s="155">
        <v>67</v>
      </c>
      <c r="BO420" s="156">
        <v>66</v>
      </c>
      <c r="BP420" s="157">
        <f t="shared" si="1189"/>
        <v>67</v>
      </c>
      <c r="BQ420" s="158">
        <f t="shared" si="1189"/>
        <v>66</v>
      </c>
      <c r="BR420" s="155">
        <v>93</v>
      </c>
      <c r="BS420" s="156">
        <v>73</v>
      </c>
      <c r="BT420" s="157">
        <f t="shared" si="1190"/>
        <v>93</v>
      </c>
      <c r="BU420" s="158">
        <f t="shared" si="1190"/>
        <v>73</v>
      </c>
      <c r="BV420" s="155"/>
      <c r="BW420" s="156"/>
      <c r="BX420" s="157">
        <f t="shared" si="1191"/>
        <v>0</v>
      </c>
      <c r="BY420" s="158">
        <f t="shared" si="1191"/>
        <v>0</v>
      </c>
      <c r="BZ420" s="157">
        <f t="shared" si="1192"/>
        <v>160</v>
      </c>
      <c r="CA420" s="158">
        <f t="shared" si="1192"/>
        <v>139</v>
      </c>
      <c r="CB420" s="157">
        <f t="shared" si="1193"/>
        <v>160</v>
      </c>
      <c r="CC420" s="158">
        <f t="shared" si="1193"/>
        <v>139</v>
      </c>
      <c r="CD420" s="155">
        <v>3.9776119402985102</v>
      </c>
      <c r="CE420" s="156">
        <v>3.8333333333333299</v>
      </c>
      <c r="CF420" s="157">
        <f t="shared" si="1194"/>
        <v>266.50000000000017</v>
      </c>
      <c r="CG420" s="158">
        <f t="shared" si="1194"/>
        <v>252.99999999999977</v>
      </c>
      <c r="CH420" s="155">
        <v>7.2311827956989303</v>
      </c>
      <c r="CI420" s="156">
        <v>6.6301369863013697</v>
      </c>
      <c r="CJ420" s="157">
        <f t="shared" si="1195"/>
        <v>672.50000000000057</v>
      </c>
      <c r="CK420" s="158">
        <f t="shared" si="1195"/>
        <v>484</v>
      </c>
      <c r="CL420" s="155"/>
      <c r="CM420" s="156"/>
      <c r="CN420" s="157">
        <f t="shared" si="1196"/>
        <v>0</v>
      </c>
      <c r="CO420" s="158">
        <f t="shared" si="1196"/>
        <v>0</v>
      </c>
      <c r="CP420" s="157">
        <f t="shared" si="1197"/>
        <v>5.8687500000000039</v>
      </c>
      <c r="CQ420" s="158">
        <f t="shared" si="1197"/>
        <v>5.3021582733812931</v>
      </c>
      <c r="CR420" s="157">
        <f t="shared" si="1198"/>
        <v>939.00000000000068</v>
      </c>
      <c r="CS420" s="158">
        <f t="shared" si="1198"/>
        <v>736.99999999999977</v>
      </c>
      <c r="CT420" s="155">
        <v>69.313432835820905</v>
      </c>
      <c r="CU420" s="156">
        <v>73.409090909090907</v>
      </c>
      <c r="CV420" s="157">
        <f t="shared" si="1199"/>
        <v>4644.0000000000009</v>
      </c>
      <c r="CW420" s="158">
        <f t="shared" si="1199"/>
        <v>4845</v>
      </c>
      <c r="CX420" s="155">
        <v>74.709677419354804</v>
      </c>
      <c r="CY420" s="156">
        <v>71.589041095890394</v>
      </c>
      <c r="CZ420" s="157">
        <f t="shared" si="1200"/>
        <v>6947.9999999999964</v>
      </c>
      <c r="DA420" s="158">
        <f t="shared" si="1200"/>
        <v>5225.9999999999991</v>
      </c>
      <c r="DB420" s="155"/>
      <c r="DC420" s="156"/>
      <c r="DD420" s="157">
        <f t="shared" si="1201"/>
        <v>0</v>
      </c>
      <c r="DE420" s="158">
        <f t="shared" si="1201"/>
        <v>0</v>
      </c>
      <c r="DF420" s="157">
        <f t="shared" si="1202"/>
        <v>72.449999999999974</v>
      </c>
      <c r="DG420" s="158">
        <f t="shared" si="1202"/>
        <v>72.453237410071949</v>
      </c>
      <c r="DH420" s="157">
        <f t="shared" si="1203"/>
        <v>11591.999999999996</v>
      </c>
      <c r="DI420" s="158">
        <f t="shared" si="1203"/>
        <v>10071.000000000002</v>
      </c>
      <c r="DJ420" s="157">
        <f t="shared" si="1204"/>
        <v>230</v>
      </c>
      <c r="DK420" s="158">
        <f t="shared" si="1204"/>
        <v>230</v>
      </c>
      <c r="DL420" s="157">
        <f t="shared" si="1204"/>
        <v>230</v>
      </c>
      <c r="DM420" s="158">
        <f t="shared" si="1204"/>
        <v>230</v>
      </c>
      <c r="DN420" s="157">
        <f t="shared" si="1205"/>
        <v>4.9130434782608727</v>
      </c>
      <c r="DO420" s="158">
        <f t="shared" si="1205"/>
        <v>4.391304347826086</v>
      </c>
      <c r="DP420" s="157">
        <f t="shared" si="1206"/>
        <v>1130.0000000000007</v>
      </c>
      <c r="DQ420" s="158">
        <f t="shared" si="1206"/>
        <v>1009.9999999999998</v>
      </c>
      <c r="DR420" s="157">
        <f t="shared" si="1207"/>
        <v>72.052173913043461</v>
      </c>
      <c r="DS420" s="158">
        <f t="shared" si="1207"/>
        <v>72.739130434782609</v>
      </c>
      <c r="DT420" s="157">
        <f t="shared" si="1208"/>
        <v>16571.999999999996</v>
      </c>
      <c r="DU420" s="158">
        <f t="shared" si="1208"/>
        <v>16730</v>
      </c>
      <c r="DV420" s="155">
        <v>30</v>
      </c>
      <c r="DW420" s="156">
        <v>36</v>
      </c>
      <c r="DX420" s="157">
        <f t="shared" si="1209"/>
        <v>30</v>
      </c>
      <c r="DY420" s="158">
        <f t="shared" si="1209"/>
        <v>36</v>
      </c>
      <c r="DZ420" s="155">
        <v>50</v>
      </c>
      <c r="EA420" s="156">
        <v>44</v>
      </c>
      <c r="EB420" s="157">
        <f t="shared" si="1210"/>
        <v>50</v>
      </c>
      <c r="EC420" s="158">
        <f t="shared" si="1210"/>
        <v>44</v>
      </c>
      <c r="ED420" s="155"/>
      <c r="EE420" s="156"/>
      <c r="EF420" s="157">
        <f t="shared" si="1211"/>
        <v>0</v>
      </c>
      <c r="EG420" s="158">
        <f t="shared" si="1211"/>
        <v>0</v>
      </c>
      <c r="EH420" s="157">
        <f t="shared" si="1212"/>
        <v>80</v>
      </c>
      <c r="EI420" s="158">
        <f t="shared" si="1212"/>
        <v>80</v>
      </c>
      <c r="EJ420" s="157">
        <f t="shared" si="1213"/>
        <v>80</v>
      </c>
      <c r="EK420" s="158">
        <f t="shared" si="1213"/>
        <v>80</v>
      </c>
      <c r="EL420" s="155">
        <v>3.2333333333333298</v>
      </c>
      <c r="EM420" s="156">
        <v>3.9583333333333299</v>
      </c>
      <c r="EN420" s="157">
        <f t="shared" si="1214"/>
        <v>96.999999999999901</v>
      </c>
      <c r="EO420" s="158">
        <f t="shared" si="1214"/>
        <v>142.49999999999989</v>
      </c>
      <c r="EP420" s="155">
        <v>4.33</v>
      </c>
      <c r="EQ420" s="156">
        <v>4.2045454545454497</v>
      </c>
      <c r="ER420" s="157">
        <f t="shared" si="1215"/>
        <v>216.5</v>
      </c>
      <c r="ES420" s="158">
        <f t="shared" si="1215"/>
        <v>184.99999999999977</v>
      </c>
      <c r="ET420" s="155"/>
      <c r="EU420" s="156"/>
      <c r="EV420" s="157">
        <f t="shared" si="1216"/>
        <v>0</v>
      </c>
      <c r="EW420" s="158">
        <f t="shared" si="1216"/>
        <v>0</v>
      </c>
      <c r="EX420" s="157">
        <f t="shared" si="1217"/>
        <v>3.9187499999999984</v>
      </c>
      <c r="EY420" s="158">
        <f t="shared" si="1217"/>
        <v>4.0937499999999956</v>
      </c>
      <c r="EZ420" s="157">
        <f t="shared" si="1218"/>
        <v>313.49999999999989</v>
      </c>
      <c r="FA420" s="158">
        <f t="shared" si="1218"/>
        <v>327.49999999999966</v>
      </c>
      <c r="FB420" s="155">
        <v>58.8</v>
      </c>
      <c r="FC420" s="156">
        <v>60.6666666666667</v>
      </c>
      <c r="FD420" s="157">
        <f t="shared" si="1219"/>
        <v>1764</v>
      </c>
      <c r="FE420" s="158">
        <f t="shared" si="1219"/>
        <v>2184.0000000000014</v>
      </c>
      <c r="FF420" s="155">
        <v>56.78</v>
      </c>
      <c r="FG420" s="156">
        <v>58.204545454545503</v>
      </c>
      <c r="FH420" s="157">
        <f t="shared" si="1220"/>
        <v>2839</v>
      </c>
      <c r="FI420" s="158">
        <f t="shared" si="1220"/>
        <v>2561.0000000000023</v>
      </c>
      <c r="FJ420" s="155"/>
      <c r="FK420" s="156"/>
      <c r="FL420" s="157">
        <f t="shared" si="1221"/>
        <v>0</v>
      </c>
      <c r="FM420" s="158">
        <f t="shared" si="1221"/>
        <v>0</v>
      </c>
      <c r="FN420" s="157">
        <f t="shared" si="1222"/>
        <v>57.537500000000001</v>
      </c>
      <c r="FO420" s="158">
        <f t="shared" si="1222"/>
        <v>59.312500000000043</v>
      </c>
      <c r="FP420" s="157">
        <f t="shared" si="1223"/>
        <v>4603</v>
      </c>
      <c r="FQ420" s="158">
        <f t="shared" si="1223"/>
        <v>4745.0000000000036</v>
      </c>
      <c r="FR420" s="155">
        <v>133</v>
      </c>
      <c r="FS420" s="156">
        <v>137</v>
      </c>
      <c r="FT420" s="157">
        <f t="shared" si="1224"/>
        <v>133</v>
      </c>
      <c r="FU420" s="158">
        <f t="shared" si="1224"/>
        <v>137</v>
      </c>
      <c r="FV420" s="155">
        <v>3.6165413533834601</v>
      </c>
      <c r="FW420" s="156">
        <v>2.35766423357664</v>
      </c>
      <c r="FX420" s="157">
        <f t="shared" si="1225"/>
        <v>481.00000000000017</v>
      </c>
      <c r="FY420" s="158">
        <f t="shared" si="1225"/>
        <v>322.99999999999966</v>
      </c>
      <c r="FZ420" s="155">
        <v>31.045112781954899</v>
      </c>
      <c r="GA420" s="156">
        <v>21.087591240875899</v>
      </c>
      <c r="GB420" s="157">
        <f t="shared" si="1226"/>
        <v>4129.0000000000018</v>
      </c>
      <c r="GC420" s="158">
        <f t="shared" si="1226"/>
        <v>2888.9999999999982</v>
      </c>
      <c r="GD420" s="157">
        <f t="shared" si="1227"/>
        <v>149</v>
      </c>
      <c r="GE420" s="158">
        <f t="shared" si="1227"/>
        <v>167</v>
      </c>
      <c r="GF420" s="157">
        <f t="shared" si="1227"/>
        <v>149</v>
      </c>
      <c r="GG420" s="158">
        <f t="shared" si="1227"/>
        <v>167</v>
      </c>
      <c r="GH420" s="157">
        <f t="shared" si="1228"/>
        <v>485.50000000000023</v>
      </c>
      <c r="GI420" s="158">
        <f t="shared" si="1228"/>
        <v>581.49999999999955</v>
      </c>
      <c r="GJ420" s="157">
        <f t="shared" si="1229"/>
        <v>10087</v>
      </c>
      <c r="GK420" s="158">
        <f t="shared" si="1229"/>
        <v>11833.000000000002</v>
      </c>
      <c r="GL420" s="157">
        <f t="shared" si="1230"/>
        <v>161</v>
      </c>
      <c r="GM420" s="158">
        <f t="shared" si="1230"/>
        <v>143</v>
      </c>
      <c r="GN420" s="157">
        <f t="shared" si="1230"/>
        <v>161</v>
      </c>
      <c r="GO420" s="158">
        <f t="shared" si="1230"/>
        <v>143</v>
      </c>
      <c r="GP420" s="157">
        <f t="shared" si="1231"/>
        <v>958.00000000000045</v>
      </c>
      <c r="GQ420" s="158">
        <f t="shared" si="1231"/>
        <v>755.99999999999989</v>
      </c>
      <c r="GR420" s="157">
        <f t="shared" si="1232"/>
        <v>11087.999999999996</v>
      </c>
      <c r="GS420" s="158">
        <f t="shared" si="1232"/>
        <v>9642</v>
      </c>
      <c r="GT420" s="157">
        <f t="shared" si="1233"/>
        <v>310</v>
      </c>
      <c r="GU420" s="158">
        <f t="shared" si="1233"/>
        <v>310</v>
      </c>
      <c r="GV420" s="157">
        <f t="shared" si="1233"/>
        <v>310</v>
      </c>
      <c r="GW420" s="158">
        <f t="shared" si="1233"/>
        <v>310</v>
      </c>
      <c r="GX420" s="157">
        <f t="shared" si="1234"/>
        <v>1443.5000000000007</v>
      </c>
      <c r="GY420" s="158">
        <f t="shared" si="1234"/>
        <v>1337.4999999999995</v>
      </c>
      <c r="GZ420" s="157">
        <f t="shared" si="1234"/>
        <v>21174.999999999996</v>
      </c>
      <c r="HA420" s="158">
        <f t="shared" si="1234"/>
        <v>21475</v>
      </c>
      <c r="HB420" s="157">
        <f t="shared" si="1235"/>
        <v>0</v>
      </c>
      <c r="HC420" s="158">
        <f t="shared" si="1235"/>
        <v>0</v>
      </c>
      <c r="HD420" s="157">
        <f t="shared" si="1235"/>
        <v>0</v>
      </c>
      <c r="HE420" s="158">
        <f t="shared" si="1235"/>
        <v>0</v>
      </c>
      <c r="HF420" s="157" t="str">
        <f t="shared" si="1236"/>
        <v/>
      </c>
      <c r="HG420" s="158" t="str">
        <f t="shared" si="1236"/>
        <v/>
      </c>
      <c r="HH420" s="157" t="str">
        <f t="shared" si="1237"/>
        <v/>
      </c>
      <c r="HI420" s="158" t="str">
        <f t="shared" si="1237"/>
        <v/>
      </c>
      <c r="HJ420" s="157">
        <f t="shared" si="1238"/>
        <v>1924.5000000000007</v>
      </c>
      <c r="HK420" s="158">
        <f t="shared" si="1238"/>
        <v>1660.4999999999991</v>
      </c>
      <c r="HL420" s="157">
        <f t="shared" si="1239"/>
        <v>25304</v>
      </c>
      <c r="HM420" s="158">
        <f t="shared" si="1239"/>
        <v>24364</v>
      </c>
    </row>
    <row r="421" spans="1:221" s="82" customFormat="1" ht="15" customHeight="1">
      <c r="A421" s="12" t="s">
        <v>809</v>
      </c>
      <c r="B421" s="11" t="s">
        <v>831</v>
      </c>
      <c r="C421" s="278" t="s">
        <v>851</v>
      </c>
      <c r="D421" s="9">
        <v>231882</v>
      </c>
      <c r="E421" s="9">
        <v>9</v>
      </c>
      <c r="F421" s="155">
        <v>265</v>
      </c>
      <c r="G421" s="156">
        <v>251</v>
      </c>
      <c r="H421" s="155">
        <v>0</v>
      </c>
      <c r="I421" s="156">
        <v>0</v>
      </c>
      <c r="J421" s="157">
        <f t="shared" si="1172"/>
        <v>265</v>
      </c>
      <c r="K421" s="158">
        <f t="shared" si="1172"/>
        <v>251</v>
      </c>
      <c r="L421" s="155">
        <v>70</v>
      </c>
      <c r="M421" s="156">
        <v>66</v>
      </c>
      <c r="N421" s="157">
        <f t="shared" si="1173"/>
        <v>265</v>
      </c>
      <c r="O421" s="158">
        <f t="shared" si="1173"/>
        <v>251</v>
      </c>
      <c r="P421" s="157">
        <f t="shared" si="1173"/>
        <v>265</v>
      </c>
      <c r="Q421" s="158">
        <f t="shared" si="1173"/>
        <v>251</v>
      </c>
      <c r="R421" s="155">
        <v>51</v>
      </c>
      <c r="S421" s="156">
        <v>66</v>
      </c>
      <c r="T421" s="157">
        <f t="shared" si="1174"/>
        <v>51</v>
      </c>
      <c r="U421" s="158">
        <f t="shared" si="1174"/>
        <v>66</v>
      </c>
      <c r="V421" s="155">
        <v>18</v>
      </c>
      <c r="W421" s="156">
        <v>15</v>
      </c>
      <c r="X421" s="157">
        <f t="shared" si="1175"/>
        <v>18</v>
      </c>
      <c r="Y421" s="158">
        <f t="shared" si="1175"/>
        <v>15</v>
      </c>
      <c r="Z421" s="155"/>
      <c r="AA421" s="156"/>
      <c r="AB421" s="157">
        <f t="shared" si="1176"/>
        <v>0</v>
      </c>
      <c r="AC421" s="158">
        <f t="shared" si="1176"/>
        <v>0</v>
      </c>
      <c r="AD421" s="157">
        <f t="shared" si="1177"/>
        <v>69</v>
      </c>
      <c r="AE421" s="158">
        <f t="shared" si="1177"/>
        <v>81</v>
      </c>
      <c r="AF421" s="157">
        <f t="shared" si="1178"/>
        <v>69</v>
      </c>
      <c r="AG421" s="158">
        <f t="shared" si="1178"/>
        <v>81</v>
      </c>
      <c r="AH421" s="155">
        <v>2.9607843137254899</v>
      </c>
      <c r="AI421" s="156">
        <v>3.24242424242424</v>
      </c>
      <c r="AJ421" s="157">
        <f t="shared" si="1179"/>
        <v>150.99999999999997</v>
      </c>
      <c r="AK421" s="157">
        <f t="shared" si="1179"/>
        <v>213.99999999999983</v>
      </c>
      <c r="AL421" s="155">
        <v>3.3333333333333299</v>
      </c>
      <c r="AM421" s="156">
        <v>3.3333333333333299</v>
      </c>
      <c r="AN421" s="157">
        <f t="shared" si="1180"/>
        <v>59.999999999999936</v>
      </c>
      <c r="AO421" s="157">
        <f t="shared" si="1180"/>
        <v>49.99999999999995</v>
      </c>
      <c r="AP421" s="155"/>
      <c r="AQ421" s="156"/>
      <c r="AR421" s="157">
        <f t="shared" si="1181"/>
        <v>0</v>
      </c>
      <c r="AS421" s="158">
        <f t="shared" si="1181"/>
        <v>0</v>
      </c>
      <c r="AT421" s="157">
        <f t="shared" si="1182"/>
        <v>3.0579710144927525</v>
      </c>
      <c r="AU421" s="158">
        <f t="shared" si="1182"/>
        <v>3.2592592592592564</v>
      </c>
      <c r="AV421" s="157">
        <f t="shared" si="1183"/>
        <v>210.99999999999991</v>
      </c>
      <c r="AW421" s="158">
        <f t="shared" si="1183"/>
        <v>263.99999999999977</v>
      </c>
      <c r="AX421" s="155">
        <v>85.803921568627402</v>
      </c>
      <c r="AY421" s="156">
        <v>89.803030303030297</v>
      </c>
      <c r="AZ421" s="157">
        <f t="shared" si="1184"/>
        <v>4375.9999999999973</v>
      </c>
      <c r="BA421" s="158">
        <f t="shared" si="1184"/>
        <v>5927</v>
      </c>
      <c r="BB421" s="155">
        <v>88.5555555555556</v>
      </c>
      <c r="BC421" s="156">
        <v>86.733333333333306</v>
      </c>
      <c r="BD421" s="157">
        <f t="shared" si="1185"/>
        <v>1594.0000000000009</v>
      </c>
      <c r="BE421" s="158">
        <f t="shared" si="1185"/>
        <v>1300.9999999999995</v>
      </c>
      <c r="BF421" s="155"/>
      <c r="BG421" s="156"/>
      <c r="BH421" s="157">
        <f t="shared" si="1186"/>
        <v>0</v>
      </c>
      <c r="BI421" s="158">
        <f t="shared" si="1186"/>
        <v>0</v>
      </c>
      <c r="BJ421" s="157">
        <f t="shared" si="1187"/>
        <v>86.521739130434753</v>
      </c>
      <c r="BK421" s="158">
        <f t="shared" si="1187"/>
        <v>89.23456790123457</v>
      </c>
      <c r="BL421" s="157">
        <f t="shared" si="1188"/>
        <v>5969.9999999999982</v>
      </c>
      <c r="BM421" s="158">
        <f t="shared" si="1188"/>
        <v>7228</v>
      </c>
      <c r="BN421" s="155">
        <v>39</v>
      </c>
      <c r="BO421" s="156">
        <v>29</v>
      </c>
      <c r="BP421" s="157">
        <f t="shared" si="1189"/>
        <v>39</v>
      </c>
      <c r="BQ421" s="158">
        <f t="shared" si="1189"/>
        <v>29</v>
      </c>
      <c r="BR421" s="155">
        <v>74</v>
      </c>
      <c r="BS421" s="156">
        <v>74</v>
      </c>
      <c r="BT421" s="157">
        <f t="shared" si="1190"/>
        <v>74</v>
      </c>
      <c r="BU421" s="158">
        <f t="shared" si="1190"/>
        <v>74</v>
      </c>
      <c r="BV421" s="155"/>
      <c r="BW421" s="156"/>
      <c r="BX421" s="157">
        <f t="shared" si="1191"/>
        <v>0</v>
      </c>
      <c r="BY421" s="158">
        <f t="shared" si="1191"/>
        <v>0</v>
      </c>
      <c r="BZ421" s="157">
        <f t="shared" si="1192"/>
        <v>113</v>
      </c>
      <c r="CA421" s="158">
        <f t="shared" si="1192"/>
        <v>103</v>
      </c>
      <c r="CB421" s="157">
        <f t="shared" si="1193"/>
        <v>113</v>
      </c>
      <c r="CC421" s="158">
        <f t="shared" si="1193"/>
        <v>103</v>
      </c>
      <c r="CD421" s="155">
        <v>3.7948717948717898</v>
      </c>
      <c r="CE421" s="156">
        <v>5.3448275862069003</v>
      </c>
      <c r="CF421" s="157">
        <f t="shared" si="1194"/>
        <v>147.9999999999998</v>
      </c>
      <c r="CG421" s="158">
        <f t="shared" si="1194"/>
        <v>155.00000000000011</v>
      </c>
      <c r="CH421" s="155">
        <v>8.9932432432432403</v>
      </c>
      <c r="CI421" s="156">
        <v>9.8513513513513509</v>
      </c>
      <c r="CJ421" s="157">
        <f t="shared" si="1195"/>
        <v>665.49999999999977</v>
      </c>
      <c r="CK421" s="158">
        <f t="shared" si="1195"/>
        <v>729</v>
      </c>
      <c r="CL421" s="155"/>
      <c r="CM421" s="156"/>
      <c r="CN421" s="157">
        <f t="shared" si="1196"/>
        <v>0</v>
      </c>
      <c r="CO421" s="158">
        <f t="shared" si="1196"/>
        <v>0</v>
      </c>
      <c r="CP421" s="157">
        <f t="shared" si="1197"/>
        <v>7.1991150442477831</v>
      </c>
      <c r="CQ421" s="158">
        <f t="shared" si="1197"/>
        <v>8.5825242718446617</v>
      </c>
      <c r="CR421" s="157">
        <f t="shared" si="1198"/>
        <v>813.49999999999955</v>
      </c>
      <c r="CS421" s="158">
        <f t="shared" si="1198"/>
        <v>884.00000000000011</v>
      </c>
      <c r="CT421" s="155">
        <v>83.461538461538495</v>
      </c>
      <c r="CU421" s="156">
        <v>97.551724137931004</v>
      </c>
      <c r="CV421" s="157">
        <f t="shared" si="1199"/>
        <v>3255.0000000000014</v>
      </c>
      <c r="CW421" s="158">
        <f t="shared" si="1199"/>
        <v>2828.9999999999991</v>
      </c>
      <c r="CX421" s="155">
        <v>91.027027027027003</v>
      </c>
      <c r="CY421" s="156">
        <v>97.459459459459495</v>
      </c>
      <c r="CZ421" s="157">
        <f t="shared" si="1200"/>
        <v>6735.9999999999982</v>
      </c>
      <c r="DA421" s="158">
        <f t="shared" si="1200"/>
        <v>7212.0000000000027</v>
      </c>
      <c r="DB421" s="155"/>
      <c r="DC421" s="156"/>
      <c r="DD421" s="157">
        <f t="shared" si="1201"/>
        <v>0</v>
      </c>
      <c r="DE421" s="158">
        <f t="shared" si="1201"/>
        <v>0</v>
      </c>
      <c r="DF421" s="157">
        <f t="shared" si="1202"/>
        <v>88.415929203539818</v>
      </c>
      <c r="DG421" s="158">
        <f t="shared" si="1202"/>
        <v>97.485436893203897</v>
      </c>
      <c r="DH421" s="157">
        <f t="shared" si="1203"/>
        <v>9991</v>
      </c>
      <c r="DI421" s="158">
        <f t="shared" si="1203"/>
        <v>10041.000000000002</v>
      </c>
      <c r="DJ421" s="157">
        <f t="shared" si="1204"/>
        <v>182</v>
      </c>
      <c r="DK421" s="158">
        <f t="shared" si="1204"/>
        <v>184</v>
      </c>
      <c r="DL421" s="157">
        <f t="shared" si="1204"/>
        <v>182</v>
      </c>
      <c r="DM421" s="158">
        <f t="shared" si="1204"/>
        <v>184</v>
      </c>
      <c r="DN421" s="157">
        <f t="shared" si="1205"/>
        <v>5.6291208791208769</v>
      </c>
      <c r="DO421" s="158">
        <f t="shared" si="1205"/>
        <v>6.2391304347826084</v>
      </c>
      <c r="DP421" s="157">
        <f t="shared" si="1206"/>
        <v>1024.4999999999995</v>
      </c>
      <c r="DQ421" s="158">
        <f t="shared" si="1206"/>
        <v>1148</v>
      </c>
      <c r="DR421" s="157">
        <f t="shared" si="1207"/>
        <v>87.69780219780219</v>
      </c>
      <c r="DS421" s="158">
        <f t="shared" si="1207"/>
        <v>93.853260869565219</v>
      </c>
      <c r="DT421" s="157">
        <f t="shared" si="1208"/>
        <v>15960.999999999998</v>
      </c>
      <c r="DU421" s="158">
        <f t="shared" si="1208"/>
        <v>17269</v>
      </c>
      <c r="DV421" s="155">
        <v>16</v>
      </c>
      <c r="DW421" s="156">
        <v>8</v>
      </c>
      <c r="DX421" s="157">
        <f t="shared" si="1209"/>
        <v>16</v>
      </c>
      <c r="DY421" s="158">
        <f t="shared" si="1209"/>
        <v>8</v>
      </c>
      <c r="DZ421" s="155">
        <v>11</v>
      </c>
      <c r="EA421" s="156">
        <v>20</v>
      </c>
      <c r="EB421" s="157">
        <f t="shared" si="1210"/>
        <v>11</v>
      </c>
      <c r="EC421" s="158">
        <f t="shared" si="1210"/>
        <v>20</v>
      </c>
      <c r="ED421" s="155"/>
      <c r="EE421" s="156"/>
      <c r="EF421" s="157">
        <f t="shared" si="1211"/>
        <v>0</v>
      </c>
      <c r="EG421" s="158">
        <f t="shared" si="1211"/>
        <v>0</v>
      </c>
      <c r="EH421" s="157">
        <f t="shared" si="1212"/>
        <v>27</v>
      </c>
      <c r="EI421" s="158">
        <f t="shared" si="1212"/>
        <v>28</v>
      </c>
      <c r="EJ421" s="157">
        <f t="shared" si="1213"/>
        <v>27</v>
      </c>
      <c r="EK421" s="158">
        <f t="shared" si="1213"/>
        <v>28</v>
      </c>
      <c r="EL421" s="155">
        <v>3.0625</v>
      </c>
      <c r="EM421" s="156">
        <v>3.1875</v>
      </c>
      <c r="EN421" s="157">
        <f t="shared" si="1214"/>
        <v>49</v>
      </c>
      <c r="EO421" s="158">
        <f t="shared" si="1214"/>
        <v>25.5</v>
      </c>
      <c r="EP421" s="155">
        <v>6.5</v>
      </c>
      <c r="EQ421" s="156">
        <v>8.4250000000000007</v>
      </c>
      <c r="ER421" s="157">
        <f t="shared" si="1215"/>
        <v>71.5</v>
      </c>
      <c r="ES421" s="158">
        <f t="shared" si="1215"/>
        <v>168.5</v>
      </c>
      <c r="ET421" s="155"/>
      <c r="EU421" s="156"/>
      <c r="EV421" s="157">
        <f t="shared" si="1216"/>
        <v>0</v>
      </c>
      <c r="EW421" s="158">
        <f t="shared" si="1216"/>
        <v>0</v>
      </c>
      <c r="EX421" s="157">
        <f t="shared" si="1217"/>
        <v>4.4629629629629628</v>
      </c>
      <c r="EY421" s="158">
        <f t="shared" si="1217"/>
        <v>6.9285714285714288</v>
      </c>
      <c r="EZ421" s="157">
        <f t="shared" si="1218"/>
        <v>120.5</v>
      </c>
      <c r="FA421" s="158">
        <f t="shared" si="1218"/>
        <v>194</v>
      </c>
      <c r="FB421" s="155">
        <v>78.375</v>
      </c>
      <c r="FC421" s="156">
        <v>71.125</v>
      </c>
      <c r="FD421" s="157">
        <f t="shared" si="1219"/>
        <v>1254</v>
      </c>
      <c r="FE421" s="158">
        <f t="shared" si="1219"/>
        <v>569</v>
      </c>
      <c r="FF421" s="155">
        <v>57.909090909090899</v>
      </c>
      <c r="FG421" s="156">
        <v>75</v>
      </c>
      <c r="FH421" s="157">
        <f t="shared" si="1220"/>
        <v>636.99999999999989</v>
      </c>
      <c r="FI421" s="158">
        <f t="shared" si="1220"/>
        <v>1500</v>
      </c>
      <c r="FJ421" s="155"/>
      <c r="FK421" s="156"/>
      <c r="FL421" s="157">
        <f t="shared" si="1221"/>
        <v>0</v>
      </c>
      <c r="FM421" s="158">
        <f t="shared" si="1221"/>
        <v>0</v>
      </c>
      <c r="FN421" s="157">
        <f t="shared" si="1222"/>
        <v>70.037037037037038</v>
      </c>
      <c r="FO421" s="158">
        <f t="shared" si="1222"/>
        <v>73.892857142857139</v>
      </c>
      <c r="FP421" s="157">
        <f t="shared" si="1223"/>
        <v>1891</v>
      </c>
      <c r="FQ421" s="158">
        <f t="shared" si="1223"/>
        <v>2069</v>
      </c>
      <c r="FR421" s="155">
        <v>56</v>
      </c>
      <c r="FS421" s="156">
        <v>39</v>
      </c>
      <c r="FT421" s="157">
        <f t="shared" si="1224"/>
        <v>56</v>
      </c>
      <c r="FU421" s="158">
        <f t="shared" si="1224"/>
        <v>39</v>
      </c>
      <c r="FV421" s="155">
        <v>8.4821428571428594</v>
      </c>
      <c r="FW421" s="156">
        <v>7.3333333333333304</v>
      </c>
      <c r="FX421" s="157">
        <f t="shared" si="1225"/>
        <v>475.00000000000011</v>
      </c>
      <c r="FY421" s="158">
        <f t="shared" si="1225"/>
        <v>285.99999999999989</v>
      </c>
      <c r="FZ421" s="155">
        <v>77.642857142857096</v>
      </c>
      <c r="GA421" s="156">
        <v>68.435897435897402</v>
      </c>
      <c r="GB421" s="157">
        <f t="shared" si="1226"/>
        <v>4347.9999999999973</v>
      </c>
      <c r="GC421" s="158">
        <f t="shared" si="1226"/>
        <v>2668.9999999999986</v>
      </c>
      <c r="GD421" s="157">
        <f t="shared" si="1227"/>
        <v>106</v>
      </c>
      <c r="GE421" s="158">
        <f t="shared" si="1227"/>
        <v>103</v>
      </c>
      <c r="GF421" s="157">
        <f t="shared" si="1227"/>
        <v>106</v>
      </c>
      <c r="GG421" s="158">
        <f t="shared" si="1227"/>
        <v>103</v>
      </c>
      <c r="GH421" s="157">
        <f t="shared" si="1228"/>
        <v>347.99999999999977</v>
      </c>
      <c r="GI421" s="158">
        <f t="shared" si="1228"/>
        <v>394.49999999999994</v>
      </c>
      <c r="GJ421" s="157">
        <f t="shared" si="1229"/>
        <v>8884.9999999999982</v>
      </c>
      <c r="GK421" s="158">
        <f t="shared" si="1229"/>
        <v>9325</v>
      </c>
      <c r="GL421" s="157">
        <f t="shared" si="1230"/>
        <v>103</v>
      </c>
      <c r="GM421" s="158">
        <f t="shared" si="1230"/>
        <v>109</v>
      </c>
      <c r="GN421" s="157">
        <f t="shared" si="1230"/>
        <v>103</v>
      </c>
      <c r="GO421" s="158">
        <f t="shared" si="1230"/>
        <v>109</v>
      </c>
      <c r="GP421" s="157">
        <f t="shared" si="1231"/>
        <v>796.99999999999966</v>
      </c>
      <c r="GQ421" s="158">
        <f t="shared" si="1231"/>
        <v>947.5</v>
      </c>
      <c r="GR421" s="157">
        <f t="shared" si="1232"/>
        <v>8967</v>
      </c>
      <c r="GS421" s="158">
        <f t="shared" si="1232"/>
        <v>10013.000000000002</v>
      </c>
      <c r="GT421" s="157">
        <f t="shared" si="1233"/>
        <v>209</v>
      </c>
      <c r="GU421" s="158">
        <f t="shared" si="1233"/>
        <v>212</v>
      </c>
      <c r="GV421" s="157">
        <f t="shared" si="1233"/>
        <v>209</v>
      </c>
      <c r="GW421" s="158">
        <f t="shared" si="1233"/>
        <v>212</v>
      </c>
      <c r="GX421" s="157">
        <f t="shared" si="1234"/>
        <v>1144.9999999999995</v>
      </c>
      <c r="GY421" s="158">
        <f t="shared" si="1234"/>
        <v>1342</v>
      </c>
      <c r="GZ421" s="157">
        <f t="shared" si="1234"/>
        <v>17852</v>
      </c>
      <c r="HA421" s="158">
        <f t="shared" si="1234"/>
        <v>19338</v>
      </c>
      <c r="HB421" s="157">
        <f t="shared" si="1235"/>
        <v>0</v>
      </c>
      <c r="HC421" s="158">
        <f t="shared" si="1235"/>
        <v>0</v>
      </c>
      <c r="HD421" s="157">
        <f t="shared" si="1235"/>
        <v>0</v>
      </c>
      <c r="HE421" s="158">
        <f t="shared" si="1235"/>
        <v>0</v>
      </c>
      <c r="HF421" s="157" t="str">
        <f t="shared" si="1236"/>
        <v/>
      </c>
      <c r="HG421" s="158" t="str">
        <f t="shared" si="1236"/>
        <v/>
      </c>
      <c r="HH421" s="157" t="str">
        <f t="shared" si="1237"/>
        <v/>
      </c>
      <c r="HI421" s="158" t="str">
        <f t="shared" si="1237"/>
        <v/>
      </c>
      <c r="HJ421" s="157">
        <f t="shared" si="1238"/>
        <v>1619.9999999999995</v>
      </c>
      <c r="HK421" s="158">
        <f t="shared" si="1238"/>
        <v>1628</v>
      </c>
      <c r="HL421" s="157">
        <f t="shared" si="1239"/>
        <v>22199.999999999996</v>
      </c>
      <c r="HM421" s="158">
        <f t="shared" si="1239"/>
        <v>22007</v>
      </c>
    </row>
    <row r="422" spans="1:221" s="82" customFormat="1" ht="15" customHeight="1">
      <c r="A422" s="12" t="s">
        <v>809</v>
      </c>
      <c r="B422" s="11" t="s">
        <v>832</v>
      </c>
      <c r="C422" s="278"/>
      <c r="D422" s="9">
        <v>232195</v>
      </c>
      <c r="E422" s="9">
        <v>9</v>
      </c>
      <c r="F422" s="155">
        <v>839</v>
      </c>
      <c r="G422" s="156">
        <v>931</v>
      </c>
      <c r="H422" s="155">
        <v>0</v>
      </c>
      <c r="I422" s="156">
        <v>0</v>
      </c>
      <c r="J422" s="157">
        <f t="shared" si="1172"/>
        <v>839</v>
      </c>
      <c r="K422" s="158">
        <f t="shared" si="1172"/>
        <v>931</v>
      </c>
      <c r="L422" s="155">
        <v>70</v>
      </c>
      <c r="M422" s="156">
        <v>66</v>
      </c>
      <c r="N422" s="157">
        <f t="shared" si="1173"/>
        <v>839</v>
      </c>
      <c r="O422" s="158">
        <f t="shared" si="1173"/>
        <v>931</v>
      </c>
      <c r="P422" s="157">
        <f t="shared" si="1173"/>
        <v>839</v>
      </c>
      <c r="Q422" s="158">
        <f t="shared" si="1173"/>
        <v>931</v>
      </c>
      <c r="R422" s="155">
        <v>65</v>
      </c>
      <c r="S422" s="156">
        <v>79</v>
      </c>
      <c r="T422" s="157">
        <f t="shared" si="1174"/>
        <v>65</v>
      </c>
      <c r="U422" s="158">
        <f t="shared" si="1174"/>
        <v>79</v>
      </c>
      <c r="V422" s="155">
        <v>22</v>
      </c>
      <c r="W422" s="156">
        <v>36</v>
      </c>
      <c r="X422" s="157">
        <f t="shared" si="1175"/>
        <v>22</v>
      </c>
      <c r="Y422" s="158">
        <f t="shared" si="1175"/>
        <v>36</v>
      </c>
      <c r="Z422" s="155"/>
      <c r="AA422" s="156"/>
      <c r="AB422" s="157">
        <f t="shared" si="1176"/>
        <v>0</v>
      </c>
      <c r="AC422" s="158">
        <f t="shared" si="1176"/>
        <v>0</v>
      </c>
      <c r="AD422" s="157">
        <f t="shared" si="1177"/>
        <v>87</v>
      </c>
      <c r="AE422" s="158">
        <f t="shared" si="1177"/>
        <v>115</v>
      </c>
      <c r="AF422" s="157">
        <f t="shared" si="1178"/>
        <v>87</v>
      </c>
      <c r="AG422" s="158">
        <f t="shared" si="1178"/>
        <v>115</v>
      </c>
      <c r="AH422" s="155">
        <v>2.87692307692308</v>
      </c>
      <c r="AI422" s="156">
        <v>2.7088607594936698</v>
      </c>
      <c r="AJ422" s="157">
        <f t="shared" si="1179"/>
        <v>187.0000000000002</v>
      </c>
      <c r="AK422" s="157">
        <f t="shared" si="1179"/>
        <v>213.99999999999991</v>
      </c>
      <c r="AL422" s="155">
        <v>3.4545454545454501</v>
      </c>
      <c r="AM422" s="156">
        <v>3.5277777777777799</v>
      </c>
      <c r="AN422" s="157">
        <f t="shared" si="1180"/>
        <v>75.999999999999901</v>
      </c>
      <c r="AO422" s="157">
        <f t="shared" si="1180"/>
        <v>127.00000000000007</v>
      </c>
      <c r="AP422" s="155"/>
      <c r="AQ422" s="156"/>
      <c r="AR422" s="157">
        <f t="shared" si="1181"/>
        <v>0</v>
      </c>
      <c r="AS422" s="158">
        <f t="shared" si="1181"/>
        <v>0</v>
      </c>
      <c r="AT422" s="157">
        <f t="shared" si="1182"/>
        <v>3.022988505747128</v>
      </c>
      <c r="AU422" s="158">
        <f t="shared" si="1182"/>
        <v>2.965217391304348</v>
      </c>
      <c r="AV422" s="157">
        <f t="shared" si="1183"/>
        <v>263.00000000000011</v>
      </c>
      <c r="AW422" s="158">
        <f t="shared" si="1183"/>
        <v>341</v>
      </c>
      <c r="AX422" s="155">
        <v>71.769230769230802</v>
      </c>
      <c r="AY422" s="156">
        <v>71.860759493670898</v>
      </c>
      <c r="AZ422" s="157">
        <f t="shared" si="1184"/>
        <v>4665.0000000000018</v>
      </c>
      <c r="BA422" s="158">
        <f t="shared" si="1184"/>
        <v>5677.0000000000009</v>
      </c>
      <c r="BB422" s="155">
        <v>71.727272727272705</v>
      </c>
      <c r="BC422" s="156">
        <v>75.8055555555556</v>
      </c>
      <c r="BD422" s="157">
        <f t="shared" si="1185"/>
        <v>1577.9999999999995</v>
      </c>
      <c r="BE422" s="158">
        <f t="shared" si="1185"/>
        <v>2729.0000000000018</v>
      </c>
      <c r="BF422" s="155"/>
      <c r="BG422" s="156"/>
      <c r="BH422" s="157">
        <f t="shared" si="1186"/>
        <v>0</v>
      </c>
      <c r="BI422" s="158">
        <f t="shared" si="1186"/>
        <v>0</v>
      </c>
      <c r="BJ422" s="157">
        <f t="shared" si="1187"/>
        <v>71.758620689655189</v>
      </c>
      <c r="BK422" s="158">
        <f t="shared" si="1187"/>
        <v>73.095652173913081</v>
      </c>
      <c r="BL422" s="157">
        <f t="shared" si="1188"/>
        <v>6243.0000000000018</v>
      </c>
      <c r="BM422" s="158">
        <f t="shared" si="1188"/>
        <v>8406.0000000000036</v>
      </c>
      <c r="BN422" s="155">
        <v>192</v>
      </c>
      <c r="BO422" s="156">
        <v>225</v>
      </c>
      <c r="BP422" s="157">
        <f t="shared" si="1189"/>
        <v>192</v>
      </c>
      <c r="BQ422" s="158">
        <f t="shared" si="1189"/>
        <v>225</v>
      </c>
      <c r="BR422" s="155">
        <v>233</v>
      </c>
      <c r="BS422" s="156">
        <v>256</v>
      </c>
      <c r="BT422" s="157">
        <f t="shared" si="1190"/>
        <v>233</v>
      </c>
      <c r="BU422" s="158">
        <f t="shared" si="1190"/>
        <v>256</v>
      </c>
      <c r="BV422" s="155"/>
      <c r="BW422" s="156"/>
      <c r="BX422" s="157">
        <f t="shared" si="1191"/>
        <v>0</v>
      </c>
      <c r="BY422" s="158">
        <f t="shared" si="1191"/>
        <v>0</v>
      </c>
      <c r="BZ422" s="157">
        <f t="shared" si="1192"/>
        <v>425</v>
      </c>
      <c r="CA422" s="158">
        <f t="shared" si="1192"/>
        <v>481</v>
      </c>
      <c r="CB422" s="157">
        <f t="shared" si="1193"/>
        <v>425</v>
      </c>
      <c r="CC422" s="158">
        <f t="shared" si="1193"/>
        <v>481</v>
      </c>
      <c r="CD422" s="155">
        <v>4.0234375</v>
      </c>
      <c r="CE422" s="156">
        <v>3.5888888888888899</v>
      </c>
      <c r="CF422" s="157">
        <f t="shared" si="1194"/>
        <v>772.5</v>
      </c>
      <c r="CG422" s="158">
        <f t="shared" si="1194"/>
        <v>807.50000000000023</v>
      </c>
      <c r="CH422" s="155">
        <v>5.9849785407725298</v>
      </c>
      <c r="CI422" s="156">
        <v>5.91796875</v>
      </c>
      <c r="CJ422" s="157">
        <f t="shared" si="1195"/>
        <v>1394.4999999999995</v>
      </c>
      <c r="CK422" s="158">
        <f t="shared" si="1195"/>
        <v>1515</v>
      </c>
      <c r="CL422" s="155"/>
      <c r="CM422" s="156"/>
      <c r="CN422" s="157">
        <f t="shared" si="1196"/>
        <v>0</v>
      </c>
      <c r="CO422" s="158">
        <f t="shared" si="1196"/>
        <v>0</v>
      </c>
      <c r="CP422" s="157">
        <f t="shared" si="1197"/>
        <v>5.0988235294117636</v>
      </c>
      <c r="CQ422" s="158">
        <f t="shared" si="1197"/>
        <v>4.8284823284823286</v>
      </c>
      <c r="CR422" s="157">
        <f t="shared" si="1198"/>
        <v>2166.9999999999995</v>
      </c>
      <c r="CS422" s="158">
        <f t="shared" si="1198"/>
        <v>2322.5</v>
      </c>
      <c r="CT422" s="155">
        <v>72.6458333333333</v>
      </c>
      <c r="CU422" s="156">
        <v>74.377777777777794</v>
      </c>
      <c r="CV422" s="157">
        <f t="shared" si="1199"/>
        <v>13947.999999999993</v>
      </c>
      <c r="CW422" s="158">
        <f t="shared" si="1199"/>
        <v>16735.000000000004</v>
      </c>
      <c r="CX422" s="155">
        <v>77.304721030042899</v>
      </c>
      <c r="CY422" s="156">
        <v>77.65234375</v>
      </c>
      <c r="CZ422" s="157">
        <f t="shared" si="1200"/>
        <v>18011.999999999996</v>
      </c>
      <c r="DA422" s="158">
        <f t="shared" si="1200"/>
        <v>19879</v>
      </c>
      <c r="DB422" s="155"/>
      <c r="DC422" s="156"/>
      <c r="DD422" s="157">
        <f t="shared" si="1201"/>
        <v>0</v>
      </c>
      <c r="DE422" s="158">
        <f t="shared" si="1201"/>
        <v>0</v>
      </c>
      <c r="DF422" s="157">
        <f t="shared" si="1202"/>
        <v>75.199999999999974</v>
      </c>
      <c r="DG422" s="158">
        <f t="shared" si="1202"/>
        <v>76.120582120582114</v>
      </c>
      <c r="DH422" s="157">
        <f t="shared" si="1203"/>
        <v>31959.999999999989</v>
      </c>
      <c r="DI422" s="158">
        <f t="shared" si="1203"/>
        <v>36614</v>
      </c>
      <c r="DJ422" s="157">
        <f t="shared" si="1204"/>
        <v>512</v>
      </c>
      <c r="DK422" s="158">
        <f t="shared" si="1204"/>
        <v>596</v>
      </c>
      <c r="DL422" s="157">
        <f t="shared" si="1204"/>
        <v>512</v>
      </c>
      <c r="DM422" s="158">
        <f t="shared" si="1204"/>
        <v>596</v>
      </c>
      <c r="DN422" s="157">
        <f t="shared" si="1205"/>
        <v>4.7460937499999991</v>
      </c>
      <c r="DO422" s="158">
        <f t="shared" si="1205"/>
        <v>4.4689597315436238</v>
      </c>
      <c r="DP422" s="157">
        <f t="shared" si="1206"/>
        <v>2429.9999999999995</v>
      </c>
      <c r="DQ422" s="158">
        <f t="shared" si="1206"/>
        <v>2663.5</v>
      </c>
      <c r="DR422" s="157">
        <f t="shared" si="1207"/>
        <v>74.615234374999986</v>
      </c>
      <c r="DS422" s="158">
        <f t="shared" si="1207"/>
        <v>75.536912751677846</v>
      </c>
      <c r="DT422" s="157">
        <f t="shared" si="1208"/>
        <v>38202.999999999993</v>
      </c>
      <c r="DU422" s="158">
        <f t="shared" si="1208"/>
        <v>45020</v>
      </c>
      <c r="DV422" s="155">
        <v>63</v>
      </c>
      <c r="DW422" s="156">
        <v>77</v>
      </c>
      <c r="DX422" s="157">
        <f t="shared" si="1209"/>
        <v>63</v>
      </c>
      <c r="DY422" s="158">
        <f t="shared" si="1209"/>
        <v>77</v>
      </c>
      <c r="DZ422" s="155">
        <v>139</v>
      </c>
      <c r="EA422" s="156">
        <v>136</v>
      </c>
      <c r="EB422" s="157">
        <f t="shared" si="1210"/>
        <v>139</v>
      </c>
      <c r="EC422" s="158">
        <f t="shared" si="1210"/>
        <v>136</v>
      </c>
      <c r="ED422" s="155"/>
      <c r="EE422" s="156"/>
      <c r="EF422" s="157">
        <f t="shared" si="1211"/>
        <v>0</v>
      </c>
      <c r="EG422" s="158">
        <f t="shared" si="1211"/>
        <v>0</v>
      </c>
      <c r="EH422" s="157">
        <f t="shared" si="1212"/>
        <v>202</v>
      </c>
      <c r="EI422" s="158">
        <f t="shared" si="1212"/>
        <v>213</v>
      </c>
      <c r="EJ422" s="157">
        <f t="shared" si="1213"/>
        <v>202</v>
      </c>
      <c r="EK422" s="158">
        <f t="shared" si="1213"/>
        <v>213</v>
      </c>
      <c r="EL422" s="155">
        <v>3.2936507936507899</v>
      </c>
      <c r="EM422" s="156">
        <v>4.3051948051948097</v>
      </c>
      <c r="EN422" s="157">
        <f t="shared" si="1214"/>
        <v>207.49999999999977</v>
      </c>
      <c r="EO422" s="158">
        <f t="shared" si="1214"/>
        <v>331.50000000000034</v>
      </c>
      <c r="EP422" s="155">
        <v>4.5971223021582697</v>
      </c>
      <c r="EQ422" s="156">
        <v>4.7389705882352899</v>
      </c>
      <c r="ER422" s="157">
        <f t="shared" si="1215"/>
        <v>638.99999999999943</v>
      </c>
      <c r="ES422" s="158">
        <f t="shared" si="1215"/>
        <v>644.49999999999943</v>
      </c>
      <c r="ET422" s="155"/>
      <c r="EU422" s="156"/>
      <c r="EV422" s="157">
        <f t="shared" si="1216"/>
        <v>0</v>
      </c>
      <c r="EW422" s="158">
        <f t="shared" si="1216"/>
        <v>0</v>
      </c>
      <c r="EX422" s="157">
        <f t="shared" si="1217"/>
        <v>4.190594059405937</v>
      </c>
      <c r="EY422" s="158">
        <f t="shared" si="1217"/>
        <v>4.5821596244131442</v>
      </c>
      <c r="EZ422" s="157">
        <f t="shared" si="1218"/>
        <v>846.49999999999932</v>
      </c>
      <c r="FA422" s="158">
        <f t="shared" si="1218"/>
        <v>975.99999999999966</v>
      </c>
      <c r="FB422" s="155">
        <v>63.730158730158699</v>
      </c>
      <c r="FC422" s="156">
        <v>60.675324675324703</v>
      </c>
      <c r="FD422" s="157">
        <f t="shared" si="1219"/>
        <v>4014.9999999999982</v>
      </c>
      <c r="FE422" s="158">
        <f t="shared" si="1219"/>
        <v>4672.0000000000018</v>
      </c>
      <c r="FF422" s="155">
        <v>63.086330935251802</v>
      </c>
      <c r="FG422" s="156">
        <v>63.794117647058798</v>
      </c>
      <c r="FH422" s="157">
        <f t="shared" si="1220"/>
        <v>8769</v>
      </c>
      <c r="FI422" s="158">
        <f t="shared" si="1220"/>
        <v>8675.9999999999964</v>
      </c>
      <c r="FJ422" s="155"/>
      <c r="FK422" s="156"/>
      <c r="FL422" s="157">
        <f t="shared" si="1221"/>
        <v>0</v>
      </c>
      <c r="FM422" s="158">
        <f t="shared" si="1221"/>
        <v>0</v>
      </c>
      <c r="FN422" s="157">
        <f t="shared" si="1222"/>
        <v>63.287128712871279</v>
      </c>
      <c r="FO422" s="158">
        <f t="shared" si="1222"/>
        <v>62.666666666666657</v>
      </c>
      <c r="FP422" s="157">
        <f t="shared" si="1223"/>
        <v>12783.999999999998</v>
      </c>
      <c r="FQ422" s="158">
        <f t="shared" si="1223"/>
        <v>13347.999999999998</v>
      </c>
      <c r="FR422" s="155">
        <v>125</v>
      </c>
      <c r="FS422" s="156">
        <v>122</v>
      </c>
      <c r="FT422" s="157">
        <f t="shared" si="1224"/>
        <v>125</v>
      </c>
      <c r="FU422" s="158">
        <f t="shared" si="1224"/>
        <v>122</v>
      </c>
      <c r="FV422" s="155">
        <v>5.4240000000000004</v>
      </c>
      <c r="FW422" s="156">
        <v>5.0901639344262302</v>
      </c>
      <c r="FX422" s="157">
        <f t="shared" si="1225"/>
        <v>678</v>
      </c>
      <c r="FY422" s="158">
        <f t="shared" si="1225"/>
        <v>621.00000000000011</v>
      </c>
      <c r="FZ422" s="155">
        <v>58.968000000000004</v>
      </c>
      <c r="GA422" s="156">
        <v>51.737704918032797</v>
      </c>
      <c r="GB422" s="157">
        <f t="shared" si="1226"/>
        <v>7371</v>
      </c>
      <c r="GC422" s="158">
        <f t="shared" si="1226"/>
        <v>6312.0000000000009</v>
      </c>
      <c r="GD422" s="157">
        <f t="shared" si="1227"/>
        <v>320</v>
      </c>
      <c r="GE422" s="158">
        <f t="shared" si="1227"/>
        <v>381</v>
      </c>
      <c r="GF422" s="157">
        <f t="shared" si="1227"/>
        <v>320</v>
      </c>
      <c r="GG422" s="158">
        <f t="shared" si="1227"/>
        <v>381</v>
      </c>
      <c r="GH422" s="157">
        <f t="shared" si="1228"/>
        <v>1167</v>
      </c>
      <c r="GI422" s="158">
        <f t="shared" si="1228"/>
        <v>1353.0000000000005</v>
      </c>
      <c r="GJ422" s="157">
        <f t="shared" si="1229"/>
        <v>22627.999999999993</v>
      </c>
      <c r="GK422" s="158">
        <f t="shared" si="1229"/>
        <v>27084.000000000007</v>
      </c>
      <c r="GL422" s="157">
        <f t="shared" si="1230"/>
        <v>394</v>
      </c>
      <c r="GM422" s="158">
        <f t="shared" si="1230"/>
        <v>428</v>
      </c>
      <c r="GN422" s="157">
        <f t="shared" si="1230"/>
        <v>394</v>
      </c>
      <c r="GO422" s="158">
        <f t="shared" si="1230"/>
        <v>428</v>
      </c>
      <c r="GP422" s="157">
        <f t="shared" si="1231"/>
        <v>2109.4999999999991</v>
      </c>
      <c r="GQ422" s="158">
        <f t="shared" si="1231"/>
        <v>2286.4999999999995</v>
      </c>
      <c r="GR422" s="157">
        <f t="shared" si="1232"/>
        <v>28358.999999999996</v>
      </c>
      <c r="GS422" s="158">
        <f t="shared" si="1232"/>
        <v>31283.999999999996</v>
      </c>
      <c r="GT422" s="157">
        <f t="shared" si="1233"/>
        <v>714</v>
      </c>
      <c r="GU422" s="158">
        <f t="shared" si="1233"/>
        <v>809</v>
      </c>
      <c r="GV422" s="157">
        <f t="shared" si="1233"/>
        <v>714</v>
      </c>
      <c r="GW422" s="158">
        <f t="shared" si="1233"/>
        <v>809</v>
      </c>
      <c r="GX422" s="157">
        <f t="shared" si="1234"/>
        <v>3276.4999999999991</v>
      </c>
      <c r="GY422" s="158">
        <f t="shared" si="1234"/>
        <v>3639.5</v>
      </c>
      <c r="GZ422" s="157">
        <f t="shared" si="1234"/>
        <v>50986.999999999985</v>
      </c>
      <c r="HA422" s="158">
        <f t="shared" si="1234"/>
        <v>58368</v>
      </c>
      <c r="HB422" s="157">
        <f t="shared" si="1235"/>
        <v>0</v>
      </c>
      <c r="HC422" s="158">
        <f t="shared" si="1235"/>
        <v>0</v>
      </c>
      <c r="HD422" s="157">
        <f t="shared" si="1235"/>
        <v>0</v>
      </c>
      <c r="HE422" s="158">
        <f t="shared" si="1235"/>
        <v>0</v>
      </c>
      <c r="HF422" s="157" t="str">
        <f t="shared" si="1236"/>
        <v/>
      </c>
      <c r="HG422" s="158" t="str">
        <f t="shared" si="1236"/>
        <v/>
      </c>
      <c r="HH422" s="157" t="str">
        <f t="shared" si="1237"/>
        <v/>
      </c>
      <c r="HI422" s="158" t="str">
        <f t="shared" si="1237"/>
        <v/>
      </c>
      <c r="HJ422" s="157">
        <f t="shared" si="1238"/>
        <v>3954.4999999999991</v>
      </c>
      <c r="HK422" s="158">
        <f t="shared" si="1238"/>
        <v>4260.5</v>
      </c>
      <c r="HL422" s="157">
        <f t="shared" si="1239"/>
        <v>58357.999999999993</v>
      </c>
      <c r="HM422" s="158">
        <f t="shared" si="1239"/>
        <v>64680</v>
      </c>
    </row>
    <row r="423" spans="1:221" s="82" customFormat="1" ht="15" customHeight="1">
      <c r="A423" s="12" t="s">
        <v>809</v>
      </c>
      <c r="B423" s="11" t="s">
        <v>833</v>
      </c>
      <c r="C423" s="278"/>
      <c r="D423" s="9">
        <v>232575</v>
      </c>
      <c r="E423" s="9">
        <v>9</v>
      </c>
      <c r="F423" s="155">
        <v>733</v>
      </c>
      <c r="G423" s="156">
        <v>752</v>
      </c>
      <c r="H423" s="155">
        <v>0</v>
      </c>
      <c r="I423" s="156">
        <v>0</v>
      </c>
      <c r="J423" s="157">
        <f t="shared" si="1172"/>
        <v>733</v>
      </c>
      <c r="K423" s="158">
        <f t="shared" si="1172"/>
        <v>752</v>
      </c>
      <c r="L423" s="155">
        <v>70</v>
      </c>
      <c r="M423" s="156">
        <v>66</v>
      </c>
      <c r="N423" s="157">
        <f t="shared" si="1173"/>
        <v>733</v>
      </c>
      <c r="O423" s="158">
        <f t="shared" si="1173"/>
        <v>752</v>
      </c>
      <c r="P423" s="157">
        <f t="shared" si="1173"/>
        <v>733</v>
      </c>
      <c r="Q423" s="158">
        <f t="shared" si="1173"/>
        <v>752</v>
      </c>
      <c r="R423" s="155">
        <v>133</v>
      </c>
      <c r="S423" s="156">
        <v>126</v>
      </c>
      <c r="T423" s="157">
        <f t="shared" si="1174"/>
        <v>133</v>
      </c>
      <c r="U423" s="158">
        <f t="shared" si="1174"/>
        <v>126</v>
      </c>
      <c r="V423" s="155">
        <v>37</v>
      </c>
      <c r="W423" s="156">
        <v>47</v>
      </c>
      <c r="X423" s="157">
        <f t="shared" si="1175"/>
        <v>37</v>
      </c>
      <c r="Y423" s="158">
        <f t="shared" si="1175"/>
        <v>47</v>
      </c>
      <c r="Z423" s="155"/>
      <c r="AA423" s="156"/>
      <c r="AB423" s="157">
        <f t="shared" si="1176"/>
        <v>0</v>
      </c>
      <c r="AC423" s="158">
        <f t="shared" si="1176"/>
        <v>0</v>
      </c>
      <c r="AD423" s="157">
        <f t="shared" si="1177"/>
        <v>170</v>
      </c>
      <c r="AE423" s="158">
        <f t="shared" si="1177"/>
        <v>173</v>
      </c>
      <c r="AF423" s="157">
        <f t="shared" si="1178"/>
        <v>170</v>
      </c>
      <c r="AG423" s="158">
        <f t="shared" si="1178"/>
        <v>173</v>
      </c>
      <c r="AH423" s="155">
        <v>2.8571428571428599</v>
      </c>
      <c r="AI423" s="156">
        <v>2.7301587301587298</v>
      </c>
      <c r="AJ423" s="157">
        <f t="shared" si="1179"/>
        <v>380.00000000000034</v>
      </c>
      <c r="AK423" s="157">
        <f t="shared" si="1179"/>
        <v>343.99999999999994</v>
      </c>
      <c r="AL423" s="155">
        <v>3.5675675675675702</v>
      </c>
      <c r="AM423" s="156">
        <v>3.8297872340425498</v>
      </c>
      <c r="AN423" s="157">
        <f t="shared" si="1180"/>
        <v>132.00000000000009</v>
      </c>
      <c r="AO423" s="157">
        <f t="shared" si="1180"/>
        <v>179.99999999999983</v>
      </c>
      <c r="AP423" s="155"/>
      <c r="AQ423" s="156"/>
      <c r="AR423" s="157">
        <f t="shared" si="1181"/>
        <v>0</v>
      </c>
      <c r="AS423" s="158">
        <f t="shared" si="1181"/>
        <v>0</v>
      </c>
      <c r="AT423" s="157">
        <f t="shared" si="1182"/>
        <v>3.0117647058823556</v>
      </c>
      <c r="AU423" s="158">
        <f t="shared" si="1182"/>
        <v>3.028901734104045</v>
      </c>
      <c r="AV423" s="157">
        <f t="shared" si="1183"/>
        <v>512.00000000000045</v>
      </c>
      <c r="AW423" s="158">
        <f t="shared" si="1183"/>
        <v>523.99999999999977</v>
      </c>
      <c r="AX423" s="155">
        <v>77.240601503759393</v>
      </c>
      <c r="AY423" s="156">
        <v>75.460317460317498</v>
      </c>
      <c r="AZ423" s="157">
        <f t="shared" si="1184"/>
        <v>10273</v>
      </c>
      <c r="BA423" s="158">
        <f t="shared" si="1184"/>
        <v>9508.0000000000055</v>
      </c>
      <c r="BB423" s="155">
        <v>74.837837837837796</v>
      </c>
      <c r="BC423" s="156">
        <v>78.404255319148902</v>
      </c>
      <c r="BD423" s="157">
        <f t="shared" si="1185"/>
        <v>2768.9999999999986</v>
      </c>
      <c r="BE423" s="158">
        <f t="shared" si="1185"/>
        <v>3684.9999999999982</v>
      </c>
      <c r="BF423" s="155"/>
      <c r="BG423" s="156"/>
      <c r="BH423" s="157">
        <f t="shared" si="1186"/>
        <v>0</v>
      </c>
      <c r="BI423" s="158">
        <f t="shared" si="1186"/>
        <v>0</v>
      </c>
      <c r="BJ423" s="157">
        <f t="shared" si="1187"/>
        <v>76.717647058823516</v>
      </c>
      <c r="BK423" s="158">
        <f t="shared" si="1187"/>
        <v>76.260115606936438</v>
      </c>
      <c r="BL423" s="157">
        <f t="shared" si="1188"/>
        <v>13041.999999999998</v>
      </c>
      <c r="BM423" s="158">
        <f t="shared" si="1188"/>
        <v>13193.000000000004</v>
      </c>
      <c r="BN423" s="155">
        <v>145</v>
      </c>
      <c r="BO423" s="156">
        <v>143</v>
      </c>
      <c r="BP423" s="157">
        <f t="shared" si="1189"/>
        <v>145</v>
      </c>
      <c r="BQ423" s="158">
        <f t="shared" si="1189"/>
        <v>143</v>
      </c>
      <c r="BR423" s="155">
        <v>186</v>
      </c>
      <c r="BS423" s="156">
        <v>166</v>
      </c>
      <c r="BT423" s="157">
        <f t="shared" si="1190"/>
        <v>186</v>
      </c>
      <c r="BU423" s="158">
        <f t="shared" si="1190"/>
        <v>166</v>
      </c>
      <c r="BV423" s="155"/>
      <c r="BW423" s="156"/>
      <c r="BX423" s="157">
        <f t="shared" si="1191"/>
        <v>0</v>
      </c>
      <c r="BY423" s="158">
        <f t="shared" si="1191"/>
        <v>0</v>
      </c>
      <c r="BZ423" s="157">
        <f t="shared" si="1192"/>
        <v>331</v>
      </c>
      <c r="CA423" s="158">
        <f t="shared" si="1192"/>
        <v>309</v>
      </c>
      <c r="CB423" s="157">
        <f t="shared" si="1193"/>
        <v>331</v>
      </c>
      <c r="CC423" s="158">
        <f t="shared" si="1193"/>
        <v>309</v>
      </c>
      <c r="CD423" s="155">
        <v>4.3206896551724103</v>
      </c>
      <c r="CE423" s="156">
        <v>4.05944055944056</v>
      </c>
      <c r="CF423" s="157">
        <f t="shared" si="1194"/>
        <v>626.49999999999955</v>
      </c>
      <c r="CG423" s="158">
        <f t="shared" si="1194"/>
        <v>580.50000000000011</v>
      </c>
      <c r="CH423" s="155">
        <v>6.85752688172043</v>
      </c>
      <c r="CI423" s="156">
        <v>6.2650602409638596</v>
      </c>
      <c r="CJ423" s="157">
        <f t="shared" si="1195"/>
        <v>1275.5</v>
      </c>
      <c r="CK423" s="158">
        <f t="shared" si="1195"/>
        <v>1040.0000000000007</v>
      </c>
      <c r="CL423" s="155"/>
      <c r="CM423" s="156"/>
      <c r="CN423" s="157">
        <f t="shared" si="1196"/>
        <v>0</v>
      </c>
      <c r="CO423" s="158">
        <f t="shared" si="1196"/>
        <v>0</v>
      </c>
      <c r="CP423" s="157">
        <f t="shared" si="1197"/>
        <v>5.7462235649546818</v>
      </c>
      <c r="CQ423" s="158">
        <f t="shared" si="1197"/>
        <v>5.244336569579291</v>
      </c>
      <c r="CR423" s="157">
        <f t="shared" si="1198"/>
        <v>1901.9999999999998</v>
      </c>
      <c r="CS423" s="158">
        <f t="shared" si="1198"/>
        <v>1620.5000000000009</v>
      </c>
      <c r="CT423" s="155">
        <v>78.565517241379297</v>
      </c>
      <c r="CU423" s="156">
        <v>77.244755244755197</v>
      </c>
      <c r="CV423" s="157">
        <f t="shared" si="1199"/>
        <v>11391.999999999998</v>
      </c>
      <c r="CW423" s="158">
        <f t="shared" si="1199"/>
        <v>11045.999999999993</v>
      </c>
      <c r="CX423" s="155">
        <v>81.446236559139805</v>
      </c>
      <c r="CY423" s="156">
        <v>78.861445783132496</v>
      </c>
      <c r="CZ423" s="157">
        <f t="shared" si="1200"/>
        <v>15149.000000000004</v>
      </c>
      <c r="DA423" s="158">
        <f t="shared" si="1200"/>
        <v>13090.999999999995</v>
      </c>
      <c r="DB423" s="155"/>
      <c r="DC423" s="156"/>
      <c r="DD423" s="157">
        <f t="shared" si="1201"/>
        <v>0</v>
      </c>
      <c r="DE423" s="158">
        <f t="shared" si="1201"/>
        <v>0</v>
      </c>
      <c r="DF423" s="157">
        <f t="shared" si="1202"/>
        <v>80.184290030211486</v>
      </c>
      <c r="DG423" s="158">
        <f t="shared" si="1202"/>
        <v>78.113268608414188</v>
      </c>
      <c r="DH423" s="157">
        <f t="shared" si="1203"/>
        <v>26541</v>
      </c>
      <c r="DI423" s="158">
        <f t="shared" si="1203"/>
        <v>24136.999999999985</v>
      </c>
      <c r="DJ423" s="157">
        <f t="shared" si="1204"/>
        <v>501</v>
      </c>
      <c r="DK423" s="158">
        <f t="shared" si="1204"/>
        <v>482</v>
      </c>
      <c r="DL423" s="157">
        <f t="shared" si="1204"/>
        <v>501</v>
      </c>
      <c r="DM423" s="158">
        <f t="shared" si="1204"/>
        <v>482</v>
      </c>
      <c r="DN423" s="157">
        <f t="shared" si="1205"/>
        <v>4.8183632734530937</v>
      </c>
      <c r="DO423" s="158">
        <f t="shared" si="1205"/>
        <v>4.4491701244813298</v>
      </c>
      <c r="DP423" s="157">
        <f t="shared" si="1206"/>
        <v>2414</v>
      </c>
      <c r="DQ423" s="158">
        <f t="shared" si="1206"/>
        <v>2144.5000000000009</v>
      </c>
      <c r="DR423" s="157">
        <f t="shared" si="1207"/>
        <v>79.007984031936132</v>
      </c>
      <c r="DS423" s="158">
        <f t="shared" si="1207"/>
        <v>77.448132780082958</v>
      </c>
      <c r="DT423" s="157">
        <f t="shared" si="1208"/>
        <v>39583</v>
      </c>
      <c r="DU423" s="158">
        <f t="shared" si="1208"/>
        <v>37329.999999999985</v>
      </c>
      <c r="DV423" s="155">
        <v>57</v>
      </c>
      <c r="DW423" s="156">
        <v>62</v>
      </c>
      <c r="DX423" s="157">
        <f t="shared" si="1209"/>
        <v>57</v>
      </c>
      <c r="DY423" s="158">
        <f t="shared" si="1209"/>
        <v>62</v>
      </c>
      <c r="DZ423" s="155">
        <v>101</v>
      </c>
      <c r="EA423" s="156">
        <v>113</v>
      </c>
      <c r="EB423" s="157">
        <f t="shared" si="1210"/>
        <v>101</v>
      </c>
      <c r="EC423" s="158">
        <f t="shared" si="1210"/>
        <v>113</v>
      </c>
      <c r="ED423" s="155"/>
      <c r="EE423" s="156"/>
      <c r="EF423" s="157">
        <f t="shared" si="1211"/>
        <v>0</v>
      </c>
      <c r="EG423" s="158">
        <f t="shared" si="1211"/>
        <v>0</v>
      </c>
      <c r="EH423" s="157">
        <f t="shared" si="1212"/>
        <v>158</v>
      </c>
      <c r="EI423" s="158">
        <f t="shared" si="1212"/>
        <v>175</v>
      </c>
      <c r="EJ423" s="157">
        <f t="shared" si="1213"/>
        <v>158</v>
      </c>
      <c r="EK423" s="158">
        <f t="shared" si="1213"/>
        <v>175</v>
      </c>
      <c r="EL423" s="155">
        <v>3.1666666666666701</v>
      </c>
      <c r="EM423" s="156">
        <v>4.67741935483871</v>
      </c>
      <c r="EN423" s="157">
        <f t="shared" si="1214"/>
        <v>180.5000000000002</v>
      </c>
      <c r="EO423" s="158">
        <f t="shared" si="1214"/>
        <v>290</v>
      </c>
      <c r="EP423" s="155">
        <v>5.0346534653465298</v>
      </c>
      <c r="EQ423" s="156">
        <v>4.9115044247787596</v>
      </c>
      <c r="ER423" s="157">
        <f t="shared" si="1215"/>
        <v>508.49999999999949</v>
      </c>
      <c r="ES423" s="158">
        <f t="shared" si="1215"/>
        <v>554.99999999999989</v>
      </c>
      <c r="ET423" s="155"/>
      <c r="EU423" s="156"/>
      <c r="EV423" s="157">
        <f t="shared" si="1216"/>
        <v>0</v>
      </c>
      <c r="EW423" s="158">
        <f t="shared" si="1216"/>
        <v>0</v>
      </c>
      <c r="EX423" s="157">
        <f t="shared" si="1217"/>
        <v>4.3607594936708836</v>
      </c>
      <c r="EY423" s="158">
        <f t="shared" si="1217"/>
        <v>4.8285714285714283</v>
      </c>
      <c r="EZ423" s="157">
        <f t="shared" si="1218"/>
        <v>688.99999999999955</v>
      </c>
      <c r="FA423" s="158">
        <f t="shared" si="1218"/>
        <v>845</v>
      </c>
      <c r="FB423" s="155">
        <v>60.298245614035103</v>
      </c>
      <c r="FC423" s="156">
        <v>65.322580645161295</v>
      </c>
      <c r="FD423" s="157">
        <f t="shared" si="1219"/>
        <v>3437.0000000000009</v>
      </c>
      <c r="FE423" s="158">
        <f t="shared" si="1219"/>
        <v>4050.0000000000005</v>
      </c>
      <c r="FF423" s="155">
        <v>60.970297029702998</v>
      </c>
      <c r="FG423" s="156">
        <v>65.610619469026503</v>
      </c>
      <c r="FH423" s="157">
        <f t="shared" si="1220"/>
        <v>6158.0000000000027</v>
      </c>
      <c r="FI423" s="158">
        <f t="shared" si="1220"/>
        <v>7413.9999999999945</v>
      </c>
      <c r="FJ423" s="155"/>
      <c r="FK423" s="156"/>
      <c r="FL423" s="157">
        <f t="shared" si="1221"/>
        <v>0</v>
      </c>
      <c r="FM423" s="158">
        <f t="shared" si="1221"/>
        <v>0</v>
      </c>
      <c r="FN423" s="157">
        <f t="shared" si="1222"/>
        <v>60.727848101265849</v>
      </c>
      <c r="FO423" s="158">
        <f t="shared" si="1222"/>
        <v>65.5085714285714</v>
      </c>
      <c r="FP423" s="157">
        <f t="shared" si="1223"/>
        <v>9595.0000000000036</v>
      </c>
      <c r="FQ423" s="158">
        <f t="shared" si="1223"/>
        <v>11463.999999999995</v>
      </c>
      <c r="FR423" s="155">
        <v>74</v>
      </c>
      <c r="FS423" s="156">
        <v>95</v>
      </c>
      <c r="FT423" s="157">
        <f t="shared" si="1224"/>
        <v>74</v>
      </c>
      <c r="FU423" s="158">
        <f t="shared" si="1224"/>
        <v>95</v>
      </c>
      <c r="FV423" s="155">
        <v>6.6621621621621596</v>
      </c>
      <c r="FW423" s="156">
        <v>5.2842105263157899</v>
      </c>
      <c r="FX423" s="157">
        <f t="shared" si="1225"/>
        <v>492.99999999999983</v>
      </c>
      <c r="FY423" s="158">
        <f t="shared" si="1225"/>
        <v>502.00000000000006</v>
      </c>
      <c r="FZ423" s="155">
        <v>64.891891891891902</v>
      </c>
      <c r="GA423" s="156">
        <v>52.357894736842098</v>
      </c>
      <c r="GB423" s="157">
        <f t="shared" si="1226"/>
        <v>4802.0000000000009</v>
      </c>
      <c r="GC423" s="158">
        <f t="shared" si="1226"/>
        <v>4973.9999999999991</v>
      </c>
      <c r="GD423" s="157">
        <f t="shared" si="1227"/>
        <v>335</v>
      </c>
      <c r="GE423" s="158">
        <f t="shared" si="1227"/>
        <v>331</v>
      </c>
      <c r="GF423" s="157">
        <f t="shared" si="1227"/>
        <v>335</v>
      </c>
      <c r="GG423" s="158">
        <f t="shared" si="1227"/>
        <v>331</v>
      </c>
      <c r="GH423" s="157">
        <f t="shared" si="1228"/>
        <v>1187</v>
      </c>
      <c r="GI423" s="158">
        <f t="shared" si="1228"/>
        <v>1214.5</v>
      </c>
      <c r="GJ423" s="157">
        <f t="shared" si="1229"/>
        <v>25102</v>
      </c>
      <c r="GK423" s="158">
        <f t="shared" si="1229"/>
        <v>24604</v>
      </c>
      <c r="GL423" s="157">
        <f t="shared" si="1230"/>
        <v>324</v>
      </c>
      <c r="GM423" s="158">
        <f t="shared" si="1230"/>
        <v>326</v>
      </c>
      <c r="GN423" s="157">
        <f t="shared" si="1230"/>
        <v>324</v>
      </c>
      <c r="GO423" s="158">
        <f t="shared" si="1230"/>
        <v>326</v>
      </c>
      <c r="GP423" s="157">
        <f t="shared" si="1231"/>
        <v>1915.9999999999995</v>
      </c>
      <c r="GQ423" s="158">
        <f t="shared" si="1231"/>
        <v>1775.0000000000005</v>
      </c>
      <c r="GR423" s="157">
        <f t="shared" si="1232"/>
        <v>24076.000000000007</v>
      </c>
      <c r="GS423" s="158">
        <f t="shared" si="1232"/>
        <v>24189.999999999985</v>
      </c>
      <c r="GT423" s="157">
        <f t="shared" si="1233"/>
        <v>659</v>
      </c>
      <c r="GU423" s="158">
        <f t="shared" si="1233"/>
        <v>657</v>
      </c>
      <c r="GV423" s="157">
        <f t="shared" si="1233"/>
        <v>659</v>
      </c>
      <c r="GW423" s="158">
        <f t="shared" si="1233"/>
        <v>657</v>
      </c>
      <c r="GX423" s="157">
        <f t="shared" si="1234"/>
        <v>3102.9999999999995</v>
      </c>
      <c r="GY423" s="158">
        <f t="shared" si="1234"/>
        <v>2989.5000000000005</v>
      </c>
      <c r="GZ423" s="157">
        <f t="shared" si="1234"/>
        <v>49178.000000000007</v>
      </c>
      <c r="HA423" s="158">
        <f t="shared" si="1234"/>
        <v>48793.999999999985</v>
      </c>
      <c r="HB423" s="157">
        <f t="shared" si="1235"/>
        <v>0</v>
      </c>
      <c r="HC423" s="158">
        <f t="shared" si="1235"/>
        <v>0</v>
      </c>
      <c r="HD423" s="157">
        <f t="shared" si="1235"/>
        <v>0</v>
      </c>
      <c r="HE423" s="158">
        <f t="shared" si="1235"/>
        <v>0</v>
      </c>
      <c r="HF423" s="157" t="str">
        <f t="shared" si="1236"/>
        <v/>
      </c>
      <c r="HG423" s="158" t="str">
        <f t="shared" si="1236"/>
        <v/>
      </c>
      <c r="HH423" s="157" t="str">
        <f t="shared" si="1237"/>
        <v/>
      </c>
      <c r="HI423" s="158" t="str">
        <f t="shared" si="1237"/>
        <v/>
      </c>
      <c r="HJ423" s="157">
        <f t="shared" si="1238"/>
        <v>3595.9999999999995</v>
      </c>
      <c r="HK423" s="158">
        <f t="shared" si="1238"/>
        <v>3491.5000000000009</v>
      </c>
      <c r="HL423" s="157">
        <f t="shared" si="1239"/>
        <v>53980</v>
      </c>
      <c r="HM423" s="158">
        <f t="shared" si="1239"/>
        <v>53767.999999999978</v>
      </c>
    </row>
    <row r="424" spans="1:221" s="82" customFormat="1" ht="15" customHeight="1">
      <c r="A424" s="12" t="s">
        <v>809</v>
      </c>
      <c r="B424" s="11" t="s">
        <v>834</v>
      </c>
      <c r="C424" s="278"/>
      <c r="D424" s="9">
        <v>232867</v>
      </c>
      <c r="E424" s="9">
        <v>9</v>
      </c>
      <c r="F424" s="155">
        <v>433</v>
      </c>
      <c r="G424" s="156">
        <v>434</v>
      </c>
      <c r="H424" s="155">
        <v>0</v>
      </c>
      <c r="I424" s="156">
        <v>0</v>
      </c>
      <c r="J424" s="157">
        <f t="shared" si="1172"/>
        <v>433</v>
      </c>
      <c r="K424" s="158">
        <f t="shared" si="1172"/>
        <v>434</v>
      </c>
      <c r="L424" s="155">
        <v>70</v>
      </c>
      <c r="M424" s="156">
        <v>66</v>
      </c>
      <c r="N424" s="157">
        <f t="shared" si="1173"/>
        <v>433</v>
      </c>
      <c r="O424" s="158">
        <f t="shared" si="1173"/>
        <v>434</v>
      </c>
      <c r="P424" s="157">
        <f t="shared" si="1173"/>
        <v>433</v>
      </c>
      <c r="Q424" s="158">
        <f t="shared" si="1173"/>
        <v>434</v>
      </c>
      <c r="R424" s="155">
        <v>98</v>
      </c>
      <c r="S424" s="156">
        <v>95</v>
      </c>
      <c r="T424" s="157">
        <f t="shared" si="1174"/>
        <v>98</v>
      </c>
      <c r="U424" s="158">
        <f t="shared" si="1174"/>
        <v>95</v>
      </c>
      <c r="V424" s="155">
        <v>39</v>
      </c>
      <c r="W424" s="156">
        <v>41</v>
      </c>
      <c r="X424" s="157">
        <f t="shared" si="1175"/>
        <v>39</v>
      </c>
      <c r="Y424" s="158">
        <f t="shared" si="1175"/>
        <v>41</v>
      </c>
      <c r="Z424" s="155"/>
      <c r="AA424" s="156"/>
      <c r="AB424" s="157">
        <f t="shared" si="1176"/>
        <v>0</v>
      </c>
      <c r="AC424" s="158">
        <f t="shared" si="1176"/>
        <v>0</v>
      </c>
      <c r="AD424" s="157">
        <f t="shared" si="1177"/>
        <v>137</v>
      </c>
      <c r="AE424" s="158">
        <f t="shared" si="1177"/>
        <v>136</v>
      </c>
      <c r="AF424" s="157">
        <f t="shared" si="1178"/>
        <v>137</v>
      </c>
      <c r="AG424" s="158">
        <f t="shared" si="1178"/>
        <v>136</v>
      </c>
      <c r="AH424" s="155">
        <v>3.27551020408163</v>
      </c>
      <c r="AI424" s="156">
        <v>3.23157894736842</v>
      </c>
      <c r="AJ424" s="157">
        <f t="shared" si="1179"/>
        <v>320.99999999999972</v>
      </c>
      <c r="AK424" s="157">
        <f t="shared" si="1179"/>
        <v>306.99999999999989</v>
      </c>
      <c r="AL424" s="155">
        <v>4.0769230769230802</v>
      </c>
      <c r="AM424" s="156">
        <v>3.48780487804878</v>
      </c>
      <c r="AN424" s="157">
        <f t="shared" si="1180"/>
        <v>159.00000000000011</v>
      </c>
      <c r="AO424" s="157">
        <f t="shared" si="1180"/>
        <v>142.99999999999997</v>
      </c>
      <c r="AP424" s="155"/>
      <c r="AQ424" s="156"/>
      <c r="AR424" s="157">
        <f t="shared" si="1181"/>
        <v>0</v>
      </c>
      <c r="AS424" s="158">
        <f t="shared" si="1181"/>
        <v>0</v>
      </c>
      <c r="AT424" s="157">
        <f t="shared" si="1182"/>
        <v>3.5036496350364952</v>
      </c>
      <c r="AU424" s="158">
        <f t="shared" si="1182"/>
        <v>3.3088235294117641</v>
      </c>
      <c r="AV424" s="157">
        <f t="shared" si="1183"/>
        <v>479.99999999999983</v>
      </c>
      <c r="AW424" s="158">
        <f t="shared" si="1183"/>
        <v>449.99999999999989</v>
      </c>
      <c r="AX424" s="155">
        <v>87.102040816326493</v>
      </c>
      <c r="AY424" s="156">
        <v>84.905263157894694</v>
      </c>
      <c r="AZ424" s="157">
        <f t="shared" si="1184"/>
        <v>8535.9999999999964</v>
      </c>
      <c r="BA424" s="158">
        <f t="shared" si="1184"/>
        <v>8065.9999999999964</v>
      </c>
      <c r="BB424" s="155">
        <v>81.153846153846203</v>
      </c>
      <c r="BC424" s="156">
        <v>80</v>
      </c>
      <c r="BD424" s="157">
        <f t="shared" si="1185"/>
        <v>3165.0000000000018</v>
      </c>
      <c r="BE424" s="158">
        <f t="shared" si="1185"/>
        <v>3280</v>
      </c>
      <c r="BF424" s="155"/>
      <c r="BG424" s="156"/>
      <c r="BH424" s="157">
        <f t="shared" si="1186"/>
        <v>0</v>
      </c>
      <c r="BI424" s="158">
        <f t="shared" si="1186"/>
        <v>0</v>
      </c>
      <c r="BJ424" s="157">
        <f t="shared" si="1187"/>
        <v>85.408759124087581</v>
      </c>
      <c r="BK424" s="158">
        <f t="shared" si="1187"/>
        <v>83.426470588235262</v>
      </c>
      <c r="BL424" s="157">
        <f t="shared" si="1188"/>
        <v>11700.999999999998</v>
      </c>
      <c r="BM424" s="158">
        <f t="shared" si="1188"/>
        <v>11345.999999999996</v>
      </c>
      <c r="BN424" s="155">
        <v>47</v>
      </c>
      <c r="BO424" s="156">
        <v>53</v>
      </c>
      <c r="BP424" s="157">
        <f t="shared" si="1189"/>
        <v>47</v>
      </c>
      <c r="BQ424" s="158">
        <f t="shared" si="1189"/>
        <v>53</v>
      </c>
      <c r="BR424" s="155">
        <v>75</v>
      </c>
      <c r="BS424" s="156">
        <v>63</v>
      </c>
      <c r="BT424" s="157">
        <f t="shared" si="1190"/>
        <v>75</v>
      </c>
      <c r="BU424" s="158">
        <f t="shared" si="1190"/>
        <v>63</v>
      </c>
      <c r="BV424" s="155"/>
      <c r="BW424" s="156"/>
      <c r="BX424" s="157">
        <f t="shared" si="1191"/>
        <v>0</v>
      </c>
      <c r="BY424" s="158">
        <f t="shared" si="1191"/>
        <v>0</v>
      </c>
      <c r="BZ424" s="157">
        <f t="shared" si="1192"/>
        <v>122</v>
      </c>
      <c r="CA424" s="158">
        <f t="shared" si="1192"/>
        <v>116</v>
      </c>
      <c r="CB424" s="157">
        <f t="shared" si="1193"/>
        <v>122</v>
      </c>
      <c r="CC424" s="158">
        <f t="shared" si="1193"/>
        <v>116</v>
      </c>
      <c r="CD424" s="155">
        <v>4.9680851063829801</v>
      </c>
      <c r="CE424" s="156">
        <v>3.9528301886792501</v>
      </c>
      <c r="CF424" s="157">
        <f t="shared" si="1194"/>
        <v>233.50000000000006</v>
      </c>
      <c r="CG424" s="158">
        <f t="shared" si="1194"/>
        <v>209.50000000000026</v>
      </c>
      <c r="CH424" s="155">
        <v>7.12</v>
      </c>
      <c r="CI424" s="156">
        <v>8.7301587301587293</v>
      </c>
      <c r="CJ424" s="157">
        <f t="shared" si="1195"/>
        <v>534</v>
      </c>
      <c r="CK424" s="158">
        <f t="shared" si="1195"/>
        <v>550</v>
      </c>
      <c r="CL424" s="155"/>
      <c r="CM424" s="156"/>
      <c r="CN424" s="157">
        <f t="shared" si="1196"/>
        <v>0</v>
      </c>
      <c r="CO424" s="158">
        <f t="shared" si="1196"/>
        <v>0</v>
      </c>
      <c r="CP424" s="157">
        <f t="shared" si="1197"/>
        <v>6.2909836065573774</v>
      </c>
      <c r="CQ424" s="158">
        <f t="shared" si="1197"/>
        <v>6.5474137931034502</v>
      </c>
      <c r="CR424" s="157">
        <f t="shared" si="1198"/>
        <v>767.5</v>
      </c>
      <c r="CS424" s="158">
        <f t="shared" si="1198"/>
        <v>759.50000000000023</v>
      </c>
      <c r="CT424" s="155">
        <v>77.255319148936195</v>
      </c>
      <c r="CU424" s="156">
        <v>74.886792452830207</v>
      </c>
      <c r="CV424" s="157">
        <f t="shared" si="1199"/>
        <v>3631.0000000000014</v>
      </c>
      <c r="CW424" s="158">
        <f t="shared" si="1199"/>
        <v>3969.0000000000009</v>
      </c>
      <c r="CX424" s="155">
        <v>87.4</v>
      </c>
      <c r="CY424" s="156">
        <v>88.492063492063494</v>
      </c>
      <c r="CZ424" s="157">
        <f t="shared" si="1200"/>
        <v>6555</v>
      </c>
      <c r="DA424" s="158">
        <f t="shared" si="1200"/>
        <v>5575</v>
      </c>
      <c r="DB424" s="155"/>
      <c r="DC424" s="156"/>
      <c r="DD424" s="157">
        <f t="shared" si="1201"/>
        <v>0</v>
      </c>
      <c r="DE424" s="158">
        <f t="shared" si="1201"/>
        <v>0</v>
      </c>
      <c r="DF424" s="157">
        <f t="shared" si="1202"/>
        <v>83.491803278688536</v>
      </c>
      <c r="DG424" s="158">
        <f t="shared" si="1202"/>
        <v>82.275862068965523</v>
      </c>
      <c r="DH424" s="157">
        <f t="shared" si="1203"/>
        <v>10186.000000000002</v>
      </c>
      <c r="DI424" s="158">
        <f t="shared" si="1203"/>
        <v>9544</v>
      </c>
      <c r="DJ424" s="157">
        <f t="shared" si="1204"/>
        <v>259</v>
      </c>
      <c r="DK424" s="158">
        <f t="shared" si="1204"/>
        <v>252</v>
      </c>
      <c r="DL424" s="157">
        <f t="shared" si="1204"/>
        <v>259</v>
      </c>
      <c r="DM424" s="158">
        <f t="shared" si="1204"/>
        <v>252</v>
      </c>
      <c r="DN424" s="157">
        <f t="shared" si="1205"/>
        <v>4.8166023166023155</v>
      </c>
      <c r="DO424" s="158">
        <f t="shared" si="1205"/>
        <v>4.7996031746031749</v>
      </c>
      <c r="DP424" s="157">
        <f t="shared" si="1206"/>
        <v>1247.4999999999998</v>
      </c>
      <c r="DQ424" s="158">
        <f t="shared" si="1206"/>
        <v>1209.5</v>
      </c>
      <c r="DR424" s="157">
        <f t="shared" si="1207"/>
        <v>84.505791505791507</v>
      </c>
      <c r="DS424" s="158">
        <f t="shared" si="1207"/>
        <v>82.896825396825378</v>
      </c>
      <c r="DT424" s="157">
        <f t="shared" si="1208"/>
        <v>21887</v>
      </c>
      <c r="DU424" s="158">
        <f t="shared" si="1208"/>
        <v>20889.999999999996</v>
      </c>
      <c r="DV424" s="155">
        <v>68</v>
      </c>
      <c r="DW424" s="156">
        <v>63</v>
      </c>
      <c r="DX424" s="157">
        <f t="shared" si="1209"/>
        <v>68</v>
      </c>
      <c r="DY424" s="158">
        <f t="shared" si="1209"/>
        <v>63</v>
      </c>
      <c r="DZ424" s="155">
        <v>54</v>
      </c>
      <c r="EA424" s="156">
        <v>61</v>
      </c>
      <c r="EB424" s="157">
        <f t="shared" si="1210"/>
        <v>54</v>
      </c>
      <c r="EC424" s="158">
        <f t="shared" si="1210"/>
        <v>61</v>
      </c>
      <c r="ED424" s="155"/>
      <c r="EE424" s="156"/>
      <c r="EF424" s="157">
        <f t="shared" si="1211"/>
        <v>0</v>
      </c>
      <c r="EG424" s="158">
        <f t="shared" si="1211"/>
        <v>0</v>
      </c>
      <c r="EH424" s="157">
        <f t="shared" si="1212"/>
        <v>122</v>
      </c>
      <c r="EI424" s="158">
        <f t="shared" si="1212"/>
        <v>124</v>
      </c>
      <c r="EJ424" s="157">
        <f t="shared" si="1213"/>
        <v>122</v>
      </c>
      <c r="EK424" s="158">
        <f t="shared" si="1213"/>
        <v>124</v>
      </c>
      <c r="EL424" s="155">
        <v>3.2426470588235299</v>
      </c>
      <c r="EM424" s="156">
        <v>3.1666666666666701</v>
      </c>
      <c r="EN424" s="157">
        <f t="shared" si="1214"/>
        <v>220.50000000000003</v>
      </c>
      <c r="EO424" s="158">
        <f t="shared" si="1214"/>
        <v>199.50000000000023</v>
      </c>
      <c r="EP424" s="155">
        <v>4.5833333333333304</v>
      </c>
      <c r="EQ424" s="156">
        <v>4.4426229508196702</v>
      </c>
      <c r="ER424" s="157">
        <f t="shared" si="1215"/>
        <v>247.49999999999983</v>
      </c>
      <c r="ES424" s="158">
        <f t="shared" si="1215"/>
        <v>270.99999999999989</v>
      </c>
      <c r="ET424" s="155"/>
      <c r="EU424" s="156"/>
      <c r="EV424" s="157">
        <f t="shared" si="1216"/>
        <v>0</v>
      </c>
      <c r="EW424" s="158">
        <f t="shared" si="1216"/>
        <v>0</v>
      </c>
      <c r="EX424" s="157">
        <f t="shared" si="1217"/>
        <v>3.8360655737704907</v>
      </c>
      <c r="EY424" s="158">
        <f t="shared" si="1217"/>
        <v>3.7943548387096784</v>
      </c>
      <c r="EZ424" s="157">
        <f t="shared" si="1218"/>
        <v>467.99999999999989</v>
      </c>
      <c r="FA424" s="158">
        <f t="shared" si="1218"/>
        <v>470.50000000000011</v>
      </c>
      <c r="FB424" s="155">
        <v>61.470588235294102</v>
      </c>
      <c r="FC424" s="156">
        <v>67.079365079365104</v>
      </c>
      <c r="FD424" s="157">
        <f t="shared" si="1219"/>
        <v>4179.9999999999991</v>
      </c>
      <c r="FE424" s="158">
        <f t="shared" si="1219"/>
        <v>4226.0000000000018</v>
      </c>
      <c r="FF424" s="155">
        <v>66.740740740740705</v>
      </c>
      <c r="FG424" s="156">
        <v>62.311475409836099</v>
      </c>
      <c r="FH424" s="157">
        <f t="shared" si="1220"/>
        <v>3603.9999999999982</v>
      </c>
      <c r="FI424" s="158">
        <f t="shared" si="1220"/>
        <v>3801.0000000000018</v>
      </c>
      <c r="FJ424" s="155"/>
      <c r="FK424" s="156"/>
      <c r="FL424" s="157">
        <f t="shared" si="1221"/>
        <v>0</v>
      </c>
      <c r="FM424" s="158">
        <f t="shared" si="1221"/>
        <v>0</v>
      </c>
      <c r="FN424" s="157">
        <f t="shared" si="1222"/>
        <v>63.803278688524571</v>
      </c>
      <c r="FO424" s="158">
        <f t="shared" si="1222"/>
        <v>64.733870967741964</v>
      </c>
      <c r="FP424" s="157">
        <f t="shared" si="1223"/>
        <v>7783.9999999999973</v>
      </c>
      <c r="FQ424" s="158">
        <f t="shared" si="1223"/>
        <v>8027.0000000000036</v>
      </c>
      <c r="FR424" s="155">
        <v>52</v>
      </c>
      <c r="FS424" s="156">
        <v>58</v>
      </c>
      <c r="FT424" s="157">
        <f t="shared" si="1224"/>
        <v>52</v>
      </c>
      <c r="FU424" s="158">
        <f t="shared" si="1224"/>
        <v>58</v>
      </c>
      <c r="FV424" s="155">
        <v>7.5961538461538503</v>
      </c>
      <c r="FW424" s="156">
        <v>9.8793103448275907</v>
      </c>
      <c r="FX424" s="157">
        <f t="shared" si="1225"/>
        <v>395.00000000000023</v>
      </c>
      <c r="FY424" s="158">
        <f t="shared" si="1225"/>
        <v>573.00000000000023</v>
      </c>
      <c r="FZ424" s="155">
        <v>80.576923076923094</v>
      </c>
      <c r="GA424" s="156">
        <v>81.103448275862107</v>
      </c>
      <c r="GB424" s="157">
        <f t="shared" si="1226"/>
        <v>4190.0000000000009</v>
      </c>
      <c r="GC424" s="158">
        <f t="shared" si="1226"/>
        <v>4704.0000000000018</v>
      </c>
      <c r="GD424" s="157">
        <f t="shared" si="1227"/>
        <v>213</v>
      </c>
      <c r="GE424" s="158">
        <f t="shared" si="1227"/>
        <v>211</v>
      </c>
      <c r="GF424" s="157">
        <f t="shared" si="1227"/>
        <v>213</v>
      </c>
      <c r="GG424" s="158">
        <f t="shared" si="1227"/>
        <v>211</v>
      </c>
      <c r="GH424" s="157">
        <f t="shared" si="1228"/>
        <v>774.99999999999977</v>
      </c>
      <c r="GI424" s="158">
        <f t="shared" si="1228"/>
        <v>716.00000000000034</v>
      </c>
      <c r="GJ424" s="157">
        <f t="shared" si="1229"/>
        <v>16346.999999999996</v>
      </c>
      <c r="GK424" s="158">
        <f t="shared" si="1229"/>
        <v>16260.999999999998</v>
      </c>
      <c r="GL424" s="157">
        <f t="shared" si="1230"/>
        <v>168</v>
      </c>
      <c r="GM424" s="158">
        <f t="shared" si="1230"/>
        <v>165</v>
      </c>
      <c r="GN424" s="157">
        <f t="shared" si="1230"/>
        <v>168</v>
      </c>
      <c r="GO424" s="158">
        <f t="shared" si="1230"/>
        <v>165</v>
      </c>
      <c r="GP424" s="157">
        <f t="shared" si="1231"/>
        <v>940.5</v>
      </c>
      <c r="GQ424" s="158">
        <f t="shared" si="1231"/>
        <v>963.99999999999989</v>
      </c>
      <c r="GR424" s="157">
        <f t="shared" si="1232"/>
        <v>13324</v>
      </c>
      <c r="GS424" s="158">
        <f t="shared" si="1232"/>
        <v>12656.000000000002</v>
      </c>
      <c r="GT424" s="157">
        <f t="shared" si="1233"/>
        <v>381</v>
      </c>
      <c r="GU424" s="158">
        <f t="shared" si="1233"/>
        <v>376</v>
      </c>
      <c r="GV424" s="157">
        <f t="shared" si="1233"/>
        <v>381</v>
      </c>
      <c r="GW424" s="158">
        <f t="shared" si="1233"/>
        <v>376</v>
      </c>
      <c r="GX424" s="157">
        <f t="shared" si="1234"/>
        <v>1715.4999999999998</v>
      </c>
      <c r="GY424" s="158">
        <f t="shared" si="1234"/>
        <v>1680.0000000000002</v>
      </c>
      <c r="GZ424" s="157">
        <f t="shared" si="1234"/>
        <v>29670.999999999996</v>
      </c>
      <c r="HA424" s="158">
        <f t="shared" si="1234"/>
        <v>28917</v>
      </c>
      <c r="HB424" s="157">
        <f t="shared" si="1235"/>
        <v>0</v>
      </c>
      <c r="HC424" s="158">
        <f t="shared" si="1235"/>
        <v>0</v>
      </c>
      <c r="HD424" s="157">
        <f t="shared" si="1235"/>
        <v>0</v>
      </c>
      <c r="HE424" s="158">
        <f t="shared" si="1235"/>
        <v>0</v>
      </c>
      <c r="HF424" s="157" t="str">
        <f t="shared" si="1236"/>
        <v/>
      </c>
      <c r="HG424" s="158" t="str">
        <f t="shared" si="1236"/>
        <v/>
      </c>
      <c r="HH424" s="157" t="str">
        <f t="shared" si="1237"/>
        <v/>
      </c>
      <c r="HI424" s="158" t="str">
        <f t="shared" si="1237"/>
        <v/>
      </c>
      <c r="HJ424" s="157">
        <f t="shared" si="1238"/>
        <v>2110.5</v>
      </c>
      <c r="HK424" s="158">
        <f t="shared" si="1238"/>
        <v>2253</v>
      </c>
      <c r="HL424" s="157">
        <f t="shared" si="1239"/>
        <v>33861</v>
      </c>
      <c r="HM424" s="158">
        <f t="shared" si="1239"/>
        <v>33621</v>
      </c>
    </row>
    <row r="425" spans="1:221" s="82" customFormat="1" ht="15" customHeight="1">
      <c r="A425" s="12" t="s">
        <v>809</v>
      </c>
      <c r="B425" s="277" t="s">
        <v>835</v>
      </c>
      <c r="C425" s="279" t="s">
        <v>391</v>
      </c>
      <c r="D425" s="9">
        <v>233019</v>
      </c>
      <c r="E425" s="2">
        <v>10</v>
      </c>
      <c r="F425" s="155">
        <v>519</v>
      </c>
      <c r="G425" s="156">
        <v>278</v>
      </c>
      <c r="H425" s="155">
        <v>0</v>
      </c>
      <c r="I425" s="156">
        <v>0</v>
      </c>
      <c r="J425" s="157">
        <f t="shared" si="1172"/>
        <v>519</v>
      </c>
      <c r="K425" s="158">
        <f t="shared" si="1172"/>
        <v>278</v>
      </c>
      <c r="L425" s="155">
        <v>70</v>
      </c>
      <c r="M425" s="156">
        <v>66</v>
      </c>
      <c r="N425" s="199">
        <f t="shared" si="1173"/>
        <v>508</v>
      </c>
      <c r="O425" s="181">
        <f t="shared" si="1173"/>
        <v>272</v>
      </c>
      <c r="P425" s="199">
        <f t="shared" si="1173"/>
        <v>508</v>
      </c>
      <c r="Q425" s="181">
        <f t="shared" si="1173"/>
        <v>272</v>
      </c>
      <c r="R425" s="155">
        <v>61</v>
      </c>
      <c r="S425" s="156">
        <v>42</v>
      </c>
      <c r="T425" s="157">
        <f t="shared" si="1174"/>
        <v>61</v>
      </c>
      <c r="U425" s="158">
        <f t="shared" si="1174"/>
        <v>42</v>
      </c>
      <c r="V425" s="155">
        <v>18</v>
      </c>
      <c r="W425" s="156">
        <v>21</v>
      </c>
      <c r="X425" s="157">
        <f t="shared" si="1175"/>
        <v>18</v>
      </c>
      <c r="Y425" s="158">
        <f t="shared" si="1175"/>
        <v>21</v>
      </c>
      <c r="Z425" s="155"/>
      <c r="AA425" s="156"/>
      <c r="AB425" s="157">
        <f t="shared" si="1176"/>
        <v>0</v>
      </c>
      <c r="AC425" s="158">
        <f t="shared" si="1176"/>
        <v>0</v>
      </c>
      <c r="AD425" s="157">
        <f t="shared" si="1177"/>
        <v>79</v>
      </c>
      <c r="AE425" s="158">
        <f t="shared" si="1177"/>
        <v>63</v>
      </c>
      <c r="AF425" s="157">
        <f t="shared" si="1178"/>
        <v>79</v>
      </c>
      <c r="AG425" s="158">
        <f t="shared" si="1178"/>
        <v>63</v>
      </c>
      <c r="AH425" s="155">
        <v>2.5409836065573801</v>
      </c>
      <c r="AI425" s="156">
        <v>2.61904761904762</v>
      </c>
      <c r="AJ425" s="157">
        <f t="shared" si="1179"/>
        <v>155.0000000000002</v>
      </c>
      <c r="AK425" s="157">
        <f t="shared" si="1179"/>
        <v>110.00000000000004</v>
      </c>
      <c r="AL425" s="155">
        <v>4.1111111111111098</v>
      </c>
      <c r="AM425" s="156">
        <v>4.1904761904761898</v>
      </c>
      <c r="AN425" s="157">
        <f t="shared" si="1180"/>
        <v>73.999999999999972</v>
      </c>
      <c r="AO425" s="157">
        <f t="shared" si="1180"/>
        <v>87.999999999999986</v>
      </c>
      <c r="AP425" s="155"/>
      <c r="AQ425" s="156"/>
      <c r="AR425" s="157">
        <f t="shared" si="1181"/>
        <v>0</v>
      </c>
      <c r="AS425" s="158">
        <f t="shared" si="1181"/>
        <v>0</v>
      </c>
      <c r="AT425" s="157">
        <f t="shared" si="1182"/>
        <v>2.898734177215192</v>
      </c>
      <c r="AU425" s="158">
        <f t="shared" si="1182"/>
        <v>3.1428571428571432</v>
      </c>
      <c r="AV425" s="157">
        <f t="shared" si="1183"/>
        <v>229.00000000000017</v>
      </c>
      <c r="AW425" s="158">
        <f t="shared" si="1183"/>
        <v>198.00000000000003</v>
      </c>
      <c r="AX425" s="155">
        <v>77.360655737704903</v>
      </c>
      <c r="AY425" s="156">
        <v>81.595238095238102</v>
      </c>
      <c r="AZ425" s="157">
        <f t="shared" si="1184"/>
        <v>4718.9999999999991</v>
      </c>
      <c r="BA425" s="158">
        <f t="shared" si="1184"/>
        <v>3427.0000000000005</v>
      </c>
      <c r="BB425" s="155">
        <v>88.2222222222222</v>
      </c>
      <c r="BC425" s="156">
        <v>91</v>
      </c>
      <c r="BD425" s="157">
        <f t="shared" si="1185"/>
        <v>1587.9999999999995</v>
      </c>
      <c r="BE425" s="158">
        <f t="shared" si="1185"/>
        <v>1911</v>
      </c>
      <c r="BF425" s="155"/>
      <c r="BG425" s="156"/>
      <c r="BH425" s="157">
        <f t="shared" si="1186"/>
        <v>0</v>
      </c>
      <c r="BI425" s="158">
        <f t="shared" si="1186"/>
        <v>0</v>
      </c>
      <c r="BJ425" s="157">
        <f t="shared" si="1187"/>
        <v>79.835443037974656</v>
      </c>
      <c r="BK425" s="158">
        <f t="shared" si="1187"/>
        <v>84.730158730158735</v>
      </c>
      <c r="BL425" s="157">
        <f t="shared" si="1188"/>
        <v>6306.9999999999982</v>
      </c>
      <c r="BM425" s="158">
        <f t="shared" si="1188"/>
        <v>5338</v>
      </c>
      <c r="BN425" s="155">
        <v>62</v>
      </c>
      <c r="BO425" s="156">
        <v>55</v>
      </c>
      <c r="BP425" s="157">
        <f t="shared" si="1189"/>
        <v>62</v>
      </c>
      <c r="BQ425" s="158">
        <f t="shared" si="1189"/>
        <v>55</v>
      </c>
      <c r="BR425" s="155">
        <v>68</v>
      </c>
      <c r="BS425" s="156">
        <v>72</v>
      </c>
      <c r="BT425" s="157">
        <f t="shared" si="1190"/>
        <v>68</v>
      </c>
      <c r="BU425" s="158">
        <f t="shared" si="1190"/>
        <v>72</v>
      </c>
      <c r="BV425" s="155"/>
      <c r="BW425" s="156"/>
      <c r="BX425" s="157">
        <f t="shared" si="1191"/>
        <v>0</v>
      </c>
      <c r="BY425" s="158">
        <f t="shared" si="1191"/>
        <v>0</v>
      </c>
      <c r="BZ425" s="157">
        <f t="shared" si="1192"/>
        <v>130</v>
      </c>
      <c r="CA425" s="158">
        <f t="shared" si="1192"/>
        <v>127</v>
      </c>
      <c r="CB425" s="157">
        <f t="shared" si="1193"/>
        <v>130</v>
      </c>
      <c r="CC425" s="158">
        <f t="shared" si="1193"/>
        <v>127</v>
      </c>
      <c r="CD425" s="155">
        <v>3.87903225806452</v>
      </c>
      <c r="CE425" s="156">
        <v>3.6727272727272702</v>
      </c>
      <c r="CF425" s="157">
        <f t="shared" si="1194"/>
        <v>240.50000000000023</v>
      </c>
      <c r="CG425" s="158">
        <f t="shared" si="1194"/>
        <v>201.99999999999986</v>
      </c>
      <c r="CH425" s="155">
        <v>7.5147058823529402</v>
      </c>
      <c r="CI425" s="156">
        <v>8.1736111111111107</v>
      </c>
      <c r="CJ425" s="157">
        <f t="shared" si="1195"/>
        <v>510.99999999999994</v>
      </c>
      <c r="CK425" s="158">
        <f t="shared" si="1195"/>
        <v>588.5</v>
      </c>
      <c r="CL425" s="155"/>
      <c r="CM425" s="156"/>
      <c r="CN425" s="157">
        <f t="shared" si="1196"/>
        <v>0</v>
      </c>
      <c r="CO425" s="158">
        <f t="shared" si="1196"/>
        <v>0</v>
      </c>
      <c r="CP425" s="157">
        <f t="shared" si="1197"/>
        <v>5.7807692307692324</v>
      </c>
      <c r="CQ425" s="158">
        <f t="shared" si="1197"/>
        <v>6.2244094488188964</v>
      </c>
      <c r="CR425" s="157">
        <f t="shared" si="1198"/>
        <v>751.50000000000023</v>
      </c>
      <c r="CS425" s="158">
        <f t="shared" si="1198"/>
        <v>790.49999999999989</v>
      </c>
      <c r="CT425" s="155">
        <v>80</v>
      </c>
      <c r="CU425" s="156">
        <v>78.6727272727273</v>
      </c>
      <c r="CV425" s="157">
        <f t="shared" si="1199"/>
        <v>4960</v>
      </c>
      <c r="CW425" s="158">
        <f t="shared" si="1199"/>
        <v>4327.0000000000018</v>
      </c>
      <c r="CX425" s="155">
        <v>88.602941176470594</v>
      </c>
      <c r="CY425" s="156">
        <v>95.1527777777778</v>
      </c>
      <c r="CZ425" s="157">
        <f t="shared" si="1200"/>
        <v>6025</v>
      </c>
      <c r="DA425" s="158">
        <f t="shared" si="1200"/>
        <v>6851.0000000000018</v>
      </c>
      <c r="DB425" s="155"/>
      <c r="DC425" s="156"/>
      <c r="DD425" s="157">
        <f t="shared" si="1201"/>
        <v>0</v>
      </c>
      <c r="DE425" s="158">
        <f t="shared" si="1201"/>
        <v>0</v>
      </c>
      <c r="DF425" s="157">
        <f t="shared" si="1202"/>
        <v>84.5</v>
      </c>
      <c r="DG425" s="158">
        <f t="shared" si="1202"/>
        <v>88.015748031496088</v>
      </c>
      <c r="DH425" s="157">
        <f t="shared" si="1203"/>
        <v>10985</v>
      </c>
      <c r="DI425" s="158">
        <f t="shared" si="1203"/>
        <v>11178.000000000004</v>
      </c>
      <c r="DJ425" s="157">
        <f t="shared" si="1204"/>
        <v>209</v>
      </c>
      <c r="DK425" s="158">
        <f t="shared" si="1204"/>
        <v>190</v>
      </c>
      <c r="DL425" s="157">
        <f t="shared" si="1204"/>
        <v>209</v>
      </c>
      <c r="DM425" s="158">
        <f t="shared" si="1204"/>
        <v>190</v>
      </c>
      <c r="DN425" s="157">
        <f t="shared" si="1205"/>
        <v>4.6913875598086143</v>
      </c>
      <c r="DO425" s="158">
        <f t="shared" si="1205"/>
        <v>5.2026315789473676</v>
      </c>
      <c r="DP425" s="157">
        <f t="shared" si="1206"/>
        <v>980.50000000000034</v>
      </c>
      <c r="DQ425" s="158">
        <f t="shared" si="1206"/>
        <v>988.49999999999989</v>
      </c>
      <c r="DR425" s="157">
        <f t="shared" si="1207"/>
        <v>82.736842105263165</v>
      </c>
      <c r="DS425" s="158">
        <f t="shared" si="1207"/>
        <v>86.926315789473705</v>
      </c>
      <c r="DT425" s="157">
        <f t="shared" si="1208"/>
        <v>17292</v>
      </c>
      <c r="DU425" s="158">
        <f t="shared" si="1208"/>
        <v>16516.000000000004</v>
      </c>
      <c r="DV425" s="155">
        <v>24</v>
      </c>
      <c r="DW425" s="156">
        <v>23</v>
      </c>
      <c r="DX425" s="157">
        <f t="shared" si="1209"/>
        <v>24</v>
      </c>
      <c r="DY425" s="158">
        <f t="shared" si="1209"/>
        <v>23</v>
      </c>
      <c r="DZ425" s="155">
        <v>24</v>
      </c>
      <c r="EA425" s="156">
        <v>27</v>
      </c>
      <c r="EB425" s="157">
        <f t="shared" si="1210"/>
        <v>24</v>
      </c>
      <c r="EC425" s="158">
        <f t="shared" si="1210"/>
        <v>27</v>
      </c>
      <c r="ED425" s="155"/>
      <c r="EE425" s="156"/>
      <c r="EF425" s="157">
        <f t="shared" si="1211"/>
        <v>0</v>
      </c>
      <c r="EG425" s="158">
        <f t="shared" si="1211"/>
        <v>0</v>
      </c>
      <c r="EH425" s="157">
        <f t="shared" si="1212"/>
        <v>48</v>
      </c>
      <c r="EI425" s="158">
        <f t="shared" si="1212"/>
        <v>50</v>
      </c>
      <c r="EJ425" s="157">
        <f t="shared" si="1213"/>
        <v>48</v>
      </c>
      <c r="EK425" s="158">
        <f t="shared" si="1213"/>
        <v>50</v>
      </c>
      <c r="EL425" s="155">
        <v>3.5625</v>
      </c>
      <c r="EM425" s="156">
        <v>2.9130434782608701</v>
      </c>
      <c r="EN425" s="157">
        <f t="shared" si="1214"/>
        <v>85.5</v>
      </c>
      <c r="EO425" s="158">
        <f t="shared" si="1214"/>
        <v>67.000000000000014</v>
      </c>
      <c r="EP425" s="155">
        <v>5.5</v>
      </c>
      <c r="EQ425" s="156">
        <v>5.4629629629629601</v>
      </c>
      <c r="ER425" s="157">
        <f t="shared" si="1215"/>
        <v>132</v>
      </c>
      <c r="ES425" s="158">
        <f t="shared" si="1215"/>
        <v>147.49999999999991</v>
      </c>
      <c r="ET425" s="155"/>
      <c r="EU425" s="156"/>
      <c r="EV425" s="157">
        <f t="shared" si="1216"/>
        <v>0</v>
      </c>
      <c r="EW425" s="158">
        <f t="shared" si="1216"/>
        <v>0</v>
      </c>
      <c r="EX425" s="157">
        <f t="shared" si="1217"/>
        <v>4.53125</v>
      </c>
      <c r="EY425" s="158">
        <f t="shared" si="1217"/>
        <v>4.2899999999999991</v>
      </c>
      <c r="EZ425" s="157">
        <f t="shared" si="1218"/>
        <v>217.5</v>
      </c>
      <c r="FA425" s="158">
        <f t="shared" si="1218"/>
        <v>214.49999999999994</v>
      </c>
      <c r="FB425" s="155">
        <v>72.75</v>
      </c>
      <c r="FC425" s="156">
        <v>67.2173913043478</v>
      </c>
      <c r="FD425" s="157">
        <f t="shared" si="1219"/>
        <v>1746</v>
      </c>
      <c r="FE425" s="158">
        <f t="shared" si="1219"/>
        <v>1545.9999999999993</v>
      </c>
      <c r="FF425" s="155">
        <v>71.8333333333333</v>
      </c>
      <c r="FG425" s="156">
        <v>76.5555555555556</v>
      </c>
      <c r="FH425" s="157">
        <f t="shared" si="1220"/>
        <v>1723.9999999999991</v>
      </c>
      <c r="FI425" s="158">
        <f t="shared" si="1220"/>
        <v>2067.0000000000014</v>
      </c>
      <c r="FJ425" s="155"/>
      <c r="FK425" s="156"/>
      <c r="FL425" s="157">
        <f t="shared" si="1221"/>
        <v>0</v>
      </c>
      <c r="FM425" s="158">
        <f t="shared" si="1221"/>
        <v>0</v>
      </c>
      <c r="FN425" s="157">
        <f t="shared" si="1222"/>
        <v>72.291666666666643</v>
      </c>
      <c r="FO425" s="158">
        <f t="shared" si="1222"/>
        <v>72.260000000000019</v>
      </c>
      <c r="FP425" s="157">
        <f t="shared" si="1223"/>
        <v>3469.9999999999991</v>
      </c>
      <c r="FQ425" s="158">
        <f t="shared" si="1223"/>
        <v>3613.0000000000009</v>
      </c>
      <c r="FR425" s="155">
        <v>251</v>
      </c>
      <c r="FS425" s="156">
        <v>32</v>
      </c>
      <c r="FT425" s="157">
        <f t="shared" si="1224"/>
        <v>251</v>
      </c>
      <c r="FU425" s="158">
        <f t="shared" si="1224"/>
        <v>32</v>
      </c>
      <c r="FV425" s="155">
        <v>2.0796812749004001</v>
      </c>
      <c r="FW425" s="156">
        <v>10.65625</v>
      </c>
      <c r="FX425" s="157">
        <f t="shared" si="1225"/>
        <v>522.00000000000045</v>
      </c>
      <c r="FY425" s="158">
        <f t="shared" si="1225"/>
        <v>341</v>
      </c>
      <c r="FZ425" s="155">
        <v>18.764940239043799</v>
      </c>
      <c r="GA425" s="156">
        <v>94.1875</v>
      </c>
      <c r="GB425" s="157">
        <f t="shared" si="1226"/>
        <v>4709.9999999999936</v>
      </c>
      <c r="GC425" s="158">
        <f t="shared" si="1226"/>
        <v>3014</v>
      </c>
      <c r="GD425" s="157">
        <f t="shared" si="1227"/>
        <v>147</v>
      </c>
      <c r="GE425" s="158">
        <f t="shared" si="1227"/>
        <v>120</v>
      </c>
      <c r="GF425" s="157">
        <f t="shared" si="1227"/>
        <v>147</v>
      </c>
      <c r="GG425" s="158">
        <f t="shared" si="1227"/>
        <v>120</v>
      </c>
      <c r="GH425" s="157">
        <f t="shared" si="1228"/>
        <v>481.00000000000045</v>
      </c>
      <c r="GI425" s="158">
        <f t="shared" si="1228"/>
        <v>378.99999999999989</v>
      </c>
      <c r="GJ425" s="157">
        <f t="shared" si="1229"/>
        <v>11425</v>
      </c>
      <c r="GK425" s="158">
        <f t="shared" si="1229"/>
        <v>9300.0000000000018</v>
      </c>
      <c r="GL425" s="157">
        <f t="shared" si="1230"/>
        <v>110</v>
      </c>
      <c r="GM425" s="158">
        <f t="shared" si="1230"/>
        <v>120</v>
      </c>
      <c r="GN425" s="157">
        <f t="shared" si="1230"/>
        <v>110</v>
      </c>
      <c r="GO425" s="158">
        <f t="shared" si="1230"/>
        <v>120</v>
      </c>
      <c r="GP425" s="157">
        <f t="shared" si="1231"/>
        <v>716.99999999999989</v>
      </c>
      <c r="GQ425" s="158">
        <f t="shared" si="1231"/>
        <v>823.99999999999989</v>
      </c>
      <c r="GR425" s="157">
        <f t="shared" si="1232"/>
        <v>9337</v>
      </c>
      <c r="GS425" s="158">
        <f t="shared" si="1232"/>
        <v>10829.000000000004</v>
      </c>
      <c r="GT425" s="157">
        <f t="shared" si="1233"/>
        <v>257</v>
      </c>
      <c r="GU425" s="158">
        <f t="shared" si="1233"/>
        <v>240</v>
      </c>
      <c r="GV425" s="157">
        <f t="shared" si="1233"/>
        <v>257</v>
      </c>
      <c r="GW425" s="158">
        <f t="shared" si="1233"/>
        <v>240</v>
      </c>
      <c r="GX425" s="157">
        <f t="shared" si="1234"/>
        <v>1198.0000000000005</v>
      </c>
      <c r="GY425" s="158">
        <f t="shared" si="1234"/>
        <v>1202.9999999999998</v>
      </c>
      <c r="GZ425" s="157">
        <f t="shared" si="1234"/>
        <v>20762</v>
      </c>
      <c r="HA425" s="158">
        <f t="shared" si="1234"/>
        <v>20129.000000000007</v>
      </c>
      <c r="HB425" s="157">
        <f t="shared" si="1235"/>
        <v>0</v>
      </c>
      <c r="HC425" s="158">
        <f t="shared" si="1235"/>
        <v>0</v>
      </c>
      <c r="HD425" s="157">
        <f t="shared" si="1235"/>
        <v>0</v>
      </c>
      <c r="HE425" s="158">
        <f t="shared" si="1235"/>
        <v>0</v>
      </c>
      <c r="HF425" s="157" t="str">
        <f t="shared" si="1236"/>
        <v/>
      </c>
      <c r="HG425" s="158" t="str">
        <f t="shared" si="1236"/>
        <v/>
      </c>
      <c r="HH425" s="157" t="str">
        <f t="shared" si="1237"/>
        <v/>
      </c>
      <c r="HI425" s="158" t="str">
        <f t="shared" si="1237"/>
        <v/>
      </c>
      <c r="HJ425" s="157">
        <f t="shared" si="1238"/>
        <v>1720.0000000000009</v>
      </c>
      <c r="HK425" s="158">
        <f t="shared" si="1238"/>
        <v>1543.9999999999998</v>
      </c>
      <c r="HL425" s="157">
        <f t="shared" si="1239"/>
        <v>25471.999999999993</v>
      </c>
      <c r="HM425" s="158">
        <f t="shared" si="1239"/>
        <v>23143.000000000004</v>
      </c>
    </row>
    <row r="426" spans="1:221" s="82" customFormat="1" ht="15" customHeight="1">
      <c r="A426" s="12" t="s">
        <v>809</v>
      </c>
      <c r="B426" s="11" t="s">
        <v>836</v>
      </c>
      <c r="C426" s="278"/>
      <c r="D426" s="9">
        <v>233116</v>
      </c>
      <c r="E426" s="1">
        <v>9</v>
      </c>
      <c r="F426" s="155">
        <v>541</v>
      </c>
      <c r="G426" s="156">
        <v>545</v>
      </c>
      <c r="H426" s="155">
        <v>0</v>
      </c>
      <c r="I426" s="156">
        <v>0</v>
      </c>
      <c r="J426" s="157">
        <f t="shared" si="1172"/>
        <v>541</v>
      </c>
      <c r="K426" s="158">
        <f t="shared" si="1172"/>
        <v>545</v>
      </c>
      <c r="L426" s="155">
        <v>70</v>
      </c>
      <c r="M426" s="156">
        <v>66</v>
      </c>
      <c r="N426" s="157">
        <f t="shared" si="1173"/>
        <v>541</v>
      </c>
      <c r="O426" s="158">
        <f t="shared" si="1173"/>
        <v>545</v>
      </c>
      <c r="P426" s="157">
        <f t="shared" si="1173"/>
        <v>541</v>
      </c>
      <c r="Q426" s="158">
        <f t="shared" si="1173"/>
        <v>545</v>
      </c>
      <c r="R426" s="155">
        <v>62</v>
      </c>
      <c r="S426" s="156">
        <v>82</v>
      </c>
      <c r="T426" s="157">
        <f t="shared" si="1174"/>
        <v>62</v>
      </c>
      <c r="U426" s="158">
        <f t="shared" si="1174"/>
        <v>82</v>
      </c>
      <c r="V426" s="155">
        <v>25</v>
      </c>
      <c r="W426" s="156">
        <v>29</v>
      </c>
      <c r="X426" s="157">
        <f t="shared" si="1175"/>
        <v>25</v>
      </c>
      <c r="Y426" s="158">
        <f t="shared" si="1175"/>
        <v>29</v>
      </c>
      <c r="Z426" s="155"/>
      <c r="AA426" s="156"/>
      <c r="AB426" s="157">
        <f t="shared" si="1176"/>
        <v>0</v>
      </c>
      <c r="AC426" s="158">
        <f t="shared" si="1176"/>
        <v>0</v>
      </c>
      <c r="AD426" s="157">
        <f t="shared" si="1177"/>
        <v>87</v>
      </c>
      <c r="AE426" s="158">
        <f t="shared" si="1177"/>
        <v>111</v>
      </c>
      <c r="AF426" s="157">
        <f t="shared" si="1178"/>
        <v>87</v>
      </c>
      <c r="AG426" s="158">
        <f t="shared" si="1178"/>
        <v>111</v>
      </c>
      <c r="AH426" s="155">
        <v>2.7580645161290298</v>
      </c>
      <c r="AI426" s="156">
        <v>3.0487804878048799</v>
      </c>
      <c r="AJ426" s="157">
        <f t="shared" si="1179"/>
        <v>170.99999999999986</v>
      </c>
      <c r="AK426" s="157">
        <f t="shared" si="1179"/>
        <v>250.00000000000014</v>
      </c>
      <c r="AL426" s="155">
        <v>4.04</v>
      </c>
      <c r="AM426" s="156">
        <v>3.7586206896551699</v>
      </c>
      <c r="AN426" s="157">
        <f t="shared" si="1180"/>
        <v>101</v>
      </c>
      <c r="AO426" s="157">
        <f t="shared" si="1180"/>
        <v>108.99999999999993</v>
      </c>
      <c r="AP426" s="155"/>
      <c r="AQ426" s="156"/>
      <c r="AR426" s="157">
        <f t="shared" si="1181"/>
        <v>0</v>
      </c>
      <c r="AS426" s="158">
        <f t="shared" si="1181"/>
        <v>0</v>
      </c>
      <c r="AT426" s="157">
        <f t="shared" si="1182"/>
        <v>3.1264367816091942</v>
      </c>
      <c r="AU426" s="158">
        <f t="shared" si="1182"/>
        <v>3.234234234234235</v>
      </c>
      <c r="AV426" s="157">
        <f t="shared" si="1183"/>
        <v>271.99999999999989</v>
      </c>
      <c r="AW426" s="158">
        <f t="shared" si="1183"/>
        <v>359.00000000000006</v>
      </c>
      <c r="AX426" s="155">
        <v>75.451612903225794</v>
      </c>
      <c r="AY426" s="156">
        <v>77.207317073170699</v>
      </c>
      <c r="AZ426" s="157">
        <f t="shared" si="1184"/>
        <v>4677.9999999999991</v>
      </c>
      <c r="BA426" s="158">
        <f t="shared" si="1184"/>
        <v>6330.9999999999973</v>
      </c>
      <c r="BB426" s="155">
        <v>73.52</v>
      </c>
      <c r="BC426" s="156">
        <v>74.655172413793096</v>
      </c>
      <c r="BD426" s="157">
        <f t="shared" si="1185"/>
        <v>1838</v>
      </c>
      <c r="BE426" s="158">
        <f t="shared" si="1185"/>
        <v>2165</v>
      </c>
      <c r="BF426" s="155"/>
      <c r="BG426" s="156"/>
      <c r="BH426" s="157">
        <f t="shared" si="1186"/>
        <v>0</v>
      </c>
      <c r="BI426" s="158">
        <f t="shared" si="1186"/>
        <v>0</v>
      </c>
      <c r="BJ426" s="157">
        <f t="shared" si="1187"/>
        <v>74.896551724137922</v>
      </c>
      <c r="BK426" s="158">
        <f t="shared" si="1187"/>
        <v>76.540540540540505</v>
      </c>
      <c r="BL426" s="157">
        <f t="shared" si="1188"/>
        <v>6515.9999999999991</v>
      </c>
      <c r="BM426" s="158">
        <f t="shared" si="1188"/>
        <v>8495.9999999999964</v>
      </c>
      <c r="BN426" s="155">
        <v>82</v>
      </c>
      <c r="BO426" s="156">
        <v>80</v>
      </c>
      <c r="BP426" s="157">
        <f t="shared" si="1189"/>
        <v>82</v>
      </c>
      <c r="BQ426" s="158">
        <f t="shared" si="1189"/>
        <v>80</v>
      </c>
      <c r="BR426" s="155">
        <v>105</v>
      </c>
      <c r="BS426" s="156">
        <v>99</v>
      </c>
      <c r="BT426" s="157">
        <f t="shared" si="1190"/>
        <v>105</v>
      </c>
      <c r="BU426" s="158">
        <f t="shared" si="1190"/>
        <v>99</v>
      </c>
      <c r="BV426" s="155"/>
      <c r="BW426" s="156"/>
      <c r="BX426" s="157">
        <f t="shared" si="1191"/>
        <v>0</v>
      </c>
      <c r="BY426" s="158">
        <f t="shared" si="1191"/>
        <v>0</v>
      </c>
      <c r="BZ426" s="157">
        <f t="shared" si="1192"/>
        <v>187</v>
      </c>
      <c r="CA426" s="158">
        <f t="shared" si="1192"/>
        <v>179</v>
      </c>
      <c r="CB426" s="157">
        <f t="shared" si="1193"/>
        <v>187</v>
      </c>
      <c r="CC426" s="158">
        <f t="shared" si="1193"/>
        <v>179</v>
      </c>
      <c r="CD426" s="155">
        <v>4.2073170731707297</v>
      </c>
      <c r="CE426" s="156">
        <v>4.5812499999999998</v>
      </c>
      <c r="CF426" s="157">
        <f t="shared" si="1194"/>
        <v>344.99999999999983</v>
      </c>
      <c r="CG426" s="158">
        <f t="shared" si="1194"/>
        <v>366.5</v>
      </c>
      <c r="CH426" s="155">
        <v>7.8190476190476197</v>
      </c>
      <c r="CI426" s="156">
        <v>8.1111111111111107</v>
      </c>
      <c r="CJ426" s="157">
        <f t="shared" si="1195"/>
        <v>821.00000000000011</v>
      </c>
      <c r="CK426" s="158">
        <f t="shared" si="1195"/>
        <v>803</v>
      </c>
      <c r="CL426" s="155"/>
      <c r="CM426" s="156"/>
      <c r="CN426" s="157">
        <f t="shared" si="1196"/>
        <v>0</v>
      </c>
      <c r="CO426" s="158">
        <f t="shared" si="1196"/>
        <v>0</v>
      </c>
      <c r="CP426" s="157">
        <f t="shared" si="1197"/>
        <v>6.2352941176470589</v>
      </c>
      <c r="CQ426" s="158">
        <f t="shared" si="1197"/>
        <v>6.533519553072626</v>
      </c>
      <c r="CR426" s="157">
        <f t="shared" si="1198"/>
        <v>1166</v>
      </c>
      <c r="CS426" s="158">
        <f t="shared" si="1198"/>
        <v>1169.5</v>
      </c>
      <c r="CT426" s="155">
        <v>79.646341463414601</v>
      </c>
      <c r="CU426" s="156">
        <v>79.412499999999994</v>
      </c>
      <c r="CV426" s="157">
        <f t="shared" si="1199"/>
        <v>6530.9999999999973</v>
      </c>
      <c r="CW426" s="158">
        <f t="shared" si="1199"/>
        <v>6353</v>
      </c>
      <c r="CX426" s="155">
        <v>82.657142857142901</v>
      </c>
      <c r="CY426" s="156">
        <v>81.969696969696997</v>
      </c>
      <c r="CZ426" s="157">
        <f t="shared" si="1200"/>
        <v>8679.0000000000055</v>
      </c>
      <c r="DA426" s="158">
        <f t="shared" si="1200"/>
        <v>8115.0000000000027</v>
      </c>
      <c r="DB426" s="155"/>
      <c r="DC426" s="156"/>
      <c r="DD426" s="157">
        <f t="shared" si="1201"/>
        <v>0</v>
      </c>
      <c r="DE426" s="158">
        <f t="shared" si="1201"/>
        <v>0</v>
      </c>
      <c r="DF426" s="157">
        <f t="shared" si="1202"/>
        <v>81.336898395721946</v>
      </c>
      <c r="DG426" s="158">
        <f t="shared" si="1202"/>
        <v>80.826815642458115</v>
      </c>
      <c r="DH426" s="157">
        <f t="shared" si="1203"/>
        <v>15210.000000000004</v>
      </c>
      <c r="DI426" s="158">
        <f t="shared" si="1203"/>
        <v>14468.000000000002</v>
      </c>
      <c r="DJ426" s="157">
        <f t="shared" si="1204"/>
        <v>274</v>
      </c>
      <c r="DK426" s="158">
        <f t="shared" si="1204"/>
        <v>290</v>
      </c>
      <c r="DL426" s="157">
        <f t="shared" si="1204"/>
        <v>274</v>
      </c>
      <c r="DM426" s="158">
        <f t="shared" si="1204"/>
        <v>290</v>
      </c>
      <c r="DN426" s="157">
        <f t="shared" si="1205"/>
        <v>5.2481751824817522</v>
      </c>
      <c r="DO426" s="158">
        <f t="shared" si="1205"/>
        <v>5.2706896551724141</v>
      </c>
      <c r="DP426" s="157">
        <f t="shared" si="1206"/>
        <v>1438</v>
      </c>
      <c r="DQ426" s="158">
        <f t="shared" si="1206"/>
        <v>1528.5</v>
      </c>
      <c r="DR426" s="157">
        <f t="shared" si="1207"/>
        <v>79.291970802919721</v>
      </c>
      <c r="DS426" s="158">
        <f t="shared" si="1207"/>
        <v>79.186206896551724</v>
      </c>
      <c r="DT426" s="157">
        <f t="shared" si="1208"/>
        <v>21726.000000000004</v>
      </c>
      <c r="DU426" s="158">
        <f t="shared" si="1208"/>
        <v>22964</v>
      </c>
      <c r="DV426" s="155">
        <v>47</v>
      </c>
      <c r="DW426" s="156">
        <v>62</v>
      </c>
      <c r="DX426" s="157">
        <f t="shared" si="1209"/>
        <v>47</v>
      </c>
      <c r="DY426" s="158">
        <f t="shared" si="1209"/>
        <v>62</v>
      </c>
      <c r="DZ426" s="155">
        <v>118</v>
      </c>
      <c r="EA426" s="156">
        <v>100</v>
      </c>
      <c r="EB426" s="157">
        <f t="shared" si="1210"/>
        <v>118</v>
      </c>
      <c r="EC426" s="158">
        <f t="shared" si="1210"/>
        <v>100</v>
      </c>
      <c r="ED426" s="155"/>
      <c r="EE426" s="156"/>
      <c r="EF426" s="157">
        <f t="shared" si="1211"/>
        <v>0</v>
      </c>
      <c r="EG426" s="158">
        <f t="shared" si="1211"/>
        <v>0</v>
      </c>
      <c r="EH426" s="157">
        <f t="shared" si="1212"/>
        <v>165</v>
      </c>
      <c r="EI426" s="158">
        <f t="shared" si="1212"/>
        <v>162</v>
      </c>
      <c r="EJ426" s="157">
        <f t="shared" si="1213"/>
        <v>165</v>
      </c>
      <c r="EK426" s="158">
        <f t="shared" si="1213"/>
        <v>162</v>
      </c>
      <c r="EL426" s="155">
        <v>4.0319148936170199</v>
      </c>
      <c r="EM426" s="156">
        <v>4.5</v>
      </c>
      <c r="EN426" s="157">
        <f t="shared" si="1214"/>
        <v>189.49999999999994</v>
      </c>
      <c r="EO426" s="158">
        <f t="shared" si="1214"/>
        <v>279</v>
      </c>
      <c r="EP426" s="155">
        <v>5.0635593220338997</v>
      </c>
      <c r="EQ426" s="156">
        <v>4.34</v>
      </c>
      <c r="ER426" s="157">
        <f t="shared" si="1215"/>
        <v>597.50000000000011</v>
      </c>
      <c r="ES426" s="158">
        <f t="shared" si="1215"/>
        <v>434</v>
      </c>
      <c r="ET426" s="155"/>
      <c r="EU426" s="156"/>
      <c r="EV426" s="157">
        <f t="shared" si="1216"/>
        <v>0</v>
      </c>
      <c r="EW426" s="158">
        <f t="shared" si="1216"/>
        <v>0</v>
      </c>
      <c r="EX426" s="157">
        <f t="shared" si="1217"/>
        <v>4.7696969696969695</v>
      </c>
      <c r="EY426" s="158">
        <f t="shared" si="1217"/>
        <v>4.4012345679012341</v>
      </c>
      <c r="EZ426" s="157">
        <f t="shared" si="1218"/>
        <v>787</v>
      </c>
      <c r="FA426" s="158">
        <f t="shared" si="1218"/>
        <v>712.99999999999989</v>
      </c>
      <c r="FB426" s="155">
        <v>63.638297872340402</v>
      </c>
      <c r="FC426" s="156">
        <v>67.629032258064498</v>
      </c>
      <c r="FD426" s="157">
        <f t="shared" si="1219"/>
        <v>2990.9999999999991</v>
      </c>
      <c r="FE426" s="158">
        <f t="shared" si="1219"/>
        <v>4192.9999999999991</v>
      </c>
      <c r="FF426" s="155">
        <v>61.838983050847503</v>
      </c>
      <c r="FG426" s="156">
        <v>59.62</v>
      </c>
      <c r="FH426" s="157">
        <f t="shared" si="1220"/>
        <v>7297.0000000000055</v>
      </c>
      <c r="FI426" s="158">
        <f t="shared" si="1220"/>
        <v>5962</v>
      </c>
      <c r="FJ426" s="155"/>
      <c r="FK426" s="156"/>
      <c r="FL426" s="157">
        <f t="shared" si="1221"/>
        <v>0</v>
      </c>
      <c r="FM426" s="158">
        <f t="shared" si="1221"/>
        <v>0</v>
      </c>
      <c r="FN426" s="157">
        <f t="shared" si="1222"/>
        <v>62.351515151515173</v>
      </c>
      <c r="FO426" s="158">
        <f t="shared" si="1222"/>
        <v>62.685185185185183</v>
      </c>
      <c r="FP426" s="157">
        <f t="shared" si="1223"/>
        <v>10288.000000000004</v>
      </c>
      <c r="FQ426" s="158">
        <f t="shared" si="1223"/>
        <v>10155</v>
      </c>
      <c r="FR426" s="155">
        <v>102</v>
      </c>
      <c r="FS426" s="156">
        <v>93</v>
      </c>
      <c r="FT426" s="157">
        <f t="shared" si="1224"/>
        <v>102</v>
      </c>
      <c r="FU426" s="158">
        <f t="shared" si="1224"/>
        <v>93</v>
      </c>
      <c r="FV426" s="155">
        <v>5.4803921568627496</v>
      </c>
      <c r="FW426" s="156">
        <v>5.7956989247311803</v>
      </c>
      <c r="FX426" s="157">
        <f t="shared" si="1225"/>
        <v>559.00000000000045</v>
      </c>
      <c r="FY426" s="158">
        <f t="shared" si="1225"/>
        <v>538.99999999999977</v>
      </c>
      <c r="FZ426" s="155">
        <v>60.3333333333333</v>
      </c>
      <c r="GA426" s="156">
        <v>54.6666666666667</v>
      </c>
      <c r="GB426" s="157">
        <f t="shared" si="1226"/>
        <v>6153.9999999999964</v>
      </c>
      <c r="GC426" s="158">
        <f t="shared" si="1226"/>
        <v>5084.0000000000027</v>
      </c>
      <c r="GD426" s="157">
        <f t="shared" si="1227"/>
        <v>191</v>
      </c>
      <c r="GE426" s="158">
        <f t="shared" si="1227"/>
        <v>224</v>
      </c>
      <c r="GF426" s="157">
        <f t="shared" si="1227"/>
        <v>191</v>
      </c>
      <c r="GG426" s="158">
        <f t="shared" si="1227"/>
        <v>224</v>
      </c>
      <c r="GH426" s="157">
        <f t="shared" si="1228"/>
        <v>705.49999999999955</v>
      </c>
      <c r="GI426" s="158">
        <f t="shared" si="1228"/>
        <v>895.50000000000011</v>
      </c>
      <c r="GJ426" s="157">
        <f t="shared" si="1229"/>
        <v>14199.999999999996</v>
      </c>
      <c r="GK426" s="158">
        <f t="shared" si="1229"/>
        <v>16876.999999999996</v>
      </c>
      <c r="GL426" s="157">
        <f t="shared" si="1230"/>
        <v>248</v>
      </c>
      <c r="GM426" s="158">
        <f t="shared" si="1230"/>
        <v>228</v>
      </c>
      <c r="GN426" s="157">
        <f t="shared" si="1230"/>
        <v>248</v>
      </c>
      <c r="GO426" s="158">
        <f t="shared" si="1230"/>
        <v>228</v>
      </c>
      <c r="GP426" s="157">
        <f t="shared" si="1231"/>
        <v>1519.5000000000002</v>
      </c>
      <c r="GQ426" s="158">
        <f t="shared" si="1231"/>
        <v>1346</v>
      </c>
      <c r="GR426" s="157">
        <f t="shared" si="1232"/>
        <v>17814.000000000011</v>
      </c>
      <c r="GS426" s="158">
        <f t="shared" si="1232"/>
        <v>16242.000000000004</v>
      </c>
      <c r="GT426" s="157">
        <f t="shared" si="1233"/>
        <v>439</v>
      </c>
      <c r="GU426" s="158">
        <f t="shared" si="1233"/>
        <v>452</v>
      </c>
      <c r="GV426" s="157">
        <f t="shared" si="1233"/>
        <v>439</v>
      </c>
      <c r="GW426" s="158">
        <f t="shared" si="1233"/>
        <v>452</v>
      </c>
      <c r="GX426" s="157">
        <f t="shared" si="1234"/>
        <v>2225</v>
      </c>
      <c r="GY426" s="158">
        <f t="shared" si="1234"/>
        <v>2241.5</v>
      </c>
      <c r="GZ426" s="157">
        <f t="shared" si="1234"/>
        <v>32014.000000000007</v>
      </c>
      <c r="HA426" s="158">
        <f t="shared" si="1234"/>
        <v>33119</v>
      </c>
      <c r="HB426" s="157">
        <f t="shared" si="1235"/>
        <v>0</v>
      </c>
      <c r="HC426" s="158">
        <f t="shared" si="1235"/>
        <v>0</v>
      </c>
      <c r="HD426" s="157">
        <f t="shared" si="1235"/>
        <v>0</v>
      </c>
      <c r="HE426" s="158">
        <f t="shared" si="1235"/>
        <v>0</v>
      </c>
      <c r="HF426" s="157" t="str">
        <f t="shared" si="1236"/>
        <v/>
      </c>
      <c r="HG426" s="158" t="str">
        <f t="shared" si="1236"/>
        <v/>
      </c>
      <c r="HH426" s="157" t="str">
        <f t="shared" si="1237"/>
        <v/>
      </c>
      <c r="HI426" s="158" t="str">
        <f t="shared" si="1237"/>
        <v/>
      </c>
      <c r="HJ426" s="157">
        <f t="shared" si="1238"/>
        <v>2784.0000000000005</v>
      </c>
      <c r="HK426" s="158">
        <f t="shared" si="1238"/>
        <v>2780.5</v>
      </c>
      <c r="HL426" s="157">
        <f t="shared" si="1239"/>
        <v>38168</v>
      </c>
      <c r="HM426" s="158">
        <f t="shared" si="1239"/>
        <v>38203</v>
      </c>
    </row>
    <row r="427" spans="1:221" s="82" customFormat="1" ht="15" customHeight="1">
      <c r="A427" s="12" t="s">
        <v>809</v>
      </c>
      <c r="B427" s="11" t="s">
        <v>837</v>
      </c>
      <c r="C427" s="278"/>
      <c r="D427" s="9">
        <v>233639</v>
      </c>
      <c r="E427" s="1">
        <v>9</v>
      </c>
      <c r="F427" s="155">
        <v>654</v>
      </c>
      <c r="G427" s="156">
        <v>599</v>
      </c>
      <c r="H427" s="155">
        <v>0</v>
      </c>
      <c r="I427" s="156">
        <v>0</v>
      </c>
      <c r="J427" s="157">
        <f t="shared" si="1172"/>
        <v>654</v>
      </c>
      <c r="K427" s="158">
        <f t="shared" si="1172"/>
        <v>599</v>
      </c>
      <c r="L427" s="155">
        <v>70</v>
      </c>
      <c r="M427" s="156">
        <v>66</v>
      </c>
      <c r="N427" s="199">
        <f t="shared" si="1173"/>
        <v>647</v>
      </c>
      <c r="O427" s="181">
        <f t="shared" si="1173"/>
        <v>589</v>
      </c>
      <c r="P427" s="199">
        <f t="shared" si="1173"/>
        <v>647</v>
      </c>
      <c r="Q427" s="181">
        <f t="shared" si="1173"/>
        <v>589</v>
      </c>
      <c r="R427" s="155">
        <v>53</v>
      </c>
      <c r="S427" s="156">
        <v>48</v>
      </c>
      <c r="T427" s="157">
        <f t="shared" si="1174"/>
        <v>53</v>
      </c>
      <c r="U427" s="158">
        <f t="shared" si="1174"/>
        <v>48</v>
      </c>
      <c r="V427" s="155">
        <v>41</v>
      </c>
      <c r="W427" s="156">
        <v>57</v>
      </c>
      <c r="X427" s="157">
        <f t="shared" si="1175"/>
        <v>41</v>
      </c>
      <c r="Y427" s="158">
        <f t="shared" si="1175"/>
        <v>57</v>
      </c>
      <c r="Z427" s="155"/>
      <c r="AA427" s="156"/>
      <c r="AB427" s="157">
        <f t="shared" si="1176"/>
        <v>0</v>
      </c>
      <c r="AC427" s="158">
        <f t="shared" si="1176"/>
        <v>0</v>
      </c>
      <c r="AD427" s="157">
        <f t="shared" si="1177"/>
        <v>94</v>
      </c>
      <c r="AE427" s="158">
        <f t="shared" si="1177"/>
        <v>105</v>
      </c>
      <c r="AF427" s="157">
        <f t="shared" si="1178"/>
        <v>94</v>
      </c>
      <c r="AG427" s="158">
        <f t="shared" si="1178"/>
        <v>105</v>
      </c>
      <c r="AH427" s="155">
        <v>2.9433962264150901</v>
      </c>
      <c r="AI427" s="156">
        <v>3.6875</v>
      </c>
      <c r="AJ427" s="157">
        <f t="shared" si="1179"/>
        <v>155.99999999999977</v>
      </c>
      <c r="AK427" s="157">
        <f t="shared" si="1179"/>
        <v>177</v>
      </c>
      <c r="AL427" s="155">
        <v>3.3658536585365901</v>
      </c>
      <c r="AM427" s="156">
        <v>3.42105263157895</v>
      </c>
      <c r="AN427" s="157">
        <f t="shared" si="1180"/>
        <v>138.0000000000002</v>
      </c>
      <c r="AO427" s="157">
        <f t="shared" si="1180"/>
        <v>195.00000000000014</v>
      </c>
      <c r="AP427" s="155"/>
      <c r="AQ427" s="156"/>
      <c r="AR427" s="157">
        <f t="shared" si="1181"/>
        <v>0</v>
      </c>
      <c r="AS427" s="158">
        <f t="shared" si="1181"/>
        <v>0</v>
      </c>
      <c r="AT427" s="157">
        <f t="shared" si="1182"/>
        <v>3.1276595744680851</v>
      </c>
      <c r="AU427" s="158">
        <f t="shared" si="1182"/>
        <v>3.542857142857144</v>
      </c>
      <c r="AV427" s="157">
        <f t="shared" si="1183"/>
        <v>294</v>
      </c>
      <c r="AW427" s="158">
        <f t="shared" si="1183"/>
        <v>372.00000000000011</v>
      </c>
      <c r="AX427" s="155">
        <v>84.169811320754704</v>
      </c>
      <c r="AY427" s="156">
        <v>83.7083333333333</v>
      </c>
      <c r="AZ427" s="157">
        <f t="shared" si="1184"/>
        <v>4460.9999999999991</v>
      </c>
      <c r="BA427" s="158">
        <f t="shared" si="1184"/>
        <v>4017.9999999999982</v>
      </c>
      <c r="BB427" s="155">
        <v>80.975609756097597</v>
      </c>
      <c r="BC427" s="156">
        <v>78.684210526315795</v>
      </c>
      <c r="BD427" s="157">
        <f t="shared" si="1185"/>
        <v>3320.0000000000014</v>
      </c>
      <c r="BE427" s="158">
        <f t="shared" si="1185"/>
        <v>4485</v>
      </c>
      <c r="BF427" s="155"/>
      <c r="BG427" s="156"/>
      <c r="BH427" s="157">
        <f t="shared" si="1186"/>
        <v>0</v>
      </c>
      <c r="BI427" s="158">
        <f t="shared" si="1186"/>
        <v>0</v>
      </c>
      <c r="BJ427" s="157">
        <f t="shared" si="1187"/>
        <v>82.776595744680847</v>
      </c>
      <c r="BK427" s="158">
        <f t="shared" si="1187"/>
        <v>80.98095238095236</v>
      </c>
      <c r="BL427" s="157">
        <f t="shared" si="1188"/>
        <v>7781</v>
      </c>
      <c r="BM427" s="158">
        <f t="shared" si="1188"/>
        <v>8502.9999999999982</v>
      </c>
      <c r="BN427" s="155">
        <v>50</v>
      </c>
      <c r="BO427" s="156">
        <v>22</v>
      </c>
      <c r="BP427" s="157">
        <f t="shared" si="1189"/>
        <v>50</v>
      </c>
      <c r="BQ427" s="158">
        <f t="shared" si="1189"/>
        <v>22</v>
      </c>
      <c r="BR427" s="155">
        <v>106</v>
      </c>
      <c r="BS427" s="156">
        <v>108</v>
      </c>
      <c r="BT427" s="157">
        <f t="shared" si="1190"/>
        <v>106</v>
      </c>
      <c r="BU427" s="158">
        <f t="shared" si="1190"/>
        <v>108</v>
      </c>
      <c r="BV427" s="155"/>
      <c r="BW427" s="156"/>
      <c r="BX427" s="157">
        <f t="shared" si="1191"/>
        <v>0</v>
      </c>
      <c r="BY427" s="158">
        <f t="shared" si="1191"/>
        <v>0</v>
      </c>
      <c r="BZ427" s="157">
        <f t="shared" si="1192"/>
        <v>156</v>
      </c>
      <c r="CA427" s="158">
        <f t="shared" si="1192"/>
        <v>130</v>
      </c>
      <c r="CB427" s="157">
        <f t="shared" si="1193"/>
        <v>156</v>
      </c>
      <c r="CC427" s="158">
        <f t="shared" si="1193"/>
        <v>130</v>
      </c>
      <c r="CD427" s="155">
        <v>5.48</v>
      </c>
      <c r="CE427" s="156">
        <v>5.2954545454545503</v>
      </c>
      <c r="CF427" s="157">
        <f t="shared" si="1194"/>
        <v>274</v>
      </c>
      <c r="CG427" s="158">
        <f t="shared" si="1194"/>
        <v>116.50000000000011</v>
      </c>
      <c r="CH427" s="155">
        <v>8.2735849056603801</v>
      </c>
      <c r="CI427" s="156">
        <v>9.1064814814814792</v>
      </c>
      <c r="CJ427" s="157">
        <f t="shared" si="1195"/>
        <v>877.00000000000034</v>
      </c>
      <c r="CK427" s="158">
        <f t="shared" si="1195"/>
        <v>983.49999999999977</v>
      </c>
      <c r="CL427" s="155"/>
      <c r="CM427" s="156"/>
      <c r="CN427" s="157">
        <f t="shared" si="1196"/>
        <v>0</v>
      </c>
      <c r="CO427" s="158">
        <f t="shared" si="1196"/>
        <v>0</v>
      </c>
      <c r="CP427" s="157">
        <f t="shared" si="1197"/>
        <v>7.3782051282051313</v>
      </c>
      <c r="CQ427" s="158">
        <f t="shared" si="1197"/>
        <v>8.4615384615384617</v>
      </c>
      <c r="CR427" s="157">
        <f t="shared" si="1198"/>
        <v>1151.0000000000005</v>
      </c>
      <c r="CS427" s="158">
        <f t="shared" si="1198"/>
        <v>1100</v>
      </c>
      <c r="CT427" s="155">
        <v>85.56</v>
      </c>
      <c r="CU427" s="156">
        <v>77</v>
      </c>
      <c r="CV427" s="157">
        <f t="shared" si="1199"/>
        <v>4278</v>
      </c>
      <c r="CW427" s="158">
        <f t="shared" si="1199"/>
        <v>1694</v>
      </c>
      <c r="CX427" s="155">
        <v>81.037735849056602</v>
      </c>
      <c r="CY427" s="156">
        <v>82</v>
      </c>
      <c r="CZ427" s="157">
        <f t="shared" si="1200"/>
        <v>8590</v>
      </c>
      <c r="DA427" s="158">
        <f t="shared" si="1200"/>
        <v>8856</v>
      </c>
      <c r="DB427" s="155"/>
      <c r="DC427" s="156"/>
      <c r="DD427" s="157">
        <f t="shared" si="1201"/>
        <v>0</v>
      </c>
      <c r="DE427" s="158">
        <f t="shared" si="1201"/>
        <v>0</v>
      </c>
      <c r="DF427" s="157">
        <f t="shared" si="1202"/>
        <v>82.487179487179489</v>
      </c>
      <c r="DG427" s="158">
        <f t="shared" si="1202"/>
        <v>81.15384615384616</v>
      </c>
      <c r="DH427" s="157">
        <f t="shared" si="1203"/>
        <v>12868</v>
      </c>
      <c r="DI427" s="158">
        <f t="shared" si="1203"/>
        <v>10550</v>
      </c>
      <c r="DJ427" s="157">
        <f t="shared" si="1204"/>
        <v>250</v>
      </c>
      <c r="DK427" s="158">
        <f t="shared" si="1204"/>
        <v>235</v>
      </c>
      <c r="DL427" s="157">
        <f t="shared" si="1204"/>
        <v>250</v>
      </c>
      <c r="DM427" s="158">
        <f t="shared" si="1204"/>
        <v>235</v>
      </c>
      <c r="DN427" s="157">
        <f t="shared" si="1205"/>
        <v>5.780000000000002</v>
      </c>
      <c r="DO427" s="158">
        <f t="shared" si="1205"/>
        <v>6.2638297872340427</v>
      </c>
      <c r="DP427" s="157">
        <f t="shared" si="1206"/>
        <v>1445.0000000000005</v>
      </c>
      <c r="DQ427" s="158">
        <f t="shared" si="1206"/>
        <v>1472</v>
      </c>
      <c r="DR427" s="157">
        <f t="shared" si="1207"/>
        <v>82.596000000000004</v>
      </c>
      <c r="DS427" s="158">
        <f t="shared" si="1207"/>
        <v>81.076595744680844</v>
      </c>
      <c r="DT427" s="157">
        <f t="shared" si="1208"/>
        <v>20649</v>
      </c>
      <c r="DU427" s="158">
        <f t="shared" si="1208"/>
        <v>19053</v>
      </c>
      <c r="DV427" s="155">
        <v>19</v>
      </c>
      <c r="DW427" s="156">
        <v>15</v>
      </c>
      <c r="DX427" s="157">
        <f t="shared" si="1209"/>
        <v>19</v>
      </c>
      <c r="DY427" s="158">
        <f t="shared" si="1209"/>
        <v>15</v>
      </c>
      <c r="DZ427" s="155">
        <v>47</v>
      </c>
      <c r="EA427" s="156">
        <v>28</v>
      </c>
      <c r="EB427" s="157">
        <f t="shared" si="1210"/>
        <v>47</v>
      </c>
      <c r="EC427" s="158">
        <f t="shared" si="1210"/>
        <v>28</v>
      </c>
      <c r="ED427" s="155"/>
      <c r="EE427" s="156"/>
      <c r="EF427" s="157">
        <f t="shared" si="1211"/>
        <v>0</v>
      </c>
      <c r="EG427" s="158">
        <f t="shared" si="1211"/>
        <v>0</v>
      </c>
      <c r="EH427" s="157">
        <f t="shared" si="1212"/>
        <v>66</v>
      </c>
      <c r="EI427" s="158">
        <f t="shared" si="1212"/>
        <v>43</v>
      </c>
      <c r="EJ427" s="157">
        <f t="shared" si="1213"/>
        <v>66</v>
      </c>
      <c r="EK427" s="158">
        <f t="shared" si="1213"/>
        <v>43</v>
      </c>
      <c r="EL427" s="155">
        <v>3.2368421052631602</v>
      </c>
      <c r="EM427" s="156">
        <v>4.0333333333333297</v>
      </c>
      <c r="EN427" s="157">
        <f t="shared" si="1214"/>
        <v>61.500000000000043</v>
      </c>
      <c r="EO427" s="158">
        <f t="shared" si="1214"/>
        <v>60.499999999999943</v>
      </c>
      <c r="EP427" s="155">
        <v>4.0425531914893602</v>
      </c>
      <c r="EQ427" s="156">
        <v>4.7678571428571397</v>
      </c>
      <c r="ER427" s="157">
        <f t="shared" si="1215"/>
        <v>189.99999999999994</v>
      </c>
      <c r="ES427" s="158">
        <f t="shared" si="1215"/>
        <v>133.49999999999991</v>
      </c>
      <c r="ET427" s="155"/>
      <c r="EU427" s="156"/>
      <c r="EV427" s="157">
        <f t="shared" si="1216"/>
        <v>0</v>
      </c>
      <c r="EW427" s="158">
        <f t="shared" si="1216"/>
        <v>0</v>
      </c>
      <c r="EX427" s="157">
        <f t="shared" si="1217"/>
        <v>3.8106060606060606</v>
      </c>
      <c r="EY427" s="158">
        <f t="shared" si="1217"/>
        <v>4.5116279069767407</v>
      </c>
      <c r="EZ427" s="157">
        <f t="shared" si="1218"/>
        <v>251.5</v>
      </c>
      <c r="FA427" s="158">
        <f t="shared" si="1218"/>
        <v>193.99999999999986</v>
      </c>
      <c r="FB427" s="155">
        <v>65.947368421052602</v>
      </c>
      <c r="FC427" s="156">
        <v>78.266666666666694</v>
      </c>
      <c r="FD427" s="157">
        <f t="shared" si="1219"/>
        <v>1252.9999999999995</v>
      </c>
      <c r="FE427" s="158">
        <f t="shared" si="1219"/>
        <v>1174.0000000000005</v>
      </c>
      <c r="FF427" s="155">
        <v>65.468085106383</v>
      </c>
      <c r="FG427" s="156">
        <v>61.178571428571402</v>
      </c>
      <c r="FH427" s="157">
        <f t="shared" si="1220"/>
        <v>3077.0000000000009</v>
      </c>
      <c r="FI427" s="158">
        <f t="shared" si="1220"/>
        <v>1712.9999999999993</v>
      </c>
      <c r="FJ427" s="155"/>
      <c r="FK427" s="156"/>
      <c r="FL427" s="157">
        <f t="shared" si="1221"/>
        <v>0</v>
      </c>
      <c r="FM427" s="158">
        <f t="shared" si="1221"/>
        <v>0</v>
      </c>
      <c r="FN427" s="157">
        <f t="shared" si="1222"/>
        <v>65.606060606060609</v>
      </c>
      <c r="FO427" s="158">
        <f t="shared" si="1222"/>
        <v>67.139534883720927</v>
      </c>
      <c r="FP427" s="157">
        <f t="shared" si="1223"/>
        <v>4330</v>
      </c>
      <c r="FQ427" s="158">
        <f t="shared" si="1223"/>
        <v>2887</v>
      </c>
      <c r="FR427" s="155">
        <v>331</v>
      </c>
      <c r="FS427" s="156">
        <v>311</v>
      </c>
      <c r="FT427" s="157">
        <f t="shared" si="1224"/>
        <v>331</v>
      </c>
      <c r="FU427" s="158">
        <f t="shared" si="1224"/>
        <v>311</v>
      </c>
      <c r="FV427" s="155">
        <v>1.4622356495468301</v>
      </c>
      <c r="FW427" s="156">
        <v>1.80064308681672</v>
      </c>
      <c r="FX427" s="157">
        <f t="shared" si="1225"/>
        <v>484.00000000000074</v>
      </c>
      <c r="FY427" s="158">
        <f t="shared" si="1225"/>
        <v>559.99999999999989</v>
      </c>
      <c r="FZ427" s="155">
        <v>11.549848942598199</v>
      </c>
      <c r="GA427" s="156">
        <v>14.9967845659164</v>
      </c>
      <c r="GB427" s="157">
        <f t="shared" si="1226"/>
        <v>3823.0000000000041</v>
      </c>
      <c r="GC427" s="158">
        <f t="shared" si="1226"/>
        <v>4664</v>
      </c>
      <c r="GD427" s="157">
        <f t="shared" si="1227"/>
        <v>122</v>
      </c>
      <c r="GE427" s="158">
        <f t="shared" si="1227"/>
        <v>85</v>
      </c>
      <c r="GF427" s="157">
        <f t="shared" si="1227"/>
        <v>122</v>
      </c>
      <c r="GG427" s="158">
        <f t="shared" si="1227"/>
        <v>85</v>
      </c>
      <c r="GH427" s="157">
        <f t="shared" si="1228"/>
        <v>491.49999999999983</v>
      </c>
      <c r="GI427" s="158">
        <f t="shared" si="1228"/>
        <v>354.00000000000006</v>
      </c>
      <c r="GJ427" s="157">
        <f t="shared" si="1229"/>
        <v>9992</v>
      </c>
      <c r="GK427" s="158">
        <f t="shared" si="1229"/>
        <v>6885.9999999999982</v>
      </c>
      <c r="GL427" s="157">
        <f t="shared" si="1230"/>
        <v>194</v>
      </c>
      <c r="GM427" s="158">
        <f t="shared" si="1230"/>
        <v>193</v>
      </c>
      <c r="GN427" s="157">
        <f t="shared" si="1230"/>
        <v>194</v>
      </c>
      <c r="GO427" s="158">
        <f t="shared" si="1230"/>
        <v>193</v>
      </c>
      <c r="GP427" s="157">
        <f t="shared" si="1231"/>
        <v>1205.0000000000005</v>
      </c>
      <c r="GQ427" s="158">
        <f t="shared" si="1231"/>
        <v>1312</v>
      </c>
      <c r="GR427" s="157">
        <f t="shared" si="1232"/>
        <v>14987.000000000004</v>
      </c>
      <c r="GS427" s="158">
        <f t="shared" si="1232"/>
        <v>15054</v>
      </c>
      <c r="GT427" s="157">
        <f t="shared" si="1233"/>
        <v>316</v>
      </c>
      <c r="GU427" s="158">
        <f t="shared" si="1233"/>
        <v>278</v>
      </c>
      <c r="GV427" s="157">
        <f t="shared" si="1233"/>
        <v>316</v>
      </c>
      <c r="GW427" s="158">
        <f t="shared" si="1233"/>
        <v>278</v>
      </c>
      <c r="GX427" s="157">
        <f t="shared" si="1234"/>
        <v>1696.5000000000002</v>
      </c>
      <c r="GY427" s="158">
        <f t="shared" si="1234"/>
        <v>1666</v>
      </c>
      <c r="GZ427" s="157">
        <f t="shared" si="1234"/>
        <v>24979.000000000004</v>
      </c>
      <c r="HA427" s="158">
        <f t="shared" si="1234"/>
        <v>21940</v>
      </c>
      <c r="HB427" s="157">
        <f t="shared" si="1235"/>
        <v>0</v>
      </c>
      <c r="HC427" s="158">
        <f t="shared" si="1235"/>
        <v>0</v>
      </c>
      <c r="HD427" s="157">
        <f t="shared" si="1235"/>
        <v>0</v>
      </c>
      <c r="HE427" s="158">
        <f t="shared" si="1235"/>
        <v>0</v>
      </c>
      <c r="HF427" s="157" t="str">
        <f t="shared" si="1236"/>
        <v/>
      </c>
      <c r="HG427" s="158" t="str">
        <f t="shared" si="1236"/>
        <v/>
      </c>
      <c r="HH427" s="157" t="str">
        <f t="shared" si="1237"/>
        <v/>
      </c>
      <c r="HI427" s="158" t="str">
        <f t="shared" si="1237"/>
        <v/>
      </c>
      <c r="HJ427" s="157">
        <f t="shared" si="1238"/>
        <v>2180.5000000000014</v>
      </c>
      <c r="HK427" s="158">
        <f t="shared" si="1238"/>
        <v>2225.9999999999995</v>
      </c>
      <c r="HL427" s="157">
        <f t="shared" si="1239"/>
        <v>28802.000000000004</v>
      </c>
      <c r="HM427" s="158">
        <f t="shared" si="1239"/>
        <v>26604</v>
      </c>
    </row>
    <row r="428" spans="1:221" s="82" customFormat="1" ht="15" customHeight="1">
      <c r="A428" s="12" t="s">
        <v>809</v>
      </c>
      <c r="B428" s="11" t="s">
        <v>838</v>
      </c>
      <c r="C428" s="278"/>
      <c r="D428" s="9">
        <v>233949</v>
      </c>
      <c r="E428" s="1">
        <v>9</v>
      </c>
      <c r="F428" s="155">
        <v>683</v>
      </c>
      <c r="G428" s="156">
        <v>735</v>
      </c>
      <c r="H428" s="155">
        <v>0</v>
      </c>
      <c r="I428" s="156">
        <v>0</v>
      </c>
      <c r="J428" s="157">
        <f t="shared" si="1172"/>
        <v>683</v>
      </c>
      <c r="K428" s="158">
        <f t="shared" si="1172"/>
        <v>735</v>
      </c>
      <c r="L428" s="155">
        <v>70</v>
      </c>
      <c r="M428" s="156">
        <v>66</v>
      </c>
      <c r="N428" s="157">
        <f t="shared" si="1173"/>
        <v>682</v>
      </c>
      <c r="O428" s="158">
        <f t="shared" si="1173"/>
        <v>733</v>
      </c>
      <c r="P428" s="157">
        <f t="shared" si="1173"/>
        <v>682</v>
      </c>
      <c r="Q428" s="158">
        <f t="shared" si="1173"/>
        <v>733</v>
      </c>
      <c r="R428" s="155">
        <v>131</v>
      </c>
      <c r="S428" s="156">
        <v>179</v>
      </c>
      <c r="T428" s="157">
        <f t="shared" si="1174"/>
        <v>131</v>
      </c>
      <c r="U428" s="158">
        <f t="shared" si="1174"/>
        <v>179</v>
      </c>
      <c r="V428" s="155">
        <v>35</v>
      </c>
      <c r="W428" s="156">
        <v>33</v>
      </c>
      <c r="X428" s="157">
        <f t="shared" si="1175"/>
        <v>35</v>
      </c>
      <c r="Y428" s="158">
        <f t="shared" si="1175"/>
        <v>33</v>
      </c>
      <c r="Z428" s="155"/>
      <c r="AA428" s="156"/>
      <c r="AB428" s="157">
        <f t="shared" si="1176"/>
        <v>0</v>
      </c>
      <c r="AC428" s="158">
        <f t="shared" si="1176"/>
        <v>0</v>
      </c>
      <c r="AD428" s="157">
        <f t="shared" si="1177"/>
        <v>166</v>
      </c>
      <c r="AE428" s="158">
        <f t="shared" si="1177"/>
        <v>212</v>
      </c>
      <c r="AF428" s="157">
        <f t="shared" si="1178"/>
        <v>166</v>
      </c>
      <c r="AG428" s="158">
        <f t="shared" si="1178"/>
        <v>212</v>
      </c>
      <c r="AH428" s="155">
        <v>2.6564885496183201</v>
      </c>
      <c r="AI428" s="156">
        <v>3.0614525139664801</v>
      </c>
      <c r="AJ428" s="157">
        <f t="shared" si="1179"/>
        <v>347.99999999999994</v>
      </c>
      <c r="AK428" s="157">
        <f t="shared" si="1179"/>
        <v>547.99999999999989</v>
      </c>
      <c r="AL428" s="155">
        <v>3.8</v>
      </c>
      <c r="AM428" s="156">
        <v>3.8181818181818201</v>
      </c>
      <c r="AN428" s="157">
        <f t="shared" si="1180"/>
        <v>133</v>
      </c>
      <c r="AO428" s="157">
        <f t="shared" si="1180"/>
        <v>126.00000000000006</v>
      </c>
      <c r="AP428" s="155"/>
      <c r="AQ428" s="156"/>
      <c r="AR428" s="157">
        <f t="shared" si="1181"/>
        <v>0</v>
      </c>
      <c r="AS428" s="158">
        <f t="shared" si="1181"/>
        <v>0</v>
      </c>
      <c r="AT428" s="157">
        <f t="shared" si="1182"/>
        <v>2.8975903614457827</v>
      </c>
      <c r="AU428" s="158">
        <f t="shared" si="1182"/>
        <v>3.1792452830188678</v>
      </c>
      <c r="AV428" s="157">
        <f t="shared" si="1183"/>
        <v>480.99999999999994</v>
      </c>
      <c r="AW428" s="158">
        <f t="shared" si="1183"/>
        <v>674</v>
      </c>
      <c r="AX428" s="155">
        <v>78.389312977099195</v>
      </c>
      <c r="AY428" s="156">
        <v>78.782122905027904</v>
      </c>
      <c r="AZ428" s="157">
        <f t="shared" si="1184"/>
        <v>10268.999999999995</v>
      </c>
      <c r="BA428" s="158">
        <f t="shared" si="1184"/>
        <v>14101.999999999995</v>
      </c>
      <c r="BB428" s="155">
        <v>78.657142857142901</v>
      </c>
      <c r="BC428" s="156">
        <v>82</v>
      </c>
      <c r="BD428" s="157">
        <f t="shared" si="1185"/>
        <v>2753.0000000000014</v>
      </c>
      <c r="BE428" s="158">
        <f t="shared" si="1185"/>
        <v>2706</v>
      </c>
      <c r="BF428" s="155"/>
      <c r="BG428" s="156"/>
      <c r="BH428" s="157">
        <f t="shared" si="1186"/>
        <v>0</v>
      </c>
      <c r="BI428" s="158">
        <f t="shared" si="1186"/>
        <v>0</v>
      </c>
      <c r="BJ428" s="157">
        <f t="shared" si="1187"/>
        <v>78.445783132530096</v>
      </c>
      <c r="BK428" s="158">
        <f t="shared" si="1187"/>
        <v>79.283018867924497</v>
      </c>
      <c r="BL428" s="157">
        <f t="shared" si="1188"/>
        <v>13021.999999999996</v>
      </c>
      <c r="BM428" s="158">
        <f t="shared" si="1188"/>
        <v>16807.999999999993</v>
      </c>
      <c r="BN428" s="155">
        <v>142</v>
      </c>
      <c r="BO428" s="156">
        <v>149</v>
      </c>
      <c r="BP428" s="157">
        <f t="shared" si="1189"/>
        <v>142</v>
      </c>
      <c r="BQ428" s="158">
        <f t="shared" si="1189"/>
        <v>149</v>
      </c>
      <c r="BR428" s="155">
        <v>145</v>
      </c>
      <c r="BS428" s="156">
        <v>168</v>
      </c>
      <c r="BT428" s="157">
        <f t="shared" si="1190"/>
        <v>145</v>
      </c>
      <c r="BU428" s="158">
        <f t="shared" si="1190"/>
        <v>168</v>
      </c>
      <c r="BV428" s="155"/>
      <c r="BW428" s="156"/>
      <c r="BX428" s="157">
        <f t="shared" si="1191"/>
        <v>0</v>
      </c>
      <c r="BY428" s="158">
        <f t="shared" si="1191"/>
        <v>0</v>
      </c>
      <c r="BZ428" s="157">
        <f t="shared" si="1192"/>
        <v>287</v>
      </c>
      <c r="CA428" s="158">
        <f t="shared" si="1192"/>
        <v>317</v>
      </c>
      <c r="CB428" s="157">
        <f t="shared" si="1193"/>
        <v>287</v>
      </c>
      <c r="CC428" s="158">
        <f t="shared" si="1193"/>
        <v>317</v>
      </c>
      <c r="CD428" s="155">
        <v>4.5246478873239404</v>
      </c>
      <c r="CE428" s="156">
        <v>4.1577181208053702</v>
      </c>
      <c r="CF428" s="157">
        <f t="shared" si="1194"/>
        <v>642.49999999999955</v>
      </c>
      <c r="CG428" s="158">
        <f t="shared" si="1194"/>
        <v>619.50000000000011</v>
      </c>
      <c r="CH428" s="155">
        <v>7.7896551724137897</v>
      </c>
      <c r="CI428" s="156">
        <v>7.52678571428571</v>
      </c>
      <c r="CJ428" s="157">
        <f t="shared" si="1195"/>
        <v>1129.4999999999995</v>
      </c>
      <c r="CK428" s="158">
        <f t="shared" si="1195"/>
        <v>1264.4999999999993</v>
      </c>
      <c r="CL428" s="155"/>
      <c r="CM428" s="156"/>
      <c r="CN428" s="157">
        <f t="shared" si="1196"/>
        <v>0</v>
      </c>
      <c r="CO428" s="158">
        <f t="shared" si="1196"/>
        <v>0</v>
      </c>
      <c r="CP428" s="157">
        <f t="shared" si="1197"/>
        <v>6.1742160278745617</v>
      </c>
      <c r="CQ428" s="158">
        <f t="shared" si="1197"/>
        <v>5.9432176656151405</v>
      </c>
      <c r="CR428" s="157">
        <f t="shared" si="1198"/>
        <v>1771.9999999999993</v>
      </c>
      <c r="CS428" s="158">
        <f t="shared" si="1198"/>
        <v>1883.9999999999995</v>
      </c>
      <c r="CT428" s="155">
        <v>77.014084507042298</v>
      </c>
      <c r="CU428" s="156">
        <v>78.181208053691293</v>
      </c>
      <c r="CV428" s="157">
        <f t="shared" si="1199"/>
        <v>10936.000000000007</v>
      </c>
      <c r="CW428" s="158">
        <f t="shared" si="1199"/>
        <v>11649.000000000002</v>
      </c>
      <c r="CX428" s="155">
        <v>89.351724137931001</v>
      </c>
      <c r="CY428" s="156">
        <v>88.970238095238102</v>
      </c>
      <c r="CZ428" s="157">
        <f t="shared" si="1200"/>
        <v>12955.999999999995</v>
      </c>
      <c r="DA428" s="158">
        <f t="shared" si="1200"/>
        <v>14947.000000000002</v>
      </c>
      <c r="DB428" s="155"/>
      <c r="DC428" s="156"/>
      <c r="DD428" s="157">
        <f t="shared" si="1201"/>
        <v>0</v>
      </c>
      <c r="DE428" s="158">
        <f t="shared" si="1201"/>
        <v>0</v>
      </c>
      <c r="DF428" s="157">
        <f t="shared" si="1202"/>
        <v>83.247386759581886</v>
      </c>
      <c r="DG428" s="158">
        <f t="shared" si="1202"/>
        <v>83.899053627760267</v>
      </c>
      <c r="DH428" s="157">
        <f t="shared" si="1203"/>
        <v>23892</v>
      </c>
      <c r="DI428" s="158">
        <f t="shared" si="1203"/>
        <v>26596.000000000004</v>
      </c>
      <c r="DJ428" s="157">
        <f t="shared" si="1204"/>
        <v>453</v>
      </c>
      <c r="DK428" s="158">
        <f t="shared" si="1204"/>
        <v>529</v>
      </c>
      <c r="DL428" s="157">
        <f t="shared" si="1204"/>
        <v>453</v>
      </c>
      <c r="DM428" s="158">
        <f t="shared" si="1204"/>
        <v>529</v>
      </c>
      <c r="DN428" s="157">
        <f t="shared" si="1205"/>
        <v>4.9735099337748325</v>
      </c>
      <c r="DO428" s="158">
        <f t="shared" si="1205"/>
        <v>4.8355387523629485</v>
      </c>
      <c r="DP428" s="157">
        <f t="shared" si="1206"/>
        <v>2252.9999999999991</v>
      </c>
      <c r="DQ428" s="158">
        <f t="shared" si="1206"/>
        <v>2557.9999999999995</v>
      </c>
      <c r="DR428" s="157">
        <f t="shared" si="1207"/>
        <v>81.487858719646795</v>
      </c>
      <c r="DS428" s="158">
        <f t="shared" si="1207"/>
        <v>82.049149338374292</v>
      </c>
      <c r="DT428" s="157">
        <f t="shared" si="1208"/>
        <v>36914</v>
      </c>
      <c r="DU428" s="158">
        <f t="shared" si="1208"/>
        <v>43404</v>
      </c>
      <c r="DV428" s="155">
        <v>49</v>
      </c>
      <c r="DW428" s="156">
        <v>39</v>
      </c>
      <c r="DX428" s="157">
        <f t="shared" si="1209"/>
        <v>49</v>
      </c>
      <c r="DY428" s="158">
        <f t="shared" si="1209"/>
        <v>39</v>
      </c>
      <c r="DZ428" s="155">
        <v>90</v>
      </c>
      <c r="EA428" s="156">
        <v>103</v>
      </c>
      <c r="EB428" s="157">
        <f t="shared" si="1210"/>
        <v>90</v>
      </c>
      <c r="EC428" s="158">
        <f t="shared" si="1210"/>
        <v>103</v>
      </c>
      <c r="ED428" s="155"/>
      <c r="EE428" s="156"/>
      <c r="EF428" s="157">
        <f t="shared" si="1211"/>
        <v>0</v>
      </c>
      <c r="EG428" s="158">
        <f t="shared" si="1211"/>
        <v>0</v>
      </c>
      <c r="EH428" s="157">
        <f t="shared" si="1212"/>
        <v>139</v>
      </c>
      <c r="EI428" s="158">
        <f t="shared" si="1212"/>
        <v>142</v>
      </c>
      <c r="EJ428" s="157">
        <f t="shared" si="1213"/>
        <v>139</v>
      </c>
      <c r="EK428" s="158">
        <f t="shared" si="1213"/>
        <v>142</v>
      </c>
      <c r="EL428" s="155">
        <v>4.4693877551020398</v>
      </c>
      <c r="EM428" s="156">
        <v>4.6153846153846203</v>
      </c>
      <c r="EN428" s="157">
        <f t="shared" si="1214"/>
        <v>218.99999999999994</v>
      </c>
      <c r="EO428" s="158">
        <f t="shared" si="1214"/>
        <v>180.0000000000002</v>
      </c>
      <c r="EP428" s="155">
        <v>4.4277777777777798</v>
      </c>
      <c r="EQ428" s="156">
        <v>5.0388349514563098</v>
      </c>
      <c r="ER428" s="157">
        <f t="shared" si="1215"/>
        <v>398.50000000000017</v>
      </c>
      <c r="ES428" s="158">
        <f t="shared" si="1215"/>
        <v>518.99999999999989</v>
      </c>
      <c r="ET428" s="155"/>
      <c r="EU428" s="156"/>
      <c r="EV428" s="157">
        <f t="shared" si="1216"/>
        <v>0</v>
      </c>
      <c r="EW428" s="158">
        <f t="shared" si="1216"/>
        <v>0</v>
      </c>
      <c r="EX428" s="157">
        <f t="shared" si="1217"/>
        <v>4.4424460431654689</v>
      </c>
      <c r="EY428" s="158">
        <f t="shared" si="1217"/>
        <v>4.9225352112676068</v>
      </c>
      <c r="EZ428" s="157">
        <f t="shared" si="1218"/>
        <v>617.50000000000023</v>
      </c>
      <c r="FA428" s="158">
        <f t="shared" si="1218"/>
        <v>699.00000000000023</v>
      </c>
      <c r="FB428" s="155">
        <v>70.836734693877503</v>
      </c>
      <c r="FC428" s="156">
        <v>66.589743589743605</v>
      </c>
      <c r="FD428" s="157">
        <f t="shared" si="1219"/>
        <v>3470.9999999999977</v>
      </c>
      <c r="FE428" s="158">
        <f t="shared" si="1219"/>
        <v>2597.0000000000005</v>
      </c>
      <c r="FF428" s="155">
        <v>52.844444444444399</v>
      </c>
      <c r="FG428" s="156">
        <v>65.747572815533999</v>
      </c>
      <c r="FH428" s="157">
        <f t="shared" si="1220"/>
        <v>4755.9999999999955</v>
      </c>
      <c r="FI428" s="158">
        <f t="shared" si="1220"/>
        <v>6772.0000000000018</v>
      </c>
      <c r="FJ428" s="155"/>
      <c r="FK428" s="156"/>
      <c r="FL428" s="157">
        <f t="shared" si="1221"/>
        <v>0</v>
      </c>
      <c r="FM428" s="158">
        <f t="shared" si="1221"/>
        <v>0</v>
      </c>
      <c r="FN428" s="157">
        <f t="shared" si="1222"/>
        <v>59.187050359712181</v>
      </c>
      <c r="FO428" s="158">
        <f t="shared" si="1222"/>
        <v>65.978873239436638</v>
      </c>
      <c r="FP428" s="157">
        <f t="shared" si="1223"/>
        <v>8226.9999999999927</v>
      </c>
      <c r="FQ428" s="158">
        <f t="shared" si="1223"/>
        <v>9369.0000000000018</v>
      </c>
      <c r="FR428" s="155">
        <v>90</v>
      </c>
      <c r="FS428" s="156">
        <v>62</v>
      </c>
      <c r="FT428" s="157">
        <f t="shared" si="1224"/>
        <v>90</v>
      </c>
      <c r="FU428" s="158">
        <f t="shared" si="1224"/>
        <v>62</v>
      </c>
      <c r="FV428" s="155">
        <v>9.1111111111111107</v>
      </c>
      <c r="FW428" s="156">
        <v>9.6129032258064502</v>
      </c>
      <c r="FX428" s="157">
        <f t="shared" si="1225"/>
        <v>820</v>
      </c>
      <c r="FY428" s="158">
        <f t="shared" si="1225"/>
        <v>595.99999999999989</v>
      </c>
      <c r="FZ428" s="155">
        <v>82.866666666666703</v>
      </c>
      <c r="GA428" s="156">
        <v>84.548387096774206</v>
      </c>
      <c r="GB428" s="157">
        <f t="shared" si="1226"/>
        <v>7458.0000000000036</v>
      </c>
      <c r="GC428" s="158">
        <f t="shared" si="1226"/>
        <v>5242.0000000000009</v>
      </c>
      <c r="GD428" s="157">
        <f t="shared" si="1227"/>
        <v>322</v>
      </c>
      <c r="GE428" s="158">
        <f t="shared" si="1227"/>
        <v>367</v>
      </c>
      <c r="GF428" s="157">
        <f t="shared" si="1227"/>
        <v>322</v>
      </c>
      <c r="GG428" s="158">
        <f t="shared" si="1227"/>
        <v>367</v>
      </c>
      <c r="GH428" s="157">
        <f t="shared" si="1228"/>
        <v>1209.4999999999995</v>
      </c>
      <c r="GI428" s="158">
        <f t="shared" si="1228"/>
        <v>1347.5000000000002</v>
      </c>
      <c r="GJ428" s="157">
        <f t="shared" si="1229"/>
        <v>24675.999999999996</v>
      </c>
      <c r="GK428" s="158">
        <f t="shared" si="1229"/>
        <v>28347.999999999996</v>
      </c>
      <c r="GL428" s="157">
        <f t="shared" si="1230"/>
        <v>270</v>
      </c>
      <c r="GM428" s="158">
        <f t="shared" si="1230"/>
        <v>304</v>
      </c>
      <c r="GN428" s="157">
        <f t="shared" si="1230"/>
        <v>270</v>
      </c>
      <c r="GO428" s="158">
        <f t="shared" si="1230"/>
        <v>304</v>
      </c>
      <c r="GP428" s="157">
        <f t="shared" si="1231"/>
        <v>1660.9999999999998</v>
      </c>
      <c r="GQ428" s="158">
        <f t="shared" si="1231"/>
        <v>1909.4999999999991</v>
      </c>
      <c r="GR428" s="157">
        <f t="shared" si="1232"/>
        <v>20464.999999999993</v>
      </c>
      <c r="GS428" s="158">
        <f t="shared" si="1232"/>
        <v>24425</v>
      </c>
      <c r="GT428" s="157">
        <f t="shared" si="1233"/>
        <v>592</v>
      </c>
      <c r="GU428" s="158">
        <f t="shared" si="1233"/>
        <v>671</v>
      </c>
      <c r="GV428" s="157">
        <f t="shared" si="1233"/>
        <v>592</v>
      </c>
      <c r="GW428" s="158">
        <f t="shared" si="1233"/>
        <v>671</v>
      </c>
      <c r="GX428" s="157">
        <f t="shared" si="1234"/>
        <v>2870.4999999999991</v>
      </c>
      <c r="GY428" s="158">
        <f t="shared" si="1234"/>
        <v>3256.9999999999991</v>
      </c>
      <c r="GZ428" s="157">
        <f t="shared" si="1234"/>
        <v>45140.999999999985</v>
      </c>
      <c r="HA428" s="158">
        <f t="shared" si="1234"/>
        <v>52773</v>
      </c>
      <c r="HB428" s="157">
        <f t="shared" si="1235"/>
        <v>0</v>
      </c>
      <c r="HC428" s="158">
        <f t="shared" si="1235"/>
        <v>0</v>
      </c>
      <c r="HD428" s="157">
        <f t="shared" si="1235"/>
        <v>0</v>
      </c>
      <c r="HE428" s="158">
        <f t="shared" si="1235"/>
        <v>0</v>
      </c>
      <c r="HF428" s="157" t="str">
        <f t="shared" si="1236"/>
        <v/>
      </c>
      <c r="HG428" s="158" t="str">
        <f t="shared" si="1236"/>
        <v/>
      </c>
      <c r="HH428" s="157" t="str">
        <f t="shared" si="1237"/>
        <v/>
      </c>
      <c r="HI428" s="158" t="str">
        <f t="shared" si="1237"/>
        <v/>
      </c>
      <c r="HJ428" s="157">
        <f t="shared" si="1238"/>
        <v>3690.4999999999991</v>
      </c>
      <c r="HK428" s="158">
        <f t="shared" si="1238"/>
        <v>3853</v>
      </c>
      <c r="HL428" s="157">
        <f t="shared" si="1239"/>
        <v>52599</v>
      </c>
      <c r="HM428" s="158">
        <f t="shared" si="1239"/>
        <v>58015</v>
      </c>
    </row>
    <row r="429" spans="1:221" s="82" customFormat="1" ht="15" customHeight="1">
      <c r="A429" s="12" t="s">
        <v>809</v>
      </c>
      <c r="B429" s="11" t="s">
        <v>839</v>
      </c>
      <c r="C429" s="279" t="s">
        <v>391</v>
      </c>
      <c r="D429" s="9">
        <v>234377</v>
      </c>
      <c r="E429" s="2">
        <v>10</v>
      </c>
      <c r="F429" s="155">
        <v>373</v>
      </c>
      <c r="G429" s="156">
        <v>323</v>
      </c>
      <c r="H429" s="155">
        <v>0</v>
      </c>
      <c r="I429" s="156">
        <v>0</v>
      </c>
      <c r="J429" s="157">
        <f t="shared" si="1172"/>
        <v>373</v>
      </c>
      <c r="K429" s="158">
        <f t="shared" si="1172"/>
        <v>323</v>
      </c>
      <c r="L429" s="155">
        <v>70</v>
      </c>
      <c r="M429" s="156">
        <v>66</v>
      </c>
      <c r="N429" s="157">
        <f t="shared" si="1173"/>
        <v>371</v>
      </c>
      <c r="O429" s="158">
        <f t="shared" si="1173"/>
        <v>322</v>
      </c>
      <c r="P429" s="157">
        <f t="shared" si="1173"/>
        <v>371</v>
      </c>
      <c r="Q429" s="158">
        <f t="shared" si="1173"/>
        <v>322</v>
      </c>
      <c r="R429" s="155">
        <v>126</v>
      </c>
      <c r="S429" s="156">
        <v>99</v>
      </c>
      <c r="T429" s="157">
        <f t="shared" si="1174"/>
        <v>126</v>
      </c>
      <c r="U429" s="158">
        <f t="shared" si="1174"/>
        <v>99</v>
      </c>
      <c r="V429" s="155">
        <v>20</v>
      </c>
      <c r="W429" s="156">
        <v>33</v>
      </c>
      <c r="X429" s="157">
        <f t="shared" si="1175"/>
        <v>20</v>
      </c>
      <c r="Y429" s="158">
        <f t="shared" si="1175"/>
        <v>33</v>
      </c>
      <c r="Z429" s="155"/>
      <c r="AA429" s="156"/>
      <c r="AB429" s="157">
        <f t="shared" si="1176"/>
        <v>0</v>
      </c>
      <c r="AC429" s="158">
        <f t="shared" si="1176"/>
        <v>0</v>
      </c>
      <c r="AD429" s="157">
        <f t="shared" si="1177"/>
        <v>146</v>
      </c>
      <c r="AE429" s="158">
        <f t="shared" si="1177"/>
        <v>132</v>
      </c>
      <c r="AF429" s="157">
        <f t="shared" si="1178"/>
        <v>146</v>
      </c>
      <c r="AG429" s="158">
        <f t="shared" si="1178"/>
        <v>132</v>
      </c>
      <c r="AH429" s="155">
        <v>2.5317460317460299</v>
      </c>
      <c r="AI429" s="156">
        <v>2.5757575757575801</v>
      </c>
      <c r="AJ429" s="157">
        <f t="shared" si="1179"/>
        <v>318.99999999999977</v>
      </c>
      <c r="AK429" s="157">
        <f t="shared" si="1179"/>
        <v>255.00000000000043</v>
      </c>
      <c r="AL429" s="155">
        <v>3.2</v>
      </c>
      <c r="AM429" s="156">
        <v>3.2727272727272698</v>
      </c>
      <c r="AN429" s="157">
        <f t="shared" si="1180"/>
        <v>64</v>
      </c>
      <c r="AO429" s="157">
        <f t="shared" si="1180"/>
        <v>107.9999999999999</v>
      </c>
      <c r="AP429" s="155"/>
      <c r="AQ429" s="156"/>
      <c r="AR429" s="157">
        <f t="shared" si="1181"/>
        <v>0</v>
      </c>
      <c r="AS429" s="158">
        <f t="shared" si="1181"/>
        <v>0</v>
      </c>
      <c r="AT429" s="157">
        <f t="shared" si="1182"/>
        <v>2.623287671232875</v>
      </c>
      <c r="AU429" s="158">
        <f t="shared" si="1182"/>
        <v>2.7500000000000027</v>
      </c>
      <c r="AV429" s="157">
        <f t="shared" si="1183"/>
        <v>382.99999999999977</v>
      </c>
      <c r="AW429" s="158">
        <f t="shared" si="1183"/>
        <v>363.00000000000034</v>
      </c>
      <c r="AX429" s="155">
        <v>79.2777777777778</v>
      </c>
      <c r="AY429" s="156">
        <v>80.484848484848499</v>
      </c>
      <c r="AZ429" s="157">
        <f t="shared" si="1184"/>
        <v>9989.0000000000036</v>
      </c>
      <c r="BA429" s="158">
        <f t="shared" si="1184"/>
        <v>7968.0000000000018</v>
      </c>
      <c r="BB429" s="155">
        <v>81</v>
      </c>
      <c r="BC429" s="156">
        <v>79.484848484848499</v>
      </c>
      <c r="BD429" s="157">
        <f t="shared" si="1185"/>
        <v>1620</v>
      </c>
      <c r="BE429" s="158">
        <f t="shared" si="1185"/>
        <v>2623.0000000000005</v>
      </c>
      <c r="BF429" s="155"/>
      <c r="BG429" s="156"/>
      <c r="BH429" s="157">
        <f t="shared" si="1186"/>
        <v>0</v>
      </c>
      <c r="BI429" s="158">
        <f t="shared" si="1186"/>
        <v>0</v>
      </c>
      <c r="BJ429" s="157">
        <f t="shared" si="1187"/>
        <v>79.513698630137014</v>
      </c>
      <c r="BK429" s="158">
        <f t="shared" si="1187"/>
        <v>80.234848484848499</v>
      </c>
      <c r="BL429" s="157">
        <f t="shared" si="1188"/>
        <v>11609.000000000004</v>
      </c>
      <c r="BM429" s="158">
        <f t="shared" si="1188"/>
        <v>10591.000000000002</v>
      </c>
      <c r="BN429" s="155">
        <v>42</v>
      </c>
      <c r="BO429" s="156">
        <v>36</v>
      </c>
      <c r="BP429" s="157">
        <f t="shared" si="1189"/>
        <v>42</v>
      </c>
      <c r="BQ429" s="158">
        <f t="shared" si="1189"/>
        <v>36</v>
      </c>
      <c r="BR429" s="155">
        <v>55</v>
      </c>
      <c r="BS429" s="156">
        <v>39</v>
      </c>
      <c r="BT429" s="157">
        <f t="shared" si="1190"/>
        <v>55</v>
      </c>
      <c r="BU429" s="158">
        <f t="shared" si="1190"/>
        <v>39</v>
      </c>
      <c r="BV429" s="155"/>
      <c r="BW429" s="156"/>
      <c r="BX429" s="157">
        <f t="shared" si="1191"/>
        <v>0</v>
      </c>
      <c r="BY429" s="158">
        <f t="shared" si="1191"/>
        <v>0</v>
      </c>
      <c r="BZ429" s="157">
        <f t="shared" si="1192"/>
        <v>97</v>
      </c>
      <c r="CA429" s="158">
        <f t="shared" si="1192"/>
        <v>75</v>
      </c>
      <c r="CB429" s="157">
        <f t="shared" si="1193"/>
        <v>97</v>
      </c>
      <c r="CC429" s="158">
        <f t="shared" si="1193"/>
        <v>75</v>
      </c>
      <c r="CD429" s="155">
        <v>3.5595238095238102</v>
      </c>
      <c r="CE429" s="156">
        <v>3.6527777777777799</v>
      </c>
      <c r="CF429" s="157">
        <f t="shared" si="1194"/>
        <v>149.50000000000003</v>
      </c>
      <c r="CG429" s="158">
        <f t="shared" si="1194"/>
        <v>131.50000000000009</v>
      </c>
      <c r="CH429" s="155">
        <v>7.3818181818181801</v>
      </c>
      <c r="CI429" s="156">
        <v>6.6153846153846203</v>
      </c>
      <c r="CJ429" s="157">
        <f t="shared" si="1195"/>
        <v>405.99999999999989</v>
      </c>
      <c r="CK429" s="158">
        <f t="shared" si="1195"/>
        <v>258.00000000000017</v>
      </c>
      <c r="CL429" s="155"/>
      <c r="CM429" s="156"/>
      <c r="CN429" s="157">
        <f t="shared" si="1196"/>
        <v>0</v>
      </c>
      <c r="CO429" s="158">
        <f t="shared" si="1196"/>
        <v>0</v>
      </c>
      <c r="CP429" s="157">
        <f t="shared" si="1197"/>
        <v>5.7268041237113394</v>
      </c>
      <c r="CQ429" s="158">
        <f t="shared" si="1197"/>
        <v>5.193333333333336</v>
      </c>
      <c r="CR429" s="157">
        <f t="shared" si="1198"/>
        <v>555.49999999999989</v>
      </c>
      <c r="CS429" s="158">
        <f t="shared" si="1198"/>
        <v>389.50000000000023</v>
      </c>
      <c r="CT429" s="155">
        <v>78.047619047619094</v>
      </c>
      <c r="CU429" s="156">
        <v>78.0833333333333</v>
      </c>
      <c r="CV429" s="157">
        <f t="shared" si="1199"/>
        <v>3278.0000000000018</v>
      </c>
      <c r="CW429" s="158">
        <f t="shared" si="1199"/>
        <v>2810.9999999999986</v>
      </c>
      <c r="CX429" s="155">
        <v>87.545454545454504</v>
      </c>
      <c r="CY429" s="156">
        <v>81.6666666666667</v>
      </c>
      <c r="CZ429" s="157">
        <f t="shared" si="1200"/>
        <v>4814.9999999999982</v>
      </c>
      <c r="DA429" s="158">
        <f t="shared" si="1200"/>
        <v>3185.0000000000014</v>
      </c>
      <c r="DB429" s="155"/>
      <c r="DC429" s="156"/>
      <c r="DD429" s="157">
        <f t="shared" si="1201"/>
        <v>0</v>
      </c>
      <c r="DE429" s="158">
        <f t="shared" si="1201"/>
        <v>0</v>
      </c>
      <c r="DF429" s="157">
        <f t="shared" si="1202"/>
        <v>83.432989690721655</v>
      </c>
      <c r="DG429" s="158">
        <f t="shared" si="1202"/>
        <v>79.946666666666673</v>
      </c>
      <c r="DH429" s="157">
        <f t="shared" si="1203"/>
        <v>8093.0000000000009</v>
      </c>
      <c r="DI429" s="158">
        <f t="shared" si="1203"/>
        <v>5996</v>
      </c>
      <c r="DJ429" s="157">
        <f t="shared" si="1204"/>
        <v>243</v>
      </c>
      <c r="DK429" s="158">
        <f t="shared" si="1204"/>
        <v>207</v>
      </c>
      <c r="DL429" s="157">
        <f t="shared" si="1204"/>
        <v>243</v>
      </c>
      <c r="DM429" s="158">
        <f t="shared" si="1204"/>
        <v>207</v>
      </c>
      <c r="DN429" s="157">
        <f t="shared" si="1205"/>
        <v>3.862139917695472</v>
      </c>
      <c r="DO429" s="158">
        <f t="shared" si="1205"/>
        <v>3.6352657004830946</v>
      </c>
      <c r="DP429" s="157">
        <f t="shared" si="1206"/>
        <v>938.49999999999966</v>
      </c>
      <c r="DQ429" s="158">
        <f t="shared" si="1206"/>
        <v>752.50000000000057</v>
      </c>
      <c r="DR429" s="157">
        <f t="shared" si="1207"/>
        <v>81.078189300411537</v>
      </c>
      <c r="DS429" s="158">
        <f t="shared" si="1207"/>
        <v>80.130434782608702</v>
      </c>
      <c r="DT429" s="157">
        <f t="shared" si="1208"/>
        <v>19702.000000000004</v>
      </c>
      <c r="DU429" s="158">
        <f t="shared" si="1208"/>
        <v>16587</v>
      </c>
      <c r="DV429" s="155">
        <v>25</v>
      </c>
      <c r="DW429" s="156">
        <v>19</v>
      </c>
      <c r="DX429" s="157">
        <f t="shared" si="1209"/>
        <v>25</v>
      </c>
      <c r="DY429" s="158">
        <f t="shared" si="1209"/>
        <v>19</v>
      </c>
      <c r="DZ429" s="155">
        <v>42</v>
      </c>
      <c r="EA429" s="156">
        <v>33</v>
      </c>
      <c r="EB429" s="157">
        <f t="shared" si="1210"/>
        <v>42</v>
      </c>
      <c r="EC429" s="158">
        <f t="shared" si="1210"/>
        <v>33</v>
      </c>
      <c r="ED429" s="155"/>
      <c r="EE429" s="156"/>
      <c r="EF429" s="157">
        <f t="shared" si="1211"/>
        <v>0</v>
      </c>
      <c r="EG429" s="158">
        <f t="shared" si="1211"/>
        <v>0</v>
      </c>
      <c r="EH429" s="157">
        <f t="shared" si="1212"/>
        <v>67</v>
      </c>
      <c r="EI429" s="158">
        <f t="shared" si="1212"/>
        <v>52</v>
      </c>
      <c r="EJ429" s="157">
        <f t="shared" si="1213"/>
        <v>67</v>
      </c>
      <c r="EK429" s="158">
        <f t="shared" si="1213"/>
        <v>52</v>
      </c>
      <c r="EL429" s="155">
        <v>2.5</v>
      </c>
      <c r="EM429" s="156">
        <v>2.8157894736842102</v>
      </c>
      <c r="EN429" s="157">
        <f t="shared" si="1214"/>
        <v>62.5</v>
      </c>
      <c r="EO429" s="158">
        <f t="shared" si="1214"/>
        <v>53.499999999999993</v>
      </c>
      <c r="EP429" s="155">
        <v>3.7023809523809499</v>
      </c>
      <c r="EQ429" s="156">
        <v>3.8787878787878798</v>
      </c>
      <c r="ER429" s="157">
        <f t="shared" si="1215"/>
        <v>155.49999999999989</v>
      </c>
      <c r="ES429" s="158">
        <f t="shared" si="1215"/>
        <v>128.00000000000003</v>
      </c>
      <c r="ET429" s="155"/>
      <c r="EU429" s="156"/>
      <c r="EV429" s="157">
        <f t="shared" si="1216"/>
        <v>0</v>
      </c>
      <c r="EW429" s="158">
        <f t="shared" si="1216"/>
        <v>0</v>
      </c>
      <c r="EX429" s="157">
        <f t="shared" si="1217"/>
        <v>3.2537313432835804</v>
      </c>
      <c r="EY429" s="158">
        <f t="shared" si="1217"/>
        <v>3.4903846153846159</v>
      </c>
      <c r="EZ429" s="157">
        <f t="shared" si="1218"/>
        <v>217.99999999999989</v>
      </c>
      <c r="FA429" s="158">
        <f t="shared" si="1218"/>
        <v>181.50000000000003</v>
      </c>
      <c r="FB429" s="155">
        <v>60.68</v>
      </c>
      <c r="FC429" s="156">
        <v>63.684210526315802</v>
      </c>
      <c r="FD429" s="157">
        <f t="shared" si="1219"/>
        <v>1517</v>
      </c>
      <c r="FE429" s="158">
        <f t="shared" si="1219"/>
        <v>1210.0000000000002</v>
      </c>
      <c r="FF429" s="155">
        <v>65.714285714285694</v>
      </c>
      <c r="FG429" s="156">
        <v>66.454545454545496</v>
      </c>
      <c r="FH429" s="157">
        <f t="shared" si="1220"/>
        <v>2759.9999999999991</v>
      </c>
      <c r="FI429" s="158">
        <f t="shared" si="1220"/>
        <v>2193.0000000000014</v>
      </c>
      <c r="FJ429" s="155"/>
      <c r="FK429" s="156"/>
      <c r="FL429" s="157">
        <f t="shared" si="1221"/>
        <v>0</v>
      </c>
      <c r="FM429" s="158">
        <f t="shared" si="1221"/>
        <v>0</v>
      </c>
      <c r="FN429" s="157">
        <f t="shared" si="1222"/>
        <v>63.835820895522374</v>
      </c>
      <c r="FO429" s="158">
        <f t="shared" si="1222"/>
        <v>65.442307692307722</v>
      </c>
      <c r="FP429" s="157">
        <f t="shared" si="1223"/>
        <v>4276.9999999999991</v>
      </c>
      <c r="FQ429" s="158">
        <f t="shared" si="1223"/>
        <v>3403.0000000000014</v>
      </c>
      <c r="FR429" s="155">
        <v>61</v>
      </c>
      <c r="FS429" s="156">
        <v>63</v>
      </c>
      <c r="FT429" s="157">
        <f t="shared" si="1224"/>
        <v>61</v>
      </c>
      <c r="FU429" s="158">
        <f t="shared" si="1224"/>
        <v>63</v>
      </c>
      <c r="FV429" s="155">
        <v>5.6885245901639303</v>
      </c>
      <c r="FW429" s="156">
        <v>5.3333333333333304</v>
      </c>
      <c r="FX429" s="157">
        <f t="shared" si="1225"/>
        <v>346.99999999999977</v>
      </c>
      <c r="FY429" s="158">
        <f t="shared" si="1225"/>
        <v>335.99999999999983</v>
      </c>
      <c r="FZ429" s="155">
        <v>54.213114754098399</v>
      </c>
      <c r="GA429" s="156">
        <v>53.349206349206298</v>
      </c>
      <c r="GB429" s="157">
        <f t="shared" si="1226"/>
        <v>3307.0000000000023</v>
      </c>
      <c r="GC429" s="158">
        <f t="shared" si="1226"/>
        <v>3360.9999999999968</v>
      </c>
      <c r="GD429" s="157">
        <f t="shared" si="1227"/>
        <v>193</v>
      </c>
      <c r="GE429" s="158">
        <f t="shared" si="1227"/>
        <v>154</v>
      </c>
      <c r="GF429" s="157">
        <f t="shared" si="1227"/>
        <v>193</v>
      </c>
      <c r="GG429" s="158">
        <f t="shared" si="1227"/>
        <v>154</v>
      </c>
      <c r="GH429" s="157">
        <f t="shared" si="1228"/>
        <v>530.99999999999977</v>
      </c>
      <c r="GI429" s="158">
        <f t="shared" si="1228"/>
        <v>440.00000000000051</v>
      </c>
      <c r="GJ429" s="157">
        <f t="shared" si="1229"/>
        <v>14784.000000000005</v>
      </c>
      <c r="GK429" s="158">
        <f t="shared" si="1229"/>
        <v>11989</v>
      </c>
      <c r="GL429" s="157">
        <f t="shared" si="1230"/>
        <v>117</v>
      </c>
      <c r="GM429" s="158">
        <f t="shared" si="1230"/>
        <v>105</v>
      </c>
      <c r="GN429" s="157">
        <f t="shared" si="1230"/>
        <v>117</v>
      </c>
      <c r="GO429" s="158">
        <f t="shared" si="1230"/>
        <v>105</v>
      </c>
      <c r="GP429" s="157">
        <f t="shared" si="1231"/>
        <v>625.49999999999977</v>
      </c>
      <c r="GQ429" s="158">
        <f t="shared" si="1231"/>
        <v>494.00000000000011</v>
      </c>
      <c r="GR429" s="157">
        <f t="shared" si="1232"/>
        <v>9194.9999999999964</v>
      </c>
      <c r="GS429" s="158">
        <f t="shared" si="1232"/>
        <v>8001.0000000000036</v>
      </c>
      <c r="GT429" s="157">
        <f t="shared" si="1233"/>
        <v>310</v>
      </c>
      <c r="GU429" s="158">
        <f t="shared" si="1233"/>
        <v>259</v>
      </c>
      <c r="GV429" s="157">
        <f t="shared" si="1233"/>
        <v>310</v>
      </c>
      <c r="GW429" s="158">
        <f t="shared" si="1233"/>
        <v>259</v>
      </c>
      <c r="GX429" s="157">
        <f t="shared" si="1234"/>
        <v>1156.4999999999995</v>
      </c>
      <c r="GY429" s="158">
        <f t="shared" si="1234"/>
        <v>934.00000000000068</v>
      </c>
      <c r="GZ429" s="157">
        <f t="shared" si="1234"/>
        <v>23979</v>
      </c>
      <c r="HA429" s="158">
        <f t="shared" si="1234"/>
        <v>19990.000000000004</v>
      </c>
      <c r="HB429" s="157">
        <f t="shared" si="1235"/>
        <v>0</v>
      </c>
      <c r="HC429" s="158">
        <f t="shared" si="1235"/>
        <v>0</v>
      </c>
      <c r="HD429" s="157">
        <f t="shared" si="1235"/>
        <v>0</v>
      </c>
      <c r="HE429" s="158">
        <f t="shared" si="1235"/>
        <v>0</v>
      </c>
      <c r="HF429" s="157" t="str">
        <f t="shared" si="1236"/>
        <v/>
      </c>
      <c r="HG429" s="158" t="str">
        <f t="shared" si="1236"/>
        <v/>
      </c>
      <c r="HH429" s="157" t="str">
        <f t="shared" si="1237"/>
        <v/>
      </c>
      <c r="HI429" s="158" t="str">
        <f t="shared" si="1237"/>
        <v/>
      </c>
      <c r="HJ429" s="157">
        <f t="shared" si="1238"/>
        <v>1503.4999999999993</v>
      </c>
      <c r="HK429" s="158">
        <f t="shared" si="1238"/>
        <v>1270.0000000000005</v>
      </c>
      <c r="HL429" s="157">
        <f t="shared" si="1239"/>
        <v>27286.000000000007</v>
      </c>
      <c r="HM429" s="158">
        <f t="shared" si="1239"/>
        <v>23350.999999999996</v>
      </c>
    </row>
    <row r="430" spans="1:221">
      <c r="A430" s="12" t="s">
        <v>809</v>
      </c>
      <c r="B430" s="11" t="s">
        <v>840</v>
      </c>
      <c r="C430" s="10"/>
      <c r="D430" s="9">
        <v>231873</v>
      </c>
      <c r="E430" s="9">
        <v>10</v>
      </c>
      <c r="F430" s="155">
        <v>114</v>
      </c>
      <c r="G430" s="156">
        <v>124</v>
      </c>
      <c r="H430" s="155">
        <v>0</v>
      </c>
      <c r="I430" s="156">
        <v>0</v>
      </c>
      <c r="J430" s="157">
        <f t="shared" si="1172"/>
        <v>114</v>
      </c>
      <c r="K430" s="158">
        <f t="shared" si="1172"/>
        <v>124</v>
      </c>
      <c r="L430" s="155">
        <v>70</v>
      </c>
      <c r="M430" s="156">
        <v>66</v>
      </c>
      <c r="N430" s="157">
        <f t="shared" si="1173"/>
        <v>114</v>
      </c>
      <c r="O430" s="158">
        <f t="shared" si="1173"/>
        <v>124</v>
      </c>
      <c r="P430" s="157">
        <f t="shared" si="1173"/>
        <v>114</v>
      </c>
      <c r="Q430" s="158">
        <f t="shared" si="1173"/>
        <v>124</v>
      </c>
      <c r="R430" s="155">
        <v>22</v>
      </c>
      <c r="S430" s="156">
        <v>23</v>
      </c>
      <c r="T430" s="157">
        <f t="shared" si="1174"/>
        <v>22</v>
      </c>
      <c r="U430" s="158">
        <f t="shared" si="1174"/>
        <v>23</v>
      </c>
      <c r="V430" s="155">
        <v>3</v>
      </c>
      <c r="W430" s="156">
        <v>3</v>
      </c>
      <c r="X430" s="157">
        <f t="shared" si="1175"/>
        <v>3</v>
      </c>
      <c r="Y430" s="158">
        <f t="shared" si="1175"/>
        <v>3</v>
      </c>
      <c r="Z430" s="155"/>
      <c r="AA430" s="156"/>
      <c r="AB430" s="157">
        <f t="shared" si="1176"/>
        <v>0</v>
      </c>
      <c r="AC430" s="158">
        <f t="shared" si="1176"/>
        <v>0</v>
      </c>
      <c r="AD430" s="157">
        <f t="shared" si="1177"/>
        <v>25</v>
      </c>
      <c r="AE430" s="158">
        <f t="shared" si="1177"/>
        <v>26</v>
      </c>
      <c r="AF430" s="157">
        <f t="shared" si="1178"/>
        <v>25</v>
      </c>
      <c r="AG430" s="158">
        <f t="shared" si="1178"/>
        <v>26</v>
      </c>
      <c r="AH430" s="155">
        <v>3.1363636363636398</v>
      </c>
      <c r="AI430" s="156">
        <v>2.7826086956521698</v>
      </c>
      <c r="AJ430" s="157">
        <f t="shared" si="1179"/>
        <v>69.000000000000071</v>
      </c>
      <c r="AK430" s="157">
        <f t="shared" si="1179"/>
        <v>63.999999999999908</v>
      </c>
      <c r="AL430" s="155">
        <v>2.6666666666666701</v>
      </c>
      <c r="AM430" s="156">
        <v>3.3333333333333299</v>
      </c>
      <c r="AN430" s="157">
        <f t="shared" si="1180"/>
        <v>8.0000000000000107</v>
      </c>
      <c r="AO430" s="157">
        <f t="shared" si="1180"/>
        <v>9.9999999999999893</v>
      </c>
      <c r="AP430" s="155"/>
      <c r="AQ430" s="156"/>
      <c r="AR430" s="157">
        <f t="shared" si="1181"/>
        <v>0</v>
      </c>
      <c r="AS430" s="158">
        <f t="shared" si="1181"/>
        <v>0</v>
      </c>
      <c r="AT430" s="157">
        <f t="shared" si="1182"/>
        <v>3.0800000000000036</v>
      </c>
      <c r="AU430" s="158">
        <f t="shared" si="1182"/>
        <v>2.8461538461538423</v>
      </c>
      <c r="AV430" s="157">
        <f t="shared" si="1183"/>
        <v>77.000000000000085</v>
      </c>
      <c r="AW430" s="158">
        <f t="shared" si="1183"/>
        <v>73.999999999999901</v>
      </c>
      <c r="AX430" s="155">
        <v>81.636363636363598</v>
      </c>
      <c r="AY430" s="156">
        <v>77.260869565217405</v>
      </c>
      <c r="AZ430" s="157">
        <f t="shared" si="1184"/>
        <v>1795.9999999999991</v>
      </c>
      <c r="BA430" s="158">
        <f t="shared" si="1184"/>
        <v>1777.0000000000002</v>
      </c>
      <c r="BB430" s="155">
        <v>68.3333333333333</v>
      </c>
      <c r="BC430" s="156">
        <v>72</v>
      </c>
      <c r="BD430" s="157">
        <f t="shared" si="1185"/>
        <v>204.99999999999989</v>
      </c>
      <c r="BE430" s="158">
        <f t="shared" si="1185"/>
        <v>216</v>
      </c>
      <c r="BF430" s="155"/>
      <c r="BG430" s="156"/>
      <c r="BH430" s="157">
        <f t="shared" si="1186"/>
        <v>0</v>
      </c>
      <c r="BI430" s="158">
        <f t="shared" si="1186"/>
        <v>0</v>
      </c>
      <c r="BJ430" s="157">
        <f t="shared" si="1187"/>
        <v>80.039999999999964</v>
      </c>
      <c r="BK430" s="158">
        <f t="shared" si="1187"/>
        <v>76.65384615384616</v>
      </c>
      <c r="BL430" s="157">
        <f t="shared" si="1188"/>
        <v>2000.9999999999991</v>
      </c>
      <c r="BM430" s="158">
        <f t="shared" si="1188"/>
        <v>1993.0000000000002</v>
      </c>
      <c r="BN430" s="155">
        <v>19</v>
      </c>
      <c r="BO430" s="156">
        <v>21</v>
      </c>
      <c r="BP430" s="157">
        <f t="shared" si="1189"/>
        <v>19</v>
      </c>
      <c r="BQ430" s="158">
        <f t="shared" si="1189"/>
        <v>21</v>
      </c>
      <c r="BR430" s="155">
        <v>29</v>
      </c>
      <c r="BS430" s="156">
        <v>25</v>
      </c>
      <c r="BT430" s="157">
        <f t="shared" si="1190"/>
        <v>29</v>
      </c>
      <c r="BU430" s="158">
        <f t="shared" si="1190"/>
        <v>25</v>
      </c>
      <c r="BV430" s="155"/>
      <c r="BW430" s="156"/>
      <c r="BX430" s="157">
        <f t="shared" si="1191"/>
        <v>0</v>
      </c>
      <c r="BY430" s="158">
        <f t="shared" si="1191"/>
        <v>0</v>
      </c>
      <c r="BZ430" s="157">
        <f t="shared" si="1192"/>
        <v>48</v>
      </c>
      <c r="CA430" s="158">
        <f t="shared" si="1192"/>
        <v>46</v>
      </c>
      <c r="CB430" s="157">
        <f t="shared" si="1193"/>
        <v>48</v>
      </c>
      <c r="CC430" s="158">
        <f t="shared" si="1193"/>
        <v>46</v>
      </c>
      <c r="CD430" s="155">
        <v>4.2631578947368398</v>
      </c>
      <c r="CE430" s="156">
        <v>3.5714285714285698</v>
      </c>
      <c r="CF430" s="157">
        <f t="shared" si="1194"/>
        <v>80.999999999999957</v>
      </c>
      <c r="CG430" s="158">
        <f t="shared" si="1194"/>
        <v>74.999999999999972</v>
      </c>
      <c r="CH430" s="155">
        <v>7.6379310344827598</v>
      </c>
      <c r="CI430" s="156">
        <v>9.18</v>
      </c>
      <c r="CJ430" s="157">
        <f t="shared" si="1195"/>
        <v>221.50000000000003</v>
      </c>
      <c r="CK430" s="158">
        <f t="shared" si="1195"/>
        <v>229.5</v>
      </c>
      <c r="CL430" s="155"/>
      <c r="CM430" s="156"/>
      <c r="CN430" s="157">
        <f t="shared" si="1196"/>
        <v>0</v>
      </c>
      <c r="CO430" s="158">
        <f t="shared" si="1196"/>
        <v>0</v>
      </c>
      <c r="CP430" s="157">
        <f t="shared" si="1197"/>
        <v>6.302083333333333</v>
      </c>
      <c r="CQ430" s="158">
        <f t="shared" si="1197"/>
        <v>6.6195652173913047</v>
      </c>
      <c r="CR430" s="157">
        <f t="shared" si="1198"/>
        <v>302.5</v>
      </c>
      <c r="CS430" s="158">
        <f t="shared" si="1198"/>
        <v>304.5</v>
      </c>
      <c r="CT430" s="155">
        <v>75.947368421052602</v>
      </c>
      <c r="CU430" s="156">
        <v>79.190476190476204</v>
      </c>
      <c r="CV430" s="157">
        <f t="shared" si="1199"/>
        <v>1442.9999999999995</v>
      </c>
      <c r="CW430" s="158">
        <f t="shared" si="1199"/>
        <v>1663.0000000000002</v>
      </c>
      <c r="CX430" s="155">
        <v>90.241379310344797</v>
      </c>
      <c r="CY430" s="156">
        <v>86.28</v>
      </c>
      <c r="CZ430" s="157">
        <f t="shared" si="1200"/>
        <v>2616.9999999999991</v>
      </c>
      <c r="DA430" s="158">
        <f t="shared" si="1200"/>
        <v>2157</v>
      </c>
      <c r="DB430" s="155"/>
      <c r="DC430" s="156"/>
      <c r="DD430" s="157">
        <f t="shared" si="1201"/>
        <v>0</v>
      </c>
      <c r="DE430" s="158">
        <f t="shared" si="1201"/>
        <v>0</v>
      </c>
      <c r="DF430" s="157">
        <f t="shared" si="1202"/>
        <v>84.5833333333333</v>
      </c>
      <c r="DG430" s="158">
        <f t="shared" si="1202"/>
        <v>83.043478260869563</v>
      </c>
      <c r="DH430" s="157">
        <f t="shared" si="1203"/>
        <v>4059.9999999999982</v>
      </c>
      <c r="DI430" s="158">
        <f t="shared" si="1203"/>
        <v>3820</v>
      </c>
      <c r="DJ430" s="157">
        <f t="shared" si="1204"/>
        <v>73</v>
      </c>
      <c r="DK430" s="158">
        <f t="shared" si="1204"/>
        <v>72</v>
      </c>
      <c r="DL430" s="157">
        <f t="shared" si="1204"/>
        <v>73</v>
      </c>
      <c r="DM430" s="158">
        <f t="shared" si="1204"/>
        <v>72</v>
      </c>
      <c r="DN430" s="157">
        <f t="shared" si="1205"/>
        <v>5.1986301369863028</v>
      </c>
      <c r="DO430" s="158">
        <f t="shared" si="1205"/>
        <v>5.2569444444444429</v>
      </c>
      <c r="DP430" s="157">
        <f t="shared" si="1206"/>
        <v>379.50000000000011</v>
      </c>
      <c r="DQ430" s="158">
        <f t="shared" si="1206"/>
        <v>378.49999999999989</v>
      </c>
      <c r="DR430" s="157">
        <f t="shared" si="1207"/>
        <v>83.027397260273929</v>
      </c>
      <c r="DS430" s="158">
        <f t="shared" si="1207"/>
        <v>80.736111111111114</v>
      </c>
      <c r="DT430" s="157">
        <f t="shared" si="1208"/>
        <v>6060.9999999999973</v>
      </c>
      <c r="DU430" s="158">
        <f t="shared" si="1208"/>
        <v>5813</v>
      </c>
      <c r="DV430" s="155">
        <v>14</v>
      </c>
      <c r="DW430" s="156">
        <v>13</v>
      </c>
      <c r="DX430" s="157">
        <f t="shared" si="1209"/>
        <v>14</v>
      </c>
      <c r="DY430" s="158">
        <f t="shared" si="1209"/>
        <v>13</v>
      </c>
      <c r="DZ430" s="155">
        <v>11</v>
      </c>
      <c r="EA430" s="156">
        <v>19</v>
      </c>
      <c r="EB430" s="157">
        <f t="shared" si="1210"/>
        <v>11</v>
      </c>
      <c r="EC430" s="158">
        <f t="shared" si="1210"/>
        <v>19</v>
      </c>
      <c r="ED430" s="155"/>
      <c r="EE430" s="156"/>
      <c r="EF430" s="157">
        <f t="shared" si="1211"/>
        <v>0</v>
      </c>
      <c r="EG430" s="158">
        <f t="shared" si="1211"/>
        <v>0</v>
      </c>
      <c r="EH430" s="157">
        <f t="shared" si="1212"/>
        <v>25</v>
      </c>
      <c r="EI430" s="158">
        <f t="shared" si="1212"/>
        <v>32</v>
      </c>
      <c r="EJ430" s="157">
        <f t="shared" si="1213"/>
        <v>25</v>
      </c>
      <c r="EK430" s="158">
        <f t="shared" si="1213"/>
        <v>32</v>
      </c>
      <c r="EL430" s="155">
        <v>2.5714285714285698</v>
      </c>
      <c r="EM430" s="156">
        <v>2.5</v>
      </c>
      <c r="EN430" s="157">
        <f t="shared" si="1214"/>
        <v>35.999999999999979</v>
      </c>
      <c r="EO430" s="158">
        <f t="shared" si="1214"/>
        <v>32.5</v>
      </c>
      <c r="EP430" s="155">
        <v>3.3181818181818201</v>
      </c>
      <c r="EQ430" s="156">
        <v>3.4736842105263199</v>
      </c>
      <c r="ER430" s="157">
        <f t="shared" si="1215"/>
        <v>36.500000000000021</v>
      </c>
      <c r="ES430" s="158">
        <f t="shared" si="1215"/>
        <v>66.000000000000085</v>
      </c>
      <c r="ET430" s="155"/>
      <c r="EU430" s="156"/>
      <c r="EV430" s="157">
        <f t="shared" si="1216"/>
        <v>0</v>
      </c>
      <c r="EW430" s="158">
        <f t="shared" si="1216"/>
        <v>0</v>
      </c>
      <c r="EX430" s="157">
        <f t="shared" si="1217"/>
        <v>2.9</v>
      </c>
      <c r="EY430" s="158">
        <f t="shared" si="1217"/>
        <v>3.0781250000000027</v>
      </c>
      <c r="EZ430" s="157">
        <f t="shared" si="1218"/>
        <v>72.5</v>
      </c>
      <c r="FA430" s="158">
        <f t="shared" si="1218"/>
        <v>98.500000000000085</v>
      </c>
      <c r="FB430" s="155">
        <v>60.714285714285701</v>
      </c>
      <c r="FC430" s="156">
        <v>60.384615384615401</v>
      </c>
      <c r="FD430" s="157">
        <f t="shared" si="1219"/>
        <v>849.99999999999977</v>
      </c>
      <c r="FE430" s="158">
        <f t="shared" si="1219"/>
        <v>785.00000000000023</v>
      </c>
      <c r="FF430" s="155">
        <v>56.454545454545503</v>
      </c>
      <c r="FG430" s="156">
        <v>60.7368421052632</v>
      </c>
      <c r="FH430" s="157">
        <f t="shared" si="1220"/>
        <v>621.00000000000057</v>
      </c>
      <c r="FI430" s="158">
        <f t="shared" si="1220"/>
        <v>1154.0000000000009</v>
      </c>
      <c r="FJ430" s="155"/>
      <c r="FK430" s="156"/>
      <c r="FL430" s="157">
        <f t="shared" si="1221"/>
        <v>0</v>
      </c>
      <c r="FM430" s="158">
        <f t="shared" si="1221"/>
        <v>0</v>
      </c>
      <c r="FN430" s="157">
        <f t="shared" si="1222"/>
        <v>58.840000000000018</v>
      </c>
      <c r="FO430" s="158">
        <f t="shared" si="1222"/>
        <v>60.593750000000036</v>
      </c>
      <c r="FP430" s="157">
        <f t="shared" si="1223"/>
        <v>1471.0000000000005</v>
      </c>
      <c r="FQ430" s="158">
        <f t="shared" si="1223"/>
        <v>1939.0000000000011</v>
      </c>
      <c r="FR430" s="155">
        <v>16</v>
      </c>
      <c r="FS430" s="156">
        <v>20</v>
      </c>
      <c r="FT430" s="157">
        <f t="shared" si="1224"/>
        <v>16</v>
      </c>
      <c r="FU430" s="158">
        <f t="shared" si="1224"/>
        <v>20</v>
      </c>
      <c r="FV430" s="155">
        <v>9.375</v>
      </c>
      <c r="FW430" s="156">
        <v>9.75</v>
      </c>
      <c r="FX430" s="157">
        <f t="shared" si="1225"/>
        <v>150</v>
      </c>
      <c r="FY430" s="158">
        <f t="shared" si="1225"/>
        <v>195</v>
      </c>
      <c r="FZ430" s="155">
        <v>86</v>
      </c>
      <c r="GA430" s="156">
        <v>74.349999999999994</v>
      </c>
      <c r="GB430" s="157">
        <f t="shared" si="1226"/>
        <v>1376</v>
      </c>
      <c r="GC430" s="158">
        <f t="shared" si="1226"/>
        <v>1487</v>
      </c>
      <c r="GD430" s="157">
        <f t="shared" si="1227"/>
        <v>55</v>
      </c>
      <c r="GE430" s="158">
        <f t="shared" si="1227"/>
        <v>57</v>
      </c>
      <c r="GF430" s="157">
        <f t="shared" si="1227"/>
        <v>55</v>
      </c>
      <c r="GG430" s="158">
        <f t="shared" si="1227"/>
        <v>57</v>
      </c>
      <c r="GH430" s="157">
        <f t="shared" si="1228"/>
        <v>186</v>
      </c>
      <c r="GI430" s="158">
        <f t="shared" si="1228"/>
        <v>171.49999999999989</v>
      </c>
      <c r="GJ430" s="157">
        <f t="shared" si="1229"/>
        <v>4088.9999999999982</v>
      </c>
      <c r="GK430" s="158">
        <f t="shared" si="1229"/>
        <v>4225.0000000000009</v>
      </c>
      <c r="GL430" s="157">
        <f t="shared" si="1230"/>
        <v>43</v>
      </c>
      <c r="GM430" s="158">
        <f t="shared" si="1230"/>
        <v>47</v>
      </c>
      <c r="GN430" s="157">
        <f t="shared" si="1230"/>
        <v>43</v>
      </c>
      <c r="GO430" s="158">
        <f t="shared" si="1230"/>
        <v>47</v>
      </c>
      <c r="GP430" s="157">
        <f t="shared" si="1231"/>
        <v>266.00000000000006</v>
      </c>
      <c r="GQ430" s="158">
        <f t="shared" si="1231"/>
        <v>305.50000000000011</v>
      </c>
      <c r="GR430" s="157">
        <f t="shared" si="1232"/>
        <v>3442.9999999999995</v>
      </c>
      <c r="GS430" s="158">
        <f t="shared" si="1232"/>
        <v>3527.0000000000009</v>
      </c>
      <c r="GT430" s="157">
        <f t="shared" si="1233"/>
        <v>98</v>
      </c>
      <c r="GU430" s="158">
        <f t="shared" si="1233"/>
        <v>104</v>
      </c>
      <c r="GV430" s="157">
        <f t="shared" si="1233"/>
        <v>98</v>
      </c>
      <c r="GW430" s="158">
        <f t="shared" si="1233"/>
        <v>104</v>
      </c>
      <c r="GX430" s="157">
        <f t="shared" si="1234"/>
        <v>452.00000000000006</v>
      </c>
      <c r="GY430" s="158">
        <f t="shared" si="1234"/>
        <v>477</v>
      </c>
      <c r="GZ430" s="157">
        <f t="shared" si="1234"/>
        <v>7531.9999999999982</v>
      </c>
      <c r="HA430" s="158">
        <f t="shared" si="1234"/>
        <v>7752.0000000000018</v>
      </c>
      <c r="HB430" s="157">
        <f t="shared" si="1235"/>
        <v>0</v>
      </c>
      <c r="HC430" s="158">
        <f t="shared" si="1235"/>
        <v>0</v>
      </c>
      <c r="HD430" s="157">
        <f t="shared" si="1235"/>
        <v>0</v>
      </c>
      <c r="HE430" s="158">
        <f t="shared" si="1235"/>
        <v>0</v>
      </c>
      <c r="HF430" s="157" t="str">
        <f t="shared" si="1236"/>
        <v/>
      </c>
      <c r="HG430" s="158" t="str">
        <f t="shared" si="1236"/>
        <v/>
      </c>
      <c r="HH430" s="157" t="str">
        <f t="shared" si="1237"/>
        <v/>
      </c>
      <c r="HI430" s="158" t="str">
        <f t="shared" si="1237"/>
        <v/>
      </c>
      <c r="HJ430" s="157">
        <f t="shared" si="1238"/>
        <v>602.00000000000011</v>
      </c>
      <c r="HK430" s="158">
        <f t="shared" si="1238"/>
        <v>672</v>
      </c>
      <c r="HL430" s="157">
        <f t="shared" si="1239"/>
        <v>8907.9999999999982</v>
      </c>
      <c r="HM430" s="158">
        <f t="shared" si="1239"/>
        <v>9239</v>
      </c>
    </row>
    <row r="431" spans="1:221">
      <c r="A431" s="12" t="s">
        <v>809</v>
      </c>
      <c r="B431" s="11" t="s">
        <v>841</v>
      </c>
      <c r="C431" s="10"/>
      <c r="D431" s="9">
        <v>232052</v>
      </c>
      <c r="E431" s="9">
        <v>10</v>
      </c>
      <c r="F431" s="155">
        <v>33</v>
      </c>
      <c r="G431" s="156">
        <v>43</v>
      </c>
      <c r="H431" s="155">
        <v>0</v>
      </c>
      <c r="I431" s="156">
        <v>0</v>
      </c>
      <c r="J431" s="157">
        <f t="shared" si="1172"/>
        <v>33</v>
      </c>
      <c r="K431" s="158">
        <f t="shared" si="1172"/>
        <v>43</v>
      </c>
      <c r="L431" s="155">
        <v>70</v>
      </c>
      <c r="M431" s="156">
        <v>66</v>
      </c>
      <c r="N431" s="157">
        <f t="shared" si="1173"/>
        <v>33</v>
      </c>
      <c r="O431" s="158">
        <f t="shared" si="1173"/>
        <v>43</v>
      </c>
      <c r="P431" s="157">
        <f t="shared" si="1173"/>
        <v>33</v>
      </c>
      <c r="Q431" s="158">
        <f t="shared" si="1173"/>
        <v>43</v>
      </c>
      <c r="R431" s="155">
        <v>7</v>
      </c>
      <c r="S431" s="156">
        <v>8</v>
      </c>
      <c r="T431" s="157">
        <f t="shared" si="1174"/>
        <v>7</v>
      </c>
      <c r="U431" s="158">
        <f t="shared" si="1174"/>
        <v>8</v>
      </c>
      <c r="V431" s="155">
        <v>0</v>
      </c>
      <c r="W431" s="156">
        <v>6</v>
      </c>
      <c r="X431" s="157">
        <f t="shared" si="1175"/>
        <v>0</v>
      </c>
      <c r="Y431" s="158">
        <f t="shared" si="1175"/>
        <v>6</v>
      </c>
      <c r="Z431" s="155"/>
      <c r="AA431" s="156"/>
      <c r="AB431" s="157">
        <f t="shared" si="1176"/>
        <v>0</v>
      </c>
      <c r="AC431" s="158">
        <f t="shared" si="1176"/>
        <v>0</v>
      </c>
      <c r="AD431" s="157">
        <f t="shared" si="1177"/>
        <v>7</v>
      </c>
      <c r="AE431" s="158">
        <f t="shared" si="1177"/>
        <v>14</v>
      </c>
      <c r="AF431" s="157">
        <f t="shared" si="1178"/>
        <v>7</v>
      </c>
      <c r="AG431" s="158">
        <f t="shared" si="1178"/>
        <v>14</v>
      </c>
      <c r="AH431" s="155">
        <v>2.5714285714285698</v>
      </c>
      <c r="AI431" s="156">
        <v>2.875</v>
      </c>
      <c r="AJ431" s="157">
        <f t="shared" si="1179"/>
        <v>17.999999999999989</v>
      </c>
      <c r="AK431" s="157">
        <f t="shared" si="1179"/>
        <v>23</v>
      </c>
      <c r="AL431" s="155" t="s">
        <v>842</v>
      </c>
      <c r="AM431" s="156">
        <v>3</v>
      </c>
      <c r="AN431" s="157">
        <f t="shared" si="1180"/>
        <v>0</v>
      </c>
      <c r="AO431" s="157">
        <f t="shared" si="1180"/>
        <v>18</v>
      </c>
      <c r="AP431" s="155"/>
      <c r="AQ431" s="156"/>
      <c r="AR431" s="157">
        <f t="shared" si="1181"/>
        <v>0</v>
      </c>
      <c r="AS431" s="158">
        <f t="shared" si="1181"/>
        <v>0</v>
      </c>
      <c r="AT431" s="157">
        <f t="shared" si="1182"/>
        <v>2.5714285714285698</v>
      </c>
      <c r="AU431" s="158">
        <f t="shared" si="1182"/>
        <v>2.9285714285714284</v>
      </c>
      <c r="AV431" s="157">
        <f t="shared" si="1183"/>
        <v>17.999999999999989</v>
      </c>
      <c r="AW431" s="158">
        <f t="shared" si="1183"/>
        <v>41</v>
      </c>
      <c r="AX431" s="155">
        <v>74.571428571428598</v>
      </c>
      <c r="AY431" s="156">
        <v>73.375</v>
      </c>
      <c r="AZ431" s="157">
        <f t="shared" si="1184"/>
        <v>522.00000000000023</v>
      </c>
      <c r="BA431" s="158">
        <f t="shared" si="1184"/>
        <v>587</v>
      </c>
      <c r="BB431" s="155"/>
      <c r="BC431" s="156">
        <v>62.6666666666667</v>
      </c>
      <c r="BD431" s="157">
        <f t="shared" si="1185"/>
        <v>0</v>
      </c>
      <c r="BE431" s="158">
        <f t="shared" si="1185"/>
        <v>376.00000000000023</v>
      </c>
      <c r="BF431" s="155"/>
      <c r="BG431" s="156"/>
      <c r="BH431" s="157">
        <f t="shared" si="1186"/>
        <v>0</v>
      </c>
      <c r="BI431" s="158">
        <f t="shared" si="1186"/>
        <v>0</v>
      </c>
      <c r="BJ431" s="157">
        <f t="shared" si="1187"/>
        <v>74.571428571428598</v>
      </c>
      <c r="BK431" s="158">
        <f t="shared" si="1187"/>
        <v>68.785714285714306</v>
      </c>
      <c r="BL431" s="157">
        <f t="shared" si="1188"/>
        <v>522.00000000000023</v>
      </c>
      <c r="BM431" s="158">
        <f t="shared" si="1188"/>
        <v>963.00000000000023</v>
      </c>
      <c r="BN431" s="155">
        <v>4</v>
      </c>
      <c r="BO431" s="156">
        <v>3</v>
      </c>
      <c r="BP431" s="157">
        <f t="shared" si="1189"/>
        <v>4</v>
      </c>
      <c r="BQ431" s="158">
        <f t="shared" si="1189"/>
        <v>3</v>
      </c>
      <c r="BR431" s="155">
        <v>8</v>
      </c>
      <c r="BS431" s="156">
        <v>11</v>
      </c>
      <c r="BT431" s="157">
        <f t="shared" si="1190"/>
        <v>8</v>
      </c>
      <c r="BU431" s="158">
        <f t="shared" si="1190"/>
        <v>11</v>
      </c>
      <c r="BV431" s="155"/>
      <c r="BW431" s="156"/>
      <c r="BX431" s="157">
        <f t="shared" si="1191"/>
        <v>0</v>
      </c>
      <c r="BY431" s="158">
        <f t="shared" si="1191"/>
        <v>0</v>
      </c>
      <c r="BZ431" s="157">
        <f t="shared" si="1192"/>
        <v>12</v>
      </c>
      <c r="CA431" s="158">
        <f t="shared" si="1192"/>
        <v>14</v>
      </c>
      <c r="CB431" s="157">
        <f t="shared" si="1193"/>
        <v>12</v>
      </c>
      <c r="CC431" s="158">
        <f t="shared" si="1193"/>
        <v>14</v>
      </c>
      <c r="CD431" s="155">
        <v>3.5</v>
      </c>
      <c r="CE431" s="156">
        <v>4</v>
      </c>
      <c r="CF431" s="157">
        <f t="shared" si="1194"/>
        <v>14</v>
      </c>
      <c r="CG431" s="158">
        <f t="shared" si="1194"/>
        <v>12</v>
      </c>
      <c r="CH431" s="155">
        <v>8.8125</v>
      </c>
      <c r="CI431" s="156">
        <v>5.7272727272727302</v>
      </c>
      <c r="CJ431" s="157">
        <f t="shared" si="1195"/>
        <v>70.5</v>
      </c>
      <c r="CK431" s="158">
        <f t="shared" si="1195"/>
        <v>63.000000000000028</v>
      </c>
      <c r="CL431" s="155"/>
      <c r="CM431" s="156"/>
      <c r="CN431" s="157">
        <f t="shared" si="1196"/>
        <v>0</v>
      </c>
      <c r="CO431" s="158">
        <f t="shared" si="1196"/>
        <v>0</v>
      </c>
      <c r="CP431" s="157">
        <f t="shared" si="1197"/>
        <v>7.041666666666667</v>
      </c>
      <c r="CQ431" s="158">
        <f t="shared" si="1197"/>
        <v>5.3571428571428594</v>
      </c>
      <c r="CR431" s="157">
        <f t="shared" si="1198"/>
        <v>84.5</v>
      </c>
      <c r="CS431" s="158">
        <f t="shared" si="1198"/>
        <v>75.000000000000028</v>
      </c>
      <c r="CT431" s="155">
        <v>71</v>
      </c>
      <c r="CU431" s="156">
        <v>73.3333333333333</v>
      </c>
      <c r="CV431" s="157">
        <f t="shared" si="1199"/>
        <v>284</v>
      </c>
      <c r="CW431" s="158">
        <f t="shared" si="1199"/>
        <v>219.99999999999989</v>
      </c>
      <c r="CX431" s="155">
        <v>82.25</v>
      </c>
      <c r="CY431" s="156">
        <v>70</v>
      </c>
      <c r="CZ431" s="157">
        <f t="shared" si="1200"/>
        <v>658</v>
      </c>
      <c r="DA431" s="158">
        <f t="shared" si="1200"/>
        <v>770</v>
      </c>
      <c r="DB431" s="155"/>
      <c r="DC431" s="156"/>
      <c r="DD431" s="157">
        <f t="shared" si="1201"/>
        <v>0</v>
      </c>
      <c r="DE431" s="158">
        <f t="shared" si="1201"/>
        <v>0</v>
      </c>
      <c r="DF431" s="157">
        <f t="shared" si="1202"/>
        <v>78.5</v>
      </c>
      <c r="DG431" s="158">
        <f t="shared" si="1202"/>
        <v>70.714285714285708</v>
      </c>
      <c r="DH431" s="157">
        <f t="shared" si="1203"/>
        <v>942</v>
      </c>
      <c r="DI431" s="158">
        <f t="shared" si="1203"/>
        <v>989.99999999999989</v>
      </c>
      <c r="DJ431" s="157">
        <f t="shared" si="1204"/>
        <v>19</v>
      </c>
      <c r="DK431" s="158">
        <f t="shared" si="1204"/>
        <v>28</v>
      </c>
      <c r="DL431" s="157">
        <f t="shared" si="1204"/>
        <v>19</v>
      </c>
      <c r="DM431" s="158">
        <f t="shared" si="1204"/>
        <v>28</v>
      </c>
      <c r="DN431" s="157">
        <f t="shared" si="1205"/>
        <v>5.3947368421052628</v>
      </c>
      <c r="DO431" s="158">
        <f t="shared" si="1205"/>
        <v>4.1428571428571441</v>
      </c>
      <c r="DP431" s="157">
        <f t="shared" si="1206"/>
        <v>102.5</v>
      </c>
      <c r="DQ431" s="158">
        <f t="shared" si="1206"/>
        <v>116.00000000000003</v>
      </c>
      <c r="DR431" s="157">
        <f t="shared" si="1207"/>
        <v>77.052631578947384</v>
      </c>
      <c r="DS431" s="158">
        <f t="shared" si="1207"/>
        <v>69.75</v>
      </c>
      <c r="DT431" s="157">
        <f t="shared" si="1208"/>
        <v>1464.0000000000002</v>
      </c>
      <c r="DU431" s="158">
        <f t="shared" si="1208"/>
        <v>1953</v>
      </c>
      <c r="DV431" s="155">
        <v>1</v>
      </c>
      <c r="DW431" s="156">
        <v>0</v>
      </c>
      <c r="DX431" s="157">
        <f t="shared" si="1209"/>
        <v>1</v>
      </c>
      <c r="DY431" s="158">
        <f t="shared" si="1209"/>
        <v>0</v>
      </c>
      <c r="DZ431" s="155">
        <v>0</v>
      </c>
      <c r="EA431" s="156">
        <v>4</v>
      </c>
      <c r="EB431" s="157">
        <f t="shared" si="1210"/>
        <v>0</v>
      </c>
      <c r="EC431" s="158">
        <f t="shared" si="1210"/>
        <v>4</v>
      </c>
      <c r="ED431" s="155"/>
      <c r="EE431" s="156"/>
      <c r="EF431" s="157">
        <f t="shared" si="1211"/>
        <v>0</v>
      </c>
      <c r="EG431" s="158">
        <f t="shared" si="1211"/>
        <v>0</v>
      </c>
      <c r="EH431" s="157">
        <f t="shared" si="1212"/>
        <v>1</v>
      </c>
      <c r="EI431" s="158">
        <f t="shared" si="1212"/>
        <v>4</v>
      </c>
      <c r="EJ431" s="157">
        <f t="shared" si="1213"/>
        <v>1</v>
      </c>
      <c r="EK431" s="158">
        <f t="shared" si="1213"/>
        <v>4</v>
      </c>
      <c r="EL431" s="155">
        <v>2</v>
      </c>
      <c r="EM431" s="156" t="s">
        <v>842</v>
      </c>
      <c r="EN431" s="157">
        <f t="shared" si="1214"/>
        <v>2</v>
      </c>
      <c r="EO431" s="158">
        <f t="shared" si="1214"/>
        <v>0</v>
      </c>
      <c r="EP431" s="155" t="s">
        <v>842</v>
      </c>
      <c r="EQ431" s="156">
        <v>4.25</v>
      </c>
      <c r="ER431" s="157">
        <f t="shared" si="1215"/>
        <v>0</v>
      </c>
      <c r="ES431" s="158">
        <f t="shared" si="1215"/>
        <v>17</v>
      </c>
      <c r="ET431" s="155"/>
      <c r="EU431" s="156"/>
      <c r="EV431" s="157">
        <f t="shared" si="1216"/>
        <v>0</v>
      </c>
      <c r="EW431" s="158">
        <f t="shared" si="1216"/>
        <v>0</v>
      </c>
      <c r="EX431" s="157">
        <f t="shared" si="1217"/>
        <v>2</v>
      </c>
      <c r="EY431" s="158">
        <f t="shared" si="1217"/>
        <v>4.25</v>
      </c>
      <c r="EZ431" s="157">
        <f t="shared" si="1218"/>
        <v>2</v>
      </c>
      <c r="FA431" s="158">
        <f t="shared" si="1218"/>
        <v>17</v>
      </c>
      <c r="FB431" s="155">
        <v>46</v>
      </c>
      <c r="FC431" s="156"/>
      <c r="FD431" s="157">
        <f t="shared" si="1219"/>
        <v>46</v>
      </c>
      <c r="FE431" s="158">
        <f t="shared" si="1219"/>
        <v>0</v>
      </c>
      <c r="FF431" s="155" t="s">
        <v>842</v>
      </c>
      <c r="FG431" s="156">
        <v>59.5</v>
      </c>
      <c r="FH431" s="157">
        <f t="shared" si="1220"/>
        <v>0</v>
      </c>
      <c r="FI431" s="158">
        <f t="shared" si="1220"/>
        <v>238</v>
      </c>
      <c r="FJ431" s="155"/>
      <c r="FK431" s="156"/>
      <c r="FL431" s="157">
        <f t="shared" si="1221"/>
        <v>0</v>
      </c>
      <c r="FM431" s="158">
        <f t="shared" si="1221"/>
        <v>0</v>
      </c>
      <c r="FN431" s="157">
        <f t="shared" si="1222"/>
        <v>46</v>
      </c>
      <c r="FO431" s="158">
        <f t="shared" si="1222"/>
        <v>59.5</v>
      </c>
      <c r="FP431" s="157">
        <f t="shared" si="1223"/>
        <v>46</v>
      </c>
      <c r="FQ431" s="158">
        <f t="shared" si="1223"/>
        <v>238</v>
      </c>
      <c r="FR431" s="155">
        <v>13</v>
      </c>
      <c r="FS431" s="156">
        <v>11</v>
      </c>
      <c r="FT431" s="157">
        <f t="shared" si="1224"/>
        <v>13</v>
      </c>
      <c r="FU431" s="158">
        <f t="shared" si="1224"/>
        <v>11</v>
      </c>
      <c r="FV431" s="155">
        <v>8.3076923076923102</v>
      </c>
      <c r="FW431" s="156">
        <v>7.4545454545454497</v>
      </c>
      <c r="FX431" s="157">
        <f t="shared" si="1225"/>
        <v>108.00000000000003</v>
      </c>
      <c r="FY431" s="158">
        <f t="shared" si="1225"/>
        <v>81.999999999999943</v>
      </c>
      <c r="FZ431" s="155">
        <v>66.538461538461505</v>
      </c>
      <c r="GA431" s="156">
        <v>74.181818181818201</v>
      </c>
      <c r="GB431" s="157">
        <f t="shared" si="1226"/>
        <v>864.99999999999955</v>
      </c>
      <c r="GC431" s="158">
        <f t="shared" si="1226"/>
        <v>816.00000000000023</v>
      </c>
      <c r="GD431" s="157">
        <f t="shared" si="1227"/>
        <v>12</v>
      </c>
      <c r="GE431" s="158">
        <f t="shared" si="1227"/>
        <v>11</v>
      </c>
      <c r="GF431" s="157">
        <f t="shared" si="1227"/>
        <v>12</v>
      </c>
      <c r="GG431" s="158">
        <f t="shared" si="1227"/>
        <v>11</v>
      </c>
      <c r="GH431" s="157">
        <f t="shared" si="1228"/>
        <v>33.999999999999986</v>
      </c>
      <c r="GI431" s="158">
        <f t="shared" si="1228"/>
        <v>35</v>
      </c>
      <c r="GJ431" s="157">
        <f t="shared" si="1229"/>
        <v>852.00000000000023</v>
      </c>
      <c r="GK431" s="158">
        <f t="shared" si="1229"/>
        <v>806.99999999999989</v>
      </c>
      <c r="GL431" s="157">
        <f t="shared" si="1230"/>
        <v>8</v>
      </c>
      <c r="GM431" s="158">
        <f t="shared" si="1230"/>
        <v>21</v>
      </c>
      <c r="GN431" s="157">
        <f t="shared" si="1230"/>
        <v>8</v>
      </c>
      <c r="GO431" s="158">
        <f t="shared" si="1230"/>
        <v>21</v>
      </c>
      <c r="GP431" s="157">
        <f t="shared" si="1231"/>
        <v>70.5</v>
      </c>
      <c r="GQ431" s="158">
        <f t="shared" si="1231"/>
        <v>98.000000000000028</v>
      </c>
      <c r="GR431" s="157">
        <f t="shared" si="1232"/>
        <v>658</v>
      </c>
      <c r="GS431" s="158">
        <f t="shared" si="1232"/>
        <v>1384.0000000000002</v>
      </c>
      <c r="GT431" s="157">
        <f t="shared" si="1233"/>
        <v>20</v>
      </c>
      <c r="GU431" s="158">
        <f t="shared" si="1233"/>
        <v>32</v>
      </c>
      <c r="GV431" s="157">
        <f t="shared" si="1233"/>
        <v>20</v>
      </c>
      <c r="GW431" s="158">
        <f t="shared" si="1233"/>
        <v>32</v>
      </c>
      <c r="GX431" s="157">
        <f t="shared" si="1234"/>
        <v>104.49999999999999</v>
      </c>
      <c r="GY431" s="158">
        <f t="shared" si="1234"/>
        <v>133.00000000000003</v>
      </c>
      <c r="GZ431" s="157">
        <f t="shared" si="1234"/>
        <v>1510.0000000000002</v>
      </c>
      <c r="HA431" s="158">
        <f t="shared" si="1234"/>
        <v>2191</v>
      </c>
      <c r="HB431" s="157">
        <f t="shared" si="1235"/>
        <v>0</v>
      </c>
      <c r="HC431" s="158">
        <f t="shared" si="1235"/>
        <v>0</v>
      </c>
      <c r="HD431" s="157">
        <f t="shared" si="1235"/>
        <v>0</v>
      </c>
      <c r="HE431" s="158">
        <f t="shared" si="1235"/>
        <v>0</v>
      </c>
      <c r="HF431" s="157" t="str">
        <f t="shared" si="1236"/>
        <v/>
      </c>
      <c r="HG431" s="158" t="str">
        <f t="shared" si="1236"/>
        <v/>
      </c>
      <c r="HH431" s="157" t="str">
        <f t="shared" si="1237"/>
        <v/>
      </c>
      <c r="HI431" s="158" t="str">
        <f t="shared" si="1237"/>
        <v/>
      </c>
      <c r="HJ431" s="157">
        <f t="shared" si="1238"/>
        <v>212.50000000000003</v>
      </c>
      <c r="HK431" s="158">
        <f t="shared" si="1238"/>
        <v>214.99999999999997</v>
      </c>
      <c r="HL431" s="157">
        <f t="shared" si="1239"/>
        <v>2375</v>
      </c>
      <c r="HM431" s="158">
        <f t="shared" si="1239"/>
        <v>3007</v>
      </c>
    </row>
    <row r="432" spans="1:221">
      <c r="A432" s="12" t="s">
        <v>809</v>
      </c>
      <c r="B432" s="11" t="s">
        <v>843</v>
      </c>
      <c r="C432" s="6"/>
      <c r="D432" s="9">
        <v>232788</v>
      </c>
      <c r="E432" s="9">
        <v>10</v>
      </c>
      <c r="F432" s="155">
        <v>263</v>
      </c>
      <c r="G432" s="156">
        <v>285</v>
      </c>
      <c r="H432" s="155">
        <v>0</v>
      </c>
      <c r="I432" s="156">
        <v>0</v>
      </c>
      <c r="J432" s="157">
        <f t="shared" si="1172"/>
        <v>263</v>
      </c>
      <c r="K432" s="158">
        <f t="shared" si="1172"/>
        <v>285</v>
      </c>
      <c r="L432" s="155">
        <v>70</v>
      </c>
      <c r="M432" s="156">
        <v>66</v>
      </c>
      <c r="N432" s="157">
        <f t="shared" si="1173"/>
        <v>261</v>
      </c>
      <c r="O432" s="158">
        <f t="shared" si="1173"/>
        <v>283</v>
      </c>
      <c r="P432" s="157">
        <f t="shared" si="1173"/>
        <v>261</v>
      </c>
      <c r="Q432" s="158">
        <f t="shared" si="1173"/>
        <v>283</v>
      </c>
      <c r="R432" s="155">
        <v>108</v>
      </c>
      <c r="S432" s="156">
        <v>109</v>
      </c>
      <c r="T432" s="157">
        <f t="shared" si="1174"/>
        <v>108</v>
      </c>
      <c r="U432" s="158">
        <f t="shared" si="1174"/>
        <v>109</v>
      </c>
      <c r="V432" s="155">
        <v>19</v>
      </c>
      <c r="W432" s="156">
        <v>14</v>
      </c>
      <c r="X432" s="157">
        <f t="shared" si="1175"/>
        <v>19</v>
      </c>
      <c r="Y432" s="158">
        <f t="shared" si="1175"/>
        <v>14</v>
      </c>
      <c r="Z432" s="155"/>
      <c r="AA432" s="156"/>
      <c r="AB432" s="157">
        <f t="shared" si="1176"/>
        <v>0</v>
      </c>
      <c r="AC432" s="158">
        <f t="shared" si="1176"/>
        <v>0</v>
      </c>
      <c r="AD432" s="157">
        <f t="shared" si="1177"/>
        <v>127</v>
      </c>
      <c r="AE432" s="158">
        <f t="shared" si="1177"/>
        <v>123</v>
      </c>
      <c r="AF432" s="157">
        <f t="shared" si="1178"/>
        <v>127</v>
      </c>
      <c r="AG432" s="158">
        <f t="shared" si="1178"/>
        <v>123</v>
      </c>
      <c r="AH432" s="155">
        <v>2.8888888888888902</v>
      </c>
      <c r="AI432" s="156">
        <v>2.8715596330275202</v>
      </c>
      <c r="AJ432" s="157">
        <f t="shared" si="1179"/>
        <v>312.00000000000011</v>
      </c>
      <c r="AK432" s="157">
        <f t="shared" si="1179"/>
        <v>312.99999999999972</v>
      </c>
      <c r="AL432" s="155">
        <v>4.1578947368421098</v>
      </c>
      <c r="AM432" s="156">
        <v>5.3571428571428603</v>
      </c>
      <c r="AN432" s="157">
        <f t="shared" si="1180"/>
        <v>79.000000000000085</v>
      </c>
      <c r="AO432" s="157">
        <f t="shared" si="1180"/>
        <v>75.000000000000043</v>
      </c>
      <c r="AP432" s="155"/>
      <c r="AQ432" s="156"/>
      <c r="AR432" s="157">
        <f t="shared" si="1181"/>
        <v>0</v>
      </c>
      <c r="AS432" s="158">
        <f t="shared" si="1181"/>
        <v>0</v>
      </c>
      <c r="AT432" s="157">
        <f t="shared" si="1182"/>
        <v>3.0787401574803166</v>
      </c>
      <c r="AU432" s="158">
        <f t="shared" si="1182"/>
        <v>3.1544715447154452</v>
      </c>
      <c r="AV432" s="157">
        <f t="shared" si="1183"/>
        <v>391.00000000000023</v>
      </c>
      <c r="AW432" s="158">
        <f t="shared" si="1183"/>
        <v>387.99999999999977</v>
      </c>
      <c r="AX432" s="155">
        <v>86.5277777777778</v>
      </c>
      <c r="AY432" s="156">
        <v>87.266055045871596</v>
      </c>
      <c r="AZ432" s="157">
        <f t="shared" si="1184"/>
        <v>9345.0000000000018</v>
      </c>
      <c r="BA432" s="158">
        <f t="shared" si="1184"/>
        <v>9512.0000000000036</v>
      </c>
      <c r="BB432" s="155">
        <v>90.789473684210506</v>
      </c>
      <c r="BC432" s="156">
        <v>103.21428571428601</v>
      </c>
      <c r="BD432" s="157">
        <f t="shared" si="1185"/>
        <v>1724.9999999999995</v>
      </c>
      <c r="BE432" s="158">
        <f t="shared" si="1185"/>
        <v>1445.0000000000041</v>
      </c>
      <c r="BF432" s="155"/>
      <c r="BG432" s="156"/>
      <c r="BH432" s="157">
        <f t="shared" si="1186"/>
        <v>0</v>
      </c>
      <c r="BI432" s="158">
        <f t="shared" si="1186"/>
        <v>0</v>
      </c>
      <c r="BJ432" s="157">
        <f t="shared" si="1187"/>
        <v>87.165354330708681</v>
      </c>
      <c r="BK432" s="158">
        <f t="shared" si="1187"/>
        <v>89.081300813008184</v>
      </c>
      <c r="BL432" s="157">
        <f t="shared" si="1188"/>
        <v>11070.000000000002</v>
      </c>
      <c r="BM432" s="158">
        <f t="shared" si="1188"/>
        <v>10957.000000000007</v>
      </c>
      <c r="BN432" s="155">
        <v>25</v>
      </c>
      <c r="BO432" s="156">
        <v>36</v>
      </c>
      <c r="BP432" s="157">
        <f t="shared" si="1189"/>
        <v>25</v>
      </c>
      <c r="BQ432" s="158">
        <f t="shared" si="1189"/>
        <v>36</v>
      </c>
      <c r="BR432" s="155">
        <v>47</v>
      </c>
      <c r="BS432" s="156">
        <v>54</v>
      </c>
      <c r="BT432" s="157">
        <f t="shared" si="1190"/>
        <v>47</v>
      </c>
      <c r="BU432" s="158">
        <f t="shared" si="1190"/>
        <v>54</v>
      </c>
      <c r="BV432" s="155"/>
      <c r="BW432" s="156"/>
      <c r="BX432" s="157">
        <f t="shared" si="1191"/>
        <v>0</v>
      </c>
      <c r="BY432" s="158">
        <f t="shared" si="1191"/>
        <v>0</v>
      </c>
      <c r="BZ432" s="157">
        <f t="shared" si="1192"/>
        <v>72</v>
      </c>
      <c r="CA432" s="158">
        <f t="shared" si="1192"/>
        <v>90</v>
      </c>
      <c r="CB432" s="157">
        <f t="shared" si="1193"/>
        <v>72</v>
      </c>
      <c r="CC432" s="158">
        <f t="shared" si="1193"/>
        <v>90</v>
      </c>
      <c r="CD432" s="155">
        <v>5.96</v>
      </c>
      <c r="CE432" s="156">
        <v>6.1527777777777803</v>
      </c>
      <c r="CF432" s="157">
        <f t="shared" si="1194"/>
        <v>149</v>
      </c>
      <c r="CG432" s="158">
        <f t="shared" si="1194"/>
        <v>221.50000000000009</v>
      </c>
      <c r="CH432" s="155">
        <v>9.6489361702127692</v>
      </c>
      <c r="CI432" s="156">
        <v>9.3611111111111107</v>
      </c>
      <c r="CJ432" s="157">
        <f t="shared" si="1195"/>
        <v>453.50000000000017</v>
      </c>
      <c r="CK432" s="158">
        <f t="shared" si="1195"/>
        <v>505.5</v>
      </c>
      <c r="CL432" s="155"/>
      <c r="CM432" s="156"/>
      <c r="CN432" s="157">
        <f t="shared" si="1196"/>
        <v>0</v>
      </c>
      <c r="CO432" s="158">
        <f t="shared" si="1196"/>
        <v>0</v>
      </c>
      <c r="CP432" s="157">
        <f t="shared" si="1197"/>
        <v>8.3680555555555589</v>
      </c>
      <c r="CQ432" s="158">
        <f t="shared" si="1197"/>
        <v>8.0777777777777793</v>
      </c>
      <c r="CR432" s="157">
        <f t="shared" si="1198"/>
        <v>602.50000000000023</v>
      </c>
      <c r="CS432" s="158">
        <f t="shared" si="1198"/>
        <v>727.00000000000011</v>
      </c>
      <c r="CT432" s="155">
        <v>89.92</v>
      </c>
      <c r="CU432" s="156">
        <v>89.5</v>
      </c>
      <c r="CV432" s="157">
        <f t="shared" si="1199"/>
        <v>2248</v>
      </c>
      <c r="CW432" s="158">
        <f t="shared" si="1199"/>
        <v>3222</v>
      </c>
      <c r="CX432" s="155">
        <v>103.744680851064</v>
      </c>
      <c r="CY432" s="156">
        <v>95.962962962963005</v>
      </c>
      <c r="CZ432" s="157">
        <f t="shared" si="1200"/>
        <v>4876.0000000000082</v>
      </c>
      <c r="DA432" s="158">
        <f t="shared" si="1200"/>
        <v>5182.0000000000018</v>
      </c>
      <c r="DB432" s="155"/>
      <c r="DC432" s="156"/>
      <c r="DD432" s="157">
        <f t="shared" si="1201"/>
        <v>0</v>
      </c>
      <c r="DE432" s="158">
        <f t="shared" si="1201"/>
        <v>0</v>
      </c>
      <c r="DF432" s="157">
        <f t="shared" si="1202"/>
        <v>98.944444444444557</v>
      </c>
      <c r="DG432" s="158">
        <f t="shared" si="1202"/>
        <v>93.377777777777794</v>
      </c>
      <c r="DH432" s="157">
        <f t="shared" si="1203"/>
        <v>7124.0000000000082</v>
      </c>
      <c r="DI432" s="158">
        <f t="shared" si="1203"/>
        <v>8404.0000000000018</v>
      </c>
      <c r="DJ432" s="157">
        <f t="shared" si="1204"/>
        <v>199</v>
      </c>
      <c r="DK432" s="158">
        <f t="shared" si="1204"/>
        <v>213</v>
      </c>
      <c r="DL432" s="157">
        <f t="shared" si="1204"/>
        <v>199</v>
      </c>
      <c r="DM432" s="158">
        <f t="shared" si="1204"/>
        <v>213</v>
      </c>
      <c r="DN432" s="157">
        <f t="shared" si="1205"/>
        <v>4.9924623115577909</v>
      </c>
      <c r="DO432" s="158">
        <f t="shared" si="1205"/>
        <v>5.234741784037559</v>
      </c>
      <c r="DP432" s="157">
        <f t="shared" si="1206"/>
        <v>993.50000000000034</v>
      </c>
      <c r="DQ432" s="158">
        <f t="shared" si="1206"/>
        <v>1115</v>
      </c>
      <c r="DR432" s="157">
        <f t="shared" si="1207"/>
        <v>91.42713567839202</v>
      </c>
      <c r="DS432" s="158">
        <f t="shared" si="1207"/>
        <v>90.896713615023515</v>
      </c>
      <c r="DT432" s="157">
        <f t="shared" si="1208"/>
        <v>18194.000000000011</v>
      </c>
      <c r="DU432" s="158">
        <f t="shared" si="1208"/>
        <v>19361.000000000007</v>
      </c>
      <c r="DV432" s="155">
        <v>13</v>
      </c>
      <c r="DW432" s="156">
        <v>13</v>
      </c>
      <c r="DX432" s="157">
        <f t="shared" si="1209"/>
        <v>13</v>
      </c>
      <c r="DY432" s="158">
        <f t="shared" si="1209"/>
        <v>13</v>
      </c>
      <c r="DZ432" s="155">
        <v>11</v>
      </c>
      <c r="EA432" s="156">
        <v>17</v>
      </c>
      <c r="EB432" s="157">
        <f t="shared" si="1210"/>
        <v>11</v>
      </c>
      <c r="EC432" s="158">
        <f t="shared" si="1210"/>
        <v>17</v>
      </c>
      <c r="ED432" s="155"/>
      <c r="EE432" s="156"/>
      <c r="EF432" s="157">
        <f t="shared" si="1211"/>
        <v>0</v>
      </c>
      <c r="EG432" s="158">
        <f t="shared" si="1211"/>
        <v>0</v>
      </c>
      <c r="EH432" s="157">
        <f t="shared" si="1212"/>
        <v>24</v>
      </c>
      <c r="EI432" s="158">
        <f t="shared" si="1212"/>
        <v>30</v>
      </c>
      <c r="EJ432" s="157">
        <f t="shared" si="1213"/>
        <v>24</v>
      </c>
      <c r="EK432" s="158">
        <f t="shared" si="1213"/>
        <v>30</v>
      </c>
      <c r="EL432" s="155">
        <v>2.9615384615384599</v>
      </c>
      <c r="EM432" s="156">
        <v>5.1538461538461497</v>
      </c>
      <c r="EN432" s="157">
        <f t="shared" si="1214"/>
        <v>38.499999999999979</v>
      </c>
      <c r="EO432" s="158">
        <f t="shared" si="1214"/>
        <v>66.999999999999943</v>
      </c>
      <c r="EP432" s="155">
        <v>4.5454545454545503</v>
      </c>
      <c r="EQ432" s="156">
        <v>7.3235294117647101</v>
      </c>
      <c r="ER432" s="157">
        <f t="shared" si="1215"/>
        <v>50.000000000000057</v>
      </c>
      <c r="ES432" s="158">
        <f t="shared" si="1215"/>
        <v>124.50000000000007</v>
      </c>
      <c r="ET432" s="155"/>
      <c r="EU432" s="156"/>
      <c r="EV432" s="157">
        <f t="shared" si="1216"/>
        <v>0</v>
      </c>
      <c r="EW432" s="158">
        <f t="shared" si="1216"/>
        <v>0</v>
      </c>
      <c r="EX432" s="157">
        <f t="shared" si="1217"/>
        <v>3.6875000000000013</v>
      </c>
      <c r="EY432" s="158">
        <f t="shared" si="1217"/>
        <v>6.3833333333333337</v>
      </c>
      <c r="EZ432" s="157">
        <f t="shared" si="1218"/>
        <v>88.500000000000028</v>
      </c>
      <c r="FA432" s="158">
        <f t="shared" si="1218"/>
        <v>191.5</v>
      </c>
      <c r="FB432" s="155">
        <v>81</v>
      </c>
      <c r="FC432" s="156">
        <v>74.076923076923094</v>
      </c>
      <c r="FD432" s="157">
        <f t="shared" si="1219"/>
        <v>1053</v>
      </c>
      <c r="FE432" s="158">
        <f t="shared" si="1219"/>
        <v>963.00000000000023</v>
      </c>
      <c r="FF432" s="155">
        <v>65</v>
      </c>
      <c r="FG432" s="156">
        <v>72.235294117647101</v>
      </c>
      <c r="FH432" s="157">
        <f t="shared" si="1220"/>
        <v>715</v>
      </c>
      <c r="FI432" s="158">
        <f t="shared" si="1220"/>
        <v>1228.0000000000007</v>
      </c>
      <c r="FJ432" s="155"/>
      <c r="FK432" s="156"/>
      <c r="FL432" s="157">
        <f t="shared" si="1221"/>
        <v>0</v>
      </c>
      <c r="FM432" s="158">
        <f t="shared" si="1221"/>
        <v>0</v>
      </c>
      <c r="FN432" s="157">
        <f t="shared" si="1222"/>
        <v>73.666666666666671</v>
      </c>
      <c r="FO432" s="158">
        <f t="shared" si="1222"/>
        <v>73.03333333333336</v>
      </c>
      <c r="FP432" s="157">
        <f t="shared" si="1223"/>
        <v>1768</v>
      </c>
      <c r="FQ432" s="158">
        <f t="shared" si="1223"/>
        <v>2191.0000000000009</v>
      </c>
      <c r="FR432" s="155">
        <v>38</v>
      </c>
      <c r="FS432" s="156">
        <v>40</v>
      </c>
      <c r="FT432" s="157">
        <f t="shared" si="1224"/>
        <v>38</v>
      </c>
      <c r="FU432" s="158">
        <f t="shared" si="1224"/>
        <v>40</v>
      </c>
      <c r="FV432" s="155">
        <v>9.8421052631578991</v>
      </c>
      <c r="FW432" s="156">
        <v>9.0749999999999993</v>
      </c>
      <c r="FX432" s="157">
        <f t="shared" si="1225"/>
        <v>374.00000000000017</v>
      </c>
      <c r="FY432" s="158">
        <f t="shared" si="1225"/>
        <v>363</v>
      </c>
      <c r="FZ432" s="155">
        <v>76.131578947368396</v>
      </c>
      <c r="GA432" s="156">
        <v>75.025000000000006</v>
      </c>
      <c r="GB432" s="157">
        <f t="shared" si="1226"/>
        <v>2892.9999999999991</v>
      </c>
      <c r="GC432" s="158">
        <f t="shared" si="1226"/>
        <v>3001</v>
      </c>
      <c r="GD432" s="157">
        <f t="shared" si="1227"/>
        <v>146</v>
      </c>
      <c r="GE432" s="158">
        <f t="shared" si="1227"/>
        <v>158</v>
      </c>
      <c r="GF432" s="157">
        <f t="shared" si="1227"/>
        <v>146</v>
      </c>
      <c r="GG432" s="158">
        <f t="shared" si="1227"/>
        <v>158</v>
      </c>
      <c r="GH432" s="157">
        <f t="shared" si="1228"/>
        <v>499.50000000000011</v>
      </c>
      <c r="GI432" s="158">
        <f t="shared" si="1228"/>
        <v>601.49999999999977</v>
      </c>
      <c r="GJ432" s="157">
        <f t="shared" si="1229"/>
        <v>12646.000000000002</v>
      </c>
      <c r="GK432" s="158">
        <f t="shared" si="1229"/>
        <v>13697.000000000004</v>
      </c>
      <c r="GL432" s="157">
        <f t="shared" si="1230"/>
        <v>77</v>
      </c>
      <c r="GM432" s="158">
        <f t="shared" si="1230"/>
        <v>85</v>
      </c>
      <c r="GN432" s="157">
        <f t="shared" si="1230"/>
        <v>77</v>
      </c>
      <c r="GO432" s="158">
        <f t="shared" si="1230"/>
        <v>85</v>
      </c>
      <c r="GP432" s="157">
        <f t="shared" si="1231"/>
        <v>582.50000000000023</v>
      </c>
      <c r="GQ432" s="158">
        <f t="shared" si="1231"/>
        <v>705.00000000000011</v>
      </c>
      <c r="GR432" s="157">
        <f t="shared" si="1232"/>
        <v>7316.0000000000073</v>
      </c>
      <c r="GS432" s="158">
        <f t="shared" si="1232"/>
        <v>7855.0000000000064</v>
      </c>
      <c r="GT432" s="157">
        <f t="shared" si="1233"/>
        <v>223</v>
      </c>
      <c r="GU432" s="158">
        <f t="shared" si="1233"/>
        <v>243</v>
      </c>
      <c r="GV432" s="157">
        <f t="shared" si="1233"/>
        <v>223</v>
      </c>
      <c r="GW432" s="158">
        <f t="shared" si="1233"/>
        <v>243</v>
      </c>
      <c r="GX432" s="157">
        <f t="shared" si="1234"/>
        <v>1082.0000000000005</v>
      </c>
      <c r="GY432" s="158">
        <f t="shared" si="1234"/>
        <v>1306.5</v>
      </c>
      <c r="GZ432" s="157">
        <f t="shared" si="1234"/>
        <v>19962.000000000007</v>
      </c>
      <c r="HA432" s="158">
        <f t="shared" si="1234"/>
        <v>21552.000000000011</v>
      </c>
      <c r="HB432" s="157">
        <f t="shared" si="1235"/>
        <v>0</v>
      </c>
      <c r="HC432" s="158">
        <f t="shared" si="1235"/>
        <v>0</v>
      </c>
      <c r="HD432" s="157">
        <f t="shared" si="1235"/>
        <v>0</v>
      </c>
      <c r="HE432" s="158">
        <f t="shared" si="1235"/>
        <v>0</v>
      </c>
      <c r="HF432" s="157" t="str">
        <f t="shared" si="1236"/>
        <v/>
      </c>
      <c r="HG432" s="158" t="str">
        <f t="shared" si="1236"/>
        <v/>
      </c>
      <c r="HH432" s="157" t="str">
        <f t="shared" si="1237"/>
        <v/>
      </c>
      <c r="HI432" s="158" t="str">
        <f t="shared" si="1237"/>
        <v/>
      </c>
      <c r="HJ432" s="157">
        <f t="shared" si="1238"/>
        <v>1456.0000000000007</v>
      </c>
      <c r="HK432" s="158">
        <f t="shared" si="1238"/>
        <v>1669.5</v>
      </c>
      <c r="HL432" s="157">
        <f t="shared" si="1239"/>
        <v>22855.000000000011</v>
      </c>
      <c r="HM432" s="158">
        <f t="shared" si="1239"/>
        <v>24553.000000000007</v>
      </c>
    </row>
    <row r="433" spans="1:221">
      <c r="A433" s="12" t="s">
        <v>809</v>
      </c>
      <c r="B433" s="11" t="s">
        <v>844</v>
      </c>
      <c r="C433" s="10"/>
      <c r="D433" s="9">
        <v>233037</v>
      </c>
      <c r="E433" s="9">
        <v>10</v>
      </c>
      <c r="F433" s="155">
        <v>107</v>
      </c>
      <c r="G433" s="156">
        <v>114</v>
      </c>
      <c r="H433" s="155">
        <v>0</v>
      </c>
      <c r="I433" s="156">
        <v>0</v>
      </c>
      <c r="J433" s="157">
        <f t="shared" si="1172"/>
        <v>107</v>
      </c>
      <c r="K433" s="158">
        <f t="shared" si="1172"/>
        <v>114</v>
      </c>
      <c r="L433" s="155">
        <v>70</v>
      </c>
      <c r="M433" s="156">
        <v>66</v>
      </c>
      <c r="N433" s="157">
        <f t="shared" si="1173"/>
        <v>107</v>
      </c>
      <c r="O433" s="158">
        <f t="shared" si="1173"/>
        <v>114</v>
      </c>
      <c r="P433" s="157">
        <f t="shared" si="1173"/>
        <v>107</v>
      </c>
      <c r="Q433" s="158">
        <f t="shared" si="1173"/>
        <v>114</v>
      </c>
      <c r="R433" s="155">
        <v>8</v>
      </c>
      <c r="S433" s="156">
        <v>7</v>
      </c>
      <c r="T433" s="157">
        <f t="shared" si="1174"/>
        <v>8</v>
      </c>
      <c r="U433" s="158">
        <f t="shared" si="1174"/>
        <v>7</v>
      </c>
      <c r="V433" s="155">
        <v>4</v>
      </c>
      <c r="W433" s="156">
        <v>1</v>
      </c>
      <c r="X433" s="157">
        <f t="shared" si="1175"/>
        <v>4</v>
      </c>
      <c r="Y433" s="158">
        <f t="shared" si="1175"/>
        <v>1</v>
      </c>
      <c r="Z433" s="155"/>
      <c r="AA433" s="156"/>
      <c r="AB433" s="157">
        <f t="shared" si="1176"/>
        <v>0</v>
      </c>
      <c r="AC433" s="158">
        <f t="shared" si="1176"/>
        <v>0</v>
      </c>
      <c r="AD433" s="157">
        <f t="shared" si="1177"/>
        <v>12</v>
      </c>
      <c r="AE433" s="158">
        <f t="shared" si="1177"/>
        <v>8</v>
      </c>
      <c r="AF433" s="157">
        <f t="shared" si="1178"/>
        <v>12</v>
      </c>
      <c r="AG433" s="158">
        <f t="shared" si="1178"/>
        <v>8</v>
      </c>
      <c r="AH433" s="155">
        <v>2.625</v>
      </c>
      <c r="AI433" s="156">
        <v>2.28571428571429</v>
      </c>
      <c r="AJ433" s="157">
        <f t="shared" si="1179"/>
        <v>21</v>
      </c>
      <c r="AK433" s="157">
        <f t="shared" si="1179"/>
        <v>16.000000000000028</v>
      </c>
      <c r="AL433" s="155">
        <v>3</v>
      </c>
      <c r="AM433" s="156">
        <v>3</v>
      </c>
      <c r="AN433" s="157">
        <f t="shared" si="1180"/>
        <v>12</v>
      </c>
      <c r="AO433" s="157">
        <f t="shared" si="1180"/>
        <v>3</v>
      </c>
      <c r="AP433" s="155"/>
      <c r="AQ433" s="156"/>
      <c r="AR433" s="157">
        <f t="shared" si="1181"/>
        <v>0</v>
      </c>
      <c r="AS433" s="158">
        <f t="shared" si="1181"/>
        <v>0</v>
      </c>
      <c r="AT433" s="157">
        <f t="shared" si="1182"/>
        <v>2.75</v>
      </c>
      <c r="AU433" s="158">
        <f t="shared" si="1182"/>
        <v>2.3750000000000036</v>
      </c>
      <c r="AV433" s="157">
        <f t="shared" si="1183"/>
        <v>33</v>
      </c>
      <c r="AW433" s="158">
        <f t="shared" si="1183"/>
        <v>19.000000000000028</v>
      </c>
      <c r="AX433" s="155">
        <v>92.5</v>
      </c>
      <c r="AY433" s="156">
        <v>65.285714285714306</v>
      </c>
      <c r="AZ433" s="157">
        <f t="shared" si="1184"/>
        <v>740</v>
      </c>
      <c r="BA433" s="158">
        <f t="shared" si="1184"/>
        <v>457.00000000000011</v>
      </c>
      <c r="BB433" s="155">
        <v>74</v>
      </c>
      <c r="BC433" s="156">
        <v>70</v>
      </c>
      <c r="BD433" s="157">
        <f t="shared" si="1185"/>
        <v>296</v>
      </c>
      <c r="BE433" s="158">
        <f t="shared" si="1185"/>
        <v>70</v>
      </c>
      <c r="BF433" s="155"/>
      <c r="BG433" s="156"/>
      <c r="BH433" s="157">
        <f t="shared" si="1186"/>
        <v>0</v>
      </c>
      <c r="BI433" s="158">
        <f t="shared" si="1186"/>
        <v>0</v>
      </c>
      <c r="BJ433" s="157">
        <f t="shared" si="1187"/>
        <v>86.333333333333329</v>
      </c>
      <c r="BK433" s="158">
        <f t="shared" si="1187"/>
        <v>65.875000000000014</v>
      </c>
      <c r="BL433" s="157">
        <f t="shared" si="1188"/>
        <v>1036</v>
      </c>
      <c r="BM433" s="158">
        <f t="shared" si="1188"/>
        <v>527.00000000000011</v>
      </c>
      <c r="BN433" s="155">
        <v>14</v>
      </c>
      <c r="BO433" s="156">
        <v>13</v>
      </c>
      <c r="BP433" s="157">
        <f t="shared" si="1189"/>
        <v>14</v>
      </c>
      <c r="BQ433" s="158">
        <f t="shared" si="1189"/>
        <v>13</v>
      </c>
      <c r="BR433" s="155">
        <v>25</v>
      </c>
      <c r="BS433" s="156">
        <v>38</v>
      </c>
      <c r="BT433" s="157">
        <f t="shared" si="1190"/>
        <v>25</v>
      </c>
      <c r="BU433" s="158">
        <f t="shared" si="1190"/>
        <v>38</v>
      </c>
      <c r="BV433" s="155"/>
      <c r="BW433" s="156"/>
      <c r="BX433" s="157">
        <f t="shared" si="1191"/>
        <v>0</v>
      </c>
      <c r="BY433" s="158">
        <f t="shared" si="1191"/>
        <v>0</v>
      </c>
      <c r="BZ433" s="157">
        <f t="shared" si="1192"/>
        <v>39</v>
      </c>
      <c r="CA433" s="158">
        <f t="shared" si="1192"/>
        <v>51</v>
      </c>
      <c r="CB433" s="157">
        <f t="shared" si="1193"/>
        <v>39</v>
      </c>
      <c r="CC433" s="158">
        <f t="shared" si="1193"/>
        <v>51</v>
      </c>
      <c r="CD433" s="155">
        <v>8.21428571428571</v>
      </c>
      <c r="CE433" s="156">
        <v>3.5384615384615401</v>
      </c>
      <c r="CF433" s="157">
        <f t="shared" si="1194"/>
        <v>114.99999999999994</v>
      </c>
      <c r="CG433" s="158">
        <f t="shared" si="1194"/>
        <v>46.000000000000021</v>
      </c>
      <c r="CH433" s="155">
        <v>7.74</v>
      </c>
      <c r="CI433" s="156">
        <v>7.5526315789473699</v>
      </c>
      <c r="CJ433" s="157">
        <f t="shared" si="1195"/>
        <v>193.5</v>
      </c>
      <c r="CK433" s="158">
        <f t="shared" si="1195"/>
        <v>287.00000000000006</v>
      </c>
      <c r="CL433" s="155"/>
      <c r="CM433" s="156"/>
      <c r="CN433" s="157">
        <f t="shared" si="1196"/>
        <v>0</v>
      </c>
      <c r="CO433" s="158">
        <f t="shared" si="1196"/>
        <v>0</v>
      </c>
      <c r="CP433" s="157">
        <f t="shared" si="1197"/>
        <v>7.9102564102564088</v>
      </c>
      <c r="CQ433" s="158">
        <f t="shared" si="1197"/>
        <v>6.5294117647058831</v>
      </c>
      <c r="CR433" s="157">
        <f t="shared" si="1198"/>
        <v>308.49999999999994</v>
      </c>
      <c r="CS433" s="158">
        <f t="shared" si="1198"/>
        <v>333.00000000000006</v>
      </c>
      <c r="CT433" s="155">
        <v>79.642857142857096</v>
      </c>
      <c r="CU433" s="156">
        <v>79.692307692307693</v>
      </c>
      <c r="CV433" s="157">
        <f t="shared" si="1199"/>
        <v>1114.9999999999993</v>
      </c>
      <c r="CW433" s="158">
        <f t="shared" si="1199"/>
        <v>1036</v>
      </c>
      <c r="CX433" s="155">
        <v>87.24</v>
      </c>
      <c r="CY433" s="156">
        <v>81.868421052631604</v>
      </c>
      <c r="CZ433" s="157">
        <f t="shared" si="1200"/>
        <v>2181</v>
      </c>
      <c r="DA433" s="158">
        <f t="shared" si="1200"/>
        <v>3111.0000000000009</v>
      </c>
      <c r="DB433" s="155"/>
      <c r="DC433" s="156"/>
      <c r="DD433" s="157">
        <f t="shared" si="1201"/>
        <v>0</v>
      </c>
      <c r="DE433" s="158">
        <f t="shared" si="1201"/>
        <v>0</v>
      </c>
      <c r="DF433" s="157">
        <f t="shared" si="1202"/>
        <v>84.512820512820483</v>
      </c>
      <c r="DG433" s="158">
        <f t="shared" si="1202"/>
        <v>81.313725490196092</v>
      </c>
      <c r="DH433" s="157">
        <f t="shared" si="1203"/>
        <v>3295.9999999999986</v>
      </c>
      <c r="DI433" s="158">
        <f t="shared" si="1203"/>
        <v>4147.0000000000009</v>
      </c>
      <c r="DJ433" s="157">
        <f t="shared" si="1204"/>
        <v>51</v>
      </c>
      <c r="DK433" s="158">
        <f t="shared" si="1204"/>
        <v>59</v>
      </c>
      <c r="DL433" s="157">
        <f t="shared" si="1204"/>
        <v>51</v>
      </c>
      <c r="DM433" s="158">
        <f t="shared" si="1204"/>
        <v>59</v>
      </c>
      <c r="DN433" s="157">
        <f t="shared" si="1205"/>
        <v>6.6960784313725483</v>
      </c>
      <c r="DO433" s="158">
        <f t="shared" si="1205"/>
        <v>5.9661016949152561</v>
      </c>
      <c r="DP433" s="157">
        <f t="shared" si="1206"/>
        <v>341.49999999999994</v>
      </c>
      <c r="DQ433" s="158">
        <f t="shared" si="1206"/>
        <v>352.00000000000011</v>
      </c>
      <c r="DR433" s="157">
        <f t="shared" si="1207"/>
        <v>84.941176470588204</v>
      </c>
      <c r="DS433" s="158">
        <f t="shared" si="1207"/>
        <v>79.220338983050866</v>
      </c>
      <c r="DT433" s="157">
        <f t="shared" si="1208"/>
        <v>4331.9999999999982</v>
      </c>
      <c r="DU433" s="158">
        <f t="shared" si="1208"/>
        <v>4674.0000000000009</v>
      </c>
      <c r="DV433" s="155">
        <v>14</v>
      </c>
      <c r="DW433" s="156">
        <v>7</v>
      </c>
      <c r="DX433" s="157">
        <f t="shared" si="1209"/>
        <v>14</v>
      </c>
      <c r="DY433" s="158">
        <f t="shared" si="1209"/>
        <v>7</v>
      </c>
      <c r="DZ433" s="155">
        <v>24</v>
      </c>
      <c r="EA433" s="156">
        <v>18</v>
      </c>
      <c r="EB433" s="157">
        <f t="shared" si="1210"/>
        <v>24</v>
      </c>
      <c r="EC433" s="158">
        <f t="shared" si="1210"/>
        <v>18</v>
      </c>
      <c r="ED433" s="155"/>
      <c r="EE433" s="156"/>
      <c r="EF433" s="157">
        <f t="shared" si="1211"/>
        <v>0</v>
      </c>
      <c r="EG433" s="158">
        <f t="shared" si="1211"/>
        <v>0</v>
      </c>
      <c r="EH433" s="157">
        <f t="shared" si="1212"/>
        <v>38</v>
      </c>
      <c r="EI433" s="158">
        <f t="shared" si="1212"/>
        <v>25</v>
      </c>
      <c r="EJ433" s="157">
        <f t="shared" si="1213"/>
        <v>38</v>
      </c>
      <c r="EK433" s="158">
        <f t="shared" si="1213"/>
        <v>25</v>
      </c>
      <c r="EL433" s="155">
        <v>2.6428571428571401</v>
      </c>
      <c r="EM433" s="156">
        <v>2.3571428571428599</v>
      </c>
      <c r="EN433" s="157">
        <f t="shared" si="1214"/>
        <v>36.999999999999964</v>
      </c>
      <c r="EO433" s="158">
        <f t="shared" si="1214"/>
        <v>16.500000000000018</v>
      </c>
      <c r="EP433" s="155">
        <v>3.3958333333333299</v>
      </c>
      <c r="EQ433" s="156">
        <v>2.6666666666666701</v>
      </c>
      <c r="ER433" s="157">
        <f t="shared" si="1215"/>
        <v>81.499999999999915</v>
      </c>
      <c r="ES433" s="158">
        <f t="shared" si="1215"/>
        <v>48.000000000000064</v>
      </c>
      <c r="ET433" s="155"/>
      <c r="EU433" s="156"/>
      <c r="EV433" s="157">
        <f t="shared" si="1216"/>
        <v>0</v>
      </c>
      <c r="EW433" s="158">
        <f t="shared" si="1216"/>
        <v>0</v>
      </c>
      <c r="EX433" s="157">
        <f t="shared" si="1217"/>
        <v>3.1184210526315761</v>
      </c>
      <c r="EY433" s="158">
        <f t="shared" si="1217"/>
        <v>2.5800000000000036</v>
      </c>
      <c r="EZ433" s="157">
        <f t="shared" si="1218"/>
        <v>118.49999999999989</v>
      </c>
      <c r="FA433" s="158">
        <f t="shared" si="1218"/>
        <v>64.500000000000085</v>
      </c>
      <c r="FB433" s="155">
        <v>60.785714285714299</v>
      </c>
      <c r="FC433" s="156">
        <v>59</v>
      </c>
      <c r="FD433" s="157">
        <f t="shared" si="1219"/>
        <v>851.00000000000023</v>
      </c>
      <c r="FE433" s="158">
        <f t="shared" si="1219"/>
        <v>413</v>
      </c>
      <c r="FF433" s="155">
        <v>56</v>
      </c>
      <c r="FG433" s="156">
        <v>51.7777777777778</v>
      </c>
      <c r="FH433" s="157">
        <f t="shared" si="1220"/>
        <v>1344</v>
      </c>
      <c r="FI433" s="158">
        <f t="shared" si="1220"/>
        <v>932.00000000000045</v>
      </c>
      <c r="FJ433" s="155"/>
      <c r="FK433" s="156"/>
      <c r="FL433" s="157">
        <f t="shared" si="1221"/>
        <v>0</v>
      </c>
      <c r="FM433" s="158">
        <f t="shared" si="1221"/>
        <v>0</v>
      </c>
      <c r="FN433" s="157">
        <f t="shared" si="1222"/>
        <v>57.763157894736842</v>
      </c>
      <c r="FO433" s="158">
        <f t="shared" si="1222"/>
        <v>53.800000000000018</v>
      </c>
      <c r="FP433" s="157">
        <f t="shared" si="1223"/>
        <v>2195</v>
      </c>
      <c r="FQ433" s="158">
        <f t="shared" si="1223"/>
        <v>1345.0000000000005</v>
      </c>
      <c r="FR433" s="155">
        <v>18</v>
      </c>
      <c r="FS433" s="156">
        <v>30</v>
      </c>
      <c r="FT433" s="157">
        <f t="shared" si="1224"/>
        <v>18</v>
      </c>
      <c r="FU433" s="158">
        <f t="shared" si="1224"/>
        <v>30</v>
      </c>
      <c r="FV433" s="155">
        <v>5.3333333333333304</v>
      </c>
      <c r="FW433" s="156">
        <v>3.2333333333333298</v>
      </c>
      <c r="FX433" s="157">
        <f t="shared" si="1225"/>
        <v>95.999999999999943</v>
      </c>
      <c r="FY433" s="158">
        <f t="shared" si="1225"/>
        <v>96.999999999999901</v>
      </c>
      <c r="FZ433" s="155">
        <v>43.7222222222222</v>
      </c>
      <c r="GA433" s="156">
        <v>34.8333333333333</v>
      </c>
      <c r="GB433" s="157">
        <f t="shared" si="1226"/>
        <v>786.99999999999955</v>
      </c>
      <c r="GC433" s="158">
        <f t="shared" si="1226"/>
        <v>1044.9999999999991</v>
      </c>
      <c r="GD433" s="157">
        <f t="shared" si="1227"/>
        <v>36</v>
      </c>
      <c r="GE433" s="158">
        <f t="shared" si="1227"/>
        <v>27</v>
      </c>
      <c r="GF433" s="157">
        <f t="shared" si="1227"/>
        <v>36</v>
      </c>
      <c r="GG433" s="158">
        <f t="shared" si="1227"/>
        <v>27</v>
      </c>
      <c r="GH433" s="157">
        <f t="shared" si="1228"/>
        <v>172.99999999999991</v>
      </c>
      <c r="GI433" s="158">
        <f t="shared" si="1228"/>
        <v>78.500000000000071</v>
      </c>
      <c r="GJ433" s="157">
        <f t="shared" si="1229"/>
        <v>2705.9999999999995</v>
      </c>
      <c r="GK433" s="158">
        <f t="shared" si="1229"/>
        <v>1906</v>
      </c>
      <c r="GL433" s="157">
        <f t="shared" si="1230"/>
        <v>53</v>
      </c>
      <c r="GM433" s="158">
        <f t="shared" si="1230"/>
        <v>57</v>
      </c>
      <c r="GN433" s="157">
        <f t="shared" si="1230"/>
        <v>53</v>
      </c>
      <c r="GO433" s="158">
        <f t="shared" si="1230"/>
        <v>57</v>
      </c>
      <c r="GP433" s="157">
        <f t="shared" si="1231"/>
        <v>286.99999999999989</v>
      </c>
      <c r="GQ433" s="158">
        <f t="shared" si="1231"/>
        <v>338.00000000000011</v>
      </c>
      <c r="GR433" s="157">
        <f t="shared" si="1232"/>
        <v>3821</v>
      </c>
      <c r="GS433" s="158">
        <f t="shared" si="1232"/>
        <v>4113.0000000000018</v>
      </c>
      <c r="GT433" s="157">
        <f t="shared" si="1233"/>
        <v>89</v>
      </c>
      <c r="GU433" s="158">
        <f t="shared" si="1233"/>
        <v>84</v>
      </c>
      <c r="GV433" s="157">
        <f t="shared" si="1233"/>
        <v>89</v>
      </c>
      <c r="GW433" s="158">
        <f t="shared" si="1233"/>
        <v>84</v>
      </c>
      <c r="GX433" s="157">
        <f t="shared" si="1234"/>
        <v>459.99999999999977</v>
      </c>
      <c r="GY433" s="158">
        <f t="shared" si="1234"/>
        <v>416.50000000000017</v>
      </c>
      <c r="GZ433" s="157">
        <f t="shared" si="1234"/>
        <v>6527</v>
      </c>
      <c r="HA433" s="158">
        <f t="shared" si="1234"/>
        <v>6019.0000000000018</v>
      </c>
      <c r="HB433" s="157">
        <f t="shared" si="1235"/>
        <v>0</v>
      </c>
      <c r="HC433" s="158">
        <f t="shared" si="1235"/>
        <v>0</v>
      </c>
      <c r="HD433" s="157">
        <f t="shared" si="1235"/>
        <v>0</v>
      </c>
      <c r="HE433" s="158">
        <f t="shared" si="1235"/>
        <v>0</v>
      </c>
      <c r="HF433" s="157" t="str">
        <f t="shared" si="1236"/>
        <v/>
      </c>
      <c r="HG433" s="158" t="str">
        <f t="shared" si="1236"/>
        <v/>
      </c>
      <c r="HH433" s="157" t="str">
        <f t="shared" si="1237"/>
        <v/>
      </c>
      <c r="HI433" s="158" t="str">
        <f t="shared" si="1237"/>
        <v/>
      </c>
      <c r="HJ433" s="157">
        <f t="shared" si="1238"/>
        <v>555.99999999999977</v>
      </c>
      <c r="HK433" s="158">
        <f t="shared" si="1238"/>
        <v>513.50000000000011</v>
      </c>
      <c r="HL433" s="157">
        <f t="shared" si="1239"/>
        <v>7313.9999999999982</v>
      </c>
      <c r="HM433" s="158">
        <f t="shared" si="1239"/>
        <v>7064.0000000000009</v>
      </c>
    </row>
    <row r="434" spans="1:221">
      <c r="A434" s="12" t="s">
        <v>809</v>
      </c>
      <c r="B434" s="11" t="s">
        <v>845</v>
      </c>
      <c r="C434" s="10"/>
      <c r="D434" s="9">
        <v>233310</v>
      </c>
      <c r="E434" s="9">
        <v>10</v>
      </c>
      <c r="F434" s="155">
        <v>241</v>
      </c>
      <c r="G434" s="156">
        <v>269</v>
      </c>
      <c r="H434" s="155">
        <v>0</v>
      </c>
      <c r="I434" s="156">
        <v>0</v>
      </c>
      <c r="J434" s="157">
        <f t="shared" si="1172"/>
        <v>241</v>
      </c>
      <c r="K434" s="158">
        <f t="shared" si="1172"/>
        <v>269</v>
      </c>
      <c r="L434" s="155">
        <v>70</v>
      </c>
      <c r="M434" s="156">
        <v>66</v>
      </c>
      <c r="N434" s="199">
        <f t="shared" si="1173"/>
        <v>236</v>
      </c>
      <c r="O434" s="181">
        <f t="shared" si="1173"/>
        <v>266</v>
      </c>
      <c r="P434" s="199">
        <f t="shared" si="1173"/>
        <v>236</v>
      </c>
      <c r="Q434" s="181">
        <f t="shared" si="1173"/>
        <v>266</v>
      </c>
      <c r="R434" s="155">
        <v>41</v>
      </c>
      <c r="S434" s="156">
        <v>35</v>
      </c>
      <c r="T434" s="157">
        <f t="shared" si="1174"/>
        <v>41</v>
      </c>
      <c r="U434" s="158">
        <f t="shared" si="1174"/>
        <v>35</v>
      </c>
      <c r="V434" s="155">
        <v>21</v>
      </c>
      <c r="W434" s="156">
        <v>38</v>
      </c>
      <c r="X434" s="157">
        <f t="shared" si="1175"/>
        <v>21</v>
      </c>
      <c r="Y434" s="158">
        <f t="shared" si="1175"/>
        <v>38</v>
      </c>
      <c r="Z434" s="155"/>
      <c r="AA434" s="156"/>
      <c r="AB434" s="157">
        <f t="shared" si="1176"/>
        <v>0</v>
      </c>
      <c r="AC434" s="158">
        <f t="shared" si="1176"/>
        <v>0</v>
      </c>
      <c r="AD434" s="157">
        <f t="shared" si="1177"/>
        <v>62</v>
      </c>
      <c r="AE434" s="158">
        <f t="shared" si="1177"/>
        <v>73</v>
      </c>
      <c r="AF434" s="157">
        <f t="shared" si="1178"/>
        <v>62</v>
      </c>
      <c r="AG434" s="158">
        <f t="shared" si="1178"/>
        <v>73</v>
      </c>
      <c r="AH434" s="155">
        <v>3.1219512195122001</v>
      </c>
      <c r="AI434" s="156">
        <v>2.6857142857142899</v>
      </c>
      <c r="AJ434" s="157">
        <f t="shared" si="1179"/>
        <v>128.0000000000002</v>
      </c>
      <c r="AK434" s="157">
        <f t="shared" si="1179"/>
        <v>94.000000000000142</v>
      </c>
      <c r="AL434" s="155">
        <v>3.6666666666666701</v>
      </c>
      <c r="AM434" s="156">
        <v>3.1578947368421102</v>
      </c>
      <c r="AN434" s="157">
        <f t="shared" si="1180"/>
        <v>77.000000000000071</v>
      </c>
      <c r="AO434" s="157">
        <f t="shared" si="1180"/>
        <v>120.00000000000018</v>
      </c>
      <c r="AP434" s="155"/>
      <c r="AQ434" s="156"/>
      <c r="AR434" s="157">
        <f t="shared" si="1181"/>
        <v>0</v>
      </c>
      <c r="AS434" s="158">
        <f t="shared" si="1181"/>
        <v>0</v>
      </c>
      <c r="AT434" s="157">
        <f t="shared" si="1182"/>
        <v>3.3064516129032304</v>
      </c>
      <c r="AU434" s="158">
        <f t="shared" si="1182"/>
        <v>2.9315068493150731</v>
      </c>
      <c r="AV434" s="157">
        <f t="shared" si="1183"/>
        <v>205.00000000000028</v>
      </c>
      <c r="AW434" s="158">
        <f t="shared" si="1183"/>
        <v>214.00000000000034</v>
      </c>
      <c r="AX434" s="155">
        <v>78.658536585365894</v>
      </c>
      <c r="AY434" s="156">
        <v>84.228571428571399</v>
      </c>
      <c r="AZ434" s="157">
        <f t="shared" si="1184"/>
        <v>3225.0000000000018</v>
      </c>
      <c r="BA434" s="158">
        <f t="shared" si="1184"/>
        <v>2947.9999999999991</v>
      </c>
      <c r="BB434" s="155">
        <v>75.714285714285694</v>
      </c>
      <c r="BC434" s="156">
        <v>79.210526315789494</v>
      </c>
      <c r="BD434" s="157">
        <f t="shared" si="1185"/>
        <v>1589.9999999999995</v>
      </c>
      <c r="BE434" s="158">
        <f t="shared" si="1185"/>
        <v>3010.0000000000009</v>
      </c>
      <c r="BF434" s="155"/>
      <c r="BG434" s="156"/>
      <c r="BH434" s="157">
        <f t="shared" si="1186"/>
        <v>0</v>
      </c>
      <c r="BI434" s="158">
        <f t="shared" si="1186"/>
        <v>0</v>
      </c>
      <c r="BJ434" s="157">
        <f t="shared" si="1187"/>
        <v>77.661290322580669</v>
      </c>
      <c r="BK434" s="158">
        <f t="shared" si="1187"/>
        <v>81.61643835616438</v>
      </c>
      <c r="BL434" s="157">
        <f t="shared" si="1188"/>
        <v>4815.0000000000018</v>
      </c>
      <c r="BM434" s="158">
        <f t="shared" si="1188"/>
        <v>5958</v>
      </c>
      <c r="BN434" s="155">
        <v>17</v>
      </c>
      <c r="BO434" s="156">
        <v>19</v>
      </c>
      <c r="BP434" s="157">
        <f t="shared" si="1189"/>
        <v>17</v>
      </c>
      <c r="BQ434" s="158">
        <f t="shared" si="1189"/>
        <v>19</v>
      </c>
      <c r="BR434" s="155">
        <v>49</v>
      </c>
      <c r="BS434" s="156">
        <v>45</v>
      </c>
      <c r="BT434" s="157">
        <f t="shared" si="1190"/>
        <v>49</v>
      </c>
      <c r="BU434" s="158">
        <f t="shared" si="1190"/>
        <v>45</v>
      </c>
      <c r="BV434" s="155"/>
      <c r="BW434" s="156"/>
      <c r="BX434" s="157">
        <f t="shared" si="1191"/>
        <v>0</v>
      </c>
      <c r="BY434" s="158">
        <f t="shared" si="1191"/>
        <v>0</v>
      </c>
      <c r="BZ434" s="157">
        <f t="shared" si="1192"/>
        <v>66</v>
      </c>
      <c r="CA434" s="158">
        <f t="shared" si="1192"/>
        <v>64</v>
      </c>
      <c r="CB434" s="157">
        <f t="shared" si="1193"/>
        <v>66</v>
      </c>
      <c r="CC434" s="158">
        <f t="shared" si="1193"/>
        <v>64</v>
      </c>
      <c r="CD434" s="155">
        <v>3.6764705882352899</v>
      </c>
      <c r="CE434" s="156">
        <v>6.2368421052631602</v>
      </c>
      <c r="CF434" s="157">
        <f t="shared" si="1194"/>
        <v>62.499999999999929</v>
      </c>
      <c r="CG434" s="158">
        <f t="shared" si="1194"/>
        <v>118.50000000000004</v>
      </c>
      <c r="CH434" s="155">
        <v>6.9591836734693899</v>
      </c>
      <c r="CI434" s="156">
        <v>7.2888888888888896</v>
      </c>
      <c r="CJ434" s="157">
        <f t="shared" si="1195"/>
        <v>341.00000000000011</v>
      </c>
      <c r="CK434" s="158">
        <f t="shared" si="1195"/>
        <v>328.00000000000006</v>
      </c>
      <c r="CL434" s="155"/>
      <c r="CM434" s="156"/>
      <c r="CN434" s="157">
        <f t="shared" si="1196"/>
        <v>0</v>
      </c>
      <c r="CO434" s="158">
        <f t="shared" si="1196"/>
        <v>0</v>
      </c>
      <c r="CP434" s="157">
        <f t="shared" si="1197"/>
        <v>6.1136363636363642</v>
      </c>
      <c r="CQ434" s="158">
        <f t="shared" si="1197"/>
        <v>6.9765625000000018</v>
      </c>
      <c r="CR434" s="157">
        <f t="shared" si="1198"/>
        <v>403.50000000000006</v>
      </c>
      <c r="CS434" s="158">
        <f t="shared" si="1198"/>
        <v>446.50000000000011</v>
      </c>
      <c r="CT434" s="155">
        <v>73.058823529411796</v>
      </c>
      <c r="CU434" s="156">
        <v>77.052631578947398</v>
      </c>
      <c r="CV434" s="157">
        <f t="shared" si="1199"/>
        <v>1242.0000000000005</v>
      </c>
      <c r="CW434" s="158">
        <f t="shared" si="1199"/>
        <v>1464.0000000000005</v>
      </c>
      <c r="CX434" s="155">
        <v>80.020408163265301</v>
      </c>
      <c r="CY434" s="156">
        <v>75.377777777777794</v>
      </c>
      <c r="CZ434" s="157">
        <f t="shared" si="1200"/>
        <v>3921</v>
      </c>
      <c r="DA434" s="158">
        <f t="shared" si="1200"/>
        <v>3392.0000000000009</v>
      </c>
      <c r="DB434" s="155"/>
      <c r="DC434" s="156"/>
      <c r="DD434" s="157">
        <f t="shared" si="1201"/>
        <v>0</v>
      </c>
      <c r="DE434" s="158">
        <f t="shared" si="1201"/>
        <v>0</v>
      </c>
      <c r="DF434" s="157">
        <f t="shared" si="1202"/>
        <v>78.227272727272734</v>
      </c>
      <c r="DG434" s="158">
        <f t="shared" si="1202"/>
        <v>75.875000000000028</v>
      </c>
      <c r="DH434" s="157">
        <f t="shared" si="1203"/>
        <v>5163</v>
      </c>
      <c r="DI434" s="158">
        <f t="shared" si="1203"/>
        <v>4856.0000000000018</v>
      </c>
      <c r="DJ434" s="157">
        <f t="shared" si="1204"/>
        <v>128</v>
      </c>
      <c r="DK434" s="158">
        <f t="shared" si="1204"/>
        <v>137</v>
      </c>
      <c r="DL434" s="157">
        <f t="shared" si="1204"/>
        <v>128</v>
      </c>
      <c r="DM434" s="158">
        <f t="shared" si="1204"/>
        <v>137</v>
      </c>
      <c r="DN434" s="157">
        <f t="shared" si="1205"/>
        <v>4.7539062500000027</v>
      </c>
      <c r="DO434" s="158">
        <f t="shared" si="1205"/>
        <v>4.8211678832116824</v>
      </c>
      <c r="DP434" s="157">
        <f t="shared" si="1206"/>
        <v>608.50000000000034</v>
      </c>
      <c r="DQ434" s="158">
        <f t="shared" si="1206"/>
        <v>660.50000000000045</v>
      </c>
      <c r="DR434" s="157">
        <f t="shared" si="1207"/>
        <v>77.953125000000014</v>
      </c>
      <c r="DS434" s="158">
        <f t="shared" si="1207"/>
        <v>78.934306569343079</v>
      </c>
      <c r="DT434" s="157">
        <f t="shared" si="1208"/>
        <v>9978.0000000000018</v>
      </c>
      <c r="DU434" s="158">
        <f t="shared" si="1208"/>
        <v>10814.000000000002</v>
      </c>
      <c r="DV434" s="155">
        <v>15</v>
      </c>
      <c r="DW434" s="156">
        <v>12</v>
      </c>
      <c r="DX434" s="157">
        <f t="shared" si="1209"/>
        <v>15</v>
      </c>
      <c r="DY434" s="158">
        <f t="shared" si="1209"/>
        <v>12</v>
      </c>
      <c r="DZ434" s="155">
        <v>20</v>
      </c>
      <c r="EA434" s="156">
        <v>35</v>
      </c>
      <c r="EB434" s="157">
        <f t="shared" si="1210"/>
        <v>20</v>
      </c>
      <c r="EC434" s="158">
        <f t="shared" si="1210"/>
        <v>35</v>
      </c>
      <c r="ED434" s="155"/>
      <c r="EE434" s="156"/>
      <c r="EF434" s="157">
        <f t="shared" si="1211"/>
        <v>0</v>
      </c>
      <c r="EG434" s="158">
        <f t="shared" si="1211"/>
        <v>0</v>
      </c>
      <c r="EH434" s="157">
        <f t="shared" si="1212"/>
        <v>35</v>
      </c>
      <c r="EI434" s="158">
        <f t="shared" si="1212"/>
        <v>47</v>
      </c>
      <c r="EJ434" s="157">
        <f t="shared" si="1213"/>
        <v>35</v>
      </c>
      <c r="EK434" s="158">
        <f t="shared" si="1213"/>
        <v>47</v>
      </c>
      <c r="EL434" s="155">
        <v>2.9</v>
      </c>
      <c r="EM434" s="156">
        <v>3.375</v>
      </c>
      <c r="EN434" s="157">
        <f t="shared" si="1214"/>
        <v>43.5</v>
      </c>
      <c r="EO434" s="158">
        <f t="shared" si="1214"/>
        <v>40.5</v>
      </c>
      <c r="EP434" s="155">
        <v>4.3250000000000002</v>
      </c>
      <c r="EQ434" s="156">
        <v>4.0714285714285703</v>
      </c>
      <c r="ER434" s="157">
        <f t="shared" si="1215"/>
        <v>86.5</v>
      </c>
      <c r="ES434" s="158">
        <f t="shared" si="1215"/>
        <v>142.49999999999997</v>
      </c>
      <c r="ET434" s="155"/>
      <c r="EU434" s="156"/>
      <c r="EV434" s="157">
        <f t="shared" si="1216"/>
        <v>0</v>
      </c>
      <c r="EW434" s="158">
        <f t="shared" si="1216"/>
        <v>0</v>
      </c>
      <c r="EX434" s="157">
        <f t="shared" si="1217"/>
        <v>3.7142857142857144</v>
      </c>
      <c r="EY434" s="158">
        <f t="shared" si="1217"/>
        <v>3.893617021276595</v>
      </c>
      <c r="EZ434" s="157">
        <f t="shared" si="1218"/>
        <v>130</v>
      </c>
      <c r="FA434" s="158">
        <f t="shared" si="1218"/>
        <v>182.99999999999997</v>
      </c>
      <c r="FB434" s="155">
        <v>58</v>
      </c>
      <c r="FC434" s="156">
        <v>55.5833333333333</v>
      </c>
      <c r="FD434" s="157">
        <f t="shared" si="1219"/>
        <v>870</v>
      </c>
      <c r="FE434" s="158">
        <f t="shared" si="1219"/>
        <v>666.99999999999955</v>
      </c>
      <c r="FF434" s="155">
        <v>54.75</v>
      </c>
      <c r="FG434" s="156">
        <v>62.285714285714299</v>
      </c>
      <c r="FH434" s="157">
        <f t="shared" si="1220"/>
        <v>1095</v>
      </c>
      <c r="FI434" s="158">
        <f t="shared" si="1220"/>
        <v>2180.0000000000005</v>
      </c>
      <c r="FJ434" s="155"/>
      <c r="FK434" s="156"/>
      <c r="FL434" s="157">
        <f t="shared" si="1221"/>
        <v>0</v>
      </c>
      <c r="FM434" s="158">
        <f t="shared" si="1221"/>
        <v>0</v>
      </c>
      <c r="FN434" s="157">
        <f t="shared" si="1222"/>
        <v>56.142857142857146</v>
      </c>
      <c r="FO434" s="158">
        <f t="shared" si="1222"/>
        <v>60.574468085106382</v>
      </c>
      <c r="FP434" s="157">
        <f t="shared" si="1223"/>
        <v>1965</v>
      </c>
      <c r="FQ434" s="158">
        <f t="shared" si="1223"/>
        <v>2847</v>
      </c>
      <c r="FR434" s="155">
        <v>73</v>
      </c>
      <c r="FS434" s="156">
        <v>82</v>
      </c>
      <c r="FT434" s="157">
        <f t="shared" si="1224"/>
        <v>73</v>
      </c>
      <c r="FU434" s="158">
        <f t="shared" si="1224"/>
        <v>82</v>
      </c>
      <c r="FV434" s="155">
        <v>4.3287671232876699</v>
      </c>
      <c r="FW434" s="156">
        <v>3.1707317073170702</v>
      </c>
      <c r="FX434" s="157">
        <f t="shared" si="1225"/>
        <v>315.99999999999989</v>
      </c>
      <c r="FY434" s="158">
        <f t="shared" si="1225"/>
        <v>259.99999999999977</v>
      </c>
      <c r="FZ434" s="155">
        <v>41.780821917808197</v>
      </c>
      <c r="GA434" s="156">
        <v>31.378048780487799</v>
      </c>
      <c r="GB434" s="157">
        <f t="shared" si="1226"/>
        <v>3049.9999999999982</v>
      </c>
      <c r="GC434" s="158">
        <f t="shared" si="1226"/>
        <v>2572.9999999999995</v>
      </c>
      <c r="GD434" s="157">
        <f t="shared" si="1227"/>
        <v>73</v>
      </c>
      <c r="GE434" s="158">
        <f t="shared" si="1227"/>
        <v>66</v>
      </c>
      <c r="GF434" s="157">
        <f t="shared" si="1227"/>
        <v>73</v>
      </c>
      <c r="GG434" s="158">
        <f t="shared" si="1227"/>
        <v>66</v>
      </c>
      <c r="GH434" s="157">
        <f t="shared" si="1228"/>
        <v>234.00000000000011</v>
      </c>
      <c r="GI434" s="158">
        <f t="shared" si="1228"/>
        <v>253.00000000000017</v>
      </c>
      <c r="GJ434" s="157">
        <f t="shared" si="1229"/>
        <v>5337.0000000000018</v>
      </c>
      <c r="GK434" s="158">
        <f t="shared" si="1229"/>
        <v>5079</v>
      </c>
      <c r="GL434" s="157">
        <f t="shared" si="1230"/>
        <v>90</v>
      </c>
      <c r="GM434" s="158">
        <f t="shared" si="1230"/>
        <v>118</v>
      </c>
      <c r="GN434" s="157">
        <f t="shared" si="1230"/>
        <v>90</v>
      </c>
      <c r="GO434" s="158">
        <f t="shared" si="1230"/>
        <v>118</v>
      </c>
      <c r="GP434" s="157">
        <f t="shared" si="1231"/>
        <v>504.50000000000017</v>
      </c>
      <c r="GQ434" s="158">
        <f t="shared" si="1231"/>
        <v>590.50000000000023</v>
      </c>
      <c r="GR434" s="157">
        <f t="shared" si="1232"/>
        <v>6606</v>
      </c>
      <c r="GS434" s="158">
        <f t="shared" si="1232"/>
        <v>8582.0000000000018</v>
      </c>
      <c r="GT434" s="157">
        <f t="shared" si="1233"/>
        <v>163</v>
      </c>
      <c r="GU434" s="158">
        <f t="shared" si="1233"/>
        <v>184</v>
      </c>
      <c r="GV434" s="157">
        <f t="shared" si="1233"/>
        <v>163</v>
      </c>
      <c r="GW434" s="158">
        <f t="shared" si="1233"/>
        <v>184</v>
      </c>
      <c r="GX434" s="157">
        <f t="shared" si="1234"/>
        <v>738.50000000000023</v>
      </c>
      <c r="GY434" s="158">
        <f t="shared" si="1234"/>
        <v>843.50000000000045</v>
      </c>
      <c r="GZ434" s="157">
        <f t="shared" si="1234"/>
        <v>11943.000000000002</v>
      </c>
      <c r="HA434" s="158">
        <f t="shared" si="1234"/>
        <v>13661.000000000002</v>
      </c>
      <c r="HB434" s="157">
        <f t="shared" si="1235"/>
        <v>0</v>
      </c>
      <c r="HC434" s="158">
        <f t="shared" si="1235"/>
        <v>0</v>
      </c>
      <c r="HD434" s="157">
        <f t="shared" si="1235"/>
        <v>0</v>
      </c>
      <c r="HE434" s="158">
        <f t="shared" si="1235"/>
        <v>0</v>
      </c>
      <c r="HF434" s="157" t="str">
        <f t="shared" si="1236"/>
        <v/>
      </c>
      <c r="HG434" s="158" t="str">
        <f t="shared" si="1236"/>
        <v/>
      </c>
      <c r="HH434" s="157" t="str">
        <f t="shared" si="1237"/>
        <v/>
      </c>
      <c r="HI434" s="158" t="str">
        <f t="shared" si="1237"/>
        <v/>
      </c>
      <c r="HJ434" s="157">
        <f t="shared" si="1238"/>
        <v>1054.5000000000002</v>
      </c>
      <c r="HK434" s="158">
        <f t="shared" si="1238"/>
        <v>1103.5000000000002</v>
      </c>
      <c r="HL434" s="157">
        <f t="shared" si="1239"/>
        <v>14993</v>
      </c>
      <c r="HM434" s="158">
        <f t="shared" si="1239"/>
        <v>16234.000000000002</v>
      </c>
    </row>
    <row r="435" spans="1:221">
      <c r="A435" s="12" t="s">
        <v>809</v>
      </c>
      <c r="B435" s="11" t="s">
        <v>846</v>
      </c>
      <c r="C435" s="10"/>
      <c r="D435" s="9">
        <v>233338</v>
      </c>
      <c r="E435" s="9">
        <v>10</v>
      </c>
      <c r="F435" s="155">
        <v>206</v>
      </c>
      <c r="G435" s="156">
        <v>222</v>
      </c>
      <c r="H435" s="155">
        <v>0</v>
      </c>
      <c r="I435" s="156">
        <v>0</v>
      </c>
      <c r="J435" s="157">
        <f t="shared" si="1172"/>
        <v>206</v>
      </c>
      <c r="K435" s="158">
        <f t="shared" si="1172"/>
        <v>222</v>
      </c>
      <c r="L435" s="155">
        <v>70</v>
      </c>
      <c r="M435" s="156">
        <v>66</v>
      </c>
      <c r="N435" s="157">
        <f t="shared" si="1173"/>
        <v>206</v>
      </c>
      <c r="O435" s="158">
        <f t="shared" si="1173"/>
        <v>222</v>
      </c>
      <c r="P435" s="157">
        <f t="shared" si="1173"/>
        <v>206</v>
      </c>
      <c r="Q435" s="158">
        <f t="shared" si="1173"/>
        <v>222</v>
      </c>
      <c r="R435" s="155">
        <v>32</v>
      </c>
      <c r="S435" s="156">
        <v>31</v>
      </c>
      <c r="T435" s="157">
        <f t="shared" si="1174"/>
        <v>32</v>
      </c>
      <c r="U435" s="158">
        <f t="shared" si="1174"/>
        <v>31</v>
      </c>
      <c r="V435" s="155">
        <v>10</v>
      </c>
      <c r="W435" s="156">
        <v>2</v>
      </c>
      <c r="X435" s="157">
        <f t="shared" si="1175"/>
        <v>10</v>
      </c>
      <c r="Y435" s="158">
        <f t="shared" si="1175"/>
        <v>2</v>
      </c>
      <c r="Z435" s="155"/>
      <c r="AA435" s="156"/>
      <c r="AB435" s="157">
        <f t="shared" si="1176"/>
        <v>0</v>
      </c>
      <c r="AC435" s="158">
        <f t="shared" si="1176"/>
        <v>0</v>
      </c>
      <c r="AD435" s="157">
        <f t="shared" si="1177"/>
        <v>42</v>
      </c>
      <c r="AE435" s="158">
        <f t="shared" si="1177"/>
        <v>33</v>
      </c>
      <c r="AF435" s="157">
        <f t="shared" si="1178"/>
        <v>42</v>
      </c>
      <c r="AG435" s="158">
        <f t="shared" si="1178"/>
        <v>33</v>
      </c>
      <c r="AH435" s="155">
        <v>1.6875</v>
      </c>
      <c r="AI435" s="156">
        <v>1.74193548387097</v>
      </c>
      <c r="AJ435" s="157">
        <f t="shared" si="1179"/>
        <v>54</v>
      </c>
      <c r="AK435" s="157">
        <f t="shared" si="1179"/>
        <v>54.000000000000071</v>
      </c>
      <c r="AL435" s="155">
        <v>3.05</v>
      </c>
      <c r="AM435" s="156">
        <v>2.5</v>
      </c>
      <c r="AN435" s="157">
        <f t="shared" si="1180"/>
        <v>30.5</v>
      </c>
      <c r="AO435" s="157">
        <f t="shared" si="1180"/>
        <v>5</v>
      </c>
      <c r="AP435" s="155"/>
      <c r="AQ435" s="156"/>
      <c r="AR435" s="157">
        <f t="shared" si="1181"/>
        <v>0</v>
      </c>
      <c r="AS435" s="158">
        <f t="shared" si="1181"/>
        <v>0</v>
      </c>
      <c r="AT435" s="157">
        <f t="shared" si="1182"/>
        <v>2.0119047619047619</v>
      </c>
      <c r="AU435" s="158">
        <f t="shared" si="1182"/>
        <v>1.7878787878787901</v>
      </c>
      <c r="AV435" s="157">
        <f t="shared" si="1183"/>
        <v>84.5</v>
      </c>
      <c r="AW435" s="158">
        <f t="shared" si="1183"/>
        <v>59.000000000000071</v>
      </c>
      <c r="AX435" s="155">
        <v>61.53125</v>
      </c>
      <c r="AY435" s="156">
        <v>62.322580645161302</v>
      </c>
      <c r="AZ435" s="157">
        <f t="shared" si="1184"/>
        <v>1969</v>
      </c>
      <c r="BA435" s="158">
        <f t="shared" si="1184"/>
        <v>1932.0000000000005</v>
      </c>
      <c r="BB435" s="155">
        <v>68.400000000000006</v>
      </c>
      <c r="BC435" s="156">
        <v>71.5</v>
      </c>
      <c r="BD435" s="157">
        <f t="shared" si="1185"/>
        <v>684</v>
      </c>
      <c r="BE435" s="158">
        <f t="shared" si="1185"/>
        <v>143</v>
      </c>
      <c r="BF435" s="155"/>
      <c r="BG435" s="156"/>
      <c r="BH435" s="157">
        <f t="shared" si="1186"/>
        <v>0</v>
      </c>
      <c r="BI435" s="158">
        <f t="shared" si="1186"/>
        <v>0</v>
      </c>
      <c r="BJ435" s="157">
        <f t="shared" si="1187"/>
        <v>63.166666666666664</v>
      </c>
      <c r="BK435" s="158">
        <f t="shared" si="1187"/>
        <v>62.87878787878789</v>
      </c>
      <c r="BL435" s="157">
        <f t="shared" si="1188"/>
        <v>2653</v>
      </c>
      <c r="BM435" s="158">
        <f t="shared" si="1188"/>
        <v>2075.0000000000005</v>
      </c>
      <c r="BN435" s="155">
        <v>73</v>
      </c>
      <c r="BO435" s="156">
        <v>102</v>
      </c>
      <c r="BP435" s="157">
        <f t="shared" si="1189"/>
        <v>73</v>
      </c>
      <c r="BQ435" s="158">
        <f t="shared" si="1189"/>
        <v>102</v>
      </c>
      <c r="BR435" s="155">
        <v>67</v>
      </c>
      <c r="BS435" s="156">
        <v>57</v>
      </c>
      <c r="BT435" s="157">
        <f t="shared" si="1190"/>
        <v>67</v>
      </c>
      <c r="BU435" s="158">
        <f t="shared" si="1190"/>
        <v>57</v>
      </c>
      <c r="BV435" s="155"/>
      <c r="BW435" s="156"/>
      <c r="BX435" s="157">
        <f t="shared" si="1191"/>
        <v>0</v>
      </c>
      <c r="BY435" s="158">
        <f t="shared" si="1191"/>
        <v>0</v>
      </c>
      <c r="BZ435" s="157">
        <f t="shared" si="1192"/>
        <v>140</v>
      </c>
      <c r="CA435" s="158">
        <f t="shared" si="1192"/>
        <v>159</v>
      </c>
      <c r="CB435" s="157">
        <f t="shared" si="1193"/>
        <v>140</v>
      </c>
      <c r="CC435" s="158">
        <f t="shared" si="1193"/>
        <v>159</v>
      </c>
      <c r="CD435" s="155">
        <v>2.68493150684932</v>
      </c>
      <c r="CE435" s="156">
        <v>2.62745098039216</v>
      </c>
      <c r="CF435" s="157">
        <f t="shared" si="1194"/>
        <v>196.00000000000037</v>
      </c>
      <c r="CG435" s="158">
        <f t="shared" si="1194"/>
        <v>268.00000000000034</v>
      </c>
      <c r="CH435" s="155">
        <v>3.9328358208955199</v>
      </c>
      <c r="CI435" s="156">
        <v>4.8596491228070198</v>
      </c>
      <c r="CJ435" s="157">
        <f t="shared" si="1195"/>
        <v>263.49999999999983</v>
      </c>
      <c r="CK435" s="158">
        <f t="shared" si="1195"/>
        <v>277.00000000000011</v>
      </c>
      <c r="CL435" s="155"/>
      <c r="CM435" s="156"/>
      <c r="CN435" s="157">
        <f t="shared" si="1196"/>
        <v>0</v>
      </c>
      <c r="CO435" s="158">
        <f t="shared" si="1196"/>
        <v>0</v>
      </c>
      <c r="CP435" s="157">
        <f t="shared" si="1197"/>
        <v>3.2821428571428588</v>
      </c>
      <c r="CQ435" s="158">
        <f t="shared" si="1197"/>
        <v>3.4276729559748458</v>
      </c>
      <c r="CR435" s="157">
        <f t="shared" si="1198"/>
        <v>459.50000000000023</v>
      </c>
      <c r="CS435" s="158">
        <f t="shared" si="1198"/>
        <v>545.00000000000045</v>
      </c>
      <c r="CT435" s="155">
        <v>66.876712328767098</v>
      </c>
      <c r="CU435" s="156">
        <v>63.029411764705898</v>
      </c>
      <c r="CV435" s="157">
        <f t="shared" si="1199"/>
        <v>4881.9999999999982</v>
      </c>
      <c r="CW435" s="158">
        <f t="shared" si="1199"/>
        <v>6429.0000000000018</v>
      </c>
      <c r="CX435" s="155">
        <v>71.850746268656707</v>
      </c>
      <c r="CY435" s="156">
        <v>72.192982456140399</v>
      </c>
      <c r="CZ435" s="157">
        <f t="shared" si="1200"/>
        <v>4813.9999999999991</v>
      </c>
      <c r="DA435" s="158">
        <f t="shared" si="1200"/>
        <v>4115.0000000000027</v>
      </c>
      <c r="DB435" s="155"/>
      <c r="DC435" s="156"/>
      <c r="DD435" s="157">
        <f t="shared" si="1201"/>
        <v>0</v>
      </c>
      <c r="DE435" s="158">
        <f t="shared" si="1201"/>
        <v>0</v>
      </c>
      <c r="DF435" s="157">
        <f t="shared" si="1202"/>
        <v>69.257142857142824</v>
      </c>
      <c r="DG435" s="158">
        <f t="shared" si="1202"/>
        <v>66.314465408805049</v>
      </c>
      <c r="DH435" s="157">
        <f t="shared" si="1203"/>
        <v>9695.9999999999945</v>
      </c>
      <c r="DI435" s="158">
        <f t="shared" si="1203"/>
        <v>10544.000000000004</v>
      </c>
      <c r="DJ435" s="157">
        <f t="shared" si="1204"/>
        <v>182</v>
      </c>
      <c r="DK435" s="158">
        <f t="shared" si="1204"/>
        <v>192</v>
      </c>
      <c r="DL435" s="157">
        <f t="shared" si="1204"/>
        <v>182</v>
      </c>
      <c r="DM435" s="158">
        <f t="shared" si="1204"/>
        <v>192</v>
      </c>
      <c r="DN435" s="157">
        <f t="shared" si="1205"/>
        <v>2.9890109890109904</v>
      </c>
      <c r="DO435" s="158">
        <f t="shared" si="1205"/>
        <v>3.1458333333333361</v>
      </c>
      <c r="DP435" s="157">
        <f t="shared" si="1206"/>
        <v>544.00000000000023</v>
      </c>
      <c r="DQ435" s="158">
        <f t="shared" si="1206"/>
        <v>604.00000000000057</v>
      </c>
      <c r="DR435" s="157">
        <f t="shared" si="1207"/>
        <v>67.851648351648322</v>
      </c>
      <c r="DS435" s="158">
        <f t="shared" si="1207"/>
        <v>65.723958333333357</v>
      </c>
      <c r="DT435" s="157">
        <f t="shared" si="1208"/>
        <v>12348.999999999995</v>
      </c>
      <c r="DU435" s="158">
        <f t="shared" si="1208"/>
        <v>12619.000000000004</v>
      </c>
      <c r="DV435" s="155">
        <v>15</v>
      </c>
      <c r="DW435" s="156">
        <v>15</v>
      </c>
      <c r="DX435" s="157">
        <f t="shared" si="1209"/>
        <v>15</v>
      </c>
      <c r="DY435" s="158">
        <f t="shared" si="1209"/>
        <v>15</v>
      </c>
      <c r="DZ435" s="155">
        <v>8</v>
      </c>
      <c r="EA435" s="156">
        <v>7</v>
      </c>
      <c r="EB435" s="157">
        <f t="shared" si="1210"/>
        <v>8</v>
      </c>
      <c r="EC435" s="158">
        <f t="shared" si="1210"/>
        <v>7</v>
      </c>
      <c r="ED435" s="155"/>
      <c r="EE435" s="156"/>
      <c r="EF435" s="157">
        <f t="shared" si="1211"/>
        <v>0</v>
      </c>
      <c r="EG435" s="158">
        <f t="shared" si="1211"/>
        <v>0</v>
      </c>
      <c r="EH435" s="157">
        <f t="shared" si="1212"/>
        <v>23</v>
      </c>
      <c r="EI435" s="158">
        <f t="shared" si="1212"/>
        <v>22</v>
      </c>
      <c r="EJ435" s="157">
        <f t="shared" si="1213"/>
        <v>23</v>
      </c>
      <c r="EK435" s="158">
        <f t="shared" si="1213"/>
        <v>22</v>
      </c>
      <c r="EL435" s="155">
        <v>2.4666666666666699</v>
      </c>
      <c r="EM435" s="156">
        <v>2.2999999999999998</v>
      </c>
      <c r="EN435" s="157">
        <f t="shared" si="1214"/>
        <v>37.00000000000005</v>
      </c>
      <c r="EO435" s="158">
        <f t="shared" si="1214"/>
        <v>34.5</v>
      </c>
      <c r="EP435" s="155">
        <v>4.4375</v>
      </c>
      <c r="EQ435" s="156">
        <v>4.8571428571428603</v>
      </c>
      <c r="ER435" s="157">
        <f t="shared" si="1215"/>
        <v>35.5</v>
      </c>
      <c r="ES435" s="158">
        <f t="shared" si="1215"/>
        <v>34.000000000000021</v>
      </c>
      <c r="ET435" s="155"/>
      <c r="EU435" s="156"/>
      <c r="EV435" s="157">
        <f t="shared" si="1216"/>
        <v>0</v>
      </c>
      <c r="EW435" s="158">
        <f t="shared" si="1216"/>
        <v>0</v>
      </c>
      <c r="EX435" s="157">
        <f t="shared" si="1217"/>
        <v>3.1521739130434807</v>
      </c>
      <c r="EY435" s="158">
        <f t="shared" si="1217"/>
        <v>3.1136363636363651</v>
      </c>
      <c r="EZ435" s="157">
        <f t="shared" si="1218"/>
        <v>72.500000000000057</v>
      </c>
      <c r="FA435" s="158">
        <f t="shared" si="1218"/>
        <v>68.500000000000028</v>
      </c>
      <c r="FB435" s="155">
        <v>40.3333333333333</v>
      </c>
      <c r="FC435" s="156">
        <v>54.3333333333333</v>
      </c>
      <c r="FD435" s="157">
        <f t="shared" si="1219"/>
        <v>604.99999999999955</v>
      </c>
      <c r="FE435" s="158">
        <f t="shared" si="1219"/>
        <v>814.99999999999955</v>
      </c>
      <c r="FF435" s="155">
        <v>51.875</v>
      </c>
      <c r="FG435" s="156">
        <v>55.857142857142897</v>
      </c>
      <c r="FH435" s="157">
        <f t="shared" si="1220"/>
        <v>415</v>
      </c>
      <c r="FI435" s="158">
        <f t="shared" si="1220"/>
        <v>391.00000000000028</v>
      </c>
      <c r="FJ435" s="155"/>
      <c r="FK435" s="156"/>
      <c r="FL435" s="157">
        <f t="shared" si="1221"/>
        <v>0</v>
      </c>
      <c r="FM435" s="158">
        <f t="shared" si="1221"/>
        <v>0</v>
      </c>
      <c r="FN435" s="157">
        <f t="shared" si="1222"/>
        <v>44.347826086956502</v>
      </c>
      <c r="FO435" s="158">
        <f t="shared" si="1222"/>
        <v>54.818181818181806</v>
      </c>
      <c r="FP435" s="157">
        <f t="shared" si="1223"/>
        <v>1019.9999999999995</v>
      </c>
      <c r="FQ435" s="158">
        <f t="shared" si="1223"/>
        <v>1205.9999999999998</v>
      </c>
      <c r="FR435" s="155">
        <v>1</v>
      </c>
      <c r="FS435" s="156">
        <v>8</v>
      </c>
      <c r="FT435" s="157">
        <f t="shared" si="1224"/>
        <v>1</v>
      </c>
      <c r="FU435" s="158">
        <f t="shared" si="1224"/>
        <v>8</v>
      </c>
      <c r="FV435" s="155">
        <v>11</v>
      </c>
      <c r="FW435" s="156">
        <v>1.875</v>
      </c>
      <c r="FX435" s="157">
        <f t="shared" si="1225"/>
        <v>11</v>
      </c>
      <c r="FY435" s="158">
        <f t="shared" si="1225"/>
        <v>15</v>
      </c>
      <c r="FZ435" s="155">
        <v>33</v>
      </c>
      <c r="GA435" s="156">
        <v>26.375</v>
      </c>
      <c r="GB435" s="157">
        <f t="shared" si="1226"/>
        <v>33</v>
      </c>
      <c r="GC435" s="158">
        <f t="shared" si="1226"/>
        <v>211</v>
      </c>
      <c r="GD435" s="157">
        <f t="shared" si="1227"/>
        <v>120</v>
      </c>
      <c r="GE435" s="158">
        <f t="shared" si="1227"/>
        <v>148</v>
      </c>
      <c r="GF435" s="157">
        <f t="shared" si="1227"/>
        <v>120</v>
      </c>
      <c r="GG435" s="158">
        <f t="shared" si="1227"/>
        <v>148</v>
      </c>
      <c r="GH435" s="157">
        <f t="shared" si="1228"/>
        <v>287.0000000000004</v>
      </c>
      <c r="GI435" s="158">
        <f t="shared" si="1228"/>
        <v>356.5000000000004</v>
      </c>
      <c r="GJ435" s="157">
        <f t="shared" si="1229"/>
        <v>7455.9999999999982</v>
      </c>
      <c r="GK435" s="158">
        <f t="shared" si="1229"/>
        <v>9176.0000000000018</v>
      </c>
      <c r="GL435" s="157">
        <f t="shared" si="1230"/>
        <v>85</v>
      </c>
      <c r="GM435" s="158">
        <f t="shared" si="1230"/>
        <v>66</v>
      </c>
      <c r="GN435" s="157">
        <f t="shared" si="1230"/>
        <v>85</v>
      </c>
      <c r="GO435" s="158">
        <f t="shared" si="1230"/>
        <v>66</v>
      </c>
      <c r="GP435" s="157">
        <f t="shared" si="1231"/>
        <v>329.49999999999983</v>
      </c>
      <c r="GQ435" s="158">
        <f t="shared" si="1231"/>
        <v>316.00000000000011</v>
      </c>
      <c r="GR435" s="157">
        <f t="shared" si="1232"/>
        <v>5912.9999999999991</v>
      </c>
      <c r="GS435" s="158">
        <f t="shared" si="1232"/>
        <v>4649.0000000000027</v>
      </c>
      <c r="GT435" s="157">
        <f t="shared" si="1233"/>
        <v>205</v>
      </c>
      <c r="GU435" s="158">
        <f t="shared" si="1233"/>
        <v>214</v>
      </c>
      <c r="GV435" s="157">
        <f t="shared" si="1233"/>
        <v>205</v>
      </c>
      <c r="GW435" s="158">
        <f t="shared" si="1233"/>
        <v>214</v>
      </c>
      <c r="GX435" s="157">
        <f t="shared" si="1234"/>
        <v>616.50000000000023</v>
      </c>
      <c r="GY435" s="158">
        <f t="shared" si="1234"/>
        <v>672.50000000000045</v>
      </c>
      <c r="GZ435" s="157">
        <f t="shared" si="1234"/>
        <v>13368.999999999996</v>
      </c>
      <c r="HA435" s="158">
        <f t="shared" si="1234"/>
        <v>13825.000000000004</v>
      </c>
      <c r="HB435" s="157">
        <f t="shared" si="1235"/>
        <v>0</v>
      </c>
      <c r="HC435" s="158">
        <f t="shared" si="1235"/>
        <v>0</v>
      </c>
      <c r="HD435" s="157">
        <f t="shared" si="1235"/>
        <v>0</v>
      </c>
      <c r="HE435" s="158">
        <f t="shared" si="1235"/>
        <v>0</v>
      </c>
      <c r="HF435" s="157" t="str">
        <f t="shared" si="1236"/>
        <v/>
      </c>
      <c r="HG435" s="158" t="str">
        <f t="shared" si="1236"/>
        <v/>
      </c>
      <c r="HH435" s="157" t="str">
        <f t="shared" si="1237"/>
        <v/>
      </c>
      <c r="HI435" s="158" t="str">
        <f t="shared" si="1237"/>
        <v/>
      </c>
      <c r="HJ435" s="157">
        <f t="shared" si="1238"/>
        <v>627.50000000000023</v>
      </c>
      <c r="HK435" s="158">
        <f t="shared" si="1238"/>
        <v>687.50000000000057</v>
      </c>
      <c r="HL435" s="157">
        <f t="shared" si="1239"/>
        <v>13401.999999999995</v>
      </c>
      <c r="HM435" s="158">
        <f t="shared" si="1239"/>
        <v>14036.000000000004</v>
      </c>
    </row>
    <row r="436" spans="1:221">
      <c r="A436" s="12" t="s">
        <v>809</v>
      </c>
      <c r="B436" s="11" t="s">
        <v>847</v>
      </c>
      <c r="C436" s="6"/>
      <c r="D436" s="9">
        <v>233648</v>
      </c>
      <c r="E436" s="9">
        <v>10</v>
      </c>
      <c r="F436" s="155">
        <v>307</v>
      </c>
      <c r="G436" s="156">
        <v>300</v>
      </c>
      <c r="H436" s="155">
        <v>0</v>
      </c>
      <c r="I436" s="156">
        <v>0</v>
      </c>
      <c r="J436" s="157">
        <f t="shared" si="1172"/>
        <v>307</v>
      </c>
      <c r="K436" s="158">
        <f t="shared" si="1172"/>
        <v>300</v>
      </c>
      <c r="L436" s="155">
        <v>70</v>
      </c>
      <c r="M436" s="156">
        <v>66</v>
      </c>
      <c r="N436" s="157">
        <f t="shared" si="1173"/>
        <v>306</v>
      </c>
      <c r="O436" s="158">
        <f t="shared" si="1173"/>
        <v>300</v>
      </c>
      <c r="P436" s="157">
        <f t="shared" si="1173"/>
        <v>306</v>
      </c>
      <c r="Q436" s="158">
        <f t="shared" si="1173"/>
        <v>300</v>
      </c>
      <c r="R436" s="155">
        <v>117</v>
      </c>
      <c r="S436" s="156">
        <v>133</v>
      </c>
      <c r="T436" s="157">
        <f t="shared" si="1174"/>
        <v>117</v>
      </c>
      <c r="U436" s="158">
        <f t="shared" si="1174"/>
        <v>133</v>
      </c>
      <c r="V436" s="155">
        <v>7</v>
      </c>
      <c r="W436" s="156">
        <v>16</v>
      </c>
      <c r="X436" s="157">
        <f t="shared" si="1175"/>
        <v>7</v>
      </c>
      <c r="Y436" s="158">
        <f t="shared" si="1175"/>
        <v>16</v>
      </c>
      <c r="Z436" s="155"/>
      <c r="AA436" s="156"/>
      <c r="AB436" s="157">
        <f t="shared" si="1176"/>
        <v>0</v>
      </c>
      <c r="AC436" s="158">
        <f t="shared" si="1176"/>
        <v>0</v>
      </c>
      <c r="AD436" s="157">
        <f t="shared" si="1177"/>
        <v>124</v>
      </c>
      <c r="AE436" s="158">
        <f t="shared" si="1177"/>
        <v>149</v>
      </c>
      <c r="AF436" s="157">
        <f t="shared" si="1178"/>
        <v>124</v>
      </c>
      <c r="AG436" s="158">
        <f t="shared" si="1178"/>
        <v>149</v>
      </c>
      <c r="AH436" s="155">
        <v>2.9572649572649601</v>
      </c>
      <c r="AI436" s="156">
        <v>3.1654135338345899</v>
      </c>
      <c r="AJ436" s="157">
        <f t="shared" si="1179"/>
        <v>346.00000000000034</v>
      </c>
      <c r="AK436" s="157">
        <f t="shared" si="1179"/>
        <v>421.00000000000045</v>
      </c>
      <c r="AL436" s="155">
        <v>2.4285714285714302</v>
      </c>
      <c r="AM436" s="156">
        <v>4.0625</v>
      </c>
      <c r="AN436" s="157">
        <f t="shared" si="1180"/>
        <v>17.000000000000011</v>
      </c>
      <c r="AO436" s="157">
        <f t="shared" si="1180"/>
        <v>65</v>
      </c>
      <c r="AP436" s="155"/>
      <c r="AQ436" s="156"/>
      <c r="AR436" s="157">
        <f t="shared" si="1181"/>
        <v>0</v>
      </c>
      <c r="AS436" s="158">
        <f t="shared" si="1181"/>
        <v>0</v>
      </c>
      <c r="AT436" s="157">
        <f t="shared" si="1182"/>
        <v>2.9274193548387126</v>
      </c>
      <c r="AU436" s="158">
        <f t="shared" si="1182"/>
        <v>3.2617449664429561</v>
      </c>
      <c r="AV436" s="157">
        <f t="shared" si="1183"/>
        <v>363.00000000000034</v>
      </c>
      <c r="AW436" s="158">
        <f t="shared" si="1183"/>
        <v>486.00000000000045</v>
      </c>
      <c r="AX436" s="155">
        <v>87.658119658119702</v>
      </c>
      <c r="AY436" s="156">
        <v>89.924812030075202</v>
      </c>
      <c r="AZ436" s="157">
        <f t="shared" si="1184"/>
        <v>10256.000000000005</v>
      </c>
      <c r="BA436" s="158">
        <f t="shared" si="1184"/>
        <v>11960.000000000002</v>
      </c>
      <c r="BB436" s="155">
        <v>77.857142857142904</v>
      </c>
      <c r="BC436" s="156">
        <v>98.1875</v>
      </c>
      <c r="BD436" s="157">
        <f t="shared" si="1185"/>
        <v>545.00000000000034</v>
      </c>
      <c r="BE436" s="158">
        <f t="shared" si="1185"/>
        <v>1571</v>
      </c>
      <c r="BF436" s="155"/>
      <c r="BG436" s="156"/>
      <c r="BH436" s="157">
        <f t="shared" si="1186"/>
        <v>0</v>
      </c>
      <c r="BI436" s="158">
        <f t="shared" si="1186"/>
        <v>0</v>
      </c>
      <c r="BJ436" s="157">
        <f t="shared" si="1187"/>
        <v>87.104838709677466</v>
      </c>
      <c r="BK436" s="158">
        <f t="shared" si="1187"/>
        <v>90.812080536912759</v>
      </c>
      <c r="BL436" s="157">
        <f t="shared" si="1188"/>
        <v>10801.000000000005</v>
      </c>
      <c r="BM436" s="158">
        <f t="shared" si="1188"/>
        <v>13531.000000000002</v>
      </c>
      <c r="BN436" s="155">
        <v>51</v>
      </c>
      <c r="BO436" s="156">
        <v>47</v>
      </c>
      <c r="BP436" s="157">
        <f t="shared" si="1189"/>
        <v>51</v>
      </c>
      <c r="BQ436" s="158">
        <f t="shared" si="1189"/>
        <v>47</v>
      </c>
      <c r="BR436" s="155">
        <v>38</v>
      </c>
      <c r="BS436" s="156">
        <v>35</v>
      </c>
      <c r="BT436" s="157">
        <f t="shared" si="1190"/>
        <v>38</v>
      </c>
      <c r="BU436" s="158">
        <f t="shared" si="1190"/>
        <v>35</v>
      </c>
      <c r="BV436" s="155"/>
      <c r="BW436" s="156"/>
      <c r="BX436" s="157">
        <f t="shared" si="1191"/>
        <v>0</v>
      </c>
      <c r="BY436" s="158">
        <f t="shared" si="1191"/>
        <v>0</v>
      </c>
      <c r="BZ436" s="157">
        <f t="shared" si="1192"/>
        <v>89</v>
      </c>
      <c r="CA436" s="158">
        <f t="shared" si="1192"/>
        <v>82</v>
      </c>
      <c r="CB436" s="157">
        <f t="shared" si="1193"/>
        <v>89</v>
      </c>
      <c r="CC436" s="158">
        <f t="shared" si="1193"/>
        <v>82</v>
      </c>
      <c r="CD436" s="155">
        <v>5.5490196078431397</v>
      </c>
      <c r="CE436" s="156">
        <v>5.7021276595744697</v>
      </c>
      <c r="CF436" s="157">
        <f t="shared" si="1194"/>
        <v>283.00000000000011</v>
      </c>
      <c r="CG436" s="158">
        <f t="shared" si="1194"/>
        <v>268.00000000000006</v>
      </c>
      <c r="CH436" s="155">
        <v>10.671052631578901</v>
      </c>
      <c r="CI436" s="156">
        <v>8.1142857142857103</v>
      </c>
      <c r="CJ436" s="157">
        <f t="shared" si="1195"/>
        <v>405.49999999999824</v>
      </c>
      <c r="CK436" s="158">
        <f t="shared" si="1195"/>
        <v>283.99999999999989</v>
      </c>
      <c r="CL436" s="155"/>
      <c r="CM436" s="156"/>
      <c r="CN436" s="157">
        <f t="shared" si="1196"/>
        <v>0</v>
      </c>
      <c r="CO436" s="158">
        <f t="shared" si="1196"/>
        <v>0</v>
      </c>
      <c r="CP436" s="157">
        <f t="shared" si="1197"/>
        <v>7.7359550561797574</v>
      </c>
      <c r="CQ436" s="158">
        <f t="shared" si="1197"/>
        <v>6.7317073170731705</v>
      </c>
      <c r="CR436" s="157">
        <f t="shared" si="1198"/>
        <v>688.49999999999841</v>
      </c>
      <c r="CS436" s="158">
        <f t="shared" si="1198"/>
        <v>552</v>
      </c>
      <c r="CT436" s="155">
        <v>88.862745098039198</v>
      </c>
      <c r="CU436" s="156">
        <v>86.787234042553195</v>
      </c>
      <c r="CV436" s="157">
        <f t="shared" si="1199"/>
        <v>4531.9999999999991</v>
      </c>
      <c r="CW436" s="158">
        <f t="shared" si="1199"/>
        <v>4079</v>
      </c>
      <c r="CX436" s="155">
        <v>103.894736842105</v>
      </c>
      <c r="CY436" s="156">
        <v>99.371428571428595</v>
      </c>
      <c r="CZ436" s="157">
        <f t="shared" si="1200"/>
        <v>3947.99999999999</v>
      </c>
      <c r="DA436" s="158">
        <f t="shared" si="1200"/>
        <v>3478.0000000000009</v>
      </c>
      <c r="DB436" s="155"/>
      <c r="DC436" s="156"/>
      <c r="DD436" s="157">
        <f t="shared" si="1201"/>
        <v>0</v>
      </c>
      <c r="DE436" s="158">
        <f t="shared" si="1201"/>
        <v>0</v>
      </c>
      <c r="DF436" s="157">
        <f t="shared" si="1202"/>
        <v>95.280898876404365</v>
      </c>
      <c r="DG436" s="158">
        <f t="shared" si="1202"/>
        <v>92.158536585365866</v>
      </c>
      <c r="DH436" s="157">
        <f t="shared" si="1203"/>
        <v>8479.9999999999891</v>
      </c>
      <c r="DI436" s="158">
        <f t="shared" si="1203"/>
        <v>7557.0000000000009</v>
      </c>
      <c r="DJ436" s="157">
        <f t="shared" si="1204"/>
        <v>213</v>
      </c>
      <c r="DK436" s="158">
        <f t="shared" si="1204"/>
        <v>231</v>
      </c>
      <c r="DL436" s="157">
        <f t="shared" si="1204"/>
        <v>213</v>
      </c>
      <c r="DM436" s="158">
        <f t="shared" si="1204"/>
        <v>231</v>
      </c>
      <c r="DN436" s="157">
        <f t="shared" si="1205"/>
        <v>4.9366197183098528</v>
      </c>
      <c r="DO436" s="158">
        <f t="shared" si="1205"/>
        <v>4.4935064935064952</v>
      </c>
      <c r="DP436" s="157">
        <f t="shared" si="1206"/>
        <v>1051.4999999999986</v>
      </c>
      <c r="DQ436" s="158">
        <f t="shared" si="1206"/>
        <v>1038.0000000000005</v>
      </c>
      <c r="DR436" s="157">
        <f t="shared" si="1207"/>
        <v>90.521126760563348</v>
      </c>
      <c r="DS436" s="158">
        <f t="shared" si="1207"/>
        <v>91.2900432900433</v>
      </c>
      <c r="DT436" s="157">
        <f t="shared" si="1208"/>
        <v>19280.999999999993</v>
      </c>
      <c r="DU436" s="158">
        <f t="shared" si="1208"/>
        <v>21088.000000000004</v>
      </c>
      <c r="DV436" s="155">
        <v>11</v>
      </c>
      <c r="DW436" s="156">
        <v>10</v>
      </c>
      <c r="DX436" s="157">
        <f t="shared" si="1209"/>
        <v>11</v>
      </c>
      <c r="DY436" s="158">
        <f t="shared" si="1209"/>
        <v>10</v>
      </c>
      <c r="DZ436" s="155">
        <v>42</v>
      </c>
      <c r="EA436" s="156">
        <v>30</v>
      </c>
      <c r="EB436" s="157">
        <f t="shared" si="1210"/>
        <v>42</v>
      </c>
      <c r="EC436" s="158">
        <f t="shared" si="1210"/>
        <v>30</v>
      </c>
      <c r="ED436" s="155"/>
      <c r="EE436" s="156"/>
      <c r="EF436" s="157">
        <f t="shared" si="1211"/>
        <v>0</v>
      </c>
      <c r="EG436" s="158">
        <f t="shared" si="1211"/>
        <v>0</v>
      </c>
      <c r="EH436" s="157">
        <f t="shared" si="1212"/>
        <v>53</v>
      </c>
      <c r="EI436" s="158">
        <f t="shared" si="1212"/>
        <v>40</v>
      </c>
      <c r="EJ436" s="157">
        <f t="shared" si="1213"/>
        <v>53</v>
      </c>
      <c r="EK436" s="158">
        <f t="shared" si="1213"/>
        <v>40</v>
      </c>
      <c r="EL436" s="155">
        <v>5.5454545454545503</v>
      </c>
      <c r="EM436" s="156">
        <v>4.05</v>
      </c>
      <c r="EN436" s="157">
        <f t="shared" si="1214"/>
        <v>61.000000000000057</v>
      </c>
      <c r="EO436" s="158">
        <f t="shared" si="1214"/>
        <v>40.5</v>
      </c>
      <c r="EP436" s="155">
        <v>3.5714285714285698</v>
      </c>
      <c r="EQ436" s="156">
        <v>3.45</v>
      </c>
      <c r="ER436" s="157">
        <f t="shared" si="1215"/>
        <v>149.99999999999994</v>
      </c>
      <c r="ES436" s="158">
        <f t="shared" si="1215"/>
        <v>103.5</v>
      </c>
      <c r="ET436" s="155"/>
      <c r="EU436" s="156"/>
      <c r="EV436" s="157">
        <f t="shared" si="1216"/>
        <v>0</v>
      </c>
      <c r="EW436" s="158">
        <f t="shared" si="1216"/>
        <v>0</v>
      </c>
      <c r="EX436" s="157">
        <f t="shared" si="1217"/>
        <v>3.9811320754716979</v>
      </c>
      <c r="EY436" s="158">
        <f t="shared" si="1217"/>
        <v>3.6</v>
      </c>
      <c r="EZ436" s="157">
        <f t="shared" si="1218"/>
        <v>211</v>
      </c>
      <c r="FA436" s="158">
        <f t="shared" si="1218"/>
        <v>144</v>
      </c>
      <c r="FB436" s="155">
        <v>69.727272727272705</v>
      </c>
      <c r="FC436" s="156">
        <v>74.099999999999994</v>
      </c>
      <c r="FD436" s="157">
        <f t="shared" si="1219"/>
        <v>766.99999999999977</v>
      </c>
      <c r="FE436" s="158">
        <f t="shared" si="1219"/>
        <v>741</v>
      </c>
      <c r="FF436" s="155">
        <v>53.428571428571402</v>
      </c>
      <c r="FG436" s="156">
        <v>57.3333333333333</v>
      </c>
      <c r="FH436" s="157">
        <f t="shared" si="1220"/>
        <v>2243.9999999999991</v>
      </c>
      <c r="FI436" s="158">
        <f t="shared" si="1220"/>
        <v>1719.9999999999991</v>
      </c>
      <c r="FJ436" s="155"/>
      <c r="FK436" s="156"/>
      <c r="FL436" s="157">
        <f t="shared" si="1221"/>
        <v>0</v>
      </c>
      <c r="FM436" s="158">
        <f t="shared" si="1221"/>
        <v>0</v>
      </c>
      <c r="FN436" s="157">
        <f t="shared" si="1222"/>
        <v>56.811320754716967</v>
      </c>
      <c r="FO436" s="158">
        <f t="shared" si="1222"/>
        <v>61.524999999999977</v>
      </c>
      <c r="FP436" s="157">
        <f t="shared" si="1223"/>
        <v>3010.9999999999991</v>
      </c>
      <c r="FQ436" s="158">
        <f t="shared" si="1223"/>
        <v>2460.9999999999991</v>
      </c>
      <c r="FR436" s="155">
        <v>40</v>
      </c>
      <c r="FS436" s="156">
        <v>29</v>
      </c>
      <c r="FT436" s="157">
        <f t="shared" si="1224"/>
        <v>40</v>
      </c>
      <c r="FU436" s="158">
        <f t="shared" si="1224"/>
        <v>29</v>
      </c>
      <c r="FV436" s="155">
        <v>11</v>
      </c>
      <c r="FW436" s="156">
        <v>8.6206896551724093</v>
      </c>
      <c r="FX436" s="157">
        <f t="shared" si="1225"/>
        <v>440</v>
      </c>
      <c r="FY436" s="158">
        <f t="shared" si="1225"/>
        <v>249.99999999999986</v>
      </c>
      <c r="FZ436" s="155">
        <v>91.55</v>
      </c>
      <c r="GA436" s="156">
        <v>88.379310344827601</v>
      </c>
      <c r="GB436" s="157">
        <f t="shared" si="1226"/>
        <v>3662</v>
      </c>
      <c r="GC436" s="158">
        <f t="shared" si="1226"/>
        <v>2563.0000000000005</v>
      </c>
      <c r="GD436" s="157">
        <f t="shared" si="1227"/>
        <v>179</v>
      </c>
      <c r="GE436" s="158">
        <f t="shared" si="1227"/>
        <v>190</v>
      </c>
      <c r="GF436" s="157">
        <f t="shared" si="1227"/>
        <v>179</v>
      </c>
      <c r="GG436" s="158">
        <f t="shared" si="1227"/>
        <v>190</v>
      </c>
      <c r="GH436" s="157">
        <f t="shared" si="1228"/>
        <v>690.00000000000045</v>
      </c>
      <c r="GI436" s="158">
        <f t="shared" si="1228"/>
        <v>729.50000000000045</v>
      </c>
      <c r="GJ436" s="157">
        <f t="shared" si="1229"/>
        <v>15555.000000000004</v>
      </c>
      <c r="GK436" s="158">
        <f t="shared" si="1229"/>
        <v>16780</v>
      </c>
      <c r="GL436" s="157">
        <f t="shared" si="1230"/>
        <v>87</v>
      </c>
      <c r="GM436" s="158">
        <f t="shared" si="1230"/>
        <v>81</v>
      </c>
      <c r="GN436" s="157">
        <f t="shared" si="1230"/>
        <v>87</v>
      </c>
      <c r="GO436" s="158">
        <f t="shared" si="1230"/>
        <v>81</v>
      </c>
      <c r="GP436" s="157">
        <f t="shared" si="1231"/>
        <v>572.49999999999818</v>
      </c>
      <c r="GQ436" s="158">
        <f t="shared" si="1231"/>
        <v>452.49999999999989</v>
      </c>
      <c r="GR436" s="157">
        <f t="shared" si="1232"/>
        <v>6736.9999999999891</v>
      </c>
      <c r="GS436" s="158">
        <f t="shared" si="1232"/>
        <v>6769</v>
      </c>
      <c r="GT436" s="157">
        <f t="shared" si="1233"/>
        <v>266</v>
      </c>
      <c r="GU436" s="158">
        <f t="shared" si="1233"/>
        <v>271</v>
      </c>
      <c r="GV436" s="157">
        <f t="shared" si="1233"/>
        <v>266</v>
      </c>
      <c r="GW436" s="158">
        <f t="shared" si="1233"/>
        <v>271</v>
      </c>
      <c r="GX436" s="157">
        <f t="shared" si="1234"/>
        <v>1262.4999999999986</v>
      </c>
      <c r="GY436" s="158">
        <f t="shared" si="1234"/>
        <v>1182.0000000000005</v>
      </c>
      <c r="GZ436" s="157">
        <f t="shared" si="1234"/>
        <v>22291.999999999993</v>
      </c>
      <c r="HA436" s="158">
        <f t="shared" si="1234"/>
        <v>23549</v>
      </c>
      <c r="HB436" s="157">
        <f t="shared" si="1235"/>
        <v>0</v>
      </c>
      <c r="HC436" s="158">
        <f t="shared" si="1235"/>
        <v>0</v>
      </c>
      <c r="HD436" s="157">
        <f t="shared" si="1235"/>
        <v>0</v>
      </c>
      <c r="HE436" s="158">
        <f t="shared" si="1235"/>
        <v>0</v>
      </c>
      <c r="HF436" s="157" t="str">
        <f t="shared" si="1236"/>
        <v/>
      </c>
      <c r="HG436" s="158" t="str">
        <f t="shared" si="1236"/>
        <v/>
      </c>
      <c r="HH436" s="157" t="str">
        <f t="shared" si="1237"/>
        <v/>
      </c>
      <c r="HI436" s="158" t="str">
        <f t="shared" si="1237"/>
        <v/>
      </c>
      <c r="HJ436" s="157">
        <f t="shared" si="1238"/>
        <v>1702.4999999999986</v>
      </c>
      <c r="HK436" s="158">
        <f t="shared" si="1238"/>
        <v>1432.0000000000002</v>
      </c>
      <c r="HL436" s="157">
        <f t="shared" si="1239"/>
        <v>25953.999999999993</v>
      </c>
      <c r="HM436" s="158">
        <f t="shared" si="1239"/>
        <v>26112.000000000004</v>
      </c>
    </row>
    <row r="437" spans="1:221">
      <c r="A437" s="12" t="s">
        <v>809</v>
      </c>
      <c r="B437" s="11" t="s">
        <v>848</v>
      </c>
      <c r="C437" s="10"/>
      <c r="D437" s="9">
        <v>233903</v>
      </c>
      <c r="E437" s="9">
        <v>10</v>
      </c>
      <c r="F437" s="155">
        <v>247</v>
      </c>
      <c r="G437" s="156">
        <v>223</v>
      </c>
      <c r="H437" s="155">
        <v>0</v>
      </c>
      <c r="I437" s="156">
        <v>0</v>
      </c>
      <c r="J437" s="157">
        <f t="shared" si="1172"/>
        <v>247</v>
      </c>
      <c r="K437" s="158">
        <f t="shared" si="1172"/>
        <v>223</v>
      </c>
      <c r="L437" s="155">
        <v>70</v>
      </c>
      <c r="M437" s="156">
        <v>66</v>
      </c>
      <c r="N437" s="157">
        <f t="shared" si="1173"/>
        <v>246</v>
      </c>
      <c r="O437" s="158">
        <f t="shared" si="1173"/>
        <v>223</v>
      </c>
      <c r="P437" s="157">
        <f t="shared" si="1173"/>
        <v>246</v>
      </c>
      <c r="Q437" s="158">
        <f t="shared" si="1173"/>
        <v>223</v>
      </c>
      <c r="R437" s="155">
        <v>70</v>
      </c>
      <c r="S437" s="156">
        <v>59</v>
      </c>
      <c r="T437" s="157">
        <f t="shared" si="1174"/>
        <v>70</v>
      </c>
      <c r="U437" s="158">
        <f t="shared" si="1174"/>
        <v>59</v>
      </c>
      <c r="V437" s="155">
        <v>13</v>
      </c>
      <c r="W437" s="156">
        <v>15</v>
      </c>
      <c r="X437" s="157">
        <f t="shared" si="1175"/>
        <v>13</v>
      </c>
      <c r="Y437" s="158">
        <f t="shared" si="1175"/>
        <v>15</v>
      </c>
      <c r="Z437" s="155"/>
      <c r="AA437" s="156"/>
      <c r="AB437" s="157">
        <f t="shared" si="1176"/>
        <v>0</v>
      </c>
      <c r="AC437" s="158">
        <f t="shared" si="1176"/>
        <v>0</v>
      </c>
      <c r="AD437" s="157">
        <f t="shared" si="1177"/>
        <v>83</v>
      </c>
      <c r="AE437" s="158">
        <f t="shared" si="1177"/>
        <v>74</v>
      </c>
      <c r="AF437" s="157">
        <f t="shared" si="1178"/>
        <v>83</v>
      </c>
      <c r="AG437" s="158">
        <f t="shared" si="1178"/>
        <v>74</v>
      </c>
      <c r="AH437" s="155">
        <v>2.5285714285714298</v>
      </c>
      <c r="AI437" s="156">
        <v>2.5254237288135601</v>
      </c>
      <c r="AJ437" s="157">
        <f t="shared" si="1179"/>
        <v>177.00000000000009</v>
      </c>
      <c r="AK437" s="157">
        <f t="shared" si="1179"/>
        <v>149.00000000000006</v>
      </c>
      <c r="AL437" s="155">
        <v>3.3846153846153801</v>
      </c>
      <c r="AM437" s="156">
        <v>3.93333333333333</v>
      </c>
      <c r="AN437" s="157">
        <f t="shared" si="1180"/>
        <v>43.999999999999943</v>
      </c>
      <c r="AO437" s="157">
        <f t="shared" si="1180"/>
        <v>58.99999999999995</v>
      </c>
      <c r="AP437" s="155"/>
      <c r="AQ437" s="156"/>
      <c r="AR437" s="157">
        <f t="shared" si="1181"/>
        <v>0</v>
      </c>
      <c r="AS437" s="158">
        <f t="shared" si="1181"/>
        <v>0</v>
      </c>
      <c r="AT437" s="157">
        <f t="shared" si="1182"/>
        <v>2.6626506024096388</v>
      </c>
      <c r="AU437" s="158">
        <f t="shared" si="1182"/>
        <v>2.810810810810811</v>
      </c>
      <c r="AV437" s="157">
        <f t="shared" si="1183"/>
        <v>221.00000000000003</v>
      </c>
      <c r="AW437" s="158">
        <f t="shared" si="1183"/>
        <v>208</v>
      </c>
      <c r="AX437" s="155">
        <v>81.442857142857093</v>
      </c>
      <c r="AY437" s="156">
        <v>79.694915254237301</v>
      </c>
      <c r="AZ437" s="157">
        <f t="shared" si="1184"/>
        <v>5700.9999999999964</v>
      </c>
      <c r="BA437" s="158">
        <f t="shared" si="1184"/>
        <v>4702.0000000000009</v>
      </c>
      <c r="BB437" s="155">
        <v>84.692307692307693</v>
      </c>
      <c r="BC437" s="156">
        <v>81.533333333333303</v>
      </c>
      <c r="BD437" s="157">
        <f t="shared" si="1185"/>
        <v>1101</v>
      </c>
      <c r="BE437" s="158">
        <f t="shared" si="1185"/>
        <v>1222.9999999999995</v>
      </c>
      <c r="BF437" s="155"/>
      <c r="BG437" s="156"/>
      <c r="BH437" s="157">
        <f t="shared" si="1186"/>
        <v>0</v>
      </c>
      <c r="BI437" s="158">
        <f t="shared" si="1186"/>
        <v>0</v>
      </c>
      <c r="BJ437" s="157">
        <f t="shared" si="1187"/>
        <v>81.951807228915612</v>
      </c>
      <c r="BK437" s="158">
        <f t="shared" si="1187"/>
        <v>80.067567567567565</v>
      </c>
      <c r="BL437" s="157">
        <f t="shared" si="1188"/>
        <v>6801.9999999999955</v>
      </c>
      <c r="BM437" s="158">
        <f t="shared" si="1188"/>
        <v>5925</v>
      </c>
      <c r="BN437" s="155">
        <v>41</v>
      </c>
      <c r="BO437" s="156">
        <v>36</v>
      </c>
      <c r="BP437" s="157">
        <f t="shared" si="1189"/>
        <v>41</v>
      </c>
      <c r="BQ437" s="158">
        <f t="shared" si="1189"/>
        <v>36</v>
      </c>
      <c r="BR437" s="155">
        <v>48</v>
      </c>
      <c r="BS437" s="156">
        <v>46</v>
      </c>
      <c r="BT437" s="157">
        <f t="shared" si="1190"/>
        <v>48</v>
      </c>
      <c r="BU437" s="158">
        <f t="shared" si="1190"/>
        <v>46</v>
      </c>
      <c r="BV437" s="155"/>
      <c r="BW437" s="156"/>
      <c r="BX437" s="157">
        <f t="shared" si="1191"/>
        <v>0</v>
      </c>
      <c r="BY437" s="158">
        <f t="shared" si="1191"/>
        <v>0</v>
      </c>
      <c r="BZ437" s="157">
        <f t="shared" si="1192"/>
        <v>89</v>
      </c>
      <c r="CA437" s="158">
        <f t="shared" si="1192"/>
        <v>82</v>
      </c>
      <c r="CB437" s="157">
        <f t="shared" si="1193"/>
        <v>89</v>
      </c>
      <c r="CC437" s="158">
        <f t="shared" si="1193"/>
        <v>82</v>
      </c>
      <c r="CD437" s="155">
        <v>4.8170731707317103</v>
      </c>
      <c r="CE437" s="156">
        <v>6.2916666666666696</v>
      </c>
      <c r="CF437" s="157">
        <f t="shared" si="1194"/>
        <v>197.50000000000011</v>
      </c>
      <c r="CG437" s="158">
        <f t="shared" si="1194"/>
        <v>226.50000000000011</v>
      </c>
      <c r="CH437" s="155">
        <v>7.7395833333333304</v>
      </c>
      <c r="CI437" s="156">
        <v>8.5434782608695592</v>
      </c>
      <c r="CJ437" s="157">
        <f t="shared" si="1195"/>
        <v>371.49999999999989</v>
      </c>
      <c r="CK437" s="158">
        <f t="shared" si="1195"/>
        <v>392.99999999999972</v>
      </c>
      <c r="CL437" s="155"/>
      <c r="CM437" s="156"/>
      <c r="CN437" s="157">
        <f t="shared" si="1196"/>
        <v>0</v>
      </c>
      <c r="CO437" s="158">
        <f t="shared" si="1196"/>
        <v>0</v>
      </c>
      <c r="CP437" s="157">
        <f t="shared" si="1197"/>
        <v>6.393258426966292</v>
      </c>
      <c r="CQ437" s="158">
        <f t="shared" si="1197"/>
        <v>7.554878048780485</v>
      </c>
      <c r="CR437" s="157">
        <f t="shared" si="1198"/>
        <v>569</v>
      </c>
      <c r="CS437" s="158">
        <f t="shared" si="1198"/>
        <v>619.49999999999977</v>
      </c>
      <c r="CT437" s="155">
        <v>84.658536585365894</v>
      </c>
      <c r="CU437" s="156">
        <v>76.4444444444444</v>
      </c>
      <c r="CV437" s="157">
        <f t="shared" si="1199"/>
        <v>3471.0000000000018</v>
      </c>
      <c r="CW437" s="158">
        <f t="shared" si="1199"/>
        <v>2751.9999999999982</v>
      </c>
      <c r="CX437" s="155">
        <v>89.0625</v>
      </c>
      <c r="CY437" s="156">
        <v>89.7826086956522</v>
      </c>
      <c r="CZ437" s="157">
        <f t="shared" si="1200"/>
        <v>4275</v>
      </c>
      <c r="DA437" s="158">
        <f t="shared" si="1200"/>
        <v>4130.0000000000009</v>
      </c>
      <c r="DB437" s="155"/>
      <c r="DC437" s="156"/>
      <c r="DD437" s="157">
        <f t="shared" si="1201"/>
        <v>0</v>
      </c>
      <c r="DE437" s="158">
        <f t="shared" si="1201"/>
        <v>0</v>
      </c>
      <c r="DF437" s="157">
        <f t="shared" si="1202"/>
        <v>87.033707865168566</v>
      </c>
      <c r="DG437" s="158">
        <f t="shared" si="1202"/>
        <v>83.926829268292678</v>
      </c>
      <c r="DH437" s="157">
        <f t="shared" si="1203"/>
        <v>7746.0000000000027</v>
      </c>
      <c r="DI437" s="158">
        <f t="shared" si="1203"/>
        <v>6882</v>
      </c>
      <c r="DJ437" s="157">
        <f t="shared" si="1204"/>
        <v>172</v>
      </c>
      <c r="DK437" s="158">
        <f t="shared" si="1204"/>
        <v>156</v>
      </c>
      <c r="DL437" s="157">
        <f t="shared" si="1204"/>
        <v>172</v>
      </c>
      <c r="DM437" s="158">
        <f t="shared" si="1204"/>
        <v>156</v>
      </c>
      <c r="DN437" s="157">
        <f t="shared" si="1205"/>
        <v>4.5930232558139537</v>
      </c>
      <c r="DO437" s="158">
        <f t="shared" si="1205"/>
        <v>5.304487179487178</v>
      </c>
      <c r="DP437" s="157">
        <f t="shared" si="1206"/>
        <v>790</v>
      </c>
      <c r="DQ437" s="158">
        <f t="shared" si="1206"/>
        <v>827.49999999999977</v>
      </c>
      <c r="DR437" s="157">
        <f t="shared" si="1207"/>
        <v>84.581395348837205</v>
      </c>
      <c r="DS437" s="158">
        <f t="shared" si="1207"/>
        <v>82.09615384615384</v>
      </c>
      <c r="DT437" s="157">
        <f t="shared" si="1208"/>
        <v>14548</v>
      </c>
      <c r="DU437" s="158">
        <f t="shared" si="1208"/>
        <v>12806.999999999998</v>
      </c>
      <c r="DV437" s="155">
        <v>26</v>
      </c>
      <c r="DW437" s="156">
        <v>21</v>
      </c>
      <c r="DX437" s="157">
        <f t="shared" si="1209"/>
        <v>26</v>
      </c>
      <c r="DY437" s="158">
        <f t="shared" si="1209"/>
        <v>21</v>
      </c>
      <c r="DZ437" s="155">
        <v>24</v>
      </c>
      <c r="EA437" s="156">
        <v>26</v>
      </c>
      <c r="EB437" s="157">
        <f t="shared" si="1210"/>
        <v>24</v>
      </c>
      <c r="EC437" s="158">
        <f t="shared" si="1210"/>
        <v>26</v>
      </c>
      <c r="ED437" s="155"/>
      <c r="EE437" s="156"/>
      <c r="EF437" s="157">
        <f t="shared" si="1211"/>
        <v>0</v>
      </c>
      <c r="EG437" s="158">
        <f t="shared" si="1211"/>
        <v>0</v>
      </c>
      <c r="EH437" s="157">
        <f t="shared" si="1212"/>
        <v>50</v>
      </c>
      <c r="EI437" s="158">
        <f t="shared" si="1212"/>
        <v>47</v>
      </c>
      <c r="EJ437" s="157">
        <f t="shared" si="1213"/>
        <v>50</v>
      </c>
      <c r="EK437" s="158">
        <f t="shared" si="1213"/>
        <v>47</v>
      </c>
      <c r="EL437" s="155">
        <v>5.0192307692307701</v>
      </c>
      <c r="EM437" s="156">
        <v>3.9523809523809499</v>
      </c>
      <c r="EN437" s="157">
        <f t="shared" si="1214"/>
        <v>130.50000000000003</v>
      </c>
      <c r="EO437" s="158">
        <f t="shared" si="1214"/>
        <v>82.999999999999943</v>
      </c>
      <c r="EP437" s="155">
        <v>5.7916666666666696</v>
      </c>
      <c r="EQ437" s="156">
        <v>3.9615384615384599</v>
      </c>
      <c r="ER437" s="157">
        <f t="shared" si="1215"/>
        <v>139.00000000000006</v>
      </c>
      <c r="ES437" s="158">
        <f t="shared" si="1215"/>
        <v>102.99999999999996</v>
      </c>
      <c r="ET437" s="155"/>
      <c r="EU437" s="156"/>
      <c r="EV437" s="157">
        <f t="shared" si="1216"/>
        <v>0</v>
      </c>
      <c r="EW437" s="158">
        <f t="shared" si="1216"/>
        <v>0</v>
      </c>
      <c r="EX437" s="157">
        <f t="shared" si="1217"/>
        <v>5.3900000000000023</v>
      </c>
      <c r="EY437" s="158">
        <f t="shared" si="1217"/>
        <v>3.9574468085106358</v>
      </c>
      <c r="EZ437" s="157">
        <f t="shared" si="1218"/>
        <v>269.50000000000011</v>
      </c>
      <c r="FA437" s="158">
        <f t="shared" si="1218"/>
        <v>185.99999999999989</v>
      </c>
      <c r="FB437" s="155">
        <v>63.923076923076898</v>
      </c>
      <c r="FC437" s="156">
        <v>69.761904761904802</v>
      </c>
      <c r="FD437" s="157">
        <f t="shared" si="1219"/>
        <v>1661.9999999999993</v>
      </c>
      <c r="FE437" s="158">
        <f t="shared" si="1219"/>
        <v>1465.0000000000009</v>
      </c>
      <c r="FF437" s="155">
        <v>68.9583333333333</v>
      </c>
      <c r="FG437" s="156">
        <v>61.884615384615401</v>
      </c>
      <c r="FH437" s="157">
        <f t="shared" si="1220"/>
        <v>1654.9999999999991</v>
      </c>
      <c r="FI437" s="158">
        <f t="shared" si="1220"/>
        <v>1609.0000000000005</v>
      </c>
      <c r="FJ437" s="155"/>
      <c r="FK437" s="156"/>
      <c r="FL437" s="157">
        <f t="shared" si="1221"/>
        <v>0</v>
      </c>
      <c r="FM437" s="158">
        <f t="shared" si="1221"/>
        <v>0</v>
      </c>
      <c r="FN437" s="157">
        <f t="shared" si="1222"/>
        <v>66.339999999999961</v>
      </c>
      <c r="FO437" s="158">
        <f t="shared" si="1222"/>
        <v>65.404255319148959</v>
      </c>
      <c r="FP437" s="157">
        <f t="shared" si="1223"/>
        <v>3316.9999999999982</v>
      </c>
      <c r="FQ437" s="158">
        <f t="shared" si="1223"/>
        <v>3074.0000000000009</v>
      </c>
      <c r="FR437" s="155">
        <v>24</v>
      </c>
      <c r="FS437" s="156">
        <v>20</v>
      </c>
      <c r="FT437" s="157">
        <f t="shared" si="1224"/>
        <v>24</v>
      </c>
      <c r="FU437" s="158">
        <f t="shared" si="1224"/>
        <v>20</v>
      </c>
      <c r="FV437" s="155">
        <v>9.375</v>
      </c>
      <c r="FW437" s="156">
        <v>11.05</v>
      </c>
      <c r="FX437" s="157">
        <f t="shared" si="1225"/>
        <v>225</v>
      </c>
      <c r="FY437" s="158">
        <f t="shared" si="1225"/>
        <v>221</v>
      </c>
      <c r="FZ437" s="155">
        <v>74.375</v>
      </c>
      <c r="GA437" s="156">
        <v>88.3</v>
      </c>
      <c r="GB437" s="157">
        <f t="shared" si="1226"/>
        <v>1785</v>
      </c>
      <c r="GC437" s="158">
        <f t="shared" si="1226"/>
        <v>1766</v>
      </c>
      <c r="GD437" s="157">
        <f t="shared" si="1227"/>
        <v>137</v>
      </c>
      <c r="GE437" s="158">
        <f t="shared" si="1227"/>
        <v>116</v>
      </c>
      <c r="GF437" s="157">
        <f t="shared" si="1227"/>
        <v>137</v>
      </c>
      <c r="GG437" s="158">
        <f t="shared" si="1227"/>
        <v>116</v>
      </c>
      <c r="GH437" s="157">
        <f t="shared" si="1228"/>
        <v>505.00000000000023</v>
      </c>
      <c r="GI437" s="158">
        <f t="shared" si="1228"/>
        <v>458.50000000000011</v>
      </c>
      <c r="GJ437" s="157">
        <f t="shared" si="1229"/>
        <v>10833.999999999998</v>
      </c>
      <c r="GK437" s="158">
        <f t="shared" si="1229"/>
        <v>8919</v>
      </c>
      <c r="GL437" s="157">
        <f t="shared" si="1230"/>
        <v>85</v>
      </c>
      <c r="GM437" s="158">
        <f t="shared" si="1230"/>
        <v>87</v>
      </c>
      <c r="GN437" s="157">
        <f t="shared" si="1230"/>
        <v>85</v>
      </c>
      <c r="GO437" s="158">
        <f t="shared" si="1230"/>
        <v>87</v>
      </c>
      <c r="GP437" s="157">
        <f t="shared" si="1231"/>
        <v>554.49999999999989</v>
      </c>
      <c r="GQ437" s="158">
        <f t="shared" si="1231"/>
        <v>554.99999999999966</v>
      </c>
      <c r="GR437" s="157">
        <f t="shared" si="1232"/>
        <v>7030.9999999999991</v>
      </c>
      <c r="GS437" s="158">
        <f t="shared" si="1232"/>
        <v>6962</v>
      </c>
      <c r="GT437" s="157">
        <f t="shared" si="1233"/>
        <v>222</v>
      </c>
      <c r="GU437" s="158">
        <f t="shared" si="1233"/>
        <v>203</v>
      </c>
      <c r="GV437" s="157">
        <f t="shared" si="1233"/>
        <v>222</v>
      </c>
      <c r="GW437" s="158">
        <f t="shared" si="1233"/>
        <v>203</v>
      </c>
      <c r="GX437" s="157">
        <f t="shared" si="1234"/>
        <v>1059.5</v>
      </c>
      <c r="GY437" s="158">
        <f t="shared" si="1234"/>
        <v>1013.4999999999998</v>
      </c>
      <c r="GZ437" s="157">
        <f t="shared" si="1234"/>
        <v>17864.999999999996</v>
      </c>
      <c r="HA437" s="158">
        <f t="shared" si="1234"/>
        <v>15881</v>
      </c>
      <c r="HB437" s="157">
        <f t="shared" si="1235"/>
        <v>0</v>
      </c>
      <c r="HC437" s="158">
        <f t="shared" si="1235"/>
        <v>0</v>
      </c>
      <c r="HD437" s="157">
        <f t="shared" si="1235"/>
        <v>0</v>
      </c>
      <c r="HE437" s="158">
        <f t="shared" si="1235"/>
        <v>0</v>
      </c>
      <c r="HF437" s="157" t="str">
        <f t="shared" si="1236"/>
        <v/>
      </c>
      <c r="HG437" s="158" t="str">
        <f t="shared" si="1236"/>
        <v/>
      </c>
      <c r="HH437" s="157" t="str">
        <f t="shared" si="1237"/>
        <v/>
      </c>
      <c r="HI437" s="158" t="str">
        <f t="shared" si="1237"/>
        <v/>
      </c>
      <c r="HJ437" s="157">
        <f t="shared" si="1238"/>
        <v>1284.5</v>
      </c>
      <c r="HK437" s="158">
        <f t="shared" si="1238"/>
        <v>1234.4999999999995</v>
      </c>
      <c r="HL437" s="157">
        <f t="shared" si="1239"/>
        <v>19650</v>
      </c>
      <c r="HM437" s="158">
        <f t="shared" si="1239"/>
        <v>17647</v>
      </c>
    </row>
    <row r="438" spans="1:221" s="82" customFormat="1" ht="13.5" customHeight="1">
      <c r="A438" s="280" t="s">
        <v>852</v>
      </c>
      <c r="B438" s="231" t="s">
        <v>853</v>
      </c>
      <c r="C438" s="281"/>
      <c r="D438" s="228">
        <v>238032</v>
      </c>
      <c r="E438" s="228">
        <v>1</v>
      </c>
      <c r="F438" s="155">
        <v>4550</v>
      </c>
      <c r="G438" s="156">
        <v>4524</v>
      </c>
      <c r="H438" s="155">
        <v>154</v>
      </c>
      <c r="I438" s="156">
        <v>124</v>
      </c>
      <c r="J438" s="157">
        <f t="shared" ref="J438:K457" si="1240">F438-H438</f>
        <v>4396</v>
      </c>
      <c r="K438" s="158">
        <f t="shared" si="1240"/>
        <v>4400</v>
      </c>
      <c r="L438" s="155">
        <v>120</v>
      </c>
      <c r="M438" s="156">
        <v>120</v>
      </c>
      <c r="N438" s="157">
        <f t="shared" ref="N438:Q457" si="1241">+R438+V438+Z438+BN438+BR438+BV438+DV438+DZ438+ED438+FR438</f>
        <v>4396</v>
      </c>
      <c r="O438" s="158">
        <f t="shared" si="1241"/>
        <v>4400</v>
      </c>
      <c r="P438" s="199">
        <f t="shared" si="1241"/>
        <v>0</v>
      </c>
      <c r="Q438" s="181">
        <f t="shared" si="1241"/>
        <v>0</v>
      </c>
      <c r="R438" s="155">
        <v>810</v>
      </c>
      <c r="S438" s="156">
        <v>798</v>
      </c>
      <c r="T438" s="157">
        <f t="shared" ref="T438:U457" si="1242">IF(AX438&gt;0,R438,)</f>
        <v>0</v>
      </c>
      <c r="U438" s="158">
        <f t="shared" si="1242"/>
        <v>0</v>
      </c>
      <c r="V438" s="155"/>
      <c r="W438" s="156">
        <v>1</v>
      </c>
      <c r="X438" s="157">
        <f t="shared" ref="X438:Y457" si="1243">IF(BB438&gt;0,V438,)</f>
        <v>0</v>
      </c>
      <c r="Y438" s="158">
        <f t="shared" si="1243"/>
        <v>0</v>
      </c>
      <c r="Z438" s="155"/>
      <c r="AA438" s="156"/>
      <c r="AB438" s="157">
        <f t="shared" ref="AB438:AC457" si="1244">IF(BF438&gt;0,Z438,)</f>
        <v>0</v>
      </c>
      <c r="AC438" s="158">
        <f t="shared" si="1244"/>
        <v>0</v>
      </c>
      <c r="AD438" s="157">
        <f t="shared" ref="AD438:AE457" si="1245">R438+V438+Z438</f>
        <v>810</v>
      </c>
      <c r="AE438" s="158">
        <f t="shared" si="1245"/>
        <v>799</v>
      </c>
      <c r="AF438" s="157">
        <f t="shared" ref="AF438:AG457" si="1246">IF(BJ438&gt;0,AD438,)</f>
        <v>0</v>
      </c>
      <c r="AG438" s="158">
        <f t="shared" si="1246"/>
        <v>0</v>
      </c>
      <c r="AH438" s="155">
        <v>4.5999999999999996</v>
      </c>
      <c r="AI438" s="156">
        <v>4.5999999999999996</v>
      </c>
      <c r="AJ438" s="157">
        <f t="shared" ref="AJ438:AK457" si="1247">IF(R438&gt;0,(R438*AH438),)</f>
        <v>3725.9999999999995</v>
      </c>
      <c r="AK438" s="157">
        <f t="shared" si="1247"/>
        <v>3670.7999999999997</v>
      </c>
      <c r="AL438" s="155"/>
      <c r="AM438" s="156">
        <v>7</v>
      </c>
      <c r="AN438" s="157">
        <f t="shared" ref="AN438:AO457" si="1248">IF(V438&gt;0,(V438*AL438),)</f>
        <v>0</v>
      </c>
      <c r="AO438" s="157">
        <f t="shared" si="1248"/>
        <v>7</v>
      </c>
      <c r="AP438" s="155"/>
      <c r="AQ438" s="156"/>
      <c r="AR438" s="157">
        <f t="shared" ref="AR438:AS457" si="1249">IF(Z438&gt;0,(Z438*AP438),)</f>
        <v>0</v>
      </c>
      <c r="AS438" s="158">
        <f t="shared" si="1249"/>
        <v>0</v>
      </c>
      <c r="AT438" s="157">
        <f t="shared" ref="AT438:AU457" si="1250">IF(AD438&gt;0,((AJ438+AN438+AR438)/AD438),)</f>
        <v>4.5999999999999996</v>
      </c>
      <c r="AU438" s="158">
        <f t="shared" si="1250"/>
        <v>4.6030037546933666</v>
      </c>
      <c r="AV438" s="157">
        <f t="shared" ref="AV438:AW457" si="1251">IF(AD438&gt;0,(AD438*AT438),)</f>
        <v>3725.9999999999995</v>
      </c>
      <c r="AW438" s="158">
        <f t="shared" si="1251"/>
        <v>3677.7999999999997</v>
      </c>
      <c r="AX438" s="155"/>
      <c r="AY438" s="156"/>
      <c r="AZ438" s="157">
        <f t="shared" ref="AZ438:BA457" si="1252">IF(T438&gt;0,(T438*AX438),)</f>
        <v>0</v>
      </c>
      <c r="BA438" s="158">
        <f t="shared" si="1252"/>
        <v>0</v>
      </c>
      <c r="BB438" s="155"/>
      <c r="BC438" s="156"/>
      <c r="BD438" s="157">
        <f t="shared" ref="BD438:BE457" si="1253">IF(X438&gt;0,(X438*BB438),)</f>
        <v>0</v>
      </c>
      <c r="BE438" s="158">
        <f t="shared" si="1253"/>
        <v>0</v>
      </c>
      <c r="BF438" s="155"/>
      <c r="BG438" s="156"/>
      <c r="BH438" s="157">
        <f t="shared" ref="BH438:BI457" si="1254">IF(AB438&gt;0,(AB438*BF438),)</f>
        <v>0</v>
      </c>
      <c r="BI438" s="158">
        <f t="shared" si="1254"/>
        <v>0</v>
      </c>
      <c r="BJ438" s="157">
        <f t="shared" ref="BJ438:BK457" si="1255">IF((AZ438+BD438+BH438)&gt;0,((AZ438+BD438+BH438)/AD438),)</f>
        <v>0</v>
      </c>
      <c r="BK438" s="158">
        <f t="shared" si="1255"/>
        <v>0</v>
      </c>
      <c r="BL438" s="157">
        <f t="shared" ref="BL438:BM457" si="1256">IF(AF438&gt;0,(AD438*BJ438),)</f>
        <v>0</v>
      </c>
      <c r="BM438" s="158">
        <f t="shared" si="1256"/>
        <v>0</v>
      </c>
      <c r="BN438" s="155">
        <v>2415</v>
      </c>
      <c r="BO438" s="156">
        <v>2511</v>
      </c>
      <c r="BP438" s="157">
        <f t="shared" ref="BP438:BQ457" si="1257">IF(CT438&gt;0,BN438,)</f>
        <v>0</v>
      </c>
      <c r="BQ438" s="158">
        <f t="shared" si="1257"/>
        <v>0</v>
      </c>
      <c r="BR438" s="155">
        <v>11</v>
      </c>
      <c r="BS438" s="156">
        <v>5</v>
      </c>
      <c r="BT438" s="157">
        <f t="shared" ref="BT438:BU457" si="1258">IF(CX438&gt;0,BR438,)</f>
        <v>0</v>
      </c>
      <c r="BU438" s="158">
        <f t="shared" si="1258"/>
        <v>0</v>
      </c>
      <c r="BV438" s="155"/>
      <c r="BW438" s="156"/>
      <c r="BX438" s="157">
        <f t="shared" ref="BX438:BY457" si="1259">IF(DB438&gt;0,BV438,)</f>
        <v>0</v>
      </c>
      <c r="BY438" s="158">
        <f t="shared" si="1259"/>
        <v>0</v>
      </c>
      <c r="BZ438" s="157">
        <f t="shared" ref="BZ438:CA457" si="1260">BN438+BR438+BV438</f>
        <v>2426</v>
      </c>
      <c r="CA438" s="158">
        <f t="shared" si="1260"/>
        <v>2516</v>
      </c>
      <c r="CB438" s="157">
        <f t="shared" ref="CB438:CC457" si="1261">IF(DF438&gt;0,BZ438,)</f>
        <v>0</v>
      </c>
      <c r="CC438" s="158">
        <f t="shared" si="1261"/>
        <v>0</v>
      </c>
      <c r="CD438" s="155">
        <v>4.8</v>
      </c>
      <c r="CE438" s="156">
        <v>4.7</v>
      </c>
      <c r="CF438" s="157">
        <f t="shared" ref="CF438:CG457" si="1262">IF(BN438&gt;0,(BN438*CD438),)</f>
        <v>11592</v>
      </c>
      <c r="CG438" s="158">
        <f t="shared" si="1262"/>
        <v>11801.7</v>
      </c>
      <c r="CH438" s="155">
        <v>9.1</v>
      </c>
      <c r="CI438" s="156">
        <v>4.4000000000000004</v>
      </c>
      <c r="CJ438" s="157">
        <f t="shared" ref="CJ438:CK457" si="1263">IF(BR438&gt;0,(BR438*CH438),)</f>
        <v>100.1</v>
      </c>
      <c r="CK438" s="158">
        <f t="shared" si="1263"/>
        <v>22</v>
      </c>
      <c r="CL438" s="155"/>
      <c r="CM438" s="156"/>
      <c r="CN438" s="157">
        <f t="shared" ref="CN438:CO457" si="1264">IF(BV438&gt;0,(BV438*CL438),)</f>
        <v>0</v>
      </c>
      <c r="CO438" s="158">
        <f t="shared" si="1264"/>
        <v>0</v>
      </c>
      <c r="CP438" s="157">
        <f t="shared" ref="CP438:CQ457" si="1265">IF(BZ438&gt;0,((CF438+CJ438+CN438)/BZ438),)</f>
        <v>4.819497114591921</v>
      </c>
      <c r="CQ438" s="158">
        <f t="shared" si="1265"/>
        <v>4.6994038155802862</v>
      </c>
      <c r="CR438" s="157">
        <f t="shared" ref="CR438:CS457" si="1266">IF(BZ438&gt;0,(BZ438*CP438),)</f>
        <v>11692.1</v>
      </c>
      <c r="CS438" s="158">
        <f t="shared" si="1266"/>
        <v>11823.7</v>
      </c>
      <c r="CT438" s="155"/>
      <c r="CU438" s="156"/>
      <c r="CV438" s="157">
        <f t="shared" ref="CV438:CW457" si="1267">IF(BP438&gt;0,(BP438*CT438),)</f>
        <v>0</v>
      </c>
      <c r="CW438" s="158">
        <f t="shared" si="1267"/>
        <v>0</v>
      </c>
      <c r="CX438" s="155"/>
      <c r="CY438" s="156"/>
      <c r="CZ438" s="157">
        <f t="shared" ref="CZ438:DA457" si="1268">IF(BT438&gt;0,(BT438*CX438),)</f>
        <v>0</v>
      </c>
      <c r="DA438" s="158">
        <f t="shared" si="1268"/>
        <v>0</v>
      </c>
      <c r="DB438" s="155"/>
      <c r="DC438" s="156"/>
      <c r="DD438" s="157">
        <f t="shared" ref="DD438:DE457" si="1269">IF(BX438&gt;0,(BX438*DB438),)</f>
        <v>0</v>
      </c>
      <c r="DE438" s="158">
        <f t="shared" si="1269"/>
        <v>0</v>
      </c>
      <c r="DF438" s="157">
        <f t="shared" ref="DF438:DG457" si="1270">IF((CV438+CZ438+DD438)&gt;0,((CV438+CZ438+DD438)/BZ438),)</f>
        <v>0</v>
      </c>
      <c r="DG438" s="158">
        <f t="shared" si="1270"/>
        <v>0</v>
      </c>
      <c r="DH438" s="157">
        <f t="shared" ref="DH438:DI457" si="1271">IF(CB438&gt;0,(BZ438*DF438),)</f>
        <v>0</v>
      </c>
      <c r="DI438" s="158">
        <f t="shared" si="1271"/>
        <v>0</v>
      </c>
      <c r="DJ438" s="157">
        <f t="shared" ref="DJ438:DM457" si="1272">AD438+BZ438</f>
        <v>3236</v>
      </c>
      <c r="DK438" s="158">
        <f t="shared" si="1272"/>
        <v>3315</v>
      </c>
      <c r="DL438" s="157">
        <f t="shared" si="1272"/>
        <v>0</v>
      </c>
      <c r="DM438" s="158">
        <f t="shared" si="1272"/>
        <v>0</v>
      </c>
      <c r="DN438" s="157">
        <f t="shared" ref="DN438:DO457" si="1273">IF(DJ438&gt;0,((AD438*AT438)+(BZ438*CP438))/DJ438,)</f>
        <v>4.76455500618047</v>
      </c>
      <c r="DO438" s="158">
        <f t="shared" si="1273"/>
        <v>4.6761689291101058</v>
      </c>
      <c r="DP438" s="157">
        <f t="shared" ref="DP438:DQ457" si="1274">IF(DJ438&gt;0,(DJ438*DN438),)</f>
        <v>15418.1</v>
      </c>
      <c r="DQ438" s="158">
        <f t="shared" si="1274"/>
        <v>15501.5</v>
      </c>
      <c r="DR438" s="157">
        <f t="shared" ref="DR438:DS457" si="1275">IF(DL438&gt;0,((AF438*BJ438)+(CB438*DF438))/DL438,)</f>
        <v>0</v>
      </c>
      <c r="DS438" s="158">
        <f t="shared" si="1275"/>
        <v>0</v>
      </c>
      <c r="DT438" s="157">
        <f t="shared" ref="DT438:DU457" si="1276">IF(DL438&gt;0,(DL438*DR438),)</f>
        <v>0</v>
      </c>
      <c r="DU438" s="158">
        <f t="shared" si="1276"/>
        <v>0</v>
      </c>
      <c r="DV438" s="155">
        <v>867</v>
      </c>
      <c r="DW438" s="156">
        <v>884</v>
      </c>
      <c r="DX438" s="157">
        <f t="shared" ref="DX438:DY457" si="1277">IF(FB438&gt;0,DV438,)</f>
        <v>0</v>
      </c>
      <c r="DY438" s="158">
        <f t="shared" si="1277"/>
        <v>0</v>
      </c>
      <c r="DZ438" s="155">
        <v>83</v>
      </c>
      <c r="EA438" s="156">
        <v>64</v>
      </c>
      <c r="EB438" s="157">
        <f t="shared" ref="EB438:EC457" si="1278">IF(FF438&gt;0,DZ438,)</f>
        <v>0</v>
      </c>
      <c r="EC438" s="158">
        <f t="shared" si="1278"/>
        <v>0</v>
      </c>
      <c r="ED438" s="155"/>
      <c r="EE438" s="156"/>
      <c r="EF438" s="157">
        <f t="shared" ref="EF438:EG457" si="1279">IF(FJ438&gt;0,ED438,)</f>
        <v>0</v>
      </c>
      <c r="EG438" s="158">
        <f t="shared" si="1279"/>
        <v>0</v>
      </c>
      <c r="EH438" s="157">
        <f t="shared" ref="EH438:EI457" si="1280">DV438+DZ438+ED438</f>
        <v>950</v>
      </c>
      <c r="EI438" s="158">
        <f t="shared" si="1280"/>
        <v>948</v>
      </c>
      <c r="EJ438" s="157">
        <f t="shared" ref="EJ438:EK457" si="1281">IF(FN438&gt;0,EH438,)</f>
        <v>0</v>
      </c>
      <c r="EK438" s="158">
        <f t="shared" si="1281"/>
        <v>0</v>
      </c>
      <c r="EL438" s="155">
        <v>3.8</v>
      </c>
      <c r="EM438" s="156">
        <v>3.9</v>
      </c>
      <c r="EN438" s="157">
        <f t="shared" ref="EN438:EO457" si="1282">IF(DV438&gt;0,(DV438*EL438),)</f>
        <v>3294.6</v>
      </c>
      <c r="EO438" s="158">
        <f t="shared" si="1282"/>
        <v>3447.6</v>
      </c>
      <c r="EP438" s="155">
        <v>3.4</v>
      </c>
      <c r="EQ438" s="156">
        <v>3.8</v>
      </c>
      <c r="ER438" s="157">
        <f t="shared" ref="ER438:ES457" si="1283">IF(DZ438&gt;0,(DZ438*EP438),)</f>
        <v>282.2</v>
      </c>
      <c r="ES438" s="158">
        <f t="shared" si="1283"/>
        <v>243.2</v>
      </c>
      <c r="ET438" s="155"/>
      <c r="EU438" s="156"/>
      <c r="EV438" s="157">
        <f t="shared" ref="EV438:EW457" si="1284">IF(ED438&gt;0,(ED438*ET438),)</f>
        <v>0</v>
      </c>
      <c r="EW438" s="158">
        <f t="shared" si="1284"/>
        <v>0</v>
      </c>
      <c r="EX438" s="157">
        <f t="shared" ref="EX438:EY457" si="1285">IF(EH438&gt;0,((EN438+ER438+EV438)/EH438),)</f>
        <v>3.7650526315789472</v>
      </c>
      <c r="EY438" s="158">
        <f t="shared" si="1285"/>
        <v>3.8932489451476791</v>
      </c>
      <c r="EZ438" s="157">
        <f t="shared" ref="EZ438:FA457" si="1286">IF(EH438&gt;0,(EH438*EX438),)</f>
        <v>3576.7999999999997</v>
      </c>
      <c r="FA438" s="158">
        <f t="shared" si="1286"/>
        <v>3690.7999999999997</v>
      </c>
      <c r="FB438" s="155"/>
      <c r="FC438" s="156"/>
      <c r="FD438" s="157">
        <f t="shared" ref="FD438:FE457" si="1287">IF(DX438&gt;0,(DX438*FB438),)</f>
        <v>0</v>
      </c>
      <c r="FE438" s="158">
        <f t="shared" si="1287"/>
        <v>0</v>
      </c>
      <c r="FF438" s="155"/>
      <c r="FG438" s="156"/>
      <c r="FH438" s="157">
        <f t="shared" ref="FH438:FI457" si="1288">IF(EB438&gt;0,(EB438*FF438),)</f>
        <v>0</v>
      </c>
      <c r="FI438" s="158">
        <f t="shared" si="1288"/>
        <v>0</v>
      </c>
      <c r="FJ438" s="155"/>
      <c r="FK438" s="156"/>
      <c r="FL438" s="157">
        <f t="shared" ref="FL438:FM457" si="1289">IF(EF438&gt;0,(EF438*FJ438),)</f>
        <v>0</v>
      </c>
      <c r="FM438" s="158">
        <f t="shared" si="1289"/>
        <v>0</v>
      </c>
      <c r="FN438" s="157">
        <f t="shared" ref="FN438:FO457" si="1290">IF((FD438+FH438+FL438)&gt;0,((FD438+FH438+FL438)/EH438),)</f>
        <v>0</v>
      </c>
      <c r="FO438" s="158">
        <f t="shared" si="1290"/>
        <v>0</v>
      </c>
      <c r="FP438" s="157">
        <f t="shared" ref="FP438:FQ457" si="1291">IF(EH438&gt;0,(EH438*FN438),)</f>
        <v>0</v>
      </c>
      <c r="FQ438" s="158">
        <f t="shared" si="1291"/>
        <v>0</v>
      </c>
      <c r="FR438" s="155">
        <v>210</v>
      </c>
      <c r="FS438" s="156">
        <v>137</v>
      </c>
      <c r="FT438" s="157">
        <f t="shared" ref="FT438:FU457" si="1292">IF(FZ438&gt;0,FR438,)</f>
        <v>0</v>
      </c>
      <c r="FU438" s="158">
        <f t="shared" si="1292"/>
        <v>0</v>
      </c>
      <c r="FV438" s="155">
        <v>5.5</v>
      </c>
      <c r="FW438" s="156">
        <v>6.1</v>
      </c>
      <c r="FX438" s="157">
        <f t="shared" ref="FX438:FY457" si="1293">IF(FR438&gt;0,(FR438*FV438),)</f>
        <v>1155</v>
      </c>
      <c r="FY438" s="158">
        <f t="shared" si="1293"/>
        <v>835.69999999999993</v>
      </c>
      <c r="FZ438" s="155"/>
      <c r="GA438" s="156"/>
      <c r="GB438" s="157">
        <f t="shared" ref="GB438:GC457" si="1294">IF(FZ438&gt;0,(FR438*FZ438),)</f>
        <v>0</v>
      </c>
      <c r="GC438" s="158">
        <f t="shared" si="1294"/>
        <v>0</v>
      </c>
      <c r="GD438" s="157">
        <f t="shared" ref="GD438:GG457" si="1295">(R438+BN438+DV438)</f>
        <v>4092</v>
      </c>
      <c r="GE438" s="158">
        <f t="shared" si="1295"/>
        <v>4193</v>
      </c>
      <c r="GF438" s="157">
        <f t="shared" si="1295"/>
        <v>0</v>
      </c>
      <c r="GG438" s="158">
        <f t="shared" si="1295"/>
        <v>0</v>
      </c>
      <c r="GH438" s="157">
        <f t="shared" ref="GH438:GI457" si="1296">IF(GD438&gt;0,(AJ438+CF438+EN438),"")</f>
        <v>18612.599999999999</v>
      </c>
      <c r="GI438" s="158">
        <f t="shared" si="1296"/>
        <v>18920.099999999999</v>
      </c>
      <c r="GJ438" s="157" t="str">
        <f t="shared" ref="GJ438:GK457" si="1297">IF(GF438&gt;0,(AZ438+CV438+FD438),"")</f>
        <v/>
      </c>
      <c r="GK438" s="158" t="str">
        <f t="shared" si="1297"/>
        <v/>
      </c>
      <c r="GL438" s="157">
        <f t="shared" ref="GL438:GO457" si="1298">(V438+BR438+DZ438)</f>
        <v>94</v>
      </c>
      <c r="GM438" s="158">
        <f t="shared" si="1298"/>
        <v>70</v>
      </c>
      <c r="GN438" s="157">
        <f t="shared" si="1298"/>
        <v>0</v>
      </c>
      <c r="GO438" s="158">
        <f t="shared" si="1298"/>
        <v>0</v>
      </c>
      <c r="GP438" s="157">
        <f t="shared" ref="GP438:GQ457" si="1299">IF(GL438&gt;0,AN438+CJ438+ER438,)</f>
        <v>382.29999999999995</v>
      </c>
      <c r="GQ438" s="158">
        <f t="shared" si="1299"/>
        <v>272.2</v>
      </c>
      <c r="GR438" s="157">
        <f t="shared" ref="GR438:GS457" si="1300">IF(GN438&gt;0,BD438+CZ438+FH438,)</f>
        <v>0</v>
      </c>
      <c r="GS438" s="158">
        <f t="shared" si="1300"/>
        <v>0</v>
      </c>
      <c r="GT438" s="157">
        <f t="shared" ref="GT438:GW457" si="1301">+GL438+GD438</f>
        <v>4186</v>
      </c>
      <c r="GU438" s="158">
        <f t="shared" si="1301"/>
        <v>4263</v>
      </c>
      <c r="GV438" s="157">
        <f t="shared" si="1301"/>
        <v>0</v>
      </c>
      <c r="GW438" s="158">
        <f t="shared" si="1301"/>
        <v>0</v>
      </c>
      <c r="GX438" s="157">
        <f t="shared" ref="GX438:HA457" si="1302">IF(GT438&gt;0,(GH438+GP438),"")</f>
        <v>18994.899999999998</v>
      </c>
      <c r="GY438" s="158">
        <f t="shared" si="1302"/>
        <v>19192.3</v>
      </c>
      <c r="GZ438" s="157" t="str">
        <f t="shared" si="1302"/>
        <v/>
      </c>
      <c r="HA438" s="158" t="str">
        <f t="shared" si="1302"/>
        <v/>
      </c>
      <c r="HB438" s="157">
        <f t="shared" ref="HB438:HE457" si="1303">(Z438+BV438+ED438)</f>
        <v>0</v>
      </c>
      <c r="HC438" s="158">
        <f t="shared" si="1303"/>
        <v>0</v>
      </c>
      <c r="HD438" s="157">
        <f t="shared" si="1303"/>
        <v>0</v>
      </c>
      <c r="HE438" s="158">
        <f t="shared" si="1303"/>
        <v>0</v>
      </c>
      <c r="HF438" s="157" t="str">
        <f t="shared" ref="HF438:HG457" si="1304">IF(HB438&gt;0,(AR438+CN438+EV438),"")</f>
        <v/>
      </c>
      <c r="HG438" s="158" t="str">
        <f t="shared" si="1304"/>
        <v/>
      </c>
      <c r="HH438" s="157" t="str">
        <f t="shared" ref="HH438:HI457" si="1305">IF(HD438&gt;0,(BH438+DD438+FL438),"")</f>
        <v/>
      </c>
      <c r="HI438" s="158" t="str">
        <f t="shared" si="1305"/>
        <v/>
      </c>
      <c r="HJ438" s="157">
        <f t="shared" ref="HJ438:HK457" si="1306">IF((DJ438+EH438+FR438)&gt;0,(DP438+EZ438+FX438),"")</f>
        <v>20149.900000000001</v>
      </c>
      <c r="HK438" s="158">
        <f t="shared" si="1306"/>
        <v>20028</v>
      </c>
      <c r="HL438" s="157" t="str">
        <f t="shared" ref="HL438:HM457" si="1307">IF((DL438+EJ438+FT438)&gt;0,(DT438+FP438+GB438),"")</f>
        <v/>
      </c>
      <c r="HM438" s="158" t="str">
        <f t="shared" si="1307"/>
        <v/>
      </c>
    </row>
    <row r="439" spans="1:221">
      <c r="A439" s="280" t="s">
        <v>852</v>
      </c>
      <c r="B439" s="231" t="s">
        <v>854</v>
      </c>
      <c r="C439" s="281"/>
      <c r="D439" s="228">
        <v>237525</v>
      </c>
      <c r="E439" s="228">
        <v>3</v>
      </c>
      <c r="F439" s="155">
        <v>1600</v>
      </c>
      <c r="G439" s="156">
        <v>1454</v>
      </c>
      <c r="H439" s="155">
        <v>10</v>
      </c>
      <c r="I439" s="156">
        <v>9</v>
      </c>
      <c r="J439" s="157">
        <f t="shared" si="1240"/>
        <v>1590</v>
      </c>
      <c r="K439" s="158">
        <f t="shared" si="1240"/>
        <v>1445</v>
      </c>
      <c r="L439" s="155">
        <v>120</v>
      </c>
      <c r="M439" s="156">
        <v>120</v>
      </c>
      <c r="N439" s="157">
        <f t="shared" si="1241"/>
        <v>1590</v>
      </c>
      <c r="O439" s="158">
        <f t="shared" si="1241"/>
        <v>1445</v>
      </c>
      <c r="P439" s="199">
        <f t="shared" si="1241"/>
        <v>0</v>
      </c>
      <c r="Q439" s="181">
        <f t="shared" si="1241"/>
        <v>0</v>
      </c>
      <c r="R439" s="155">
        <v>372</v>
      </c>
      <c r="S439" s="156">
        <v>327</v>
      </c>
      <c r="T439" s="157">
        <f t="shared" si="1242"/>
        <v>0</v>
      </c>
      <c r="U439" s="158">
        <f t="shared" si="1242"/>
        <v>0</v>
      </c>
      <c r="V439" s="155"/>
      <c r="W439" s="156">
        <v>1</v>
      </c>
      <c r="X439" s="157">
        <f t="shared" si="1243"/>
        <v>0</v>
      </c>
      <c r="Y439" s="158">
        <f t="shared" si="1243"/>
        <v>0</v>
      </c>
      <c r="Z439" s="155"/>
      <c r="AA439" s="156"/>
      <c r="AB439" s="157">
        <f t="shared" si="1244"/>
        <v>0</v>
      </c>
      <c r="AC439" s="158">
        <f t="shared" si="1244"/>
        <v>0</v>
      </c>
      <c r="AD439" s="157">
        <f t="shared" si="1245"/>
        <v>372</v>
      </c>
      <c r="AE439" s="158">
        <f t="shared" si="1245"/>
        <v>328</v>
      </c>
      <c r="AF439" s="157">
        <f t="shared" si="1246"/>
        <v>0</v>
      </c>
      <c r="AG439" s="158">
        <f t="shared" si="1246"/>
        <v>0</v>
      </c>
      <c r="AH439" s="155">
        <v>4.7</v>
      </c>
      <c r="AI439" s="156">
        <v>4.7</v>
      </c>
      <c r="AJ439" s="157">
        <f t="shared" si="1247"/>
        <v>1748.4</v>
      </c>
      <c r="AK439" s="157">
        <f t="shared" si="1247"/>
        <v>1536.9</v>
      </c>
      <c r="AL439" s="155"/>
      <c r="AM439" s="156">
        <v>9.5</v>
      </c>
      <c r="AN439" s="157">
        <f t="shared" si="1248"/>
        <v>0</v>
      </c>
      <c r="AO439" s="157">
        <f t="shared" si="1248"/>
        <v>9.5</v>
      </c>
      <c r="AP439" s="155"/>
      <c r="AQ439" s="156"/>
      <c r="AR439" s="157">
        <f t="shared" si="1249"/>
        <v>0</v>
      </c>
      <c r="AS439" s="158">
        <f t="shared" si="1249"/>
        <v>0</v>
      </c>
      <c r="AT439" s="157">
        <f t="shared" si="1250"/>
        <v>4.7</v>
      </c>
      <c r="AU439" s="158">
        <f t="shared" si="1250"/>
        <v>4.7146341463414636</v>
      </c>
      <c r="AV439" s="157">
        <f t="shared" si="1251"/>
        <v>1748.4</v>
      </c>
      <c r="AW439" s="158">
        <f t="shared" si="1251"/>
        <v>1546.4</v>
      </c>
      <c r="AX439" s="155"/>
      <c r="AY439" s="156"/>
      <c r="AZ439" s="157">
        <f t="shared" si="1252"/>
        <v>0</v>
      </c>
      <c r="BA439" s="158">
        <f t="shared" si="1252"/>
        <v>0</v>
      </c>
      <c r="BB439" s="155"/>
      <c r="BC439" s="156"/>
      <c r="BD439" s="157">
        <f t="shared" si="1253"/>
        <v>0</v>
      </c>
      <c r="BE439" s="158">
        <f t="shared" si="1253"/>
        <v>0</v>
      </c>
      <c r="BF439" s="155"/>
      <c r="BG439" s="156"/>
      <c r="BH439" s="157">
        <f t="shared" si="1254"/>
        <v>0</v>
      </c>
      <c r="BI439" s="158">
        <f t="shared" si="1254"/>
        <v>0</v>
      </c>
      <c r="BJ439" s="157">
        <f t="shared" si="1255"/>
        <v>0</v>
      </c>
      <c r="BK439" s="158">
        <f t="shared" si="1255"/>
        <v>0</v>
      </c>
      <c r="BL439" s="157">
        <f t="shared" si="1256"/>
        <v>0</v>
      </c>
      <c r="BM439" s="158">
        <f t="shared" si="1256"/>
        <v>0</v>
      </c>
      <c r="BN439" s="155">
        <v>707</v>
      </c>
      <c r="BO439" s="156">
        <v>685</v>
      </c>
      <c r="BP439" s="157">
        <f t="shared" si="1257"/>
        <v>0</v>
      </c>
      <c r="BQ439" s="158">
        <f t="shared" si="1257"/>
        <v>0</v>
      </c>
      <c r="BR439" s="155">
        <v>8</v>
      </c>
      <c r="BS439" s="156">
        <v>6</v>
      </c>
      <c r="BT439" s="157">
        <f t="shared" si="1258"/>
        <v>0</v>
      </c>
      <c r="BU439" s="158">
        <f t="shared" si="1258"/>
        <v>0</v>
      </c>
      <c r="BV439" s="155"/>
      <c r="BW439" s="156"/>
      <c r="BX439" s="157">
        <f t="shared" si="1259"/>
        <v>0</v>
      </c>
      <c r="BY439" s="158">
        <f t="shared" si="1259"/>
        <v>0</v>
      </c>
      <c r="BZ439" s="157">
        <f t="shared" si="1260"/>
        <v>715</v>
      </c>
      <c r="CA439" s="158">
        <f t="shared" si="1260"/>
        <v>691</v>
      </c>
      <c r="CB439" s="157">
        <f t="shared" si="1261"/>
        <v>0</v>
      </c>
      <c r="CC439" s="158">
        <f t="shared" si="1261"/>
        <v>0</v>
      </c>
      <c r="CD439" s="155">
        <v>5.6</v>
      </c>
      <c r="CE439" s="156">
        <v>5.6</v>
      </c>
      <c r="CF439" s="157">
        <f t="shared" si="1262"/>
        <v>3959.2</v>
      </c>
      <c r="CG439" s="158">
        <f t="shared" si="1262"/>
        <v>3835.9999999999995</v>
      </c>
      <c r="CH439" s="155">
        <v>11.9</v>
      </c>
      <c r="CI439" s="156">
        <v>11.3</v>
      </c>
      <c r="CJ439" s="157">
        <f t="shared" si="1263"/>
        <v>95.2</v>
      </c>
      <c r="CK439" s="158">
        <f t="shared" si="1263"/>
        <v>67.800000000000011</v>
      </c>
      <c r="CL439" s="155"/>
      <c r="CM439" s="156"/>
      <c r="CN439" s="157">
        <f t="shared" si="1264"/>
        <v>0</v>
      </c>
      <c r="CO439" s="158">
        <f t="shared" si="1264"/>
        <v>0</v>
      </c>
      <c r="CP439" s="157">
        <f t="shared" si="1265"/>
        <v>5.6704895104895101</v>
      </c>
      <c r="CQ439" s="158">
        <f t="shared" si="1265"/>
        <v>5.6494934876989866</v>
      </c>
      <c r="CR439" s="157">
        <f t="shared" si="1266"/>
        <v>4054.3999999999996</v>
      </c>
      <c r="CS439" s="158">
        <f t="shared" si="1266"/>
        <v>3903.7999999999997</v>
      </c>
      <c r="CT439" s="155"/>
      <c r="CU439" s="156"/>
      <c r="CV439" s="157">
        <f t="shared" si="1267"/>
        <v>0</v>
      </c>
      <c r="CW439" s="158">
        <f t="shared" si="1267"/>
        <v>0</v>
      </c>
      <c r="CX439" s="155"/>
      <c r="CY439" s="156"/>
      <c r="CZ439" s="157">
        <f t="shared" si="1268"/>
        <v>0</v>
      </c>
      <c r="DA439" s="158">
        <f t="shared" si="1268"/>
        <v>0</v>
      </c>
      <c r="DB439" s="155"/>
      <c r="DC439" s="156"/>
      <c r="DD439" s="157">
        <f t="shared" si="1269"/>
        <v>0</v>
      </c>
      <c r="DE439" s="158">
        <f t="shared" si="1269"/>
        <v>0</v>
      </c>
      <c r="DF439" s="157">
        <f t="shared" si="1270"/>
        <v>0</v>
      </c>
      <c r="DG439" s="158">
        <f t="shared" si="1270"/>
        <v>0</v>
      </c>
      <c r="DH439" s="157">
        <f t="shared" si="1271"/>
        <v>0</v>
      </c>
      <c r="DI439" s="158">
        <f t="shared" si="1271"/>
        <v>0</v>
      </c>
      <c r="DJ439" s="157">
        <f t="shared" si="1272"/>
        <v>1087</v>
      </c>
      <c r="DK439" s="158">
        <f t="shared" si="1272"/>
        <v>1019</v>
      </c>
      <c r="DL439" s="157">
        <f t="shared" si="1272"/>
        <v>0</v>
      </c>
      <c r="DM439" s="158">
        <f t="shared" si="1272"/>
        <v>0</v>
      </c>
      <c r="DN439" s="157">
        <f t="shared" si="1273"/>
        <v>5.3383624655013797</v>
      </c>
      <c r="DO439" s="158">
        <f t="shared" si="1273"/>
        <v>5.3485770363101075</v>
      </c>
      <c r="DP439" s="157">
        <f t="shared" si="1274"/>
        <v>5802.8</v>
      </c>
      <c r="DQ439" s="158">
        <f t="shared" si="1274"/>
        <v>5450.2</v>
      </c>
      <c r="DR439" s="157">
        <f t="shared" si="1275"/>
        <v>0</v>
      </c>
      <c r="DS439" s="158">
        <f t="shared" si="1275"/>
        <v>0</v>
      </c>
      <c r="DT439" s="157">
        <f t="shared" si="1276"/>
        <v>0</v>
      </c>
      <c r="DU439" s="158">
        <f t="shared" si="1276"/>
        <v>0</v>
      </c>
      <c r="DV439" s="155">
        <v>400</v>
      </c>
      <c r="DW439" s="156">
        <v>330</v>
      </c>
      <c r="DX439" s="157">
        <f t="shared" si="1277"/>
        <v>0</v>
      </c>
      <c r="DY439" s="158">
        <f t="shared" si="1277"/>
        <v>0</v>
      </c>
      <c r="DZ439" s="155">
        <v>66</v>
      </c>
      <c r="EA439" s="156">
        <v>56</v>
      </c>
      <c r="EB439" s="157">
        <f t="shared" si="1278"/>
        <v>0</v>
      </c>
      <c r="EC439" s="158">
        <f t="shared" si="1278"/>
        <v>0</v>
      </c>
      <c r="ED439" s="155"/>
      <c r="EE439" s="156"/>
      <c r="EF439" s="157">
        <f t="shared" si="1279"/>
        <v>0</v>
      </c>
      <c r="EG439" s="158">
        <f t="shared" si="1279"/>
        <v>0</v>
      </c>
      <c r="EH439" s="157">
        <f t="shared" si="1280"/>
        <v>466</v>
      </c>
      <c r="EI439" s="158">
        <f t="shared" si="1280"/>
        <v>386</v>
      </c>
      <c r="EJ439" s="157">
        <f t="shared" si="1281"/>
        <v>0</v>
      </c>
      <c r="EK439" s="158">
        <f t="shared" si="1281"/>
        <v>0</v>
      </c>
      <c r="EL439" s="155">
        <v>4.2</v>
      </c>
      <c r="EM439" s="156">
        <v>4</v>
      </c>
      <c r="EN439" s="157">
        <f t="shared" si="1282"/>
        <v>1680</v>
      </c>
      <c r="EO439" s="158">
        <f t="shared" si="1282"/>
        <v>1320</v>
      </c>
      <c r="EP439" s="155">
        <v>4.8</v>
      </c>
      <c r="EQ439" s="156">
        <v>4.7</v>
      </c>
      <c r="ER439" s="157">
        <f t="shared" si="1283"/>
        <v>316.8</v>
      </c>
      <c r="ES439" s="158">
        <f t="shared" si="1283"/>
        <v>263.2</v>
      </c>
      <c r="ET439" s="155"/>
      <c r="EU439" s="156"/>
      <c r="EV439" s="157">
        <f t="shared" si="1284"/>
        <v>0</v>
      </c>
      <c r="EW439" s="158">
        <f t="shared" si="1284"/>
        <v>0</v>
      </c>
      <c r="EX439" s="157">
        <f t="shared" si="1285"/>
        <v>4.2849785407725323</v>
      </c>
      <c r="EY439" s="158">
        <f t="shared" si="1285"/>
        <v>4.1015544041450775</v>
      </c>
      <c r="EZ439" s="157">
        <f t="shared" si="1286"/>
        <v>1996.8</v>
      </c>
      <c r="FA439" s="158">
        <f t="shared" si="1286"/>
        <v>1583.2</v>
      </c>
      <c r="FB439" s="155"/>
      <c r="FC439" s="156"/>
      <c r="FD439" s="157">
        <f t="shared" si="1287"/>
        <v>0</v>
      </c>
      <c r="FE439" s="158">
        <f t="shared" si="1287"/>
        <v>0</v>
      </c>
      <c r="FF439" s="155"/>
      <c r="FG439" s="156"/>
      <c r="FH439" s="157">
        <f t="shared" si="1288"/>
        <v>0</v>
      </c>
      <c r="FI439" s="158">
        <f t="shared" si="1288"/>
        <v>0</v>
      </c>
      <c r="FJ439" s="155"/>
      <c r="FK439" s="156"/>
      <c r="FL439" s="157">
        <f t="shared" si="1289"/>
        <v>0</v>
      </c>
      <c r="FM439" s="158">
        <f t="shared" si="1289"/>
        <v>0</v>
      </c>
      <c r="FN439" s="157">
        <f t="shared" si="1290"/>
        <v>0</v>
      </c>
      <c r="FO439" s="158">
        <f t="shared" si="1290"/>
        <v>0</v>
      </c>
      <c r="FP439" s="157">
        <f t="shared" si="1291"/>
        <v>0</v>
      </c>
      <c r="FQ439" s="158">
        <f t="shared" si="1291"/>
        <v>0</v>
      </c>
      <c r="FR439" s="155">
        <v>37</v>
      </c>
      <c r="FS439" s="156">
        <v>40</v>
      </c>
      <c r="FT439" s="157">
        <f t="shared" si="1292"/>
        <v>0</v>
      </c>
      <c r="FU439" s="158">
        <f t="shared" si="1292"/>
        <v>0</v>
      </c>
      <c r="FV439" s="155">
        <v>7.3</v>
      </c>
      <c r="FW439" s="156">
        <v>7.9</v>
      </c>
      <c r="FX439" s="157">
        <f t="shared" si="1293"/>
        <v>270.09999999999997</v>
      </c>
      <c r="FY439" s="158">
        <f t="shared" si="1293"/>
        <v>316</v>
      </c>
      <c r="FZ439" s="155"/>
      <c r="GA439" s="156"/>
      <c r="GB439" s="157">
        <f t="shared" si="1294"/>
        <v>0</v>
      </c>
      <c r="GC439" s="158">
        <f t="shared" si="1294"/>
        <v>0</v>
      </c>
      <c r="GD439" s="157">
        <f t="shared" si="1295"/>
        <v>1479</v>
      </c>
      <c r="GE439" s="158">
        <f t="shared" si="1295"/>
        <v>1342</v>
      </c>
      <c r="GF439" s="157">
        <f t="shared" si="1295"/>
        <v>0</v>
      </c>
      <c r="GG439" s="158">
        <f t="shared" si="1295"/>
        <v>0</v>
      </c>
      <c r="GH439" s="157">
        <f t="shared" si="1296"/>
        <v>7387.6</v>
      </c>
      <c r="GI439" s="158">
        <f t="shared" si="1296"/>
        <v>6692.9</v>
      </c>
      <c r="GJ439" s="157" t="str">
        <f t="shared" si="1297"/>
        <v/>
      </c>
      <c r="GK439" s="158" t="str">
        <f t="shared" si="1297"/>
        <v/>
      </c>
      <c r="GL439" s="157">
        <f t="shared" si="1298"/>
        <v>74</v>
      </c>
      <c r="GM439" s="158">
        <f t="shared" si="1298"/>
        <v>63</v>
      </c>
      <c r="GN439" s="157">
        <f t="shared" si="1298"/>
        <v>0</v>
      </c>
      <c r="GO439" s="158">
        <f t="shared" si="1298"/>
        <v>0</v>
      </c>
      <c r="GP439" s="157">
        <f t="shared" si="1299"/>
        <v>412</v>
      </c>
      <c r="GQ439" s="158">
        <f t="shared" si="1299"/>
        <v>340.5</v>
      </c>
      <c r="GR439" s="157">
        <f t="shared" si="1300"/>
        <v>0</v>
      </c>
      <c r="GS439" s="158">
        <f t="shared" si="1300"/>
        <v>0</v>
      </c>
      <c r="GT439" s="157">
        <f t="shared" si="1301"/>
        <v>1553</v>
      </c>
      <c r="GU439" s="158">
        <f t="shared" si="1301"/>
        <v>1405</v>
      </c>
      <c r="GV439" s="157">
        <f t="shared" si="1301"/>
        <v>0</v>
      </c>
      <c r="GW439" s="158">
        <f t="shared" si="1301"/>
        <v>0</v>
      </c>
      <c r="GX439" s="157">
        <f t="shared" si="1302"/>
        <v>7799.6</v>
      </c>
      <c r="GY439" s="158">
        <f t="shared" si="1302"/>
        <v>7033.4</v>
      </c>
      <c r="GZ439" s="157" t="str">
        <f t="shared" si="1302"/>
        <v/>
      </c>
      <c r="HA439" s="158" t="str">
        <f t="shared" si="1302"/>
        <v/>
      </c>
      <c r="HB439" s="157">
        <f t="shared" si="1303"/>
        <v>0</v>
      </c>
      <c r="HC439" s="158">
        <f t="shared" si="1303"/>
        <v>0</v>
      </c>
      <c r="HD439" s="157">
        <f t="shared" si="1303"/>
        <v>0</v>
      </c>
      <c r="HE439" s="158">
        <f t="shared" si="1303"/>
        <v>0</v>
      </c>
      <c r="HF439" s="157" t="str">
        <f t="shared" si="1304"/>
        <v/>
      </c>
      <c r="HG439" s="158" t="str">
        <f t="shared" si="1304"/>
        <v/>
      </c>
      <c r="HH439" s="157" t="str">
        <f t="shared" si="1305"/>
        <v/>
      </c>
      <c r="HI439" s="158" t="str">
        <f t="shared" si="1305"/>
        <v/>
      </c>
      <c r="HJ439" s="157">
        <f t="shared" si="1306"/>
        <v>8069.7000000000007</v>
      </c>
      <c r="HK439" s="158">
        <f t="shared" si="1306"/>
        <v>7349.4</v>
      </c>
      <c r="HL439" s="157" t="str">
        <f t="shared" si="1307"/>
        <v/>
      </c>
      <c r="HM439" s="158" t="str">
        <f t="shared" si="1307"/>
        <v/>
      </c>
    </row>
    <row r="440" spans="1:221">
      <c r="A440" s="280" t="s">
        <v>852</v>
      </c>
      <c r="B440" s="231" t="s">
        <v>855</v>
      </c>
      <c r="C440" s="281"/>
      <c r="D440" s="228">
        <v>237367</v>
      </c>
      <c r="E440" s="228">
        <v>5</v>
      </c>
      <c r="F440" s="155">
        <v>665</v>
      </c>
      <c r="G440" s="156">
        <v>672</v>
      </c>
      <c r="H440" s="155">
        <v>12</v>
      </c>
      <c r="I440" s="156">
        <v>17</v>
      </c>
      <c r="J440" s="157">
        <f t="shared" si="1240"/>
        <v>653</v>
      </c>
      <c r="K440" s="158">
        <f t="shared" si="1240"/>
        <v>655</v>
      </c>
      <c r="L440" s="155">
        <v>120</v>
      </c>
      <c r="M440" s="156">
        <v>120</v>
      </c>
      <c r="N440" s="157">
        <f t="shared" si="1241"/>
        <v>653</v>
      </c>
      <c r="O440" s="158">
        <f t="shared" si="1241"/>
        <v>655</v>
      </c>
      <c r="P440" s="199">
        <f t="shared" si="1241"/>
        <v>0</v>
      </c>
      <c r="Q440" s="181">
        <f t="shared" si="1241"/>
        <v>0</v>
      </c>
      <c r="R440" s="155">
        <v>117</v>
      </c>
      <c r="S440" s="156">
        <v>136</v>
      </c>
      <c r="T440" s="157">
        <f t="shared" si="1242"/>
        <v>0</v>
      </c>
      <c r="U440" s="158">
        <f t="shared" si="1242"/>
        <v>0</v>
      </c>
      <c r="V440" s="155"/>
      <c r="W440" s="156"/>
      <c r="X440" s="157">
        <f t="shared" si="1243"/>
        <v>0</v>
      </c>
      <c r="Y440" s="158">
        <f t="shared" si="1243"/>
        <v>0</v>
      </c>
      <c r="Z440" s="155"/>
      <c r="AA440" s="156"/>
      <c r="AB440" s="157">
        <f t="shared" si="1244"/>
        <v>0</v>
      </c>
      <c r="AC440" s="158">
        <f t="shared" si="1244"/>
        <v>0</v>
      </c>
      <c r="AD440" s="157">
        <f t="shared" si="1245"/>
        <v>117</v>
      </c>
      <c r="AE440" s="158">
        <f t="shared" si="1245"/>
        <v>136</v>
      </c>
      <c r="AF440" s="157">
        <f t="shared" si="1246"/>
        <v>0</v>
      </c>
      <c r="AG440" s="158">
        <f t="shared" si="1246"/>
        <v>0</v>
      </c>
      <c r="AH440" s="155">
        <v>4.8</v>
      </c>
      <c r="AI440" s="156">
        <v>4.5999999999999996</v>
      </c>
      <c r="AJ440" s="157">
        <f t="shared" si="1247"/>
        <v>561.6</v>
      </c>
      <c r="AK440" s="157">
        <f t="shared" si="1247"/>
        <v>625.59999999999991</v>
      </c>
      <c r="AL440" s="155"/>
      <c r="AM440" s="156"/>
      <c r="AN440" s="157">
        <f t="shared" si="1248"/>
        <v>0</v>
      </c>
      <c r="AO440" s="157">
        <f t="shared" si="1248"/>
        <v>0</v>
      </c>
      <c r="AP440" s="155"/>
      <c r="AQ440" s="156"/>
      <c r="AR440" s="157">
        <f t="shared" si="1249"/>
        <v>0</v>
      </c>
      <c r="AS440" s="158">
        <f t="shared" si="1249"/>
        <v>0</v>
      </c>
      <c r="AT440" s="157">
        <f t="shared" si="1250"/>
        <v>4.8</v>
      </c>
      <c r="AU440" s="158">
        <f t="shared" si="1250"/>
        <v>4.5999999999999996</v>
      </c>
      <c r="AV440" s="157">
        <f t="shared" si="1251"/>
        <v>561.6</v>
      </c>
      <c r="AW440" s="158">
        <f t="shared" si="1251"/>
        <v>625.59999999999991</v>
      </c>
      <c r="AX440" s="155"/>
      <c r="AY440" s="156"/>
      <c r="AZ440" s="157">
        <f t="shared" si="1252"/>
        <v>0</v>
      </c>
      <c r="BA440" s="158">
        <f t="shared" si="1252"/>
        <v>0</v>
      </c>
      <c r="BB440" s="155"/>
      <c r="BC440" s="156"/>
      <c r="BD440" s="157">
        <f t="shared" si="1253"/>
        <v>0</v>
      </c>
      <c r="BE440" s="158">
        <f t="shared" si="1253"/>
        <v>0</v>
      </c>
      <c r="BF440" s="155"/>
      <c r="BG440" s="156"/>
      <c r="BH440" s="157">
        <f t="shared" si="1254"/>
        <v>0</v>
      </c>
      <c r="BI440" s="158">
        <f t="shared" si="1254"/>
        <v>0</v>
      </c>
      <c r="BJ440" s="157">
        <f t="shared" si="1255"/>
        <v>0</v>
      </c>
      <c r="BK440" s="158">
        <f t="shared" si="1255"/>
        <v>0</v>
      </c>
      <c r="BL440" s="157">
        <f t="shared" si="1256"/>
        <v>0</v>
      </c>
      <c r="BM440" s="158">
        <f t="shared" si="1256"/>
        <v>0</v>
      </c>
      <c r="BN440" s="155">
        <v>229</v>
      </c>
      <c r="BO440" s="156">
        <v>245</v>
      </c>
      <c r="BP440" s="157">
        <f t="shared" si="1257"/>
        <v>0</v>
      </c>
      <c r="BQ440" s="158">
        <f t="shared" si="1257"/>
        <v>0</v>
      </c>
      <c r="BR440" s="155">
        <v>4</v>
      </c>
      <c r="BS440" s="156">
        <v>2</v>
      </c>
      <c r="BT440" s="157">
        <f t="shared" si="1258"/>
        <v>0</v>
      </c>
      <c r="BU440" s="158">
        <f t="shared" si="1258"/>
        <v>0</v>
      </c>
      <c r="BV440" s="155"/>
      <c r="BW440" s="156"/>
      <c r="BX440" s="157">
        <f t="shared" si="1259"/>
        <v>0</v>
      </c>
      <c r="BY440" s="158">
        <f t="shared" si="1259"/>
        <v>0</v>
      </c>
      <c r="BZ440" s="157">
        <f t="shared" si="1260"/>
        <v>233</v>
      </c>
      <c r="CA440" s="158">
        <f t="shared" si="1260"/>
        <v>247</v>
      </c>
      <c r="CB440" s="157">
        <f t="shared" si="1261"/>
        <v>0</v>
      </c>
      <c r="CC440" s="158">
        <f t="shared" si="1261"/>
        <v>0</v>
      </c>
      <c r="CD440" s="155">
        <v>6</v>
      </c>
      <c r="CE440" s="156">
        <v>5.6</v>
      </c>
      <c r="CF440" s="157">
        <f t="shared" si="1262"/>
        <v>1374</v>
      </c>
      <c r="CG440" s="158">
        <f t="shared" si="1262"/>
        <v>1372</v>
      </c>
      <c r="CH440" s="155">
        <v>13.8</v>
      </c>
      <c r="CI440" s="156">
        <v>5.8</v>
      </c>
      <c r="CJ440" s="157">
        <f t="shared" si="1263"/>
        <v>55.2</v>
      </c>
      <c r="CK440" s="158">
        <f t="shared" si="1263"/>
        <v>11.6</v>
      </c>
      <c r="CL440" s="155"/>
      <c r="CM440" s="156"/>
      <c r="CN440" s="157">
        <f t="shared" si="1264"/>
        <v>0</v>
      </c>
      <c r="CO440" s="158">
        <f t="shared" si="1264"/>
        <v>0</v>
      </c>
      <c r="CP440" s="157">
        <f t="shared" si="1265"/>
        <v>6.1339055793991415</v>
      </c>
      <c r="CQ440" s="158">
        <f t="shared" si="1265"/>
        <v>5.6016194331983806</v>
      </c>
      <c r="CR440" s="157">
        <f t="shared" si="1266"/>
        <v>1429.2</v>
      </c>
      <c r="CS440" s="158">
        <f t="shared" si="1266"/>
        <v>1383.6</v>
      </c>
      <c r="CT440" s="155"/>
      <c r="CU440" s="156"/>
      <c r="CV440" s="157">
        <f t="shared" si="1267"/>
        <v>0</v>
      </c>
      <c r="CW440" s="158">
        <f t="shared" si="1267"/>
        <v>0</v>
      </c>
      <c r="CX440" s="155"/>
      <c r="CY440" s="156"/>
      <c r="CZ440" s="157">
        <f t="shared" si="1268"/>
        <v>0</v>
      </c>
      <c r="DA440" s="158">
        <f t="shared" si="1268"/>
        <v>0</v>
      </c>
      <c r="DB440" s="155"/>
      <c r="DC440" s="156"/>
      <c r="DD440" s="157">
        <f t="shared" si="1269"/>
        <v>0</v>
      </c>
      <c r="DE440" s="158">
        <f t="shared" si="1269"/>
        <v>0</v>
      </c>
      <c r="DF440" s="157">
        <f t="shared" si="1270"/>
        <v>0</v>
      </c>
      <c r="DG440" s="158">
        <f t="shared" si="1270"/>
        <v>0</v>
      </c>
      <c r="DH440" s="157">
        <f t="shared" si="1271"/>
        <v>0</v>
      </c>
      <c r="DI440" s="158">
        <f t="shared" si="1271"/>
        <v>0</v>
      </c>
      <c r="DJ440" s="157">
        <f t="shared" si="1272"/>
        <v>350</v>
      </c>
      <c r="DK440" s="158">
        <f t="shared" si="1272"/>
        <v>383</v>
      </c>
      <c r="DL440" s="157">
        <f t="shared" si="1272"/>
        <v>0</v>
      </c>
      <c r="DM440" s="158">
        <f t="shared" si="1272"/>
        <v>0</v>
      </c>
      <c r="DN440" s="157">
        <f t="shared" si="1273"/>
        <v>5.6880000000000006</v>
      </c>
      <c r="DO440" s="158">
        <f t="shared" si="1273"/>
        <v>5.2459530026109658</v>
      </c>
      <c r="DP440" s="157">
        <f t="shared" si="1274"/>
        <v>1990.8000000000002</v>
      </c>
      <c r="DQ440" s="158">
        <f t="shared" si="1274"/>
        <v>2009.1999999999998</v>
      </c>
      <c r="DR440" s="157">
        <f t="shared" si="1275"/>
        <v>0</v>
      </c>
      <c r="DS440" s="158">
        <f t="shared" si="1275"/>
        <v>0</v>
      </c>
      <c r="DT440" s="157">
        <f t="shared" si="1276"/>
        <v>0</v>
      </c>
      <c r="DU440" s="158">
        <f t="shared" si="1276"/>
        <v>0</v>
      </c>
      <c r="DV440" s="155">
        <v>234</v>
      </c>
      <c r="DW440" s="156">
        <v>234</v>
      </c>
      <c r="DX440" s="157">
        <f t="shared" si="1277"/>
        <v>0</v>
      </c>
      <c r="DY440" s="158">
        <f t="shared" si="1277"/>
        <v>0</v>
      </c>
      <c r="DZ440" s="155">
        <v>38</v>
      </c>
      <c r="EA440" s="156">
        <v>17</v>
      </c>
      <c r="EB440" s="157">
        <f t="shared" si="1278"/>
        <v>0</v>
      </c>
      <c r="EC440" s="158">
        <f t="shared" si="1278"/>
        <v>0</v>
      </c>
      <c r="ED440" s="155"/>
      <c r="EE440" s="156"/>
      <c r="EF440" s="157">
        <f t="shared" si="1279"/>
        <v>0</v>
      </c>
      <c r="EG440" s="158">
        <f t="shared" si="1279"/>
        <v>0</v>
      </c>
      <c r="EH440" s="157">
        <f t="shared" si="1280"/>
        <v>272</v>
      </c>
      <c r="EI440" s="158">
        <f t="shared" si="1280"/>
        <v>251</v>
      </c>
      <c r="EJ440" s="157">
        <f t="shared" si="1281"/>
        <v>0</v>
      </c>
      <c r="EK440" s="158">
        <f t="shared" si="1281"/>
        <v>0</v>
      </c>
      <c r="EL440" s="155">
        <v>4.0999999999999996</v>
      </c>
      <c r="EM440" s="156">
        <v>3.7</v>
      </c>
      <c r="EN440" s="157">
        <f t="shared" si="1282"/>
        <v>959.39999999999986</v>
      </c>
      <c r="EO440" s="158">
        <f t="shared" si="1282"/>
        <v>865.80000000000007</v>
      </c>
      <c r="EP440" s="155">
        <v>4.5999999999999996</v>
      </c>
      <c r="EQ440" s="156">
        <v>5.0999999999999996</v>
      </c>
      <c r="ER440" s="157">
        <f t="shared" si="1283"/>
        <v>174.79999999999998</v>
      </c>
      <c r="ES440" s="158">
        <f t="shared" si="1283"/>
        <v>86.699999999999989</v>
      </c>
      <c r="ET440" s="155"/>
      <c r="EU440" s="156"/>
      <c r="EV440" s="157">
        <f t="shared" si="1284"/>
        <v>0</v>
      </c>
      <c r="EW440" s="158">
        <f t="shared" si="1284"/>
        <v>0</v>
      </c>
      <c r="EX440" s="157">
        <f t="shared" si="1285"/>
        <v>4.1698529411764698</v>
      </c>
      <c r="EY440" s="158">
        <f t="shared" si="1285"/>
        <v>3.7948207171314743</v>
      </c>
      <c r="EZ440" s="157">
        <f t="shared" si="1286"/>
        <v>1134.1999999999998</v>
      </c>
      <c r="FA440" s="158">
        <f t="shared" si="1286"/>
        <v>952.5</v>
      </c>
      <c r="FB440" s="155"/>
      <c r="FC440" s="156"/>
      <c r="FD440" s="157">
        <f t="shared" si="1287"/>
        <v>0</v>
      </c>
      <c r="FE440" s="158">
        <f t="shared" si="1287"/>
        <v>0</v>
      </c>
      <c r="FF440" s="155"/>
      <c r="FG440" s="156"/>
      <c r="FH440" s="157">
        <f t="shared" si="1288"/>
        <v>0</v>
      </c>
      <c r="FI440" s="158">
        <f t="shared" si="1288"/>
        <v>0</v>
      </c>
      <c r="FJ440" s="155"/>
      <c r="FK440" s="156"/>
      <c r="FL440" s="157">
        <f t="shared" si="1289"/>
        <v>0</v>
      </c>
      <c r="FM440" s="158">
        <f t="shared" si="1289"/>
        <v>0</v>
      </c>
      <c r="FN440" s="157">
        <f t="shared" si="1290"/>
        <v>0</v>
      </c>
      <c r="FO440" s="158">
        <f t="shared" si="1290"/>
        <v>0</v>
      </c>
      <c r="FP440" s="157">
        <f t="shared" si="1291"/>
        <v>0</v>
      </c>
      <c r="FQ440" s="158">
        <f t="shared" si="1291"/>
        <v>0</v>
      </c>
      <c r="FR440" s="155">
        <v>31</v>
      </c>
      <c r="FS440" s="156">
        <v>21</v>
      </c>
      <c r="FT440" s="157">
        <f t="shared" si="1292"/>
        <v>0</v>
      </c>
      <c r="FU440" s="158">
        <f t="shared" si="1292"/>
        <v>0</v>
      </c>
      <c r="FV440" s="155">
        <v>7.2</v>
      </c>
      <c r="FW440" s="156">
        <v>8.1999999999999993</v>
      </c>
      <c r="FX440" s="157">
        <f t="shared" si="1293"/>
        <v>223.20000000000002</v>
      </c>
      <c r="FY440" s="158">
        <f t="shared" si="1293"/>
        <v>172.2</v>
      </c>
      <c r="FZ440" s="155"/>
      <c r="GA440" s="156"/>
      <c r="GB440" s="157">
        <f t="shared" si="1294"/>
        <v>0</v>
      </c>
      <c r="GC440" s="158">
        <f t="shared" si="1294"/>
        <v>0</v>
      </c>
      <c r="GD440" s="157">
        <f t="shared" si="1295"/>
        <v>580</v>
      </c>
      <c r="GE440" s="158">
        <f t="shared" si="1295"/>
        <v>615</v>
      </c>
      <c r="GF440" s="157">
        <f t="shared" si="1295"/>
        <v>0</v>
      </c>
      <c r="GG440" s="158">
        <f t="shared" si="1295"/>
        <v>0</v>
      </c>
      <c r="GH440" s="157">
        <f t="shared" si="1296"/>
        <v>2895</v>
      </c>
      <c r="GI440" s="158">
        <f t="shared" si="1296"/>
        <v>2863.4</v>
      </c>
      <c r="GJ440" s="157" t="str">
        <f t="shared" si="1297"/>
        <v/>
      </c>
      <c r="GK440" s="158" t="str">
        <f t="shared" si="1297"/>
        <v/>
      </c>
      <c r="GL440" s="157">
        <f t="shared" si="1298"/>
        <v>42</v>
      </c>
      <c r="GM440" s="158">
        <f t="shared" si="1298"/>
        <v>19</v>
      </c>
      <c r="GN440" s="157">
        <f t="shared" si="1298"/>
        <v>0</v>
      </c>
      <c r="GO440" s="158">
        <f t="shared" si="1298"/>
        <v>0</v>
      </c>
      <c r="GP440" s="157">
        <f t="shared" si="1299"/>
        <v>230</v>
      </c>
      <c r="GQ440" s="158">
        <f t="shared" si="1299"/>
        <v>98.299999999999983</v>
      </c>
      <c r="GR440" s="157">
        <f t="shared" si="1300"/>
        <v>0</v>
      </c>
      <c r="GS440" s="158">
        <f t="shared" si="1300"/>
        <v>0</v>
      </c>
      <c r="GT440" s="157">
        <f t="shared" si="1301"/>
        <v>622</v>
      </c>
      <c r="GU440" s="158">
        <f t="shared" si="1301"/>
        <v>634</v>
      </c>
      <c r="GV440" s="157">
        <f t="shared" si="1301"/>
        <v>0</v>
      </c>
      <c r="GW440" s="158">
        <f t="shared" si="1301"/>
        <v>0</v>
      </c>
      <c r="GX440" s="157">
        <f t="shared" si="1302"/>
        <v>3125</v>
      </c>
      <c r="GY440" s="158">
        <f t="shared" si="1302"/>
        <v>2961.7000000000003</v>
      </c>
      <c r="GZ440" s="157" t="str">
        <f t="shared" si="1302"/>
        <v/>
      </c>
      <c r="HA440" s="158" t="str">
        <f t="shared" si="1302"/>
        <v/>
      </c>
      <c r="HB440" s="157">
        <f t="shared" si="1303"/>
        <v>0</v>
      </c>
      <c r="HC440" s="158">
        <f t="shared" si="1303"/>
        <v>0</v>
      </c>
      <c r="HD440" s="157">
        <f t="shared" si="1303"/>
        <v>0</v>
      </c>
      <c r="HE440" s="158">
        <f t="shared" si="1303"/>
        <v>0</v>
      </c>
      <c r="HF440" s="157" t="str">
        <f t="shared" si="1304"/>
        <v/>
      </c>
      <c r="HG440" s="158" t="str">
        <f t="shared" si="1304"/>
        <v/>
      </c>
      <c r="HH440" s="157" t="str">
        <f t="shared" si="1305"/>
        <v/>
      </c>
      <c r="HI440" s="158" t="str">
        <f t="shared" si="1305"/>
        <v/>
      </c>
      <c r="HJ440" s="157">
        <f t="shared" si="1306"/>
        <v>3348.2</v>
      </c>
      <c r="HK440" s="158">
        <f t="shared" si="1306"/>
        <v>3133.8999999999996</v>
      </c>
      <c r="HL440" s="157" t="str">
        <f t="shared" si="1307"/>
        <v/>
      </c>
      <c r="HM440" s="158" t="str">
        <f t="shared" si="1307"/>
        <v/>
      </c>
    </row>
    <row r="441" spans="1:221">
      <c r="A441" s="280" t="s">
        <v>852</v>
      </c>
      <c r="B441" s="282" t="s">
        <v>856</v>
      </c>
      <c r="C441" s="281"/>
      <c r="D441" s="228">
        <v>237792</v>
      </c>
      <c r="E441" s="280">
        <v>5</v>
      </c>
      <c r="F441" s="155">
        <v>722</v>
      </c>
      <c r="G441" s="156">
        <v>763</v>
      </c>
      <c r="H441" s="155">
        <v>17</v>
      </c>
      <c r="I441" s="156">
        <v>22</v>
      </c>
      <c r="J441" s="157">
        <f t="shared" si="1240"/>
        <v>705</v>
      </c>
      <c r="K441" s="158">
        <f t="shared" si="1240"/>
        <v>741</v>
      </c>
      <c r="L441" s="155">
        <v>120</v>
      </c>
      <c r="M441" s="156">
        <v>120</v>
      </c>
      <c r="N441" s="157">
        <f t="shared" si="1241"/>
        <v>705</v>
      </c>
      <c r="O441" s="158">
        <f t="shared" si="1241"/>
        <v>741</v>
      </c>
      <c r="P441" s="199">
        <f t="shared" si="1241"/>
        <v>0</v>
      </c>
      <c r="Q441" s="181">
        <f t="shared" si="1241"/>
        <v>0</v>
      </c>
      <c r="R441" s="155">
        <v>54</v>
      </c>
      <c r="S441" s="156">
        <v>64</v>
      </c>
      <c r="T441" s="157">
        <f t="shared" si="1242"/>
        <v>0</v>
      </c>
      <c r="U441" s="158">
        <f t="shared" si="1242"/>
        <v>0</v>
      </c>
      <c r="V441" s="155"/>
      <c r="W441" s="156"/>
      <c r="X441" s="157">
        <f t="shared" si="1243"/>
        <v>0</v>
      </c>
      <c r="Y441" s="158">
        <f t="shared" si="1243"/>
        <v>0</v>
      </c>
      <c r="Z441" s="155"/>
      <c r="AA441" s="156"/>
      <c r="AB441" s="157">
        <f t="shared" si="1244"/>
        <v>0</v>
      </c>
      <c r="AC441" s="158">
        <f t="shared" si="1244"/>
        <v>0</v>
      </c>
      <c r="AD441" s="157">
        <f t="shared" si="1245"/>
        <v>54</v>
      </c>
      <c r="AE441" s="158">
        <f t="shared" si="1245"/>
        <v>64</v>
      </c>
      <c r="AF441" s="157">
        <f t="shared" si="1246"/>
        <v>0</v>
      </c>
      <c r="AG441" s="158">
        <f t="shared" si="1246"/>
        <v>0</v>
      </c>
      <c r="AH441" s="155">
        <v>4</v>
      </c>
      <c r="AI441" s="156">
        <v>4.7</v>
      </c>
      <c r="AJ441" s="157">
        <f t="shared" si="1247"/>
        <v>216</v>
      </c>
      <c r="AK441" s="157">
        <f t="shared" si="1247"/>
        <v>300.8</v>
      </c>
      <c r="AL441" s="155"/>
      <c r="AM441" s="156"/>
      <c r="AN441" s="157">
        <f t="shared" si="1248"/>
        <v>0</v>
      </c>
      <c r="AO441" s="157">
        <f t="shared" si="1248"/>
        <v>0</v>
      </c>
      <c r="AP441" s="155"/>
      <c r="AQ441" s="156"/>
      <c r="AR441" s="157">
        <f t="shared" si="1249"/>
        <v>0</v>
      </c>
      <c r="AS441" s="158">
        <f t="shared" si="1249"/>
        <v>0</v>
      </c>
      <c r="AT441" s="157">
        <f t="shared" si="1250"/>
        <v>4</v>
      </c>
      <c r="AU441" s="158">
        <f t="shared" si="1250"/>
        <v>4.7</v>
      </c>
      <c r="AV441" s="157">
        <f t="shared" si="1251"/>
        <v>216</v>
      </c>
      <c r="AW441" s="158">
        <f t="shared" si="1251"/>
        <v>300.8</v>
      </c>
      <c r="AX441" s="155"/>
      <c r="AY441" s="156"/>
      <c r="AZ441" s="157">
        <f t="shared" si="1252"/>
        <v>0</v>
      </c>
      <c r="BA441" s="158">
        <f t="shared" si="1252"/>
        <v>0</v>
      </c>
      <c r="BB441" s="155"/>
      <c r="BC441" s="156"/>
      <c r="BD441" s="157">
        <f t="shared" si="1253"/>
        <v>0</v>
      </c>
      <c r="BE441" s="158">
        <f t="shared" si="1253"/>
        <v>0</v>
      </c>
      <c r="BF441" s="155"/>
      <c r="BG441" s="156"/>
      <c r="BH441" s="157">
        <f t="shared" si="1254"/>
        <v>0</v>
      </c>
      <c r="BI441" s="158">
        <f t="shared" si="1254"/>
        <v>0</v>
      </c>
      <c r="BJ441" s="157">
        <f t="shared" si="1255"/>
        <v>0</v>
      </c>
      <c r="BK441" s="158">
        <f t="shared" si="1255"/>
        <v>0</v>
      </c>
      <c r="BL441" s="157">
        <f t="shared" si="1256"/>
        <v>0</v>
      </c>
      <c r="BM441" s="158">
        <f t="shared" si="1256"/>
        <v>0</v>
      </c>
      <c r="BN441" s="155">
        <v>366</v>
      </c>
      <c r="BO441" s="156">
        <v>335</v>
      </c>
      <c r="BP441" s="157">
        <f t="shared" si="1257"/>
        <v>0</v>
      </c>
      <c r="BQ441" s="158">
        <f t="shared" si="1257"/>
        <v>0</v>
      </c>
      <c r="BR441" s="155">
        <v>2</v>
      </c>
      <c r="BS441" s="156">
        <v>6</v>
      </c>
      <c r="BT441" s="157">
        <f t="shared" si="1258"/>
        <v>0</v>
      </c>
      <c r="BU441" s="158">
        <f t="shared" si="1258"/>
        <v>0</v>
      </c>
      <c r="BV441" s="155"/>
      <c r="BW441" s="156"/>
      <c r="BX441" s="157">
        <f t="shared" si="1259"/>
        <v>0</v>
      </c>
      <c r="BY441" s="158">
        <f t="shared" si="1259"/>
        <v>0</v>
      </c>
      <c r="BZ441" s="157">
        <f t="shared" si="1260"/>
        <v>368</v>
      </c>
      <c r="CA441" s="158">
        <f t="shared" si="1260"/>
        <v>341</v>
      </c>
      <c r="CB441" s="157">
        <f t="shared" si="1261"/>
        <v>0</v>
      </c>
      <c r="CC441" s="158">
        <f t="shared" si="1261"/>
        <v>0</v>
      </c>
      <c r="CD441" s="155">
        <v>5</v>
      </c>
      <c r="CE441" s="156">
        <v>4.9000000000000004</v>
      </c>
      <c r="CF441" s="157">
        <f t="shared" si="1262"/>
        <v>1830</v>
      </c>
      <c r="CG441" s="158">
        <f t="shared" si="1262"/>
        <v>1641.5000000000002</v>
      </c>
      <c r="CH441" s="155">
        <v>4.3</v>
      </c>
      <c r="CI441" s="156">
        <v>10.3</v>
      </c>
      <c r="CJ441" s="157">
        <f t="shared" si="1263"/>
        <v>8.6</v>
      </c>
      <c r="CK441" s="158">
        <f t="shared" si="1263"/>
        <v>61.800000000000004</v>
      </c>
      <c r="CL441" s="155"/>
      <c r="CM441" s="156"/>
      <c r="CN441" s="157">
        <f t="shared" si="1264"/>
        <v>0</v>
      </c>
      <c r="CO441" s="158">
        <f t="shared" si="1264"/>
        <v>0</v>
      </c>
      <c r="CP441" s="157">
        <f t="shared" si="1265"/>
        <v>4.9961956521739124</v>
      </c>
      <c r="CQ441" s="158">
        <f t="shared" si="1265"/>
        <v>4.9950146627565983</v>
      </c>
      <c r="CR441" s="157">
        <f t="shared" si="1266"/>
        <v>1838.5999999999997</v>
      </c>
      <c r="CS441" s="158">
        <f t="shared" si="1266"/>
        <v>1703.3</v>
      </c>
      <c r="CT441" s="155"/>
      <c r="CU441" s="156"/>
      <c r="CV441" s="157">
        <f t="shared" si="1267"/>
        <v>0</v>
      </c>
      <c r="CW441" s="158">
        <f t="shared" si="1267"/>
        <v>0</v>
      </c>
      <c r="CX441" s="155"/>
      <c r="CY441" s="156"/>
      <c r="CZ441" s="157">
        <f t="shared" si="1268"/>
        <v>0</v>
      </c>
      <c r="DA441" s="158">
        <f t="shared" si="1268"/>
        <v>0</v>
      </c>
      <c r="DB441" s="155"/>
      <c r="DC441" s="156"/>
      <c r="DD441" s="157">
        <f t="shared" si="1269"/>
        <v>0</v>
      </c>
      <c r="DE441" s="158">
        <f t="shared" si="1269"/>
        <v>0</v>
      </c>
      <c r="DF441" s="157">
        <f t="shared" si="1270"/>
        <v>0</v>
      </c>
      <c r="DG441" s="158">
        <f t="shared" si="1270"/>
        <v>0</v>
      </c>
      <c r="DH441" s="157">
        <f t="shared" si="1271"/>
        <v>0</v>
      </c>
      <c r="DI441" s="158">
        <f t="shared" si="1271"/>
        <v>0</v>
      </c>
      <c r="DJ441" s="157">
        <f t="shared" si="1272"/>
        <v>422</v>
      </c>
      <c r="DK441" s="158">
        <f t="shared" si="1272"/>
        <v>405</v>
      </c>
      <c r="DL441" s="157">
        <f t="shared" si="1272"/>
        <v>0</v>
      </c>
      <c r="DM441" s="158">
        <f t="shared" si="1272"/>
        <v>0</v>
      </c>
      <c r="DN441" s="157">
        <f t="shared" si="1273"/>
        <v>4.868720379146918</v>
      </c>
      <c r="DO441" s="158">
        <f t="shared" si="1273"/>
        <v>4.9483950617283945</v>
      </c>
      <c r="DP441" s="157">
        <f t="shared" si="1274"/>
        <v>2054.5999999999995</v>
      </c>
      <c r="DQ441" s="158">
        <f t="shared" si="1274"/>
        <v>2004.0999999999997</v>
      </c>
      <c r="DR441" s="157">
        <f t="shared" si="1275"/>
        <v>0</v>
      </c>
      <c r="DS441" s="158">
        <f t="shared" si="1275"/>
        <v>0</v>
      </c>
      <c r="DT441" s="157">
        <f t="shared" si="1276"/>
        <v>0</v>
      </c>
      <c r="DU441" s="158">
        <f t="shared" si="1276"/>
        <v>0</v>
      </c>
      <c r="DV441" s="155">
        <v>224</v>
      </c>
      <c r="DW441" s="156">
        <v>270</v>
      </c>
      <c r="DX441" s="157">
        <f t="shared" si="1277"/>
        <v>0</v>
      </c>
      <c r="DY441" s="158">
        <f t="shared" si="1277"/>
        <v>0</v>
      </c>
      <c r="DZ441" s="155">
        <v>47</v>
      </c>
      <c r="EA441" s="156">
        <v>55</v>
      </c>
      <c r="EB441" s="157">
        <f t="shared" si="1278"/>
        <v>0</v>
      </c>
      <c r="EC441" s="158">
        <f t="shared" si="1278"/>
        <v>0</v>
      </c>
      <c r="ED441" s="155"/>
      <c r="EE441" s="156"/>
      <c r="EF441" s="157">
        <f t="shared" si="1279"/>
        <v>0</v>
      </c>
      <c r="EG441" s="158">
        <f t="shared" si="1279"/>
        <v>0</v>
      </c>
      <c r="EH441" s="157">
        <f t="shared" si="1280"/>
        <v>271</v>
      </c>
      <c r="EI441" s="158">
        <f t="shared" si="1280"/>
        <v>325</v>
      </c>
      <c r="EJ441" s="157">
        <f t="shared" si="1281"/>
        <v>0</v>
      </c>
      <c r="EK441" s="158">
        <f t="shared" si="1281"/>
        <v>0</v>
      </c>
      <c r="EL441" s="155">
        <v>3.5</v>
      </c>
      <c r="EM441" s="156">
        <v>3.5</v>
      </c>
      <c r="EN441" s="157">
        <f t="shared" si="1282"/>
        <v>784</v>
      </c>
      <c r="EO441" s="158">
        <f t="shared" si="1282"/>
        <v>945</v>
      </c>
      <c r="EP441" s="155">
        <v>3.9</v>
      </c>
      <c r="EQ441" s="156">
        <v>3.7</v>
      </c>
      <c r="ER441" s="157">
        <f t="shared" si="1283"/>
        <v>183.29999999999998</v>
      </c>
      <c r="ES441" s="158">
        <f t="shared" si="1283"/>
        <v>203.5</v>
      </c>
      <c r="ET441" s="155"/>
      <c r="EU441" s="156"/>
      <c r="EV441" s="157">
        <f t="shared" si="1284"/>
        <v>0</v>
      </c>
      <c r="EW441" s="158">
        <f t="shared" si="1284"/>
        <v>0</v>
      </c>
      <c r="EX441" s="157">
        <f t="shared" si="1285"/>
        <v>3.5693726937269372</v>
      </c>
      <c r="EY441" s="158">
        <f t="shared" si="1285"/>
        <v>3.5338461538461536</v>
      </c>
      <c r="EZ441" s="157">
        <f t="shared" si="1286"/>
        <v>967.3</v>
      </c>
      <c r="FA441" s="158">
        <f t="shared" si="1286"/>
        <v>1148.5</v>
      </c>
      <c r="FB441" s="155"/>
      <c r="FC441" s="156"/>
      <c r="FD441" s="157">
        <f t="shared" si="1287"/>
        <v>0</v>
      </c>
      <c r="FE441" s="158">
        <f t="shared" si="1287"/>
        <v>0</v>
      </c>
      <c r="FF441" s="155"/>
      <c r="FG441" s="156"/>
      <c r="FH441" s="157">
        <f t="shared" si="1288"/>
        <v>0</v>
      </c>
      <c r="FI441" s="158">
        <f t="shared" si="1288"/>
        <v>0</v>
      </c>
      <c r="FJ441" s="155"/>
      <c r="FK441" s="156"/>
      <c r="FL441" s="157">
        <f t="shared" si="1289"/>
        <v>0</v>
      </c>
      <c r="FM441" s="158">
        <f t="shared" si="1289"/>
        <v>0</v>
      </c>
      <c r="FN441" s="157">
        <f t="shared" si="1290"/>
        <v>0</v>
      </c>
      <c r="FO441" s="158">
        <f t="shared" si="1290"/>
        <v>0</v>
      </c>
      <c r="FP441" s="157">
        <f t="shared" si="1291"/>
        <v>0</v>
      </c>
      <c r="FQ441" s="158">
        <f t="shared" si="1291"/>
        <v>0</v>
      </c>
      <c r="FR441" s="155">
        <v>12</v>
      </c>
      <c r="FS441" s="156">
        <v>11</v>
      </c>
      <c r="FT441" s="157">
        <f t="shared" si="1292"/>
        <v>0</v>
      </c>
      <c r="FU441" s="158">
        <f t="shared" si="1292"/>
        <v>0</v>
      </c>
      <c r="FV441" s="155">
        <v>6.2</v>
      </c>
      <c r="FW441" s="156">
        <v>9.9</v>
      </c>
      <c r="FX441" s="157">
        <f t="shared" si="1293"/>
        <v>74.400000000000006</v>
      </c>
      <c r="FY441" s="158">
        <f t="shared" si="1293"/>
        <v>108.9</v>
      </c>
      <c r="FZ441" s="155"/>
      <c r="GA441" s="156"/>
      <c r="GB441" s="157">
        <f t="shared" si="1294"/>
        <v>0</v>
      </c>
      <c r="GC441" s="158">
        <f t="shared" si="1294"/>
        <v>0</v>
      </c>
      <c r="GD441" s="157">
        <f t="shared" si="1295"/>
        <v>644</v>
      </c>
      <c r="GE441" s="158">
        <f t="shared" si="1295"/>
        <v>669</v>
      </c>
      <c r="GF441" s="157">
        <f t="shared" si="1295"/>
        <v>0</v>
      </c>
      <c r="GG441" s="158">
        <f t="shared" si="1295"/>
        <v>0</v>
      </c>
      <c r="GH441" s="157">
        <f t="shared" si="1296"/>
        <v>2830</v>
      </c>
      <c r="GI441" s="158">
        <f t="shared" si="1296"/>
        <v>2887.3</v>
      </c>
      <c r="GJ441" s="157" t="str">
        <f t="shared" si="1297"/>
        <v/>
      </c>
      <c r="GK441" s="158" t="str">
        <f t="shared" si="1297"/>
        <v/>
      </c>
      <c r="GL441" s="157">
        <f t="shared" si="1298"/>
        <v>49</v>
      </c>
      <c r="GM441" s="158">
        <f t="shared" si="1298"/>
        <v>61</v>
      </c>
      <c r="GN441" s="157">
        <f t="shared" si="1298"/>
        <v>0</v>
      </c>
      <c r="GO441" s="158">
        <f t="shared" si="1298"/>
        <v>0</v>
      </c>
      <c r="GP441" s="157">
        <f t="shared" si="1299"/>
        <v>191.89999999999998</v>
      </c>
      <c r="GQ441" s="158">
        <f t="shared" si="1299"/>
        <v>265.3</v>
      </c>
      <c r="GR441" s="157">
        <f t="shared" si="1300"/>
        <v>0</v>
      </c>
      <c r="GS441" s="158">
        <f t="shared" si="1300"/>
        <v>0</v>
      </c>
      <c r="GT441" s="157">
        <f t="shared" si="1301"/>
        <v>693</v>
      </c>
      <c r="GU441" s="158">
        <f t="shared" si="1301"/>
        <v>730</v>
      </c>
      <c r="GV441" s="157">
        <f t="shared" si="1301"/>
        <v>0</v>
      </c>
      <c r="GW441" s="158">
        <f t="shared" si="1301"/>
        <v>0</v>
      </c>
      <c r="GX441" s="157">
        <f t="shared" si="1302"/>
        <v>3021.9</v>
      </c>
      <c r="GY441" s="158">
        <f t="shared" si="1302"/>
        <v>3152.6000000000004</v>
      </c>
      <c r="GZ441" s="157" t="str">
        <f t="shared" si="1302"/>
        <v/>
      </c>
      <c r="HA441" s="158" t="str">
        <f t="shared" si="1302"/>
        <v/>
      </c>
      <c r="HB441" s="157">
        <f t="shared" si="1303"/>
        <v>0</v>
      </c>
      <c r="HC441" s="158">
        <f t="shared" si="1303"/>
        <v>0</v>
      </c>
      <c r="HD441" s="157">
        <f t="shared" si="1303"/>
        <v>0</v>
      </c>
      <c r="HE441" s="158">
        <f t="shared" si="1303"/>
        <v>0</v>
      </c>
      <c r="HF441" s="157" t="str">
        <f t="shared" si="1304"/>
        <v/>
      </c>
      <c r="HG441" s="158" t="str">
        <f t="shared" si="1304"/>
        <v/>
      </c>
      <c r="HH441" s="157" t="str">
        <f t="shared" si="1305"/>
        <v/>
      </c>
      <c r="HI441" s="158" t="str">
        <f t="shared" si="1305"/>
        <v/>
      </c>
      <c r="HJ441" s="157">
        <f t="shared" si="1306"/>
        <v>3096.2999999999997</v>
      </c>
      <c r="HK441" s="158">
        <f t="shared" si="1306"/>
        <v>3261.4999999999995</v>
      </c>
      <c r="HL441" s="157" t="str">
        <f t="shared" si="1307"/>
        <v/>
      </c>
      <c r="HM441" s="158" t="str">
        <f t="shared" si="1307"/>
        <v/>
      </c>
    </row>
    <row r="442" spans="1:221">
      <c r="A442" s="280" t="s">
        <v>852</v>
      </c>
      <c r="B442" s="231" t="s">
        <v>857</v>
      </c>
      <c r="C442" s="281"/>
      <c r="D442" s="228">
        <v>237215</v>
      </c>
      <c r="E442" s="228">
        <v>6</v>
      </c>
      <c r="F442" s="155">
        <v>209</v>
      </c>
      <c r="G442" s="156">
        <v>198</v>
      </c>
      <c r="H442" s="155">
        <v>9</v>
      </c>
      <c r="I442" s="156">
        <v>4</v>
      </c>
      <c r="J442" s="157">
        <f t="shared" si="1240"/>
        <v>200</v>
      </c>
      <c r="K442" s="158">
        <f t="shared" si="1240"/>
        <v>194</v>
      </c>
      <c r="L442" s="155">
        <v>120</v>
      </c>
      <c r="M442" s="156">
        <v>120</v>
      </c>
      <c r="N442" s="157">
        <f t="shared" si="1241"/>
        <v>200</v>
      </c>
      <c r="O442" s="158">
        <f t="shared" si="1241"/>
        <v>194</v>
      </c>
      <c r="P442" s="199">
        <f t="shared" si="1241"/>
        <v>0</v>
      </c>
      <c r="Q442" s="181">
        <f t="shared" si="1241"/>
        <v>0</v>
      </c>
      <c r="R442" s="155">
        <v>25</v>
      </c>
      <c r="S442" s="156">
        <v>17</v>
      </c>
      <c r="T442" s="157">
        <f t="shared" si="1242"/>
        <v>0</v>
      </c>
      <c r="U442" s="158">
        <f t="shared" si="1242"/>
        <v>0</v>
      </c>
      <c r="V442" s="155"/>
      <c r="W442" s="156"/>
      <c r="X442" s="157">
        <f t="shared" si="1243"/>
        <v>0</v>
      </c>
      <c r="Y442" s="158">
        <f t="shared" si="1243"/>
        <v>0</v>
      </c>
      <c r="Z442" s="155"/>
      <c r="AA442" s="156"/>
      <c r="AB442" s="157">
        <f t="shared" si="1244"/>
        <v>0</v>
      </c>
      <c r="AC442" s="158">
        <f t="shared" si="1244"/>
        <v>0</v>
      </c>
      <c r="AD442" s="157">
        <f t="shared" si="1245"/>
        <v>25</v>
      </c>
      <c r="AE442" s="158">
        <f t="shared" si="1245"/>
        <v>17</v>
      </c>
      <c r="AF442" s="157">
        <f t="shared" si="1246"/>
        <v>0</v>
      </c>
      <c r="AG442" s="158">
        <f t="shared" si="1246"/>
        <v>0</v>
      </c>
      <c r="AH442" s="155">
        <v>5.3</v>
      </c>
      <c r="AI442" s="156">
        <v>5.3</v>
      </c>
      <c r="AJ442" s="157">
        <f t="shared" si="1247"/>
        <v>132.5</v>
      </c>
      <c r="AK442" s="157">
        <f t="shared" si="1247"/>
        <v>90.1</v>
      </c>
      <c r="AL442" s="155"/>
      <c r="AM442" s="156"/>
      <c r="AN442" s="157">
        <f t="shared" si="1248"/>
        <v>0</v>
      </c>
      <c r="AO442" s="157">
        <f t="shared" si="1248"/>
        <v>0</v>
      </c>
      <c r="AP442" s="155"/>
      <c r="AQ442" s="156"/>
      <c r="AR442" s="157">
        <f t="shared" si="1249"/>
        <v>0</v>
      </c>
      <c r="AS442" s="158">
        <f t="shared" si="1249"/>
        <v>0</v>
      </c>
      <c r="AT442" s="157">
        <f t="shared" si="1250"/>
        <v>5.3</v>
      </c>
      <c r="AU442" s="158">
        <f t="shared" si="1250"/>
        <v>5.3</v>
      </c>
      <c r="AV442" s="157">
        <f t="shared" si="1251"/>
        <v>132.5</v>
      </c>
      <c r="AW442" s="158">
        <f t="shared" si="1251"/>
        <v>90.1</v>
      </c>
      <c r="AX442" s="155"/>
      <c r="AY442" s="156"/>
      <c r="AZ442" s="157">
        <f t="shared" si="1252"/>
        <v>0</v>
      </c>
      <c r="BA442" s="158">
        <f t="shared" si="1252"/>
        <v>0</v>
      </c>
      <c r="BB442" s="155"/>
      <c r="BC442" s="156"/>
      <c r="BD442" s="157">
        <f t="shared" si="1253"/>
        <v>0</v>
      </c>
      <c r="BE442" s="158">
        <f t="shared" si="1253"/>
        <v>0</v>
      </c>
      <c r="BF442" s="155"/>
      <c r="BG442" s="156"/>
      <c r="BH442" s="157">
        <f t="shared" si="1254"/>
        <v>0</v>
      </c>
      <c r="BI442" s="158">
        <f t="shared" si="1254"/>
        <v>0</v>
      </c>
      <c r="BJ442" s="157">
        <f t="shared" si="1255"/>
        <v>0</v>
      </c>
      <c r="BK442" s="158">
        <f t="shared" si="1255"/>
        <v>0</v>
      </c>
      <c r="BL442" s="157">
        <f t="shared" si="1256"/>
        <v>0</v>
      </c>
      <c r="BM442" s="158">
        <f t="shared" si="1256"/>
        <v>0</v>
      </c>
      <c r="BN442" s="155">
        <v>53</v>
      </c>
      <c r="BO442" s="156">
        <v>82</v>
      </c>
      <c r="BP442" s="157">
        <f t="shared" si="1257"/>
        <v>0</v>
      </c>
      <c r="BQ442" s="158">
        <f t="shared" si="1257"/>
        <v>0</v>
      </c>
      <c r="BR442" s="155">
        <v>4</v>
      </c>
      <c r="BS442" s="156">
        <v>1</v>
      </c>
      <c r="BT442" s="157">
        <f t="shared" si="1258"/>
        <v>0</v>
      </c>
      <c r="BU442" s="158">
        <f t="shared" si="1258"/>
        <v>0</v>
      </c>
      <c r="BV442" s="155"/>
      <c r="BW442" s="156"/>
      <c r="BX442" s="157">
        <f t="shared" si="1259"/>
        <v>0</v>
      </c>
      <c r="BY442" s="158">
        <f t="shared" si="1259"/>
        <v>0</v>
      </c>
      <c r="BZ442" s="157">
        <f t="shared" si="1260"/>
        <v>57</v>
      </c>
      <c r="CA442" s="158">
        <f t="shared" si="1260"/>
        <v>83</v>
      </c>
      <c r="CB442" s="157">
        <f t="shared" si="1261"/>
        <v>0</v>
      </c>
      <c r="CC442" s="158">
        <f t="shared" si="1261"/>
        <v>0</v>
      </c>
      <c r="CD442" s="155">
        <v>6.8</v>
      </c>
      <c r="CE442" s="156">
        <v>6.8</v>
      </c>
      <c r="CF442" s="157">
        <f t="shared" si="1262"/>
        <v>360.4</v>
      </c>
      <c r="CG442" s="158">
        <f t="shared" si="1262"/>
        <v>557.6</v>
      </c>
      <c r="CH442" s="155">
        <v>11.4</v>
      </c>
      <c r="CI442" s="156">
        <v>9</v>
      </c>
      <c r="CJ442" s="157">
        <f t="shared" si="1263"/>
        <v>45.6</v>
      </c>
      <c r="CK442" s="158">
        <f t="shared" si="1263"/>
        <v>9</v>
      </c>
      <c r="CL442" s="155"/>
      <c r="CM442" s="156"/>
      <c r="CN442" s="157">
        <f t="shared" si="1264"/>
        <v>0</v>
      </c>
      <c r="CO442" s="158">
        <f t="shared" si="1264"/>
        <v>0</v>
      </c>
      <c r="CP442" s="157">
        <f t="shared" si="1265"/>
        <v>7.1228070175438596</v>
      </c>
      <c r="CQ442" s="158">
        <f t="shared" si="1265"/>
        <v>6.8265060240963855</v>
      </c>
      <c r="CR442" s="157">
        <f t="shared" si="1266"/>
        <v>406</v>
      </c>
      <c r="CS442" s="158">
        <f t="shared" si="1266"/>
        <v>566.6</v>
      </c>
      <c r="CT442" s="155"/>
      <c r="CU442" s="156"/>
      <c r="CV442" s="157">
        <f t="shared" si="1267"/>
        <v>0</v>
      </c>
      <c r="CW442" s="158">
        <f t="shared" si="1267"/>
        <v>0</v>
      </c>
      <c r="CX442" s="155"/>
      <c r="CY442" s="156"/>
      <c r="CZ442" s="157">
        <f t="shared" si="1268"/>
        <v>0</v>
      </c>
      <c r="DA442" s="158">
        <f t="shared" si="1268"/>
        <v>0</v>
      </c>
      <c r="DB442" s="155"/>
      <c r="DC442" s="156"/>
      <c r="DD442" s="157">
        <f t="shared" si="1269"/>
        <v>0</v>
      </c>
      <c r="DE442" s="158">
        <f t="shared" si="1269"/>
        <v>0</v>
      </c>
      <c r="DF442" s="157">
        <f t="shared" si="1270"/>
        <v>0</v>
      </c>
      <c r="DG442" s="158">
        <f t="shared" si="1270"/>
        <v>0</v>
      </c>
      <c r="DH442" s="157">
        <f t="shared" si="1271"/>
        <v>0</v>
      </c>
      <c r="DI442" s="158">
        <f t="shared" si="1271"/>
        <v>0</v>
      </c>
      <c r="DJ442" s="157">
        <f t="shared" si="1272"/>
        <v>82</v>
      </c>
      <c r="DK442" s="158">
        <f t="shared" si="1272"/>
        <v>100</v>
      </c>
      <c r="DL442" s="157">
        <f t="shared" si="1272"/>
        <v>0</v>
      </c>
      <c r="DM442" s="158">
        <f t="shared" si="1272"/>
        <v>0</v>
      </c>
      <c r="DN442" s="157">
        <f t="shared" si="1273"/>
        <v>6.5670731707317076</v>
      </c>
      <c r="DO442" s="158">
        <f t="shared" si="1273"/>
        <v>6.5670000000000002</v>
      </c>
      <c r="DP442" s="157">
        <f t="shared" si="1274"/>
        <v>538.5</v>
      </c>
      <c r="DQ442" s="158">
        <f t="shared" si="1274"/>
        <v>656.7</v>
      </c>
      <c r="DR442" s="157">
        <f t="shared" si="1275"/>
        <v>0</v>
      </c>
      <c r="DS442" s="158">
        <f t="shared" si="1275"/>
        <v>0</v>
      </c>
      <c r="DT442" s="157">
        <f t="shared" si="1276"/>
        <v>0</v>
      </c>
      <c r="DU442" s="158">
        <f t="shared" si="1276"/>
        <v>0</v>
      </c>
      <c r="DV442" s="155">
        <v>90</v>
      </c>
      <c r="DW442" s="156">
        <v>73</v>
      </c>
      <c r="DX442" s="157">
        <f t="shared" si="1277"/>
        <v>0</v>
      </c>
      <c r="DY442" s="158">
        <f t="shared" si="1277"/>
        <v>0</v>
      </c>
      <c r="DZ442" s="155">
        <v>13</v>
      </c>
      <c r="EA442" s="156">
        <v>9</v>
      </c>
      <c r="EB442" s="157">
        <f t="shared" si="1278"/>
        <v>0</v>
      </c>
      <c r="EC442" s="158">
        <f t="shared" si="1278"/>
        <v>0</v>
      </c>
      <c r="ED442" s="155"/>
      <c r="EE442" s="156"/>
      <c r="EF442" s="157">
        <f t="shared" si="1279"/>
        <v>0</v>
      </c>
      <c r="EG442" s="158">
        <f t="shared" si="1279"/>
        <v>0</v>
      </c>
      <c r="EH442" s="157">
        <f t="shared" si="1280"/>
        <v>103</v>
      </c>
      <c r="EI442" s="158">
        <f t="shared" si="1280"/>
        <v>82</v>
      </c>
      <c r="EJ442" s="157">
        <f t="shared" si="1281"/>
        <v>0</v>
      </c>
      <c r="EK442" s="158">
        <f t="shared" si="1281"/>
        <v>0</v>
      </c>
      <c r="EL442" s="155">
        <v>4.8</v>
      </c>
      <c r="EM442" s="156">
        <v>4.4000000000000004</v>
      </c>
      <c r="EN442" s="157">
        <f t="shared" si="1282"/>
        <v>432</v>
      </c>
      <c r="EO442" s="158">
        <f t="shared" si="1282"/>
        <v>321.20000000000005</v>
      </c>
      <c r="EP442" s="155">
        <v>6.9</v>
      </c>
      <c r="EQ442" s="156">
        <v>6.6</v>
      </c>
      <c r="ER442" s="157">
        <f t="shared" si="1283"/>
        <v>89.7</v>
      </c>
      <c r="ES442" s="158">
        <f t="shared" si="1283"/>
        <v>59.4</v>
      </c>
      <c r="ET442" s="155"/>
      <c r="EU442" s="156"/>
      <c r="EV442" s="157">
        <f t="shared" si="1284"/>
        <v>0</v>
      </c>
      <c r="EW442" s="158">
        <f t="shared" si="1284"/>
        <v>0</v>
      </c>
      <c r="EX442" s="157">
        <f t="shared" si="1285"/>
        <v>5.0650485436893211</v>
      </c>
      <c r="EY442" s="158">
        <f t="shared" si="1285"/>
        <v>4.6414634146341465</v>
      </c>
      <c r="EZ442" s="157">
        <f t="shared" si="1286"/>
        <v>521.70000000000005</v>
      </c>
      <c r="FA442" s="158">
        <f t="shared" si="1286"/>
        <v>380.6</v>
      </c>
      <c r="FB442" s="155"/>
      <c r="FC442" s="156"/>
      <c r="FD442" s="157">
        <f t="shared" si="1287"/>
        <v>0</v>
      </c>
      <c r="FE442" s="158">
        <f t="shared" si="1287"/>
        <v>0</v>
      </c>
      <c r="FF442" s="155"/>
      <c r="FG442" s="156"/>
      <c r="FH442" s="157">
        <f t="shared" si="1288"/>
        <v>0</v>
      </c>
      <c r="FI442" s="158">
        <f t="shared" si="1288"/>
        <v>0</v>
      </c>
      <c r="FJ442" s="155"/>
      <c r="FK442" s="156"/>
      <c r="FL442" s="157">
        <f t="shared" si="1289"/>
        <v>0</v>
      </c>
      <c r="FM442" s="158">
        <f t="shared" si="1289"/>
        <v>0</v>
      </c>
      <c r="FN442" s="157">
        <f t="shared" si="1290"/>
        <v>0</v>
      </c>
      <c r="FO442" s="158">
        <f t="shared" si="1290"/>
        <v>0</v>
      </c>
      <c r="FP442" s="157">
        <f t="shared" si="1291"/>
        <v>0</v>
      </c>
      <c r="FQ442" s="158">
        <f t="shared" si="1291"/>
        <v>0</v>
      </c>
      <c r="FR442" s="155">
        <v>15</v>
      </c>
      <c r="FS442" s="156">
        <v>12</v>
      </c>
      <c r="FT442" s="157">
        <f t="shared" si="1292"/>
        <v>0</v>
      </c>
      <c r="FU442" s="158">
        <f t="shared" si="1292"/>
        <v>0</v>
      </c>
      <c r="FV442" s="155">
        <v>9.4</v>
      </c>
      <c r="FW442" s="156">
        <v>9.1999999999999993</v>
      </c>
      <c r="FX442" s="157">
        <f t="shared" si="1293"/>
        <v>141</v>
      </c>
      <c r="FY442" s="158">
        <f t="shared" si="1293"/>
        <v>110.39999999999999</v>
      </c>
      <c r="FZ442" s="155"/>
      <c r="GA442" s="156"/>
      <c r="GB442" s="157">
        <f t="shared" si="1294"/>
        <v>0</v>
      </c>
      <c r="GC442" s="158">
        <f t="shared" si="1294"/>
        <v>0</v>
      </c>
      <c r="GD442" s="157">
        <f t="shared" si="1295"/>
        <v>168</v>
      </c>
      <c r="GE442" s="158">
        <f t="shared" si="1295"/>
        <v>172</v>
      </c>
      <c r="GF442" s="157">
        <f t="shared" si="1295"/>
        <v>0</v>
      </c>
      <c r="GG442" s="158">
        <f t="shared" si="1295"/>
        <v>0</v>
      </c>
      <c r="GH442" s="157">
        <f t="shared" si="1296"/>
        <v>924.9</v>
      </c>
      <c r="GI442" s="158">
        <f t="shared" si="1296"/>
        <v>968.90000000000009</v>
      </c>
      <c r="GJ442" s="157" t="str">
        <f t="shared" si="1297"/>
        <v/>
      </c>
      <c r="GK442" s="158" t="str">
        <f t="shared" si="1297"/>
        <v/>
      </c>
      <c r="GL442" s="157">
        <f t="shared" si="1298"/>
        <v>17</v>
      </c>
      <c r="GM442" s="158">
        <f t="shared" si="1298"/>
        <v>10</v>
      </c>
      <c r="GN442" s="157">
        <f t="shared" si="1298"/>
        <v>0</v>
      </c>
      <c r="GO442" s="158">
        <f t="shared" si="1298"/>
        <v>0</v>
      </c>
      <c r="GP442" s="157">
        <f t="shared" si="1299"/>
        <v>135.30000000000001</v>
      </c>
      <c r="GQ442" s="158">
        <f t="shared" si="1299"/>
        <v>68.400000000000006</v>
      </c>
      <c r="GR442" s="157">
        <f t="shared" si="1300"/>
        <v>0</v>
      </c>
      <c r="GS442" s="158">
        <f t="shared" si="1300"/>
        <v>0</v>
      </c>
      <c r="GT442" s="157">
        <f t="shared" si="1301"/>
        <v>185</v>
      </c>
      <c r="GU442" s="158">
        <f t="shared" si="1301"/>
        <v>182</v>
      </c>
      <c r="GV442" s="157">
        <f t="shared" si="1301"/>
        <v>0</v>
      </c>
      <c r="GW442" s="158">
        <f t="shared" si="1301"/>
        <v>0</v>
      </c>
      <c r="GX442" s="157">
        <f t="shared" si="1302"/>
        <v>1060.2</v>
      </c>
      <c r="GY442" s="158">
        <f t="shared" si="1302"/>
        <v>1037.3000000000002</v>
      </c>
      <c r="GZ442" s="157" t="str">
        <f t="shared" si="1302"/>
        <v/>
      </c>
      <c r="HA442" s="158" t="str">
        <f t="shared" si="1302"/>
        <v/>
      </c>
      <c r="HB442" s="157">
        <f t="shared" si="1303"/>
        <v>0</v>
      </c>
      <c r="HC442" s="158">
        <f t="shared" si="1303"/>
        <v>0</v>
      </c>
      <c r="HD442" s="157">
        <f t="shared" si="1303"/>
        <v>0</v>
      </c>
      <c r="HE442" s="158">
        <f t="shared" si="1303"/>
        <v>0</v>
      </c>
      <c r="HF442" s="157" t="str">
        <f t="shared" si="1304"/>
        <v/>
      </c>
      <c r="HG442" s="158" t="str">
        <f t="shared" si="1304"/>
        <v/>
      </c>
      <c r="HH442" s="157" t="str">
        <f t="shared" si="1305"/>
        <v/>
      </c>
      <c r="HI442" s="158" t="str">
        <f t="shared" si="1305"/>
        <v/>
      </c>
      <c r="HJ442" s="157">
        <f t="shared" si="1306"/>
        <v>1201.2</v>
      </c>
      <c r="HK442" s="158">
        <f t="shared" si="1306"/>
        <v>1147.7000000000003</v>
      </c>
      <c r="HL442" s="157" t="str">
        <f t="shared" si="1307"/>
        <v/>
      </c>
      <c r="HM442" s="158" t="str">
        <f t="shared" si="1307"/>
        <v/>
      </c>
    </row>
    <row r="443" spans="1:221" s="82" customFormat="1" ht="15" customHeight="1">
      <c r="A443" s="280" t="s">
        <v>852</v>
      </c>
      <c r="B443" s="231" t="s">
        <v>858</v>
      </c>
      <c r="C443" s="283"/>
      <c r="D443" s="228">
        <v>237330</v>
      </c>
      <c r="E443" s="228">
        <v>5</v>
      </c>
      <c r="F443" s="155">
        <v>445</v>
      </c>
      <c r="G443" s="156">
        <v>464</v>
      </c>
      <c r="H443" s="155">
        <v>29</v>
      </c>
      <c r="I443" s="156">
        <v>29</v>
      </c>
      <c r="J443" s="157">
        <f t="shared" si="1240"/>
        <v>416</v>
      </c>
      <c r="K443" s="158">
        <f t="shared" si="1240"/>
        <v>435</v>
      </c>
      <c r="L443" s="155">
        <v>120</v>
      </c>
      <c r="M443" s="156">
        <v>120</v>
      </c>
      <c r="N443" s="157">
        <f t="shared" si="1241"/>
        <v>416</v>
      </c>
      <c r="O443" s="158">
        <f t="shared" si="1241"/>
        <v>435</v>
      </c>
      <c r="P443" s="199">
        <f t="shared" si="1241"/>
        <v>0</v>
      </c>
      <c r="Q443" s="181">
        <f t="shared" si="1241"/>
        <v>0</v>
      </c>
      <c r="R443" s="155">
        <v>86</v>
      </c>
      <c r="S443" s="156">
        <v>84</v>
      </c>
      <c r="T443" s="157">
        <f t="shared" si="1242"/>
        <v>0</v>
      </c>
      <c r="U443" s="158">
        <f t="shared" si="1242"/>
        <v>0</v>
      </c>
      <c r="V443" s="155"/>
      <c r="W443" s="156"/>
      <c r="X443" s="157">
        <f t="shared" si="1243"/>
        <v>0</v>
      </c>
      <c r="Y443" s="158">
        <f t="shared" si="1243"/>
        <v>0</v>
      </c>
      <c r="Z443" s="155"/>
      <c r="AA443" s="156"/>
      <c r="AB443" s="157">
        <f t="shared" si="1244"/>
        <v>0</v>
      </c>
      <c r="AC443" s="158">
        <f t="shared" si="1244"/>
        <v>0</v>
      </c>
      <c r="AD443" s="157">
        <f t="shared" si="1245"/>
        <v>86</v>
      </c>
      <c r="AE443" s="158">
        <f t="shared" si="1245"/>
        <v>84</v>
      </c>
      <c r="AF443" s="157">
        <f t="shared" si="1246"/>
        <v>0</v>
      </c>
      <c r="AG443" s="158">
        <f t="shared" si="1246"/>
        <v>0</v>
      </c>
      <c r="AH443" s="155">
        <v>4.8</v>
      </c>
      <c r="AI443" s="156">
        <v>4.8</v>
      </c>
      <c r="AJ443" s="157">
        <f t="shared" si="1247"/>
        <v>412.8</v>
      </c>
      <c r="AK443" s="157">
        <f t="shared" si="1247"/>
        <v>403.2</v>
      </c>
      <c r="AL443" s="155"/>
      <c r="AM443" s="156"/>
      <c r="AN443" s="157">
        <f t="shared" si="1248"/>
        <v>0</v>
      </c>
      <c r="AO443" s="157">
        <f t="shared" si="1248"/>
        <v>0</v>
      </c>
      <c r="AP443" s="155"/>
      <c r="AQ443" s="156"/>
      <c r="AR443" s="157">
        <f t="shared" si="1249"/>
        <v>0</v>
      </c>
      <c r="AS443" s="158">
        <f t="shared" si="1249"/>
        <v>0</v>
      </c>
      <c r="AT443" s="157">
        <f t="shared" si="1250"/>
        <v>4.8</v>
      </c>
      <c r="AU443" s="158">
        <f t="shared" si="1250"/>
        <v>4.8</v>
      </c>
      <c r="AV443" s="157">
        <f t="shared" si="1251"/>
        <v>412.8</v>
      </c>
      <c r="AW443" s="158">
        <f t="shared" si="1251"/>
        <v>403.2</v>
      </c>
      <c r="AX443" s="155"/>
      <c r="AY443" s="156"/>
      <c r="AZ443" s="157">
        <f t="shared" si="1252"/>
        <v>0</v>
      </c>
      <c r="BA443" s="158">
        <f t="shared" si="1252"/>
        <v>0</v>
      </c>
      <c r="BB443" s="155"/>
      <c r="BC443" s="156"/>
      <c r="BD443" s="157">
        <f t="shared" si="1253"/>
        <v>0</v>
      </c>
      <c r="BE443" s="158">
        <f t="shared" si="1253"/>
        <v>0</v>
      </c>
      <c r="BF443" s="155"/>
      <c r="BG443" s="156"/>
      <c r="BH443" s="157">
        <f t="shared" si="1254"/>
        <v>0</v>
      </c>
      <c r="BI443" s="158">
        <f t="shared" si="1254"/>
        <v>0</v>
      </c>
      <c r="BJ443" s="157">
        <f t="shared" si="1255"/>
        <v>0</v>
      </c>
      <c r="BK443" s="158">
        <f t="shared" si="1255"/>
        <v>0</v>
      </c>
      <c r="BL443" s="157">
        <f t="shared" si="1256"/>
        <v>0</v>
      </c>
      <c r="BM443" s="158">
        <f t="shared" si="1256"/>
        <v>0</v>
      </c>
      <c r="BN443" s="155">
        <v>174</v>
      </c>
      <c r="BO443" s="156">
        <v>188</v>
      </c>
      <c r="BP443" s="157">
        <f t="shared" si="1257"/>
        <v>0</v>
      </c>
      <c r="BQ443" s="158">
        <f t="shared" si="1257"/>
        <v>0</v>
      </c>
      <c r="BR443" s="155">
        <v>2</v>
      </c>
      <c r="BS443" s="156">
        <v>2</v>
      </c>
      <c r="BT443" s="157">
        <f t="shared" si="1258"/>
        <v>0</v>
      </c>
      <c r="BU443" s="158">
        <f t="shared" si="1258"/>
        <v>0</v>
      </c>
      <c r="BV443" s="155"/>
      <c r="BW443" s="156"/>
      <c r="BX443" s="157">
        <f t="shared" si="1259"/>
        <v>0</v>
      </c>
      <c r="BY443" s="158">
        <f t="shared" si="1259"/>
        <v>0</v>
      </c>
      <c r="BZ443" s="157">
        <f t="shared" si="1260"/>
        <v>176</v>
      </c>
      <c r="CA443" s="158">
        <f t="shared" si="1260"/>
        <v>190</v>
      </c>
      <c r="CB443" s="157">
        <f t="shared" si="1261"/>
        <v>0</v>
      </c>
      <c r="CC443" s="158">
        <f t="shared" si="1261"/>
        <v>0</v>
      </c>
      <c r="CD443" s="155">
        <v>6</v>
      </c>
      <c r="CE443" s="156">
        <v>5.5</v>
      </c>
      <c r="CF443" s="157">
        <f t="shared" si="1262"/>
        <v>1044</v>
      </c>
      <c r="CG443" s="158">
        <f t="shared" si="1262"/>
        <v>1034</v>
      </c>
      <c r="CH443" s="155">
        <v>8.3000000000000007</v>
      </c>
      <c r="CI443" s="156">
        <v>12.5</v>
      </c>
      <c r="CJ443" s="157">
        <f t="shared" si="1263"/>
        <v>16.600000000000001</v>
      </c>
      <c r="CK443" s="158">
        <f t="shared" si="1263"/>
        <v>25</v>
      </c>
      <c r="CL443" s="155"/>
      <c r="CM443" s="156"/>
      <c r="CN443" s="157">
        <f t="shared" si="1264"/>
        <v>0</v>
      </c>
      <c r="CO443" s="158">
        <f t="shared" si="1264"/>
        <v>0</v>
      </c>
      <c r="CP443" s="157">
        <f t="shared" si="1265"/>
        <v>6.026136363636363</v>
      </c>
      <c r="CQ443" s="158">
        <f t="shared" si="1265"/>
        <v>5.5736842105263156</v>
      </c>
      <c r="CR443" s="157">
        <f t="shared" si="1266"/>
        <v>1060.5999999999999</v>
      </c>
      <c r="CS443" s="158">
        <f t="shared" si="1266"/>
        <v>1059</v>
      </c>
      <c r="CT443" s="155"/>
      <c r="CU443" s="156"/>
      <c r="CV443" s="157">
        <f t="shared" si="1267"/>
        <v>0</v>
      </c>
      <c r="CW443" s="158">
        <f t="shared" si="1267"/>
        <v>0</v>
      </c>
      <c r="CX443" s="155"/>
      <c r="CY443" s="156"/>
      <c r="CZ443" s="157">
        <f t="shared" si="1268"/>
        <v>0</v>
      </c>
      <c r="DA443" s="158">
        <f t="shared" si="1268"/>
        <v>0</v>
      </c>
      <c r="DB443" s="155"/>
      <c r="DC443" s="156"/>
      <c r="DD443" s="157">
        <f t="shared" si="1269"/>
        <v>0</v>
      </c>
      <c r="DE443" s="158">
        <f t="shared" si="1269"/>
        <v>0</v>
      </c>
      <c r="DF443" s="157">
        <f t="shared" si="1270"/>
        <v>0</v>
      </c>
      <c r="DG443" s="158">
        <f t="shared" si="1270"/>
        <v>0</v>
      </c>
      <c r="DH443" s="157">
        <f t="shared" si="1271"/>
        <v>0</v>
      </c>
      <c r="DI443" s="158">
        <f t="shared" si="1271"/>
        <v>0</v>
      </c>
      <c r="DJ443" s="157">
        <f t="shared" si="1272"/>
        <v>262</v>
      </c>
      <c r="DK443" s="158">
        <f t="shared" si="1272"/>
        <v>274</v>
      </c>
      <c r="DL443" s="157">
        <f t="shared" si="1272"/>
        <v>0</v>
      </c>
      <c r="DM443" s="158">
        <f t="shared" si="1272"/>
        <v>0</v>
      </c>
      <c r="DN443" s="157">
        <f t="shared" si="1273"/>
        <v>5.623664122137404</v>
      </c>
      <c r="DO443" s="158">
        <f t="shared" si="1273"/>
        <v>5.3364963503649641</v>
      </c>
      <c r="DP443" s="157">
        <f t="shared" si="1274"/>
        <v>1473.3999999999999</v>
      </c>
      <c r="DQ443" s="158">
        <f t="shared" si="1274"/>
        <v>1462.2</v>
      </c>
      <c r="DR443" s="157">
        <f t="shared" si="1275"/>
        <v>0</v>
      </c>
      <c r="DS443" s="158">
        <f t="shared" si="1275"/>
        <v>0</v>
      </c>
      <c r="DT443" s="157">
        <f t="shared" si="1276"/>
        <v>0</v>
      </c>
      <c r="DU443" s="158">
        <f t="shared" si="1276"/>
        <v>0</v>
      </c>
      <c r="DV443" s="155">
        <v>116</v>
      </c>
      <c r="DW443" s="156">
        <v>129</v>
      </c>
      <c r="DX443" s="157">
        <f t="shared" si="1277"/>
        <v>0</v>
      </c>
      <c r="DY443" s="158">
        <f t="shared" si="1277"/>
        <v>0</v>
      </c>
      <c r="DZ443" s="155">
        <v>13</v>
      </c>
      <c r="EA443" s="156">
        <v>15</v>
      </c>
      <c r="EB443" s="157">
        <f t="shared" si="1278"/>
        <v>0</v>
      </c>
      <c r="EC443" s="158">
        <f t="shared" si="1278"/>
        <v>0</v>
      </c>
      <c r="ED443" s="155"/>
      <c r="EE443" s="156"/>
      <c r="EF443" s="157">
        <f t="shared" si="1279"/>
        <v>0</v>
      </c>
      <c r="EG443" s="158">
        <f t="shared" si="1279"/>
        <v>0</v>
      </c>
      <c r="EH443" s="157">
        <f t="shared" si="1280"/>
        <v>129</v>
      </c>
      <c r="EI443" s="158">
        <f t="shared" si="1280"/>
        <v>144</v>
      </c>
      <c r="EJ443" s="157">
        <f t="shared" si="1281"/>
        <v>0</v>
      </c>
      <c r="EK443" s="158">
        <f t="shared" si="1281"/>
        <v>0</v>
      </c>
      <c r="EL443" s="155">
        <v>4.2</v>
      </c>
      <c r="EM443" s="156">
        <v>3.9</v>
      </c>
      <c r="EN443" s="157">
        <f t="shared" si="1282"/>
        <v>487.20000000000005</v>
      </c>
      <c r="EO443" s="158">
        <f t="shared" si="1282"/>
        <v>503.09999999999997</v>
      </c>
      <c r="EP443" s="155">
        <v>5.8</v>
      </c>
      <c r="EQ443" s="156">
        <v>2.9</v>
      </c>
      <c r="ER443" s="157">
        <f t="shared" si="1283"/>
        <v>75.399999999999991</v>
      </c>
      <c r="ES443" s="158">
        <f t="shared" si="1283"/>
        <v>43.5</v>
      </c>
      <c r="ET443" s="155"/>
      <c r="EU443" s="156"/>
      <c r="EV443" s="157">
        <f t="shared" si="1284"/>
        <v>0</v>
      </c>
      <c r="EW443" s="158">
        <f t="shared" si="1284"/>
        <v>0</v>
      </c>
      <c r="EX443" s="157">
        <f t="shared" si="1285"/>
        <v>4.3612403100775197</v>
      </c>
      <c r="EY443" s="158">
        <f t="shared" si="1285"/>
        <v>3.7958333333333325</v>
      </c>
      <c r="EZ443" s="157">
        <f t="shared" si="1286"/>
        <v>562.6</v>
      </c>
      <c r="FA443" s="158">
        <f t="shared" si="1286"/>
        <v>546.59999999999991</v>
      </c>
      <c r="FB443" s="155"/>
      <c r="FC443" s="156"/>
      <c r="FD443" s="157">
        <f t="shared" si="1287"/>
        <v>0</v>
      </c>
      <c r="FE443" s="158">
        <f t="shared" si="1287"/>
        <v>0</v>
      </c>
      <c r="FF443" s="155"/>
      <c r="FG443" s="156"/>
      <c r="FH443" s="157">
        <f t="shared" si="1288"/>
        <v>0</v>
      </c>
      <c r="FI443" s="158">
        <f t="shared" si="1288"/>
        <v>0</v>
      </c>
      <c r="FJ443" s="155"/>
      <c r="FK443" s="156"/>
      <c r="FL443" s="157">
        <f t="shared" si="1289"/>
        <v>0</v>
      </c>
      <c r="FM443" s="158">
        <f t="shared" si="1289"/>
        <v>0</v>
      </c>
      <c r="FN443" s="157">
        <f t="shared" si="1290"/>
        <v>0</v>
      </c>
      <c r="FO443" s="158">
        <f t="shared" si="1290"/>
        <v>0</v>
      </c>
      <c r="FP443" s="157">
        <f t="shared" si="1291"/>
        <v>0</v>
      </c>
      <c r="FQ443" s="158">
        <f t="shared" si="1291"/>
        <v>0</v>
      </c>
      <c r="FR443" s="155">
        <v>25</v>
      </c>
      <c r="FS443" s="156">
        <v>17</v>
      </c>
      <c r="FT443" s="157">
        <f t="shared" si="1292"/>
        <v>0</v>
      </c>
      <c r="FU443" s="158">
        <f t="shared" si="1292"/>
        <v>0</v>
      </c>
      <c r="FV443" s="155">
        <v>6.4</v>
      </c>
      <c r="FW443" s="156">
        <v>10</v>
      </c>
      <c r="FX443" s="157">
        <f t="shared" si="1293"/>
        <v>160</v>
      </c>
      <c r="FY443" s="158">
        <f t="shared" si="1293"/>
        <v>170</v>
      </c>
      <c r="FZ443" s="155"/>
      <c r="GA443" s="156"/>
      <c r="GB443" s="157">
        <f t="shared" si="1294"/>
        <v>0</v>
      </c>
      <c r="GC443" s="158">
        <f t="shared" si="1294"/>
        <v>0</v>
      </c>
      <c r="GD443" s="157">
        <f t="shared" si="1295"/>
        <v>376</v>
      </c>
      <c r="GE443" s="158">
        <f t="shared" si="1295"/>
        <v>401</v>
      </c>
      <c r="GF443" s="157">
        <f t="shared" si="1295"/>
        <v>0</v>
      </c>
      <c r="GG443" s="158">
        <f t="shared" si="1295"/>
        <v>0</v>
      </c>
      <c r="GH443" s="157">
        <f t="shared" si="1296"/>
        <v>1944</v>
      </c>
      <c r="GI443" s="158">
        <f t="shared" si="1296"/>
        <v>1940.3</v>
      </c>
      <c r="GJ443" s="157" t="str">
        <f t="shared" si="1297"/>
        <v/>
      </c>
      <c r="GK443" s="158" t="str">
        <f t="shared" si="1297"/>
        <v/>
      </c>
      <c r="GL443" s="157">
        <f t="shared" si="1298"/>
        <v>15</v>
      </c>
      <c r="GM443" s="158">
        <f t="shared" si="1298"/>
        <v>17</v>
      </c>
      <c r="GN443" s="157">
        <f t="shared" si="1298"/>
        <v>0</v>
      </c>
      <c r="GO443" s="158">
        <f t="shared" si="1298"/>
        <v>0</v>
      </c>
      <c r="GP443" s="157">
        <f t="shared" si="1299"/>
        <v>92</v>
      </c>
      <c r="GQ443" s="158">
        <f t="shared" si="1299"/>
        <v>68.5</v>
      </c>
      <c r="GR443" s="157">
        <f t="shared" si="1300"/>
        <v>0</v>
      </c>
      <c r="GS443" s="158">
        <f t="shared" si="1300"/>
        <v>0</v>
      </c>
      <c r="GT443" s="157">
        <f t="shared" si="1301"/>
        <v>391</v>
      </c>
      <c r="GU443" s="158">
        <f t="shared" si="1301"/>
        <v>418</v>
      </c>
      <c r="GV443" s="157">
        <f t="shared" si="1301"/>
        <v>0</v>
      </c>
      <c r="GW443" s="158">
        <f t="shared" si="1301"/>
        <v>0</v>
      </c>
      <c r="GX443" s="157">
        <f t="shared" si="1302"/>
        <v>2036</v>
      </c>
      <c r="GY443" s="158">
        <f t="shared" si="1302"/>
        <v>2008.8</v>
      </c>
      <c r="GZ443" s="157" t="str">
        <f t="shared" si="1302"/>
        <v/>
      </c>
      <c r="HA443" s="158" t="str">
        <f t="shared" si="1302"/>
        <v/>
      </c>
      <c r="HB443" s="157">
        <f t="shared" si="1303"/>
        <v>0</v>
      </c>
      <c r="HC443" s="158">
        <f t="shared" si="1303"/>
        <v>0</v>
      </c>
      <c r="HD443" s="157">
        <f t="shared" si="1303"/>
        <v>0</v>
      </c>
      <c r="HE443" s="158">
        <f t="shared" si="1303"/>
        <v>0</v>
      </c>
      <c r="HF443" s="157" t="str">
        <f t="shared" si="1304"/>
        <v/>
      </c>
      <c r="HG443" s="158" t="str">
        <f t="shared" si="1304"/>
        <v/>
      </c>
      <c r="HH443" s="157" t="str">
        <f t="shared" si="1305"/>
        <v/>
      </c>
      <c r="HI443" s="158" t="str">
        <f t="shared" si="1305"/>
        <v/>
      </c>
      <c r="HJ443" s="157">
        <f t="shared" si="1306"/>
        <v>2196</v>
      </c>
      <c r="HK443" s="158">
        <f t="shared" si="1306"/>
        <v>2178.8000000000002</v>
      </c>
      <c r="HL443" s="157" t="str">
        <f t="shared" si="1307"/>
        <v/>
      </c>
      <c r="HM443" s="158" t="str">
        <f t="shared" si="1307"/>
        <v/>
      </c>
    </row>
    <row r="444" spans="1:221" s="82" customFormat="1" ht="15" customHeight="1">
      <c r="A444" s="280" t="s">
        <v>852</v>
      </c>
      <c r="B444" s="231" t="s">
        <v>859</v>
      </c>
      <c r="C444" s="284"/>
      <c r="D444" s="228">
        <v>237385</v>
      </c>
      <c r="E444" s="228">
        <v>6</v>
      </c>
      <c r="F444" s="155">
        <v>177</v>
      </c>
      <c r="G444" s="156">
        <v>168</v>
      </c>
      <c r="H444" s="155">
        <v>7</v>
      </c>
      <c r="I444" s="156">
        <v>4</v>
      </c>
      <c r="J444" s="157">
        <f t="shared" si="1240"/>
        <v>170</v>
      </c>
      <c r="K444" s="158">
        <f t="shared" si="1240"/>
        <v>164</v>
      </c>
      <c r="L444" s="155">
        <v>120</v>
      </c>
      <c r="M444" s="156">
        <v>120</v>
      </c>
      <c r="N444" s="157">
        <f t="shared" si="1241"/>
        <v>170</v>
      </c>
      <c r="O444" s="158">
        <f t="shared" si="1241"/>
        <v>164</v>
      </c>
      <c r="P444" s="199">
        <f t="shared" si="1241"/>
        <v>0</v>
      </c>
      <c r="Q444" s="181">
        <f t="shared" si="1241"/>
        <v>0</v>
      </c>
      <c r="R444" s="155">
        <v>40</v>
      </c>
      <c r="S444" s="156">
        <v>25</v>
      </c>
      <c r="T444" s="157">
        <f t="shared" si="1242"/>
        <v>0</v>
      </c>
      <c r="U444" s="158">
        <f t="shared" si="1242"/>
        <v>0</v>
      </c>
      <c r="V444" s="155"/>
      <c r="W444" s="156"/>
      <c r="X444" s="157">
        <f t="shared" si="1243"/>
        <v>0</v>
      </c>
      <c r="Y444" s="158">
        <f t="shared" si="1243"/>
        <v>0</v>
      </c>
      <c r="Z444" s="155"/>
      <c r="AA444" s="156"/>
      <c r="AB444" s="157">
        <f t="shared" si="1244"/>
        <v>0</v>
      </c>
      <c r="AC444" s="158">
        <f t="shared" si="1244"/>
        <v>0</v>
      </c>
      <c r="AD444" s="157">
        <f t="shared" si="1245"/>
        <v>40</v>
      </c>
      <c r="AE444" s="158">
        <f t="shared" si="1245"/>
        <v>25</v>
      </c>
      <c r="AF444" s="157">
        <f t="shared" si="1246"/>
        <v>0</v>
      </c>
      <c r="AG444" s="158">
        <f t="shared" si="1246"/>
        <v>0</v>
      </c>
      <c r="AH444" s="155">
        <v>4.5999999999999996</v>
      </c>
      <c r="AI444" s="156">
        <v>4.5999999999999996</v>
      </c>
      <c r="AJ444" s="157">
        <f t="shared" si="1247"/>
        <v>184</v>
      </c>
      <c r="AK444" s="157">
        <f t="shared" si="1247"/>
        <v>114.99999999999999</v>
      </c>
      <c r="AL444" s="155"/>
      <c r="AM444" s="156"/>
      <c r="AN444" s="157">
        <f t="shared" si="1248"/>
        <v>0</v>
      </c>
      <c r="AO444" s="157">
        <f t="shared" si="1248"/>
        <v>0</v>
      </c>
      <c r="AP444" s="155"/>
      <c r="AQ444" s="156"/>
      <c r="AR444" s="157">
        <f t="shared" si="1249"/>
        <v>0</v>
      </c>
      <c r="AS444" s="158">
        <f t="shared" si="1249"/>
        <v>0</v>
      </c>
      <c r="AT444" s="157">
        <f t="shared" si="1250"/>
        <v>4.5999999999999996</v>
      </c>
      <c r="AU444" s="158">
        <f t="shared" si="1250"/>
        <v>4.5999999999999996</v>
      </c>
      <c r="AV444" s="157">
        <f t="shared" si="1251"/>
        <v>184</v>
      </c>
      <c r="AW444" s="158">
        <f t="shared" si="1251"/>
        <v>114.99999999999999</v>
      </c>
      <c r="AX444" s="155"/>
      <c r="AY444" s="156"/>
      <c r="AZ444" s="157">
        <f t="shared" si="1252"/>
        <v>0</v>
      </c>
      <c r="BA444" s="158">
        <f t="shared" si="1252"/>
        <v>0</v>
      </c>
      <c r="BB444" s="155"/>
      <c r="BC444" s="156"/>
      <c r="BD444" s="157">
        <f t="shared" si="1253"/>
        <v>0</v>
      </c>
      <c r="BE444" s="158">
        <f t="shared" si="1253"/>
        <v>0</v>
      </c>
      <c r="BF444" s="155"/>
      <c r="BG444" s="156"/>
      <c r="BH444" s="157">
        <f t="shared" si="1254"/>
        <v>0</v>
      </c>
      <c r="BI444" s="158">
        <f t="shared" si="1254"/>
        <v>0</v>
      </c>
      <c r="BJ444" s="157">
        <f t="shared" si="1255"/>
        <v>0</v>
      </c>
      <c r="BK444" s="158">
        <f t="shared" si="1255"/>
        <v>0</v>
      </c>
      <c r="BL444" s="157">
        <f t="shared" si="1256"/>
        <v>0</v>
      </c>
      <c r="BM444" s="158">
        <f t="shared" si="1256"/>
        <v>0</v>
      </c>
      <c r="BN444" s="155">
        <v>69</v>
      </c>
      <c r="BO444" s="156">
        <v>81</v>
      </c>
      <c r="BP444" s="157">
        <f t="shared" si="1257"/>
        <v>0</v>
      </c>
      <c r="BQ444" s="158">
        <f t="shared" si="1257"/>
        <v>0</v>
      </c>
      <c r="BR444" s="155"/>
      <c r="BS444" s="156">
        <v>2</v>
      </c>
      <c r="BT444" s="157">
        <f t="shared" si="1258"/>
        <v>0</v>
      </c>
      <c r="BU444" s="158">
        <f t="shared" si="1258"/>
        <v>0</v>
      </c>
      <c r="BV444" s="155"/>
      <c r="BW444" s="156"/>
      <c r="BX444" s="157">
        <f t="shared" si="1259"/>
        <v>0</v>
      </c>
      <c r="BY444" s="158">
        <f t="shared" si="1259"/>
        <v>0</v>
      </c>
      <c r="BZ444" s="157">
        <f t="shared" si="1260"/>
        <v>69</v>
      </c>
      <c r="CA444" s="158">
        <f t="shared" si="1260"/>
        <v>83</v>
      </c>
      <c r="CB444" s="157">
        <f t="shared" si="1261"/>
        <v>0</v>
      </c>
      <c r="CC444" s="158">
        <f t="shared" si="1261"/>
        <v>0</v>
      </c>
      <c r="CD444" s="155">
        <v>5.7</v>
      </c>
      <c r="CE444" s="156">
        <v>5.7</v>
      </c>
      <c r="CF444" s="157">
        <f t="shared" si="1262"/>
        <v>393.3</v>
      </c>
      <c r="CG444" s="158">
        <f t="shared" si="1262"/>
        <v>461.7</v>
      </c>
      <c r="CH444" s="155"/>
      <c r="CI444" s="156">
        <v>6.3</v>
      </c>
      <c r="CJ444" s="157">
        <f t="shared" si="1263"/>
        <v>0</v>
      </c>
      <c r="CK444" s="158">
        <f t="shared" si="1263"/>
        <v>12.6</v>
      </c>
      <c r="CL444" s="155"/>
      <c r="CM444" s="156"/>
      <c r="CN444" s="157">
        <f t="shared" si="1264"/>
        <v>0</v>
      </c>
      <c r="CO444" s="158">
        <f t="shared" si="1264"/>
        <v>0</v>
      </c>
      <c r="CP444" s="157">
        <f t="shared" si="1265"/>
        <v>5.7</v>
      </c>
      <c r="CQ444" s="158">
        <f t="shared" si="1265"/>
        <v>5.7144578313253014</v>
      </c>
      <c r="CR444" s="157">
        <f t="shared" si="1266"/>
        <v>393.3</v>
      </c>
      <c r="CS444" s="158">
        <f t="shared" si="1266"/>
        <v>474.3</v>
      </c>
      <c r="CT444" s="155"/>
      <c r="CU444" s="156"/>
      <c r="CV444" s="157">
        <f t="shared" si="1267"/>
        <v>0</v>
      </c>
      <c r="CW444" s="158">
        <f t="shared" si="1267"/>
        <v>0</v>
      </c>
      <c r="CX444" s="155"/>
      <c r="CY444" s="156"/>
      <c r="CZ444" s="157">
        <f t="shared" si="1268"/>
        <v>0</v>
      </c>
      <c r="DA444" s="158">
        <f t="shared" si="1268"/>
        <v>0</v>
      </c>
      <c r="DB444" s="155"/>
      <c r="DC444" s="156"/>
      <c r="DD444" s="157">
        <f t="shared" si="1269"/>
        <v>0</v>
      </c>
      <c r="DE444" s="158">
        <f t="shared" si="1269"/>
        <v>0</v>
      </c>
      <c r="DF444" s="157">
        <f t="shared" si="1270"/>
        <v>0</v>
      </c>
      <c r="DG444" s="158">
        <f t="shared" si="1270"/>
        <v>0</v>
      </c>
      <c r="DH444" s="157">
        <f t="shared" si="1271"/>
        <v>0</v>
      </c>
      <c r="DI444" s="158">
        <f t="shared" si="1271"/>
        <v>0</v>
      </c>
      <c r="DJ444" s="157">
        <f t="shared" si="1272"/>
        <v>109</v>
      </c>
      <c r="DK444" s="158">
        <f t="shared" si="1272"/>
        <v>108</v>
      </c>
      <c r="DL444" s="157">
        <f t="shared" si="1272"/>
        <v>0</v>
      </c>
      <c r="DM444" s="158">
        <f t="shared" si="1272"/>
        <v>0</v>
      </c>
      <c r="DN444" s="157">
        <f t="shared" si="1273"/>
        <v>5.2963302752293577</v>
      </c>
      <c r="DO444" s="158">
        <f t="shared" si="1273"/>
        <v>5.4564814814814815</v>
      </c>
      <c r="DP444" s="157">
        <f t="shared" si="1274"/>
        <v>577.29999999999995</v>
      </c>
      <c r="DQ444" s="158">
        <f t="shared" si="1274"/>
        <v>589.29999999999995</v>
      </c>
      <c r="DR444" s="157">
        <f t="shared" si="1275"/>
        <v>0</v>
      </c>
      <c r="DS444" s="158">
        <f t="shared" si="1275"/>
        <v>0</v>
      </c>
      <c r="DT444" s="157">
        <f t="shared" si="1276"/>
        <v>0</v>
      </c>
      <c r="DU444" s="158">
        <f t="shared" si="1276"/>
        <v>0</v>
      </c>
      <c r="DV444" s="155">
        <v>47</v>
      </c>
      <c r="DW444" s="156">
        <v>42</v>
      </c>
      <c r="DX444" s="157">
        <f t="shared" si="1277"/>
        <v>0</v>
      </c>
      <c r="DY444" s="158">
        <f t="shared" si="1277"/>
        <v>0</v>
      </c>
      <c r="DZ444" s="155">
        <v>7</v>
      </c>
      <c r="EA444" s="156">
        <v>9</v>
      </c>
      <c r="EB444" s="157">
        <f t="shared" si="1278"/>
        <v>0</v>
      </c>
      <c r="EC444" s="158">
        <f t="shared" si="1278"/>
        <v>0</v>
      </c>
      <c r="ED444" s="155"/>
      <c r="EE444" s="156"/>
      <c r="EF444" s="157">
        <f t="shared" si="1279"/>
        <v>0</v>
      </c>
      <c r="EG444" s="158">
        <f t="shared" si="1279"/>
        <v>0</v>
      </c>
      <c r="EH444" s="157">
        <f t="shared" si="1280"/>
        <v>54</v>
      </c>
      <c r="EI444" s="158">
        <f t="shared" si="1280"/>
        <v>51</v>
      </c>
      <c r="EJ444" s="157">
        <f t="shared" si="1281"/>
        <v>0</v>
      </c>
      <c r="EK444" s="158">
        <f t="shared" si="1281"/>
        <v>0</v>
      </c>
      <c r="EL444" s="155">
        <v>3.7</v>
      </c>
      <c r="EM444" s="156">
        <v>3.6</v>
      </c>
      <c r="EN444" s="157">
        <f t="shared" si="1282"/>
        <v>173.9</v>
      </c>
      <c r="EO444" s="158">
        <f t="shared" si="1282"/>
        <v>151.20000000000002</v>
      </c>
      <c r="EP444" s="155">
        <v>3.1</v>
      </c>
      <c r="EQ444" s="156">
        <v>3.8</v>
      </c>
      <c r="ER444" s="157">
        <f t="shared" si="1283"/>
        <v>21.7</v>
      </c>
      <c r="ES444" s="158">
        <f t="shared" si="1283"/>
        <v>34.199999999999996</v>
      </c>
      <c r="ET444" s="155"/>
      <c r="EU444" s="156"/>
      <c r="EV444" s="157">
        <f t="shared" si="1284"/>
        <v>0</v>
      </c>
      <c r="EW444" s="158">
        <f t="shared" si="1284"/>
        <v>0</v>
      </c>
      <c r="EX444" s="157">
        <f t="shared" si="1285"/>
        <v>3.6222222222222222</v>
      </c>
      <c r="EY444" s="158">
        <f t="shared" si="1285"/>
        <v>3.6352941176470588</v>
      </c>
      <c r="EZ444" s="157">
        <f t="shared" si="1286"/>
        <v>195.6</v>
      </c>
      <c r="FA444" s="158">
        <f t="shared" si="1286"/>
        <v>185.4</v>
      </c>
      <c r="FB444" s="155"/>
      <c r="FC444" s="156"/>
      <c r="FD444" s="157">
        <f t="shared" si="1287"/>
        <v>0</v>
      </c>
      <c r="FE444" s="158">
        <f t="shared" si="1287"/>
        <v>0</v>
      </c>
      <c r="FF444" s="155"/>
      <c r="FG444" s="156"/>
      <c r="FH444" s="157">
        <f t="shared" si="1288"/>
        <v>0</v>
      </c>
      <c r="FI444" s="158">
        <f t="shared" si="1288"/>
        <v>0</v>
      </c>
      <c r="FJ444" s="155"/>
      <c r="FK444" s="156"/>
      <c r="FL444" s="157">
        <f t="shared" si="1289"/>
        <v>0</v>
      </c>
      <c r="FM444" s="158">
        <f t="shared" si="1289"/>
        <v>0</v>
      </c>
      <c r="FN444" s="157">
        <f t="shared" si="1290"/>
        <v>0</v>
      </c>
      <c r="FO444" s="158">
        <f t="shared" si="1290"/>
        <v>0</v>
      </c>
      <c r="FP444" s="157">
        <f t="shared" si="1291"/>
        <v>0</v>
      </c>
      <c r="FQ444" s="158">
        <f t="shared" si="1291"/>
        <v>0</v>
      </c>
      <c r="FR444" s="155">
        <v>7</v>
      </c>
      <c r="FS444" s="156">
        <v>5</v>
      </c>
      <c r="FT444" s="157">
        <f t="shared" si="1292"/>
        <v>0</v>
      </c>
      <c r="FU444" s="158">
        <f t="shared" si="1292"/>
        <v>0</v>
      </c>
      <c r="FV444" s="155">
        <v>9</v>
      </c>
      <c r="FW444" s="156">
        <v>6.6</v>
      </c>
      <c r="FX444" s="157">
        <f t="shared" si="1293"/>
        <v>63</v>
      </c>
      <c r="FY444" s="158">
        <f t="shared" si="1293"/>
        <v>33</v>
      </c>
      <c r="FZ444" s="155"/>
      <c r="GA444" s="156"/>
      <c r="GB444" s="157">
        <f t="shared" si="1294"/>
        <v>0</v>
      </c>
      <c r="GC444" s="158">
        <f t="shared" si="1294"/>
        <v>0</v>
      </c>
      <c r="GD444" s="157">
        <f t="shared" si="1295"/>
        <v>156</v>
      </c>
      <c r="GE444" s="158">
        <f t="shared" si="1295"/>
        <v>148</v>
      </c>
      <c r="GF444" s="157">
        <f t="shared" si="1295"/>
        <v>0</v>
      </c>
      <c r="GG444" s="158">
        <f t="shared" si="1295"/>
        <v>0</v>
      </c>
      <c r="GH444" s="157">
        <f t="shared" si="1296"/>
        <v>751.19999999999993</v>
      </c>
      <c r="GI444" s="158">
        <f t="shared" si="1296"/>
        <v>727.9</v>
      </c>
      <c r="GJ444" s="157" t="str">
        <f t="shared" si="1297"/>
        <v/>
      </c>
      <c r="GK444" s="158" t="str">
        <f t="shared" si="1297"/>
        <v/>
      </c>
      <c r="GL444" s="157">
        <f t="shared" si="1298"/>
        <v>7</v>
      </c>
      <c r="GM444" s="158">
        <f t="shared" si="1298"/>
        <v>11</v>
      </c>
      <c r="GN444" s="157">
        <f t="shared" si="1298"/>
        <v>0</v>
      </c>
      <c r="GO444" s="158">
        <f t="shared" si="1298"/>
        <v>0</v>
      </c>
      <c r="GP444" s="157">
        <f t="shared" si="1299"/>
        <v>21.7</v>
      </c>
      <c r="GQ444" s="158">
        <f t="shared" si="1299"/>
        <v>46.8</v>
      </c>
      <c r="GR444" s="157">
        <f t="shared" si="1300"/>
        <v>0</v>
      </c>
      <c r="GS444" s="158">
        <f t="shared" si="1300"/>
        <v>0</v>
      </c>
      <c r="GT444" s="157">
        <f t="shared" si="1301"/>
        <v>163</v>
      </c>
      <c r="GU444" s="158">
        <f t="shared" si="1301"/>
        <v>159</v>
      </c>
      <c r="GV444" s="157">
        <f t="shared" si="1301"/>
        <v>0</v>
      </c>
      <c r="GW444" s="158">
        <f t="shared" si="1301"/>
        <v>0</v>
      </c>
      <c r="GX444" s="157">
        <f t="shared" si="1302"/>
        <v>772.9</v>
      </c>
      <c r="GY444" s="158">
        <f t="shared" si="1302"/>
        <v>774.69999999999993</v>
      </c>
      <c r="GZ444" s="157" t="str">
        <f t="shared" si="1302"/>
        <v/>
      </c>
      <c r="HA444" s="158" t="str">
        <f t="shared" si="1302"/>
        <v/>
      </c>
      <c r="HB444" s="157">
        <f t="shared" si="1303"/>
        <v>0</v>
      </c>
      <c r="HC444" s="158">
        <f t="shared" si="1303"/>
        <v>0</v>
      </c>
      <c r="HD444" s="157">
        <f t="shared" si="1303"/>
        <v>0</v>
      </c>
      <c r="HE444" s="158">
        <f t="shared" si="1303"/>
        <v>0</v>
      </c>
      <c r="HF444" s="157" t="str">
        <f t="shared" si="1304"/>
        <v/>
      </c>
      <c r="HG444" s="158" t="str">
        <f t="shared" si="1304"/>
        <v/>
      </c>
      <c r="HH444" s="157" t="str">
        <f t="shared" si="1305"/>
        <v/>
      </c>
      <c r="HI444" s="158" t="str">
        <f t="shared" si="1305"/>
        <v/>
      </c>
      <c r="HJ444" s="157">
        <f t="shared" si="1306"/>
        <v>835.9</v>
      </c>
      <c r="HK444" s="158">
        <f t="shared" si="1306"/>
        <v>807.69999999999993</v>
      </c>
      <c r="HL444" s="157" t="str">
        <f t="shared" si="1307"/>
        <v/>
      </c>
      <c r="HM444" s="158" t="str">
        <f t="shared" si="1307"/>
        <v/>
      </c>
    </row>
    <row r="445" spans="1:221" s="82" customFormat="1" ht="15" customHeight="1">
      <c r="A445" s="280" t="s">
        <v>852</v>
      </c>
      <c r="B445" s="231" t="s">
        <v>860</v>
      </c>
      <c r="C445" s="283"/>
      <c r="D445" s="228">
        <v>237932</v>
      </c>
      <c r="E445" s="228">
        <v>5</v>
      </c>
      <c r="F445" s="155">
        <v>500</v>
      </c>
      <c r="G445" s="156">
        <v>425</v>
      </c>
      <c r="H445" s="155">
        <v>3</v>
      </c>
      <c r="I445" s="156">
        <v>1</v>
      </c>
      <c r="J445" s="157">
        <f t="shared" si="1240"/>
        <v>497</v>
      </c>
      <c r="K445" s="158">
        <f t="shared" si="1240"/>
        <v>424</v>
      </c>
      <c r="L445" s="155">
        <v>120</v>
      </c>
      <c r="M445" s="156">
        <v>120</v>
      </c>
      <c r="N445" s="157">
        <f t="shared" si="1241"/>
        <v>497</v>
      </c>
      <c r="O445" s="158">
        <f t="shared" si="1241"/>
        <v>424</v>
      </c>
      <c r="P445" s="199">
        <f t="shared" si="1241"/>
        <v>0</v>
      </c>
      <c r="Q445" s="181">
        <f t="shared" si="1241"/>
        <v>0</v>
      </c>
      <c r="R445" s="155">
        <v>87</v>
      </c>
      <c r="S445" s="156">
        <v>85</v>
      </c>
      <c r="T445" s="157">
        <f t="shared" si="1242"/>
        <v>0</v>
      </c>
      <c r="U445" s="158">
        <f t="shared" si="1242"/>
        <v>0</v>
      </c>
      <c r="V445" s="155"/>
      <c r="W445" s="156"/>
      <c r="X445" s="157">
        <f t="shared" si="1243"/>
        <v>0</v>
      </c>
      <c r="Y445" s="158">
        <f t="shared" si="1243"/>
        <v>0</v>
      </c>
      <c r="Z445" s="155"/>
      <c r="AA445" s="156"/>
      <c r="AB445" s="157">
        <f t="shared" si="1244"/>
        <v>0</v>
      </c>
      <c r="AC445" s="158">
        <f t="shared" si="1244"/>
        <v>0</v>
      </c>
      <c r="AD445" s="157">
        <f t="shared" si="1245"/>
        <v>87</v>
      </c>
      <c r="AE445" s="158">
        <f t="shared" si="1245"/>
        <v>85</v>
      </c>
      <c r="AF445" s="157">
        <f t="shared" si="1246"/>
        <v>0</v>
      </c>
      <c r="AG445" s="158">
        <f t="shared" si="1246"/>
        <v>0</v>
      </c>
      <c r="AH445" s="155">
        <v>4.5999999999999996</v>
      </c>
      <c r="AI445" s="156">
        <v>4.2</v>
      </c>
      <c r="AJ445" s="157">
        <f t="shared" si="1247"/>
        <v>400.2</v>
      </c>
      <c r="AK445" s="157">
        <f t="shared" si="1247"/>
        <v>357</v>
      </c>
      <c r="AL445" s="155"/>
      <c r="AM445" s="156"/>
      <c r="AN445" s="157">
        <f t="shared" si="1248"/>
        <v>0</v>
      </c>
      <c r="AO445" s="157">
        <f t="shared" si="1248"/>
        <v>0</v>
      </c>
      <c r="AP445" s="155"/>
      <c r="AQ445" s="156"/>
      <c r="AR445" s="157">
        <f t="shared" si="1249"/>
        <v>0</v>
      </c>
      <c r="AS445" s="158">
        <f t="shared" si="1249"/>
        <v>0</v>
      </c>
      <c r="AT445" s="157">
        <f t="shared" si="1250"/>
        <v>4.5999999999999996</v>
      </c>
      <c r="AU445" s="158">
        <f t="shared" si="1250"/>
        <v>4.2</v>
      </c>
      <c r="AV445" s="157">
        <f t="shared" si="1251"/>
        <v>400.2</v>
      </c>
      <c r="AW445" s="158">
        <f t="shared" si="1251"/>
        <v>357</v>
      </c>
      <c r="AX445" s="155"/>
      <c r="AY445" s="156"/>
      <c r="AZ445" s="157">
        <f t="shared" si="1252"/>
        <v>0</v>
      </c>
      <c r="BA445" s="158">
        <f t="shared" si="1252"/>
        <v>0</v>
      </c>
      <c r="BB445" s="155"/>
      <c r="BC445" s="156"/>
      <c r="BD445" s="157">
        <f t="shared" si="1253"/>
        <v>0</v>
      </c>
      <c r="BE445" s="158">
        <f t="shared" si="1253"/>
        <v>0</v>
      </c>
      <c r="BF445" s="155"/>
      <c r="BG445" s="156"/>
      <c r="BH445" s="157">
        <f t="shared" si="1254"/>
        <v>0</v>
      </c>
      <c r="BI445" s="158">
        <f t="shared" si="1254"/>
        <v>0</v>
      </c>
      <c r="BJ445" s="157">
        <f t="shared" si="1255"/>
        <v>0</v>
      </c>
      <c r="BK445" s="158">
        <f t="shared" si="1255"/>
        <v>0</v>
      </c>
      <c r="BL445" s="157">
        <f t="shared" si="1256"/>
        <v>0</v>
      </c>
      <c r="BM445" s="158">
        <f t="shared" si="1256"/>
        <v>0</v>
      </c>
      <c r="BN445" s="155">
        <v>196</v>
      </c>
      <c r="BO445" s="156">
        <v>173</v>
      </c>
      <c r="BP445" s="157">
        <f t="shared" si="1257"/>
        <v>0</v>
      </c>
      <c r="BQ445" s="158">
        <f t="shared" si="1257"/>
        <v>0</v>
      </c>
      <c r="BR445" s="155">
        <v>3</v>
      </c>
      <c r="BS445" s="156"/>
      <c r="BT445" s="157">
        <f t="shared" si="1258"/>
        <v>0</v>
      </c>
      <c r="BU445" s="158">
        <f t="shared" si="1258"/>
        <v>0</v>
      </c>
      <c r="BV445" s="155"/>
      <c r="BW445" s="156"/>
      <c r="BX445" s="157">
        <f t="shared" si="1259"/>
        <v>0</v>
      </c>
      <c r="BY445" s="158">
        <f t="shared" si="1259"/>
        <v>0</v>
      </c>
      <c r="BZ445" s="157">
        <f t="shared" si="1260"/>
        <v>199</v>
      </c>
      <c r="CA445" s="158">
        <f t="shared" si="1260"/>
        <v>173</v>
      </c>
      <c r="CB445" s="157">
        <f t="shared" si="1261"/>
        <v>0</v>
      </c>
      <c r="CC445" s="158">
        <f t="shared" si="1261"/>
        <v>0</v>
      </c>
      <c r="CD445" s="155">
        <v>4.8</v>
      </c>
      <c r="CE445" s="156">
        <v>4.9000000000000004</v>
      </c>
      <c r="CF445" s="157">
        <f t="shared" si="1262"/>
        <v>940.8</v>
      </c>
      <c r="CG445" s="158">
        <f t="shared" si="1262"/>
        <v>847.7</v>
      </c>
      <c r="CH445" s="155">
        <v>4.3</v>
      </c>
      <c r="CI445" s="156"/>
      <c r="CJ445" s="157">
        <f t="shared" si="1263"/>
        <v>12.899999999999999</v>
      </c>
      <c r="CK445" s="158">
        <f t="shared" si="1263"/>
        <v>0</v>
      </c>
      <c r="CL445" s="155"/>
      <c r="CM445" s="156"/>
      <c r="CN445" s="157">
        <f t="shared" si="1264"/>
        <v>0</v>
      </c>
      <c r="CO445" s="158">
        <f t="shared" si="1264"/>
        <v>0</v>
      </c>
      <c r="CP445" s="157">
        <f t="shared" si="1265"/>
        <v>4.7924623115577889</v>
      </c>
      <c r="CQ445" s="158">
        <f t="shared" si="1265"/>
        <v>4.9000000000000004</v>
      </c>
      <c r="CR445" s="157">
        <f t="shared" si="1266"/>
        <v>953.7</v>
      </c>
      <c r="CS445" s="158">
        <f t="shared" si="1266"/>
        <v>847.7</v>
      </c>
      <c r="CT445" s="155"/>
      <c r="CU445" s="156"/>
      <c r="CV445" s="157">
        <f t="shared" si="1267"/>
        <v>0</v>
      </c>
      <c r="CW445" s="158">
        <f t="shared" si="1267"/>
        <v>0</v>
      </c>
      <c r="CX445" s="155"/>
      <c r="CY445" s="156"/>
      <c r="CZ445" s="157">
        <f t="shared" si="1268"/>
        <v>0</v>
      </c>
      <c r="DA445" s="158">
        <f t="shared" si="1268"/>
        <v>0</v>
      </c>
      <c r="DB445" s="155"/>
      <c r="DC445" s="156"/>
      <c r="DD445" s="157">
        <f t="shared" si="1269"/>
        <v>0</v>
      </c>
      <c r="DE445" s="158">
        <f t="shared" si="1269"/>
        <v>0</v>
      </c>
      <c r="DF445" s="157">
        <f t="shared" si="1270"/>
        <v>0</v>
      </c>
      <c r="DG445" s="158">
        <f t="shared" si="1270"/>
        <v>0</v>
      </c>
      <c r="DH445" s="157">
        <f t="shared" si="1271"/>
        <v>0</v>
      </c>
      <c r="DI445" s="158">
        <f t="shared" si="1271"/>
        <v>0</v>
      </c>
      <c r="DJ445" s="157">
        <f t="shared" si="1272"/>
        <v>286</v>
      </c>
      <c r="DK445" s="158">
        <f t="shared" si="1272"/>
        <v>258</v>
      </c>
      <c r="DL445" s="157">
        <f t="shared" si="1272"/>
        <v>0</v>
      </c>
      <c r="DM445" s="158">
        <f t="shared" si="1272"/>
        <v>0</v>
      </c>
      <c r="DN445" s="157">
        <f t="shared" si="1273"/>
        <v>4.7339160839160845</v>
      </c>
      <c r="DO445" s="158">
        <f t="shared" si="1273"/>
        <v>4.6693798449612407</v>
      </c>
      <c r="DP445" s="157">
        <f t="shared" si="1274"/>
        <v>1353.9</v>
      </c>
      <c r="DQ445" s="158">
        <f t="shared" si="1274"/>
        <v>1204.7</v>
      </c>
      <c r="DR445" s="157">
        <f t="shared" si="1275"/>
        <v>0</v>
      </c>
      <c r="DS445" s="158">
        <f t="shared" si="1275"/>
        <v>0</v>
      </c>
      <c r="DT445" s="157">
        <f t="shared" si="1276"/>
        <v>0</v>
      </c>
      <c r="DU445" s="158">
        <f t="shared" si="1276"/>
        <v>0</v>
      </c>
      <c r="DV445" s="155">
        <v>154</v>
      </c>
      <c r="DW445" s="156">
        <v>120</v>
      </c>
      <c r="DX445" s="157">
        <f t="shared" si="1277"/>
        <v>0</v>
      </c>
      <c r="DY445" s="158">
        <f t="shared" si="1277"/>
        <v>0</v>
      </c>
      <c r="DZ445" s="155">
        <v>29</v>
      </c>
      <c r="EA445" s="156">
        <v>24</v>
      </c>
      <c r="EB445" s="157">
        <f t="shared" si="1278"/>
        <v>0</v>
      </c>
      <c r="EC445" s="158">
        <f t="shared" si="1278"/>
        <v>0</v>
      </c>
      <c r="ED445" s="155"/>
      <c r="EE445" s="156"/>
      <c r="EF445" s="157">
        <f t="shared" si="1279"/>
        <v>0</v>
      </c>
      <c r="EG445" s="158">
        <f t="shared" si="1279"/>
        <v>0</v>
      </c>
      <c r="EH445" s="157">
        <f t="shared" si="1280"/>
        <v>183</v>
      </c>
      <c r="EI445" s="158">
        <f t="shared" si="1280"/>
        <v>144</v>
      </c>
      <c r="EJ445" s="157">
        <f t="shared" si="1281"/>
        <v>0</v>
      </c>
      <c r="EK445" s="158">
        <f t="shared" si="1281"/>
        <v>0</v>
      </c>
      <c r="EL445" s="155">
        <v>4</v>
      </c>
      <c r="EM445" s="156">
        <v>3.8</v>
      </c>
      <c r="EN445" s="157">
        <f t="shared" si="1282"/>
        <v>616</v>
      </c>
      <c r="EO445" s="158">
        <f t="shared" si="1282"/>
        <v>456</v>
      </c>
      <c r="EP445" s="155">
        <v>2.7</v>
      </c>
      <c r="EQ445" s="156">
        <v>3.7</v>
      </c>
      <c r="ER445" s="157">
        <f t="shared" si="1283"/>
        <v>78.300000000000011</v>
      </c>
      <c r="ES445" s="158">
        <f t="shared" si="1283"/>
        <v>88.800000000000011</v>
      </c>
      <c r="ET445" s="155"/>
      <c r="EU445" s="156"/>
      <c r="EV445" s="157">
        <f t="shared" si="1284"/>
        <v>0</v>
      </c>
      <c r="EW445" s="158">
        <f t="shared" si="1284"/>
        <v>0</v>
      </c>
      <c r="EX445" s="157">
        <f t="shared" si="1285"/>
        <v>3.7939890710382511</v>
      </c>
      <c r="EY445" s="158">
        <f t="shared" si="1285"/>
        <v>3.7833333333333332</v>
      </c>
      <c r="EZ445" s="157">
        <f t="shared" si="1286"/>
        <v>694.3</v>
      </c>
      <c r="FA445" s="158">
        <f t="shared" si="1286"/>
        <v>544.79999999999995</v>
      </c>
      <c r="FB445" s="155"/>
      <c r="FC445" s="156"/>
      <c r="FD445" s="157">
        <f t="shared" si="1287"/>
        <v>0</v>
      </c>
      <c r="FE445" s="158">
        <f t="shared" si="1287"/>
        <v>0</v>
      </c>
      <c r="FF445" s="155"/>
      <c r="FG445" s="156"/>
      <c r="FH445" s="157">
        <f t="shared" si="1288"/>
        <v>0</v>
      </c>
      <c r="FI445" s="158">
        <f t="shared" si="1288"/>
        <v>0</v>
      </c>
      <c r="FJ445" s="155"/>
      <c r="FK445" s="156"/>
      <c r="FL445" s="157">
        <f t="shared" si="1289"/>
        <v>0</v>
      </c>
      <c r="FM445" s="158">
        <f t="shared" si="1289"/>
        <v>0</v>
      </c>
      <c r="FN445" s="157">
        <f t="shared" si="1290"/>
        <v>0</v>
      </c>
      <c r="FO445" s="158">
        <f t="shared" si="1290"/>
        <v>0</v>
      </c>
      <c r="FP445" s="157">
        <f t="shared" si="1291"/>
        <v>0</v>
      </c>
      <c r="FQ445" s="158">
        <f t="shared" si="1291"/>
        <v>0</v>
      </c>
      <c r="FR445" s="155">
        <v>28</v>
      </c>
      <c r="FS445" s="156">
        <v>22</v>
      </c>
      <c r="FT445" s="157">
        <f t="shared" si="1292"/>
        <v>0</v>
      </c>
      <c r="FU445" s="158">
        <f t="shared" si="1292"/>
        <v>0</v>
      </c>
      <c r="FV445" s="155">
        <v>3.9</v>
      </c>
      <c r="FW445" s="156">
        <v>6.9</v>
      </c>
      <c r="FX445" s="157">
        <f t="shared" si="1293"/>
        <v>109.2</v>
      </c>
      <c r="FY445" s="158">
        <f t="shared" si="1293"/>
        <v>151.80000000000001</v>
      </c>
      <c r="FZ445" s="155"/>
      <c r="GA445" s="156"/>
      <c r="GB445" s="157">
        <f t="shared" si="1294"/>
        <v>0</v>
      </c>
      <c r="GC445" s="158">
        <f t="shared" si="1294"/>
        <v>0</v>
      </c>
      <c r="GD445" s="157">
        <f t="shared" si="1295"/>
        <v>437</v>
      </c>
      <c r="GE445" s="158">
        <f t="shared" si="1295"/>
        <v>378</v>
      </c>
      <c r="GF445" s="157">
        <f t="shared" si="1295"/>
        <v>0</v>
      </c>
      <c r="GG445" s="158">
        <f t="shared" si="1295"/>
        <v>0</v>
      </c>
      <c r="GH445" s="157">
        <f t="shared" si="1296"/>
        <v>1957</v>
      </c>
      <c r="GI445" s="158">
        <f t="shared" si="1296"/>
        <v>1660.7</v>
      </c>
      <c r="GJ445" s="157" t="str">
        <f t="shared" si="1297"/>
        <v/>
      </c>
      <c r="GK445" s="158" t="str">
        <f t="shared" si="1297"/>
        <v/>
      </c>
      <c r="GL445" s="157">
        <f t="shared" si="1298"/>
        <v>32</v>
      </c>
      <c r="GM445" s="158">
        <f t="shared" si="1298"/>
        <v>24</v>
      </c>
      <c r="GN445" s="157">
        <f t="shared" si="1298"/>
        <v>0</v>
      </c>
      <c r="GO445" s="158">
        <f t="shared" si="1298"/>
        <v>0</v>
      </c>
      <c r="GP445" s="157">
        <f t="shared" si="1299"/>
        <v>91.200000000000017</v>
      </c>
      <c r="GQ445" s="158">
        <f t="shared" si="1299"/>
        <v>88.800000000000011</v>
      </c>
      <c r="GR445" s="157">
        <f t="shared" si="1300"/>
        <v>0</v>
      </c>
      <c r="GS445" s="158">
        <f t="shared" si="1300"/>
        <v>0</v>
      </c>
      <c r="GT445" s="157">
        <f t="shared" si="1301"/>
        <v>469</v>
      </c>
      <c r="GU445" s="158">
        <f t="shared" si="1301"/>
        <v>402</v>
      </c>
      <c r="GV445" s="157">
        <f t="shared" si="1301"/>
        <v>0</v>
      </c>
      <c r="GW445" s="158">
        <f t="shared" si="1301"/>
        <v>0</v>
      </c>
      <c r="GX445" s="157">
        <f t="shared" si="1302"/>
        <v>2048.1999999999998</v>
      </c>
      <c r="GY445" s="158">
        <f t="shared" si="1302"/>
        <v>1749.5</v>
      </c>
      <c r="GZ445" s="157" t="str">
        <f t="shared" si="1302"/>
        <v/>
      </c>
      <c r="HA445" s="158" t="str">
        <f t="shared" si="1302"/>
        <v/>
      </c>
      <c r="HB445" s="157">
        <f t="shared" si="1303"/>
        <v>0</v>
      </c>
      <c r="HC445" s="158">
        <f t="shared" si="1303"/>
        <v>0</v>
      </c>
      <c r="HD445" s="157">
        <f t="shared" si="1303"/>
        <v>0</v>
      </c>
      <c r="HE445" s="158">
        <f t="shared" si="1303"/>
        <v>0</v>
      </c>
      <c r="HF445" s="157" t="str">
        <f t="shared" si="1304"/>
        <v/>
      </c>
      <c r="HG445" s="158" t="str">
        <f t="shared" si="1304"/>
        <v/>
      </c>
      <c r="HH445" s="157" t="str">
        <f t="shared" si="1305"/>
        <v/>
      </c>
      <c r="HI445" s="158" t="str">
        <f t="shared" si="1305"/>
        <v/>
      </c>
      <c r="HJ445" s="157">
        <f t="shared" si="1306"/>
        <v>2157.3999999999996</v>
      </c>
      <c r="HK445" s="158">
        <f t="shared" si="1306"/>
        <v>1901.3</v>
      </c>
      <c r="HL445" s="157" t="str">
        <f t="shared" si="1307"/>
        <v/>
      </c>
      <c r="HM445" s="158" t="str">
        <f t="shared" si="1307"/>
        <v/>
      </c>
    </row>
    <row r="446" spans="1:221">
      <c r="A446" s="280" t="s">
        <v>852</v>
      </c>
      <c r="B446" s="231" t="s">
        <v>861</v>
      </c>
      <c r="C446" s="281"/>
      <c r="D446" s="228">
        <v>237899</v>
      </c>
      <c r="E446" s="228">
        <v>6</v>
      </c>
      <c r="F446" s="155">
        <v>416</v>
      </c>
      <c r="G446" s="156">
        <v>357</v>
      </c>
      <c r="H446" s="155">
        <v>20</v>
      </c>
      <c r="I446" s="156">
        <v>13</v>
      </c>
      <c r="J446" s="157">
        <f t="shared" si="1240"/>
        <v>396</v>
      </c>
      <c r="K446" s="158">
        <f t="shared" si="1240"/>
        <v>344</v>
      </c>
      <c r="L446" s="155">
        <v>120</v>
      </c>
      <c r="M446" s="156">
        <v>120</v>
      </c>
      <c r="N446" s="157">
        <f t="shared" si="1241"/>
        <v>396</v>
      </c>
      <c r="O446" s="158">
        <f t="shared" si="1241"/>
        <v>344</v>
      </c>
      <c r="P446" s="199">
        <f t="shared" si="1241"/>
        <v>0</v>
      </c>
      <c r="Q446" s="181">
        <f t="shared" si="1241"/>
        <v>0</v>
      </c>
      <c r="R446" s="155">
        <v>20</v>
      </c>
      <c r="S446" s="156">
        <v>34</v>
      </c>
      <c r="T446" s="157">
        <f t="shared" si="1242"/>
        <v>0</v>
      </c>
      <c r="U446" s="158">
        <f t="shared" si="1242"/>
        <v>0</v>
      </c>
      <c r="V446" s="155"/>
      <c r="W446" s="156">
        <v>1</v>
      </c>
      <c r="X446" s="157">
        <f t="shared" si="1243"/>
        <v>0</v>
      </c>
      <c r="Y446" s="158">
        <f t="shared" si="1243"/>
        <v>0</v>
      </c>
      <c r="Z446" s="155"/>
      <c r="AA446" s="156"/>
      <c r="AB446" s="157">
        <f t="shared" si="1244"/>
        <v>0</v>
      </c>
      <c r="AC446" s="158">
        <f t="shared" si="1244"/>
        <v>0</v>
      </c>
      <c r="AD446" s="157">
        <f t="shared" si="1245"/>
        <v>20</v>
      </c>
      <c r="AE446" s="158">
        <f t="shared" si="1245"/>
        <v>35</v>
      </c>
      <c r="AF446" s="157">
        <f t="shared" si="1246"/>
        <v>0</v>
      </c>
      <c r="AG446" s="158">
        <f t="shared" si="1246"/>
        <v>0</v>
      </c>
      <c r="AH446" s="155">
        <v>4.5</v>
      </c>
      <c r="AI446" s="156">
        <v>4.8</v>
      </c>
      <c r="AJ446" s="157">
        <f t="shared" si="1247"/>
        <v>90</v>
      </c>
      <c r="AK446" s="157">
        <f t="shared" si="1247"/>
        <v>163.19999999999999</v>
      </c>
      <c r="AL446" s="155"/>
      <c r="AM446" s="156">
        <v>7</v>
      </c>
      <c r="AN446" s="157">
        <f t="shared" si="1248"/>
        <v>0</v>
      </c>
      <c r="AO446" s="157">
        <f t="shared" si="1248"/>
        <v>7</v>
      </c>
      <c r="AP446" s="155"/>
      <c r="AQ446" s="156"/>
      <c r="AR446" s="157">
        <f t="shared" si="1249"/>
        <v>0</v>
      </c>
      <c r="AS446" s="158">
        <f t="shared" si="1249"/>
        <v>0</v>
      </c>
      <c r="AT446" s="157">
        <f t="shared" si="1250"/>
        <v>4.5</v>
      </c>
      <c r="AU446" s="158">
        <f t="shared" si="1250"/>
        <v>4.8628571428571421</v>
      </c>
      <c r="AV446" s="157">
        <f t="shared" si="1251"/>
        <v>90</v>
      </c>
      <c r="AW446" s="158">
        <f t="shared" si="1251"/>
        <v>170.19999999999996</v>
      </c>
      <c r="AX446" s="155"/>
      <c r="AY446" s="156"/>
      <c r="AZ446" s="157">
        <f t="shared" si="1252"/>
        <v>0</v>
      </c>
      <c r="BA446" s="158">
        <f t="shared" si="1252"/>
        <v>0</v>
      </c>
      <c r="BB446" s="155"/>
      <c r="BC446" s="156"/>
      <c r="BD446" s="157">
        <f t="shared" si="1253"/>
        <v>0</v>
      </c>
      <c r="BE446" s="158">
        <f t="shared" si="1253"/>
        <v>0</v>
      </c>
      <c r="BF446" s="155"/>
      <c r="BG446" s="156"/>
      <c r="BH446" s="157">
        <f t="shared" si="1254"/>
        <v>0</v>
      </c>
      <c r="BI446" s="158">
        <f t="shared" si="1254"/>
        <v>0</v>
      </c>
      <c r="BJ446" s="157">
        <f t="shared" si="1255"/>
        <v>0</v>
      </c>
      <c r="BK446" s="158">
        <f t="shared" si="1255"/>
        <v>0</v>
      </c>
      <c r="BL446" s="157">
        <f t="shared" si="1256"/>
        <v>0</v>
      </c>
      <c r="BM446" s="158">
        <f t="shared" si="1256"/>
        <v>0</v>
      </c>
      <c r="BN446" s="155">
        <v>98</v>
      </c>
      <c r="BO446" s="156">
        <v>111</v>
      </c>
      <c r="BP446" s="157">
        <f t="shared" si="1257"/>
        <v>0</v>
      </c>
      <c r="BQ446" s="158">
        <f t="shared" si="1257"/>
        <v>0</v>
      </c>
      <c r="BR446" s="155">
        <v>10</v>
      </c>
      <c r="BS446" s="156">
        <v>10</v>
      </c>
      <c r="BT446" s="157">
        <f t="shared" si="1258"/>
        <v>0</v>
      </c>
      <c r="BU446" s="158">
        <f t="shared" si="1258"/>
        <v>0</v>
      </c>
      <c r="BV446" s="155"/>
      <c r="BW446" s="156"/>
      <c r="BX446" s="157">
        <f t="shared" si="1259"/>
        <v>0</v>
      </c>
      <c r="BY446" s="158">
        <f t="shared" si="1259"/>
        <v>0</v>
      </c>
      <c r="BZ446" s="157">
        <f t="shared" si="1260"/>
        <v>108</v>
      </c>
      <c r="CA446" s="158">
        <f t="shared" si="1260"/>
        <v>121</v>
      </c>
      <c r="CB446" s="157">
        <f t="shared" si="1261"/>
        <v>0</v>
      </c>
      <c r="CC446" s="158">
        <f t="shared" si="1261"/>
        <v>0</v>
      </c>
      <c r="CD446" s="155">
        <v>6.8</v>
      </c>
      <c r="CE446" s="156">
        <v>5.9</v>
      </c>
      <c r="CF446" s="157">
        <f t="shared" si="1262"/>
        <v>666.4</v>
      </c>
      <c r="CG446" s="158">
        <f t="shared" si="1262"/>
        <v>654.90000000000009</v>
      </c>
      <c r="CH446" s="155">
        <v>8.9</v>
      </c>
      <c r="CI446" s="156">
        <v>13.3</v>
      </c>
      <c r="CJ446" s="157">
        <f t="shared" si="1263"/>
        <v>89</v>
      </c>
      <c r="CK446" s="158">
        <f t="shared" si="1263"/>
        <v>133</v>
      </c>
      <c r="CL446" s="155"/>
      <c r="CM446" s="156"/>
      <c r="CN446" s="157">
        <f t="shared" si="1264"/>
        <v>0</v>
      </c>
      <c r="CO446" s="158">
        <f t="shared" si="1264"/>
        <v>0</v>
      </c>
      <c r="CP446" s="157">
        <f t="shared" si="1265"/>
        <v>6.9944444444444445</v>
      </c>
      <c r="CQ446" s="158">
        <f t="shared" si="1265"/>
        <v>6.5115702479338848</v>
      </c>
      <c r="CR446" s="157">
        <f t="shared" si="1266"/>
        <v>755.4</v>
      </c>
      <c r="CS446" s="158">
        <f t="shared" si="1266"/>
        <v>787.90000000000009</v>
      </c>
      <c r="CT446" s="155"/>
      <c r="CU446" s="156"/>
      <c r="CV446" s="157">
        <f t="shared" si="1267"/>
        <v>0</v>
      </c>
      <c r="CW446" s="158">
        <f t="shared" si="1267"/>
        <v>0</v>
      </c>
      <c r="CX446" s="155"/>
      <c r="CY446" s="156"/>
      <c r="CZ446" s="157">
        <f t="shared" si="1268"/>
        <v>0</v>
      </c>
      <c r="DA446" s="158">
        <f t="shared" si="1268"/>
        <v>0</v>
      </c>
      <c r="DB446" s="155"/>
      <c r="DC446" s="156"/>
      <c r="DD446" s="157">
        <f t="shared" si="1269"/>
        <v>0</v>
      </c>
      <c r="DE446" s="158">
        <f t="shared" si="1269"/>
        <v>0</v>
      </c>
      <c r="DF446" s="157">
        <f t="shared" si="1270"/>
        <v>0</v>
      </c>
      <c r="DG446" s="158">
        <f t="shared" si="1270"/>
        <v>0</v>
      </c>
      <c r="DH446" s="157">
        <f t="shared" si="1271"/>
        <v>0</v>
      </c>
      <c r="DI446" s="158">
        <f t="shared" si="1271"/>
        <v>0</v>
      </c>
      <c r="DJ446" s="157">
        <f t="shared" si="1272"/>
        <v>128</v>
      </c>
      <c r="DK446" s="158">
        <f t="shared" si="1272"/>
        <v>156</v>
      </c>
      <c r="DL446" s="157">
        <f t="shared" si="1272"/>
        <v>0</v>
      </c>
      <c r="DM446" s="158">
        <f t="shared" si="1272"/>
        <v>0</v>
      </c>
      <c r="DN446" s="157">
        <f t="shared" si="1273"/>
        <v>6.6046874999999998</v>
      </c>
      <c r="DO446" s="158">
        <f t="shared" si="1273"/>
        <v>6.1416666666666666</v>
      </c>
      <c r="DP446" s="157">
        <f t="shared" si="1274"/>
        <v>845.4</v>
      </c>
      <c r="DQ446" s="158">
        <f t="shared" si="1274"/>
        <v>958.1</v>
      </c>
      <c r="DR446" s="157">
        <f t="shared" si="1275"/>
        <v>0</v>
      </c>
      <c r="DS446" s="158">
        <f t="shared" si="1275"/>
        <v>0</v>
      </c>
      <c r="DT446" s="157">
        <f t="shared" si="1276"/>
        <v>0</v>
      </c>
      <c r="DU446" s="158">
        <f t="shared" si="1276"/>
        <v>0</v>
      </c>
      <c r="DV446" s="155">
        <v>206</v>
      </c>
      <c r="DW446" s="156">
        <v>138</v>
      </c>
      <c r="DX446" s="157">
        <f t="shared" si="1277"/>
        <v>0</v>
      </c>
      <c r="DY446" s="158">
        <f t="shared" si="1277"/>
        <v>0</v>
      </c>
      <c r="DZ446" s="155">
        <v>29</v>
      </c>
      <c r="EA446" s="156">
        <v>27</v>
      </c>
      <c r="EB446" s="157">
        <f t="shared" si="1278"/>
        <v>0</v>
      </c>
      <c r="EC446" s="158">
        <f t="shared" si="1278"/>
        <v>0</v>
      </c>
      <c r="ED446" s="155"/>
      <c r="EE446" s="156"/>
      <c r="EF446" s="157">
        <f t="shared" si="1279"/>
        <v>0</v>
      </c>
      <c r="EG446" s="158">
        <f t="shared" si="1279"/>
        <v>0</v>
      </c>
      <c r="EH446" s="157">
        <f t="shared" si="1280"/>
        <v>235</v>
      </c>
      <c r="EI446" s="158">
        <f t="shared" si="1280"/>
        <v>165</v>
      </c>
      <c r="EJ446" s="157">
        <f t="shared" si="1281"/>
        <v>0</v>
      </c>
      <c r="EK446" s="158">
        <f t="shared" si="1281"/>
        <v>0</v>
      </c>
      <c r="EL446" s="155">
        <v>4.4000000000000004</v>
      </c>
      <c r="EM446" s="156">
        <v>4.5999999999999996</v>
      </c>
      <c r="EN446" s="157">
        <f t="shared" si="1282"/>
        <v>906.40000000000009</v>
      </c>
      <c r="EO446" s="158">
        <f t="shared" si="1282"/>
        <v>634.79999999999995</v>
      </c>
      <c r="EP446" s="155">
        <v>3.9</v>
      </c>
      <c r="EQ446" s="156">
        <v>5.3</v>
      </c>
      <c r="ER446" s="157">
        <f t="shared" si="1283"/>
        <v>113.1</v>
      </c>
      <c r="ES446" s="158">
        <f t="shared" si="1283"/>
        <v>143.1</v>
      </c>
      <c r="ET446" s="155"/>
      <c r="EU446" s="156"/>
      <c r="EV446" s="157">
        <f t="shared" si="1284"/>
        <v>0</v>
      </c>
      <c r="EW446" s="158">
        <f t="shared" si="1284"/>
        <v>0</v>
      </c>
      <c r="EX446" s="157">
        <f t="shared" si="1285"/>
        <v>4.3382978723404264</v>
      </c>
      <c r="EY446" s="158">
        <f t="shared" si="1285"/>
        <v>4.7145454545454548</v>
      </c>
      <c r="EZ446" s="157">
        <f t="shared" si="1286"/>
        <v>1019.5000000000002</v>
      </c>
      <c r="FA446" s="158">
        <f t="shared" si="1286"/>
        <v>777.90000000000009</v>
      </c>
      <c r="FB446" s="155"/>
      <c r="FC446" s="156"/>
      <c r="FD446" s="157">
        <f t="shared" si="1287"/>
        <v>0</v>
      </c>
      <c r="FE446" s="158">
        <f t="shared" si="1287"/>
        <v>0</v>
      </c>
      <c r="FF446" s="155"/>
      <c r="FG446" s="156"/>
      <c r="FH446" s="157">
        <f t="shared" si="1288"/>
        <v>0</v>
      </c>
      <c r="FI446" s="158">
        <f t="shared" si="1288"/>
        <v>0</v>
      </c>
      <c r="FJ446" s="155"/>
      <c r="FK446" s="156"/>
      <c r="FL446" s="157">
        <f t="shared" si="1289"/>
        <v>0</v>
      </c>
      <c r="FM446" s="158">
        <f t="shared" si="1289"/>
        <v>0</v>
      </c>
      <c r="FN446" s="157">
        <f t="shared" si="1290"/>
        <v>0</v>
      </c>
      <c r="FO446" s="158">
        <f t="shared" si="1290"/>
        <v>0</v>
      </c>
      <c r="FP446" s="157">
        <f t="shared" si="1291"/>
        <v>0</v>
      </c>
      <c r="FQ446" s="158">
        <f t="shared" si="1291"/>
        <v>0</v>
      </c>
      <c r="FR446" s="155">
        <v>33</v>
      </c>
      <c r="FS446" s="156">
        <v>23</v>
      </c>
      <c r="FT446" s="157">
        <f t="shared" si="1292"/>
        <v>0</v>
      </c>
      <c r="FU446" s="158">
        <f t="shared" si="1292"/>
        <v>0</v>
      </c>
      <c r="FV446" s="155">
        <v>9.4</v>
      </c>
      <c r="FW446" s="156">
        <v>9.5</v>
      </c>
      <c r="FX446" s="157">
        <f t="shared" si="1293"/>
        <v>310.2</v>
      </c>
      <c r="FY446" s="158">
        <f t="shared" si="1293"/>
        <v>218.5</v>
      </c>
      <c r="FZ446" s="155"/>
      <c r="GA446" s="156"/>
      <c r="GB446" s="157">
        <f t="shared" si="1294"/>
        <v>0</v>
      </c>
      <c r="GC446" s="158">
        <f t="shared" si="1294"/>
        <v>0</v>
      </c>
      <c r="GD446" s="157">
        <f t="shared" si="1295"/>
        <v>324</v>
      </c>
      <c r="GE446" s="158">
        <f t="shared" si="1295"/>
        <v>283</v>
      </c>
      <c r="GF446" s="157">
        <f t="shared" si="1295"/>
        <v>0</v>
      </c>
      <c r="GG446" s="158">
        <f t="shared" si="1295"/>
        <v>0</v>
      </c>
      <c r="GH446" s="157">
        <f t="shared" si="1296"/>
        <v>1662.8000000000002</v>
      </c>
      <c r="GI446" s="158">
        <f t="shared" si="1296"/>
        <v>1452.9</v>
      </c>
      <c r="GJ446" s="157" t="str">
        <f t="shared" si="1297"/>
        <v/>
      </c>
      <c r="GK446" s="158" t="str">
        <f t="shared" si="1297"/>
        <v/>
      </c>
      <c r="GL446" s="157">
        <f t="shared" si="1298"/>
        <v>39</v>
      </c>
      <c r="GM446" s="158">
        <f t="shared" si="1298"/>
        <v>38</v>
      </c>
      <c r="GN446" s="157">
        <f t="shared" si="1298"/>
        <v>0</v>
      </c>
      <c r="GO446" s="158">
        <f t="shared" si="1298"/>
        <v>0</v>
      </c>
      <c r="GP446" s="157">
        <f t="shared" si="1299"/>
        <v>202.1</v>
      </c>
      <c r="GQ446" s="158">
        <f t="shared" si="1299"/>
        <v>283.10000000000002</v>
      </c>
      <c r="GR446" s="157">
        <f t="shared" si="1300"/>
        <v>0</v>
      </c>
      <c r="GS446" s="158">
        <f t="shared" si="1300"/>
        <v>0</v>
      </c>
      <c r="GT446" s="157">
        <f t="shared" si="1301"/>
        <v>363</v>
      </c>
      <c r="GU446" s="158">
        <f t="shared" si="1301"/>
        <v>321</v>
      </c>
      <c r="GV446" s="157">
        <f t="shared" si="1301"/>
        <v>0</v>
      </c>
      <c r="GW446" s="158">
        <f t="shared" si="1301"/>
        <v>0</v>
      </c>
      <c r="GX446" s="157">
        <f t="shared" si="1302"/>
        <v>1864.9</v>
      </c>
      <c r="GY446" s="158">
        <f t="shared" si="1302"/>
        <v>1736</v>
      </c>
      <c r="GZ446" s="157" t="str">
        <f t="shared" si="1302"/>
        <v/>
      </c>
      <c r="HA446" s="158" t="str">
        <f t="shared" si="1302"/>
        <v/>
      </c>
      <c r="HB446" s="157">
        <f t="shared" si="1303"/>
        <v>0</v>
      </c>
      <c r="HC446" s="158">
        <f t="shared" si="1303"/>
        <v>0</v>
      </c>
      <c r="HD446" s="157">
        <f t="shared" si="1303"/>
        <v>0</v>
      </c>
      <c r="HE446" s="158">
        <f t="shared" si="1303"/>
        <v>0</v>
      </c>
      <c r="HF446" s="157" t="str">
        <f t="shared" si="1304"/>
        <v/>
      </c>
      <c r="HG446" s="158" t="str">
        <f t="shared" si="1304"/>
        <v/>
      </c>
      <c r="HH446" s="157" t="str">
        <f t="shared" si="1305"/>
        <v/>
      </c>
      <c r="HI446" s="158" t="str">
        <f t="shared" si="1305"/>
        <v/>
      </c>
      <c r="HJ446" s="157">
        <f t="shared" si="1306"/>
        <v>2175.1</v>
      </c>
      <c r="HK446" s="158">
        <f t="shared" si="1306"/>
        <v>1954.5</v>
      </c>
      <c r="HL446" s="157" t="str">
        <f t="shared" si="1307"/>
        <v/>
      </c>
      <c r="HM446" s="158" t="str">
        <f t="shared" si="1307"/>
        <v/>
      </c>
    </row>
    <row r="447" spans="1:221">
      <c r="A447" s="280" t="s">
        <v>852</v>
      </c>
      <c r="B447" s="231" t="s">
        <v>862</v>
      </c>
      <c r="C447" s="285"/>
      <c r="D447" s="228">
        <v>237686</v>
      </c>
      <c r="E447" s="228">
        <v>7</v>
      </c>
      <c r="F447" s="155">
        <v>379</v>
      </c>
      <c r="G447" s="156">
        <v>333</v>
      </c>
      <c r="H447" s="155">
        <v>14</v>
      </c>
      <c r="I447" s="156">
        <v>9</v>
      </c>
      <c r="J447" s="157">
        <f t="shared" si="1240"/>
        <v>365</v>
      </c>
      <c r="K447" s="158">
        <f t="shared" si="1240"/>
        <v>324</v>
      </c>
      <c r="L447" s="155">
        <v>60</v>
      </c>
      <c r="M447" s="156">
        <v>60</v>
      </c>
      <c r="N447" s="157">
        <f t="shared" si="1241"/>
        <v>365</v>
      </c>
      <c r="O447" s="158">
        <f t="shared" si="1241"/>
        <v>324</v>
      </c>
      <c r="P447" s="199">
        <f t="shared" si="1241"/>
        <v>0</v>
      </c>
      <c r="Q447" s="181">
        <f t="shared" si="1241"/>
        <v>0</v>
      </c>
      <c r="R447" s="155">
        <v>35</v>
      </c>
      <c r="S447" s="156">
        <v>25</v>
      </c>
      <c r="T447" s="157">
        <f t="shared" si="1242"/>
        <v>0</v>
      </c>
      <c r="U447" s="158">
        <f t="shared" si="1242"/>
        <v>0</v>
      </c>
      <c r="V447" s="155">
        <v>3</v>
      </c>
      <c r="W447" s="156">
        <v>2</v>
      </c>
      <c r="X447" s="157">
        <f t="shared" si="1243"/>
        <v>0</v>
      </c>
      <c r="Y447" s="158">
        <f t="shared" si="1243"/>
        <v>0</v>
      </c>
      <c r="Z447" s="155"/>
      <c r="AA447" s="156"/>
      <c r="AB447" s="157">
        <f t="shared" si="1244"/>
        <v>0</v>
      </c>
      <c r="AC447" s="158">
        <f t="shared" si="1244"/>
        <v>0</v>
      </c>
      <c r="AD447" s="157">
        <f t="shared" si="1245"/>
        <v>38</v>
      </c>
      <c r="AE447" s="158">
        <f t="shared" si="1245"/>
        <v>27</v>
      </c>
      <c r="AF447" s="157">
        <f t="shared" si="1246"/>
        <v>0</v>
      </c>
      <c r="AG447" s="158">
        <f t="shared" si="1246"/>
        <v>0</v>
      </c>
      <c r="AH447" s="155">
        <v>4.9000000000000004</v>
      </c>
      <c r="AI447" s="156">
        <v>3.6</v>
      </c>
      <c r="AJ447" s="157">
        <f t="shared" si="1247"/>
        <v>171.5</v>
      </c>
      <c r="AK447" s="157">
        <f t="shared" si="1247"/>
        <v>90</v>
      </c>
      <c r="AL447" s="155">
        <v>6.7</v>
      </c>
      <c r="AM447" s="156">
        <v>5.5</v>
      </c>
      <c r="AN447" s="157">
        <f t="shared" si="1248"/>
        <v>20.100000000000001</v>
      </c>
      <c r="AO447" s="157">
        <f t="shared" si="1248"/>
        <v>11</v>
      </c>
      <c r="AP447" s="155"/>
      <c r="AQ447" s="156"/>
      <c r="AR447" s="157">
        <f t="shared" si="1249"/>
        <v>0</v>
      </c>
      <c r="AS447" s="158">
        <f t="shared" si="1249"/>
        <v>0</v>
      </c>
      <c r="AT447" s="157">
        <f t="shared" si="1250"/>
        <v>5.0421052631578949</v>
      </c>
      <c r="AU447" s="158">
        <f t="shared" si="1250"/>
        <v>3.7407407407407409</v>
      </c>
      <c r="AV447" s="157">
        <f t="shared" si="1251"/>
        <v>191.6</v>
      </c>
      <c r="AW447" s="158">
        <f t="shared" si="1251"/>
        <v>101</v>
      </c>
      <c r="AX447" s="155"/>
      <c r="AY447" s="156"/>
      <c r="AZ447" s="157">
        <f t="shared" si="1252"/>
        <v>0</v>
      </c>
      <c r="BA447" s="158">
        <f t="shared" si="1252"/>
        <v>0</v>
      </c>
      <c r="BB447" s="155"/>
      <c r="BC447" s="156"/>
      <c r="BD447" s="157">
        <f t="shared" si="1253"/>
        <v>0</v>
      </c>
      <c r="BE447" s="158">
        <f t="shared" si="1253"/>
        <v>0</v>
      </c>
      <c r="BF447" s="155"/>
      <c r="BG447" s="156"/>
      <c r="BH447" s="157">
        <f t="shared" si="1254"/>
        <v>0</v>
      </c>
      <c r="BI447" s="158">
        <f t="shared" si="1254"/>
        <v>0</v>
      </c>
      <c r="BJ447" s="157">
        <f t="shared" si="1255"/>
        <v>0</v>
      </c>
      <c r="BK447" s="158">
        <f t="shared" si="1255"/>
        <v>0</v>
      </c>
      <c r="BL447" s="157">
        <f t="shared" si="1256"/>
        <v>0</v>
      </c>
      <c r="BM447" s="158">
        <f t="shared" si="1256"/>
        <v>0</v>
      </c>
      <c r="BN447" s="155">
        <v>152</v>
      </c>
      <c r="BO447" s="156">
        <v>131</v>
      </c>
      <c r="BP447" s="157">
        <f t="shared" si="1257"/>
        <v>0</v>
      </c>
      <c r="BQ447" s="158">
        <f t="shared" si="1257"/>
        <v>0</v>
      </c>
      <c r="BR447" s="155">
        <v>23</v>
      </c>
      <c r="BS447" s="156">
        <v>32</v>
      </c>
      <c r="BT447" s="157">
        <f t="shared" si="1258"/>
        <v>0</v>
      </c>
      <c r="BU447" s="158">
        <f t="shared" si="1258"/>
        <v>0</v>
      </c>
      <c r="BV447" s="155"/>
      <c r="BW447" s="156"/>
      <c r="BX447" s="157">
        <f t="shared" si="1259"/>
        <v>0</v>
      </c>
      <c r="BY447" s="158">
        <f t="shared" si="1259"/>
        <v>0</v>
      </c>
      <c r="BZ447" s="157">
        <f t="shared" si="1260"/>
        <v>175</v>
      </c>
      <c r="CA447" s="158">
        <f t="shared" si="1260"/>
        <v>163</v>
      </c>
      <c r="CB447" s="157">
        <f t="shared" si="1261"/>
        <v>0</v>
      </c>
      <c r="CC447" s="158">
        <f t="shared" si="1261"/>
        <v>0</v>
      </c>
      <c r="CD447" s="155">
        <v>5.4</v>
      </c>
      <c r="CE447" s="156">
        <v>5.6</v>
      </c>
      <c r="CF447" s="157">
        <f t="shared" si="1262"/>
        <v>820.80000000000007</v>
      </c>
      <c r="CG447" s="158">
        <f t="shared" si="1262"/>
        <v>733.59999999999991</v>
      </c>
      <c r="CH447" s="155">
        <v>7.5</v>
      </c>
      <c r="CI447" s="156">
        <v>5.9</v>
      </c>
      <c r="CJ447" s="157">
        <f t="shared" si="1263"/>
        <v>172.5</v>
      </c>
      <c r="CK447" s="158">
        <f t="shared" si="1263"/>
        <v>188.8</v>
      </c>
      <c r="CL447" s="155"/>
      <c r="CM447" s="156"/>
      <c r="CN447" s="157">
        <f t="shared" si="1264"/>
        <v>0</v>
      </c>
      <c r="CO447" s="158">
        <f t="shared" si="1264"/>
        <v>0</v>
      </c>
      <c r="CP447" s="157">
        <f t="shared" si="1265"/>
        <v>5.6760000000000002</v>
      </c>
      <c r="CQ447" s="158">
        <f t="shared" si="1265"/>
        <v>5.6588957055214717</v>
      </c>
      <c r="CR447" s="157">
        <f t="shared" si="1266"/>
        <v>993.30000000000007</v>
      </c>
      <c r="CS447" s="158">
        <f t="shared" si="1266"/>
        <v>922.39999999999986</v>
      </c>
      <c r="CT447" s="155"/>
      <c r="CU447" s="156"/>
      <c r="CV447" s="157">
        <f t="shared" si="1267"/>
        <v>0</v>
      </c>
      <c r="CW447" s="158">
        <f t="shared" si="1267"/>
        <v>0</v>
      </c>
      <c r="CX447" s="155"/>
      <c r="CY447" s="156"/>
      <c r="CZ447" s="157">
        <f t="shared" si="1268"/>
        <v>0</v>
      </c>
      <c r="DA447" s="158">
        <f t="shared" si="1268"/>
        <v>0</v>
      </c>
      <c r="DB447" s="155"/>
      <c r="DC447" s="156"/>
      <c r="DD447" s="157">
        <f t="shared" si="1269"/>
        <v>0</v>
      </c>
      <c r="DE447" s="158">
        <f t="shared" si="1269"/>
        <v>0</v>
      </c>
      <c r="DF447" s="157">
        <f t="shared" si="1270"/>
        <v>0</v>
      </c>
      <c r="DG447" s="158">
        <f t="shared" si="1270"/>
        <v>0</v>
      </c>
      <c r="DH447" s="157">
        <f t="shared" si="1271"/>
        <v>0</v>
      </c>
      <c r="DI447" s="158">
        <f t="shared" si="1271"/>
        <v>0</v>
      </c>
      <c r="DJ447" s="157">
        <f t="shared" si="1272"/>
        <v>213</v>
      </c>
      <c r="DK447" s="158">
        <f t="shared" si="1272"/>
        <v>190</v>
      </c>
      <c r="DL447" s="157">
        <f t="shared" si="1272"/>
        <v>0</v>
      </c>
      <c r="DM447" s="158">
        <f t="shared" si="1272"/>
        <v>0</v>
      </c>
      <c r="DN447" s="157">
        <f t="shared" si="1273"/>
        <v>5.5629107981220658</v>
      </c>
      <c r="DO447" s="158">
        <f t="shared" si="1273"/>
        <v>5.3863157894736835</v>
      </c>
      <c r="DP447" s="157">
        <f t="shared" si="1274"/>
        <v>1184.9000000000001</v>
      </c>
      <c r="DQ447" s="158">
        <f t="shared" si="1274"/>
        <v>1023.3999999999999</v>
      </c>
      <c r="DR447" s="157">
        <f t="shared" si="1275"/>
        <v>0</v>
      </c>
      <c r="DS447" s="158">
        <f t="shared" si="1275"/>
        <v>0</v>
      </c>
      <c r="DT447" s="157">
        <f t="shared" si="1276"/>
        <v>0</v>
      </c>
      <c r="DU447" s="158">
        <f t="shared" si="1276"/>
        <v>0</v>
      </c>
      <c r="DV447" s="155">
        <v>75</v>
      </c>
      <c r="DW447" s="156">
        <v>72</v>
      </c>
      <c r="DX447" s="157">
        <f t="shared" si="1277"/>
        <v>0</v>
      </c>
      <c r="DY447" s="158">
        <f t="shared" si="1277"/>
        <v>0</v>
      </c>
      <c r="DZ447" s="155">
        <v>26</v>
      </c>
      <c r="EA447" s="156">
        <v>19</v>
      </c>
      <c r="EB447" s="157">
        <f t="shared" si="1278"/>
        <v>0</v>
      </c>
      <c r="EC447" s="158">
        <f t="shared" si="1278"/>
        <v>0</v>
      </c>
      <c r="ED447" s="155"/>
      <c r="EE447" s="156"/>
      <c r="EF447" s="157">
        <f t="shared" si="1279"/>
        <v>0</v>
      </c>
      <c r="EG447" s="158">
        <f t="shared" si="1279"/>
        <v>0</v>
      </c>
      <c r="EH447" s="157">
        <f t="shared" si="1280"/>
        <v>101</v>
      </c>
      <c r="EI447" s="158">
        <f t="shared" si="1280"/>
        <v>91</v>
      </c>
      <c r="EJ447" s="157">
        <f t="shared" si="1281"/>
        <v>0</v>
      </c>
      <c r="EK447" s="158">
        <f t="shared" si="1281"/>
        <v>0</v>
      </c>
      <c r="EL447" s="155">
        <v>4.3</v>
      </c>
      <c r="EM447" s="156">
        <v>4.3</v>
      </c>
      <c r="EN447" s="157">
        <f t="shared" si="1282"/>
        <v>322.5</v>
      </c>
      <c r="EO447" s="158">
        <f t="shared" si="1282"/>
        <v>309.59999999999997</v>
      </c>
      <c r="EP447" s="155">
        <v>3.4</v>
      </c>
      <c r="EQ447" s="156">
        <v>4.4000000000000004</v>
      </c>
      <c r="ER447" s="157">
        <f t="shared" si="1283"/>
        <v>88.399999999999991</v>
      </c>
      <c r="ES447" s="158">
        <f t="shared" si="1283"/>
        <v>83.600000000000009</v>
      </c>
      <c r="ET447" s="155"/>
      <c r="EU447" s="156"/>
      <c r="EV447" s="157">
        <f t="shared" si="1284"/>
        <v>0</v>
      </c>
      <c r="EW447" s="158">
        <f t="shared" si="1284"/>
        <v>0</v>
      </c>
      <c r="EX447" s="157">
        <f t="shared" si="1285"/>
        <v>4.0683168316831679</v>
      </c>
      <c r="EY447" s="158">
        <f t="shared" si="1285"/>
        <v>4.3208791208791206</v>
      </c>
      <c r="EZ447" s="157">
        <f t="shared" si="1286"/>
        <v>410.9</v>
      </c>
      <c r="FA447" s="158">
        <f t="shared" si="1286"/>
        <v>393.2</v>
      </c>
      <c r="FB447" s="155"/>
      <c r="FC447" s="156"/>
      <c r="FD447" s="157">
        <f t="shared" si="1287"/>
        <v>0</v>
      </c>
      <c r="FE447" s="158">
        <f t="shared" si="1287"/>
        <v>0</v>
      </c>
      <c r="FF447" s="155"/>
      <c r="FG447" s="156"/>
      <c r="FH447" s="157">
        <f t="shared" si="1288"/>
        <v>0</v>
      </c>
      <c r="FI447" s="158">
        <f t="shared" si="1288"/>
        <v>0</v>
      </c>
      <c r="FJ447" s="155"/>
      <c r="FK447" s="156"/>
      <c r="FL447" s="157">
        <f t="shared" si="1289"/>
        <v>0</v>
      </c>
      <c r="FM447" s="158">
        <f t="shared" si="1289"/>
        <v>0</v>
      </c>
      <c r="FN447" s="157">
        <f t="shared" si="1290"/>
        <v>0</v>
      </c>
      <c r="FO447" s="158">
        <f t="shared" si="1290"/>
        <v>0</v>
      </c>
      <c r="FP447" s="157">
        <f t="shared" si="1291"/>
        <v>0</v>
      </c>
      <c r="FQ447" s="158">
        <f t="shared" si="1291"/>
        <v>0</v>
      </c>
      <c r="FR447" s="155">
        <v>51</v>
      </c>
      <c r="FS447" s="156">
        <v>43</v>
      </c>
      <c r="FT447" s="157">
        <f t="shared" si="1292"/>
        <v>0</v>
      </c>
      <c r="FU447" s="158">
        <f t="shared" si="1292"/>
        <v>0</v>
      </c>
      <c r="FV447" s="155">
        <v>7.5</v>
      </c>
      <c r="FW447" s="156">
        <v>6.7</v>
      </c>
      <c r="FX447" s="157">
        <f t="shared" si="1293"/>
        <v>382.5</v>
      </c>
      <c r="FY447" s="158">
        <f t="shared" si="1293"/>
        <v>288.10000000000002</v>
      </c>
      <c r="FZ447" s="155"/>
      <c r="GA447" s="156"/>
      <c r="GB447" s="157">
        <f t="shared" si="1294"/>
        <v>0</v>
      </c>
      <c r="GC447" s="158">
        <f t="shared" si="1294"/>
        <v>0</v>
      </c>
      <c r="GD447" s="157">
        <f t="shared" si="1295"/>
        <v>262</v>
      </c>
      <c r="GE447" s="158">
        <f t="shared" si="1295"/>
        <v>228</v>
      </c>
      <c r="GF447" s="157">
        <f t="shared" si="1295"/>
        <v>0</v>
      </c>
      <c r="GG447" s="158">
        <f t="shared" si="1295"/>
        <v>0</v>
      </c>
      <c r="GH447" s="157">
        <f t="shared" si="1296"/>
        <v>1314.8000000000002</v>
      </c>
      <c r="GI447" s="158">
        <f t="shared" si="1296"/>
        <v>1133.1999999999998</v>
      </c>
      <c r="GJ447" s="157" t="str">
        <f t="shared" si="1297"/>
        <v/>
      </c>
      <c r="GK447" s="158" t="str">
        <f t="shared" si="1297"/>
        <v/>
      </c>
      <c r="GL447" s="157">
        <f t="shared" si="1298"/>
        <v>52</v>
      </c>
      <c r="GM447" s="158">
        <f t="shared" si="1298"/>
        <v>53</v>
      </c>
      <c r="GN447" s="157">
        <f t="shared" si="1298"/>
        <v>0</v>
      </c>
      <c r="GO447" s="158">
        <f t="shared" si="1298"/>
        <v>0</v>
      </c>
      <c r="GP447" s="157">
        <f t="shared" si="1299"/>
        <v>281</v>
      </c>
      <c r="GQ447" s="158">
        <f t="shared" si="1299"/>
        <v>283.40000000000003</v>
      </c>
      <c r="GR447" s="157">
        <f t="shared" si="1300"/>
        <v>0</v>
      </c>
      <c r="GS447" s="158">
        <f t="shared" si="1300"/>
        <v>0</v>
      </c>
      <c r="GT447" s="157">
        <f t="shared" si="1301"/>
        <v>314</v>
      </c>
      <c r="GU447" s="158">
        <f t="shared" si="1301"/>
        <v>281</v>
      </c>
      <c r="GV447" s="157">
        <f t="shared" si="1301"/>
        <v>0</v>
      </c>
      <c r="GW447" s="158">
        <f t="shared" si="1301"/>
        <v>0</v>
      </c>
      <c r="GX447" s="157">
        <f t="shared" si="1302"/>
        <v>1595.8000000000002</v>
      </c>
      <c r="GY447" s="158">
        <f t="shared" si="1302"/>
        <v>1416.6</v>
      </c>
      <c r="GZ447" s="157" t="str">
        <f t="shared" si="1302"/>
        <v/>
      </c>
      <c r="HA447" s="158" t="str">
        <f t="shared" si="1302"/>
        <v/>
      </c>
      <c r="HB447" s="157">
        <f t="shared" si="1303"/>
        <v>0</v>
      </c>
      <c r="HC447" s="158">
        <f t="shared" si="1303"/>
        <v>0</v>
      </c>
      <c r="HD447" s="157">
        <f t="shared" si="1303"/>
        <v>0</v>
      </c>
      <c r="HE447" s="158">
        <f t="shared" si="1303"/>
        <v>0</v>
      </c>
      <c r="HF447" s="157" t="str">
        <f t="shared" si="1304"/>
        <v/>
      </c>
      <c r="HG447" s="158" t="str">
        <f t="shared" si="1304"/>
        <v/>
      </c>
      <c r="HH447" s="157" t="str">
        <f t="shared" si="1305"/>
        <v/>
      </c>
      <c r="HI447" s="158" t="str">
        <f t="shared" si="1305"/>
        <v/>
      </c>
      <c r="HJ447" s="157">
        <f t="shared" si="1306"/>
        <v>1978.3000000000002</v>
      </c>
      <c r="HK447" s="158">
        <f t="shared" si="1306"/>
        <v>1704.6999999999998</v>
      </c>
      <c r="HL447" s="157" t="str">
        <f t="shared" si="1307"/>
        <v/>
      </c>
      <c r="HM447" s="158" t="str">
        <f t="shared" si="1307"/>
        <v/>
      </c>
    </row>
    <row r="448" spans="1:221">
      <c r="A448" s="280" t="s">
        <v>852</v>
      </c>
      <c r="B448" s="231" t="s">
        <v>863</v>
      </c>
      <c r="C448" s="281"/>
      <c r="D448" s="228">
        <v>237950</v>
      </c>
      <c r="E448" s="228">
        <v>6</v>
      </c>
      <c r="F448" s="155">
        <v>147</v>
      </c>
      <c r="G448" s="156">
        <v>156</v>
      </c>
      <c r="H448" s="155">
        <v>3</v>
      </c>
      <c r="I448" s="156">
        <v>4</v>
      </c>
      <c r="J448" s="157">
        <f t="shared" si="1240"/>
        <v>144</v>
      </c>
      <c r="K448" s="158">
        <f t="shared" si="1240"/>
        <v>152</v>
      </c>
      <c r="L448" s="155">
        <v>120</v>
      </c>
      <c r="M448" s="156">
        <v>120</v>
      </c>
      <c r="N448" s="157">
        <f t="shared" si="1241"/>
        <v>144</v>
      </c>
      <c r="O448" s="158">
        <f t="shared" si="1241"/>
        <v>152</v>
      </c>
      <c r="P448" s="199">
        <f t="shared" si="1241"/>
        <v>0</v>
      </c>
      <c r="Q448" s="181">
        <f t="shared" si="1241"/>
        <v>0</v>
      </c>
      <c r="R448" s="155">
        <v>18</v>
      </c>
      <c r="S448" s="156">
        <v>23</v>
      </c>
      <c r="T448" s="157">
        <f t="shared" si="1242"/>
        <v>0</v>
      </c>
      <c r="U448" s="158">
        <f t="shared" si="1242"/>
        <v>0</v>
      </c>
      <c r="V448" s="155"/>
      <c r="W448" s="156"/>
      <c r="X448" s="157">
        <f t="shared" si="1243"/>
        <v>0</v>
      </c>
      <c r="Y448" s="158">
        <f t="shared" si="1243"/>
        <v>0</v>
      </c>
      <c r="Z448" s="155"/>
      <c r="AA448" s="156"/>
      <c r="AB448" s="157">
        <f t="shared" si="1244"/>
        <v>0</v>
      </c>
      <c r="AC448" s="158">
        <f t="shared" si="1244"/>
        <v>0</v>
      </c>
      <c r="AD448" s="157">
        <f t="shared" si="1245"/>
        <v>18</v>
      </c>
      <c r="AE448" s="158">
        <f t="shared" si="1245"/>
        <v>23</v>
      </c>
      <c r="AF448" s="157">
        <f t="shared" si="1246"/>
        <v>0</v>
      </c>
      <c r="AG448" s="158">
        <f t="shared" si="1246"/>
        <v>0</v>
      </c>
      <c r="AH448" s="155">
        <v>5.2</v>
      </c>
      <c r="AI448" s="156">
        <v>4.4000000000000004</v>
      </c>
      <c r="AJ448" s="157">
        <f t="shared" si="1247"/>
        <v>93.600000000000009</v>
      </c>
      <c r="AK448" s="157">
        <f t="shared" si="1247"/>
        <v>101.2</v>
      </c>
      <c r="AL448" s="155"/>
      <c r="AM448" s="156"/>
      <c r="AN448" s="157">
        <f t="shared" si="1248"/>
        <v>0</v>
      </c>
      <c r="AO448" s="157">
        <f t="shared" si="1248"/>
        <v>0</v>
      </c>
      <c r="AP448" s="155"/>
      <c r="AQ448" s="156"/>
      <c r="AR448" s="157">
        <f t="shared" si="1249"/>
        <v>0</v>
      </c>
      <c r="AS448" s="158">
        <f t="shared" si="1249"/>
        <v>0</v>
      </c>
      <c r="AT448" s="157">
        <f t="shared" si="1250"/>
        <v>5.2</v>
      </c>
      <c r="AU448" s="158">
        <f t="shared" si="1250"/>
        <v>4.4000000000000004</v>
      </c>
      <c r="AV448" s="157">
        <f t="shared" si="1251"/>
        <v>93.600000000000009</v>
      </c>
      <c r="AW448" s="158">
        <f t="shared" si="1251"/>
        <v>101.2</v>
      </c>
      <c r="AX448" s="155"/>
      <c r="AY448" s="156"/>
      <c r="AZ448" s="157">
        <f t="shared" si="1252"/>
        <v>0</v>
      </c>
      <c r="BA448" s="158">
        <f t="shared" si="1252"/>
        <v>0</v>
      </c>
      <c r="BB448" s="155"/>
      <c r="BC448" s="156"/>
      <c r="BD448" s="157">
        <f t="shared" si="1253"/>
        <v>0</v>
      </c>
      <c r="BE448" s="158">
        <f t="shared" si="1253"/>
        <v>0</v>
      </c>
      <c r="BF448" s="155"/>
      <c r="BG448" s="156"/>
      <c r="BH448" s="157">
        <f t="shared" si="1254"/>
        <v>0</v>
      </c>
      <c r="BI448" s="158">
        <f t="shared" si="1254"/>
        <v>0</v>
      </c>
      <c r="BJ448" s="157">
        <f t="shared" si="1255"/>
        <v>0</v>
      </c>
      <c r="BK448" s="158">
        <f t="shared" si="1255"/>
        <v>0</v>
      </c>
      <c r="BL448" s="157">
        <f t="shared" si="1256"/>
        <v>0</v>
      </c>
      <c r="BM448" s="158">
        <f t="shared" si="1256"/>
        <v>0</v>
      </c>
      <c r="BN448" s="155">
        <v>50</v>
      </c>
      <c r="BO448" s="156">
        <v>52</v>
      </c>
      <c r="BP448" s="157">
        <f t="shared" si="1257"/>
        <v>0</v>
      </c>
      <c r="BQ448" s="158">
        <f t="shared" si="1257"/>
        <v>0</v>
      </c>
      <c r="BR448" s="155"/>
      <c r="BS448" s="156">
        <v>4</v>
      </c>
      <c r="BT448" s="157">
        <f t="shared" si="1258"/>
        <v>0</v>
      </c>
      <c r="BU448" s="158">
        <f t="shared" si="1258"/>
        <v>0</v>
      </c>
      <c r="BV448" s="155"/>
      <c r="BW448" s="156"/>
      <c r="BX448" s="157">
        <f t="shared" si="1259"/>
        <v>0</v>
      </c>
      <c r="BY448" s="158">
        <f t="shared" si="1259"/>
        <v>0</v>
      </c>
      <c r="BZ448" s="157">
        <f t="shared" si="1260"/>
        <v>50</v>
      </c>
      <c r="CA448" s="158">
        <f t="shared" si="1260"/>
        <v>56</v>
      </c>
      <c r="CB448" s="157">
        <f t="shared" si="1261"/>
        <v>0</v>
      </c>
      <c r="CC448" s="158">
        <f t="shared" si="1261"/>
        <v>0</v>
      </c>
      <c r="CD448" s="155">
        <v>4.9000000000000004</v>
      </c>
      <c r="CE448" s="156">
        <v>5</v>
      </c>
      <c r="CF448" s="157">
        <f t="shared" si="1262"/>
        <v>245.00000000000003</v>
      </c>
      <c r="CG448" s="158">
        <f t="shared" si="1262"/>
        <v>260</v>
      </c>
      <c r="CH448" s="155"/>
      <c r="CI448" s="156">
        <v>5.0999999999999996</v>
      </c>
      <c r="CJ448" s="157">
        <f t="shared" si="1263"/>
        <v>0</v>
      </c>
      <c r="CK448" s="158">
        <f t="shared" si="1263"/>
        <v>20.399999999999999</v>
      </c>
      <c r="CL448" s="155"/>
      <c r="CM448" s="156"/>
      <c r="CN448" s="157">
        <f t="shared" si="1264"/>
        <v>0</v>
      </c>
      <c r="CO448" s="158">
        <f t="shared" si="1264"/>
        <v>0</v>
      </c>
      <c r="CP448" s="157">
        <f t="shared" si="1265"/>
        <v>4.9000000000000004</v>
      </c>
      <c r="CQ448" s="158">
        <f t="shared" si="1265"/>
        <v>5.0071428571428571</v>
      </c>
      <c r="CR448" s="157">
        <f t="shared" si="1266"/>
        <v>245.00000000000003</v>
      </c>
      <c r="CS448" s="158">
        <f t="shared" si="1266"/>
        <v>280.39999999999998</v>
      </c>
      <c r="CT448" s="155"/>
      <c r="CU448" s="156"/>
      <c r="CV448" s="157">
        <f t="shared" si="1267"/>
        <v>0</v>
      </c>
      <c r="CW448" s="158">
        <f t="shared" si="1267"/>
        <v>0</v>
      </c>
      <c r="CX448" s="155"/>
      <c r="CY448" s="156"/>
      <c r="CZ448" s="157">
        <f t="shared" si="1268"/>
        <v>0</v>
      </c>
      <c r="DA448" s="158">
        <f t="shared" si="1268"/>
        <v>0</v>
      </c>
      <c r="DB448" s="155"/>
      <c r="DC448" s="156"/>
      <c r="DD448" s="157">
        <f t="shared" si="1269"/>
        <v>0</v>
      </c>
      <c r="DE448" s="158">
        <f t="shared" si="1269"/>
        <v>0</v>
      </c>
      <c r="DF448" s="157">
        <f t="shared" si="1270"/>
        <v>0</v>
      </c>
      <c r="DG448" s="158">
        <f t="shared" si="1270"/>
        <v>0</v>
      </c>
      <c r="DH448" s="157">
        <f t="shared" si="1271"/>
        <v>0</v>
      </c>
      <c r="DI448" s="158">
        <f t="shared" si="1271"/>
        <v>0</v>
      </c>
      <c r="DJ448" s="157">
        <f t="shared" si="1272"/>
        <v>68</v>
      </c>
      <c r="DK448" s="158">
        <f t="shared" si="1272"/>
        <v>79</v>
      </c>
      <c r="DL448" s="157">
        <f t="shared" si="1272"/>
        <v>0</v>
      </c>
      <c r="DM448" s="158">
        <f t="shared" si="1272"/>
        <v>0</v>
      </c>
      <c r="DN448" s="157">
        <f t="shared" si="1273"/>
        <v>4.9794117647058824</v>
      </c>
      <c r="DO448" s="158">
        <f t="shared" si="1273"/>
        <v>4.830379746835443</v>
      </c>
      <c r="DP448" s="157">
        <f t="shared" si="1274"/>
        <v>338.6</v>
      </c>
      <c r="DQ448" s="158">
        <f t="shared" si="1274"/>
        <v>381.6</v>
      </c>
      <c r="DR448" s="157">
        <f t="shared" si="1275"/>
        <v>0</v>
      </c>
      <c r="DS448" s="158">
        <f t="shared" si="1275"/>
        <v>0</v>
      </c>
      <c r="DT448" s="157">
        <f t="shared" si="1276"/>
        <v>0</v>
      </c>
      <c r="DU448" s="158">
        <f t="shared" si="1276"/>
        <v>0</v>
      </c>
      <c r="DV448" s="155">
        <v>44</v>
      </c>
      <c r="DW448" s="156">
        <v>59</v>
      </c>
      <c r="DX448" s="157">
        <f t="shared" si="1277"/>
        <v>0</v>
      </c>
      <c r="DY448" s="158">
        <f t="shared" si="1277"/>
        <v>0</v>
      </c>
      <c r="DZ448" s="155">
        <v>8</v>
      </c>
      <c r="EA448" s="156">
        <v>8</v>
      </c>
      <c r="EB448" s="157">
        <f t="shared" si="1278"/>
        <v>0</v>
      </c>
      <c r="EC448" s="158">
        <f t="shared" si="1278"/>
        <v>0</v>
      </c>
      <c r="ED448" s="155"/>
      <c r="EE448" s="156"/>
      <c r="EF448" s="157">
        <f t="shared" si="1279"/>
        <v>0</v>
      </c>
      <c r="EG448" s="158">
        <f t="shared" si="1279"/>
        <v>0</v>
      </c>
      <c r="EH448" s="157">
        <f t="shared" si="1280"/>
        <v>52</v>
      </c>
      <c r="EI448" s="158">
        <f t="shared" si="1280"/>
        <v>67</v>
      </c>
      <c r="EJ448" s="157">
        <f t="shared" si="1281"/>
        <v>0</v>
      </c>
      <c r="EK448" s="158">
        <f t="shared" si="1281"/>
        <v>0</v>
      </c>
      <c r="EL448" s="155">
        <v>3.9</v>
      </c>
      <c r="EM448" s="156">
        <v>5.4</v>
      </c>
      <c r="EN448" s="157">
        <f t="shared" si="1282"/>
        <v>171.6</v>
      </c>
      <c r="EO448" s="158">
        <f t="shared" si="1282"/>
        <v>318.60000000000002</v>
      </c>
      <c r="EP448" s="155">
        <v>4.3</v>
      </c>
      <c r="EQ448" s="156">
        <v>3.3</v>
      </c>
      <c r="ER448" s="157">
        <f t="shared" si="1283"/>
        <v>34.4</v>
      </c>
      <c r="ES448" s="158">
        <f t="shared" si="1283"/>
        <v>26.4</v>
      </c>
      <c r="ET448" s="155"/>
      <c r="EU448" s="156"/>
      <c r="EV448" s="157">
        <f t="shared" si="1284"/>
        <v>0</v>
      </c>
      <c r="EW448" s="158">
        <f t="shared" si="1284"/>
        <v>0</v>
      </c>
      <c r="EX448" s="157">
        <f t="shared" si="1285"/>
        <v>3.9615384615384617</v>
      </c>
      <c r="EY448" s="158">
        <f t="shared" si="1285"/>
        <v>5.1492537313432836</v>
      </c>
      <c r="EZ448" s="157">
        <f t="shared" si="1286"/>
        <v>206</v>
      </c>
      <c r="FA448" s="158">
        <f t="shared" si="1286"/>
        <v>345</v>
      </c>
      <c r="FB448" s="155"/>
      <c r="FC448" s="156"/>
      <c r="FD448" s="157">
        <f t="shared" si="1287"/>
        <v>0</v>
      </c>
      <c r="FE448" s="158">
        <f t="shared" si="1287"/>
        <v>0</v>
      </c>
      <c r="FF448" s="155"/>
      <c r="FG448" s="156"/>
      <c r="FH448" s="157">
        <f t="shared" si="1288"/>
        <v>0</v>
      </c>
      <c r="FI448" s="158">
        <f t="shared" si="1288"/>
        <v>0</v>
      </c>
      <c r="FJ448" s="155"/>
      <c r="FK448" s="156"/>
      <c r="FL448" s="157">
        <f t="shared" si="1289"/>
        <v>0</v>
      </c>
      <c r="FM448" s="158">
        <f t="shared" si="1289"/>
        <v>0</v>
      </c>
      <c r="FN448" s="157">
        <f t="shared" si="1290"/>
        <v>0</v>
      </c>
      <c r="FO448" s="158">
        <f t="shared" si="1290"/>
        <v>0</v>
      </c>
      <c r="FP448" s="157">
        <f t="shared" si="1291"/>
        <v>0</v>
      </c>
      <c r="FQ448" s="158">
        <f t="shared" si="1291"/>
        <v>0</v>
      </c>
      <c r="FR448" s="155">
        <v>24</v>
      </c>
      <c r="FS448" s="156">
        <v>6</v>
      </c>
      <c r="FT448" s="157">
        <f t="shared" si="1292"/>
        <v>0</v>
      </c>
      <c r="FU448" s="158">
        <f t="shared" si="1292"/>
        <v>0</v>
      </c>
      <c r="FV448" s="155">
        <v>8.4</v>
      </c>
      <c r="FW448" s="156">
        <v>5.3</v>
      </c>
      <c r="FX448" s="157">
        <f t="shared" si="1293"/>
        <v>201.60000000000002</v>
      </c>
      <c r="FY448" s="158">
        <f t="shared" si="1293"/>
        <v>31.799999999999997</v>
      </c>
      <c r="FZ448" s="155"/>
      <c r="GA448" s="156"/>
      <c r="GB448" s="157">
        <f t="shared" si="1294"/>
        <v>0</v>
      </c>
      <c r="GC448" s="158">
        <f t="shared" si="1294"/>
        <v>0</v>
      </c>
      <c r="GD448" s="157">
        <f t="shared" si="1295"/>
        <v>112</v>
      </c>
      <c r="GE448" s="158">
        <f t="shared" si="1295"/>
        <v>134</v>
      </c>
      <c r="GF448" s="157">
        <f t="shared" si="1295"/>
        <v>0</v>
      </c>
      <c r="GG448" s="158">
        <f t="shared" si="1295"/>
        <v>0</v>
      </c>
      <c r="GH448" s="157">
        <f t="shared" si="1296"/>
        <v>510.20000000000005</v>
      </c>
      <c r="GI448" s="158">
        <f t="shared" si="1296"/>
        <v>679.8</v>
      </c>
      <c r="GJ448" s="157" t="str">
        <f t="shared" si="1297"/>
        <v/>
      </c>
      <c r="GK448" s="158" t="str">
        <f t="shared" si="1297"/>
        <v/>
      </c>
      <c r="GL448" s="157">
        <f t="shared" si="1298"/>
        <v>8</v>
      </c>
      <c r="GM448" s="158">
        <f t="shared" si="1298"/>
        <v>12</v>
      </c>
      <c r="GN448" s="157">
        <f t="shared" si="1298"/>
        <v>0</v>
      </c>
      <c r="GO448" s="158">
        <f t="shared" si="1298"/>
        <v>0</v>
      </c>
      <c r="GP448" s="157">
        <f t="shared" si="1299"/>
        <v>34.4</v>
      </c>
      <c r="GQ448" s="158">
        <f t="shared" si="1299"/>
        <v>46.8</v>
      </c>
      <c r="GR448" s="157">
        <f t="shared" si="1300"/>
        <v>0</v>
      </c>
      <c r="GS448" s="158">
        <f t="shared" si="1300"/>
        <v>0</v>
      </c>
      <c r="GT448" s="157">
        <f t="shared" si="1301"/>
        <v>120</v>
      </c>
      <c r="GU448" s="158">
        <f t="shared" si="1301"/>
        <v>146</v>
      </c>
      <c r="GV448" s="157">
        <f t="shared" si="1301"/>
        <v>0</v>
      </c>
      <c r="GW448" s="158">
        <f t="shared" si="1301"/>
        <v>0</v>
      </c>
      <c r="GX448" s="157">
        <f t="shared" si="1302"/>
        <v>544.6</v>
      </c>
      <c r="GY448" s="158">
        <f t="shared" si="1302"/>
        <v>726.59999999999991</v>
      </c>
      <c r="GZ448" s="157" t="str">
        <f t="shared" si="1302"/>
        <v/>
      </c>
      <c r="HA448" s="158" t="str">
        <f t="shared" si="1302"/>
        <v/>
      </c>
      <c r="HB448" s="157">
        <f t="shared" si="1303"/>
        <v>0</v>
      </c>
      <c r="HC448" s="158">
        <f t="shared" si="1303"/>
        <v>0</v>
      </c>
      <c r="HD448" s="157">
        <f t="shared" si="1303"/>
        <v>0</v>
      </c>
      <c r="HE448" s="158">
        <f t="shared" si="1303"/>
        <v>0</v>
      </c>
      <c r="HF448" s="157" t="str">
        <f t="shared" si="1304"/>
        <v/>
      </c>
      <c r="HG448" s="158" t="str">
        <f t="shared" si="1304"/>
        <v/>
      </c>
      <c r="HH448" s="157" t="str">
        <f t="shared" si="1305"/>
        <v/>
      </c>
      <c r="HI448" s="158" t="str">
        <f t="shared" si="1305"/>
        <v/>
      </c>
      <c r="HJ448" s="157">
        <f t="shared" si="1306"/>
        <v>746.2</v>
      </c>
      <c r="HK448" s="158">
        <f t="shared" si="1306"/>
        <v>758.4</v>
      </c>
      <c r="HL448" s="157" t="str">
        <f t="shared" si="1307"/>
        <v/>
      </c>
      <c r="HM448" s="158" t="str">
        <f t="shared" si="1307"/>
        <v/>
      </c>
    </row>
    <row r="449" spans="1:221">
      <c r="A449" s="280" t="s">
        <v>852</v>
      </c>
      <c r="B449" s="226" t="s">
        <v>864</v>
      </c>
      <c r="C449" s="286"/>
      <c r="D449" s="228">
        <v>237701</v>
      </c>
      <c r="E449" s="228">
        <v>7</v>
      </c>
      <c r="F449" s="155">
        <v>231</v>
      </c>
      <c r="G449" s="156">
        <v>262</v>
      </c>
      <c r="H449" s="155">
        <v>11</v>
      </c>
      <c r="I449" s="156">
        <v>15</v>
      </c>
      <c r="J449" s="157">
        <f t="shared" si="1240"/>
        <v>220</v>
      </c>
      <c r="K449" s="158">
        <f t="shared" si="1240"/>
        <v>247</v>
      </c>
      <c r="L449" s="155">
        <v>60</v>
      </c>
      <c r="M449" s="156">
        <v>60</v>
      </c>
      <c r="N449" s="157">
        <f t="shared" si="1241"/>
        <v>220</v>
      </c>
      <c r="O449" s="158">
        <f t="shared" si="1241"/>
        <v>247</v>
      </c>
      <c r="P449" s="199">
        <f t="shared" si="1241"/>
        <v>0</v>
      </c>
      <c r="Q449" s="181">
        <f t="shared" si="1241"/>
        <v>0</v>
      </c>
      <c r="R449" s="155">
        <v>56</v>
      </c>
      <c r="S449" s="156">
        <v>63</v>
      </c>
      <c r="T449" s="157">
        <f t="shared" si="1242"/>
        <v>0</v>
      </c>
      <c r="U449" s="158">
        <f t="shared" si="1242"/>
        <v>0</v>
      </c>
      <c r="V449" s="155"/>
      <c r="W449" s="156"/>
      <c r="X449" s="157">
        <f t="shared" si="1243"/>
        <v>0</v>
      </c>
      <c r="Y449" s="158">
        <f t="shared" si="1243"/>
        <v>0</v>
      </c>
      <c r="Z449" s="155"/>
      <c r="AA449" s="156"/>
      <c r="AB449" s="157">
        <f t="shared" si="1244"/>
        <v>0</v>
      </c>
      <c r="AC449" s="158">
        <f t="shared" si="1244"/>
        <v>0</v>
      </c>
      <c r="AD449" s="157">
        <f t="shared" si="1245"/>
        <v>56</v>
      </c>
      <c r="AE449" s="158">
        <f t="shared" si="1245"/>
        <v>63</v>
      </c>
      <c r="AF449" s="157">
        <f t="shared" si="1246"/>
        <v>0</v>
      </c>
      <c r="AG449" s="158">
        <f t="shared" si="1246"/>
        <v>0</v>
      </c>
      <c r="AH449" s="155">
        <v>2.5</v>
      </c>
      <c r="AI449" s="156">
        <v>2.6</v>
      </c>
      <c r="AJ449" s="157">
        <f t="shared" si="1247"/>
        <v>140</v>
      </c>
      <c r="AK449" s="157">
        <f t="shared" si="1247"/>
        <v>163.80000000000001</v>
      </c>
      <c r="AL449" s="155"/>
      <c r="AM449" s="156"/>
      <c r="AN449" s="157">
        <f t="shared" si="1248"/>
        <v>0</v>
      </c>
      <c r="AO449" s="157">
        <f t="shared" si="1248"/>
        <v>0</v>
      </c>
      <c r="AP449" s="155"/>
      <c r="AQ449" s="156"/>
      <c r="AR449" s="157">
        <f t="shared" si="1249"/>
        <v>0</v>
      </c>
      <c r="AS449" s="158">
        <f t="shared" si="1249"/>
        <v>0</v>
      </c>
      <c r="AT449" s="157">
        <f t="shared" si="1250"/>
        <v>2.5</v>
      </c>
      <c r="AU449" s="158">
        <f t="shared" si="1250"/>
        <v>2.6</v>
      </c>
      <c r="AV449" s="157">
        <f t="shared" si="1251"/>
        <v>140</v>
      </c>
      <c r="AW449" s="158">
        <f t="shared" si="1251"/>
        <v>163.80000000000001</v>
      </c>
      <c r="AX449" s="155"/>
      <c r="AY449" s="156"/>
      <c r="AZ449" s="157">
        <f t="shared" si="1252"/>
        <v>0</v>
      </c>
      <c r="BA449" s="158">
        <f t="shared" si="1252"/>
        <v>0</v>
      </c>
      <c r="BB449" s="155"/>
      <c r="BC449" s="156"/>
      <c r="BD449" s="157">
        <f t="shared" si="1253"/>
        <v>0</v>
      </c>
      <c r="BE449" s="158">
        <f t="shared" si="1253"/>
        <v>0</v>
      </c>
      <c r="BF449" s="155"/>
      <c r="BG449" s="156"/>
      <c r="BH449" s="157">
        <f t="shared" si="1254"/>
        <v>0</v>
      </c>
      <c r="BI449" s="158">
        <f t="shared" si="1254"/>
        <v>0</v>
      </c>
      <c r="BJ449" s="157">
        <f t="shared" si="1255"/>
        <v>0</v>
      </c>
      <c r="BK449" s="158">
        <f t="shared" si="1255"/>
        <v>0</v>
      </c>
      <c r="BL449" s="157">
        <f t="shared" si="1256"/>
        <v>0</v>
      </c>
      <c r="BM449" s="158">
        <f t="shared" si="1256"/>
        <v>0</v>
      </c>
      <c r="BN449" s="155">
        <v>137</v>
      </c>
      <c r="BO449" s="156">
        <v>144</v>
      </c>
      <c r="BP449" s="157">
        <f t="shared" si="1257"/>
        <v>0</v>
      </c>
      <c r="BQ449" s="158">
        <f t="shared" si="1257"/>
        <v>0</v>
      </c>
      <c r="BR449" s="155"/>
      <c r="BS449" s="156">
        <v>2</v>
      </c>
      <c r="BT449" s="157">
        <f t="shared" si="1258"/>
        <v>0</v>
      </c>
      <c r="BU449" s="158">
        <f t="shared" si="1258"/>
        <v>0</v>
      </c>
      <c r="BV449" s="155"/>
      <c r="BW449" s="156"/>
      <c r="BX449" s="157">
        <f t="shared" si="1259"/>
        <v>0</v>
      </c>
      <c r="BY449" s="158">
        <f t="shared" si="1259"/>
        <v>0</v>
      </c>
      <c r="BZ449" s="157">
        <f t="shared" si="1260"/>
        <v>137</v>
      </c>
      <c r="CA449" s="158">
        <f t="shared" si="1260"/>
        <v>146</v>
      </c>
      <c r="CB449" s="157">
        <f t="shared" si="1261"/>
        <v>0</v>
      </c>
      <c r="CC449" s="158">
        <f t="shared" si="1261"/>
        <v>0</v>
      </c>
      <c r="CD449" s="155">
        <v>3.5</v>
      </c>
      <c r="CE449" s="156">
        <v>3.8</v>
      </c>
      <c r="CF449" s="157">
        <f t="shared" si="1262"/>
        <v>479.5</v>
      </c>
      <c r="CG449" s="158">
        <f t="shared" si="1262"/>
        <v>547.19999999999993</v>
      </c>
      <c r="CH449" s="155"/>
      <c r="CI449" s="156">
        <v>4</v>
      </c>
      <c r="CJ449" s="157">
        <f t="shared" si="1263"/>
        <v>0</v>
      </c>
      <c r="CK449" s="158">
        <f t="shared" si="1263"/>
        <v>8</v>
      </c>
      <c r="CL449" s="155"/>
      <c r="CM449" s="156"/>
      <c r="CN449" s="157">
        <f t="shared" si="1264"/>
        <v>0</v>
      </c>
      <c r="CO449" s="158">
        <f t="shared" si="1264"/>
        <v>0</v>
      </c>
      <c r="CP449" s="157">
        <f t="shared" si="1265"/>
        <v>3.5</v>
      </c>
      <c r="CQ449" s="158">
        <f t="shared" si="1265"/>
        <v>3.8027397260273967</v>
      </c>
      <c r="CR449" s="157">
        <f t="shared" si="1266"/>
        <v>479.5</v>
      </c>
      <c r="CS449" s="158">
        <f t="shared" si="1266"/>
        <v>555.19999999999993</v>
      </c>
      <c r="CT449" s="155"/>
      <c r="CU449" s="156"/>
      <c r="CV449" s="157">
        <f t="shared" si="1267"/>
        <v>0</v>
      </c>
      <c r="CW449" s="158">
        <f t="shared" si="1267"/>
        <v>0</v>
      </c>
      <c r="CX449" s="155"/>
      <c r="CY449" s="156"/>
      <c r="CZ449" s="157">
        <f t="shared" si="1268"/>
        <v>0</v>
      </c>
      <c r="DA449" s="158">
        <f t="shared" si="1268"/>
        <v>0</v>
      </c>
      <c r="DB449" s="155"/>
      <c r="DC449" s="156"/>
      <c r="DD449" s="157">
        <f t="shared" si="1269"/>
        <v>0</v>
      </c>
      <c r="DE449" s="158">
        <f t="shared" si="1269"/>
        <v>0</v>
      </c>
      <c r="DF449" s="157">
        <f t="shared" si="1270"/>
        <v>0</v>
      </c>
      <c r="DG449" s="158">
        <f t="shared" si="1270"/>
        <v>0</v>
      </c>
      <c r="DH449" s="157">
        <f t="shared" si="1271"/>
        <v>0</v>
      </c>
      <c r="DI449" s="158">
        <f t="shared" si="1271"/>
        <v>0</v>
      </c>
      <c r="DJ449" s="157">
        <f t="shared" si="1272"/>
        <v>193</v>
      </c>
      <c r="DK449" s="158">
        <f t="shared" si="1272"/>
        <v>209</v>
      </c>
      <c r="DL449" s="157">
        <f t="shared" si="1272"/>
        <v>0</v>
      </c>
      <c r="DM449" s="158">
        <f t="shared" si="1272"/>
        <v>0</v>
      </c>
      <c r="DN449" s="157">
        <f t="shared" si="1273"/>
        <v>3.2098445595854921</v>
      </c>
      <c r="DO449" s="158">
        <f t="shared" si="1273"/>
        <v>3.4401913875598087</v>
      </c>
      <c r="DP449" s="157">
        <f t="shared" si="1274"/>
        <v>619.5</v>
      </c>
      <c r="DQ449" s="158">
        <f t="shared" si="1274"/>
        <v>719</v>
      </c>
      <c r="DR449" s="157">
        <f t="shared" si="1275"/>
        <v>0</v>
      </c>
      <c r="DS449" s="158">
        <f t="shared" si="1275"/>
        <v>0</v>
      </c>
      <c r="DT449" s="157">
        <f t="shared" si="1276"/>
        <v>0</v>
      </c>
      <c r="DU449" s="158">
        <f t="shared" si="1276"/>
        <v>0</v>
      </c>
      <c r="DV449" s="155">
        <v>21</v>
      </c>
      <c r="DW449" s="156">
        <v>28</v>
      </c>
      <c r="DX449" s="157">
        <f t="shared" si="1277"/>
        <v>0</v>
      </c>
      <c r="DY449" s="158">
        <f t="shared" si="1277"/>
        <v>0</v>
      </c>
      <c r="DZ449" s="155">
        <v>1</v>
      </c>
      <c r="EA449" s="156">
        <v>4</v>
      </c>
      <c r="EB449" s="157">
        <f t="shared" si="1278"/>
        <v>0</v>
      </c>
      <c r="EC449" s="158">
        <f t="shared" si="1278"/>
        <v>0</v>
      </c>
      <c r="ED449" s="155"/>
      <c r="EE449" s="156"/>
      <c r="EF449" s="157">
        <f t="shared" si="1279"/>
        <v>0</v>
      </c>
      <c r="EG449" s="158">
        <f t="shared" si="1279"/>
        <v>0</v>
      </c>
      <c r="EH449" s="157">
        <f t="shared" si="1280"/>
        <v>22</v>
      </c>
      <c r="EI449" s="158">
        <f t="shared" si="1280"/>
        <v>32</v>
      </c>
      <c r="EJ449" s="157">
        <f t="shared" si="1281"/>
        <v>0</v>
      </c>
      <c r="EK449" s="158">
        <f t="shared" si="1281"/>
        <v>0</v>
      </c>
      <c r="EL449" s="155">
        <v>3.4</v>
      </c>
      <c r="EM449" s="156">
        <v>2.7</v>
      </c>
      <c r="EN449" s="157">
        <f t="shared" si="1282"/>
        <v>71.399999999999991</v>
      </c>
      <c r="EO449" s="158">
        <f t="shared" si="1282"/>
        <v>75.600000000000009</v>
      </c>
      <c r="EP449" s="155">
        <v>3</v>
      </c>
      <c r="EQ449" s="156">
        <v>2.5</v>
      </c>
      <c r="ER449" s="157">
        <f t="shared" si="1283"/>
        <v>3</v>
      </c>
      <c r="ES449" s="158">
        <f t="shared" si="1283"/>
        <v>10</v>
      </c>
      <c r="ET449" s="155"/>
      <c r="EU449" s="156"/>
      <c r="EV449" s="157">
        <f t="shared" si="1284"/>
        <v>0</v>
      </c>
      <c r="EW449" s="158">
        <f t="shared" si="1284"/>
        <v>0</v>
      </c>
      <c r="EX449" s="157">
        <f t="shared" si="1285"/>
        <v>3.3818181818181814</v>
      </c>
      <c r="EY449" s="158">
        <f t="shared" si="1285"/>
        <v>2.6750000000000003</v>
      </c>
      <c r="EZ449" s="157">
        <f t="shared" si="1286"/>
        <v>74.399999999999991</v>
      </c>
      <c r="FA449" s="158">
        <f t="shared" si="1286"/>
        <v>85.600000000000009</v>
      </c>
      <c r="FB449" s="155"/>
      <c r="FC449" s="156"/>
      <c r="FD449" s="157">
        <f t="shared" si="1287"/>
        <v>0</v>
      </c>
      <c r="FE449" s="158">
        <f t="shared" si="1287"/>
        <v>0</v>
      </c>
      <c r="FF449" s="155"/>
      <c r="FG449" s="156"/>
      <c r="FH449" s="157">
        <f t="shared" si="1288"/>
        <v>0</v>
      </c>
      <c r="FI449" s="158">
        <f t="shared" si="1288"/>
        <v>0</v>
      </c>
      <c r="FJ449" s="155"/>
      <c r="FK449" s="156"/>
      <c r="FL449" s="157">
        <f t="shared" si="1289"/>
        <v>0</v>
      </c>
      <c r="FM449" s="158">
        <f t="shared" si="1289"/>
        <v>0</v>
      </c>
      <c r="FN449" s="157">
        <f t="shared" si="1290"/>
        <v>0</v>
      </c>
      <c r="FO449" s="158">
        <f t="shared" si="1290"/>
        <v>0</v>
      </c>
      <c r="FP449" s="157">
        <f t="shared" si="1291"/>
        <v>0</v>
      </c>
      <c r="FQ449" s="158">
        <f t="shared" si="1291"/>
        <v>0</v>
      </c>
      <c r="FR449" s="155">
        <v>5</v>
      </c>
      <c r="FS449" s="156">
        <v>6</v>
      </c>
      <c r="FT449" s="157">
        <f t="shared" si="1292"/>
        <v>0</v>
      </c>
      <c r="FU449" s="158">
        <f t="shared" si="1292"/>
        <v>0</v>
      </c>
      <c r="FV449" s="155">
        <v>10.9</v>
      </c>
      <c r="FW449" s="156">
        <v>3</v>
      </c>
      <c r="FX449" s="157">
        <f t="shared" si="1293"/>
        <v>54.5</v>
      </c>
      <c r="FY449" s="158">
        <f t="shared" si="1293"/>
        <v>18</v>
      </c>
      <c r="FZ449" s="155"/>
      <c r="GA449" s="156"/>
      <c r="GB449" s="157">
        <f t="shared" si="1294"/>
        <v>0</v>
      </c>
      <c r="GC449" s="158">
        <f t="shared" si="1294"/>
        <v>0</v>
      </c>
      <c r="GD449" s="157">
        <f t="shared" si="1295"/>
        <v>214</v>
      </c>
      <c r="GE449" s="158">
        <f t="shared" si="1295"/>
        <v>235</v>
      </c>
      <c r="GF449" s="157">
        <f t="shared" si="1295"/>
        <v>0</v>
      </c>
      <c r="GG449" s="158">
        <f t="shared" si="1295"/>
        <v>0</v>
      </c>
      <c r="GH449" s="157">
        <f t="shared" si="1296"/>
        <v>690.9</v>
      </c>
      <c r="GI449" s="158">
        <f t="shared" si="1296"/>
        <v>786.6</v>
      </c>
      <c r="GJ449" s="157" t="str">
        <f t="shared" si="1297"/>
        <v/>
      </c>
      <c r="GK449" s="158" t="str">
        <f t="shared" si="1297"/>
        <v/>
      </c>
      <c r="GL449" s="157">
        <f t="shared" si="1298"/>
        <v>1</v>
      </c>
      <c r="GM449" s="158">
        <f t="shared" si="1298"/>
        <v>6</v>
      </c>
      <c r="GN449" s="157">
        <f t="shared" si="1298"/>
        <v>0</v>
      </c>
      <c r="GO449" s="158">
        <f t="shared" si="1298"/>
        <v>0</v>
      </c>
      <c r="GP449" s="157">
        <f t="shared" si="1299"/>
        <v>3</v>
      </c>
      <c r="GQ449" s="158">
        <f t="shared" si="1299"/>
        <v>18</v>
      </c>
      <c r="GR449" s="157">
        <f t="shared" si="1300"/>
        <v>0</v>
      </c>
      <c r="GS449" s="158">
        <f t="shared" si="1300"/>
        <v>0</v>
      </c>
      <c r="GT449" s="157">
        <f t="shared" si="1301"/>
        <v>215</v>
      </c>
      <c r="GU449" s="158">
        <f t="shared" si="1301"/>
        <v>241</v>
      </c>
      <c r="GV449" s="157">
        <f t="shared" si="1301"/>
        <v>0</v>
      </c>
      <c r="GW449" s="158">
        <f t="shared" si="1301"/>
        <v>0</v>
      </c>
      <c r="GX449" s="157">
        <f t="shared" si="1302"/>
        <v>693.9</v>
      </c>
      <c r="GY449" s="158">
        <f t="shared" si="1302"/>
        <v>804.6</v>
      </c>
      <c r="GZ449" s="157" t="str">
        <f t="shared" si="1302"/>
        <v/>
      </c>
      <c r="HA449" s="158" t="str">
        <f t="shared" si="1302"/>
        <v/>
      </c>
      <c r="HB449" s="157">
        <f t="shared" si="1303"/>
        <v>0</v>
      </c>
      <c r="HC449" s="158">
        <f t="shared" si="1303"/>
        <v>0</v>
      </c>
      <c r="HD449" s="157">
        <f t="shared" si="1303"/>
        <v>0</v>
      </c>
      <c r="HE449" s="158">
        <f t="shared" si="1303"/>
        <v>0</v>
      </c>
      <c r="HF449" s="157" t="str">
        <f t="shared" si="1304"/>
        <v/>
      </c>
      <c r="HG449" s="158" t="str">
        <f t="shared" si="1304"/>
        <v/>
      </c>
      <c r="HH449" s="157" t="str">
        <f t="shared" si="1305"/>
        <v/>
      </c>
      <c r="HI449" s="158" t="str">
        <f t="shared" si="1305"/>
        <v/>
      </c>
      <c r="HJ449" s="157">
        <f t="shared" si="1306"/>
        <v>748.4</v>
      </c>
      <c r="HK449" s="158">
        <f t="shared" si="1306"/>
        <v>822.6</v>
      </c>
      <c r="HL449" s="157" t="str">
        <f t="shared" si="1307"/>
        <v/>
      </c>
      <c r="HM449" s="158" t="str">
        <f t="shared" si="1307"/>
        <v/>
      </c>
    </row>
    <row r="450" spans="1:221" s="82" customFormat="1" ht="15" customHeight="1">
      <c r="A450" s="280" t="s">
        <v>852</v>
      </c>
      <c r="B450" s="282" t="s">
        <v>865</v>
      </c>
      <c r="C450" s="283"/>
      <c r="D450" s="228">
        <v>447582</v>
      </c>
      <c r="E450" s="228">
        <v>10</v>
      </c>
      <c r="F450" s="155">
        <v>200</v>
      </c>
      <c r="G450" s="156">
        <v>197</v>
      </c>
      <c r="H450" s="155">
        <v>7</v>
      </c>
      <c r="I450" s="156">
        <v>5</v>
      </c>
      <c r="J450" s="157">
        <f t="shared" si="1240"/>
        <v>193</v>
      </c>
      <c r="K450" s="158">
        <f t="shared" si="1240"/>
        <v>192</v>
      </c>
      <c r="L450" s="155">
        <v>60</v>
      </c>
      <c r="M450" s="156">
        <v>60</v>
      </c>
      <c r="N450" s="157">
        <f t="shared" si="1241"/>
        <v>193</v>
      </c>
      <c r="O450" s="158">
        <f t="shared" si="1241"/>
        <v>192</v>
      </c>
      <c r="P450" s="199">
        <f t="shared" si="1241"/>
        <v>0</v>
      </c>
      <c r="Q450" s="181">
        <f t="shared" si="1241"/>
        <v>0</v>
      </c>
      <c r="R450" s="155">
        <v>15</v>
      </c>
      <c r="S450" s="156">
        <v>14</v>
      </c>
      <c r="T450" s="157">
        <f t="shared" si="1242"/>
        <v>0</v>
      </c>
      <c r="U450" s="158">
        <f t="shared" si="1242"/>
        <v>0</v>
      </c>
      <c r="V450" s="155">
        <v>1</v>
      </c>
      <c r="W450" s="156">
        <v>1</v>
      </c>
      <c r="X450" s="157">
        <f t="shared" si="1243"/>
        <v>0</v>
      </c>
      <c r="Y450" s="158">
        <f t="shared" si="1243"/>
        <v>0</v>
      </c>
      <c r="Z450" s="155"/>
      <c r="AA450" s="156"/>
      <c r="AB450" s="157">
        <f t="shared" si="1244"/>
        <v>0</v>
      </c>
      <c r="AC450" s="158">
        <f t="shared" si="1244"/>
        <v>0</v>
      </c>
      <c r="AD450" s="157">
        <f t="shared" si="1245"/>
        <v>16</v>
      </c>
      <c r="AE450" s="158">
        <f t="shared" si="1245"/>
        <v>15</v>
      </c>
      <c r="AF450" s="157">
        <f t="shared" si="1246"/>
        <v>0</v>
      </c>
      <c r="AG450" s="158">
        <f t="shared" si="1246"/>
        <v>0</v>
      </c>
      <c r="AH450" s="155">
        <v>3</v>
      </c>
      <c r="AI450" s="156">
        <v>3.4</v>
      </c>
      <c r="AJ450" s="157">
        <f t="shared" si="1247"/>
        <v>45</v>
      </c>
      <c r="AK450" s="157">
        <f t="shared" si="1247"/>
        <v>47.6</v>
      </c>
      <c r="AL450" s="155">
        <v>3.5</v>
      </c>
      <c r="AM450" s="156">
        <v>5</v>
      </c>
      <c r="AN450" s="157">
        <f t="shared" si="1248"/>
        <v>3.5</v>
      </c>
      <c r="AO450" s="157">
        <f t="shared" si="1248"/>
        <v>5</v>
      </c>
      <c r="AP450" s="155"/>
      <c r="AQ450" s="156"/>
      <c r="AR450" s="157">
        <f t="shared" si="1249"/>
        <v>0</v>
      </c>
      <c r="AS450" s="158">
        <f t="shared" si="1249"/>
        <v>0</v>
      </c>
      <c r="AT450" s="157">
        <f t="shared" si="1250"/>
        <v>3.03125</v>
      </c>
      <c r="AU450" s="158">
        <f t="shared" si="1250"/>
        <v>3.5066666666666668</v>
      </c>
      <c r="AV450" s="157">
        <f t="shared" si="1251"/>
        <v>48.5</v>
      </c>
      <c r="AW450" s="158">
        <f t="shared" si="1251"/>
        <v>52.6</v>
      </c>
      <c r="AX450" s="155"/>
      <c r="AY450" s="156"/>
      <c r="AZ450" s="157">
        <f t="shared" si="1252"/>
        <v>0</v>
      </c>
      <c r="BA450" s="158">
        <f t="shared" si="1252"/>
        <v>0</v>
      </c>
      <c r="BB450" s="155"/>
      <c r="BC450" s="156"/>
      <c r="BD450" s="157">
        <f t="shared" si="1253"/>
        <v>0</v>
      </c>
      <c r="BE450" s="158">
        <f t="shared" si="1253"/>
        <v>0</v>
      </c>
      <c r="BF450" s="155"/>
      <c r="BG450" s="156"/>
      <c r="BH450" s="157">
        <f t="shared" si="1254"/>
        <v>0</v>
      </c>
      <c r="BI450" s="158">
        <f t="shared" si="1254"/>
        <v>0</v>
      </c>
      <c r="BJ450" s="157">
        <f t="shared" si="1255"/>
        <v>0</v>
      </c>
      <c r="BK450" s="158">
        <f t="shared" si="1255"/>
        <v>0</v>
      </c>
      <c r="BL450" s="157">
        <f t="shared" si="1256"/>
        <v>0</v>
      </c>
      <c r="BM450" s="158">
        <f t="shared" si="1256"/>
        <v>0</v>
      </c>
      <c r="BN450" s="155">
        <v>77</v>
      </c>
      <c r="BO450" s="156">
        <v>82</v>
      </c>
      <c r="BP450" s="157">
        <f t="shared" si="1257"/>
        <v>0</v>
      </c>
      <c r="BQ450" s="158">
        <f t="shared" si="1257"/>
        <v>0</v>
      </c>
      <c r="BR450" s="155">
        <v>5</v>
      </c>
      <c r="BS450" s="156">
        <v>14</v>
      </c>
      <c r="BT450" s="157">
        <f t="shared" si="1258"/>
        <v>0</v>
      </c>
      <c r="BU450" s="158">
        <f t="shared" si="1258"/>
        <v>0</v>
      </c>
      <c r="BV450" s="155"/>
      <c r="BW450" s="156"/>
      <c r="BX450" s="157">
        <f t="shared" si="1259"/>
        <v>0</v>
      </c>
      <c r="BY450" s="158">
        <f t="shared" si="1259"/>
        <v>0</v>
      </c>
      <c r="BZ450" s="157">
        <f t="shared" si="1260"/>
        <v>82</v>
      </c>
      <c r="CA450" s="158">
        <f t="shared" si="1260"/>
        <v>96</v>
      </c>
      <c r="CB450" s="157">
        <f t="shared" si="1261"/>
        <v>0</v>
      </c>
      <c r="CC450" s="158">
        <f t="shared" si="1261"/>
        <v>0</v>
      </c>
      <c r="CD450" s="155">
        <v>4.5</v>
      </c>
      <c r="CE450" s="156">
        <v>4.2</v>
      </c>
      <c r="CF450" s="157">
        <f t="shared" si="1262"/>
        <v>346.5</v>
      </c>
      <c r="CG450" s="158">
        <f t="shared" si="1262"/>
        <v>344.40000000000003</v>
      </c>
      <c r="CH450" s="155">
        <v>5.6</v>
      </c>
      <c r="CI450" s="156">
        <v>6.1</v>
      </c>
      <c r="CJ450" s="157">
        <f t="shared" si="1263"/>
        <v>28</v>
      </c>
      <c r="CK450" s="158">
        <f t="shared" si="1263"/>
        <v>85.399999999999991</v>
      </c>
      <c r="CL450" s="155"/>
      <c r="CM450" s="156"/>
      <c r="CN450" s="157">
        <f t="shared" si="1264"/>
        <v>0</v>
      </c>
      <c r="CO450" s="158">
        <f t="shared" si="1264"/>
        <v>0</v>
      </c>
      <c r="CP450" s="157">
        <f t="shared" si="1265"/>
        <v>4.5670731707317076</v>
      </c>
      <c r="CQ450" s="158">
        <f t="shared" si="1265"/>
        <v>4.4770833333333337</v>
      </c>
      <c r="CR450" s="157">
        <f t="shared" si="1266"/>
        <v>374.5</v>
      </c>
      <c r="CS450" s="158">
        <f t="shared" si="1266"/>
        <v>429.80000000000007</v>
      </c>
      <c r="CT450" s="155"/>
      <c r="CU450" s="156"/>
      <c r="CV450" s="157">
        <f t="shared" si="1267"/>
        <v>0</v>
      </c>
      <c r="CW450" s="158">
        <f t="shared" si="1267"/>
        <v>0</v>
      </c>
      <c r="CX450" s="155"/>
      <c r="CY450" s="156"/>
      <c r="CZ450" s="157">
        <f t="shared" si="1268"/>
        <v>0</v>
      </c>
      <c r="DA450" s="158">
        <f t="shared" si="1268"/>
        <v>0</v>
      </c>
      <c r="DB450" s="155"/>
      <c r="DC450" s="156"/>
      <c r="DD450" s="157">
        <f t="shared" si="1269"/>
        <v>0</v>
      </c>
      <c r="DE450" s="158">
        <f t="shared" si="1269"/>
        <v>0</v>
      </c>
      <c r="DF450" s="157">
        <f t="shared" si="1270"/>
        <v>0</v>
      </c>
      <c r="DG450" s="158">
        <f t="shared" si="1270"/>
        <v>0</v>
      </c>
      <c r="DH450" s="157">
        <f t="shared" si="1271"/>
        <v>0</v>
      </c>
      <c r="DI450" s="158">
        <f t="shared" si="1271"/>
        <v>0</v>
      </c>
      <c r="DJ450" s="157">
        <f t="shared" si="1272"/>
        <v>98</v>
      </c>
      <c r="DK450" s="158">
        <f t="shared" si="1272"/>
        <v>111</v>
      </c>
      <c r="DL450" s="157">
        <f t="shared" si="1272"/>
        <v>0</v>
      </c>
      <c r="DM450" s="158">
        <f t="shared" si="1272"/>
        <v>0</v>
      </c>
      <c r="DN450" s="157">
        <f t="shared" si="1273"/>
        <v>4.3163265306122449</v>
      </c>
      <c r="DO450" s="158">
        <f t="shared" si="1273"/>
        <v>4.3459459459459469</v>
      </c>
      <c r="DP450" s="157">
        <f t="shared" si="1274"/>
        <v>423</v>
      </c>
      <c r="DQ450" s="158">
        <f t="shared" si="1274"/>
        <v>482.40000000000009</v>
      </c>
      <c r="DR450" s="157">
        <f t="shared" si="1275"/>
        <v>0</v>
      </c>
      <c r="DS450" s="158">
        <f t="shared" si="1275"/>
        <v>0</v>
      </c>
      <c r="DT450" s="157">
        <f t="shared" si="1276"/>
        <v>0</v>
      </c>
      <c r="DU450" s="158">
        <f t="shared" si="1276"/>
        <v>0</v>
      </c>
      <c r="DV450" s="155">
        <v>65</v>
      </c>
      <c r="DW450" s="156">
        <v>56</v>
      </c>
      <c r="DX450" s="157">
        <f t="shared" si="1277"/>
        <v>0</v>
      </c>
      <c r="DY450" s="158">
        <f t="shared" si="1277"/>
        <v>0</v>
      </c>
      <c r="DZ450" s="155">
        <v>26</v>
      </c>
      <c r="EA450" s="156">
        <v>18</v>
      </c>
      <c r="EB450" s="157">
        <f t="shared" si="1278"/>
        <v>0</v>
      </c>
      <c r="EC450" s="158">
        <f t="shared" si="1278"/>
        <v>0</v>
      </c>
      <c r="ED450" s="155"/>
      <c r="EE450" s="156"/>
      <c r="EF450" s="157">
        <f t="shared" si="1279"/>
        <v>0</v>
      </c>
      <c r="EG450" s="158">
        <f t="shared" si="1279"/>
        <v>0</v>
      </c>
      <c r="EH450" s="157">
        <f t="shared" si="1280"/>
        <v>91</v>
      </c>
      <c r="EI450" s="158">
        <f t="shared" si="1280"/>
        <v>74</v>
      </c>
      <c r="EJ450" s="157">
        <f t="shared" si="1281"/>
        <v>0</v>
      </c>
      <c r="EK450" s="158">
        <f t="shared" si="1281"/>
        <v>0</v>
      </c>
      <c r="EL450" s="155">
        <v>3.5</v>
      </c>
      <c r="EM450" s="156">
        <v>3</v>
      </c>
      <c r="EN450" s="157">
        <f t="shared" si="1282"/>
        <v>227.5</v>
      </c>
      <c r="EO450" s="158">
        <f t="shared" si="1282"/>
        <v>168</v>
      </c>
      <c r="EP450" s="155">
        <v>3.4</v>
      </c>
      <c r="EQ450" s="156">
        <v>4.7</v>
      </c>
      <c r="ER450" s="157">
        <f t="shared" si="1283"/>
        <v>88.399999999999991</v>
      </c>
      <c r="ES450" s="158">
        <f t="shared" si="1283"/>
        <v>84.600000000000009</v>
      </c>
      <c r="ET450" s="155"/>
      <c r="EU450" s="156"/>
      <c r="EV450" s="157">
        <f t="shared" si="1284"/>
        <v>0</v>
      </c>
      <c r="EW450" s="158">
        <f t="shared" si="1284"/>
        <v>0</v>
      </c>
      <c r="EX450" s="157">
        <f t="shared" si="1285"/>
        <v>3.4714285714285711</v>
      </c>
      <c r="EY450" s="158">
        <f t="shared" si="1285"/>
        <v>3.413513513513514</v>
      </c>
      <c r="EZ450" s="157">
        <f t="shared" si="1286"/>
        <v>315.89999999999998</v>
      </c>
      <c r="FA450" s="158">
        <f t="shared" si="1286"/>
        <v>252.60000000000002</v>
      </c>
      <c r="FB450" s="155"/>
      <c r="FC450" s="156"/>
      <c r="FD450" s="157">
        <f t="shared" si="1287"/>
        <v>0</v>
      </c>
      <c r="FE450" s="158">
        <f t="shared" si="1287"/>
        <v>0</v>
      </c>
      <c r="FF450" s="155"/>
      <c r="FG450" s="156"/>
      <c r="FH450" s="157">
        <f t="shared" si="1288"/>
        <v>0</v>
      </c>
      <c r="FI450" s="158">
        <f t="shared" si="1288"/>
        <v>0</v>
      </c>
      <c r="FJ450" s="155"/>
      <c r="FK450" s="156"/>
      <c r="FL450" s="157">
        <f t="shared" si="1289"/>
        <v>0</v>
      </c>
      <c r="FM450" s="158">
        <f t="shared" si="1289"/>
        <v>0</v>
      </c>
      <c r="FN450" s="157">
        <f t="shared" si="1290"/>
        <v>0</v>
      </c>
      <c r="FO450" s="158">
        <f t="shared" si="1290"/>
        <v>0</v>
      </c>
      <c r="FP450" s="157">
        <f t="shared" si="1291"/>
        <v>0</v>
      </c>
      <c r="FQ450" s="158">
        <f t="shared" si="1291"/>
        <v>0</v>
      </c>
      <c r="FR450" s="155">
        <v>4</v>
      </c>
      <c r="FS450" s="156">
        <v>7</v>
      </c>
      <c r="FT450" s="157">
        <f t="shared" si="1292"/>
        <v>0</v>
      </c>
      <c r="FU450" s="158">
        <f t="shared" si="1292"/>
        <v>0</v>
      </c>
      <c r="FV450" s="155">
        <v>4</v>
      </c>
      <c r="FW450" s="156">
        <v>3.4</v>
      </c>
      <c r="FX450" s="157">
        <f t="shared" si="1293"/>
        <v>16</v>
      </c>
      <c r="FY450" s="158">
        <f t="shared" si="1293"/>
        <v>23.8</v>
      </c>
      <c r="FZ450" s="155"/>
      <c r="GA450" s="156"/>
      <c r="GB450" s="157">
        <f t="shared" si="1294"/>
        <v>0</v>
      </c>
      <c r="GC450" s="158">
        <f t="shared" si="1294"/>
        <v>0</v>
      </c>
      <c r="GD450" s="157">
        <f t="shared" si="1295"/>
        <v>157</v>
      </c>
      <c r="GE450" s="158">
        <f t="shared" si="1295"/>
        <v>152</v>
      </c>
      <c r="GF450" s="157">
        <f t="shared" si="1295"/>
        <v>0</v>
      </c>
      <c r="GG450" s="158">
        <f t="shared" si="1295"/>
        <v>0</v>
      </c>
      <c r="GH450" s="157">
        <f t="shared" si="1296"/>
        <v>619</v>
      </c>
      <c r="GI450" s="158">
        <f t="shared" si="1296"/>
        <v>560</v>
      </c>
      <c r="GJ450" s="157" t="str">
        <f t="shared" si="1297"/>
        <v/>
      </c>
      <c r="GK450" s="158" t="str">
        <f t="shared" si="1297"/>
        <v/>
      </c>
      <c r="GL450" s="157">
        <f t="shared" si="1298"/>
        <v>32</v>
      </c>
      <c r="GM450" s="158">
        <f t="shared" si="1298"/>
        <v>33</v>
      </c>
      <c r="GN450" s="157">
        <f t="shared" si="1298"/>
        <v>0</v>
      </c>
      <c r="GO450" s="158">
        <f t="shared" si="1298"/>
        <v>0</v>
      </c>
      <c r="GP450" s="157">
        <f t="shared" si="1299"/>
        <v>119.89999999999999</v>
      </c>
      <c r="GQ450" s="158">
        <f t="shared" si="1299"/>
        <v>175</v>
      </c>
      <c r="GR450" s="157">
        <f t="shared" si="1300"/>
        <v>0</v>
      </c>
      <c r="GS450" s="158">
        <f t="shared" si="1300"/>
        <v>0</v>
      </c>
      <c r="GT450" s="157">
        <f t="shared" si="1301"/>
        <v>189</v>
      </c>
      <c r="GU450" s="158">
        <f t="shared" si="1301"/>
        <v>185</v>
      </c>
      <c r="GV450" s="157">
        <f t="shared" si="1301"/>
        <v>0</v>
      </c>
      <c r="GW450" s="158">
        <f t="shared" si="1301"/>
        <v>0</v>
      </c>
      <c r="GX450" s="157">
        <f t="shared" si="1302"/>
        <v>738.9</v>
      </c>
      <c r="GY450" s="158">
        <f t="shared" si="1302"/>
        <v>735</v>
      </c>
      <c r="GZ450" s="157" t="str">
        <f t="shared" si="1302"/>
        <v/>
      </c>
      <c r="HA450" s="158" t="str">
        <f t="shared" si="1302"/>
        <v/>
      </c>
      <c r="HB450" s="157">
        <f t="shared" si="1303"/>
        <v>0</v>
      </c>
      <c r="HC450" s="158">
        <f t="shared" si="1303"/>
        <v>0</v>
      </c>
      <c r="HD450" s="157">
        <f t="shared" si="1303"/>
        <v>0</v>
      </c>
      <c r="HE450" s="158">
        <f t="shared" si="1303"/>
        <v>0</v>
      </c>
      <c r="HF450" s="157" t="str">
        <f t="shared" si="1304"/>
        <v/>
      </c>
      <c r="HG450" s="158" t="str">
        <f t="shared" si="1304"/>
        <v/>
      </c>
      <c r="HH450" s="157" t="str">
        <f t="shared" si="1305"/>
        <v/>
      </c>
      <c r="HI450" s="158" t="str">
        <f t="shared" si="1305"/>
        <v/>
      </c>
      <c r="HJ450" s="157">
        <f t="shared" si="1306"/>
        <v>754.9</v>
      </c>
      <c r="HK450" s="158">
        <f t="shared" si="1306"/>
        <v>758.80000000000007</v>
      </c>
      <c r="HL450" s="157" t="str">
        <f t="shared" si="1307"/>
        <v/>
      </c>
      <c r="HM450" s="158" t="str">
        <f t="shared" si="1307"/>
        <v/>
      </c>
    </row>
    <row r="451" spans="1:221" s="82" customFormat="1" ht="15" customHeight="1">
      <c r="A451" s="280" t="s">
        <v>852</v>
      </c>
      <c r="B451" s="287" t="s">
        <v>866</v>
      </c>
      <c r="C451" s="283"/>
      <c r="D451" s="228">
        <v>443492</v>
      </c>
      <c r="E451" s="228">
        <v>10</v>
      </c>
      <c r="F451" s="155">
        <v>350</v>
      </c>
      <c r="G451" s="156">
        <v>330</v>
      </c>
      <c r="H451" s="155">
        <v>6</v>
      </c>
      <c r="I451" s="156">
        <v>1</v>
      </c>
      <c r="J451" s="157">
        <f t="shared" si="1240"/>
        <v>344</v>
      </c>
      <c r="K451" s="158">
        <f t="shared" si="1240"/>
        <v>329</v>
      </c>
      <c r="L451" s="155">
        <v>60</v>
      </c>
      <c r="M451" s="156">
        <v>60</v>
      </c>
      <c r="N451" s="157">
        <f t="shared" si="1241"/>
        <v>344</v>
      </c>
      <c r="O451" s="158">
        <f t="shared" si="1241"/>
        <v>329</v>
      </c>
      <c r="P451" s="199">
        <f t="shared" si="1241"/>
        <v>0</v>
      </c>
      <c r="Q451" s="181">
        <f t="shared" si="1241"/>
        <v>0</v>
      </c>
      <c r="R451" s="155">
        <v>30</v>
      </c>
      <c r="S451" s="156">
        <v>35</v>
      </c>
      <c r="T451" s="157">
        <f t="shared" si="1242"/>
        <v>0</v>
      </c>
      <c r="U451" s="158">
        <f t="shared" si="1242"/>
        <v>0</v>
      </c>
      <c r="V451" s="155"/>
      <c r="W451" s="156">
        <v>1</v>
      </c>
      <c r="X451" s="157">
        <f t="shared" si="1243"/>
        <v>0</v>
      </c>
      <c r="Y451" s="158">
        <f t="shared" si="1243"/>
        <v>0</v>
      </c>
      <c r="Z451" s="155"/>
      <c r="AA451" s="156"/>
      <c r="AB451" s="157">
        <f t="shared" si="1244"/>
        <v>0</v>
      </c>
      <c r="AC451" s="158">
        <f t="shared" si="1244"/>
        <v>0</v>
      </c>
      <c r="AD451" s="157">
        <f t="shared" si="1245"/>
        <v>30</v>
      </c>
      <c r="AE451" s="158">
        <f t="shared" si="1245"/>
        <v>36</v>
      </c>
      <c r="AF451" s="157">
        <f t="shared" si="1246"/>
        <v>0</v>
      </c>
      <c r="AG451" s="158">
        <f t="shared" si="1246"/>
        <v>0</v>
      </c>
      <c r="AH451" s="155">
        <v>2.9</v>
      </c>
      <c r="AI451" s="156">
        <v>3.2</v>
      </c>
      <c r="AJ451" s="157">
        <f t="shared" si="1247"/>
        <v>87</v>
      </c>
      <c r="AK451" s="157">
        <f t="shared" si="1247"/>
        <v>112</v>
      </c>
      <c r="AL451" s="155"/>
      <c r="AM451" s="156">
        <v>6</v>
      </c>
      <c r="AN451" s="157">
        <f t="shared" si="1248"/>
        <v>0</v>
      </c>
      <c r="AO451" s="157">
        <f t="shared" si="1248"/>
        <v>6</v>
      </c>
      <c r="AP451" s="155"/>
      <c r="AQ451" s="156"/>
      <c r="AR451" s="157">
        <f t="shared" si="1249"/>
        <v>0</v>
      </c>
      <c r="AS451" s="158">
        <f t="shared" si="1249"/>
        <v>0</v>
      </c>
      <c r="AT451" s="157">
        <f t="shared" si="1250"/>
        <v>2.9</v>
      </c>
      <c r="AU451" s="158">
        <f t="shared" si="1250"/>
        <v>3.2777777777777777</v>
      </c>
      <c r="AV451" s="157">
        <f t="shared" si="1251"/>
        <v>87</v>
      </c>
      <c r="AW451" s="158">
        <f t="shared" si="1251"/>
        <v>118</v>
      </c>
      <c r="AX451" s="155"/>
      <c r="AY451" s="156"/>
      <c r="AZ451" s="157">
        <f t="shared" si="1252"/>
        <v>0</v>
      </c>
      <c r="BA451" s="158">
        <f t="shared" si="1252"/>
        <v>0</v>
      </c>
      <c r="BB451" s="155"/>
      <c r="BC451" s="156"/>
      <c r="BD451" s="157">
        <f t="shared" si="1253"/>
        <v>0</v>
      </c>
      <c r="BE451" s="158">
        <f t="shared" si="1253"/>
        <v>0</v>
      </c>
      <c r="BF451" s="155"/>
      <c r="BG451" s="156"/>
      <c r="BH451" s="157">
        <f t="shared" si="1254"/>
        <v>0</v>
      </c>
      <c r="BI451" s="158">
        <f t="shared" si="1254"/>
        <v>0</v>
      </c>
      <c r="BJ451" s="157">
        <f t="shared" si="1255"/>
        <v>0</v>
      </c>
      <c r="BK451" s="158">
        <f t="shared" si="1255"/>
        <v>0</v>
      </c>
      <c r="BL451" s="157">
        <f t="shared" si="1256"/>
        <v>0</v>
      </c>
      <c r="BM451" s="158">
        <f t="shared" si="1256"/>
        <v>0</v>
      </c>
      <c r="BN451" s="155">
        <v>114</v>
      </c>
      <c r="BO451" s="156">
        <v>103</v>
      </c>
      <c r="BP451" s="157">
        <f t="shared" si="1257"/>
        <v>0</v>
      </c>
      <c r="BQ451" s="158">
        <f t="shared" si="1257"/>
        <v>0</v>
      </c>
      <c r="BR451" s="155">
        <v>19</v>
      </c>
      <c r="BS451" s="156">
        <v>9</v>
      </c>
      <c r="BT451" s="157">
        <f t="shared" si="1258"/>
        <v>0</v>
      </c>
      <c r="BU451" s="158">
        <f t="shared" si="1258"/>
        <v>0</v>
      </c>
      <c r="BV451" s="155"/>
      <c r="BW451" s="156"/>
      <c r="BX451" s="157">
        <f t="shared" si="1259"/>
        <v>0</v>
      </c>
      <c r="BY451" s="158">
        <f t="shared" si="1259"/>
        <v>0</v>
      </c>
      <c r="BZ451" s="157">
        <f t="shared" si="1260"/>
        <v>133</v>
      </c>
      <c r="CA451" s="158">
        <f t="shared" si="1260"/>
        <v>112</v>
      </c>
      <c r="CB451" s="157">
        <f t="shared" si="1261"/>
        <v>0</v>
      </c>
      <c r="CC451" s="158">
        <f t="shared" si="1261"/>
        <v>0</v>
      </c>
      <c r="CD451" s="155">
        <v>3.8</v>
      </c>
      <c r="CE451" s="156">
        <v>3.7</v>
      </c>
      <c r="CF451" s="157">
        <f t="shared" si="1262"/>
        <v>433.2</v>
      </c>
      <c r="CG451" s="158">
        <f t="shared" si="1262"/>
        <v>381.1</v>
      </c>
      <c r="CH451" s="155">
        <v>5.2</v>
      </c>
      <c r="CI451" s="156">
        <v>4.8</v>
      </c>
      <c r="CJ451" s="157">
        <f t="shared" si="1263"/>
        <v>98.8</v>
      </c>
      <c r="CK451" s="158">
        <f t="shared" si="1263"/>
        <v>43.199999999999996</v>
      </c>
      <c r="CL451" s="155"/>
      <c r="CM451" s="156"/>
      <c r="CN451" s="157">
        <f t="shared" si="1264"/>
        <v>0</v>
      </c>
      <c r="CO451" s="158">
        <f t="shared" si="1264"/>
        <v>0</v>
      </c>
      <c r="CP451" s="157">
        <f t="shared" si="1265"/>
        <v>4</v>
      </c>
      <c r="CQ451" s="158">
        <f t="shared" si="1265"/>
        <v>3.7883928571428571</v>
      </c>
      <c r="CR451" s="157">
        <f t="shared" si="1266"/>
        <v>532</v>
      </c>
      <c r="CS451" s="158">
        <f t="shared" si="1266"/>
        <v>424.3</v>
      </c>
      <c r="CT451" s="155"/>
      <c r="CU451" s="156"/>
      <c r="CV451" s="157">
        <f t="shared" si="1267"/>
        <v>0</v>
      </c>
      <c r="CW451" s="158">
        <f t="shared" si="1267"/>
        <v>0</v>
      </c>
      <c r="CX451" s="155"/>
      <c r="CY451" s="156"/>
      <c r="CZ451" s="157">
        <f t="shared" si="1268"/>
        <v>0</v>
      </c>
      <c r="DA451" s="158">
        <f t="shared" si="1268"/>
        <v>0</v>
      </c>
      <c r="DB451" s="155"/>
      <c r="DC451" s="156"/>
      <c r="DD451" s="157">
        <f t="shared" si="1269"/>
        <v>0</v>
      </c>
      <c r="DE451" s="158">
        <f t="shared" si="1269"/>
        <v>0</v>
      </c>
      <c r="DF451" s="157">
        <f t="shared" si="1270"/>
        <v>0</v>
      </c>
      <c r="DG451" s="158">
        <f t="shared" si="1270"/>
        <v>0</v>
      </c>
      <c r="DH451" s="157">
        <f t="shared" si="1271"/>
        <v>0</v>
      </c>
      <c r="DI451" s="158">
        <f t="shared" si="1271"/>
        <v>0</v>
      </c>
      <c r="DJ451" s="157">
        <f t="shared" si="1272"/>
        <v>163</v>
      </c>
      <c r="DK451" s="158">
        <f t="shared" si="1272"/>
        <v>148</v>
      </c>
      <c r="DL451" s="157">
        <f t="shared" si="1272"/>
        <v>0</v>
      </c>
      <c r="DM451" s="158">
        <f t="shared" si="1272"/>
        <v>0</v>
      </c>
      <c r="DN451" s="157">
        <f t="shared" si="1273"/>
        <v>3.7975460122699385</v>
      </c>
      <c r="DO451" s="158">
        <f t="shared" si="1273"/>
        <v>3.6641891891891887</v>
      </c>
      <c r="DP451" s="157">
        <f t="shared" si="1274"/>
        <v>619</v>
      </c>
      <c r="DQ451" s="158">
        <f t="shared" si="1274"/>
        <v>542.29999999999995</v>
      </c>
      <c r="DR451" s="157">
        <f t="shared" si="1275"/>
        <v>0</v>
      </c>
      <c r="DS451" s="158">
        <f t="shared" si="1275"/>
        <v>0</v>
      </c>
      <c r="DT451" s="157">
        <f t="shared" si="1276"/>
        <v>0</v>
      </c>
      <c r="DU451" s="158">
        <f t="shared" si="1276"/>
        <v>0</v>
      </c>
      <c r="DV451" s="155">
        <v>141</v>
      </c>
      <c r="DW451" s="156">
        <v>135</v>
      </c>
      <c r="DX451" s="157">
        <f t="shared" si="1277"/>
        <v>0</v>
      </c>
      <c r="DY451" s="158">
        <f t="shared" si="1277"/>
        <v>0</v>
      </c>
      <c r="DZ451" s="155">
        <v>19</v>
      </c>
      <c r="EA451" s="156">
        <v>28</v>
      </c>
      <c r="EB451" s="157">
        <f t="shared" si="1278"/>
        <v>0</v>
      </c>
      <c r="EC451" s="158">
        <f t="shared" si="1278"/>
        <v>0</v>
      </c>
      <c r="ED451" s="155"/>
      <c r="EE451" s="156"/>
      <c r="EF451" s="157">
        <f t="shared" si="1279"/>
        <v>0</v>
      </c>
      <c r="EG451" s="158">
        <f t="shared" si="1279"/>
        <v>0</v>
      </c>
      <c r="EH451" s="157">
        <f t="shared" si="1280"/>
        <v>160</v>
      </c>
      <c r="EI451" s="158">
        <f t="shared" si="1280"/>
        <v>163</v>
      </c>
      <c r="EJ451" s="157">
        <f t="shared" si="1281"/>
        <v>0</v>
      </c>
      <c r="EK451" s="158">
        <f t="shared" si="1281"/>
        <v>0</v>
      </c>
      <c r="EL451" s="155">
        <v>4.2</v>
      </c>
      <c r="EM451" s="156">
        <v>3.7</v>
      </c>
      <c r="EN451" s="157">
        <f t="shared" si="1282"/>
        <v>592.20000000000005</v>
      </c>
      <c r="EO451" s="158">
        <f t="shared" si="1282"/>
        <v>499.5</v>
      </c>
      <c r="EP451" s="155">
        <v>3.8</v>
      </c>
      <c r="EQ451" s="156">
        <v>2.8</v>
      </c>
      <c r="ER451" s="157">
        <f t="shared" si="1283"/>
        <v>72.2</v>
      </c>
      <c r="ES451" s="158">
        <f t="shared" si="1283"/>
        <v>78.399999999999991</v>
      </c>
      <c r="ET451" s="155"/>
      <c r="EU451" s="156"/>
      <c r="EV451" s="157">
        <f t="shared" si="1284"/>
        <v>0</v>
      </c>
      <c r="EW451" s="158">
        <f t="shared" si="1284"/>
        <v>0</v>
      </c>
      <c r="EX451" s="157">
        <f t="shared" si="1285"/>
        <v>4.1525000000000007</v>
      </c>
      <c r="EY451" s="158">
        <f t="shared" si="1285"/>
        <v>3.5453987730061347</v>
      </c>
      <c r="EZ451" s="157">
        <f t="shared" si="1286"/>
        <v>664.40000000000009</v>
      </c>
      <c r="FA451" s="158">
        <f t="shared" si="1286"/>
        <v>577.9</v>
      </c>
      <c r="FB451" s="155"/>
      <c r="FC451" s="156"/>
      <c r="FD451" s="157">
        <f t="shared" si="1287"/>
        <v>0</v>
      </c>
      <c r="FE451" s="158">
        <f t="shared" si="1287"/>
        <v>0</v>
      </c>
      <c r="FF451" s="155"/>
      <c r="FG451" s="156"/>
      <c r="FH451" s="157">
        <f t="shared" si="1288"/>
        <v>0</v>
      </c>
      <c r="FI451" s="158">
        <f t="shared" si="1288"/>
        <v>0</v>
      </c>
      <c r="FJ451" s="155"/>
      <c r="FK451" s="156"/>
      <c r="FL451" s="157">
        <f t="shared" si="1289"/>
        <v>0</v>
      </c>
      <c r="FM451" s="158">
        <f t="shared" si="1289"/>
        <v>0</v>
      </c>
      <c r="FN451" s="157">
        <f t="shared" si="1290"/>
        <v>0</v>
      </c>
      <c r="FO451" s="158">
        <f t="shared" si="1290"/>
        <v>0</v>
      </c>
      <c r="FP451" s="157">
        <f t="shared" si="1291"/>
        <v>0</v>
      </c>
      <c r="FQ451" s="158">
        <f t="shared" si="1291"/>
        <v>0</v>
      </c>
      <c r="FR451" s="155">
        <v>21</v>
      </c>
      <c r="FS451" s="156">
        <v>18</v>
      </c>
      <c r="FT451" s="157">
        <f t="shared" si="1292"/>
        <v>0</v>
      </c>
      <c r="FU451" s="158">
        <f t="shared" si="1292"/>
        <v>0</v>
      </c>
      <c r="FV451" s="155">
        <v>6.6</v>
      </c>
      <c r="FW451" s="156">
        <v>9</v>
      </c>
      <c r="FX451" s="157">
        <f t="shared" si="1293"/>
        <v>138.6</v>
      </c>
      <c r="FY451" s="158">
        <f t="shared" si="1293"/>
        <v>162</v>
      </c>
      <c r="FZ451" s="155"/>
      <c r="GA451" s="156"/>
      <c r="GB451" s="157">
        <f t="shared" si="1294"/>
        <v>0</v>
      </c>
      <c r="GC451" s="158">
        <f t="shared" si="1294"/>
        <v>0</v>
      </c>
      <c r="GD451" s="157">
        <f t="shared" si="1295"/>
        <v>285</v>
      </c>
      <c r="GE451" s="158">
        <f t="shared" si="1295"/>
        <v>273</v>
      </c>
      <c r="GF451" s="157">
        <f t="shared" si="1295"/>
        <v>0</v>
      </c>
      <c r="GG451" s="158">
        <f t="shared" si="1295"/>
        <v>0</v>
      </c>
      <c r="GH451" s="157">
        <f t="shared" si="1296"/>
        <v>1112.4000000000001</v>
      </c>
      <c r="GI451" s="158">
        <f t="shared" si="1296"/>
        <v>992.6</v>
      </c>
      <c r="GJ451" s="157" t="str">
        <f t="shared" si="1297"/>
        <v/>
      </c>
      <c r="GK451" s="158" t="str">
        <f t="shared" si="1297"/>
        <v/>
      </c>
      <c r="GL451" s="157">
        <f t="shared" si="1298"/>
        <v>38</v>
      </c>
      <c r="GM451" s="158">
        <f t="shared" si="1298"/>
        <v>38</v>
      </c>
      <c r="GN451" s="157">
        <f t="shared" si="1298"/>
        <v>0</v>
      </c>
      <c r="GO451" s="158">
        <f t="shared" si="1298"/>
        <v>0</v>
      </c>
      <c r="GP451" s="157">
        <f t="shared" si="1299"/>
        <v>171</v>
      </c>
      <c r="GQ451" s="158">
        <f t="shared" si="1299"/>
        <v>127.6</v>
      </c>
      <c r="GR451" s="157">
        <f t="shared" si="1300"/>
        <v>0</v>
      </c>
      <c r="GS451" s="158">
        <f t="shared" si="1300"/>
        <v>0</v>
      </c>
      <c r="GT451" s="157">
        <f t="shared" si="1301"/>
        <v>323</v>
      </c>
      <c r="GU451" s="158">
        <f t="shared" si="1301"/>
        <v>311</v>
      </c>
      <c r="GV451" s="157">
        <f t="shared" si="1301"/>
        <v>0</v>
      </c>
      <c r="GW451" s="158">
        <f t="shared" si="1301"/>
        <v>0</v>
      </c>
      <c r="GX451" s="157">
        <f t="shared" si="1302"/>
        <v>1283.4000000000001</v>
      </c>
      <c r="GY451" s="158">
        <f t="shared" si="1302"/>
        <v>1120.2</v>
      </c>
      <c r="GZ451" s="157" t="str">
        <f t="shared" si="1302"/>
        <v/>
      </c>
      <c r="HA451" s="158" t="str">
        <f t="shared" si="1302"/>
        <v/>
      </c>
      <c r="HB451" s="157">
        <f t="shared" si="1303"/>
        <v>0</v>
      </c>
      <c r="HC451" s="158">
        <f t="shared" si="1303"/>
        <v>0</v>
      </c>
      <c r="HD451" s="157">
        <f t="shared" si="1303"/>
        <v>0</v>
      </c>
      <c r="HE451" s="158">
        <f t="shared" si="1303"/>
        <v>0</v>
      </c>
      <c r="HF451" s="157" t="str">
        <f t="shared" si="1304"/>
        <v/>
      </c>
      <c r="HG451" s="158" t="str">
        <f t="shared" si="1304"/>
        <v/>
      </c>
      <c r="HH451" s="157" t="str">
        <f t="shared" si="1305"/>
        <v/>
      </c>
      <c r="HI451" s="158" t="str">
        <f t="shared" si="1305"/>
        <v/>
      </c>
      <c r="HJ451" s="157">
        <f t="shared" si="1306"/>
        <v>1422</v>
      </c>
      <c r="HK451" s="158">
        <f t="shared" si="1306"/>
        <v>1282.1999999999998</v>
      </c>
      <c r="HL451" s="157" t="str">
        <f t="shared" si="1307"/>
        <v/>
      </c>
      <c r="HM451" s="158" t="str">
        <f t="shared" si="1307"/>
        <v/>
      </c>
    </row>
    <row r="452" spans="1:221">
      <c r="A452" s="280" t="s">
        <v>852</v>
      </c>
      <c r="B452" s="231" t="s">
        <v>867</v>
      </c>
      <c r="C452" s="227" t="s">
        <v>874</v>
      </c>
      <c r="D452" s="228">
        <v>446774</v>
      </c>
      <c r="E452" s="228">
        <v>10</v>
      </c>
      <c r="F452" s="155">
        <v>535</v>
      </c>
      <c r="G452" s="156">
        <v>566</v>
      </c>
      <c r="H452" s="155">
        <v>47</v>
      </c>
      <c r="I452" s="156">
        <v>68</v>
      </c>
      <c r="J452" s="157">
        <f t="shared" si="1240"/>
        <v>488</v>
      </c>
      <c r="K452" s="158">
        <f t="shared" si="1240"/>
        <v>498</v>
      </c>
      <c r="L452" s="155">
        <v>60</v>
      </c>
      <c r="M452" s="156">
        <v>60</v>
      </c>
      <c r="N452" s="157">
        <f t="shared" si="1241"/>
        <v>488</v>
      </c>
      <c r="O452" s="158">
        <f t="shared" si="1241"/>
        <v>498</v>
      </c>
      <c r="P452" s="199">
        <f t="shared" si="1241"/>
        <v>0</v>
      </c>
      <c r="Q452" s="181">
        <f t="shared" si="1241"/>
        <v>0</v>
      </c>
      <c r="R452" s="155">
        <v>22</v>
      </c>
      <c r="S452" s="156">
        <v>28</v>
      </c>
      <c r="T452" s="157">
        <f t="shared" si="1242"/>
        <v>0</v>
      </c>
      <c r="U452" s="158">
        <f t="shared" si="1242"/>
        <v>0</v>
      </c>
      <c r="V452" s="155">
        <v>3</v>
      </c>
      <c r="W452" s="156">
        <v>3</v>
      </c>
      <c r="X452" s="157">
        <f t="shared" si="1243"/>
        <v>0</v>
      </c>
      <c r="Y452" s="158">
        <f t="shared" si="1243"/>
        <v>0</v>
      </c>
      <c r="Z452" s="155"/>
      <c r="AA452" s="156"/>
      <c r="AB452" s="157">
        <f t="shared" si="1244"/>
        <v>0</v>
      </c>
      <c r="AC452" s="158">
        <f t="shared" si="1244"/>
        <v>0</v>
      </c>
      <c r="AD452" s="157">
        <f t="shared" si="1245"/>
        <v>25</v>
      </c>
      <c r="AE452" s="158">
        <f t="shared" si="1245"/>
        <v>31</v>
      </c>
      <c r="AF452" s="157">
        <f t="shared" si="1246"/>
        <v>0</v>
      </c>
      <c r="AG452" s="158">
        <f t="shared" si="1246"/>
        <v>0</v>
      </c>
      <c r="AH452" s="155">
        <v>3.2</v>
      </c>
      <c r="AI452" s="156">
        <v>3.2</v>
      </c>
      <c r="AJ452" s="157">
        <f t="shared" si="1247"/>
        <v>70.400000000000006</v>
      </c>
      <c r="AK452" s="157">
        <f t="shared" si="1247"/>
        <v>89.600000000000009</v>
      </c>
      <c r="AL452" s="155">
        <v>4.2</v>
      </c>
      <c r="AM452" s="156">
        <v>3.7</v>
      </c>
      <c r="AN452" s="157">
        <f t="shared" si="1248"/>
        <v>12.600000000000001</v>
      </c>
      <c r="AO452" s="157">
        <f t="shared" si="1248"/>
        <v>11.100000000000001</v>
      </c>
      <c r="AP452" s="155"/>
      <c r="AQ452" s="156"/>
      <c r="AR452" s="157">
        <f t="shared" si="1249"/>
        <v>0</v>
      </c>
      <c r="AS452" s="158">
        <f t="shared" si="1249"/>
        <v>0</v>
      </c>
      <c r="AT452" s="157">
        <f t="shared" si="1250"/>
        <v>3.32</v>
      </c>
      <c r="AU452" s="158">
        <f t="shared" si="1250"/>
        <v>3.2483870967741941</v>
      </c>
      <c r="AV452" s="157">
        <f t="shared" si="1251"/>
        <v>83</v>
      </c>
      <c r="AW452" s="158">
        <f t="shared" si="1251"/>
        <v>100.70000000000002</v>
      </c>
      <c r="AX452" s="155"/>
      <c r="AY452" s="156"/>
      <c r="AZ452" s="157">
        <f t="shared" si="1252"/>
        <v>0</v>
      </c>
      <c r="BA452" s="158">
        <f t="shared" si="1252"/>
        <v>0</v>
      </c>
      <c r="BB452" s="155"/>
      <c r="BC452" s="156"/>
      <c r="BD452" s="157">
        <f t="shared" si="1253"/>
        <v>0</v>
      </c>
      <c r="BE452" s="158">
        <f t="shared" si="1253"/>
        <v>0</v>
      </c>
      <c r="BF452" s="155"/>
      <c r="BG452" s="156"/>
      <c r="BH452" s="157">
        <f t="shared" si="1254"/>
        <v>0</v>
      </c>
      <c r="BI452" s="158">
        <f t="shared" si="1254"/>
        <v>0</v>
      </c>
      <c r="BJ452" s="157">
        <f t="shared" si="1255"/>
        <v>0</v>
      </c>
      <c r="BK452" s="158">
        <f t="shared" si="1255"/>
        <v>0</v>
      </c>
      <c r="BL452" s="157">
        <f t="shared" si="1256"/>
        <v>0</v>
      </c>
      <c r="BM452" s="158">
        <f t="shared" si="1256"/>
        <v>0</v>
      </c>
      <c r="BN452" s="155">
        <v>136</v>
      </c>
      <c r="BO452" s="156">
        <v>154</v>
      </c>
      <c r="BP452" s="157">
        <f t="shared" si="1257"/>
        <v>0</v>
      </c>
      <c r="BQ452" s="158">
        <f t="shared" si="1257"/>
        <v>0</v>
      </c>
      <c r="BR452" s="155">
        <v>66</v>
      </c>
      <c r="BS452" s="156">
        <v>67</v>
      </c>
      <c r="BT452" s="157">
        <f t="shared" si="1258"/>
        <v>0</v>
      </c>
      <c r="BU452" s="158">
        <f t="shared" si="1258"/>
        <v>0</v>
      </c>
      <c r="BV452" s="155"/>
      <c r="BW452" s="156"/>
      <c r="BX452" s="157">
        <f t="shared" si="1259"/>
        <v>0</v>
      </c>
      <c r="BY452" s="158">
        <f t="shared" si="1259"/>
        <v>0</v>
      </c>
      <c r="BZ452" s="157">
        <f t="shared" si="1260"/>
        <v>202</v>
      </c>
      <c r="CA452" s="158">
        <f t="shared" si="1260"/>
        <v>221</v>
      </c>
      <c r="CB452" s="157">
        <f t="shared" si="1261"/>
        <v>0</v>
      </c>
      <c r="CC452" s="158">
        <f t="shared" si="1261"/>
        <v>0</v>
      </c>
      <c r="CD452" s="155">
        <v>3.8</v>
      </c>
      <c r="CE452" s="156">
        <v>3.7</v>
      </c>
      <c r="CF452" s="157">
        <f t="shared" si="1262"/>
        <v>516.79999999999995</v>
      </c>
      <c r="CG452" s="158">
        <f t="shared" si="1262"/>
        <v>569.80000000000007</v>
      </c>
      <c r="CH452" s="155">
        <v>4.8</v>
      </c>
      <c r="CI452" s="156">
        <v>4.5999999999999996</v>
      </c>
      <c r="CJ452" s="157">
        <f t="shared" si="1263"/>
        <v>316.8</v>
      </c>
      <c r="CK452" s="158">
        <f t="shared" si="1263"/>
        <v>308.2</v>
      </c>
      <c r="CL452" s="155"/>
      <c r="CM452" s="156"/>
      <c r="CN452" s="157">
        <f t="shared" si="1264"/>
        <v>0</v>
      </c>
      <c r="CO452" s="158">
        <f t="shared" si="1264"/>
        <v>0</v>
      </c>
      <c r="CP452" s="157">
        <f t="shared" si="1265"/>
        <v>4.126732673267326</v>
      </c>
      <c r="CQ452" s="158">
        <f t="shared" si="1265"/>
        <v>3.9728506787330318</v>
      </c>
      <c r="CR452" s="157">
        <f t="shared" si="1266"/>
        <v>833.5999999999998</v>
      </c>
      <c r="CS452" s="158">
        <f t="shared" si="1266"/>
        <v>878</v>
      </c>
      <c r="CT452" s="155"/>
      <c r="CU452" s="156"/>
      <c r="CV452" s="157">
        <f t="shared" si="1267"/>
        <v>0</v>
      </c>
      <c r="CW452" s="158">
        <f t="shared" si="1267"/>
        <v>0</v>
      </c>
      <c r="CX452" s="155"/>
      <c r="CY452" s="156"/>
      <c r="CZ452" s="157">
        <f t="shared" si="1268"/>
        <v>0</v>
      </c>
      <c r="DA452" s="158">
        <f t="shared" si="1268"/>
        <v>0</v>
      </c>
      <c r="DB452" s="155"/>
      <c r="DC452" s="156"/>
      <c r="DD452" s="157">
        <f t="shared" si="1269"/>
        <v>0</v>
      </c>
      <c r="DE452" s="158">
        <f t="shared" si="1269"/>
        <v>0</v>
      </c>
      <c r="DF452" s="157">
        <f t="shared" si="1270"/>
        <v>0</v>
      </c>
      <c r="DG452" s="158">
        <f t="shared" si="1270"/>
        <v>0</v>
      </c>
      <c r="DH452" s="157">
        <f t="shared" si="1271"/>
        <v>0</v>
      </c>
      <c r="DI452" s="158">
        <f t="shared" si="1271"/>
        <v>0</v>
      </c>
      <c r="DJ452" s="157">
        <f t="shared" si="1272"/>
        <v>227</v>
      </c>
      <c r="DK452" s="158">
        <f t="shared" si="1272"/>
        <v>252</v>
      </c>
      <c r="DL452" s="157">
        <f t="shared" si="1272"/>
        <v>0</v>
      </c>
      <c r="DM452" s="158">
        <f t="shared" si="1272"/>
        <v>0</v>
      </c>
      <c r="DN452" s="157">
        <f t="shared" si="1273"/>
        <v>4.0378854625550655</v>
      </c>
      <c r="DO452" s="158">
        <f t="shared" si="1273"/>
        <v>3.8837301587301587</v>
      </c>
      <c r="DP452" s="157">
        <f t="shared" si="1274"/>
        <v>916.59999999999991</v>
      </c>
      <c r="DQ452" s="158">
        <f t="shared" si="1274"/>
        <v>978.7</v>
      </c>
      <c r="DR452" s="157">
        <f t="shared" si="1275"/>
        <v>0</v>
      </c>
      <c r="DS452" s="158">
        <f t="shared" si="1275"/>
        <v>0</v>
      </c>
      <c r="DT452" s="157">
        <f t="shared" si="1276"/>
        <v>0</v>
      </c>
      <c r="DU452" s="158">
        <f t="shared" si="1276"/>
        <v>0</v>
      </c>
      <c r="DV452" s="155">
        <v>115</v>
      </c>
      <c r="DW452" s="156">
        <v>108</v>
      </c>
      <c r="DX452" s="157">
        <f t="shared" si="1277"/>
        <v>0</v>
      </c>
      <c r="DY452" s="158">
        <f t="shared" si="1277"/>
        <v>0</v>
      </c>
      <c r="DZ452" s="155">
        <v>101</v>
      </c>
      <c r="EA452" s="156">
        <v>96</v>
      </c>
      <c r="EB452" s="157">
        <f t="shared" si="1278"/>
        <v>0</v>
      </c>
      <c r="EC452" s="158">
        <f t="shared" si="1278"/>
        <v>0</v>
      </c>
      <c r="ED452" s="155"/>
      <c r="EE452" s="156"/>
      <c r="EF452" s="157">
        <f t="shared" si="1279"/>
        <v>0</v>
      </c>
      <c r="EG452" s="158">
        <f t="shared" si="1279"/>
        <v>0</v>
      </c>
      <c r="EH452" s="157">
        <f t="shared" si="1280"/>
        <v>216</v>
      </c>
      <c r="EI452" s="158">
        <f t="shared" si="1280"/>
        <v>204</v>
      </c>
      <c r="EJ452" s="157">
        <f t="shared" si="1281"/>
        <v>0</v>
      </c>
      <c r="EK452" s="158">
        <f t="shared" si="1281"/>
        <v>0</v>
      </c>
      <c r="EL452" s="155">
        <v>3</v>
      </c>
      <c r="EM452" s="156">
        <v>3</v>
      </c>
      <c r="EN452" s="157">
        <f t="shared" si="1282"/>
        <v>345</v>
      </c>
      <c r="EO452" s="158">
        <f t="shared" si="1282"/>
        <v>324</v>
      </c>
      <c r="EP452" s="155">
        <v>3.3</v>
      </c>
      <c r="EQ452" s="156">
        <v>2.7</v>
      </c>
      <c r="ER452" s="157">
        <f t="shared" si="1283"/>
        <v>333.29999999999995</v>
      </c>
      <c r="ES452" s="158">
        <f t="shared" si="1283"/>
        <v>259.20000000000005</v>
      </c>
      <c r="ET452" s="155"/>
      <c r="EU452" s="156"/>
      <c r="EV452" s="157">
        <f t="shared" si="1284"/>
        <v>0</v>
      </c>
      <c r="EW452" s="158">
        <f t="shared" si="1284"/>
        <v>0</v>
      </c>
      <c r="EX452" s="157">
        <f t="shared" si="1285"/>
        <v>3.1402777777777775</v>
      </c>
      <c r="EY452" s="158">
        <f t="shared" si="1285"/>
        <v>2.8588235294117648</v>
      </c>
      <c r="EZ452" s="157">
        <f t="shared" si="1286"/>
        <v>678.3</v>
      </c>
      <c r="FA452" s="158">
        <f t="shared" si="1286"/>
        <v>583.20000000000005</v>
      </c>
      <c r="FB452" s="155"/>
      <c r="FC452" s="156"/>
      <c r="FD452" s="157">
        <f t="shared" si="1287"/>
        <v>0</v>
      </c>
      <c r="FE452" s="158">
        <f t="shared" si="1287"/>
        <v>0</v>
      </c>
      <c r="FF452" s="155"/>
      <c r="FG452" s="156"/>
      <c r="FH452" s="157">
        <f t="shared" si="1288"/>
        <v>0</v>
      </c>
      <c r="FI452" s="158">
        <f t="shared" si="1288"/>
        <v>0</v>
      </c>
      <c r="FJ452" s="155"/>
      <c r="FK452" s="156"/>
      <c r="FL452" s="157">
        <f t="shared" si="1289"/>
        <v>0</v>
      </c>
      <c r="FM452" s="158">
        <f t="shared" si="1289"/>
        <v>0</v>
      </c>
      <c r="FN452" s="157">
        <f t="shared" si="1290"/>
        <v>0</v>
      </c>
      <c r="FO452" s="158">
        <f t="shared" si="1290"/>
        <v>0</v>
      </c>
      <c r="FP452" s="157">
        <f t="shared" si="1291"/>
        <v>0</v>
      </c>
      <c r="FQ452" s="158">
        <f t="shared" si="1291"/>
        <v>0</v>
      </c>
      <c r="FR452" s="155">
        <v>45</v>
      </c>
      <c r="FS452" s="156">
        <v>42</v>
      </c>
      <c r="FT452" s="157">
        <f t="shared" si="1292"/>
        <v>0</v>
      </c>
      <c r="FU452" s="158">
        <f t="shared" si="1292"/>
        <v>0</v>
      </c>
      <c r="FV452" s="155">
        <v>4.2</v>
      </c>
      <c r="FW452" s="156">
        <v>5.0999999999999996</v>
      </c>
      <c r="FX452" s="157">
        <f t="shared" si="1293"/>
        <v>189</v>
      </c>
      <c r="FY452" s="158">
        <f t="shared" si="1293"/>
        <v>214.2</v>
      </c>
      <c r="FZ452" s="155"/>
      <c r="GA452" s="156"/>
      <c r="GB452" s="157">
        <f t="shared" si="1294"/>
        <v>0</v>
      </c>
      <c r="GC452" s="158">
        <f t="shared" si="1294"/>
        <v>0</v>
      </c>
      <c r="GD452" s="157">
        <f t="shared" si="1295"/>
        <v>273</v>
      </c>
      <c r="GE452" s="158">
        <f t="shared" si="1295"/>
        <v>290</v>
      </c>
      <c r="GF452" s="157">
        <f t="shared" si="1295"/>
        <v>0</v>
      </c>
      <c r="GG452" s="158">
        <f t="shared" si="1295"/>
        <v>0</v>
      </c>
      <c r="GH452" s="157">
        <f t="shared" si="1296"/>
        <v>932.19999999999993</v>
      </c>
      <c r="GI452" s="158">
        <f t="shared" si="1296"/>
        <v>983.40000000000009</v>
      </c>
      <c r="GJ452" s="157" t="str">
        <f t="shared" si="1297"/>
        <v/>
      </c>
      <c r="GK452" s="158" t="str">
        <f t="shared" si="1297"/>
        <v/>
      </c>
      <c r="GL452" s="157">
        <f t="shared" si="1298"/>
        <v>170</v>
      </c>
      <c r="GM452" s="158">
        <f t="shared" si="1298"/>
        <v>166</v>
      </c>
      <c r="GN452" s="157">
        <f t="shared" si="1298"/>
        <v>0</v>
      </c>
      <c r="GO452" s="158">
        <f t="shared" si="1298"/>
        <v>0</v>
      </c>
      <c r="GP452" s="157">
        <f t="shared" si="1299"/>
        <v>662.7</v>
      </c>
      <c r="GQ452" s="158">
        <f t="shared" si="1299"/>
        <v>578.5</v>
      </c>
      <c r="GR452" s="157">
        <f t="shared" si="1300"/>
        <v>0</v>
      </c>
      <c r="GS452" s="158">
        <f t="shared" si="1300"/>
        <v>0</v>
      </c>
      <c r="GT452" s="157">
        <f t="shared" si="1301"/>
        <v>443</v>
      </c>
      <c r="GU452" s="158">
        <f t="shared" si="1301"/>
        <v>456</v>
      </c>
      <c r="GV452" s="157">
        <f t="shared" si="1301"/>
        <v>0</v>
      </c>
      <c r="GW452" s="158">
        <f t="shared" si="1301"/>
        <v>0</v>
      </c>
      <c r="GX452" s="157">
        <f t="shared" si="1302"/>
        <v>1594.9</v>
      </c>
      <c r="GY452" s="158">
        <f t="shared" si="1302"/>
        <v>1561.9</v>
      </c>
      <c r="GZ452" s="157" t="str">
        <f t="shared" si="1302"/>
        <v/>
      </c>
      <c r="HA452" s="158" t="str">
        <f t="shared" si="1302"/>
        <v/>
      </c>
      <c r="HB452" s="157">
        <f t="shared" si="1303"/>
        <v>0</v>
      </c>
      <c r="HC452" s="158">
        <f t="shared" si="1303"/>
        <v>0</v>
      </c>
      <c r="HD452" s="157">
        <f t="shared" si="1303"/>
        <v>0</v>
      </c>
      <c r="HE452" s="158">
        <f t="shared" si="1303"/>
        <v>0</v>
      </c>
      <c r="HF452" s="157" t="str">
        <f t="shared" si="1304"/>
        <v/>
      </c>
      <c r="HG452" s="158" t="str">
        <f t="shared" si="1304"/>
        <v/>
      </c>
      <c r="HH452" s="157" t="str">
        <f t="shared" si="1305"/>
        <v/>
      </c>
      <c r="HI452" s="158" t="str">
        <f t="shared" si="1305"/>
        <v/>
      </c>
      <c r="HJ452" s="157">
        <f t="shared" si="1306"/>
        <v>1783.8999999999999</v>
      </c>
      <c r="HK452" s="158">
        <f t="shared" si="1306"/>
        <v>1776.1000000000001</v>
      </c>
      <c r="HL452" s="157" t="str">
        <f t="shared" si="1307"/>
        <v/>
      </c>
      <c r="HM452" s="158" t="str">
        <f t="shared" si="1307"/>
        <v/>
      </c>
    </row>
    <row r="453" spans="1:221">
      <c r="A453" s="280" t="s">
        <v>852</v>
      </c>
      <c r="B453" s="288" t="s">
        <v>868</v>
      </c>
      <c r="C453" s="281" t="s">
        <v>869</v>
      </c>
      <c r="D453" s="289">
        <v>484932</v>
      </c>
      <c r="E453" s="228">
        <v>10</v>
      </c>
      <c r="F453" s="155">
        <v>371</v>
      </c>
      <c r="G453" s="156">
        <v>379</v>
      </c>
      <c r="H453" s="155">
        <v>18</v>
      </c>
      <c r="I453" s="156">
        <v>14</v>
      </c>
      <c r="J453" s="157">
        <f t="shared" si="1240"/>
        <v>353</v>
      </c>
      <c r="K453" s="158">
        <f t="shared" si="1240"/>
        <v>365</v>
      </c>
      <c r="L453" s="155">
        <v>60</v>
      </c>
      <c r="M453" s="156">
        <v>60</v>
      </c>
      <c r="N453" s="157">
        <f t="shared" si="1241"/>
        <v>353</v>
      </c>
      <c r="O453" s="158">
        <f t="shared" si="1241"/>
        <v>365</v>
      </c>
      <c r="P453" s="199">
        <f t="shared" si="1241"/>
        <v>0</v>
      </c>
      <c r="Q453" s="181">
        <f t="shared" si="1241"/>
        <v>0</v>
      </c>
      <c r="R453" s="155">
        <v>13</v>
      </c>
      <c r="S453" s="156">
        <v>20</v>
      </c>
      <c r="T453" s="157">
        <f t="shared" si="1242"/>
        <v>0</v>
      </c>
      <c r="U453" s="158">
        <f t="shared" si="1242"/>
        <v>0</v>
      </c>
      <c r="V453" s="155">
        <v>2</v>
      </c>
      <c r="W453" s="156">
        <v>3</v>
      </c>
      <c r="X453" s="157">
        <f t="shared" si="1243"/>
        <v>0</v>
      </c>
      <c r="Y453" s="158">
        <f t="shared" si="1243"/>
        <v>0</v>
      </c>
      <c r="Z453" s="155"/>
      <c r="AA453" s="156"/>
      <c r="AB453" s="157">
        <f t="shared" si="1244"/>
        <v>0</v>
      </c>
      <c r="AC453" s="158">
        <f t="shared" si="1244"/>
        <v>0</v>
      </c>
      <c r="AD453" s="157">
        <f t="shared" si="1245"/>
        <v>15</v>
      </c>
      <c r="AE453" s="158">
        <f t="shared" si="1245"/>
        <v>23</v>
      </c>
      <c r="AF453" s="157">
        <f t="shared" si="1246"/>
        <v>0</v>
      </c>
      <c r="AG453" s="158">
        <f t="shared" si="1246"/>
        <v>0</v>
      </c>
      <c r="AH453" s="155">
        <v>2.4</v>
      </c>
      <c r="AI453" s="156">
        <v>2.5</v>
      </c>
      <c r="AJ453" s="157">
        <f t="shared" si="1247"/>
        <v>31.2</v>
      </c>
      <c r="AK453" s="157">
        <f t="shared" si="1247"/>
        <v>50</v>
      </c>
      <c r="AL453" s="155">
        <v>6.8</v>
      </c>
      <c r="AM453" s="156">
        <v>5.8</v>
      </c>
      <c r="AN453" s="157">
        <f t="shared" si="1248"/>
        <v>13.6</v>
      </c>
      <c r="AO453" s="157">
        <f t="shared" si="1248"/>
        <v>17.399999999999999</v>
      </c>
      <c r="AP453" s="155"/>
      <c r="AQ453" s="156"/>
      <c r="AR453" s="157">
        <f t="shared" si="1249"/>
        <v>0</v>
      </c>
      <c r="AS453" s="158">
        <f t="shared" si="1249"/>
        <v>0</v>
      </c>
      <c r="AT453" s="157">
        <f t="shared" si="1250"/>
        <v>2.9866666666666664</v>
      </c>
      <c r="AU453" s="158">
        <f t="shared" si="1250"/>
        <v>2.9304347826086961</v>
      </c>
      <c r="AV453" s="157">
        <f t="shared" si="1251"/>
        <v>44.8</v>
      </c>
      <c r="AW453" s="158">
        <f t="shared" si="1251"/>
        <v>67.400000000000006</v>
      </c>
      <c r="AX453" s="155"/>
      <c r="AY453" s="156"/>
      <c r="AZ453" s="157">
        <f t="shared" si="1252"/>
        <v>0</v>
      </c>
      <c r="BA453" s="158">
        <f t="shared" si="1252"/>
        <v>0</v>
      </c>
      <c r="BB453" s="155"/>
      <c r="BC453" s="156"/>
      <c r="BD453" s="157">
        <f t="shared" si="1253"/>
        <v>0</v>
      </c>
      <c r="BE453" s="158">
        <f t="shared" si="1253"/>
        <v>0</v>
      </c>
      <c r="BF453" s="155"/>
      <c r="BG453" s="156"/>
      <c r="BH453" s="157">
        <f t="shared" si="1254"/>
        <v>0</v>
      </c>
      <c r="BI453" s="158">
        <f t="shared" si="1254"/>
        <v>0</v>
      </c>
      <c r="BJ453" s="157">
        <f t="shared" si="1255"/>
        <v>0</v>
      </c>
      <c r="BK453" s="158">
        <f t="shared" si="1255"/>
        <v>0</v>
      </c>
      <c r="BL453" s="157">
        <f t="shared" si="1256"/>
        <v>0</v>
      </c>
      <c r="BM453" s="158">
        <f t="shared" si="1256"/>
        <v>0</v>
      </c>
      <c r="BN453" s="155">
        <v>79</v>
      </c>
      <c r="BO453" s="156">
        <v>110</v>
      </c>
      <c r="BP453" s="157">
        <f t="shared" si="1257"/>
        <v>0</v>
      </c>
      <c r="BQ453" s="158">
        <f t="shared" si="1257"/>
        <v>0</v>
      </c>
      <c r="BR453" s="155">
        <v>20</v>
      </c>
      <c r="BS453" s="156">
        <v>17</v>
      </c>
      <c r="BT453" s="157">
        <f t="shared" si="1258"/>
        <v>0</v>
      </c>
      <c r="BU453" s="158">
        <f t="shared" si="1258"/>
        <v>0</v>
      </c>
      <c r="BV453" s="155"/>
      <c r="BW453" s="156"/>
      <c r="BX453" s="157">
        <f t="shared" si="1259"/>
        <v>0</v>
      </c>
      <c r="BY453" s="158">
        <f t="shared" si="1259"/>
        <v>0</v>
      </c>
      <c r="BZ453" s="157">
        <f t="shared" si="1260"/>
        <v>99</v>
      </c>
      <c r="CA453" s="158">
        <f t="shared" si="1260"/>
        <v>127</v>
      </c>
      <c r="CB453" s="157">
        <f t="shared" si="1261"/>
        <v>0</v>
      </c>
      <c r="CC453" s="158">
        <f t="shared" si="1261"/>
        <v>0</v>
      </c>
      <c r="CD453" s="155">
        <v>3.5</v>
      </c>
      <c r="CE453" s="156">
        <v>3.6</v>
      </c>
      <c r="CF453" s="157">
        <f t="shared" si="1262"/>
        <v>276.5</v>
      </c>
      <c r="CG453" s="158">
        <f t="shared" si="1262"/>
        <v>396</v>
      </c>
      <c r="CH453" s="155">
        <v>5.2</v>
      </c>
      <c r="CI453" s="156">
        <v>4.0999999999999996</v>
      </c>
      <c r="CJ453" s="157">
        <f t="shared" si="1263"/>
        <v>104</v>
      </c>
      <c r="CK453" s="158">
        <f t="shared" si="1263"/>
        <v>69.699999999999989</v>
      </c>
      <c r="CL453" s="155"/>
      <c r="CM453" s="156"/>
      <c r="CN453" s="157">
        <f t="shared" si="1264"/>
        <v>0</v>
      </c>
      <c r="CO453" s="158">
        <f t="shared" si="1264"/>
        <v>0</v>
      </c>
      <c r="CP453" s="157">
        <f t="shared" si="1265"/>
        <v>3.8434343434343434</v>
      </c>
      <c r="CQ453" s="158">
        <f t="shared" si="1265"/>
        <v>3.6669291338582677</v>
      </c>
      <c r="CR453" s="157">
        <f t="shared" si="1266"/>
        <v>380.5</v>
      </c>
      <c r="CS453" s="158">
        <f t="shared" si="1266"/>
        <v>465.7</v>
      </c>
      <c r="CT453" s="155"/>
      <c r="CU453" s="156"/>
      <c r="CV453" s="157">
        <f t="shared" si="1267"/>
        <v>0</v>
      </c>
      <c r="CW453" s="158">
        <f t="shared" si="1267"/>
        <v>0</v>
      </c>
      <c r="CX453" s="155"/>
      <c r="CY453" s="156"/>
      <c r="CZ453" s="157">
        <f t="shared" si="1268"/>
        <v>0</v>
      </c>
      <c r="DA453" s="158">
        <f t="shared" si="1268"/>
        <v>0</v>
      </c>
      <c r="DB453" s="155"/>
      <c r="DC453" s="156"/>
      <c r="DD453" s="157">
        <f t="shared" si="1269"/>
        <v>0</v>
      </c>
      <c r="DE453" s="158">
        <f t="shared" si="1269"/>
        <v>0</v>
      </c>
      <c r="DF453" s="157">
        <f t="shared" si="1270"/>
        <v>0</v>
      </c>
      <c r="DG453" s="158">
        <f t="shared" si="1270"/>
        <v>0</v>
      </c>
      <c r="DH453" s="157">
        <f t="shared" si="1271"/>
        <v>0</v>
      </c>
      <c r="DI453" s="158">
        <f t="shared" si="1271"/>
        <v>0</v>
      </c>
      <c r="DJ453" s="157">
        <f t="shared" si="1272"/>
        <v>114</v>
      </c>
      <c r="DK453" s="158">
        <f t="shared" si="1272"/>
        <v>150</v>
      </c>
      <c r="DL453" s="157">
        <f t="shared" si="1272"/>
        <v>0</v>
      </c>
      <c r="DM453" s="158">
        <f t="shared" si="1272"/>
        <v>0</v>
      </c>
      <c r="DN453" s="157">
        <f t="shared" si="1273"/>
        <v>3.7307017543859651</v>
      </c>
      <c r="DO453" s="158">
        <f t="shared" si="1273"/>
        <v>3.5540000000000003</v>
      </c>
      <c r="DP453" s="157">
        <f t="shared" si="1274"/>
        <v>425.3</v>
      </c>
      <c r="DQ453" s="158">
        <f t="shared" si="1274"/>
        <v>533.1</v>
      </c>
      <c r="DR453" s="157">
        <f t="shared" si="1275"/>
        <v>0</v>
      </c>
      <c r="DS453" s="158">
        <f t="shared" si="1275"/>
        <v>0</v>
      </c>
      <c r="DT453" s="157">
        <f t="shared" si="1276"/>
        <v>0</v>
      </c>
      <c r="DU453" s="158">
        <f t="shared" si="1276"/>
        <v>0</v>
      </c>
      <c r="DV453" s="155">
        <v>169</v>
      </c>
      <c r="DW453" s="156">
        <v>129</v>
      </c>
      <c r="DX453" s="157">
        <f t="shared" si="1277"/>
        <v>0</v>
      </c>
      <c r="DY453" s="158">
        <f t="shared" si="1277"/>
        <v>0</v>
      </c>
      <c r="DZ453" s="155">
        <v>53</v>
      </c>
      <c r="EA453" s="156">
        <v>70</v>
      </c>
      <c r="EB453" s="157">
        <f t="shared" si="1278"/>
        <v>0</v>
      </c>
      <c r="EC453" s="158">
        <f t="shared" si="1278"/>
        <v>0</v>
      </c>
      <c r="ED453" s="155"/>
      <c r="EE453" s="156"/>
      <c r="EF453" s="157">
        <f t="shared" si="1279"/>
        <v>0</v>
      </c>
      <c r="EG453" s="158">
        <f t="shared" si="1279"/>
        <v>0</v>
      </c>
      <c r="EH453" s="157">
        <f t="shared" si="1280"/>
        <v>222</v>
      </c>
      <c r="EI453" s="158">
        <f t="shared" si="1280"/>
        <v>199</v>
      </c>
      <c r="EJ453" s="157">
        <f t="shared" si="1281"/>
        <v>0</v>
      </c>
      <c r="EK453" s="158">
        <f t="shared" si="1281"/>
        <v>0</v>
      </c>
      <c r="EL453" s="155">
        <v>3.5</v>
      </c>
      <c r="EM453" s="156">
        <v>4</v>
      </c>
      <c r="EN453" s="157">
        <f t="shared" si="1282"/>
        <v>591.5</v>
      </c>
      <c r="EO453" s="158">
        <f t="shared" si="1282"/>
        <v>516</v>
      </c>
      <c r="EP453" s="155">
        <v>3.1</v>
      </c>
      <c r="EQ453" s="156">
        <v>3.5</v>
      </c>
      <c r="ER453" s="157">
        <f t="shared" si="1283"/>
        <v>164.3</v>
      </c>
      <c r="ES453" s="158">
        <f t="shared" si="1283"/>
        <v>245</v>
      </c>
      <c r="ET453" s="155"/>
      <c r="EU453" s="156"/>
      <c r="EV453" s="157">
        <f t="shared" si="1284"/>
        <v>0</v>
      </c>
      <c r="EW453" s="158">
        <f t="shared" si="1284"/>
        <v>0</v>
      </c>
      <c r="EX453" s="157">
        <f t="shared" si="1285"/>
        <v>3.4045045045045041</v>
      </c>
      <c r="EY453" s="158">
        <f t="shared" si="1285"/>
        <v>3.8241206030150754</v>
      </c>
      <c r="EZ453" s="157">
        <f t="shared" si="1286"/>
        <v>755.8</v>
      </c>
      <c r="FA453" s="158">
        <f t="shared" si="1286"/>
        <v>761</v>
      </c>
      <c r="FB453" s="155"/>
      <c r="FC453" s="156"/>
      <c r="FD453" s="157">
        <f t="shared" si="1287"/>
        <v>0</v>
      </c>
      <c r="FE453" s="158">
        <f t="shared" si="1287"/>
        <v>0</v>
      </c>
      <c r="FF453" s="155"/>
      <c r="FG453" s="156"/>
      <c r="FH453" s="157">
        <f t="shared" si="1288"/>
        <v>0</v>
      </c>
      <c r="FI453" s="158">
        <f t="shared" si="1288"/>
        <v>0</v>
      </c>
      <c r="FJ453" s="155"/>
      <c r="FK453" s="156"/>
      <c r="FL453" s="157">
        <f t="shared" si="1289"/>
        <v>0</v>
      </c>
      <c r="FM453" s="158">
        <f t="shared" si="1289"/>
        <v>0</v>
      </c>
      <c r="FN453" s="157">
        <f t="shared" si="1290"/>
        <v>0</v>
      </c>
      <c r="FO453" s="158">
        <f t="shared" si="1290"/>
        <v>0</v>
      </c>
      <c r="FP453" s="157">
        <f t="shared" si="1291"/>
        <v>0</v>
      </c>
      <c r="FQ453" s="158">
        <f t="shared" si="1291"/>
        <v>0</v>
      </c>
      <c r="FR453" s="155">
        <v>17</v>
      </c>
      <c r="FS453" s="156">
        <v>16</v>
      </c>
      <c r="FT453" s="157">
        <f t="shared" si="1292"/>
        <v>0</v>
      </c>
      <c r="FU453" s="158">
        <f t="shared" si="1292"/>
        <v>0</v>
      </c>
      <c r="FV453" s="155">
        <v>10.9</v>
      </c>
      <c r="FW453" s="156">
        <v>6.8</v>
      </c>
      <c r="FX453" s="157">
        <f t="shared" si="1293"/>
        <v>185.3</v>
      </c>
      <c r="FY453" s="158">
        <f t="shared" si="1293"/>
        <v>108.8</v>
      </c>
      <c r="FZ453" s="155"/>
      <c r="GA453" s="156"/>
      <c r="GB453" s="157">
        <f t="shared" si="1294"/>
        <v>0</v>
      </c>
      <c r="GC453" s="158">
        <f t="shared" si="1294"/>
        <v>0</v>
      </c>
      <c r="GD453" s="157">
        <f t="shared" si="1295"/>
        <v>261</v>
      </c>
      <c r="GE453" s="158">
        <f t="shared" si="1295"/>
        <v>259</v>
      </c>
      <c r="GF453" s="157">
        <f t="shared" si="1295"/>
        <v>0</v>
      </c>
      <c r="GG453" s="158">
        <f t="shared" si="1295"/>
        <v>0</v>
      </c>
      <c r="GH453" s="157">
        <f t="shared" si="1296"/>
        <v>899.2</v>
      </c>
      <c r="GI453" s="158">
        <f t="shared" si="1296"/>
        <v>962</v>
      </c>
      <c r="GJ453" s="157" t="str">
        <f t="shared" si="1297"/>
        <v/>
      </c>
      <c r="GK453" s="158" t="str">
        <f t="shared" si="1297"/>
        <v/>
      </c>
      <c r="GL453" s="157">
        <f t="shared" si="1298"/>
        <v>75</v>
      </c>
      <c r="GM453" s="158">
        <f t="shared" si="1298"/>
        <v>90</v>
      </c>
      <c r="GN453" s="157">
        <f t="shared" si="1298"/>
        <v>0</v>
      </c>
      <c r="GO453" s="158">
        <f t="shared" si="1298"/>
        <v>0</v>
      </c>
      <c r="GP453" s="157">
        <f t="shared" si="1299"/>
        <v>281.89999999999998</v>
      </c>
      <c r="GQ453" s="158">
        <f t="shared" si="1299"/>
        <v>332.1</v>
      </c>
      <c r="GR453" s="157">
        <f t="shared" si="1300"/>
        <v>0</v>
      </c>
      <c r="GS453" s="158">
        <f t="shared" si="1300"/>
        <v>0</v>
      </c>
      <c r="GT453" s="157">
        <f t="shared" si="1301"/>
        <v>336</v>
      </c>
      <c r="GU453" s="158">
        <f t="shared" si="1301"/>
        <v>349</v>
      </c>
      <c r="GV453" s="157">
        <f t="shared" si="1301"/>
        <v>0</v>
      </c>
      <c r="GW453" s="158">
        <f t="shared" si="1301"/>
        <v>0</v>
      </c>
      <c r="GX453" s="157">
        <f t="shared" si="1302"/>
        <v>1181.0999999999999</v>
      </c>
      <c r="GY453" s="158">
        <f t="shared" si="1302"/>
        <v>1294.0999999999999</v>
      </c>
      <c r="GZ453" s="157" t="str">
        <f t="shared" si="1302"/>
        <v/>
      </c>
      <c r="HA453" s="158" t="str">
        <f t="shared" si="1302"/>
        <v/>
      </c>
      <c r="HB453" s="157">
        <f t="shared" si="1303"/>
        <v>0</v>
      </c>
      <c r="HC453" s="158">
        <f t="shared" si="1303"/>
        <v>0</v>
      </c>
      <c r="HD453" s="157">
        <f t="shared" si="1303"/>
        <v>0</v>
      </c>
      <c r="HE453" s="158">
        <f t="shared" si="1303"/>
        <v>0</v>
      </c>
      <c r="HF453" s="157" t="str">
        <f t="shared" si="1304"/>
        <v/>
      </c>
      <c r="HG453" s="158" t="str">
        <f t="shared" si="1304"/>
        <v/>
      </c>
      <c r="HH453" s="157" t="str">
        <f t="shared" si="1305"/>
        <v/>
      </c>
      <c r="HI453" s="158" t="str">
        <f t="shared" si="1305"/>
        <v/>
      </c>
      <c r="HJ453" s="157">
        <f t="shared" si="1306"/>
        <v>1366.3999999999999</v>
      </c>
      <c r="HK453" s="158">
        <f t="shared" si="1306"/>
        <v>1402.8999999999999</v>
      </c>
      <c r="HL453" s="157" t="str">
        <f t="shared" si="1307"/>
        <v/>
      </c>
      <c r="HM453" s="158" t="str">
        <f t="shared" si="1307"/>
        <v/>
      </c>
    </row>
    <row r="454" spans="1:221">
      <c r="A454" s="280" t="s">
        <v>852</v>
      </c>
      <c r="B454" s="231" t="s">
        <v>870</v>
      </c>
      <c r="C454" s="281"/>
      <c r="D454" s="228">
        <v>438708</v>
      </c>
      <c r="E454" s="228">
        <v>10</v>
      </c>
      <c r="F454" s="155">
        <v>84</v>
      </c>
      <c r="G454" s="156">
        <v>91</v>
      </c>
      <c r="H454" s="155">
        <v>5</v>
      </c>
      <c r="I454" s="156">
        <v>10</v>
      </c>
      <c r="J454" s="157">
        <f t="shared" si="1240"/>
        <v>79</v>
      </c>
      <c r="K454" s="158">
        <f t="shared" si="1240"/>
        <v>81</v>
      </c>
      <c r="L454" s="155">
        <v>60</v>
      </c>
      <c r="M454" s="156">
        <v>60</v>
      </c>
      <c r="N454" s="157">
        <f t="shared" si="1241"/>
        <v>79</v>
      </c>
      <c r="O454" s="158">
        <f t="shared" si="1241"/>
        <v>81</v>
      </c>
      <c r="P454" s="199">
        <f t="shared" si="1241"/>
        <v>0</v>
      </c>
      <c r="Q454" s="181">
        <f t="shared" si="1241"/>
        <v>0</v>
      </c>
      <c r="R454" s="155">
        <v>11</v>
      </c>
      <c r="S454" s="156">
        <v>2</v>
      </c>
      <c r="T454" s="157">
        <f t="shared" si="1242"/>
        <v>0</v>
      </c>
      <c r="U454" s="158">
        <f t="shared" si="1242"/>
        <v>0</v>
      </c>
      <c r="V454" s="155"/>
      <c r="W454" s="156">
        <v>1</v>
      </c>
      <c r="X454" s="157">
        <f t="shared" si="1243"/>
        <v>0</v>
      </c>
      <c r="Y454" s="158">
        <f t="shared" si="1243"/>
        <v>0</v>
      </c>
      <c r="Z454" s="155"/>
      <c r="AA454" s="156"/>
      <c r="AB454" s="157">
        <f t="shared" si="1244"/>
        <v>0</v>
      </c>
      <c r="AC454" s="158">
        <f t="shared" si="1244"/>
        <v>0</v>
      </c>
      <c r="AD454" s="157">
        <f t="shared" si="1245"/>
        <v>11</v>
      </c>
      <c r="AE454" s="158">
        <f t="shared" si="1245"/>
        <v>3</v>
      </c>
      <c r="AF454" s="157">
        <f t="shared" si="1246"/>
        <v>0</v>
      </c>
      <c r="AG454" s="158">
        <f t="shared" si="1246"/>
        <v>0</v>
      </c>
      <c r="AH454" s="155">
        <v>3.9</v>
      </c>
      <c r="AI454" s="156">
        <v>3.3</v>
      </c>
      <c r="AJ454" s="157">
        <f t="shared" si="1247"/>
        <v>42.9</v>
      </c>
      <c r="AK454" s="157">
        <f t="shared" si="1247"/>
        <v>6.6</v>
      </c>
      <c r="AL454" s="155"/>
      <c r="AM454" s="156">
        <v>2</v>
      </c>
      <c r="AN454" s="157">
        <f t="shared" si="1248"/>
        <v>0</v>
      </c>
      <c r="AO454" s="157">
        <f t="shared" si="1248"/>
        <v>2</v>
      </c>
      <c r="AP454" s="155"/>
      <c r="AQ454" s="156"/>
      <c r="AR454" s="157">
        <f t="shared" si="1249"/>
        <v>0</v>
      </c>
      <c r="AS454" s="158">
        <f t="shared" si="1249"/>
        <v>0</v>
      </c>
      <c r="AT454" s="157">
        <f t="shared" si="1250"/>
        <v>3.9</v>
      </c>
      <c r="AU454" s="158">
        <f t="shared" si="1250"/>
        <v>2.8666666666666667</v>
      </c>
      <c r="AV454" s="157">
        <f t="shared" si="1251"/>
        <v>42.9</v>
      </c>
      <c r="AW454" s="158">
        <f t="shared" si="1251"/>
        <v>8.6</v>
      </c>
      <c r="AX454" s="155"/>
      <c r="AY454" s="156"/>
      <c r="AZ454" s="157">
        <f t="shared" si="1252"/>
        <v>0</v>
      </c>
      <c r="BA454" s="158">
        <f t="shared" si="1252"/>
        <v>0</v>
      </c>
      <c r="BB454" s="155"/>
      <c r="BC454" s="156"/>
      <c r="BD454" s="157">
        <f t="shared" si="1253"/>
        <v>0</v>
      </c>
      <c r="BE454" s="158">
        <f t="shared" si="1253"/>
        <v>0</v>
      </c>
      <c r="BF454" s="155"/>
      <c r="BG454" s="156"/>
      <c r="BH454" s="157">
        <f t="shared" si="1254"/>
        <v>0</v>
      </c>
      <c r="BI454" s="158">
        <f t="shared" si="1254"/>
        <v>0</v>
      </c>
      <c r="BJ454" s="157">
        <f t="shared" si="1255"/>
        <v>0</v>
      </c>
      <c r="BK454" s="158">
        <f t="shared" si="1255"/>
        <v>0</v>
      </c>
      <c r="BL454" s="157">
        <f t="shared" si="1256"/>
        <v>0</v>
      </c>
      <c r="BM454" s="158">
        <f t="shared" si="1256"/>
        <v>0</v>
      </c>
      <c r="BN454" s="155">
        <v>11</v>
      </c>
      <c r="BO454" s="156">
        <v>30</v>
      </c>
      <c r="BP454" s="157">
        <f t="shared" si="1257"/>
        <v>0</v>
      </c>
      <c r="BQ454" s="158">
        <f t="shared" si="1257"/>
        <v>0</v>
      </c>
      <c r="BR454" s="155">
        <v>7</v>
      </c>
      <c r="BS454" s="156">
        <v>11</v>
      </c>
      <c r="BT454" s="157">
        <f t="shared" si="1258"/>
        <v>0</v>
      </c>
      <c r="BU454" s="158">
        <f t="shared" si="1258"/>
        <v>0</v>
      </c>
      <c r="BV454" s="155"/>
      <c r="BW454" s="156"/>
      <c r="BX454" s="157">
        <f t="shared" si="1259"/>
        <v>0</v>
      </c>
      <c r="BY454" s="158">
        <f t="shared" si="1259"/>
        <v>0</v>
      </c>
      <c r="BZ454" s="157">
        <f t="shared" si="1260"/>
        <v>18</v>
      </c>
      <c r="CA454" s="158">
        <f t="shared" si="1260"/>
        <v>41</v>
      </c>
      <c r="CB454" s="157">
        <f t="shared" si="1261"/>
        <v>0</v>
      </c>
      <c r="CC454" s="158">
        <f t="shared" si="1261"/>
        <v>0</v>
      </c>
      <c r="CD454" s="155">
        <v>4.5999999999999996</v>
      </c>
      <c r="CE454" s="156">
        <v>4.9000000000000004</v>
      </c>
      <c r="CF454" s="157">
        <f t="shared" si="1262"/>
        <v>50.599999999999994</v>
      </c>
      <c r="CG454" s="158">
        <f t="shared" si="1262"/>
        <v>147</v>
      </c>
      <c r="CH454" s="155">
        <v>7.7</v>
      </c>
      <c r="CI454" s="156">
        <v>5.7</v>
      </c>
      <c r="CJ454" s="157">
        <f t="shared" si="1263"/>
        <v>53.9</v>
      </c>
      <c r="CK454" s="158">
        <f t="shared" si="1263"/>
        <v>62.7</v>
      </c>
      <c r="CL454" s="155"/>
      <c r="CM454" s="156"/>
      <c r="CN454" s="157">
        <f t="shared" si="1264"/>
        <v>0</v>
      </c>
      <c r="CO454" s="158">
        <f t="shared" si="1264"/>
        <v>0</v>
      </c>
      <c r="CP454" s="157">
        <f t="shared" si="1265"/>
        <v>5.8055555555555554</v>
      </c>
      <c r="CQ454" s="158">
        <f t="shared" si="1265"/>
        <v>5.1146341463414631</v>
      </c>
      <c r="CR454" s="157">
        <f t="shared" si="1266"/>
        <v>104.5</v>
      </c>
      <c r="CS454" s="158">
        <f t="shared" si="1266"/>
        <v>209.7</v>
      </c>
      <c r="CT454" s="155"/>
      <c r="CU454" s="156"/>
      <c r="CV454" s="157">
        <f t="shared" si="1267"/>
        <v>0</v>
      </c>
      <c r="CW454" s="158">
        <f t="shared" si="1267"/>
        <v>0</v>
      </c>
      <c r="CX454" s="155"/>
      <c r="CY454" s="156"/>
      <c r="CZ454" s="157">
        <f t="shared" si="1268"/>
        <v>0</v>
      </c>
      <c r="DA454" s="158">
        <f t="shared" si="1268"/>
        <v>0</v>
      </c>
      <c r="DB454" s="155"/>
      <c r="DC454" s="156"/>
      <c r="DD454" s="157">
        <f t="shared" si="1269"/>
        <v>0</v>
      </c>
      <c r="DE454" s="158">
        <f t="shared" si="1269"/>
        <v>0</v>
      </c>
      <c r="DF454" s="157">
        <f t="shared" si="1270"/>
        <v>0</v>
      </c>
      <c r="DG454" s="158">
        <f t="shared" si="1270"/>
        <v>0</v>
      </c>
      <c r="DH454" s="157">
        <f t="shared" si="1271"/>
        <v>0</v>
      </c>
      <c r="DI454" s="158">
        <f t="shared" si="1271"/>
        <v>0</v>
      </c>
      <c r="DJ454" s="157">
        <f t="shared" si="1272"/>
        <v>29</v>
      </c>
      <c r="DK454" s="158">
        <f t="shared" si="1272"/>
        <v>44</v>
      </c>
      <c r="DL454" s="157">
        <f t="shared" si="1272"/>
        <v>0</v>
      </c>
      <c r="DM454" s="158">
        <f t="shared" si="1272"/>
        <v>0</v>
      </c>
      <c r="DN454" s="157">
        <f t="shared" si="1273"/>
        <v>5.0827586206896553</v>
      </c>
      <c r="DO454" s="158">
        <f t="shared" si="1273"/>
        <v>4.961363636363636</v>
      </c>
      <c r="DP454" s="157">
        <f t="shared" si="1274"/>
        <v>147.4</v>
      </c>
      <c r="DQ454" s="158">
        <f t="shared" si="1274"/>
        <v>218.29999999999998</v>
      </c>
      <c r="DR454" s="157">
        <f t="shared" si="1275"/>
        <v>0</v>
      </c>
      <c r="DS454" s="158">
        <f t="shared" si="1275"/>
        <v>0</v>
      </c>
      <c r="DT454" s="157">
        <f t="shared" si="1276"/>
        <v>0</v>
      </c>
      <c r="DU454" s="158">
        <f t="shared" si="1276"/>
        <v>0</v>
      </c>
      <c r="DV454" s="155">
        <v>30</v>
      </c>
      <c r="DW454" s="156">
        <v>17</v>
      </c>
      <c r="DX454" s="157">
        <f t="shared" si="1277"/>
        <v>0</v>
      </c>
      <c r="DY454" s="158">
        <f t="shared" si="1277"/>
        <v>0</v>
      </c>
      <c r="DZ454" s="155">
        <v>11</v>
      </c>
      <c r="EA454" s="156">
        <v>10</v>
      </c>
      <c r="EB454" s="157">
        <f t="shared" si="1278"/>
        <v>0</v>
      </c>
      <c r="EC454" s="158">
        <f t="shared" si="1278"/>
        <v>0</v>
      </c>
      <c r="ED454" s="155"/>
      <c r="EE454" s="156"/>
      <c r="EF454" s="157">
        <f t="shared" si="1279"/>
        <v>0</v>
      </c>
      <c r="EG454" s="158">
        <f t="shared" si="1279"/>
        <v>0</v>
      </c>
      <c r="EH454" s="157">
        <f t="shared" si="1280"/>
        <v>41</v>
      </c>
      <c r="EI454" s="158">
        <f t="shared" si="1280"/>
        <v>27</v>
      </c>
      <c r="EJ454" s="157">
        <f t="shared" si="1281"/>
        <v>0</v>
      </c>
      <c r="EK454" s="158">
        <f t="shared" si="1281"/>
        <v>0</v>
      </c>
      <c r="EL454" s="155">
        <v>3.3</v>
      </c>
      <c r="EM454" s="156">
        <v>3</v>
      </c>
      <c r="EN454" s="157">
        <f t="shared" si="1282"/>
        <v>99</v>
      </c>
      <c r="EO454" s="158">
        <f t="shared" si="1282"/>
        <v>51</v>
      </c>
      <c r="EP454" s="155">
        <v>6.3</v>
      </c>
      <c r="EQ454" s="156">
        <v>5.6</v>
      </c>
      <c r="ER454" s="157">
        <f t="shared" si="1283"/>
        <v>69.3</v>
      </c>
      <c r="ES454" s="158">
        <f t="shared" si="1283"/>
        <v>56</v>
      </c>
      <c r="ET454" s="155"/>
      <c r="EU454" s="156"/>
      <c r="EV454" s="157">
        <f t="shared" si="1284"/>
        <v>0</v>
      </c>
      <c r="EW454" s="158">
        <f t="shared" si="1284"/>
        <v>0</v>
      </c>
      <c r="EX454" s="157">
        <f t="shared" si="1285"/>
        <v>4.1048780487804883</v>
      </c>
      <c r="EY454" s="158">
        <f t="shared" si="1285"/>
        <v>3.9629629629629628</v>
      </c>
      <c r="EZ454" s="157">
        <f t="shared" si="1286"/>
        <v>168.3</v>
      </c>
      <c r="FA454" s="158">
        <f t="shared" si="1286"/>
        <v>107</v>
      </c>
      <c r="FB454" s="155"/>
      <c r="FC454" s="156"/>
      <c r="FD454" s="157">
        <f t="shared" si="1287"/>
        <v>0</v>
      </c>
      <c r="FE454" s="158">
        <f t="shared" si="1287"/>
        <v>0</v>
      </c>
      <c r="FF454" s="155"/>
      <c r="FG454" s="156"/>
      <c r="FH454" s="157">
        <f t="shared" si="1288"/>
        <v>0</v>
      </c>
      <c r="FI454" s="158">
        <f t="shared" si="1288"/>
        <v>0</v>
      </c>
      <c r="FJ454" s="155"/>
      <c r="FK454" s="156"/>
      <c r="FL454" s="157">
        <f t="shared" si="1289"/>
        <v>0</v>
      </c>
      <c r="FM454" s="158">
        <f t="shared" si="1289"/>
        <v>0</v>
      </c>
      <c r="FN454" s="157">
        <f t="shared" si="1290"/>
        <v>0</v>
      </c>
      <c r="FO454" s="158">
        <f t="shared" si="1290"/>
        <v>0</v>
      </c>
      <c r="FP454" s="157">
        <f t="shared" si="1291"/>
        <v>0</v>
      </c>
      <c r="FQ454" s="158">
        <f t="shared" si="1291"/>
        <v>0</v>
      </c>
      <c r="FR454" s="155">
        <v>9</v>
      </c>
      <c r="FS454" s="156">
        <v>10</v>
      </c>
      <c r="FT454" s="157">
        <f t="shared" si="1292"/>
        <v>0</v>
      </c>
      <c r="FU454" s="158">
        <f t="shared" si="1292"/>
        <v>0</v>
      </c>
      <c r="FV454" s="155">
        <v>3.8</v>
      </c>
      <c r="FW454" s="156">
        <v>4.3</v>
      </c>
      <c r="FX454" s="157">
        <f t="shared" si="1293"/>
        <v>34.199999999999996</v>
      </c>
      <c r="FY454" s="158">
        <f t="shared" si="1293"/>
        <v>43</v>
      </c>
      <c r="FZ454" s="155"/>
      <c r="GA454" s="156"/>
      <c r="GB454" s="157">
        <f t="shared" si="1294"/>
        <v>0</v>
      </c>
      <c r="GC454" s="158">
        <f t="shared" si="1294"/>
        <v>0</v>
      </c>
      <c r="GD454" s="157">
        <f t="shared" si="1295"/>
        <v>52</v>
      </c>
      <c r="GE454" s="158">
        <f t="shared" si="1295"/>
        <v>49</v>
      </c>
      <c r="GF454" s="157">
        <f t="shared" si="1295"/>
        <v>0</v>
      </c>
      <c r="GG454" s="158">
        <f t="shared" si="1295"/>
        <v>0</v>
      </c>
      <c r="GH454" s="157">
        <f t="shared" si="1296"/>
        <v>192.5</v>
      </c>
      <c r="GI454" s="158">
        <f t="shared" si="1296"/>
        <v>204.6</v>
      </c>
      <c r="GJ454" s="157" t="str">
        <f t="shared" si="1297"/>
        <v/>
      </c>
      <c r="GK454" s="158" t="str">
        <f t="shared" si="1297"/>
        <v/>
      </c>
      <c r="GL454" s="157">
        <f t="shared" si="1298"/>
        <v>18</v>
      </c>
      <c r="GM454" s="158">
        <f t="shared" si="1298"/>
        <v>22</v>
      </c>
      <c r="GN454" s="157">
        <f t="shared" si="1298"/>
        <v>0</v>
      </c>
      <c r="GO454" s="158">
        <f t="shared" si="1298"/>
        <v>0</v>
      </c>
      <c r="GP454" s="157">
        <f t="shared" si="1299"/>
        <v>123.19999999999999</v>
      </c>
      <c r="GQ454" s="158">
        <f t="shared" si="1299"/>
        <v>120.7</v>
      </c>
      <c r="GR454" s="157">
        <f t="shared" si="1300"/>
        <v>0</v>
      </c>
      <c r="GS454" s="158">
        <f t="shared" si="1300"/>
        <v>0</v>
      </c>
      <c r="GT454" s="157">
        <f t="shared" si="1301"/>
        <v>70</v>
      </c>
      <c r="GU454" s="158">
        <f t="shared" si="1301"/>
        <v>71</v>
      </c>
      <c r="GV454" s="157">
        <f t="shared" si="1301"/>
        <v>0</v>
      </c>
      <c r="GW454" s="158">
        <f t="shared" si="1301"/>
        <v>0</v>
      </c>
      <c r="GX454" s="157">
        <f t="shared" si="1302"/>
        <v>315.7</v>
      </c>
      <c r="GY454" s="158">
        <f t="shared" si="1302"/>
        <v>325.3</v>
      </c>
      <c r="GZ454" s="157" t="str">
        <f t="shared" si="1302"/>
        <v/>
      </c>
      <c r="HA454" s="158" t="str">
        <f t="shared" si="1302"/>
        <v/>
      </c>
      <c r="HB454" s="157">
        <f t="shared" si="1303"/>
        <v>0</v>
      </c>
      <c r="HC454" s="158">
        <f t="shared" si="1303"/>
        <v>0</v>
      </c>
      <c r="HD454" s="157">
        <f t="shared" si="1303"/>
        <v>0</v>
      </c>
      <c r="HE454" s="158">
        <f t="shared" si="1303"/>
        <v>0</v>
      </c>
      <c r="HF454" s="157" t="str">
        <f t="shared" si="1304"/>
        <v/>
      </c>
      <c r="HG454" s="158" t="str">
        <f t="shared" si="1304"/>
        <v/>
      </c>
      <c r="HH454" s="157" t="str">
        <f t="shared" si="1305"/>
        <v/>
      </c>
      <c r="HI454" s="158" t="str">
        <f t="shared" si="1305"/>
        <v/>
      </c>
      <c r="HJ454" s="157">
        <f t="shared" si="1306"/>
        <v>349.90000000000003</v>
      </c>
      <c r="HK454" s="158">
        <f t="shared" si="1306"/>
        <v>368.29999999999995</v>
      </c>
      <c r="HL454" s="157" t="str">
        <f t="shared" si="1307"/>
        <v/>
      </c>
      <c r="HM454" s="158" t="str">
        <f t="shared" si="1307"/>
        <v/>
      </c>
    </row>
    <row r="455" spans="1:221">
      <c r="A455" s="280" t="s">
        <v>852</v>
      </c>
      <c r="B455" s="282" t="s">
        <v>871</v>
      </c>
      <c r="C455" s="281"/>
      <c r="D455" s="228">
        <v>444954</v>
      </c>
      <c r="E455" s="228">
        <v>10</v>
      </c>
      <c r="F455" s="155">
        <v>387</v>
      </c>
      <c r="G455" s="156">
        <v>387</v>
      </c>
      <c r="H455" s="155">
        <v>4</v>
      </c>
      <c r="I455" s="156">
        <v>13</v>
      </c>
      <c r="J455" s="157">
        <f t="shared" si="1240"/>
        <v>383</v>
      </c>
      <c r="K455" s="158">
        <f t="shared" si="1240"/>
        <v>374</v>
      </c>
      <c r="L455" s="155">
        <v>60</v>
      </c>
      <c r="M455" s="156">
        <v>60</v>
      </c>
      <c r="N455" s="157">
        <f t="shared" si="1241"/>
        <v>383</v>
      </c>
      <c r="O455" s="158">
        <f t="shared" si="1241"/>
        <v>374</v>
      </c>
      <c r="P455" s="199">
        <f t="shared" si="1241"/>
        <v>0</v>
      </c>
      <c r="Q455" s="181">
        <f t="shared" si="1241"/>
        <v>0</v>
      </c>
      <c r="R455" s="155">
        <v>14</v>
      </c>
      <c r="S455" s="156">
        <v>13</v>
      </c>
      <c r="T455" s="157">
        <f t="shared" si="1242"/>
        <v>0</v>
      </c>
      <c r="U455" s="158">
        <f t="shared" si="1242"/>
        <v>0</v>
      </c>
      <c r="V455" s="155">
        <v>1</v>
      </c>
      <c r="W455" s="156"/>
      <c r="X455" s="157">
        <f t="shared" si="1243"/>
        <v>0</v>
      </c>
      <c r="Y455" s="158">
        <f t="shared" si="1243"/>
        <v>0</v>
      </c>
      <c r="Z455" s="155"/>
      <c r="AA455" s="156"/>
      <c r="AB455" s="157">
        <f t="shared" si="1244"/>
        <v>0</v>
      </c>
      <c r="AC455" s="158">
        <f t="shared" si="1244"/>
        <v>0</v>
      </c>
      <c r="AD455" s="157">
        <f t="shared" si="1245"/>
        <v>15</v>
      </c>
      <c r="AE455" s="158">
        <f t="shared" si="1245"/>
        <v>13</v>
      </c>
      <c r="AF455" s="157">
        <f t="shared" si="1246"/>
        <v>0</v>
      </c>
      <c r="AG455" s="158">
        <f t="shared" si="1246"/>
        <v>0</v>
      </c>
      <c r="AH455" s="155">
        <v>3.8</v>
      </c>
      <c r="AI455" s="156">
        <v>3.3</v>
      </c>
      <c r="AJ455" s="157">
        <f t="shared" si="1247"/>
        <v>53.199999999999996</v>
      </c>
      <c r="AK455" s="157">
        <f t="shared" si="1247"/>
        <v>42.9</v>
      </c>
      <c r="AL455" s="155">
        <v>4</v>
      </c>
      <c r="AM455" s="156"/>
      <c r="AN455" s="157">
        <f t="shared" si="1248"/>
        <v>4</v>
      </c>
      <c r="AO455" s="157">
        <f t="shared" si="1248"/>
        <v>0</v>
      </c>
      <c r="AP455" s="155"/>
      <c r="AQ455" s="156"/>
      <c r="AR455" s="157">
        <f t="shared" si="1249"/>
        <v>0</v>
      </c>
      <c r="AS455" s="158">
        <f t="shared" si="1249"/>
        <v>0</v>
      </c>
      <c r="AT455" s="157">
        <f t="shared" si="1250"/>
        <v>3.813333333333333</v>
      </c>
      <c r="AU455" s="158">
        <f t="shared" si="1250"/>
        <v>3.3</v>
      </c>
      <c r="AV455" s="157">
        <f t="shared" si="1251"/>
        <v>57.199999999999996</v>
      </c>
      <c r="AW455" s="158">
        <f t="shared" si="1251"/>
        <v>42.9</v>
      </c>
      <c r="AX455" s="155"/>
      <c r="AY455" s="156"/>
      <c r="AZ455" s="157">
        <f t="shared" si="1252"/>
        <v>0</v>
      </c>
      <c r="BA455" s="158">
        <f t="shared" si="1252"/>
        <v>0</v>
      </c>
      <c r="BB455" s="155"/>
      <c r="BC455" s="156"/>
      <c r="BD455" s="157">
        <f t="shared" si="1253"/>
        <v>0</v>
      </c>
      <c r="BE455" s="158">
        <f t="shared" si="1253"/>
        <v>0</v>
      </c>
      <c r="BF455" s="155"/>
      <c r="BG455" s="156"/>
      <c r="BH455" s="157">
        <f t="shared" si="1254"/>
        <v>0</v>
      </c>
      <c r="BI455" s="158">
        <f t="shared" si="1254"/>
        <v>0</v>
      </c>
      <c r="BJ455" s="157">
        <f t="shared" si="1255"/>
        <v>0</v>
      </c>
      <c r="BK455" s="158">
        <f t="shared" si="1255"/>
        <v>0</v>
      </c>
      <c r="BL455" s="157">
        <f t="shared" si="1256"/>
        <v>0</v>
      </c>
      <c r="BM455" s="158">
        <f t="shared" si="1256"/>
        <v>0</v>
      </c>
      <c r="BN455" s="155">
        <v>117</v>
      </c>
      <c r="BO455" s="156">
        <v>124</v>
      </c>
      <c r="BP455" s="157">
        <f t="shared" si="1257"/>
        <v>0</v>
      </c>
      <c r="BQ455" s="158">
        <f t="shared" si="1257"/>
        <v>0</v>
      </c>
      <c r="BR455" s="155">
        <v>35</v>
      </c>
      <c r="BS455" s="156">
        <v>35</v>
      </c>
      <c r="BT455" s="157">
        <f t="shared" si="1258"/>
        <v>0</v>
      </c>
      <c r="BU455" s="158">
        <f t="shared" si="1258"/>
        <v>0</v>
      </c>
      <c r="BV455" s="155"/>
      <c r="BW455" s="156"/>
      <c r="BX455" s="157">
        <f t="shared" si="1259"/>
        <v>0</v>
      </c>
      <c r="BY455" s="158">
        <f t="shared" si="1259"/>
        <v>0</v>
      </c>
      <c r="BZ455" s="157">
        <f t="shared" si="1260"/>
        <v>152</v>
      </c>
      <c r="CA455" s="158">
        <f t="shared" si="1260"/>
        <v>159</v>
      </c>
      <c r="CB455" s="157">
        <f t="shared" si="1261"/>
        <v>0</v>
      </c>
      <c r="CC455" s="158">
        <f t="shared" si="1261"/>
        <v>0</v>
      </c>
      <c r="CD455" s="155">
        <v>3.7</v>
      </c>
      <c r="CE455" s="156">
        <v>3.6</v>
      </c>
      <c r="CF455" s="157">
        <f t="shared" si="1262"/>
        <v>432.90000000000003</v>
      </c>
      <c r="CG455" s="158">
        <f t="shared" si="1262"/>
        <v>446.40000000000003</v>
      </c>
      <c r="CH455" s="155">
        <v>4.2</v>
      </c>
      <c r="CI455" s="156">
        <v>4.3</v>
      </c>
      <c r="CJ455" s="157">
        <f t="shared" si="1263"/>
        <v>147</v>
      </c>
      <c r="CK455" s="158">
        <f t="shared" si="1263"/>
        <v>150.5</v>
      </c>
      <c r="CL455" s="155"/>
      <c r="CM455" s="156"/>
      <c r="CN455" s="157">
        <f t="shared" si="1264"/>
        <v>0</v>
      </c>
      <c r="CO455" s="158">
        <f t="shared" si="1264"/>
        <v>0</v>
      </c>
      <c r="CP455" s="157">
        <f t="shared" si="1265"/>
        <v>3.8151315789473692</v>
      </c>
      <c r="CQ455" s="158">
        <f t="shared" si="1265"/>
        <v>3.7540880503144658</v>
      </c>
      <c r="CR455" s="157">
        <f t="shared" si="1266"/>
        <v>579.90000000000009</v>
      </c>
      <c r="CS455" s="158">
        <f t="shared" si="1266"/>
        <v>596.90000000000009</v>
      </c>
      <c r="CT455" s="155"/>
      <c r="CU455" s="156"/>
      <c r="CV455" s="157">
        <f t="shared" si="1267"/>
        <v>0</v>
      </c>
      <c r="CW455" s="158">
        <f t="shared" si="1267"/>
        <v>0</v>
      </c>
      <c r="CX455" s="155"/>
      <c r="CY455" s="156"/>
      <c r="CZ455" s="157">
        <f t="shared" si="1268"/>
        <v>0</v>
      </c>
      <c r="DA455" s="158">
        <f t="shared" si="1268"/>
        <v>0</v>
      </c>
      <c r="DB455" s="155"/>
      <c r="DC455" s="156"/>
      <c r="DD455" s="157">
        <f t="shared" si="1269"/>
        <v>0</v>
      </c>
      <c r="DE455" s="158">
        <f t="shared" si="1269"/>
        <v>0</v>
      </c>
      <c r="DF455" s="157">
        <f t="shared" si="1270"/>
        <v>0</v>
      </c>
      <c r="DG455" s="158">
        <f t="shared" si="1270"/>
        <v>0</v>
      </c>
      <c r="DH455" s="157">
        <f t="shared" si="1271"/>
        <v>0</v>
      </c>
      <c r="DI455" s="158">
        <f t="shared" si="1271"/>
        <v>0</v>
      </c>
      <c r="DJ455" s="157">
        <f t="shared" si="1272"/>
        <v>167</v>
      </c>
      <c r="DK455" s="158">
        <f t="shared" si="1272"/>
        <v>172</v>
      </c>
      <c r="DL455" s="157">
        <f t="shared" si="1272"/>
        <v>0</v>
      </c>
      <c r="DM455" s="158">
        <f t="shared" si="1272"/>
        <v>0</v>
      </c>
      <c r="DN455" s="157">
        <f t="shared" si="1273"/>
        <v>3.8149700598802405</v>
      </c>
      <c r="DO455" s="158">
        <f t="shared" si="1273"/>
        <v>3.7197674418604656</v>
      </c>
      <c r="DP455" s="157">
        <f t="shared" si="1274"/>
        <v>637.10000000000014</v>
      </c>
      <c r="DQ455" s="158">
        <f t="shared" si="1274"/>
        <v>639.80000000000007</v>
      </c>
      <c r="DR455" s="157">
        <f t="shared" si="1275"/>
        <v>0</v>
      </c>
      <c r="DS455" s="158">
        <f t="shared" si="1275"/>
        <v>0</v>
      </c>
      <c r="DT455" s="157">
        <f t="shared" si="1276"/>
        <v>0</v>
      </c>
      <c r="DU455" s="158">
        <f t="shared" si="1276"/>
        <v>0</v>
      </c>
      <c r="DV455" s="155">
        <v>114</v>
      </c>
      <c r="DW455" s="156">
        <v>112</v>
      </c>
      <c r="DX455" s="157">
        <f t="shared" si="1277"/>
        <v>0</v>
      </c>
      <c r="DY455" s="158">
        <f t="shared" si="1277"/>
        <v>0</v>
      </c>
      <c r="DZ455" s="155">
        <v>75</v>
      </c>
      <c r="EA455" s="156">
        <v>72</v>
      </c>
      <c r="EB455" s="157">
        <f t="shared" si="1278"/>
        <v>0</v>
      </c>
      <c r="EC455" s="158">
        <f t="shared" si="1278"/>
        <v>0</v>
      </c>
      <c r="ED455" s="155"/>
      <c r="EE455" s="156"/>
      <c r="EF455" s="157">
        <f t="shared" si="1279"/>
        <v>0</v>
      </c>
      <c r="EG455" s="158">
        <f t="shared" si="1279"/>
        <v>0</v>
      </c>
      <c r="EH455" s="157">
        <f t="shared" si="1280"/>
        <v>189</v>
      </c>
      <c r="EI455" s="158">
        <f t="shared" si="1280"/>
        <v>184</v>
      </c>
      <c r="EJ455" s="157">
        <f t="shared" si="1281"/>
        <v>0</v>
      </c>
      <c r="EK455" s="158">
        <f t="shared" si="1281"/>
        <v>0</v>
      </c>
      <c r="EL455" s="155">
        <v>4.4000000000000004</v>
      </c>
      <c r="EM455" s="156">
        <v>4.0999999999999996</v>
      </c>
      <c r="EN455" s="157">
        <f t="shared" si="1282"/>
        <v>501.6</v>
      </c>
      <c r="EO455" s="158">
        <f t="shared" si="1282"/>
        <v>459.19999999999993</v>
      </c>
      <c r="EP455" s="155">
        <v>3.2</v>
      </c>
      <c r="EQ455" s="156">
        <v>3.2</v>
      </c>
      <c r="ER455" s="157">
        <f t="shared" si="1283"/>
        <v>240</v>
      </c>
      <c r="ES455" s="158">
        <f t="shared" si="1283"/>
        <v>230.4</v>
      </c>
      <c r="ET455" s="155"/>
      <c r="EU455" s="156"/>
      <c r="EV455" s="157">
        <f t="shared" si="1284"/>
        <v>0</v>
      </c>
      <c r="EW455" s="158">
        <f t="shared" si="1284"/>
        <v>0</v>
      </c>
      <c r="EX455" s="157">
        <f t="shared" si="1285"/>
        <v>3.9238095238095241</v>
      </c>
      <c r="EY455" s="158">
        <f t="shared" si="1285"/>
        <v>3.7478260869565214</v>
      </c>
      <c r="EZ455" s="157">
        <f t="shared" si="1286"/>
        <v>741.6</v>
      </c>
      <c r="FA455" s="158">
        <f t="shared" si="1286"/>
        <v>689.59999999999991</v>
      </c>
      <c r="FB455" s="155"/>
      <c r="FC455" s="156"/>
      <c r="FD455" s="157">
        <f t="shared" si="1287"/>
        <v>0</v>
      </c>
      <c r="FE455" s="158">
        <f t="shared" si="1287"/>
        <v>0</v>
      </c>
      <c r="FF455" s="155"/>
      <c r="FG455" s="156"/>
      <c r="FH455" s="157">
        <f t="shared" si="1288"/>
        <v>0</v>
      </c>
      <c r="FI455" s="158">
        <f t="shared" si="1288"/>
        <v>0</v>
      </c>
      <c r="FJ455" s="155"/>
      <c r="FK455" s="156"/>
      <c r="FL455" s="157">
        <f t="shared" si="1289"/>
        <v>0</v>
      </c>
      <c r="FM455" s="158">
        <f t="shared" si="1289"/>
        <v>0</v>
      </c>
      <c r="FN455" s="157">
        <f t="shared" si="1290"/>
        <v>0</v>
      </c>
      <c r="FO455" s="158">
        <f t="shared" si="1290"/>
        <v>0</v>
      </c>
      <c r="FP455" s="157">
        <f t="shared" si="1291"/>
        <v>0</v>
      </c>
      <c r="FQ455" s="158">
        <f t="shared" si="1291"/>
        <v>0</v>
      </c>
      <c r="FR455" s="155">
        <v>27</v>
      </c>
      <c r="FS455" s="156">
        <v>18</v>
      </c>
      <c r="FT455" s="157">
        <f t="shared" si="1292"/>
        <v>0</v>
      </c>
      <c r="FU455" s="158">
        <f t="shared" si="1292"/>
        <v>0</v>
      </c>
      <c r="FV455" s="155">
        <v>7.3</v>
      </c>
      <c r="FW455" s="156">
        <v>10.3</v>
      </c>
      <c r="FX455" s="157">
        <f t="shared" si="1293"/>
        <v>197.1</v>
      </c>
      <c r="FY455" s="158">
        <f t="shared" si="1293"/>
        <v>185.4</v>
      </c>
      <c r="FZ455" s="155"/>
      <c r="GA455" s="156"/>
      <c r="GB455" s="157">
        <f t="shared" si="1294"/>
        <v>0</v>
      </c>
      <c r="GC455" s="158">
        <f t="shared" si="1294"/>
        <v>0</v>
      </c>
      <c r="GD455" s="157">
        <f t="shared" si="1295"/>
        <v>245</v>
      </c>
      <c r="GE455" s="158">
        <f t="shared" si="1295"/>
        <v>249</v>
      </c>
      <c r="GF455" s="157">
        <f t="shared" si="1295"/>
        <v>0</v>
      </c>
      <c r="GG455" s="158">
        <f t="shared" si="1295"/>
        <v>0</v>
      </c>
      <c r="GH455" s="157">
        <f t="shared" si="1296"/>
        <v>987.7</v>
      </c>
      <c r="GI455" s="158">
        <f t="shared" si="1296"/>
        <v>948.5</v>
      </c>
      <c r="GJ455" s="157" t="str">
        <f t="shared" si="1297"/>
        <v/>
      </c>
      <c r="GK455" s="158" t="str">
        <f t="shared" si="1297"/>
        <v/>
      </c>
      <c r="GL455" s="157">
        <f t="shared" si="1298"/>
        <v>111</v>
      </c>
      <c r="GM455" s="158">
        <f t="shared" si="1298"/>
        <v>107</v>
      </c>
      <c r="GN455" s="157">
        <f t="shared" si="1298"/>
        <v>0</v>
      </c>
      <c r="GO455" s="158">
        <f t="shared" si="1298"/>
        <v>0</v>
      </c>
      <c r="GP455" s="157">
        <f t="shared" si="1299"/>
        <v>391</v>
      </c>
      <c r="GQ455" s="158">
        <f t="shared" si="1299"/>
        <v>380.9</v>
      </c>
      <c r="GR455" s="157">
        <f t="shared" si="1300"/>
        <v>0</v>
      </c>
      <c r="GS455" s="158">
        <f t="shared" si="1300"/>
        <v>0</v>
      </c>
      <c r="GT455" s="157">
        <f t="shared" si="1301"/>
        <v>356</v>
      </c>
      <c r="GU455" s="158">
        <f t="shared" si="1301"/>
        <v>356</v>
      </c>
      <c r="GV455" s="157">
        <f t="shared" si="1301"/>
        <v>0</v>
      </c>
      <c r="GW455" s="158">
        <f t="shared" si="1301"/>
        <v>0</v>
      </c>
      <c r="GX455" s="157">
        <f t="shared" si="1302"/>
        <v>1378.7</v>
      </c>
      <c r="GY455" s="158">
        <f t="shared" si="1302"/>
        <v>1329.4</v>
      </c>
      <c r="GZ455" s="157" t="str">
        <f t="shared" si="1302"/>
        <v/>
      </c>
      <c r="HA455" s="158" t="str">
        <f t="shared" si="1302"/>
        <v/>
      </c>
      <c r="HB455" s="157">
        <f t="shared" si="1303"/>
        <v>0</v>
      </c>
      <c r="HC455" s="158">
        <f t="shared" si="1303"/>
        <v>0</v>
      </c>
      <c r="HD455" s="157">
        <f t="shared" si="1303"/>
        <v>0</v>
      </c>
      <c r="HE455" s="158">
        <f t="shared" si="1303"/>
        <v>0</v>
      </c>
      <c r="HF455" s="157" t="str">
        <f t="shared" si="1304"/>
        <v/>
      </c>
      <c r="HG455" s="158" t="str">
        <f t="shared" si="1304"/>
        <v/>
      </c>
      <c r="HH455" s="157" t="str">
        <f t="shared" si="1305"/>
        <v/>
      </c>
      <c r="HI455" s="158" t="str">
        <f t="shared" si="1305"/>
        <v/>
      </c>
      <c r="HJ455" s="157">
        <f t="shared" si="1306"/>
        <v>1575.8000000000002</v>
      </c>
      <c r="HK455" s="158">
        <f t="shared" si="1306"/>
        <v>1514.8000000000002</v>
      </c>
      <c r="HL455" s="157" t="str">
        <f t="shared" si="1307"/>
        <v/>
      </c>
      <c r="HM455" s="158" t="str">
        <f t="shared" si="1307"/>
        <v/>
      </c>
    </row>
    <row r="456" spans="1:221">
      <c r="A456" s="280" t="s">
        <v>852</v>
      </c>
      <c r="B456" s="231" t="s">
        <v>872</v>
      </c>
      <c r="C456" s="281"/>
      <c r="D456" s="228">
        <v>237817</v>
      </c>
      <c r="E456" s="228">
        <v>10</v>
      </c>
      <c r="F456" s="155">
        <v>270</v>
      </c>
      <c r="G456" s="156">
        <v>283</v>
      </c>
      <c r="H456" s="155">
        <v>22</v>
      </c>
      <c r="I456" s="156">
        <v>27</v>
      </c>
      <c r="J456" s="157">
        <f t="shared" si="1240"/>
        <v>248</v>
      </c>
      <c r="K456" s="158">
        <f t="shared" si="1240"/>
        <v>256</v>
      </c>
      <c r="L456" s="155">
        <v>60</v>
      </c>
      <c r="M456" s="156">
        <v>60</v>
      </c>
      <c r="N456" s="157">
        <f t="shared" si="1241"/>
        <v>248</v>
      </c>
      <c r="O456" s="158">
        <f t="shared" si="1241"/>
        <v>256</v>
      </c>
      <c r="P456" s="199">
        <f t="shared" si="1241"/>
        <v>0</v>
      </c>
      <c r="Q456" s="181">
        <f t="shared" si="1241"/>
        <v>0</v>
      </c>
      <c r="R456" s="155">
        <v>28</v>
      </c>
      <c r="S456" s="156">
        <v>22</v>
      </c>
      <c r="T456" s="157">
        <f t="shared" si="1242"/>
        <v>0</v>
      </c>
      <c r="U456" s="158">
        <f t="shared" si="1242"/>
        <v>0</v>
      </c>
      <c r="V456" s="155">
        <v>3</v>
      </c>
      <c r="W456" s="156">
        <v>1</v>
      </c>
      <c r="X456" s="157">
        <f t="shared" si="1243"/>
        <v>0</v>
      </c>
      <c r="Y456" s="158">
        <f t="shared" si="1243"/>
        <v>0</v>
      </c>
      <c r="Z456" s="155"/>
      <c r="AA456" s="156"/>
      <c r="AB456" s="157">
        <f t="shared" si="1244"/>
        <v>0</v>
      </c>
      <c r="AC456" s="158">
        <f t="shared" si="1244"/>
        <v>0</v>
      </c>
      <c r="AD456" s="157">
        <f t="shared" si="1245"/>
        <v>31</v>
      </c>
      <c r="AE456" s="158">
        <f t="shared" si="1245"/>
        <v>23</v>
      </c>
      <c r="AF456" s="157">
        <f t="shared" si="1246"/>
        <v>0</v>
      </c>
      <c r="AG456" s="158">
        <f t="shared" si="1246"/>
        <v>0</v>
      </c>
      <c r="AH456" s="155">
        <v>5.7</v>
      </c>
      <c r="AI456" s="156">
        <v>4</v>
      </c>
      <c r="AJ456" s="157">
        <f t="shared" si="1247"/>
        <v>159.6</v>
      </c>
      <c r="AK456" s="157">
        <f t="shared" si="1247"/>
        <v>88</v>
      </c>
      <c r="AL456" s="155">
        <v>5</v>
      </c>
      <c r="AM456" s="156">
        <v>3.5</v>
      </c>
      <c r="AN456" s="157">
        <f t="shared" si="1248"/>
        <v>15</v>
      </c>
      <c r="AO456" s="157">
        <f t="shared" si="1248"/>
        <v>3.5</v>
      </c>
      <c r="AP456" s="155"/>
      <c r="AQ456" s="156"/>
      <c r="AR456" s="157">
        <f t="shared" si="1249"/>
        <v>0</v>
      </c>
      <c r="AS456" s="158">
        <f t="shared" si="1249"/>
        <v>0</v>
      </c>
      <c r="AT456" s="157">
        <f t="shared" si="1250"/>
        <v>5.6322580645161286</v>
      </c>
      <c r="AU456" s="158">
        <f t="shared" si="1250"/>
        <v>3.9782608695652173</v>
      </c>
      <c r="AV456" s="157">
        <f t="shared" si="1251"/>
        <v>174.6</v>
      </c>
      <c r="AW456" s="158">
        <f t="shared" si="1251"/>
        <v>91.5</v>
      </c>
      <c r="AX456" s="155"/>
      <c r="AY456" s="156"/>
      <c r="AZ456" s="157">
        <f t="shared" si="1252"/>
        <v>0</v>
      </c>
      <c r="BA456" s="158">
        <f t="shared" si="1252"/>
        <v>0</v>
      </c>
      <c r="BB456" s="155"/>
      <c r="BC456" s="156"/>
      <c r="BD456" s="157">
        <f t="shared" si="1253"/>
        <v>0</v>
      </c>
      <c r="BE456" s="158">
        <f t="shared" si="1253"/>
        <v>0</v>
      </c>
      <c r="BF456" s="155"/>
      <c r="BG456" s="156"/>
      <c r="BH456" s="157">
        <f t="shared" si="1254"/>
        <v>0</v>
      </c>
      <c r="BI456" s="158">
        <f t="shared" si="1254"/>
        <v>0</v>
      </c>
      <c r="BJ456" s="157">
        <f t="shared" si="1255"/>
        <v>0</v>
      </c>
      <c r="BK456" s="158">
        <f t="shared" si="1255"/>
        <v>0</v>
      </c>
      <c r="BL456" s="157">
        <f t="shared" si="1256"/>
        <v>0</v>
      </c>
      <c r="BM456" s="158">
        <f t="shared" si="1256"/>
        <v>0</v>
      </c>
      <c r="BN456" s="155">
        <v>118</v>
      </c>
      <c r="BO456" s="156">
        <v>134</v>
      </c>
      <c r="BP456" s="157">
        <f t="shared" si="1257"/>
        <v>0</v>
      </c>
      <c r="BQ456" s="158">
        <f t="shared" si="1257"/>
        <v>0</v>
      </c>
      <c r="BR456" s="155">
        <v>23</v>
      </c>
      <c r="BS456" s="156">
        <v>21</v>
      </c>
      <c r="BT456" s="157">
        <f t="shared" si="1258"/>
        <v>0</v>
      </c>
      <c r="BU456" s="158">
        <f t="shared" si="1258"/>
        <v>0</v>
      </c>
      <c r="BV456" s="155"/>
      <c r="BW456" s="156"/>
      <c r="BX456" s="157">
        <f t="shared" si="1259"/>
        <v>0</v>
      </c>
      <c r="BY456" s="158">
        <f t="shared" si="1259"/>
        <v>0</v>
      </c>
      <c r="BZ456" s="157">
        <f t="shared" si="1260"/>
        <v>141</v>
      </c>
      <c r="CA456" s="158">
        <f t="shared" si="1260"/>
        <v>155</v>
      </c>
      <c r="CB456" s="157">
        <f t="shared" si="1261"/>
        <v>0</v>
      </c>
      <c r="CC456" s="158">
        <f t="shared" si="1261"/>
        <v>0</v>
      </c>
      <c r="CD456" s="155">
        <v>5.9</v>
      </c>
      <c r="CE456" s="156">
        <v>6.3</v>
      </c>
      <c r="CF456" s="157">
        <f t="shared" si="1262"/>
        <v>696.2</v>
      </c>
      <c r="CG456" s="158">
        <f t="shared" si="1262"/>
        <v>844.19999999999993</v>
      </c>
      <c r="CH456" s="155">
        <v>7.2</v>
      </c>
      <c r="CI456" s="156">
        <v>9.1</v>
      </c>
      <c r="CJ456" s="157">
        <f t="shared" si="1263"/>
        <v>165.6</v>
      </c>
      <c r="CK456" s="158">
        <f t="shared" si="1263"/>
        <v>191.1</v>
      </c>
      <c r="CL456" s="155"/>
      <c r="CM456" s="156"/>
      <c r="CN456" s="157">
        <f t="shared" si="1264"/>
        <v>0</v>
      </c>
      <c r="CO456" s="158">
        <f t="shared" si="1264"/>
        <v>0</v>
      </c>
      <c r="CP456" s="157">
        <f t="shared" si="1265"/>
        <v>6.1120567375886532</v>
      </c>
      <c r="CQ456" s="158">
        <f t="shared" si="1265"/>
        <v>6.6793548387096768</v>
      </c>
      <c r="CR456" s="157">
        <f t="shared" si="1266"/>
        <v>861.80000000000007</v>
      </c>
      <c r="CS456" s="158">
        <f t="shared" si="1266"/>
        <v>1035.3</v>
      </c>
      <c r="CT456" s="155"/>
      <c r="CU456" s="156"/>
      <c r="CV456" s="157">
        <f t="shared" si="1267"/>
        <v>0</v>
      </c>
      <c r="CW456" s="158">
        <f t="shared" si="1267"/>
        <v>0</v>
      </c>
      <c r="CX456" s="155"/>
      <c r="CY456" s="156"/>
      <c r="CZ456" s="157">
        <f t="shared" si="1268"/>
        <v>0</v>
      </c>
      <c r="DA456" s="158">
        <f t="shared" si="1268"/>
        <v>0</v>
      </c>
      <c r="DB456" s="155"/>
      <c r="DC456" s="156"/>
      <c r="DD456" s="157">
        <f t="shared" si="1269"/>
        <v>0</v>
      </c>
      <c r="DE456" s="158">
        <f t="shared" si="1269"/>
        <v>0</v>
      </c>
      <c r="DF456" s="157">
        <f t="shared" si="1270"/>
        <v>0</v>
      </c>
      <c r="DG456" s="158">
        <f t="shared" si="1270"/>
        <v>0</v>
      </c>
      <c r="DH456" s="157">
        <f t="shared" si="1271"/>
        <v>0</v>
      </c>
      <c r="DI456" s="158">
        <f t="shared" si="1271"/>
        <v>0</v>
      </c>
      <c r="DJ456" s="157">
        <f t="shared" si="1272"/>
        <v>172</v>
      </c>
      <c r="DK456" s="158">
        <f t="shared" si="1272"/>
        <v>178</v>
      </c>
      <c r="DL456" s="157">
        <f t="shared" si="1272"/>
        <v>0</v>
      </c>
      <c r="DM456" s="158">
        <f t="shared" si="1272"/>
        <v>0</v>
      </c>
      <c r="DN456" s="157">
        <f t="shared" si="1273"/>
        <v>6.025581395348838</v>
      </c>
      <c r="DO456" s="158">
        <f t="shared" si="1273"/>
        <v>6.3303370786516853</v>
      </c>
      <c r="DP456" s="157">
        <f t="shared" si="1274"/>
        <v>1036.4000000000001</v>
      </c>
      <c r="DQ456" s="158">
        <f t="shared" si="1274"/>
        <v>1126.8</v>
      </c>
      <c r="DR456" s="157">
        <f t="shared" si="1275"/>
        <v>0</v>
      </c>
      <c r="DS456" s="158">
        <f t="shared" si="1275"/>
        <v>0</v>
      </c>
      <c r="DT456" s="157">
        <f t="shared" si="1276"/>
        <v>0</v>
      </c>
      <c r="DU456" s="158">
        <f t="shared" si="1276"/>
        <v>0</v>
      </c>
      <c r="DV456" s="155">
        <v>22</v>
      </c>
      <c r="DW456" s="156">
        <v>24</v>
      </c>
      <c r="DX456" s="157">
        <f t="shared" si="1277"/>
        <v>0</v>
      </c>
      <c r="DY456" s="158">
        <f t="shared" si="1277"/>
        <v>0</v>
      </c>
      <c r="DZ456" s="155">
        <v>7</v>
      </c>
      <c r="EA456" s="156">
        <v>4</v>
      </c>
      <c r="EB456" s="157">
        <f t="shared" si="1278"/>
        <v>0</v>
      </c>
      <c r="EC456" s="158">
        <f t="shared" si="1278"/>
        <v>0</v>
      </c>
      <c r="ED456" s="155"/>
      <c r="EE456" s="156"/>
      <c r="EF456" s="157">
        <f t="shared" si="1279"/>
        <v>0</v>
      </c>
      <c r="EG456" s="158">
        <f t="shared" si="1279"/>
        <v>0</v>
      </c>
      <c r="EH456" s="157">
        <f t="shared" si="1280"/>
        <v>29</v>
      </c>
      <c r="EI456" s="158">
        <f t="shared" si="1280"/>
        <v>28</v>
      </c>
      <c r="EJ456" s="157">
        <f t="shared" si="1281"/>
        <v>0</v>
      </c>
      <c r="EK456" s="158">
        <f t="shared" si="1281"/>
        <v>0</v>
      </c>
      <c r="EL456" s="155">
        <v>5.4</v>
      </c>
      <c r="EM456" s="156">
        <v>5.2</v>
      </c>
      <c r="EN456" s="157">
        <f t="shared" si="1282"/>
        <v>118.80000000000001</v>
      </c>
      <c r="EO456" s="158">
        <f t="shared" si="1282"/>
        <v>124.80000000000001</v>
      </c>
      <c r="EP456" s="155">
        <v>5.3</v>
      </c>
      <c r="EQ456" s="156">
        <v>5.0999999999999996</v>
      </c>
      <c r="ER456" s="157">
        <f t="shared" si="1283"/>
        <v>37.1</v>
      </c>
      <c r="ES456" s="158">
        <f t="shared" si="1283"/>
        <v>20.399999999999999</v>
      </c>
      <c r="ET456" s="155"/>
      <c r="EU456" s="156"/>
      <c r="EV456" s="157">
        <f t="shared" si="1284"/>
        <v>0</v>
      </c>
      <c r="EW456" s="158">
        <f t="shared" si="1284"/>
        <v>0</v>
      </c>
      <c r="EX456" s="157">
        <f t="shared" si="1285"/>
        <v>5.3758620689655174</v>
      </c>
      <c r="EY456" s="158">
        <f t="shared" si="1285"/>
        <v>5.1857142857142859</v>
      </c>
      <c r="EZ456" s="157">
        <f t="shared" si="1286"/>
        <v>155.9</v>
      </c>
      <c r="FA456" s="158">
        <f t="shared" si="1286"/>
        <v>145.20000000000002</v>
      </c>
      <c r="FB456" s="155"/>
      <c r="FC456" s="156"/>
      <c r="FD456" s="157">
        <f t="shared" si="1287"/>
        <v>0</v>
      </c>
      <c r="FE456" s="158">
        <f t="shared" si="1287"/>
        <v>0</v>
      </c>
      <c r="FF456" s="155"/>
      <c r="FG456" s="156"/>
      <c r="FH456" s="157">
        <f t="shared" si="1288"/>
        <v>0</v>
      </c>
      <c r="FI456" s="158">
        <f t="shared" si="1288"/>
        <v>0</v>
      </c>
      <c r="FJ456" s="155"/>
      <c r="FK456" s="156"/>
      <c r="FL456" s="157">
        <f t="shared" si="1289"/>
        <v>0</v>
      </c>
      <c r="FM456" s="158">
        <f t="shared" si="1289"/>
        <v>0</v>
      </c>
      <c r="FN456" s="157">
        <f t="shared" si="1290"/>
        <v>0</v>
      </c>
      <c r="FO456" s="158">
        <f t="shared" si="1290"/>
        <v>0</v>
      </c>
      <c r="FP456" s="157">
        <f t="shared" si="1291"/>
        <v>0</v>
      </c>
      <c r="FQ456" s="158">
        <f t="shared" si="1291"/>
        <v>0</v>
      </c>
      <c r="FR456" s="155">
        <v>47</v>
      </c>
      <c r="FS456" s="156">
        <v>50</v>
      </c>
      <c r="FT456" s="157">
        <f t="shared" si="1292"/>
        <v>0</v>
      </c>
      <c r="FU456" s="158">
        <f t="shared" si="1292"/>
        <v>0</v>
      </c>
      <c r="FV456" s="155">
        <v>7.8</v>
      </c>
      <c r="FW456" s="156">
        <v>7.5</v>
      </c>
      <c r="FX456" s="157">
        <f t="shared" si="1293"/>
        <v>366.59999999999997</v>
      </c>
      <c r="FY456" s="158">
        <f t="shared" si="1293"/>
        <v>375</v>
      </c>
      <c r="FZ456" s="155"/>
      <c r="GA456" s="156"/>
      <c r="GB456" s="157">
        <f t="shared" si="1294"/>
        <v>0</v>
      </c>
      <c r="GC456" s="158">
        <f t="shared" si="1294"/>
        <v>0</v>
      </c>
      <c r="GD456" s="157">
        <f t="shared" si="1295"/>
        <v>168</v>
      </c>
      <c r="GE456" s="158">
        <f t="shared" si="1295"/>
        <v>180</v>
      </c>
      <c r="GF456" s="157">
        <f t="shared" si="1295"/>
        <v>0</v>
      </c>
      <c r="GG456" s="158">
        <f t="shared" si="1295"/>
        <v>0</v>
      </c>
      <c r="GH456" s="157">
        <f t="shared" si="1296"/>
        <v>974.60000000000014</v>
      </c>
      <c r="GI456" s="158">
        <f t="shared" si="1296"/>
        <v>1057</v>
      </c>
      <c r="GJ456" s="157" t="str">
        <f t="shared" si="1297"/>
        <v/>
      </c>
      <c r="GK456" s="158" t="str">
        <f t="shared" si="1297"/>
        <v/>
      </c>
      <c r="GL456" s="157">
        <f t="shared" si="1298"/>
        <v>33</v>
      </c>
      <c r="GM456" s="158">
        <f t="shared" si="1298"/>
        <v>26</v>
      </c>
      <c r="GN456" s="157">
        <f t="shared" si="1298"/>
        <v>0</v>
      </c>
      <c r="GO456" s="158">
        <f t="shared" si="1298"/>
        <v>0</v>
      </c>
      <c r="GP456" s="157">
        <f t="shared" si="1299"/>
        <v>217.7</v>
      </c>
      <c r="GQ456" s="158">
        <f t="shared" si="1299"/>
        <v>215</v>
      </c>
      <c r="GR456" s="157">
        <f t="shared" si="1300"/>
        <v>0</v>
      </c>
      <c r="GS456" s="158">
        <f t="shared" si="1300"/>
        <v>0</v>
      </c>
      <c r="GT456" s="157">
        <f t="shared" si="1301"/>
        <v>201</v>
      </c>
      <c r="GU456" s="158">
        <f t="shared" si="1301"/>
        <v>206</v>
      </c>
      <c r="GV456" s="157">
        <f t="shared" si="1301"/>
        <v>0</v>
      </c>
      <c r="GW456" s="158">
        <f t="shared" si="1301"/>
        <v>0</v>
      </c>
      <c r="GX456" s="157">
        <f t="shared" si="1302"/>
        <v>1192.3000000000002</v>
      </c>
      <c r="GY456" s="158">
        <f t="shared" si="1302"/>
        <v>1272</v>
      </c>
      <c r="GZ456" s="157" t="str">
        <f t="shared" si="1302"/>
        <v/>
      </c>
      <c r="HA456" s="158" t="str">
        <f t="shared" si="1302"/>
        <v/>
      </c>
      <c r="HB456" s="157">
        <f t="shared" si="1303"/>
        <v>0</v>
      </c>
      <c r="HC456" s="158">
        <f t="shared" si="1303"/>
        <v>0</v>
      </c>
      <c r="HD456" s="157">
        <f t="shared" si="1303"/>
        <v>0</v>
      </c>
      <c r="HE456" s="158">
        <f t="shared" si="1303"/>
        <v>0</v>
      </c>
      <c r="HF456" s="157" t="str">
        <f t="shared" si="1304"/>
        <v/>
      </c>
      <c r="HG456" s="158" t="str">
        <f t="shared" si="1304"/>
        <v/>
      </c>
      <c r="HH456" s="157" t="str">
        <f t="shared" si="1305"/>
        <v/>
      </c>
      <c r="HI456" s="158" t="str">
        <f t="shared" si="1305"/>
        <v/>
      </c>
      <c r="HJ456" s="157">
        <f t="shared" si="1306"/>
        <v>1558.9</v>
      </c>
      <c r="HK456" s="158">
        <f t="shared" si="1306"/>
        <v>1647</v>
      </c>
      <c r="HL456" s="157" t="str">
        <f t="shared" si="1307"/>
        <v/>
      </c>
      <c r="HM456" s="158" t="str">
        <f t="shared" si="1307"/>
        <v/>
      </c>
    </row>
    <row r="457" spans="1:221">
      <c r="A457" s="280" t="s">
        <v>852</v>
      </c>
      <c r="B457" s="282" t="s">
        <v>873</v>
      </c>
      <c r="C457" s="285"/>
      <c r="D457" s="228">
        <v>238014</v>
      </c>
      <c r="E457" s="228">
        <v>10</v>
      </c>
      <c r="F457" s="155">
        <v>242</v>
      </c>
      <c r="G457" s="156">
        <v>275</v>
      </c>
      <c r="H457" s="155">
        <v>2</v>
      </c>
      <c r="I457" s="156">
        <v>3</v>
      </c>
      <c r="J457" s="157">
        <f t="shared" si="1240"/>
        <v>240</v>
      </c>
      <c r="K457" s="158">
        <f t="shared" si="1240"/>
        <v>272</v>
      </c>
      <c r="L457" s="155">
        <v>60</v>
      </c>
      <c r="M457" s="156">
        <v>60</v>
      </c>
      <c r="N457" s="157">
        <f t="shared" si="1241"/>
        <v>240</v>
      </c>
      <c r="O457" s="158">
        <f t="shared" si="1241"/>
        <v>272</v>
      </c>
      <c r="P457" s="199">
        <f t="shared" si="1241"/>
        <v>0</v>
      </c>
      <c r="Q457" s="181">
        <f t="shared" si="1241"/>
        <v>0</v>
      </c>
      <c r="R457" s="155">
        <v>20</v>
      </c>
      <c r="S457" s="156">
        <v>27</v>
      </c>
      <c r="T457" s="157">
        <f t="shared" si="1242"/>
        <v>0</v>
      </c>
      <c r="U457" s="158">
        <f t="shared" si="1242"/>
        <v>0</v>
      </c>
      <c r="V457" s="155">
        <v>1</v>
      </c>
      <c r="W457" s="156">
        <v>3</v>
      </c>
      <c r="X457" s="157">
        <f t="shared" si="1243"/>
        <v>0</v>
      </c>
      <c r="Y457" s="158">
        <f t="shared" si="1243"/>
        <v>0</v>
      </c>
      <c r="Z457" s="155"/>
      <c r="AA457" s="156"/>
      <c r="AB457" s="157">
        <f t="shared" si="1244"/>
        <v>0</v>
      </c>
      <c r="AC457" s="158">
        <f t="shared" si="1244"/>
        <v>0</v>
      </c>
      <c r="AD457" s="157">
        <f t="shared" si="1245"/>
        <v>21</v>
      </c>
      <c r="AE457" s="158">
        <f t="shared" si="1245"/>
        <v>30</v>
      </c>
      <c r="AF457" s="157">
        <f t="shared" si="1246"/>
        <v>0</v>
      </c>
      <c r="AG457" s="158">
        <f t="shared" si="1246"/>
        <v>0</v>
      </c>
      <c r="AH457" s="155">
        <v>2.7</v>
      </c>
      <c r="AI457" s="156">
        <v>3.4</v>
      </c>
      <c r="AJ457" s="157">
        <f t="shared" si="1247"/>
        <v>54</v>
      </c>
      <c r="AK457" s="157">
        <f t="shared" si="1247"/>
        <v>91.8</v>
      </c>
      <c r="AL457" s="155">
        <v>4</v>
      </c>
      <c r="AM457" s="156">
        <v>2.7</v>
      </c>
      <c r="AN457" s="157">
        <f t="shared" si="1248"/>
        <v>4</v>
      </c>
      <c r="AO457" s="157">
        <f t="shared" si="1248"/>
        <v>8.1000000000000014</v>
      </c>
      <c r="AP457" s="155"/>
      <c r="AQ457" s="156"/>
      <c r="AR457" s="157">
        <f t="shared" si="1249"/>
        <v>0</v>
      </c>
      <c r="AS457" s="158">
        <f t="shared" si="1249"/>
        <v>0</v>
      </c>
      <c r="AT457" s="157">
        <f t="shared" si="1250"/>
        <v>2.7619047619047619</v>
      </c>
      <c r="AU457" s="158">
        <f t="shared" si="1250"/>
        <v>3.33</v>
      </c>
      <c r="AV457" s="157">
        <f t="shared" si="1251"/>
        <v>58</v>
      </c>
      <c r="AW457" s="158">
        <f t="shared" si="1251"/>
        <v>99.9</v>
      </c>
      <c r="AX457" s="155"/>
      <c r="AY457" s="156"/>
      <c r="AZ457" s="157">
        <f t="shared" si="1252"/>
        <v>0</v>
      </c>
      <c r="BA457" s="158">
        <f t="shared" si="1252"/>
        <v>0</v>
      </c>
      <c r="BB457" s="155"/>
      <c r="BC457" s="156"/>
      <c r="BD457" s="157">
        <f t="shared" si="1253"/>
        <v>0</v>
      </c>
      <c r="BE457" s="158">
        <f t="shared" si="1253"/>
        <v>0</v>
      </c>
      <c r="BF457" s="155"/>
      <c r="BG457" s="156"/>
      <c r="BH457" s="157">
        <f t="shared" si="1254"/>
        <v>0</v>
      </c>
      <c r="BI457" s="158">
        <f t="shared" si="1254"/>
        <v>0</v>
      </c>
      <c r="BJ457" s="157">
        <f t="shared" si="1255"/>
        <v>0</v>
      </c>
      <c r="BK457" s="158">
        <f t="shared" si="1255"/>
        <v>0</v>
      </c>
      <c r="BL457" s="157">
        <f t="shared" si="1256"/>
        <v>0</v>
      </c>
      <c r="BM457" s="158">
        <f t="shared" si="1256"/>
        <v>0</v>
      </c>
      <c r="BN457" s="155">
        <v>78</v>
      </c>
      <c r="BO457" s="156">
        <v>75</v>
      </c>
      <c r="BP457" s="157">
        <f t="shared" si="1257"/>
        <v>0</v>
      </c>
      <c r="BQ457" s="158">
        <f t="shared" si="1257"/>
        <v>0</v>
      </c>
      <c r="BR457" s="155">
        <v>25</v>
      </c>
      <c r="BS457" s="156">
        <v>16</v>
      </c>
      <c r="BT457" s="157">
        <f t="shared" si="1258"/>
        <v>0</v>
      </c>
      <c r="BU457" s="158">
        <f t="shared" si="1258"/>
        <v>0</v>
      </c>
      <c r="BV457" s="155"/>
      <c r="BW457" s="156"/>
      <c r="BX457" s="157">
        <f t="shared" si="1259"/>
        <v>0</v>
      </c>
      <c r="BY457" s="158">
        <f t="shared" si="1259"/>
        <v>0</v>
      </c>
      <c r="BZ457" s="157">
        <f t="shared" si="1260"/>
        <v>103</v>
      </c>
      <c r="CA457" s="158">
        <f t="shared" si="1260"/>
        <v>91</v>
      </c>
      <c r="CB457" s="157">
        <f t="shared" si="1261"/>
        <v>0</v>
      </c>
      <c r="CC457" s="158">
        <f t="shared" si="1261"/>
        <v>0</v>
      </c>
      <c r="CD457" s="155">
        <v>4.5999999999999996</v>
      </c>
      <c r="CE457" s="156">
        <v>5.2</v>
      </c>
      <c r="CF457" s="157">
        <f t="shared" si="1262"/>
        <v>358.79999999999995</v>
      </c>
      <c r="CG457" s="158">
        <f t="shared" si="1262"/>
        <v>390</v>
      </c>
      <c r="CH457" s="155">
        <v>5.8</v>
      </c>
      <c r="CI457" s="156">
        <v>5.2</v>
      </c>
      <c r="CJ457" s="157">
        <f t="shared" si="1263"/>
        <v>145</v>
      </c>
      <c r="CK457" s="158">
        <f t="shared" si="1263"/>
        <v>83.2</v>
      </c>
      <c r="CL457" s="155"/>
      <c r="CM457" s="156"/>
      <c r="CN457" s="157">
        <f t="shared" si="1264"/>
        <v>0</v>
      </c>
      <c r="CO457" s="158">
        <f t="shared" si="1264"/>
        <v>0</v>
      </c>
      <c r="CP457" s="157">
        <f t="shared" si="1265"/>
        <v>4.8912621359223296</v>
      </c>
      <c r="CQ457" s="158">
        <f t="shared" si="1265"/>
        <v>5.2</v>
      </c>
      <c r="CR457" s="157">
        <f t="shared" si="1266"/>
        <v>503.79999999999995</v>
      </c>
      <c r="CS457" s="158">
        <f t="shared" si="1266"/>
        <v>473.2</v>
      </c>
      <c r="CT457" s="155"/>
      <c r="CU457" s="156"/>
      <c r="CV457" s="157">
        <f t="shared" si="1267"/>
        <v>0</v>
      </c>
      <c r="CW457" s="158">
        <f t="shared" si="1267"/>
        <v>0</v>
      </c>
      <c r="CX457" s="155"/>
      <c r="CY457" s="156"/>
      <c r="CZ457" s="157">
        <f t="shared" si="1268"/>
        <v>0</v>
      </c>
      <c r="DA457" s="158">
        <f t="shared" si="1268"/>
        <v>0</v>
      </c>
      <c r="DB457" s="155"/>
      <c r="DC457" s="156"/>
      <c r="DD457" s="157">
        <f t="shared" si="1269"/>
        <v>0</v>
      </c>
      <c r="DE457" s="158">
        <f t="shared" si="1269"/>
        <v>0</v>
      </c>
      <c r="DF457" s="157">
        <f t="shared" si="1270"/>
        <v>0</v>
      </c>
      <c r="DG457" s="158">
        <f t="shared" si="1270"/>
        <v>0</v>
      </c>
      <c r="DH457" s="157">
        <f t="shared" si="1271"/>
        <v>0</v>
      </c>
      <c r="DI457" s="158">
        <f t="shared" si="1271"/>
        <v>0</v>
      </c>
      <c r="DJ457" s="157">
        <f t="shared" si="1272"/>
        <v>124</v>
      </c>
      <c r="DK457" s="158">
        <f t="shared" si="1272"/>
        <v>121</v>
      </c>
      <c r="DL457" s="157">
        <f t="shared" si="1272"/>
        <v>0</v>
      </c>
      <c r="DM457" s="158">
        <f t="shared" si="1272"/>
        <v>0</v>
      </c>
      <c r="DN457" s="157">
        <f t="shared" si="1273"/>
        <v>4.5306451612903222</v>
      </c>
      <c r="DO457" s="158">
        <f t="shared" si="1273"/>
        <v>4.7363636363636363</v>
      </c>
      <c r="DP457" s="157">
        <f t="shared" si="1274"/>
        <v>561.79999999999995</v>
      </c>
      <c r="DQ457" s="158">
        <f t="shared" si="1274"/>
        <v>573.1</v>
      </c>
      <c r="DR457" s="157">
        <f t="shared" si="1275"/>
        <v>0</v>
      </c>
      <c r="DS457" s="158">
        <f t="shared" si="1275"/>
        <v>0</v>
      </c>
      <c r="DT457" s="157">
        <f t="shared" si="1276"/>
        <v>0</v>
      </c>
      <c r="DU457" s="158">
        <f t="shared" si="1276"/>
        <v>0</v>
      </c>
      <c r="DV457" s="155">
        <v>65</v>
      </c>
      <c r="DW457" s="156">
        <v>75</v>
      </c>
      <c r="DX457" s="157">
        <f t="shared" si="1277"/>
        <v>0</v>
      </c>
      <c r="DY457" s="158">
        <f t="shared" si="1277"/>
        <v>0</v>
      </c>
      <c r="DZ457" s="155">
        <v>33</v>
      </c>
      <c r="EA457" s="156">
        <v>54</v>
      </c>
      <c r="EB457" s="157">
        <f t="shared" si="1278"/>
        <v>0</v>
      </c>
      <c r="EC457" s="158">
        <f t="shared" si="1278"/>
        <v>0</v>
      </c>
      <c r="ED457" s="155"/>
      <c r="EE457" s="156"/>
      <c r="EF457" s="157">
        <f t="shared" si="1279"/>
        <v>0</v>
      </c>
      <c r="EG457" s="158">
        <f t="shared" si="1279"/>
        <v>0</v>
      </c>
      <c r="EH457" s="157">
        <f t="shared" si="1280"/>
        <v>98</v>
      </c>
      <c r="EI457" s="158">
        <f t="shared" si="1280"/>
        <v>129</v>
      </c>
      <c r="EJ457" s="157">
        <f t="shared" si="1281"/>
        <v>0</v>
      </c>
      <c r="EK457" s="158">
        <f t="shared" si="1281"/>
        <v>0</v>
      </c>
      <c r="EL457" s="155">
        <v>4.0999999999999996</v>
      </c>
      <c r="EM457" s="156">
        <v>4.7</v>
      </c>
      <c r="EN457" s="157">
        <f t="shared" si="1282"/>
        <v>266.5</v>
      </c>
      <c r="EO457" s="158">
        <f t="shared" si="1282"/>
        <v>352.5</v>
      </c>
      <c r="EP457" s="155">
        <v>4</v>
      </c>
      <c r="EQ457" s="156">
        <v>4.7</v>
      </c>
      <c r="ER457" s="157">
        <f t="shared" si="1283"/>
        <v>132</v>
      </c>
      <c r="ES457" s="158">
        <f t="shared" si="1283"/>
        <v>253.8</v>
      </c>
      <c r="ET457" s="155"/>
      <c r="EU457" s="156"/>
      <c r="EV457" s="157">
        <f t="shared" si="1284"/>
        <v>0</v>
      </c>
      <c r="EW457" s="158">
        <f t="shared" si="1284"/>
        <v>0</v>
      </c>
      <c r="EX457" s="157">
        <f t="shared" si="1285"/>
        <v>4.0663265306122449</v>
      </c>
      <c r="EY457" s="158">
        <f t="shared" si="1285"/>
        <v>4.6999999999999993</v>
      </c>
      <c r="EZ457" s="157">
        <f t="shared" si="1286"/>
        <v>398.5</v>
      </c>
      <c r="FA457" s="158">
        <f t="shared" si="1286"/>
        <v>606.29999999999995</v>
      </c>
      <c r="FB457" s="155"/>
      <c r="FC457" s="156"/>
      <c r="FD457" s="157">
        <f t="shared" si="1287"/>
        <v>0</v>
      </c>
      <c r="FE457" s="158">
        <f t="shared" si="1287"/>
        <v>0</v>
      </c>
      <c r="FF457" s="155"/>
      <c r="FG457" s="156"/>
      <c r="FH457" s="157">
        <f t="shared" si="1288"/>
        <v>0</v>
      </c>
      <c r="FI457" s="158">
        <f t="shared" si="1288"/>
        <v>0</v>
      </c>
      <c r="FJ457" s="155"/>
      <c r="FK457" s="156"/>
      <c r="FL457" s="157">
        <f t="shared" si="1289"/>
        <v>0</v>
      </c>
      <c r="FM457" s="158">
        <f t="shared" si="1289"/>
        <v>0</v>
      </c>
      <c r="FN457" s="157">
        <f t="shared" si="1290"/>
        <v>0</v>
      </c>
      <c r="FO457" s="158">
        <f t="shared" si="1290"/>
        <v>0</v>
      </c>
      <c r="FP457" s="157">
        <f t="shared" si="1291"/>
        <v>0</v>
      </c>
      <c r="FQ457" s="158">
        <f t="shared" si="1291"/>
        <v>0</v>
      </c>
      <c r="FR457" s="155">
        <v>18</v>
      </c>
      <c r="FS457" s="156">
        <v>22</v>
      </c>
      <c r="FT457" s="157">
        <f t="shared" si="1292"/>
        <v>0</v>
      </c>
      <c r="FU457" s="158">
        <f t="shared" si="1292"/>
        <v>0</v>
      </c>
      <c r="FV457" s="155">
        <v>7.5</v>
      </c>
      <c r="FW457" s="156">
        <v>7.1</v>
      </c>
      <c r="FX457" s="157">
        <f t="shared" si="1293"/>
        <v>135</v>
      </c>
      <c r="FY457" s="158">
        <f t="shared" si="1293"/>
        <v>156.19999999999999</v>
      </c>
      <c r="FZ457" s="155"/>
      <c r="GA457" s="156"/>
      <c r="GB457" s="157">
        <f t="shared" si="1294"/>
        <v>0</v>
      </c>
      <c r="GC457" s="158">
        <f t="shared" si="1294"/>
        <v>0</v>
      </c>
      <c r="GD457" s="157">
        <f t="shared" si="1295"/>
        <v>163</v>
      </c>
      <c r="GE457" s="158">
        <f t="shared" si="1295"/>
        <v>177</v>
      </c>
      <c r="GF457" s="157">
        <f t="shared" si="1295"/>
        <v>0</v>
      </c>
      <c r="GG457" s="158">
        <f t="shared" si="1295"/>
        <v>0</v>
      </c>
      <c r="GH457" s="157">
        <f t="shared" si="1296"/>
        <v>679.3</v>
      </c>
      <c r="GI457" s="158">
        <f t="shared" si="1296"/>
        <v>834.3</v>
      </c>
      <c r="GJ457" s="157" t="str">
        <f t="shared" si="1297"/>
        <v/>
      </c>
      <c r="GK457" s="158" t="str">
        <f t="shared" si="1297"/>
        <v/>
      </c>
      <c r="GL457" s="157">
        <f t="shared" si="1298"/>
        <v>59</v>
      </c>
      <c r="GM457" s="158">
        <f t="shared" si="1298"/>
        <v>73</v>
      </c>
      <c r="GN457" s="157">
        <f t="shared" si="1298"/>
        <v>0</v>
      </c>
      <c r="GO457" s="158">
        <f t="shared" si="1298"/>
        <v>0</v>
      </c>
      <c r="GP457" s="157">
        <f t="shared" si="1299"/>
        <v>281</v>
      </c>
      <c r="GQ457" s="158">
        <f t="shared" si="1299"/>
        <v>345.1</v>
      </c>
      <c r="GR457" s="157">
        <f t="shared" si="1300"/>
        <v>0</v>
      </c>
      <c r="GS457" s="158">
        <f t="shared" si="1300"/>
        <v>0</v>
      </c>
      <c r="GT457" s="157">
        <f t="shared" si="1301"/>
        <v>222</v>
      </c>
      <c r="GU457" s="158">
        <f t="shared" si="1301"/>
        <v>250</v>
      </c>
      <c r="GV457" s="157">
        <f t="shared" si="1301"/>
        <v>0</v>
      </c>
      <c r="GW457" s="158">
        <f t="shared" si="1301"/>
        <v>0</v>
      </c>
      <c r="GX457" s="157">
        <f t="shared" si="1302"/>
        <v>960.3</v>
      </c>
      <c r="GY457" s="158">
        <f t="shared" si="1302"/>
        <v>1179.4000000000001</v>
      </c>
      <c r="GZ457" s="157" t="str">
        <f t="shared" si="1302"/>
        <v/>
      </c>
      <c r="HA457" s="158" t="str">
        <f t="shared" si="1302"/>
        <v/>
      </c>
      <c r="HB457" s="157">
        <f t="shared" si="1303"/>
        <v>0</v>
      </c>
      <c r="HC457" s="158">
        <f t="shared" si="1303"/>
        <v>0</v>
      </c>
      <c r="HD457" s="157">
        <f t="shared" si="1303"/>
        <v>0</v>
      </c>
      <c r="HE457" s="158">
        <f t="shared" si="1303"/>
        <v>0</v>
      </c>
      <c r="HF457" s="157" t="str">
        <f t="shared" si="1304"/>
        <v/>
      </c>
      <c r="HG457" s="158" t="str">
        <f t="shared" si="1304"/>
        <v/>
      </c>
      <c r="HH457" s="157" t="str">
        <f t="shared" si="1305"/>
        <v/>
      </c>
      <c r="HI457" s="158" t="str">
        <f t="shared" si="1305"/>
        <v/>
      </c>
      <c r="HJ457" s="157">
        <f t="shared" si="1306"/>
        <v>1095.3</v>
      </c>
      <c r="HK457" s="158">
        <f t="shared" si="1306"/>
        <v>1335.6000000000001</v>
      </c>
      <c r="HL457" s="157" t="str">
        <f t="shared" si="1307"/>
        <v/>
      </c>
      <c r="HM457" s="158" t="str">
        <f t="shared" si="1307"/>
        <v/>
      </c>
    </row>
  </sheetData>
  <sheetProtection insertRows="0" deleteRows="0"/>
  <sortState xmlns:xlrd2="http://schemas.microsoft.com/office/spreadsheetml/2017/richdata2" ref="A9:HM11">
    <sortCondition ref="A9:A11"/>
    <sortCondition ref="E9:E11"/>
    <sortCondition ref="B9:B11"/>
  </sortState>
  <pageMargins left="0.75" right="0.75" top="1" bottom="1" header="0.5" footer="0.5"/>
  <pageSetup orientation="portrait" r:id="rId1"/>
  <headerFooter alignWithMargins="0"/>
  <legacyDrawing r:id="rId2"/>
  <extLst>
    <x:ext xmlns:x="http://schemas.openxmlformats.org/spreadsheetml/2006/main" xmlns:mx="http://schemas.microsoft.com/office/mac/excel/2008/main" uri="{64002731-A6B0-56B0-2670-7721B7C09600}">
      <mx:PLV Mode="0" OnePage="0" WScale="0"/>
    </x: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55A9F-ACB5-4B26-9025-BB8DFEFF0671}">
  <dimension ref="A1:AX423"/>
  <sheetViews>
    <sheetView workbookViewId="0">
      <selection sqref="A1:XFD1048576"/>
    </sheetView>
  </sheetViews>
  <sheetFormatPr defaultColWidth="5.109375" defaultRowHeight="12.75"/>
  <cols>
    <col min="1" max="1" width="4.109375" style="290" customWidth="1"/>
    <col min="2" max="2" width="18.77734375" style="290" customWidth="1"/>
    <col min="3" max="8" width="9.33203125" style="290" customWidth="1"/>
    <col min="9" max="9" width="11.21875" style="290" customWidth="1"/>
    <col min="10" max="13" width="9" style="290" customWidth="1"/>
    <col min="14" max="14" width="11" style="290" customWidth="1"/>
    <col min="15" max="15" width="7.33203125" style="290" customWidth="1"/>
    <col min="16" max="16" width="9.21875" style="290" customWidth="1"/>
    <col min="17" max="17" width="1.77734375" style="290" customWidth="1"/>
    <col min="18" max="18" width="23.77734375" style="291" customWidth="1"/>
    <col min="19" max="19" width="5.77734375" style="291" customWidth="1"/>
    <col min="20" max="26" width="6.6640625" style="290" customWidth="1"/>
    <col min="27" max="27" width="8.77734375" style="290" customWidth="1"/>
    <col min="28" max="31" width="6.6640625" style="290" customWidth="1"/>
    <col min="32" max="32" width="2" style="290" customWidth="1"/>
    <col min="33" max="33" width="8.21875" style="291" customWidth="1"/>
    <col min="34" max="34" width="6.44140625" style="291" customWidth="1"/>
    <col min="35" max="35" width="7.44140625" style="291" customWidth="1"/>
    <col min="36" max="36" width="7.77734375" style="291" customWidth="1"/>
    <col min="37" max="37" width="7.109375" style="291" customWidth="1"/>
    <col min="38" max="38" width="7.77734375" style="291" customWidth="1"/>
    <col min="39" max="39" width="8.44140625" style="291" customWidth="1"/>
    <col min="40" max="40" width="7.77734375" style="291" customWidth="1"/>
    <col min="41" max="41" width="7.109375" style="291" customWidth="1"/>
    <col min="42" max="42" width="6.77734375" style="291" customWidth="1"/>
    <col min="43" max="43" width="7.21875" style="291" customWidth="1"/>
    <col min="44" max="44" width="7.77734375" style="291" customWidth="1"/>
    <col min="45" max="45" width="5.109375" style="290" customWidth="1"/>
    <col min="46" max="46" width="10.88671875" style="290" customWidth="1"/>
    <col min="47" max="47" width="5.109375" style="290" customWidth="1"/>
    <col min="48" max="48" width="10.88671875" style="290" customWidth="1"/>
    <col min="49" max="49" width="5.109375" style="290" customWidth="1"/>
    <col min="50" max="50" width="10.88671875" style="290" customWidth="1"/>
    <col min="51" max="51" width="5.109375" style="290" customWidth="1"/>
    <col min="52" max="52" width="10.88671875" style="290" customWidth="1"/>
    <col min="53" max="53" width="5.109375" style="290" customWidth="1"/>
    <col min="54" max="54" width="10.88671875" style="290" customWidth="1"/>
    <col min="55" max="55" width="5.109375" style="290" customWidth="1"/>
    <col min="56" max="56" width="10.88671875" style="290" customWidth="1"/>
    <col min="57" max="57" width="5.109375" style="290" customWidth="1"/>
    <col min="58" max="58" width="10.88671875" style="290" customWidth="1"/>
    <col min="59" max="59" width="5.109375" style="290" customWidth="1"/>
    <col min="60" max="60" width="10.88671875" style="290" customWidth="1"/>
    <col min="61" max="62" width="5.109375" style="290" customWidth="1"/>
    <col min="63" max="63" width="10.88671875" style="290" customWidth="1"/>
    <col min="64" max="64" width="5.109375" style="290" customWidth="1"/>
    <col min="65" max="65" width="10.88671875" style="290" customWidth="1"/>
    <col min="66" max="66" width="5.109375" style="290" customWidth="1"/>
    <col min="67" max="67" width="10.88671875" style="290" customWidth="1"/>
    <col min="68" max="68" width="5.109375" style="290" customWidth="1"/>
    <col min="69" max="69" width="10.88671875" style="290" customWidth="1"/>
    <col min="70" max="70" width="5.109375" style="290" customWidth="1"/>
    <col min="71" max="71" width="10.88671875" style="290" customWidth="1"/>
    <col min="72" max="72" width="5.109375" style="290" customWidth="1"/>
    <col min="73" max="73" width="10.88671875" style="290" customWidth="1"/>
    <col min="74" max="74" width="5.109375" style="290" customWidth="1"/>
    <col min="75" max="75" width="10.88671875" style="290" customWidth="1"/>
    <col min="76" max="76" width="5.109375" style="290" customWidth="1"/>
    <col min="77" max="77" width="10.88671875" style="290" customWidth="1"/>
    <col min="78" max="78" width="5.109375" style="290" customWidth="1"/>
    <col min="79" max="79" width="10.88671875" style="290" customWidth="1"/>
    <col min="80" max="80" width="5.109375" style="290" customWidth="1"/>
    <col min="81" max="81" width="10.88671875" style="290" customWidth="1"/>
    <col min="82" max="82" width="5.109375" style="290" customWidth="1"/>
    <col min="83" max="83" width="10.88671875" style="290" customWidth="1"/>
    <col min="84" max="85" width="5.109375" style="290" customWidth="1"/>
    <col min="86" max="86" width="10.88671875" style="290" customWidth="1"/>
    <col min="87" max="87" width="5.109375" style="290" customWidth="1"/>
    <col min="88" max="88" width="10.88671875" style="290" customWidth="1"/>
    <col min="89" max="89" width="5.109375" style="290" customWidth="1"/>
    <col min="90" max="90" width="10.88671875" style="290" customWidth="1"/>
    <col min="91" max="91" width="5.109375" style="290" customWidth="1"/>
    <col min="92" max="92" width="10.88671875" style="290" customWidth="1"/>
    <col min="93" max="93" width="5.109375" style="290" customWidth="1"/>
    <col min="94" max="94" width="10.88671875" style="290" customWidth="1"/>
    <col min="95" max="95" width="5.109375" style="290" customWidth="1"/>
    <col min="96" max="96" width="10.88671875" style="290" customWidth="1"/>
    <col min="97" max="98" width="5.109375" style="290" customWidth="1"/>
    <col min="99" max="99" width="10.88671875" style="290" customWidth="1"/>
    <col min="100" max="100" width="5.109375" style="290" customWidth="1"/>
    <col min="101" max="101" width="10.88671875" style="290" customWidth="1"/>
    <col min="102" max="102" width="5.109375" style="290" customWidth="1"/>
    <col min="103" max="103" width="10.88671875" style="290" customWidth="1"/>
    <col min="104" max="104" width="5.109375" style="290" customWidth="1"/>
    <col min="105" max="105" width="10.88671875" style="290" customWidth="1"/>
    <col min="106" max="106" width="5.109375" style="290" customWidth="1"/>
    <col min="107" max="107" width="10.88671875" style="290" customWidth="1"/>
    <col min="108" max="108" width="5.109375" style="290" customWidth="1"/>
    <col min="109" max="109" width="10.88671875" style="290" customWidth="1"/>
    <col min="110" max="110" width="5.109375" style="290" customWidth="1"/>
    <col min="111" max="111" width="10.88671875" style="290" customWidth="1"/>
    <col min="112" max="112" width="5.109375" style="290" customWidth="1"/>
    <col min="113" max="113" width="10.88671875" style="290" customWidth="1"/>
    <col min="114" max="114" width="5.109375" style="290" customWidth="1"/>
    <col min="115" max="115" width="10.88671875" style="290" customWidth="1"/>
    <col min="116" max="116" width="5.109375" style="290" customWidth="1"/>
    <col min="117" max="117" width="10.88671875" style="290" customWidth="1"/>
    <col min="118" max="118" width="5.109375" style="290" customWidth="1"/>
    <col min="119" max="119" width="10.88671875" style="290" customWidth="1"/>
    <col min="120" max="120" width="5.109375" style="290" customWidth="1"/>
    <col min="121" max="121" width="10.88671875" style="290" customWidth="1"/>
    <col min="122" max="122" width="5.109375" style="290" customWidth="1"/>
    <col min="123" max="123" width="10.88671875" style="290" customWidth="1"/>
    <col min="124" max="124" width="5.109375" style="290" customWidth="1"/>
    <col min="125" max="125" width="10.88671875" style="290" customWidth="1"/>
    <col min="126" max="126" width="5.109375" style="290" customWidth="1"/>
    <col min="127" max="127" width="10.88671875" style="290" customWidth="1"/>
    <col min="128" max="128" width="5.109375" style="290" customWidth="1"/>
    <col min="129" max="129" width="10.88671875" style="290" customWidth="1"/>
    <col min="130" max="131" width="5.109375" style="290" customWidth="1"/>
    <col min="132" max="132" width="10.88671875" style="290" customWidth="1"/>
    <col min="133" max="133" width="5.109375" style="290" customWidth="1"/>
    <col min="134" max="134" width="10.88671875" style="290" customWidth="1"/>
    <col min="135" max="135" width="5.109375" style="290" customWidth="1"/>
    <col min="136" max="136" width="10.88671875" style="290" customWidth="1"/>
    <col min="137" max="137" width="5.109375" style="290" customWidth="1"/>
    <col min="138" max="138" width="10.88671875" style="290" customWidth="1"/>
    <col min="139" max="139" width="5.109375" style="290" customWidth="1"/>
    <col min="140" max="140" width="10.88671875" style="290" customWidth="1"/>
    <col min="141" max="141" width="5.109375" style="290" customWidth="1"/>
    <col min="142" max="142" width="10.88671875" style="290" customWidth="1"/>
    <col min="143" max="143" width="5.109375" style="290" customWidth="1"/>
    <col min="144" max="144" width="10.88671875" style="290" customWidth="1"/>
    <col min="145" max="145" width="5.109375" style="290" customWidth="1"/>
    <col min="146" max="146" width="10.88671875" style="290" customWidth="1"/>
    <col min="147" max="147" width="5.109375" style="290" customWidth="1"/>
    <col min="148" max="148" width="10.88671875" style="290" customWidth="1"/>
    <col min="149" max="149" width="5.109375" style="290" customWidth="1"/>
    <col min="150" max="150" width="10.88671875" style="290" customWidth="1"/>
    <col min="151" max="151" width="5.109375" style="290" customWidth="1"/>
    <col min="152" max="152" width="10.88671875" style="290" customWidth="1"/>
    <col min="153" max="153" width="5.109375" style="290" customWidth="1"/>
    <col min="154" max="154" width="10.88671875" style="290" customWidth="1"/>
    <col min="155" max="155" width="5.109375" style="290" customWidth="1"/>
    <col min="156" max="156" width="10.88671875" style="290" customWidth="1"/>
    <col min="157" max="157" width="5.109375" style="290" customWidth="1"/>
    <col min="158" max="158" width="10.88671875" style="290" customWidth="1"/>
    <col min="159" max="159" width="5.109375" style="290" customWidth="1"/>
    <col min="160" max="160" width="10.88671875" style="290" customWidth="1"/>
    <col min="161" max="161" width="5.109375" style="290" customWidth="1"/>
    <col min="162" max="162" width="10.88671875" style="290" customWidth="1"/>
    <col min="163" max="163" width="5.109375" style="290" customWidth="1"/>
    <col min="164" max="164" width="10.88671875" style="290" customWidth="1"/>
    <col min="165" max="165" width="5.109375" style="290" customWidth="1"/>
    <col min="166" max="166" width="10.88671875" style="290" customWidth="1"/>
    <col min="167" max="167" width="5.109375" style="290" customWidth="1"/>
    <col min="168" max="168" width="10.88671875" style="290" customWidth="1"/>
    <col min="169" max="169" width="5.109375" style="290" customWidth="1"/>
    <col min="170" max="170" width="10.88671875" style="290" customWidth="1"/>
    <col min="171" max="171" width="5.109375" style="290" customWidth="1"/>
    <col min="172" max="172" width="10.88671875" style="290" customWidth="1"/>
    <col min="173" max="173" width="5.109375" style="290" customWidth="1"/>
    <col min="174" max="174" width="10.88671875" style="290" customWidth="1"/>
    <col min="175" max="176" width="5.109375" style="290" customWidth="1"/>
    <col min="177" max="177" width="10.88671875" style="290" customWidth="1"/>
    <col min="178" max="178" width="5.109375" style="290" customWidth="1"/>
    <col min="179" max="179" width="10.88671875" style="290" customWidth="1"/>
    <col min="180" max="180" width="5.109375" style="290" customWidth="1"/>
    <col min="181" max="181" width="10.88671875" style="290" customWidth="1"/>
    <col min="182" max="182" width="5.109375" style="290" customWidth="1"/>
    <col min="183" max="183" width="10.88671875" style="290" customWidth="1"/>
    <col min="184" max="184" width="5.109375" style="290" customWidth="1"/>
    <col min="185" max="185" width="10.88671875" style="290" customWidth="1"/>
    <col min="186" max="186" width="5.109375" style="290" customWidth="1"/>
    <col min="187" max="187" width="10.88671875" style="290" customWidth="1"/>
    <col min="188" max="188" width="5.109375" style="290" customWidth="1"/>
    <col min="189" max="189" width="10.88671875" style="290" customWidth="1"/>
    <col min="190" max="190" width="5.109375" style="290" customWidth="1"/>
    <col min="191" max="191" width="10.88671875" style="290" customWidth="1"/>
    <col min="192" max="192" width="5.109375" style="290" customWidth="1"/>
    <col min="193" max="193" width="10.88671875" style="290" customWidth="1"/>
    <col min="194" max="194" width="5.109375" style="290" customWidth="1"/>
    <col min="195" max="195" width="10.88671875" style="290" customWidth="1"/>
    <col min="196" max="196" width="5.109375" style="290" customWidth="1"/>
    <col min="197" max="197" width="10.88671875" style="290" customWidth="1"/>
    <col min="198" max="199" width="5.109375" style="290" customWidth="1"/>
    <col min="200" max="200" width="10.88671875" style="290" customWidth="1"/>
    <col min="201" max="201" width="5.109375" style="290" customWidth="1"/>
    <col min="202" max="202" width="10.88671875" style="290" customWidth="1"/>
    <col min="203" max="203" width="5.109375" style="290" customWidth="1"/>
    <col min="204" max="204" width="10.88671875" style="290" customWidth="1"/>
    <col min="205" max="205" width="5.109375" style="290" customWidth="1"/>
    <col min="206" max="206" width="10.88671875" style="290" customWidth="1"/>
    <col min="207" max="207" width="5.109375" style="290" customWidth="1"/>
    <col min="208" max="208" width="10.88671875" style="290" customWidth="1"/>
    <col min="209" max="209" width="5.109375" style="290" customWidth="1"/>
    <col min="210" max="210" width="10.88671875" style="290" customWidth="1"/>
    <col min="211" max="211" width="5.109375" style="290" customWidth="1"/>
    <col min="212" max="212" width="10.88671875" style="290" customWidth="1"/>
    <col min="213" max="213" width="5.109375" style="290" customWidth="1"/>
    <col min="214" max="214" width="10.88671875" style="290" customWidth="1"/>
    <col min="215" max="215" width="5.109375" style="290" customWidth="1"/>
    <col min="216" max="216" width="10.88671875" style="290" customWidth="1"/>
    <col min="217" max="217" width="5.109375" style="290" customWidth="1"/>
    <col min="218" max="218" width="10.88671875" style="290" customWidth="1"/>
    <col min="219" max="219" width="5.109375" style="290" customWidth="1"/>
    <col min="220" max="220" width="10.88671875" style="290" customWidth="1"/>
    <col min="221" max="221" width="5.109375" style="290" customWidth="1"/>
    <col min="222" max="222" width="10.88671875" style="290" customWidth="1"/>
    <col min="223" max="223" width="5.109375" style="290" customWidth="1"/>
    <col min="224" max="224" width="10.88671875" style="290" customWidth="1"/>
    <col min="225" max="225" width="5.109375" style="290" customWidth="1"/>
    <col min="226" max="226" width="10.88671875" style="290" customWidth="1"/>
    <col min="227" max="227" width="5.109375" style="290" customWidth="1"/>
    <col min="228" max="228" width="10.88671875" style="290" customWidth="1"/>
    <col min="229" max="230" width="5.109375" style="290" customWidth="1"/>
    <col min="231" max="231" width="10.88671875" style="290" customWidth="1"/>
    <col min="232" max="232" width="5.109375" style="290" customWidth="1"/>
    <col min="233" max="233" width="10.88671875" style="290" customWidth="1"/>
    <col min="234" max="234" width="5.109375" style="290" customWidth="1"/>
    <col min="235" max="235" width="10.88671875" style="290" customWidth="1"/>
    <col min="236" max="236" width="5.109375" style="290" customWidth="1"/>
    <col min="237" max="237" width="10.88671875" style="290" customWidth="1"/>
    <col min="238" max="238" width="5.109375" style="290" customWidth="1"/>
    <col min="239" max="239" width="10.88671875" style="290" customWidth="1"/>
    <col min="240" max="240" width="5.109375" style="290" customWidth="1"/>
    <col min="241" max="241" width="10.88671875" style="290" customWidth="1"/>
    <col min="242" max="242" width="5.109375" style="290" customWidth="1"/>
    <col min="243" max="243" width="10.88671875" style="290" customWidth="1"/>
    <col min="244" max="16384" width="5.109375" style="290"/>
  </cols>
  <sheetData>
    <row r="1" spans="1:44">
      <c r="T1" s="292"/>
      <c r="AG1" s="293"/>
    </row>
    <row r="2" spans="1:44">
      <c r="T2" s="292"/>
      <c r="AG2" s="294"/>
      <c r="AH2" s="295"/>
      <c r="AI2" s="295"/>
      <c r="AJ2" s="295"/>
      <c r="AK2" s="295"/>
      <c r="AL2" s="295"/>
      <c r="AM2" s="295"/>
      <c r="AN2" s="295"/>
      <c r="AO2" s="295"/>
      <c r="AP2" s="295"/>
      <c r="AQ2" s="295"/>
      <c r="AR2" s="295"/>
    </row>
    <row r="3" spans="1:44" ht="15">
      <c r="A3" s="296"/>
      <c r="B3" s="297"/>
      <c r="C3" s="298"/>
      <c r="D3" s="299"/>
      <c r="E3" s="299"/>
      <c r="F3" s="299"/>
      <c r="G3" s="299"/>
      <c r="H3" s="299"/>
      <c r="I3" s="299"/>
      <c r="J3" s="299"/>
      <c r="K3" s="299"/>
      <c r="L3" s="299"/>
      <c r="M3" s="299"/>
      <c r="N3" s="299"/>
      <c r="O3" s="299"/>
      <c r="P3" s="300"/>
      <c r="Q3"/>
      <c r="T3" s="301"/>
      <c r="U3" s="302"/>
      <c r="V3" s="302"/>
      <c r="W3" s="302"/>
      <c r="X3" s="302"/>
      <c r="Y3" s="302"/>
      <c r="Z3" s="302"/>
      <c r="AA3" s="302"/>
      <c r="AB3" s="302"/>
      <c r="AC3" s="302"/>
      <c r="AD3" s="302"/>
      <c r="AE3" s="302"/>
    </row>
    <row r="4" spans="1:44" ht="15">
      <c r="A4" s="303"/>
      <c r="B4" s="304"/>
      <c r="C4" s="298"/>
      <c r="D4" s="299"/>
      <c r="E4" s="299"/>
      <c r="F4" s="299"/>
      <c r="G4" s="299"/>
      <c r="H4" s="299"/>
      <c r="I4" s="305"/>
      <c r="J4" s="298"/>
      <c r="K4" s="299"/>
      <c r="L4" s="299"/>
      <c r="M4" s="299"/>
      <c r="N4" s="306"/>
      <c r="O4" s="298"/>
      <c r="P4" s="307"/>
      <c r="Q4"/>
      <c r="T4" s="308"/>
      <c r="U4" s="309"/>
      <c r="V4" s="309"/>
      <c r="W4" s="309"/>
      <c r="X4" s="309"/>
      <c r="Y4" s="309"/>
      <c r="Z4" s="310"/>
      <c r="AA4" s="311"/>
      <c r="AB4" s="309"/>
      <c r="AC4" s="309"/>
      <c r="AD4" s="309"/>
      <c r="AE4" s="310"/>
      <c r="AF4" s="312"/>
      <c r="AG4" s="313"/>
      <c r="AH4" s="314"/>
      <c r="AI4" s="314"/>
      <c r="AJ4" s="314"/>
      <c r="AK4" s="314"/>
      <c r="AL4" s="314"/>
      <c r="AM4" s="315"/>
      <c r="AN4" s="316"/>
      <c r="AO4" s="314"/>
      <c r="AP4" s="314"/>
      <c r="AQ4" s="314"/>
      <c r="AR4" s="315"/>
    </row>
    <row r="5" spans="1:44" ht="15">
      <c r="A5" s="317"/>
      <c r="B5" s="298"/>
      <c r="C5" s="298"/>
      <c r="D5" s="317"/>
      <c r="E5" s="317"/>
      <c r="F5" s="317"/>
      <c r="G5" s="317"/>
      <c r="H5" s="317"/>
      <c r="I5" s="318"/>
      <c r="J5" s="298"/>
      <c r="K5" s="317"/>
      <c r="L5" s="317"/>
      <c r="M5" s="317"/>
      <c r="N5" s="318"/>
      <c r="O5" s="298"/>
      <c r="P5" s="319"/>
      <c r="Q5"/>
      <c r="T5" s="320"/>
      <c r="U5" s="321"/>
      <c r="V5" s="321"/>
      <c r="W5" s="321"/>
      <c r="X5" s="321"/>
      <c r="Y5" s="321"/>
      <c r="Z5" s="322"/>
      <c r="AA5" s="323"/>
      <c r="AB5" s="321"/>
      <c r="AC5" s="321"/>
      <c r="AD5" s="321"/>
      <c r="AE5" s="322"/>
      <c r="AG5" s="324"/>
      <c r="AH5" s="324"/>
      <c r="AI5" s="324"/>
      <c r="AJ5" s="324"/>
      <c r="AK5" s="324"/>
      <c r="AL5" s="324"/>
      <c r="AM5" s="325"/>
      <c r="AN5" s="326"/>
      <c r="AO5" s="324"/>
      <c r="AP5" s="324"/>
      <c r="AQ5" s="324"/>
      <c r="AR5" s="325"/>
    </row>
    <row r="6" spans="1:44" ht="15">
      <c r="A6" s="317"/>
      <c r="B6" s="298"/>
      <c r="C6" s="327"/>
      <c r="D6" s="328"/>
      <c r="E6" s="328"/>
      <c r="F6" s="328"/>
      <c r="G6" s="328"/>
      <c r="H6" s="328"/>
      <c r="I6" s="327"/>
      <c r="J6" s="327"/>
      <c r="K6" s="328"/>
      <c r="L6" s="328"/>
      <c r="M6" s="328"/>
      <c r="N6" s="327"/>
      <c r="O6" s="327"/>
      <c r="P6" s="329"/>
      <c r="Q6"/>
      <c r="R6" s="330"/>
      <c r="S6" s="331"/>
      <c r="T6" s="332"/>
      <c r="U6" s="333"/>
      <c r="V6" s="333"/>
      <c r="W6" s="333"/>
      <c r="X6" s="333"/>
      <c r="Y6" s="333"/>
      <c r="Z6" s="332"/>
      <c r="AA6" s="332"/>
      <c r="AB6" s="333"/>
      <c r="AC6" s="333"/>
      <c r="AD6" s="333"/>
      <c r="AE6" s="332"/>
      <c r="AG6" s="334"/>
      <c r="AH6" s="334"/>
      <c r="AI6" s="334"/>
      <c r="AJ6" s="334"/>
      <c r="AK6" s="334"/>
      <c r="AL6" s="334"/>
      <c r="AM6" s="334"/>
      <c r="AN6" s="334"/>
      <c r="AO6" s="334"/>
      <c r="AP6" s="334"/>
      <c r="AQ6" s="334"/>
      <c r="AR6" s="334"/>
    </row>
    <row r="7" spans="1:44" ht="15">
      <c r="A7" s="303"/>
      <c r="B7" s="335"/>
      <c r="C7" s="336"/>
      <c r="D7" s="337"/>
      <c r="E7" s="337"/>
      <c r="F7" s="337"/>
      <c r="G7" s="337"/>
      <c r="H7" s="337"/>
      <c r="I7" s="336"/>
      <c r="J7" s="336"/>
      <c r="K7" s="337"/>
      <c r="L7" s="337"/>
      <c r="M7" s="337"/>
      <c r="N7" s="336"/>
      <c r="O7" s="336"/>
      <c r="P7" s="338"/>
      <c r="Q7"/>
      <c r="R7" s="339"/>
      <c r="S7" s="340"/>
      <c r="T7" s="341"/>
      <c r="U7" s="342"/>
      <c r="V7" s="342"/>
      <c r="W7" s="342"/>
      <c r="X7" s="342"/>
      <c r="Y7" s="342"/>
      <c r="Z7" s="341"/>
      <c r="AA7" s="341"/>
      <c r="AB7" s="342"/>
      <c r="AC7" s="342"/>
      <c r="AD7" s="342"/>
      <c r="AE7" s="341"/>
      <c r="AG7" s="343"/>
      <c r="AH7" s="343"/>
      <c r="AI7" s="343"/>
      <c r="AJ7" s="343"/>
      <c r="AK7" s="343"/>
      <c r="AL7" s="343"/>
      <c r="AM7" s="343"/>
      <c r="AN7" s="343"/>
      <c r="AO7" s="343"/>
      <c r="AP7" s="343"/>
      <c r="AQ7" s="343"/>
      <c r="AR7" s="343"/>
    </row>
    <row r="8" spans="1:44" ht="15">
      <c r="A8" s="303"/>
      <c r="B8" s="335"/>
      <c r="C8" s="336"/>
      <c r="D8" s="337"/>
      <c r="E8" s="337"/>
      <c r="F8" s="337"/>
      <c r="G8" s="337"/>
      <c r="H8" s="337"/>
      <c r="I8" s="336"/>
      <c r="J8" s="336"/>
      <c r="K8" s="337"/>
      <c r="L8" s="337"/>
      <c r="M8" s="337"/>
      <c r="N8" s="336"/>
      <c r="O8" s="336"/>
      <c r="P8" s="338"/>
      <c r="Q8"/>
      <c r="R8" s="330"/>
      <c r="S8" s="331"/>
      <c r="T8" s="332"/>
      <c r="U8" s="344"/>
      <c r="V8" s="344"/>
      <c r="W8" s="344"/>
      <c r="X8" s="344"/>
      <c r="Y8" s="344"/>
      <c r="Z8" s="332"/>
      <c r="AA8" s="332"/>
      <c r="AB8" s="344"/>
      <c r="AC8" s="344"/>
      <c r="AD8" s="344"/>
      <c r="AE8" s="332"/>
      <c r="AG8" s="345"/>
      <c r="AH8" s="334"/>
      <c r="AI8" s="334"/>
      <c r="AJ8" s="334"/>
      <c r="AK8" s="334"/>
      <c r="AL8" s="334"/>
      <c r="AM8" s="334"/>
      <c r="AN8" s="334"/>
      <c r="AO8" s="334"/>
      <c r="AP8" s="334"/>
      <c r="AQ8" s="334"/>
      <c r="AR8" s="334"/>
    </row>
    <row r="9" spans="1:44" ht="15">
      <c r="A9" s="303"/>
      <c r="B9" s="335"/>
      <c r="C9" s="336"/>
      <c r="D9" s="337"/>
      <c r="E9" s="337"/>
      <c r="F9" s="337"/>
      <c r="G9" s="337"/>
      <c r="H9" s="337"/>
      <c r="I9" s="336"/>
      <c r="J9" s="336"/>
      <c r="K9" s="337"/>
      <c r="L9" s="337"/>
      <c r="M9" s="337"/>
      <c r="N9" s="336"/>
      <c r="O9" s="336"/>
      <c r="P9" s="338"/>
      <c r="Q9"/>
      <c r="R9" s="346"/>
      <c r="S9" s="340"/>
      <c r="T9" s="341"/>
      <c r="U9" s="342"/>
      <c r="V9" s="342"/>
      <c r="W9" s="342"/>
      <c r="X9" s="342"/>
      <c r="Y9" s="342"/>
      <c r="Z9" s="341"/>
      <c r="AA9" s="341"/>
      <c r="AB9" s="342"/>
      <c r="AC9" s="342"/>
      <c r="AD9" s="342"/>
      <c r="AE9" s="341"/>
      <c r="AG9" s="347"/>
      <c r="AH9" s="347"/>
      <c r="AI9" s="347"/>
      <c r="AJ9" s="347"/>
      <c r="AK9" s="347"/>
      <c r="AL9" s="347"/>
      <c r="AM9" s="347"/>
      <c r="AN9" s="347"/>
      <c r="AO9" s="347"/>
      <c r="AP9" s="347"/>
      <c r="AQ9" s="347"/>
      <c r="AR9" s="347"/>
    </row>
    <row r="10" spans="1:44" ht="15">
      <c r="A10" s="303"/>
      <c r="B10" s="335"/>
      <c r="C10" s="336"/>
      <c r="D10" s="337"/>
      <c r="E10" s="337"/>
      <c r="F10" s="337"/>
      <c r="G10" s="337"/>
      <c r="H10" s="337"/>
      <c r="I10" s="336"/>
      <c r="J10" s="336"/>
      <c r="K10" s="337"/>
      <c r="L10" s="337"/>
      <c r="M10" s="337"/>
      <c r="N10" s="336"/>
      <c r="O10" s="336"/>
      <c r="P10" s="338"/>
      <c r="Q10"/>
      <c r="R10" s="330"/>
      <c r="S10" s="331"/>
      <c r="T10" s="332"/>
      <c r="U10" s="344"/>
      <c r="V10" s="344"/>
      <c r="W10" s="344"/>
      <c r="X10" s="344"/>
      <c r="Y10" s="344"/>
      <c r="Z10" s="332"/>
      <c r="AA10" s="332"/>
      <c r="AB10" s="344"/>
      <c r="AC10" s="344"/>
      <c r="AD10" s="344"/>
      <c r="AE10" s="332"/>
      <c r="AG10" s="345"/>
      <c r="AH10" s="334"/>
      <c r="AI10" s="334"/>
      <c r="AJ10" s="334"/>
      <c r="AK10" s="334"/>
      <c r="AL10" s="334"/>
      <c r="AM10" s="334"/>
      <c r="AN10" s="334"/>
      <c r="AO10" s="334"/>
      <c r="AP10" s="334"/>
      <c r="AQ10" s="334"/>
      <c r="AR10" s="334"/>
    </row>
    <row r="11" spans="1:44" ht="15">
      <c r="A11" s="303"/>
      <c r="B11" s="335"/>
      <c r="C11" s="336"/>
      <c r="D11" s="337"/>
      <c r="E11" s="337"/>
      <c r="F11" s="337"/>
      <c r="G11" s="337"/>
      <c r="H11" s="337"/>
      <c r="I11" s="336"/>
      <c r="J11" s="336"/>
      <c r="K11" s="337"/>
      <c r="L11" s="337"/>
      <c r="M11" s="337"/>
      <c r="N11" s="336"/>
      <c r="O11" s="336"/>
      <c r="P11" s="338"/>
      <c r="Q11"/>
      <c r="R11" s="339"/>
      <c r="S11" s="340"/>
      <c r="T11" s="341"/>
      <c r="U11" s="342"/>
      <c r="V11" s="342"/>
      <c r="W11" s="342"/>
      <c r="X11" s="342"/>
      <c r="Y11" s="342"/>
      <c r="Z11" s="341"/>
      <c r="AA11" s="341"/>
      <c r="AB11" s="342"/>
      <c r="AC11" s="342"/>
      <c r="AD11" s="342"/>
      <c r="AE11" s="341"/>
      <c r="AG11" s="347"/>
      <c r="AH11" s="347"/>
      <c r="AI11" s="347"/>
      <c r="AJ11" s="347"/>
      <c r="AK11" s="347"/>
      <c r="AL11" s="347"/>
      <c r="AM11" s="347"/>
      <c r="AN11" s="347"/>
      <c r="AO11" s="347"/>
      <c r="AP11" s="347"/>
      <c r="AQ11" s="347"/>
      <c r="AR11" s="347"/>
    </row>
    <row r="12" spans="1:44" ht="15">
      <c r="A12" s="303"/>
      <c r="B12" s="335"/>
      <c r="C12" s="336"/>
      <c r="D12" s="337"/>
      <c r="E12" s="337"/>
      <c r="F12" s="337"/>
      <c r="G12" s="337"/>
      <c r="H12" s="337"/>
      <c r="I12" s="336"/>
      <c r="J12" s="336"/>
      <c r="K12" s="337"/>
      <c r="L12" s="337"/>
      <c r="M12" s="337"/>
      <c r="N12" s="336"/>
      <c r="O12" s="336"/>
      <c r="P12" s="338"/>
      <c r="Q12"/>
      <c r="R12" s="330"/>
      <c r="S12" s="331"/>
      <c r="T12" s="332"/>
      <c r="U12" s="344"/>
      <c r="V12" s="344"/>
      <c r="W12" s="344"/>
      <c r="X12" s="344"/>
      <c r="Y12" s="344"/>
      <c r="Z12" s="332"/>
      <c r="AA12" s="332"/>
      <c r="AB12" s="344"/>
      <c r="AC12" s="344"/>
      <c r="AD12" s="344"/>
      <c r="AE12" s="332"/>
      <c r="AG12" s="345"/>
      <c r="AH12" s="334"/>
      <c r="AI12" s="334"/>
      <c r="AJ12" s="334"/>
      <c r="AK12" s="334"/>
      <c r="AL12" s="334"/>
      <c r="AM12" s="334"/>
      <c r="AN12" s="334"/>
      <c r="AO12" s="334"/>
      <c r="AP12" s="334"/>
      <c r="AQ12" s="334"/>
      <c r="AR12" s="334"/>
    </row>
    <row r="13" spans="1:44" ht="15">
      <c r="A13" s="303"/>
      <c r="B13" s="335"/>
      <c r="C13" s="336"/>
      <c r="D13" s="337"/>
      <c r="E13" s="337"/>
      <c r="F13" s="337"/>
      <c r="G13" s="337"/>
      <c r="H13" s="337"/>
      <c r="I13" s="336"/>
      <c r="J13" s="336"/>
      <c r="K13" s="337"/>
      <c r="L13" s="337"/>
      <c r="M13" s="337"/>
      <c r="N13" s="336"/>
      <c r="O13" s="336"/>
      <c r="P13" s="338"/>
      <c r="Q13"/>
      <c r="R13" s="339"/>
      <c r="S13" s="340"/>
      <c r="T13" s="341"/>
      <c r="U13" s="342"/>
      <c r="V13" s="342"/>
      <c r="W13" s="342"/>
      <c r="X13" s="342"/>
      <c r="Y13" s="342"/>
      <c r="Z13" s="341"/>
      <c r="AA13" s="341"/>
      <c r="AB13" s="342"/>
      <c r="AC13" s="342"/>
      <c r="AD13" s="342"/>
      <c r="AE13" s="341"/>
      <c r="AG13" s="348"/>
      <c r="AH13" s="348"/>
      <c r="AI13" s="348"/>
      <c r="AJ13" s="348"/>
      <c r="AK13" s="348"/>
      <c r="AL13" s="348"/>
      <c r="AM13" s="348"/>
      <c r="AN13" s="348"/>
      <c r="AO13" s="348"/>
      <c r="AP13" s="348"/>
      <c r="AQ13" s="348"/>
      <c r="AR13" s="348"/>
    </row>
    <row r="14" spans="1:44" ht="15">
      <c r="A14" s="303"/>
      <c r="B14" s="335"/>
      <c r="C14" s="336"/>
      <c r="D14" s="337"/>
      <c r="E14" s="337"/>
      <c r="F14" s="337"/>
      <c r="G14" s="337"/>
      <c r="H14" s="337"/>
      <c r="I14" s="336"/>
      <c r="J14" s="336"/>
      <c r="K14" s="337"/>
      <c r="L14" s="337"/>
      <c r="M14" s="337"/>
      <c r="N14" s="336"/>
      <c r="O14" s="336"/>
      <c r="P14" s="338"/>
      <c r="Q14"/>
      <c r="R14" s="330"/>
      <c r="S14" s="331"/>
      <c r="T14" s="332"/>
      <c r="U14" s="344"/>
      <c r="V14" s="344"/>
      <c r="W14" s="344"/>
      <c r="X14" s="344"/>
      <c r="Y14" s="344"/>
      <c r="Z14" s="332"/>
      <c r="AA14" s="332"/>
      <c r="AB14" s="344"/>
      <c r="AC14" s="344"/>
      <c r="AD14" s="344"/>
      <c r="AE14" s="332"/>
      <c r="AG14" s="345"/>
      <c r="AH14" s="334"/>
      <c r="AI14" s="334"/>
      <c r="AJ14" s="334"/>
      <c r="AK14" s="334"/>
      <c r="AL14" s="334"/>
      <c r="AM14" s="334"/>
      <c r="AN14" s="334"/>
      <c r="AO14" s="334"/>
      <c r="AP14" s="334"/>
      <c r="AQ14" s="334"/>
      <c r="AR14" s="334"/>
    </row>
    <row r="15" spans="1:44" ht="15">
      <c r="A15" s="303"/>
      <c r="B15" s="335"/>
      <c r="C15" s="336"/>
      <c r="D15" s="337"/>
      <c r="E15" s="337"/>
      <c r="F15" s="337"/>
      <c r="G15" s="337"/>
      <c r="H15" s="337"/>
      <c r="I15" s="336"/>
      <c r="J15" s="336"/>
      <c r="K15" s="337"/>
      <c r="L15" s="337"/>
      <c r="M15" s="337"/>
      <c r="N15" s="336"/>
      <c r="O15" s="336"/>
      <c r="P15" s="338"/>
      <c r="Q15"/>
      <c r="R15" s="339"/>
      <c r="S15" s="340"/>
      <c r="T15" s="341"/>
      <c r="U15" s="342"/>
      <c r="V15" s="342"/>
      <c r="W15" s="342"/>
      <c r="X15" s="342"/>
      <c r="Y15" s="342"/>
      <c r="Z15" s="341"/>
      <c r="AA15" s="341"/>
      <c r="AB15" s="342"/>
      <c r="AC15" s="342"/>
      <c r="AD15" s="342"/>
      <c r="AE15" s="341"/>
      <c r="AG15" s="347"/>
      <c r="AH15" s="347"/>
      <c r="AI15" s="347"/>
      <c r="AJ15" s="347"/>
      <c r="AK15" s="347"/>
      <c r="AL15" s="347"/>
      <c r="AM15" s="347"/>
      <c r="AN15" s="347"/>
      <c r="AO15" s="347"/>
      <c r="AP15" s="347"/>
      <c r="AQ15" s="347"/>
      <c r="AR15" s="347"/>
    </row>
    <row r="16" spans="1:44" ht="15">
      <c r="A16" s="303"/>
      <c r="B16" s="335"/>
      <c r="C16" s="336"/>
      <c r="D16" s="337"/>
      <c r="E16" s="337"/>
      <c r="F16" s="337"/>
      <c r="G16" s="337"/>
      <c r="H16" s="337"/>
      <c r="I16" s="336"/>
      <c r="J16" s="336"/>
      <c r="K16" s="337"/>
      <c r="L16" s="337"/>
      <c r="M16" s="337"/>
      <c r="N16" s="336"/>
      <c r="O16" s="336"/>
      <c r="P16" s="338"/>
      <c r="Q16"/>
      <c r="R16" s="330"/>
      <c r="S16" s="331"/>
      <c r="T16" s="332"/>
      <c r="U16" s="344"/>
      <c r="V16" s="344"/>
      <c r="W16" s="344"/>
      <c r="X16" s="344"/>
      <c r="Y16" s="344"/>
      <c r="Z16" s="332"/>
      <c r="AA16" s="332"/>
      <c r="AB16" s="344"/>
      <c r="AC16" s="344"/>
      <c r="AD16" s="344"/>
      <c r="AE16" s="332"/>
      <c r="AG16" s="345"/>
      <c r="AH16" s="334"/>
      <c r="AI16" s="334"/>
      <c r="AJ16" s="334"/>
      <c r="AK16" s="334"/>
      <c r="AL16" s="334"/>
      <c r="AM16" s="334"/>
      <c r="AN16" s="334"/>
      <c r="AO16" s="334"/>
      <c r="AP16" s="334"/>
      <c r="AQ16" s="334"/>
      <c r="AR16" s="334"/>
    </row>
    <row r="17" spans="1:50" ht="15">
      <c r="A17" s="303"/>
      <c r="B17" s="335"/>
      <c r="C17" s="336"/>
      <c r="D17" s="337"/>
      <c r="E17" s="337"/>
      <c r="F17" s="337"/>
      <c r="G17" s="337"/>
      <c r="H17" s="337"/>
      <c r="I17" s="336"/>
      <c r="J17" s="336"/>
      <c r="K17" s="337"/>
      <c r="L17" s="337"/>
      <c r="M17" s="337"/>
      <c r="N17" s="336"/>
      <c r="O17" s="336"/>
      <c r="P17" s="338"/>
      <c r="Q17"/>
      <c r="R17" s="339"/>
      <c r="S17" s="340"/>
      <c r="T17" s="341"/>
      <c r="U17" s="342"/>
      <c r="V17" s="342"/>
      <c r="W17" s="342"/>
      <c r="X17" s="342"/>
      <c r="Y17" s="342"/>
      <c r="Z17" s="341"/>
      <c r="AA17" s="341"/>
      <c r="AB17" s="342"/>
      <c r="AC17" s="342"/>
      <c r="AD17" s="342"/>
      <c r="AE17" s="341"/>
      <c r="AG17" s="347"/>
      <c r="AH17" s="347"/>
      <c r="AI17" s="347"/>
      <c r="AJ17" s="347"/>
      <c r="AK17" s="347"/>
      <c r="AL17" s="347"/>
      <c r="AM17" s="347"/>
      <c r="AN17" s="347"/>
      <c r="AO17" s="347"/>
      <c r="AP17" s="347"/>
      <c r="AQ17" s="347"/>
      <c r="AR17" s="347"/>
    </row>
    <row r="18" spans="1:50" ht="15">
      <c r="A18" s="303"/>
      <c r="B18" s="335"/>
      <c r="C18" s="336"/>
      <c r="D18" s="337"/>
      <c r="E18" s="337"/>
      <c r="F18" s="337"/>
      <c r="G18" s="337"/>
      <c r="H18" s="337"/>
      <c r="I18" s="336"/>
      <c r="J18" s="336"/>
      <c r="K18" s="337"/>
      <c r="L18" s="337"/>
      <c r="M18" s="337"/>
      <c r="N18" s="336"/>
      <c r="O18" s="336"/>
      <c r="P18" s="338"/>
      <c r="Q18"/>
      <c r="R18" s="330"/>
      <c r="S18" s="331"/>
      <c r="T18" s="332"/>
      <c r="U18" s="344"/>
      <c r="V18" s="344"/>
      <c r="W18" s="344"/>
      <c r="X18" s="344"/>
      <c r="Y18" s="344"/>
      <c r="Z18" s="332"/>
      <c r="AA18" s="332"/>
      <c r="AB18" s="344"/>
      <c r="AC18" s="344"/>
      <c r="AD18" s="344"/>
      <c r="AE18" s="332"/>
      <c r="AG18" s="345"/>
      <c r="AH18" s="334"/>
      <c r="AI18" s="334"/>
      <c r="AJ18" s="334"/>
      <c r="AK18" s="334"/>
      <c r="AL18" s="334"/>
      <c r="AM18" s="334"/>
      <c r="AN18" s="334"/>
      <c r="AO18" s="334"/>
      <c r="AP18" s="334"/>
      <c r="AQ18" s="334"/>
      <c r="AR18" s="334"/>
    </row>
    <row r="19" spans="1:50" ht="15">
      <c r="A19" s="303"/>
      <c r="B19" s="335"/>
      <c r="C19" s="336"/>
      <c r="D19" s="337"/>
      <c r="E19" s="337"/>
      <c r="F19" s="337"/>
      <c r="G19" s="337"/>
      <c r="H19" s="337"/>
      <c r="I19" s="336"/>
      <c r="J19" s="336"/>
      <c r="K19" s="337"/>
      <c r="L19" s="337"/>
      <c r="M19" s="337"/>
      <c r="N19" s="336"/>
      <c r="O19" s="336"/>
      <c r="P19" s="338"/>
      <c r="Q19"/>
      <c r="R19" s="339"/>
      <c r="S19" s="340"/>
      <c r="T19" s="341"/>
      <c r="U19" s="342"/>
      <c r="V19" s="342"/>
      <c r="W19" s="342"/>
      <c r="X19" s="342"/>
      <c r="Y19" s="342"/>
      <c r="Z19" s="341"/>
      <c r="AA19" s="341"/>
      <c r="AB19" s="342"/>
      <c r="AC19" s="342"/>
      <c r="AD19" s="342"/>
      <c r="AE19" s="341"/>
      <c r="AG19" s="347"/>
      <c r="AH19" s="347"/>
      <c r="AI19" s="347"/>
      <c r="AJ19" s="347"/>
      <c r="AK19" s="347"/>
      <c r="AL19" s="347"/>
      <c r="AM19" s="347"/>
      <c r="AN19" s="347"/>
      <c r="AO19" s="347"/>
      <c r="AP19" s="347"/>
      <c r="AQ19" s="347"/>
      <c r="AR19" s="347"/>
    </row>
    <row r="20" spans="1:50" ht="15">
      <c r="A20" s="303"/>
      <c r="B20" s="335"/>
      <c r="C20" s="336"/>
      <c r="D20" s="337"/>
      <c r="E20" s="337"/>
      <c r="F20" s="337"/>
      <c r="G20" s="337"/>
      <c r="H20" s="337"/>
      <c r="I20" s="336"/>
      <c r="J20" s="336"/>
      <c r="K20" s="337"/>
      <c r="L20" s="337"/>
      <c r="M20" s="337"/>
      <c r="N20" s="336"/>
      <c r="O20" s="336"/>
      <c r="P20" s="338"/>
      <c r="Q20"/>
      <c r="R20" s="330"/>
      <c r="S20" s="331"/>
      <c r="T20" s="332"/>
      <c r="U20" s="344"/>
      <c r="V20" s="344"/>
      <c r="W20" s="344"/>
      <c r="X20" s="344"/>
      <c r="Y20" s="344"/>
      <c r="Z20" s="332"/>
      <c r="AA20" s="332"/>
      <c r="AB20" s="344"/>
      <c r="AC20" s="344"/>
      <c r="AD20" s="344"/>
      <c r="AE20" s="332"/>
      <c r="AG20" s="345"/>
      <c r="AH20" s="334"/>
      <c r="AI20" s="334"/>
      <c r="AJ20" s="334"/>
      <c r="AK20" s="334"/>
      <c r="AL20" s="334"/>
      <c r="AM20" s="334"/>
      <c r="AN20" s="334"/>
      <c r="AO20" s="334"/>
      <c r="AP20" s="334"/>
      <c r="AQ20" s="334"/>
      <c r="AR20" s="334"/>
    </row>
    <row r="21" spans="1:50" ht="15">
      <c r="A21" s="303"/>
      <c r="B21" s="335"/>
      <c r="C21" s="336"/>
      <c r="D21" s="337"/>
      <c r="E21" s="337"/>
      <c r="F21" s="337"/>
      <c r="G21" s="337"/>
      <c r="H21" s="337"/>
      <c r="I21" s="336"/>
      <c r="J21" s="336"/>
      <c r="K21" s="337"/>
      <c r="L21" s="337"/>
      <c r="M21" s="337"/>
      <c r="N21" s="336"/>
      <c r="O21" s="336"/>
      <c r="P21" s="338"/>
      <c r="Q21"/>
      <c r="R21" s="339"/>
      <c r="S21" s="340"/>
      <c r="T21" s="341"/>
      <c r="U21" s="342"/>
      <c r="V21" s="342"/>
      <c r="W21" s="342"/>
      <c r="X21" s="342"/>
      <c r="Y21" s="342"/>
      <c r="Z21" s="341"/>
      <c r="AA21" s="341"/>
      <c r="AB21" s="342"/>
      <c r="AC21" s="342"/>
      <c r="AD21" s="342"/>
      <c r="AE21" s="341"/>
      <c r="AG21" s="347"/>
      <c r="AH21" s="347"/>
      <c r="AI21" s="347"/>
      <c r="AJ21" s="347"/>
      <c r="AK21" s="347"/>
      <c r="AL21" s="347"/>
      <c r="AM21" s="347"/>
      <c r="AN21" s="347"/>
      <c r="AO21" s="347"/>
      <c r="AP21" s="347"/>
      <c r="AQ21" s="347"/>
      <c r="AR21" s="347"/>
    </row>
    <row r="22" spans="1:50" ht="15">
      <c r="A22" s="303"/>
      <c r="B22" s="335"/>
      <c r="C22" s="336"/>
      <c r="D22" s="337"/>
      <c r="E22" s="337"/>
      <c r="F22" s="337"/>
      <c r="G22" s="337"/>
      <c r="H22" s="337"/>
      <c r="I22" s="336"/>
      <c r="J22" s="336"/>
      <c r="K22" s="337"/>
      <c r="L22" s="337"/>
      <c r="M22" s="337"/>
      <c r="N22" s="336"/>
      <c r="O22" s="336"/>
      <c r="P22" s="338"/>
      <c r="Q22"/>
      <c r="R22" s="330"/>
      <c r="S22" s="331"/>
      <c r="T22" s="332"/>
      <c r="U22" s="344"/>
      <c r="V22" s="344"/>
      <c r="W22" s="344"/>
      <c r="X22" s="344"/>
      <c r="Y22" s="344"/>
      <c r="Z22" s="332"/>
      <c r="AA22" s="332"/>
      <c r="AB22" s="344"/>
      <c r="AC22" s="344"/>
      <c r="AD22" s="344"/>
      <c r="AE22" s="332"/>
      <c r="AG22" s="345"/>
      <c r="AH22" s="334"/>
      <c r="AI22" s="334"/>
      <c r="AJ22" s="334"/>
      <c r="AK22" s="334"/>
      <c r="AL22" s="334"/>
      <c r="AM22" s="334"/>
      <c r="AN22" s="334"/>
      <c r="AO22" s="334"/>
      <c r="AP22" s="334"/>
      <c r="AQ22" s="334"/>
      <c r="AR22" s="334"/>
    </row>
    <row r="23" spans="1:50" ht="15">
      <c r="A23" s="303"/>
      <c r="B23" s="335"/>
      <c r="C23" s="336"/>
      <c r="D23" s="337"/>
      <c r="E23" s="337"/>
      <c r="F23" s="337"/>
      <c r="G23" s="337"/>
      <c r="H23" s="337"/>
      <c r="I23" s="336"/>
      <c r="J23" s="336"/>
      <c r="K23" s="337"/>
      <c r="L23" s="337"/>
      <c r="M23" s="337"/>
      <c r="N23" s="336"/>
      <c r="O23" s="336"/>
      <c r="P23" s="338"/>
      <c r="Q23"/>
      <c r="R23" s="339"/>
      <c r="S23" s="340"/>
      <c r="T23" s="341"/>
      <c r="U23" s="342"/>
      <c r="V23" s="342"/>
      <c r="W23" s="342"/>
      <c r="X23" s="342"/>
      <c r="Y23" s="342"/>
      <c r="Z23" s="341"/>
      <c r="AA23" s="341"/>
      <c r="AB23" s="342"/>
      <c r="AC23" s="342"/>
      <c r="AD23" s="342"/>
      <c r="AE23" s="341"/>
      <c r="AG23" s="347"/>
      <c r="AH23" s="347"/>
      <c r="AI23" s="347"/>
      <c r="AJ23" s="347"/>
      <c r="AK23" s="347"/>
      <c r="AL23" s="347"/>
      <c r="AM23" s="347"/>
      <c r="AN23" s="347"/>
      <c r="AO23" s="347"/>
      <c r="AP23" s="347"/>
      <c r="AQ23" s="347"/>
      <c r="AR23" s="347"/>
    </row>
    <row r="24" spans="1:50" ht="15">
      <c r="A24" s="303"/>
      <c r="B24" s="335"/>
      <c r="C24" s="336"/>
      <c r="D24" s="337"/>
      <c r="E24" s="337"/>
      <c r="F24" s="337"/>
      <c r="G24" s="337"/>
      <c r="H24" s="337"/>
      <c r="I24" s="336"/>
      <c r="J24" s="336"/>
      <c r="K24" s="337"/>
      <c r="L24" s="337"/>
      <c r="M24" s="337"/>
      <c r="N24" s="336"/>
      <c r="O24" s="336"/>
      <c r="P24" s="338"/>
      <c r="Q24"/>
      <c r="R24" s="330"/>
      <c r="S24" s="331"/>
      <c r="T24" s="332"/>
      <c r="U24" s="344"/>
      <c r="V24" s="344"/>
      <c r="W24" s="344"/>
      <c r="X24" s="344"/>
      <c r="Y24" s="344"/>
      <c r="Z24" s="332"/>
      <c r="AA24" s="332"/>
      <c r="AB24" s="344"/>
      <c r="AC24" s="344"/>
      <c r="AD24" s="344"/>
      <c r="AE24" s="332"/>
      <c r="AG24" s="345"/>
      <c r="AH24" s="334"/>
      <c r="AI24" s="334"/>
      <c r="AJ24" s="334"/>
      <c r="AK24" s="334"/>
      <c r="AL24" s="334"/>
      <c r="AM24" s="334"/>
      <c r="AN24" s="334"/>
      <c r="AO24" s="334"/>
      <c r="AP24" s="334"/>
      <c r="AQ24" s="334"/>
      <c r="AR24" s="334"/>
    </row>
    <row r="25" spans="1:50" ht="15">
      <c r="A25" s="303"/>
      <c r="B25" s="335"/>
      <c r="C25" s="336"/>
      <c r="D25" s="337"/>
      <c r="E25" s="337"/>
      <c r="F25" s="337"/>
      <c r="G25" s="337"/>
      <c r="H25" s="337"/>
      <c r="I25" s="336"/>
      <c r="J25" s="336"/>
      <c r="K25" s="337"/>
      <c r="L25" s="337"/>
      <c r="M25" s="337"/>
      <c r="N25" s="336"/>
      <c r="O25" s="336"/>
      <c r="P25" s="338"/>
      <c r="Q25"/>
      <c r="R25" s="339"/>
      <c r="S25" s="340"/>
      <c r="T25" s="341"/>
      <c r="U25" s="342"/>
      <c r="V25" s="342"/>
      <c r="W25" s="342"/>
      <c r="X25" s="342"/>
      <c r="Y25" s="342"/>
      <c r="Z25" s="341"/>
      <c r="AA25" s="341"/>
      <c r="AB25" s="342"/>
      <c r="AC25" s="342"/>
      <c r="AD25" s="342"/>
      <c r="AE25" s="341"/>
      <c r="AG25" s="347"/>
      <c r="AH25" s="347"/>
      <c r="AI25" s="347"/>
      <c r="AJ25" s="347"/>
      <c r="AK25" s="347"/>
      <c r="AL25" s="347"/>
      <c r="AM25" s="347"/>
      <c r="AN25" s="347"/>
      <c r="AO25" s="347"/>
      <c r="AP25" s="347"/>
      <c r="AQ25" s="347"/>
      <c r="AR25" s="347"/>
    </row>
    <row r="26" spans="1:50" ht="15">
      <c r="A26" s="303"/>
      <c r="B26" s="335"/>
      <c r="C26" s="336"/>
      <c r="D26" s="337"/>
      <c r="E26" s="337"/>
      <c r="F26" s="337"/>
      <c r="G26" s="337"/>
      <c r="H26" s="337"/>
      <c r="I26" s="336"/>
      <c r="J26" s="336"/>
      <c r="K26" s="337"/>
      <c r="L26" s="337"/>
      <c r="M26" s="337"/>
      <c r="N26" s="336"/>
      <c r="O26" s="336"/>
      <c r="P26" s="338"/>
      <c r="Q26"/>
      <c r="R26" s="330"/>
      <c r="S26" s="331"/>
      <c r="T26" s="332"/>
      <c r="U26" s="344"/>
      <c r="V26" s="344"/>
      <c r="W26" s="344"/>
      <c r="X26" s="344"/>
      <c r="Y26" s="344"/>
      <c r="Z26" s="332"/>
      <c r="AA26" s="332"/>
      <c r="AB26" s="344"/>
      <c r="AC26" s="344"/>
      <c r="AD26" s="344"/>
      <c r="AE26" s="332"/>
      <c r="AG26" s="345"/>
      <c r="AH26" s="349"/>
      <c r="AI26" s="349"/>
      <c r="AJ26" s="349"/>
      <c r="AK26" s="349"/>
      <c r="AL26" s="349"/>
      <c r="AM26" s="349"/>
      <c r="AN26" s="349"/>
      <c r="AO26" s="349"/>
      <c r="AP26" s="349"/>
      <c r="AQ26" s="349"/>
      <c r="AR26" s="349"/>
    </row>
    <row r="27" spans="1:50" ht="15.75" thickBot="1">
      <c r="A27" s="303"/>
      <c r="B27" s="335"/>
      <c r="C27" s="336"/>
      <c r="D27" s="337"/>
      <c r="E27" s="337"/>
      <c r="F27" s="337"/>
      <c r="G27" s="337"/>
      <c r="H27" s="337"/>
      <c r="I27" s="336"/>
      <c r="J27" s="336"/>
      <c r="K27" s="337"/>
      <c r="L27" s="337"/>
      <c r="M27" s="337"/>
      <c r="N27" s="336"/>
      <c r="O27" s="336"/>
      <c r="P27" s="338"/>
      <c r="Q27"/>
      <c r="R27" s="350"/>
      <c r="S27" s="351"/>
      <c r="T27" s="352"/>
      <c r="U27" s="353"/>
      <c r="V27" s="353"/>
      <c r="W27" s="353"/>
      <c r="X27" s="353"/>
      <c r="Y27" s="353"/>
      <c r="Z27" s="352"/>
      <c r="AA27" s="352"/>
      <c r="AB27" s="353"/>
      <c r="AC27" s="353"/>
      <c r="AD27" s="353"/>
      <c r="AE27" s="352"/>
      <c r="AF27" s="354"/>
      <c r="AG27" s="355"/>
      <c r="AH27" s="355"/>
      <c r="AI27" s="355"/>
      <c r="AJ27" s="355"/>
      <c r="AK27" s="355"/>
      <c r="AL27" s="355"/>
      <c r="AM27" s="355"/>
      <c r="AN27" s="355"/>
      <c r="AO27" s="355"/>
      <c r="AP27" s="355"/>
      <c r="AQ27" s="355"/>
      <c r="AR27" s="355"/>
    </row>
    <row r="28" spans="1:50" ht="15">
      <c r="A28" s="317"/>
      <c r="B28" s="298"/>
      <c r="C28" s="327"/>
      <c r="D28" s="328"/>
      <c r="E28" s="328"/>
      <c r="F28" s="328"/>
      <c r="G28" s="328"/>
      <c r="H28" s="328"/>
      <c r="I28" s="327"/>
      <c r="J28" s="327"/>
      <c r="K28" s="328"/>
      <c r="L28" s="328"/>
      <c r="M28" s="328"/>
      <c r="N28" s="327"/>
      <c r="O28" s="327"/>
      <c r="P28" s="329"/>
      <c r="Q28"/>
      <c r="R28" s="330"/>
      <c r="S28" s="331"/>
      <c r="T28" s="332"/>
      <c r="U28" s="344"/>
      <c r="V28" s="344"/>
      <c r="W28" s="344"/>
      <c r="X28" s="344"/>
      <c r="Y28" s="344"/>
      <c r="Z28" s="332"/>
      <c r="AA28" s="332"/>
      <c r="AB28" s="344"/>
      <c r="AC28" s="344"/>
      <c r="AD28" s="344"/>
      <c r="AE28" s="332"/>
      <c r="AG28" s="334"/>
      <c r="AH28" s="334"/>
      <c r="AI28" s="334"/>
      <c r="AJ28" s="334"/>
      <c r="AK28" s="334"/>
      <c r="AL28" s="334"/>
      <c r="AM28" s="334"/>
      <c r="AN28" s="334"/>
      <c r="AO28" s="334"/>
      <c r="AP28" s="334"/>
      <c r="AQ28" s="334"/>
      <c r="AR28" s="334"/>
    </row>
    <row r="29" spans="1:50" ht="15">
      <c r="A29" s="303"/>
      <c r="B29" s="335"/>
      <c r="C29" s="336"/>
      <c r="D29" s="337"/>
      <c r="E29" s="337"/>
      <c r="F29" s="337"/>
      <c r="G29" s="337"/>
      <c r="H29" s="337"/>
      <c r="I29" s="336"/>
      <c r="J29" s="336"/>
      <c r="K29" s="337"/>
      <c r="L29" s="337"/>
      <c r="M29" s="337"/>
      <c r="N29" s="336"/>
      <c r="O29" s="336"/>
      <c r="P29" s="338"/>
      <c r="Q29"/>
      <c r="R29" s="339"/>
      <c r="S29" s="340"/>
      <c r="T29" s="341"/>
      <c r="U29" s="342"/>
      <c r="V29" s="342"/>
      <c r="W29" s="342"/>
      <c r="X29" s="342"/>
      <c r="Y29" s="342"/>
      <c r="Z29" s="341"/>
      <c r="AA29" s="341"/>
      <c r="AB29" s="342"/>
      <c r="AC29" s="342"/>
      <c r="AD29" s="342"/>
      <c r="AE29" s="341"/>
      <c r="AG29" s="343"/>
      <c r="AH29" s="343"/>
      <c r="AI29" s="343"/>
      <c r="AJ29" s="343"/>
      <c r="AK29" s="343"/>
      <c r="AL29" s="343"/>
      <c r="AM29" s="343"/>
      <c r="AN29" s="343"/>
      <c r="AO29" s="343"/>
      <c r="AP29" s="343"/>
      <c r="AQ29" s="356"/>
      <c r="AR29" s="356"/>
      <c r="AT29" s="357"/>
      <c r="AU29" s="357"/>
      <c r="AV29" s="357"/>
      <c r="AW29" s="357"/>
      <c r="AX29" s="357"/>
    </row>
    <row r="30" spans="1:50" ht="15">
      <c r="A30" s="303"/>
      <c r="B30" s="335"/>
      <c r="C30" s="336"/>
      <c r="D30" s="337"/>
      <c r="E30" s="337"/>
      <c r="F30" s="337"/>
      <c r="G30" s="337"/>
      <c r="H30" s="337"/>
      <c r="I30" s="336"/>
      <c r="J30" s="336"/>
      <c r="K30" s="337"/>
      <c r="L30" s="337"/>
      <c r="M30" s="337"/>
      <c r="N30" s="336"/>
      <c r="O30" s="336"/>
      <c r="P30" s="338"/>
      <c r="Q30"/>
      <c r="R30" s="330"/>
      <c r="S30" s="331"/>
      <c r="T30" s="332"/>
      <c r="U30" s="344"/>
      <c r="V30" s="344"/>
      <c r="W30" s="344"/>
      <c r="X30" s="344"/>
      <c r="Y30" s="344"/>
      <c r="Z30" s="332"/>
      <c r="AA30" s="332"/>
      <c r="AB30" s="344"/>
      <c r="AC30" s="344"/>
      <c r="AD30" s="344"/>
      <c r="AE30" s="332"/>
      <c r="AG30" s="345"/>
      <c r="AH30" s="334"/>
      <c r="AI30" s="334"/>
      <c r="AJ30" s="334"/>
      <c r="AK30" s="334"/>
      <c r="AL30" s="334"/>
      <c r="AM30" s="334"/>
      <c r="AN30" s="334"/>
      <c r="AO30" s="334"/>
      <c r="AP30" s="334"/>
      <c r="AQ30" s="334"/>
      <c r="AR30" s="334"/>
    </row>
    <row r="31" spans="1:50" ht="15">
      <c r="A31" s="303"/>
      <c r="B31" s="335"/>
      <c r="C31" s="336"/>
      <c r="D31" s="337"/>
      <c r="E31" s="337"/>
      <c r="F31" s="337"/>
      <c r="G31" s="337"/>
      <c r="H31" s="337"/>
      <c r="I31" s="336"/>
      <c r="J31" s="336"/>
      <c r="K31" s="337"/>
      <c r="L31" s="337"/>
      <c r="M31" s="337"/>
      <c r="N31" s="336"/>
      <c r="O31" s="336"/>
      <c r="P31" s="338"/>
      <c r="Q31"/>
      <c r="R31" s="339"/>
      <c r="S31" s="340"/>
      <c r="T31" s="341"/>
      <c r="U31" s="342"/>
      <c r="V31" s="342"/>
      <c r="W31" s="342"/>
      <c r="X31" s="342"/>
      <c r="Y31" s="342"/>
      <c r="Z31" s="341"/>
      <c r="AA31" s="341"/>
      <c r="AB31" s="342"/>
      <c r="AC31" s="342"/>
      <c r="AD31" s="342"/>
      <c r="AE31" s="341"/>
      <c r="AG31" s="347"/>
      <c r="AH31" s="347"/>
      <c r="AI31" s="347"/>
      <c r="AJ31" s="347"/>
      <c r="AK31" s="347"/>
      <c r="AL31" s="347"/>
      <c r="AM31" s="347"/>
      <c r="AN31" s="347"/>
      <c r="AO31" s="347"/>
      <c r="AP31" s="347"/>
      <c r="AQ31" s="347"/>
      <c r="AR31" s="347"/>
    </row>
    <row r="32" spans="1:50" ht="15">
      <c r="A32" s="303"/>
      <c r="B32" s="335"/>
      <c r="C32" s="336"/>
      <c r="D32" s="337"/>
      <c r="E32" s="337"/>
      <c r="F32" s="337"/>
      <c r="G32" s="337"/>
      <c r="H32" s="337"/>
      <c r="I32" s="336"/>
      <c r="J32" s="336"/>
      <c r="K32" s="337"/>
      <c r="L32" s="337"/>
      <c r="M32" s="337"/>
      <c r="N32" s="336"/>
      <c r="O32" s="336"/>
      <c r="P32" s="338"/>
      <c r="Q32"/>
      <c r="R32" s="330"/>
      <c r="S32" s="331"/>
      <c r="T32" s="332"/>
      <c r="U32" s="344"/>
      <c r="V32" s="344"/>
      <c r="W32" s="344"/>
      <c r="X32" s="344"/>
      <c r="Y32" s="344"/>
      <c r="Z32" s="332"/>
      <c r="AA32" s="332"/>
      <c r="AB32" s="344"/>
      <c r="AC32" s="344"/>
      <c r="AD32" s="344"/>
      <c r="AE32" s="332"/>
      <c r="AG32" s="345"/>
      <c r="AH32" s="334"/>
      <c r="AI32" s="334"/>
      <c r="AJ32" s="334"/>
      <c r="AK32" s="334"/>
      <c r="AL32" s="334"/>
      <c r="AM32" s="334"/>
      <c r="AN32" s="334"/>
      <c r="AO32" s="334"/>
      <c r="AP32" s="334"/>
      <c r="AQ32" s="334"/>
      <c r="AR32" s="334"/>
    </row>
    <row r="33" spans="1:44" ht="15">
      <c r="A33" s="303"/>
      <c r="B33" s="335"/>
      <c r="C33" s="336"/>
      <c r="D33" s="337"/>
      <c r="E33" s="337"/>
      <c r="F33" s="337"/>
      <c r="G33" s="337"/>
      <c r="H33" s="337"/>
      <c r="I33" s="336"/>
      <c r="J33" s="336"/>
      <c r="K33" s="337"/>
      <c r="L33" s="337"/>
      <c r="M33" s="337"/>
      <c r="N33" s="336"/>
      <c r="O33" s="336"/>
      <c r="P33" s="338"/>
      <c r="Q33"/>
      <c r="R33" s="339"/>
      <c r="S33" s="340"/>
      <c r="T33" s="341"/>
      <c r="U33" s="342"/>
      <c r="V33" s="342"/>
      <c r="W33" s="342"/>
      <c r="X33" s="342"/>
      <c r="Y33" s="342"/>
      <c r="Z33" s="341"/>
      <c r="AA33" s="341"/>
      <c r="AB33" s="342"/>
      <c r="AC33" s="342"/>
      <c r="AD33" s="342"/>
      <c r="AE33" s="341"/>
      <c r="AG33" s="347"/>
      <c r="AH33" s="347"/>
      <c r="AI33" s="347"/>
      <c r="AJ33" s="347"/>
      <c r="AK33" s="347"/>
      <c r="AL33" s="347"/>
      <c r="AM33" s="347"/>
      <c r="AN33" s="347"/>
      <c r="AO33" s="347"/>
      <c r="AP33" s="347"/>
      <c r="AQ33" s="347"/>
      <c r="AR33" s="347"/>
    </row>
    <row r="34" spans="1:44" ht="15">
      <c r="A34" s="303"/>
      <c r="B34" s="335"/>
      <c r="C34" s="336"/>
      <c r="D34" s="337"/>
      <c r="E34" s="337"/>
      <c r="F34" s="337"/>
      <c r="G34" s="337"/>
      <c r="H34" s="337"/>
      <c r="I34" s="336"/>
      <c r="J34" s="336"/>
      <c r="K34" s="337"/>
      <c r="L34" s="337"/>
      <c r="M34" s="337"/>
      <c r="N34" s="336"/>
      <c r="O34" s="336"/>
      <c r="P34" s="338"/>
      <c r="Q34"/>
      <c r="R34" s="330"/>
      <c r="S34" s="331"/>
      <c r="T34" s="332"/>
      <c r="U34" s="344"/>
      <c r="V34" s="344"/>
      <c r="W34" s="344"/>
      <c r="X34" s="344"/>
      <c r="Y34" s="344"/>
      <c r="Z34" s="332"/>
      <c r="AA34" s="332"/>
      <c r="AB34" s="344"/>
      <c r="AC34" s="344"/>
      <c r="AD34" s="344"/>
      <c r="AE34" s="332"/>
      <c r="AG34" s="345"/>
      <c r="AH34" s="334"/>
      <c r="AI34" s="334"/>
      <c r="AJ34" s="334"/>
      <c r="AK34" s="334"/>
      <c r="AL34" s="334"/>
      <c r="AM34" s="334"/>
      <c r="AN34" s="334"/>
      <c r="AO34" s="334"/>
      <c r="AP34" s="334"/>
      <c r="AQ34" s="334"/>
      <c r="AR34" s="334"/>
    </row>
    <row r="35" spans="1:44" ht="15">
      <c r="A35" s="303"/>
      <c r="B35" s="335"/>
      <c r="C35" s="336"/>
      <c r="D35" s="337"/>
      <c r="E35" s="337"/>
      <c r="F35" s="337"/>
      <c r="G35" s="337"/>
      <c r="H35" s="337"/>
      <c r="I35" s="336"/>
      <c r="J35" s="336"/>
      <c r="K35" s="337"/>
      <c r="L35" s="337"/>
      <c r="M35" s="337"/>
      <c r="N35" s="336"/>
      <c r="O35" s="336"/>
      <c r="P35" s="338"/>
      <c r="Q35"/>
      <c r="R35" s="339"/>
      <c r="S35" s="340"/>
      <c r="T35" s="341"/>
      <c r="U35" s="342"/>
      <c r="V35" s="342"/>
      <c r="W35" s="342"/>
      <c r="X35" s="342"/>
      <c r="Y35" s="342"/>
      <c r="Z35" s="341"/>
      <c r="AA35" s="341"/>
      <c r="AB35" s="342"/>
      <c r="AC35" s="342"/>
      <c r="AD35" s="342"/>
      <c r="AE35" s="341"/>
      <c r="AG35" s="348"/>
      <c r="AH35" s="348"/>
      <c r="AI35" s="348"/>
      <c r="AJ35" s="348"/>
      <c r="AK35" s="348"/>
      <c r="AL35" s="348"/>
      <c r="AM35" s="348"/>
      <c r="AN35" s="348"/>
      <c r="AO35" s="348"/>
      <c r="AP35" s="348"/>
      <c r="AQ35" s="348"/>
      <c r="AR35" s="348"/>
    </row>
    <row r="36" spans="1:44" ht="15">
      <c r="A36" s="303"/>
      <c r="B36" s="335"/>
      <c r="C36" s="336"/>
      <c r="D36" s="337"/>
      <c r="E36" s="337"/>
      <c r="F36" s="337"/>
      <c r="G36" s="337"/>
      <c r="H36" s="337"/>
      <c r="I36" s="336"/>
      <c r="J36" s="336"/>
      <c r="K36" s="337"/>
      <c r="L36" s="337"/>
      <c r="M36" s="337"/>
      <c r="N36" s="336"/>
      <c r="O36" s="336"/>
      <c r="P36" s="338"/>
      <c r="Q36"/>
      <c r="R36" s="330"/>
      <c r="S36" s="331"/>
      <c r="T36" s="332"/>
      <c r="U36" s="344"/>
      <c r="V36" s="344"/>
      <c r="W36" s="344"/>
      <c r="X36" s="344"/>
      <c r="Y36" s="344"/>
      <c r="Z36" s="332"/>
      <c r="AA36" s="332"/>
      <c r="AB36" s="344"/>
      <c r="AC36" s="344"/>
      <c r="AD36" s="344"/>
      <c r="AE36" s="332"/>
      <c r="AG36" s="345"/>
      <c r="AH36" s="334"/>
      <c r="AI36" s="334"/>
      <c r="AJ36" s="334"/>
      <c r="AK36" s="334"/>
      <c r="AL36" s="334"/>
      <c r="AM36" s="334"/>
      <c r="AN36" s="334"/>
      <c r="AO36" s="334"/>
      <c r="AP36" s="334"/>
      <c r="AQ36" s="334"/>
      <c r="AR36" s="334"/>
    </row>
    <row r="37" spans="1:44" ht="15">
      <c r="A37" s="303"/>
      <c r="B37" s="335"/>
      <c r="C37" s="336"/>
      <c r="D37" s="337"/>
      <c r="E37" s="337"/>
      <c r="F37" s="337"/>
      <c r="G37" s="337"/>
      <c r="H37" s="337"/>
      <c r="I37" s="336"/>
      <c r="J37" s="336"/>
      <c r="K37" s="337"/>
      <c r="L37" s="337"/>
      <c r="M37" s="337"/>
      <c r="N37" s="336"/>
      <c r="O37" s="336"/>
      <c r="P37" s="338"/>
      <c r="Q37"/>
      <c r="R37" s="339"/>
      <c r="S37" s="340"/>
      <c r="T37" s="341"/>
      <c r="U37" s="342"/>
      <c r="V37" s="342"/>
      <c r="W37" s="342"/>
      <c r="X37" s="342"/>
      <c r="Y37" s="342"/>
      <c r="Z37" s="341"/>
      <c r="AA37" s="341"/>
      <c r="AB37" s="342"/>
      <c r="AC37" s="342"/>
      <c r="AD37" s="342"/>
      <c r="AE37" s="341"/>
      <c r="AG37" s="347"/>
      <c r="AH37" s="347"/>
      <c r="AI37" s="347"/>
      <c r="AJ37" s="347"/>
      <c r="AK37" s="347"/>
      <c r="AL37" s="347"/>
      <c r="AM37" s="347"/>
      <c r="AN37" s="347"/>
      <c r="AO37" s="347"/>
      <c r="AP37" s="347"/>
      <c r="AQ37" s="347"/>
      <c r="AR37" s="347"/>
    </row>
    <row r="38" spans="1:44" ht="15">
      <c r="A38" s="303"/>
      <c r="B38" s="335"/>
      <c r="C38" s="336"/>
      <c r="D38" s="337"/>
      <c r="E38" s="337"/>
      <c r="F38" s="337"/>
      <c r="G38" s="337"/>
      <c r="H38" s="337"/>
      <c r="I38" s="336"/>
      <c r="J38" s="336"/>
      <c r="K38" s="337"/>
      <c r="L38" s="337"/>
      <c r="M38" s="337"/>
      <c r="N38" s="336"/>
      <c r="O38" s="336"/>
      <c r="P38" s="338"/>
      <c r="Q38"/>
      <c r="R38" s="330"/>
      <c r="S38" s="331"/>
      <c r="T38" s="332"/>
      <c r="U38" s="344"/>
      <c r="V38" s="344"/>
      <c r="W38" s="344"/>
      <c r="X38" s="344"/>
      <c r="Y38" s="344"/>
      <c r="Z38" s="332"/>
      <c r="AA38" s="332"/>
      <c r="AB38" s="344"/>
      <c r="AC38" s="344"/>
      <c r="AD38" s="344"/>
      <c r="AE38" s="332"/>
      <c r="AG38" s="345"/>
      <c r="AH38" s="334"/>
      <c r="AI38" s="334"/>
      <c r="AJ38" s="334"/>
      <c r="AK38" s="334"/>
      <c r="AL38" s="334"/>
      <c r="AM38" s="334"/>
      <c r="AN38" s="334"/>
      <c r="AO38" s="334"/>
      <c r="AP38" s="334"/>
      <c r="AQ38" s="334"/>
      <c r="AR38" s="334"/>
    </row>
    <row r="39" spans="1:44" ht="15">
      <c r="A39" s="303"/>
      <c r="B39" s="335"/>
      <c r="C39" s="336"/>
      <c r="D39" s="337"/>
      <c r="E39" s="337"/>
      <c r="F39" s="337"/>
      <c r="G39" s="337"/>
      <c r="H39" s="337"/>
      <c r="I39" s="336"/>
      <c r="J39" s="336"/>
      <c r="K39" s="337"/>
      <c r="L39" s="337"/>
      <c r="M39" s="337"/>
      <c r="N39" s="336"/>
      <c r="O39" s="336"/>
      <c r="P39" s="338"/>
      <c r="Q39"/>
      <c r="R39" s="339"/>
      <c r="S39" s="340"/>
      <c r="T39" s="341"/>
      <c r="U39" s="342"/>
      <c r="V39" s="342"/>
      <c r="W39" s="342"/>
      <c r="X39" s="342"/>
      <c r="Y39" s="342"/>
      <c r="Z39" s="341"/>
      <c r="AA39" s="341"/>
      <c r="AB39" s="342"/>
      <c r="AC39" s="342"/>
      <c r="AD39" s="342"/>
      <c r="AE39" s="341"/>
      <c r="AG39" s="347"/>
      <c r="AH39" s="347"/>
      <c r="AI39" s="347"/>
      <c r="AJ39" s="347"/>
      <c r="AK39" s="347"/>
      <c r="AL39" s="347"/>
      <c r="AM39" s="347"/>
      <c r="AN39" s="347"/>
      <c r="AO39" s="347"/>
      <c r="AP39" s="347"/>
      <c r="AQ39" s="347"/>
      <c r="AR39" s="347"/>
    </row>
    <row r="40" spans="1:44" ht="15">
      <c r="A40" s="303"/>
      <c r="B40" s="335"/>
      <c r="C40" s="336"/>
      <c r="D40" s="337"/>
      <c r="E40" s="337"/>
      <c r="F40" s="337"/>
      <c r="G40" s="337"/>
      <c r="H40" s="337"/>
      <c r="I40" s="336"/>
      <c r="J40" s="336"/>
      <c r="K40" s="337"/>
      <c r="L40" s="337"/>
      <c r="M40" s="337"/>
      <c r="N40" s="336"/>
      <c r="O40" s="336"/>
      <c r="P40" s="338"/>
      <c r="Q40"/>
      <c r="R40" s="330"/>
      <c r="S40" s="331"/>
      <c r="T40" s="332"/>
      <c r="U40" s="344"/>
      <c r="V40" s="344"/>
      <c r="W40" s="344"/>
      <c r="X40" s="344"/>
      <c r="Y40" s="344"/>
      <c r="Z40" s="332"/>
      <c r="AA40" s="332"/>
      <c r="AB40" s="344"/>
      <c r="AC40" s="344"/>
      <c r="AD40" s="344"/>
      <c r="AE40" s="332"/>
      <c r="AG40" s="345"/>
      <c r="AH40" s="334"/>
      <c r="AI40" s="334"/>
      <c r="AJ40" s="334"/>
      <c r="AK40" s="334"/>
      <c r="AL40" s="334"/>
      <c r="AM40" s="334"/>
      <c r="AN40" s="334"/>
      <c r="AO40" s="334"/>
      <c r="AP40" s="334"/>
      <c r="AQ40" s="334"/>
      <c r="AR40" s="334"/>
    </row>
    <row r="41" spans="1:44" ht="15">
      <c r="A41" s="303"/>
      <c r="B41" s="335"/>
      <c r="C41" s="336"/>
      <c r="D41" s="337"/>
      <c r="E41" s="337"/>
      <c r="F41" s="337"/>
      <c r="G41" s="337"/>
      <c r="H41" s="337"/>
      <c r="I41" s="336"/>
      <c r="J41" s="336"/>
      <c r="K41" s="337"/>
      <c r="L41" s="337"/>
      <c r="M41" s="337"/>
      <c r="N41" s="336"/>
      <c r="O41" s="336"/>
      <c r="P41" s="338"/>
      <c r="Q41"/>
      <c r="R41" s="339"/>
      <c r="S41" s="340"/>
      <c r="T41" s="341"/>
      <c r="U41" s="342"/>
      <c r="V41" s="342"/>
      <c r="W41" s="342"/>
      <c r="X41" s="342"/>
      <c r="Y41" s="342"/>
      <c r="Z41" s="341"/>
      <c r="AA41" s="341"/>
      <c r="AB41" s="342"/>
      <c r="AC41" s="342"/>
      <c r="AD41" s="342"/>
      <c r="AE41" s="341"/>
      <c r="AG41" s="347"/>
      <c r="AH41" s="347"/>
      <c r="AI41" s="347"/>
      <c r="AJ41" s="347"/>
      <c r="AK41" s="347"/>
      <c r="AL41" s="347"/>
      <c r="AM41" s="347"/>
      <c r="AN41" s="347"/>
      <c r="AO41" s="347"/>
      <c r="AP41" s="347"/>
      <c r="AQ41" s="347"/>
      <c r="AR41" s="347"/>
    </row>
    <row r="42" spans="1:44" ht="15">
      <c r="A42" s="303"/>
      <c r="B42" s="335"/>
      <c r="C42" s="336"/>
      <c r="D42" s="337"/>
      <c r="E42" s="337"/>
      <c r="F42" s="337"/>
      <c r="G42" s="337"/>
      <c r="H42" s="337"/>
      <c r="I42" s="336"/>
      <c r="J42" s="336"/>
      <c r="K42" s="337"/>
      <c r="L42" s="337"/>
      <c r="M42" s="337"/>
      <c r="N42" s="336"/>
      <c r="O42" s="336"/>
      <c r="P42" s="338"/>
      <c r="Q42"/>
      <c r="R42" s="330"/>
      <c r="S42" s="331"/>
      <c r="T42" s="332"/>
      <c r="U42" s="344"/>
      <c r="V42" s="344"/>
      <c r="W42" s="344"/>
      <c r="X42" s="344"/>
      <c r="Y42" s="344"/>
      <c r="Z42" s="332"/>
      <c r="AA42" s="332"/>
      <c r="AB42" s="344"/>
      <c r="AC42" s="344"/>
      <c r="AD42" s="344"/>
      <c r="AE42" s="332"/>
      <c r="AG42" s="345"/>
      <c r="AH42" s="334"/>
      <c r="AI42" s="334"/>
      <c r="AJ42" s="334"/>
      <c r="AK42" s="334"/>
      <c r="AL42" s="334"/>
      <c r="AM42" s="334"/>
      <c r="AN42" s="334"/>
      <c r="AO42" s="334"/>
      <c r="AP42" s="334"/>
      <c r="AQ42" s="334"/>
      <c r="AR42" s="334"/>
    </row>
    <row r="43" spans="1:44" ht="15">
      <c r="A43" s="303"/>
      <c r="B43" s="335"/>
      <c r="C43" s="336"/>
      <c r="D43" s="337"/>
      <c r="E43" s="337"/>
      <c r="F43" s="337"/>
      <c r="G43" s="337"/>
      <c r="H43" s="337"/>
      <c r="I43" s="336"/>
      <c r="J43" s="336"/>
      <c r="K43" s="337"/>
      <c r="L43" s="337"/>
      <c r="M43" s="337"/>
      <c r="N43" s="336"/>
      <c r="O43" s="336"/>
      <c r="P43" s="338"/>
      <c r="Q43"/>
      <c r="R43" s="339"/>
      <c r="S43" s="340"/>
      <c r="T43" s="341"/>
      <c r="U43" s="342"/>
      <c r="V43" s="342"/>
      <c r="W43" s="342"/>
      <c r="X43" s="342"/>
      <c r="Y43" s="342"/>
      <c r="Z43" s="341"/>
      <c r="AA43" s="341"/>
      <c r="AB43" s="342"/>
      <c r="AC43" s="342"/>
      <c r="AD43" s="342"/>
      <c r="AE43" s="341"/>
      <c r="AG43" s="347"/>
      <c r="AH43" s="347"/>
      <c r="AI43" s="347"/>
      <c r="AJ43" s="347"/>
      <c r="AK43" s="347"/>
      <c r="AL43" s="347"/>
      <c r="AM43" s="347"/>
      <c r="AN43" s="347"/>
      <c r="AO43" s="347"/>
      <c r="AP43" s="347"/>
      <c r="AQ43" s="347"/>
      <c r="AR43" s="347"/>
    </row>
    <row r="44" spans="1:44" ht="15">
      <c r="A44" s="303"/>
      <c r="B44" s="335"/>
      <c r="C44" s="336"/>
      <c r="D44" s="337"/>
      <c r="E44" s="337"/>
      <c r="F44" s="337"/>
      <c r="G44" s="337"/>
      <c r="H44" s="337"/>
      <c r="I44" s="336"/>
      <c r="J44" s="336"/>
      <c r="K44" s="337"/>
      <c r="L44" s="337"/>
      <c r="M44" s="337"/>
      <c r="N44" s="336"/>
      <c r="O44" s="336"/>
      <c r="P44" s="338"/>
      <c r="Q44"/>
      <c r="R44" s="330"/>
      <c r="S44" s="331"/>
      <c r="T44" s="332"/>
      <c r="U44" s="344"/>
      <c r="V44" s="344"/>
      <c r="W44" s="344"/>
      <c r="X44" s="344"/>
      <c r="Y44" s="344"/>
      <c r="Z44" s="332"/>
      <c r="AA44" s="332"/>
      <c r="AB44" s="344"/>
      <c r="AC44" s="344"/>
      <c r="AD44" s="344"/>
      <c r="AE44" s="332"/>
      <c r="AG44" s="345"/>
      <c r="AH44" s="334"/>
      <c r="AI44" s="334"/>
      <c r="AJ44" s="334"/>
      <c r="AK44" s="334"/>
      <c r="AL44" s="334"/>
      <c r="AM44" s="334"/>
      <c r="AN44" s="334"/>
      <c r="AO44" s="334"/>
      <c r="AP44" s="334"/>
      <c r="AQ44" s="334"/>
      <c r="AR44" s="334"/>
    </row>
    <row r="45" spans="1:44" ht="15">
      <c r="A45" s="303"/>
      <c r="B45" s="335"/>
      <c r="C45" s="336"/>
      <c r="D45" s="337"/>
      <c r="E45" s="337"/>
      <c r="F45" s="337"/>
      <c r="G45" s="337"/>
      <c r="H45" s="337"/>
      <c r="I45" s="336"/>
      <c r="J45" s="336"/>
      <c r="K45" s="337"/>
      <c r="L45" s="337"/>
      <c r="M45" s="337"/>
      <c r="N45" s="336"/>
      <c r="O45" s="336"/>
      <c r="P45" s="338"/>
      <c r="Q45"/>
      <c r="R45" s="339"/>
      <c r="S45" s="340"/>
      <c r="T45" s="341"/>
      <c r="U45" s="342"/>
      <c r="V45" s="342"/>
      <c r="W45" s="342"/>
      <c r="X45" s="342"/>
      <c r="Y45" s="342"/>
      <c r="Z45" s="341"/>
      <c r="AA45" s="341"/>
      <c r="AB45" s="342"/>
      <c r="AC45" s="342"/>
      <c r="AD45" s="342"/>
      <c r="AE45" s="341"/>
      <c r="AG45" s="347"/>
      <c r="AH45" s="347"/>
      <c r="AI45" s="347"/>
      <c r="AJ45" s="347"/>
      <c r="AK45" s="347"/>
      <c r="AL45" s="347"/>
      <c r="AM45" s="347"/>
      <c r="AN45" s="347"/>
      <c r="AO45" s="347"/>
      <c r="AP45" s="347"/>
      <c r="AQ45" s="347"/>
      <c r="AR45" s="347"/>
    </row>
    <row r="46" spans="1:44" ht="15">
      <c r="A46" s="303"/>
      <c r="B46" s="335"/>
      <c r="C46" s="336"/>
      <c r="D46" s="337"/>
      <c r="E46" s="337"/>
      <c r="F46" s="337"/>
      <c r="G46" s="337"/>
      <c r="H46" s="337"/>
      <c r="I46" s="336"/>
      <c r="J46" s="336"/>
      <c r="K46" s="337"/>
      <c r="L46" s="337"/>
      <c r="M46" s="337"/>
      <c r="N46" s="336"/>
      <c r="O46" s="336"/>
      <c r="P46" s="338"/>
      <c r="Q46"/>
      <c r="R46" s="330"/>
      <c r="S46" s="331"/>
      <c r="T46" s="332"/>
      <c r="U46" s="344"/>
      <c r="V46" s="344"/>
      <c r="W46" s="344"/>
      <c r="X46" s="344"/>
      <c r="Y46" s="344"/>
      <c r="Z46" s="332"/>
      <c r="AA46" s="332"/>
      <c r="AB46" s="344"/>
      <c r="AC46" s="344"/>
      <c r="AD46" s="344"/>
      <c r="AE46" s="332"/>
      <c r="AG46" s="345"/>
      <c r="AH46" s="334"/>
      <c r="AI46" s="334"/>
      <c r="AJ46" s="334"/>
      <c r="AK46" s="334"/>
      <c r="AL46" s="334"/>
      <c r="AM46" s="334"/>
      <c r="AN46" s="334"/>
      <c r="AO46" s="334"/>
      <c r="AP46" s="334"/>
      <c r="AQ46" s="334"/>
      <c r="AR46" s="334"/>
    </row>
    <row r="47" spans="1:44" ht="15">
      <c r="A47" s="303"/>
      <c r="B47" s="335"/>
      <c r="C47" s="336"/>
      <c r="D47" s="337"/>
      <c r="E47" s="337"/>
      <c r="F47" s="337"/>
      <c r="G47" s="337"/>
      <c r="H47" s="337"/>
      <c r="I47" s="336"/>
      <c r="J47" s="336"/>
      <c r="K47" s="337"/>
      <c r="L47" s="337"/>
      <c r="M47" s="337"/>
      <c r="N47" s="336"/>
      <c r="O47" s="336"/>
      <c r="P47" s="338"/>
      <c r="Q47"/>
      <c r="R47" s="339"/>
      <c r="S47" s="340"/>
      <c r="T47" s="341"/>
      <c r="U47" s="342"/>
      <c r="V47" s="342"/>
      <c r="W47" s="342"/>
      <c r="X47" s="342"/>
      <c r="Y47" s="342"/>
      <c r="Z47" s="341"/>
      <c r="AA47" s="341"/>
      <c r="AB47" s="342"/>
      <c r="AC47" s="342"/>
      <c r="AD47" s="342"/>
      <c r="AE47" s="341"/>
      <c r="AG47" s="347"/>
      <c r="AH47" s="347"/>
      <c r="AI47" s="347"/>
      <c r="AJ47" s="347"/>
      <c r="AK47" s="347"/>
      <c r="AL47" s="347"/>
      <c r="AM47" s="347"/>
      <c r="AN47" s="347"/>
      <c r="AO47" s="347"/>
      <c r="AP47" s="347"/>
      <c r="AQ47" s="347"/>
      <c r="AR47" s="347"/>
    </row>
    <row r="48" spans="1:44" ht="15">
      <c r="A48" s="303"/>
      <c r="B48" s="335"/>
      <c r="C48" s="336"/>
      <c r="D48" s="337"/>
      <c r="E48" s="337"/>
      <c r="F48" s="337"/>
      <c r="G48" s="337"/>
      <c r="H48" s="337"/>
      <c r="I48" s="336"/>
      <c r="J48" s="336"/>
      <c r="K48" s="337"/>
      <c r="L48" s="337"/>
      <c r="M48" s="337"/>
      <c r="N48" s="336"/>
      <c r="O48" s="336"/>
      <c r="P48" s="338"/>
      <c r="Q48"/>
      <c r="R48" s="330"/>
      <c r="S48" s="331"/>
      <c r="T48" s="332"/>
      <c r="U48" s="344"/>
      <c r="V48" s="344"/>
      <c r="W48" s="344"/>
      <c r="X48" s="344"/>
      <c r="Y48" s="344"/>
      <c r="Z48" s="332"/>
      <c r="AA48" s="332"/>
      <c r="AB48" s="344"/>
      <c r="AC48" s="344"/>
      <c r="AD48" s="344"/>
      <c r="AE48" s="332"/>
      <c r="AG48" s="345"/>
      <c r="AH48" s="349"/>
      <c r="AI48" s="349"/>
      <c r="AJ48" s="349"/>
      <c r="AK48" s="349"/>
      <c r="AL48" s="349"/>
      <c r="AM48" s="349"/>
      <c r="AN48" s="349"/>
      <c r="AO48" s="349"/>
      <c r="AP48" s="349"/>
      <c r="AQ48" s="349"/>
      <c r="AR48" s="349"/>
    </row>
    <row r="49" spans="1:44" ht="15.75" thickBot="1">
      <c r="A49" s="303"/>
      <c r="B49" s="335"/>
      <c r="C49" s="336"/>
      <c r="D49" s="337"/>
      <c r="E49" s="337"/>
      <c r="F49" s="337"/>
      <c r="G49" s="337"/>
      <c r="H49" s="337"/>
      <c r="I49" s="336"/>
      <c r="J49" s="336"/>
      <c r="K49" s="337"/>
      <c r="L49" s="337"/>
      <c r="M49" s="337"/>
      <c r="N49" s="336"/>
      <c r="O49" s="336"/>
      <c r="P49" s="338"/>
      <c r="Q49"/>
      <c r="R49" s="350"/>
      <c r="S49" s="351"/>
      <c r="T49" s="352"/>
      <c r="U49" s="353"/>
      <c r="V49" s="353"/>
      <c r="W49" s="353"/>
      <c r="X49" s="353"/>
      <c r="Y49" s="353"/>
      <c r="Z49" s="352"/>
      <c r="AA49" s="352"/>
      <c r="AB49" s="353"/>
      <c r="AC49" s="353"/>
      <c r="AD49" s="353"/>
      <c r="AE49" s="352"/>
      <c r="AF49" s="354"/>
      <c r="AG49" s="355"/>
      <c r="AH49" s="355"/>
      <c r="AI49" s="355"/>
      <c r="AJ49" s="355"/>
      <c r="AK49" s="355"/>
      <c r="AL49" s="355"/>
      <c r="AM49" s="355"/>
      <c r="AN49" s="355"/>
      <c r="AO49" s="355"/>
      <c r="AP49" s="355"/>
      <c r="AQ49" s="355"/>
      <c r="AR49" s="355"/>
    </row>
    <row r="50" spans="1:44" ht="15">
      <c r="A50" s="317"/>
      <c r="B50" s="298"/>
      <c r="C50" s="327"/>
      <c r="D50" s="328"/>
      <c r="E50" s="328"/>
      <c r="F50" s="328"/>
      <c r="G50" s="328"/>
      <c r="H50" s="328"/>
      <c r="I50" s="327"/>
      <c r="J50" s="327"/>
      <c r="K50" s="328"/>
      <c r="L50" s="328"/>
      <c r="M50" s="328"/>
      <c r="N50" s="327"/>
      <c r="O50" s="327"/>
      <c r="P50" s="329"/>
      <c r="Q50"/>
      <c r="R50" s="330"/>
      <c r="S50" s="331"/>
      <c r="T50" s="332"/>
      <c r="U50" s="344"/>
      <c r="V50" s="344"/>
      <c r="W50" s="344"/>
      <c r="X50" s="344"/>
      <c r="Y50" s="344"/>
      <c r="Z50" s="332"/>
      <c r="AA50" s="332"/>
      <c r="AB50" s="344"/>
      <c r="AC50" s="344"/>
      <c r="AD50" s="344"/>
      <c r="AE50" s="332"/>
      <c r="AG50" s="334"/>
      <c r="AH50" s="334"/>
      <c r="AI50" s="334"/>
      <c r="AJ50" s="334"/>
      <c r="AK50" s="334"/>
      <c r="AL50" s="334"/>
      <c r="AM50" s="334"/>
      <c r="AN50" s="334"/>
      <c r="AO50" s="334"/>
      <c r="AP50" s="334"/>
      <c r="AQ50" s="334"/>
      <c r="AR50" s="334"/>
    </row>
    <row r="51" spans="1:44" ht="15">
      <c r="A51" s="303"/>
      <c r="B51" s="335"/>
      <c r="C51" s="336"/>
      <c r="D51" s="337"/>
      <c r="E51" s="337"/>
      <c r="F51" s="337"/>
      <c r="G51" s="337"/>
      <c r="H51" s="337"/>
      <c r="I51" s="336"/>
      <c r="J51" s="336"/>
      <c r="K51" s="337"/>
      <c r="L51" s="337"/>
      <c r="M51" s="337"/>
      <c r="N51" s="336"/>
      <c r="O51" s="336"/>
      <c r="P51" s="338"/>
      <c r="Q51"/>
      <c r="R51" s="339"/>
      <c r="S51" s="340"/>
      <c r="T51" s="341"/>
      <c r="U51" s="342"/>
      <c r="V51" s="342"/>
      <c r="W51" s="342"/>
      <c r="X51" s="342"/>
      <c r="Y51" s="342"/>
      <c r="Z51" s="341"/>
      <c r="AA51" s="341"/>
      <c r="AB51" s="342"/>
      <c r="AC51" s="342"/>
      <c r="AD51" s="342"/>
      <c r="AE51" s="341"/>
      <c r="AG51" s="343"/>
      <c r="AH51" s="343"/>
      <c r="AI51" s="343"/>
      <c r="AJ51" s="343"/>
      <c r="AK51" s="343"/>
      <c r="AL51" s="343"/>
      <c r="AM51" s="343"/>
      <c r="AN51" s="343"/>
      <c r="AO51" s="343"/>
      <c r="AP51" s="343"/>
      <c r="AQ51" s="343"/>
      <c r="AR51" s="343"/>
    </row>
    <row r="52" spans="1:44" ht="15">
      <c r="A52" s="303"/>
      <c r="B52" s="335"/>
      <c r="C52" s="336"/>
      <c r="D52" s="337"/>
      <c r="E52" s="337"/>
      <c r="F52" s="337"/>
      <c r="G52" s="337"/>
      <c r="H52" s="337"/>
      <c r="I52" s="336"/>
      <c r="J52" s="336"/>
      <c r="K52" s="337"/>
      <c r="L52" s="337"/>
      <c r="M52" s="337"/>
      <c r="N52" s="336"/>
      <c r="O52" s="336"/>
      <c r="P52" s="338"/>
      <c r="Q52"/>
      <c r="R52" s="330"/>
      <c r="S52" s="331"/>
      <c r="T52" s="332"/>
      <c r="U52" s="344"/>
      <c r="V52" s="344"/>
      <c r="W52" s="344"/>
      <c r="X52" s="344"/>
      <c r="Y52" s="344"/>
      <c r="Z52" s="332"/>
      <c r="AA52" s="332"/>
      <c r="AB52" s="344"/>
      <c r="AC52" s="344"/>
      <c r="AD52" s="344"/>
      <c r="AE52" s="332"/>
      <c r="AG52" s="345"/>
      <c r="AH52" s="334"/>
      <c r="AI52" s="334"/>
      <c r="AJ52" s="334"/>
      <c r="AK52" s="334"/>
      <c r="AL52" s="334"/>
      <c r="AM52" s="334"/>
      <c r="AN52" s="334"/>
      <c r="AO52" s="334"/>
      <c r="AP52" s="334"/>
      <c r="AQ52" s="334"/>
      <c r="AR52" s="334"/>
    </row>
    <row r="53" spans="1:44" ht="15">
      <c r="A53" s="303"/>
      <c r="B53" s="335"/>
      <c r="C53" s="336"/>
      <c r="D53" s="337"/>
      <c r="E53" s="337"/>
      <c r="F53" s="337"/>
      <c r="G53" s="337"/>
      <c r="H53" s="337"/>
      <c r="I53" s="336"/>
      <c r="J53" s="336"/>
      <c r="K53" s="337"/>
      <c r="L53" s="337"/>
      <c r="M53" s="337"/>
      <c r="N53" s="336"/>
      <c r="O53" s="336"/>
      <c r="P53" s="338"/>
      <c r="Q53"/>
      <c r="R53" s="339"/>
      <c r="S53" s="340"/>
      <c r="T53" s="341"/>
      <c r="U53" s="342"/>
      <c r="V53" s="342"/>
      <c r="W53" s="342"/>
      <c r="X53" s="342"/>
      <c r="Y53" s="342"/>
      <c r="Z53" s="341"/>
      <c r="AA53" s="341"/>
      <c r="AB53" s="342"/>
      <c r="AC53" s="342"/>
      <c r="AD53" s="342"/>
      <c r="AE53" s="341"/>
      <c r="AG53" s="347"/>
      <c r="AH53" s="347"/>
      <c r="AI53" s="347"/>
      <c r="AJ53" s="347"/>
      <c r="AK53" s="347"/>
      <c r="AL53" s="347"/>
      <c r="AM53" s="347"/>
      <c r="AN53" s="347"/>
      <c r="AO53" s="347"/>
      <c r="AP53" s="347"/>
      <c r="AQ53" s="347"/>
      <c r="AR53" s="347"/>
    </row>
    <row r="54" spans="1:44" ht="15">
      <c r="A54" s="303"/>
      <c r="B54" s="335"/>
      <c r="C54" s="336"/>
      <c r="D54" s="337"/>
      <c r="E54" s="337"/>
      <c r="F54" s="337"/>
      <c r="G54" s="337"/>
      <c r="H54" s="337"/>
      <c r="I54" s="336"/>
      <c r="J54" s="336"/>
      <c r="K54" s="337"/>
      <c r="L54" s="337"/>
      <c r="M54" s="337"/>
      <c r="N54" s="336"/>
      <c r="O54" s="336"/>
      <c r="P54" s="338"/>
      <c r="Q54"/>
      <c r="R54" s="330"/>
      <c r="S54" s="331"/>
      <c r="T54" s="332"/>
      <c r="U54" s="344"/>
      <c r="V54" s="344"/>
      <c r="W54" s="344"/>
      <c r="X54" s="344"/>
      <c r="Y54" s="344"/>
      <c r="Z54" s="332"/>
      <c r="AA54" s="332"/>
      <c r="AB54" s="344"/>
      <c r="AC54" s="344"/>
      <c r="AD54" s="344"/>
      <c r="AE54" s="332"/>
      <c r="AG54" s="345"/>
      <c r="AH54" s="334"/>
      <c r="AI54" s="334"/>
      <c r="AJ54" s="334"/>
      <c r="AK54" s="334"/>
      <c r="AL54" s="334"/>
      <c r="AM54" s="334"/>
      <c r="AN54" s="334"/>
      <c r="AO54" s="334"/>
      <c r="AP54" s="334"/>
      <c r="AQ54" s="334"/>
      <c r="AR54" s="334"/>
    </row>
    <row r="55" spans="1:44" ht="15">
      <c r="A55" s="303"/>
      <c r="B55" s="335"/>
      <c r="C55" s="336"/>
      <c r="D55" s="337"/>
      <c r="E55" s="337"/>
      <c r="F55" s="337"/>
      <c r="G55" s="337"/>
      <c r="H55" s="337"/>
      <c r="I55" s="336"/>
      <c r="J55" s="336"/>
      <c r="K55" s="337"/>
      <c r="L55" s="337"/>
      <c r="M55" s="337"/>
      <c r="N55" s="336"/>
      <c r="O55" s="336"/>
      <c r="P55" s="338"/>
      <c r="Q55"/>
      <c r="R55" s="339"/>
      <c r="S55" s="340"/>
      <c r="T55" s="341"/>
      <c r="U55" s="342"/>
      <c r="V55" s="342"/>
      <c r="W55" s="342"/>
      <c r="X55" s="342"/>
      <c r="Y55" s="342"/>
      <c r="Z55" s="341"/>
      <c r="AA55" s="341"/>
      <c r="AB55" s="342"/>
      <c r="AC55" s="342"/>
      <c r="AD55" s="342"/>
      <c r="AE55" s="341"/>
      <c r="AG55" s="347"/>
      <c r="AH55" s="347"/>
      <c r="AI55" s="347"/>
      <c r="AJ55" s="347"/>
      <c r="AK55" s="347"/>
      <c r="AL55" s="347"/>
      <c r="AM55" s="347"/>
      <c r="AN55" s="347"/>
      <c r="AO55" s="347"/>
      <c r="AP55" s="347"/>
      <c r="AQ55" s="347"/>
      <c r="AR55" s="347"/>
    </row>
    <row r="56" spans="1:44" ht="15">
      <c r="A56" s="303"/>
      <c r="B56" s="335"/>
      <c r="C56" s="336"/>
      <c r="D56" s="337"/>
      <c r="E56" s="337"/>
      <c r="F56" s="337"/>
      <c r="G56" s="337"/>
      <c r="H56" s="337"/>
      <c r="I56" s="336"/>
      <c r="J56" s="336"/>
      <c r="K56" s="337"/>
      <c r="L56" s="337"/>
      <c r="M56" s="337"/>
      <c r="N56" s="336"/>
      <c r="O56" s="336"/>
      <c r="P56" s="338"/>
      <c r="Q56"/>
      <c r="R56" s="330"/>
      <c r="S56" s="331"/>
      <c r="T56" s="332"/>
      <c r="U56" s="344"/>
      <c r="V56" s="344"/>
      <c r="W56" s="344"/>
      <c r="X56" s="344"/>
      <c r="Y56" s="344"/>
      <c r="Z56" s="332"/>
      <c r="AA56" s="332"/>
      <c r="AB56" s="344"/>
      <c r="AC56" s="344"/>
      <c r="AD56" s="344"/>
      <c r="AE56" s="332"/>
      <c r="AG56" s="345"/>
      <c r="AH56" s="334"/>
      <c r="AI56" s="334"/>
      <c r="AJ56" s="334"/>
      <c r="AK56" s="334"/>
      <c r="AL56" s="334"/>
      <c r="AM56" s="334"/>
      <c r="AN56" s="334"/>
      <c r="AO56" s="334"/>
      <c r="AP56" s="334"/>
      <c r="AQ56" s="334"/>
      <c r="AR56" s="334"/>
    </row>
    <row r="57" spans="1:44" ht="15">
      <c r="A57" s="303"/>
      <c r="B57" s="335"/>
      <c r="C57" s="336"/>
      <c r="D57" s="337"/>
      <c r="E57" s="337"/>
      <c r="F57" s="337"/>
      <c r="G57" s="337"/>
      <c r="H57" s="337"/>
      <c r="I57" s="336"/>
      <c r="J57" s="336"/>
      <c r="K57" s="337"/>
      <c r="L57" s="337"/>
      <c r="M57" s="337"/>
      <c r="N57" s="336"/>
      <c r="O57" s="336"/>
      <c r="P57" s="338"/>
      <c r="Q57"/>
      <c r="R57" s="339"/>
      <c r="S57" s="340"/>
      <c r="T57" s="341"/>
      <c r="U57" s="342"/>
      <c r="V57" s="342"/>
      <c r="W57" s="342"/>
      <c r="X57" s="342"/>
      <c r="Y57" s="342"/>
      <c r="Z57" s="341"/>
      <c r="AA57" s="341"/>
      <c r="AB57" s="342"/>
      <c r="AC57" s="342"/>
      <c r="AD57" s="342"/>
      <c r="AE57" s="341"/>
      <c r="AG57" s="348"/>
      <c r="AH57" s="348"/>
      <c r="AI57" s="348"/>
      <c r="AJ57" s="348"/>
      <c r="AK57" s="348"/>
      <c r="AL57" s="348"/>
      <c r="AM57" s="348"/>
      <c r="AN57" s="348"/>
      <c r="AO57" s="348"/>
      <c r="AP57" s="348"/>
      <c r="AQ57" s="348"/>
      <c r="AR57" s="348"/>
    </row>
    <row r="58" spans="1:44" ht="15">
      <c r="A58" s="303"/>
      <c r="B58" s="335"/>
      <c r="C58" s="336"/>
      <c r="D58" s="337"/>
      <c r="E58" s="337"/>
      <c r="F58" s="337"/>
      <c r="G58" s="337"/>
      <c r="H58" s="337"/>
      <c r="I58" s="336"/>
      <c r="J58" s="336"/>
      <c r="K58" s="337"/>
      <c r="L58" s="337"/>
      <c r="M58" s="337"/>
      <c r="N58" s="336"/>
      <c r="O58" s="336"/>
      <c r="P58" s="338"/>
      <c r="Q58"/>
      <c r="R58" s="330"/>
      <c r="S58" s="331"/>
      <c r="T58" s="332"/>
      <c r="U58" s="344"/>
      <c r="V58" s="344"/>
      <c r="W58" s="344"/>
      <c r="X58" s="344"/>
      <c r="Y58" s="344"/>
      <c r="Z58" s="332"/>
      <c r="AA58" s="332"/>
      <c r="AB58" s="344"/>
      <c r="AC58" s="344"/>
      <c r="AD58" s="344"/>
      <c r="AE58" s="332"/>
      <c r="AG58" s="345"/>
      <c r="AH58" s="334"/>
      <c r="AI58" s="334"/>
      <c r="AJ58" s="334"/>
      <c r="AK58" s="334"/>
      <c r="AL58" s="334"/>
      <c r="AM58" s="334"/>
      <c r="AN58" s="334"/>
      <c r="AO58" s="334"/>
      <c r="AP58" s="334"/>
      <c r="AQ58" s="334"/>
      <c r="AR58" s="334"/>
    </row>
    <row r="59" spans="1:44" ht="15">
      <c r="A59" s="303"/>
      <c r="B59" s="335"/>
      <c r="C59" s="336"/>
      <c r="D59" s="337"/>
      <c r="E59" s="337"/>
      <c r="F59" s="337"/>
      <c r="G59" s="337"/>
      <c r="H59" s="337"/>
      <c r="I59" s="336"/>
      <c r="J59" s="336"/>
      <c r="K59" s="337"/>
      <c r="L59" s="337"/>
      <c r="M59" s="337"/>
      <c r="N59" s="336"/>
      <c r="O59" s="336"/>
      <c r="P59" s="338"/>
      <c r="Q59"/>
      <c r="R59" s="339"/>
      <c r="S59" s="340"/>
      <c r="T59" s="341"/>
      <c r="U59" s="342"/>
      <c r="V59" s="342"/>
      <c r="W59" s="342"/>
      <c r="X59" s="342"/>
      <c r="Y59" s="342"/>
      <c r="Z59" s="341"/>
      <c r="AA59" s="341"/>
      <c r="AB59" s="342"/>
      <c r="AC59" s="342"/>
      <c r="AD59" s="342"/>
      <c r="AE59" s="341"/>
      <c r="AG59" s="347"/>
      <c r="AH59" s="347"/>
      <c r="AI59" s="347"/>
      <c r="AJ59" s="347"/>
      <c r="AK59" s="347"/>
      <c r="AL59" s="347"/>
      <c r="AM59" s="347"/>
      <c r="AN59" s="347"/>
      <c r="AO59" s="347"/>
      <c r="AP59" s="347"/>
      <c r="AQ59" s="347"/>
      <c r="AR59" s="347"/>
    </row>
    <row r="60" spans="1:44" ht="15">
      <c r="A60" s="303"/>
      <c r="B60" s="335"/>
      <c r="C60" s="336"/>
      <c r="D60" s="337"/>
      <c r="E60" s="337"/>
      <c r="F60" s="337"/>
      <c r="G60" s="337"/>
      <c r="H60" s="337"/>
      <c r="I60" s="336"/>
      <c r="J60" s="336"/>
      <c r="K60" s="337"/>
      <c r="L60" s="337"/>
      <c r="M60" s="337"/>
      <c r="N60" s="336"/>
      <c r="O60" s="336"/>
      <c r="P60" s="338"/>
      <c r="Q60"/>
      <c r="R60" s="330"/>
      <c r="S60" s="331"/>
      <c r="T60" s="332"/>
      <c r="U60" s="344"/>
      <c r="V60" s="344"/>
      <c r="W60" s="344"/>
      <c r="X60" s="344"/>
      <c r="Y60" s="344"/>
      <c r="Z60" s="332"/>
      <c r="AA60" s="332"/>
      <c r="AB60" s="344"/>
      <c r="AC60" s="344"/>
      <c r="AD60" s="344"/>
      <c r="AE60" s="332"/>
      <c r="AG60" s="345"/>
      <c r="AH60" s="334"/>
      <c r="AI60" s="334"/>
      <c r="AJ60" s="334"/>
      <c r="AK60" s="334"/>
      <c r="AL60" s="334"/>
      <c r="AM60" s="334"/>
      <c r="AN60" s="334"/>
      <c r="AO60" s="334"/>
      <c r="AP60" s="334"/>
      <c r="AQ60" s="334"/>
      <c r="AR60" s="334"/>
    </row>
    <row r="61" spans="1:44" ht="15">
      <c r="A61" s="303"/>
      <c r="B61" s="335"/>
      <c r="C61" s="336"/>
      <c r="D61" s="337"/>
      <c r="E61" s="337"/>
      <c r="F61" s="337"/>
      <c r="G61" s="337"/>
      <c r="H61" s="337"/>
      <c r="I61" s="336"/>
      <c r="J61" s="336"/>
      <c r="K61" s="337"/>
      <c r="L61" s="337"/>
      <c r="M61" s="337"/>
      <c r="N61" s="336"/>
      <c r="O61" s="336"/>
      <c r="P61" s="338"/>
      <c r="Q61"/>
      <c r="R61" s="339"/>
      <c r="S61" s="340"/>
      <c r="T61" s="341"/>
      <c r="U61" s="342"/>
      <c r="V61" s="342"/>
      <c r="W61" s="342"/>
      <c r="X61" s="342"/>
      <c r="Y61" s="342"/>
      <c r="Z61" s="341"/>
      <c r="AA61" s="341"/>
      <c r="AB61" s="342"/>
      <c r="AC61" s="342"/>
      <c r="AD61" s="342"/>
      <c r="AE61" s="341"/>
      <c r="AG61" s="347"/>
      <c r="AH61" s="347"/>
      <c r="AI61" s="347"/>
      <c r="AJ61" s="347"/>
      <c r="AK61" s="347"/>
      <c r="AL61" s="347"/>
      <c r="AM61" s="347"/>
      <c r="AN61" s="347"/>
      <c r="AO61" s="347"/>
      <c r="AP61" s="347"/>
      <c r="AQ61" s="347"/>
      <c r="AR61" s="347"/>
    </row>
    <row r="62" spans="1:44" ht="15">
      <c r="A62" s="303"/>
      <c r="B62" s="335"/>
      <c r="C62" s="336"/>
      <c r="D62" s="337"/>
      <c r="E62" s="337"/>
      <c r="F62" s="337"/>
      <c r="G62" s="337"/>
      <c r="H62" s="337"/>
      <c r="I62" s="336"/>
      <c r="J62" s="336"/>
      <c r="K62" s="337"/>
      <c r="L62" s="337"/>
      <c r="M62" s="337"/>
      <c r="N62" s="336"/>
      <c r="O62" s="336"/>
      <c r="P62" s="338"/>
      <c r="Q62"/>
      <c r="R62" s="330"/>
      <c r="S62" s="331"/>
      <c r="T62" s="332"/>
      <c r="U62" s="344"/>
      <c r="V62" s="344"/>
      <c r="W62" s="344"/>
      <c r="X62" s="344"/>
      <c r="Y62" s="344"/>
      <c r="Z62" s="332"/>
      <c r="AA62" s="332"/>
      <c r="AB62" s="344"/>
      <c r="AC62" s="344"/>
      <c r="AD62" s="344"/>
      <c r="AE62" s="332"/>
      <c r="AG62" s="345"/>
      <c r="AH62" s="334"/>
      <c r="AI62" s="334"/>
      <c r="AJ62" s="334"/>
      <c r="AK62" s="334"/>
      <c r="AL62" s="334"/>
      <c r="AM62" s="334"/>
      <c r="AN62" s="334"/>
      <c r="AO62" s="334"/>
      <c r="AP62" s="334"/>
      <c r="AQ62" s="334"/>
      <c r="AR62" s="334"/>
    </row>
    <row r="63" spans="1:44" ht="15">
      <c r="A63" s="303"/>
      <c r="B63" s="335"/>
      <c r="C63" s="336"/>
      <c r="D63" s="337"/>
      <c r="E63" s="337"/>
      <c r="F63" s="337"/>
      <c r="G63" s="337"/>
      <c r="H63" s="337"/>
      <c r="I63" s="336"/>
      <c r="J63" s="336"/>
      <c r="K63" s="337"/>
      <c r="L63" s="337"/>
      <c r="M63" s="337"/>
      <c r="N63" s="336"/>
      <c r="O63" s="336"/>
      <c r="P63" s="338"/>
      <c r="Q63"/>
      <c r="R63" s="339"/>
      <c r="S63" s="340"/>
      <c r="T63" s="341"/>
      <c r="U63" s="342"/>
      <c r="V63" s="342"/>
      <c r="W63" s="342"/>
      <c r="X63" s="342"/>
      <c r="Y63" s="342"/>
      <c r="Z63" s="341"/>
      <c r="AA63" s="341"/>
      <c r="AB63" s="342"/>
      <c r="AC63" s="342"/>
      <c r="AD63" s="342"/>
      <c r="AE63" s="341"/>
      <c r="AG63" s="347"/>
      <c r="AH63" s="347"/>
      <c r="AI63" s="347"/>
      <c r="AJ63" s="347"/>
      <c r="AK63" s="347"/>
      <c r="AL63" s="347"/>
      <c r="AM63" s="347"/>
      <c r="AN63" s="347"/>
      <c r="AO63" s="347"/>
      <c r="AP63" s="347"/>
      <c r="AQ63" s="347"/>
      <c r="AR63" s="347"/>
    </row>
    <row r="64" spans="1:44" ht="15">
      <c r="A64" s="303"/>
      <c r="B64" s="335"/>
      <c r="C64" s="336"/>
      <c r="D64" s="337"/>
      <c r="E64" s="337"/>
      <c r="F64" s="337"/>
      <c r="G64" s="337"/>
      <c r="H64" s="337"/>
      <c r="I64" s="336"/>
      <c r="J64" s="336"/>
      <c r="K64" s="337"/>
      <c r="L64" s="337"/>
      <c r="M64" s="337"/>
      <c r="N64" s="336"/>
      <c r="O64" s="336"/>
      <c r="P64" s="338"/>
      <c r="Q64"/>
      <c r="R64" s="330"/>
      <c r="S64" s="331"/>
      <c r="T64" s="332"/>
      <c r="U64" s="344"/>
      <c r="V64" s="344"/>
      <c r="W64" s="344"/>
      <c r="X64" s="344"/>
      <c r="Y64" s="344"/>
      <c r="Z64" s="332"/>
      <c r="AA64" s="332"/>
      <c r="AB64" s="344"/>
      <c r="AC64" s="344"/>
      <c r="AD64" s="344"/>
      <c r="AE64" s="332"/>
      <c r="AG64" s="345"/>
      <c r="AH64" s="334"/>
      <c r="AI64" s="334"/>
      <c r="AJ64" s="334"/>
      <c r="AK64" s="334"/>
      <c r="AL64" s="334"/>
      <c r="AM64" s="334"/>
      <c r="AN64" s="334"/>
      <c r="AO64" s="334"/>
      <c r="AP64" s="334"/>
      <c r="AQ64" s="334"/>
      <c r="AR64" s="334"/>
    </row>
    <row r="65" spans="1:50" ht="15">
      <c r="A65" s="303"/>
      <c r="B65" s="335"/>
      <c r="C65" s="336"/>
      <c r="D65" s="337"/>
      <c r="E65" s="337"/>
      <c r="F65" s="337"/>
      <c r="G65" s="337"/>
      <c r="H65" s="337"/>
      <c r="I65" s="336"/>
      <c r="J65" s="336"/>
      <c r="K65" s="337"/>
      <c r="L65" s="337"/>
      <c r="M65" s="337"/>
      <c r="N65" s="336"/>
      <c r="O65" s="336"/>
      <c r="P65" s="338"/>
      <c r="Q65"/>
      <c r="R65" s="339"/>
      <c r="S65" s="340"/>
      <c r="T65" s="341"/>
      <c r="U65" s="342"/>
      <c r="V65" s="342"/>
      <c r="W65" s="342"/>
      <c r="X65" s="342"/>
      <c r="Y65" s="342"/>
      <c r="Z65" s="341"/>
      <c r="AA65" s="341"/>
      <c r="AB65" s="342"/>
      <c r="AC65" s="342"/>
      <c r="AD65" s="342"/>
      <c r="AE65" s="341"/>
      <c r="AG65" s="347"/>
      <c r="AH65" s="347"/>
      <c r="AI65" s="347"/>
      <c r="AJ65" s="347"/>
      <c r="AK65" s="347"/>
      <c r="AL65" s="347"/>
      <c r="AM65" s="347"/>
      <c r="AN65" s="347"/>
      <c r="AO65" s="347"/>
      <c r="AP65" s="347"/>
      <c r="AQ65" s="347"/>
      <c r="AR65" s="347"/>
    </row>
    <row r="66" spans="1:50" ht="15">
      <c r="A66" s="303"/>
      <c r="B66" s="335"/>
      <c r="C66" s="336"/>
      <c r="D66" s="337"/>
      <c r="E66" s="337"/>
      <c r="F66" s="337"/>
      <c r="G66" s="337"/>
      <c r="H66" s="337"/>
      <c r="I66" s="336"/>
      <c r="J66" s="336"/>
      <c r="K66" s="337"/>
      <c r="L66" s="337"/>
      <c r="M66" s="337"/>
      <c r="N66" s="336"/>
      <c r="O66" s="336"/>
      <c r="P66" s="338"/>
      <c r="Q66"/>
      <c r="R66" s="330"/>
      <c r="S66" s="331"/>
      <c r="T66" s="332"/>
      <c r="U66" s="344"/>
      <c r="V66" s="344"/>
      <c r="W66" s="344"/>
      <c r="X66" s="344"/>
      <c r="Y66" s="344"/>
      <c r="Z66" s="332"/>
      <c r="AA66" s="332"/>
      <c r="AB66" s="344"/>
      <c r="AC66" s="344"/>
      <c r="AD66" s="344"/>
      <c r="AE66" s="332"/>
      <c r="AG66" s="345"/>
      <c r="AH66" s="334"/>
      <c r="AI66" s="334"/>
      <c r="AJ66" s="334"/>
      <c r="AK66" s="334"/>
      <c r="AL66" s="334"/>
      <c r="AM66" s="334"/>
      <c r="AN66" s="334"/>
      <c r="AO66" s="334"/>
      <c r="AP66" s="334"/>
      <c r="AQ66" s="334"/>
      <c r="AR66" s="334"/>
    </row>
    <row r="67" spans="1:50" ht="15">
      <c r="A67" s="303"/>
      <c r="B67" s="335"/>
      <c r="C67" s="336"/>
      <c r="D67" s="337"/>
      <c r="E67" s="337"/>
      <c r="F67" s="337"/>
      <c r="G67" s="337"/>
      <c r="H67" s="337"/>
      <c r="I67" s="336"/>
      <c r="J67" s="336"/>
      <c r="K67" s="337"/>
      <c r="L67" s="337"/>
      <c r="M67" s="337"/>
      <c r="N67" s="336"/>
      <c r="O67" s="336"/>
      <c r="P67" s="338"/>
      <c r="Q67"/>
      <c r="R67" s="339"/>
      <c r="S67" s="340"/>
      <c r="T67" s="341"/>
      <c r="U67" s="342"/>
      <c r="V67" s="342"/>
      <c r="W67" s="342"/>
      <c r="X67" s="342"/>
      <c r="Y67" s="342"/>
      <c r="Z67" s="341"/>
      <c r="AA67" s="341"/>
      <c r="AB67" s="342"/>
      <c r="AC67" s="342"/>
      <c r="AD67" s="342"/>
      <c r="AE67" s="341"/>
      <c r="AG67" s="347"/>
      <c r="AH67" s="347"/>
      <c r="AI67" s="347"/>
      <c r="AJ67" s="347"/>
      <c r="AK67" s="347"/>
      <c r="AL67" s="347"/>
      <c r="AM67" s="347"/>
      <c r="AN67" s="347"/>
      <c r="AO67" s="347"/>
      <c r="AP67" s="347"/>
      <c r="AQ67" s="347"/>
      <c r="AR67" s="347"/>
    </row>
    <row r="68" spans="1:50" ht="15">
      <c r="A68" s="303"/>
      <c r="B68" s="335"/>
      <c r="C68" s="336"/>
      <c r="D68" s="337"/>
      <c r="E68" s="337"/>
      <c r="F68" s="337"/>
      <c r="G68" s="337"/>
      <c r="H68" s="337"/>
      <c r="I68" s="336"/>
      <c r="J68" s="336"/>
      <c r="K68" s="337"/>
      <c r="L68" s="337"/>
      <c r="M68" s="337"/>
      <c r="N68" s="336"/>
      <c r="O68" s="336"/>
      <c r="P68" s="338"/>
      <c r="Q68"/>
      <c r="R68" s="330"/>
      <c r="S68" s="331"/>
      <c r="T68" s="332"/>
      <c r="U68" s="344"/>
      <c r="V68" s="344"/>
      <c r="W68" s="344"/>
      <c r="X68" s="344"/>
      <c r="Y68" s="344"/>
      <c r="Z68" s="332"/>
      <c r="AA68" s="332"/>
      <c r="AB68" s="344"/>
      <c r="AC68" s="344"/>
      <c r="AD68" s="344"/>
      <c r="AE68" s="332"/>
      <c r="AG68" s="345"/>
      <c r="AH68" s="334"/>
      <c r="AI68" s="334"/>
      <c r="AJ68" s="334"/>
      <c r="AK68" s="334"/>
      <c r="AL68" s="334"/>
      <c r="AM68" s="334"/>
      <c r="AN68" s="334"/>
      <c r="AO68" s="334"/>
      <c r="AP68" s="334"/>
      <c r="AQ68" s="334"/>
      <c r="AR68" s="334"/>
    </row>
    <row r="69" spans="1:50" ht="15">
      <c r="A69" s="303"/>
      <c r="B69" s="335"/>
      <c r="C69" s="336"/>
      <c r="D69" s="337"/>
      <c r="E69" s="337"/>
      <c r="F69" s="337"/>
      <c r="G69" s="337"/>
      <c r="H69" s="337"/>
      <c r="I69" s="336"/>
      <c r="J69" s="336"/>
      <c r="K69" s="337"/>
      <c r="L69" s="337"/>
      <c r="M69" s="337"/>
      <c r="N69" s="336"/>
      <c r="O69" s="336"/>
      <c r="P69" s="338"/>
      <c r="Q69"/>
      <c r="R69" s="339"/>
      <c r="S69" s="340"/>
      <c r="T69" s="341"/>
      <c r="U69" s="342"/>
      <c r="V69" s="342"/>
      <c r="W69" s="342"/>
      <c r="X69" s="342"/>
      <c r="Y69" s="342"/>
      <c r="Z69" s="341"/>
      <c r="AA69" s="341"/>
      <c r="AB69" s="342"/>
      <c r="AC69" s="342"/>
      <c r="AD69" s="342"/>
      <c r="AE69" s="341"/>
      <c r="AG69" s="347"/>
      <c r="AH69" s="347"/>
      <c r="AI69" s="347"/>
      <c r="AJ69" s="347"/>
      <c r="AK69" s="347"/>
      <c r="AL69" s="347"/>
      <c r="AM69" s="347"/>
      <c r="AN69" s="347"/>
      <c r="AO69" s="347"/>
      <c r="AP69" s="347"/>
      <c r="AQ69" s="347"/>
      <c r="AR69" s="347"/>
    </row>
    <row r="70" spans="1:50" ht="15">
      <c r="A70" s="303"/>
      <c r="B70" s="335"/>
      <c r="C70" s="336"/>
      <c r="D70" s="337"/>
      <c r="E70" s="337"/>
      <c r="F70" s="337"/>
      <c r="G70" s="337"/>
      <c r="H70" s="337"/>
      <c r="I70" s="336"/>
      <c r="J70" s="336"/>
      <c r="K70" s="337"/>
      <c r="L70" s="337"/>
      <c r="M70" s="337"/>
      <c r="N70" s="336"/>
      <c r="O70" s="336"/>
      <c r="P70" s="338"/>
      <c r="Q70"/>
      <c r="R70" s="330"/>
      <c r="S70" s="331"/>
      <c r="T70" s="332"/>
      <c r="U70" s="344"/>
      <c r="V70" s="344"/>
      <c r="W70" s="344"/>
      <c r="X70" s="344"/>
      <c r="Y70" s="344"/>
      <c r="Z70" s="332"/>
      <c r="AA70" s="332"/>
      <c r="AB70" s="344"/>
      <c r="AC70" s="344"/>
      <c r="AD70" s="344"/>
      <c r="AE70" s="332"/>
      <c r="AG70" s="345"/>
      <c r="AH70" s="349"/>
      <c r="AI70" s="349"/>
      <c r="AJ70" s="349"/>
      <c r="AK70" s="349"/>
      <c r="AL70" s="349"/>
      <c r="AM70" s="349"/>
      <c r="AN70" s="349"/>
      <c r="AO70" s="349"/>
      <c r="AP70" s="349"/>
      <c r="AQ70" s="349"/>
      <c r="AR70" s="349"/>
    </row>
    <row r="71" spans="1:50" ht="15.75" thickBot="1">
      <c r="A71" s="303"/>
      <c r="B71" s="335"/>
      <c r="C71" s="336"/>
      <c r="D71" s="337"/>
      <c r="E71" s="337"/>
      <c r="F71" s="337"/>
      <c r="G71" s="337"/>
      <c r="H71" s="337"/>
      <c r="I71" s="336"/>
      <c r="J71" s="336"/>
      <c r="K71" s="337"/>
      <c r="L71" s="337"/>
      <c r="M71" s="337"/>
      <c r="N71" s="336"/>
      <c r="O71" s="336"/>
      <c r="P71" s="338"/>
      <c r="Q71"/>
      <c r="R71" s="350"/>
      <c r="S71" s="351"/>
      <c r="T71" s="352"/>
      <c r="U71" s="353"/>
      <c r="V71" s="353"/>
      <c r="W71" s="353"/>
      <c r="X71" s="353"/>
      <c r="Y71" s="353"/>
      <c r="Z71" s="352"/>
      <c r="AA71" s="352"/>
      <c r="AB71" s="353"/>
      <c r="AC71" s="353"/>
      <c r="AD71" s="353"/>
      <c r="AE71" s="352"/>
      <c r="AF71" s="354"/>
      <c r="AG71" s="355"/>
      <c r="AH71" s="355"/>
      <c r="AI71" s="355"/>
      <c r="AJ71" s="355"/>
      <c r="AK71" s="355"/>
      <c r="AL71" s="355"/>
      <c r="AM71" s="355"/>
      <c r="AN71" s="355"/>
      <c r="AO71" s="355"/>
      <c r="AP71" s="355"/>
      <c r="AQ71" s="355"/>
      <c r="AR71" s="355"/>
    </row>
    <row r="72" spans="1:50" ht="15">
      <c r="A72" s="317"/>
      <c r="B72" s="298"/>
      <c r="C72" s="327"/>
      <c r="D72" s="328"/>
      <c r="E72" s="328"/>
      <c r="F72" s="328"/>
      <c r="G72" s="328"/>
      <c r="H72" s="328"/>
      <c r="I72" s="327"/>
      <c r="J72" s="327"/>
      <c r="K72" s="328"/>
      <c r="L72" s="328"/>
      <c r="M72" s="328"/>
      <c r="N72" s="327"/>
      <c r="O72" s="327"/>
      <c r="P72" s="329"/>
      <c r="Q72"/>
      <c r="R72" s="330"/>
      <c r="S72" s="331"/>
      <c r="T72" s="332"/>
      <c r="U72" s="344"/>
      <c r="V72" s="344"/>
      <c r="W72" s="344"/>
      <c r="X72" s="344"/>
      <c r="Y72" s="344"/>
      <c r="Z72" s="332"/>
      <c r="AA72" s="332"/>
      <c r="AB72" s="344"/>
      <c r="AC72" s="344"/>
      <c r="AD72" s="344"/>
      <c r="AE72" s="332"/>
      <c r="AG72" s="334"/>
      <c r="AH72" s="334"/>
      <c r="AI72" s="334"/>
      <c r="AJ72" s="334"/>
      <c r="AK72" s="334"/>
      <c r="AL72" s="334"/>
      <c r="AM72" s="334"/>
      <c r="AN72" s="334"/>
      <c r="AO72" s="334"/>
      <c r="AP72" s="334"/>
      <c r="AQ72" s="334"/>
      <c r="AR72" s="334"/>
    </row>
    <row r="73" spans="1:50" ht="15">
      <c r="A73" s="303"/>
      <c r="B73" s="335"/>
      <c r="C73" s="336"/>
      <c r="D73" s="337"/>
      <c r="E73" s="337"/>
      <c r="F73" s="337"/>
      <c r="G73" s="337"/>
      <c r="H73" s="337"/>
      <c r="I73" s="336"/>
      <c r="J73" s="336"/>
      <c r="K73" s="337"/>
      <c r="L73" s="337"/>
      <c r="M73" s="337"/>
      <c r="N73" s="336"/>
      <c r="O73" s="336"/>
      <c r="P73" s="338"/>
      <c r="Q73"/>
      <c r="R73" s="339"/>
      <c r="S73" s="340"/>
      <c r="T73" s="341"/>
      <c r="U73" s="342"/>
      <c r="V73" s="342"/>
      <c r="W73" s="342"/>
      <c r="X73" s="342"/>
      <c r="Y73" s="342"/>
      <c r="Z73" s="341"/>
      <c r="AA73" s="341"/>
      <c r="AB73" s="342"/>
      <c r="AC73" s="342"/>
      <c r="AD73" s="342"/>
      <c r="AE73" s="341"/>
      <c r="AG73" s="343"/>
      <c r="AH73" s="343"/>
      <c r="AI73" s="343"/>
      <c r="AJ73" s="343"/>
      <c r="AK73" s="343"/>
      <c r="AL73" s="343"/>
      <c r="AM73" s="343"/>
      <c r="AN73" s="343"/>
      <c r="AO73" s="343"/>
      <c r="AP73" s="343"/>
      <c r="AQ73" s="343"/>
      <c r="AR73" s="343"/>
      <c r="AT73" s="357"/>
      <c r="AU73" s="357"/>
      <c r="AV73" s="357"/>
      <c r="AW73" s="357"/>
      <c r="AX73" s="357"/>
    </row>
    <row r="74" spans="1:50" ht="15">
      <c r="A74" s="303"/>
      <c r="B74" s="335"/>
      <c r="C74" s="336"/>
      <c r="D74" s="337"/>
      <c r="E74" s="337"/>
      <c r="F74" s="337"/>
      <c r="G74" s="337"/>
      <c r="H74" s="337"/>
      <c r="I74" s="336"/>
      <c r="J74" s="336"/>
      <c r="K74" s="337"/>
      <c r="L74" s="337"/>
      <c r="M74" s="337"/>
      <c r="N74" s="336"/>
      <c r="O74" s="336"/>
      <c r="P74" s="338"/>
      <c r="Q74"/>
      <c r="R74" s="330"/>
      <c r="S74" s="331"/>
      <c r="T74" s="332"/>
      <c r="U74" s="344"/>
      <c r="V74" s="344"/>
      <c r="W74" s="344"/>
      <c r="X74" s="344"/>
      <c r="Y74" s="344"/>
      <c r="Z74" s="332"/>
      <c r="AA74" s="332"/>
      <c r="AB74" s="344"/>
      <c r="AC74" s="344"/>
      <c r="AD74" s="344"/>
      <c r="AE74" s="332"/>
      <c r="AG74" s="345"/>
      <c r="AH74" s="334"/>
      <c r="AI74" s="334"/>
      <c r="AJ74" s="334"/>
      <c r="AK74" s="334"/>
      <c r="AL74" s="334"/>
      <c r="AM74" s="334"/>
      <c r="AN74" s="334"/>
      <c r="AO74" s="334"/>
      <c r="AP74" s="334"/>
      <c r="AQ74" s="334"/>
      <c r="AR74" s="334"/>
    </row>
    <row r="75" spans="1:50" ht="15">
      <c r="A75" s="303"/>
      <c r="B75" s="335"/>
      <c r="C75" s="336"/>
      <c r="D75" s="337"/>
      <c r="E75" s="337"/>
      <c r="F75" s="337"/>
      <c r="G75" s="337"/>
      <c r="H75" s="337"/>
      <c r="I75" s="336"/>
      <c r="J75" s="336"/>
      <c r="K75" s="337"/>
      <c r="L75" s="337"/>
      <c r="M75" s="337"/>
      <c r="N75" s="336"/>
      <c r="O75" s="336"/>
      <c r="P75" s="338"/>
      <c r="Q75"/>
      <c r="R75" s="346"/>
      <c r="S75" s="340"/>
      <c r="T75" s="341"/>
      <c r="U75" s="342"/>
      <c r="V75" s="342"/>
      <c r="W75" s="342"/>
      <c r="X75" s="342"/>
      <c r="Y75" s="342"/>
      <c r="Z75" s="341"/>
      <c r="AA75" s="341"/>
      <c r="AB75" s="342"/>
      <c r="AC75" s="342"/>
      <c r="AD75" s="342"/>
      <c r="AE75" s="341"/>
      <c r="AG75" s="347"/>
      <c r="AH75" s="347"/>
      <c r="AI75" s="347"/>
      <c r="AJ75" s="347"/>
      <c r="AK75" s="347"/>
      <c r="AL75" s="347"/>
      <c r="AM75" s="347"/>
      <c r="AN75" s="347"/>
      <c r="AO75" s="347"/>
      <c r="AP75" s="347"/>
      <c r="AQ75" s="347"/>
      <c r="AR75" s="347"/>
      <c r="AS75" s="357"/>
    </row>
    <row r="76" spans="1:50" ht="15">
      <c r="A76" s="303"/>
      <c r="B76" s="335"/>
      <c r="C76" s="336"/>
      <c r="D76" s="337"/>
      <c r="E76" s="337"/>
      <c r="F76" s="337"/>
      <c r="G76" s="337"/>
      <c r="H76" s="337"/>
      <c r="I76" s="336"/>
      <c r="J76" s="336"/>
      <c r="K76" s="337"/>
      <c r="L76" s="337"/>
      <c r="M76" s="337"/>
      <c r="N76" s="336"/>
      <c r="O76" s="336"/>
      <c r="P76" s="338"/>
      <c r="Q76"/>
      <c r="R76" s="330"/>
      <c r="S76" s="331"/>
      <c r="T76" s="332"/>
      <c r="U76" s="344"/>
      <c r="V76" s="344"/>
      <c r="W76" s="344"/>
      <c r="X76" s="344"/>
      <c r="Y76" s="344"/>
      <c r="Z76" s="332"/>
      <c r="AA76" s="332"/>
      <c r="AB76" s="344"/>
      <c r="AC76" s="344"/>
      <c r="AD76" s="344"/>
      <c r="AE76" s="332"/>
      <c r="AG76" s="345"/>
      <c r="AH76" s="334"/>
      <c r="AI76" s="334"/>
      <c r="AJ76" s="334"/>
      <c r="AK76" s="334"/>
      <c r="AL76" s="334"/>
      <c r="AM76" s="334"/>
      <c r="AN76" s="334"/>
      <c r="AO76" s="334"/>
      <c r="AP76" s="334"/>
      <c r="AQ76" s="334"/>
      <c r="AR76" s="334"/>
      <c r="AS76" s="357"/>
    </row>
    <row r="77" spans="1:50" ht="15">
      <c r="A77" s="303"/>
      <c r="B77" s="335"/>
      <c r="C77" s="336"/>
      <c r="D77" s="337"/>
      <c r="E77" s="337"/>
      <c r="F77" s="337"/>
      <c r="G77" s="337"/>
      <c r="H77" s="337"/>
      <c r="I77" s="336"/>
      <c r="J77" s="336"/>
      <c r="K77" s="337"/>
      <c r="L77" s="337"/>
      <c r="M77" s="337"/>
      <c r="N77" s="336"/>
      <c r="O77" s="336"/>
      <c r="P77" s="338"/>
      <c r="Q77"/>
      <c r="R77" s="346"/>
      <c r="S77" s="340"/>
      <c r="T77" s="341"/>
      <c r="U77" s="342"/>
      <c r="V77" s="342"/>
      <c r="W77" s="342"/>
      <c r="X77" s="342"/>
      <c r="Y77" s="342"/>
      <c r="Z77" s="341"/>
      <c r="AA77" s="341"/>
      <c r="AB77" s="342"/>
      <c r="AC77" s="342"/>
      <c r="AD77" s="342"/>
      <c r="AE77" s="341"/>
      <c r="AG77" s="347"/>
      <c r="AH77" s="347"/>
      <c r="AI77" s="347"/>
      <c r="AJ77" s="347"/>
      <c r="AK77" s="347"/>
      <c r="AL77" s="347"/>
      <c r="AM77" s="347"/>
      <c r="AN77" s="347"/>
      <c r="AO77" s="347"/>
      <c r="AP77" s="347"/>
      <c r="AQ77" s="347"/>
      <c r="AR77" s="347"/>
      <c r="AS77" s="357"/>
    </row>
    <row r="78" spans="1:50" ht="15">
      <c r="A78" s="303"/>
      <c r="B78" s="335"/>
      <c r="C78" s="336"/>
      <c r="D78" s="337"/>
      <c r="E78" s="337"/>
      <c r="F78" s="337"/>
      <c r="G78" s="337"/>
      <c r="H78" s="337"/>
      <c r="I78" s="336"/>
      <c r="J78" s="336"/>
      <c r="K78" s="337"/>
      <c r="L78" s="337"/>
      <c r="M78" s="337"/>
      <c r="N78" s="336"/>
      <c r="O78" s="336"/>
      <c r="P78" s="338"/>
      <c r="Q78"/>
      <c r="R78" s="330"/>
      <c r="S78" s="331"/>
      <c r="T78" s="332"/>
      <c r="U78" s="344"/>
      <c r="V78" s="344"/>
      <c r="W78" s="344"/>
      <c r="X78" s="344"/>
      <c r="Y78" s="344"/>
      <c r="Z78" s="332"/>
      <c r="AA78" s="332"/>
      <c r="AB78" s="344"/>
      <c r="AC78" s="344"/>
      <c r="AD78" s="344"/>
      <c r="AE78" s="332"/>
      <c r="AG78" s="345"/>
      <c r="AH78" s="334"/>
      <c r="AI78" s="334"/>
      <c r="AJ78" s="334"/>
      <c r="AK78" s="334"/>
      <c r="AL78" s="334"/>
      <c r="AM78" s="334"/>
      <c r="AN78" s="334"/>
      <c r="AO78" s="334"/>
      <c r="AP78" s="334"/>
      <c r="AQ78" s="334"/>
      <c r="AR78" s="334"/>
    </row>
    <row r="79" spans="1:50" ht="15">
      <c r="A79" s="303"/>
      <c r="B79" s="335"/>
      <c r="C79" s="336"/>
      <c r="D79" s="337"/>
      <c r="E79" s="337"/>
      <c r="F79" s="337"/>
      <c r="G79" s="337"/>
      <c r="H79" s="337"/>
      <c r="I79" s="336"/>
      <c r="J79" s="336"/>
      <c r="K79" s="337"/>
      <c r="L79" s="337"/>
      <c r="M79" s="337"/>
      <c r="N79" s="336"/>
      <c r="O79" s="336"/>
      <c r="P79" s="338"/>
      <c r="Q79"/>
      <c r="R79" s="346"/>
      <c r="S79" s="340"/>
      <c r="T79" s="341"/>
      <c r="U79" s="342"/>
      <c r="V79" s="342"/>
      <c r="W79" s="342"/>
      <c r="X79" s="342"/>
      <c r="Y79" s="342"/>
      <c r="Z79" s="341"/>
      <c r="AA79" s="341"/>
      <c r="AB79" s="342"/>
      <c r="AC79" s="342"/>
      <c r="AD79" s="342"/>
      <c r="AE79" s="341"/>
      <c r="AG79" s="347"/>
      <c r="AH79" s="347"/>
      <c r="AI79" s="347"/>
      <c r="AJ79" s="347"/>
      <c r="AK79" s="347"/>
      <c r="AL79" s="347"/>
      <c r="AM79" s="347"/>
      <c r="AN79" s="347"/>
      <c r="AO79" s="347"/>
      <c r="AP79" s="347"/>
      <c r="AQ79" s="347"/>
      <c r="AR79" s="347"/>
    </row>
    <row r="80" spans="1:50" ht="15">
      <c r="A80" s="303"/>
      <c r="B80" s="335"/>
      <c r="C80" s="336"/>
      <c r="D80" s="337"/>
      <c r="E80" s="337"/>
      <c r="F80" s="337"/>
      <c r="G80" s="337"/>
      <c r="H80" s="337"/>
      <c r="I80" s="336"/>
      <c r="J80" s="336"/>
      <c r="K80" s="337"/>
      <c r="L80" s="337"/>
      <c r="M80" s="337"/>
      <c r="N80" s="336"/>
      <c r="O80" s="336"/>
      <c r="P80" s="338"/>
      <c r="Q80"/>
      <c r="R80" s="330"/>
      <c r="S80" s="331"/>
      <c r="T80" s="332"/>
      <c r="U80" s="344"/>
      <c r="V80" s="344"/>
      <c r="W80" s="344"/>
      <c r="X80" s="344"/>
      <c r="Y80" s="344"/>
      <c r="Z80" s="332"/>
      <c r="AA80" s="332"/>
      <c r="AB80" s="344"/>
      <c r="AC80" s="344"/>
      <c r="AD80" s="344"/>
      <c r="AE80" s="332"/>
      <c r="AG80" s="345"/>
      <c r="AH80" s="334"/>
      <c r="AI80" s="334"/>
      <c r="AJ80" s="334"/>
      <c r="AK80" s="334"/>
      <c r="AL80" s="334"/>
      <c r="AM80" s="334"/>
      <c r="AN80" s="334"/>
      <c r="AO80" s="334"/>
      <c r="AP80" s="334"/>
      <c r="AQ80" s="334"/>
      <c r="AR80" s="334"/>
    </row>
    <row r="81" spans="1:45" ht="15">
      <c r="A81" s="303"/>
      <c r="B81" s="335"/>
      <c r="C81" s="336"/>
      <c r="D81" s="337"/>
      <c r="E81" s="337"/>
      <c r="F81" s="337"/>
      <c r="G81" s="337"/>
      <c r="H81" s="337"/>
      <c r="I81" s="336"/>
      <c r="J81" s="336"/>
      <c r="K81" s="337"/>
      <c r="L81" s="337"/>
      <c r="M81" s="337"/>
      <c r="N81" s="336"/>
      <c r="O81" s="336"/>
      <c r="P81" s="338"/>
      <c r="Q81"/>
      <c r="R81" s="339"/>
      <c r="S81" s="340"/>
      <c r="T81" s="341"/>
      <c r="U81" s="342"/>
      <c r="V81" s="342"/>
      <c r="W81" s="342"/>
      <c r="X81" s="342"/>
      <c r="Y81" s="342"/>
      <c r="Z81" s="341"/>
      <c r="AA81" s="341"/>
      <c r="AB81" s="342"/>
      <c r="AC81" s="342"/>
      <c r="AD81" s="342"/>
      <c r="AE81" s="341"/>
      <c r="AG81" s="347"/>
      <c r="AH81" s="347"/>
      <c r="AI81" s="347"/>
      <c r="AJ81" s="347"/>
      <c r="AK81" s="347"/>
      <c r="AL81" s="347"/>
      <c r="AM81" s="347"/>
      <c r="AN81" s="347"/>
      <c r="AO81" s="347"/>
      <c r="AP81" s="347"/>
      <c r="AQ81" s="347"/>
      <c r="AR81" s="347"/>
    </row>
    <row r="82" spans="1:45" ht="15">
      <c r="A82" s="303"/>
      <c r="B82" s="335"/>
      <c r="C82" s="336"/>
      <c r="D82" s="337"/>
      <c r="E82" s="337"/>
      <c r="F82" s="337"/>
      <c r="G82" s="337"/>
      <c r="H82" s="337"/>
      <c r="I82" s="336"/>
      <c r="J82" s="336"/>
      <c r="K82" s="337"/>
      <c r="L82" s="337"/>
      <c r="M82" s="337"/>
      <c r="N82" s="336"/>
      <c r="O82" s="336"/>
      <c r="P82" s="338"/>
      <c r="Q82"/>
      <c r="R82" s="330"/>
      <c r="S82" s="331"/>
      <c r="T82" s="332"/>
      <c r="U82" s="344"/>
      <c r="V82" s="344"/>
      <c r="W82" s="344"/>
      <c r="X82" s="344"/>
      <c r="Y82" s="344"/>
      <c r="Z82" s="332"/>
      <c r="AA82" s="332"/>
      <c r="AB82" s="344"/>
      <c r="AC82" s="344"/>
      <c r="AD82" s="344"/>
      <c r="AE82" s="332"/>
      <c r="AG82" s="345"/>
      <c r="AH82" s="334"/>
      <c r="AI82" s="334"/>
      <c r="AJ82" s="334"/>
      <c r="AK82" s="334"/>
      <c r="AL82" s="334"/>
      <c r="AM82" s="334"/>
      <c r="AN82" s="334"/>
      <c r="AO82" s="334"/>
      <c r="AP82" s="334"/>
      <c r="AQ82" s="334"/>
      <c r="AR82" s="334"/>
    </row>
    <row r="83" spans="1:45" ht="15">
      <c r="A83" s="303"/>
      <c r="B83" s="335"/>
      <c r="C83" s="336"/>
      <c r="D83" s="337"/>
      <c r="E83" s="337"/>
      <c r="F83" s="337"/>
      <c r="G83" s="337"/>
      <c r="H83" s="337"/>
      <c r="I83" s="336"/>
      <c r="J83" s="336"/>
      <c r="K83" s="337"/>
      <c r="L83" s="337"/>
      <c r="M83" s="337"/>
      <c r="N83" s="336"/>
      <c r="O83" s="336"/>
      <c r="P83" s="338"/>
      <c r="Q83"/>
      <c r="R83" s="339"/>
      <c r="S83" s="340"/>
      <c r="T83" s="341"/>
      <c r="U83" s="342"/>
      <c r="V83" s="342"/>
      <c r="W83" s="342"/>
      <c r="X83" s="342"/>
      <c r="Y83" s="342"/>
      <c r="Z83" s="341"/>
      <c r="AA83" s="341"/>
      <c r="AB83" s="342"/>
      <c r="AC83" s="342"/>
      <c r="AD83" s="342"/>
      <c r="AE83" s="341"/>
      <c r="AG83" s="347"/>
      <c r="AH83" s="347"/>
      <c r="AI83" s="347"/>
      <c r="AJ83" s="347"/>
      <c r="AK83" s="347"/>
      <c r="AL83" s="347"/>
      <c r="AM83" s="347"/>
      <c r="AN83" s="347"/>
      <c r="AO83" s="347"/>
      <c r="AP83" s="347"/>
      <c r="AQ83" s="347"/>
      <c r="AR83" s="347"/>
    </row>
    <row r="84" spans="1:45" ht="15">
      <c r="A84" s="303"/>
      <c r="B84" s="335"/>
      <c r="C84" s="336"/>
      <c r="D84" s="337"/>
      <c r="E84" s="337"/>
      <c r="F84" s="337"/>
      <c r="G84" s="337"/>
      <c r="H84" s="337"/>
      <c r="I84" s="336"/>
      <c r="J84" s="336"/>
      <c r="K84" s="337"/>
      <c r="L84" s="337"/>
      <c r="M84" s="337"/>
      <c r="N84" s="336"/>
      <c r="O84" s="336"/>
      <c r="P84" s="338"/>
      <c r="Q84"/>
      <c r="R84" s="330"/>
      <c r="S84" s="331"/>
      <c r="T84" s="332"/>
      <c r="U84" s="344"/>
      <c r="V84" s="344"/>
      <c r="W84" s="344"/>
      <c r="X84" s="344"/>
      <c r="Y84" s="344"/>
      <c r="Z84" s="332"/>
      <c r="AA84" s="332"/>
      <c r="AB84" s="344"/>
      <c r="AC84" s="344"/>
      <c r="AD84" s="344"/>
      <c r="AE84" s="332"/>
      <c r="AG84" s="345"/>
      <c r="AH84" s="334"/>
      <c r="AI84" s="334"/>
      <c r="AJ84" s="334"/>
      <c r="AK84" s="334"/>
      <c r="AL84" s="334"/>
      <c r="AM84" s="334"/>
      <c r="AN84" s="334"/>
      <c r="AO84" s="334"/>
      <c r="AP84" s="334"/>
      <c r="AQ84" s="334"/>
      <c r="AR84" s="334"/>
    </row>
    <row r="85" spans="1:45" ht="15">
      <c r="A85" s="303"/>
      <c r="B85" s="335"/>
      <c r="C85" s="336"/>
      <c r="D85" s="337"/>
      <c r="E85" s="337"/>
      <c r="F85" s="337"/>
      <c r="G85" s="337"/>
      <c r="H85" s="337"/>
      <c r="I85" s="336"/>
      <c r="J85" s="336"/>
      <c r="K85" s="337"/>
      <c r="L85" s="337"/>
      <c r="M85" s="337"/>
      <c r="N85" s="336"/>
      <c r="O85" s="336"/>
      <c r="P85" s="338"/>
      <c r="Q85"/>
      <c r="R85" s="339"/>
      <c r="S85" s="340"/>
      <c r="T85" s="341"/>
      <c r="U85" s="342"/>
      <c r="V85" s="342"/>
      <c r="W85" s="342"/>
      <c r="X85" s="342"/>
      <c r="Y85" s="342"/>
      <c r="Z85" s="341"/>
      <c r="AA85" s="341"/>
      <c r="AB85" s="342"/>
      <c r="AC85" s="342"/>
      <c r="AD85" s="342"/>
      <c r="AE85" s="341"/>
      <c r="AG85" s="347"/>
      <c r="AH85" s="347"/>
      <c r="AI85" s="347"/>
      <c r="AJ85" s="347"/>
      <c r="AK85" s="347"/>
      <c r="AL85" s="347"/>
      <c r="AM85" s="347"/>
      <c r="AN85" s="347"/>
      <c r="AO85" s="347"/>
      <c r="AP85" s="347"/>
      <c r="AQ85" s="347"/>
      <c r="AR85" s="347"/>
    </row>
    <row r="86" spans="1:45" ht="15">
      <c r="A86" s="303"/>
      <c r="B86" s="335"/>
      <c r="C86" s="336"/>
      <c r="D86" s="337"/>
      <c r="E86" s="337"/>
      <c r="F86" s="337"/>
      <c r="G86" s="337"/>
      <c r="H86" s="337"/>
      <c r="I86" s="336"/>
      <c r="J86" s="336"/>
      <c r="K86" s="337"/>
      <c r="L86" s="337"/>
      <c r="M86" s="337"/>
      <c r="N86" s="336"/>
      <c r="O86" s="336"/>
      <c r="P86" s="338"/>
      <c r="Q86"/>
      <c r="R86" s="330"/>
      <c r="S86" s="331"/>
      <c r="T86" s="332"/>
      <c r="U86" s="344"/>
      <c r="V86" s="344"/>
      <c r="W86" s="344"/>
      <c r="X86" s="344"/>
      <c r="Y86" s="344"/>
      <c r="Z86" s="332"/>
      <c r="AA86" s="332"/>
      <c r="AB86" s="344"/>
      <c r="AC86" s="344"/>
      <c r="AD86" s="344"/>
      <c r="AE86" s="332"/>
      <c r="AG86" s="345"/>
      <c r="AH86" s="334"/>
      <c r="AI86" s="334"/>
      <c r="AJ86" s="334"/>
      <c r="AK86" s="334"/>
      <c r="AL86" s="334"/>
      <c r="AM86" s="334"/>
      <c r="AN86" s="334"/>
      <c r="AO86" s="334"/>
      <c r="AP86" s="334"/>
      <c r="AQ86" s="334"/>
      <c r="AR86" s="334"/>
    </row>
    <row r="87" spans="1:45" ht="15">
      <c r="A87" s="303"/>
      <c r="B87" s="335"/>
      <c r="C87" s="336"/>
      <c r="D87" s="337"/>
      <c r="E87" s="337"/>
      <c r="F87" s="337"/>
      <c r="G87" s="337"/>
      <c r="H87" s="337"/>
      <c r="I87" s="336"/>
      <c r="J87" s="336"/>
      <c r="K87" s="337"/>
      <c r="L87" s="337"/>
      <c r="M87" s="337"/>
      <c r="N87" s="336"/>
      <c r="O87" s="336"/>
      <c r="P87" s="338"/>
      <c r="Q87"/>
      <c r="R87" s="339"/>
      <c r="S87" s="340"/>
      <c r="T87" s="341"/>
      <c r="U87" s="342"/>
      <c r="V87" s="342"/>
      <c r="W87" s="342"/>
      <c r="X87" s="342"/>
      <c r="Y87" s="342"/>
      <c r="Z87" s="341"/>
      <c r="AA87" s="341"/>
      <c r="AB87" s="342"/>
      <c r="AC87" s="342"/>
      <c r="AD87" s="342"/>
      <c r="AE87" s="341"/>
      <c r="AG87" s="347"/>
      <c r="AH87" s="347"/>
      <c r="AI87" s="347"/>
      <c r="AJ87" s="347"/>
      <c r="AK87" s="347"/>
      <c r="AL87" s="347"/>
      <c r="AM87" s="347"/>
      <c r="AN87" s="347"/>
      <c r="AO87" s="347"/>
      <c r="AP87" s="347"/>
      <c r="AQ87" s="347"/>
      <c r="AR87" s="347"/>
      <c r="AS87" s="357"/>
    </row>
    <row r="88" spans="1:45" ht="15">
      <c r="A88" s="303"/>
      <c r="B88" s="335"/>
      <c r="C88" s="336"/>
      <c r="D88" s="337"/>
      <c r="E88" s="337"/>
      <c r="F88" s="337"/>
      <c r="G88" s="337"/>
      <c r="H88" s="337"/>
      <c r="I88" s="336"/>
      <c r="J88" s="336"/>
      <c r="K88" s="337"/>
      <c r="L88" s="337"/>
      <c r="M88" s="337"/>
      <c r="N88" s="336"/>
      <c r="O88" s="336"/>
      <c r="P88" s="338"/>
      <c r="Q88"/>
      <c r="R88" s="330"/>
      <c r="S88" s="331"/>
      <c r="T88" s="332"/>
      <c r="U88" s="344"/>
      <c r="V88" s="344"/>
      <c r="W88" s="344"/>
      <c r="X88" s="344"/>
      <c r="Y88" s="344"/>
      <c r="Z88" s="332"/>
      <c r="AA88" s="332"/>
      <c r="AB88" s="344"/>
      <c r="AC88" s="344"/>
      <c r="AD88" s="344"/>
      <c r="AE88" s="332"/>
      <c r="AG88" s="345"/>
      <c r="AH88" s="334"/>
      <c r="AI88" s="334"/>
      <c r="AJ88" s="334"/>
      <c r="AK88" s="334"/>
      <c r="AL88" s="334"/>
      <c r="AM88" s="334"/>
      <c r="AN88" s="334"/>
      <c r="AO88" s="334"/>
      <c r="AP88" s="334"/>
      <c r="AQ88" s="334"/>
      <c r="AR88" s="334"/>
    </row>
    <row r="89" spans="1:45" ht="15">
      <c r="A89" s="303"/>
      <c r="B89" s="335"/>
      <c r="C89" s="336"/>
      <c r="D89" s="337"/>
      <c r="E89" s="337"/>
      <c r="F89" s="337"/>
      <c r="G89" s="337"/>
      <c r="H89" s="337"/>
      <c r="I89" s="336"/>
      <c r="J89" s="336"/>
      <c r="K89" s="337"/>
      <c r="L89" s="337"/>
      <c r="M89" s="337"/>
      <c r="N89" s="336"/>
      <c r="O89" s="336"/>
      <c r="P89" s="338"/>
      <c r="Q89"/>
      <c r="R89" s="339"/>
      <c r="S89" s="340"/>
      <c r="T89" s="341"/>
      <c r="U89" s="342"/>
      <c r="V89" s="342"/>
      <c r="W89" s="342"/>
      <c r="X89" s="342"/>
      <c r="Y89" s="342"/>
      <c r="Z89" s="341"/>
      <c r="AA89" s="341"/>
      <c r="AB89" s="342"/>
      <c r="AC89" s="342"/>
      <c r="AD89" s="342"/>
      <c r="AE89" s="341"/>
      <c r="AG89" s="347"/>
      <c r="AH89" s="347"/>
      <c r="AI89" s="347"/>
      <c r="AJ89" s="347"/>
      <c r="AK89" s="347"/>
      <c r="AL89" s="347"/>
      <c r="AM89" s="347"/>
      <c r="AN89" s="347"/>
      <c r="AO89" s="347"/>
      <c r="AP89" s="347"/>
      <c r="AQ89" s="347"/>
      <c r="AR89" s="347"/>
    </row>
    <row r="90" spans="1:45" ht="15">
      <c r="A90" s="303"/>
      <c r="B90" s="335"/>
      <c r="C90" s="336"/>
      <c r="D90" s="337"/>
      <c r="E90" s="337"/>
      <c r="F90" s="337"/>
      <c r="G90" s="337"/>
      <c r="H90" s="337"/>
      <c r="I90" s="336"/>
      <c r="J90" s="336"/>
      <c r="K90" s="337"/>
      <c r="L90" s="337"/>
      <c r="M90" s="337"/>
      <c r="N90" s="336"/>
      <c r="O90" s="336"/>
      <c r="P90" s="338"/>
      <c r="Q90"/>
      <c r="R90" s="330"/>
      <c r="S90" s="331"/>
      <c r="T90" s="332"/>
      <c r="U90" s="344"/>
      <c r="V90" s="344"/>
      <c r="W90" s="344"/>
      <c r="X90" s="344"/>
      <c r="Y90" s="344"/>
      <c r="Z90" s="332"/>
      <c r="AA90" s="332"/>
      <c r="AB90" s="344"/>
      <c r="AC90" s="344"/>
      <c r="AD90" s="344"/>
      <c r="AE90" s="332"/>
      <c r="AG90" s="345"/>
      <c r="AH90" s="334"/>
      <c r="AI90" s="334"/>
      <c r="AJ90" s="334"/>
      <c r="AK90" s="334"/>
      <c r="AL90" s="334"/>
      <c r="AM90" s="334"/>
      <c r="AN90" s="334"/>
      <c r="AO90" s="334"/>
      <c r="AP90" s="334"/>
      <c r="AQ90" s="334"/>
      <c r="AR90" s="334"/>
    </row>
    <row r="91" spans="1:45" ht="15">
      <c r="A91" s="303"/>
      <c r="B91" s="335"/>
      <c r="C91" s="336"/>
      <c r="D91" s="337"/>
      <c r="E91" s="337"/>
      <c r="F91" s="337"/>
      <c r="G91" s="337"/>
      <c r="H91" s="337"/>
      <c r="I91" s="336"/>
      <c r="J91" s="336"/>
      <c r="K91" s="337"/>
      <c r="L91" s="337"/>
      <c r="M91" s="337"/>
      <c r="N91" s="336"/>
      <c r="O91" s="336"/>
      <c r="P91" s="338"/>
      <c r="Q91"/>
      <c r="R91" s="339"/>
      <c r="S91" s="340"/>
      <c r="T91" s="341"/>
      <c r="U91" s="342"/>
      <c r="V91" s="342"/>
      <c r="W91" s="342"/>
      <c r="X91" s="342"/>
      <c r="Y91" s="342"/>
      <c r="Z91" s="341"/>
      <c r="AA91" s="341"/>
      <c r="AB91" s="342"/>
      <c r="AC91" s="342"/>
      <c r="AD91" s="342"/>
      <c r="AE91" s="341"/>
      <c r="AG91" s="347"/>
      <c r="AH91" s="347"/>
      <c r="AI91" s="347"/>
      <c r="AJ91" s="347"/>
      <c r="AK91" s="347"/>
      <c r="AL91" s="347"/>
      <c r="AM91" s="347"/>
      <c r="AN91" s="347"/>
      <c r="AO91" s="347"/>
      <c r="AP91" s="347"/>
      <c r="AQ91" s="347"/>
      <c r="AR91" s="347"/>
    </row>
    <row r="92" spans="1:45" ht="15">
      <c r="A92" s="303"/>
      <c r="B92" s="335"/>
      <c r="C92" s="336"/>
      <c r="D92" s="337"/>
      <c r="E92" s="337"/>
      <c r="F92" s="337"/>
      <c r="G92" s="337"/>
      <c r="H92" s="337"/>
      <c r="I92" s="336"/>
      <c r="J92" s="336"/>
      <c r="K92" s="337"/>
      <c r="L92" s="337"/>
      <c r="M92" s="337"/>
      <c r="N92" s="336"/>
      <c r="O92" s="336"/>
      <c r="P92" s="338"/>
      <c r="Q92"/>
      <c r="R92" s="330"/>
      <c r="S92" s="331"/>
      <c r="T92" s="332"/>
      <c r="U92" s="344"/>
      <c r="V92" s="344"/>
      <c r="W92" s="344"/>
      <c r="X92" s="344"/>
      <c r="Y92" s="344"/>
      <c r="Z92" s="332"/>
      <c r="AA92" s="332"/>
      <c r="AB92" s="344"/>
      <c r="AC92" s="344"/>
      <c r="AD92" s="344"/>
      <c r="AE92" s="332"/>
      <c r="AG92" s="345"/>
      <c r="AH92" s="349"/>
      <c r="AI92" s="349"/>
      <c r="AJ92" s="349"/>
      <c r="AK92" s="349"/>
      <c r="AL92" s="349"/>
      <c r="AM92" s="349"/>
      <c r="AN92" s="349"/>
      <c r="AO92" s="349"/>
      <c r="AP92" s="349"/>
      <c r="AQ92" s="349"/>
      <c r="AR92" s="349"/>
    </row>
    <row r="93" spans="1:45" ht="15.75" thickBot="1">
      <c r="A93" s="303"/>
      <c r="B93" s="335"/>
      <c r="C93" s="336"/>
      <c r="D93" s="337"/>
      <c r="E93" s="337"/>
      <c r="F93" s="337"/>
      <c r="G93" s="337"/>
      <c r="H93" s="337"/>
      <c r="I93" s="336"/>
      <c r="J93" s="336"/>
      <c r="K93" s="337"/>
      <c r="L93" s="337"/>
      <c r="M93" s="337"/>
      <c r="N93" s="336"/>
      <c r="O93" s="336"/>
      <c r="P93" s="338"/>
      <c r="Q93"/>
      <c r="R93" s="350"/>
      <c r="S93" s="351"/>
      <c r="T93" s="352"/>
      <c r="U93" s="353"/>
      <c r="V93" s="353"/>
      <c r="W93" s="353"/>
      <c r="X93" s="353"/>
      <c r="Y93" s="353"/>
      <c r="Z93" s="352"/>
      <c r="AA93" s="352"/>
      <c r="AB93" s="353"/>
      <c r="AC93" s="353"/>
      <c r="AD93" s="353"/>
      <c r="AE93" s="352"/>
      <c r="AF93" s="354"/>
      <c r="AG93" s="355"/>
      <c r="AH93" s="355"/>
      <c r="AI93" s="355"/>
      <c r="AJ93" s="355"/>
      <c r="AK93" s="355"/>
      <c r="AL93" s="355"/>
      <c r="AM93" s="355"/>
      <c r="AN93" s="355"/>
      <c r="AO93" s="355"/>
      <c r="AP93" s="355"/>
      <c r="AQ93" s="355"/>
      <c r="AR93" s="355"/>
    </row>
    <row r="94" spans="1:45" ht="15">
      <c r="A94" s="317"/>
      <c r="B94" s="298"/>
      <c r="C94" s="327"/>
      <c r="D94" s="328"/>
      <c r="E94" s="328"/>
      <c r="F94" s="328"/>
      <c r="G94" s="328"/>
      <c r="H94" s="328"/>
      <c r="I94" s="327"/>
      <c r="J94" s="327"/>
      <c r="K94" s="328"/>
      <c r="L94" s="328"/>
      <c r="M94" s="328"/>
      <c r="N94" s="327"/>
      <c r="O94" s="327"/>
      <c r="P94" s="329"/>
      <c r="Q94"/>
      <c r="R94" s="330"/>
      <c r="S94" s="331"/>
      <c r="T94" s="332"/>
      <c r="U94" s="344"/>
      <c r="V94" s="344"/>
      <c r="W94" s="344"/>
      <c r="X94" s="344"/>
      <c r="Y94" s="344"/>
      <c r="Z94" s="332"/>
      <c r="AA94" s="332"/>
      <c r="AB94" s="344"/>
      <c r="AC94" s="344"/>
      <c r="AD94" s="344"/>
      <c r="AE94" s="332"/>
      <c r="AG94" s="334"/>
      <c r="AH94" s="334"/>
      <c r="AI94" s="334"/>
      <c r="AJ94" s="334"/>
      <c r="AK94" s="334"/>
      <c r="AL94" s="334"/>
      <c r="AM94" s="334"/>
      <c r="AN94" s="334"/>
      <c r="AO94" s="334"/>
      <c r="AP94" s="334"/>
      <c r="AQ94" s="334"/>
      <c r="AR94" s="334"/>
    </row>
    <row r="95" spans="1:45" ht="15">
      <c r="A95" s="303"/>
      <c r="B95" s="335"/>
      <c r="C95" s="336"/>
      <c r="D95" s="337"/>
      <c r="E95" s="337"/>
      <c r="F95" s="337"/>
      <c r="G95" s="337"/>
      <c r="H95" s="337"/>
      <c r="I95" s="336"/>
      <c r="J95" s="336"/>
      <c r="K95" s="337"/>
      <c r="L95" s="337"/>
      <c r="M95" s="337"/>
      <c r="N95" s="336"/>
      <c r="O95" s="336"/>
      <c r="P95" s="338"/>
      <c r="Q95"/>
      <c r="R95" s="339"/>
      <c r="S95" s="340"/>
      <c r="T95" s="341"/>
      <c r="U95" s="342"/>
      <c r="V95" s="342"/>
      <c r="W95" s="342"/>
      <c r="X95" s="342"/>
      <c r="Y95" s="342"/>
      <c r="Z95" s="341"/>
      <c r="AA95" s="341"/>
      <c r="AB95" s="342"/>
      <c r="AC95" s="342"/>
      <c r="AD95" s="342"/>
      <c r="AE95" s="341"/>
      <c r="AG95" s="343"/>
      <c r="AH95" s="343"/>
      <c r="AI95" s="356"/>
      <c r="AJ95" s="356"/>
      <c r="AK95" s="343"/>
      <c r="AL95" s="343"/>
      <c r="AM95" s="356"/>
      <c r="AN95" s="343"/>
      <c r="AO95" s="343"/>
      <c r="AP95" s="358"/>
      <c r="AQ95" s="343"/>
      <c r="AR95" s="356"/>
    </row>
    <row r="96" spans="1:45" ht="15">
      <c r="A96" s="303"/>
      <c r="B96" s="335"/>
      <c r="C96" s="336"/>
      <c r="D96" s="337"/>
      <c r="E96" s="337"/>
      <c r="F96" s="337"/>
      <c r="G96" s="337"/>
      <c r="H96" s="337"/>
      <c r="I96" s="336"/>
      <c r="J96" s="336"/>
      <c r="K96" s="337"/>
      <c r="L96" s="337"/>
      <c r="M96" s="337"/>
      <c r="N96" s="336"/>
      <c r="O96" s="336"/>
      <c r="P96" s="338"/>
      <c r="Q96"/>
      <c r="R96" s="330"/>
      <c r="S96" s="331"/>
      <c r="T96" s="332"/>
      <c r="U96" s="344"/>
      <c r="V96" s="344"/>
      <c r="W96" s="344"/>
      <c r="X96" s="344"/>
      <c r="Y96" s="344"/>
      <c r="Z96" s="332"/>
      <c r="AA96" s="332"/>
      <c r="AB96" s="344"/>
      <c r="AC96" s="344"/>
      <c r="AD96" s="344"/>
      <c r="AE96" s="332"/>
      <c r="AG96" s="345"/>
      <c r="AH96" s="334"/>
      <c r="AI96" s="334"/>
      <c r="AJ96" s="334"/>
      <c r="AK96" s="334"/>
      <c r="AL96" s="334"/>
      <c r="AM96" s="334"/>
      <c r="AN96" s="334"/>
      <c r="AO96" s="334"/>
      <c r="AP96" s="334"/>
      <c r="AQ96" s="334"/>
      <c r="AR96" s="334"/>
    </row>
    <row r="97" spans="1:44" ht="15">
      <c r="A97" s="303"/>
      <c r="B97" s="335"/>
      <c r="C97" s="336"/>
      <c r="D97" s="337"/>
      <c r="E97" s="337"/>
      <c r="F97" s="337"/>
      <c r="G97" s="337"/>
      <c r="H97" s="337"/>
      <c r="I97" s="336"/>
      <c r="J97" s="336"/>
      <c r="K97" s="337"/>
      <c r="L97" s="337"/>
      <c r="M97" s="337"/>
      <c r="N97" s="336"/>
      <c r="O97" s="336"/>
      <c r="P97" s="338"/>
      <c r="Q97"/>
      <c r="R97" s="339"/>
      <c r="S97" s="340"/>
      <c r="T97" s="341"/>
      <c r="U97" s="342"/>
      <c r="V97" s="342"/>
      <c r="W97" s="342"/>
      <c r="X97" s="342"/>
      <c r="Y97" s="342"/>
      <c r="Z97" s="341"/>
      <c r="AA97" s="341"/>
      <c r="AB97" s="342"/>
      <c r="AC97" s="342"/>
      <c r="AD97" s="342"/>
      <c r="AE97" s="341"/>
      <c r="AG97" s="347"/>
      <c r="AH97" s="347"/>
      <c r="AI97" s="347"/>
      <c r="AJ97" s="347"/>
      <c r="AK97" s="347"/>
      <c r="AL97" s="347"/>
      <c r="AM97" s="347"/>
      <c r="AN97" s="347"/>
      <c r="AO97" s="347"/>
      <c r="AP97" s="347"/>
      <c r="AQ97" s="347"/>
      <c r="AR97" s="347"/>
    </row>
    <row r="98" spans="1:44" ht="15">
      <c r="A98" s="303"/>
      <c r="B98" s="335"/>
      <c r="C98" s="336"/>
      <c r="D98" s="337"/>
      <c r="E98" s="337"/>
      <c r="F98" s="337"/>
      <c r="G98" s="337"/>
      <c r="H98" s="337"/>
      <c r="I98" s="336"/>
      <c r="J98" s="336"/>
      <c r="K98" s="337"/>
      <c r="L98" s="337"/>
      <c r="M98" s="337"/>
      <c r="N98" s="336"/>
      <c r="O98" s="336"/>
      <c r="P98" s="338"/>
      <c r="Q98"/>
      <c r="R98" s="330"/>
      <c r="S98" s="331"/>
      <c r="T98" s="332"/>
      <c r="U98" s="344"/>
      <c r="V98" s="344"/>
      <c r="W98" s="344"/>
      <c r="X98" s="344"/>
      <c r="Y98" s="344"/>
      <c r="Z98" s="332"/>
      <c r="AA98" s="332"/>
      <c r="AB98" s="344"/>
      <c r="AC98" s="344"/>
      <c r="AD98" s="344"/>
      <c r="AE98" s="332"/>
      <c r="AG98" s="345"/>
      <c r="AH98" s="334"/>
      <c r="AI98" s="334"/>
      <c r="AJ98" s="334"/>
      <c r="AK98" s="334"/>
      <c r="AL98" s="334"/>
      <c r="AM98" s="334"/>
      <c r="AN98" s="334"/>
      <c r="AO98" s="334"/>
      <c r="AP98" s="334"/>
      <c r="AQ98" s="334"/>
      <c r="AR98" s="334"/>
    </row>
    <row r="99" spans="1:44" ht="15">
      <c r="A99" s="303"/>
      <c r="B99" s="335"/>
      <c r="C99" s="336"/>
      <c r="D99" s="337"/>
      <c r="E99" s="337"/>
      <c r="F99" s="337"/>
      <c r="G99" s="337"/>
      <c r="H99" s="337"/>
      <c r="I99" s="336"/>
      <c r="J99" s="336"/>
      <c r="K99" s="337"/>
      <c r="L99" s="337"/>
      <c r="M99" s="337"/>
      <c r="N99" s="336"/>
      <c r="O99" s="336"/>
      <c r="P99" s="338"/>
      <c r="Q99"/>
      <c r="R99" s="339"/>
      <c r="S99" s="340"/>
      <c r="T99" s="341"/>
      <c r="U99" s="342"/>
      <c r="V99" s="342"/>
      <c r="W99" s="342"/>
      <c r="X99" s="342"/>
      <c r="Y99" s="342"/>
      <c r="Z99" s="341"/>
      <c r="AA99" s="341"/>
      <c r="AB99" s="342"/>
      <c r="AC99" s="342"/>
      <c r="AD99" s="342"/>
      <c r="AE99" s="341"/>
      <c r="AG99" s="347"/>
      <c r="AH99" s="347"/>
      <c r="AI99" s="347"/>
      <c r="AJ99" s="347"/>
      <c r="AK99" s="347"/>
      <c r="AL99" s="347"/>
      <c r="AM99" s="347"/>
      <c r="AN99" s="347"/>
      <c r="AO99" s="347"/>
      <c r="AP99" s="347"/>
      <c r="AQ99" s="347"/>
      <c r="AR99" s="347"/>
    </row>
    <row r="100" spans="1:44" ht="15">
      <c r="A100" s="303"/>
      <c r="B100" s="335"/>
      <c r="C100" s="336"/>
      <c r="D100" s="337"/>
      <c r="E100" s="337"/>
      <c r="F100" s="337"/>
      <c r="G100" s="337"/>
      <c r="H100" s="337"/>
      <c r="I100" s="336"/>
      <c r="J100" s="336"/>
      <c r="K100" s="337"/>
      <c r="L100" s="337"/>
      <c r="M100" s="337"/>
      <c r="N100" s="336"/>
      <c r="O100" s="336"/>
      <c r="P100" s="338"/>
      <c r="Q100"/>
      <c r="R100" s="330"/>
      <c r="S100" s="331"/>
      <c r="T100" s="332"/>
      <c r="U100" s="344"/>
      <c r="V100" s="344"/>
      <c r="W100" s="344"/>
      <c r="X100" s="344"/>
      <c r="Y100" s="344"/>
      <c r="Z100" s="332"/>
      <c r="AA100" s="332"/>
      <c r="AB100" s="344"/>
      <c r="AC100" s="344"/>
      <c r="AD100" s="344"/>
      <c r="AE100" s="332"/>
      <c r="AG100" s="345"/>
      <c r="AH100" s="334"/>
      <c r="AI100" s="334"/>
      <c r="AJ100" s="334"/>
      <c r="AK100" s="334"/>
      <c r="AL100" s="334"/>
      <c r="AM100" s="334"/>
      <c r="AN100" s="334"/>
      <c r="AO100" s="334"/>
      <c r="AP100" s="334"/>
      <c r="AQ100" s="334"/>
      <c r="AR100" s="334"/>
    </row>
    <row r="101" spans="1:44" ht="15">
      <c r="A101" s="303"/>
      <c r="B101" s="335"/>
      <c r="C101" s="336"/>
      <c r="D101" s="337"/>
      <c r="E101" s="337"/>
      <c r="F101" s="337"/>
      <c r="G101" s="337"/>
      <c r="H101" s="337"/>
      <c r="I101" s="336"/>
      <c r="J101" s="336"/>
      <c r="K101" s="337"/>
      <c r="L101" s="337"/>
      <c r="M101" s="337"/>
      <c r="N101" s="336"/>
      <c r="O101" s="336"/>
      <c r="P101" s="338"/>
      <c r="Q101"/>
      <c r="R101" s="339"/>
      <c r="S101" s="340"/>
      <c r="T101" s="341"/>
      <c r="U101" s="342"/>
      <c r="V101" s="342"/>
      <c r="W101" s="342"/>
      <c r="X101" s="342"/>
      <c r="Y101" s="342"/>
      <c r="Z101" s="341"/>
      <c r="AA101" s="341"/>
      <c r="AB101" s="342"/>
      <c r="AC101" s="342"/>
      <c r="AD101" s="342"/>
      <c r="AE101" s="341"/>
      <c r="AG101" s="348"/>
      <c r="AH101" s="348"/>
      <c r="AI101" s="348"/>
      <c r="AJ101" s="348"/>
      <c r="AK101" s="348"/>
      <c r="AL101" s="348"/>
      <c r="AM101" s="348"/>
      <c r="AN101" s="348"/>
      <c r="AO101" s="348"/>
      <c r="AP101" s="348"/>
      <c r="AQ101" s="348"/>
      <c r="AR101" s="348"/>
    </row>
    <row r="102" spans="1:44" ht="15">
      <c r="A102" s="303"/>
      <c r="B102" s="335"/>
      <c r="C102" s="336"/>
      <c r="D102" s="337"/>
      <c r="E102" s="337"/>
      <c r="F102" s="337"/>
      <c r="G102" s="337"/>
      <c r="H102" s="337"/>
      <c r="I102" s="336"/>
      <c r="J102" s="336"/>
      <c r="K102" s="337"/>
      <c r="L102" s="337"/>
      <c r="M102" s="337"/>
      <c r="N102" s="336"/>
      <c r="O102" s="336"/>
      <c r="P102" s="338"/>
      <c r="Q102"/>
      <c r="R102" s="330"/>
      <c r="S102" s="331"/>
      <c r="T102" s="332"/>
      <c r="U102" s="344"/>
      <c r="V102" s="344"/>
      <c r="W102" s="344"/>
      <c r="X102" s="344"/>
      <c r="Y102" s="344"/>
      <c r="Z102" s="332"/>
      <c r="AA102" s="332"/>
      <c r="AB102" s="344"/>
      <c r="AC102" s="344"/>
      <c r="AD102" s="344"/>
      <c r="AE102" s="332"/>
      <c r="AG102" s="345"/>
      <c r="AH102" s="334"/>
      <c r="AI102" s="334"/>
      <c r="AJ102" s="334"/>
      <c r="AK102" s="334"/>
      <c r="AL102" s="334"/>
      <c r="AM102" s="334"/>
      <c r="AN102" s="334"/>
      <c r="AO102" s="334"/>
      <c r="AP102" s="334"/>
      <c r="AQ102" s="334"/>
      <c r="AR102" s="334"/>
    </row>
    <row r="103" spans="1:44" ht="15">
      <c r="A103" s="303"/>
      <c r="B103" s="335"/>
      <c r="C103" s="336"/>
      <c r="D103" s="337"/>
      <c r="E103" s="337"/>
      <c r="F103" s="337"/>
      <c r="G103" s="337"/>
      <c r="H103" s="337"/>
      <c r="I103" s="336"/>
      <c r="J103" s="336"/>
      <c r="K103" s="337"/>
      <c r="L103" s="337"/>
      <c r="M103" s="337"/>
      <c r="N103" s="336"/>
      <c r="O103" s="336"/>
      <c r="P103" s="338"/>
      <c r="Q103"/>
      <c r="R103" s="339"/>
      <c r="S103" s="340"/>
      <c r="T103" s="341"/>
      <c r="U103" s="342"/>
      <c r="V103" s="342"/>
      <c r="W103" s="342"/>
      <c r="X103" s="342"/>
      <c r="Y103" s="342"/>
      <c r="Z103" s="341"/>
      <c r="AA103" s="341"/>
      <c r="AB103" s="342"/>
      <c r="AC103" s="342"/>
      <c r="AD103" s="342"/>
      <c r="AE103" s="341"/>
      <c r="AG103" s="347"/>
      <c r="AH103" s="347"/>
      <c r="AI103" s="347"/>
      <c r="AJ103" s="347"/>
      <c r="AK103" s="347"/>
      <c r="AL103" s="347"/>
      <c r="AM103" s="347"/>
      <c r="AN103" s="347"/>
      <c r="AO103" s="347"/>
      <c r="AP103" s="347"/>
      <c r="AQ103" s="347"/>
      <c r="AR103" s="347"/>
    </row>
    <row r="104" spans="1:44" ht="15">
      <c r="A104" s="303"/>
      <c r="B104" s="335"/>
      <c r="C104" s="336"/>
      <c r="D104" s="337"/>
      <c r="E104" s="337"/>
      <c r="F104" s="337"/>
      <c r="G104" s="337"/>
      <c r="H104" s="337"/>
      <c r="I104" s="336"/>
      <c r="J104" s="336"/>
      <c r="K104" s="337"/>
      <c r="L104" s="337"/>
      <c r="M104" s="337"/>
      <c r="N104" s="336"/>
      <c r="O104" s="336"/>
      <c r="P104" s="338"/>
      <c r="Q104"/>
      <c r="R104" s="330"/>
      <c r="S104" s="331"/>
      <c r="T104" s="332"/>
      <c r="U104" s="344"/>
      <c r="V104" s="344"/>
      <c r="W104" s="344"/>
      <c r="X104" s="344"/>
      <c r="Y104" s="344"/>
      <c r="Z104" s="332"/>
      <c r="AA104" s="332"/>
      <c r="AB104" s="344"/>
      <c r="AC104" s="344"/>
      <c r="AD104" s="344"/>
      <c r="AE104" s="332"/>
      <c r="AG104" s="345"/>
      <c r="AH104" s="334"/>
      <c r="AI104" s="334"/>
      <c r="AJ104" s="334"/>
      <c r="AK104" s="334"/>
      <c r="AL104" s="334"/>
      <c r="AM104" s="334"/>
      <c r="AN104" s="334"/>
      <c r="AO104" s="334"/>
      <c r="AP104" s="334"/>
      <c r="AQ104" s="334"/>
      <c r="AR104" s="334"/>
    </row>
    <row r="105" spans="1:44" ht="15">
      <c r="A105" s="303"/>
      <c r="B105" s="335"/>
      <c r="C105" s="336"/>
      <c r="D105" s="337"/>
      <c r="E105" s="337"/>
      <c r="F105" s="337"/>
      <c r="G105" s="337"/>
      <c r="H105" s="337"/>
      <c r="I105" s="336"/>
      <c r="J105" s="336"/>
      <c r="K105" s="337"/>
      <c r="L105" s="337"/>
      <c r="M105" s="337"/>
      <c r="N105" s="336"/>
      <c r="O105" s="336"/>
      <c r="P105" s="338"/>
      <c r="Q105"/>
      <c r="R105" s="339"/>
      <c r="S105" s="340"/>
      <c r="T105" s="341"/>
      <c r="U105" s="342"/>
      <c r="V105" s="342"/>
      <c r="W105" s="342"/>
      <c r="X105" s="342"/>
      <c r="Y105" s="342"/>
      <c r="Z105" s="341"/>
      <c r="AA105" s="341"/>
      <c r="AB105" s="342"/>
      <c r="AC105" s="342"/>
      <c r="AD105" s="342"/>
      <c r="AE105" s="341"/>
      <c r="AG105" s="347"/>
      <c r="AH105" s="347"/>
      <c r="AI105" s="347"/>
      <c r="AJ105" s="347"/>
      <c r="AK105" s="347"/>
      <c r="AL105" s="347"/>
      <c r="AM105" s="347"/>
      <c r="AN105" s="347"/>
      <c r="AO105" s="347"/>
      <c r="AP105" s="347"/>
      <c r="AQ105" s="347"/>
      <c r="AR105" s="347"/>
    </row>
    <row r="106" spans="1:44" ht="15">
      <c r="A106" s="303"/>
      <c r="B106" s="335"/>
      <c r="C106" s="336"/>
      <c r="D106" s="337"/>
      <c r="E106" s="337"/>
      <c r="F106" s="337"/>
      <c r="G106" s="337"/>
      <c r="H106" s="337"/>
      <c r="I106" s="336"/>
      <c r="J106" s="336"/>
      <c r="K106" s="337"/>
      <c r="L106" s="337"/>
      <c r="M106" s="337"/>
      <c r="N106" s="336"/>
      <c r="O106" s="336"/>
      <c r="P106" s="338"/>
      <c r="Q106"/>
      <c r="R106" s="330"/>
      <c r="S106" s="331"/>
      <c r="T106" s="332"/>
      <c r="U106" s="344"/>
      <c r="V106" s="344"/>
      <c r="W106" s="344"/>
      <c r="X106" s="344"/>
      <c r="Y106" s="344"/>
      <c r="Z106" s="332"/>
      <c r="AA106" s="332"/>
      <c r="AB106" s="344"/>
      <c r="AC106" s="344"/>
      <c r="AD106" s="344"/>
      <c r="AE106" s="332"/>
      <c r="AG106" s="345"/>
      <c r="AH106" s="334"/>
      <c r="AI106" s="334"/>
      <c r="AJ106" s="334"/>
      <c r="AK106" s="334"/>
      <c r="AL106" s="334"/>
      <c r="AM106" s="334"/>
      <c r="AN106" s="334"/>
      <c r="AO106" s="334"/>
      <c r="AP106" s="334"/>
      <c r="AQ106" s="334"/>
      <c r="AR106" s="334"/>
    </row>
    <row r="107" spans="1:44" ht="15">
      <c r="A107" s="303"/>
      <c r="B107" s="335"/>
      <c r="C107" s="336"/>
      <c r="D107" s="337"/>
      <c r="E107" s="337"/>
      <c r="F107" s="337"/>
      <c r="G107" s="337"/>
      <c r="H107" s="337"/>
      <c r="I107" s="336"/>
      <c r="J107" s="336"/>
      <c r="K107" s="337"/>
      <c r="L107" s="337"/>
      <c r="M107" s="337"/>
      <c r="N107" s="336"/>
      <c r="O107" s="336"/>
      <c r="P107" s="338"/>
      <c r="Q107"/>
      <c r="R107" s="339"/>
      <c r="S107" s="340"/>
      <c r="T107" s="341"/>
      <c r="U107" s="342"/>
      <c r="V107" s="342"/>
      <c r="W107" s="342"/>
      <c r="X107" s="342"/>
      <c r="Y107" s="342"/>
      <c r="Z107" s="341"/>
      <c r="AA107" s="341"/>
      <c r="AB107" s="342"/>
      <c r="AC107" s="342"/>
      <c r="AD107" s="342"/>
      <c r="AE107" s="341"/>
      <c r="AG107" s="347"/>
      <c r="AH107" s="347"/>
      <c r="AI107" s="347"/>
      <c r="AJ107" s="347"/>
      <c r="AK107" s="347"/>
      <c r="AL107" s="347"/>
      <c r="AM107" s="347"/>
      <c r="AN107" s="347"/>
      <c r="AO107" s="347"/>
      <c r="AP107" s="347"/>
      <c r="AQ107" s="347"/>
      <c r="AR107" s="347"/>
    </row>
    <row r="108" spans="1:44" ht="15">
      <c r="A108" s="303"/>
      <c r="B108" s="335"/>
      <c r="C108" s="336"/>
      <c r="D108" s="337"/>
      <c r="E108" s="337"/>
      <c r="F108" s="337"/>
      <c r="G108" s="337"/>
      <c r="H108" s="337"/>
      <c r="I108" s="336"/>
      <c r="J108" s="336"/>
      <c r="K108" s="337"/>
      <c r="L108" s="337"/>
      <c r="M108" s="337"/>
      <c r="N108" s="336"/>
      <c r="O108" s="336"/>
      <c r="P108" s="338"/>
      <c r="Q108"/>
      <c r="R108" s="330"/>
      <c r="S108" s="331"/>
      <c r="T108" s="332"/>
      <c r="U108" s="344"/>
      <c r="V108" s="344"/>
      <c r="W108" s="344"/>
      <c r="X108" s="344"/>
      <c r="Y108" s="344"/>
      <c r="Z108" s="332"/>
      <c r="AA108" s="332"/>
      <c r="AB108" s="344"/>
      <c r="AC108" s="344"/>
      <c r="AD108" s="344"/>
      <c r="AE108" s="332"/>
      <c r="AG108" s="345"/>
      <c r="AH108" s="334"/>
      <c r="AI108" s="334"/>
      <c r="AJ108" s="334"/>
      <c r="AK108" s="334"/>
      <c r="AL108" s="334"/>
      <c r="AM108" s="334"/>
      <c r="AN108" s="334"/>
      <c r="AO108" s="334"/>
      <c r="AP108" s="334"/>
      <c r="AQ108" s="334"/>
      <c r="AR108" s="334"/>
    </row>
    <row r="109" spans="1:44" ht="15">
      <c r="A109" s="303"/>
      <c r="B109" s="335"/>
      <c r="C109" s="336"/>
      <c r="D109" s="337"/>
      <c r="E109" s="337"/>
      <c r="F109" s="337"/>
      <c r="G109" s="337"/>
      <c r="H109" s="337"/>
      <c r="I109" s="336"/>
      <c r="J109" s="336"/>
      <c r="K109" s="337"/>
      <c r="L109" s="337"/>
      <c r="M109" s="337"/>
      <c r="N109" s="336"/>
      <c r="O109" s="336"/>
      <c r="P109" s="338"/>
      <c r="Q109"/>
      <c r="R109" s="339"/>
      <c r="S109" s="340"/>
      <c r="T109" s="341"/>
      <c r="U109" s="342"/>
      <c r="V109" s="342"/>
      <c r="W109" s="342"/>
      <c r="X109" s="342"/>
      <c r="Y109" s="342"/>
      <c r="Z109" s="341"/>
      <c r="AA109" s="341"/>
      <c r="AB109" s="342"/>
      <c r="AC109" s="342"/>
      <c r="AD109" s="342"/>
      <c r="AE109" s="341"/>
      <c r="AG109" s="347"/>
      <c r="AH109" s="347"/>
      <c r="AI109" s="347"/>
      <c r="AJ109" s="347"/>
      <c r="AK109" s="347"/>
      <c r="AL109" s="347"/>
      <c r="AM109" s="347"/>
      <c r="AN109" s="347"/>
      <c r="AO109" s="347"/>
      <c r="AP109" s="347"/>
      <c r="AQ109" s="347"/>
      <c r="AR109" s="347"/>
    </row>
    <row r="110" spans="1:44" ht="15">
      <c r="A110" s="303"/>
      <c r="B110" s="335"/>
      <c r="C110" s="336"/>
      <c r="D110" s="337"/>
      <c r="E110" s="337"/>
      <c r="F110" s="337"/>
      <c r="G110" s="337"/>
      <c r="H110" s="337"/>
      <c r="I110" s="336"/>
      <c r="J110" s="336"/>
      <c r="K110" s="337"/>
      <c r="L110" s="337"/>
      <c r="M110" s="337"/>
      <c r="N110" s="336"/>
      <c r="O110" s="336"/>
      <c r="P110" s="338"/>
      <c r="Q110"/>
      <c r="R110" s="330"/>
      <c r="S110" s="331"/>
      <c r="T110" s="332"/>
      <c r="U110" s="344"/>
      <c r="V110" s="344"/>
      <c r="W110" s="344"/>
      <c r="X110" s="344"/>
      <c r="Y110" s="344"/>
      <c r="Z110" s="332"/>
      <c r="AA110" s="332"/>
      <c r="AB110" s="344"/>
      <c r="AC110" s="344"/>
      <c r="AD110" s="344"/>
      <c r="AE110" s="332"/>
      <c r="AG110" s="345"/>
      <c r="AH110" s="334"/>
      <c r="AI110" s="334"/>
      <c r="AJ110" s="334"/>
      <c r="AK110" s="334"/>
      <c r="AL110" s="334"/>
      <c r="AM110" s="334"/>
      <c r="AN110" s="334"/>
      <c r="AO110" s="334"/>
      <c r="AP110" s="334"/>
      <c r="AQ110" s="334"/>
      <c r="AR110" s="334"/>
    </row>
    <row r="111" spans="1:44" ht="15">
      <c r="A111" s="303"/>
      <c r="B111" s="335"/>
      <c r="C111" s="336"/>
      <c r="D111" s="337"/>
      <c r="E111" s="337"/>
      <c r="F111" s="337"/>
      <c r="G111" s="337"/>
      <c r="H111" s="337"/>
      <c r="I111" s="336"/>
      <c r="J111" s="336"/>
      <c r="K111" s="337"/>
      <c r="L111" s="337"/>
      <c r="M111" s="337"/>
      <c r="N111" s="336"/>
      <c r="O111" s="336"/>
      <c r="P111" s="338"/>
      <c r="Q111"/>
      <c r="R111" s="339"/>
      <c r="S111" s="340"/>
      <c r="T111" s="341"/>
      <c r="U111" s="342"/>
      <c r="V111" s="342"/>
      <c r="W111" s="342"/>
      <c r="X111" s="342"/>
      <c r="Y111" s="342"/>
      <c r="Z111" s="341"/>
      <c r="AA111" s="341"/>
      <c r="AB111" s="342"/>
      <c r="AC111" s="342"/>
      <c r="AD111" s="342"/>
      <c r="AE111" s="341"/>
      <c r="AG111" s="347"/>
      <c r="AH111" s="347"/>
      <c r="AI111" s="347"/>
      <c r="AJ111" s="347"/>
      <c r="AK111" s="347"/>
      <c r="AL111" s="347"/>
      <c r="AM111" s="347"/>
      <c r="AN111" s="347"/>
      <c r="AO111" s="347"/>
      <c r="AP111" s="347"/>
      <c r="AQ111" s="347"/>
      <c r="AR111" s="347"/>
    </row>
    <row r="112" spans="1:44" ht="15">
      <c r="A112" s="303"/>
      <c r="B112" s="335"/>
      <c r="C112" s="336"/>
      <c r="D112" s="337"/>
      <c r="E112" s="337"/>
      <c r="F112" s="337"/>
      <c r="G112" s="337"/>
      <c r="H112" s="337"/>
      <c r="I112" s="336"/>
      <c r="J112" s="336"/>
      <c r="K112" s="337"/>
      <c r="L112" s="337"/>
      <c r="M112" s="337"/>
      <c r="N112" s="336"/>
      <c r="O112" s="336"/>
      <c r="P112" s="338"/>
      <c r="Q112"/>
      <c r="R112" s="330"/>
      <c r="S112" s="331"/>
      <c r="T112" s="332"/>
      <c r="U112" s="344"/>
      <c r="V112" s="344"/>
      <c r="W112" s="344"/>
      <c r="X112" s="344"/>
      <c r="Y112" s="344"/>
      <c r="Z112" s="332"/>
      <c r="AA112" s="332"/>
      <c r="AB112" s="344"/>
      <c r="AC112" s="344"/>
      <c r="AD112" s="344"/>
      <c r="AE112" s="332"/>
      <c r="AG112" s="345"/>
      <c r="AH112" s="334"/>
      <c r="AI112" s="334"/>
      <c r="AJ112" s="334"/>
      <c r="AK112" s="334"/>
      <c r="AL112" s="334"/>
      <c r="AM112" s="334"/>
      <c r="AN112" s="334"/>
      <c r="AO112" s="334"/>
      <c r="AP112" s="334"/>
      <c r="AQ112" s="334"/>
      <c r="AR112" s="334"/>
    </row>
    <row r="113" spans="1:45" ht="15">
      <c r="A113" s="303"/>
      <c r="B113" s="335"/>
      <c r="C113" s="336"/>
      <c r="D113" s="337"/>
      <c r="E113" s="337"/>
      <c r="F113" s="337"/>
      <c r="G113" s="337"/>
      <c r="H113" s="337"/>
      <c r="I113" s="336"/>
      <c r="J113" s="336"/>
      <c r="K113" s="337"/>
      <c r="L113" s="337"/>
      <c r="M113" s="337"/>
      <c r="N113" s="336"/>
      <c r="O113" s="336"/>
      <c r="P113" s="338"/>
      <c r="Q113"/>
      <c r="R113" s="339"/>
      <c r="S113" s="340"/>
      <c r="T113" s="341"/>
      <c r="U113" s="342"/>
      <c r="V113" s="342"/>
      <c r="W113" s="342"/>
      <c r="X113" s="342"/>
      <c r="Y113" s="342"/>
      <c r="Z113" s="341"/>
      <c r="AA113" s="341"/>
      <c r="AB113" s="342"/>
      <c r="AC113" s="342"/>
      <c r="AD113" s="342"/>
      <c r="AE113" s="341"/>
      <c r="AG113" s="347"/>
      <c r="AH113" s="347"/>
      <c r="AI113" s="347"/>
      <c r="AJ113" s="347"/>
      <c r="AK113" s="347"/>
      <c r="AL113" s="347"/>
      <c r="AM113" s="347"/>
      <c r="AN113" s="347"/>
      <c r="AO113" s="347"/>
      <c r="AP113" s="347"/>
      <c r="AQ113" s="347"/>
      <c r="AR113" s="347"/>
    </row>
    <row r="114" spans="1:45" ht="15">
      <c r="A114" s="303"/>
      <c r="B114" s="335"/>
      <c r="C114" s="336"/>
      <c r="D114" s="337"/>
      <c r="E114" s="337"/>
      <c r="F114" s="337"/>
      <c r="G114" s="337"/>
      <c r="H114" s="337"/>
      <c r="I114" s="336"/>
      <c r="J114" s="336"/>
      <c r="K114" s="337"/>
      <c r="L114" s="337"/>
      <c r="M114" s="337"/>
      <c r="N114" s="336"/>
      <c r="O114" s="336"/>
      <c r="P114" s="338"/>
      <c r="Q114"/>
      <c r="R114" s="330"/>
      <c r="S114" s="331"/>
      <c r="T114" s="332"/>
      <c r="U114" s="344"/>
      <c r="V114" s="344"/>
      <c r="W114" s="344"/>
      <c r="X114" s="344"/>
      <c r="Y114" s="344"/>
      <c r="Z114" s="332"/>
      <c r="AA114" s="332"/>
      <c r="AB114" s="344"/>
      <c r="AC114" s="344"/>
      <c r="AD114" s="344"/>
      <c r="AE114" s="332"/>
      <c r="AG114" s="345"/>
      <c r="AH114" s="349"/>
      <c r="AI114" s="349"/>
      <c r="AJ114" s="349"/>
      <c r="AK114" s="349"/>
      <c r="AL114" s="349"/>
      <c r="AM114" s="349"/>
      <c r="AN114" s="349"/>
      <c r="AO114" s="349"/>
      <c r="AP114" s="349"/>
      <c r="AQ114" s="349"/>
      <c r="AR114" s="349"/>
    </row>
    <row r="115" spans="1:45" ht="15.75" thickBot="1">
      <c r="A115" s="303"/>
      <c r="B115" s="335"/>
      <c r="C115" s="336"/>
      <c r="D115" s="337"/>
      <c r="E115" s="337"/>
      <c r="F115" s="337"/>
      <c r="G115" s="337"/>
      <c r="H115" s="337"/>
      <c r="I115" s="336"/>
      <c r="J115" s="336"/>
      <c r="K115" s="337"/>
      <c r="L115" s="337"/>
      <c r="M115" s="337"/>
      <c r="N115" s="336"/>
      <c r="O115" s="336"/>
      <c r="P115" s="338"/>
      <c r="Q115"/>
      <c r="R115" s="350"/>
      <c r="S115" s="351"/>
      <c r="T115" s="352"/>
      <c r="U115" s="353"/>
      <c r="V115" s="353"/>
      <c r="W115" s="353"/>
      <c r="X115" s="353"/>
      <c r="Y115" s="353"/>
      <c r="Z115" s="352"/>
      <c r="AA115" s="352"/>
      <c r="AB115" s="353"/>
      <c r="AC115" s="353"/>
      <c r="AD115" s="353"/>
      <c r="AE115" s="352"/>
      <c r="AF115" s="354"/>
      <c r="AG115" s="355"/>
      <c r="AH115" s="355"/>
      <c r="AI115" s="355"/>
      <c r="AJ115" s="355"/>
      <c r="AK115" s="355"/>
      <c r="AL115" s="355"/>
      <c r="AM115" s="355"/>
      <c r="AN115" s="355"/>
      <c r="AO115" s="355"/>
      <c r="AP115" s="355"/>
      <c r="AQ115" s="355"/>
      <c r="AR115" s="355"/>
    </row>
    <row r="116" spans="1:45" ht="15">
      <c r="A116" s="317"/>
      <c r="B116" s="298"/>
      <c r="C116" s="327"/>
      <c r="D116" s="328"/>
      <c r="E116" s="328"/>
      <c r="F116" s="328"/>
      <c r="G116" s="328"/>
      <c r="H116" s="328"/>
      <c r="I116" s="327"/>
      <c r="J116" s="327"/>
      <c r="K116" s="328"/>
      <c r="L116" s="328"/>
      <c r="M116" s="328"/>
      <c r="N116" s="327"/>
      <c r="O116" s="327"/>
      <c r="P116" s="329"/>
      <c r="Q116"/>
      <c r="R116" s="330"/>
      <c r="S116" s="331"/>
      <c r="T116" s="332"/>
      <c r="U116" s="344"/>
      <c r="V116" s="344"/>
      <c r="W116" s="344"/>
      <c r="X116" s="344"/>
      <c r="Y116" s="344"/>
      <c r="Z116" s="332"/>
      <c r="AA116" s="332"/>
      <c r="AB116" s="344"/>
      <c r="AC116" s="344"/>
      <c r="AD116" s="344"/>
      <c r="AE116" s="332"/>
      <c r="AG116" s="359"/>
      <c r="AH116" s="334"/>
      <c r="AI116" s="359"/>
      <c r="AJ116" s="334"/>
      <c r="AK116" s="334"/>
      <c r="AL116" s="334"/>
      <c r="AM116" s="359"/>
      <c r="AN116" s="334"/>
      <c r="AO116" s="359"/>
      <c r="AP116" s="334"/>
      <c r="AQ116" s="334"/>
      <c r="AR116" s="359"/>
    </row>
    <row r="117" spans="1:45" ht="15">
      <c r="A117" s="303"/>
      <c r="B117" s="335"/>
      <c r="C117" s="336"/>
      <c r="D117" s="337"/>
      <c r="E117" s="337"/>
      <c r="F117" s="337"/>
      <c r="G117" s="337"/>
      <c r="H117" s="337"/>
      <c r="I117" s="336"/>
      <c r="J117" s="336"/>
      <c r="K117" s="337"/>
      <c r="L117" s="337"/>
      <c r="M117" s="337"/>
      <c r="N117" s="336"/>
      <c r="O117" s="336"/>
      <c r="P117" s="338"/>
      <c r="Q117"/>
      <c r="R117" s="339"/>
      <c r="S117" s="340"/>
      <c r="T117" s="341"/>
      <c r="U117" s="342"/>
      <c r="V117" s="342"/>
      <c r="W117" s="342"/>
      <c r="X117" s="342"/>
      <c r="Y117" s="342"/>
      <c r="Z117" s="341"/>
      <c r="AA117" s="341"/>
      <c r="AB117" s="342"/>
      <c r="AC117" s="342"/>
      <c r="AD117" s="342"/>
      <c r="AE117" s="341"/>
      <c r="AG117" s="343"/>
      <c r="AH117" s="343"/>
      <c r="AI117" s="343"/>
      <c r="AJ117" s="343"/>
      <c r="AK117" s="343"/>
      <c r="AL117" s="343"/>
      <c r="AM117" s="343"/>
      <c r="AN117" s="343"/>
      <c r="AO117" s="343"/>
      <c r="AP117" s="343"/>
      <c r="AQ117" s="343"/>
      <c r="AR117" s="343"/>
      <c r="AS117" s="357"/>
    </row>
    <row r="118" spans="1:45" ht="15">
      <c r="A118" s="303"/>
      <c r="B118" s="335"/>
      <c r="C118" s="336"/>
      <c r="D118" s="337"/>
      <c r="E118" s="337"/>
      <c r="F118" s="337"/>
      <c r="G118" s="337"/>
      <c r="H118" s="337"/>
      <c r="I118" s="336"/>
      <c r="J118" s="336"/>
      <c r="K118" s="337"/>
      <c r="L118" s="337"/>
      <c r="M118" s="337"/>
      <c r="N118" s="336"/>
      <c r="O118" s="336"/>
      <c r="P118" s="338"/>
      <c r="Q118"/>
      <c r="R118" s="330"/>
      <c r="S118" s="331"/>
      <c r="T118" s="332"/>
      <c r="U118" s="344"/>
      <c r="V118" s="344"/>
      <c r="W118" s="344"/>
      <c r="X118" s="344"/>
      <c r="Y118" s="344"/>
      <c r="Z118" s="332"/>
      <c r="AA118" s="332"/>
      <c r="AB118" s="344"/>
      <c r="AC118" s="344"/>
      <c r="AD118" s="344"/>
      <c r="AE118" s="332"/>
      <c r="AG118" s="345"/>
      <c r="AH118" s="334"/>
      <c r="AI118" s="334"/>
      <c r="AJ118" s="334"/>
      <c r="AK118" s="334"/>
      <c r="AL118" s="334"/>
      <c r="AM118" s="334"/>
      <c r="AN118" s="334"/>
      <c r="AO118" s="334"/>
      <c r="AP118" s="334"/>
      <c r="AQ118" s="334"/>
      <c r="AR118" s="334"/>
      <c r="AS118" s="357"/>
    </row>
    <row r="119" spans="1:45" ht="15">
      <c r="A119" s="303"/>
      <c r="B119" s="335"/>
      <c r="C119" s="336"/>
      <c r="D119" s="337"/>
      <c r="E119" s="337"/>
      <c r="F119" s="337"/>
      <c r="G119" s="337"/>
      <c r="H119" s="337"/>
      <c r="I119" s="336"/>
      <c r="J119" s="336"/>
      <c r="K119" s="337"/>
      <c r="L119" s="337"/>
      <c r="M119" s="337"/>
      <c r="N119" s="336"/>
      <c r="O119" s="336"/>
      <c r="P119" s="338"/>
      <c r="Q119"/>
      <c r="R119" s="339"/>
      <c r="S119" s="340"/>
      <c r="T119" s="341"/>
      <c r="U119" s="342"/>
      <c r="V119" s="342"/>
      <c r="W119" s="342"/>
      <c r="X119" s="342"/>
      <c r="Y119" s="342"/>
      <c r="Z119" s="341"/>
      <c r="AA119" s="341"/>
      <c r="AB119" s="342"/>
      <c r="AC119" s="342"/>
      <c r="AD119" s="342"/>
      <c r="AE119" s="341"/>
      <c r="AG119" s="347"/>
      <c r="AH119" s="347"/>
      <c r="AI119" s="347"/>
      <c r="AJ119" s="347"/>
      <c r="AK119" s="347"/>
      <c r="AL119" s="347"/>
      <c r="AM119" s="347"/>
      <c r="AN119" s="347"/>
      <c r="AO119" s="347"/>
      <c r="AP119" s="347"/>
      <c r="AQ119" s="347"/>
      <c r="AR119" s="347"/>
    </row>
    <row r="120" spans="1:45" ht="15">
      <c r="A120" s="303"/>
      <c r="B120" s="335"/>
      <c r="C120" s="336"/>
      <c r="D120" s="337"/>
      <c r="E120" s="337"/>
      <c r="F120" s="337"/>
      <c r="G120" s="337"/>
      <c r="H120" s="337"/>
      <c r="I120" s="336"/>
      <c r="J120" s="336"/>
      <c r="K120" s="337"/>
      <c r="L120" s="337"/>
      <c r="M120" s="337"/>
      <c r="N120" s="336"/>
      <c r="O120" s="336"/>
      <c r="P120" s="338"/>
      <c r="Q120"/>
      <c r="R120" s="330"/>
      <c r="S120" s="331"/>
      <c r="T120" s="332"/>
      <c r="U120" s="344"/>
      <c r="V120" s="344"/>
      <c r="W120" s="344"/>
      <c r="X120" s="344"/>
      <c r="Y120" s="344"/>
      <c r="Z120" s="332"/>
      <c r="AA120" s="332"/>
      <c r="AB120" s="344"/>
      <c r="AC120" s="344"/>
      <c r="AD120" s="344"/>
      <c r="AE120" s="332"/>
      <c r="AG120" s="345"/>
      <c r="AH120" s="334"/>
      <c r="AI120" s="334"/>
      <c r="AJ120" s="334"/>
      <c r="AK120" s="334"/>
      <c r="AL120" s="334"/>
      <c r="AM120" s="334"/>
      <c r="AN120" s="334"/>
      <c r="AO120" s="334"/>
      <c r="AP120" s="334"/>
      <c r="AQ120" s="334"/>
      <c r="AR120" s="334"/>
    </row>
    <row r="121" spans="1:45" ht="15">
      <c r="A121" s="303"/>
      <c r="B121" s="335"/>
      <c r="C121" s="336"/>
      <c r="D121" s="337"/>
      <c r="E121" s="337"/>
      <c r="F121" s="337"/>
      <c r="G121" s="337"/>
      <c r="H121" s="337"/>
      <c r="I121" s="336"/>
      <c r="J121" s="336"/>
      <c r="K121" s="337"/>
      <c r="L121" s="337"/>
      <c r="M121" s="337"/>
      <c r="N121" s="336"/>
      <c r="O121" s="336"/>
      <c r="P121" s="338"/>
      <c r="Q121"/>
      <c r="R121" s="339"/>
      <c r="S121" s="340"/>
      <c r="T121" s="341"/>
      <c r="U121" s="342"/>
      <c r="V121" s="342"/>
      <c r="W121" s="342"/>
      <c r="X121" s="342"/>
      <c r="Y121" s="342"/>
      <c r="Z121" s="341"/>
      <c r="AA121" s="341"/>
      <c r="AB121" s="342"/>
      <c r="AC121" s="342"/>
      <c r="AD121" s="342"/>
      <c r="AE121" s="341"/>
      <c r="AG121" s="347"/>
      <c r="AH121" s="347"/>
      <c r="AI121" s="347"/>
      <c r="AJ121" s="347"/>
      <c r="AK121" s="347"/>
      <c r="AL121" s="347"/>
      <c r="AM121" s="347"/>
      <c r="AN121" s="347"/>
      <c r="AO121" s="347"/>
      <c r="AP121" s="347"/>
      <c r="AQ121" s="347"/>
      <c r="AR121" s="347"/>
    </row>
    <row r="122" spans="1:45" ht="15">
      <c r="A122" s="303"/>
      <c r="B122" s="335"/>
      <c r="C122" s="336"/>
      <c r="D122" s="337"/>
      <c r="E122" s="337"/>
      <c r="F122" s="337"/>
      <c r="G122" s="337"/>
      <c r="H122" s="337"/>
      <c r="I122" s="336"/>
      <c r="J122" s="336"/>
      <c r="K122" s="337"/>
      <c r="L122" s="337"/>
      <c r="M122" s="337"/>
      <c r="N122" s="336"/>
      <c r="O122" s="336"/>
      <c r="P122" s="338"/>
      <c r="Q122"/>
      <c r="R122" s="330"/>
      <c r="S122" s="331"/>
      <c r="T122" s="332"/>
      <c r="U122" s="344"/>
      <c r="V122" s="344"/>
      <c r="W122" s="344"/>
      <c r="X122" s="344"/>
      <c r="Y122" s="344"/>
      <c r="Z122" s="332"/>
      <c r="AA122" s="332"/>
      <c r="AB122" s="344"/>
      <c r="AC122" s="344"/>
      <c r="AD122" s="344"/>
      <c r="AE122" s="332"/>
      <c r="AG122" s="345"/>
      <c r="AH122" s="334"/>
      <c r="AI122" s="334"/>
      <c r="AJ122" s="334"/>
      <c r="AK122" s="334"/>
      <c r="AL122" s="334"/>
      <c r="AM122" s="334"/>
      <c r="AN122" s="334"/>
      <c r="AO122" s="334"/>
      <c r="AP122" s="334"/>
      <c r="AQ122" s="334"/>
      <c r="AR122" s="334"/>
    </row>
    <row r="123" spans="1:45" ht="15">
      <c r="A123" s="303"/>
      <c r="B123" s="335"/>
      <c r="C123" s="336"/>
      <c r="D123" s="337"/>
      <c r="E123" s="337"/>
      <c r="F123" s="337"/>
      <c r="G123" s="337"/>
      <c r="H123" s="337"/>
      <c r="I123" s="336"/>
      <c r="J123" s="336"/>
      <c r="K123" s="337"/>
      <c r="L123" s="337"/>
      <c r="M123" s="337"/>
      <c r="N123" s="336"/>
      <c r="O123" s="336"/>
      <c r="P123" s="338"/>
      <c r="Q123"/>
      <c r="R123" s="339"/>
      <c r="S123" s="340"/>
      <c r="T123" s="341"/>
      <c r="U123" s="342"/>
      <c r="V123" s="342"/>
      <c r="W123" s="342"/>
      <c r="X123" s="342"/>
      <c r="Y123" s="342"/>
      <c r="Z123" s="341"/>
      <c r="AA123" s="341"/>
      <c r="AB123" s="342"/>
      <c r="AC123" s="342"/>
      <c r="AD123" s="342"/>
      <c r="AE123" s="341"/>
      <c r="AG123" s="348"/>
      <c r="AH123" s="348"/>
      <c r="AI123" s="348"/>
      <c r="AJ123" s="348"/>
      <c r="AK123" s="348"/>
      <c r="AL123" s="348"/>
      <c r="AM123" s="348"/>
      <c r="AN123" s="348"/>
      <c r="AO123" s="348"/>
      <c r="AP123" s="348"/>
      <c r="AQ123" s="348"/>
      <c r="AR123" s="348"/>
    </row>
    <row r="124" spans="1:45" ht="15">
      <c r="A124" s="303"/>
      <c r="B124" s="335"/>
      <c r="C124" s="336"/>
      <c r="D124" s="337"/>
      <c r="E124" s="337"/>
      <c r="F124" s="337"/>
      <c r="G124" s="337"/>
      <c r="H124" s="337"/>
      <c r="I124" s="336"/>
      <c r="J124" s="336"/>
      <c r="K124" s="337"/>
      <c r="L124" s="337"/>
      <c r="M124" s="337"/>
      <c r="N124" s="336"/>
      <c r="O124" s="336"/>
      <c r="P124" s="338"/>
      <c r="Q124"/>
      <c r="R124" s="330"/>
      <c r="S124" s="331"/>
      <c r="T124" s="332"/>
      <c r="U124" s="344"/>
      <c r="V124" s="344"/>
      <c r="W124" s="344"/>
      <c r="X124" s="344"/>
      <c r="Y124" s="344"/>
      <c r="Z124" s="332"/>
      <c r="AA124" s="332"/>
      <c r="AB124" s="344"/>
      <c r="AC124" s="344"/>
      <c r="AD124" s="344"/>
      <c r="AE124" s="332"/>
      <c r="AG124" s="345"/>
      <c r="AH124" s="334"/>
      <c r="AI124" s="334"/>
      <c r="AJ124" s="334"/>
      <c r="AK124" s="334"/>
      <c r="AL124" s="334"/>
      <c r="AM124" s="334"/>
      <c r="AN124" s="334"/>
      <c r="AO124" s="334"/>
      <c r="AP124" s="334"/>
      <c r="AQ124" s="334"/>
      <c r="AR124" s="334"/>
    </row>
    <row r="125" spans="1:45" ht="15">
      <c r="A125" s="303"/>
      <c r="B125" s="335"/>
      <c r="C125" s="336"/>
      <c r="D125" s="337"/>
      <c r="E125" s="337"/>
      <c r="F125" s="337"/>
      <c r="G125" s="337"/>
      <c r="H125" s="337"/>
      <c r="I125" s="336"/>
      <c r="J125" s="336"/>
      <c r="K125" s="337"/>
      <c r="L125" s="337"/>
      <c r="M125" s="337"/>
      <c r="N125" s="336"/>
      <c r="O125" s="336"/>
      <c r="P125" s="338"/>
      <c r="Q125"/>
      <c r="R125" s="339"/>
      <c r="S125" s="340"/>
      <c r="T125" s="341"/>
      <c r="U125" s="342"/>
      <c r="V125" s="342"/>
      <c r="W125" s="342"/>
      <c r="X125" s="342"/>
      <c r="Y125" s="342"/>
      <c r="Z125" s="341"/>
      <c r="AA125" s="341"/>
      <c r="AB125" s="342"/>
      <c r="AC125" s="342"/>
      <c r="AD125" s="342"/>
      <c r="AE125" s="341"/>
      <c r="AG125" s="347"/>
      <c r="AH125" s="347"/>
      <c r="AI125" s="347"/>
      <c r="AJ125" s="360"/>
      <c r="AK125" s="347"/>
      <c r="AL125" s="347"/>
      <c r="AM125" s="347"/>
      <c r="AN125" s="347"/>
      <c r="AO125" s="360"/>
      <c r="AP125" s="360"/>
      <c r="AQ125" s="360"/>
      <c r="AR125" s="360"/>
    </row>
    <row r="126" spans="1:45" ht="15">
      <c r="A126" s="303"/>
      <c r="B126" s="335"/>
      <c r="C126" s="336"/>
      <c r="D126" s="337"/>
      <c r="E126" s="337"/>
      <c r="F126" s="337"/>
      <c r="G126" s="337"/>
      <c r="H126" s="337"/>
      <c r="I126" s="336"/>
      <c r="J126" s="336"/>
      <c r="K126" s="337"/>
      <c r="L126" s="337"/>
      <c r="M126" s="337"/>
      <c r="N126" s="336"/>
      <c r="O126" s="336"/>
      <c r="P126" s="338"/>
      <c r="Q126"/>
      <c r="R126" s="330"/>
      <c r="S126" s="331"/>
      <c r="T126" s="332"/>
      <c r="U126" s="344"/>
      <c r="V126" s="344"/>
      <c r="W126" s="344"/>
      <c r="X126" s="344"/>
      <c r="Y126" s="344"/>
      <c r="Z126" s="332"/>
      <c r="AA126" s="332"/>
      <c r="AB126" s="344"/>
      <c r="AC126" s="344"/>
      <c r="AD126" s="344"/>
      <c r="AE126" s="332"/>
      <c r="AG126" s="345"/>
      <c r="AH126" s="334"/>
      <c r="AI126" s="334"/>
      <c r="AJ126" s="334"/>
      <c r="AK126" s="334"/>
      <c r="AL126" s="334"/>
      <c r="AM126" s="334"/>
      <c r="AN126" s="334"/>
      <c r="AO126" s="334"/>
      <c r="AP126" s="334"/>
      <c r="AQ126" s="334"/>
      <c r="AR126" s="334"/>
    </row>
    <row r="127" spans="1:45" ht="15">
      <c r="A127" s="303"/>
      <c r="B127" s="335"/>
      <c r="C127" s="336"/>
      <c r="D127" s="337"/>
      <c r="E127" s="337"/>
      <c r="F127" s="337"/>
      <c r="G127" s="337"/>
      <c r="H127" s="337"/>
      <c r="I127" s="336"/>
      <c r="J127" s="336"/>
      <c r="K127" s="337"/>
      <c r="L127" s="337"/>
      <c r="M127" s="337"/>
      <c r="N127" s="336"/>
      <c r="O127" s="336"/>
      <c r="P127" s="338"/>
      <c r="Q127"/>
      <c r="R127" s="339"/>
      <c r="S127" s="340"/>
      <c r="T127" s="341"/>
      <c r="U127" s="342"/>
      <c r="V127" s="342"/>
      <c r="W127" s="342"/>
      <c r="X127" s="342"/>
      <c r="Y127" s="342"/>
      <c r="Z127" s="341"/>
      <c r="AA127" s="341"/>
      <c r="AB127" s="342"/>
      <c r="AC127" s="342"/>
      <c r="AD127" s="342"/>
      <c r="AE127" s="341"/>
      <c r="AG127" s="347"/>
      <c r="AH127" s="347"/>
      <c r="AI127" s="347"/>
      <c r="AJ127" s="347"/>
      <c r="AK127" s="347"/>
      <c r="AL127" s="347"/>
      <c r="AM127" s="347"/>
      <c r="AN127" s="347"/>
      <c r="AO127" s="360"/>
      <c r="AP127" s="347"/>
      <c r="AQ127" s="347"/>
      <c r="AR127" s="347"/>
    </row>
    <row r="128" spans="1:45" ht="15">
      <c r="A128" s="303"/>
      <c r="B128" s="335"/>
      <c r="C128" s="336"/>
      <c r="D128" s="337"/>
      <c r="E128" s="337"/>
      <c r="F128" s="337"/>
      <c r="G128" s="337"/>
      <c r="H128" s="337"/>
      <c r="I128" s="336"/>
      <c r="J128" s="336"/>
      <c r="K128" s="337"/>
      <c r="L128" s="337"/>
      <c r="M128" s="337"/>
      <c r="N128" s="336"/>
      <c r="O128" s="336"/>
      <c r="P128" s="338"/>
      <c r="Q128"/>
      <c r="R128" s="330"/>
      <c r="S128" s="331"/>
      <c r="T128" s="332"/>
      <c r="U128" s="344"/>
      <c r="V128" s="344"/>
      <c r="W128" s="344"/>
      <c r="X128" s="344"/>
      <c r="Y128" s="344"/>
      <c r="Z128" s="332"/>
      <c r="AA128" s="332"/>
      <c r="AB128" s="344"/>
      <c r="AC128" s="344"/>
      <c r="AD128" s="344"/>
      <c r="AE128" s="332"/>
      <c r="AG128" s="345"/>
      <c r="AH128" s="334"/>
      <c r="AI128" s="334"/>
      <c r="AJ128" s="334"/>
      <c r="AK128" s="334"/>
      <c r="AL128" s="334"/>
      <c r="AM128" s="334"/>
      <c r="AN128" s="334"/>
      <c r="AO128" s="334"/>
      <c r="AP128" s="334"/>
      <c r="AQ128" s="334"/>
      <c r="AR128" s="334"/>
    </row>
    <row r="129" spans="1:45" ht="15">
      <c r="A129" s="303"/>
      <c r="B129" s="335"/>
      <c r="C129" s="336"/>
      <c r="D129" s="337"/>
      <c r="E129" s="337"/>
      <c r="F129" s="337"/>
      <c r="G129" s="337"/>
      <c r="H129" s="337"/>
      <c r="I129" s="336"/>
      <c r="J129" s="336"/>
      <c r="K129" s="337"/>
      <c r="L129" s="337"/>
      <c r="M129" s="337"/>
      <c r="N129" s="336"/>
      <c r="O129" s="336"/>
      <c r="P129" s="338"/>
      <c r="Q129"/>
      <c r="R129" s="339"/>
      <c r="S129" s="340"/>
      <c r="T129" s="341"/>
      <c r="U129" s="342"/>
      <c r="V129" s="342"/>
      <c r="W129" s="342"/>
      <c r="X129" s="342"/>
      <c r="Y129" s="342"/>
      <c r="Z129" s="341"/>
      <c r="AA129" s="341"/>
      <c r="AB129" s="342"/>
      <c r="AC129" s="342"/>
      <c r="AD129" s="342"/>
      <c r="AE129" s="341"/>
      <c r="AG129" s="347"/>
      <c r="AH129" s="347"/>
      <c r="AI129" s="347"/>
      <c r="AJ129" s="347"/>
      <c r="AK129" s="347"/>
      <c r="AL129" s="347"/>
      <c r="AM129" s="347"/>
      <c r="AN129" s="347"/>
      <c r="AO129" s="347"/>
      <c r="AP129" s="347"/>
      <c r="AQ129" s="347"/>
      <c r="AR129" s="347"/>
    </row>
    <row r="130" spans="1:45" ht="15">
      <c r="A130" s="303"/>
      <c r="B130" s="335"/>
      <c r="C130" s="336"/>
      <c r="D130" s="337"/>
      <c r="E130" s="337"/>
      <c r="F130" s="337"/>
      <c r="G130" s="337"/>
      <c r="H130" s="337"/>
      <c r="I130" s="336"/>
      <c r="J130" s="336"/>
      <c r="K130" s="337"/>
      <c r="L130" s="337"/>
      <c r="M130" s="337"/>
      <c r="N130" s="336"/>
      <c r="O130" s="336"/>
      <c r="P130" s="338"/>
      <c r="Q130"/>
      <c r="R130" s="330"/>
      <c r="S130" s="331"/>
      <c r="T130" s="332"/>
      <c r="U130" s="344"/>
      <c r="V130" s="344"/>
      <c r="W130" s="344"/>
      <c r="X130" s="344"/>
      <c r="Y130" s="344"/>
      <c r="Z130" s="332"/>
      <c r="AA130" s="332"/>
      <c r="AB130" s="344"/>
      <c r="AC130" s="344"/>
      <c r="AD130" s="344"/>
      <c r="AE130" s="332"/>
      <c r="AG130" s="345"/>
      <c r="AH130" s="334"/>
      <c r="AI130" s="334"/>
      <c r="AJ130" s="334"/>
      <c r="AK130" s="334"/>
      <c r="AL130" s="334"/>
      <c r="AM130" s="334"/>
      <c r="AN130" s="334"/>
      <c r="AO130" s="334"/>
      <c r="AP130" s="334"/>
      <c r="AQ130" s="334"/>
      <c r="AR130" s="334"/>
    </row>
    <row r="131" spans="1:45" ht="15">
      <c r="A131" s="303"/>
      <c r="B131" s="335"/>
      <c r="C131" s="336"/>
      <c r="D131" s="337"/>
      <c r="E131" s="337"/>
      <c r="F131" s="337"/>
      <c r="G131" s="337"/>
      <c r="H131" s="337"/>
      <c r="I131" s="336"/>
      <c r="J131" s="336"/>
      <c r="K131" s="337"/>
      <c r="L131" s="337"/>
      <c r="M131" s="337"/>
      <c r="N131" s="336"/>
      <c r="O131" s="336"/>
      <c r="P131" s="338"/>
      <c r="Q131"/>
      <c r="R131" s="339"/>
      <c r="S131" s="340"/>
      <c r="T131" s="341"/>
      <c r="U131" s="342"/>
      <c r="V131" s="342"/>
      <c r="W131" s="342"/>
      <c r="X131" s="342"/>
      <c r="Y131" s="342"/>
      <c r="Z131" s="341"/>
      <c r="AA131" s="341"/>
      <c r="AB131" s="342"/>
      <c r="AC131" s="342"/>
      <c r="AD131" s="342"/>
      <c r="AE131" s="341"/>
      <c r="AG131" s="347"/>
      <c r="AH131" s="347"/>
      <c r="AI131" s="347"/>
      <c r="AJ131" s="347"/>
      <c r="AK131" s="347"/>
      <c r="AL131" s="347"/>
      <c r="AM131" s="347"/>
      <c r="AN131" s="347"/>
      <c r="AO131" s="347"/>
      <c r="AP131" s="347"/>
      <c r="AQ131" s="347"/>
      <c r="AR131" s="347"/>
    </row>
    <row r="132" spans="1:45" ht="15">
      <c r="A132" s="303"/>
      <c r="B132" s="335"/>
      <c r="C132" s="336"/>
      <c r="D132" s="337"/>
      <c r="E132" s="337"/>
      <c r="F132" s="337"/>
      <c r="G132" s="337"/>
      <c r="H132" s="337"/>
      <c r="I132" s="336"/>
      <c r="J132" s="336"/>
      <c r="K132" s="337"/>
      <c r="L132" s="337"/>
      <c r="M132" s="337"/>
      <c r="N132" s="336"/>
      <c r="O132" s="336"/>
      <c r="P132" s="338"/>
      <c r="Q132"/>
      <c r="R132" s="330"/>
      <c r="S132" s="331"/>
      <c r="T132" s="332"/>
      <c r="U132" s="344"/>
      <c r="V132" s="344"/>
      <c r="W132" s="344"/>
      <c r="X132" s="344"/>
      <c r="Y132" s="344"/>
      <c r="Z132" s="332"/>
      <c r="AA132" s="332"/>
      <c r="AB132" s="344"/>
      <c r="AC132" s="344"/>
      <c r="AD132" s="344"/>
      <c r="AE132" s="332"/>
      <c r="AG132" s="345"/>
      <c r="AH132" s="334"/>
      <c r="AI132" s="334"/>
      <c r="AJ132" s="334"/>
      <c r="AK132" s="334"/>
      <c r="AL132" s="334"/>
      <c r="AM132" s="334"/>
      <c r="AN132" s="334"/>
      <c r="AO132" s="334"/>
      <c r="AP132" s="334"/>
      <c r="AQ132" s="334"/>
      <c r="AR132" s="334"/>
    </row>
    <row r="133" spans="1:45" ht="15">
      <c r="A133" s="303"/>
      <c r="B133" s="335"/>
      <c r="C133" s="336"/>
      <c r="D133" s="337"/>
      <c r="E133" s="337"/>
      <c r="F133" s="337"/>
      <c r="G133" s="337"/>
      <c r="H133" s="337"/>
      <c r="I133" s="336"/>
      <c r="J133" s="336"/>
      <c r="K133" s="337"/>
      <c r="L133" s="337"/>
      <c r="M133" s="337"/>
      <c r="N133" s="336"/>
      <c r="O133" s="336"/>
      <c r="P133" s="338"/>
      <c r="Q133"/>
      <c r="R133" s="339"/>
      <c r="S133" s="340"/>
      <c r="T133" s="341"/>
      <c r="U133" s="342"/>
      <c r="V133" s="342"/>
      <c r="W133" s="342"/>
      <c r="X133" s="342"/>
      <c r="Y133" s="342"/>
      <c r="Z133" s="341"/>
      <c r="AA133" s="341"/>
      <c r="AB133" s="342"/>
      <c r="AC133" s="342"/>
      <c r="AD133" s="342"/>
      <c r="AE133" s="341"/>
      <c r="AG133" s="347"/>
      <c r="AH133" s="347"/>
      <c r="AI133" s="347"/>
      <c r="AJ133" s="347"/>
      <c r="AK133" s="347"/>
      <c r="AL133" s="347"/>
      <c r="AM133" s="347"/>
      <c r="AN133" s="347"/>
      <c r="AO133" s="347"/>
      <c r="AP133" s="347"/>
      <c r="AQ133" s="347"/>
      <c r="AR133" s="347"/>
    </row>
    <row r="134" spans="1:45" ht="15">
      <c r="A134" s="303"/>
      <c r="B134" s="335"/>
      <c r="C134" s="336"/>
      <c r="D134" s="337"/>
      <c r="E134" s="337"/>
      <c r="F134" s="337"/>
      <c r="G134" s="337"/>
      <c r="H134" s="337"/>
      <c r="I134" s="336"/>
      <c r="J134" s="336"/>
      <c r="K134" s="337"/>
      <c r="L134" s="337"/>
      <c r="M134" s="337"/>
      <c r="N134" s="336"/>
      <c r="O134" s="336"/>
      <c r="P134" s="338"/>
      <c r="Q134"/>
      <c r="R134" s="330"/>
      <c r="S134" s="331"/>
      <c r="T134" s="332"/>
      <c r="U134" s="344"/>
      <c r="V134" s="344"/>
      <c r="W134" s="344"/>
      <c r="X134" s="344"/>
      <c r="Y134" s="344"/>
      <c r="Z134" s="332"/>
      <c r="AA134" s="332"/>
      <c r="AB134" s="344"/>
      <c r="AC134" s="344"/>
      <c r="AD134" s="344"/>
      <c r="AE134" s="332"/>
      <c r="AG134" s="345"/>
      <c r="AH134" s="334"/>
      <c r="AI134" s="334"/>
      <c r="AJ134" s="334"/>
      <c r="AK134" s="334"/>
      <c r="AL134" s="334"/>
      <c r="AM134" s="334"/>
      <c r="AN134" s="334"/>
      <c r="AO134" s="334"/>
      <c r="AP134" s="334"/>
      <c r="AQ134" s="334"/>
      <c r="AR134" s="334"/>
    </row>
    <row r="135" spans="1:45" ht="15">
      <c r="A135" s="303"/>
      <c r="B135" s="335"/>
      <c r="C135" s="336"/>
      <c r="D135" s="337"/>
      <c r="E135" s="337"/>
      <c r="F135" s="337"/>
      <c r="G135" s="337"/>
      <c r="H135" s="337"/>
      <c r="I135" s="336"/>
      <c r="J135" s="336"/>
      <c r="K135" s="337"/>
      <c r="L135" s="337"/>
      <c r="M135" s="337"/>
      <c r="N135" s="336"/>
      <c r="O135" s="336"/>
      <c r="P135" s="338"/>
      <c r="Q135"/>
      <c r="R135" s="339"/>
      <c r="S135" s="340"/>
      <c r="T135" s="341"/>
      <c r="U135" s="342"/>
      <c r="V135" s="342"/>
      <c r="W135" s="342"/>
      <c r="X135" s="342"/>
      <c r="Y135" s="342"/>
      <c r="Z135" s="341"/>
      <c r="AA135" s="341"/>
      <c r="AB135" s="342"/>
      <c r="AC135" s="342"/>
      <c r="AD135" s="342"/>
      <c r="AE135" s="341"/>
      <c r="AG135" s="347"/>
      <c r="AH135" s="347"/>
      <c r="AI135" s="347"/>
      <c r="AJ135" s="347"/>
      <c r="AK135" s="347"/>
      <c r="AL135" s="347"/>
      <c r="AM135" s="347"/>
      <c r="AN135" s="347"/>
      <c r="AO135" s="347"/>
      <c r="AP135" s="347"/>
      <c r="AQ135" s="347"/>
      <c r="AR135" s="347"/>
    </row>
    <row r="136" spans="1:45" ht="15">
      <c r="A136" s="303"/>
      <c r="B136" s="335"/>
      <c r="C136" s="336"/>
      <c r="D136" s="337"/>
      <c r="E136" s="337"/>
      <c r="F136" s="337"/>
      <c r="G136" s="337"/>
      <c r="H136" s="337"/>
      <c r="I136" s="336"/>
      <c r="J136" s="336"/>
      <c r="K136" s="337"/>
      <c r="L136" s="337"/>
      <c r="M136" s="337"/>
      <c r="N136" s="336"/>
      <c r="O136" s="336"/>
      <c r="P136" s="338"/>
      <c r="Q136"/>
      <c r="R136" s="330"/>
      <c r="S136" s="331"/>
      <c r="T136" s="332"/>
      <c r="U136" s="344"/>
      <c r="V136" s="344"/>
      <c r="W136" s="344"/>
      <c r="X136" s="344"/>
      <c r="Y136" s="344"/>
      <c r="Z136" s="332"/>
      <c r="AA136" s="332"/>
      <c r="AB136" s="344"/>
      <c r="AC136" s="344"/>
      <c r="AD136" s="344"/>
      <c r="AE136" s="332"/>
      <c r="AG136" s="345"/>
      <c r="AH136" s="349"/>
      <c r="AI136" s="349"/>
      <c r="AJ136" s="349"/>
      <c r="AK136" s="349"/>
      <c r="AL136" s="349"/>
      <c r="AM136" s="349"/>
      <c r="AN136" s="349"/>
      <c r="AO136" s="349"/>
      <c r="AP136" s="349"/>
      <c r="AQ136" s="349"/>
      <c r="AR136" s="349"/>
    </row>
    <row r="137" spans="1:45" ht="15.75" thickBot="1">
      <c r="A137" s="303"/>
      <c r="B137" s="335"/>
      <c r="C137" s="336"/>
      <c r="D137" s="337"/>
      <c r="E137" s="337"/>
      <c r="F137" s="337"/>
      <c r="G137" s="337"/>
      <c r="H137" s="337"/>
      <c r="I137" s="336"/>
      <c r="J137" s="336"/>
      <c r="K137" s="337"/>
      <c r="L137" s="337"/>
      <c r="M137" s="337"/>
      <c r="N137" s="336"/>
      <c r="O137" s="336"/>
      <c r="P137" s="338"/>
      <c r="Q137"/>
      <c r="R137" s="350"/>
      <c r="S137" s="351"/>
      <c r="T137" s="352"/>
      <c r="U137" s="353"/>
      <c r="V137" s="353"/>
      <c r="W137" s="353"/>
      <c r="X137" s="353"/>
      <c r="Y137" s="353"/>
      <c r="Z137" s="352"/>
      <c r="AA137" s="352"/>
      <c r="AB137" s="353"/>
      <c r="AC137" s="353"/>
      <c r="AD137" s="353"/>
      <c r="AE137" s="352"/>
      <c r="AF137" s="354"/>
      <c r="AG137" s="355"/>
      <c r="AH137" s="355"/>
      <c r="AI137" s="355"/>
      <c r="AJ137" s="361"/>
      <c r="AK137" s="355"/>
      <c r="AL137" s="355"/>
      <c r="AM137" s="355"/>
      <c r="AN137" s="355"/>
      <c r="AO137" s="361"/>
      <c r="AP137" s="361"/>
      <c r="AQ137" s="361"/>
      <c r="AR137" s="361"/>
    </row>
    <row r="138" spans="1:45" ht="15">
      <c r="A138" s="362"/>
      <c r="B138" s="298"/>
      <c r="C138" s="327"/>
      <c r="D138" s="328"/>
      <c r="E138" s="328"/>
      <c r="F138" s="328"/>
      <c r="G138" s="328"/>
      <c r="H138" s="328"/>
      <c r="I138" s="327"/>
      <c r="J138" s="327"/>
      <c r="K138" s="328"/>
      <c r="L138" s="328"/>
      <c r="M138" s="328"/>
      <c r="N138" s="327"/>
      <c r="O138" s="327"/>
      <c r="P138" s="329"/>
      <c r="Q138"/>
      <c r="R138" s="330"/>
      <c r="S138" s="331"/>
      <c r="T138" s="332"/>
      <c r="U138" s="344"/>
      <c r="V138" s="344"/>
      <c r="W138" s="344"/>
      <c r="X138" s="344"/>
      <c r="Y138" s="344"/>
      <c r="Z138" s="332"/>
      <c r="AA138" s="332"/>
      <c r="AB138" s="344"/>
      <c r="AC138" s="344"/>
      <c r="AD138" s="344"/>
      <c r="AE138" s="332"/>
      <c r="AG138" s="334"/>
      <c r="AH138" s="334"/>
      <c r="AI138" s="334"/>
      <c r="AJ138" s="334"/>
      <c r="AK138" s="334"/>
      <c r="AL138" s="334"/>
      <c r="AM138" s="334"/>
      <c r="AN138" s="334"/>
      <c r="AO138" s="334"/>
      <c r="AP138" s="334"/>
      <c r="AQ138" s="334"/>
      <c r="AR138" s="334"/>
    </row>
    <row r="139" spans="1:45" ht="15">
      <c r="A139" s="363"/>
      <c r="B139" s="335"/>
      <c r="C139" s="336"/>
      <c r="D139" s="337"/>
      <c r="E139" s="337"/>
      <c r="F139" s="337"/>
      <c r="G139" s="337"/>
      <c r="H139" s="337"/>
      <c r="I139" s="336"/>
      <c r="J139" s="336"/>
      <c r="K139" s="337"/>
      <c r="L139" s="337"/>
      <c r="M139" s="337"/>
      <c r="N139" s="336"/>
      <c r="O139" s="336"/>
      <c r="P139" s="338"/>
      <c r="Q139"/>
      <c r="R139" s="339"/>
      <c r="S139" s="340"/>
      <c r="T139" s="341"/>
      <c r="U139" s="342"/>
      <c r="V139" s="342"/>
      <c r="W139" s="342"/>
      <c r="X139" s="342"/>
      <c r="Y139" s="342"/>
      <c r="Z139" s="341"/>
      <c r="AA139" s="341"/>
      <c r="AB139" s="342"/>
      <c r="AC139" s="342"/>
      <c r="AD139" s="342"/>
      <c r="AE139" s="341"/>
      <c r="AG139" s="356"/>
      <c r="AH139" s="356"/>
      <c r="AI139" s="343"/>
      <c r="AJ139" s="343"/>
      <c r="AK139" s="343"/>
      <c r="AL139" s="343"/>
      <c r="AM139" s="356"/>
      <c r="AN139" s="343"/>
      <c r="AO139" s="356"/>
      <c r="AP139" s="343"/>
      <c r="AQ139" s="343"/>
      <c r="AR139" s="356"/>
      <c r="AS139" s="357"/>
    </row>
    <row r="140" spans="1:45" ht="15">
      <c r="A140" s="363"/>
      <c r="B140" s="335"/>
      <c r="C140" s="336"/>
      <c r="D140" s="337"/>
      <c r="E140" s="337"/>
      <c r="F140" s="337"/>
      <c r="G140" s="337"/>
      <c r="H140" s="337"/>
      <c r="I140" s="336"/>
      <c r="J140" s="336"/>
      <c r="K140" s="337"/>
      <c r="L140" s="337"/>
      <c r="M140" s="337"/>
      <c r="N140" s="336"/>
      <c r="O140" s="336"/>
      <c r="P140" s="338"/>
      <c r="Q140"/>
      <c r="R140" s="330"/>
      <c r="S140" s="331"/>
      <c r="T140" s="332"/>
      <c r="U140" s="344"/>
      <c r="V140" s="344"/>
      <c r="W140" s="344"/>
      <c r="X140" s="344"/>
      <c r="Y140" s="344"/>
      <c r="Z140" s="332"/>
      <c r="AA140" s="332"/>
      <c r="AB140" s="344"/>
      <c r="AC140" s="344"/>
      <c r="AD140" s="344"/>
      <c r="AE140" s="332"/>
      <c r="AG140" s="345"/>
      <c r="AH140" s="334"/>
      <c r="AI140" s="334"/>
      <c r="AJ140" s="334"/>
      <c r="AK140" s="334"/>
      <c r="AL140" s="334"/>
      <c r="AM140" s="334"/>
      <c r="AN140" s="334"/>
      <c r="AO140" s="334"/>
      <c r="AP140" s="334"/>
      <c r="AQ140" s="334"/>
      <c r="AR140" s="334"/>
    </row>
    <row r="141" spans="1:45" ht="15">
      <c r="A141" s="363"/>
      <c r="B141" s="335"/>
      <c r="C141" s="336"/>
      <c r="D141" s="337"/>
      <c r="E141" s="337"/>
      <c r="F141" s="337"/>
      <c r="G141" s="337"/>
      <c r="H141" s="337"/>
      <c r="I141" s="336"/>
      <c r="J141" s="336"/>
      <c r="K141" s="337"/>
      <c r="L141" s="337"/>
      <c r="M141" s="337"/>
      <c r="N141" s="336"/>
      <c r="O141" s="336"/>
      <c r="P141" s="338"/>
      <c r="Q141"/>
      <c r="R141" s="339"/>
      <c r="S141" s="340"/>
      <c r="T141" s="341"/>
      <c r="U141" s="342"/>
      <c r="V141" s="342"/>
      <c r="W141" s="342"/>
      <c r="X141" s="342"/>
      <c r="Y141" s="342"/>
      <c r="Z141" s="341"/>
      <c r="AA141" s="341"/>
      <c r="AB141" s="342"/>
      <c r="AC141" s="342"/>
      <c r="AD141" s="342"/>
      <c r="AE141" s="341"/>
      <c r="AG141" s="347"/>
      <c r="AH141" s="347"/>
      <c r="AI141" s="347"/>
      <c r="AJ141" s="347"/>
      <c r="AK141" s="360"/>
      <c r="AL141" s="360"/>
      <c r="AM141" s="347"/>
      <c r="AN141" s="347"/>
      <c r="AO141" s="347"/>
      <c r="AP141" s="347"/>
      <c r="AQ141" s="347"/>
      <c r="AR141" s="347"/>
    </row>
    <row r="142" spans="1:45" ht="15">
      <c r="A142" s="363"/>
      <c r="B142" s="335"/>
      <c r="C142" s="336"/>
      <c r="D142" s="337"/>
      <c r="E142" s="337"/>
      <c r="F142" s="337"/>
      <c r="G142" s="337"/>
      <c r="H142" s="337"/>
      <c r="I142" s="336"/>
      <c r="J142" s="336"/>
      <c r="K142" s="337"/>
      <c r="L142" s="337"/>
      <c r="M142" s="337"/>
      <c r="N142" s="336"/>
      <c r="O142" s="336"/>
      <c r="P142" s="338"/>
      <c r="Q142"/>
      <c r="R142" s="330"/>
      <c r="S142" s="331"/>
      <c r="T142" s="332"/>
      <c r="U142" s="344"/>
      <c r="V142" s="344"/>
      <c r="W142" s="344"/>
      <c r="X142" s="344"/>
      <c r="Y142" s="344"/>
      <c r="Z142" s="332"/>
      <c r="AA142" s="332"/>
      <c r="AB142" s="344"/>
      <c r="AC142" s="344"/>
      <c r="AD142" s="344"/>
      <c r="AE142" s="332"/>
      <c r="AG142" s="345"/>
      <c r="AH142" s="334"/>
      <c r="AI142" s="334"/>
      <c r="AJ142" s="334"/>
      <c r="AK142" s="334"/>
      <c r="AL142" s="334"/>
      <c r="AM142" s="334"/>
      <c r="AN142" s="334"/>
      <c r="AO142" s="334"/>
      <c r="AP142" s="334"/>
      <c r="AQ142" s="334"/>
      <c r="AR142" s="334"/>
    </row>
    <row r="143" spans="1:45" ht="15">
      <c r="A143" s="363"/>
      <c r="B143" s="335"/>
      <c r="C143" s="336"/>
      <c r="D143" s="337"/>
      <c r="E143" s="337"/>
      <c r="F143" s="337"/>
      <c r="G143" s="337"/>
      <c r="H143" s="337"/>
      <c r="I143" s="336"/>
      <c r="J143" s="336"/>
      <c r="K143" s="337"/>
      <c r="L143" s="337"/>
      <c r="M143" s="337"/>
      <c r="N143" s="336"/>
      <c r="O143" s="336"/>
      <c r="P143" s="338"/>
      <c r="Q143"/>
      <c r="R143" s="339"/>
      <c r="S143" s="340"/>
      <c r="T143" s="341"/>
      <c r="U143" s="342"/>
      <c r="V143" s="342"/>
      <c r="W143" s="342"/>
      <c r="X143" s="342"/>
      <c r="Y143" s="342"/>
      <c r="Z143" s="341"/>
      <c r="AA143" s="341"/>
      <c r="AB143" s="342"/>
      <c r="AC143" s="342"/>
      <c r="AD143" s="342"/>
      <c r="AE143" s="341"/>
      <c r="AG143" s="347"/>
      <c r="AH143" s="347"/>
      <c r="AI143" s="347"/>
      <c r="AJ143" s="347"/>
      <c r="AK143" s="347"/>
      <c r="AL143" s="347"/>
      <c r="AM143" s="347"/>
      <c r="AN143" s="347"/>
      <c r="AO143" s="347"/>
      <c r="AP143" s="347"/>
      <c r="AQ143" s="347"/>
      <c r="AR143" s="347"/>
    </row>
    <row r="144" spans="1:45" ht="15">
      <c r="A144" s="363"/>
      <c r="B144" s="335"/>
      <c r="C144" s="336"/>
      <c r="D144" s="337"/>
      <c r="E144" s="337"/>
      <c r="F144" s="337"/>
      <c r="G144" s="337"/>
      <c r="H144" s="337"/>
      <c r="I144" s="336"/>
      <c r="J144" s="336"/>
      <c r="K144" s="337"/>
      <c r="L144" s="337"/>
      <c r="M144" s="337"/>
      <c r="N144" s="336"/>
      <c r="O144" s="336"/>
      <c r="P144" s="338"/>
      <c r="Q144"/>
      <c r="R144" s="330"/>
      <c r="S144" s="331"/>
      <c r="T144" s="332"/>
      <c r="U144" s="344"/>
      <c r="V144" s="344"/>
      <c r="W144" s="344"/>
      <c r="X144" s="344"/>
      <c r="Y144" s="344"/>
      <c r="Z144" s="332"/>
      <c r="AA144" s="332"/>
      <c r="AB144" s="344"/>
      <c r="AC144" s="344"/>
      <c r="AD144" s="344"/>
      <c r="AE144" s="332"/>
      <c r="AG144" s="345"/>
      <c r="AH144" s="334"/>
      <c r="AI144" s="334"/>
      <c r="AJ144" s="334"/>
      <c r="AK144" s="334"/>
      <c r="AL144" s="334"/>
      <c r="AM144" s="334"/>
      <c r="AN144" s="334"/>
      <c r="AO144" s="334"/>
      <c r="AP144" s="334"/>
      <c r="AQ144" s="334"/>
      <c r="AR144" s="334"/>
    </row>
    <row r="145" spans="1:44" ht="15">
      <c r="A145" s="363"/>
      <c r="B145" s="335"/>
      <c r="C145" s="336"/>
      <c r="D145" s="337"/>
      <c r="E145" s="337"/>
      <c r="F145" s="337"/>
      <c r="G145" s="337"/>
      <c r="H145" s="337"/>
      <c r="I145" s="336"/>
      <c r="J145" s="336"/>
      <c r="K145" s="337"/>
      <c r="L145" s="337"/>
      <c r="M145" s="337"/>
      <c r="N145" s="336"/>
      <c r="O145" s="336"/>
      <c r="P145" s="338"/>
      <c r="Q145"/>
      <c r="R145" s="339"/>
      <c r="S145" s="340"/>
      <c r="T145" s="341"/>
      <c r="U145" s="342"/>
      <c r="V145" s="342"/>
      <c r="W145" s="342"/>
      <c r="X145" s="342"/>
      <c r="Y145" s="342"/>
      <c r="Z145" s="341"/>
      <c r="AA145" s="341"/>
      <c r="AB145" s="342"/>
      <c r="AC145" s="342"/>
      <c r="AD145" s="342"/>
      <c r="AE145" s="341"/>
      <c r="AG145" s="348"/>
      <c r="AH145" s="348"/>
      <c r="AI145" s="348"/>
      <c r="AJ145" s="348"/>
      <c r="AK145" s="348"/>
      <c r="AL145" s="348"/>
      <c r="AM145" s="348"/>
      <c r="AN145" s="348"/>
      <c r="AO145" s="348"/>
      <c r="AP145" s="348"/>
      <c r="AQ145" s="348"/>
      <c r="AR145" s="348"/>
    </row>
    <row r="146" spans="1:44" ht="15">
      <c r="A146" s="363"/>
      <c r="B146" s="335"/>
      <c r="C146" s="336"/>
      <c r="D146" s="337"/>
      <c r="E146" s="337"/>
      <c r="F146" s="337"/>
      <c r="G146" s="337"/>
      <c r="H146" s="337"/>
      <c r="I146" s="336"/>
      <c r="J146" s="336"/>
      <c r="K146" s="337"/>
      <c r="L146" s="337"/>
      <c r="M146" s="337"/>
      <c r="N146" s="336"/>
      <c r="O146" s="336"/>
      <c r="P146" s="338"/>
      <c r="Q146"/>
      <c r="R146" s="330"/>
      <c r="S146" s="331"/>
      <c r="T146" s="332"/>
      <c r="U146" s="344"/>
      <c r="V146" s="344"/>
      <c r="W146" s="344"/>
      <c r="X146" s="344"/>
      <c r="Y146" s="344"/>
      <c r="Z146" s="332"/>
      <c r="AA146" s="332"/>
      <c r="AB146" s="344"/>
      <c r="AC146" s="344"/>
      <c r="AD146" s="344"/>
      <c r="AE146" s="332"/>
      <c r="AG146" s="345"/>
      <c r="AH146" s="334"/>
      <c r="AI146" s="334"/>
      <c r="AJ146" s="334"/>
      <c r="AK146" s="334"/>
      <c r="AL146" s="334"/>
      <c r="AM146" s="334"/>
      <c r="AN146" s="334"/>
      <c r="AO146" s="334"/>
      <c r="AP146" s="334"/>
      <c r="AQ146" s="334"/>
      <c r="AR146" s="334"/>
    </row>
    <row r="147" spans="1:44" ht="15">
      <c r="A147" s="363"/>
      <c r="B147" s="335"/>
      <c r="C147" s="336"/>
      <c r="D147" s="337"/>
      <c r="E147" s="337"/>
      <c r="F147" s="337"/>
      <c r="G147" s="337"/>
      <c r="H147" s="337"/>
      <c r="I147" s="336"/>
      <c r="J147" s="336"/>
      <c r="K147" s="337"/>
      <c r="L147" s="337"/>
      <c r="M147" s="337"/>
      <c r="N147" s="336"/>
      <c r="O147" s="336"/>
      <c r="P147" s="338"/>
      <c r="Q147"/>
      <c r="R147" s="339"/>
      <c r="S147" s="340"/>
      <c r="T147" s="341"/>
      <c r="U147" s="342"/>
      <c r="V147" s="342"/>
      <c r="W147" s="342"/>
      <c r="X147" s="342"/>
      <c r="Y147" s="342"/>
      <c r="Z147" s="341"/>
      <c r="AA147" s="341"/>
      <c r="AB147" s="342"/>
      <c r="AC147" s="342"/>
      <c r="AD147" s="342"/>
      <c r="AE147" s="341"/>
      <c r="AG147" s="347"/>
      <c r="AH147" s="347"/>
      <c r="AI147" s="347"/>
      <c r="AJ147" s="347"/>
      <c r="AK147" s="347"/>
      <c r="AL147" s="360"/>
      <c r="AM147" s="347"/>
      <c r="AN147" s="347"/>
      <c r="AO147" s="347"/>
      <c r="AP147" s="347"/>
      <c r="AQ147" s="347"/>
      <c r="AR147" s="347"/>
    </row>
    <row r="148" spans="1:44" ht="15">
      <c r="A148" s="363"/>
      <c r="B148" s="335"/>
      <c r="C148" s="336"/>
      <c r="D148" s="337"/>
      <c r="E148" s="337"/>
      <c r="F148" s="337"/>
      <c r="G148" s="337"/>
      <c r="H148" s="337"/>
      <c r="I148" s="336"/>
      <c r="J148" s="336"/>
      <c r="K148" s="337"/>
      <c r="L148" s="337"/>
      <c r="M148" s="337"/>
      <c r="N148" s="336"/>
      <c r="O148" s="336"/>
      <c r="P148" s="338"/>
      <c r="Q148"/>
      <c r="R148" s="330"/>
      <c r="S148" s="331"/>
      <c r="T148" s="332"/>
      <c r="U148" s="344"/>
      <c r="V148" s="344"/>
      <c r="W148" s="344"/>
      <c r="X148" s="344"/>
      <c r="Y148" s="344"/>
      <c r="Z148" s="332"/>
      <c r="AA148" s="332"/>
      <c r="AB148" s="344"/>
      <c r="AC148" s="344"/>
      <c r="AD148" s="344"/>
      <c r="AE148" s="332"/>
      <c r="AG148" s="345"/>
      <c r="AH148" s="334"/>
      <c r="AI148" s="334"/>
      <c r="AJ148" s="334"/>
      <c r="AK148" s="334"/>
      <c r="AL148" s="334"/>
      <c r="AM148" s="334"/>
      <c r="AN148" s="334"/>
      <c r="AO148" s="334"/>
      <c r="AP148" s="334"/>
      <c r="AQ148" s="334"/>
      <c r="AR148" s="334"/>
    </row>
    <row r="149" spans="1:44" ht="15">
      <c r="A149" s="363"/>
      <c r="B149" s="335"/>
      <c r="C149" s="336"/>
      <c r="D149" s="337"/>
      <c r="E149" s="337"/>
      <c r="F149" s="337"/>
      <c r="G149" s="337"/>
      <c r="H149" s="337"/>
      <c r="I149" s="336"/>
      <c r="J149" s="336"/>
      <c r="K149" s="337"/>
      <c r="L149" s="337"/>
      <c r="M149" s="337"/>
      <c r="N149" s="336"/>
      <c r="O149" s="336"/>
      <c r="P149" s="338"/>
      <c r="Q149"/>
      <c r="R149" s="339"/>
      <c r="S149" s="340"/>
      <c r="T149" s="341"/>
      <c r="U149" s="342"/>
      <c r="V149" s="342"/>
      <c r="W149" s="342"/>
      <c r="X149" s="342"/>
      <c r="Y149" s="342"/>
      <c r="Z149" s="341"/>
      <c r="AA149" s="341"/>
      <c r="AB149" s="342"/>
      <c r="AC149" s="342"/>
      <c r="AD149" s="342"/>
      <c r="AE149" s="341"/>
      <c r="AG149" s="347"/>
      <c r="AH149" s="347"/>
      <c r="AI149" s="347"/>
      <c r="AJ149" s="347"/>
      <c r="AK149" s="347"/>
      <c r="AL149" s="347"/>
      <c r="AM149" s="347"/>
      <c r="AN149" s="347"/>
      <c r="AO149" s="347"/>
      <c r="AP149" s="347"/>
      <c r="AQ149" s="347"/>
      <c r="AR149" s="347"/>
    </row>
    <row r="150" spans="1:44" ht="15">
      <c r="A150" s="363"/>
      <c r="B150" s="335"/>
      <c r="C150" s="336"/>
      <c r="D150" s="337"/>
      <c r="E150" s="337"/>
      <c r="F150" s="337"/>
      <c r="G150" s="337"/>
      <c r="H150" s="337"/>
      <c r="I150" s="336"/>
      <c r="J150" s="336"/>
      <c r="K150" s="337"/>
      <c r="L150" s="337"/>
      <c r="M150" s="337"/>
      <c r="N150" s="336"/>
      <c r="O150" s="336"/>
      <c r="P150" s="338"/>
      <c r="Q150"/>
      <c r="R150" s="330"/>
      <c r="S150" s="331"/>
      <c r="T150" s="332"/>
      <c r="U150" s="344"/>
      <c r="V150" s="344"/>
      <c r="W150" s="344"/>
      <c r="X150" s="344"/>
      <c r="Y150" s="344"/>
      <c r="Z150" s="332"/>
      <c r="AA150" s="332"/>
      <c r="AB150" s="344"/>
      <c r="AC150" s="344"/>
      <c r="AD150" s="344"/>
      <c r="AE150" s="332"/>
      <c r="AG150" s="345"/>
      <c r="AH150" s="334"/>
      <c r="AI150" s="334"/>
      <c r="AJ150" s="334"/>
      <c r="AK150" s="334"/>
      <c r="AL150" s="334"/>
      <c r="AM150" s="334"/>
      <c r="AN150" s="334"/>
      <c r="AO150" s="334"/>
      <c r="AP150" s="334"/>
      <c r="AQ150" s="334"/>
      <c r="AR150" s="334"/>
    </row>
    <row r="151" spans="1:44" ht="15">
      <c r="A151" s="363"/>
      <c r="B151" s="335"/>
      <c r="C151" s="336"/>
      <c r="D151" s="337"/>
      <c r="E151" s="337"/>
      <c r="F151" s="337"/>
      <c r="G151" s="337"/>
      <c r="H151" s="337"/>
      <c r="I151" s="336"/>
      <c r="J151" s="336"/>
      <c r="K151" s="337"/>
      <c r="L151" s="337"/>
      <c r="M151" s="337"/>
      <c r="N151" s="336"/>
      <c r="O151" s="336"/>
      <c r="P151" s="338"/>
      <c r="Q151"/>
      <c r="R151" s="339"/>
      <c r="S151" s="340"/>
      <c r="T151" s="341"/>
      <c r="U151" s="342"/>
      <c r="V151" s="342"/>
      <c r="W151" s="342"/>
      <c r="X151" s="342"/>
      <c r="Y151" s="342"/>
      <c r="Z151" s="341"/>
      <c r="AA151" s="341"/>
      <c r="AB151" s="342"/>
      <c r="AC151" s="342"/>
      <c r="AD151" s="342"/>
      <c r="AE151" s="341"/>
      <c r="AG151" s="347"/>
      <c r="AH151" s="347"/>
      <c r="AI151" s="347"/>
      <c r="AJ151" s="347"/>
      <c r="AK151" s="347"/>
      <c r="AL151" s="347"/>
      <c r="AM151" s="347"/>
      <c r="AN151" s="347"/>
      <c r="AO151" s="347"/>
      <c r="AP151" s="347"/>
      <c r="AQ151" s="347"/>
      <c r="AR151" s="347"/>
    </row>
    <row r="152" spans="1:44" ht="15">
      <c r="A152" s="363"/>
      <c r="B152" s="335"/>
      <c r="C152" s="336"/>
      <c r="D152" s="337"/>
      <c r="E152" s="337"/>
      <c r="F152" s="337"/>
      <c r="G152" s="337"/>
      <c r="H152" s="337"/>
      <c r="I152" s="336"/>
      <c r="J152" s="336"/>
      <c r="K152" s="337"/>
      <c r="L152" s="337"/>
      <c r="M152" s="337"/>
      <c r="N152" s="336"/>
      <c r="O152" s="336"/>
      <c r="P152" s="338"/>
      <c r="Q152"/>
      <c r="R152" s="330"/>
      <c r="S152" s="331"/>
      <c r="T152" s="332"/>
      <c r="U152" s="344"/>
      <c r="V152" s="344"/>
      <c r="W152" s="344"/>
      <c r="X152" s="344"/>
      <c r="Y152" s="344"/>
      <c r="Z152" s="332"/>
      <c r="AA152" s="332"/>
      <c r="AB152" s="344"/>
      <c r="AC152" s="344"/>
      <c r="AD152" s="344"/>
      <c r="AE152" s="332"/>
      <c r="AG152" s="345"/>
      <c r="AH152" s="334"/>
      <c r="AI152" s="334"/>
      <c r="AJ152" s="334"/>
      <c r="AK152" s="334"/>
      <c r="AL152" s="334"/>
      <c r="AM152" s="334"/>
      <c r="AN152" s="334"/>
      <c r="AO152" s="334"/>
      <c r="AP152" s="334"/>
      <c r="AQ152" s="334"/>
      <c r="AR152" s="334"/>
    </row>
    <row r="153" spans="1:44" ht="15">
      <c r="A153" s="363"/>
      <c r="B153" s="335"/>
      <c r="C153" s="336"/>
      <c r="D153" s="337"/>
      <c r="E153" s="337"/>
      <c r="F153" s="337"/>
      <c r="G153" s="337"/>
      <c r="H153" s="337"/>
      <c r="I153" s="336"/>
      <c r="J153" s="336"/>
      <c r="K153" s="337"/>
      <c r="L153" s="337"/>
      <c r="M153" s="337"/>
      <c r="N153" s="336"/>
      <c r="O153" s="336"/>
      <c r="P153" s="338"/>
      <c r="Q153"/>
      <c r="R153" s="339"/>
      <c r="S153" s="340"/>
      <c r="T153" s="341"/>
      <c r="U153" s="342"/>
      <c r="V153" s="342"/>
      <c r="W153" s="342"/>
      <c r="X153" s="342"/>
      <c r="Y153" s="342"/>
      <c r="Z153" s="341"/>
      <c r="AA153" s="341"/>
      <c r="AB153" s="342"/>
      <c r="AC153" s="342"/>
      <c r="AD153" s="342"/>
      <c r="AE153" s="341"/>
      <c r="AG153" s="347"/>
      <c r="AH153" s="347"/>
      <c r="AI153" s="347"/>
      <c r="AJ153" s="347"/>
      <c r="AK153" s="360"/>
      <c r="AL153" s="360"/>
      <c r="AM153" s="347"/>
      <c r="AN153" s="347"/>
      <c r="AO153" s="347"/>
      <c r="AP153" s="347"/>
      <c r="AQ153" s="347"/>
      <c r="AR153" s="347"/>
    </row>
    <row r="154" spans="1:44" ht="15">
      <c r="A154" s="363"/>
      <c r="B154" s="335"/>
      <c r="C154" s="336"/>
      <c r="D154" s="337"/>
      <c r="E154" s="337"/>
      <c r="F154" s="337"/>
      <c r="G154" s="337"/>
      <c r="H154" s="337"/>
      <c r="I154" s="336"/>
      <c r="J154" s="336"/>
      <c r="K154" s="337"/>
      <c r="L154" s="337"/>
      <c r="M154" s="337"/>
      <c r="N154" s="336"/>
      <c r="O154" s="336"/>
      <c r="P154" s="338"/>
      <c r="Q154"/>
      <c r="R154" s="330"/>
      <c r="S154" s="331"/>
      <c r="T154" s="332"/>
      <c r="U154" s="344"/>
      <c r="V154" s="344"/>
      <c r="W154" s="344"/>
      <c r="X154" s="344"/>
      <c r="Y154" s="344"/>
      <c r="Z154" s="332"/>
      <c r="AA154" s="332"/>
      <c r="AB154" s="344"/>
      <c r="AC154" s="344"/>
      <c r="AD154" s="344"/>
      <c r="AE154" s="332"/>
      <c r="AG154" s="345"/>
      <c r="AH154" s="334"/>
      <c r="AI154" s="334"/>
      <c r="AJ154" s="334"/>
      <c r="AK154" s="334"/>
      <c r="AL154" s="334"/>
      <c r="AM154" s="334"/>
      <c r="AN154" s="334"/>
      <c r="AO154" s="334"/>
      <c r="AP154" s="334"/>
      <c r="AQ154" s="334"/>
      <c r="AR154" s="334"/>
    </row>
    <row r="155" spans="1:44" ht="15">
      <c r="A155" s="363"/>
      <c r="B155" s="335"/>
      <c r="C155" s="336"/>
      <c r="D155" s="337"/>
      <c r="E155" s="337"/>
      <c r="F155" s="337"/>
      <c r="G155" s="337"/>
      <c r="H155" s="337"/>
      <c r="I155" s="336"/>
      <c r="J155" s="336"/>
      <c r="K155" s="337"/>
      <c r="L155" s="337"/>
      <c r="M155" s="337"/>
      <c r="N155" s="336"/>
      <c r="O155" s="336"/>
      <c r="P155" s="338"/>
      <c r="Q155"/>
      <c r="R155" s="339"/>
      <c r="S155" s="340"/>
      <c r="T155" s="341"/>
      <c r="U155" s="342"/>
      <c r="V155" s="342"/>
      <c r="W155" s="342"/>
      <c r="X155" s="342"/>
      <c r="Y155" s="342"/>
      <c r="Z155" s="341"/>
      <c r="AA155" s="341"/>
      <c r="AB155" s="342"/>
      <c r="AC155" s="342"/>
      <c r="AD155" s="342"/>
      <c r="AE155" s="341"/>
      <c r="AG155" s="347"/>
      <c r="AH155" s="347"/>
      <c r="AI155" s="347"/>
      <c r="AJ155" s="347"/>
      <c r="AK155" s="347"/>
      <c r="AL155" s="360"/>
      <c r="AM155" s="347"/>
      <c r="AN155" s="347"/>
      <c r="AO155" s="347"/>
      <c r="AP155" s="347"/>
      <c r="AQ155" s="347"/>
      <c r="AR155" s="347"/>
    </row>
    <row r="156" spans="1:44" ht="15">
      <c r="A156" s="363"/>
      <c r="B156" s="335"/>
      <c r="C156" s="336"/>
      <c r="D156" s="337"/>
      <c r="E156" s="337"/>
      <c r="F156" s="337"/>
      <c r="G156" s="337"/>
      <c r="H156" s="337"/>
      <c r="I156" s="336"/>
      <c r="J156" s="336"/>
      <c r="K156" s="337"/>
      <c r="L156" s="337"/>
      <c r="M156" s="337"/>
      <c r="N156" s="336"/>
      <c r="O156" s="336"/>
      <c r="P156" s="338"/>
      <c r="Q156"/>
      <c r="R156" s="330"/>
      <c r="S156" s="331"/>
      <c r="T156" s="332"/>
      <c r="U156" s="344"/>
      <c r="V156" s="344"/>
      <c r="W156" s="344"/>
      <c r="X156" s="344"/>
      <c r="Y156" s="344"/>
      <c r="Z156" s="332"/>
      <c r="AA156" s="332"/>
      <c r="AB156" s="344"/>
      <c r="AC156" s="344"/>
      <c r="AD156" s="344"/>
      <c r="AE156" s="332"/>
      <c r="AG156" s="345"/>
      <c r="AH156" s="334"/>
      <c r="AI156" s="334"/>
      <c r="AJ156" s="334"/>
      <c r="AK156" s="334"/>
      <c r="AL156" s="334"/>
      <c r="AM156" s="334"/>
      <c r="AN156" s="334"/>
      <c r="AO156" s="334"/>
      <c r="AP156" s="334"/>
      <c r="AQ156" s="334"/>
      <c r="AR156" s="334"/>
    </row>
    <row r="157" spans="1:44" ht="15">
      <c r="A157" s="363"/>
      <c r="B157" s="335"/>
      <c r="C157" s="336"/>
      <c r="D157" s="337"/>
      <c r="E157" s="337"/>
      <c r="F157" s="337"/>
      <c r="G157" s="337"/>
      <c r="H157" s="337"/>
      <c r="I157" s="336"/>
      <c r="J157" s="336"/>
      <c r="K157" s="337"/>
      <c r="L157" s="337"/>
      <c r="M157" s="337"/>
      <c r="N157" s="336"/>
      <c r="O157" s="336"/>
      <c r="P157" s="338"/>
      <c r="Q157"/>
      <c r="R157" s="339"/>
      <c r="S157" s="340"/>
      <c r="T157" s="341"/>
      <c r="U157" s="342"/>
      <c r="V157" s="342"/>
      <c r="W157" s="342"/>
      <c r="X157" s="342"/>
      <c r="Y157" s="342"/>
      <c r="Z157" s="341"/>
      <c r="AA157" s="341"/>
      <c r="AB157" s="342"/>
      <c r="AC157" s="342"/>
      <c r="AD157" s="342"/>
      <c r="AE157" s="341"/>
      <c r="AG157" s="347"/>
      <c r="AH157" s="347"/>
      <c r="AI157" s="347"/>
      <c r="AJ157" s="347"/>
      <c r="AK157" s="347"/>
      <c r="AL157" s="347"/>
      <c r="AM157" s="347"/>
      <c r="AN157" s="347"/>
      <c r="AO157" s="347"/>
      <c r="AP157" s="347"/>
      <c r="AQ157" s="347"/>
      <c r="AR157" s="347"/>
    </row>
    <row r="158" spans="1:44" ht="15">
      <c r="A158" s="363"/>
      <c r="B158" s="335"/>
      <c r="C158" s="336"/>
      <c r="D158" s="337"/>
      <c r="E158" s="337"/>
      <c r="F158" s="337"/>
      <c r="G158" s="337"/>
      <c r="H158" s="337"/>
      <c r="I158" s="336"/>
      <c r="J158" s="336"/>
      <c r="K158" s="337"/>
      <c r="L158" s="337"/>
      <c r="M158" s="337"/>
      <c r="N158" s="336"/>
      <c r="O158" s="336"/>
      <c r="P158" s="338"/>
      <c r="Q158"/>
      <c r="R158" s="330"/>
      <c r="S158" s="331"/>
      <c r="T158" s="332"/>
      <c r="U158" s="344"/>
      <c r="V158" s="344"/>
      <c r="W158" s="344"/>
      <c r="X158" s="344"/>
      <c r="Y158" s="344"/>
      <c r="Z158" s="332"/>
      <c r="AA158" s="332"/>
      <c r="AB158" s="344"/>
      <c r="AC158" s="344"/>
      <c r="AD158" s="344"/>
      <c r="AE158" s="332"/>
      <c r="AG158" s="345"/>
      <c r="AH158" s="349"/>
      <c r="AI158" s="349"/>
      <c r="AJ158" s="349"/>
      <c r="AK158" s="349"/>
      <c r="AL158" s="349"/>
      <c r="AM158" s="349"/>
      <c r="AN158" s="349"/>
      <c r="AO158" s="349"/>
      <c r="AP158" s="349"/>
      <c r="AQ158" s="349"/>
      <c r="AR158" s="349"/>
    </row>
    <row r="159" spans="1:44" ht="15.75" thickBot="1">
      <c r="A159" s="363"/>
      <c r="B159" s="335"/>
      <c r="C159" s="336"/>
      <c r="D159" s="337"/>
      <c r="E159" s="337"/>
      <c r="F159" s="337"/>
      <c r="G159" s="337"/>
      <c r="H159" s="337"/>
      <c r="I159" s="336"/>
      <c r="J159" s="336"/>
      <c r="K159" s="337"/>
      <c r="L159" s="337"/>
      <c r="M159" s="337"/>
      <c r="N159" s="336"/>
      <c r="O159" s="336"/>
      <c r="P159" s="338"/>
      <c r="Q159"/>
      <c r="R159" s="350"/>
      <c r="S159" s="351"/>
      <c r="T159" s="352"/>
      <c r="U159" s="353"/>
      <c r="V159" s="353"/>
      <c r="W159" s="353"/>
      <c r="X159" s="353"/>
      <c r="Y159" s="353"/>
      <c r="Z159" s="352"/>
      <c r="AA159" s="352"/>
      <c r="AB159" s="353"/>
      <c r="AC159" s="353"/>
      <c r="AD159" s="353"/>
      <c r="AE159" s="352"/>
      <c r="AF159" s="354"/>
      <c r="AG159" s="355"/>
      <c r="AH159" s="355"/>
      <c r="AI159" s="355"/>
      <c r="AJ159" s="355"/>
      <c r="AK159" s="355"/>
      <c r="AL159" s="355"/>
      <c r="AM159" s="355"/>
      <c r="AN159" s="355"/>
      <c r="AO159" s="355"/>
      <c r="AP159" s="355"/>
      <c r="AQ159" s="355"/>
      <c r="AR159" s="355"/>
    </row>
    <row r="160" spans="1:44" ht="15">
      <c r="A160" s="317"/>
      <c r="B160" s="298"/>
      <c r="C160" s="327"/>
      <c r="D160" s="328"/>
      <c r="E160" s="328"/>
      <c r="F160" s="328"/>
      <c r="G160" s="328"/>
      <c r="H160" s="328"/>
      <c r="I160" s="327"/>
      <c r="J160" s="327"/>
      <c r="K160" s="328"/>
      <c r="L160" s="328"/>
      <c r="M160" s="328"/>
      <c r="N160" s="327"/>
      <c r="O160" s="327"/>
      <c r="P160" s="329"/>
      <c r="Q160"/>
      <c r="R160" s="330"/>
      <c r="S160" s="331"/>
      <c r="T160" s="332"/>
      <c r="U160" s="344"/>
      <c r="V160" s="344"/>
      <c r="W160" s="344"/>
      <c r="X160" s="344"/>
      <c r="Y160" s="344"/>
      <c r="Z160" s="332"/>
      <c r="AA160" s="332"/>
      <c r="AB160" s="344"/>
      <c r="AC160" s="344"/>
      <c r="AD160" s="344"/>
      <c r="AE160" s="332"/>
      <c r="AG160" s="334"/>
      <c r="AH160" s="334"/>
      <c r="AI160" s="334"/>
      <c r="AJ160" s="334"/>
      <c r="AK160" s="334"/>
      <c r="AL160" s="334"/>
      <c r="AM160" s="334"/>
      <c r="AN160" s="334"/>
      <c r="AO160" s="334"/>
      <c r="AP160" s="334"/>
      <c r="AQ160" s="334"/>
      <c r="AR160" s="334"/>
    </row>
    <row r="161" spans="1:44" ht="15">
      <c r="A161" s="303"/>
      <c r="B161" s="335"/>
      <c r="C161" s="336"/>
      <c r="D161" s="337"/>
      <c r="E161" s="337"/>
      <c r="F161" s="337"/>
      <c r="G161" s="337"/>
      <c r="H161" s="337"/>
      <c r="I161" s="336"/>
      <c r="J161" s="336"/>
      <c r="K161" s="337"/>
      <c r="L161" s="337"/>
      <c r="M161" s="337"/>
      <c r="N161" s="336"/>
      <c r="O161" s="336"/>
      <c r="P161" s="338"/>
      <c r="Q161"/>
      <c r="R161" s="339"/>
      <c r="S161" s="340"/>
      <c r="T161" s="341"/>
      <c r="U161" s="342"/>
      <c r="V161" s="342"/>
      <c r="W161" s="342"/>
      <c r="X161" s="342"/>
      <c r="Y161" s="342"/>
      <c r="Z161" s="341"/>
      <c r="AA161" s="341"/>
      <c r="AB161" s="342"/>
      <c r="AC161" s="342"/>
      <c r="AD161" s="342"/>
      <c r="AE161" s="341"/>
      <c r="AG161" s="343"/>
      <c r="AH161" s="343"/>
      <c r="AI161" s="343"/>
      <c r="AJ161" s="343"/>
      <c r="AK161" s="343"/>
      <c r="AL161" s="343"/>
      <c r="AM161" s="343"/>
      <c r="AN161" s="343"/>
      <c r="AO161" s="343"/>
      <c r="AP161" s="343"/>
      <c r="AQ161" s="343"/>
      <c r="AR161" s="343"/>
    </row>
    <row r="162" spans="1:44" ht="15">
      <c r="A162" s="303"/>
      <c r="B162" s="335"/>
      <c r="C162" s="336"/>
      <c r="D162" s="337"/>
      <c r="E162" s="337"/>
      <c r="F162" s="337"/>
      <c r="G162" s="337"/>
      <c r="H162" s="337"/>
      <c r="I162" s="336"/>
      <c r="J162" s="336"/>
      <c r="K162" s="337"/>
      <c r="L162" s="337"/>
      <c r="M162" s="337"/>
      <c r="N162" s="336"/>
      <c r="O162" s="336"/>
      <c r="P162" s="338"/>
      <c r="Q162"/>
      <c r="R162" s="330"/>
      <c r="S162" s="331"/>
      <c r="T162" s="332"/>
      <c r="U162" s="344"/>
      <c r="V162" s="344"/>
      <c r="W162" s="344"/>
      <c r="X162" s="344"/>
      <c r="Y162" s="344"/>
      <c r="Z162" s="332"/>
      <c r="AA162" s="332"/>
      <c r="AB162" s="344"/>
      <c r="AC162" s="344"/>
      <c r="AD162" s="344"/>
      <c r="AE162" s="332"/>
      <c r="AG162" s="345"/>
      <c r="AH162" s="334"/>
      <c r="AI162" s="334"/>
      <c r="AJ162" s="334"/>
      <c r="AK162" s="334"/>
      <c r="AL162" s="334"/>
      <c r="AM162" s="334"/>
      <c r="AN162" s="334"/>
      <c r="AO162" s="334"/>
      <c r="AP162" s="334"/>
      <c r="AQ162" s="334"/>
      <c r="AR162" s="334"/>
    </row>
    <row r="163" spans="1:44" ht="15">
      <c r="A163" s="303"/>
      <c r="B163" s="335"/>
      <c r="C163" s="336"/>
      <c r="D163" s="337"/>
      <c r="E163" s="337"/>
      <c r="F163" s="337"/>
      <c r="G163" s="337"/>
      <c r="H163" s="337"/>
      <c r="I163" s="336"/>
      <c r="J163" s="336"/>
      <c r="K163" s="337"/>
      <c r="L163" s="337"/>
      <c r="M163" s="337"/>
      <c r="N163" s="336"/>
      <c r="O163" s="336"/>
      <c r="P163" s="338"/>
      <c r="Q163"/>
      <c r="R163" s="339"/>
      <c r="S163" s="340"/>
      <c r="T163" s="341"/>
      <c r="U163" s="342"/>
      <c r="V163" s="342"/>
      <c r="W163" s="342"/>
      <c r="X163" s="342"/>
      <c r="Y163" s="342"/>
      <c r="Z163" s="341"/>
      <c r="AA163" s="341"/>
      <c r="AB163" s="342"/>
      <c r="AC163" s="342"/>
      <c r="AD163" s="342"/>
      <c r="AE163" s="341"/>
      <c r="AG163" s="347"/>
      <c r="AH163" s="347"/>
      <c r="AI163" s="347"/>
      <c r="AJ163" s="347"/>
      <c r="AK163" s="347"/>
      <c r="AL163" s="347"/>
      <c r="AM163" s="347"/>
      <c r="AN163" s="347"/>
      <c r="AO163" s="347"/>
      <c r="AP163" s="347"/>
      <c r="AQ163" s="347"/>
      <c r="AR163" s="347"/>
    </row>
    <row r="164" spans="1:44" ht="15">
      <c r="A164" s="303"/>
      <c r="B164" s="335"/>
      <c r="C164" s="336"/>
      <c r="D164" s="337"/>
      <c r="E164" s="337"/>
      <c r="F164" s="337"/>
      <c r="G164" s="337"/>
      <c r="H164" s="337"/>
      <c r="I164" s="336"/>
      <c r="J164" s="336"/>
      <c r="K164" s="337"/>
      <c r="L164" s="337"/>
      <c r="M164" s="337"/>
      <c r="N164" s="336"/>
      <c r="O164" s="336"/>
      <c r="P164" s="338"/>
      <c r="Q164"/>
      <c r="R164" s="330"/>
      <c r="S164" s="331"/>
      <c r="T164" s="332"/>
      <c r="U164" s="344"/>
      <c r="V164" s="344"/>
      <c r="W164" s="344"/>
      <c r="X164" s="344"/>
      <c r="Y164" s="344"/>
      <c r="Z164" s="332"/>
      <c r="AA164" s="332"/>
      <c r="AB164" s="344"/>
      <c r="AC164" s="344"/>
      <c r="AD164" s="344"/>
      <c r="AE164" s="332"/>
      <c r="AG164" s="345"/>
      <c r="AH164" s="334"/>
      <c r="AI164" s="334"/>
      <c r="AJ164" s="334"/>
      <c r="AK164" s="334"/>
      <c r="AL164" s="334"/>
      <c r="AM164" s="334"/>
      <c r="AN164" s="334"/>
      <c r="AO164" s="334"/>
      <c r="AP164" s="334"/>
      <c r="AQ164" s="334"/>
      <c r="AR164" s="334"/>
    </row>
    <row r="165" spans="1:44" ht="15">
      <c r="A165" s="303"/>
      <c r="B165" s="335"/>
      <c r="C165" s="336"/>
      <c r="D165" s="337"/>
      <c r="E165" s="337"/>
      <c r="F165" s="337"/>
      <c r="G165" s="337"/>
      <c r="H165" s="337"/>
      <c r="I165" s="336"/>
      <c r="J165" s="336"/>
      <c r="K165" s="337"/>
      <c r="L165" s="337"/>
      <c r="M165" s="337"/>
      <c r="N165" s="336"/>
      <c r="O165" s="336"/>
      <c r="P165" s="338"/>
      <c r="Q165"/>
      <c r="R165" s="339"/>
      <c r="S165" s="340"/>
      <c r="T165" s="341"/>
      <c r="U165" s="342"/>
      <c r="V165" s="342"/>
      <c r="W165" s="342"/>
      <c r="X165" s="342"/>
      <c r="Y165" s="342"/>
      <c r="Z165" s="341"/>
      <c r="AA165" s="341"/>
      <c r="AB165" s="342"/>
      <c r="AC165" s="342"/>
      <c r="AD165" s="342"/>
      <c r="AE165" s="341"/>
      <c r="AG165" s="347"/>
      <c r="AH165" s="347"/>
      <c r="AI165" s="347"/>
      <c r="AJ165" s="347"/>
      <c r="AK165" s="347"/>
      <c r="AL165" s="347"/>
      <c r="AM165" s="347"/>
      <c r="AN165" s="347"/>
      <c r="AO165" s="347"/>
      <c r="AP165" s="347"/>
      <c r="AQ165" s="347"/>
      <c r="AR165" s="347"/>
    </row>
    <row r="166" spans="1:44" ht="15">
      <c r="A166" s="303"/>
      <c r="B166" s="335"/>
      <c r="C166" s="336"/>
      <c r="D166" s="337"/>
      <c r="E166" s="337"/>
      <c r="F166" s="337"/>
      <c r="G166" s="337"/>
      <c r="H166" s="337"/>
      <c r="I166" s="336"/>
      <c r="J166" s="336"/>
      <c r="K166" s="337"/>
      <c r="L166" s="337"/>
      <c r="M166" s="337"/>
      <c r="N166" s="336"/>
      <c r="O166" s="336"/>
      <c r="P166" s="338"/>
      <c r="Q166"/>
      <c r="R166" s="330"/>
      <c r="S166" s="331"/>
      <c r="T166" s="332"/>
      <c r="U166" s="344"/>
      <c r="V166" s="344"/>
      <c r="W166" s="344"/>
      <c r="X166" s="344"/>
      <c r="Y166" s="344"/>
      <c r="Z166" s="332"/>
      <c r="AA166" s="332"/>
      <c r="AB166" s="344"/>
      <c r="AC166" s="344"/>
      <c r="AD166" s="344"/>
      <c r="AE166" s="332"/>
      <c r="AG166" s="345"/>
      <c r="AH166" s="334"/>
      <c r="AI166" s="334"/>
      <c r="AJ166" s="334"/>
      <c r="AK166" s="334"/>
      <c r="AL166" s="334"/>
      <c r="AM166" s="334"/>
      <c r="AN166" s="334"/>
      <c r="AO166" s="334"/>
      <c r="AP166" s="334"/>
      <c r="AQ166" s="334"/>
      <c r="AR166" s="334"/>
    </row>
    <row r="167" spans="1:44" ht="15">
      <c r="A167" s="303"/>
      <c r="B167" s="335"/>
      <c r="C167" s="336"/>
      <c r="D167" s="337"/>
      <c r="E167" s="337"/>
      <c r="F167" s="337"/>
      <c r="G167" s="337"/>
      <c r="H167" s="337"/>
      <c r="I167" s="336"/>
      <c r="J167" s="336"/>
      <c r="K167" s="337"/>
      <c r="L167" s="337"/>
      <c r="M167" s="337"/>
      <c r="N167" s="336"/>
      <c r="O167" s="336"/>
      <c r="P167" s="338"/>
      <c r="Q167"/>
      <c r="R167" s="339"/>
      <c r="S167" s="340"/>
      <c r="T167" s="341"/>
      <c r="U167" s="342"/>
      <c r="V167" s="342"/>
      <c r="W167" s="342"/>
      <c r="X167" s="342"/>
      <c r="Y167" s="342"/>
      <c r="Z167" s="341"/>
      <c r="AA167" s="341"/>
      <c r="AB167" s="342"/>
      <c r="AC167" s="342"/>
      <c r="AD167" s="342"/>
      <c r="AE167" s="341"/>
      <c r="AG167" s="348"/>
      <c r="AH167" s="348"/>
      <c r="AI167" s="348"/>
      <c r="AJ167" s="348"/>
      <c r="AK167" s="348"/>
      <c r="AL167" s="348"/>
      <c r="AM167" s="348"/>
      <c r="AN167" s="348"/>
      <c r="AO167" s="348"/>
      <c r="AP167" s="348"/>
      <c r="AQ167" s="348"/>
      <c r="AR167" s="348"/>
    </row>
    <row r="168" spans="1:44" ht="15">
      <c r="A168" s="303"/>
      <c r="B168" s="335"/>
      <c r="C168" s="336"/>
      <c r="D168" s="337"/>
      <c r="E168" s="337"/>
      <c r="F168" s="337"/>
      <c r="G168" s="337"/>
      <c r="H168" s="337"/>
      <c r="I168" s="336"/>
      <c r="J168" s="336"/>
      <c r="K168" s="337"/>
      <c r="L168" s="337"/>
      <c r="M168" s="337"/>
      <c r="N168" s="336"/>
      <c r="O168" s="336"/>
      <c r="P168" s="338"/>
      <c r="Q168"/>
      <c r="R168" s="330"/>
      <c r="S168" s="331"/>
      <c r="T168" s="332"/>
      <c r="U168" s="344"/>
      <c r="V168" s="344"/>
      <c r="W168" s="344"/>
      <c r="X168" s="344"/>
      <c r="Y168" s="344"/>
      <c r="Z168" s="332"/>
      <c r="AA168" s="332"/>
      <c r="AB168" s="344"/>
      <c r="AC168" s="344"/>
      <c r="AD168" s="344"/>
      <c r="AE168" s="332"/>
      <c r="AG168" s="345"/>
      <c r="AH168" s="334"/>
      <c r="AI168" s="334"/>
      <c r="AJ168" s="334"/>
      <c r="AK168" s="334"/>
      <c r="AL168" s="334"/>
      <c r="AM168" s="334"/>
      <c r="AN168" s="334"/>
      <c r="AO168" s="334"/>
      <c r="AP168" s="334"/>
      <c r="AQ168" s="334"/>
      <c r="AR168" s="334"/>
    </row>
    <row r="169" spans="1:44" ht="15">
      <c r="A169" s="303"/>
      <c r="B169" s="335"/>
      <c r="C169" s="336"/>
      <c r="D169" s="337"/>
      <c r="E169" s="337"/>
      <c r="F169" s="337"/>
      <c r="G169" s="337"/>
      <c r="H169" s="337"/>
      <c r="I169" s="336"/>
      <c r="J169" s="336"/>
      <c r="K169" s="337"/>
      <c r="L169" s="337"/>
      <c r="M169" s="337"/>
      <c r="N169" s="336"/>
      <c r="O169" s="336"/>
      <c r="P169" s="338"/>
      <c r="Q169"/>
      <c r="R169" s="339"/>
      <c r="S169" s="340"/>
      <c r="T169" s="341"/>
      <c r="U169" s="342"/>
      <c r="V169" s="342"/>
      <c r="W169" s="342"/>
      <c r="X169" s="342"/>
      <c r="Y169" s="342"/>
      <c r="Z169" s="341"/>
      <c r="AA169" s="341"/>
      <c r="AB169" s="342"/>
      <c r="AC169" s="342"/>
      <c r="AD169" s="342"/>
      <c r="AE169" s="341"/>
      <c r="AG169" s="347"/>
      <c r="AH169" s="347"/>
      <c r="AI169" s="347"/>
      <c r="AJ169" s="347"/>
      <c r="AK169" s="347"/>
      <c r="AL169" s="347"/>
      <c r="AM169" s="347"/>
      <c r="AN169" s="347"/>
      <c r="AO169" s="347"/>
      <c r="AP169" s="347"/>
      <c r="AQ169" s="347"/>
      <c r="AR169" s="347"/>
    </row>
    <row r="170" spans="1:44" ht="15">
      <c r="A170" s="303"/>
      <c r="B170" s="335"/>
      <c r="C170" s="336"/>
      <c r="D170" s="337"/>
      <c r="E170" s="337"/>
      <c r="F170" s="337"/>
      <c r="G170" s="337"/>
      <c r="H170" s="337"/>
      <c r="I170" s="336"/>
      <c r="J170" s="336"/>
      <c r="K170" s="337"/>
      <c r="L170" s="337"/>
      <c r="M170" s="337"/>
      <c r="N170" s="336"/>
      <c r="O170" s="336"/>
      <c r="P170" s="338"/>
      <c r="Q170"/>
      <c r="R170" s="330"/>
      <c r="S170" s="331"/>
      <c r="T170" s="332"/>
      <c r="U170" s="344"/>
      <c r="V170" s="344"/>
      <c r="W170" s="344"/>
      <c r="X170" s="344"/>
      <c r="Y170" s="344"/>
      <c r="Z170" s="332"/>
      <c r="AA170" s="332"/>
      <c r="AB170" s="344"/>
      <c r="AC170" s="344"/>
      <c r="AD170" s="344"/>
      <c r="AE170" s="332"/>
      <c r="AG170" s="345"/>
      <c r="AH170" s="334"/>
      <c r="AI170" s="334"/>
      <c r="AJ170" s="334"/>
      <c r="AK170" s="334"/>
      <c r="AL170" s="334"/>
      <c r="AM170" s="334"/>
      <c r="AN170" s="334"/>
      <c r="AO170" s="334"/>
      <c r="AP170" s="334"/>
      <c r="AQ170" s="334"/>
      <c r="AR170" s="334"/>
    </row>
    <row r="171" spans="1:44" ht="15">
      <c r="A171" s="303"/>
      <c r="B171" s="335"/>
      <c r="C171" s="336"/>
      <c r="D171" s="337"/>
      <c r="E171" s="337"/>
      <c r="F171" s="337"/>
      <c r="G171" s="337"/>
      <c r="H171" s="337"/>
      <c r="I171" s="336"/>
      <c r="J171" s="336"/>
      <c r="K171" s="337"/>
      <c r="L171" s="337"/>
      <c r="M171" s="337"/>
      <c r="N171" s="336"/>
      <c r="O171" s="336"/>
      <c r="P171" s="338"/>
      <c r="Q171"/>
      <c r="R171" s="339"/>
      <c r="S171" s="340"/>
      <c r="T171" s="341"/>
      <c r="U171" s="342"/>
      <c r="V171" s="342"/>
      <c r="W171" s="342"/>
      <c r="X171" s="342"/>
      <c r="Y171" s="342"/>
      <c r="Z171" s="341"/>
      <c r="AA171" s="341"/>
      <c r="AB171" s="342"/>
      <c r="AC171" s="342"/>
      <c r="AD171" s="342"/>
      <c r="AE171" s="341"/>
      <c r="AG171" s="347"/>
      <c r="AH171" s="347"/>
      <c r="AI171" s="347"/>
      <c r="AJ171" s="347"/>
      <c r="AK171" s="347"/>
      <c r="AL171" s="347"/>
      <c r="AM171" s="347"/>
      <c r="AN171" s="347"/>
      <c r="AO171" s="347"/>
      <c r="AP171" s="347"/>
      <c r="AQ171" s="347"/>
      <c r="AR171" s="347"/>
    </row>
    <row r="172" spans="1:44" ht="15">
      <c r="A172" s="303"/>
      <c r="B172" s="335"/>
      <c r="C172" s="336"/>
      <c r="D172" s="337"/>
      <c r="E172" s="337"/>
      <c r="F172" s="337"/>
      <c r="G172" s="337"/>
      <c r="H172" s="337"/>
      <c r="I172" s="336"/>
      <c r="J172" s="336"/>
      <c r="K172" s="337"/>
      <c r="L172" s="337"/>
      <c r="M172" s="337"/>
      <c r="N172" s="336"/>
      <c r="O172" s="336"/>
      <c r="P172" s="338"/>
      <c r="Q172"/>
      <c r="R172" s="330"/>
      <c r="S172" s="331"/>
      <c r="T172" s="332"/>
      <c r="U172" s="344"/>
      <c r="V172" s="344"/>
      <c r="W172" s="344"/>
      <c r="X172" s="344"/>
      <c r="Y172" s="344"/>
      <c r="Z172" s="332"/>
      <c r="AA172" s="332"/>
      <c r="AB172" s="344"/>
      <c r="AC172" s="344"/>
      <c r="AD172" s="344"/>
      <c r="AE172" s="332"/>
      <c r="AG172" s="345"/>
      <c r="AH172" s="334"/>
      <c r="AI172" s="334"/>
      <c r="AJ172" s="334"/>
      <c r="AK172" s="334"/>
      <c r="AL172" s="334"/>
      <c r="AM172" s="334"/>
      <c r="AN172" s="334"/>
      <c r="AO172" s="334"/>
      <c r="AP172" s="334"/>
      <c r="AQ172" s="334"/>
      <c r="AR172" s="334"/>
    </row>
    <row r="173" spans="1:44" ht="15">
      <c r="A173" s="303"/>
      <c r="B173" s="335"/>
      <c r="C173" s="336"/>
      <c r="D173" s="337"/>
      <c r="E173" s="337"/>
      <c r="F173" s="337"/>
      <c r="G173" s="337"/>
      <c r="H173" s="337"/>
      <c r="I173" s="336"/>
      <c r="J173" s="336"/>
      <c r="K173" s="337"/>
      <c r="L173" s="337"/>
      <c r="M173" s="337"/>
      <c r="N173" s="336"/>
      <c r="O173" s="336"/>
      <c r="P173" s="338"/>
      <c r="Q173"/>
      <c r="R173" s="339"/>
      <c r="S173" s="340"/>
      <c r="T173" s="341"/>
      <c r="U173" s="342"/>
      <c r="V173" s="342"/>
      <c r="W173" s="342"/>
      <c r="X173" s="342"/>
      <c r="Y173" s="342"/>
      <c r="Z173" s="341"/>
      <c r="AA173" s="341"/>
      <c r="AB173" s="342"/>
      <c r="AC173" s="342"/>
      <c r="AD173" s="342"/>
      <c r="AE173" s="341"/>
      <c r="AG173" s="347"/>
      <c r="AH173" s="347"/>
      <c r="AI173" s="347"/>
      <c r="AJ173" s="347"/>
      <c r="AK173" s="347"/>
      <c r="AL173" s="347"/>
      <c r="AM173" s="347"/>
      <c r="AN173" s="347"/>
      <c r="AO173" s="347"/>
      <c r="AP173" s="347"/>
      <c r="AQ173" s="347"/>
      <c r="AR173" s="347"/>
    </row>
    <row r="174" spans="1:44" ht="15">
      <c r="A174" s="303"/>
      <c r="B174" s="335"/>
      <c r="C174" s="336"/>
      <c r="D174" s="337"/>
      <c r="E174" s="337"/>
      <c r="F174" s="337"/>
      <c r="G174" s="337"/>
      <c r="H174" s="337"/>
      <c r="I174" s="336"/>
      <c r="J174" s="336"/>
      <c r="K174" s="337"/>
      <c r="L174" s="337"/>
      <c r="M174" s="337"/>
      <c r="N174" s="336"/>
      <c r="O174" s="336"/>
      <c r="P174" s="338"/>
      <c r="Q174"/>
      <c r="R174" s="330"/>
      <c r="S174" s="331"/>
      <c r="T174" s="332"/>
      <c r="U174" s="344"/>
      <c r="V174" s="344"/>
      <c r="W174" s="344"/>
      <c r="X174" s="344"/>
      <c r="Y174" s="344"/>
      <c r="Z174" s="332"/>
      <c r="AA174" s="332"/>
      <c r="AB174" s="344"/>
      <c r="AC174" s="344"/>
      <c r="AD174" s="344"/>
      <c r="AE174" s="332"/>
      <c r="AG174" s="345"/>
      <c r="AH174" s="334"/>
      <c r="AI174" s="334"/>
      <c r="AJ174" s="334"/>
      <c r="AK174" s="334"/>
      <c r="AL174" s="334"/>
      <c r="AM174" s="334"/>
      <c r="AN174" s="334"/>
      <c r="AO174" s="334"/>
      <c r="AP174" s="334"/>
      <c r="AQ174" s="334"/>
      <c r="AR174" s="334"/>
    </row>
    <row r="175" spans="1:44" ht="15">
      <c r="A175" s="303"/>
      <c r="B175" s="335"/>
      <c r="C175" s="336"/>
      <c r="D175" s="337"/>
      <c r="E175" s="337"/>
      <c r="F175" s="337"/>
      <c r="G175" s="337"/>
      <c r="H175" s="337"/>
      <c r="I175" s="336"/>
      <c r="J175" s="336"/>
      <c r="K175" s="337"/>
      <c r="L175" s="337"/>
      <c r="M175" s="337"/>
      <c r="N175" s="336"/>
      <c r="O175" s="336"/>
      <c r="P175" s="338"/>
      <c r="Q175"/>
      <c r="R175" s="339"/>
      <c r="S175" s="340"/>
      <c r="T175" s="341"/>
      <c r="U175" s="342"/>
      <c r="V175" s="342"/>
      <c r="W175" s="342"/>
      <c r="X175" s="342"/>
      <c r="Y175" s="342"/>
      <c r="Z175" s="341"/>
      <c r="AA175" s="341"/>
      <c r="AB175" s="342"/>
      <c r="AC175" s="342"/>
      <c r="AD175" s="342"/>
      <c r="AE175" s="341"/>
      <c r="AG175" s="347"/>
      <c r="AH175" s="347"/>
      <c r="AI175" s="347"/>
      <c r="AJ175" s="347"/>
      <c r="AK175" s="347"/>
      <c r="AL175" s="347"/>
      <c r="AM175" s="347"/>
      <c r="AN175" s="347"/>
      <c r="AO175" s="347"/>
      <c r="AP175" s="347"/>
      <c r="AQ175" s="347"/>
      <c r="AR175" s="347"/>
    </row>
    <row r="176" spans="1:44" ht="15">
      <c r="A176" s="303"/>
      <c r="B176" s="335"/>
      <c r="C176" s="336"/>
      <c r="D176" s="337"/>
      <c r="E176" s="337"/>
      <c r="F176" s="337"/>
      <c r="G176" s="337"/>
      <c r="H176" s="337"/>
      <c r="I176" s="336"/>
      <c r="J176" s="336"/>
      <c r="K176" s="337"/>
      <c r="L176" s="337"/>
      <c r="M176" s="337"/>
      <c r="N176" s="336"/>
      <c r="O176" s="336"/>
      <c r="P176" s="338"/>
      <c r="Q176"/>
      <c r="R176" s="330"/>
      <c r="S176" s="331"/>
      <c r="T176" s="332"/>
      <c r="U176" s="344"/>
      <c r="V176" s="344"/>
      <c r="W176" s="344"/>
      <c r="X176" s="344"/>
      <c r="Y176" s="344"/>
      <c r="Z176" s="332"/>
      <c r="AA176" s="332"/>
      <c r="AB176" s="344"/>
      <c r="AC176" s="344"/>
      <c r="AD176" s="344"/>
      <c r="AE176" s="332"/>
      <c r="AG176" s="345"/>
      <c r="AH176" s="334"/>
      <c r="AI176" s="334"/>
      <c r="AJ176" s="334"/>
      <c r="AK176" s="334"/>
      <c r="AL176" s="334"/>
      <c r="AM176" s="334"/>
      <c r="AN176" s="334"/>
      <c r="AO176" s="334"/>
      <c r="AP176" s="334"/>
      <c r="AQ176" s="334"/>
      <c r="AR176" s="334"/>
    </row>
    <row r="177" spans="1:50" ht="15">
      <c r="A177" s="303"/>
      <c r="B177" s="335"/>
      <c r="C177" s="336"/>
      <c r="D177" s="337"/>
      <c r="E177" s="337"/>
      <c r="F177" s="337"/>
      <c r="G177" s="337"/>
      <c r="H177" s="337"/>
      <c r="I177" s="336"/>
      <c r="J177" s="336"/>
      <c r="K177" s="337"/>
      <c r="L177" s="337"/>
      <c r="M177" s="337"/>
      <c r="N177" s="336"/>
      <c r="O177" s="336"/>
      <c r="P177" s="338"/>
      <c r="Q177"/>
      <c r="R177" s="339"/>
      <c r="S177" s="340"/>
      <c r="T177" s="341"/>
      <c r="U177" s="342"/>
      <c r="V177" s="342"/>
      <c r="W177" s="342"/>
      <c r="X177" s="342"/>
      <c r="Y177" s="342"/>
      <c r="Z177" s="341"/>
      <c r="AA177" s="341"/>
      <c r="AB177" s="342"/>
      <c r="AC177" s="342"/>
      <c r="AD177" s="342"/>
      <c r="AE177" s="341"/>
      <c r="AG177" s="347"/>
      <c r="AH177" s="347"/>
      <c r="AI177" s="347"/>
      <c r="AJ177" s="347"/>
      <c r="AK177" s="347"/>
      <c r="AL177" s="347"/>
      <c r="AM177" s="347"/>
      <c r="AN177" s="347"/>
      <c r="AO177" s="347"/>
      <c r="AP177" s="347"/>
      <c r="AQ177" s="347"/>
      <c r="AR177" s="347"/>
    </row>
    <row r="178" spans="1:50" ht="15">
      <c r="A178" s="303"/>
      <c r="B178" s="335"/>
      <c r="C178" s="336"/>
      <c r="D178" s="337"/>
      <c r="E178" s="337"/>
      <c r="F178" s="337"/>
      <c r="G178" s="337"/>
      <c r="H178" s="337"/>
      <c r="I178" s="336"/>
      <c r="J178" s="336"/>
      <c r="K178" s="337"/>
      <c r="L178" s="337"/>
      <c r="M178" s="337"/>
      <c r="N178" s="336"/>
      <c r="O178" s="336"/>
      <c r="P178" s="338"/>
      <c r="Q178"/>
      <c r="R178" s="330"/>
      <c r="S178" s="331"/>
      <c r="T178" s="332"/>
      <c r="U178" s="344"/>
      <c r="V178" s="344"/>
      <c r="W178" s="344"/>
      <c r="X178" s="344"/>
      <c r="Y178" s="344"/>
      <c r="Z178" s="332"/>
      <c r="AA178" s="332"/>
      <c r="AB178" s="344"/>
      <c r="AC178" s="344"/>
      <c r="AD178" s="344"/>
      <c r="AE178" s="332"/>
      <c r="AG178" s="345"/>
      <c r="AH178" s="334"/>
      <c r="AI178" s="334"/>
      <c r="AJ178" s="334"/>
      <c r="AK178" s="334"/>
      <c r="AL178" s="334"/>
      <c r="AM178" s="334"/>
      <c r="AN178" s="334"/>
      <c r="AO178" s="334"/>
      <c r="AP178" s="334"/>
      <c r="AQ178" s="334"/>
      <c r="AR178" s="334"/>
    </row>
    <row r="179" spans="1:50" ht="15">
      <c r="A179" s="303"/>
      <c r="B179" s="335"/>
      <c r="C179" s="336"/>
      <c r="D179" s="337"/>
      <c r="E179" s="337"/>
      <c r="F179" s="337"/>
      <c r="G179" s="337"/>
      <c r="H179" s="337"/>
      <c r="I179" s="336"/>
      <c r="J179" s="336"/>
      <c r="K179" s="337"/>
      <c r="L179" s="337"/>
      <c r="M179" s="337"/>
      <c r="N179" s="336"/>
      <c r="O179" s="336"/>
      <c r="P179" s="338"/>
      <c r="Q179"/>
      <c r="R179" s="339"/>
      <c r="S179" s="340"/>
      <c r="T179" s="341"/>
      <c r="U179" s="342"/>
      <c r="V179" s="342"/>
      <c r="W179" s="342"/>
      <c r="X179" s="342"/>
      <c r="Y179" s="342"/>
      <c r="Z179" s="341"/>
      <c r="AA179" s="341"/>
      <c r="AB179" s="342"/>
      <c r="AC179" s="342"/>
      <c r="AD179" s="342"/>
      <c r="AE179" s="341"/>
      <c r="AG179" s="347"/>
      <c r="AH179" s="347"/>
      <c r="AI179" s="347"/>
      <c r="AJ179" s="347"/>
      <c r="AK179" s="347"/>
      <c r="AL179" s="347"/>
      <c r="AM179" s="347"/>
      <c r="AN179" s="347"/>
      <c r="AO179" s="347"/>
      <c r="AP179" s="347"/>
      <c r="AQ179" s="347"/>
      <c r="AR179" s="347"/>
    </row>
    <row r="180" spans="1:50" ht="15">
      <c r="A180" s="303"/>
      <c r="B180" s="335"/>
      <c r="C180" s="336"/>
      <c r="D180" s="337"/>
      <c r="E180" s="337"/>
      <c r="F180" s="337"/>
      <c r="G180" s="337"/>
      <c r="H180" s="337"/>
      <c r="I180" s="336"/>
      <c r="J180" s="336"/>
      <c r="K180" s="337"/>
      <c r="L180" s="337"/>
      <c r="M180" s="337"/>
      <c r="N180" s="336"/>
      <c r="O180" s="336"/>
      <c r="P180" s="338"/>
      <c r="Q180"/>
      <c r="R180" s="330"/>
      <c r="S180" s="331"/>
      <c r="T180" s="332"/>
      <c r="U180" s="344"/>
      <c r="V180" s="344"/>
      <c r="W180" s="344"/>
      <c r="X180" s="344"/>
      <c r="Y180" s="344"/>
      <c r="Z180" s="332"/>
      <c r="AA180" s="332"/>
      <c r="AB180" s="344"/>
      <c r="AC180" s="344"/>
      <c r="AD180" s="344"/>
      <c r="AE180" s="332"/>
      <c r="AG180" s="345"/>
      <c r="AH180" s="349"/>
      <c r="AI180" s="349"/>
      <c r="AJ180" s="349"/>
      <c r="AK180" s="349"/>
      <c r="AL180" s="349"/>
      <c r="AM180" s="349"/>
      <c r="AN180" s="349"/>
      <c r="AO180" s="349"/>
      <c r="AP180" s="349"/>
      <c r="AQ180" s="349"/>
      <c r="AR180" s="349"/>
    </row>
    <row r="181" spans="1:50" ht="15.75" thickBot="1">
      <c r="A181" s="303"/>
      <c r="B181" s="335"/>
      <c r="C181" s="336"/>
      <c r="D181" s="337"/>
      <c r="E181" s="337"/>
      <c r="F181" s="337"/>
      <c r="G181" s="337"/>
      <c r="H181" s="337"/>
      <c r="I181" s="336"/>
      <c r="J181" s="336"/>
      <c r="K181" s="337"/>
      <c r="L181" s="337"/>
      <c r="M181" s="337"/>
      <c r="N181" s="336"/>
      <c r="O181" s="336"/>
      <c r="P181" s="338"/>
      <c r="Q181"/>
      <c r="R181" s="350"/>
      <c r="S181" s="351"/>
      <c r="T181" s="352"/>
      <c r="U181" s="353"/>
      <c r="V181" s="353"/>
      <c r="W181" s="353"/>
      <c r="X181" s="353"/>
      <c r="Y181" s="353"/>
      <c r="Z181" s="352"/>
      <c r="AA181" s="352"/>
      <c r="AB181" s="353"/>
      <c r="AC181" s="353"/>
      <c r="AD181" s="353"/>
      <c r="AE181" s="352"/>
      <c r="AF181" s="354"/>
      <c r="AG181" s="355"/>
      <c r="AH181" s="355"/>
      <c r="AI181" s="355"/>
      <c r="AJ181" s="355"/>
      <c r="AK181" s="355"/>
      <c r="AL181" s="355"/>
      <c r="AM181" s="355"/>
      <c r="AN181" s="355"/>
      <c r="AO181" s="355"/>
      <c r="AP181" s="355"/>
      <c r="AQ181" s="355"/>
      <c r="AR181" s="355"/>
    </row>
    <row r="182" spans="1:50" ht="15">
      <c r="A182" s="317"/>
      <c r="B182" s="298"/>
      <c r="C182" s="327"/>
      <c r="D182" s="328"/>
      <c r="E182" s="328"/>
      <c r="F182" s="328"/>
      <c r="G182" s="328"/>
      <c r="H182" s="328"/>
      <c r="I182" s="327"/>
      <c r="J182" s="327"/>
      <c r="K182" s="328"/>
      <c r="L182" s="328"/>
      <c r="M182" s="328"/>
      <c r="N182" s="327"/>
      <c r="O182" s="327"/>
      <c r="P182" s="329"/>
      <c r="Q182"/>
      <c r="R182" s="330"/>
      <c r="S182" s="331"/>
      <c r="T182" s="332"/>
      <c r="U182" s="344"/>
      <c r="V182" s="344"/>
      <c r="W182" s="344"/>
      <c r="X182" s="344"/>
      <c r="Y182" s="344"/>
      <c r="Z182" s="332"/>
      <c r="AA182" s="332"/>
      <c r="AB182" s="344"/>
      <c r="AC182" s="344"/>
      <c r="AD182" s="344"/>
      <c r="AE182" s="332"/>
      <c r="AG182" s="334"/>
      <c r="AH182" s="334"/>
      <c r="AI182" s="334"/>
      <c r="AJ182" s="334"/>
      <c r="AK182" s="334"/>
      <c r="AL182" s="334"/>
      <c r="AM182" s="334"/>
      <c r="AN182" s="334"/>
      <c r="AO182" s="334"/>
      <c r="AP182" s="334"/>
      <c r="AQ182" s="334"/>
      <c r="AR182" s="334"/>
      <c r="AT182" s="357"/>
      <c r="AU182" s="357"/>
      <c r="AV182" s="357"/>
      <c r="AW182" s="357"/>
      <c r="AX182" s="357"/>
    </row>
    <row r="183" spans="1:50" ht="15">
      <c r="A183" s="303"/>
      <c r="B183" s="335"/>
      <c r="C183" s="336"/>
      <c r="D183" s="337"/>
      <c r="E183" s="337"/>
      <c r="F183" s="337"/>
      <c r="G183" s="337"/>
      <c r="H183" s="337"/>
      <c r="I183" s="336"/>
      <c r="J183" s="336"/>
      <c r="K183" s="337"/>
      <c r="L183" s="337"/>
      <c r="M183" s="337"/>
      <c r="N183" s="336"/>
      <c r="O183" s="336"/>
      <c r="P183" s="338"/>
      <c r="Q183"/>
      <c r="R183" s="339"/>
      <c r="S183" s="340"/>
      <c r="T183" s="341"/>
      <c r="U183" s="342"/>
      <c r="V183" s="342"/>
      <c r="W183" s="342"/>
      <c r="X183" s="342"/>
      <c r="Y183" s="342"/>
      <c r="Z183" s="341"/>
      <c r="AA183" s="341"/>
      <c r="AB183" s="342"/>
      <c r="AC183" s="342"/>
      <c r="AD183" s="342"/>
      <c r="AE183" s="341"/>
      <c r="AG183" s="356"/>
      <c r="AH183" s="343"/>
      <c r="AI183" s="343"/>
      <c r="AJ183" s="343"/>
      <c r="AK183" s="343"/>
      <c r="AL183" s="343"/>
      <c r="AM183" s="356"/>
      <c r="AN183" s="343"/>
      <c r="AO183" s="343"/>
      <c r="AP183" s="343"/>
      <c r="AQ183" s="343"/>
      <c r="AR183" s="343"/>
      <c r="AS183" s="357"/>
      <c r="AT183" s="357"/>
      <c r="AU183" s="357"/>
      <c r="AV183" s="357"/>
      <c r="AW183" s="357"/>
    </row>
    <row r="184" spans="1:50" ht="15">
      <c r="A184" s="303"/>
      <c r="B184" s="335"/>
      <c r="C184" s="336"/>
      <c r="D184" s="337"/>
      <c r="E184" s="337"/>
      <c r="F184" s="337"/>
      <c r="G184" s="337"/>
      <c r="H184" s="337"/>
      <c r="I184" s="336"/>
      <c r="J184" s="336"/>
      <c r="K184" s="337"/>
      <c r="L184" s="337"/>
      <c r="M184" s="337"/>
      <c r="N184" s="336"/>
      <c r="O184" s="336"/>
      <c r="P184" s="338"/>
      <c r="Q184"/>
      <c r="R184" s="330"/>
      <c r="S184" s="331"/>
      <c r="T184" s="332"/>
      <c r="U184" s="344"/>
      <c r="V184" s="344"/>
      <c r="W184" s="344"/>
      <c r="X184" s="344"/>
      <c r="Y184" s="344"/>
      <c r="Z184" s="332"/>
      <c r="AA184" s="332"/>
      <c r="AB184" s="344"/>
      <c r="AC184" s="344"/>
      <c r="AD184" s="344"/>
      <c r="AE184" s="332"/>
      <c r="AG184" s="345"/>
      <c r="AH184" s="334"/>
      <c r="AI184" s="334"/>
      <c r="AJ184" s="334"/>
      <c r="AK184" s="334"/>
      <c r="AL184" s="334"/>
      <c r="AM184" s="334"/>
      <c r="AN184" s="334"/>
      <c r="AO184" s="334"/>
      <c r="AP184" s="334"/>
      <c r="AQ184" s="334"/>
      <c r="AR184" s="334"/>
    </row>
    <row r="185" spans="1:50" ht="15">
      <c r="A185" s="303"/>
      <c r="B185" s="335"/>
      <c r="C185" s="336"/>
      <c r="D185" s="337"/>
      <c r="E185" s="337"/>
      <c r="F185" s="337"/>
      <c r="G185" s="337"/>
      <c r="H185" s="337"/>
      <c r="I185" s="336"/>
      <c r="J185" s="336"/>
      <c r="K185" s="337"/>
      <c r="L185" s="337"/>
      <c r="M185" s="337"/>
      <c r="N185" s="336"/>
      <c r="O185" s="336"/>
      <c r="P185" s="338"/>
      <c r="Q185"/>
      <c r="R185" s="339"/>
      <c r="S185" s="340"/>
      <c r="T185" s="341"/>
      <c r="U185" s="342"/>
      <c r="V185" s="342"/>
      <c r="W185" s="342"/>
      <c r="X185" s="342"/>
      <c r="Y185" s="342"/>
      <c r="Z185" s="341"/>
      <c r="AA185" s="341"/>
      <c r="AB185" s="342"/>
      <c r="AC185" s="342"/>
      <c r="AD185" s="342"/>
      <c r="AE185" s="341"/>
      <c r="AG185" s="347"/>
      <c r="AH185" s="347"/>
      <c r="AI185" s="347"/>
      <c r="AJ185" s="347"/>
      <c r="AK185" s="347"/>
      <c r="AL185" s="347"/>
      <c r="AM185" s="347"/>
      <c r="AN185" s="347"/>
      <c r="AO185" s="347"/>
      <c r="AP185" s="347"/>
      <c r="AQ185" s="347"/>
      <c r="AR185" s="347"/>
    </row>
    <row r="186" spans="1:50" ht="15">
      <c r="A186" s="303"/>
      <c r="B186" s="335"/>
      <c r="C186" s="336"/>
      <c r="D186" s="337"/>
      <c r="E186" s="337"/>
      <c r="F186" s="337"/>
      <c r="G186" s="337"/>
      <c r="H186" s="337"/>
      <c r="I186" s="336"/>
      <c r="J186" s="336"/>
      <c r="K186" s="337"/>
      <c r="L186" s="337"/>
      <c r="M186" s="337"/>
      <c r="N186" s="336"/>
      <c r="O186" s="336"/>
      <c r="P186" s="338"/>
      <c r="Q186"/>
      <c r="R186" s="330"/>
      <c r="S186" s="331"/>
      <c r="T186" s="332"/>
      <c r="U186" s="344"/>
      <c r="V186" s="344"/>
      <c r="W186" s="344"/>
      <c r="X186" s="344"/>
      <c r="Y186" s="344"/>
      <c r="Z186" s="332"/>
      <c r="AA186" s="332"/>
      <c r="AB186" s="344"/>
      <c r="AC186" s="344"/>
      <c r="AD186" s="344"/>
      <c r="AE186" s="332"/>
      <c r="AG186" s="345"/>
      <c r="AH186" s="334"/>
      <c r="AI186" s="334"/>
      <c r="AJ186" s="334"/>
      <c r="AK186" s="334"/>
      <c r="AL186" s="334"/>
      <c r="AM186" s="334"/>
      <c r="AN186" s="334"/>
      <c r="AO186" s="334"/>
      <c r="AP186" s="334"/>
      <c r="AQ186" s="334"/>
      <c r="AR186" s="334"/>
    </row>
    <row r="187" spans="1:50" ht="15">
      <c r="A187" s="303"/>
      <c r="B187" s="335"/>
      <c r="C187" s="336"/>
      <c r="D187" s="337"/>
      <c r="E187" s="337"/>
      <c r="F187" s="337"/>
      <c r="G187" s="337"/>
      <c r="H187" s="337"/>
      <c r="I187" s="336"/>
      <c r="J187" s="336"/>
      <c r="K187" s="337"/>
      <c r="L187" s="337"/>
      <c r="M187" s="337"/>
      <c r="N187" s="336"/>
      <c r="O187" s="336"/>
      <c r="P187" s="338"/>
      <c r="Q187"/>
      <c r="R187" s="339"/>
      <c r="S187" s="340"/>
      <c r="T187" s="341"/>
      <c r="U187" s="342"/>
      <c r="V187" s="342"/>
      <c r="W187" s="342"/>
      <c r="X187" s="342"/>
      <c r="Y187" s="342"/>
      <c r="Z187" s="341"/>
      <c r="AA187" s="341"/>
      <c r="AB187" s="342"/>
      <c r="AC187" s="342"/>
      <c r="AD187" s="342"/>
      <c r="AE187" s="341"/>
      <c r="AG187" s="347"/>
      <c r="AH187" s="347"/>
      <c r="AI187" s="347"/>
      <c r="AJ187" s="347"/>
      <c r="AK187" s="347"/>
      <c r="AL187" s="347"/>
      <c r="AM187" s="347"/>
      <c r="AN187" s="347"/>
      <c r="AO187" s="347"/>
      <c r="AP187" s="347"/>
      <c r="AQ187" s="347"/>
      <c r="AR187" s="347"/>
    </row>
    <row r="188" spans="1:50" ht="15">
      <c r="A188" s="303"/>
      <c r="B188" s="335"/>
      <c r="C188" s="336"/>
      <c r="D188" s="337"/>
      <c r="E188" s="337"/>
      <c r="F188" s="337"/>
      <c r="G188" s="337"/>
      <c r="H188" s="337"/>
      <c r="I188" s="336"/>
      <c r="J188" s="336"/>
      <c r="K188" s="337"/>
      <c r="L188" s="337"/>
      <c r="M188" s="337"/>
      <c r="N188" s="336"/>
      <c r="O188" s="336"/>
      <c r="P188" s="338"/>
      <c r="Q188"/>
      <c r="R188" s="330"/>
      <c r="S188" s="331"/>
      <c r="T188" s="332"/>
      <c r="U188" s="344"/>
      <c r="V188" s="344"/>
      <c r="W188" s="344"/>
      <c r="X188" s="344"/>
      <c r="Y188" s="344"/>
      <c r="Z188" s="332"/>
      <c r="AA188" s="332"/>
      <c r="AB188" s="344"/>
      <c r="AC188" s="344"/>
      <c r="AD188" s="344"/>
      <c r="AE188" s="332"/>
      <c r="AG188" s="345"/>
      <c r="AH188" s="334"/>
      <c r="AI188" s="334"/>
      <c r="AJ188" s="334"/>
      <c r="AK188" s="334"/>
      <c r="AL188" s="334"/>
      <c r="AM188" s="334"/>
      <c r="AN188" s="334"/>
      <c r="AO188" s="334"/>
      <c r="AP188" s="334"/>
      <c r="AQ188" s="334"/>
      <c r="AR188" s="334"/>
    </row>
    <row r="189" spans="1:50" ht="15">
      <c r="A189" s="303"/>
      <c r="B189" s="335"/>
      <c r="C189" s="336"/>
      <c r="D189" s="337"/>
      <c r="E189" s="337"/>
      <c r="F189" s="337"/>
      <c r="G189" s="337"/>
      <c r="H189" s="337"/>
      <c r="I189" s="336"/>
      <c r="J189" s="336"/>
      <c r="K189" s="337"/>
      <c r="L189" s="337"/>
      <c r="M189" s="337"/>
      <c r="N189" s="336"/>
      <c r="O189" s="336"/>
      <c r="P189" s="338"/>
      <c r="Q189"/>
      <c r="R189" s="339"/>
      <c r="S189" s="340"/>
      <c r="T189" s="341"/>
      <c r="U189" s="342"/>
      <c r="V189" s="342"/>
      <c r="W189" s="342"/>
      <c r="X189" s="342"/>
      <c r="Y189" s="342"/>
      <c r="Z189" s="341"/>
      <c r="AA189" s="341"/>
      <c r="AB189" s="342"/>
      <c r="AC189" s="342"/>
      <c r="AD189" s="342"/>
      <c r="AE189" s="341"/>
      <c r="AG189" s="348"/>
      <c r="AH189" s="348"/>
      <c r="AI189" s="348"/>
      <c r="AJ189" s="348"/>
      <c r="AK189" s="348"/>
      <c r="AL189" s="348"/>
      <c r="AM189" s="348"/>
      <c r="AN189" s="348"/>
      <c r="AO189" s="348"/>
      <c r="AP189" s="348"/>
      <c r="AQ189" s="348"/>
      <c r="AR189" s="348"/>
    </row>
    <row r="190" spans="1:50" ht="15">
      <c r="A190" s="303"/>
      <c r="B190" s="335"/>
      <c r="C190" s="336"/>
      <c r="D190" s="337"/>
      <c r="E190" s="337"/>
      <c r="F190" s="337"/>
      <c r="G190" s="337"/>
      <c r="H190" s="337"/>
      <c r="I190" s="336"/>
      <c r="J190" s="336"/>
      <c r="K190" s="337"/>
      <c r="L190" s="337"/>
      <c r="M190" s="337"/>
      <c r="N190" s="336"/>
      <c r="O190" s="336"/>
      <c r="P190" s="338"/>
      <c r="Q190"/>
      <c r="R190" s="330"/>
      <c r="S190" s="331"/>
      <c r="T190" s="332"/>
      <c r="U190" s="344"/>
      <c r="V190" s="344"/>
      <c r="W190" s="344"/>
      <c r="X190" s="344"/>
      <c r="Y190" s="344"/>
      <c r="Z190" s="332"/>
      <c r="AA190" s="332"/>
      <c r="AB190" s="344"/>
      <c r="AC190" s="344"/>
      <c r="AD190" s="344"/>
      <c r="AE190" s="332"/>
      <c r="AG190" s="345"/>
      <c r="AH190" s="334"/>
      <c r="AI190" s="334"/>
      <c r="AJ190" s="334"/>
      <c r="AK190" s="334"/>
      <c r="AL190" s="334"/>
      <c r="AM190" s="334"/>
      <c r="AN190" s="334"/>
      <c r="AO190" s="334"/>
      <c r="AP190" s="334"/>
      <c r="AQ190" s="334"/>
      <c r="AR190" s="334"/>
    </row>
    <row r="191" spans="1:50" ht="15">
      <c r="A191" s="303"/>
      <c r="B191" s="335"/>
      <c r="C191" s="336"/>
      <c r="D191" s="337"/>
      <c r="E191" s="337"/>
      <c r="F191" s="337"/>
      <c r="G191" s="337"/>
      <c r="H191" s="337"/>
      <c r="I191" s="336"/>
      <c r="J191" s="336"/>
      <c r="K191" s="337"/>
      <c r="L191" s="337"/>
      <c r="M191" s="337"/>
      <c r="N191" s="336"/>
      <c r="O191" s="336"/>
      <c r="P191" s="338"/>
      <c r="Q191"/>
      <c r="R191" s="339"/>
      <c r="S191" s="340"/>
      <c r="T191" s="341"/>
      <c r="U191" s="342"/>
      <c r="V191" s="342"/>
      <c r="W191" s="342"/>
      <c r="X191" s="342"/>
      <c r="Y191" s="342"/>
      <c r="Z191" s="341"/>
      <c r="AA191" s="341"/>
      <c r="AB191" s="342"/>
      <c r="AC191" s="342"/>
      <c r="AD191" s="342"/>
      <c r="AE191" s="341"/>
      <c r="AG191" s="347"/>
      <c r="AH191" s="347"/>
      <c r="AI191" s="347"/>
      <c r="AJ191" s="347"/>
      <c r="AK191" s="360"/>
      <c r="AL191" s="347"/>
      <c r="AM191" s="347"/>
      <c r="AN191" s="347"/>
      <c r="AO191" s="360"/>
      <c r="AP191" s="347"/>
      <c r="AQ191" s="347"/>
      <c r="AR191" s="347"/>
      <c r="AS191" s="357"/>
    </row>
    <row r="192" spans="1:50" ht="15">
      <c r="A192" s="303"/>
      <c r="B192" s="335"/>
      <c r="C192" s="336"/>
      <c r="D192" s="337"/>
      <c r="E192" s="337"/>
      <c r="F192" s="337"/>
      <c r="G192" s="337"/>
      <c r="H192" s="337"/>
      <c r="I192" s="336"/>
      <c r="J192" s="336"/>
      <c r="K192" s="337"/>
      <c r="L192" s="337"/>
      <c r="M192" s="337"/>
      <c r="N192" s="336"/>
      <c r="O192" s="336"/>
      <c r="P192" s="338"/>
      <c r="Q192"/>
      <c r="R192" s="330"/>
      <c r="S192" s="331"/>
      <c r="T192" s="332"/>
      <c r="U192" s="344"/>
      <c r="V192" s="344"/>
      <c r="W192" s="344"/>
      <c r="X192" s="344"/>
      <c r="Y192" s="344"/>
      <c r="Z192" s="332"/>
      <c r="AA192" s="332"/>
      <c r="AB192" s="344"/>
      <c r="AC192" s="344"/>
      <c r="AD192" s="344"/>
      <c r="AE192" s="332"/>
      <c r="AG192" s="345"/>
      <c r="AH192" s="334"/>
      <c r="AI192" s="334"/>
      <c r="AJ192" s="334"/>
      <c r="AK192" s="334"/>
      <c r="AL192" s="334"/>
      <c r="AM192" s="334"/>
      <c r="AN192" s="334"/>
      <c r="AO192" s="334"/>
      <c r="AP192" s="334"/>
      <c r="AQ192" s="334"/>
      <c r="AR192" s="334"/>
    </row>
    <row r="193" spans="1:44" ht="15">
      <c r="A193" s="303"/>
      <c r="B193" s="335"/>
      <c r="C193" s="336"/>
      <c r="D193" s="337"/>
      <c r="E193" s="337"/>
      <c r="F193" s="337"/>
      <c r="G193" s="337"/>
      <c r="H193" s="337"/>
      <c r="I193" s="336"/>
      <c r="J193" s="336"/>
      <c r="K193" s="337"/>
      <c r="L193" s="337"/>
      <c r="M193" s="337"/>
      <c r="N193" s="336"/>
      <c r="O193" s="336"/>
      <c r="P193" s="338"/>
      <c r="Q193"/>
      <c r="R193" s="339"/>
      <c r="S193" s="340"/>
      <c r="T193" s="341"/>
      <c r="U193" s="342"/>
      <c r="V193" s="342"/>
      <c r="W193" s="342"/>
      <c r="X193" s="342"/>
      <c r="Y193" s="342"/>
      <c r="Z193" s="341"/>
      <c r="AA193" s="341"/>
      <c r="AB193" s="342"/>
      <c r="AC193" s="342"/>
      <c r="AD193" s="342"/>
      <c r="AE193" s="341"/>
      <c r="AG193" s="347"/>
      <c r="AH193" s="347"/>
      <c r="AI193" s="347"/>
      <c r="AJ193" s="347"/>
      <c r="AK193" s="347"/>
      <c r="AL193" s="347"/>
      <c r="AM193" s="347"/>
      <c r="AN193" s="347"/>
      <c r="AO193" s="347"/>
      <c r="AP193" s="347"/>
      <c r="AQ193" s="347"/>
      <c r="AR193" s="347"/>
    </row>
    <row r="194" spans="1:44" ht="15">
      <c r="A194" s="303"/>
      <c r="B194" s="335"/>
      <c r="C194" s="336"/>
      <c r="D194" s="337"/>
      <c r="E194" s="337"/>
      <c r="F194" s="337"/>
      <c r="G194" s="337"/>
      <c r="H194" s="337"/>
      <c r="I194" s="336"/>
      <c r="J194" s="336"/>
      <c r="K194" s="337"/>
      <c r="L194" s="337"/>
      <c r="M194" s="337"/>
      <c r="N194" s="336"/>
      <c r="O194" s="336"/>
      <c r="P194" s="338"/>
      <c r="Q194"/>
      <c r="R194" s="330"/>
      <c r="S194" s="331"/>
      <c r="T194" s="332"/>
      <c r="U194" s="344"/>
      <c r="V194" s="344"/>
      <c r="W194" s="344"/>
      <c r="X194" s="344"/>
      <c r="Y194" s="344"/>
      <c r="Z194" s="332"/>
      <c r="AA194" s="332"/>
      <c r="AB194" s="344"/>
      <c r="AC194" s="344"/>
      <c r="AD194" s="344"/>
      <c r="AE194" s="332"/>
      <c r="AG194" s="345"/>
      <c r="AH194" s="334"/>
      <c r="AI194" s="334"/>
      <c r="AJ194" s="334"/>
      <c r="AK194" s="334"/>
      <c r="AL194" s="334"/>
      <c r="AM194" s="334"/>
      <c r="AN194" s="334"/>
      <c r="AO194" s="334"/>
      <c r="AP194" s="334"/>
      <c r="AQ194" s="334"/>
      <c r="AR194" s="334"/>
    </row>
    <row r="195" spans="1:44" ht="15">
      <c r="A195" s="303"/>
      <c r="B195" s="335"/>
      <c r="C195" s="336"/>
      <c r="D195" s="337"/>
      <c r="E195" s="337"/>
      <c r="F195" s="337"/>
      <c r="G195" s="337"/>
      <c r="H195" s="337"/>
      <c r="I195" s="336"/>
      <c r="J195" s="336"/>
      <c r="K195" s="337"/>
      <c r="L195" s="337"/>
      <c r="M195" s="337"/>
      <c r="N195" s="336"/>
      <c r="O195" s="336"/>
      <c r="P195" s="338"/>
      <c r="Q195"/>
      <c r="R195" s="339"/>
      <c r="S195" s="340"/>
      <c r="T195" s="341"/>
      <c r="U195" s="342"/>
      <c r="V195" s="342"/>
      <c r="W195" s="342"/>
      <c r="X195" s="342"/>
      <c r="Y195" s="342"/>
      <c r="Z195" s="341"/>
      <c r="AA195" s="341"/>
      <c r="AB195" s="342"/>
      <c r="AC195" s="342"/>
      <c r="AD195" s="342"/>
      <c r="AE195" s="341"/>
      <c r="AG195" s="347"/>
      <c r="AH195" s="347"/>
      <c r="AI195" s="347"/>
      <c r="AJ195" s="347"/>
      <c r="AK195" s="347"/>
      <c r="AL195" s="347"/>
      <c r="AM195" s="347"/>
      <c r="AN195" s="347"/>
      <c r="AO195" s="347"/>
      <c r="AP195" s="347"/>
      <c r="AQ195" s="347"/>
      <c r="AR195" s="347"/>
    </row>
    <row r="196" spans="1:44" ht="15">
      <c r="A196" s="303"/>
      <c r="B196" s="335"/>
      <c r="C196" s="336"/>
      <c r="D196" s="337"/>
      <c r="E196" s="337"/>
      <c r="F196" s="337"/>
      <c r="G196" s="337"/>
      <c r="H196" s="337"/>
      <c r="I196" s="336"/>
      <c r="J196" s="336"/>
      <c r="K196" s="337"/>
      <c r="L196" s="337"/>
      <c r="M196" s="337"/>
      <c r="N196" s="336"/>
      <c r="O196" s="336"/>
      <c r="P196" s="338"/>
      <c r="Q196"/>
      <c r="R196" s="330"/>
      <c r="S196" s="331"/>
      <c r="T196" s="332"/>
      <c r="U196" s="344"/>
      <c r="V196" s="344"/>
      <c r="W196" s="344"/>
      <c r="X196" s="344"/>
      <c r="Y196" s="344"/>
      <c r="Z196" s="332"/>
      <c r="AA196" s="332"/>
      <c r="AB196" s="344"/>
      <c r="AC196" s="344"/>
      <c r="AD196" s="344"/>
      <c r="AE196" s="332"/>
      <c r="AG196" s="345"/>
      <c r="AH196" s="334"/>
      <c r="AI196" s="334"/>
      <c r="AJ196" s="334"/>
      <c r="AK196" s="334"/>
      <c r="AL196" s="334"/>
      <c r="AM196" s="334"/>
      <c r="AN196" s="334"/>
      <c r="AO196" s="334"/>
      <c r="AP196" s="334"/>
      <c r="AQ196" s="334"/>
      <c r="AR196" s="334"/>
    </row>
    <row r="197" spans="1:44" ht="15">
      <c r="A197" s="303"/>
      <c r="B197" s="335"/>
      <c r="C197" s="336"/>
      <c r="D197" s="337"/>
      <c r="E197" s="337"/>
      <c r="F197" s="337"/>
      <c r="G197" s="337"/>
      <c r="H197" s="337"/>
      <c r="I197" s="336"/>
      <c r="J197" s="336"/>
      <c r="K197" s="337"/>
      <c r="L197" s="337"/>
      <c r="M197" s="337"/>
      <c r="N197" s="336"/>
      <c r="O197" s="336"/>
      <c r="P197" s="338"/>
      <c r="Q197"/>
      <c r="R197" s="339"/>
      <c r="S197" s="340"/>
      <c r="T197" s="341"/>
      <c r="U197" s="342"/>
      <c r="V197" s="342"/>
      <c r="W197" s="342"/>
      <c r="X197" s="342"/>
      <c r="Y197" s="342"/>
      <c r="Z197" s="341"/>
      <c r="AA197" s="341"/>
      <c r="AB197" s="342"/>
      <c r="AC197" s="342"/>
      <c r="AD197" s="342"/>
      <c r="AE197" s="341"/>
      <c r="AG197" s="347"/>
      <c r="AH197" s="347"/>
      <c r="AI197" s="347"/>
      <c r="AJ197" s="347"/>
      <c r="AK197" s="364"/>
      <c r="AL197" s="347"/>
      <c r="AM197" s="347"/>
      <c r="AN197" s="347"/>
      <c r="AO197" s="347"/>
      <c r="AP197" s="347"/>
      <c r="AQ197" s="347"/>
      <c r="AR197" s="347"/>
    </row>
    <row r="198" spans="1:44" ht="15">
      <c r="A198" s="303"/>
      <c r="B198" s="335"/>
      <c r="C198" s="336"/>
      <c r="D198" s="337"/>
      <c r="E198" s="337"/>
      <c r="F198" s="337"/>
      <c r="G198" s="337"/>
      <c r="H198" s="337"/>
      <c r="I198" s="336"/>
      <c r="J198" s="336"/>
      <c r="K198" s="337"/>
      <c r="L198" s="337"/>
      <c r="M198" s="337"/>
      <c r="N198" s="336"/>
      <c r="O198" s="336"/>
      <c r="P198" s="338"/>
      <c r="Q198"/>
      <c r="R198" s="330"/>
      <c r="S198" s="331"/>
      <c r="T198" s="332"/>
      <c r="U198" s="344"/>
      <c r="V198" s="344"/>
      <c r="W198" s="344"/>
      <c r="X198" s="344"/>
      <c r="Y198" s="344"/>
      <c r="Z198" s="332"/>
      <c r="AA198" s="332"/>
      <c r="AB198" s="344"/>
      <c r="AC198" s="344"/>
      <c r="AD198" s="344"/>
      <c r="AE198" s="332"/>
      <c r="AG198" s="345"/>
      <c r="AH198" s="334"/>
      <c r="AI198" s="334"/>
      <c r="AJ198" s="334"/>
      <c r="AK198" s="334"/>
      <c r="AL198" s="334"/>
      <c r="AM198" s="334"/>
      <c r="AN198" s="334"/>
      <c r="AO198" s="334"/>
      <c r="AP198" s="334"/>
      <c r="AQ198" s="334"/>
      <c r="AR198" s="334"/>
    </row>
    <row r="199" spans="1:44" ht="15">
      <c r="A199" s="303"/>
      <c r="B199" s="335"/>
      <c r="C199" s="336"/>
      <c r="D199" s="337"/>
      <c r="E199" s="337"/>
      <c r="F199" s="337"/>
      <c r="G199" s="337"/>
      <c r="H199" s="337"/>
      <c r="I199" s="336"/>
      <c r="J199" s="336"/>
      <c r="K199" s="337"/>
      <c r="L199" s="337"/>
      <c r="M199" s="337"/>
      <c r="N199" s="336"/>
      <c r="O199" s="336"/>
      <c r="P199" s="338"/>
      <c r="Q199"/>
      <c r="R199" s="339"/>
      <c r="S199" s="340"/>
      <c r="T199" s="341"/>
      <c r="U199" s="342"/>
      <c r="V199" s="342"/>
      <c r="W199" s="342"/>
      <c r="X199" s="342"/>
      <c r="Y199" s="342"/>
      <c r="Z199" s="341"/>
      <c r="AA199" s="341"/>
      <c r="AB199" s="342"/>
      <c r="AC199" s="342"/>
      <c r="AD199" s="342"/>
      <c r="AE199" s="341"/>
      <c r="AG199" s="347"/>
      <c r="AH199" s="347"/>
      <c r="AI199" s="347"/>
      <c r="AJ199" s="347"/>
      <c r="AK199" s="347"/>
      <c r="AL199" s="347"/>
      <c r="AM199" s="347"/>
      <c r="AN199" s="347"/>
      <c r="AO199" s="347"/>
      <c r="AP199" s="347"/>
      <c r="AQ199" s="347"/>
      <c r="AR199" s="347"/>
    </row>
    <row r="200" spans="1:44" ht="15">
      <c r="A200" s="303"/>
      <c r="B200" s="335"/>
      <c r="C200" s="336"/>
      <c r="D200" s="337"/>
      <c r="E200" s="337"/>
      <c r="F200" s="337"/>
      <c r="G200" s="337"/>
      <c r="H200" s="337"/>
      <c r="I200" s="336"/>
      <c r="J200" s="336"/>
      <c r="K200" s="337"/>
      <c r="L200" s="337"/>
      <c r="M200" s="337"/>
      <c r="N200" s="336"/>
      <c r="O200" s="336"/>
      <c r="P200" s="338"/>
      <c r="Q200"/>
      <c r="R200" s="330"/>
      <c r="S200" s="331"/>
      <c r="T200" s="332"/>
      <c r="U200" s="344"/>
      <c r="V200" s="344"/>
      <c r="W200" s="344"/>
      <c r="X200" s="344"/>
      <c r="Y200" s="344"/>
      <c r="Z200" s="332"/>
      <c r="AA200" s="332"/>
      <c r="AB200" s="344"/>
      <c r="AC200" s="344"/>
      <c r="AD200" s="344"/>
      <c r="AE200" s="332"/>
      <c r="AG200" s="345"/>
      <c r="AH200" s="334"/>
      <c r="AI200" s="334"/>
      <c r="AJ200" s="334"/>
      <c r="AK200" s="334"/>
      <c r="AL200" s="334"/>
      <c r="AM200" s="334"/>
      <c r="AN200" s="334"/>
      <c r="AO200" s="334"/>
      <c r="AP200" s="334"/>
      <c r="AQ200" s="334"/>
      <c r="AR200" s="334"/>
    </row>
    <row r="201" spans="1:44" ht="15">
      <c r="A201" s="303"/>
      <c r="B201" s="335"/>
      <c r="C201" s="336"/>
      <c r="D201" s="337"/>
      <c r="E201" s="337"/>
      <c r="F201" s="337"/>
      <c r="G201" s="337"/>
      <c r="H201" s="337"/>
      <c r="I201" s="336"/>
      <c r="J201" s="336"/>
      <c r="K201" s="337"/>
      <c r="L201" s="337"/>
      <c r="M201" s="337"/>
      <c r="N201" s="336"/>
      <c r="O201" s="336"/>
      <c r="P201" s="338"/>
      <c r="Q201"/>
      <c r="R201" s="339"/>
      <c r="S201" s="340"/>
      <c r="T201" s="341"/>
      <c r="U201" s="342"/>
      <c r="V201" s="342"/>
      <c r="W201" s="342"/>
      <c r="X201" s="342"/>
      <c r="Y201" s="342"/>
      <c r="Z201" s="341"/>
      <c r="AA201" s="341"/>
      <c r="AB201" s="342"/>
      <c r="AC201" s="342"/>
      <c r="AD201" s="342"/>
      <c r="AE201" s="341"/>
      <c r="AG201" s="347"/>
      <c r="AH201" s="347"/>
      <c r="AI201" s="347"/>
      <c r="AJ201" s="347"/>
      <c r="AK201" s="347"/>
      <c r="AL201" s="347"/>
      <c r="AM201" s="347"/>
      <c r="AN201" s="347"/>
      <c r="AO201" s="347"/>
      <c r="AP201" s="347"/>
      <c r="AQ201" s="347"/>
      <c r="AR201" s="347"/>
    </row>
    <row r="202" spans="1:44" ht="15">
      <c r="A202" s="303"/>
      <c r="B202" s="335"/>
      <c r="C202" s="336"/>
      <c r="D202" s="337"/>
      <c r="E202" s="337"/>
      <c r="F202" s="337"/>
      <c r="G202" s="337"/>
      <c r="H202" s="337"/>
      <c r="I202" s="336"/>
      <c r="J202" s="336"/>
      <c r="K202" s="337"/>
      <c r="L202" s="337"/>
      <c r="M202" s="337"/>
      <c r="N202" s="336"/>
      <c r="O202" s="336"/>
      <c r="P202" s="338"/>
      <c r="Q202"/>
      <c r="R202" s="330"/>
      <c r="S202" s="331"/>
      <c r="T202" s="332"/>
      <c r="U202" s="344"/>
      <c r="V202" s="344"/>
      <c r="W202" s="344"/>
      <c r="X202" s="344"/>
      <c r="Y202" s="344"/>
      <c r="Z202" s="332"/>
      <c r="AA202" s="332"/>
      <c r="AB202" s="344"/>
      <c r="AC202" s="344"/>
      <c r="AD202" s="344"/>
      <c r="AE202" s="332"/>
      <c r="AG202" s="345"/>
      <c r="AH202" s="349"/>
      <c r="AI202" s="349"/>
      <c r="AJ202" s="349"/>
      <c r="AK202" s="349"/>
      <c r="AL202" s="349"/>
      <c r="AM202" s="349"/>
      <c r="AN202" s="349"/>
      <c r="AO202" s="349"/>
      <c r="AP202" s="349"/>
      <c r="AQ202" s="349"/>
      <c r="AR202" s="349"/>
    </row>
    <row r="203" spans="1:44" ht="15.75" thickBot="1">
      <c r="A203" s="303"/>
      <c r="B203" s="335"/>
      <c r="C203" s="336"/>
      <c r="D203" s="337"/>
      <c r="E203" s="337"/>
      <c r="F203" s="337"/>
      <c r="G203" s="337"/>
      <c r="H203" s="337"/>
      <c r="I203" s="336"/>
      <c r="J203" s="336"/>
      <c r="K203" s="337"/>
      <c r="L203" s="337"/>
      <c r="M203" s="337"/>
      <c r="N203" s="336"/>
      <c r="O203" s="336"/>
      <c r="P203" s="338"/>
      <c r="Q203"/>
      <c r="R203" s="350"/>
      <c r="S203" s="351"/>
      <c r="T203" s="352"/>
      <c r="U203" s="353"/>
      <c r="V203" s="353"/>
      <c r="W203" s="353"/>
      <c r="X203" s="353"/>
      <c r="Y203" s="353"/>
      <c r="Z203" s="352"/>
      <c r="AA203" s="352"/>
      <c r="AB203" s="353"/>
      <c r="AC203" s="353"/>
      <c r="AD203" s="353"/>
      <c r="AE203" s="352"/>
      <c r="AF203" s="354"/>
      <c r="AG203" s="355"/>
      <c r="AH203" s="355"/>
      <c r="AI203" s="355"/>
      <c r="AJ203" s="355"/>
      <c r="AK203" s="355"/>
      <c r="AL203" s="355"/>
      <c r="AM203" s="355"/>
      <c r="AN203" s="355"/>
      <c r="AO203" s="361"/>
      <c r="AP203" s="355"/>
      <c r="AQ203" s="355"/>
      <c r="AR203" s="355"/>
    </row>
    <row r="204" spans="1:44" ht="15">
      <c r="A204" s="317"/>
      <c r="B204" s="298"/>
      <c r="C204" s="327"/>
      <c r="D204" s="328"/>
      <c r="E204" s="328"/>
      <c r="F204" s="328"/>
      <c r="G204" s="328"/>
      <c r="H204" s="328"/>
      <c r="I204" s="327"/>
      <c r="J204" s="327"/>
      <c r="K204" s="328"/>
      <c r="L204" s="328"/>
      <c r="M204" s="328"/>
      <c r="N204" s="327"/>
      <c r="O204" s="327"/>
      <c r="P204" s="329"/>
      <c r="Q204"/>
      <c r="R204" s="330"/>
      <c r="S204" s="331"/>
      <c r="T204" s="332"/>
      <c r="U204" s="344"/>
      <c r="V204" s="344"/>
      <c r="W204" s="344"/>
      <c r="X204" s="344"/>
      <c r="Y204" s="344"/>
      <c r="Z204" s="332"/>
      <c r="AA204" s="332"/>
      <c r="AB204" s="344"/>
      <c r="AC204" s="344"/>
      <c r="AD204" s="344"/>
      <c r="AE204" s="332"/>
      <c r="AG204" s="334"/>
      <c r="AH204" s="334"/>
      <c r="AI204" s="334"/>
      <c r="AJ204" s="334"/>
      <c r="AK204" s="334"/>
      <c r="AL204" s="334"/>
      <c r="AM204" s="334"/>
      <c r="AN204" s="334"/>
      <c r="AO204" s="334"/>
      <c r="AP204" s="334"/>
      <c r="AQ204" s="334"/>
      <c r="AR204" s="334"/>
    </row>
    <row r="205" spans="1:44" ht="15">
      <c r="A205" s="303"/>
      <c r="B205" s="335"/>
      <c r="C205" s="336"/>
      <c r="D205" s="337"/>
      <c r="E205" s="337"/>
      <c r="F205" s="337"/>
      <c r="G205" s="337"/>
      <c r="H205" s="337"/>
      <c r="I205" s="336"/>
      <c r="J205" s="336"/>
      <c r="K205" s="337"/>
      <c r="L205" s="337"/>
      <c r="M205" s="337"/>
      <c r="N205" s="336"/>
      <c r="O205" s="336"/>
      <c r="P205" s="338"/>
      <c r="Q205"/>
      <c r="R205" s="339"/>
      <c r="S205" s="340"/>
      <c r="T205" s="341"/>
      <c r="U205" s="342"/>
      <c r="V205" s="342"/>
      <c r="W205" s="342"/>
      <c r="X205" s="342"/>
      <c r="Y205" s="342"/>
      <c r="Z205" s="341"/>
      <c r="AA205" s="341"/>
      <c r="AB205" s="342"/>
      <c r="AC205" s="342"/>
      <c r="AD205" s="342"/>
      <c r="AE205" s="341"/>
      <c r="AG205" s="343"/>
      <c r="AH205" s="343"/>
      <c r="AI205" s="343"/>
      <c r="AJ205" s="343"/>
      <c r="AK205" s="343"/>
      <c r="AL205" s="343"/>
      <c r="AM205" s="343"/>
      <c r="AN205" s="343"/>
      <c r="AO205" s="343"/>
      <c r="AP205" s="343"/>
      <c r="AQ205" s="343"/>
      <c r="AR205" s="343"/>
    </row>
    <row r="206" spans="1:44" ht="15">
      <c r="A206" s="303"/>
      <c r="B206" s="335"/>
      <c r="C206" s="336"/>
      <c r="D206" s="337"/>
      <c r="E206" s="337"/>
      <c r="F206" s="337"/>
      <c r="G206" s="337"/>
      <c r="H206" s="337"/>
      <c r="I206" s="336"/>
      <c r="J206" s="336"/>
      <c r="K206" s="337"/>
      <c r="L206" s="337"/>
      <c r="M206" s="337"/>
      <c r="N206" s="336"/>
      <c r="O206" s="336"/>
      <c r="P206" s="338"/>
      <c r="Q206"/>
      <c r="R206" s="330"/>
      <c r="S206" s="331"/>
      <c r="T206" s="332"/>
      <c r="U206" s="344"/>
      <c r="V206" s="344"/>
      <c r="W206" s="344"/>
      <c r="X206" s="344"/>
      <c r="Y206" s="344"/>
      <c r="Z206" s="332"/>
      <c r="AA206" s="332"/>
      <c r="AB206" s="344"/>
      <c r="AC206" s="344"/>
      <c r="AD206" s="344"/>
      <c r="AE206" s="332"/>
      <c r="AG206" s="345"/>
      <c r="AH206" s="334"/>
      <c r="AI206" s="334"/>
      <c r="AJ206" s="334"/>
      <c r="AK206" s="334"/>
      <c r="AL206" s="334"/>
      <c r="AM206" s="334"/>
      <c r="AN206" s="334"/>
      <c r="AO206" s="334"/>
      <c r="AP206" s="334"/>
      <c r="AQ206" s="334"/>
      <c r="AR206" s="334"/>
    </row>
    <row r="207" spans="1:44" ht="15">
      <c r="A207" s="303"/>
      <c r="B207" s="335"/>
      <c r="C207" s="336"/>
      <c r="D207" s="337"/>
      <c r="E207" s="337"/>
      <c r="F207" s="337"/>
      <c r="G207" s="337"/>
      <c r="H207" s="337"/>
      <c r="I207" s="336"/>
      <c r="J207" s="336"/>
      <c r="K207" s="337"/>
      <c r="L207" s="337"/>
      <c r="M207" s="337"/>
      <c r="N207" s="336"/>
      <c r="O207" s="336"/>
      <c r="P207" s="338"/>
      <c r="Q207"/>
      <c r="R207" s="339"/>
      <c r="S207" s="340"/>
      <c r="T207" s="341"/>
      <c r="U207" s="342"/>
      <c r="V207" s="342"/>
      <c r="W207" s="342"/>
      <c r="X207" s="342"/>
      <c r="Y207" s="342"/>
      <c r="Z207" s="341"/>
      <c r="AA207" s="341"/>
      <c r="AB207" s="342"/>
      <c r="AC207" s="342"/>
      <c r="AD207" s="342"/>
      <c r="AE207" s="341"/>
      <c r="AG207" s="347"/>
      <c r="AH207" s="347"/>
      <c r="AI207" s="347"/>
      <c r="AJ207" s="347"/>
      <c r="AK207" s="347"/>
      <c r="AL207" s="347"/>
      <c r="AM207" s="347"/>
      <c r="AN207" s="347"/>
      <c r="AO207" s="347"/>
      <c r="AP207" s="347"/>
      <c r="AQ207" s="347"/>
      <c r="AR207" s="347"/>
    </row>
    <row r="208" spans="1:44" ht="15">
      <c r="A208" s="303"/>
      <c r="B208" s="335"/>
      <c r="C208" s="336"/>
      <c r="D208" s="337"/>
      <c r="E208" s="337"/>
      <c r="F208" s="337"/>
      <c r="G208" s="337"/>
      <c r="H208" s="337"/>
      <c r="I208" s="336"/>
      <c r="J208" s="336"/>
      <c r="K208" s="337"/>
      <c r="L208" s="337"/>
      <c r="M208" s="337"/>
      <c r="N208" s="336"/>
      <c r="O208" s="336"/>
      <c r="P208" s="338"/>
      <c r="Q208"/>
      <c r="R208" s="330"/>
      <c r="S208" s="331"/>
      <c r="T208" s="332"/>
      <c r="U208" s="344"/>
      <c r="V208" s="344"/>
      <c r="W208" s="344"/>
      <c r="X208" s="344"/>
      <c r="Y208" s="344"/>
      <c r="Z208" s="332"/>
      <c r="AA208" s="332"/>
      <c r="AB208" s="344"/>
      <c r="AC208" s="344"/>
      <c r="AD208" s="344"/>
      <c r="AE208" s="332"/>
      <c r="AG208" s="345"/>
      <c r="AH208" s="334"/>
      <c r="AI208" s="334"/>
      <c r="AJ208" s="334"/>
      <c r="AK208" s="334"/>
      <c r="AL208" s="334"/>
      <c r="AM208" s="334"/>
      <c r="AN208" s="334"/>
      <c r="AO208" s="334"/>
      <c r="AP208" s="334"/>
      <c r="AQ208" s="334"/>
      <c r="AR208" s="334"/>
    </row>
    <row r="209" spans="1:44" ht="15">
      <c r="A209" s="303"/>
      <c r="B209" s="335"/>
      <c r="C209" s="336"/>
      <c r="D209" s="337"/>
      <c r="E209" s="337"/>
      <c r="F209" s="337"/>
      <c r="G209" s="337"/>
      <c r="H209" s="337"/>
      <c r="I209" s="336"/>
      <c r="J209" s="336"/>
      <c r="K209" s="337"/>
      <c r="L209" s="337"/>
      <c r="M209" s="337"/>
      <c r="N209" s="336"/>
      <c r="O209" s="336"/>
      <c r="P209" s="338"/>
      <c r="Q209"/>
      <c r="R209" s="339"/>
      <c r="S209" s="340"/>
      <c r="T209" s="341"/>
      <c r="U209" s="342"/>
      <c r="V209" s="342"/>
      <c r="W209" s="342"/>
      <c r="X209" s="342"/>
      <c r="Y209" s="342"/>
      <c r="Z209" s="341"/>
      <c r="AA209" s="341"/>
      <c r="AB209" s="342"/>
      <c r="AC209" s="342"/>
      <c r="AD209" s="342"/>
      <c r="AE209" s="341"/>
      <c r="AG209" s="347"/>
      <c r="AH209" s="347"/>
      <c r="AI209" s="347"/>
      <c r="AJ209" s="347"/>
      <c r="AK209" s="347"/>
      <c r="AL209" s="347"/>
      <c r="AM209" s="347"/>
      <c r="AN209" s="347"/>
      <c r="AO209" s="347"/>
      <c r="AP209" s="347"/>
      <c r="AQ209" s="347"/>
      <c r="AR209" s="347"/>
    </row>
    <row r="210" spans="1:44" ht="15">
      <c r="A210" s="303"/>
      <c r="B210" s="335"/>
      <c r="C210" s="336"/>
      <c r="D210" s="337"/>
      <c r="E210" s="337"/>
      <c r="F210" s="337"/>
      <c r="G210" s="337"/>
      <c r="H210" s="337"/>
      <c r="I210" s="336"/>
      <c r="J210" s="336"/>
      <c r="K210" s="337"/>
      <c r="L210" s="337"/>
      <c r="M210" s="337"/>
      <c r="N210" s="336"/>
      <c r="O210" s="336"/>
      <c r="P210" s="338"/>
      <c r="Q210"/>
      <c r="R210" s="330"/>
      <c r="S210" s="331"/>
      <c r="T210" s="332"/>
      <c r="U210" s="344"/>
      <c r="V210" s="344"/>
      <c r="W210" s="344"/>
      <c r="X210" s="344"/>
      <c r="Y210" s="344"/>
      <c r="Z210" s="332"/>
      <c r="AA210" s="332"/>
      <c r="AB210" s="344"/>
      <c r="AC210" s="344"/>
      <c r="AD210" s="344"/>
      <c r="AE210" s="332"/>
      <c r="AG210" s="345"/>
      <c r="AH210" s="334"/>
      <c r="AI210" s="334"/>
      <c r="AJ210" s="334"/>
      <c r="AK210" s="334"/>
      <c r="AL210" s="334"/>
      <c r="AM210" s="334"/>
      <c r="AN210" s="334"/>
      <c r="AO210" s="334"/>
      <c r="AP210" s="334"/>
      <c r="AQ210" s="334"/>
      <c r="AR210" s="334"/>
    </row>
    <row r="211" spans="1:44" ht="15">
      <c r="A211" s="303"/>
      <c r="B211" s="335"/>
      <c r="C211" s="336"/>
      <c r="D211" s="337"/>
      <c r="E211" s="337"/>
      <c r="F211" s="337"/>
      <c r="G211" s="337"/>
      <c r="H211" s="337"/>
      <c r="I211" s="336"/>
      <c r="J211" s="336"/>
      <c r="K211" s="337"/>
      <c r="L211" s="337"/>
      <c r="M211" s="337"/>
      <c r="N211" s="336"/>
      <c r="O211" s="336"/>
      <c r="P211" s="338"/>
      <c r="Q211"/>
      <c r="R211" s="339"/>
      <c r="S211" s="340"/>
      <c r="T211" s="341"/>
      <c r="U211" s="342"/>
      <c r="V211" s="342"/>
      <c r="W211" s="342"/>
      <c r="X211" s="342"/>
      <c r="Y211" s="342"/>
      <c r="Z211" s="341"/>
      <c r="AA211" s="341"/>
      <c r="AB211" s="342"/>
      <c r="AC211" s="342"/>
      <c r="AD211" s="342"/>
      <c r="AE211" s="341"/>
      <c r="AG211" s="347"/>
      <c r="AH211" s="347"/>
      <c r="AI211" s="347"/>
      <c r="AJ211" s="347"/>
      <c r="AK211" s="347"/>
      <c r="AL211" s="347"/>
      <c r="AM211" s="347"/>
      <c r="AN211" s="347"/>
      <c r="AO211" s="347"/>
      <c r="AP211" s="347"/>
      <c r="AQ211" s="347"/>
      <c r="AR211" s="347"/>
    </row>
    <row r="212" spans="1:44" ht="15">
      <c r="A212" s="303"/>
      <c r="B212" s="335"/>
      <c r="C212" s="336"/>
      <c r="D212" s="337"/>
      <c r="E212" s="337"/>
      <c r="F212" s="337"/>
      <c r="G212" s="337"/>
      <c r="H212" s="337"/>
      <c r="I212" s="336"/>
      <c r="J212" s="336"/>
      <c r="K212" s="337"/>
      <c r="L212" s="337"/>
      <c r="M212" s="337"/>
      <c r="N212" s="336"/>
      <c r="O212" s="336"/>
      <c r="P212" s="338"/>
      <c r="Q212"/>
      <c r="R212" s="330"/>
      <c r="S212" s="331"/>
      <c r="T212" s="332"/>
      <c r="U212" s="344"/>
      <c r="V212" s="344"/>
      <c r="W212" s="344"/>
      <c r="X212" s="344"/>
      <c r="Y212" s="344"/>
      <c r="Z212" s="332"/>
      <c r="AA212" s="332"/>
      <c r="AB212" s="344"/>
      <c r="AC212" s="344"/>
      <c r="AD212" s="344"/>
      <c r="AE212" s="332"/>
      <c r="AG212" s="345"/>
      <c r="AH212" s="334"/>
      <c r="AI212" s="334"/>
      <c r="AJ212" s="334"/>
      <c r="AK212" s="334"/>
      <c r="AL212" s="334"/>
      <c r="AM212" s="334"/>
      <c r="AN212" s="334"/>
      <c r="AO212" s="334"/>
      <c r="AP212" s="334"/>
      <c r="AQ212" s="334"/>
      <c r="AR212" s="334"/>
    </row>
    <row r="213" spans="1:44" ht="15">
      <c r="A213" s="303"/>
      <c r="B213" s="335"/>
      <c r="C213" s="336"/>
      <c r="D213" s="337"/>
      <c r="E213" s="337"/>
      <c r="F213" s="337"/>
      <c r="G213" s="337"/>
      <c r="H213" s="337"/>
      <c r="I213" s="336"/>
      <c r="J213" s="336"/>
      <c r="K213" s="337"/>
      <c r="L213" s="337"/>
      <c r="M213" s="337"/>
      <c r="N213" s="336"/>
      <c r="O213" s="336"/>
      <c r="P213" s="338"/>
      <c r="Q213"/>
      <c r="R213" s="339"/>
      <c r="S213" s="340"/>
      <c r="T213" s="341"/>
      <c r="U213" s="342"/>
      <c r="V213" s="342"/>
      <c r="W213" s="342"/>
      <c r="X213" s="342"/>
      <c r="Y213" s="342"/>
      <c r="Z213" s="341"/>
      <c r="AA213" s="341"/>
      <c r="AB213" s="342"/>
      <c r="AC213" s="342"/>
      <c r="AD213" s="342"/>
      <c r="AE213" s="341"/>
      <c r="AG213" s="347"/>
      <c r="AH213" s="347"/>
      <c r="AI213" s="347"/>
      <c r="AJ213" s="347"/>
      <c r="AK213" s="347"/>
      <c r="AL213" s="347"/>
      <c r="AM213" s="347"/>
      <c r="AN213" s="347"/>
      <c r="AO213" s="347"/>
      <c r="AP213" s="347"/>
      <c r="AQ213" s="347"/>
      <c r="AR213" s="347"/>
    </row>
    <row r="214" spans="1:44" ht="15">
      <c r="A214" s="303"/>
      <c r="B214" s="335"/>
      <c r="C214" s="336"/>
      <c r="D214" s="337"/>
      <c r="E214" s="337"/>
      <c r="F214" s="337"/>
      <c r="G214" s="337"/>
      <c r="H214" s="337"/>
      <c r="I214" s="336"/>
      <c r="J214" s="336"/>
      <c r="K214" s="337"/>
      <c r="L214" s="337"/>
      <c r="M214" s="337"/>
      <c r="N214" s="336"/>
      <c r="O214" s="336"/>
      <c r="P214" s="338"/>
      <c r="Q214"/>
      <c r="R214" s="330"/>
      <c r="S214" s="331"/>
      <c r="T214" s="332"/>
      <c r="U214" s="344"/>
      <c r="V214" s="344"/>
      <c r="W214" s="344"/>
      <c r="X214" s="344"/>
      <c r="Y214" s="344"/>
      <c r="Z214" s="332"/>
      <c r="AA214" s="332"/>
      <c r="AB214" s="344"/>
      <c r="AC214" s="344"/>
      <c r="AD214" s="344"/>
      <c r="AE214" s="332"/>
      <c r="AG214" s="345"/>
      <c r="AH214" s="334"/>
      <c r="AI214" s="334"/>
      <c r="AJ214" s="334"/>
      <c r="AK214" s="334"/>
      <c r="AL214" s="334"/>
      <c r="AM214" s="334"/>
      <c r="AN214" s="334"/>
      <c r="AO214" s="334"/>
      <c r="AP214" s="334"/>
      <c r="AQ214" s="334"/>
      <c r="AR214" s="334"/>
    </row>
    <row r="215" spans="1:44" ht="15">
      <c r="A215" s="303"/>
      <c r="B215" s="335"/>
      <c r="C215" s="336"/>
      <c r="D215" s="337"/>
      <c r="E215" s="337"/>
      <c r="F215" s="337"/>
      <c r="G215" s="337"/>
      <c r="H215" s="337"/>
      <c r="I215" s="336"/>
      <c r="J215" s="336"/>
      <c r="K215" s="337"/>
      <c r="L215" s="337"/>
      <c r="M215" s="337"/>
      <c r="N215" s="336"/>
      <c r="O215" s="336"/>
      <c r="P215" s="338"/>
      <c r="Q215"/>
      <c r="R215" s="339"/>
      <c r="S215" s="340"/>
      <c r="T215" s="341"/>
      <c r="U215" s="342"/>
      <c r="V215" s="342"/>
      <c r="W215" s="342"/>
      <c r="X215" s="342"/>
      <c r="Y215" s="342"/>
      <c r="Z215" s="341"/>
      <c r="AA215" s="341"/>
      <c r="AB215" s="342"/>
      <c r="AC215" s="342"/>
      <c r="AD215" s="342"/>
      <c r="AE215" s="341"/>
      <c r="AG215" s="347"/>
      <c r="AH215" s="347"/>
      <c r="AI215" s="347"/>
      <c r="AJ215" s="347"/>
      <c r="AK215" s="347"/>
      <c r="AL215" s="347"/>
      <c r="AM215" s="347"/>
      <c r="AN215" s="347"/>
      <c r="AO215" s="347"/>
      <c r="AP215" s="347"/>
      <c r="AQ215" s="347"/>
      <c r="AR215" s="347"/>
    </row>
    <row r="216" spans="1:44" ht="15">
      <c r="A216" s="303"/>
      <c r="B216" s="335"/>
      <c r="C216" s="336"/>
      <c r="D216" s="337"/>
      <c r="E216" s="337"/>
      <c r="F216" s="337"/>
      <c r="G216" s="337"/>
      <c r="H216" s="337"/>
      <c r="I216" s="336"/>
      <c r="J216" s="336"/>
      <c r="K216" s="337"/>
      <c r="L216" s="337"/>
      <c r="M216" s="337"/>
      <c r="N216" s="336"/>
      <c r="O216" s="336"/>
      <c r="P216" s="338"/>
      <c r="Q216"/>
      <c r="R216" s="330"/>
      <c r="S216" s="331"/>
      <c r="T216" s="332"/>
      <c r="U216" s="344"/>
      <c r="V216" s="344"/>
      <c r="W216" s="344"/>
      <c r="X216" s="344"/>
      <c r="Y216" s="344"/>
      <c r="Z216" s="332"/>
      <c r="AA216" s="332"/>
      <c r="AB216" s="344"/>
      <c r="AC216" s="344"/>
      <c r="AD216" s="344"/>
      <c r="AE216" s="332"/>
      <c r="AG216" s="345"/>
      <c r="AH216" s="334"/>
      <c r="AI216" s="334"/>
      <c r="AJ216" s="334"/>
      <c r="AK216" s="334"/>
      <c r="AL216" s="334"/>
      <c r="AM216" s="334"/>
      <c r="AN216" s="334"/>
      <c r="AO216" s="334"/>
      <c r="AP216" s="334"/>
      <c r="AQ216" s="334"/>
      <c r="AR216" s="334"/>
    </row>
    <row r="217" spans="1:44" ht="15">
      <c r="A217" s="303"/>
      <c r="B217" s="335"/>
      <c r="C217" s="336"/>
      <c r="D217" s="337"/>
      <c r="E217" s="337"/>
      <c r="F217" s="337"/>
      <c r="G217" s="337"/>
      <c r="H217" s="337"/>
      <c r="I217" s="336"/>
      <c r="J217" s="336"/>
      <c r="K217" s="337"/>
      <c r="L217" s="337"/>
      <c r="M217" s="337"/>
      <c r="N217" s="336"/>
      <c r="O217" s="336"/>
      <c r="P217" s="338"/>
      <c r="Q217"/>
      <c r="R217" s="339"/>
      <c r="S217" s="340"/>
      <c r="T217" s="341"/>
      <c r="U217" s="342"/>
      <c r="V217" s="342"/>
      <c r="W217" s="342"/>
      <c r="X217" s="342"/>
      <c r="Y217" s="342"/>
      <c r="Z217" s="341"/>
      <c r="AA217" s="341"/>
      <c r="AB217" s="342"/>
      <c r="AC217" s="342"/>
      <c r="AD217" s="342"/>
      <c r="AE217" s="341"/>
      <c r="AG217" s="347"/>
      <c r="AH217" s="347"/>
      <c r="AI217" s="347"/>
      <c r="AJ217" s="347"/>
      <c r="AK217" s="347"/>
      <c r="AL217" s="347"/>
      <c r="AM217" s="347"/>
      <c r="AN217" s="347"/>
      <c r="AO217" s="347"/>
      <c r="AP217" s="347"/>
      <c r="AQ217" s="347"/>
      <c r="AR217" s="347"/>
    </row>
    <row r="218" spans="1:44" ht="15">
      <c r="A218" s="303"/>
      <c r="B218" s="335"/>
      <c r="C218" s="336"/>
      <c r="D218" s="337"/>
      <c r="E218" s="337"/>
      <c r="F218" s="337"/>
      <c r="G218" s="337"/>
      <c r="H218" s="337"/>
      <c r="I218" s="336"/>
      <c r="J218" s="336"/>
      <c r="K218" s="337"/>
      <c r="L218" s="337"/>
      <c r="M218" s="337"/>
      <c r="N218" s="336"/>
      <c r="O218" s="336"/>
      <c r="P218" s="338"/>
      <c r="Q218"/>
      <c r="R218" s="330"/>
      <c r="S218" s="331"/>
      <c r="T218" s="332"/>
      <c r="U218" s="344"/>
      <c r="V218" s="344"/>
      <c r="W218" s="344"/>
      <c r="X218" s="344"/>
      <c r="Y218" s="344"/>
      <c r="Z218" s="332"/>
      <c r="AA218" s="332"/>
      <c r="AB218" s="344"/>
      <c r="AC218" s="344"/>
      <c r="AD218" s="344"/>
      <c r="AE218" s="332"/>
      <c r="AG218" s="345"/>
      <c r="AH218" s="334"/>
      <c r="AI218" s="334"/>
      <c r="AJ218" s="334"/>
      <c r="AK218" s="334"/>
      <c r="AL218" s="334"/>
      <c r="AM218" s="334"/>
      <c r="AN218" s="334"/>
      <c r="AO218" s="334"/>
      <c r="AP218" s="334"/>
      <c r="AQ218" s="334"/>
      <c r="AR218" s="334"/>
    </row>
    <row r="219" spans="1:44" ht="15">
      <c r="A219" s="303"/>
      <c r="B219" s="335"/>
      <c r="C219" s="336"/>
      <c r="D219" s="337"/>
      <c r="E219" s="337"/>
      <c r="F219" s="337"/>
      <c r="G219" s="337"/>
      <c r="H219" s="337"/>
      <c r="I219" s="336"/>
      <c r="J219" s="336"/>
      <c r="K219" s="337"/>
      <c r="L219" s="337"/>
      <c r="M219" s="337"/>
      <c r="N219" s="336"/>
      <c r="O219" s="336"/>
      <c r="P219" s="338"/>
      <c r="Q219"/>
      <c r="R219" s="339"/>
      <c r="S219" s="340"/>
      <c r="T219" s="341"/>
      <c r="U219" s="342"/>
      <c r="V219" s="342"/>
      <c r="W219" s="342"/>
      <c r="X219" s="342"/>
      <c r="Y219" s="342"/>
      <c r="Z219" s="341"/>
      <c r="AA219" s="341"/>
      <c r="AB219" s="342"/>
      <c r="AC219" s="342"/>
      <c r="AD219" s="342"/>
      <c r="AE219" s="341"/>
      <c r="AG219" s="347"/>
      <c r="AH219" s="347"/>
      <c r="AI219" s="347"/>
      <c r="AJ219" s="347"/>
      <c r="AK219" s="347"/>
      <c r="AL219" s="347"/>
      <c r="AM219" s="347"/>
      <c r="AN219" s="347"/>
      <c r="AO219" s="347"/>
      <c r="AP219" s="347"/>
      <c r="AQ219" s="347"/>
      <c r="AR219" s="347"/>
    </row>
    <row r="220" spans="1:44" ht="15">
      <c r="A220" s="303"/>
      <c r="B220" s="335"/>
      <c r="C220" s="336"/>
      <c r="D220" s="337"/>
      <c r="E220" s="337"/>
      <c r="F220" s="337"/>
      <c r="G220" s="337"/>
      <c r="H220" s="337"/>
      <c r="I220" s="336"/>
      <c r="J220" s="336"/>
      <c r="K220" s="337"/>
      <c r="L220" s="337"/>
      <c r="M220" s="337"/>
      <c r="N220" s="336"/>
      <c r="O220" s="336"/>
      <c r="P220" s="338"/>
      <c r="Q220"/>
      <c r="R220" s="330"/>
      <c r="S220" s="331"/>
      <c r="T220" s="332"/>
      <c r="U220" s="344"/>
      <c r="V220" s="344"/>
      <c r="W220" s="344"/>
      <c r="X220" s="344"/>
      <c r="Y220" s="344"/>
      <c r="Z220" s="332"/>
      <c r="AA220" s="332"/>
      <c r="AB220" s="344"/>
      <c r="AC220" s="344"/>
      <c r="AD220" s="344"/>
      <c r="AE220" s="332"/>
      <c r="AG220" s="345"/>
      <c r="AH220" s="334"/>
      <c r="AI220" s="334"/>
      <c r="AJ220" s="334"/>
      <c r="AK220" s="334"/>
      <c r="AL220" s="334"/>
      <c r="AM220" s="334"/>
      <c r="AN220" s="334"/>
      <c r="AO220" s="334"/>
      <c r="AP220" s="334"/>
      <c r="AQ220" s="334"/>
      <c r="AR220" s="334"/>
    </row>
    <row r="221" spans="1:44" ht="15">
      <c r="A221" s="303"/>
      <c r="B221" s="335"/>
      <c r="C221" s="336"/>
      <c r="D221" s="337"/>
      <c r="E221" s="337"/>
      <c r="F221" s="337"/>
      <c r="G221" s="337"/>
      <c r="H221" s="337"/>
      <c r="I221" s="336"/>
      <c r="J221" s="336"/>
      <c r="K221" s="337"/>
      <c r="L221" s="337"/>
      <c r="M221" s="337"/>
      <c r="N221" s="336"/>
      <c r="O221" s="336"/>
      <c r="P221" s="338"/>
      <c r="Q221"/>
      <c r="R221" s="339"/>
      <c r="S221" s="340"/>
      <c r="T221" s="341"/>
      <c r="U221" s="342"/>
      <c r="V221" s="342"/>
      <c r="W221" s="342"/>
      <c r="X221" s="342"/>
      <c r="Y221" s="342"/>
      <c r="Z221" s="341"/>
      <c r="AA221" s="341"/>
      <c r="AB221" s="342"/>
      <c r="AC221" s="342"/>
      <c r="AD221" s="342"/>
      <c r="AE221" s="341"/>
      <c r="AG221" s="347"/>
      <c r="AH221" s="347"/>
      <c r="AI221" s="347"/>
      <c r="AJ221" s="347"/>
      <c r="AK221" s="347"/>
      <c r="AL221" s="347"/>
      <c r="AM221" s="347"/>
      <c r="AN221" s="347"/>
      <c r="AO221" s="347"/>
      <c r="AP221" s="347"/>
      <c r="AQ221" s="347"/>
      <c r="AR221" s="347"/>
    </row>
    <row r="222" spans="1:44" ht="15">
      <c r="A222" s="303"/>
      <c r="B222" s="335"/>
      <c r="C222" s="336"/>
      <c r="D222" s="337"/>
      <c r="E222" s="337"/>
      <c r="F222" s="337"/>
      <c r="G222" s="337"/>
      <c r="H222" s="337"/>
      <c r="I222" s="336"/>
      <c r="J222" s="336"/>
      <c r="K222" s="337"/>
      <c r="L222" s="337"/>
      <c r="M222" s="337"/>
      <c r="N222" s="336"/>
      <c r="O222" s="336"/>
      <c r="P222" s="338"/>
      <c r="Q222"/>
      <c r="R222" s="330"/>
      <c r="S222" s="331"/>
      <c r="T222" s="332"/>
      <c r="U222" s="344"/>
      <c r="V222" s="344"/>
      <c r="W222" s="344"/>
      <c r="X222" s="344"/>
      <c r="Y222" s="344"/>
      <c r="Z222" s="332"/>
      <c r="AA222" s="332"/>
      <c r="AB222" s="344"/>
      <c r="AC222" s="344"/>
      <c r="AD222" s="344"/>
      <c r="AE222" s="332"/>
      <c r="AG222" s="345"/>
      <c r="AH222" s="334"/>
      <c r="AI222" s="334"/>
      <c r="AJ222" s="334"/>
      <c r="AK222" s="334"/>
      <c r="AL222" s="334"/>
      <c r="AM222" s="334"/>
      <c r="AN222" s="334"/>
      <c r="AO222" s="334"/>
      <c r="AP222" s="334"/>
      <c r="AQ222" s="334"/>
      <c r="AR222" s="334"/>
    </row>
    <row r="223" spans="1:44" ht="15">
      <c r="A223" s="303"/>
      <c r="B223" s="335"/>
      <c r="C223" s="336"/>
      <c r="D223" s="337"/>
      <c r="E223" s="337"/>
      <c r="F223" s="337"/>
      <c r="G223" s="337"/>
      <c r="H223" s="337"/>
      <c r="I223" s="336"/>
      <c r="J223" s="336"/>
      <c r="K223" s="337"/>
      <c r="L223" s="337"/>
      <c r="M223" s="337"/>
      <c r="N223" s="336"/>
      <c r="O223" s="336"/>
      <c r="P223" s="338"/>
      <c r="Q223"/>
      <c r="R223" s="339"/>
      <c r="S223" s="340"/>
      <c r="T223" s="341"/>
      <c r="U223" s="342"/>
      <c r="V223" s="342"/>
      <c r="W223" s="342"/>
      <c r="X223" s="342"/>
      <c r="Y223" s="342"/>
      <c r="Z223" s="341"/>
      <c r="AA223" s="341"/>
      <c r="AB223" s="342"/>
      <c r="AC223" s="342"/>
      <c r="AD223" s="342"/>
      <c r="AE223" s="341"/>
      <c r="AG223" s="347"/>
      <c r="AH223" s="347"/>
      <c r="AI223" s="347"/>
      <c r="AJ223" s="347"/>
      <c r="AK223" s="347"/>
      <c r="AL223" s="347"/>
      <c r="AM223" s="347"/>
      <c r="AN223" s="347"/>
      <c r="AO223" s="347"/>
      <c r="AP223" s="347"/>
      <c r="AQ223" s="347"/>
      <c r="AR223" s="347"/>
    </row>
    <row r="224" spans="1:44" ht="15">
      <c r="A224" s="303"/>
      <c r="B224" s="335"/>
      <c r="C224" s="336"/>
      <c r="D224" s="337"/>
      <c r="E224" s="337"/>
      <c r="F224" s="337"/>
      <c r="G224" s="337"/>
      <c r="H224" s="337"/>
      <c r="I224" s="336"/>
      <c r="J224" s="336"/>
      <c r="K224" s="337"/>
      <c r="L224" s="337"/>
      <c r="M224" s="337"/>
      <c r="N224" s="336"/>
      <c r="O224" s="336"/>
      <c r="P224" s="338"/>
      <c r="Q224"/>
      <c r="R224" s="330"/>
      <c r="S224" s="331"/>
      <c r="T224" s="332"/>
      <c r="U224" s="344"/>
      <c r="V224" s="344"/>
      <c r="W224" s="344"/>
      <c r="X224" s="344"/>
      <c r="Y224" s="344"/>
      <c r="Z224" s="332"/>
      <c r="AA224" s="332"/>
      <c r="AB224" s="344"/>
      <c r="AC224" s="344"/>
      <c r="AD224" s="344"/>
      <c r="AE224" s="332"/>
      <c r="AG224" s="345"/>
      <c r="AH224" s="349"/>
      <c r="AI224" s="349"/>
      <c r="AJ224" s="349"/>
      <c r="AK224" s="349"/>
      <c r="AL224" s="349"/>
      <c r="AM224" s="349"/>
      <c r="AN224" s="349"/>
      <c r="AO224" s="349"/>
      <c r="AP224" s="349"/>
      <c r="AQ224" s="349"/>
      <c r="AR224" s="349"/>
    </row>
    <row r="225" spans="1:49" ht="15.75" thickBot="1">
      <c r="A225" s="303"/>
      <c r="B225" s="335"/>
      <c r="C225" s="336"/>
      <c r="D225" s="337"/>
      <c r="E225" s="337"/>
      <c r="F225" s="337"/>
      <c r="G225" s="337"/>
      <c r="H225" s="337"/>
      <c r="I225" s="336"/>
      <c r="J225" s="336"/>
      <c r="K225" s="337"/>
      <c r="L225" s="337"/>
      <c r="M225" s="337"/>
      <c r="N225" s="336"/>
      <c r="O225" s="336"/>
      <c r="P225" s="338"/>
      <c r="Q225"/>
      <c r="R225" s="350"/>
      <c r="S225" s="351"/>
      <c r="T225" s="352"/>
      <c r="U225" s="353"/>
      <c r="V225" s="353"/>
      <c r="W225" s="353"/>
      <c r="X225" s="353"/>
      <c r="Y225" s="353"/>
      <c r="Z225" s="352"/>
      <c r="AA225" s="352"/>
      <c r="AB225" s="353"/>
      <c r="AC225" s="353"/>
      <c r="AD225" s="353"/>
      <c r="AE225" s="352"/>
      <c r="AF225" s="354"/>
      <c r="AG225" s="355"/>
      <c r="AH225" s="355"/>
      <c r="AI225" s="355"/>
      <c r="AJ225" s="355"/>
      <c r="AK225" s="355"/>
      <c r="AL225" s="355"/>
      <c r="AM225" s="355"/>
      <c r="AN225" s="355"/>
      <c r="AO225" s="355"/>
      <c r="AP225" s="355"/>
      <c r="AQ225" s="355"/>
      <c r="AR225" s="355"/>
    </row>
    <row r="226" spans="1:49" ht="15">
      <c r="A226" s="317"/>
      <c r="B226" s="298"/>
      <c r="C226" s="327"/>
      <c r="D226" s="328"/>
      <c r="E226" s="328"/>
      <c r="F226" s="328"/>
      <c r="G226" s="328"/>
      <c r="H226" s="328"/>
      <c r="I226" s="327"/>
      <c r="J226" s="327"/>
      <c r="K226" s="328"/>
      <c r="L226" s="328"/>
      <c r="M226" s="328"/>
      <c r="N226" s="327"/>
      <c r="O226" s="327"/>
      <c r="P226" s="329"/>
      <c r="Q226"/>
      <c r="R226" s="330"/>
      <c r="S226" s="331"/>
      <c r="T226" s="332"/>
      <c r="U226" s="344"/>
      <c r="V226" s="344"/>
      <c r="W226" s="344"/>
      <c r="X226" s="344"/>
      <c r="Y226" s="344"/>
      <c r="Z226" s="332"/>
      <c r="AA226" s="332"/>
      <c r="AB226" s="344"/>
      <c r="AC226" s="344"/>
      <c r="AD226" s="344"/>
      <c r="AE226" s="332"/>
      <c r="AG226" s="334"/>
      <c r="AH226" s="334"/>
      <c r="AI226" s="334"/>
      <c r="AJ226" s="334"/>
      <c r="AK226" s="334"/>
      <c r="AL226" s="334"/>
      <c r="AM226" s="334"/>
      <c r="AN226" s="334"/>
      <c r="AO226" s="334"/>
      <c r="AP226" s="334"/>
      <c r="AQ226" s="334"/>
      <c r="AR226" s="334"/>
    </row>
    <row r="227" spans="1:49" ht="15">
      <c r="A227" s="303"/>
      <c r="B227" s="335"/>
      <c r="C227" s="336"/>
      <c r="D227" s="337"/>
      <c r="E227" s="337"/>
      <c r="F227" s="337"/>
      <c r="G227" s="337"/>
      <c r="H227" s="337"/>
      <c r="I227" s="336"/>
      <c r="J227" s="336"/>
      <c r="K227" s="337"/>
      <c r="L227" s="337"/>
      <c r="M227" s="337"/>
      <c r="N227" s="336"/>
      <c r="O227" s="336"/>
      <c r="P227" s="338"/>
      <c r="Q227"/>
      <c r="R227" s="339"/>
      <c r="S227" s="340"/>
      <c r="T227" s="341"/>
      <c r="U227" s="342"/>
      <c r="V227" s="342"/>
      <c r="W227" s="342"/>
      <c r="X227" s="342"/>
      <c r="Y227" s="342"/>
      <c r="Z227" s="341"/>
      <c r="AA227" s="341"/>
      <c r="AB227" s="342"/>
      <c r="AC227" s="342"/>
      <c r="AD227" s="342"/>
      <c r="AE227" s="341"/>
      <c r="AG227" s="343"/>
      <c r="AH227" s="343"/>
      <c r="AI227" s="343"/>
      <c r="AJ227" s="343"/>
      <c r="AK227" s="343"/>
      <c r="AL227" s="343"/>
      <c r="AM227" s="343"/>
      <c r="AN227" s="343"/>
      <c r="AO227" s="343"/>
      <c r="AP227" s="343"/>
      <c r="AQ227" s="343"/>
      <c r="AR227" s="343"/>
      <c r="AS227" s="357"/>
      <c r="AT227" s="357"/>
      <c r="AU227" s="357"/>
      <c r="AV227" s="357"/>
      <c r="AW227" s="357"/>
    </row>
    <row r="228" spans="1:49" ht="15">
      <c r="A228" s="303"/>
      <c r="B228" s="335"/>
      <c r="C228" s="336"/>
      <c r="D228" s="337"/>
      <c r="E228" s="337"/>
      <c r="F228" s="337"/>
      <c r="G228" s="337"/>
      <c r="H228" s="337"/>
      <c r="I228" s="336"/>
      <c r="J228" s="336"/>
      <c r="K228" s="337"/>
      <c r="L228" s="337"/>
      <c r="M228" s="337"/>
      <c r="N228" s="336"/>
      <c r="O228" s="336"/>
      <c r="P228" s="338"/>
      <c r="Q228"/>
      <c r="R228" s="330"/>
      <c r="S228" s="331"/>
      <c r="T228" s="332"/>
      <c r="U228" s="344"/>
      <c r="V228" s="344"/>
      <c r="W228" s="344"/>
      <c r="X228" s="344"/>
      <c r="Y228" s="344"/>
      <c r="Z228" s="332"/>
      <c r="AA228" s="332"/>
      <c r="AB228" s="344"/>
      <c r="AC228" s="344"/>
      <c r="AD228" s="344"/>
      <c r="AE228" s="332"/>
      <c r="AG228" s="345"/>
      <c r="AH228" s="334"/>
      <c r="AI228" s="334"/>
      <c r="AJ228" s="334"/>
      <c r="AK228" s="334"/>
      <c r="AL228" s="334"/>
      <c r="AM228" s="334"/>
      <c r="AN228" s="334"/>
      <c r="AO228" s="334"/>
      <c r="AP228" s="334"/>
      <c r="AQ228" s="334"/>
      <c r="AR228" s="334"/>
    </row>
    <row r="229" spans="1:49" ht="15">
      <c r="A229" s="303"/>
      <c r="B229" s="335"/>
      <c r="C229" s="336"/>
      <c r="D229" s="337"/>
      <c r="E229" s="337"/>
      <c r="F229" s="337"/>
      <c r="G229" s="337"/>
      <c r="H229" s="337"/>
      <c r="I229" s="336"/>
      <c r="J229" s="336"/>
      <c r="K229" s="337"/>
      <c r="L229" s="337"/>
      <c r="M229" s="337"/>
      <c r="N229" s="336"/>
      <c r="O229" s="336"/>
      <c r="P229" s="338"/>
      <c r="Q229"/>
      <c r="R229" s="339"/>
      <c r="S229" s="340"/>
      <c r="T229" s="341"/>
      <c r="U229" s="342"/>
      <c r="V229" s="342"/>
      <c r="W229" s="342"/>
      <c r="X229" s="342"/>
      <c r="Y229" s="342"/>
      <c r="Z229" s="341"/>
      <c r="AA229" s="341"/>
      <c r="AB229" s="342"/>
      <c r="AC229" s="342"/>
      <c r="AD229" s="342"/>
      <c r="AE229" s="341"/>
      <c r="AG229" s="347"/>
      <c r="AH229" s="347"/>
      <c r="AI229" s="347"/>
      <c r="AJ229" s="347"/>
      <c r="AK229" s="347"/>
      <c r="AL229" s="347"/>
      <c r="AM229" s="347"/>
      <c r="AN229" s="347"/>
      <c r="AO229" s="347"/>
      <c r="AP229" s="347"/>
      <c r="AQ229" s="347"/>
      <c r="AR229" s="347"/>
    </row>
    <row r="230" spans="1:49" ht="15">
      <c r="A230" s="303"/>
      <c r="B230" s="335"/>
      <c r="C230" s="336"/>
      <c r="D230" s="337"/>
      <c r="E230" s="337"/>
      <c r="F230" s="337"/>
      <c r="G230" s="337"/>
      <c r="H230" s="337"/>
      <c r="I230" s="336"/>
      <c r="J230" s="336"/>
      <c r="K230" s="337"/>
      <c r="L230" s="337"/>
      <c r="M230" s="337"/>
      <c r="N230" s="336"/>
      <c r="O230" s="336"/>
      <c r="P230" s="338"/>
      <c r="Q230"/>
      <c r="R230" s="330"/>
      <c r="S230" s="331"/>
      <c r="T230" s="332"/>
      <c r="U230" s="344"/>
      <c r="V230" s="344"/>
      <c r="W230" s="344"/>
      <c r="X230" s="344"/>
      <c r="Y230" s="344"/>
      <c r="Z230" s="332"/>
      <c r="AA230" s="332"/>
      <c r="AB230" s="344"/>
      <c r="AC230" s="344"/>
      <c r="AD230" s="344"/>
      <c r="AE230" s="332"/>
      <c r="AG230" s="345"/>
      <c r="AH230" s="334"/>
      <c r="AI230" s="334"/>
      <c r="AJ230" s="334"/>
      <c r="AK230" s="334"/>
      <c r="AL230" s="334"/>
      <c r="AM230" s="334"/>
      <c r="AN230" s="334"/>
      <c r="AO230" s="334"/>
      <c r="AP230" s="334"/>
      <c r="AQ230" s="334"/>
      <c r="AR230" s="334"/>
    </row>
    <row r="231" spans="1:49" ht="15">
      <c r="A231" s="303"/>
      <c r="B231" s="335"/>
      <c r="C231" s="336"/>
      <c r="D231" s="337"/>
      <c r="E231" s="337"/>
      <c r="F231" s="337"/>
      <c r="G231" s="337"/>
      <c r="H231" s="337"/>
      <c r="I231" s="336"/>
      <c r="J231" s="336"/>
      <c r="K231" s="337"/>
      <c r="L231" s="337"/>
      <c r="M231" s="337"/>
      <c r="N231" s="336"/>
      <c r="O231" s="336"/>
      <c r="P231" s="338"/>
      <c r="Q231"/>
      <c r="R231" s="339"/>
      <c r="S231" s="340"/>
      <c r="T231" s="341"/>
      <c r="U231" s="342"/>
      <c r="V231" s="342"/>
      <c r="W231" s="342"/>
      <c r="X231" s="342"/>
      <c r="Y231" s="342"/>
      <c r="Z231" s="341"/>
      <c r="AA231" s="341"/>
      <c r="AB231" s="342"/>
      <c r="AC231" s="342"/>
      <c r="AD231" s="342"/>
      <c r="AE231" s="341"/>
      <c r="AG231" s="347"/>
      <c r="AH231" s="347"/>
      <c r="AI231" s="347"/>
      <c r="AJ231" s="347"/>
      <c r="AK231" s="347"/>
      <c r="AL231" s="347"/>
      <c r="AM231" s="347"/>
      <c r="AN231" s="347"/>
      <c r="AO231" s="347"/>
      <c r="AP231" s="347"/>
      <c r="AQ231" s="347"/>
      <c r="AR231" s="347"/>
    </row>
    <row r="232" spans="1:49" ht="15">
      <c r="A232" s="303"/>
      <c r="B232" s="335"/>
      <c r="C232" s="336"/>
      <c r="D232" s="337"/>
      <c r="E232" s="337"/>
      <c r="F232" s="337"/>
      <c r="G232" s="337"/>
      <c r="H232" s="337"/>
      <c r="I232" s="336"/>
      <c r="J232" s="336"/>
      <c r="K232" s="337"/>
      <c r="L232" s="337"/>
      <c r="M232" s="337"/>
      <c r="N232" s="336"/>
      <c r="O232" s="336"/>
      <c r="P232" s="338"/>
      <c r="Q232"/>
      <c r="R232" s="330"/>
      <c r="S232" s="331"/>
      <c r="T232" s="332"/>
      <c r="U232" s="344"/>
      <c r="V232" s="344"/>
      <c r="W232" s="344"/>
      <c r="X232" s="344"/>
      <c r="Y232" s="344"/>
      <c r="Z232" s="332"/>
      <c r="AA232" s="332"/>
      <c r="AB232" s="344"/>
      <c r="AC232" s="344"/>
      <c r="AD232" s="344"/>
      <c r="AE232" s="332"/>
      <c r="AG232" s="345"/>
      <c r="AH232" s="334"/>
      <c r="AI232" s="334"/>
      <c r="AJ232" s="334"/>
      <c r="AK232" s="334"/>
      <c r="AL232" s="334"/>
      <c r="AM232" s="334"/>
      <c r="AN232" s="334"/>
      <c r="AO232" s="334"/>
      <c r="AP232" s="334"/>
      <c r="AQ232" s="334"/>
      <c r="AR232" s="334"/>
    </row>
    <row r="233" spans="1:49" ht="15">
      <c r="A233" s="303"/>
      <c r="B233" s="335"/>
      <c r="C233" s="336"/>
      <c r="D233" s="337"/>
      <c r="E233" s="337"/>
      <c r="F233" s="337"/>
      <c r="G233" s="337"/>
      <c r="H233" s="337"/>
      <c r="I233" s="336"/>
      <c r="J233" s="336"/>
      <c r="K233" s="337"/>
      <c r="L233" s="337"/>
      <c r="M233" s="337"/>
      <c r="N233" s="336"/>
      <c r="O233" s="336"/>
      <c r="P233" s="338"/>
      <c r="Q233"/>
      <c r="R233" s="339"/>
      <c r="S233" s="340"/>
      <c r="T233" s="341"/>
      <c r="U233" s="342"/>
      <c r="V233" s="342"/>
      <c r="W233" s="342"/>
      <c r="X233" s="342"/>
      <c r="Y233" s="342"/>
      <c r="Z233" s="341"/>
      <c r="AA233" s="341"/>
      <c r="AB233" s="342"/>
      <c r="AC233" s="342"/>
      <c r="AD233" s="342"/>
      <c r="AE233" s="341"/>
      <c r="AG233" s="347"/>
      <c r="AH233" s="347"/>
      <c r="AI233" s="347"/>
      <c r="AJ233" s="347"/>
      <c r="AK233" s="347"/>
      <c r="AL233" s="347"/>
      <c r="AM233" s="347"/>
      <c r="AN233" s="347"/>
      <c r="AO233" s="347"/>
      <c r="AP233" s="347"/>
      <c r="AQ233" s="347"/>
      <c r="AR233" s="347"/>
    </row>
    <row r="234" spans="1:49" ht="15">
      <c r="A234" s="303"/>
      <c r="B234" s="335"/>
      <c r="C234" s="336"/>
      <c r="D234" s="337"/>
      <c r="E234" s="337"/>
      <c r="F234" s="337"/>
      <c r="G234" s="337"/>
      <c r="H234" s="337"/>
      <c r="I234" s="336"/>
      <c r="J234" s="336"/>
      <c r="K234" s="337"/>
      <c r="L234" s="337"/>
      <c r="M234" s="337"/>
      <c r="N234" s="336"/>
      <c r="O234" s="336"/>
      <c r="P234" s="338"/>
      <c r="Q234"/>
      <c r="R234" s="330"/>
      <c r="S234" s="331"/>
      <c r="T234" s="332"/>
      <c r="U234" s="344"/>
      <c r="V234" s="344"/>
      <c r="W234" s="344"/>
      <c r="X234" s="344"/>
      <c r="Y234" s="344"/>
      <c r="Z234" s="332"/>
      <c r="AA234" s="332"/>
      <c r="AB234" s="344"/>
      <c r="AC234" s="344"/>
      <c r="AD234" s="344"/>
      <c r="AE234" s="332"/>
      <c r="AG234" s="345"/>
      <c r="AH234" s="334"/>
      <c r="AI234" s="334"/>
      <c r="AJ234" s="334"/>
      <c r="AK234" s="334"/>
      <c r="AL234" s="334"/>
      <c r="AM234" s="334"/>
      <c r="AN234" s="334"/>
      <c r="AO234" s="334"/>
      <c r="AP234" s="334"/>
      <c r="AQ234" s="334"/>
      <c r="AR234" s="334"/>
    </row>
    <row r="235" spans="1:49" ht="15">
      <c r="A235" s="303"/>
      <c r="B235" s="335"/>
      <c r="C235" s="336"/>
      <c r="D235" s="337"/>
      <c r="E235" s="337"/>
      <c r="F235" s="337"/>
      <c r="G235" s="337"/>
      <c r="H235" s="337"/>
      <c r="I235" s="336"/>
      <c r="J235" s="336"/>
      <c r="K235" s="337"/>
      <c r="L235" s="337"/>
      <c r="M235" s="337"/>
      <c r="N235" s="336"/>
      <c r="O235" s="336"/>
      <c r="P235" s="338"/>
      <c r="Q235"/>
      <c r="R235" s="339"/>
      <c r="S235" s="340"/>
      <c r="T235" s="341"/>
      <c r="U235" s="342"/>
      <c r="V235" s="342"/>
      <c r="W235" s="342"/>
      <c r="X235" s="342"/>
      <c r="Y235" s="342"/>
      <c r="Z235" s="341"/>
      <c r="AA235" s="341"/>
      <c r="AB235" s="342"/>
      <c r="AC235" s="342"/>
      <c r="AD235" s="342"/>
      <c r="AE235" s="341"/>
      <c r="AG235" s="347"/>
      <c r="AH235" s="347"/>
      <c r="AI235" s="347"/>
      <c r="AJ235" s="347"/>
      <c r="AK235" s="347"/>
      <c r="AL235" s="347"/>
      <c r="AM235" s="347"/>
      <c r="AN235" s="347"/>
      <c r="AO235" s="347"/>
      <c r="AP235" s="347"/>
      <c r="AQ235" s="347"/>
      <c r="AR235" s="347"/>
    </row>
    <row r="236" spans="1:49" ht="15">
      <c r="A236" s="303"/>
      <c r="B236" s="335"/>
      <c r="C236" s="336"/>
      <c r="D236" s="337"/>
      <c r="E236" s="337"/>
      <c r="F236" s="337"/>
      <c r="G236" s="337"/>
      <c r="H236" s="337"/>
      <c r="I236" s="336"/>
      <c r="J236" s="336"/>
      <c r="K236" s="337"/>
      <c r="L236" s="337"/>
      <c r="M236" s="337"/>
      <c r="N236" s="336"/>
      <c r="O236" s="336"/>
      <c r="P236" s="338"/>
      <c r="Q236"/>
      <c r="R236" s="330"/>
      <c r="S236" s="331"/>
      <c r="T236" s="332"/>
      <c r="U236" s="344"/>
      <c r="V236" s="344"/>
      <c r="W236" s="344"/>
      <c r="X236" s="344"/>
      <c r="Y236" s="344"/>
      <c r="Z236" s="332"/>
      <c r="AA236" s="332"/>
      <c r="AB236" s="344"/>
      <c r="AC236" s="344"/>
      <c r="AD236" s="344"/>
      <c r="AE236" s="332"/>
      <c r="AG236" s="345"/>
      <c r="AH236" s="334"/>
      <c r="AI236" s="334"/>
      <c r="AJ236" s="334"/>
      <c r="AK236" s="334"/>
      <c r="AL236" s="334"/>
      <c r="AM236" s="334"/>
      <c r="AN236" s="334"/>
      <c r="AO236" s="334"/>
      <c r="AP236" s="334"/>
      <c r="AQ236" s="334"/>
      <c r="AR236" s="334"/>
    </row>
    <row r="237" spans="1:49" ht="15">
      <c r="A237" s="303"/>
      <c r="B237" s="335"/>
      <c r="C237" s="336"/>
      <c r="D237" s="337"/>
      <c r="E237" s="337"/>
      <c r="F237" s="337"/>
      <c r="G237" s="337"/>
      <c r="H237" s="337"/>
      <c r="I237" s="336"/>
      <c r="J237" s="336"/>
      <c r="K237" s="337"/>
      <c r="L237" s="337"/>
      <c r="M237" s="337"/>
      <c r="N237" s="336"/>
      <c r="O237" s="336"/>
      <c r="P237" s="338"/>
      <c r="Q237"/>
      <c r="R237" s="339"/>
      <c r="S237" s="340"/>
      <c r="T237" s="341"/>
      <c r="U237" s="342"/>
      <c r="V237" s="342"/>
      <c r="W237" s="342"/>
      <c r="X237" s="342"/>
      <c r="Y237" s="342"/>
      <c r="Z237" s="341"/>
      <c r="AA237" s="341"/>
      <c r="AB237" s="342"/>
      <c r="AC237" s="342"/>
      <c r="AD237" s="342"/>
      <c r="AE237" s="341"/>
      <c r="AG237" s="347"/>
      <c r="AH237" s="347"/>
      <c r="AI237" s="347"/>
      <c r="AJ237" s="347"/>
      <c r="AK237" s="347"/>
      <c r="AL237" s="347"/>
      <c r="AM237" s="347"/>
      <c r="AN237" s="347"/>
      <c r="AO237" s="347"/>
      <c r="AP237" s="347"/>
      <c r="AQ237" s="347"/>
      <c r="AR237" s="347"/>
    </row>
    <row r="238" spans="1:49" ht="15">
      <c r="A238" s="303"/>
      <c r="B238" s="335"/>
      <c r="C238" s="336"/>
      <c r="D238" s="337"/>
      <c r="E238" s="337"/>
      <c r="F238" s="337"/>
      <c r="G238" s="337"/>
      <c r="H238" s="337"/>
      <c r="I238" s="336"/>
      <c r="J238" s="336"/>
      <c r="K238" s="337"/>
      <c r="L238" s="337"/>
      <c r="M238" s="337"/>
      <c r="N238" s="336"/>
      <c r="O238" s="336"/>
      <c r="P238" s="338"/>
      <c r="Q238"/>
      <c r="R238" s="330"/>
      <c r="S238" s="331"/>
      <c r="T238" s="332"/>
      <c r="U238" s="344"/>
      <c r="V238" s="344"/>
      <c r="W238" s="344"/>
      <c r="X238" s="344"/>
      <c r="Y238" s="344"/>
      <c r="Z238" s="332"/>
      <c r="AA238" s="332"/>
      <c r="AB238" s="344"/>
      <c r="AC238" s="344"/>
      <c r="AD238" s="344"/>
      <c r="AE238" s="332"/>
      <c r="AG238" s="345"/>
      <c r="AH238" s="334"/>
      <c r="AI238" s="334"/>
      <c r="AJ238" s="334"/>
      <c r="AK238" s="334"/>
      <c r="AL238" s="334"/>
      <c r="AM238" s="334"/>
      <c r="AN238" s="334"/>
      <c r="AO238" s="334"/>
      <c r="AP238" s="334"/>
      <c r="AQ238" s="334"/>
      <c r="AR238" s="334"/>
    </row>
    <row r="239" spans="1:49" ht="15">
      <c r="A239" s="303"/>
      <c r="B239" s="335"/>
      <c r="C239" s="336"/>
      <c r="D239" s="337"/>
      <c r="E239" s="337"/>
      <c r="F239" s="337"/>
      <c r="G239" s="337"/>
      <c r="H239" s="337"/>
      <c r="I239" s="336"/>
      <c r="J239" s="336"/>
      <c r="K239" s="337"/>
      <c r="L239" s="337"/>
      <c r="M239" s="337"/>
      <c r="N239" s="336"/>
      <c r="O239" s="336"/>
      <c r="P239" s="338"/>
      <c r="Q239"/>
      <c r="R239" s="339"/>
      <c r="S239" s="340"/>
      <c r="T239" s="341"/>
      <c r="U239" s="342"/>
      <c r="V239" s="342"/>
      <c r="W239" s="342"/>
      <c r="X239" s="342"/>
      <c r="Y239" s="342"/>
      <c r="Z239" s="341"/>
      <c r="AA239" s="341"/>
      <c r="AB239" s="342"/>
      <c r="AC239" s="342"/>
      <c r="AD239" s="342"/>
      <c r="AE239" s="341"/>
      <c r="AG239" s="347"/>
      <c r="AH239" s="347"/>
      <c r="AI239" s="347"/>
      <c r="AJ239" s="347"/>
      <c r="AK239" s="347"/>
      <c r="AL239" s="347"/>
      <c r="AM239" s="347"/>
      <c r="AN239" s="347"/>
      <c r="AO239" s="347"/>
      <c r="AP239" s="347"/>
      <c r="AQ239" s="347"/>
      <c r="AR239" s="347"/>
    </row>
    <row r="240" spans="1:49" ht="15">
      <c r="A240" s="303"/>
      <c r="B240" s="335"/>
      <c r="C240" s="336"/>
      <c r="D240" s="337"/>
      <c r="E240" s="337"/>
      <c r="F240" s="337"/>
      <c r="G240" s="337"/>
      <c r="H240" s="337"/>
      <c r="I240" s="336"/>
      <c r="J240" s="336"/>
      <c r="K240" s="337"/>
      <c r="L240" s="337"/>
      <c r="M240" s="337"/>
      <c r="N240" s="336"/>
      <c r="O240" s="336"/>
      <c r="P240" s="338"/>
      <c r="Q240"/>
      <c r="R240" s="330"/>
      <c r="S240" s="331"/>
      <c r="T240" s="332"/>
      <c r="U240" s="344"/>
      <c r="V240" s="344"/>
      <c r="W240" s="344"/>
      <c r="X240" s="344"/>
      <c r="Y240" s="344"/>
      <c r="Z240" s="332"/>
      <c r="AA240" s="332"/>
      <c r="AB240" s="344"/>
      <c r="AC240" s="344"/>
      <c r="AD240" s="344"/>
      <c r="AE240" s="332"/>
      <c r="AG240" s="345"/>
      <c r="AH240" s="334"/>
      <c r="AI240" s="334"/>
      <c r="AJ240" s="334"/>
      <c r="AK240" s="334"/>
      <c r="AL240" s="334"/>
      <c r="AM240" s="334"/>
      <c r="AN240" s="334"/>
      <c r="AO240" s="334"/>
      <c r="AP240" s="334"/>
      <c r="AQ240" s="334"/>
      <c r="AR240" s="334"/>
    </row>
    <row r="241" spans="1:44" ht="15">
      <c r="A241" s="303"/>
      <c r="B241" s="335"/>
      <c r="C241" s="336"/>
      <c r="D241" s="337"/>
      <c r="E241" s="337"/>
      <c r="F241" s="337"/>
      <c r="G241" s="337"/>
      <c r="H241" s="337"/>
      <c r="I241" s="336"/>
      <c r="J241" s="336"/>
      <c r="K241" s="337"/>
      <c r="L241" s="337"/>
      <c r="M241" s="337"/>
      <c r="N241" s="336"/>
      <c r="O241" s="336"/>
      <c r="P241" s="338"/>
      <c r="Q241"/>
      <c r="R241" s="339"/>
      <c r="S241" s="340"/>
      <c r="T241" s="341"/>
      <c r="U241" s="342"/>
      <c r="V241" s="342"/>
      <c r="W241" s="342"/>
      <c r="X241" s="342"/>
      <c r="Y241" s="342"/>
      <c r="Z241" s="341"/>
      <c r="AA241" s="341"/>
      <c r="AB241" s="342"/>
      <c r="AC241" s="342"/>
      <c r="AD241" s="342"/>
      <c r="AE241" s="341"/>
      <c r="AG241" s="347"/>
      <c r="AH241" s="347"/>
      <c r="AI241" s="347"/>
      <c r="AJ241" s="347"/>
      <c r="AK241" s="347"/>
      <c r="AL241" s="347"/>
      <c r="AM241" s="347"/>
      <c r="AN241" s="347"/>
      <c r="AO241" s="347"/>
      <c r="AP241" s="347"/>
      <c r="AQ241" s="347"/>
      <c r="AR241" s="347"/>
    </row>
    <row r="242" spans="1:44" ht="15">
      <c r="A242" s="303"/>
      <c r="B242" s="335"/>
      <c r="C242" s="336"/>
      <c r="D242" s="337"/>
      <c r="E242" s="337"/>
      <c r="F242" s="337"/>
      <c r="G242" s="337"/>
      <c r="H242" s="337"/>
      <c r="I242" s="336"/>
      <c r="J242" s="336"/>
      <c r="K242" s="337"/>
      <c r="L242" s="337"/>
      <c r="M242" s="337"/>
      <c r="N242" s="336"/>
      <c r="O242" s="336"/>
      <c r="P242" s="338"/>
      <c r="Q242"/>
      <c r="R242" s="330"/>
      <c r="S242" s="331"/>
      <c r="T242" s="332"/>
      <c r="U242" s="344"/>
      <c r="V242" s="344"/>
      <c r="W242" s="344"/>
      <c r="X242" s="344"/>
      <c r="Y242" s="344"/>
      <c r="Z242" s="332"/>
      <c r="AA242" s="332"/>
      <c r="AB242" s="344"/>
      <c r="AC242" s="344"/>
      <c r="AD242" s="344"/>
      <c r="AE242" s="332"/>
      <c r="AG242" s="345"/>
      <c r="AH242" s="334"/>
      <c r="AI242" s="334"/>
      <c r="AJ242" s="334"/>
      <c r="AK242" s="334"/>
      <c r="AL242" s="334"/>
      <c r="AM242" s="334"/>
      <c r="AN242" s="334"/>
      <c r="AO242" s="334"/>
      <c r="AP242" s="334"/>
      <c r="AQ242" s="334"/>
      <c r="AR242" s="334"/>
    </row>
    <row r="243" spans="1:44" ht="15">
      <c r="A243" s="303"/>
      <c r="B243" s="335"/>
      <c r="C243" s="336"/>
      <c r="D243" s="337"/>
      <c r="E243" s="337"/>
      <c r="F243" s="337"/>
      <c r="G243" s="337"/>
      <c r="H243" s="337"/>
      <c r="I243" s="336"/>
      <c r="J243" s="336"/>
      <c r="K243" s="337"/>
      <c r="L243" s="337"/>
      <c r="M243" s="337"/>
      <c r="N243" s="336"/>
      <c r="O243" s="336"/>
      <c r="P243" s="338"/>
      <c r="Q243"/>
      <c r="R243" s="339"/>
      <c r="S243" s="340"/>
      <c r="T243" s="341"/>
      <c r="U243" s="342"/>
      <c r="V243" s="342"/>
      <c r="W243" s="342"/>
      <c r="X243" s="342"/>
      <c r="Y243" s="342"/>
      <c r="Z243" s="341"/>
      <c r="AA243" s="341"/>
      <c r="AB243" s="342"/>
      <c r="AC243" s="342"/>
      <c r="AD243" s="342"/>
      <c r="AE243" s="341"/>
      <c r="AG243" s="347"/>
      <c r="AH243" s="347"/>
      <c r="AI243" s="347"/>
      <c r="AJ243" s="347"/>
      <c r="AK243" s="347"/>
      <c r="AL243" s="347"/>
      <c r="AM243" s="347"/>
      <c r="AN243" s="347"/>
      <c r="AO243" s="347"/>
      <c r="AP243" s="347"/>
      <c r="AQ243" s="347"/>
      <c r="AR243" s="347"/>
    </row>
    <row r="244" spans="1:44" ht="15">
      <c r="A244" s="303"/>
      <c r="B244" s="335"/>
      <c r="C244" s="336"/>
      <c r="D244" s="337"/>
      <c r="E244" s="337"/>
      <c r="F244" s="337"/>
      <c r="G244" s="337"/>
      <c r="H244" s="337"/>
      <c r="I244" s="336"/>
      <c r="J244" s="336"/>
      <c r="K244" s="337"/>
      <c r="L244" s="337"/>
      <c r="M244" s="337"/>
      <c r="N244" s="336"/>
      <c r="O244" s="336"/>
      <c r="P244" s="338"/>
      <c r="Q244"/>
      <c r="R244" s="330"/>
      <c r="S244" s="331"/>
      <c r="T244" s="332"/>
      <c r="U244" s="344"/>
      <c r="V244" s="344"/>
      <c r="W244" s="344"/>
      <c r="X244" s="344"/>
      <c r="Y244" s="344"/>
      <c r="Z244" s="332"/>
      <c r="AA244" s="332"/>
      <c r="AB244" s="344"/>
      <c r="AC244" s="344"/>
      <c r="AD244" s="344"/>
      <c r="AE244" s="332"/>
      <c r="AG244" s="345"/>
      <c r="AH244" s="334"/>
      <c r="AI244" s="334"/>
      <c r="AJ244" s="334"/>
      <c r="AK244" s="334"/>
      <c r="AL244" s="334"/>
      <c r="AM244" s="334"/>
      <c r="AN244" s="334"/>
      <c r="AO244" s="334"/>
      <c r="AP244" s="334"/>
      <c r="AQ244" s="334"/>
      <c r="AR244" s="334"/>
    </row>
    <row r="245" spans="1:44" ht="15">
      <c r="A245" s="303"/>
      <c r="B245" s="335"/>
      <c r="C245" s="336"/>
      <c r="D245" s="337"/>
      <c r="E245" s="337"/>
      <c r="F245" s="337"/>
      <c r="G245" s="337"/>
      <c r="H245" s="337"/>
      <c r="I245" s="336"/>
      <c r="J245" s="336"/>
      <c r="K245" s="337"/>
      <c r="L245" s="337"/>
      <c r="M245" s="337"/>
      <c r="N245" s="336"/>
      <c r="O245" s="336"/>
      <c r="P245" s="338"/>
      <c r="Q245"/>
      <c r="R245" s="339"/>
      <c r="S245" s="340"/>
      <c r="T245" s="341"/>
      <c r="U245" s="342"/>
      <c r="V245" s="342"/>
      <c r="W245" s="342"/>
      <c r="X245" s="342"/>
      <c r="Y245" s="342"/>
      <c r="Z245" s="341"/>
      <c r="AA245" s="341"/>
      <c r="AB245" s="342"/>
      <c r="AC245" s="342"/>
      <c r="AD245" s="342"/>
      <c r="AE245" s="341"/>
      <c r="AG245" s="347"/>
      <c r="AH245" s="347"/>
      <c r="AI245" s="347"/>
      <c r="AJ245" s="347"/>
      <c r="AK245" s="347"/>
      <c r="AL245" s="347"/>
      <c r="AM245" s="347"/>
      <c r="AN245" s="347"/>
      <c r="AO245" s="347"/>
      <c r="AP245" s="347"/>
      <c r="AQ245" s="347"/>
      <c r="AR245" s="347"/>
    </row>
    <row r="246" spans="1:44" ht="15">
      <c r="A246" s="303"/>
      <c r="B246" s="335"/>
      <c r="C246" s="336"/>
      <c r="D246" s="337"/>
      <c r="E246" s="337"/>
      <c r="F246" s="337"/>
      <c r="G246" s="337"/>
      <c r="H246" s="337"/>
      <c r="I246" s="336"/>
      <c r="J246" s="336"/>
      <c r="K246" s="337"/>
      <c r="L246" s="337"/>
      <c r="M246" s="337"/>
      <c r="N246" s="336"/>
      <c r="O246" s="336"/>
      <c r="P246" s="338"/>
      <c r="Q246"/>
      <c r="R246" s="330"/>
      <c r="S246" s="331"/>
      <c r="T246" s="332"/>
      <c r="U246" s="344"/>
      <c r="V246" s="344"/>
      <c r="W246" s="344"/>
      <c r="X246" s="344"/>
      <c r="Y246" s="344"/>
      <c r="Z246" s="332"/>
      <c r="AA246" s="332"/>
      <c r="AB246" s="344"/>
      <c r="AC246" s="344"/>
      <c r="AD246" s="344"/>
      <c r="AE246" s="332"/>
      <c r="AG246" s="345"/>
      <c r="AH246" s="349"/>
      <c r="AI246" s="349"/>
      <c r="AJ246" s="349"/>
      <c r="AK246" s="349"/>
      <c r="AL246" s="349"/>
      <c r="AM246" s="349"/>
      <c r="AN246" s="349"/>
      <c r="AO246" s="349"/>
      <c r="AP246" s="349"/>
      <c r="AQ246" s="349"/>
      <c r="AR246" s="349"/>
    </row>
    <row r="247" spans="1:44" ht="15.75" thickBot="1">
      <c r="A247" s="303"/>
      <c r="B247" s="335"/>
      <c r="C247" s="336"/>
      <c r="D247" s="337"/>
      <c r="E247" s="337"/>
      <c r="F247" s="337"/>
      <c r="G247" s="337"/>
      <c r="H247" s="337"/>
      <c r="I247" s="336"/>
      <c r="J247" s="336"/>
      <c r="K247" s="337"/>
      <c r="L247" s="337"/>
      <c r="M247" s="337"/>
      <c r="N247" s="336"/>
      <c r="O247" s="336"/>
      <c r="P247" s="338"/>
      <c r="Q247"/>
      <c r="R247" s="350"/>
      <c r="S247" s="351"/>
      <c r="T247" s="352"/>
      <c r="U247" s="353"/>
      <c r="V247" s="353"/>
      <c r="W247" s="353"/>
      <c r="X247" s="353"/>
      <c r="Y247" s="353"/>
      <c r="Z247" s="352"/>
      <c r="AA247" s="352"/>
      <c r="AB247" s="353"/>
      <c r="AC247" s="353"/>
      <c r="AD247" s="353"/>
      <c r="AE247" s="352"/>
      <c r="AF247" s="354"/>
      <c r="AG247" s="355"/>
      <c r="AH247" s="355"/>
      <c r="AI247" s="355"/>
      <c r="AJ247" s="355"/>
      <c r="AK247" s="355"/>
      <c r="AL247" s="355"/>
      <c r="AM247" s="355"/>
      <c r="AN247" s="355"/>
      <c r="AO247" s="355"/>
      <c r="AP247" s="355"/>
      <c r="AQ247" s="355"/>
      <c r="AR247" s="355"/>
    </row>
    <row r="248" spans="1:44" ht="15">
      <c r="A248" s="317"/>
      <c r="B248" s="298"/>
      <c r="C248" s="327"/>
      <c r="D248" s="328"/>
      <c r="E248" s="328"/>
      <c r="F248" s="328"/>
      <c r="G248" s="328"/>
      <c r="H248" s="328"/>
      <c r="I248" s="327"/>
      <c r="J248" s="327"/>
      <c r="K248" s="328"/>
      <c r="L248" s="328"/>
      <c r="M248" s="328"/>
      <c r="N248" s="327"/>
      <c r="O248" s="327"/>
      <c r="P248" s="329"/>
      <c r="Q248"/>
      <c r="R248" s="330"/>
      <c r="S248" s="331"/>
      <c r="T248" s="332"/>
      <c r="U248" s="344"/>
      <c r="V248" s="344"/>
      <c r="W248" s="344"/>
      <c r="X248" s="344"/>
      <c r="Y248" s="344"/>
      <c r="Z248" s="332"/>
      <c r="AA248" s="332"/>
      <c r="AB248" s="344"/>
      <c r="AC248" s="344"/>
      <c r="AD248" s="344"/>
      <c r="AE248" s="332"/>
      <c r="AG248" s="334"/>
      <c r="AH248" s="334"/>
      <c r="AI248" s="334"/>
      <c r="AJ248" s="334"/>
      <c r="AK248" s="334"/>
      <c r="AL248" s="334"/>
      <c r="AM248" s="334"/>
      <c r="AN248" s="334"/>
      <c r="AO248" s="334"/>
      <c r="AP248" s="334"/>
      <c r="AQ248" s="334"/>
      <c r="AR248" s="334"/>
    </row>
    <row r="249" spans="1:44" ht="15">
      <c r="A249" s="303"/>
      <c r="B249" s="335"/>
      <c r="C249" s="336"/>
      <c r="D249" s="337"/>
      <c r="E249" s="337"/>
      <c r="F249" s="337"/>
      <c r="G249" s="337"/>
      <c r="H249" s="337"/>
      <c r="I249" s="336"/>
      <c r="J249" s="336"/>
      <c r="K249" s="337"/>
      <c r="L249" s="337"/>
      <c r="M249" s="337"/>
      <c r="N249" s="336"/>
      <c r="O249" s="336"/>
      <c r="P249" s="338"/>
      <c r="Q249"/>
      <c r="R249" s="339"/>
      <c r="S249" s="340"/>
      <c r="T249" s="341"/>
      <c r="U249" s="342"/>
      <c r="V249" s="342"/>
      <c r="W249" s="342"/>
      <c r="X249" s="342"/>
      <c r="Y249" s="342"/>
      <c r="Z249" s="341"/>
      <c r="AA249" s="341"/>
      <c r="AB249" s="342"/>
      <c r="AC249" s="342"/>
      <c r="AD249" s="342"/>
      <c r="AE249" s="341"/>
      <c r="AG249" s="343"/>
      <c r="AH249" s="343"/>
      <c r="AI249" s="343"/>
      <c r="AJ249" s="343"/>
      <c r="AK249" s="343"/>
      <c r="AL249" s="343"/>
      <c r="AM249" s="343"/>
      <c r="AN249" s="343"/>
      <c r="AO249" s="343"/>
      <c r="AP249" s="343"/>
      <c r="AQ249" s="343"/>
      <c r="AR249" s="343"/>
    </row>
    <row r="250" spans="1:44" ht="15">
      <c r="A250" s="303"/>
      <c r="B250" s="335"/>
      <c r="C250" s="336"/>
      <c r="D250" s="337"/>
      <c r="E250" s="337"/>
      <c r="F250" s="337"/>
      <c r="G250" s="337"/>
      <c r="H250" s="337"/>
      <c r="I250" s="336"/>
      <c r="J250" s="336"/>
      <c r="K250" s="337"/>
      <c r="L250" s="337"/>
      <c r="M250" s="337"/>
      <c r="N250" s="336"/>
      <c r="O250" s="336"/>
      <c r="P250" s="338"/>
      <c r="Q250"/>
      <c r="R250" s="330"/>
      <c r="S250" s="331"/>
      <c r="T250" s="332"/>
      <c r="U250" s="344"/>
      <c r="V250" s="344"/>
      <c r="W250" s="344"/>
      <c r="X250" s="344"/>
      <c r="Y250" s="344"/>
      <c r="Z250" s="332"/>
      <c r="AA250" s="332"/>
      <c r="AB250" s="344"/>
      <c r="AC250" s="344"/>
      <c r="AD250" s="344"/>
      <c r="AE250" s="332"/>
      <c r="AG250" s="345"/>
      <c r="AH250" s="334"/>
      <c r="AI250" s="334"/>
      <c r="AJ250" s="334"/>
      <c r="AK250" s="334"/>
      <c r="AL250" s="334"/>
      <c r="AM250" s="334"/>
      <c r="AN250" s="334"/>
      <c r="AO250" s="334"/>
      <c r="AP250" s="334"/>
      <c r="AQ250" s="334"/>
      <c r="AR250" s="334"/>
    </row>
    <row r="251" spans="1:44" ht="15">
      <c r="A251" s="303"/>
      <c r="B251" s="335"/>
      <c r="C251" s="336"/>
      <c r="D251" s="337"/>
      <c r="E251" s="337"/>
      <c r="F251" s="337"/>
      <c r="G251" s="337"/>
      <c r="H251" s="337"/>
      <c r="I251" s="336"/>
      <c r="J251" s="336"/>
      <c r="K251" s="337"/>
      <c r="L251" s="337"/>
      <c r="M251" s="337"/>
      <c r="N251" s="336"/>
      <c r="O251" s="336"/>
      <c r="P251" s="338"/>
      <c r="Q251"/>
      <c r="R251" s="339"/>
      <c r="S251" s="340"/>
      <c r="T251" s="341"/>
      <c r="U251" s="342"/>
      <c r="V251" s="342"/>
      <c r="W251" s="342"/>
      <c r="X251" s="342"/>
      <c r="Y251" s="342"/>
      <c r="Z251" s="341"/>
      <c r="AA251" s="341"/>
      <c r="AB251" s="342"/>
      <c r="AC251" s="342"/>
      <c r="AD251" s="342"/>
      <c r="AE251" s="341"/>
      <c r="AG251" s="347"/>
      <c r="AH251" s="347"/>
      <c r="AI251" s="347"/>
      <c r="AJ251" s="347"/>
      <c r="AK251" s="347"/>
      <c r="AL251" s="347"/>
      <c r="AM251" s="347"/>
      <c r="AN251" s="347"/>
      <c r="AO251" s="347"/>
      <c r="AP251" s="347"/>
      <c r="AQ251" s="347"/>
      <c r="AR251" s="347"/>
    </row>
    <row r="252" spans="1:44" ht="15">
      <c r="A252" s="303"/>
      <c r="B252" s="335"/>
      <c r="C252" s="336"/>
      <c r="D252" s="337"/>
      <c r="E252" s="337"/>
      <c r="F252" s="337"/>
      <c r="G252" s="337"/>
      <c r="H252" s="337"/>
      <c r="I252" s="336"/>
      <c r="J252" s="336"/>
      <c r="K252" s="337"/>
      <c r="L252" s="337"/>
      <c r="M252" s="337"/>
      <c r="N252" s="336"/>
      <c r="O252" s="336"/>
      <c r="P252" s="338"/>
      <c r="Q252"/>
      <c r="R252" s="330"/>
      <c r="S252" s="331"/>
      <c r="T252" s="332"/>
      <c r="U252" s="344"/>
      <c r="V252" s="344"/>
      <c r="W252" s="344"/>
      <c r="X252" s="344"/>
      <c r="Y252" s="344"/>
      <c r="Z252" s="332"/>
      <c r="AA252" s="332"/>
      <c r="AB252" s="344"/>
      <c r="AC252" s="344"/>
      <c r="AD252" s="344"/>
      <c r="AE252" s="332"/>
      <c r="AG252" s="345"/>
      <c r="AH252" s="334"/>
      <c r="AI252" s="334"/>
      <c r="AJ252" s="334"/>
      <c r="AK252" s="334"/>
      <c r="AL252" s="334"/>
      <c r="AM252" s="334"/>
      <c r="AN252" s="334"/>
      <c r="AO252" s="334"/>
      <c r="AP252" s="334"/>
      <c r="AQ252" s="334"/>
      <c r="AR252" s="334"/>
    </row>
    <row r="253" spans="1:44" ht="15">
      <c r="A253" s="303"/>
      <c r="B253" s="335"/>
      <c r="C253" s="336"/>
      <c r="D253" s="337"/>
      <c r="E253" s="337"/>
      <c r="F253" s="337"/>
      <c r="G253" s="337"/>
      <c r="H253" s="337"/>
      <c r="I253" s="336"/>
      <c r="J253" s="336"/>
      <c r="K253" s="337"/>
      <c r="L253" s="337"/>
      <c r="M253" s="337"/>
      <c r="N253" s="336"/>
      <c r="O253" s="336"/>
      <c r="P253" s="338"/>
      <c r="Q253"/>
      <c r="R253" s="339"/>
      <c r="S253" s="340"/>
      <c r="T253" s="341"/>
      <c r="U253" s="342"/>
      <c r="V253" s="342"/>
      <c r="W253" s="342"/>
      <c r="X253" s="342"/>
      <c r="Y253" s="342"/>
      <c r="Z253" s="341"/>
      <c r="AA253" s="341"/>
      <c r="AB253" s="342"/>
      <c r="AC253" s="342"/>
      <c r="AD253" s="342"/>
      <c r="AE253" s="341"/>
      <c r="AG253" s="347"/>
      <c r="AH253" s="347"/>
      <c r="AI253" s="347"/>
      <c r="AJ253" s="347"/>
      <c r="AK253" s="347"/>
      <c r="AL253" s="347"/>
      <c r="AM253" s="347"/>
      <c r="AN253" s="347"/>
      <c r="AO253" s="347"/>
      <c r="AP253" s="347"/>
      <c r="AQ253" s="347"/>
      <c r="AR253" s="347"/>
    </row>
    <row r="254" spans="1:44" ht="15">
      <c r="A254" s="303"/>
      <c r="B254" s="335"/>
      <c r="C254" s="336"/>
      <c r="D254" s="337"/>
      <c r="E254" s="337"/>
      <c r="F254" s="337"/>
      <c r="G254" s="337"/>
      <c r="H254" s="337"/>
      <c r="I254" s="336"/>
      <c r="J254" s="336"/>
      <c r="K254" s="337"/>
      <c r="L254" s="337"/>
      <c r="M254" s="337"/>
      <c r="N254" s="336"/>
      <c r="O254" s="336"/>
      <c r="P254" s="338"/>
      <c r="Q254"/>
      <c r="R254" s="330"/>
      <c r="S254" s="331"/>
      <c r="T254" s="332"/>
      <c r="U254" s="344"/>
      <c r="V254" s="344"/>
      <c r="W254" s="344"/>
      <c r="X254" s="344"/>
      <c r="Y254" s="344"/>
      <c r="Z254" s="332"/>
      <c r="AA254" s="332"/>
      <c r="AB254" s="344"/>
      <c r="AC254" s="344"/>
      <c r="AD254" s="344"/>
      <c r="AE254" s="332"/>
      <c r="AG254" s="345"/>
      <c r="AH254" s="334"/>
      <c r="AI254" s="334"/>
      <c r="AJ254" s="334"/>
      <c r="AK254" s="334"/>
      <c r="AL254" s="334"/>
      <c r="AM254" s="334"/>
      <c r="AN254" s="334"/>
      <c r="AO254" s="334"/>
      <c r="AP254" s="334"/>
      <c r="AQ254" s="334"/>
      <c r="AR254" s="334"/>
    </row>
    <row r="255" spans="1:44" ht="15">
      <c r="A255" s="303"/>
      <c r="B255" s="335"/>
      <c r="C255" s="336"/>
      <c r="D255" s="337"/>
      <c r="E255" s="337"/>
      <c r="F255" s="337"/>
      <c r="G255" s="337"/>
      <c r="H255" s="337"/>
      <c r="I255" s="336"/>
      <c r="J255" s="336"/>
      <c r="K255" s="337"/>
      <c r="L255" s="337"/>
      <c r="M255" s="337"/>
      <c r="N255" s="336"/>
      <c r="O255" s="336"/>
      <c r="P255" s="338"/>
      <c r="Q255"/>
      <c r="R255" s="339"/>
      <c r="S255" s="340"/>
      <c r="T255" s="341"/>
      <c r="U255" s="342"/>
      <c r="V255" s="342"/>
      <c r="W255" s="342"/>
      <c r="X255" s="342"/>
      <c r="Y255" s="342"/>
      <c r="Z255" s="341"/>
      <c r="AA255" s="341"/>
      <c r="AB255" s="342"/>
      <c r="AC255" s="342"/>
      <c r="AD255" s="342"/>
      <c r="AE255" s="341"/>
      <c r="AG255" s="347"/>
      <c r="AH255" s="347"/>
      <c r="AI255" s="347"/>
      <c r="AJ255" s="347"/>
      <c r="AK255" s="347"/>
      <c r="AL255" s="347"/>
      <c r="AM255" s="347"/>
      <c r="AN255" s="347"/>
      <c r="AO255" s="347"/>
      <c r="AP255" s="347"/>
      <c r="AQ255" s="347"/>
      <c r="AR255" s="347"/>
    </row>
    <row r="256" spans="1:44" ht="15">
      <c r="A256" s="303"/>
      <c r="B256" s="335"/>
      <c r="C256" s="336"/>
      <c r="D256" s="337"/>
      <c r="E256" s="337"/>
      <c r="F256" s="337"/>
      <c r="G256" s="337"/>
      <c r="H256" s="337"/>
      <c r="I256" s="336"/>
      <c r="J256" s="336"/>
      <c r="K256" s="337"/>
      <c r="L256" s="337"/>
      <c r="M256" s="337"/>
      <c r="N256" s="336"/>
      <c r="O256" s="336"/>
      <c r="P256" s="338"/>
      <c r="Q256"/>
      <c r="R256" s="330"/>
      <c r="S256" s="331"/>
      <c r="T256" s="332"/>
      <c r="U256" s="344"/>
      <c r="V256" s="344"/>
      <c r="W256" s="344"/>
      <c r="X256" s="344"/>
      <c r="Y256" s="344"/>
      <c r="Z256" s="332"/>
      <c r="AA256" s="332"/>
      <c r="AB256" s="344"/>
      <c r="AC256" s="344"/>
      <c r="AD256" s="344"/>
      <c r="AE256" s="332"/>
      <c r="AG256" s="345"/>
      <c r="AH256" s="334"/>
      <c r="AI256" s="334"/>
      <c r="AJ256" s="334"/>
      <c r="AK256" s="334"/>
      <c r="AL256" s="334"/>
      <c r="AM256" s="334"/>
      <c r="AN256" s="334"/>
      <c r="AO256" s="334"/>
      <c r="AP256" s="334"/>
      <c r="AQ256" s="334"/>
      <c r="AR256" s="334"/>
    </row>
    <row r="257" spans="1:45" ht="15">
      <c r="A257" s="303"/>
      <c r="B257" s="335"/>
      <c r="C257" s="336"/>
      <c r="D257" s="337"/>
      <c r="E257" s="337"/>
      <c r="F257" s="337"/>
      <c r="G257" s="337"/>
      <c r="H257" s="337"/>
      <c r="I257" s="336"/>
      <c r="J257" s="336"/>
      <c r="K257" s="337"/>
      <c r="L257" s="337"/>
      <c r="M257" s="337"/>
      <c r="N257" s="336"/>
      <c r="O257" s="336"/>
      <c r="P257" s="338"/>
      <c r="Q257"/>
      <c r="R257" s="339"/>
      <c r="S257" s="340"/>
      <c r="T257" s="341"/>
      <c r="U257" s="342"/>
      <c r="V257" s="342"/>
      <c r="W257" s="342"/>
      <c r="X257" s="342"/>
      <c r="Y257" s="342"/>
      <c r="Z257" s="341"/>
      <c r="AA257" s="341"/>
      <c r="AB257" s="342"/>
      <c r="AC257" s="342"/>
      <c r="AD257" s="342"/>
      <c r="AE257" s="341"/>
      <c r="AG257" s="347"/>
      <c r="AH257" s="347"/>
      <c r="AI257" s="347"/>
      <c r="AJ257" s="347"/>
      <c r="AK257" s="347"/>
      <c r="AL257" s="347"/>
      <c r="AM257" s="347"/>
      <c r="AN257" s="347"/>
      <c r="AO257" s="347"/>
      <c r="AP257" s="347"/>
      <c r="AQ257" s="347"/>
      <c r="AR257" s="347"/>
    </row>
    <row r="258" spans="1:45" ht="15">
      <c r="A258" s="303"/>
      <c r="B258" s="335"/>
      <c r="C258" s="336"/>
      <c r="D258" s="337"/>
      <c r="E258" s="337"/>
      <c r="F258" s="337"/>
      <c r="G258" s="337"/>
      <c r="H258" s="337"/>
      <c r="I258" s="336"/>
      <c r="J258" s="336"/>
      <c r="K258" s="337"/>
      <c r="L258" s="337"/>
      <c r="M258" s="337"/>
      <c r="N258" s="336"/>
      <c r="O258" s="336"/>
      <c r="P258" s="338"/>
      <c r="Q258"/>
      <c r="R258" s="330"/>
      <c r="S258" s="331"/>
      <c r="T258" s="332"/>
      <c r="U258" s="344"/>
      <c r="V258" s="344"/>
      <c r="W258" s="344"/>
      <c r="X258" s="344"/>
      <c r="Y258" s="344"/>
      <c r="Z258" s="332"/>
      <c r="AA258" s="332"/>
      <c r="AB258" s="344"/>
      <c r="AC258" s="344"/>
      <c r="AD258" s="344"/>
      <c r="AE258" s="332"/>
      <c r="AG258" s="345"/>
      <c r="AH258" s="334"/>
      <c r="AI258" s="334"/>
      <c r="AJ258" s="334"/>
      <c r="AK258" s="334"/>
      <c r="AL258" s="334"/>
      <c r="AM258" s="334"/>
      <c r="AN258" s="334"/>
      <c r="AO258" s="334"/>
      <c r="AP258" s="334"/>
      <c r="AQ258" s="334"/>
      <c r="AR258" s="334"/>
    </row>
    <row r="259" spans="1:45" ht="15">
      <c r="A259" s="303"/>
      <c r="B259" s="335"/>
      <c r="C259" s="336"/>
      <c r="D259" s="337"/>
      <c r="E259" s="337"/>
      <c r="F259" s="337"/>
      <c r="G259" s="337"/>
      <c r="H259" s="337"/>
      <c r="I259" s="336"/>
      <c r="J259" s="336"/>
      <c r="K259" s="337"/>
      <c r="L259" s="337"/>
      <c r="M259" s="337"/>
      <c r="N259" s="336"/>
      <c r="O259" s="336"/>
      <c r="P259" s="338"/>
      <c r="Q259"/>
      <c r="R259" s="339"/>
      <c r="S259" s="340"/>
      <c r="T259" s="341"/>
      <c r="U259" s="342"/>
      <c r="V259" s="342"/>
      <c r="W259" s="342"/>
      <c r="X259" s="342"/>
      <c r="Y259" s="342"/>
      <c r="Z259" s="341"/>
      <c r="AA259" s="341"/>
      <c r="AB259" s="342"/>
      <c r="AC259" s="342"/>
      <c r="AD259" s="342"/>
      <c r="AE259" s="341"/>
      <c r="AG259" s="347"/>
      <c r="AH259" s="347"/>
      <c r="AI259" s="347"/>
      <c r="AJ259" s="347"/>
      <c r="AK259" s="347"/>
      <c r="AL259" s="347"/>
      <c r="AM259" s="347"/>
      <c r="AN259" s="347"/>
      <c r="AO259" s="347"/>
      <c r="AP259" s="347"/>
      <c r="AQ259" s="347"/>
      <c r="AR259" s="347"/>
    </row>
    <row r="260" spans="1:45" ht="15">
      <c r="A260" s="303"/>
      <c r="B260" s="335"/>
      <c r="C260" s="336"/>
      <c r="D260" s="337"/>
      <c r="E260" s="337"/>
      <c r="F260" s="337"/>
      <c r="G260" s="337"/>
      <c r="H260" s="337"/>
      <c r="I260" s="336"/>
      <c r="J260" s="336"/>
      <c r="K260" s="337"/>
      <c r="L260" s="337"/>
      <c r="M260" s="337"/>
      <c r="N260" s="336"/>
      <c r="O260" s="336"/>
      <c r="P260" s="338"/>
      <c r="Q260"/>
      <c r="R260" s="330"/>
      <c r="S260" s="331"/>
      <c r="T260" s="332"/>
      <c r="U260" s="344"/>
      <c r="V260" s="344"/>
      <c r="W260" s="344"/>
      <c r="X260" s="344"/>
      <c r="Y260" s="344"/>
      <c r="Z260" s="332"/>
      <c r="AA260" s="332"/>
      <c r="AB260" s="344"/>
      <c r="AC260" s="344"/>
      <c r="AD260" s="344"/>
      <c r="AE260" s="332"/>
      <c r="AG260" s="345"/>
      <c r="AH260" s="334"/>
      <c r="AI260" s="334"/>
      <c r="AJ260" s="334"/>
      <c r="AK260" s="334"/>
      <c r="AL260" s="334"/>
      <c r="AM260" s="334"/>
      <c r="AN260" s="334"/>
      <c r="AO260" s="334"/>
      <c r="AP260" s="334"/>
      <c r="AQ260" s="334"/>
      <c r="AR260" s="334"/>
    </row>
    <row r="261" spans="1:45" ht="15">
      <c r="A261" s="303"/>
      <c r="B261" s="335"/>
      <c r="C261" s="336"/>
      <c r="D261" s="337"/>
      <c r="E261" s="337"/>
      <c r="F261" s="337"/>
      <c r="G261" s="337"/>
      <c r="H261" s="337"/>
      <c r="I261" s="336"/>
      <c r="J261" s="336"/>
      <c r="K261" s="337"/>
      <c r="L261" s="337"/>
      <c r="M261" s="337"/>
      <c r="N261" s="336"/>
      <c r="O261" s="336"/>
      <c r="P261" s="338"/>
      <c r="Q261"/>
      <c r="R261" s="339"/>
      <c r="S261" s="340"/>
      <c r="T261" s="341"/>
      <c r="U261" s="342"/>
      <c r="V261" s="342"/>
      <c r="W261" s="342"/>
      <c r="X261" s="342"/>
      <c r="Y261" s="342"/>
      <c r="Z261" s="341"/>
      <c r="AA261" s="341"/>
      <c r="AB261" s="342"/>
      <c r="AC261" s="342"/>
      <c r="AD261" s="342"/>
      <c r="AE261" s="341"/>
      <c r="AG261" s="347"/>
      <c r="AH261" s="347"/>
      <c r="AI261" s="347"/>
      <c r="AJ261" s="347"/>
      <c r="AK261" s="347"/>
      <c r="AL261" s="347"/>
      <c r="AM261" s="347"/>
      <c r="AN261" s="347"/>
      <c r="AO261" s="347"/>
      <c r="AP261" s="347"/>
      <c r="AQ261" s="347"/>
      <c r="AR261" s="347"/>
    </row>
    <row r="262" spans="1:45" ht="15">
      <c r="A262" s="303"/>
      <c r="B262" s="335"/>
      <c r="C262" s="336"/>
      <c r="D262" s="337"/>
      <c r="E262" s="337"/>
      <c r="F262" s="337"/>
      <c r="G262" s="337"/>
      <c r="H262" s="337"/>
      <c r="I262" s="336"/>
      <c r="J262" s="336"/>
      <c r="K262" s="337"/>
      <c r="L262" s="337"/>
      <c r="M262" s="337"/>
      <c r="N262" s="336"/>
      <c r="O262" s="336"/>
      <c r="P262" s="338"/>
      <c r="Q262"/>
      <c r="R262" s="330"/>
      <c r="S262" s="331"/>
      <c r="T262" s="332"/>
      <c r="U262" s="344"/>
      <c r="V262" s="344"/>
      <c r="W262" s="344"/>
      <c r="X262" s="344"/>
      <c r="Y262" s="344"/>
      <c r="Z262" s="332"/>
      <c r="AA262" s="332"/>
      <c r="AB262" s="344"/>
      <c r="AC262" s="344"/>
      <c r="AD262" s="344"/>
      <c r="AE262" s="332"/>
      <c r="AG262" s="345"/>
      <c r="AH262" s="334"/>
      <c r="AI262" s="334"/>
      <c r="AJ262" s="334"/>
      <c r="AK262" s="334"/>
      <c r="AL262" s="334"/>
      <c r="AM262" s="334"/>
      <c r="AN262" s="334"/>
      <c r="AO262" s="334"/>
      <c r="AP262" s="334"/>
      <c r="AQ262" s="334"/>
      <c r="AR262" s="334"/>
    </row>
    <row r="263" spans="1:45" ht="15">
      <c r="A263" s="303"/>
      <c r="B263" s="335"/>
      <c r="C263" s="336"/>
      <c r="D263" s="337"/>
      <c r="E263" s="337"/>
      <c r="F263" s="337"/>
      <c r="G263" s="337"/>
      <c r="H263" s="337"/>
      <c r="I263" s="336"/>
      <c r="J263" s="336"/>
      <c r="K263" s="337"/>
      <c r="L263" s="337"/>
      <c r="M263" s="337"/>
      <c r="N263" s="336"/>
      <c r="O263" s="336"/>
      <c r="P263" s="338"/>
      <c r="Q263"/>
      <c r="R263" s="339"/>
      <c r="S263" s="340"/>
      <c r="T263" s="341"/>
      <c r="U263" s="342"/>
      <c r="V263" s="342"/>
      <c r="W263" s="342"/>
      <c r="X263" s="342"/>
      <c r="Y263" s="342"/>
      <c r="Z263" s="341"/>
      <c r="AA263" s="341"/>
      <c r="AB263" s="342"/>
      <c r="AC263" s="342"/>
      <c r="AD263" s="342"/>
      <c r="AE263" s="341"/>
      <c r="AG263" s="347"/>
      <c r="AH263" s="347"/>
      <c r="AI263" s="347"/>
      <c r="AJ263" s="347"/>
      <c r="AK263" s="347"/>
      <c r="AL263" s="347"/>
      <c r="AM263" s="347"/>
      <c r="AN263" s="347"/>
      <c r="AO263" s="347"/>
      <c r="AP263" s="347"/>
      <c r="AQ263" s="347"/>
      <c r="AR263" s="347"/>
    </row>
    <row r="264" spans="1:45" ht="15">
      <c r="A264" s="303"/>
      <c r="B264" s="335"/>
      <c r="C264" s="336"/>
      <c r="D264" s="337"/>
      <c r="E264" s="337"/>
      <c r="F264" s="337"/>
      <c r="G264" s="337"/>
      <c r="H264" s="337"/>
      <c r="I264" s="336"/>
      <c r="J264" s="336"/>
      <c r="K264" s="337"/>
      <c r="L264" s="337"/>
      <c r="M264" s="337"/>
      <c r="N264" s="336"/>
      <c r="O264" s="336"/>
      <c r="P264" s="338"/>
      <c r="Q264"/>
      <c r="R264" s="330"/>
      <c r="S264" s="331"/>
      <c r="T264" s="332"/>
      <c r="U264" s="344"/>
      <c r="V264" s="344"/>
      <c r="W264" s="344"/>
      <c r="X264" s="344"/>
      <c r="Y264" s="344"/>
      <c r="Z264" s="332"/>
      <c r="AA264" s="332"/>
      <c r="AB264" s="344"/>
      <c r="AC264" s="344"/>
      <c r="AD264" s="344"/>
      <c r="AE264" s="332"/>
      <c r="AG264" s="345"/>
      <c r="AH264" s="334"/>
      <c r="AI264" s="334"/>
      <c r="AJ264" s="334"/>
      <c r="AK264" s="334"/>
      <c r="AL264" s="334"/>
      <c r="AM264" s="334"/>
      <c r="AN264" s="334"/>
      <c r="AO264" s="334"/>
      <c r="AP264" s="334"/>
      <c r="AQ264" s="334"/>
      <c r="AR264" s="334"/>
    </row>
    <row r="265" spans="1:45" ht="15">
      <c r="A265" s="303"/>
      <c r="B265" s="335"/>
      <c r="C265" s="336"/>
      <c r="D265" s="337"/>
      <c r="E265" s="337"/>
      <c r="F265" s="337"/>
      <c r="G265" s="337"/>
      <c r="H265" s="337"/>
      <c r="I265" s="336"/>
      <c r="J265" s="336"/>
      <c r="K265" s="337"/>
      <c r="L265" s="337"/>
      <c r="M265" s="337"/>
      <c r="N265" s="336"/>
      <c r="O265" s="336"/>
      <c r="P265" s="338"/>
      <c r="Q265"/>
      <c r="R265" s="339"/>
      <c r="S265" s="340"/>
      <c r="T265" s="341"/>
      <c r="U265" s="342"/>
      <c r="V265" s="342"/>
      <c r="W265" s="342"/>
      <c r="X265" s="342"/>
      <c r="Y265" s="342"/>
      <c r="Z265" s="341"/>
      <c r="AA265" s="341"/>
      <c r="AB265" s="342"/>
      <c r="AC265" s="342"/>
      <c r="AD265" s="342"/>
      <c r="AE265" s="341"/>
      <c r="AG265" s="347"/>
      <c r="AH265" s="347"/>
      <c r="AI265" s="347"/>
      <c r="AJ265" s="347"/>
      <c r="AK265" s="347"/>
      <c r="AL265" s="347"/>
      <c r="AM265" s="347"/>
      <c r="AN265" s="347"/>
      <c r="AO265" s="347"/>
      <c r="AP265" s="347"/>
      <c r="AQ265" s="347"/>
      <c r="AR265" s="347"/>
    </row>
    <row r="266" spans="1:45" ht="15">
      <c r="A266" s="303"/>
      <c r="B266" s="335"/>
      <c r="C266" s="336"/>
      <c r="D266" s="337"/>
      <c r="E266" s="337"/>
      <c r="F266" s="337"/>
      <c r="G266" s="337"/>
      <c r="H266" s="337"/>
      <c r="I266" s="336"/>
      <c r="J266" s="336"/>
      <c r="K266" s="337"/>
      <c r="L266" s="337"/>
      <c r="M266" s="337"/>
      <c r="N266" s="336"/>
      <c r="O266" s="336"/>
      <c r="P266" s="338"/>
      <c r="Q266"/>
      <c r="R266" s="330"/>
      <c r="S266" s="331"/>
      <c r="T266" s="332"/>
      <c r="U266" s="344"/>
      <c r="V266" s="344"/>
      <c r="W266" s="344"/>
      <c r="X266" s="344"/>
      <c r="Y266" s="344"/>
      <c r="Z266" s="332"/>
      <c r="AA266" s="332"/>
      <c r="AB266" s="344"/>
      <c r="AC266" s="344"/>
      <c r="AD266" s="344"/>
      <c r="AE266" s="332"/>
      <c r="AG266" s="345"/>
      <c r="AH266" s="334"/>
      <c r="AI266" s="334"/>
      <c r="AJ266" s="334"/>
      <c r="AK266" s="334"/>
      <c r="AL266" s="334"/>
      <c r="AM266" s="334"/>
      <c r="AN266" s="334"/>
      <c r="AO266" s="334"/>
      <c r="AP266" s="334"/>
      <c r="AQ266" s="334"/>
      <c r="AR266" s="334"/>
    </row>
    <row r="267" spans="1:45" ht="15">
      <c r="A267" s="303"/>
      <c r="B267" s="335"/>
      <c r="C267" s="336"/>
      <c r="D267" s="337"/>
      <c r="E267" s="337"/>
      <c r="F267" s="337"/>
      <c r="G267" s="337"/>
      <c r="H267" s="337"/>
      <c r="I267" s="336"/>
      <c r="J267" s="336"/>
      <c r="K267" s="337"/>
      <c r="L267" s="337"/>
      <c r="M267" s="337"/>
      <c r="N267" s="336"/>
      <c r="O267" s="336"/>
      <c r="P267" s="338"/>
      <c r="Q267"/>
      <c r="R267" s="339"/>
      <c r="S267" s="340"/>
      <c r="T267" s="341"/>
      <c r="U267" s="342"/>
      <c r="V267" s="342"/>
      <c r="W267" s="342"/>
      <c r="X267" s="342"/>
      <c r="Y267" s="342"/>
      <c r="Z267" s="341"/>
      <c r="AA267" s="341"/>
      <c r="AB267" s="342"/>
      <c r="AC267" s="342"/>
      <c r="AD267" s="342"/>
      <c r="AE267" s="341"/>
      <c r="AG267" s="347"/>
      <c r="AH267" s="347"/>
      <c r="AI267" s="347"/>
      <c r="AJ267" s="347"/>
      <c r="AK267" s="347"/>
      <c r="AL267" s="347"/>
      <c r="AM267" s="347"/>
      <c r="AN267" s="347"/>
      <c r="AO267" s="347"/>
      <c r="AP267" s="347"/>
      <c r="AQ267" s="347"/>
      <c r="AR267" s="347"/>
    </row>
    <row r="268" spans="1:45" ht="15">
      <c r="A268" s="303"/>
      <c r="B268" s="335"/>
      <c r="C268" s="336"/>
      <c r="D268" s="337"/>
      <c r="E268" s="337"/>
      <c r="F268" s="337"/>
      <c r="G268" s="337"/>
      <c r="H268" s="337"/>
      <c r="I268" s="336"/>
      <c r="J268" s="336"/>
      <c r="K268" s="337"/>
      <c r="L268" s="337"/>
      <c r="M268" s="337"/>
      <c r="N268" s="336"/>
      <c r="O268" s="336"/>
      <c r="P268" s="338"/>
      <c r="Q268"/>
      <c r="R268" s="330"/>
      <c r="S268" s="331"/>
      <c r="T268" s="332"/>
      <c r="U268" s="344"/>
      <c r="V268" s="344"/>
      <c r="W268" s="344"/>
      <c r="X268" s="344"/>
      <c r="Y268" s="344"/>
      <c r="Z268" s="332"/>
      <c r="AA268" s="332"/>
      <c r="AB268" s="344"/>
      <c r="AC268" s="344"/>
      <c r="AD268" s="344"/>
      <c r="AE268" s="332"/>
      <c r="AG268" s="345"/>
      <c r="AH268" s="349"/>
      <c r="AI268" s="349"/>
      <c r="AJ268" s="349"/>
      <c r="AK268" s="349"/>
      <c r="AL268" s="349"/>
      <c r="AM268" s="349"/>
      <c r="AN268" s="349"/>
      <c r="AO268" s="349"/>
      <c r="AP268" s="349"/>
      <c r="AQ268" s="349"/>
      <c r="AR268" s="349"/>
    </row>
    <row r="269" spans="1:45" ht="15.75" thickBot="1">
      <c r="A269" s="303"/>
      <c r="B269" s="335"/>
      <c r="C269" s="336"/>
      <c r="D269" s="337"/>
      <c r="E269" s="337"/>
      <c r="F269" s="337"/>
      <c r="G269" s="337"/>
      <c r="H269" s="337"/>
      <c r="I269" s="336"/>
      <c r="J269" s="336"/>
      <c r="K269" s="337"/>
      <c r="L269" s="337"/>
      <c r="M269" s="337"/>
      <c r="N269" s="336"/>
      <c r="O269" s="336"/>
      <c r="P269" s="338"/>
      <c r="Q269"/>
      <c r="R269" s="350"/>
      <c r="S269" s="351"/>
      <c r="T269" s="352"/>
      <c r="U269" s="353"/>
      <c r="V269" s="353"/>
      <c r="W269" s="353"/>
      <c r="X269" s="353"/>
      <c r="Y269" s="353"/>
      <c r="Z269" s="352"/>
      <c r="AA269" s="352"/>
      <c r="AB269" s="353"/>
      <c r="AC269" s="353"/>
      <c r="AD269" s="353"/>
      <c r="AE269" s="352"/>
      <c r="AF269" s="354"/>
      <c r="AG269" s="355"/>
      <c r="AH269" s="355"/>
      <c r="AI269" s="355"/>
      <c r="AJ269" s="355"/>
      <c r="AK269" s="355"/>
      <c r="AL269" s="355"/>
      <c r="AM269" s="355"/>
      <c r="AN269" s="355"/>
      <c r="AO269" s="355"/>
      <c r="AP269" s="355"/>
      <c r="AQ269" s="355"/>
      <c r="AR269" s="355"/>
    </row>
    <row r="270" spans="1:45" ht="15">
      <c r="A270" s="317"/>
      <c r="B270" s="298"/>
      <c r="C270" s="327"/>
      <c r="D270" s="328"/>
      <c r="E270" s="328"/>
      <c r="F270" s="328"/>
      <c r="G270" s="328"/>
      <c r="H270" s="328"/>
      <c r="I270" s="327"/>
      <c r="J270" s="327"/>
      <c r="K270" s="328"/>
      <c r="L270" s="328"/>
      <c r="M270" s="328"/>
      <c r="N270" s="327"/>
      <c r="O270" s="327"/>
      <c r="P270" s="329"/>
      <c r="Q270"/>
      <c r="R270" s="330"/>
      <c r="S270" s="331"/>
      <c r="T270" s="332"/>
      <c r="U270" s="344"/>
      <c r="V270" s="344"/>
      <c r="W270" s="344"/>
      <c r="X270" s="344"/>
      <c r="Y270" s="344"/>
      <c r="Z270" s="332"/>
      <c r="AA270" s="332"/>
      <c r="AB270" s="344"/>
      <c r="AC270" s="344"/>
      <c r="AD270" s="344"/>
      <c r="AE270" s="332"/>
      <c r="AG270" s="334"/>
      <c r="AH270" s="334"/>
      <c r="AI270" s="334"/>
      <c r="AJ270" s="334"/>
      <c r="AK270" s="334"/>
      <c r="AL270" s="334"/>
      <c r="AM270" s="334"/>
      <c r="AN270" s="334"/>
      <c r="AO270" s="334"/>
      <c r="AP270" s="334"/>
      <c r="AQ270" s="334"/>
      <c r="AR270" s="334"/>
    </row>
    <row r="271" spans="1:45" ht="15">
      <c r="A271" s="303"/>
      <c r="B271" s="335"/>
      <c r="C271" s="336"/>
      <c r="D271" s="337"/>
      <c r="E271" s="337"/>
      <c r="F271" s="337"/>
      <c r="G271" s="337"/>
      <c r="H271" s="337"/>
      <c r="I271" s="336"/>
      <c r="J271" s="336"/>
      <c r="K271" s="337"/>
      <c r="L271" s="337"/>
      <c r="M271" s="337"/>
      <c r="N271" s="336"/>
      <c r="O271" s="336"/>
      <c r="P271" s="338"/>
      <c r="Q271"/>
      <c r="R271" s="339"/>
      <c r="S271" s="340"/>
      <c r="T271" s="341"/>
      <c r="U271" s="342"/>
      <c r="V271" s="342"/>
      <c r="W271" s="342"/>
      <c r="X271" s="342"/>
      <c r="Y271" s="342"/>
      <c r="Z271" s="341"/>
      <c r="AA271" s="341"/>
      <c r="AB271" s="342"/>
      <c r="AC271" s="342"/>
      <c r="AD271" s="342"/>
      <c r="AE271" s="341"/>
      <c r="AG271" s="343"/>
      <c r="AH271" s="343"/>
      <c r="AI271" s="343"/>
      <c r="AJ271" s="343"/>
      <c r="AK271" s="343"/>
      <c r="AL271" s="343"/>
      <c r="AM271" s="343"/>
      <c r="AN271" s="343"/>
      <c r="AO271" s="343"/>
      <c r="AP271" s="343"/>
      <c r="AQ271" s="343"/>
      <c r="AR271" s="343"/>
      <c r="AS271" s="357"/>
    </row>
    <row r="272" spans="1:45" ht="15">
      <c r="A272" s="303"/>
      <c r="B272" s="335"/>
      <c r="C272" s="336"/>
      <c r="D272" s="337"/>
      <c r="E272" s="337"/>
      <c r="F272" s="337"/>
      <c r="G272" s="337"/>
      <c r="H272" s="337"/>
      <c r="I272" s="336"/>
      <c r="J272" s="336"/>
      <c r="K272" s="337"/>
      <c r="L272" s="337"/>
      <c r="M272" s="337"/>
      <c r="N272" s="336"/>
      <c r="O272" s="336"/>
      <c r="P272" s="338"/>
      <c r="Q272"/>
      <c r="R272" s="330"/>
      <c r="S272" s="331"/>
      <c r="T272" s="332"/>
      <c r="U272" s="344"/>
      <c r="V272" s="344"/>
      <c r="W272" s="344"/>
      <c r="X272" s="344"/>
      <c r="Y272" s="344"/>
      <c r="Z272" s="332"/>
      <c r="AA272" s="332"/>
      <c r="AB272" s="344"/>
      <c r="AC272" s="344"/>
      <c r="AD272" s="344"/>
      <c r="AE272" s="332"/>
      <c r="AG272" s="345"/>
      <c r="AH272" s="334"/>
      <c r="AI272" s="334"/>
      <c r="AJ272" s="334"/>
      <c r="AK272" s="334"/>
      <c r="AL272" s="334"/>
      <c r="AM272" s="334"/>
      <c r="AN272" s="334"/>
      <c r="AO272" s="334"/>
      <c r="AP272" s="334"/>
      <c r="AQ272" s="334"/>
      <c r="AR272" s="334"/>
    </row>
    <row r="273" spans="1:45" ht="15">
      <c r="A273" s="303"/>
      <c r="B273" s="335"/>
      <c r="C273" s="336"/>
      <c r="D273" s="337"/>
      <c r="E273" s="337"/>
      <c r="F273" s="337"/>
      <c r="G273" s="337"/>
      <c r="H273" s="337"/>
      <c r="I273" s="336"/>
      <c r="J273" s="336"/>
      <c r="K273" s="337"/>
      <c r="L273" s="337"/>
      <c r="M273" s="337"/>
      <c r="N273" s="336"/>
      <c r="O273" s="336"/>
      <c r="P273" s="338"/>
      <c r="Q273"/>
      <c r="R273" s="339"/>
      <c r="S273" s="340"/>
      <c r="T273" s="341"/>
      <c r="U273" s="342"/>
      <c r="V273" s="342"/>
      <c r="W273" s="342"/>
      <c r="X273" s="342"/>
      <c r="Y273" s="342"/>
      <c r="Z273" s="341"/>
      <c r="AA273" s="341"/>
      <c r="AB273" s="342"/>
      <c r="AC273" s="342"/>
      <c r="AD273" s="342"/>
      <c r="AE273" s="341"/>
      <c r="AG273" s="347"/>
      <c r="AH273" s="347"/>
      <c r="AI273" s="347"/>
      <c r="AJ273" s="347"/>
      <c r="AK273" s="347"/>
      <c r="AL273" s="347"/>
      <c r="AM273" s="347"/>
      <c r="AN273" s="347"/>
      <c r="AO273" s="347"/>
      <c r="AP273" s="347"/>
      <c r="AQ273" s="347"/>
      <c r="AR273" s="347"/>
    </row>
    <row r="274" spans="1:45" ht="15">
      <c r="A274" s="303"/>
      <c r="B274" s="335"/>
      <c r="C274" s="336"/>
      <c r="D274" s="337"/>
      <c r="E274" s="337"/>
      <c r="F274" s="337"/>
      <c r="G274" s="337"/>
      <c r="H274" s="337"/>
      <c r="I274" s="336"/>
      <c r="J274" s="336"/>
      <c r="K274" s="337"/>
      <c r="L274" s="337"/>
      <c r="M274" s="337"/>
      <c r="N274" s="336"/>
      <c r="O274" s="336"/>
      <c r="P274" s="338"/>
      <c r="Q274"/>
      <c r="R274" s="330"/>
      <c r="S274" s="331"/>
      <c r="T274" s="332"/>
      <c r="U274" s="344"/>
      <c r="V274" s="344"/>
      <c r="W274" s="344"/>
      <c r="X274" s="344"/>
      <c r="Y274" s="344"/>
      <c r="Z274" s="332"/>
      <c r="AA274" s="332"/>
      <c r="AB274" s="344"/>
      <c r="AC274" s="344"/>
      <c r="AD274" s="344"/>
      <c r="AE274" s="332"/>
      <c r="AG274" s="345"/>
      <c r="AH274" s="334"/>
      <c r="AI274" s="334"/>
      <c r="AJ274" s="334"/>
      <c r="AK274" s="334"/>
      <c r="AL274" s="334"/>
      <c r="AM274" s="334"/>
      <c r="AN274" s="334"/>
      <c r="AO274" s="334"/>
      <c r="AP274" s="334"/>
      <c r="AQ274" s="334"/>
      <c r="AR274" s="334"/>
    </row>
    <row r="275" spans="1:45" ht="15">
      <c r="A275" s="303"/>
      <c r="B275" s="335"/>
      <c r="C275" s="336"/>
      <c r="D275" s="337"/>
      <c r="E275" s="337"/>
      <c r="F275" s="337"/>
      <c r="G275" s="337"/>
      <c r="H275" s="337"/>
      <c r="I275" s="336"/>
      <c r="J275" s="336"/>
      <c r="K275" s="337"/>
      <c r="L275" s="337"/>
      <c r="M275" s="337"/>
      <c r="N275" s="336"/>
      <c r="O275" s="336"/>
      <c r="P275" s="338"/>
      <c r="Q275"/>
      <c r="R275" s="339"/>
      <c r="S275" s="340"/>
      <c r="T275" s="341"/>
      <c r="U275" s="342"/>
      <c r="V275" s="342"/>
      <c r="W275" s="342"/>
      <c r="X275" s="342"/>
      <c r="Y275" s="342"/>
      <c r="Z275" s="341"/>
      <c r="AA275" s="341"/>
      <c r="AB275" s="342"/>
      <c r="AC275" s="342"/>
      <c r="AD275" s="342"/>
      <c r="AE275" s="341"/>
      <c r="AG275" s="347"/>
      <c r="AH275" s="347"/>
      <c r="AI275" s="347"/>
      <c r="AJ275" s="347"/>
      <c r="AK275" s="347"/>
      <c r="AL275" s="347"/>
      <c r="AM275" s="347"/>
      <c r="AN275" s="347"/>
      <c r="AO275" s="347"/>
      <c r="AP275" s="347"/>
      <c r="AQ275" s="347"/>
      <c r="AR275" s="347"/>
    </row>
    <row r="276" spans="1:45" ht="15">
      <c r="A276" s="303"/>
      <c r="B276" s="335"/>
      <c r="C276" s="336"/>
      <c r="D276" s="337"/>
      <c r="E276" s="337"/>
      <c r="F276" s="337"/>
      <c r="G276" s="337"/>
      <c r="H276" s="337"/>
      <c r="I276" s="336"/>
      <c r="J276" s="336"/>
      <c r="K276" s="337"/>
      <c r="L276" s="337"/>
      <c r="M276" s="337"/>
      <c r="N276" s="336"/>
      <c r="O276" s="336"/>
      <c r="P276" s="338"/>
      <c r="Q276"/>
      <c r="R276" s="330"/>
      <c r="S276" s="331"/>
      <c r="T276" s="332"/>
      <c r="U276" s="344"/>
      <c r="V276" s="344"/>
      <c r="W276" s="344"/>
      <c r="X276" s="344"/>
      <c r="Y276" s="344"/>
      <c r="Z276" s="332"/>
      <c r="AA276" s="332"/>
      <c r="AB276" s="344"/>
      <c r="AC276" s="344"/>
      <c r="AD276" s="344"/>
      <c r="AE276" s="332"/>
      <c r="AG276" s="345"/>
      <c r="AH276" s="334"/>
      <c r="AI276" s="334"/>
      <c r="AJ276" s="334"/>
      <c r="AK276" s="334"/>
      <c r="AL276" s="334"/>
      <c r="AM276" s="334"/>
      <c r="AN276" s="334"/>
      <c r="AO276" s="334"/>
      <c r="AP276" s="334"/>
      <c r="AQ276" s="334"/>
      <c r="AR276" s="334"/>
    </row>
    <row r="277" spans="1:45" ht="15">
      <c r="A277" s="303"/>
      <c r="B277" s="335"/>
      <c r="C277" s="336"/>
      <c r="D277" s="337"/>
      <c r="E277" s="337"/>
      <c r="F277" s="337"/>
      <c r="G277" s="337"/>
      <c r="H277" s="337"/>
      <c r="I277" s="336"/>
      <c r="J277" s="336"/>
      <c r="K277" s="337"/>
      <c r="L277" s="337"/>
      <c r="M277" s="337"/>
      <c r="N277" s="336"/>
      <c r="O277" s="336"/>
      <c r="P277" s="338"/>
      <c r="Q277"/>
      <c r="R277" s="339"/>
      <c r="S277" s="340"/>
      <c r="T277" s="341"/>
      <c r="U277" s="342"/>
      <c r="V277" s="342"/>
      <c r="W277" s="342"/>
      <c r="X277" s="342"/>
      <c r="Y277" s="342"/>
      <c r="Z277" s="341"/>
      <c r="AA277" s="341"/>
      <c r="AB277" s="342"/>
      <c r="AC277" s="342"/>
      <c r="AD277" s="342"/>
      <c r="AE277" s="341"/>
      <c r="AG277" s="348"/>
      <c r="AH277" s="348"/>
      <c r="AI277" s="348"/>
      <c r="AJ277" s="348"/>
      <c r="AK277" s="348"/>
      <c r="AL277" s="348"/>
      <c r="AM277" s="348"/>
      <c r="AN277" s="348"/>
      <c r="AO277" s="348"/>
      <c r="AP277" s="348"/>
      <c r="AQ277" s="348"/>
      <c r="AR277" s="348"/>
    </row>
    <row r="278" spans="1:45" ht="15">
      <c r="A278" s="303"/>
      <c r="B278" s="335"/>
      <c r="C278" s="336"/>
      <c r="D278" s="337"/>
      <c r="E278" s="337"/>
      <c r="F278" s="337"/>
      <c r="G278" s="337"/>
      <c r="H278" s="337"/>
      <c r="I278" s="336"/>
      <c r="J278" s="336"/>
      <c r="K278" s="337"/>
      <c r="L278" s="337"/>
      <c r="M278" s="337"/>
      <c r="N278" s="336"/>
      <c r="O278" s="336"/>
      <c r="P278" s="338"/>
      <c r="Q278"/>
      <c r="R278" s="330"/>
      <c r="S278" s="331"/>
      <c r="T278" s="332"/>
      <c r="U278" s="344"/>
      <c r="V278" s="344"/>
      <c r="W278" s="344"/>
      <c r="X278" s="344"/>
      <c r="Y278" s="344"/>
      <c r="Z278" s="332"/>
      <c r="AA278" s="332"/>
      <c r="AB278" s="344"/>
      <c r="AC278" s="344"/>
      <c r="AD278" s="344"/>
      <c r="AE278" s="332"/>
      <c r="AG278" s="345"/>
      <c r="AH278" s="334"/>
      <c r="AI278" s="334"/>
      <c r="AJ278" s="334"/>
      <c r="AK278" s="334"/>
      <c r="AL278" s="334"/>
      <c r="AM278" s="334"/>
      <c r="AN278" s="334"/>
      <c r="AO278" s="334"/>
      <c r="AP278" s="334"/>
      <c r="AQ278" s="334"/>
      <c r="AR278" s="334"/>
    </row>
    <row r="279" spans="1:45" ht="15">
      <c r="A279" s="303"/>
      <c r="B279" s="335"/>
      <c r="C279" s="336"/>
      <c r="D279" s="337"/>
      <c r="E279" s="337"/>
      <c r="F279" s="337"/>
      <c r="G279" s="337"/>
      <c r="H279" s="337"/>
      <c r="I279" s="336"/>
      <c r="J279" s="336"/>
      <c r="K279" s="337"/>
      <c r="L279" s="337"/>
      <c r="M279" s="337"/>
      <c r="N279" s="336"/>
      <c r="O279" s="336"/>
      <c r="P279" s="338"/>
      <c r="Q279"/>
      <c r="R279" s="339"/>
      <c r="S279" s="340"/>
      <c r="T279" s="341"/>
      <c r="U279" s="342"/>
      <c r="V279" s="342"/>
      <c r="W279" s="342"/>
      <c r="X279" s="342"/>
      <c r="Y279" s="342"/>
      <c r="Z279" s="341"/>
      <c r="AA279" s="341"/>
      <c r="AB279" s="342"/>
      <c r="AC279" s="342"/>
      <c r="AD279" s="342"/>
      <c r="AE279" s="341"/>
      <c r="AG279" s="347"/>
      <c r="AH279" s="347"/>
      <c r="AI279" s="347"/>
      <c r="AJ279" s="347"/>
      <c r="AK279" s="347"/>
      <c r="AL279" s="347"/>
      <c r="AM279" s="347"/>
      <c r="AN279" s="347"/>
      <c r="AO279" s="347"/>
      <c r="AP279" s="347"/>
      <c r="AQ279" s="347"/>
      <c r="AR279" s="347"/>
      <c r="AS279" s="357"/>
    </row>
    <row r="280" spans="1:45" ht="15">
      <c r="A280" s="303"/>
      <c r="B280" s="335"/>
      <c r="C280" s="336"/>
      <c r="D280" s="337"/>
      <c r="E280" s="337"/>
      <c r="F280" s="337"/>
      <c r="G280" s="337"/>
      <c r="H280" s="337"/>
      <c r="I280" s="336"/>
      <c r="J280" s="336"/>
      <c r="K280" s="337"/>
      <c r="L280" s="337"/>
      <c r="M280" s="337"/>
      <c r="N280" s="336"/>
      <c r="O280" s="336"/>
      <c r="P280" s="338"/>
      <c r="Q280"/>
      <c r="R280" s="330"/>
      <c r="S280" s="331"/>
      <c r="T280" s="332"/>
      <c r="U280" s="344"/>
      <c r="V280" s="344"/>
      <c r="W280" s="344"/>
      <c r="X280" s="344"/>
      <c r="Y280" s="344"/>
      <c r="Z280" s="332"/>
      <c r="AA280" s="332"/>
      <c r="AB280" s="344"/>
      <c r="AC280" s="344"/>
      <c r="AD280" s="344"/>
      <c r="AE280" s="332"/>
      <c r="AG280" s="345"/>
      <c r="AH280" s="334"/>
      <c r="AI280" s="334"/>
      <c r="AJ280" s="334"/>
      <c r="AK280" s="334"/>
      <c r="AL280" s="334"/>
      <c r="AM280" s="334"/>
      <c r="AN280" s="334"/>
      <c r="AO280" s="334"/>
      <c r="AP280" s="334"/>
      <c r="AQ280" s="334"/>
      <c r="AR280" s="334"/>
    </row>
    <row r="281" spans="1:45">
      <c r="A281" s="303"/>
      <c r="B281" s="335"/>
      <c r="C281" s="336"/>
      <c r="D281" s="337"/>
      <c r="E281" s="337"/>
      <c r="F281" s="337"/>
      <c r="G281" s="337"/>
      <c r="H281" s="337"/>
      <c r="I281" s="336"/>
      <c r="J281" s="336"/>
      <c r="K281" s="337"/>
      <c r="L281" s="337"/>
      <c r="M281" s="337"/>
      <c r="N281" s="336"/>
      <c r="O281" s="336"/>
      <c r="P281" s="338"/>
      <c r="R281" s="339"/>
      <c r="S281" s="340"/>
      <c r="T281" s="341"/>
      <c r="U281" s="342"/>
      <c r="V281" s="342"/>
      <c r="W281" s="342"/>
      <c r="X281" s="342"/>
      <c r="Y281" s="342"/>
      <c r="Z281" s="341"/>
      <c r="AA281" s="341"/>
      <c r="AB281" s="342"/>
      <c r="AC281" s="342"/>
      <c r="AD281" s="342"/>
      <c r="AE281" s="341"/>
      <c r="AG281" s="347"/>
      <c r="AH281" s="347"/>
      <c r="AI281" s="347"/>
      <c r="AJ281" s="347"/>
      <c r="AK281" s="347"/>
      <c r="AL281" s="347"/>
      <c r="AM281" s="347"/>
      <c r="AN281" s="347"/>
      <c r="AO281" s="347"/>
      <c r="AP281" s="347"/>
      <c r="AQ281" s="347"/>
      <c r="AR281" s="347"/>
    </row>
    <row r="282" spans="1:45">
      <c r="A282" s="303"/>
      <c r="B282" s="335"/>
      <c r="C282" s="336"/>
      <c r="D282" s="337"/>
      <c r="E282" s="337"/>
      <c r="F282" s="337"/>
      <c r="G282" s="337"/>
      <c r="H282" s="337"/>
      <c r="I282" s="336"/>
      <c r="J282" s="336"/>
      <c r="K282" s="337"/>
      <c r="L282" s="337"/>
      <c r="M282" s="337"/>
      <c r="N282" s="336"/>
      <c r="O282" s="336"/>
      <c r="P282" s="338"/>
      <c r="R282" s="330"/>
      <c r="S282" s="331"/>
      <c r="T282" s="332"/>
      <c r="U282" s="344"/>
      <c r="V282" s="344"/>
      <c r="W282" s="344"/>
      <c r="X282" s="344"/>
      <c r="Y282" s="344"/>
      <c r="Z282" s="332"/>
      <c r="AA282" s="332"/>
      <c r="AB282" s="344"/>
      <c r="AC282" s="344"/>
      <c r="AD282" s="344"/>
      <c r="AE282" s="332"/>
      <c r="AG282" s="345"/>
      <c r="AH282" s="334"/>
      <c r="AI282" s="334"/>
      <c r="AJ282" s="334"/>
      <c r="AK282" s="334"/>
      <c r="AL282" s="334"/>
      <c r="AM282" s="334"/>
      <c r="AN282" s="334"/>
      <c r="AO282" s="334"/>
      <c r="AP282" s="334"/>
      <c r="AQ282" s="334"/>
      <c r="AR282" s="334"/>
    </row>
    <row r="283" spans="1:45">
      <c r="A283" s="303"/>
      <c r="B283" s="335"/>
      <c r="C283" s="336"/>
      <c r="D283" s="337"/>
      <c r="E283" s="337"/>
      <c r="F283" s="337"/>
      <c r="G283" s="337"/>
      <c r="H283" s="337"/>
      <c r="I283" s="336"/>
      <c r="J283" s="336"/>
      <c r="K283" s="337"/>
      <c r="L283" s="337"/>
      <c r="M283" s="337"/>
      <c r="N283" s="336"/>
      <c r="O283" s="336"/>
      <c r="P283" s="338"/>
      <c r="R283" s="346"/>
      <c r="S283" s="340"/>
      <c r="T283" s="341"/>
      <c r="U283" s="342"/>
      <c r="V283" s="342"/>
      <c r="W283" s="342"/>
      <c r="X283" s="342"/>
      <c r="Y283" s="342"/>
      <c r="Z283" s="341"/>
      <c r="AA283" s="341"/>
      <c r="AB283" s="342"/>
      <c r="AC283" s="342"/>
      <c r="AD283" s="342"/>
      <c r="AE283" s="341"/>
      <c r="AG283" s="347"/>
      <c r="AH283" s="347"/>
      <c r="AI283" s="347"/>
      <c r="AJ283" s="347"/>
      <c r="AK283" s="347"/>
      <c r="AL283" s="347"/>
      <c r="AM283" s="347"/>
      <c r="AN283" s="347"/>
      <c r="AO283" s="347"/>
      <c r="AP283" s="347"/>
      <c r="AQ283" s="347"/>
      <c r="AR283" s="347"/>
    </row>
    <row r="284" spans="1:45">
      <c r="A284" s="303"/>
      <c r="B284" s="335"/>
      <c r="C284" s="336"/>
      <c r="D284" s="337"/>
      <c r="E284" s="337"/>
      <c r="F284" s="337"/>
      <c r="G284" s="337"/>
      <c r="H284" s="337"/>
      <c r="I284" s="336"/>
      <c r="J284" s="336"/>
      <c r="K284" s="337"/>
      <c r="L284" s="337"/>
      <c r="M284" s="337"/>
      <c r="N284" s="336"/>
      <c r="O284" s="336"/>
      <c r="P284" s="338"/>
      <c r="R284" s="330"/>
      <c r="S284" s="331"/>
      <c r="T284" s="332"/>
      <c r="U284" s="344"/>
      <c r="V284" s="344"/>
      <c r="W284" s="344"/>
      <c r="X284" s="344"/>
      <c r="Y284" s="344"/>
      <c r="Z284" s="332"/>
      <c r="AA284" s="332"/>
      <c r="AB284" s="344"/>
      <c r="AC284" s="344"/>
      <c r="AD284" s="344"/>
      <c r="AE284" s="332"/>
      <c r="AG284" s="345"/>
      <c r="AH284" s="334"/>
      <c r="AI284" s="334"/>
      <c r="AJ284" s="334"/>
      <c r="AK284" s="334"/>
      <c r="AL284" s="334"/>
      <c r="AM284" s="334"/>
      <c r="AN284" s="334"/>
      <c r="AO284" s="334"/>
      <c r="AP284" s="334"/>
      <c r="AQ284" s="334"/>
      <c r="AR284" s="334"/>
    </row>
    <row r="285" spans="1:45">
      <c r="A285" s="303"/>
      <c r="B285" s="335"/>
      <c r="C285" s="336"/>
      <c r="D285" s="337"/>
      <c r="E285" s="337"/>
      <c r="F285" s="337"/>
      <c r="G285" s="337"/>
      <c r="H285" s="337"/>
      <c r="I285" s="336"/>
      <c r="J285" s="336"/>
      <c r="K285" s="337"/>
      <c r="L285" s="337"/>
      <c r="M285" s="337"/>
      <c r="N285" s="336"/>
      <c r="O285" s="336"/>
      <c r="P285" s="338"/>
      <c r="R285" s="339"/>
      <c r="S285" s="340"/>
      <c r="T285" s="341"/>
      <c r="U285" s="342"/>
      <c r="V285" s="342"/>
      <c r="W285" s="342"/>
      <c r="X285" s="342"/>
      <c r="Y285" s="342"/>
      <c r="Z285" s="341"/>
      <c r="AA285" s="341"/>
      <c r="AB285" s="342"/>
      <c r="AC285" s="342"/>
      <c r="AD285" s="342"/>
      <c r="AE285" s="341"/>
      <c r="AG285" s="347"/>
      <c r="AH285" s="347"/>
      <c r="AI285" s="347"/>
      <c r="AJ285" s="347"/>
      <c r="AK285" s="347"/>
      <c r="AL285" s="347"/>
      <c r="AM285" s="347"/>
      <c r="AN285" s="347"/>
      <c r="AO285" s="347"/>
      <c r="AP285" s="347"/>
      <c r="AQ285" s="347"/>
      <c r="AR285" s="347"/>
    </row>
    <row r="286" spans="1:45">
      <c r="A286" s="303"/>
      <c r="B286" s="335"/>
      <c r="C286" s="336"/>
      <c r="D286" s="337"/>
      <c r="E286" s="337"/>
      <c r="F286" s="337"/>
      <c r="G286" s="337"/>
      <c r="H286" s="337"/>
      <c r="I286" s="336"/>
      <c r="J286" s="336"/>
      <c r="K286" s="337"/>
      <c r="L286" s="337"/>
      <c r="M286" s="337"/>
      <c r="N286" s="336"/>
      <c r="O286" s="336"/>
      <c r="P286" s="338"/>
      <c r="R286" s="330"/>
      <c r="S286" s="331"/>
      <c r="T286" s="332"/>
      <c r="U286" s="344"/>
      <c r="V286" s="344"/>
      <c r="W286" s="344"/>
      <c r="X286" s="344"/>
      <c r="Y286" s="344"/>
      <c r="Z286" s="332"/>
      <c r="AA286" s="332"/>
      <c r="AB286" s="344"/>
      <c r="AC286" s="344"/>
      <c r="AD286" s="344"/>
      <c r="AE286" s="332"/>
      <c r="AG286" s="345"/>
      <c r="AH286" s="334"/>
      <c r="AI286" s="334"/>
      <c r="AJ286" s="334"/>
      <c r="AK286" s="334"/>
      <c r="AL286" s="334"/>
      <c r="AM286" s="334"/>
      <c r="AN286" s="334"/>
      <c r="AO286" s="334"/>
      <c r="AP286" s="334"/>
      <c r="AQ286" s="334"/>
      <c r="AR286" s="334"/>
    </row>
    <row r="287" spans="1:45">
      <c r="A287" s="303"/>
      <c r="B287" s="335"/>
      <c r="C287" s="336"/>
      <c r="D287" s="337"/>
      <c r="E287" s="337"/>
      <c r="F287" s="337"/>
      <c r="G287" s="337"/>
      <c r="H287" s="337"/>
      <c r="I287" s="336"/>
      <c r="J287" s="336"/>
      <c r="K287" s="337"/>
      <c r="L287" s="337"/>
      <c r="M287" s="337"/>
      <c r="N287" s="336"/>
      <c r="O287" s="336"/>
      <c r="P287" s="338"/>
      <c r="R287" s="346"/>
      <c r="S287" s="340"/>
      <c r="T287" s="341"/>
      <c r="U287" s="342"/>
      <c r="V287" s="342"/>
      <c r="W287" s="342"/>
      <c r="X287" s="342"/>
      <c r="Y287" s="342"/>
      <c r="Z287" s="341"/>
      <c r="AA287" s="341"/>
      <c r="AB287" s="342"/>
      <c r="AC287" s="342"/>
      <c r="AD287" s="342"/>
      <c r="AE287" s="341"/>
      <c r="AG287" s="347"/>
      <c r="AH287" s="347"/>
      <c r="AI287" s="347"/>
      <c r="AJ287" s="347"/>
      <c r="AK287" s="347"/>
      <c r="AL287" s="347"/>
      <c r="AM287" s="347"/>
      <c r="AN287" s="347"/>
      <c r="AO287" s="347"/>
      <c r="AP287" s="347"/>
      <c r="AQ287" s="347"/>
      <c r="AR287" s="347"/>
    </row>
    <row r="288" spans="1:45">
      <c r="A288" s="303"/>
      <c r="B288" s="335"/>
      <c r="C288" s="336"/>
      <c r="D288" s="337"/>
      <c r="E288" s="337"/>
      <c r="F288" s="337"/>
      <c r="G288" s="337"/>
      <c r="H288" s="337"/>
      <c r="I288" s="336"/>
      <c r="J288" s="336"/>
      <c r="K288" s="337"/>
      <c r="L288" s="337"/>
      <c r="M288" s="337"/>
      <c r="N288" s="336"/>
      <c r="O288" s="336"/>
      <c r="P288" s="338"/>
      <c r="R288" s="330"/>
      <c r="S288" s="331"/>
      <c r="T288" s="332"/>
      <c r="U288" s="344"/>
      <c r="V288" s="344"/>
      <c r="W288" s="344"/>
      <c r="X288" s="344"/>
      <c r="Y288" s="344"/>
      <c r="Z288" s="332"/>
      <c r="AA288" s="332"/>
      <c r="AB288" s="344"/>
      <c r="AC288" s="344"/>
      <c r="AD288" s="344"/>
      <c r="AE288" s="332"/>
      <c r="AG288" s="345"/>
      <c r="AH288" s="334"/>
      <c r="AI288" s="334"/>
      <c r="AJ288" s="334"/>
      <c r="AK288" s="334"/>
      <c r="AL288" s="334"/>
      <c r="AM288" s="334"/>
      <c r="AN288" s="334"/>
      <c r="AO288" s="334"/>
      <c r="AP288" s="334"/>
      <c r="AQ288" s="334"/>
      <c r="AR288" s="334"/>
    </row>
    <row r="289" spans="1:44">
      <c r="A289" s="303"/>
      <c r="B289" s="335"/>
      <c r="C289" s="336"/>
      <c r="D289" s="337"/>
      <c r="E289" s="337"/>
      <c r="F289" s="337"/>
      <c r="G289" s="337"/>
      <c r="H289" s="337"/>
      <c r="I289" s="336"/>
      <c r="J289" s="336"/>
      <c r="K289" s="337"/>
      <c r="L289" s="337"/>
      <c r="M289" s="337"/>
      <c r="N289" s="336"/>
      <c r="O289" s="336"/>
      <c r="P289" s="338"/>
      <c r="R289" s="346"/>
      <c r="S289" s="340"/>
      <c r="T289" s="341"/>
      <c r="U289" s="342"/>
      <c r="V289" s="342"/>
      <c r="W289" s="342"/>
      <c r="X289" s="342"/>
      <c r="Y289" s="342"/>
      <c r="Z289" s="341"/>
      <c r="AA289" s="341"/>
      <c r="AB289" s="342"/>
      <c r="AC289" s="342"/>
      <c r="AD289" s="342"/>
      <c r="AE289" s="341"/>
      <c r="AG289" s="347"/>
      <c r="AH289" s="347"/>
      <c r="AI289" s="347"/>
      <c r="AJ289" s="347"/>
      <c r="AK289" s="347"/>
      <c r="AL289" s="347"/>
      <c r="AM289" s="347"/>
      <c r="AN289" s="347"/>
      <c r="AO289" s="347"/>
      <c r="AP289" s="347"/>
      <c r="AQ289" s="347"/>
      <c r="AR289" s="347"/>
    </row>
    <row r="290" spans="1:44">
      <c r="A290" s="303"/>
      <c r="B290" s="335"/>
      <c r="C290" s="336"/>
      <c r="D290" s="337"/>
      <c r="E290" s="337"/>
      <c r="F290" s="337"/>
      <c r="G290" s="337"/>
      <c r="H290" s="337"/>
      <c r="I290" s="336"/>
      <c r="J290" s="336"/>
      <c r="K290" s="337"/>
      <c r="L290" s="337"/>
      <c r="M290" s="337"/>
      <c r="N290" s="336"/>
      <c r="O290" s="336"/>
      <c r="P290" s="338"/>
      <c r="R290" s="330"/>
      <c r="S290" s="331"/>
      <c r="T290" s="332"/>
      <c r="U290" s="344"/>
      <c r="V290" s="344"/>
      <c r="W290" s="344"/>
      <c r="X290" s="344"/>
      <c r="Y290" s="344"/>
      <c r="Z290" s="332"/>
      <c r="AA290" s="332"/>
      <c r="AB290" s="344"/>
      <c r="AC290" s="344"/>
      <c r="AD290" s="344"/>
      <c r="AE290" s="332"/>
      <c r="AG290" s="345"/>
      <c r="AH290" s="349"/>
      <c r="AI290" s="349"/>
      <c r="AJ290" s="349"/>
      <c r="AK290" s="349"/>
      <c r="AL290" s="349"/>
      <c r="AM290" s="349"/>
      <c r="AN290" s="349"/>
      <c r="AO290" s="349"/>
      <c r="AP290" s="349"/>
      <c r="AQ290" s="349"/>
      <c r="AR290" s="349"/>
    </row>
    <row r="291" spans="1:44" ht="15.75" thickBot="1">
      <c r="A291" s="303"/>
      <c r="B291" s="335"/>
      <c r="C291" s="336"/>
      <c r="D291" s="337"/>
      <c r="E291" s="337"/>
      <c r="F291" s="337"/>
      <c r="G291" s="337"/>
      <c r="H291" s="337"/>
      <c r="I291" s="336"/>
      <c r="J291" s="336"/>
      <c r="K291" s="337"/>
      <c r="L291" s="337"/>
      <c r="M291" s="337"/>
      <c r="N291" s="336"/>
      <c r="O291" s="336"/>
      <c r="P291" s="338"/>
      <c r="Q291"/>
      <c r="R291" s="350"/>
      <c r="S291" s="351"/>
      <c r="T291" s="352"/>
      <c r="U291" s="353"/>
      <c r="V291" s="353"/>
      <c r="W291" s="353"/>
      <c r="X291" s="353"/>
      <c r="Y291" s="353"/>
      <c r="Z291" s="352"/>
      <c r="AA291" s="352"/>
      <c r="AB291" s="353"/>
      <c r="AC291" s="353"/>
      <c r="AD291" s="353"/>
      <c r="AE291" s="352"/>
      <c r="AF291" s="354"/>
      <c r="AG291" s="355"/>
      <c r="AH291" s="355"/>
      <c r="AI291" s="355"/>
      <c r="AJ291" s="355"/>
      <c r="AK291" s="355"/>
      <c r="AL291" s="355"/>
      <c r="AM291" s="355"/>
      <c r="AN291" s="355"/>
      <c r="AO291" s="355"/>
      <c r="AP291" s="355"/>
      <c r="AQ291" s="355"/>
      <c r="AR291" s="355"/>
    </row>
    <row r="292" spans="1:44" ht="15">
      <c r="A292" s="317"/>
      <c r="B292" s="298"/>
      <c r="C292" s="327"/>
      <c r="D292" s="328"/>
      <c r="E292" s="328"/>
      <c r="F292" s="328"/>
      <c r="G292" s="328"/>
      <c r="H292" s="328"/>
      <c r="I292" s="327"/>
      <c r="J292" s="327"/>
      <c r="K292" s="328"/>
      <c r="L292" s="328"/>
      <c r="M292" s="328"/>
      <c r="N292" s="327"/>
      <c r="O292" s="327"/>
      <c r="P292" s="329"/>
      <c r="Q292"/>
      <c r="R292" s="330"/>
      <c r="S292" s="331"/>
      <c r="T292" s="332"/>
      <c r="U292" s="344"/>
      <c r="V292" s="344"/>
      <c r="W292" s="344"/>
      <c r="X292" s="344"/>
      <c r="Y292" s="344"/>
      <c r="Z292" s="332"/>
      <c r="AA292" s="332"/>
      <c r="AB292" s="344"/>
      <c r="AC292" s="344"/>
      <c r="AD292" s="344"/>
      <c r="AE292" s="332"/>
      <c r="AG292" s="334"/>
      <c r="AH292" s="334"/>
      <c r="AI292" s="334"/>
      <c r="AJ292" s="334"/>
      <c r="AK292" s="334"/>
      <c r="AL292" s="334"/>
      <c r="AM292" s="334"/>
      <c r="AN292" s="334"/>
      <c r="AO292" s="334"/>
      <c r="AP292" s="334"/>
      <c r="AQ292" s="334"/>
      <c r="AR292" s="334"/>
    </row>
    <row r="293" spans="1:44" ht="15">
      <c r="A293" s="303"/>
      <c r="B293" s="335"/>
      <c r="C293" s="336"/>
      <c r="D293" s="337"/>
      <c r="E293" s="337"/>
      <c r="F293" s="337"/>
      <c r="G293" s="337"/>
      <c r="H293" s="337"/>
      <c r="I293" s="336"/>
      <c r="J293" s="336"/>
      <c r="K293" s="337"/>
      <c r="L293" s="337"/>
      <c r="M293" s="337"/>
      <c r="N293" s="336"/>
      <c r="O293" s="336"/>
      <c r="P293" s="338"/>
      <c r="Q293"/>
      <c r="R293" s="339"/>
      <c r="S293" s="340"/>
      <c r="T293" s="341"/>
      <c r="U293" s="342"/>
      <c r="V293" s="342"/>
      <c r="W293" s="342"/>
      <c r="X293" s="342"/>
      <c r="Y293" s="342"/>
      <c r="Z293" s="341"/>
      <c r="AA293" s="341"/>
      <c r="AB293" s="342"/>
      <c r="AC293" s="342"/>
      <c r="AD293" s="342"/>
      <c r="AE293" s="341"/>
      <c r="AG293" s="343"/>
      <c r="AH293" s="343"/>
      <c r="AI293" s="343"/>
      <c r="AJ293" s="343"/>
      <c r="AK293" s="343"/>
      <c r="AL293" s="343"/>
      <c r="AM293" s="343"/>
      <c r="AN293" s="343"/>
      <c r="AO293" s="343"/>
      <c r="AP293" s="343"/>
      <c r="AQ293" s="343"/>
      <c r="AR293" s="343"/>
    </row>
    <row r="294" spans="1:44" ht="15">
      <c r="A294" s="303"/>
      <c r="B294" s="335"/>
      <c r="C294" s="336"/>
      <c r="D294" s="337"/>
      <c r="E294" s="337"/>
      <c r="F294" s="337"/>
      <c r="G294" s="337"/>
      <c r="H294" s="337"/>
      <c r="I294" s="336"/>
      <c r="J294" s="336"/>
      <c r="K294" s="337"/>
      <c r="L294" s="337"/>
      <c r="M294" s="337"/>
      <c r="N294" s="336"/>
      <c r="O294" s="336"/>
      <c r="P294" s="338"/>
      <c r="Q294"/>
      <c r="R294" s="330"/>
      <c r="S294" s="331"/>
      <c r="T294" s="332"/>
      <c r="U294" s="344"/>
      <c r="V294" s="344"/>
      <c r="W294" s="344"/>
      <c r="X294" s="344"/>
      <c r="Y294" s="344"/>
      <c r="Z294" s="332"/>
      <c r="AA294" s="332"/>
      <c r="AB294" s="344"/>
      <c r="AC294" s="344"/>
      <c r="AD294" s="344"/>
      <c r="AE294" s="332"/>
      <c r="AG294" s="345"/>
      <c r="AH294" s="334"/>
      <c r="AI294" s="334"/>
      <c r="AJ294" s="334"/>
      <c r="AK294" s="334"/>
      <c r="AL294" s="334"/>
      <c r="AM294" s="334"/>
      <c r="AN294" s="334"/>
      <c r="AO294" s="334"/>
      <c r="AP294" s="334"/>
      <c r="AQ294" s="334"/>
      <c r="AR294" s="334"/>
    </row>
    <row r="295" spans="1:44" ht="15">
      <c r="A295" s="303"/>
      <c r="B295" s="335"/>
      <c r="C295" s="336"/>
      <c r="D295" s="337"/>
      <c r="E295" s="337"/>
      <c r="F295" s="337"/>
      <c r="G295" s="337"/>
      <c r="H295" s="337"/>
      <c r="I295" s="336"/>
      <c r="J295" s="336"/>
      <c r="K295" s="337"/>
      <c r="L295" s="337"/>
      <c r="M295" s="337"/>
      <c r="N295" s="336"/>
      <c r="O295" s="336"/>
      <c r="P295" s="338"/>
      <c r="Q295"/>
      <c r="R295" s="339"/>
      <c r="S295" s="340"/>
      <c r="T295" s="341"/>
      <c r="U295" s="342"/>
      <c r="V295" s="342"/>
      <c r="W295" s="342"/>
      <c r="X295" s="342"/>
      <c r="Y295" s="342"/>
      <c r="Z295" s="341"/>
      <c r="AA295" s="341"/>
      <c r="AB295" s="342"/>
      <c r="AC295" s="342"/>
      <c r="AD295" s="342"/>
      <c r="AE295" s="341"/>
      <c r="AG295" s="347"/>
      <c r="AH295" s="347"/>
      <c r="AI295" s="347"/>
      <c r="AJ295" s="347"/>
      <c r="AK295" s="347"/>
      <c r="AL295" s="347"/>
      <c r="AM295" s="347"/>
      <c r="AN295" s="347"/>
      <c r="AO295" s="347"/>
      <c r="AP295" s="347"/>
      <c r="AQ295" s="347"/>
      <c r="AR295" s="347"/>
    </row>
    <row r="296" spans="1:44" ht="15">
      <c r="A296" s="303"/>
      <c r="B296" s="335"/>
      <c r="C296" s="336"/>
      <c r="D296" s="337"/>
      <c r="E296" s="337"/>
      <c r="F296" s="337"/>
      <c r="G296" s="337"/>
      <c r="H296" s="337"/>
      <c r="I296" s="336"/>
      <c r="J296" s="336"/>
      <c r="K296" s="337"/>
      <c r="L296" s="337"/>
      <c r="M296" s="337"/>
      <c r="N296" s="336"/>
      <c r="O296" s="336"/>
      <c r="P296" s="338"/>
      <c r="Q296"/>
      <c r="R296" s="330"/>
      <c r="S296" s="331"/>
      <c r="T296" s="332"/>
      <c r="U296" s="344"/>
      <c r="V296" s="344"/>
      <c r="W296" s="344"/>
      <c r="X296" s="344"/>
      <c r="Y296" s="344"/>
      <c r="Z296" s="332"/>
      <c r="AA296" s="332"/>
      <c r="AB296" s="344"/>
      <c r="AC296" s="344"/>
      <c r="AD296" s="344"/>
      <c r="AE296" s="332"/>
      <c r="AG296" s="345"/>
      <c r="AH296" s="334"/>
      <c r="AI296" s="334"/>
      <c r="AJ296" s="334"/>
      <c r="AK296" s="334"/>
      <c r="AL296" s="334"/>
      <c r="AM296" s="334"/>
      <c r="AN296" s="334"/>
      <c r="AO296" s="334"/>
      <c r="AP296" s="334"/>
      <c r="AQ296" s="334"/>
      <c r="AR296" s="334"/>
    </row>
    <row r="297" spans="1:44" ht="15">
      <c r="A297" s="303"/>
      <c r="B297" s="335"/>
      <c r="C297" s="336"/>
      <c r="D297" s="337"/>
      <c r="E297" s="337"/>
      <c r="F297" s="337"/>
      <c r="G297" s="337"/>
      <c r="H297" s="337"/>
      <c r="I297" s="336"/>
      <c r="J297" s="336"/>
      <c r="K297" s="337"/>
      <c r="L297" s="337"/>
      <c r="M297" s="337"/>
      <c r="N297" s="336"/>
      <c r="O297" s="336"/>
      <c r="P297" s="338"/>
      <c r="Q297"/>
      <c r="R297" s="339"/>
      <c r="S297" s="340"/>
      <c r="T297" s="341"/>
      <c r="U297" s="342"/>
      <c r="V297" s="342"/>
      <c r="W297" s="342"/>
      <c r="X297" s="342"/>
      <c r="Y297" s="342"/>
      <c r="Z297" s="341"/>
      <c r="AA297" s="341"/>
      <c r="AB297" s="342"/>
      <c r="AC297" s="342"/>
      <c r="AD297" s="342"/>
      <c r="AE297" s="341"/>
      <c r="AG297" s="347"/>
      <c r="AH297" s="347"/>
      <c r="AI297" s="347"/>
      <c r="AJ297" s="347"/>
      <c r="AK297" s="347"/>
      <c r="AL297" s="347"/>
      <c r="AM297" s="347"/>
      <c r="AN297" s="347"/>
      <c r="AO297" s="347"/>
      <c r="AP297" s="347"/>
      <c r="AQ297" s="347"/>
      <c r="AR297" s="347"/>
    </row>
    <row r="298" spans="1:44" ht="15">
      <c r="A298" s="303"/>
      <c r="B298" s="335"/>
      <c r="C298" s="336"/>
      <c r="D298" s="337"/>
      <c r="E298" s="337"/>
      <c r="F298" s="337"/>
      <c r="G298" s="337"/>
      <c r="H298" s="337"/>
      <c r="I298" s="336"/>
      <c r="J298" s="336"/>
      <c r="K298" s="337"/>
      <c r="L298" s="337"/>
      <c r="M298" s="337"/>
      <c r="N298" s="336"/>
      <c r="O298" s="336"/>
      <c r="P298" s="338"/>
      <c r="Q298"/>
      <c r="R298" s="330"/>
      <c r="S298" s="331"/>
      <c r="T298" s="332"/>
      <c r="U298" s="344"/>
      <c r="V298" s="344"/>
      <c r="W298" s="344"/>
      <c r="X298" s="344"/>
      <c r="Y298" s="344"/>
      <c r="Z298" s="332"/>
      <c r="AA298" s="332"/>
      <c r="AB298" s="344"/>
      <c r="AC298" s="344"/>
      <c r="AD298" s="344"/>
      <c r="AE298" s="332"/>
      <c r="AG298" s="345"/>
      <c r="AH298" s="334"/>
      <c r="AI298" s="334"/>
      <c r="AJ298" s="334"/>
      <c r="AK298" s="334"/>
      <c r="AL298" s="334"/>
      <c r="AM298" s="334"/>
      <c r="AN298" s="334"/>
      <c r="AO298" s="334"/>
      <c r="AP298" s="334"/>
      <c r="AQ298" s="334"/>
      <c r="AR298" s="334"/>
    </row>
    <row r="299" spans="1:44" ht="15">
      <c r="A299" s="303"/>
      <c r="B299" s="335"/>
      <c r="C299" s="336"/>
      <c r="D299" s="337"/>
      <c r="E299" s="337"/>
      <c r="F299" s="337"/>
      <c r="G299" s="337"/>
      <c r="H299" s="337"/>
      <c r="I299" s="336"/>
      <c r="J299" s="336"/>
      <c r="K299" s="337"/>
      <c r="L299" s="337"/>
      <c r="M299" s="337"/>
      <c r="N299" s="336"/>
      <c r="O299" s="336"/>
      <c r="P299" s="338"/>
      <c r="Q299"/>
      <c r="R299" s="339"/>
      <c r="S299" s="340"/>
      <c r="T299" s="341"/>
      <c r="U299" s="342"/>
      <c r="V299" s="342"/>
      <c r="W299" s="342"/>
      <c r="X299" s="342"/>
      <c r="Y299" s="342"/>
      <c r="Z299" s="341"/>
      <c r="AA299" s="341"/>
      <c r="AB299" s="342"/>
      <c r="AC299" s="342"/>
      <c r="AD299" s="342"/>
      <c r="AE299" s="341"/>
      <c r="AG299" s="348"/>
      <c r="AH299" s="348"/>
      <c r="AI299" s="348"/>
      <c r="AJ299" s="348"/>
      <c r="AK299" s="348"/>
      <c r="AL299" s="348"/>
      <c r="AM299" s="348"/>
      <c r="AN299" s="348"/>
      <c r="AO299" s="348"/>
      <c r="AP299" s="348"/>
      <c r="AQ299" s="348"/>
      <c r="AR299" s="348"/>
    </row>
    <row r="300" spans="1:44" ht="15">
      <c r="A300" s="303"/>
      <c r="B300" s="335"/>
      <c r="C300" s="336"/>
      <c r="D300" s="337"/>
      <c r="E300" s="337"/>
      <c r="F300" s="337"/>
      <c r="G300" s="337"/>
      <c r="H300" s="337"/>
      <c r="I300" s="336"/>
      <c r="J300" s="336"/>
      <c r="K300" s="337"/>
      <c r="L300" s="337"/>
      <c r="M300" s="337"/>
      <c r="N300" s="336"/>
      <c r="O300" s="336"/>
      <c r="P300" s="338"/>
      <c r="Q300"/>
      <c r="R300" s="330"/>
      <c r="S300" s="331"/>
      <c r="T300" s="332"/>
      <c r="U300" s="344"/>
      <c r="V300" s="344"/>
      <c r="W300" s="344"/>
      <c r="X300" s="344"/>
      <c r="Y300" s="344"/>
      <c r="Z300" s="332"/>
      <c r="AA300" s="332"/>
      <c r="AB300" s="344"/>
      <c r="AC300" s="344"/>
      <c r="AD300" s="344"/>
      <c r="AE300" s="332"/>
      <c r="AG300" s="345"/>
      <c r="AH300" s="334"/>
      <c r="AI300" s="334"/>
      <c r="AJ300" s="334"/>
      <c r="AK300" s="334"/>
      <c r="AL300" s="334"/>
      <c r="AM300" s="334"/>
      <c r="AN300" s="334"/>
      <c r="AO300" s="334"/>
      <c r="AP300" s="334"/>
      <c r="AQ300" s="334"/>
      <c r="AR300" s="334"/>
    </row>
    <row r="301" spans="1:44" ht="15">
      <c r="A301" s="303"/>
      <c r="B301" s="335"/>
      <c r="C301" s="336"/>
      <c r="D301" s="337"/>
      <c r="E301" s="337"/>
      <c r="F301" s="337"/>
      <c r="G301" s="337"/>
      <c r="H301" s="337"/>
      <c r="I301" s="336"/>
      <c r="J301" s="336"/>
      <c r="K301" s="337"/>
      <c r="L301" s="337"/>
      <c r="M301" s="337"/>
      <c r="N301" s="336"/>
      <c r="O301" s="336"/>
      <c r="P301" s="338"/>
      <c r="Q301"/>
      <c r="R301" s="339"/>
      <c r="S301" s="340"/>
      <c r="T301" s="341"/>
      <c r="U301" s="342"/>
      <c r="V301" s="342"/>
      <c r="W301" s="342"/>
      <c r="X301" s="342"/>
      <c r="Y301" s="342"/>
      <c r="Z301" s="341"/>
      <c r="AA301" s="341"/>
      <c r="AB301" s="342"/>
      <c r="AC301" s="342"/>
      <c r="AD301" s="342"/>
      <c r="AE301" s="341"/>
      <c r="AG301" s="347"/>
      <c r="AH301" s="347"/>
      <c r="AI301" s="347"/>
      <c r="AJ301" s="347"/>
      <c r="AK301" s="347"/>
      <c r="AL301" s="347"/>
      <c r="AM301" s="347"/>
      <c r="AN301" s="347"/>
      <c r="AO301" s="347"/>
      <c r="AP301" s="347"/>
      <c r="AQ301" s="347"/>
      <c r="AR301" s="347"/>
    </row>
    <row r="302" spans="1:44" ht="15">
      <c r="A302" s="303"/>
      <c r="B302" s="335"/>
      <c r="C302" s="336"/>
      <c r="D302" s="337"/>
      <c r="E302" s="337"/>
      <c r="F302" s="337"/>
      <c r="G302" s="337"/>
      <c r="H302" s="337"/>
      <c r="I302" s="336"/>
      <c r="J302" s="336"/>
      <c r="K302" s="337"/>
      <c r="L302" s="337"/>
      <c r="M302" s="337"/>
      <c r="N302" s="336"/>
      <c r="O302" s="336"/>
      <c r="P302" s="338"/>
      <c r="Q302"/>
      <c r="R302" s="330"/>
      <c r="S302" s="331"/>
      <c r="T302" s="332"/>
      <c r="U302" s="344"/>
      <c r="V302" s="344"/>
      <c r="W302" s="344"/>
      <c r="X302" s="344"/>
      <c r="Y302" s="344"/>
      <c r="Z302" s="332"/>
      <c r="AA302" s="332"/>
      <c r="AB302" s="344"/>
      <c r="AC302" s="344"/>
      <c r="AD302" s="344"/>
      <c r="AE302" s="332"/>
      <c r="AG302" s="345"/>
      <c r="AH302" s="334"/>
      <c r="AI302" s="334"/>
      <c r="AJ302" s="334"/>
      <c r="AK302" s="334"/>
      <c r="AL302" s="334"/>
      <c r="AM302" s="334"/>
      <c r="AN302" s="334"/>
      <c r="AO302" s="334"/>
      <c r="AP302" s="334"/>
      <c r="AQ302" s="334"/>
      <c r="AR302" s="334"/>
    </row>
    <row r="303" spans="1:44" ht="15">
      <c r="A303" s="303"/>
      <c r="B303" s="335"/>
      <c r="C303" s="336"/>
      <c r="D303" s="337"/>
      <c r="E303" s="337"/>
      <c r="F303" s="337"/>
      <c r="G303" s="337"/>
      <c r="H303" s="337"/>
      <c r="I303" s="336"/>
      <c r="J303" s="336"/>
      <c r="K303" s="337"/>
      <c r="L303" s="337"/>
      <c r="M303" s="337"/>
      <c r="N303" s="336"/>
      <c r="O303" s="336"/>
      <c r="P303" s="338"/>
      <c r="Q303"/>
      <c r="R303" s="339"/>
      <c r="S303" s="340"/>
      <c r="T303" s="341"/>
      <c r="U303" s="342"/>
      <c r="V303" s="342"/>
      <c r="W303" s="342"/>
      <c r="X303" s="342"/>
      <c r="Y303" s="342"/>
      <c r="Z303" s="341"/>
      <c r="AA303" s="341"/>
      <c r="AB303" s="342"/>
      <c r="AC303" s="342"/>
      <c r="AD303" s="342"/>
      <c r="AE303" s="341"/>
      <c r="AG303" s="347"/>
      <c r="AH303" s="347"/>
      <c r="AI303" s="347"/>
      <c r="AJ303" s="347"/>
      <c r="AK303" s="347"/>
      <c r="AL303" s="347"/>
      <c r="AM303" s="347"/>
      <c r="AN303" s="347"/>
      <c r="AO303" s="347"/>
      <c r="AP303" s="347"/>
      <c r="AQ303" s="347"/>
      <c r="AR303" s="347"/>
    </row>
    <row r="304" spans="1:44" ht="15">
      <c r="A304" s="303"/>
      <c r="B304" s="335"/>
      <c r="C304" s="336"/>
      <c r="D304" s="337"/>
      <c r="E304" s="337"/>
      <c r="F304" s="337"/>
      <c r="G304" s="337"/>
      <c r="H304" s="337"/>
      <c r="I304" s="336"/>
      <c r="J304" s="336"/>
      <c r="K304" s="337"/>
      <c r="L304" s="337"/>
      <c r="M304" s="337"/>
      <c r="N304" s="336"/>
      <c r="O304" s="336"/>
      <c r="P304" s="338"/>
      <c r="Q304"/>
      <c r="R304" s="330"/>
      <c r="S304" s="331"/>
      <c r="T304" s="332"/>
      <c r="U304" s="344"/>
      <c r="V304" s="344"/>
      <c r="W304" s="344"/>
      <c r="X304" s="344"/>
      <c r="Y304" s="344"/>
      <c r="Z304" s="332"/>
      <c r="AA304" s="332"/>
      <c r="AB304" s="344"/>
      <c r="AC304" s="344"/>
      <c r="AD304" s="344"/>
      <c r="AE304" s="332"/>
      <c r="AG304" s="345"/>
      <c r="AH304" s="334"/>
      <c r="AI304" s="334"/>
      <c r="AJ304" s="334"/>
      <c r="AK304" s="334"/>
      <c r="AL304" s="334"/>
      <c r="AM304" s="334"/>
      <c r="AN304" s="334"/>
      <c r="AO304" s="334"/>
      <c r="AP304" s="334"/>
      <c r="AQ304" s="334"/>
      <c r="AR304" s="334"/>
    </row>
    <row r="305" spans="1:44" ht="15">
      <c r="A305" s="303"/>
      <c r="B305" s="335"/>
      <c r="C305" s="336"/>
      <c r="D305" s="337"/>
      <c r="E305" s="337"/>
      <c r="F305" s="337"/>
      <c r="G305" s="337"/>
      <c r="H305" s="337"/>
      <c r="I305" s="336"/>
      <c r="J305" s="336"/>
      <c r="K305" s="337"/>
      <c r="L305" s="337"/>
      <c r="M305" s="337"/>
      <c r="N305" s="336"/>
      <c r="O305" s="336"/>
      <c r="P305" s="338"/>
      <c r="Q305"/>
      <c r="R305" s="339"/>
      <c r="S305" s="340"/>
      <c r="T305" s="341"/>
      <c r="U305" s="342"/>
      <c r="V305" s="342"/>
      <c r="W305" s="342"/>
      <c r="X305" s="342"/>
      <c r="Y305" s="342"/>
      <c r="Z305" s="341"/>
      <c r="AA305" s="341"/>
      <c r="AB305" s="342"/>
      <c r="AC305" s="342"/>
      <c r="AD305" s="342"/>
      <c r="AE305" s="341"/>
      <c r="AG305" s="347"/>
      <c r="AH305" s="347"/>
      <c r="AI305" s="347"/>
      <c r="AJ305" s="347"/>
      <c r="AK305" s="347"/>
      <c r="AL305" s="347"/>
      <c r="AM305" s="347"/>
      <c r="AN305" s="347"/>
      <c r="AO305" s="347"/>
      <c r="AP305" s="347"/>
      <c r="AQ305" s="347"/>
      <c r="AR305" s="347"/>
    </row>
    <row r="306" spans="1:44" ht="15">
      <c r="A306" s="303"/>
      <c r="B306" s="335"/>
      <c r="C306" s="336"/>
      <c r="D306" s="337"/>
      <c r="E306" s="337"/>
      <c r="F306" s="337"/>
      <c r="G306" s="337"/>
      <c r="H306" s="337"/>
      <c r="I306" s="336"/>
      <c r="J306" s="336"/>
      <c r="K306" s="337"/>
      <c r="L306" s="337"/>
      <c r="M306" s="337"/>
      <c r="N306" s="336"/>
      <c r="O306" s="336"/>
      <c r="P306" s="338"/>
      <c r="Q306"/>
      <c r="R306" s="330"/>
      <c r="S306" s="331"/>
      <c r="T306" s="332"/>
      <c r="U306" s="344"/>
      <c r="V306" s="344"/>
      <c r="W306" s="344"/>
      <c r="X306" s="344"/>
      <c r="Y306" s="344"/>
      <c r="Z306" s="332"/>
      <c r="AA306" s="332"/>
      <c r="AB306" s="344"/>
      <c r="AC306" s="344"/>
      <c r="AD306" s="344"/>
      <c r="AE306" s="332"/>
      <c r="AG306" s="345"/>
      <c r="AH306" s="334"/>
      <c r="AI306" s="334"/>
      <c r="AJ306" s="334"/>
      <c r="AK306" s="334"/>
      <c r="AL306" s="334"/>
      <c r="AM306" s="334"/>
      <c r="AN306" s="334"/>
      <c r="AO306" s="334"/>
      <c r="AP306" s="334"/>
      <c r="AQ306" s="334"/>
      <c r="AR306" s="334"/>
    </row>
    <row r="307" spans="1:44" ht="15">
      <c r="A307" s="303"/>
      <c r="B307" s="335"/>
      <c r="C307" s="336"/>
      <c r="D307" s="337"/>
      <c r="E307" s="337"/>
      <c r="F307" s="337"/>
      <c r="G307" s="337"/>
      <c r="H307" s="337"/>
      <c r="I307" s="336"/>
      <c r="J307" s="336"/>
      <c r="K307" s="337"/>
      <c r="L307" s="337"/>
      <c r="M307" s="337"/>
      <c r="N307" s="336"/>
      <c r="O307" s="336"/>
      <c r="P307" s="338"/>
      <c r="Q307"/>
      <c r="R307" s="339"/>
      <c r="S307" s="340"/>
      <c r="T307" s="341"/>
      <c r="U307" s="342"/>
      <c r="V307" s="342"/>
      <c r="W307" s="342"/>
      <c r="X307" s="342"/>
      <c r="Y307" s="342"/>
      <c r="Z307" s="341"/>
      <c r="AA307" s="341"/>
      <c r="AB307" s="342"/>
      <c r="AC307" s="342"/>
      <c r="AD307" s="342"/>
      <c r="AE307" s="341"/>
      <c r="AG307" s="347"/>
      <c r="AH307" s="347"/>
      <c r="AI307" s="347"/>
      <c r="AJ307" s="360"/>
      <c r="AK307" s="347"/>
      <c r="AL307" s="347"/>
      <c r="AM307" s="347"/>
      <c r="AN307" s="347"/>
      <c r="AO307" s="347"/>
      <c r="AP307" s="347"/>
      <c r="AQ307" s="347"/>
      <c r="AR307" s="347"/>
    </row>
    <row r="308" spans="1:44" ht="15">
      <c r="A308" s="303"/>
      <c r="B308" s="335"/>
      <c r="C308" s="336"/>
      <c r="D308" s="337"/>
      <c r="E308" s="337"/>
      <c r="F308" s="337"/>
      <c r="G308" s="337"/>
      <c r="H308" s="337"/>
      <c r="I308" s="336"/>
      <c r="J308" s="336"/>
      <c r="K308" s="337"/>
      <c r="L308" s="337"/>
      <c r="M308" s="337"/>
      <c r="N308" s="336"/>
      <c r="O308" s="336"/>
      <c r="P308" s="338"/>
      <c r="Q308"/>
      <c r="R308" s="330"/>
      <c r="S308" s="331"/>
      <c r="T308" s="332"/>
      <c r="U308" s="344"/>
      <c r="V308" s="344"/>
      <c r="W308" s="344"/>
      <c r="X308" s="344"/>
      <c r="Y308" s="344"/>
      <c r="Z308" s="332"/>
      <c r="AA308" s="332"/>
      <c r="AB308" s="344"/>
      <c r="AC308" s="344"/>
      <c r="AD308" s="344"/>
      <c r="AE308" s="332"/>
      <c r="AG308" s="345"/>
      <c r="AH308" s="334"/>
      <c r="AI308" s="334"/>
      <c r="AJ308" s="334"/>
      <c r="AK308" s="334"/>
      <c r="AL308" s="334"/>
      <c r="AM308" s="334"/>
      <c r="AN308" s="334"/>
      <c r="AO308" s="334"/>
      <c r="AP308" s="334"/>
      <c r="AQ308" s="334"/>
      <c r="AR308" s="334"/>
    </row>
    <row r="309" spans="1:44" ht="15">
      <c r="A309" s="303"/>
      <c r="B309" s="335"/>
      <c r="C309" s="336"/>
      <c r="D309" s="337"/>
      <c r="E309" s="337"/>
      <c r="F309" s="337"/>
      <c r="G309" s="337"/>
      <c r="H309" s="337"/>
      <c r="I309" s="336"/>
      <c r="J309" s="336"/>
      <c r="K309" s="337"/>
      <c r="L309" s="337"/>
      <c r="M309" s="337"/>
      <c r="N309" s="336"/>
      <c r="O309" s="336"/>
      <c r="P309" s="338"/>
      <c r="Q309"/>
      <c r="R309" s="339"/>
      <c r="S309" s="340"/>
      <c r="T309" s="341"/>
      <c r="U309" s="342"/>
      <c r="V309" s="342"/>
      <c r="W309" s="342"/>
      <c r="X309" s="342"/>
      <c r="Y309" s="342"/>
      <c r="Z309" s="341"/>
      <c r="AA309" s="341"/>
      <c r="AB309" s="342"/>
      <c r="AC309" s="342"/>
      <c r="AD309" s="342"/>
      <c r="AE309" s="341"/>
      <c r="AG309" s="347"/>
      <c r="AH309" s="347"/>
      <c r="AI309" s="347"/>
      <c r="AJ309" s="360"/>
      <c r="AK309" s="347"/>
      <c r="AL309" s="347"/>
      <c r="AM309" s="347"/>
      <c r="AN309" s="347"/>
      <c r="AO309" s="347"/>
      <c r="AP309" s="347"/>
      <c r="AQ309" s="347"/>
      <c r="AR309" s="347"/>
    </row>
    <row r="310" spans="1:44" ht="15">
      <c r="A310" s="303"/>
      <c r="B310" s="335"/>
      <c r="C310" s="336"/>
      <c r="D310" s="337"/>
      <c r="E310" s="337"/>
      <c r="F310" s="337"/>
      <c r="G310" s="337"/>
      <c r="H310" s="337"/>
      <c r="I310" s="336"/>
      <c r="J310" s="336"/>
      <c r="K310" s="337"/>
      <c r="L310" s="337"/>
      <c r="M310" s="337"/>
      <c r="N310" s="336"/>
      <c r="O310" s="336"/>
      <c r="P310" s="338"/>
      <c r="Q310"/>
      <c r="R310" s="330"/>
      <c r="S310" s="331"/>
      <c r="T310" s="332"/>
      <c r="U310" s="344"/>
      <c r="V310" s="344"/>
      <c r="W310" s="344"/>
      <c r="X310" s="344"/>
      <c r="Y310" s="344"/>
      <c r="Z310" s="332"/>
      <c r="AA310" s="332"/>
      <c r="AB310" s="344"/>
      <c r="AC310" s="344"/>
      <c r="AD310" s="344"/>
      <c r="AE310" s="332"/>
      <c r="AG310" s="345"/>
      <c r="AH310" s="334"/>
      <c r="AI310" s="334"/>
      <c r="AJ310" s="334"/>
      <c r="AK310" s="334"/>
      <c r="AL310" s="334"/>
      <c r="AM310" s="334"/>
      <c r="AN310" s="334"/>
      <c r="AO310" s="334"/>
      <c r="AP310" s="334"/>
      <c r="AQ310" s="334"/>
      <c r="AR310" s="334"/>
    </row>
    <row r="311" spans="1:44" ht="15">
      <c r="A311" s="303"/>
      <c r="B311" s="335"/>
      <c r="C311" s="336"/>
      <c r="D311" s="337"/>
      <c r="E311" s="337"/>
      <c r="F311" s="337"/>
      <c r="G311" s="337"/>
      <c r="H311" s="337"/>
      <c r="I311" s="336"/>
      <c r="J311" s="336"/>
      <c r="K311" s="337"/>
      <c r="L311" s="337"/>
      <c r="M311" s="337"/>
      <c r="N311" s="336"/>
      <c r="O311" s="336"/>
      <c r="P311" s="338"/>
      <c r="Q311"/>
      <c r="R311" s="339"/>
      <c r="S311" s="340"/>
      <c r="T311" s="341"/>
      <c r="U311" s="342"/>
      <c r="V311" s="342"/>
      <c r="W311" s="342"/>
      <c r="X311" s="342"/>
      <c r="Y311" s="342"/>
      <c r="Z311" s="341"/>
      <c r="AA311" s="341"/>
      <c r="AB311" s="342"/>
      <c r="AC311" s="342"/>
      <c r="AD311" s="342"/>
      <c r="AE311" s="341"/>
      <c r="AG311" s="347"/>
      <c r="AH311" s="347"/>
      <c r="AI311" s="347"/>
      <c r="AJ311" s="347"/>
      <c r="AK311" s="347"/>
      <c r="AL311" s="347"/>
      <c r="AM311" s="347"/>
      <c r="AN311" s="347"/>
      <c r="AO311" s="347"/>
      <c r="AP311" s="347"/>
      <c r="AQ311" s="347"/>
      <c r="AR311" s="347"/>
    </row>
    <row r="312" spans="1:44" ht="15">
      <c r="A312" s="303"/>
      <c r="B312" s="335"/>
      <c r="C312" s="336"/>
      <c r="D312" s="337"/>
      <c r="E312" s="337"/>
      <c r="F312" s="337"/>
      <c r="G312" s="337"/>
      <c r="H312" s="337"/>
      <c r="I312" s="336"/>
      <c r="J312" s="336"/>
      <c r="K312" s="337"/>
      <c r="L312" s="337"/>
      <c r="M312" s="337"/>
      <c r="N312" s="336"/>
      <c r="O312" s="336"/>
      <c r="P312" s="338"/>
      <c r="Q312"/>
      <c r="R312" s="330"/>
      <c r="S312" s="331"/>
      <c r="T312" s="332"/>
      <c r="U312" s="344"/>
      <c r="V312" s="344"/>
      <c r="W312" s="344"/>
      <c r="X312" s="344"/>
      <c r="Y312" s="344"/>
      <c r="Z312" s="332"/>
      <c r="AA312" s="332"/>
      <c r="AB312" s="344"/>
      <c r="AC312" s="344"/>
      <c r="AD312" s="344"/>
      <c r="AE312" s="332"/>
      <c r="AG312" s="345"/>
      <c r="AH312" s="349"/>
      <c r="AI312" s="349"/>
      <c r="AJ312" s="349"/>
      <c r="AK312" s="349"/>
      <c r="AL312" s="349"/>
      <c r="AM312" s="349"/>
      <c r="AN312" s="349"/>
      <c r="AO312" s="349"/>
      <c r="AP312" s="349"/>
      <c r="AQ312" s="349"/>
      <c r="AR312" s="349"/>
    </row>
    <row r="313" spans="1:44" ht="15.75" thickBot="1">
      <c r="A313" s="303"/>
      <c r="B313" s="335"/>
      <c r="C313" s="336"/>
      <c r="D313" s="337"/>
      <c r="E313" s="337"/>
      <c r="F313" s="337"/>
      <c r="G313" s="337"/>
      <c r="H313" s="337"/>
      <c r="I313" s="336"/>
      <c r="J313" s="336"/>
      <c r="K313" s="337"/>
      <c r="L313" s="337"/>
      <c r="M313" s="337"/>
      <c r="N313" s="336"/>
      <c r="O313" s="336"/>
      <c r="P313" s="338"/>
      <c r="Q313"/>
      <c r="R313" s="350"/>
      <c r="S313" s="351"/>
      <c r="T313" s="352"/>
      <c r="U313" s="353"/>
      <c r="V313" s="353"/>
      <c r="W313" s="353"/>
      <c r="X313" s="353"/>
      <c r="Y313" s="353"/>
      <c r="Z313" s="352"/>
      <c r="AA313" s="352"/>
      <c r="AB313" s="353"/>
      <c r="AC313" s="353"/>
      <c r="AD313" s="353"/>
      <c r="AE313" s="352"/>
      <c r="AF313" s="354"/>
      <c r="AG313" s="355"/>
      <c r="AH313" s="355"/>
      <c r="AI313" s="355"/>
      <c r="AJ313" s="361"/>
      <c r="AK313" s="355"/>
      <c r="AL313" s="355"/>
      <c r="AM313" s="355"/>
      <c r="AN313" s="355"/>
      <c r="AO313" s="355"/>
      <c r="AP313" s="355"/>
      <c r="AQ313" s="355"/>
      <c r="AR313" s="355"/>
    </row>
    <row r="314" spans="1:44" ht="15">
      <c r="A314" s="317"/>
      <c r="B314" s="298"/>
      <c r="C314" s="327"/>
      <c r="D314" s="328"/>
      <c r="E314" s="328"/>
      <c r="F314" s="328"/>
      <c r="G314" s="328"/>
      <c r="H314" s="328"/>
      <c r="I314" s="327"/>
      <c r="J314" s="327"/>
      <c r="K314" s="328"/>
      <c r="L314" s="328"/>
      <c r="M314" s="328"/>
      <c r="N314" s="327"/>
      <c r="O314" s="327"/>
      <c r="P314" s="329"/>
      <c r="Q314"/>
      <c r="R314" s="330"/>
      <c r="S314" s="331"/>
      <c r="T314" s="332"/>
      <c r="U314" s="344"/>
      <c r="V314" s="344"/>
      <c r="W314" s="344"/>
      <c r="X314" s="344"/>
      <c r="Y314" s="344"/>
      <c r="Z314" s="332"/>
      <c r="AA314" s="332"/>
      <c r="AB314" s="344"/>
      <c r="AC314" s="344"/>
      <c r="AD314" s="344"/>
      <c r="AE314" s="332"/>
      <c r="AG314" s="334"/>
      <c r="AH314" s="334"/>
      <c r="AI314" s="334"/>
      <c r="AJ314" s="334"/>
      <c r="AK314" s="334"/>
      <c r="AL314" s="334"/>
      <c r="AM314" s="365"/>
      <c r="AN314" s="334"/>
      <c r="AO314" s="334"/>
      <c r="AP314" s="334"/>
      <c r="AQ314" s="334"/>
      <c r="AR314" s="334"/>
    </row>
    <row r="315" spans="1:44" ht="15">
      <c r="A315" s="303"/>
      <c r="B315" s="335"/>
      <c r="C315" s="336"/>
      <c r="D315" s="337"/>
      <c r="E315" s="337"/>
      <c r="F315" s="337"/>
      <c r="G315" s="337"/>
      <c r="H315" s="337"/>
      <c r="I315" s="336"/>
      <c r="J315" s="336"/>
      <c r="K315" s="337"/>
      <c r="L315" s="337"/>
      <c r="M315" s="337"/>
      <c r="N315" s="336"/>
      <c r="O315" s="336"/>
      <c r="P315" s="338"/>
      <c r="Q315"/>
      <c r="R315" s="339"/>
      <c r="S315" s="340"/>
      <c r="T315" s="341"/>
      <c r="U315" s="342"/>
      <c r="V315" s="342"/>
      <c r="W315" s="342"/>
      <c r="X315" s="342"/>
      <c r="Y315" s="342"/>
      <c r="Z315" s="341"/>
      <c r="AA315" s="341"/>
      <c r="AB315" s="342"/>
      <c r="AC315" s="342"/>
      <c r="AD315" s="342"/>
      <c r="AE315" s="341"/>
      <c r="AG315" s="343"/>
      <c r="AH315" s="343"/>
      <c r="AI315" s="343"/>
      <c r="AJ315" s="343"/>
      <c r="AK315" s="343"/>
      <c r="AL315" s="343"/>
      <c r="AM315" s="343"/>
      <c r="AN315" s="343"/>
      <c r="AO315" s="356"/>
      <c r="AP315" s="343"/>
      <c r="AQ315" s="343"/>
      <c r="AR315" s="343"/>
    </row>
    <row r="316" spans="1:44" ht="15">
      <c r="A316" s="303"/>
      <c r="B316" s="335"/>
      <c r="C316" s="336"/>
      <c r="D316" s="337"/>
      <c r="E316" s="337"/>
      <c r="F316" s="337"/>
      <c r="G316" s="337"/>
      <c r="H316" s="337"/>
      <c r="I316" s="336"/>
      <c r="J316" s="336"/>
      <c r="K316" s="337"/>
      <c r="L316" s="337"/>
      <c r="M316" s="337"/>
      <c r="N316" s="336"/>
      <c r="O316" s="336"/>
      <c r="P316" s="338"/>
      <c r="Q316"/>
      <c r="R316" s="330"/>
      <c r="S316" s="331"/>
      <c r="T316" s="332"/>
      <c r="U316" s="344"/>
      <c r="V316" s="344"/>
      <c r="W316" s="344"/>
      <c r="X316" s="344"/>
      <c r="Y316" s="344"/>
      <c r="Z316" s="332"/>
      <c r="AA316" s="332"/>
      <c r="AB316" s="344"/>
      <c r="AC316" s="344"/>
      <c r="AD316" s="344"/>
      <c r="AE316" s="332"/>
      <c r="AG316" s="345"/>
      <c r="AH316" s="334"/>
      <c r="AI316" s="334"/>
      <c r="AJ316" s="334"/>
      <c r="AK316" s="334"/>
      <c r="AL316" s="334"/>
      <c r="AM316" s="334"/>
      <c r="AN316" s="334"/>
      <c r="AO316" s="334"/>
      <c r="AP316" s="334"/>
      <c r="AQ316" s="334"/>
      <c r="AR316" s="334"/>
    </row>
    <row r="317" spans="1:44" ht="15">
      <c r="A317" s="303"/>
      <c r="B317" s="335"/>
      <c r="C317" s="336"/>
      <c r="D317" s="337"/>
      <c r="E317" s="337"/>
      <c r="F317" s="337"/>
      <c r="G317" s="337"/>
      <c r="H317" s="337"/>
      <c r="I317" s="336"/>
      <c r="J317" s="336"/>
      <c r="K317" s="337"/>
      <c r="L317" s="337"/>
      <c r="M317" s="337"/>
      <c r="N317" s="336"/>
      <c r="O317" s="336"/>
      <c r="P317" s="338"/>
      <c r="Q317"/>
      <c r="R317" s="339"/>
      <c r="S317" s="340"/>
      <c r="T317" s="341"/>
      <c r="U317" s="342"/>
      <c r="V317" s="342"/>
      <c r="W317" s="342"/>
      <c r="X317" s="342"/>
      <c r="Y317" s="342"/>
      <c r="Z317" s="341"/>
      <c r="AA317" s="341"/>
      <c r="AB317" s="342"/>
      <c r="AC317" s="342"/>
      <c r="AD317" s="342"/>
      <c r="AE317" s="341"/>
      <c r="AG317" s="347"/>
      <c r="AH317" s="347"/>
      <c r="AI317" s="347"/>
      <c r="AJ317" s="347"/>
      <c r="AK317" s="347"/>
      <c r="AL317" s="347"/>
      <c r="AM317" s="347"/>
      <c r="AN317" s="347"/>
      <c r="AO317" s="347"/>
      <c r="AP317" s="347"/>
      <c r="AQ317" s="347"/>
      <c r="AR317" s="347"/>
    </row>
    <row r="318" spans="1:44" ht="15">
      <c r="A318" s="303"/>
      <c r="B318" s="335"/>
      <c r="C318" s="336"/>
      <c r="D318" s="337"/>
      <c r="E318" s="337"/>
      <c r="F318" s="337"/>
      <c r="G318" s="337"/>
      <c r="H318" s="337"/>
      <c r="I318" s="336"/>
      <c r="J318" s="336"/>
      <c r="K318" s="337"/>
      <c r="L318" s="337"/>
      <c r="M318" s="337"/>
      <c r="N318" s="336"/>
      <c r="O318" s="336"/>
      <c r="P318" s="338"/>
      <c r="Q318"/>
      <c r="R318" s="330"/>
      <c r="S318" s="331"/>
      <c r="T318" s="332"/>
      <c r="U318" s="344"/>
      <c r="V318" s="344"/>
      <c r="W318" s="344"/>
      <c r="X318" s="344"/>
      <c r="Y318" s="344"/>
      <c r="Z318" s="332"/>
      <c r="AA318" s="332"/>
      <c r="AB318" s="344"/>
      <c r="AC318" s="344"/>
      <c r="AD318" s="344"/>
      <c r="AE318" s="332"/>
      <c r="AG318" s="345"/>
      <c r="AH318" s="334"/>
      <c r="AI318" s="334"/>
      <c r="AJ318" s="334"/>
      <c r="AK318" s="334"/>
      <c r="AL318" s="334"/>
      <c r="AM318" s="334"/>
      <c r="AN318" s="334"/>
      <c r="AO318" s="334"/>
      <c r="AP318" s="334"/>
      <c r="AQ318" s="334"/>
      <c r="AR318" s="334"/>
    </row>
    <row r="319" spans="1:44" ht="15">
      <c r="A319" s="303"/>
      <c r="B319" s="335"/>
      <c r="C319" s="336"/>
      <c r="D319" s="337"/>
      <c r="E319" s="337"/>
      <c r="F319" s="337"/>
      <c r="G319" s="337"/>
      <c r="H319" s="337"/>
      <c r="I319" s="336"/>
      <c r="J319" s="336"/>
      <c r="K319" s="337"/>
      <c r="L319" s="337"/>
      <c r="M319" s="337"/>
      <c r="N319" s="336"/>
      <c r="O319" s="336"/>
      <c r="P319" s="338"/>
      <c r="Q319"/>
      <c r="R319" s="339"/>
      <c r="S319" s="340"/>
      <c r="T319" s="341"/>
      <c r="U319" s="342"/>
      <c r="V319" s="342"/>
      <c r="W319" s="342"/>
      <c r="X319" s="342"/>
      <c r="Y319" s="342"/>
      <c r="Z319" s="341"/>
      <c r="AA319" s="341"/>
      <c r="AB319" s="342"/>
      <c r="AC319" s="342"/>
      <c r="AD319" s="342"/>
      <c r="AE319" s="341"/>
      <c r="AG319" s="347"/>
      <c r="AH319" s="347"/>
      <c r="AI319" s="347"/>
      <c r="AJ319" s="347"/>
      <c r="AK319" s="347"/>
      <c r="AL319" s="347"/>
      <c r="AM319" s="347"/>
      <c r="AN319" s="347"/>
      <c r="AO319" s="347"/>
      <c r="AP319" s="347"/>
      <c r="AQ319" s="347"/>
      <c r="AR319" s="347"/>
    </row>
    <row r="320" spans="1:44" ht="15">
      <c r="A320" s="303"/>
      <c r="B320" s="335"/>
      <c r="C320" s="336"/>
      <c r="D320" s="337"/>
      <c r="E320" s="337"/>
      <c r="F320" s="337"/>
      <c r="G320" s="337"/>
      <c r="H320" s="337"/>
      <c r="I320" s="336"/>
      <c r="J320" s="336"/>
      <c r="K320" s="337"/>
      <c r="L320" s="337"/>
      <c r="M320" s="337"/>
      <c r="N320" s="336"/>
      <c r="O320" s="336"/>
      <c r="P320" s="338"/>
      <c r="Q320"/>
      <c r="R320" s="330"/>
      <c r="S320" s="331"/>
      <c r="T320" s="332"/>
      <c r="U320" s="344"/>
      <c r="V320" s="344"/>
      <c r="W320" s="344"/>
      <c r="X320" s="344"/>
      <c r="Y320" s="344"/>
      <c r="Z320" s="332"/>
      <c r="AA320" s="332"/>
      <c r="AB320" s="344"/>
      <c r="AC320" s="344"/>
      <c r="AD320" s="344"/>
      <c r="AE320" s="332"/>
      <c r="AG320" s="345"/>
      <c r="AH320" s="334"/>
      <c r="AI320" s="334"/>
      <c r="AJ320" s="334"/>
      <c r="AK320" s="334"/>
      <c r="AL320" s="334"/>
      <c r="AM320" s="334"/>
      <c r="AN320" s="334"/>
      <c r="AO320" s="334"/>
      <c r="AP320" s="334"/>
      <c r="AQ320" s="334"/>
      <c r="AR320" s="334"/>
    </row>
    <row r="321" spans="1:44" ht="15">
      <c r="A321" s="303"/>
      <c r="B321" s="335"/>
      <c r="C321" s="336"/>
      <c r="D321" s="337"/>
      <c r="E321" s="337"/>
      <c r="F321" s="337"/>
      <c r="G321" s="337"/>
      <c r="H321" s="337"/>
      <c r="I321" s="336"/>
      <c r="J321" s="336"/>
      <c r="K321" s="337"/>
      <c r="L321" s="337"/>
      <c r="M321" s="337"/>
      <c r="N321" s="336"/>
      <c r="O321" s="336"/>
      <c r="P321" s="338"/>
      <c r="Q321"/>
      <c r="R321" s="339"/>
      <c r="S321" s="340"/>
      <c r="T321" s="341"/>
      <c r="U321" s="342"/>
      <c r="V321" s="342"/>
      <c r="W321" s="342"/>
      <c r="X321" s="342"/>
      <c r="Y321" s="342"/>
      <c r="Z321" s="341"/>
      <c r="AA321" s="341"/>
      <c r="AB321" s="342"/>
      <c r="AC321" s="342"/>
      <c r="AD321" s="342"/>
      <c r="AE321" s="341"/>
      <c r="AG321" s="347"/>
      <c r="AH321" s="347"/>
      <c r="AI321" s="347"/>
      <c r="AJ321" s="347"/>
      <c r="AK321" s="347"/>
      <c r="AL321" s="347"/>
      <c r="AM321" s="347"/>
      <c r="AN321" s="347"/>
      <c r="AO321" s="347"/>
      <c r="AP321" s="347"/>
      <c r="AQ321" s="347"/>
      <c r="AR321" s="347"/>
    </row>
    <row r="322" spans="1:44" ht="15">
      <c r="A322" s="303"/>
      <c r="B322" s="335"/>
      <c r="C322" s="336"/>
      <c r="D322" s="337"/>
      <c r="E322" s="337"/>
      <c r="F322" s="337"/>
      <c r="G322" s="337"/>
      <c r="H322" s="337"/>
      <c r="I322" s="336"/>
      <c r="J322" s="336"/>
      <c r="K322" s="337"/>
      <c r="L322" s="337"/>
      <c r="M322" s="337"/>
      <c r="N322" s="336"/>
      <c r="O322" s="336"/>
      <c r="P322" s="338"/>
      <c r="Q322"/>
      <c r="R322" s="330"/>
      <c r="S322" s="331"/>
      <c r="T322" s="332"/>
      <c r="U322" s="344"/>
      <c r="V322" s="344"/>
      <c r="W322" s="344"/>
      <c r="X322" s="344"/>
      <c r="Y322" s="344"/>
      <c r="Z322" s="332"/>
      <c r="AA322" s="332"/>
      <c r="AB322" s="344"/>
      <c r="AC322" s="344"/>
      <c r="AD322" s="344"/>
      <c r="AE322" s="332"/>
      <c r="AG322" s="345"/>
      <c r="AH322" s="334"/>
      <c r="AI322" s="334"/>
      <c r="AJ322" s="334"/>
      <c r="AK322" s="334"/>
      <c r="AL322" s="334"/>
      <c r="AM322" s="334"/>
      <c r="AN322" s="334"/>
      <c r="AO322" s="334"/>
      <c r="AP322" s="334"/>
      <c r="AQ322" s="334"/>
      <c r="AR322" s="334"/>
    </row>
    <row r="323" spans="1:44" ht="15">
      <c r="A323" s="303"/>
      <c r="B323" s="335"/>
      <c r="C323" s="336"/>
      <c r="D323" s="337"/>
      <c r="E323" s="337"/>
      <c r="F323" s="337"/>
      <c r="G323" s="337"/>
      <c r="H323" s="337"/>
      <c r="I323" s="336"/>
      <c r="J323" s="336"/>
      <c r="K323" s="337"/>
      <c r="L323" s="337"/>
      <c r="M323" s="337"/>
      <c r="N323" s="336"/>
      <c r="O323" s="336"/>
      <c r="P323" s="338"/>
      <c r="Q323"/>
      <c r="R323" s="339"/>
      <c r="S323" s="340"/>
      <c r="T323" s="341"/>
      <c r="U323" s="342"/>
      <c r="V323" s="342"/>
      <c r="W323" s="342"/>
      <c r="X323" s="342"/>
      <c r="Y323" s="342"/>
      <c r="Z323" s="341"/>
      <c r="AA323" s="341"/>
      <c r="AB323" s="342"/>
      <c r="AC323" s="342"/>
      <c r="AD323" s="342"/>
      <c r="AE323" s="341"/>
      <c r="AG323" s="347"/>
      <c r="AH323" s="347"/>
      <c r="AI323" s="347"/>
      <c r="AJ323" s="347"/>
      <c r="AK323" s="347"/>
      <c r="AL323" s="360"/>
      <c r="AM323" s="347"/>
      <c r="AN323" s="347"/>
      <c r="AO323" s="360"/>
      <c r="AP323" s="360"/>
      <c r="AQ323" s="347"/>
      <c r="AR323" s="347"/>
    </row>
    <row r="324" spans="1:44" ht="15">
      <c r="A324" s="303"/>
      <c r="B324" s="335"/>
      <c r="C324" s="336"/>
      <c r="D324" s="337"/>
      <c r="E324" s="337"/>
      <c r="F324" s="337"/>
      <c r="G324" s="337"/>
      <c r="H324" s="337"/>
      <c r="I324" s="336"/>
      <c r="J324" s="336"/>
      <c r="K324" s="337"/>
      <c r="L324" s="337"/>
      <c r="M324" s="337"/>
      <c r="N324" s="336"/>
      <c r="O324" s="336"/>
      <c r="P324" s="338"/>
      <c r="Q324"/>
      <c r="R324" s="330"/>
      <c r="S324" s="331"/>
      <c r="T324" s="332"/>
      <c r="U324" s="344"/>
      <c r="V324" s="344"/>
      <c r="W324" s="344"/>
      <c r="X324" s="344"/>
      <c r="Y324" s="344"/>
      <c r="Z324" s="332"/>
      <c r="AA324" s="332"/>
      <c r="AB324" s="344"/>
      <c r="AC324" s="344"/>
      <c r="AD324" s="344"/>
      <c r="AE324" s="332"/>
      <c r="AG324" s="345"/>
      <c r="AH324" s="334"/>
      <c r="AI324" s="334"/>
      <c r="AJ324" s="334"/>
      <c r="AK324" s="334"/>
      <c r="AL324" s="334"/>
      <c r="AM324" s="334"/>
      <c r="AN324" s="334"/>
      <c r="AO324" s="334"/>
      <c r="AP324" s="334"/>
      <c r="AQ324" s="334"/>
      <c r="AR324" s="334"/>
    </row>
    <row r="325" spans="1:44" ht="15">
      <c r="A325" s="303"/>
      <c r="B325" s="335"/>
      <c r="C325" s="336"/>
      <c r="D325" s="337"/>
      <c r="E325" s="337"/>
      <c r="F325" s="337"/>
      <c r="G325" s="337"/>
      <c r="H325" s="337"/>
      <c r="I325" s="336"/>
      <c r="J325" s="336"/>
      <c r="K325" s="337"/>
      <c r="L325" s="337"/>
      <c r="M325" s="337"/>
      <c r="N325" s="336"/>
      <c r="O325" s="336"/>
      <c r="P325" s="338"/>
      <c r="Q325"/>
      <c r="R325" s="339"/>
      <c r="S325" s="340"/>
      <c r="T325" s="341"/>
      <c r="U325" s="342"/>
      <c r="V325" s="342"/>
      <c r="W325" s="342"/>
      <c r="X325" s="342"/>
      <c r="Y325" s="342"/>
      <c r="Z325" s="341"/>
      <c r="AA325" s="341"/>
      <c r="AB325" s="342"/>
      <c r="AC325" s="342"/>
      <c r="AD325" s="342"/>
      <c r="AE325" s="341"/>
      <c r="AG325" s="347"/>
      <c r="AH325" s="347"/>
      <c r="AI325" s="347"/>
      <c r="AJ325" s="347"/>
      <c r="AK325" s="347"/>
      <c r="AL325" s="347"/>
      <c r="AM325" s="347"/>
      <c r="AN325" s="347"/>
      <c r="AO325" s="347"/>
      <c r="AP325" s="360"/>
      <c r="AQ325" s="360"/>
      <c r="AR325" s="347"/>
    </row>
    <row r="326" spans="1:44" ht="15">
      <c r="A326" s="303"/>
      <c r="B326" s="335"/>
      <c r="C326" s="336"/>
      <c r="D326" s="337"/>
      <c r="E326" s="337"/>
      <c r="F326" s="337"/>
      <c r="G326" s="337"/>
      <c r="H326" s="337"/>
      <c r="I326" s="336"/>
      <c r="J326" s="336"/>
      <c r="K326" s="337"/>
      <c r="L326" s="337"/>
      <c r="M326" s="337"/>
      <c r="N326" s="336"/>
      <c r="O326" s="336"/>
      <c r="P326" s="338"/>
      <c r="Q326"/>
      <c r="R326" s="330"/>
      <c r="S326" s="331"/>
      <c r="T326" s="332"/>
      <c r="U326" s="344"/>
      <c r="V326" s="344"/>
      <c r="W326" s="344"/>
      <c r="X326" s="344"/>
      <c r="Y326" s="344"/>
      <c r="Z326" s="332"/>
      <c r="AA326" s="332"/>
      <c r="AB326" s="344"/>
      <c r="AC326" s="344"/>
      <c r="AD326" s="344"/>
      <c r="AE326" s="332"/>
      <c r="AG326" s="345"/>
      <c r="AH326" s="334"/>
      <c r="AI326" s="334"/>
      <c r="AJ326" s="334"/>
      <c r="AK326" s="334"/>
      <c r="AL326" s="334"/>
      <c r="AM326" s="334"/>
      <c r="AN326" s="334"/>
      <c r="AO326" s="334"/>
      <c r="AP326" s="334"/>
      <c r="AQ326" s="334"/>
      <c r="AR326" s="334"/>
    </row>
    <row r="327" spans="1:44" ht="15">
      <c r="A327" s="303"/>
      <c r="B327" s="335"/>
      <c r="C327" s="336"/>
      <c r="D327" s="337"/>
      <c r="E327" s="337"/>
      <c r="F327" s="337"/>
      <c r="G327" s="337"/>
      <c r="H327" s="337"/>
      <c r="I327" s="336"/>
      <c r="J327" s="336"/>
      <c r="K327" s="337"/>
      <c r="L327" s="337"/>
      <c r="M327" s="337"/>
      <c r="N327" s="336"/>
      <c r="O327" s="336"/>
      <c r="P327" s="338"/>
      <c r="Q327"/>
      <c r="R327" s="339"/>
      <c r="S327" s="340"/>
      <c r="T327" s="341"/>
      <c r="U327" s="342"/>
      <c r="V327" s="342"/>
      <c r="W327" s="342"/>
      <c r="X327" s="342"/>
      <c r="Y327" s="342"/>
      <c r="Z327" s="341"/>
      <c r="AA327" s="341"/>
      <c r="AB327" s="342"/>
      <c r="AC327" s="342"/>
      <c r="AD327" s="342"/>
      <c r="AE327" s="341"/>
      <c r="AG327" s="347"/>
      <c r="AH327" s="347"/>
      <c r="AI327" s="347"/>
      <c r="AJ327" s="347"/>
      <c r="AK327" s="347"/>
      <c r="AL327" s="347"/>
      <c r="AM327" s="347"/>
      <c r="AN327" s="347"/>
      <c r="AO327" s="347"/>
      <c r="AP327" s="347"/>
      <c r="AQ327" s="347"/>
      <c r="AR327" s="347"/>
    </row>
    <row r="328" spans="1:44" ht="15">
      <c r="A328" s="303"/>
      <c r="B328" s="335"/>
      <c r="C328" s="336"/>
      <c r="D328" s="337"/>
      <c r="E328" s="337"/>
      <c r="F328" s="337"/>
      <c r="G328" s="337"/>
      <c r="H328" s="337"/>
      <c r="I328" s="336"/>
      <c r="J328" s="336"/>
      <c r="K328" s="337"/>
      <c r="L328" s="337"/>
      <c r="M328" s="337"/>
      <c r="N328" s="336"/>
      <c r="O328" s="336"/>
      <c r="P328" s="338"/>
      <c r="Q328"/>
      <c r="R328" s="330"/>
      <c r="S328" s="331"/>
      <c r="T328" s="332"/>
      <c r="U328" s="344"/>
      <c r="V328" s="344"/>
      <c r="W328" s="344"/>
      <c r="X328" s="344"/>
      <c r="Y328" s="344"/>
      <c r="Z328" s="332"/>
      <c r="AA328" s="332"/>
      <c r="AB328" s="344"/>
      <c r="AC328" s="344"/>
      <c r="AD328" s="344"/>
      <c r="AE328" s="332"/>
      <c r="AG328" s="345"/>
      <c r="AH328" s="334"/>
      <c r="AI328" s="334"/>
      <c r="AJ328" s="334"/>
      <c r="AK328" s="334"/>
      <c r="AL328" s="334"/>
      <c r="AM328" s="334"/>
      <c r="AN328" s="334"/>
      <c r="AO328" s="334"/>
      <c r="AP328" s="334"/>
      <c r="AQ328" s="334"/>
      <c r="AR328" s="334"/>
    </row>
    <row r="329" spans="1:44" ht="15">
      <c r="A329" s="303"/>
      <c r="B329" s="335"/>
      <c r="C329" s="336"/>
      <c r="D329" s="337"/>
      <c r="E329" s="337"/>
      <c r="F329" s="337"/>
      <c r="G329" s="337"/>
      <c r="H329" s="337"/>
      <c r="I329" s="336"/>
      <c r="J329" s="336"/>
      <c r="K329" s="337"/>
      <c r="L329" s="337"/>
      <c r="M329" s="337"/>
      <c r="N329" s="336"/>
      <c r="O329" s="336"/>
      <c r="P329" s="338"/>
      <c r="Q329"/>
      <c r="R329" s="339"/>
      <c r="S329" s="340"/>
      <c r="T329" s="341"/>
      <c r="U329" s="342"/>
      <c r="V329" s="342"/>
      <c r="W329" s="342"/>
      <c r="X329" s="342"/>
      <c r="Y329" s="342"/>
      <c r="Z329" s="341"/>
      <c r="AA329" s="341"/>
      <c r="AB329" s="342"/>
      <c r="AC329" s="342"/>
      <c r="AD329" s="342"/>
      <c r="AE329" s="341"/>
      <c r="AG329" s="347"/>
      <c r="AH329" s="347"/>
      <c r="AI329" s="347"/>
      <c r="AJ329" s="347"/>
      <c r="AK329" s="347"/>
      <c r="AL329" s="347"/>
      <c r="AM329" s="347"/>
      <c r="AN329" s="347"/>
      <c r="AO329" s="347"/>
      <c r="AP329" s="347"/>
      <c r="AQ329" s="347"/>
      <c r="AR329" s="347"/>
    </row>
    <row r="330" spans="1:44" ht="15">
      <c r="A330" s="303"/>
      <c r="B330" s="335"/>
      <c r="C330" s="336"/>
      <c r="D330" s="337"/>
      <c r="E330" s="337"/>
      <c r="F330" s="337"/>
      <c r="G330" s="337"/>
      <c r="H330" s="337"/>
      <c r="I330" s="336"/>
      <c r="J330" s="336"/>
      <c r="K330" s="337"/>
      <c r="L330" s="337"/>
      <c r="M330" s="337"/>
      <c r="N330" s="336"/>
      <c r="O330" s="336"/>
      <c r="P330" s="338"/>
      <c r="Q330"/>
      <c r="R330" s="330"/>
      <c r="S330" s="331"/>
      <c r="T330" s="332"/>
      <c r="U330" s="344"/>
      <c r="V330" s="344"/>
      <c r="W330" s="344"/>
      <c r="X330" s="344"/>
      <c r="Y330" s="344"/>
      <c r="Z330" s="332"/>
      <c r="AA330" s="332"/>
      <c r="AB330" s="344"/>
      <c r="AC330" s="344"/>
      <c r="AD330" s="344"/>
      <c r="AE330" s="332"/>
      <c r="AG330" s="345"/>
      <c r="AH330" s="334"/>
      <c r="AI330" s="334"/>
      <c r="AJ330" s="334"/>
      <c r="AK330" s="334"/>
      <c r="AL330" s="334"/>
      <c r="AM330" s="334"/>
      <c r="AN330" s="334"/>
      <c r="AO330" s="334"/>
      <c r="AP330" s="334"/>
      <c r="AQ330" s="334"/>
      <c r="AR330" s="334"/>
    </row>
    <row r="331" spans="1:44" ht="15">
      <c r="A331" s="303"/>
      <c r="B331" s="335"/>
      <c r="C331" s="336"/>
      <c r="D331" s="337"/>
      <c r="E331" s="337"/>
      <c r="F331" s="337"/>
      <c r="G331" s="337"/>
      <c r="H331" s="337"/>
      <c r="I331" s="336"/>
      <c r="J331" s="336"/>
      <c r="K331" s="337"/>
      <c r="L331" s="337"/>
      <c r="M331" s="337"/>
      <c r="N331" s="336"/>
      <c r="O331" s="336"/>
      <c r="P331" s="338"/>
      <c r="Q331"/>
      <c r="R331" s="339"/>
      <c r="S331" s="340"/>
      <c r="T331" s="341"/>
      <c r="U331" s="342"/>
      <c r="V331" s="342"/>
      <c r="W331" s="342"/>
      <c r="X331" s="342"/>
      <c r="Y331" s="342"/>
      <c r="Z331" s="341"/>
      <c r="AA331" s="341"/>
      <c r="AB331" s="342"/>
      <c r="AC331" s="342"/>
      <c r="AD331" s="342"/>
      <c r="AE331" s="341"/>
      <c r="AG331" s="347"/>
      <c r="AH331" s="347"/>
      <c r="AI331" s="347"/>
      <c r="AJ331" s="347"/>
      <c r="AK331" s="347"/>
      <c r="AL331" s="347"/>
      <c r="AM331" s="347"/>
      <c r="AN331" s="347"/>
      <c r="AO331" s="347"/>
      <c r="AP331" s="347"/>
      <c r="AQ331" s="347"/>
      <c r="AR331" s="347"/>
    </row>
    <row r="332" spans="1:44" ht="15">
      <c r="A332" s="303"/>
      <c r="B332" s="335"/>
      <c r="C332" s="336"/>
      <c r="D332" s="337"/>
      <c r="E332" s="337"/>
      <c r="F332" s="337"/>
      <c r="G332" s="337"/>
      <c r="H332" s="337"/>
      <c r="I332" s="336"/>
      <c r="J332" s="336"/>
      <c r="K332" s="337"/>
      <c r="L332" s="337"/>
      <c r="M332" s="337"/>
      <c r="N332" s="336"/>
      <c r="O332" s="336"/>
      <c r="P332" s="338"/>
      <c r="Q332"/>
      <c r="R332" s="330"/>
      <c r="S332" s="331"/>
      <c r="T332" s="332"/>
      <c r="U332" s="344"/>
      <c r="V332" s="344"/>
      <c r="W332" s="344"/>
      <c r="X332" s="344"/>
      <c r="Y332" s="344"/>
      <c r="Z332" s="332"/>
      <c r="AA332" s="332"/>
      <c r="AB332" s="344"/>
      <c r="AC332" s="344"/>
      <c r="AD332" s="344"/>
      <c r="AE332" s="332"/>
      <c r="AG332" s="345"/>
      <c r="AH332" s="334"/>
      <c r="AI332" s="334"/>
      <c r="AJ332" s="334"/>
      <c r="AK332" s="334"/>
      <c r="AL332" s="334"/>
      <c r="AM332" s="334"/>
      <c r="AN332" s="334"/>
      <c r="AO332" s="334"/>
      <c r="AP332" s="334"/>
      <c r="AQ332" s="334"/>
      <c r="AR332" s="334"/>
    </row>
    <row r="333" spans="1:44" ht="15">
      <c r="A333" s="303"/>
      <c r="B333" s="335"/>
      <c r="C333" s="336"/>
      <c r="D333" s="337"/>
      <c r="E333" s="337"/>
      <c r="F333" s="337"/>
      <c r="G333" s="337"/>
      <c r="H333" s="337"/>
      <c r="I333" s="336"/>
      <c r="J333" s="336"/>
      <c r="K333" s="337"/>
      <c r="L333" s="337"/>
      <c r="M333" s="337"/>
      <c r="N333" s="336"/>
      <c r="O333" s="336"/>
      <c r="P333" s="338"/>
      <c r="Q333"/>
      <c r="R333" s="339"/>
      <c r="S333" s="340"/>
      <c r="T333" s="341"/>
      <c r="U333" s="342"/>
      <c r="V333" s="342"/>
      <c r="W333" s="342"/>
      <c r="X333" s="342"/>
      <c r="Y333" s="342"/>
      <c r="Z333" s="341"/>
      <c r="AA333" s="341"/>
      <c r="AB333" s="342"/>
      <c r="AC333" s="342"/>
      <c r="AD333" s="342"/>
      <c r="AE333" s="341"/>
      <c r="AG333" s="347"/>
      <c r="AH333" s="347"/>
      <c r="AI333" s="347"/>
      <c r="AJ333" s="347"/>
      <c r="AK333" s="347"/>
      <c r="AL333" s="347"/>
      <c r="AM333" s="347"/>
      <c r="AN333" s="347"/>
      <c r="AO333" s="347"/>
      <c r="AP333" s="347"/>
      <c r="AQ333" s="347"/>
      <c r="AR333" s="347"/>
    </row>
    <row r="334" spans="1:44" ht="15">
      <c r="A334" s="303"/>
      <c r="B334" s="335"/>
      <c r="C334" s="336"/>
      <c r="D334" s="337"/>
      <c r="E334" s="337"/>
      <c r="F334" s="337"/>
      <c r="G334" s="337"/>
      <c r="H334" s="337"/>
      <c r="I334" s="336"/>
      <c r="J334" s="336"/>
      <c r="K334" s="337"/>
      <c r="L334" s="337"/>
      <c r="M334" s="337"/>
      <c r="N334" s="336"/>
      <c r="O334" s="336"/>
      <c r="P334" s="338"/>
      <c r="Q334"/>
      <c r="R334" s="330"/>
      <c r="S334" s="331"/>
      <c r="T334" s="332"/>
      <c r="U334" s="344"/>
      <c r="V334" s="344"/>
      <c r="W334" s="344"/>
      <c r="X334" s="344"/>
      <c r="Y334" s="344"/>
      <c r="Z334" s="332"/>
      <c r="AA334" s="332"/>
      <c r="AB334" s="344"/>
      <c r="AC334" s="344"/>
      <c r="AD334" s="344"/>
      <c r="AE334" s="332"/>
      <c r="AG334" s="345"/>
      <c r="AH334" s="349"/>
      <c r="AI334" s="349"/>
      <c r="AJ334" s="349"/>
      <c r="AK334" s="349"/>
      <c r="AL334" s="349"/>
      <c r="AM334" s="349"/>
      <c r="AN334" s="349"/>
      <c r="AO334" s="349"/>
      <c r="AP334" s="349"/>
      <c r="AQ334" s="349"/>
      <c r="AR334" s="349"/>
    </row>
    <row r="335" spans="1:44" ht="15.75" thickBot="1">
      <c r="A335" s="303"/>
      <c r="B335" s="335"/>
      <c r="C335" s="336"/>
      <c r="D335" s="337"/>
      <c r="E335" s="337"/>
      <c r="F335" s="337"/>
      <c r="G335" s="337"/>
      <c r="H335" s="337"/>
      <c r="I335" s="336"/>
      <c r="J335" s="336"/>
      <c r="K335" s="337"/>
      <c r="L335" s="337"/>
      <c r="M335" s="337"/>
      <c r="N335" s="336"/>
      <c r="O335" s="336"/>
      <c r="P335" s="338"/>
      <c r="Q335"/>
      <c r="R335" s="350"/>
      <c r="S335" s="351"/>
      <c r="T335" s="352"/>
      <c r="U335" s="353"/>
      <c r="V335" s="353"/>
      <c r="W335" s="353"/>
      <c r="X335" s="353"/>
      <c r="Y335" s="353"/>
      <c r="Z335" s="352"/>
      <c r="AA335" s="352"/>
      <c r="AB335" s="353"/>
      <c r="AC335" s="353"/>
      <c r="AD335" s="353"/>
      <c r="AE335" s="352"/>
      <c r="AF335" s="354"/>
      <c r="AG335" s="355"/>
      <c r="AH335" s="355"/>
      <c r="AI335" s="355"/>
      <c r="AJ335" s="355"/>
      <c r="AK335" s="355"/>
      <c r="AL335" s="355"/>
      <c r="AM335" s="355"/>
      <c r="AN335" s="355"/>
      <c r="AO335" s="355"/>
      <c r="AP335" s="355"/>
      <c r="AQ335" s="355"/>
      <c r="AR335" s="355"/>
    </row>
    <row r="336" spans="1:44">
      <c r="A336" s="317"/>
      <c r="B336" s="298"/>
      <c r="C336" s="327"/>
      <c r="D336" s="328"/>
      <c r="E336" s="328"/>
      <c r="F336" s="328"/>
      <c r="G336" s="328"/>
      <c r="H336" s="328"/>
      <c r="I336" s="327"/>
      <c r="J336" s="327"/>
      <c r="K336" s="328"/>
      <c r="L336" s="328"/>
      <c r="M336" s="328"/>
      <c r="N336" s="327"/>
      <c r="O336" s="327"/>
      <c r="P336" s="329"/>
      <c r="R336" s="330"/>
      <c r="S336" s="331"/>
      <c r="T336" s="332"/>
      <c r="U336" s="344"/>
      <c r="V336" s="344"/>
      <c r="W336" s="344"/>
      <c r="X336" s="344"/>
      <c r="Y336" s="344"/>
      <c r="Z336" s="332"/>
      <c r="AA336" s="332"/>
      <c r="AB336" s="344"/>
      <c r="AC336" s="344"/>
      <c r="AD336" s="344"/>
      <c r="AE336" s="332"/>
      <c r="AG336" s="334"/>
      <c r="AH336" s="334"/>
      <c r="AI336" s="334"/>
      <c r="AJ336" s="334"/>
      <c r="AK336" s="334"/>
      <c r="AL336" s="365"/>
      <c r="AM336" s="365"/>
      <c r="AN336" s="334"/>
      <c r="AO336" s="334"/>
      <c r="AP336" s="334"/>
      <c r="AQ336" s="334"/>
      <c r="AR336" s="334"/>
    </row>
    <row r="337" spans="1:45">
      <c r="A337" s="303"/>
      <c r="B337" s="335"/>
      <c r="C337" s="336"/>
      <c r="D337" s="337"/>
      <c r="E337" s="337"/>
      <c r="F337" s="337"/>
      <c r="G337" s="337"/>
      <c r="H337" s="337"/>
      <c r="I337" s="336"/>
      <c r="J337" s="336"/>
      <c r="K337" s="337"/>
      <c r="L337" s="337"/>
      <c r="M337" s="337"/>
      <c r="N337" s="336"/>
      <c r="O337" s="336"/>
      <c r="P337" s="338"/>
      <c r="R337" s="339"/>
      <c r="S337" s="340"/>
      <c r="T337" s="341"/>
      <c r="U337" s="342"/>
      <c r="V337" s="342"/>
      <c r="W337" s="342"/>
      <c r="X337" s="342"/>
      <c r="Y337" s="342"/>
      <c r="Z337" s="341"/>
      <c r="AA337" s="341"/>
      <c r="AB337" s="342"/>
      <c r="AC337" s="342"/>
      <c r="AD337" s="342"/>
      <c r="AE337" s="341"/>
      <c r="AG337" s="343"/>
      <c r="AH337" s="343"/>
      <c r="AI337" s="343"/>
      <c r="AJ337" s="343"/>
      <c r="AK337" s="343"/>
      <c r="AL337" s="343"/>
      <c r="AM337" s="343"/>
      <c r="AN337" s="343"/>
      <c r="AO337" s="343"/>
      <c r="AP337" s="343"/>
      <c r="AQ337" s="343"/>
      <c r="AR337" s="343"/>
      <c r="AS337" s="357"/>
    </row>
    <row r="338" spans="1:45">
      <c r="A338" s="303"/>
      <c r="B338" s="335"/>
      <c r="C338" s="336"/>
      <c r="D338" s="337"/>
      <c r="E338" s="337"/>
      <c r="F338" s="337"/>
      <c r="G338" s="337"/>
      <c r="H338" s="337"/>
      <c r="I338" s="336"/>
      <c r="J338" s="336"/>
      <c r="K338" s="337"/>
      <c r="L338" s="337"/>
      <c r="M338" s="337"/>
      <c r="N338" s="336"/>
      <c r="O338" s="336"/>
      <c r="P338" s="338"/>
      <c r="R338" s="330"/>
      <c r="S338" s="331"/>
      <c r="T338" s="332"/>
      <c r="U338" s="344"/>
      <c r="V338" s="344"/>
      <c r="W338" s="344"/>
      <c r="X338" s="344"/>
      <c r="Y338" s="344"/>
      <c r="Z338" s="332"/>
      <c r="AA338" s="332"/>
      <c r="AB338" s="344"/>
      <c r="AC338" s="344"/>
      <c r="AD338" s="344"/>
      <c r="AE338" s="332"/>
      <c r="AG338" s="345"/>
      <c r="AH338" s="334"/>
      <c r="AI338" s="334"/>
      <c r="AJ338" s="334"/>
      <c r="AK338" s="334"/>
      <c r="AL338" s="334"/>
      <c r="AM338" s="334"/>
      <c r="AN338" s="334"/>
      <c r="AO338" s="334"/>
      <c r="AP338" s="334"/>
      <c r="AQ338" s="334"/>
      <c r="AR338" s="334"/>
    </row>
    <row r="339" spans="1:45">
      <c r="A339" s="303"/>
      <c r="B339" s="335"/>
      <c r="C339" s="336"/>
      <c r="D339" s="337"/>
      <c r="E339" s="337"/>
      <c r="F339" s="337"/>
      <c r="G339" s="337"/>
      <c r="H339" s="337"/>
      <c r="I339" s="336"/>
      <c r="J339" s="336"/>
      <c r="K339" s="337"/>
      <c r="L339" s="337"/>
      <c r="M339" s="337"/>
      <c r="N339" s="336"/>
      <c r="O339" s="336"/>
      <c r="P339" s="338"/>
      <c r="R339" s="346"/>
      <c r="S339" s="340"/>
      <c r="T339" s="341"/>
      <c r="U339" s="342"/>
      <c r="V339" s="342"/>
      <c r="W339" s="342"/>
      <c r="X339" s="342"/>
      <c r="Y339" s="342"/>
      <c r="Z339" s="341"/>
      <c r="AA339" s="341"/>
      <c r="AB339" s="342"/>
      <c r="AC339" s="342"/>
      <c r="AD339" s="342"/>
      <c r="AE339" s="341"/>
      <c r="AG339" s="347"/>
      <c r="AH339" s="347"/>
      <c r="AI339" s="360"/>
      <c r="AJ339" s="347"/>
      <c r="AK339" s="347"/>
      <c r="AL339" s="347"/>
      <c r="AM339" s="347"/>
      <c r="AN339" s="360"/>
      <c r="AO339" s="347"/>
      <c r="AP339" s="347"/>
      <c r="AQ339" s="347"/>
      <c r="AR339" s="347"/>
    </row>
    <row r="340" spans="1:45">
      <c r="A340" s="303"/>
      <c r="B340" s="335"/>
      <c r="C340" s="336"/>
      <c r="D340" s="337"/>
      <c r="E340" s="337"/>
      <c r="F340" s="337"/>
      <c r="G340" s="337"/>
      <c r="H340" s="337"/>
      <c r="I340" s="336"/>
      <c r="J340" s="336"/>
      <c r="K340" s="337"/>
      <c r="L340" s="337"/>
      <c r="M340" s="337"/>
      <c r="N340" s="336"/>
      <c r="O340" s="336"/>
      <c r="P340" s="338"/>
      <c r="R340" s="330"/>
      <c r="S340" s="331"/>
      <c r="T340" s="332"/>
      <c r="U340" s="344"/>
      <c r="V340" s="344"/>
      <c r="W340" s="344"/>
      <c r="X340" s="344"/>
      <c r="Y340" s="344"/>
      <c r="Z340" s="332"/>
      <c r="AA340" s="332"/>
      <c r="AB340" s="344"/>
      <c r="AC340" s="344"/>
      <c r="AD340" s="344"/>
      <c r="AE340" s="332"/>
      <c r="AG340" s="345"/>
      <c r="AH340" s="334"/>
      <c r="AI340" s="334"/>
      <c r="AJ340" s="334"/>
      <c r="AK340" s="334"/>
      <c r="AL340" s="334"/>
      <c r="AM340" s="334"/>
      <c r="AN340" s="334"/>
      <c r="AO340" s="334"/>
      <c r="AP340" s="334"/>
      <c r="AQ340" s="334"/>
      <c r="AR340" s="334"/>
    </row>
    <row r="341" spans="1:45">
      <c r="A341" s="303"/>
      <c r="B341" s="335"/>
      <c r="C341" s="336"/>
      <c r="D341" s="337"/>
      <c r="E341" s="337"/>
      <c r="F341" s="337"/>
      <c r="G341" s="337"/>
      <c r="H341" s="337"/>
      <c r="I341" s="336"/>
      <c r="J341" s="336"/>
      <c r="K341" s="337"/>
      <c r="L341" s="337"/>
      <c r="M341" s="337"/>
      <c r="N341" s="336"/>
      <c r="O341" s="336"/>
      <c r="P341" s="338"/>
      <c r="R341" s="346"/>
      <c r="S341" s="340"/>
      <c r="T341" s="341"/>
      <c r="U341" s="342"/>
      <c r="V341" s="342"/>
      <c r="W341" s="342"/>
      <c r="X341" s="342"/>
      <c r="Y341" s="342"/>
      <c r="Z341" s="341"/>
      <c r="AA341" s="341"/>
      <c r="AB341" s="342"/>
      <c r="AC341" s="342"/>
      <c r="AD341" s="342"/>
      <c r="AE341" s="341"/>
      <c r="AG341" s="347"/>
      <c r="AH341" s="347"/>
      <c r="AI341" s="347"/>
      <c r="AJ341" s="347"/>
      <c r="AK341" s="347"/>
      <c r="AL341" s="347"/>
      <c r="AM341" s="347"/>
      <c r="AN341" s="347"/>
      <c r="AO341" s="347"/>
      <c r="AP341" s="347"/>
      <c r="AQ341" s="347"/>
      <c r="AR341" s="347"/>
    </row>
    <row r="342" spans="1:45">
      <c r="A342" s="303"/>
      <c r="B342" s="335"/>
      <c r="C342" s="336"/>
      <c r="D342" s="337"/>
      <c r="E342" s="337"/>
      <c r="F342" s="337"/>
      <c r="G342" s="337"/>
      <c r="H342" s="337"/>
      <c r="I342" s="336"/>
      <c r="J342" s="336"/>
      <c r="K342" s="337"/>
      <c r="L342" s="337"/>
      <c r="M342" s="337"/>
      <c r="N342" s="336"/>
      <c r="O342" s="336"/>
      <c r="P342" s="338"/>
      <c r="R342" s="330"/>
      <c r="S342" s="331"/>
      <c r="T342" s="332"/>
      <c r="U342" s="344"/>
      <c r="V342" s="344"/>
      <c r="W342" s="344"/>
      <c r="X342" s="344"/>
      <c r="Y342" s="344"/>
      <c r="Z342" s="332"/>
      <c r="AA342" s="332"/>
      <c r="AB342" s="344"/>
      <c r="AC342" s="344"/>
      <c r="AD342" s="344"/>
      <c r="AE342" s="332"/>
      <c r="AG342" s="366"/>
      <c r="AH342" s="367"/>
      <c r="AI342" s="367"/>
      <c r="AJ342" s="367"/>
      <c r="AK342" s="367"/>
      <c r="AL342" s="367"/>
      <c r="AM342" s="367"/>
      <c r="AN342" s="367"/>
      <c r="AO342" s="367"/>
      <c r="AP342" s="367"/>
      <c r="AQ342" s="367"/>
      <c r="AR342" s="367"/>
    </row>
    <row r="343" spans="1:45">
      <c r="A343" s="303"/>
      <c r="B343" s="335"/>
      <c r="C343" s="336"/>
      <c r="D343" s="337"/>
      <c r="E343" s="337"/>
      <c r="F343" s="337"/>
      <c r="G343" s="337"/>
      <c r="H343" s="337"/>
      <c r="I343" s="336"/>
      <c r="J343" s="336"/>
      <c r="K343" s="337"/>
      <c r="L343" s="337"/>
      <c r="M343" s="337"/>
      <c r="N343" s="336"/>
      <c r="O343" s="336"/>
      <c r="P343" s="338"/>
      <c r="R343" s="346"/>
      <c r="S343" s="340"/>
      <c r="T343" s="341"/>
      <c r="U343" s="342"/>
      <c r="V343" s="342"/>
      <c r="W343" s="342"/>
      <c r="X343" s="342"/>
      <c r="Y343" s="342"/>
      <c r="Z343" s="341"/>
      <c r="AA343" s="341"/>
      <c r="AB343" s="342"/>
      <c r="AC343" s="342"/>
      <c r="AD343" s="342"/>
      <c r="AE343" s="341"/>
      <c r="AG343" s="347"/>
      <c r="AH343" s="347"/>
      <c r="AI343" s="347"/>
      <c r="AJ343" s="347"/>
      <c r="AK343" s="347"/>
      <c r="AL343" s="347"/>
      <c r="AM343" s="347"/>
      <c r="AN343" s="347"/>
      <c r="AO343" s="347"/>
      <c r="AP343" s="347"/>
      <c r="AQ343" s="347"/>
      <c r="AR343" s="347"/>
    </row>
    <row r="344" spans="1:45">
      <c r="A344" s="303"/>
      <c r="B344" s="335"/>
      <c r="C344" s="336"/>
      <c r="D344" s="337"/>
      <c r="E344" s="337"/>
      <c r="F344" s="337"/>
      <c r="G344" s="337"/>
      <c r="H344" s="337"/>
      <c r="I344" s="336"/>
      <c r="J344" s="336"/>
      <c r="K344" s="337"/>
      <c r="L344" s="337"/>
      <c r="M344" s="337"/>
      <c r="N344" s="336"/>
      <c r="O344" s="336"/>
      <c r="P344" s="338"/>
      <c r="R344" s="330"/>
      <c r="S344" s="331"/>
      <c r="T344" s="332"/>
      <c r="U344" s="344"/>
      <c r="V344" s="344"/>
      <c r="W344" s="344"/>
      <c r="X344" s="344"/>
      <c r="Y344" s="344"/>
      <c r="Z344" s="332"/>
      <c r="AA344" s="332"/>
      <c r="AB344" s="344"/>
      <c r="AC344" s="344"/>
      <c r="AD344" s="344"/>
      <c r="AE344" s="332"/>
      <c r="AG344" s="345"/>
      <c r="AH344" s="334"/>
      <c r="AI344" s="334"/>
      <c r="AJ344" s="334"/>
      <c r="AK344" s="334"/>
      <c r="AL344" s="334"/>
      <c r="AM344" s="334"/>
      <c r="AN344" s="334"/>
      <c r="AO344" s="334"/>
      <c r="AP344" s="334"/>
      <c r="AQ344" s="334"/>
      <c r="AR344" s="334"/>
    </row>
    <row r="345" spans="1:45">
      <c r="A345" s="303"/>
      <c r="B345" s="335"/>
      <c r="C345" s="336"/>
      <c r="D345" s="337"/>
      <c r="E345" s="337"/>
      <c r="F345" s="337"/>
      <c r="G345" s="337"/>
      <c r="H345" s="337"/>
      <c r="I345" s="336"/>
      <c r="J345" s="336"/>
      <c r="K345" s="337"/>
      <c r="L345" s="337"/>
      <c r="M345" s="337"/>
      <c r="N345" s="336"/>
      <c r="O345" s="336"/>
      <c r="P345" s="338"/>
      <c r="R345" s="346"/>
      <c r="S345" s="340"/>
      <c r="T345" s="341"/>
      <c r="U345" s="342"/>
      <c r="V345" s="342"/>
      <c r="W345" s="342"/>
      <c r="X345" s="342"/>
      <c r="Y345" s="342"/>
      <c r="Z345" s="341"/>
      <c r="AA345" s="341"/>
      <c r="AB345" s="342"/>
      <c r="AC345" s="342"/>
      <c r="AD345" s="342"/>
      <c r="AE345" s="341"/>
      <c r="AG345" s="347"/>
      <c r="AH345" s="347"/>
      <c r="AI345" s="347"/>
      <c r="AJ345" s="347"/>
      <c r="AK345" s="347"/>
      <c r="AL345" s="347"/>
      <c r="AM345" s="347"/>
      <c r="AN345" s="347"/>
      <c r="AO345" s="347"/>
      <c r="AP345" s="347"/>
      <c r="AQ345" s="347"/>
      <c r="AR345" s="347"/>
    </row>
    <row r="346" spans="1:45">
      <c r="A346" s="303"/>
      <c r="B346" s="335"/>
      <c r="C346" s="336"/>
      <c r="D346" s="337"/>
      <c r="E346" s="337"/>
      <c r="F346" s="337"/>
      <c r="G346" s="337"/>
      <c r="H346" s="337"/>
      <c r="I346" s="336"/>
      <c r="J346" s="336"/>
      <c r="K346" s="337"/>
      <c r="L346" s="337"/>
      <c r="M346" s="337"/>
      <c r="N346" s="336"/>
      <c r="O346" s="336"/>
      <c r="P346" s="338"/>
      <c r="R346" s="330"/>
      <c r="S346" s="331"/>
      <c r="T346" s="332"/>
      <c r="U346" s="344"/>
      <c r="V346" s="344"/>
      <c r="W346" s="344"/>
      <c r="X346" s="344"/>
      <c r="Y346" s="344"/>
      <c r="Z346" s="332"/>
      <c r="AA346" s="332"/>
      <c r="AB346" s="344"/>
      <c r="AC346" s="344"/>
      <c r="AD346" s="344"/>
      <c r="AE346" s="332"/>
      <c r="AG346" s="345"/>
      <c r="AH346" s="334"/>
      <c r="AI346" s="334"/>
      <c r="AJ346" s="334"/>
      <c r="AK346" s="334"/>
      <c r="AL346" s="334"/>
      <c r="AM346" s="334"/>
      <c r="AN346" s="334"/>
      <c r="AO346" s="334"/>
      <c r="AP346" s="334"/>
      <c r="AQ346" s="334"/>
      <c r="AR346" s="334"/>
    </row>
    <row r="347" spans="1:45">
      <c r="A347" s="303"/>
      <c r="B347" s="335"/>
      <c r="C347" s="336"/>
      <c r="D347" s="337"/>
      <c r="E347" s="337"/>
      <c r="F347" s="337"/>
      <c r="G347" s="337"/>
      <c r="H347" s="337"/>
      <c r="I347" s="336"/>
      <c r="J347" s="336"/>
      <c r="K347" s="337"/>
      <c r="L347" s="337"/>
      <c r="M347" s="337"/>
      <c r="N347" s="336"/>
      <c r="O347" s="336"/>
      <c r="P347" s="338"/>
      <c r="R347" s="346"/>
      <c r="S347" s="340"/>
      <c r="T347" s="341"/>
      <c r="U347" s="342"/>
      <c r="V347" s="342"/>
      <c r="W347" s="342"/>
      <c r="X347" s="342"/>
      <c r="Y347" s="342"/>
      <c r="Z347" s="341"/>
      <c r="AA347" s="341"/>
      <c r="AB347" s="342"/>
      <c r="AC347" s="342"/>
      <c r="AD347" s="342"/>
      <c r="AE347" s="341"/>
      <c r="AG347" s="347"/>
      <c r="AH347" s="347"/>
      <c r="AI347" s="347"/>
      <c r="AJ347" s="347"/>
      <c r="AK347" s="347"/>
      <c r="AL347" s="347"/>
      <c r="AM347" s="347"/>
      <c r="AN347" s="347"/>
      <c r="AO347" s="347"/>
      <c r="AP347" s="347"/>
      <c r="AQ347" s="347"/>
      <c r="AR347" s="347"/>
    </row>
    <row r="348" spans="1:45">
      <c r="A348" s="303"/>
      <c r="B348" s="335"/>
      <c r="C348" s="336"/>
      <c r="D348" s="337"/>
      <c r="E348" s="337"/>
      <c r="F348" s="337"/>
      <c r="G348" s="337"/>
      <c r="H348" s="337"/>
      <c r="I348" s="336"/>
      <c r="J348" s="336"/>
      <c r="K348" s="337"/>
      <c r="L348" s="337"/>
      <c r="M348" s="337"/>
      <c r="N348" s="336"/>
      <c r="O348" s="336"/>
      <c r="P348" s="338"/>
      <c r="R348" s="330"/>
      <c r="S348" s="331"/>
      <c r="T348" s="332"/>
      <c r="U348" s="344"/>
      <c r="V348" s="344"/>
      <c r="W348" s="344"/>
      <c r="X348" s="344"/>
      <c r="Y348" s="344"/>
      <c r="Z348" s="332"/>
      <c r="AA348" s="332"/>
      <c r="AB348" s="344"/>
      <c r="AC348" s="344"/>
      <c r="AD348" s="344"/>
      <c r="AE348" s="332"/>
      <c r="AG348" s="345"/>
      <c r="AH348" s="334"/>
      <c r="AI348" s="334"/>
      <c r="AJ348" s="334"/>
      <c r="AK348" s="334"/>
      <c r="AL348" s="334"/>
      <c r="AM348" s="334"/>
      <c r="AN348" s="334"/>
      <c r="AO348" s="334"/>
      <c r="AP348" s="334"/>
      <c r="AQ348" s="334"/>
      <c r="AR348" s="334"/>
    </row>
    <row r="349" spans="1:45">
      <c r="A349" s="303"/>
      <c r="B349" s="335"/>
      <c r="C349" s="336"/>
      <c r="D349" s="337"/>
      <c r="E349" s="337"/>
      <c r="F349" s="337"/>
      <c r="G349" s="337"/>
      <c r="H349" s="337"/>
      <c r="I349" s="336"/>
      <c r="J349" s="336"/>
      <c r="K349" s="337"/>
      <c r="L349" s="337"/>
      <c r="M349" s="337"/>
      <c r="N349" s="336"/>
      <c r="O349" s="336"/>
      <c r="P349" s="338"/>
      <c r="R349" s="346"/>
      <c r="S349" s="340"/>
      <c r="T349" s="341"/>
      <c r="U349" s="342"/>
      <c r="V349" s="342"/>
      <c r="W349" s="342"/>
      <c r="X349" s="342"/>
      <c r="Y349" s="342"/>
      <c r="Z349" s="341"/>
      <c r="AA349" s="341"/>
      <c r="AB349" s="342"/>
      <c r="AC349" s="342"/>
      <c r="AD349" s="342"/>
      <c r="AE349" s="341"/>
      <c r="AG349" s="347"/>
      <c r="AH349" s="347"/>
      <c r="AI349" s="347"/>
      <c r="AJ349" s="347"/>
      <c r="AK349" s="347"/>
      <c r="AL349" s="347"/>
      <c r="AM349" s="347"/>
      <c r="AN349" s="347"/>
      <c r="AO349" s="347"/>
      <c r="AP349" s="347"/>
      <c r="AQ349" s="347"/>
      <c r="AR349" s="347"/>
    </row>
    <row r="350" spans="1:45">
      <c r="A350" s="303"/>
      <c r="B350" s="335"/>
      <c r="C350" s="336"/>
      <c r="D350" s="337"/>
      <c r="E350" s="337"/>
      <c r="F350" s="337"/>
      <c r="G350" s="337"/>
      <c r="H350" s="337"/>
      <c r="I350" s="336"/>
      <c r="J350" s="336"/>
      <c r="K350" s="337"/>
      <c r="L350" s="337"/>
      <c r="M350" s="337"/>
      <c r="N350" s="336"/>
      <c r="O350" s="336"/>
      <c r="P350" s="338"/>
      <c r="R350" s="330"/>
      <c r="S350" s="331"/>
      <c r="T350" s="332"/>
      <c r="U350" s="344"/>
      <c r="V350" s="344"/>
      <c r="W350" s="344"/>
      <c r="X350" s="344"/>
      <c r="Y350" s="344"/>
      <c r="Z350" s="332"/>
      <c r="AA350" s="332"/>
      <c r="AB350" s="344"/>
      <c r="AC350" s="344"/>
      <c r="AD350" s="344"/>
      <c r="AE350" s="332"/>
      <c r="AG350" s="345"/>
      <c r="AH350" s="334"/>
      <c r="AI350" s="334"/>
      <c r="AJ350" s="334"/>
      <c r="AK350" s="334"/>
      <c r="AL350" s="334"/>
      <c r="AM350" s="334"/>
      <c r="AN350" s="334"/>
      <c r="AO350" s="334"/>
      <c r="AP350" s="334"/>
      <c r="AQ350" s="334"/>
      <c r="AR350" s="334"/>
    </row>
    <row r="351" spans="1:45">
      <c r="A351" s="303"/>
      <c r="B351" s="335"/>
      <c r="C351" s="336"/>
      <c r="D351" s="337"/>
      <c r="E351" s="337"/>
      <c r="F351" s="337"/>
      <c r="G351" s="337"/>
      <c r="H351" s="337"/>
      <c r="I351" s="336"/>
      <c r="J351" s="336"/>
      <c r="K351" s="337"/>
      <c r="L351" s="337"/>
      <c r="M351" s="337"/>
      <c r="N351" s="336"/>
      <c r="O351" s="336"/>
      <c r="P351" s="338"/>
      <c r="R351" s="346"/>
      <c r="S351" s="340"/>
      <c r="T351" s="341"/>
      <c r="U351" s="342"/>
      <c r="V351" s="342"/>
      <c r="W351" s="342"/>
      <c r="X351" s="342"/>
      <c r="Y351" s="342"/>
      <c r="Z351" s="341"/>
      <c r="AA351" s="341"/>
      <c r="AB351" s="342"/>
      <c r="AC351" s="342"/>
      <c r="AD351" s="342"/>
      <c r="AE351" s="341"/>
      <c r="AG351" s="347"/>
      <c r="AH351" s="347"/>
      <c r="AI351" s="347"/>
      <c r="AJ351" s="347"/>
      <c r="AK351" s="347"/>
      <c r="AL351" s="347"/>
      <c r="AM351" s="347"/>
      <c r="AN351" s="347"/>
      <c r="AO351" s="347"/>
      <c r="AP351" s="347"/>
      <c r="AQ351" s="347"/>
      <c r="AR351" s="347"/>
    </row>
    <row r="352" spans="1:45">
      <c r="A352" s="303"/>
      <c r="B352" s="335"/>
      <c r="C352" s="336"/>
      <c r="D352" s="337"/>
      <c r="E352" s="337"/>
      <c r="F352" s="337"/>
      <c r="G352" s="337"/>
      <c r="H352" s="337"/>
      <c r="I352" s="336"/>
      <c r="J352" s="336"/>
      <c r="K352" s="337"/>
      <c r="L352" s="337"/>
      <c r="M352" s="337"/>
      <c r="N352" s="336"/>
      <c r="O352" s="336"/>
      <c r="P352" s="338"/>
      <c r="R352" s="330"/>
      <c r="S352" s="331"/>
      <c r="T352" s="332"/>
      <c r="U352" s="344"/>
      <c r="V352" s="344"/>
      <c r="W352" s="344"/>
      <c r="X352" s="344"/>
      <c r="Y352" s="344"/>
      <c r="Z352" s="332"/>
      <c r="AA352" s="332"/>
      <c r="AB352" s="344"/>
      <c r="AC352" s="344"/>
      <c r="AD352" s="344"/>
      <c r="AE352" s="332"/>
      <c r="AG352" s="345"/>
      <c r="AH352" s="334"/>
      <c r="AI352" s="334"/>
      <c r="AJ352" s="334"/>
      <c r="AK352" s="334"/>
      <c r="AL352" s="334"/>
      <c r="AM352" s="334"/>
      <c r="AN352" s="334"/>
      <c r="AO352" s="334"/>
      <c r="AP352" s="334"/>
      <c r="AQ352" s="334"/>
      <c r="AR352" s="334"/>
    </row>
    <row r="353" spans="1:45">
      <c r="A353" s="303"/>
      <c r="B353" s="335"/>
      <c r="C353" s="336"/>
      <c r="D353" s="337"/>
      <c r="E353" s="337"/>
      <c r="F353" s="337"/>
      <c r="G353" s="337"/>
      <c r="H353" s="337"/>
      <c r="I353" s="336"/>
      <c r="J353" s="336"/>
      <c r="K353" s="337"/>
      <c r="L353" s="337"/>
      <c r="M353" s="337"/>
      <c r="N353" s="336"/>
      <c r="O353" s="336"/>
      <c r="P353" s="338"/>
      <c r="R353" s="346"/>
      <c r="S353" s="340"/>
      <c r="T353" s="341"/>
      <c r="U353" s="342"/>
      <c r="V353" s="342"/>
      <c r="W353" s="342"/>
      <c r="X353" s="342"/>
      <c r="Y353" s="342"/>
      <c r="Z353" s="341"/>
      <c r="AA353" s="341"/>
      <c r="AB353" s="342"/>
      <c r="AC353" s="342"/>
      <c r="AD353" s="342"/>
      <c r="AE353" s="341"/>
      <c r="AG353" s="347"/>
      <c r="AH353" s="347"/>
      <c r="AI353" s="347"/>
      <c r="AJ353" s="347"/>
      <c r="AK353" s="347"/>
      <c r="AL353" s="347"/>
      <c r="AM353" s="347"/>
      <c r="AN353" s="347"/>
      <c r="AO353" s="347"/>
      <c r="AP353" s="347"/>
      <c r="AQ353" s="347"/>
      <c r="AR353" s="347"/>
    </row>
    <row r="354" spans="1:45">
      <c r="A354" s="303"/>
      <c r="B354" s="335"/>
      <c r="C354" s="336"/>
      <c r="D354" s="337"/>
      <c r="E354" s="337"/>
      <c r="F354" s="337"/>
      <c r="G354" s="337"/>
      <c r="H354" s="337"/>
      <c r="I354" s="336"/>
      <c r="J354" s="336"/>
      <c r="K354" s="337"/>
      <c r="L354" s="337"/>
      <c r="M354" s="337"/>
      <c r="N354" s="336"/>
      <c r="O354" s="336"/>
      <c r="P354" s="338"/>
      <c r="R354" s="330"/>
      <c r="S354" s="331"/>
      <c r="T354" s="332"/>
      <c r="U354" s="344"/>
      <c r="V354" s="344"/>
      <c r="W354" s="344"/>
      <c r="X354" s="344"/>
      <c r="Y354" s="344"/>
      <c r="Z354" s="332"/>
      <c r="AA354" s="332"/>
      <c r="AB354" s="344"/>
      <c r="AC354" s="344"/>
      <c r="AD354" s="344"/>
      <c r="AE354" s="332"/>
      <c r="AG354" s="345"/>
      <c r="AH354" s="334"/>
      <c r="AI354" s="334"/>
      <c r="AJ354" s="334"/>
      <c r="AK354" s="334"/>
      <c r="AL354" s="334"/>
      <c r="AM354" s="334"/>
      <c r="AN354" s="334"/>
      <c r="AO354" s="334"/>
      <c r="AP354" s="334"/>
      <c r="AQ354" s="334"/>
      <c r="AR354" s="334"/>
    </row>
    <row r="355" spans="1:45">
      <c r="A355" s="303"/>
      <c r="B355" s="335"/>
      <c r="C355" s="336"/>
      <c r="D355" s="337"/>
      <c r="E355" s="337"/>
      <c r="F355" s="337"/>
      <c r="G355" s="337"/>
      <c r="H355" s="337"/>
      <c r="I355" s="336"/>
      <c r="J355" s="336"/>
      <c r="K355" s="337"/>
      <c r="L355" s="337"/>
      <c r="M355" s="337"/>
      <c r="N355" s="336"/>
      <c r="O355" s="336"/>
      <c r="P355" s="338"/>
      <c r="R355" s="346"/>
      <c r="S355" s="340"/>
      <c r="T355" s="341"/>
      <c r="U355" s="342"/>
      <c r="V355" s="342"/>
      <c r="W355" s="342"/>
      <c r="X355" s="342"/>
      <c r="Y355" s="342"/>
      <c r="Z355" s="341"/>
      <c r="AA355" s="341"/>
      <c r="AB355" s="342"/>
      <c r="AC355" s="342"/>
      <c r="AD355" s="342"/>
      <c r="AE355" s="341"/>
      <c r="AG355" s="347"/>
      <c r="AH355" s="347"/>
      <c r="AI355" s="347"/>
      <c r="AJ355" s="347"/>
      <c r="AK355" s="347"/>
      <c r="AL355" s="347"/>
      <c r="AM355" s="347"/>
      <c r="AN355" s="347"/>
      <c r="AO355" s="347"/>
      <c r="AP355" s="347"/>
      <c r="AQ355" s="347"/>
      <c r="AR355" s="347"/>
    </row>
    <row r="356" spans="1:45">
      <c r="A356" s="303"/>
      <c r="B356" s="335"/>
      <c r="C356" s="336"/>
      <c r="D356" s="337"/>
      <c r="E356" s="337"/>
      <c r="F356" s="337"/>
      <c r="G356" s="337"/>
      <c r="H356" s="337"/>
      <c r="I356" s="336"/>
      <c r="J356" s="336"/>
      <c r="K356" s="337"/>
      <c r="L356" s="337"/>
      <c r="M356" s="337"/>
      <c r="N356" s="336"/>
      <c r="O356" s="336"/>
      <c r="P356" s="338"/>
      <c r="R356" s="330"/>
      <c r="S356" s="331"/>
      <c r="T356" s="332"/>
      <c r="U356" s="344"/>
      <c r="V356" s="344"/>
      <c r="W356" s="344"/>
      <c r="X356" s="344"/>
      <c r="Y356" s="344"/>
      <c r="Z356" s="332"/>
      <c r="AA356" s="332"/>
      <c r="AB356" s="344"/>
      <c r="AC356" s="344"/>
      <c r="AD356" s="344"/>
      <c r="AE356" s="332"/>
      <c r="AG356" s="345"/>
      <c r="AH356" s="349"/>
      <c r="AI356" s="349"/>
      <c r="AJ356" s="349"/>
      <c r="AK356" s="349"/>
      <c r="AL356" s="349"/>
      <c r="AM356" s="349"/>
      <c r="AN356" s="349"/>
      <c r="AO356" s="349"/>
      <c r="AP356" s="349"/>
      <c r="AQ356" s="349"/>
      <c r="AR356" s="349"/>
    </row>
    <row r="357" spans="1:45" ht="15.75" thickBot="1">
      <c r="A357" s="303"/>
      <c r="B357" s="335"/>
      <c r="C357" s="336"/>
      <c r="D357" s="337"/>
      <c r="E357" s="337"/>
      <c r="F357" s="337"/>
      <c r="G357" s="337"/>
      <c r="H357" s="337"/>
      <c r="I357" s="336"/>
      <c r="J357" s="336"/>
      <c r="K357" s="337"/>
      <c r="L357" s="337"/>
      <c r="M357" s="337"/>
      <c r="N357" s="336"/>
      <c r="O357" s="336"/>
      <c r="P357" s="338"/>
      <c r="Q357"/>
      <c r="R357" s="350"/>
      <c r="S357" s="351"/>
      <c r="T357" s="352"/>
      <c r="U357" s="353"/>
      <c r="V357" s="353"/>
      <c r="W357" s="353"/>
      <c r="X357" s="353"/>
      <c r="Y357" s="353"/>
      <c r="Z357" s="352"/>
      <c r="AA357" s="352"/>
      <c r="AB357" s="353"/>
      <c r="AC357" s="353"/>
      <c r="AD357" s="353"/>
      <c r="AE357" s="352"/>
      <c r="AF357" s="354"/>
      <c r="AG357" s="355"/>
      <c r="AH357" s="355"/>
      <c r="AI357" s="355"/>
      <c r="AJ357" s="355"/>
      <c r="AK357" s="355"/>
      <c r="AL357" s="355"/>
      <c r="AM357" s="355"/>
      <c r="AN357" s="355"/>
      <c r="AO357" s="355"/>
      <c r="AP357" s="355"/>
      <c r="AQ357" s="355"/>
      <c r="AR357" s="355"/>
    </row>
    <row r="358" spans="1:45">
      <c r="A358" s="362"/>
      <c r="B358" s="368"/>
      <c r="C358" s="327"/>
      <c r="D358" s="328"/>
      <c r="E358" s="328"/>
      <c r="F358" s="328"/>
      <c r="G358" s="328"/>
      <c r="H358" s="328"/>
      <c r="I358" s="327"/>
      <c r="J358" s="327"/>
      <c r="K358" s="328"/>
      <c r="L358" s="328"/>
      <c r="M358" s="328"/>
      <c r="N358" s="327"/>
      <c r="O358" s="327"/>
      <c r="P358" s="329"/>
      <c r="R358" s="330"/>
      <c r="S358" s="331"/>
      <c r="T358" s="332"/>
      <c r="U358" s="344"/>
      <c r="V358" s="344"/>
      <c r="W358" s="344"/>
      <c r="X358" s="344"/>
      <c r="Y358" s="344"/>
      <c r="Z358" s="332"/>
      <c r="AA358" s="332"/>
      <c r="AB358" s="344"/>
      <c r="AC358" s="344"/>
      <c r="AD358" s="344"/>
      <c r="AE358" s="332"/>
      <c r="AG358" s="334"/>
      <c r="AH358" s="334"/>
      <c r="AI358" s="359"/>
      <c r="AJ358" s="334"/>
      <c r="AK358" s="334"/>
      <c r="AL358" s="334"/>
      <c r="AM358" s="359"/>
      <c r="AN358" s="334"/>
      <c r="AO358" s="359"/>
      <c r="AP358" s="334"/>
      <c r="AQ358" s="334"/>
      <c r="AR358" s="359"/>
    </row>
    <row r="359" spans="1:45">
      <c r="A359" s="369"/>
      <c r="B359" s="368"/>
      <c r="C359" s="327"/>
      <c r="D359" s="328"/>
      <c r="E359" s="328"/>
      <c r="F359" s="328"/>
      <c r="G359" s="328"/>
      <c r="H359" s="328"/>
      <c r="I359" s="327"/>
      <c r="J359" s="327"/>
      <c r="K359" s="328"/>
      <c r="L359" s="328"/>
      <c r="M359" s="328"/>
      <c r="N359" s="327"/>
      <c r="O359" s="327"/>
      <c r="P359" s="329"/>
      <c r="R359" s="346"/>
      <c r="S359" s="340"/>
      <c r="T359" s="341"/>
      <c r="U359" s="342"/>
      <c r="V359" s="342"/>
      <c r="W359" s="342"/>
      <c r="X359" s="342"/>
      <c r="Y359" s="342"/>
      <c r="Z359" s="341"/>
      <c r="AA359" s="341"/>
      <c r="AB359" s="342"/>
      <c r="AC359" s="342"/>
      <c r="AD359" s="342"/>
      <c r="AE359" s="341"/>
      <c r="AG359" s="343"/>
      <c r="AH359" s="343"/>
      <c r="AI359" s="358"/>
      <c r="AJ359" s="343"/>
      <c r="AK359" s="343"/>
      <c r="AL359" s="343"/>
      <c r="AM359" s="358"/>
      <c r="AN359" s="343"/>
      <c r="AO359" s="343"/>
      <c r="AP359" s="343"/>
      <c r="AQ359" s="343"/>
      <c r="AR359" s="358"/>
      <c r="AS359" s="357"/>
    </row>
    <row r="360" spans="1:45">
      <c r="A360" s="369"/>
      <c r="B360" s="368"/>
      <c r="C360" s="327"/>
      <c r="D360" s="328"/>
      <c r="E360" s="328"/>
      <c r="F360" s="328"/>
      <c r="G360" s="328"/>
      <c r="H360" s="328"/>
      <c r="I360" s="327"/>
      <c r="J360" s="327"/>
      <c r="K360" s="328"/>
      <c r="L360" s="328"/>
      <c r="M360" s="328"/>
      <c r="N360" s="327"/>
      <c r="O360" s="327"/>
      <c r="P360" s="329"/>
      <c r="R360" s="330"/>
      <c r="S360" s="331"/>
      <c r="T360" s="332"/>
      <c r="U360" s="344"/>
      <c r="V360" s="344"/>
      <c r="W360" s="344"/>
      <c r="X360" s="344"/>
      <c r="Y360" s="344"/>
      <c r="Z360" s="332"/>
      <c r="AA360" s="332"/>
      <c r="AB360" s="344"/>
      <c r="AC360" s="344"/>
      <c r="AD360" s="344"/>
      <c r="AE360" s="332"/>
      <c r="AG360" s="345"/>
      <c r="AH360" s="334"/>
      <c r="AI360" s="334"/>
      <c r="AJ360" s="334"/>
      <c r="AK360" s="334"/>
      <c r="AL360" s="334"/>
      <c r="AM360" s="334"/>
      <c r="AN360" s="334"/>
      <c r="AO360" s="334"/>
      <c r="AP360" s="334"/>
      <c r="AQ360" s="334"/>
      <c r="AR360" s="334"/>
    </row>
    <row r="361" spans="1:45">
      <c r="A361" s="369"/>
      <c r="B361" s="368"/>
      <c r="C361" s="327"/>
      <c r="D361" s="328"/>
      <c r="E361" s="328"/>
      <c r="F361" s="328"/>
      <c r="G361" s="328"/>
      <c r="H361" s="328"/>
      <c r="I361" s="327"/>
      <c r="J361" s="327"/>
      <c r="K361" s="328"/>
      <c r="L361" s="328"/>
      <c r="M361" s="328"/>
      <c r="N361" s="327"/>
      <c r="O361" s="327"/>
      <c r="P361" s="329"/>
      <c r="R361" s="346"/>
      <c r="S361" s="340"/>
      <c r="T361" s="341"/>
      <c r="U361" s="342"/>
      <c r="V361" s="342"/>
      <c r="W361" s="342"/>
      <c r="X361" s="342"/>
      <c r="Y361" s="342"/>
      <c r="Z361" s="341"/>
      <c r="AA361" s="341"/>
      <c r="AB361" s="342"/>
      <c r="AC361" s="342"/>
      <c r="AD361" s="342"/>
      <c r="AE361" s="341"/>
      <c r="AG361" s="347"/>
      <c r="AH361" s="347"/>
      <c r="AI361" s="347"/>
      <c r="AJ361" s="347"/>
      <c r="AK361" s="347"/>
      <c r="AL361" s="347"/>
      <c r="AM361" s="347"/>
      <c r="AN361" s="347"/>
      <c r="AO361" s="347"/>
      <c r="AP361" s="347"/>
      <c r="AQ361" s="347"/>
      <c r="AR361" s="347"/>
    </row>
    <row r="362" spans="1:45">
      <c r="A362" s="369"/>
      <c r="B362" s="368"/>
      <c r="C362" s="327"/>
      <c r="D362" s="328"/>
      <c r="E362" s="328"/>
      <c r="F362" s="328"/>
      <c r="G362" s="328"/>
      <c r="H362" s="328"/>
      <c r="I362" s="327"/>
      <c r="J362" s="327"/>
      <c r="K362" s="328"/>
      <c r="L362" s="328"/>
      <c r="M362" s="328"/>
      <c r="N362" s="327"/>
      <c r="O362" s="327"/>
      <c r="P362" s="329"/>
      <c r="R362" s="330"/>
      <c r="S362" s="331"/>
      <c r="T362" s="332"/>
      <c r="U362" s="344"/>
      <c r="V362" s="344"/>
      <c r="W362" s="344"/>
      <c r="X362" s="344"/>
      <c r="Y362" s="344"/>
      <c r="Z362" s="332"/>
      <c r="AA362" s="332"/>
      <c r="AB362" s="344"/>
      <c r="AC362" s="344"/>
      <c r="AD362" s="344"/>
      <c r="AE362" s="332"/>
      <c r="AG362" s="345"/>
      <c r="AH362" s="334"/>
      <c r="AI362" s="334"/>
      <c r="AJ362" s="334"/>
      <c r="AK362" s="334"/>
      <c r="AL362" s="334"/>
      <c r="AM362" s="334"/>
      <c r="AN362" s="334"/>
      <c r="AO362" s="334"/>
      <c r="AP362" s="334"/>
      <c r="AQ362" s="334"/>
      <c r="AR362" s="334"/>
    </row>
    <row r="363" spans="1:45">
      <c r="A363" s="369"/>
      <c r="B363" s="368"/>
      <c r="C363" s="327"/>
      <c r="D363" s="328"/>
      <c r="E363" s="328"/>
      <c r="F363" s="328"/>
      <c r="G363" s="328"/>
      <c r="H363" s="328"/>
      <c r="I363" s="327"/>
      <c r="J363" s="327"/>
      <c r="K363" s="328"/>
      <c r="L363" s="328"/>
      <c r="M363" s="328"/>
      <c r="N363" s="327"/>
      <c r="O363" s="327"/>
      <c r="P363" s="329"/>
      <c r="R363" s="346"/>
      <c r="S363" s="340"/>
      <c r="T363" s="341"/>
      <c r="U363" s="342"/>
      <c r="V363" s="342"/>
      <c r="W363" s="342"/>
      <c r="X363" s="342"/>
      <c r="Y363" s="342"/>
      <c r="Z363" s="341"/>
      <c r="AA363" s="341"/>
      <c r="AB363" s="342"/>
      <c r="AC363" s="342"/>
      <c r="AD363" s="342"/>
      <c r="AE363" s="341"/>
      <c r="AG363" s="347"/>
      <c r="AH363" s="347"/>
      <c r="AI363" s="347"/>
      <c r="AJ363" s="347"/>
      <c r="AK363" s="347"/>
      <c r="AL363" s="347"/>
      <c r="AM363" s="347"/>
      <c r="AN363" s="347"/>
      <c r="AO363" s="347"/>
      <c r="AP363" s="347"/>
      <c r="AQ363" s="347"/>
      <c r="AR363" s="347"/>
    </row>
    <row r="364" spans="1:45">
      <c r="A364" s="369"/>
      <c r="B364" s="368"/>
      <c r="C364" s="327"/>
      <c r="D364" s="328"/>
      <c r="E364" s="328"/>
      <c r="F364" s="328"/>
      <c r="G364" s="328"/>
      <c r="H364" s="328"/>
      <c r="I364" s="327"/>
      <c r="J364" s="327"/>
      <c r="K364" s="328"/>
      <c r="L364" s="328"/>
      <c r="M364" s="328"/>
      <c r="N364" s="327"/>
      <c r="O364" s="327"/>
      <c r="P364" s="329"/>
      <c r="R364" s="330"/>
      <c r="S364" s="331"/>
      <c r="T364" s="332"/>
      <c r="U364" s="344"/>
      <c r="V364" s="344"/>
      <c r="W364" s="344"/>
      <c r="X364" s="344"/>
      <c r="Y364" s="344"/>
      <c r="Z364" s="332"/>
      <c r="AA364" s="332"/>
      <c r="AB364" s="344"/>
      <c r="AC364" s="344"/>
      <c r="AD364" s="344"/>
      <c r="AE364" s="332"/>
      <c r="AG364" s="345"/>
      <c r="AH364" s="334"/>
      <c r="AI364" s="334"/>
      <c r="AJ364" s="334"/>
      <c r="AK364" s="334"/>
      <c r="AL364" s="334"/>
      <c r="AM364" s="334"/>
      <c r="AN364" s="334"/>
      <c r="AO364" s="334"/>
      <c r="AP364" s="334"/>
      <c r="AQ364" s="334"/>
      <c r="AR364" s="334"/>
    </row>
    <row r="365" spans="1:45">
      <c r="A365" s="369"/>
      <c r="B365" s="368"/>
      <c r="C365" s="327"/>
      <c r="D365" s="328"/>
      <c r="E365" s="328"/>
      <c r="F365" s="328"/>
      <c r="G365" s="328"/>
      <c r="H365" s="328"/>
      <c r="I365" s="327"/>
      <c r="J365" s="327"/>
      <c r="K365" s="328"/>
      <c r="L365" s="328"/>
      <c r="M365" s="328"/>
      <c r="N365" s="327"/>
      <c r="O365" s="327"/>
      <c r="P365" s="329"/>
      <c r="R365" s="346"/>
      <c r="S365" s="340"/>
      <c r="T365" s="341"/>
      <c r="U365" s="342"/>
      <c r="V365" s="342"/>
      <c r="W365" s="342"/>
      <c r="X365" s="342"/>
      <c r="Y365" s="342"/>
      <c r="Z365" s="341"/>
      <c r="AA365" s="341"/>
      <c r="AB365" s="342"/>
      <c r="AC365" s="342"/>
      <c r="AD365" s="342"/>
      <c r="AE365" s="341"/>
      <c r="AG365" s="348"/>
      <c r="AH365" s="348"/>
      <c r="AI365" s="348"/>
      <c r="AJ365" s="348"/>
      <c r="AK365" s="348"/>
      <c r="AL365" s="348"/>
      <c r="AM365" s="348"/>
      <c r="AN365" s="348"/>
      <c r="AO365" s="348"/>
      <c r="AP365" s="348"/>
      <c r="AQ365" s="348"/>
      <c r="AR365" s="348"/>
    </row>
    <row r="366" spans="1:45">
      <c r="A366" s="362"/>
      <c r="B366" s="368"/>
      <c r="C366" s="327"/>
      <c r="D366" s="328"/>
      <c r="E366" s="328"/>
      <c r="F366" s="328"/>
      <c r="G366" s="328"/>
      <c r="H366" s="328"/>
      <c r="I366" s="327"/>
      <c r="J366" s="327"/>
      <c r="K366" s="328"/>
      <c r="L366" s="328"/>
      <c r="M366" s="328"/>
      <c r="N366" s="327"/>
      <c r="O366" s="327"/>
      <c r="P366" s="329"/>
      <c r="R366" s="330"/>
      <c r="S366" s="331"/>
      <c r="T366" s="332"/>
      <c r="U366" s="344"/>
      <c r="V366" s="344"/>
      <c r="W366" s="344"/>
      <c r="X366" s="344"/>
      <c r="Y366" s="344"/>
      <c r="Z366" s="332"/>
      <c r="AA366" s="332"/>
      <c r="AB366" s="344"/>
      <c r="AC366" s="344"/>
      <c r="AD366" s="344"/>
      <c r="AE366" s="332"/>
      <c r="AG366" s="345"/>
      <c r="AH366" s="334"/>
      <c r="AI366" s="334"/>
      <c r="AJ366" s="334"/>
      <c r="AK366" s="334"/>
      <c r="AL366" s="334"/>
      <c r="AM366" s="334"/>
      <c r="AN366" s="334"/>
      <c r="AO366" s="334"/>
      <c r="AP366" s="334"/>
      <c r="AQ366" s="334"/>
      <c r="AR366" s="334"/>
    </row>
    <row r="367" spans="1:45">
      <c r="A367" s="369"/>
      <c r="B367" s="368"/>
      <c r="C367" s="327"/>
      <c r="D367" s="328"/>
      <c r="E367" s="328"/>
      <c r="F367" s="328"/>
      <c r="G367" s="328"/>
      <c r="H367" s="328"/>
      <c r="I367" s="327"/>
      <c r="J367" s="327"/>
      <c r="K367" s="328"/>
      <c r="L367" s="328"/>
      <c r="M367" s="328"/>
      <c r="N367" s="327"/>
      <c r="O367" s="327"/>
      <c r="P367" s="329"/>
      <c r="R367" s="346"/>
      <c r="S367" s="340"/>
      <c r="T367" s="341"/>
      <c r="U367" s="342"/>
      <c r="V367" s="342"/>
      <c r="W367" s="342"/>
      <c r="X367" s="342"/>
      <c r="Y367" s="342"/>
      <c r="Z367" s="341"/>
      <c r="AA367" s="341"/>
      <c r="AB367" s="342"/>
      <c r="AC367" s="342"/>
      <c r="AD367" s="342"/>
      <c r="AE367" s="341"/>
      <c r="AG367" s="347"/>
      <c r="AH367" s="347"/>
      <c r="AI367" s="347"/>
      <c r="AJ367" s="347"/>
      <c r="AK367" s="347"/>
      <c r="AL367" s="347"/>
      <c r="AM367" s="347"/>
      <c r="AN367" s="347"/>
      <c r="AO367" s="347"/>
      <c r="AP367" s="347"/>
      <c r="AQ367" s="347"/>
      <c r="AR367" s="347"/>
    </row>
    <row r="368" spans="1:45">
      <c r="A368" s="362"/>
      <c r="B368" s="368"/>
      <c r="C368" s="327"/>
      <c r="D368" s="328"/>
      <c r="E368" s="328"/>
      <c r="F368" s="328"/>
      <c r="G368" s="328"/>
      <c r="H368" s="328"/>
      <c r="I368" s="327"/>
      <c r="J368" s="327"/>
      <c r="K368" s="328"/>
      <c r="L368" s="328"/>
      <c r="M368" s="328"/>
      <c r="N368" s="327"/>
      <c r="O368" s="327"/>
      <c r="P368" s="329"/>
      <c r="R368" s="330"/>
      <c r="S368" s="331"/>
      <c r="T368" s="332"/>
      <c r="U368" s="344"/>
      <c r="V368" s="344"/>
      <c r="W368" s="344"/>
      <c r="X368" s="344"/>
      <c r="Y368" s="344"/>
      <c r="Z368" s="332"/>
      <c r="AA368" s="332"/>
      <c r="AB368" s="344"/>
      <c r="AC368" s="344"/>
      <c r="AD368" s="344"/>
      <c r="AE368" s="332"/>
      <c r="AG368" s="345"/>
      <c r="AH368" s="334"/>
      <c r="AI368" s="334"/>
      <c r="AJ368" s="334"/>
      <c r="AK368" s="334"/>
      <c r="AL368" s="334"/>
      <c r="AM368" s="334"/>
      <c r="AN368" s="334"/>
      <c r="AO368" s="334"/>
      <c r="AP368" s="334"/>
      <c r="AQ368" s="334"/>
      <c r="AR368" s="334"/>
    </row>
    <row r="369" spans="1:44">
      <c r="A369" s="369"/>
      <c r="B369" s="368"/>
      <c r="C369" s="327"/>
      <c r="D369" s="328"/>
      <c r="E369" s="328"/>
      <c r="F369" s="328"/>
      <c r="G369" s="328"/>
      <c r="H369" s="328"/>
      <c r="I369" s="327"/>
      <c r="J369" s="327"/>
      <c r="K369" s="328"/>
      <c r="L369" s="328"/>
      <c r="M369" s="328"/>
      <c r="N369" s="327"/>
      <c r="O369" s="327"/>
      <c r="P369" s="329"/>
      <c r="R369" s="346"/>
      <c r="S369" s="340"/>
      <c r="T369" s="341"/>
      <c r="U369" s="342"/>
      <c r="V369" s="342"/>
      <c r="W369" s="342"/>
      <c r="X369" s="342"/>
      <c r="Y369" s="342"/>
      <c r="Z369" s="341"/>
      <c r="AA369" s="341"/>
      <c r="AB369" s="342"/>
      <c r="AC369" s="342"/>
      <c r="AD369" s="342"/>
      <c r="AE369" s="341"/>
      <c r="AG369" s="347"/>
      <c r="AH369" s="347"/>
      <c r="AI369" s="347"/>
      <c r="AJ369" s="347"/>
      <c r="AK369" s="347"/>
      <c r="AL369" s="347"/>
      <c r="AM369" s="347"/>
      <c r="AN369" s="347"/>
      <c r="AO369" s="347"/>
      <c r="AP369" s="347"/>
      <c r="AQ369" s="347"/>
      <c r="AR369" s="347"/>
    </row>
    <row r="370" spans="1:44">
      <c r="A370" s="362"/>
      <c r="B370" s="368"/>
      <c r="C370" s="327"/>
      <c r="D370" s="328"/>
      <c r="E370" s="328"/>
      <c r="F370" s="328"/>
      <c r="G370" s="328"/>
      <c r="H370" s="328"/>
      <c r="I370" s="327"/>
      <c r="J370" s="327"/>
      <c r="K370" s="328"/>
      <c r="L370" s="328"/>
      <c r="M370" s="328"/>
      <c r="N370" s="327"/>
      <c r="O370" s="327"/>
      <c r="P370" s="329"/>
      <c r="R370" s="330"/>
      <c r="S370" s="331"/>
      <c r="T370" s="332"/>
      <c r="U370" s="344"/>
      <c r="V370" s="344"/>
      <c r="W370" s="344"/>
      <c r="X370" s="344"/>
      <c r="Y370" s="344"/>
      <c r="Z370" s="332"/>
      <c r="AA370" s="332"/>
      <c r="AB370" s="344"/>
      <c r="AC370" s="344"/>
      <c r="AD370" s="344"/>
      <c r="AE370" s="332"/>
      <c r="AG370" s="345"/>
      <c r="AH370" s="334"/>
      <c r="AI370" s="334"/>
      <c r="AJ370" s="334"/>
      <c r="AK370" s="334"/>
      <c r="AL370" s="334"/>
      <c r="AM370" s="334"/>
      <c r="AN370" s="334"/>
      <c r="AO370" s="334"/>
      <c r="AP370" s="334"/>
      <c r="AQ370" s="334"/>
      <c r="AR370" s="334"/>
    </row>
    <row r="371" spans="1:44">
      <c r="A371" s="369"/>
      <c r="B371" s="368"/>
      <c r="C371" s="327"/>
      <c r="D371" s="328"/>
      <c r="E371" s="328"/>
      <c r="F371" s="328"/>
      <c r="G371" s="328"/>
      <c r="H371" s="328"/>
      <c r="I371" s="327"/>
      <c r="J371" s="327"/>
      <c r="K371" s="328"/>
      <c r="L371" s="328"/>
      <c r="M371" s="328"/>
      <c r="N371" s="327"/>
      <c r="O371" s="327"/>
      <c r="P371" s="329"/>
      <c r="R371" s="346"/>
      <c r="S371" s="340"/>
      <c r="T371" s="341"/>
      <c r="U371" s="342"/>
      <c r="V371" s="342"/>
      <c r="W371" s="342"/>
      <c r="X371" s="342"/>
      <c r="Y371" s="342"/>
      <c r="Z371" s="341"/>
      <c r="AA371" s="341"/>
      <c r="AB371" s="342"/>
      <c r="AC371" s="342"/>
      <c r="AD371" s="342"/>
      <c r="AE371" s="341"/>
      <c r="AG371" s="347"/>
      <c r="AH371" s="347"/>
      <c r="AI371" s="347"/>
      <c r="AJ371" s="347"/>
      <c r="AK371" s="347"/>
      <c r="AL371" s="347"/>
      <c r="AM371" s="347"/>
      <c r="AN371" s="347"/>
      <c r="AO371" s="347"/>
      <c r="AP371" s="347"/>
      <c r="AQ371" s="347"/>
      <c r="AR371" s="347"/>
    </row>
    <row r="372" spans="1:44">
      <c r="A372" s="362"/>
      <c r="B372" s="368"/>
      <c r="C372" s="327"/>
      <c r="D372" s="328"/>
      <c r="E372" s="328"/>
      <c r="F372" s="328"/>
      <c r="G372" s="328"/>
      <c r="H372" s="328"/>
      <c r="I372" s="327"/>
      <c r="J372" s="327"/>
      <c r="K372" s="328"/>
      <c r="L372" s="328"/>
      <c r="M372" s="328"/>
      <c r="N372" s="327"/>
      <c r="O372" s="327"/>
      <c r="P372" s="329"/>
      <c r="R372" s="330"/>
      <c r="S372" s="331"/>
      <c r="T372" s="332"/>
      <c r="U372" s="344"/>
      <c r="V372" s="344"/>
      <c r="W372" s="344"/>
      <c r="X372" s="344"/>
      <c r="Y372" s="344"/>
      <c r="Z372" s="332"/>
      <c r="AA372" s="332"/>
      <c r="AB372" s="344"/>
      <c r="AC372" s="344"/>
      <c r="AD372" s="344"/>
      <c r="AE372" s="332"/>
      <c r="AG372" s="345"/>
      <c r="AH372" s="334"/>
      <c r="AI372" s="334"/>
      <c r="AJ372" s="334"/>
      <c r="AK372" s="334"/>
      <c r="AL372" s="334"/>
      <c r="AM372" s="334"/>
      <c r="AN372" s="334"/>
      <c r="AO372" s="334"/>
      <c r="AP372" s="334"/>
      <c r="AQ372" s="334"/>
      <c r="AR372" s="334"/>
    </row>
    <row r="373" spans="1:44">
      <c r="A373" s="369"/>
      <c r="B373" s="368"/>
      <c r="C373" s="327"/>
      <c r="D373" s="328"/>
      <c r="E373" s="328"/>
      <c r="F373" s="328"/>
      <c r="G373" s="328"/>
      <c r="H373" s="328"/>
      <c r="I373" s="327"/>
      <c r="J373" s="327"/>
      <c r="K373" s="328"/>
      <c r="L373" s="328"/>
      <c r="M373" s="328"/>
      <c r="N373" s="327"/>
      <c r="O373" s="327"/>
      <c r="P373" s="329"/>
      <c r="R373" s="346"/>
      <c r="S373" s="340"/>
      <c r="T373" s="341"/>
      <c r="U373" s="342"/>
      <c r="V373" s="342"/>
      <c r="W373" s="342"/>
      <c r="X373" s="342"/>
      <c r="Y373" s="342"/>
      <c r="Z373" s="341"/>
      <c r="AA373" s="341"/>
      <c r="AB373" s="342"/>
      <c r="AC373" s="342"/>
      <c r="AD373" s="342"/>
      <c r="AE373" s="341"/>
      <c r="AG373" s="347"/>
      <c r="AH373" s="347"/>
      <c r="AI373" s="347"/>
      <c r="AJ373" s="347"/>
      <c r="AK373" s="347"/>
      <c r="AL373" s="347"/>
      <c r="AM373" s="347"/>
      <c r="AN373" s="347"/>
      <c r="AO373" s="347"/>
      <c r="AP373" s="347"/>
      <c r="AQ373" s="347"/>
      <c r="AR373" s="347"/>
    </row>
    <row r="374" spans="1:44">
      <c r="A374" s="362"/>
      <c r="B374" s="368"/>
      <c r="C374" s="327"/>
      <c r="D374" s="328"/>
      <c r="E374" s="328"/>
      <c r="F374" s="328"/>
      <c r="G374" s="328"/>
      <c r="H374" s="328"/>
      <c r="I374" s="327"/>
      <c r="J374" s="327"/>
      <c r="K374" s="328"/>
      <c r="L374" s="328"/>
      <c r="M374" s="328"/>
      <c r="N374" s="327"/>
      <c r="O374" s="327"/>
      <c r="P374" s="329"/>
      <c r="R374" s="330"/>
      <c r="S374" s="331"/>
      <c r="T374" s="332"/>
      <c r="U374" s="344"/>
      <c r="V374" s="344"/>
      <c r="W374" s="344"/>
      <c r="X374" s="344"/>
      <c r="Y374" s="344"/>
      <c r="Z374" s="332"/>
      <c r="AA374" s="332"/>
      <c r="AB374" s="344"/>
      <c r="AC374" s="344"/>
      <c r="AD374" s="344"/>
      <c r="AE374" s="332"/>
      <c r="AG374" s="345"/>
      <c r="AH374" s="334"/>
      <c r="AI374" s="334"/>
      <c r="AJ374" s="334"/>
      <c r="AK374" s="334"/>
      <c r="AL374" s="334"/>
      <c r="AM374" s="334"/>
      <c r="AN374" s="334"/>
      <c r="AO374" s="334"/>
      <c r="AP374" s="334"/>
      <c r="AQ374" s="334"/>
      <c r="AR374" s="334"/>
    </row>
    <row r="375" spans="1:44">
      <c r="A375" s="369"/>
      <c r="B375" s="368"/>
      <c r="C375" s="327"/>
      <c r="D375" s="328"/>
      <c r="E375" s="328"/>
      <c r="F375" s="328"/>
      <c r="G375" s="328"/>
      <c r="H375" s="328"/>
      <c r="I375" s="327"/>
      <c r="J375" s="327"/>
      <c r="K375" s="328"/>
      <c r="L375" s="328"/>
      <c r="M375" s="328"/>
      <c r="N375" s="327"/>
      <c r="O375" s="327"/>
      <c r="P375" s="329"/>
      <c r="R375" s="346"/>
      <c r="S375" s="340"/>
      <c r="T375" s="341"/>
      <c r="U375" s="342"/>
      <c r="V375" s="342"/>
      <c r="W375" s="342"/>
      <c r="X375" s="342"/>
      <c r="Y375" s="342"/>
      <c r="Z375" s="341"/>
      <c r="AA375" s="341"/>
      <c r="AB375" s="342"/>
      <c r="AC375" s="342"/>
      <c r="AD375" s="342"/>
      <c r="AE375" s="341"/>
      <c r="AG375" s="347"/>
      <c r="AH375" s="347"/>
      <c r="AI375" s="347"/>
      <c r="AJ375" s="347"/>
      <c r="AK375" s="347"/>
      <c r="AL375" s="347"/>
      <c r="AM375" s="347"/>
      <c r="AN375" s="347"/>
      <c r="AO375" s="347"/>
      <c r="AP375" s="347"/>
      <c r="AQ375" s="347"/>
      <c r="AR375" s="347"/>
    </row>
    <row r="376" spans="1:44">
      <c r="A376" s="362"/>
      <c r="B376" s="368"/>
      <c r="C376" s="327"/>
      <c r="D376" s="328"/>
      <c r="E376" s="328"/>
      <c r="F376" s="328"/>
      <c r="G376" s="328"/>
      <c r="H376" s="328"/>
      <c r="I376" s="327"/>
      <c r="J376" s="327"/>
      <c r="K376" s="328"/>
      <c r="L376" s="328"/>
      <c r="M376" s="328"/>
      <c r="N376" s="327"/>
      <c r="O376" s="327"/>
      <c r="P376" s="329"/>
      <c r="R376" s="330"/>
      <c r="S376" s="331"/>
      <c r="T376" s="332"/>
      <c r="U376" s="344"/>
      <c r="V376" s="344"/>
      <c r="W376" s="344"/>
      <c r="X376" s="344"/>
      <c r="Y376" s="344"/>
      <c r="Z376" s="332"/>
      <c r="AA376" s="332"/>
      <c r="AB376" s="344"/>
      <c r="AC376" s="344"/>
      <c r="AD376" s="344"/>
      <c r="AE376" s="332"/>
      <c r="AG376" s="345"/>
      <c r="AH376" s="334"/>
      <c r="AI376" s="334"/>
      <c r="AJ376" s="334"/>
      <c r="AK376" s="334"/>
      <c r="AL376" s="334"/>
      <c r="AM376" s="334"/>
      <c r="AN376" s="334"/>
      <c r="AO376" s="334"/>
      <c r="AP376" s="334"/>
      <c r="AQ376" s="334"/>
      <c r="AR376" s="334"/>
    </row>
    <row r="377" spans="1:44">
      <c r="A377" s="369"/>
      <c r="B377" s="368"/>
      <c r="C377" s="327"/>
      <c r="D377" s="328"/>
      <c r="E377" s="328"/>
      <c r="F377" s="328"/>
      <c r="G377" s="328"/>
      <c r="H377" s="328"/>
      <c r="I377" s="327"/>
      <c r="J377" s="327"/>
      <c r="K377" s="328"/>
      <c r="L377" s="328"/>
      <c r="M377" s="328"/>
      <c r="N377" s="327"/>
      <c r="O377" s="327"/>
      <c r="P377" s="329"/>
      <c r="R377" s="346"/>
      <c r="S377" s="340"/>
      <c r="T377" s="341"/>
      <c r="U377" s="342"/>
      <c r="V377" s="342"/>
      <c r="W377" s="342"/>
      <c r="X377" s="342"/>
      <c r="Y377" s="342"/>
      <c r="Z377" s="341"/>
      <c r="AA377" s="341"/>
      <c r="AB377" s="342"/>
      <c r="AC377" s="342"/>
      <c r="AD377" s="342"/>
      <c r="AE377" s="341"/>
      <c r="AG377" s="347"/>
      <c r="AH377" s="347"/>
      <c r="AI377" s="347"/>
      <c r="AJ377" s="347"/>
      <c r="AK377" s="347"/>
      <c r="AL377" s="347"/>
      <c r="AM377" s="347"/>
      <c r="AN377" s="347"/>
      <c r="AO377" s="347"/>
      <c r="AP377" s="347"/>
      <c r="AQ377" s="347"/>
      <c r="AR377" s="347"/>
    </row>
    <row r="378" spans="1:44">
      <c r="A378" s="362"/>
      <c r="B378" s="368"/>
      <c r="C378" s="327"/>
      <c r="D378" s="328"/>
      <c r="E378" s="328"/>
      <c r="F378" s="328"/>
      <c r="G378" s="328"/>
      <c r="H378" s="328"/>
      <c r="I378" s="327"/>
      <c r="J378" s="327"/>
      <c r="K378" s="328"/>
      <c r="L378" s="328"/>
      <c r="M378" s="328"/>
      <c r="N378" s="327"/>
      <c r="O378" s="327"/>
      <c r="P378" s="329"/>
      <c r="R378" s="330"/>
      <c r="S378" s="331"/>
      <c r="T378" s="332"/>
      <c r="U378" s="344"/>
      <c r="V378" s="344"/>
      <c r="W378" s="344"/>
      <c r="X378" s="344"/>
      <c r="Y378" s="344"/>
      <c r="Z378" s="332"/>
      <c r="AA378" s="332"/>
      <c r="AB378" s="344"/>
      <c r="AC378" s="344"/>
      <c r="AD378" s="344"/>
      <c r="AE378" s="332"/>
      <c r="AG378" s="345"/>
      <c r="AH378" s="349"/>
      <c r="AI378" s="349"/>
      <c r="AJ378" s="349"/>
      <c r="AK378" s="349"/>
      <c r="AL378" s="349"/>
      <c r="AM378" s="349"/>
      <c r="AN378" s="349"/>
      <c r="AO378" s="349"/>
      <c r="AP378" s="349"/>
      <c r="AQ378" s="349"/>
      <c r="AR378" s="349"/>
    </row>
    <row r="379" spans="1:44" ht="15.75" thickBot="1">
      <c r="A379" s="370"/>
      <c r="B379" s="371"/>
      <c r="C379" s="372"/>
      <c r="D379" s="373"/>
      <c r="E379" s="373"/>
      <c r="F379" s="373"/>
      <c r="G379" s="373"/>
      <c r="H379" s="373"/>
      <c r="I379" s="372"/>
      <c r="J379" s="372"/>
      <c r="K379" s="373"/>
      <c r="L379" s="373"/>
      <c r="M379" s="373"/>
      <c r="N379" s="372"/>
      <c r="O379" s="372"/>
      <c r="P379" s="374"/>
      <c r="Q379"/>
      <c r="R379" s="350"/>
      <c r="S379" s="351"/>
      <c r="T379" s="352"/>
      <c r="U379" s="353"/>
      <c r="V379" s="353"/>
      <c r="W379" s="353"/>
      <c r="X379" s="353"/>
      <c r="Y379" s="353"/>
      <c r="Z379" s="352"/>
      <c r="AA379" s="352"/>
      <c r="AB379" s="353"/>
      <c r="AC379" s="353"/>
      <c r="AD379" s="353"/>
      <c r="AE379" s="352"/>
      <c r="AF379" s="354"/>
      <c r="AG379" s="355"/>
      <c r="AH379" s="355"/>
      <c r="AI379" s="355"/>
      <c r="AJ379" s="355"/>
      <c r="AK379" s="355"/>
      <c r="AL379" s="355"/>
      <c r="AM379" s="355"/>
      <c r="AN379" s="355"/>
      <c r="AO379" s="355"/>
      <c r="AP379" s="355"/>
      <c r="AQ379" s="355"/>
      <c r="AR379" s="355"/>
    </row>
    <row r="380" spans="1:44">
      <c r="R380" s="290"/>
      <c r="S380" s="290"/>
      <c r="AG380" s="290"/>
      <c r="AH380" s="290"/>
      <c r="AI380" s="290"/>
      <c r="AJ380" s="290"/>
      <c r="AK380" s="290"/>
      <c r="AL380" s="290"/>
      <c r="AM380" s="290"/>
      <c r="AN380" s="290"/>
      <c r="AO380" s="290"/>
      <c r="AP380" s="290"/>
      <c r="AQ380" s="290"/>
      <c r="AR380" s="290"/>
    </row>
    <row r="381" spans="1:44">
      <c r="R381" s="290"/>
      <c r="S381" s="290"/>
      <c r="AG381" s="290"/>
      <c r="AH381" s="290"/>
      <c r="AI381" s="290"/>
      <c r="AJ381" s="290"/>
      <c r="AK381" s="290"/>
      <c r="AL381" s="290"/>
      <c r="AM381" s="290"/>
      <c r="AN381" s="290"/>
      <c r="AO381" s="290"/>
      <c r="AP381" s="290"/>
      <c r="AQ381" s="290"/>
      <c r="AR381" s="290"/>
    </row>
    <row r="382" spans="1:44">
      <c r="R382" s="290"/>
      <c r="S382" s="290"/>
      <c r="AG382" s="290"/>
      <c r="AH382" s="290"/>
      <c r="AI382" s="290"/>
      <c r="AJ382" s="290"/>
      <c r="AK382" s="290"/>
      <c r="AL382" s="290"/>
      <c r="AM382" s="290"/>
      <c r="AN382" s="290"/>
      <c r="AO382" s="290"/>
      <c r="AP382" s="290"/>
      <c r="AQ382" s="290"/>
      <c r="AR382" s="290"/>
    </row>
    <row r="383" spans="1:44">
      <c r="R383" s="290"/>
      <c r="S383" s="290"/>
      <c r="AG383" s="290"/>
      <c r="AH383" s="290"/>
      <c r="AI383" s="290"/>
      <c r="AJ383" s="290"/>
      <c r="AK383" s="290"/>
      <c r="AL383" s="290"/>
      <c r="AM383" s="290"/>
      <c r="AN383" s="290"/>
      <c r="AO383" s="290"/>
      <c r="AP383" s="290"/>
      <c r="AQ383" s="290"/>
      <c r="AR383" s="290"/>
    </row>
    <row r="384" spans="1:44">
      <c r="R384" s="290"/>
      <c r="S384" s="290"/>
      <c r="AG384" s="290"/>
      <c r="AH384" s="290"/>
      <c r="AI384" s="290"/>
      <c r="AJ384" s="290"/>
      <c r="AK384" s="290"/>
      <c r="AL384" s="290"/>
      <c r="AM384" s="290"/>
      <c r="AN384" s="290"/>
      <c r="AO384" s="290"/>
      <c r="AP384" s="290"/>
      <c r="AQ384" s="290"/>
      <c r="AR384" s="290"/>
    </row>
    <row r="385" spans="18:44">
      <c r="R385" s="290"/>
      <c r="S385" s="290"/>
      <c r="AG385" s="290"/>
      <c r="AH385" s="290"/>
      <c r="AI385" s="290"/>
      <c r="AJ385" s="290"/>
      <c r="AK385" s="290"/>
      <c r="AL385" s="290"/>
      <c r="AM385" s="290"/>
      <c r="AN385" s="290"/>
      <c r="AO385" s="290"/>
      <c r="AP385" s="290"/>
      <c r="AQ385" s="290"/>
      <c r="AR385" s="290"/>
    </row>
    <row r="386" spans="18:44">
      <c r="R386" s="290"/>
      <c r="S386" s="290"/>
      <c r="AG386" s="290"/>
      <c r="AH386" s="290"/>
      <c r="AI386" s="290"/>
      <c r="AJ386" s="290"/>
      <c r="AK386" s="290"/>
      <c r="AL386" s="290"/>
      <c r="AM386" s="290"/>
      <c r="AN386" s="290"/>
      <c r="AO386" s="290"/>
      <c r="AP386" s="290"/>
      <c r="AQ386" s="290"/>
      <c r="AR386" s="290"/>
    </row>
    <row r="387" spans="18:44">
      <c r="R387" s="290"/>
      <c r="S387" s="290"/>
      <c r="AG387" s="290"/>
      <c r="AH387" s="290"/>
      <c r="AI387" s="290"/>
      <c r="AJ387" s="290"/>
      <c r="AK387" s="290"/>
      <c r="AL387" s="290"/>
      <c r="AM387" s="290"/>
      <c r="AN387" s="290"/>
      <c r="AO387" s="290"/>
      <c r="AP387" s="290"/>
      <c r="AQ387" s="290"/>
      <c r="AR387" s="290"/>
    </row>
    <row r="388" spans="18:44">
      <c r="R388" s="290"/>
      <c r="S388" s="290"/>
      <c r="AG388" s="290"/>
      <c r="AH388" s="290"/>
      <c r="AI388" s="290"/>
      <c r="AJ388" s="290"/>
      <c r="AK388" s="290"/>
      <c r="AL388" s="290"/>
      <c r="AM388" s="290"/>
      <c r="AN388" s="290"/>
      <c r="AO388" s="290"/>
      <c r="AP388" s="290"/>
      <c r="AQ388" s="290"/>
      <c r="AR388" s="290"/>
    </row>
    <row r="389" spans="18:44">
      <c r="R389" s="290"/>
      <c r="S389" s="290"/>
      <c r="AG389" s="290"/>
      <c r="AH389" s="290"/>
      <c r="AI389" s="290"/>
      <c r="AJ389" s="290"/>
      <c r="AK389" s="290"/>
      <c r="AL389" s="290"/>
      <c r="AM389" s="290"/>
      <c r="AN389" s="290"/>
      <c r="AO389" s="290"/>
      <c r="AP389" s="290"/>
      <c r="AQ389" s="290"/>
      <c r="AR389" s="290"/>
    </row>
    <row r="390" spans="18:44">
      <c r="R390" s="290"/>
      <c r="S390" s="290"/>
      <c r="AG390" s="290"/>
      <c r="AH390" s="290"/>
      <c r="AI390" s="290"/>
      <c r="AJ390" s="290"/>
      <c r="AK390" s="290"/>
      <c r="AL390" s="290"/>
      <c r="AM390" s="290"/>
      <c r="AN390" s="290"/>
      <c r="AO390" s="290"/>
      <c r="AP390" s="290"/>
      <c r="AQ390" s="290"/>
      <c r="AR390" s="290"/>
    </row>
    <row r="391" spans="18:44">
      <c r="R391" s="290"/>
      <c r="S391" s="290"/>
      <c r="AG391" s="290"/>
      <c r="AH391" s="290"/>
      <c r="AI391" s="290"/>
      <c r="AJ391" s="290"/>
      <c r="AK391" s="290"/>
      <c r="AL391" s="290"/>
      <c r="AM391" s="290"/>
      <c r="AN391" s="290"/>
      <c r="AO391" s="290"/>
      <c r="AP391" s="290"/>
      <c r="AQ391" s="290"/>
      <c r="AR391" s="290"/>
    </row>
    <row r="392" spans="18:44">
      <c r="R392" s="290"/>
      <c r="S392" s="290"/>
      <c r="AG392" s="290"/>
      <c r="AH392" s="290"/>
      <c r="AI392" s="290"/>
      <c r="AJ392" s="290"/>
      <c r="AK392" s="290"/>
      <c r="AL392" s="290"/>
      <c r="AM392" s="290"/>
      <c r="AN392" s="290"/>
      <c r="AO392" s="290"/>
      <c r="AP392" s="290"/>
      <c r="AQ392" s="290"/>
      <c r="AR392" s="290"/>
    </row>
    <row r="393" spans="18:44">
      <c r="R393" s="290"/>
      <c r="S393" s="290"/>
      <c r="AG393" s="290"/>
      <c r="AH393" s="290"/>
      <c r="AI393" s="290"/>
      <c r="AJ393" s="290"/>
      <c r="AK393" s="290"/>
      <c r="AL393" s="290"/>
      <c r="AM393" s="290"/>
      <c r="AN393" s="290"/>
      <c r="AO393" s="290"/>
      <c r="AP393" s="290"/>
      <c r="AQ393" s="290"/>
      <c r="AR393" s="290"/>
    </row>
    <row r="394" spans="18:44">
      <c r="R394" s="290"/>
      <c r="S394" s="290"/>
      <c r="AG394" s="290"/>
      <c r="AH394" s="290"/>
      <c r="AI394" s="290"/>
      <c r="AJ394" s="290"/>
      <c r="AK394" s="290"/>
      <c r="AL394" s="290"/>
      <c r="AM394" s="290"/>
      <c r="AN394" s="290"/>
      <c r="AO394" s="290"/>
      <c r="AP394" s="290"/>
      <c r="AQ394" s="290"/>
      <c r="AR394" s="290"/>
    </row>
    <row r="395" spans="18:44">
      <c r="R395" s="290"/>
      <c r="S395" s="290"/>
      <c r="AG395" s="290"/>
      <c r="AH395" s="290"/>
      <c r="AI395" s="290"/>
      <c r="AJ395" s="290"/>
      <c r="AK395" s="290"/>
      <c r="AL395" s="290"/>
      <c r="AM395" s="290"/>
      <c r="AN395" s="290"/>
      <c r="AO395" s="290"/>
      <c r="AP395" s="290"/>
      <c r="AQ395" s="290"/>
      <c r="AR395" s="290"/>
    </row>
    <row r="407" spans="18:44">
      <c r="R407" s="290"/>
      <c r="S407" s="290"/>
      <c r="AG407" s="290"/>
      <c r="AH407" s="290"/>
      <c r="AI407" s="290"/>
      <c r="AJ407" s="290"/>
      <c r="AK407" s="290"/>
      <c r="AL407" s="290"/>
      <c r="AM407" s="290"/>
      <c r="AN407" s="290"/>
      <c r="AO407" s="290"/>
      <c r="AP407" s="290"/>
      <c r="AQ407" s="290"/>
      <c r="AR407" s="290"/>
    </row>
    <row r="408" spans="18:44">
      <c r="R408" s="290"/>
      <c r="S408" s="290"/>
      <c r="AG408" s="290"/>
      <c r="AH408" s="290"/>
      <c r="AI408" s="290"/>
      <c r="AJ408" s="290"/>
      <c r="AK408" s="290"/>
      <c r="AL408" s="290"/>
      <c r="AM408" s="290"/>
      <c r="AN408" s="290"/>
      <c r="AO408" s="290"/>
      <c r="AP408" s="290"/>
      <c r="AQ408" s="290"/>
      <c r="AR408" s="290"/>
    </row>
    <row r="409" spans="18:44">
      <c r="R409" s="290"/>
      <c r="S409" s="290"/>
      <c r="AG409" s="290"/>
      <c r="AH409" s="290"/>
      <c r="AI409" s="290"/>
      <c r="AJ409" s="290"/>
      <c r="AK409" s="290"/>
      <c r="AL409" s="290"/>
      <c r="AM409" s="290"/>
      <c r="AN409" s="290"/>
      <c r="AO409" s="290"/>
      <c r="AP409" s="290"/>
      <c r="AQ409" s="290"/>
      <c r="AR409" s="290"/>
    </row>
    <row r="410" spans="18:44">
      <c r="R410" s="290"/>
      <c r="S410" s="290"/>
      <c r="AG410" s="290"/>
      <c r="AH410" s="290"/>
      <c r="AI410" s="290"/>
      <c r="AJ410" s="290"/>
      <c r="AK410" s="290"/>
      <c r="AL410" s="290"/>
      <c r="AM410" s="290"/>
      <c r="AN410" s="290"/>
      <c r="AO410" s="290"/>
      <c r="AP410" s="290"/>
      <c r="AQ410" s="290"/>
      <c r="AR410" s="290"/>
    </row>
    <row r="411" spans="18:44">
      <c r="R411" s="290"/>
      <c r="S411" s="290"/>
      <c r="AG411" s="290"/>
      <c r="AH411" s="290"/>
      <c r="AI411" s="290"/>
      <c r="AJ411" s="290"/>
      <c r="AK411" s="290"/>
      <c r="AL411" s="290"/>
      <c r="AM411" s="290"/>
      <c r="AN411" s="290"/>
      <c r="AO411" s="290"/>
      <c r="AP411" s="290"/>
      <c r="AQ411" s="290"/>
      <c r="AR411" s="290"/>
    </row>
    <row r="412" spans="18:44">
      <c r="R412" s="290"/>
      <c r="S412" s="290"/>
      <c r="AG412" s="290"/>
      <c r="AH412" s="290"/>
      <c r="AI412" s="290"/>
      <c r="AJ412" s="290"/>
      <c r="AK412" s="290"/>
      <c r="AL412" s="290"/>
      <c r="AM412" s="290"/>
      <c r="AN412" s="290"/>
      <c r="AO412" s="290"/>
      <c r="AP412" s="290"/>
      <c r="AQ412" s="290"/>
      <c r="AR412" s="290"/>
    </row>
    <row r="413" spans="18:44">
      <c r="R413" s="290"/>
      <c r="S413" s="290"/>
      <c r="AG413" s="290"/>
      <c r="AH413" s="290"/>
      <c r="AI413" s="290"/>
      <c r="AJ413" s="290"/>
      <c r="AK413" s="290"/>
      <c r="AL413" s="290"/>
      <c r="AM413" s="290"/>
      <c r="AN413" s="290"/>
      <c r="AO413" s="290"/>
      <c r="AP413" s="290"/>
      <c r="AQ413" s="290"/>
      <c r="AR413" s="290"/>
    </row>
    <row r="414" spans="18:44">
      <c r="R414" s="290"/>
      <c r="S414" s="290"/>
      <c r="AG414" s="290"/>
      <c r="AH414" s="290"/>
      <c r="AI414" s="290"/>
      <c r="AJ414" s="290"/>
      <c r="AK414" s="290"/>
      <c r="AL414" s="290"/>
      <c r="AM414" s="290"/>
      <c r="AN414" s="290"/>
      <c r="AO414" s="290"/>
      <c r="AP414" s="290"/>
      <c r="AQ414" s="290"/>
      <c r="AR414" s="290"/>
    </row>
    <row r="415" spans="18:44">
      <c r="R415" s="290"/>
      <c r="S415" s="290"/>
      <c r="AG415" s="290"/>
      <c r="AH415" s="290"/>
      <c r="AI415" s="290"/>
      <c r="AJ415" s="290"/>
      <c r="AK415" s="290"/>
      <c r="AL415" s="290"/>
      <c r="AM415" s="290"/>
      <c r="AN415" s="290"/>
      <c r="AO415" s="290"/>
      <c r="AP415" s="290"/>
      <c r="AQ415" s="290"/>
      <c r="AR415" s="290"/>
    </row>
    <row r="416" spans="18:44">
      <c r="R416" s="290"/>
      <c r="S416" s="290"/>
      <c r="AG416" s="290"/>
      <c r="AH416" s="290"/>
      <c r="AI416" s="290"/>
      <c r="AJ416" s="290"/>
      <c r="AK416" s="290"/>
      <c r="AL416" s="290"/>
      <c r="AM416" s="290"/>
      <c r="AN416" s="290"/>
      <c r="AO416" s="290"/>
      <c r="AP416" s="290"/>
      <c r="AQ416" s="290"/>
      <c r="AR416" s="290"/>
    </row>
    <row r="417" spans="18:44">
      <c r="R417" s="290"/>
      <c r="S417" s="290"/>
      <c r="AG417" s="290"/>
      <c r="AH417" s="290"/>
      <c r="AI417" s="290"/>
      <c r="AJ417" s="290"/>
      <c r="AK417" s="290"/>
      <c r="AL417" s="290"/>
      <c r="AM417" s="290"/>
      <c r="AN417" s="290"/>
      <c r="AO417" s="290"/>
      <c r="AP417" s="290"/>
      <c r="AQ417" s="290"/>
      <c r="AR417" s="290"/>
    </row>
    <row r="418" spans="18:44">
      <c r="R418" s="290"/>
      <c r="S418" s="290"/>
      <c r="AG418" s="290"/>
      <c r="AH418" s="290"/>
      <c r="AI418" s="290"/>
      <c r="AJ418" s="290"/>
      <c r="AK418" s="290"/>
      <c r="AL418" s="290"/>
      <c r="AM418" s="290"/>
      <c r="AN418" s="290"/>
      <c r="AO418" s="290"/>
      <c r="AP418" s="290"/>
      <c r="AQ418" s="290"/>
      <c r="AR418" s="290"/>
    </row>
    <row r="419" spans="18:44">
      <c r="R419" s="290"/>
      <c r="S419" s="290"/>
      <c r="AG419" s="290"/>
      <c r="AH419" s="290"/>
      <c r="AI419" s="290"/>
      <c r="AJ419" s="290"/>
      <c r="AK419" s="290"/>
      <c r="AL419" s="290"/>
      <c r="AM419" s="290"/>
      <c r="AN419" s="290"/>
      <c r="AO419" s="290"/>
      <c r="AP419" s="290"/>
      <c r="AQ419" s="290"/>
      <c r="AR419" s="290"/>
    </row>
    <row r="420" spans="18:44">
      <c r="R420" s="290"/>
      <c r="S420" s="290"/>
      <c r="AG420" s="290"/>
      <c r="AH420" s="290"/>
      <c r="AI420" s="290"/>
      <c r="AJ420" s="290"/>
      <c r="AK420" s="290"/>
      <c r="AL420" s="290"/>
      <c r="AM420" s="290"/>
      <c r="AN420" s="290"/>
      <c r="AO420" s="290"/>
      <c r="AP420" s="290"/>
      <c r="AQ420" s="290"/>
      <c r="AR420" s="290"/>
    </row>
    <row r="421" spans="18:44">
      <c r="R421" s="290"/>
      <c r="S421" s="290"/>
      <c r="AG421" s="290"/>
      <c r="AH421" s="290"/>
      <c r="AI421" s="290"/>
      <c r="AJ421" s="290"/>
      <c r="AK421" s="290"/>
      <c r="AL421" s="290"/>
      <c r="AM421" s="290"/>
      <c r="AN421" s="290"/>
      <c r="AO421" s="290"/>
      <c r="AP421" s="290"/>
      <c r="AQ421" s="290"/>
      <c r="AR421" s="290"/>
    </row>
    <row r="422" spans="18:44">
      <c r="R422" s="290"/>
      <c r="S422" s="290"/>
      <c r="AG422" s="290"/>
      <c r="AH422" s="290"/>
      <c r="AI422" s="290"/>
      <c r="AJ422" s="290"/>
      <c r="AK422" s="290"/>
      <c r="AL422" s="290"/>
      <c r="AM422" s="290"/>
      <c r="AN422" s="290"/>
      <c r="AO422" s="290"/>
      <c r="AP422" s="290"/>
      <c r="AQ422" s="290"/>
      <c r="AR422" s="290"/>
    </row>
    <row r="423" spans="18:44">
      <c r="R423" s="290"/>
      <c r="S423" s="290"/>
      <c r="AG423" s="290"/>
      <c r="AH423" s="290"/>
      <c r="AI423" s="290"/>
      <c r="AJ423" s="290"/>
      <c r="AK423" s="290"/>
      <c r="AL423" s="290"/>
      <c r="AM423" s="290"/>
      <c r="AN423" s="290"/>
      <c r="AO423" s="290"/>
      <c r="AP423" s="290"/>
      <c r="AQ423" s="290"/>
      <c r="AR423" s="290"/>
    </row>
  </sheetData>
  <conditionalFormatting sqref="AG138:AR139">
    <cfRule type="cellIs" dxfId="16" priority="13" operator="notEqual">
      <formula>1</formula>
    </cfRule>
  </conditionalFormatting>
  <conditionalFormatting sqref="AG182:AR183">
    <cfRule type="cellIs" dxfId="15" priority="12" operator="notEqual">
      <formula>1</formula>
    </cfRule>
  </conditionalFormatting>
  <conditionalFormatting sqref="AG204:AR205">
    <cfRule type="cellIs" dxfId="14" priority="11" operator="notEqual">
      <formula>1</formula>
    </cfRule>
  </conditionalFormatting>
  <conditionalFormatting sqref="AG226:AR227">
    <cfRule type="cellIs" dxfId="13" priority="10" operator="notEqual">
      <formula>1</formula>
    </cfRule>
  </conditionalFormatting>
  <conditionalFormatting sqref="AG270:AR271">
    <cfRule type="cellIs" dxfId="12" priority="9" operator="notEqual">
      <formula>1</formula>
    </cfRule>
  </conditionalFormatting>
  <conditionalFormatting sqref="AG336:AR337">
    <cfRule type="cellIs" dxfId="11" priority="8" operator="notEqual">
      <formula>1</formula>
    </cfRule>
  </conditionalFormatting>
  <conditionalFormatting sqref="AG358:AR359">
    <cfRule type="cellIs" dxfId="10" priority="7" operator="notEqual">
      <formula>1</formula>
    </cfRule>
  </conditionalFormatting>
  <conditionalFormatting sqref="AG6:AR7">
    <cfRule type="cellIs" dxfId="9" priority="6" operator="notEqual">
      <formula>1</formula>
    </cfRule>
  </conditionalFormatting>
  <conditionalFormatting sqref="AG50:AR51">
    <cfRule type="cellIs" dxfId="8" priority="5" operator="notEqual">
      <formula>1</formula>
    </cfRule>
  </conditionalFormatting>
  <conditionalFormatting sqref="AG160:AR161">
    <cfRule type="cellIs" dxfId="7" priority="4" operator="notEqual">
      <formula>1</formula>
    </cfRule>
  </conditionalFormatting>
  <conditionalFormatting sqref="AG248:AR249">
    <cfRule type="cellIs" dxfId="6" priority="3" operator="notEqual">
      <formula>1</formula>
    </cfRule>
  </conditionalFormatting>
  <conditionalFormatting sqref="AG314:AR315">
    <cfRule type="cellIs" dxfId="5" priority="2" operator="notEqual">
      <formula>1</formula>
    </cfRule>
  </conditionalFormatting>
  <conditionalFormatting sqref="AG292:AR293">
    <cfRule type="cellIs" dxfId="4" priority="1" operator="notEqual">
      <formula>1</formula>
    </cfRule>
  </conditionalFormatting>
  <conditionalFormatting sqref="AG72:AR73">
    <cfRule type="cellIs" dxfId="3" priority="17" operator="notEqual">
      <formula>1</formula>
    </cfRule>
  </conditionalFormatting>
  <conditionalFormatting sqref="AG28:AR29">
    <cfRule type="cellIs" dxfId="2" priority="16" operator="notEqual">
      <formula>1</formula>
    </cfRule>
  </conditionalFormatting>
  <conditionalFormatting sqref="AG94:AR95">
    <cfRule type="cellIs" dxfId="1" priority="15" operator="notEqual">
      <formula>1</formula>
    </cfRule>
  </conditionalFormatting>
  <conditionalFormatting sqref="AG116:AR117">
    <cfRule type="cellIs" dxfId="0" priority="14" operator="notEqual">
      <formul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80E73-0B66-4ADA-A4D3-67F271553A4B}">
  <dimension ref="A2:AF549"/>
  <sheetViews>
    <sheetView workbookViewId="0">
      <selection sqref="A1:XFD1048576"/>
    </sheetView>
  </sheetViews>
  <sheetFormatPr defaultColWidth="9" defaultRowHeight="12.75"/>
  <cols>
    <col min="1" max="1" width="4.109375" style="290" customWidth="1"/>
    <col min="2" max="2" width="17.44140625" style="290" customWidth="1"/>
    <col min="3" max="8" width="9" style="290" customWidth="1"/>
    <col min="9" max="9" width="4.44140625" style="290" customWidth="1"/>
    <col min="10" max="13" width="8.6640625" style="290" customWidth="1"/>
    <col min="14" max="14" width="3.88671875" style="290" customWidth="1"/>
    <col min="15" max="15" width="7" style="290" customWidth="1"/>
    <col min="16" max="16" width="8.6640625" style="290" customWidth="1"/>
    <col min="17" max="18" width="1" style="290" customWidth="1"/>
    <col min="19" max="19" width="1.77734375" style="290" customWidth="1"/>
    <col min="20" max="20" width="7" style="290" customWidth="1"/>
    <col min="21" max="31" width="5.77734375" style="290" customWidth="1"/>
    <col min="32" max="16384" width="9" style="290"/>
  </cols>
  <sheetData>
    <row r="2" spans="1:32">
      <c r="C2" s="375"/>
    </row>
    <row r="3" spans="1:32">
      <c r="A3" s="317"/>
      <c r="B3" s="299"/>
      <c r="C3" s="298"/>
      <c r="D3" s="299"/>
      <c r="E3" s="299"/>
      <c r="F3" s="299"/>
      <c r="G3" s="299"/>
      <c r="H3" s="299"/>
      <c r="I3" s="299"/>
      <c r="J3" s="299"/>
      <c r="K3" s="299"/>
      <c r="L3" s="299"/>
      <c r="M3" s="299"/>
      <c r="N3" s="299"/>
      <c r="O3" s="299"/>
      <c r="P3" s="300"/>
    </row>
    <row r="4" spans="1:32">
      <c r="A4" s="303"/>
      <c r="B4" s="304"/>
      <c r="C4" s="298"/>
      <c r="D4" s="299"/>
      <c r="E4" s="299"/>
      <c r="F4" s="299"/>
      <c r="G4" s="299"/>
      <c r="H4" s="299"/>
      <c r="I4" s="376"/>
      <c r="J4" s="298"/>
      <c r="K4" s="299"/>
      <c r="L4" s="299"/>
      <c r="M4" s="299"/>
      <c r="N4" s="376"/>
      <c r="O4" s="298"/>
      <c r="P4" s="307"/>
      <c r="Q4" s="312"/>
      <c r="R4" s="312"/>
      <c r="S4" s="312"/>
      <c r="T4" s="377"/>
      <c r="U4" s="378"/>
      <c r="V4" s="378"/>
      <c r="W4" s="378"/>
      <c r="X4" s="378"/>
      <c r="Y4" s="378"/>
      <c r="Z4" s="379"/>
      <c r="AA4" s="377"/>
      <c r="AB4" s="378"/>
      <c r="AC4" s="378"/>
      <c r="AD4" s="378"/>
      <c r="AE4" s="380"/>
    </row>
    <row r="5" spans="1:32">
      <c r="A5" s="317"/>
      <c r="B5" s="298"/>
      <c r="C5" s="298"/>
      <c r="D5" s="317"/>
      <c r="E5" s="317"/>
      <c r="F5" s="317"/>
      <c r="G5" s="317"/>
      <c r="H5" s="317"/>
      <c r="I5" s="381"/>
      <c r="J5" s="298"/>
      <c r="K5" s="317"/>
      <c r="L5" s="317"/>
      <c r="M5" s="317"/>
      <c r="N5" s="381"/>
      <c r="O5" s="298"/>
      <c r="P5" s="319"/>
      <c r="Q5" s="312"/>
      <c r="R5" s="312"/>
      <c r="S5" s="312"/>
      <c r="T5" s="377"/>
      <c r="U5" s="382"/>
      <c r="V5" s="382"/>
      <c r="W5" s="382"/>
      <c r="X5" s="382"/>
      <c r="Y5" s="382"/>
      <c r="Z5" s="383"/>
      <c r="AA5" s="377"/>
      <c r="AB5" s="382"/>
      <c r="AC5" s="382"/>
      <c r="AD5" s="382"/>
      <c r="AE5" s="384"/>
    </row>
    <row r="6" spans="1:32">
      <c r="A6" s="317"/>
      <c r="B6" s="298"/>
      <c r="C6" s="385"/>
      <c r="D6" s="386"/>
      <c r="E6" s="386"/>
      <c r="F6" s="386"/>
      <c r="G6" s="386"/>
      <c r="H6" s="386"/>
      <c r="I6" s="385"/>
      <c r="J6" s="385"/>
      <c r="K6" s="386"/>
      <c r="L6" s="386"/>
      <c r="M6" s="386"/>
      <c r="N6" s="385"/>
      <c r="O6" s="385"/>
      <c r="P6" s="387"/>
      <c r="Q6" s="388"/>
      <c r="R6" s="388"/>
      <c r="S6" s="388"/>
      <c r="T6" s="388"/>
      <c r="Z6" s="389"/>
      <c r="AE6" s="389"/>
    </row>
    <row r="7" spans="1:32">
      <c r="A7" s="303"/>
      <c r="B7" s="390"/>
      <c r="C7" s="391"/>
      <c r="D7" s="392"/>
      <c r="E7" s="392"/>
      <c r="F7" s="392"/>
      <c r="G7" s="392"/>
      <c r="H7" s="392"/>
      <c r="I7" s="391"/>
      <c r="J7" s="391"/>
      <c r="K7" s="392"/>
      <c r="L7" s="392"/>
      <c r="M7" s="392"/>
      <c r="N7" s="391"/>
      <c r="O7" s="391"/>
      <c r="P7" s="393"/>
      <c r="Q7" s="388"/>
      <c r="R7" s="388"/>
      <c r="S7" s="388"/>
      <c r="T7" s="394"/>
      <c r="U7" s="394"/>
      <c r="V7" s="394"/>
      <c r="W7" s="394"/>
      <c r="X7" s="394"/>
      <c r="Y7" s="394"/>
      <c r="Z7" s="395"/>
      <c r="AA7" s="394"/>
      <c r="AB7" s="394"/>
      <c r="AC7" s="394"/>
      <c r="AD7" s="394"/>
      <c r="AE7" s="395"/>
    </row>
    <row r="8" spans="1:32">
      <c r="A8" s="303"/>
      <c r="B8" s="335"/>
      <c r="C8" s="396"/>
      <c r="D8" s="388"/>
      <c r="E8" s="388"/>
      <c r="F8" s="388"/>
      <c r="G8" s="388"/>
      <c r="H8" s="388"/>
      <c r="I8" s="396"/>
      <c r="J8" s="396"/>
      <c r="K8" s="388"/>
      <c r="L8" s="388"/>
      <c r="M8" s="388"/>
      <c r="N8" s="396"/>
      <c r="O8" s="396"/>
      <c r="P8" s="397"/>
      <c r="Q8" s="388"/>
      <c r="R8" s="388"/>
      <c r="S8" s="388"/>
      <c r="Z8" s="389"/>
      <c r="AE8" s="389"/>
    </row>
    <row r="9" spans="1:32">
      <c r="A9" s="303"/>
      <c r="B9" s="335"/>
      <c r="C9" s="396"/>
      <c r="D9" s="388"/>
      <c r="E9" s="388"/>
      <c r="F9" s="388"/>
      <c r="G9" s="388"/>
      <c r="H9" s="388"/>
      <c r="I9" s="396"/>
      <c r="J9" s="396"/>
      <c r="K9" s="388"/>
      <c r="L9" s="388"/>
      <c r="M9" s="388"/>
      <c r="N9" s="396"/>
      <c r="O9" s="396"/>
      <c r="P9" s="397"/>
      <c r="Q9" s="388"/>
      <c r="R9" s="388"/>
      <c r="S9" s="388"/>
      <c r="T9" s="394"/>
      <c r="U9" s="394"/>
      <c r="V9" s="394"/>
      <c r="W9" s="394"/>
      <c r="X9" s="394"/>
      <c r="Y9" s="394"/>
      <c r="Z9" s="395"/>
      <c r="AA9" s="394"/>
      <c r="AB9" s="394"/>
      <c r="AC9" s="394"/>
      <c r="AD9" s="394"/>
      <c r="AE9" s="395"/>
    </row>
    <row r="10" spans="1:32">
      <c r="A10" s="303"/>
      <c r="B10" s="335"/>
      <c r="C10" s="396"/>
      <c r="D10" s="388"/>
      <c r="E10" s="388"/>
      <c r="F10" s="388"/>
      <c r="G10" s="388"/>
      <c r="H10" s="388"/>
      <c r="I10" s="396"/>
      <c r="J10" s="396"/>
      <c r="K10" s="388"/>
      <c r="L10" s="388"/>
      <c r="M10" s="388"/>
      <c r="N10" s="396"/>
      <c r="O10" s="396"/>
      <c r="P10" s="397"/>
      <c r="Q10" s="388"/>
      <c r="R10" s="388"/>
      <c r="S10" s="388"/>
      <c r="Z10" s="389"/>
      <c r="AE10" s="389"/>
    </row>
    <row r="11" spans="1:32" ht="13.5" thickBot="1">
      <c r="A11" s="303"/>
      <c r="B11" s="335"/>
      <c r="C11" s="396"/>
      <c r="D11" s="388"/>
      <c r="E11" s="388"/>
      <c r="F11" s="388"/>
      <c r="G11" s="388"/>
      <c r="H11" s="388"/>
      <c r="I11" s="396"/>
      <c r="J11" s="396"/>
      <c r="K11" s="388"/>
      <c r="L11" s="388"/>
      <c r="M11" s="388"/>
      <c r="N11" s="396"/>
      <c r="O11" s="396"/>
      <c r="P11" s="397"/>
      <c r="Q11" s="388"/>
      <c r="R11" s="388"/>
      <c r="S11" s="388"/>
      <c r="T11" s="398"/>
      <c r="U11" s="398"/>
      <c r="V11" s="398"/>
      <c r="W11" s="398"/>
      <c r="X11" s="398"/>
      <c r="Y11" s="398"/>
      <c r="Z11" s="399"/>
      <c r="AA11" s="398"/>
      <c r="AB11" s="398"/>
      <c r="AC11" s="398"/>
      <c r="AD11" s="398"/>
      <c r="AE11" s="399"/>
    </row>
    <row r="12" spans="1:32" ht="13.5" thickTop="1">
      <c r="A12" s="303"/>
      <c r="B12" s="400"/>
      <c r="C12" s="401"/>
      <c r="D12" s="402"/>
      <c r="E12" s="402"/>
      <c r="F12" s="402"/>
      <c r="G12" s="402"/>
      <c r="H12" s="402"/>
      <c r="I12" s="401"/>
      <c r="J12" s="401"/>
      <c r="K12" s="402"/>
      <c r="L12" s="402"/>
      <c r="M12" s="402"/>
      <c r="N12" s="401"/>
      <c r="O12" s="401"/>
      <c r="P12" s="403"/>
      <c r="Q12" s="404"/>
      <c r="R12" s="404"/>
      <c r="S12" s="404"/>
      <c r="T12" s="405"/>
      <c r="U12" s="405"/>
      <c r="V12" s="405"/>
      <c r="W12" s="405"/>
      <c r="X12" s="405"/>
      <c r="Y12" s="405"/>
      <c r="Z12" s="406"/>
      <c r="AA12" s="405"/>
      <c r="AB12" s="405"/>
      <c r="AC12" s="405"/>
      <c r="AD12" s="405"/>
      <c r="AE12" s="406"/>
      <c r="AF12" s="405"/>
    </row>
    <row r="13" spans="1:32" ht="13.5" thickBot="1">
      <c r="A13" s="303"/>
      <c r="B13" s="407"/>
      <c r="C13" s="408"/>
      <c r="D13" s="409"/>
      <c r="E13" s="409"/>
      <c r="F13" s="409"/>
      <c r="G13" s="409"/>
      <c r="H13" s="409"/>
      <c r="I13" s="408"/>
      <c r="J13" s="408"/>
      <c r="K13" s="409"/>
      <c r="L13" s="409"/>
      <c r="M13" s="409"/>
      <c r="N13" s="408"/>
      <c r="O13" s="408"/>
      <c r="P13" s="410"/>
      <c r="Q13" s="411"/>
      <c r="R13" s="411"/>
      <c r="S13" s="411"/>
      <c r="T13" s="412"/>
      <c r="U13" s="412"/>
      <c r="V13" s="412"/>
      <c r="W13" s="412"/>
      <c r="X13" s="412"/>
      <c r="Y13" s="412"/>
      <c r="Z13" s="413"/>
      <c r="AA13" s="412"/>
      <c r="AB13" s="412"/>
      <c r="AC13" s="412"/>
      <c r="AD13" s="412"/>
      <c r="AE13" s="413"/>
      <c r="AF13" s="414"/>
    </row>
    <row r="14" spans="1:32" ht="13.5" thickTop="1">
      <c r="A14" s="303"/>
      <c r="B14" s="335"/>
      <c r="C14" s="396"/>
      <c r="D14" s="388"/>
      <c r="E14" s="388"/>
      <c r="F14" s="388"/>
      <c r="G14" s="388"/>
      <c r="H14" s="388"/>
      <c r="I14" s="396"/>
      <c r="J14" s="396"/>
      <c r="K14" s="388"/>
      <c r="L14" s="388"/>
      <c r="M14" s="388"/>
      <c r="N14" s="396"/>
      <c r="O14" s="396"/>
      <c r="P14" s="397"/>
      <c r="Q14" s="388"/>
      <c r="R14" s="388"/>
      <c r="S14" s="388"/>
      <c r="Z14" s="389"/>
      <c r="AE14" s="389"/>
    </row>
    <row r="15" spans="1:32">
      <c r="A15" s="303"/>
      <c r="B15" s="335"/>
      <c r="C15" s="396"/>
      <c r="D15" s="388"/>
      <c r="E15" s="388"/>
      <c r="F15" s="388"/>
      <c r="G15" s="388"/>
      <c r="H15" s="388"/>
      <c r="I15" s="396"/>
      <c r="J15" s="396"/>
      <c r="K15" s="388"/>
      <c r="L15" s="388"/>
      <c r="M15" s="388"/>
      <c r="N15" s="396"/>
      <c r="O15" s="396"/>
      <c r="P15" s="397"/>
      <c r="Q15" s="388"/>
      <c r="R15" s="388"/>
      <c r="S15" s="388"/>
      <c r="T15" s="394"/>
      <c r="U15" s="394"/>
      <c r="V15" s="394"/>
      <c r="W15" s="394"/>
      <c r="X15" s="394"/>
      <c r="Y15" s="394"/>
      <c r="Z15" s="395"/>
      <c r="AA15" s="394"/>
      <c r="AB15" s="394"/>
      <c r="AC15" s="394"/>
      <c r="AD15" s="394"/>
      <c r="AE15" s="395"/>
    </row>
    <row r="16" spans="1:32">
      <c r="A16" s="303"/>
      <c r="B16" s="335"/>
      <c r="C16" s="396"/>
      <c r="D16" s="388"/>
      <c r="E16" s="388"/>
      <c r="F16" s="388"/>
      <c r="G16" s="388"/>
      <c r="H16" s="388"/>
      <c r="I16" s="396"/>
      <c r="J16" s="396"/>
      <c r="K16" s="388"/>
      <c r="L16" s="388"/>
      <c r="M16" s="388"/>
      <c r="N16" s="396"/>
      <c r="O16" s="396"/>
      <c r="P16" s="397"/>
      <c r="Q16" s="388"/>
      <c r="R16" s="388"/>
      <c r="S16" s="388"/>
      <c r="Z16" s="389"/>
      <c r="AE16" s="389"/>
    </row>
    <row r="17" spans="1:32">
      <c r="A17" s="303"/>
      <c r="B17" s="335"/>
      <c r="C17" s="396"/>
      <c r="D17" s="388"/>
      <c r="E17" s="388"/>
      <c r="F17" s="388"/>
      <c r="G17" s="388"/>
      <c r="H17" s="388"/>
      <c r="I17" s="396"/>
      <c r="J17" s="396"/>
      <c r="K17" s="388"/>
      <c r="L17" s="388"/>
      <c r="M17" s="388"/>
      <c r="N17" s="396"/>
      <c r="O17" s="396"/>
      <c r="P17" s="397"/>
      <c r="Q17" s="388"/>
      <c r="R17" s="388"/>
      <c r="S17" s="388"/>
      <c r="T17" s="394"/>
      <c r="U17" s="394"/>
      <c r="V17" s="394"/>
      <c r="W17" s="394"/>
      <c r="X17" s="394"/>
      <c r="Y17" s="394"/>
      <c r="Z17" s="395"/>
      <c r="AA17" s="394"/>
      <c r="AB17" s="394"/>
      <c r="AC17" s="394"/>
      <c r="AD17" s="394"/>
      <c r="AE17" s="395"/>
    </row>
    <row r="18" spans="1:32">
      <c r="A18" s="303"/>
      <c r="B18" s="335"/>
      <c r="C18" s="396"/>
      <c r="D18" s="388"/>
      <c r="E18" s="388"/>
      <c r="F18" s="388"/>
      <c r="G18" s="388"/>
      <c r="H18" s="388"/>
      <c r="I18" s="396"/>
      <c r="J18" s="396"/>
      <c r="K18" s="388"/>
      <c r="L18" s="388"/>
      <c r="M18" s="388"/>
      <c r="N18" s="396"/>
      <c r="O18" s="396"/>
      <c r="P18" s="397"/>
      <c r="Q18" s="388"/>
      <c r="R18" s="388"/>
      <c r="S18" s="388"/>
      <c r="Z18" s="389"/>
      <c r="AE18" s="389"/>
    </row>
    <row r="19" spans="1:32" ht="13.5" thickBot="1">
      <c r="A19" s="303"/>
      <c r="B19" s="335"/>
      <c r="C19" s="396"/>
      <c r="D19" s="388"/>
      <c r="E19" s="388"/>
      <c r="F19" s="388"/>
      <c r="G19" s="388"/>
      <c r="H19" s="388"/>
      <c r="I19" s="396"/>
      <c r="J19" s="396"/>
      <c r="K19" s="388"/>
      <c r="L19" s="388"/>
      <c r="M19" s="388"/>
      <c r="N19" s="396"/>
      <c r="O19" s="396"/>
      <c r="P19" s="397"/>
      <c r="Q19" s="388"/>
      <c r="R19" s="388"/>
      <c r="S19" s="388"/>
      <c r="T19" s="398"/>
      <c r="U19" s="398"/>
      <c r="V19" s="398"/>
      <c r="W19" s="398"/>
      <c r="X19" s="398"/>
      <c r="Y19" s="398"/>
      <c r="Z19" s="399"/>
      <c r="AA19" s="398"/>
      <c r="AB19" s="398"/>
      <c r="AC19" s="398"/>
      <c r="AD19" s="398"/>
      <c r="AE19" s="399"/>
    </row>
    <row r="20" spans="1:32" ht="13.5" thickTop="1">
      <c r="A20" s="303"/>
      <c r="B20" s="400"/>
      <c r="C20" s="401"/>
      <c r="D20" s="402"/>
      <c r="E20" s="402"/>
      <c r="F20" s="402"/>
      <c r="G20" s="402"/>
      <c r="H20" s="402"/>
      <c r="I20" s="401"/>
      <c r="J20" s="401"/>
      <c r="K20" s="402"/>
      <c r="L20" s="402"/>
      <c r="M20" s="402"/>
      <c r="N20" s="401"/>
      <c r="O20" s="401"/>
      <c r="P20" s="403"/>
      <c r="Q20" s="402"/>
      <c r="R20" s="402"/>
      <c r="S20" s="402"/>
      <c r="T20" s="415"/>
      <c r="U20" s="415"/>
      <c r="V20" s="415"/>
      <c r="W20" s="415"/>
      <c r="X20" s="415"/>
      <c r="Y20" s="415"/>
      <c r="Z20" s="416"/>
      <c r="AA20" s="415"/>
      <c r="AB20" s="415"/>
      <c r="AC20" s="415"/>
      <c r="AD20" s="415"/>
      <c r="AE20" s="416"/>
      <c r="AF20" s="415"/>
    </row>
    <row r="21" spans="1:32" ht="13.5" thickBot="1">
      <c r="A21" s="303"/>
      <c r="B21" s="407"/>
      <c r="C21" s="408"/>
      <c r="D21" s="409"/>
      <c r="E21" s="409"/>
      <c r="F21" s="409"/>
      <c r="G21" s="409"/>
      <c r="H21" s="409"/>
      <c r="I21" s="408"/>
      <c r="J21" s="408"/>
      <c r="K21" s="409"/>
      <c r="L21" s="409"/>
      <c r="M21" s="409"/>
      <c r="N21" s="408"/>
      <c r="O21" s="408"/>
      <c r="P21" s="410"/>
      <c r="Q21" s="409"/>
      <c r="R21" s="409"/>
      <c r="S21" s="409"/>
      <c r="T21" s="417"/>
      <c r="U21" s="417"/>
      <c r="V21" s="417"/>
      <c r="W21" s="417"/>
      <c r="X21" s="417"/>
      <c r="Y21" s="417"/>
      <c r="Z21" s="418"/>
      <c r="AA21" s="417"/>
      <c r="AB21" s="417"/>
      <c r="AC21" s="417"/>
      <c r="AD21" s="417"/>
      <c r="AE21" s="418"/>
      <c r="AF21" s="419"/>
    </row>
    <row r="22" spans="1:32" ht="13.5" thickTop="1">
      <c r="A22" s="303"/>
      <c r="B22" s="335"/>
      <c r="C22" s="396"/>
      <c r="D22" s="388"/>
      <c r="E22" s="388"/>
      <c r="F22" s="388"/>
      <c r="G22" s="388"/>
      <c r="H22" s="388"/>
      <c r="I22" s="396"/>
      <c r="J22" s="396"/>
      <c r="K22" s="388"/>
      <c r="L22" s="388"/>
      <c r="M22" s="388"/>
      <c r="N22" s="396"/>
      <c r="O22" s="396"/>
      <c r="P22" s="397"/>
      <c r="Q22" s="388"/>
      <c r="R22" s="388"/>
      <c r="S22" s="388"/>
      <c r="Z22" s="389"/>
      <c r="AE22" s="389"/>
    </row>
    <row r="23" spans="1:32">
      <c r="A23" s="303"/>
      <c r="B23" s="335"/>
      <c r="C23" s="396"/>
      <c r="D23" s="388"/>
      <c r="E23" s="388"/>
      <c r="F23" s="388"/>
      <c r="G23" s="388"/>
      <c r="H23" s="388"/>
      <c r="I23" s="396"/>
      <c r="J23" s="396"/>
      <c r="K23" s="388"/>
      <c r="L23" s="388"/>
      <c r="M23" s="388"/>
      <c r="N23" s="396"/>
      <c r="O23" s="396"/>
      <c r="P23" s="397"/>
      <c r="Q23" s="388"/>
      <c r="R23" s="388"/>
      <c r="S23" s="388"/>
      <c r="T23" s="394"/>
      <c r="U23" s="394"/>
      <c r="V23" s="394"/>
      <c r="W23" s="394"/>
      <c r="X23" s="394"/>
      <c r="Y23" s="394"/>
      <c r="Z23" s="395"/>
      <c r="AA23" s="394"/>
      <c r="AB23" s="394"/>
      <c r="AC23" s="394"/>
      <c r="AD23" s="394"/>
      <c r="AE23" s="395"/>
    </row>
    <row r="24" spans="1:32">
      <c r="A24" s="303"/>
      <c r="B24" s="335"/>
      <c r="C24" s="396"/>
      <c r="D24" s="388"/>
      <c r="E24" s="388"/>
      <c r="F24" s="388"/>
      <c r="G24" s="388"/>
      <c r="H24" s="388"/>
      <c r="I24" s="396"/>
      <c r="J24" s="396"/>
      <c r="K24" s="388"/>
      <c r="L24" s="388"/>
      <c r="M24" s="388"/>
      <c r="N24" s="396"/>
      <c r="O24" s="396"/>
      <c r="P24" s="397"/>
      <c r="Q24" s="388"/>
      <c r="R24" s="388"/>
      <c r="S24" s="388"/>
      <c r="Z24" s="389"/>
      <c r="AE24" s="389"/>
    </row>
    <row r="25" spans="1:32">
      <c r="A25" s="303"/>
      <c r="B25" s="335"/>
      <c r="C25" s="396"/>
      <c r="D25" s="388"/>
      <c r="E25" s="388"/>
      <c r="F25" s="388"/>
      <c r="G25" s="388"/>
      <c r="H25" s="388"/>
      <c r="I25" s="396"/>
      <c r="J25" s="396"/>
      <c r="K25" s="388"/>
      <c r="L25" s="388"/>
      <c r="M25" s="388"/>
      <c r="N25" s="396"/>
      <c r="O25" s="396"/>
      <c r="P25" s="397"/>
      <c r="Q25" s="388"/>
      <c r="R25" s="388"/>
      <c r="S25" s="388"/>
      <c r="T25" s="394"/>
      <c r="U25" s="394"/>
      <c r="V25" s="394"/>
      <c r="W25" s="394"/>
      <c r="X25" s="394"/>
      <c r="Y25" s="394"/>
      <c r="Z25" s="395"/>
      <c r="AA25" s="394"/>
      <c r="AB25" s="394"/>
      <c r="AC25" s="394"/>
      <c r="AD25" s="394"/>
      <c r="AE25" s="395"/>
    </row>
    <row r="26" spans="1:32">
      <c r="A26" s="303"/>
      <c r="B26" s="335"/>
      <c r="C26" s="396"/>
      <c r="D26" s="388"/>
      <c r="E26" s="388"/>
      <c r="F26" s="388"/>
      <c r="G26" s="388"/>
      <c r="H26" s="388"/>
      <c r="I26" s="396"/>
      <c r="J26" s="396"/>
      <c r="K26" s="388"/>
      <c r="L26" s="388"/>
      <c r="M26" s="388"/>
      <c r="N26" s="396"/>
      <c r="O26" s="396"/>
      <c r="P26" s="397"/>
      <c r="Q26" s="388"/>
      <c r="R26" s="388"/>
      <c r="S26" s="388"/>
      <c r="Z26" s="389"/>
      <c r="AE26" s="389"/>
    </row>
    <row r="27" spans="1:32" ht="13.5" thickBot="1">
      <c r="A27" s="303"/>
      <c r="B27" s="335"/>
      <c r="C27" s="396"/>
      <c r="D27" s="388"/>
      <c r="E27" s="388"/>
      <c r="F27" s="388"/>
      <c r="G27" s="388"/>
      <c r="H27" s="388"/>
      <c r="I27" s="396"/>
      <c r="J27" s="396"/>
      <c r="K27" s="388"/>
      <c r="L27" s="388"/>
      <c r="M27" s="388"/>
      <c r="N27" s="396"/>
      <c r="O27" s="396"/>
      <c r="P27" s="397"/>
      <c r="Q27" s="388"/>
      <c r="R27" s="388"/>
      <c r="S27" s="388"/>
      <c r="T27" s="394"/>
      <c r="U27" s="394"/>
      <c r="V27" s="394"/>
      <c r="W27" s="394"/>
      <c r="X27" s="394"/>
      <c r="Y27" s="394"/>
      <c r="Z27" s="395"/>
      <c r="AA27" s="394"/>
      <c r="AB27" s="394"/>
      <c r="AC27" s="394"/>
      <c r="AD27" s="394"/>
      <c r="AE27" s="395"/>
    </row>
    <row r="28" spans="1:32" ht="13.5" thickTop="1">
      <c r="A28" s="303"/>
      <c r="B28" s="335"/>
      <c r="C28" s="396"/>
      <c r="D28" s="388"/>
      <c r="E28" s="388"/>
      <c r="F28" s="388"/>
      <c r="G28" s="388"/>
      <c r="H28" s="388"/>
      <c r="I28" s="396"/>
      <c r="J28" s="396"/>
      <c r="K28" s="388"/>
      <c r="L28" s="388"/>
      <c r="M28" s="388"/>
      <c r="N28" s="396"/>
      <c r="O28" s="396"/>
      <c r="P28" s="397"/>
      <c r="Q28" s="402"/>
      <c r="R28" s="402"/>
      <c r="S28" s="402"/>
      <c r="T28" s="415"/>
      <c r="U28" s="415"/>
      <c r="V28" s="415"/>
      <c r="W28" s="415"/>
      <c r="X28" s="415"/>
      <c r="Y28" s="415"/>
      <c r="Z28" s="416"/>
      <c r="AA28" s="415"/>
      <c r="AB28" s="415"/>
      <c r="AC28" s="415"/>
      <c r="AD28" s="415"/>
      <c r="AE28" s="416"/>
      <c r="AF28" s="415"/>
    </row>
    <row r="29" spans="1:32" ht="13.5" thickBot="1">
      <c r="A29" s="303"/>
      <c r="B29" s="335"/>
      <c r="C29" s="396"/>
      <c r="D29" s="388"/>
      <c r="E29" s="388"/>
      <c r="F29" s="388"/>
      <c r="G29" s="388"/>
      <c r="H29" s="388"/>
      <c r="I29" s="396"/>
      <c r="J29" s="396"/>
      <c r="K29" s="388"/>
      <c r="L29" s="388"/>
      <c r="M29" s="388"/>
      <c r="N29" s="396"/>
      <c r="O29" s="396"/>
      <c r="P29" s="397"/>
      <c r="Q29" s="409"/>
      <c r="R29" s="409"/>
      <c r="S29" s="409"/>
      <c r="T29" s="417"/>
      <c r="U29" s="417"/>
      <c r="V29" s="417"/>
      <c r="W29" s="417"/>
      <c r="X29" s="417"/>
      <c r="Y29" s="417"/>
      <c r="Z29" s="418"/>
      <c r="AA29" s="417"/>
      <c r="AB29" s="417"/>
      <c r="AC29" s="417"/>
      <c r="AD29" s="417"/>
      <c r="AE29" s="418"/>
      <c r="AF29" s="419"/>
    </row>
    <row r="30" spans="1:32" ht="13.5" thickTop="1">
      <c r="A30" s="303"/>
      <c r="B30" s="335"/>
      <c r="C30" s="396"/>
      <c r="D30" s="388"/>
      <c r="E30" s="388"/>
      <c r="F30" s="388"/>
      <c r="G30" s="388"/>
      <c r="H30" s="388"/>
      <c r="I30" s="396"/>
      <c r="J30" s="396"/>
      <c r="K30" s="388"/>
      <c r="L30" s="388"/>
      <c r="M30" s="388"/>
      <c r="N30" s="396"/>
      <c r="O30" s="396"/>
      <c r="P30" s="397"/>
      <c r="Q30" s="388"/>
      <c r="R30" s="388"/>
      <c r="S30" s="388"/>
      <c r="Z30" s="389"/>
      <c r="AE30" s="389"/>
    </row>
    <row r="31" spans="1:32">
      <c r="A31" s="303"/>
      <c r="B31" s="335"/>
      <c r="C31" s="396"/>
      <c r="D31" s="388"/>
      <c r="E31" s="388"/>
      <c r="F31" s="388"/>
      <c r="G31" s="388"/>
      <c r="H31" s="388"/>
      <c r="I31" s="396"/>
      <c r="J31" s="396"/>
      <c r="K31" s="388"/>
      <c r="L31" s="388"/>
      <c r="M31" s="388"/>
      <c r="N31" s="396"/>
      <c r="O31" s="396"/>
      <c r="P31" s="397"/>
      <c r="Q31" s="388"/>
      <c r="R31" s="388"/>
      <c r="S31" s="388"/>
      <c r="T31" s="394"/>
      <c r="U31" s="394"/>
      <c r="V31" s="394"/>
      <c r="W31" s="394"/>
      <c r="X31" s="394"/>
      <c r="Y31" s="394"/>
      <c r="Z31" s="395"/>
      <c r="AA31" s="394"/>
      <c r="AB31" s="394"/>
      <c r="AC31" s="394"/>
      <c r="AD31" s="394"/>
      <c r="AE31" s="395"/>
    </row>
    <row r="32" spans="1:32">
      <c r="A32" s="303"/>
      <c r="B32" s="335"/>
      <c r="C32" s="396"/>
      <c r="D32" s="388"/>
      <c r="E32" s="388"/>
      <c r="F32" s="388"/>
      <c r="G32" s="388"/>
      <c r="H32" s="388"/>
      <c r="I32" s="396"/>
      <c r="J32" s="396"/>
      <c r="K32" s="388"/>
      <c r="L32" s="388"/>
      <c r="M32" s="388"/>
      <c r="N32" s="396"/>
      <c r="O32" s="396"/>
      <c r="P32" s="397"/>
      <c r="Q32" s="388"/>
      <c r="R32" s="388"/>
      <c r="S32" s="388"/>
      <c r="Z32" s="389"/>
      <c r="AE32" s="389"/>
    </row>
    <row r="33" spans="1:32">
      <c r="A33" s="303"/>
      <c r="B33" s="335"/>
      <c r="C33" s="396"/>
      <c r="D33" s="388"/>
      <c r="E33" s="388"/>
      <c r="F33" s="388"/>
      <c r="G33" s="388"/>
      <c r="H33" s="388"/>
      <c r="I33" s="396"/>
      <c r="J33" s="396"/>
      <c r="K33" s="388"/>
      <c r="L33" s="388"/>
      <c r="M33" s="388"/>
      <c r="N33" s="396"/>
      <c r="O33" s="396"/>
      <c r="P33" s="397"/>
      <c r="Q33" s="388"/>
      <c r="R33" s="388"/>
      <c r="S33" s="388"/>
      <c r="T33" s="394"/>
      <c r="U33" s="394"/>
      <c r="V33" s="394"/>
      <c r="W33" s="394"/>
      <c r="X33" s="394"/>
      <c r="Y33" s="394"/>
      <c r="Z33" s="395"/>
      <c r="AA33" s="394"/>
      <c r="AB33" s="394"/>
      <c r="AC33" s="394"/>
      <c r="AD33" s="394"/>
      <c r="AE33" s="395"/>
    </row>
    <row r="34" spans="1:32">
      <c r="A34" s="303"/>
      <c r="B34" s="335"/>
      <c r="C34" s="396"/>
      <c r="D34" s="388"/>
      <c r="E34" s="388"/>
      <c r="F34" s="388"/>
      <c r="G34" s="388"/>
      <c r="H34" s="388"/>
      <c r="I34" s="396"/>
      <c r="J34" s="396"/>
      <c r="K34" s="388"/>
      <c r="L34" s="388"/>
      <c r="M34" s="388"/>
      <c r="N34" s="396"/>
      <c r="O34" s="396"/>
      <c r="P34" s="397"/>
      <c r="Q34" s="388"/>
      <c r="R34" s="388"/>
      <c r="S34" s="388"/>
      <c r="Z34" s="389"/>
      <c r="AE34" s="389"/>
    </row>
    <row r="35" spans="1:32">
      <c r="A35" s="303"/>
      <c r="B35" s="335"/>
      <c r="C35" s="396"/>
      <c r="D35" s="388"/>
      <c r="E35" s="388"/>
      <c r="F35" s="388"/>
      <c r="G35" s="388"/>
      <c r="H35" s="388"/>
      <c r="I35" s="396"/>
      <c r="J35" s="396"/>
      <c r="K35" s="388"/>
      <c r="L35" s="388"/>
      <c r="M35" s="388"/>
      <c r="N35" s="396"/>
      <c r="O35" s="396"/>
      <c r="P35" s="397"/>
      <c r="Q35" s="388"/>
      <c r="R35" s="388"/>
      <c r="S35" s="388"/>
      <c r="T35" s="394"/>
      <c r="U35" s="394"/>
      <c r="V35" s="394"/>
      <c r="W35" s="394"/>
      <c r="X35" s="394"/>
      <c r="Y35" s="394"/>
      <c r="Z35" s="395"/>
      <c r="AA35" s="394"/>
      <c r="AB35" s="394"/>
      <c r="AC35" s="394"/>
      <c r="AD35" s="394"/>
      <c r="AE35" s="395"/>
    </row>
    <row r="36" spans="1:32">
      <c r="A36" s="303"/>
      <c r="B36" s="335"/>
      <c r="C36" s="396"/>
      <c r="D36" s="388"/>
      <c r="E36" s="388"/>
      <c r="F36" s="388"/>
      <c r="G36" s="388"/>
      <c r="H36" s="388"/>
      <c r="I36" s="396"/>
      <c r="J36" s="396"/>
      <c r="K36" s="388"/>
      <c r="L36" s="388"/>
      <c r="M36" s="388"/>
      <c r="N36" s="396"/>
      <c r="O36" s="396"/>
      <c r="P36" s="397"/>
      <c r="Q36" s="388"/>
      <c r="R36" s="388"/>
      <c r="S36" s="388"/>
      <c r="Z36" s="389"/>
      <c r="AE36" s="389"/>
    </row>
    <row r="37" spans="1:32" ht="13.5" thickBot="1">
      <c r="A37" s="303"/>
      <c r="B37" s="335"/>
      <c r="C37" s="396"/>
      <c r="D37" s="388"/>
      <c r="E37" s="388"/>
      <c r="F37" s="388"/>
      <c r="G37" s="388"/>
      <c r="H37" s="388"/>
      <c r="I37" s="396"/>
      <c r="J37" s="396"/>
      <c r="K37" s="388"/>
      <c r="L37" s="388"/>
      <c r="M37" s="388"/>
      <c r="N37" s="396"/>
      <c r="O37" s="396"/>
      <c r="P37" s="397"/>
      <c r="Q37" s="388"/>
      <c r="R37" s="388"/>
      <c r="S37" s="388"/>
      <c r="T37" s="355"/>
      <c r="U37" s="355"/>
      <c r="V37" s="355"/>
      <c r="W37" s="355"/>
      <c r="X37" s="355"/>
      <c r="Y37" s="355"/>
      <c r="Z37" s="420"/>
      <c r="AA37" s="355"/>
      <c r="AB37" s="355"/>
      <c r="AC37" s="355"/>
      <c r="AD37" s="355"/>
      <c r="AE37" s="420"/>
    </row>
    <row r="38" spans="1:32">
      <c r="A38" s="317"/>
      <c r="B38" s="298"/>
      <c r="C38" s="385"/>
      <c r="D38" s="386"/>
      <c r="E38" s="386"/>
      <c r="F38" s="386"/>
      <c r="G38" s="386"/>
      <c r="H38" s="386"/>
      <c r="I38" s="385"/>
      <c r="J38" s="385"/>
      <c r="K38" s="386"/>
      <c r="L38" s="386"/>
      <c r="M38" s="386"/>
      <c r="N38" s="385"/>
      <c r="O38" s="385"/>
      <c r="P38" s="387"/>
      <c r="Q38" s="388"/>
      <c r="R38" s="388"/>
      <c r="S38" s="388"/>
      <c r="T38" s="388"/>
      <c r="Z38" s="389"/>
      <c r="AE38" s="389"/>
    </row>
    <row r="39" spans="1:32">
      <c r="A39" s="303"/>
      <c r="B39" s="390"/>
      <c r="C39" s="391"/>
      <c r="D39" s="392"/>
      <c r="E39" s="392"/>
      <c r="F39" s="392"/>
      <c r="G39" s="392"/>
      <c r="H39" s="392"/>
      <c r="I39" s="391"/>
      <c r="J39" s="391"/>
      <c r="K39" s="392"/>
      <c r="L39" s="392"/>
      <c r="M39" s="392"/>
      <c r="N39" s="391"/>
      <c r="O39" s="391"/>
      <c r="P39" s="393"/>
      <c r="Q39" s="388"/>
      <c r="R39" s="388"/>
      <c r="S39" s="388"/>
      <c r="T39" s="394"/>
      <c r="U39" s="394"/>
      <c r="V39" s="394"/>
      <c r="W39" s="394"/>
      <c r="X39" s="394"/>
      <c r="Y39" s="394"/>
      <c r="Z39" s="395"/>
      <c r="AA39" s="394"/>
      <c r="AB39" s="394"/>
      <c r="AC39" s="394"/>
      <c r="AD39" s="394"/>
      <c r="AE39" s="395"/>
    </row>
    <row r="40" spans="1:32">
      <c r="A40" s="303"/>
      <c r="B40" s="335"/>
      <c r="C40" s="396"/>
      <c r="D40" s="388"/>
      <c r="E40" s="388"/>
      <c r="F40" s="388"/>
      <c r="G40" s="388"/>
      <c r="H40" s="388"/>
      <c r="I40" s="396"/>
      <c r="J40" s="396"/>
      <c r="K40" s="388"/>
      <c r="L40" s="388"/>
      <c r="M40" s="388"/>
      <c r="N40" s="396"/>
      <c r="O40" s="396"/>
      <c r="P40" s="397"/>
      <c r="Q40" s="388"/>
      <c r="R40" s="388"/>
      <c r="S40" s="388"/>
      <c r="Z40" s="389"/>
      <c r="AE40" s="389"/>
    </row>
    <row r="41" spans="1:32">
      <c r="A41" s="303"/>
      <c r="B41" s="335"/>
      <c r="C41" s="396"/>
      <c r="D41" s="388"/>
      <c r="E41" s="388"/>
      <c r="F41" s="388"/>
      <c r="G41" s="388"/>
      <c r="H41" s="388"/>
      <c r="I41" s="396"/>
      <c r="J41" s="396"/>
      <c r="K41" s="388"/>
      <c r="L41" s="388"/>
      <c r="M41" s="388"/>
      <c r="N41" s="396"/>
      <c r="O41" s="396"/>
      <c r="P41" s="397"/>
      <c r="Q41" s="388"/>
      <c r="R41" s="388"/>
      <c r="S41" s="388"/>
      <c r="T41" s="394"/>
      <c r="U41" s="394"/>
      <c r="V41" s="394"/>
      <c r="W41" s="421"/>
      <c r="X41" s="394"/>
      <c r="Y41" s="394"/>
      <c r="Z41" s="395"/>
      <c r="AA41" s="394"/>
      <c r="AB41" s="394"/>
      <c r="AC41" s="394"/>
      <c r="AD41" s="394"/>
      <c r="AE41" s="395"/>
    </row>
    <row r="42" spans="1:32">
      <c r="A42" s="303"/>
      <c r="B42" s="335"/>
      <c r="C42" s="396"/>
      <c r="D42" s="388"/>
      <c r="E42" s="388"/>
      <c r="F42" s="388"/>
      <c r="G42" s="388"/>
      <c r="H42" s="388"/>
      <c r="I42" s="396"/>
      <c r="J42" s="396"/>
      <c r="K42" s="388"/>
      <c r="L42" s="388"/>
      <c r="M42" s="388"/>
      <c r="N42" s="396"/>
      <c r="O42" s="396"/>
      <c r="P42" s="397"/>
      <c r="Q42" s="388"/>
      <c r="R42" s="388"/>
      <c r="S42" s="388"/>
      <c r="Z42" s="389"/>
      <c r="AE42" s="389"/>
    </row>
    <row r="43" spans="1:32" ht="13.5" thickBot="1">
      <c r="A43" s="303"/>
      <c r="B43" s="335"/>
      <c r="C43" s="396"/>
      <c r="D43" s="388"/>
      <c r="E43" s="388"/>
      <c r="F43" s="388"/>
      <c r="G43" s="388"/>
      <c r="H43" s="388"/>
      <c r="I43" s="396"/>
      <c r="J43" s="396"/>
      <c r="K43" s="388"/>
      <c r="L43" s="388"/>
      <c r="M43" s="388"/>
      <c r="N43" s="396"/>
      <c r="O43" s="396"/>
      <c r="P43" s="397"/>
      <c r="Q43" s="388"/>
      <c r="R43" s="388"/>
      <c r="S43" s="388"/>
      <c r="T43" s="394"/>
      <c r="U43" s="394"/>
      <c r="V43" s="394"/>
      <c r="W43" s="394"/>
      <c r="X43" s="394"/>
      <c r="Y43" s="394"/>
      <c r="Z43" s="395"/>
      <c r="AA43" s="394"/>
      <c r="AB43" s="394"/>
      <c r="AC43" s="394"/>
      <c r="AD43" s="394"/>
      <c r="AE43" s="395"/>
    </row>
    <row r="44" spans="1:32" ht="13.5" thickTop="1">
      <c r="A44" s="303"/>
      <c r="B44" s="422"/>
      <c r="C44" s="423"/>
      <c r="D44" s="424"/>
      <c r="E44" s="424"/>
      <c r="F44" s="424"/>
      <c r="G44" s="424"/>
      <c r="H44" s="424"/>
      <c r="I44" s="423"/>
      <c r="J44" s="423"/>
      <c r="K44" s="424"/>
      <c r="L44" s="424"/>
      <c r="M44" s="424"/>
      <c r="N44" s="423"/>
      <c r="O44" s="423"/>
      <c r="P44" s="425"/>
      <c r="Q44" s="402"/>
      <c r="R44" s="402"/>
      <c r="S44" s="402"/>
      <c r="T44" s="415"/>
      <c r="U44" s="415"/>
      <c r="V44" s="415"/>
      <c r="W44" s="415"/>
      <c r="X44" s="415"/>
      <c r="Y44" s="415"/>
      <c r="Z44" s="416"/>
      <c r="AA44" s="415"/>
      <c r="AB44" s="415"/>
      <c r="AC44" s="415"/>
      <c r="AD44" s="415"/>
      <c r="AE44" s="416"/>
      <c r="AF44" s="415"/>
    </row>
    <row r="45" spans="1:32" ht="13.5" thickBot="1">
      <c r="A45" s="303"/>
      <c r="B45" s="422"/>
      <c r="C45" s="423"/>
      <c r="D45" s="424"/>
      <c r="E45" s="424"/>
      <c r="F45" s="424"/>
      <c r="G45" s="424"/>
      <c r="H45" s="424"/>
      <c r="I45" s="423"/>
      <c r="J45" s="423"/>
      <c r="K45" s="424"/>
      <c r="L45" s="424"/>
      <c r="M45" s="424"/>
      <c r="N45" s="423"/>
      <c r="O45" s="423"/>
      <c r="P45" s="425"/>
      <c r="Q45" s="409"/>
      <c r="R45" s="409"/>
      <c r="S45" s="409"/>
      <c r="T45" s="417"/>
      <c r="U45" s="417"/>
      <c r="V45" s="417"/>
      <c r="W45" s="417"/>
      <c r="X45" s="417"/>
      <c r="Y45" s="417"/>
      <c r="Z45" s="418"/>
      <c r="AA45" s="417"/>
      <c r="AB45" s="417"/>
      <c r="AC45" s="417"/>
      <c r="AD45" s="417"/>
      <c r="AE45" s="418"/>
      <c r="AF45" s="419"/>
    </row>
    <row r="46" spans="1:32" ht="13.5" thickTop="1">
      <c r="A46" s="303"/>
      <c r="B46" s="335"/>
      <c r="C46" s="396"/>
      <c r="D46" s="388"/>
      <c r="E46" s="388"/>
      <c r="F46" s="388"/>
      <c r="G46" s="388"/>
      <c r="H46" s="388"/>
      <c r="I46" s="396"/>
      <c r="J46" s="396"/>
      <c r="K46" s="388"/>
      <c r="L46" s="388"/>
      <c r="M46" s="388"/>
      <c r="N46" s="396"/>
      <c r="O46" s="396"/>
      <c r="P46" s="397"/>
      <c r="Q46" s="388"/>
      <c r="R46" s="388"/>
      <c r="S46" s="388"/>
      <c r="Z46" s="389"/>
      <c r="AE46" s="389"/>
    </row>
    <row r="47" spans="1:32">
      <c r="A47" s="303"/>
      <c r="B47" s="335"/>
      <c r="C47" s="396"/>
      <c r="D47" s="388"/>
      <c r="E47" s="388"/>
      <c r="F47" s="388"/>
      <c r="G47" s="388"/>
      <c r="H47" s="388"/>
      <c r="I47" s="396"/>
      <c r="J47" s="396"/>
      <c r="K47" s="388"/>
      <c r="L47" s="388"/>
      <c r="M47" s="388"/>
      <c r="N47" s="396"/>
      <c r="O47" s="396"/>
      <c r="P47" s="397"/>
      <c r="Q47" s="388"/>
      <c r="R47" s="388"/>
      <c r="S47" s="388"/>
      <c r="T47" s="394"/>
      <c r="U47" s="394"/>
      <c r="V47" s="394"/>
      <c r="W47" s="394"/>
      <c r="X47" s="394"/>
      <c r="Y47" s="394"/>
      <c r="Z47" s="395"/>
      <c r="AA47" s="394"/>
      <c r="AB47" s="394"/>
      <c r="AC47" s="394"/>
      <c r="AD47" s="394"/>
      <c r="AE47" s="395"/>
    </row>
    <row r="48" spans="1:32">
      <c r="A48" s="303"/>
      <c r="B48" s="335"/>
      <c r="C48" s="396"/>
      <c r="D48" s="388"/>
      <c r="E48" s="388"/>
      <c r="F48" s="388"/>
      <c r="G48" s="388"/>
      <c r="H48" s="388"/>
      <c r="I48" s="396"/>
      <c r="J48" s="396"/>
      <c r="K48" s="388"/>
      <c r="L48" s="388"/>
      <c r="M48" s="388"/>
      <c r="N48" s="396"/>
      <c r="O48" s="396"/>
      <c r="P48" s="397"/>
      <c r="Q48" s="388"/>
      <c r="R48" s="388"/>
      <c r="S48" s="388"/>
      <c r="Z48" s="389"/>
      <c r="AE48" s="389"/>
    </row>
    <row r="49" spans="1:32">
      <c r="A49" s="303"/>
      <c r="B49" s="335"/>
      <c r="C49" s="396"/>
      <c r="D49" s="388"/>
      <c r="E49" s="388"/>
      <c r="F49" s="388"/>
      <c r="G49" s="388"/>
      <c r="H49" s="388"/>
      <c r="I49" s="396"/>
      <c r="J49" s="396"/>
      <c r="K49" s="388"/>
      <c r="L49" s="388"/>
      <c r="M49" s="388"/>
      <c r="N49" s="396"/>
      <c r="O49" s="396"/>
      <c r="P49" s="397"/>
      <c r="Q49" s="388"/>
      <c r="R49" s="388"/>
      <c r="S49" s="388"/>
      <c r="T49" s="394"/>
      <c r="U49" s="394"/>
      <c r="V49" s="394"/>
      <c r="W49" s="421"/>
      <c r="X49" s="421"/>
      <c r="Y49" s="394"/>
      <c r="Z49" s="395"/>
      <c r="AA49" s="394"/>
      <c r="AB49" s="394"/>
      <c r="AC49" s="421"/>
      <c r="AD49" s="394"/>
      <c r="AE49" s="395"/>
    </row>
    <row r="50" spans="1:32">
      <c r="A50" s="303"/>
      <c r="B50" s="335"/>
      <c r="C50" s="396"/>
      <c r="D50" s="388"/>
      <c r="E50" s="388"/>
      <c r="F50" s="388"/>
      <c r="G50" s="388"/>
      <c r="H50" s="388"/>
      <c r="I50" s="396"/>
      <c r="J50" s="396"/>
      <c r="K50" s="388"/>
      <c r="L50" s="388"/>
      <c r="M50" s="388"/>
      <c r="N50" s="396"/>
      <c r="O50" s="396"/>
      <c r="P50" s="397"/>
      <c r="Q50" s="388"/>
      <c r="R50" s="388"/>
      <c r="S50" s="388"/>
      <c r="Z50" s="389"/>
      <c r="AE50" s="389"/>
    </row>
    <row r="51" spans="1:32" ht="13.5" thickBot="1">
      <c r="A51" s="303"/>
      <c r="B51" s="335"/>
      <c r="C51" s="396"/>
      <c r="D51" s="388"/>
      <c r="E51" s="388"/>
      <c r="F51" s="388"/>
      <c r="G51" s="388"/>
      <c r="H51" s="388"/>
      <c r="I51" s="396"/>
      <c r="J51" s="396"/>
      <c r="K51" s="388"/>
      <c r="L51" s="388"/>
      <c r="M51" s="388"/>
      <c r="N51" s="396"/>
      <c r="O51" s="396"/>
      <c r="P51" s="397"/>
      <c r="Q51" s="388"/>
      <c r="R51" s="388"/>
      <c r="S51" s="388"/>
      <c r="T51" s="394"/>
      <c r="U51" s="394"/>
      <c r="V51" s="394"/>
      <c r="W51" s="394"/>
      <c r="X51" s="394"/>
      <c r="Y51" s="394"/>
      <c r="Z51" s="395"/>
      <c r="AA51" s="394"/>
      <c r="AB51" s="394"/>
      <c r="AC51" s="394"/>
      <c r="AD51" s="394"/>
      <c r="AE51" s="395"/>
    </row>
    <row r="52" spans="1:32" ht="13.5" thickTop="1">
      <c r="A52" s="303"/>
      <c r="B52" s="335"/>
      <c r="C52" s="396"/>
      <c r="D52" s="388"/>
      <c r="E52" s="388"/>
      <c r="F52" s="388"/>
      <c r="G52" s="388"/>
      <c r="H52" s="388"/>
      <c r="I52" s="396"/>
      <c r="J52" s="396"/>
      <c r="K52" s="388"/>
      <c r="L52" s="388"/>
      <c r="M52" s="388"/>
      <c r="N52" s="396"/>
      <c r="O52" s="396"/>
      <c r="P52" s="397"/>
      <c r="Q52" s="402"/>
      <c r="R52" s="402"/>
      <c r="S52" s="402"/>
      <c r="T52" s="415"/>
      <c r="U52" s="415"/>
      <c r="V52" s="415"/>
      <c r="W52" s="415"/>
      <c r="X52" s="415"/>
      <c r="Y52" s="415"/>
      <c r="Z52" s="416"/>
      <c r="AA52" s="415"/>
      <c r="AB52" s="415"/>
      <c r="AC52" s="415"/>
      <c r="AD52" s="415"/>
      <c r="AE52" s="416"/>
      <c r="AF52" s="415"/>
    </row>
    <row r="53" spans="1:32" ht="13.5" thickBot="1">
      <c r="A53" s="303"/>
      <c r="B53" s="335"/>
      <c r="C53" s="396"/>
      <c r="D53" s="388"/>
      <c r="E53" s="388"/>
      <c r="F53" s="388"/>
      <c r="G53" s="388"/>
      <c r="H53" s="388"/>
      <c r="I53" s="396"/>
      <c r="J53" s="396"/>
      <c r="K53" s="388"/>
      <c r="L53" s="388"/>
      <c r="M53" s="388"/>
      <c r="N53" s="396"/>
      <c r="O53" s="396"/>
      <c r="P53" s="397"/>
      <c r="Q53" s="409"/>
      <c r="R53" s="409"/>
      <c r="S53" s="409"/>
      <c r="T53" s="417"/>
      <c r="U53" s="417"/>
      <c r="V53" s="417"/>
      <c r="W53" s="417"/>
      <c r="X53" s="417"/>
      <c r="Y53" s="417"/>
      <c r="Z53" s="418"/>
      <c r="AA53" s="417"/>
      <c r="AB53" s="417"/>
      <c r="AC53" s="417"/>
      <c r="AD53" s="417"/>
      <c r="AE53" s="418"/>
      <c r="AF53" s="419"/>
    </row>
    <row r="54" spans="1:32" ht="13.5" thickTop="1">
      <c r="A54" s="303"/>
      <c r="B54" s="335"/>
      <c r="C54" s="396"/>
      <c r="D54" s="388"/>
      <c r="E54" s="388"/>
      <c r="F54" s="388"/>
      <c r="G54" s="388"/>
      <c r="H54" s="388"/>
      <c r="I54" s="396"/>
      <c r="J54" s="396"/>
      <c r="K54" s="388"/>
      <c r="L54" s="388"/>
      <c r="M54" s="388"/>
      <c r="N54" s="396"/>
      <c r="O54" s="396"/>
      <c r="P54" s="397"/>
      <c r="Q54" s="388"/>
      <c r="R54" s="388"/>
      <c r="S54" s="388"/>
      <c r="Z54" s="389"/>
      <c r="AE54" s="389"/>
    </row>
    <row r="55" spans="1:32">
      <c r="A55" s="303"/>
      <c r="B55" s="335"/>
      <c r="C55" s="396"/>
      <c r="D55" s="388"/>
      <c r="E55" s="388"/>
      <c r="F55" s="388"/>
      <c r="G55" s="388"/>
      <c r="H55" s="388"/>
      <c r="I55" s="396"/>
      <c r="J55" s="396"/>
      <c r="K55" s="388"/>
      <c r="L55" s="388"/>
      <c r="M55" s="388"/>
      <c r="N55" s="396"/>
      <c r="O55" s="396"/>
      <c r="P55" s="397"/>
      <c r="Q55" s="388"/>
      <c r="R55" s="388"/>
      <c r="S55" s="388"/>
      <c r="T55" s="394"/>
      <c r="U55" s="394"/>
      <c r="V55" s="394"/>
      <c r="W55" s="394"/>
      <c r="X55" s="394"/>
      <c r="Y55" s="394"/>
      <c r="Z55" s="395"/>
      <c r="AA55" s="394"/>
      <c r="AB55" s="394"/>
      <c r="AC55" s="394"/>
      <c r="AD55" s="394"/>
      <c r="AE55" s="395"/>
    </row>
    <row r="56" spans="1:32">
      <c r="A56" s="303"/>
      <c r="B56" s="335"/>
      <c r="C56" s="396"/>
      <c r="D56" s="388"/>
      <c r="E56" s="388"/>
      <c r="F56" s="388"/>
      <c r="G56" s="388"/>
      <c r="H56" s="388"/>
      <c r="I56" s="396"/>
      <c r="J56" s="396"/>
      <c r="K56" s="388"/>
      <c r="L56" s="388"/>
      <c r="M56" s="388"/>
      <c r="N56" s="396"/>
      <c r="O56" s="396"/>
      <c r="P56" s="397"/>
      <c r="Q56" s="388"/>
      <c r="R56" s="388"/>
      <c r="S56" s="388"/>
      <c r="Z56" s="389"/>
      <c r="AE56" s="389"/>
    </row>
    <row r="57" spans="1:32">
      <c r="A57" s="303"/>
      <c r="B57" s="335"/>
      <c r="C57" s="396"/>
      <c r="D57" s="388"/>
      <c r="E57" s="388"/>
      <c r="F57" s="388"/>
      <c r="G57" s="388"/>
      <c r="H57" s="388"/>
      <c r="I57" s="396"/>
      <c r="J57" s="396"/>
      <c r="K57" s="388"/>
      <c r="L57" s="388"/>
      <c r="M57" s="388"/>
      <c r="N57" s="396"/>
      <c r="O57" s="396"/>
      <c r="P57" s="397"/>
      <c r="Q57" s="388"/>
      <c r="R57" s="388"/>
      <c r="S57" s="388"/>
      <c r="T57" s="394"/>
      <c r="U57" s="394"/>
      <c r="V57" s="394"/>
      <c r="W57" s="394"/>
      <c r="X57" s="394"/>
      <c r="Y57" s="394"/>
      <c r="Z57" s="395"/>
      <c r="AA57" s="394"/>
      <c r="AB57" s="394"/>
      <c r="AC57" s="394"/>
      <c r="AD57" s="394"/>
      <c r="AE57" s="395"/>
    </row>
    <row r="58" spans="1:32">
      <c r="A58" s="303"/>
      <c r="B58" s="335"/>
      <c r="C58" s="396"/>
      <c r="D58" s="388"/>
      <c r="E58" s="388"/>
      <c r="F58" s="388"/>
      <c r="G58" s="388"/>
      <c r="H58" s="388"/>
      <c r="I58" s="396"/>
      <c r="J58" s="396"/>
      <c r="K58" s="388"/>
      <c r="L58" s="388"/>
      <c r="M58" s="388"/>
      <c r="N58" s="396"/>
      <c r="O58" s="396"/>
      <c r="P58" s="397"/>
      <c r="Q58" s="388"/>
      <c r="R58" s="388"/>
      <c r="S58" s="388"/>
      <c r="Z58" s="389"/>
      <c r="AE58" s="389"/>
    </row>
    <row r="59" spans="1:32" ht="13.5" thickBot="1">
      <c r="A59" s="303"/>
      <c r="B59" s="335"/>
      <c r="C59" s="396"/>
      <c r="D59" s="388"/>
      <c r="E59" s="388"/>
      <c r="F59" s="388"/>
      <c r="G59" s="388"/>
      <c r="H59" s="388"/>
      <c r="I59" s="396"/>
      <c r="J59" s="396"/>
      <c r="K59" s="388"/>
      <c r="L59" s="388"/>
      <c r="M59" s="388"/>
      <c r="N59" s="396"/>
      <c r="O59" s="396"/>
      <c r="P59" s="397"/>
      <c r="Q59" s="388"/>
      <c r="R59" s="388"/>
      <c r="S59" s="388"/>
      <c r="T59" s="394"/>
      <c r="U59" s="394"/>
      <c r="V59" s="394"/>
      <c r="W59" s="394"/>
      <c r="X59" s="394"/>
      <c r="Y59" s="394"/>
      <c r="Z59" s="395"/>
      <c r="AA59" s="394"/>
      <c r="AB59" s="394"/>
      <c r="AC59" s="394"/>
      <c r="AD59" s="394"/>
      <c r="AE59" s="395"/>
    </row>
    <row r="60" spans="1:32" ht="13.5" thickTop="1">
      <c r="A60" s="303"/>
      <c r="B60" s="335"/>
      <c r="C60" s="396"/>
      <c r="D60" s="388"/>
      <c r="E60" s="388"/>
      <c r="F60" s="388"/>
      <c r="G60" s="388"/>
      <c r="H60" s="388"/>
      <c r="I60" s="396"/>
      <c r="J60" s="396"/>
      <c r="K60" s="388"/>
      <c r="L60" s="388"/>
      <c r="M60" s="388"/>
      <c r="N60" s="396"/>
      <c r="O60" s="396"/>
      <c r="P60" s="397"/>
      <c r="Q60" s="402"/>
      <c r="R60" s="402"/>
      <c r="S60" s="402"/>
      <c r="T60" s="415"/>
      <c r="U60" s="415"/>
      <c r="V60" s="415"/>
      <c r="W60" s="415"/>
      <c r="X60" s="415"/>
      <c r="Y60" s="415"/>
      <c r="Z60" s="416"/>
      <c r="AA60" s="415"/>
      <c r="AB60" s="415"/>
      <c r="AC60" s="415"/>
      <c r="AD60" s="415"/>
      <c r="AE60" s="416"/>
      <c r="AF60" s="415"/>
    </row>
    <row r="61" spans="1:32" ht="13.5" thickBot="1">
      <c r="A61" s="303"/>
      <c r="B61" s="335"/>
      <c r="C61" s="396"/>
      <c r="D61" s="388"/>
      <c r="E61" s="388"/>
      <c r="F61" s="388"/>
      <c r="G61" s="388"/>
      <c r="H61" s="388"/>
      <c r="I61" s="396"/>
      <c r="J61" s="396"/>
      <c r="K61" s="388"/>
      <c r="L61" s="388"/>
      <c r="M61" s="388"/>
      <c r="N61" s="396"/>
      <c r="O61" s="396"/>
      <c r="P61" s="397"/>
      <c r="Q61" s="409"/>
      <c r="R61" s="409"/>
      <c r="S61" s="409"/>
      <c r="T61" s="417"/>
      <c r="U61" s="417"/>
      <c r="V61" s="417"/>
      <c r="W61" s="417"/>
      <c r="X61" s="417"/>
      <c r="Y61" s="417"/>
      <c r="Z61" s="418"/>
      <c r="AA61" s="417"/>
      <c r="AB61" s="417"/>
      <c r="AC61" s="417"/>
      <c r="AD61" s="417"/>
      <c r="AE61" s="418"/>
      <c r="AF61" s="419"/>
    </row>
    <row r="62" spans="1:32" ht="13.5" thickTop="1">
      <c r="A62" s="303"/>
      <c r="B62" s="335"/>
      <c r="C62" s="396"/>
      <c r="D62" s="388"/>
      <c r="E62" s="388"/>
      <c r="F62" s="388"/>
      <c r="G62" s="388"/>
      <c r="H62" s="388"/>
      <c r="I62" s="396"/>
      <c r="J62" s="396"/>
      <c r="K62" s="388"/>
      <c r="L62" s="388"/>
      <c r="M62" s="388"/>
      <c r="N62" s="396"/>
      <c r="O62" s="396"/>
      <c r="P62" s="397"/>
      <c r="Q62" s="388"/>
      <c r="R62" s="388"/>
      <c r="S62" s="388"/>
      <c r="Z62" s="389"/>
      <c r="AE62" s="389"/>
    </row>
    <row r="63" spans="1:32">
      <c r="A63" s="303"/>
      <c r="B63" s="335"/>
      <c r="C63" s="396"/>
      <c r="D63" s="388"/>
      <c r="E63" s="388"/>
      <c r="F63" s="388"/>
      <c r="G63" s="388"/>
      <c r="H63" s="388"/>
      <c r="I63" s="396"/>
      <c r="J63" s="396"/>
      <c r="K63" s="388"/>
      <c r="L63" s="388"/>
      <c r="M63" s="388"/>
      <c r="N63" s="396"/>
      <c r="O63" s="396"/>
      <c r="P63" s="397"/>
      <c r="Q63" s="388"/>
      <c r="R63" s="388"/>
      <c r="S63" s="388"/>
      <c r="T63" s="394"/>
      <c r="U63" s="394"/>
      <c r="V63" s="394"/>
      <c r="W63" s="394"/>
      <c r="X63" s="394"/>
      <c r="Y63" s="394"/>
      <c r="Z63" s="395"/>
      <c r="AA63" s="394"/>
      <c r="AB63" s="394"/>
      <c r="AC63" s="394"/>
      <c r="AD63" s="394"/>
      <c r="AE63" s="395"/>
    </row>
    <row r="64" spans="1:32">
      <c r="A64" s="303"/>
      <c r="B64" s="335"/>
      <c r="C64" s="396"/>
      <c r="D64" s="388"/>
      <c r="E64" s="388"/>
      <c r="F64" s="388"/>
      <c r="G64" s="388"/>
      <c r="H64" s="388"/>
      <c r="I64" s="396"/>
      <c r="J64" s="396"/>
      <c r="K64" s="388"/>
      <c r="L64" s="388"/>
      <c r="M64" s="388"/>
      <c r="N64" s="396"/>
      <c r="O64" s="396"/>
      <c r="P64" s="397"/>
      <c r="Q64" s="388"/>
      <c r="R64" s="388"/>
      <c r="S64" s="388"/>
      <c r="Z64" s="389"/>
      <c r="AE64" s="389"/>
    </row>
    <row r="65" spans="1:32">
      <c r="A65" s="303"/>
      <c r="B65" s="335"/>
      <c r="C65" s="396"/>
      <c r="D65" s="388"/>
      <c r="E65" s="388"/>
      <c r="F65" s="388"/>
      <c r="G65" s="388"/>
      <c r="H65" s="388"/>
      <c r="I65" s="396"/>
      <c r="J65" s="396"/>
      <c r="K65" s="388"/>
      <c r="L65" s="388"/>
      <c r="M65" s="388"/>
      <c r="N65" s="396"/>
      <c r="O65" s="396"/>
      <c r="P65" s="397"/>
      <c r="Q65" s="388"/>
      <c r="R65" s="388"/>
      <c r="S65" s="388"/>
      <c r="T65" s="394"/>
      <c r="U65" s="394"/>
      <c r="V65" s="394"/>
      <c r="W65" s="394"/>
      <c r="X65" s="394"/>
      <c r="Y65" s="394"/>
      <c r="Z65" s="395"/>
      <c r="AA65" s="394"/>
      <c r="AB65" s="394"/>
      <c r="AC65" s="394"/>
      <c r="AD65" s="394"/>
      <c r="AE65" s="395"/>
    </row>
    <row r="66" spans="1:32">
      <c r="A66" s="303"/>
      <c r="B66" s="335"/>
      <c r="C66" s="396"/>
      <c r="D66" s="388"/>
      <c r="E66" s="388"/>
      <c r="F66" s="388"/>
      <c r="G66" s="388"/>
      <c r="H66" s="388"/>
      <c r="I66" s="396"/>
      <c r="J66" s="396"/>
      <c r="K66" s="388"/>
      <c r="L66" s="388"/>
      <c r="M66" s="388"/>
      <c r="N66" s="396"/>
      <c r="O66" s="396"/>
      <c r="P66" s="397"/>
      <c r="Q66" s="388"/>
      <c r="R66" s="388"/>
      <c r="S66" s="388"/>
      <c r="Z66" s="389"/>
      <c r="AE66" s="389"/>
    </row>
    <row r="67" spans="1:32">
      <c r="A67" s="303"/>
      <c r="B67" s="335"/>
      <c r="C67" s="396"/>
      <c r="D67" s="388"/>
      <c r="E67" s="388"/>
      <c r="F67" s="388"/>
      <c r="G67" s="388"/>
      <c r="H67" s="388"/>
      <c r="I67" s="396"/>
      <c r="J67" s="396"/>
      <c r="K67" s="388"/>
      <c r="L67" s="388"/>
      <c r="M67" s="388"/>
      <c r="N67" s="396"/>
      <c r="O67" s="396"/>
      <c r="P67" s="397"/>
      <c r="Q67" s="388"/>
      <c r="R67" s="388"/>
      <c r="S67" s="388"/>
      <c r="T67" s="394"/>
      <c r="U67" s="394"/>
      <c r="V67" s="394"/>
      <c r="W67" s="421"/>
      <c r="X67" s="394"/>
      <c r="Y67" s="394"/>
      <c r="Z67" s="395"/>
      <c r="AA67" s="394"/>
      <c r="AB67" s="394"/>
      <c r="AC67" s="394"/>
      <c r="AD67" s="394"/>
      <c r="AE67" s="395"/>
    </row>
    <row r="68" spans="1:32">
      <c r="A68" s="303"/>
      <c r="B68" s="335"/>
      <c r="C68" s="396"/>
      <c r="D68" s="388"/>
      <c r="E68" s="388"/>
      <c r="F68" s="388"/>
      <c r="G68" s="388"/>
      <c r="H68" s="388"/>
      <c r="I68" s="396"/>
      <c r="J68" s="396"/>
      <c r="K68" s="388"/>
      <c r="L68" s="388"/>
      <c r="M68" s="388"/>
      <c r="N68" s="396"/>
      <c r="O68" s="396"/>
      <c r="P68" s="397"/>
      <c r="Q68" s="388"/>
      <c r="R68" s="388"/>
      <c r="S68" s="388"/>
      <c r="Z68" s="389"/>
      <c r="AE68" s="389"/>
    </row>
    <row r="69" spans="1:32" ht="13.5" thickBot="1">
      <c r="A69" s="303"/>
      <c r="B69" s="335"/>
      <c r="C69" s="396"/>
      <c r="D69" s="388"/>
      <c r="E69" s="388"/>
      <c r="F69" s="388"/>
      <c r="G69" s="388"/>
      <c r="H69" s="388"/>
      <c r="I69" s="396"/>
      <c r="J69" s="396"/>
      <c r="K69" s="388"/>
      <c r="L69" s="388"/>
      <c r="M69" s="388"/>
      <c r="N69" s="396"/>
      <c r="O69" s="396"/>
      <c r="P69" s="397"/>
      <c r="Q69" s="388"/>
      <c r="R69" s="388"/>
      <c r="S69" s="388"/>
      <c r="T69" s="355"/>
      <c r="U69" s="355"/>
      <c r="V69" s="355"/>
      <c r="W69" s="355"/>
      <c r="X69" s="355"/>
      <c r="Y69" s="355"/>
      <c r="Z69" s="420"/>
      <c r="AA69" s="355"/>
      <c r="AB69" s="355"/>
      <c r="AC69" s="355"/>
      <c r="AD69" s="355"/>
      <c r="AE69" s="420"/>
    </row>
    <row r="70" spans="1:32">
      <c r="A70" s="317"/>
      <c r="B70" s="298"/>
      <c r="C70" s="385"/>
      <c r="D70" s="386"/>
      <c r="E70" s="386"/>
      <c r="F70" s="386"/>
      <c r="G70" s="386"/>
      <c r="H70" s="386"/>
      <c r="I70" s="385"/>
      <c r="J70" s="385"/>
      <c r="K70" s="386"/>
      <c r="L70" s="386"/>
      <c r="M70" s="386"/>
      <c r="N70" s="385"/>
      <c r="O70" s="385"/>
      <c r="P70" s="387"/>
      <c r="Q70" s="388"/>
      <c r="R70" s="388"/>
      <c r="S70" s="388"/>
      <c r="T70" s="388"/>
      <c r="Z70" s="389"/>
      <c r="AE70" s="389"/>
    </row>
    <row r="71" spans="1:32">
      <c r="A71" s="303"/>
      <c r="B71" s="390"/>
      <c r="C71" s="391"/>
      <c r="D71" s="392"/>
      <c r="E71" s="392"/>
      <c r="F71" s="392"/>
      <c r="G71" s="392"/>
      <c r="H71" s="392"/>
      <c r="I71" s="391"/>
      <c r="J71" s="391"/>
      <c r="K71" s="392"/>
      <c r="L71" s="392"/>
      <c r="M71" s="392"/>
      <c r="N71" s="391"/>
      <c r="O71" s="391"/>
      <c r="P71" s="393"/>
      <c r="Q71" s="388"/>
      <c r="R71" s="388"/>
      <c r="S71" s="388"/>
      <c r="T71" s="394"/>
      <c r="U71" s="394"/>
      <c r="V71" s="394"/>
      <c r="W71" s="394"/>
      <c r="X71" s="394"/>
      <c r="Y71" s="394"/>
      <c r="Z71" s="395"/>
      <c r="AA71" s="394"/>
      <c r="AB71" s="394"/>
      <c r="AC71" s="394"/>
      <c r="AD71" s="394"/>
      <c r="AE71" s="395"/>
    </row>
    <row r="72" spans="1:32">
      <c r="A72" s="303"/>
      <c r="B72" s="335"/>
      <c r="C72" s="396"/>
      <c r="D72" s="388"/>
      <c r="E72" s="388"/>
      <c r="F72" s="388"/>
      <c r="G72" s="388"/>
      <c r="H72" s="388"/>
      <c r="I72" s="396"/>
      <c r="J72" s="396"/>
      <c r="K72" s="388"/>
      <c r="L72" s="388"/>
      <c r="M72" s="388"/>
      <c r="N72" s="396"/>
      <c r="O72" s="396"/>
      <c r="P72" s="397"/>
      <c r="Q72" s="388"/>
      <c r="R72" s="388"/>
      <c r="S72" s="388"/>
      <c r="Z72" s="389"/>
      <c r="AE72" s="389"/>
    </row>
    <row r="73" spans="1:32">
      <c r="A73" s="303"/>
      <c r="B73" s="335"/>
      <c r="C73" s="396"/>
      <c r="D73" s="388"/>
      <c r="E73" s="388"/>
      <c r="F73" s="388"/>
      <c r="G73" s="388"/>
      <c r="H73" s="388"/>
      <c r="I73" s="396"/>
      <c r="J73" s="396"/>
      <c r="K73" s="388"/>
      <c r="L73" s="388"/>
      <c r="M73" s="388"/>
      <c r="N73" s="396"/>
      <c r="O73" s="396"/>
      <c r="P73" s="397"/>
      <c r="Q73" s="388"/>
      <c r="R73" s="388"/>
      <c r="S73" s="388"/>
      <c r="T73" s="394"/>
      <c r="U73" s="394"/>
      <c r="V73" s="394"/>
      <c r="W73" s="394"/>
      <c r="X73" s="394"/>
      <c r="Y73" s="394"/>
      <c r="Z73" s="395"/>
      <c r="AA73" s="394"/>
      <c r="AB73" s="394"/>
      <c r="AC73" s="394"/>
      <c r="AD73" s="394"/>
      <c r="AE73" s="395"/>
    </row>
    <row r="74" spans="1:32">
      <c r="A74" s="303"/>
      <c r="B74" s="335"/>
      <c r="C74" s="396"/>
      <c r="D74" s="388"/>
      <c r="E74" s="388"/>
      <c r="F74" s="388"/>
      <c r="G74" s="388"/>
      <c r="H74" s="388"/>
      <c r="I74" s="396"/>
      <c r="J74" s="396"/>
      <c r="K74" s="388"/>
      <c r="L74" s="388"/>
      <c r="M74" s="388"/>
      <c r="N74" s="396"/>
      <c r="O74" s="396"/>
      <c r="P74" s="397"/>
      <c r="Q74" s="388"/>
      <c r="R74" s="388"/>
      <c r="S74" s="388"/>
      <c r="Z74" s="389"/>
      <c r="AE74" s="389"/>
    </row>
    <row r="75" spans="1:32" ht="13.5" thickBot="1">
      <c r="A75" s="303"/>
      <c r="B75" s="335"/>
      <c r="C75" s="396"/>
      <c r="D75" s="388"/>
      <c r="E75" s="388"/>
      <c r="F75" s="388"/>
      <c r="G75" s="388"/>
      <c r="H75" s="388"/>
      <c r="I75" s="396"/>
      <c r="J75" s="396"/>
      <c r="K75" s="388"/>
      <c r="L75" s="388"/>
      <c r="M75" s="388"/>
      <c r="N75" s="396"/>
      <c r="O75" s="396"/>
      <c r="P75" s="397"/>
      <c r="Q75" s="388"/>
      <c r="R75" s="388"/>
      <c r="S75" s="388"/>
      <c r="T75" s="394"/>
      <c r="U75" s="394"/>
      <c r="V75" s="394"/>
      <c r="W75" s="394"/>
      <c r="X75" s="394"/>
      <c r="Y75" s="394"/>
      <c r="Z75" s="395"/>
      <c r="AA75" s="394"/>
      <c r="AB75" s="394"/>
      <c r="AC75" s="394"/>
      <c r="AD75" s="394"/>
      <c r="AE75" s="395"/>
    </row>
    <row r="76" spans="1:32" ht="13.5" thickTop="1">
      <c r="A76" s="303"/>
      <c r="B76" s="422"/>
      <c r="C76" s="423"/>
      <c r="D76" s="424"/>
      <c r="E76" s="424"/>
      <c r="F76" s="424"/>
      <c r="G76" s="424"/>
      <c r="H76" s="424"/>
      <c r="I76" s="423"/>
      <c r="J76" s="423"/>
      <c r="K76" s="424"/>
      <c r="L76" s="424"/>
      <c r="M76" s="424"/>
      <c r="N76" s="423"/>
      <c r="O76" s="423"/>
      <c r="P76" s="425"/>
      <c r="Q76" s="402"/>
      <c r="R76" s="402"/>
      <c r="S76" s="402"/>
      <c r="T76" s="415"/>
      <c r="U76" s="415"/>
      <c r="V76" s="415"/>
      <c r="W76" s="415"/>
      <c r="X76" s="415"/>
      <c r="Y76" s="415"/>
      <c r="Z76" s="416"/>
      <c r="AA76" s="415"/>
      <c r="AB76" s="415"/>
      <c r="AC76" s="415"/>
      <c r="AD76" s="415"/>
      <c r="AE76" s="416"/>
      <c r="AF76" s="415"/>
    </row>
    <row r="77" spans="1:32" ht="13.5" thickBot="1">
      <c r="A77" s="303"/>
      <c r="B77" s="422"/>
      <c r="C77" s="423"/>
      <c r="D77" s="424"/>
      <c r="E77" s="424"/>
      <c r="F77" s="424"/>
      <c r="G77" s="424"/>
      <c r="H77" s="424"/>
      <c r="I77" s="423"/>
      <c r="J77" s="423"/>
      <c r="K77" s="424"/>
      <c r="L77" s="424"/>
      <c r="M77" s="424"/>
      <c r="N77" s="423"/>
      <c r="O77" s="423"/>
      <c r="P77" s="425"/>
      <c r="Q77" s="409"/>
      <c r="R77" s="409"/>
      <c r="S77" s="409"/>
      <c r="T77" s="417"/>
      <c r="U77" s="417"/>
      <c r="V77" s="417"/>
      <c r="W77" s="417"/>
      <c r="X77" s="417"/>
      <c r="Y77" s="417"/>
      <c r="Z77" s="418"/>
      <c r="AA77" s="417"/>
      <c r="AB77" s="417"/>
      <c r="AC77" s="417"/>
      <c r="AD77" s="417"/>
      <c r="AE77" s="418"/>
      <c r="AF77" s="419"/>
    </row>
    <row r="78" spans="1:32" ht="13.5" thickTop="1">
      <c r="A78" s="303"/>
      <c r="B78" s="335"/>
      <c r="C78" s="396"/>
      <c r="D78" s="388"/>
      <c r="E78" s="388"/>
      <c r="F78" s="388"/>
      <c r="G78" s="388"/>
      <c r="H78" s="388"/>
      <c r="I78" s="396"/>
      <c r="J78" s="396"/>
      <c r="K78" s="388"/>
      <c r="L78" s="388"/>
      <c r="M78" s="388"/>
      <c r="N78" s="396"/>
      <c r="O78" s="396"/>
      <c r="P78" s="397"/>
      <c r="Q78" s="388"/>
      <c r="R78" s="388"/>
      <c r="S78" s="388"/>
      <c r="Z78" s="389"/>
      <c r="AE78" s="389"/>
    </row>
    <row r="79" spans="1:32">
      <c r="A79" s="303"/>
      <c r="B79" s="335"/>
      <c r="C79" s="396"/>
      <c r="D79" s="388"/>
      <c r="E79" s="388"/>
      <c r="F79" s="388"/>
      <c r="G79" s="388"/>
      <c r="H79" s="388"/>
      <c r="I79" s="396"/>
      <c r="J79" s="396"/>
      <c r="K79" s="388"/>
      <c r="L79" s="388"/>
      <c r="M79" s="388"/>
      <c r="N79" s="396"/>
      <c r="O79" s="396"/>
      <c r="P79" s="397"/>
      <c r="Q79" s="388"/>
      <c r="R79" s="388"/>
      <c r="S79" s="388"/>
      <c r="T79" s="394"/>
      <c r="U79" s="394"/>
      <c r="V79" s="394"/>
      <c r="W79" s="394"/>
      <c r="X79" s="394"/>
      <c r="Y79" s="394"/>
      <c r="Z79" s="395"/>
      <c r="AA79" s="394"/>
      <c r="AB79" s="394"/>
      <c r="AC79" s="394"/>
      <c r="AD79" s="394"/>
      <c r="AE79" s="395"/>
    </row>
    <row r="80" spans="1:32">
      <c r="A80" s="303"/>
      <c r="B80" s="335"/>
      <c r="C80" s="396"/>
      <c r="D80" s="388"/>
      <c r="E80" s="388"/>
      <c r="F80" s="388"/>
      <c r="G80" s="388"/>
      <c r="H80" s="388"/>
      <c r="I80" s="396"/>
      <c r="J80" s="396"/>
      <c r="K80" s="388"/>
      <c r="L80" s="388"/>
      <c r="M80" s="388"/>
      <c r="N80" s="396"/>
      <c r="O80" s="396"/>
      <c r="P80" s="397"/>
      <c r="Q80" s="388"/>
      <c r="R80" s="388"/>
      <c r="S80" s="388"/>
      <c r="Z80" s="389"/>
      <c r="AE80" s="389"/>
    </row>
    <row r="81" spans="1:32">
      <c r="A81" s="303"/>
      <c r="B81" s="335"/>
      <c r="C81" s="396"/>
      <c r="D81" s="388"/>
      <c r="E81" s="388"/>
      <c r="F81" s="388"/>
      <c r="G81" s="388"/>
      <c r="H81" s="388"/>
      <c r="I81" s="396"/>
      <c r="J81" s="396"/>
      <c r="K81" s="388"/>
      <c r="L81" s="388"/>
      <c r="M81" s="388"/>
      <c r="N81" s="396"/>
      <c r="O81" s="396"/>
      <c r="P81" s="397"/>
      <c r="Q81" s="388"/>
      <c r="R81" s="388"/>
      <c r="S81" s="388"/>
      <c r="T81" s="394"/>
      <c r="U81" s="394"/>
      <c r="V81" s="394"/>
      <c r="W81" s="394"/>
      <c r="X81" s="394"/>
      <c r="Y81" s="394"/>
      <c r="Z81" s="395"/>
      <c r="AA81" s="394"/>
      <c r="AB81" s="394"/>
      <c r="AC81" s="394"/>
      <c r="AD81" s="394"/>
      <c r="AE81" s="395"/>
    </row>
    <row r="82" spans="1:32">
      <c r="A82" s="303"/>
      <c r="B82" s="335"/>
      <c r="C82" s="396"/>
      <c r="D82" s="388"/>
      <c r="E82" s="388"/>
      <c r="F82" s="388"/>
      <c r="G82" s="388"/>
      <c r="H82" s="388"/>
      <c r="I82" s="396"/>
      <c r="J82" s="396"/>
      <c r="K82" s="388"/>
      <c r="L82" s="388"/>
      <c r="M82" s="388"/>
      <c r="N82" s="396"/>
      <c r="O82" s="396"/>
      <c r="P82" s="397"/>
      <c r="Q82" s="388"/>
      <c r="R82" s="388"/>
      <c r="S82" s="388"/>
      <c r="Z82" s="389"/>
      <c r="AE82" s="389"/>
    </row>
    <row r="83" spans="1:32" ht="13.5" thickBot="1">
      <c r="A83" s="303"/>
      <c r="B83" s="335"/>
      <c r="C83" s="396"/>
      <c r="D83" s="388"/>
      <c r="E83" s="388"/>
      <c r="F83" s="388"/>
      <c r="G83" s="388"/>
      <c r="H83" s="388"/>
      <c r="I83" s="396"/>
      <c r="J83" s="396"/>
      <c r="K83" s="388"/>
      <c r="L83" s="388"/>
      <c r="M83" s="388"/>
      <c r="N83" s="396"/>
      <c r="O83" s="396"/>
      <c r="P83" s="397"/>
      <c r="Q83" s="388"/>
      <c r="R83" s="388"/>
      <c r="S83" s="388"/>
      <c r="T83" s="394"/>
      <c r="U83" s="394"/>
      <c r="V83" s="394"/>
      <c r="W83" s="394"/>
      <c r="X83" s="394"/>
      <c r="Y83" s="394"/>
      <c r="Z83" s="395"/>
      <c r="AA83" s="394"/>
      <c r="AB83" s="394"/>
      <c r="AC83" s="394"/>
      <c r="AD83" s="394"/>
      <c r="AE83" s="395"/>
    </row>
    <row r="84" spans="1:32" ht="13.5" thickTop="1">
      <c r="A84" s="303"/>
      <c r="B84" s="335"/>
      <c r="C84" s="396"/>
      <c r="D84" s="388"/>
      <c r="E84" s="388"/>
      <c r="F84" s="388"/>
      <c r="G84" s="388"/>
      <c r="H84" s="388"/>
      <c r="I84" s="396"/>
      <c r="J84" s="396"/>
      <c r="K84" s="388"/>
      <c r="L84" s="388"/>
      <c r="M84" s="388"/>
      <c r="N84" s="396"/>
      <c r="O84" s="396"/>
      <c r="P84" s="397"/>
      <c r="Q84" s="402"/>
      <c r="R84" s="402"/>
      <c r="S84" s="402"/>
      <c r="T84" s="415"/>
      <c r="U84" s="415"/>
      <c r="V84" s="415"/>
      <c r="W84" s="415"/>
      <c r="X84" s="415"/>
      <c r="Y84" s="415"/>
      <c r="Z84" s="416"/>
      <c r="AA84" s="415"/>
      <c r="AB84" s="415"/>
      <c r="AC84" s="415"/>
      <c r="AD84" s="415"/>
      <c r="AE84" s="416"/>
      <c r="AF84" s="415"/>
    </row>
    <row r="85" spans="1:32" ht="13.5" thickBot="1">
      <c r="A85" s="303"/>
      <c r="B85" s="335"/>
      <c r="C85" s="396"/>
      <c r="D85" s="388"/>
      <c r="E85" s="388"/>
      <c r="F85" s="388"/>
      <c r="G85" s="388"/>
      <c r="H85" s="388"/>
      <c r="I85" s="396"/>
      <c r="J85" s="396"/>
      <c r="K85" s="388"/>
      <c r="L85" s="388"/>
      <c r="M85" s="388"/>
      <c r="N85" s="396"/>
      <c r="O85" s="396"/>
      <c r="P85" s="397"/>
      <c r="Q85" s="409"/>
      <c r="R85" s="409"/>
      <c r="S85" s="409"/>
      <c r="T85" s="417"/>
      <c r="U85" s="417"/>
      <c r="V85" s="417"/>
      <c r="W85" s="417"/>
      <c r="X85" s="417"/>
      <c r="Y85" s="417"/>
      <c r="Z85" s="418"/>
      <c r="AA85" s="417"/>
      <c r="AB85" s="417"/>
      <c r="AC85" s="417"/>
      <c r="AD85" s="417"/>
      <c r="AE85" s="418"/>
      <c r="AF85" s="419"/>
    </row>
    <row r="86" spans="1:32" ht="13.5" thickTop="1">
      <c r="A86" s="303"/>
      <c r="B86" s="335"/>
      <c r="C86" s="396"/>
      <c r="D86" s="388"/>
      <c r="E86" s="388"/>
      <c r="F86" s="388"/>
      <c r="G86" s="388"/>
      <c r="H86" s="388"/>
      <c r="I86" s="396"/>
      <c r="J86" s="396"/>
      <c r="K86" s="388"/>
      <c r="L86" s="388"/>
      <c r="M86" s="388"/>
      <c r="N86" s="396"/>
      <c r="O86" s="396"/>
      <c r="P86" s="397"/>
      <c r="Q86" s="388"/>
      <c r="R86" s="388"/>
      <c r="S86" s="388"/>
      <c r="Z86" s="389"/>
      <c r="AE86" s="389"/>
    </row>
    <row r="87" spans="1:32">
      <c r="A87" s="303"/>
      <c r="B87" s="335"/>
      <c r="C87" s="396"/>
      <c r="D87" s="388"/>
      <c r="E87" s="388"/>
      <c r="F87" s="388"/>
      <c r="G87" s="388"/>
      <c r="H87" s="388"/>
      <c r="I87" s="396"/>
      <c r="J87" s="396"/>
      <c r="K87" s="388"/>
      <c r="L87" s="388"/>
      <c r="M87" s="388"/>
      <c r="N87" s="396"/>
      <c r="O87" s="396"/>
      <c r="P87" s="397"/>
      <c r="Q87" s="388"/>
      <c r="R87" s="388"/>
      <c r="S87" s="388"/>
      <c r="T87" s="394"/>
      <c r="U87" s="394"/>
      <c r="V87" s="394"/>
      <c r="W87" s="394"/>
      <c r="X87" s="394"/>
      <c r="Y87" s="394"/>
      <c r="Z87" s="395"/>
      <c r="AA87" s="394"/>
      <c r="AB87" s="394"/>
      <c r="AC87" s="394"/>
      <c r="AD87" s="394"/>
      <c r="AE87" s="395"/>
    </row>
    <row r="88" spans="1:32">
      <c r="A88" s="303"/>
      <c r="B88" s="335"/>
      <c r="C88" s="396"/>
      <c r="D88" s="388"/>
      <c r="E88" s="388"/>
      <c r="F88" s="388"/>
      <c r="G88" s="388"/>
      <c r="H88" s="388"/>
      <c r="I88" s="396"/>
      <c r="J88" s="396"/>
      <c r="K88" s="388"/>
      <c r="L88" s="388"/>
      <c r="M88" s="388"/>
      <c r="N88" s="396"/>
      <c r="O88" s="396"/>
      <c r="P88" s="397"/>
      <c r="Q88" s="388"/>
      <c r="R88" s="388"/>
      <c r="S88" s="388"/>
      <c r="Z88" s="389"/>
      <c r="AE88" s="389"/>
    </row>
    <row r="89" spans="1:32">
      <c r="A89" s="303"/>
      <c r="B89" s="335"/>
      <c r="C89" s="396"/>
      <c r="D89" s="388"/>
      <c r="E89" s="388"/>
      <c r="F89" s="388"/>
      <c r="G89" s="388"/>
      <c r="H89" s="388"/>
      <c r="I89" s="396"/>
      <c r="J89" s="396"/>
      <c r="K89" s="388"/>
      <c r="L89" s="388"/>
      <c r="M89" s="388"/>
      <c r="N89" s="396"/>
      <c r="O89" s="396"/>
      <c r="P89" s="397"/>
      <c r="Q89" s="388"/>
      <c r="R89" s="388"/>
      <c r="S89" s="388"/>
      <c r="T89" s="394"/>
      <c r="U89" s="394"/>
      <c r="V89" s="394"/>
      <c r="W89" s="394"/>
      <c r="X89" s="394"/>
      <c r="Y89" s="394"/>
      <c r="Z89" s="395"/>
      <c r="AA89" s="394"/>
      <c r="AB89" s="394"/>
      <c r="AC89" s="394"/>
      <c r="AD89" s="394"/>
      <c r="AE89" s="395"/>
    </row>
    <row r="90" spans="1:32">
      <c r="A90" s="303"/>
      <c r="B90" s="335"/>
      <c r="C90" s="396"/>
      <c r="D90" s="388"/>
      <c r="E90" s="388"/>
      <c r="F90" s="388"/>
      <c r="G90" s="388"/>
      <c r="H90" s="388"/>
      <c r="I90" s="396"/>
      <c r="J90" s="396"/>
      <c r="K90" s="388"/>
      <c r="L90" s="388"/>
      <c r="M90" s="388"/>
      <c r="N90" s="396"/>
      <c r="O90" s="396"/>
      <c r="P90" s="397"/>
      <c r="Q90" s="388"/>
      <c r="R90" s="388"/>
      <c r="S90" s="388"/>
      <c r="Z90" s="389"/>
      <c r="AE90" s="389"/>
    </row>
    <row r="91" spans="1:32" ht="13.5" thickBot="1">
      <c r="A91" s="303"/>
      <c r="B91" s="335"/>
      <c r="C91" s="396"/>
      <c r="D91" s="388"/>
      <c r="E91" s="388"/>
      <c r="F91" s="388"/>
      <c r="G91" s="388"/>
      <c r="H91" s="388"/>
      <c r="I91" s="396"/>
      <c r="J91" s="396"/>
      <c r="K91" s="388"/>
      <c r="L91" s="388"/>
      <c r="M91" s="388"/>
      <c r="N91" s="396"/>
      <c r="O91" s="396"/>
      <c r="P91" s="397"/>
      <c r="Q91" s="388"/>
      <c r="R91" s="388"/>
      <c r="S91" s="388"/>
      <c r="T91" s="394"/>
      <c r="U91" s="394"/>
      <c r="V91" s="394"/>
      <c r="W91" s="394"/>
      <c r="X91" s="394"/>
      <c r="Y91" s="394"/>
      <c r="Z91" s="395"/>
      <c r="AA91" s="394"/>
      <c r="AB91" s="394"/>
      <c r="AC91" s="394"/>
      <c r="AD91" s="394"/>
      <c r="AE91" s="395"/>
    </row>
    <row r="92" spans="1:32" ht="13.5" thickTop="1">
      <c r="A92" s="303"/>
      <c r="B92" s="335"/>
      <c r="C92" s="396"/>
      <c r="D92" s="388"/>
      <c r="E92" s="388"/>
      <c r="F92" s="388"/>
      <c r="G92" s="388"/>
      <c r="H92" s="388"/>
      <c r="I92" s="396"/>
      <c r="J92" s="396"/>
      <c r="K92" s="388"/>
      <c r="L92" s="388"/>
      <c r="M92" s="388"/>
      <c r="N92" s="396"/>
      <c r="O92" s="396"/>
      <c r="P92" s="397"/>
      <c r="Q92" s="402"/>
      <c r="R92" s="402"/>
      <c r="S92" s="402"/>
      <c r="T92" s="415"/>
      <c r="U92" s="415"/>
      <c r="V92" s="415"/>
      <c r="W92" s="415"/>
      <c r="X92" s="415"/>
      <c r="Y92" s="415"/>
      <c r="Z92" s="416"/>
      <c r="AA92" s="415"/>
      <c r="AB92" s="415"/>
      <c r="AC92" s="415"/>
      <c r="AD92" s="415"/>
      <c r="AE92" s="416"/>
      <c r="AF92" s="415"/>
    </row>
    <row r="93" spans="1:32" ht="13.5" thickBot="1">
      <c r="A93" s="303"/>
      <c r="B93" s="335"/>
      <c r="C93" s="396"/>
      <c r="D93" s="388"/>
      <c r="E93" s="388"/>
      <c r="F93" s="388"/>
      <c r="G93" s="388"/>
      <c r="H93" s="388"/>
      <c r="I93" s="396"/>
      <c r="J93" s="396"/>
      <c r="K93" s="388"/>
      <c r="L93" s="388"/>
      <c r="M93" s="388"/>
      <c r="N93" s="396"/>
      <c r="O93" s="396"/>
      <c r="P93" s="397"/>
      <c r="Q93" s="409"/>
      <c r="R93" s="409"/>
      <c r="S93" s="409"/>
      <c r="T93" s="417"/>
      <c r="U93" s="417"/>
      <c r="V93" s="417"/>
      <c r="W93" s="417"/>
      <c r="X93" s="417"/>
      <c r="Y93" s="417"/>
      <c r="Z93" s="418"/>
      <c r="AA93" s="417"/>
      <c r="AB93" s="417"/>
      <c r="AC93" s="417"/>
      <c r="AD93" s="417"/>
      <c r="AE93" s="418"/>
      <c r="AF93" s="419"/>
    </row>
    <row r="94" spans="1:32" ht="13.5" thickTop="1">
      <c r="A94" s="303"/>
      <c r="B94" s="335"/>
      <c r="C94" s="396"/>
      <c r="D94" s="388"/>
      <c r="E94" s="388"/>
      <c r="F94" s="388"/>
      <c r="G94" s="388"/>
      <c r="H94" s="388"/>
      <c r="I94" s="396"/>
      <c r="J94" s="396"/>
      <c r="K94" s="388"/>
      <c r="L94" s="388"/>
      <c r="M94" s="388"/>
      <c r="N94" s="396"/>
      <c r="O94" s="396"/>
      <c r="P94" s="397"/>
      <c r="Q94" s="388"/>
      <c r="R94" s="388"/>
      <c r="S94" s="388"/>
      <c r="Z94" s="389"/>
      <c r="AE94" s="389"/>
    </row>
    <row r="95" spans="1:32">
      <c r="A95" s="303"/>
      <c r="B95" s="335"/>
      <c r="C95" s="396"/>
      <c r="D95" s="388"/>
      <c r="E95" s="388"/>
      <c r="F95" s="388"/>
      <c r="G95" s="388"/>
      <c r="H95" s="388"/>
      <c r="I95" s="396"/>
      <c r="J95" s="396"/>
      <c r="K95" s="388"/>
      <c r="L95" s="388"/>
      <c r="M95" s="388"/>
      <c r="N95" s="396"/>
      <c r="O95" s="396"/>
      <c r="P95" s="397"/>
      <c r="Q95" s="388"/>
      <c r="R95" s="388"/>
      <c r="S95" s="388"/>
      <c r="T95" s="394"/>
      <c r="U95" s="394"/>
      <c r="V95" s="394"/>
      <c r="W95" s="394"/>
      <c r="X95" s="394"/>
      <c r="Y95" s="394"/>
      <c r="Z95" s="395"/>
      <c r="AA95" s="394"/>
      <c r="AB95" s="394"/>
      <c r="AC95" s="394"/>
      <c r="AD95" s="394"/>
      <c r="AE95" s="395"/>
    </row>
    <row r="96" spans="1:32">
      <c r="A96" s="303"/>
      <c r="B96" s="335"/>
      <c r="C96" s="396"/>
      <c r="D96" s="388"/>
      <c r="E96" s="388"/>
      <c r="F96" s="388"/>
      <c r="G96" s="388"/>
      <c r="H96" s="388"/>
      <c r="I96" s="396"/>
      <c r="J96" s="396"/>
      <c r="K96" s="388"/>
      <c r="L96" s="388"/>
      <c r="M96" s="388"/>
      <c r="N96" s="396"/>
      <c r="O96" s="396"/>
      <c r="P96" s="397"/>
      <c r="Q96" s="388"/>
      <c r="R96" s="388"/>
      <c r="S96" s="388"/>
      <c r="Z96" s="389"/>
      <c r="AE96" s="389"/>
    </row>
    <row r="97" spans="1:32">
      <c r="A97" s="303"/>
      <c r="B97" s="335"/>
      <c r="C97" s="396"/>
      <c r="D97" s="388"/>
      <c r="E97" s="388"/>
      <c r="F97" s="388"/>
      <c r="G97" s="388"/>
      <c r="H97" s="388"/>
      <c r="I97" s="396"/>
      <c r="J97" s="396"/>
      <c r="K97" s="388"/>
      <c r="L97" s="388"/>
      <c r="M97" s="388"/>
      <c r="N97" s="396"/>
      <c r="O97" s="396"/>
      <c r="P97" s="397"/>
      <c r="Q97" s="388"/>
      <c r="R97" s="388"/>
      <c r="S97" s="388"/>
      <c r="T97" s="394"/>
      <c r="U97" s="394"/>
      <c r="V97" s="394"/>
      <c r="W97" s="394"/>
      <c r="X97" s="394"/>
      <c r="Y97" s="394"/>
      <c r="Z97" s="395"/>
      <c r="AA97" s="394"/>
      <c r="AB97" s="394"/>
      <c r="AC97" s="394"/>
      <c r="AD97" s="394"/>
      <c r="AE97" s="395"/>
    </row>
    <row r="98" spans="1:32">
      <c r="A98" s="303"/>
      <c r="B98" s="335"/>
      <c r="C98" s="396"/>
      <c r="D98" s="388"/>
      <c r="E98" s="388"/>
      <c r="F98" s="388"/>
      <c r="G98" s="388"/>
      <c r="H98" s="388"/>
      <c r="I98" s="396"/>
      <c r="J98" s="396"/>
      <c r="K98" s="388"/>
      <c r="L98" s="388"/>
      <c r="M98" s="388"/>
      <c r="N98" s="396"/>
      <c r="O98" s="396"/>
      <c r="P98" s="397"/>
      <c r="Q98" s="388"/>
      <c r="R98" s="388"/>
      <c r="S98" s="388"/>
      <c r="Z98" s="389"/>
      <c r="AE98" s="389"/>
    </row>
    <row r="99" spans="1:32">
      <c r="A99" s="303"/>
      <c r="B99" s="335"/>
      <c r="C99" s="396"/>
      <c r="D99" s="388"/>
      <c r="E99" s="388"/>
      <c r="F99" s="388"/>
      <c r="G99" s="388"/>
      <c r="H99" s="388"/>
      <c r="I99" s="396"/>
      <c r="J99" s="396"/>
      <c r="K99" s="388"/>
      <c r="L99" s="388"/>
      <c r="M99" s="388"/>
      <c r="N99" s="396"/>
      <c r="O99" s="396"/>
      <c r="P99" s="397"/>
      <c r="Q99" s="388"/>
      <c r="R99" s="388"/>
      <c r="S99" s="388"/>
      <c r="T99" s="394"/>
      <c r="U99" s="394"/>
      <c r="V99" s="394"/>
      <c r="W99" s="394"/>
      <c r="X99" s="394"/>
      <c r="Y99" s="394"/>
      <c r="Z99" s="395"/>
      <c r="AA99" s="394"/>
      <c r="AB99" s="394"/>
      <c r="AC99" s="394"/>
      <c r="AD99" s="394"/>
      <c r="AE99" s="395"/>
    </row>
    <row r="100" spans="1:32">
      <c r="A100" s="303"/>
      <c r="B100" s="335"/>
      <c r="C100" s="396"/>
      <c r="D100" s="388"/>
      <c r="E100" s="388"/>
      <c r="F100" s="388"/>
      <c r="G100" s="388"/>
      <c r="H100" s="388"/>
      <c r="I100" s="396"/>
      <c r="J100" s="396"/>
      <c r="K100" s="388"/>
      <c r="L100" s="388"/>
      <c r="M100" s="388"/>
      <c r="N100" s="396"/>
      <c r="O100" s="396"/>
      <c r="P100" s="397"/>
      <c r="Q100" s="388"/>
      <c r="R100" s="388"/>
      <c r="S100" s="388"/>
      <c r="Z100" s="389"/>
      <c r="AE100" s="389"/>
    </row>
    <row r="101" spans="1:32" ht="13.5" thickBot="1">
      <c r="A101" s="303"/>
      <c r="B101" s="335"/>
      <c r="C101" s="396"/>
      <c r="D101" s="388"/>
      <c r="E101" s="388"/>
      <c r="F101" s="388"/>
      <c r="G101" s="388"/>
      <c r="H101" s="388"/>
      <c r="I101" s="396"/>
      <c r="J101" s="396"/>
      <c r="K101" s="388"/>
      <c r="L101" s="388"/>
      <c r="M101" s="388"/>
      <c r="N101" s="396"/>
      <c r="O101" s="396"/>
      <c r="P101" s="397"/>
      <c r="Q101" s="388"/>
      <c r="R101" s="388"/>
      <c r="S101" s="388"/>
      <c r="T101" s="355"/>
      <c r="U101" s="355"/>
      <c r="V101" s="355"/>
      <c r="W101" s="355"/>
      <c r="X101" s="355"/>
      <c r="Y101" s="355"/>
      <c r="Z101" s="420"/>
      <c r="AA101" s="355"/>
      <c r="AB101" s="355"/>
      <c r="AC101" s="355"/>
      <c r="AD101" s="355"/>
      <c r="AE101" s="420"/>
    </row>
    <row r="102" spans="1:32">
      <c r="A102" s="317"/>
      <c r="B102" s="298"/>
      <c r="C102" s="385"/>
      <c r="D102" s="386"/>
      <c r="E102" s="386"/>
      <c r="F102" s="386"/>
      <c r="G102" s="386"/>
      <c r="H102" s="386"/>
      <c r="I102" s="385"/>
      <c r="J102" s="385"/>
      <c r="K102" s="386"/>
      <c r="L102" s="386"/>
      <c r="M102" s="386"/>
      <c r="N102" s="385"/>
      <c r="O102" s="385"/>
      <c r="P102" s="387"/>
      <c r="Q102" s="388"/>
      <c r="R102" s="388"/>
      <c r="S102" s="388"/>
      <c r="T102" s="388"/>
      <c r="Z102" s="389"/>
      <c r="AE102" s="389"/>
    </row>
    <row r="103" spans="1:32">
      <c r="A103" s="303"/>
      <c r="B103" s="390"/>
      <c r="C103" s="391"/>
      <c r="D103" s="392"/>
      <c r="E103" s="392"/>
      <c r="F103" s="392"/>
      <c r="G103" s="392"/>
      <c r="H103" s="392"/>
      <c r="I103" s="391"/>
      <c r="J103" s="391"/>
      <c r="K103" s="392"/>
      <c r="L103" s="392"/>
      <c r="M103" s="392"/>
      <c r="N103" s="391"/>
      <c r="O103" s="391"/>
      <c r="P103" s="393"/>
      <c r="Q103" s="388"/>
      <c r="R103" s="388"/>
      <c r="S103" s="388"/>
      <c r="T103" s="394"/>
      <c r="U103" s="394"/>
      <c r="V103" s="394"/>
      <c r="W103" s="394"/>
      <c r="X103" s="394"/>
      <c r="Y103" s="394"/>
      <c r="Z103" s="395"/>
      <c r="AA103" s="394"/>
      <c r="AB103" s="394"/>
      <c r="AC103" s="394"/>
      <c r="AD103" s="394"/>
      <c r="AE103" s="395"/>
    </row>
    <row r="104" spans="1:32">
      <c r="A104" s="303"/>
      <c r="B104" s="335"/>
      <c r="C104" s="396"/>
      <c r="D104" s="388"/>
      <c r="E104" s="388"/>
      <c r="F104" s="388"/>
      <c r="G104" s="388"/>
      <c r="H104" s="388"/>
      <c r="I104" s="396"/>
      <c r="J104" s="396"/>
      <c r="K104" s="388"/>
      <c r="L104" s="388"/>
      <c r="M104" s="388"/>
      <c r="N104" s="396"/>
      <c r="O104" s="396"/>
      <c r="P104" s="397"/>
      <c r="Q104" s="388"/>
      <c r="R104" s="388"/>
      <c r="S104" s="388"/>
      <c r="Z104" s="389"/>
      <c r="AE104" s="389"/>
    </row>
    <row r="105" spans="1:32">
      <c r="A105" s="303"/>
      <c r="B105" s="335"/>
      <c r="C105" s="396"/>
      <c r="D105" s="388"/>
      <c r="E105" s="388"/>
      <c r="F105" s="388"/>
      <c r="G105" s="388"/>
      <c r="H105" s="388"/>
      <c r="I105" s="396"/>
      <c r="J105" s="396"/>
      <c r="K105" s="388"/>
      <c r="L105" s="388"/>
      <c r="M105" s="388"/>
      <c r="N105" s="396"/>
      <c r="O105" s="396"/>
      <c r="P105" s="397"/>
      <c r="Q105" s="388"/>
      <c r="R105" s="388"/>
      <c r="S105" s="388"/>
      <c r="T105" s="394"/>
      <c r="U105" s="394"/>
      <c r="V105" s="394"/>
      <c r="W105" s="394"/>
      <c r="X105" s="394"/>
      <c r="Y105" s="394"/>
      <c r="Z105" s="395"/>
      <c r="AA105" s="394"/>
      <c r="AB105" s="394"/>
      <c r="AC105" s="394"/>
      <c r="AD105" s="394"/>
      <c r="AE105" s="395"/>
    </row>
    <row r="106" spans="1:32">
      <c r="A106" s="303"/>
      <c r="B106" s="335"/>
      <c r="C106" s="396"/>
      <c r="D106" s="388"/>
      <c r="E106" s="388"/>
      <c r="F106" s="388"/>
      <c r="G106" s="388"/>
      <c r="H106" s="388"/>
      <c r="I106" s="396"/>
      <c r="J106" s="396"/>
      <c r="K106" s="388"/>
      <c r="L106" s="388"/>
      <c r="M106" s="388"/>
      <c r="N106" s="396"/>
      <c r="O106" s="396"/>
      <c r="P106" s="397"/>
      <c r="Q106" s="388"/>
      <c r="R106" s="388"/>
      <c r="S106" s="388"/>
      <c r="Z106" s="389"/>
      <c r="AE106" s="389"/>
    </row>
    <row r="107" spans="1:32" ht="13.5" thickBot="1">
      <c r="A107" s="303"/>
      <c r="B107" s="335"/>
      <c r="C107" s="396"/>
      <c r="D107" s="388"/>
      <c r="E107" s="388"/>
      <c r="F107" s="388"/>
      <c r="G107" s="388"/>
      <c r="H107" s="388"/>
      <c r="I107" s="396"/>
      <c r="J107" s="396"/>
      <c r="K107" s="388"/>
      <c r="L107" s="388"/>
      <c r="M107" s="388"/>
      <c r="N107" s="396"/>
      <c r="O107" s="396"/>
      <c r="P107" s="397"/>
      <c r="Q107" s="388"/>
      <c r="R107" s="388"/>
      <c r="S107" s="388"/>
      <c r="T107" s="394"/>
      <c r="U107" s="394"/>
      <c r="V107" s="394"/>
      <c r="W107" s="394"/>
      <c r="X107" s="394"/>
      <c r="Y107" s="394"/>
      <c r="Z107" s="395"/>
      <c r="AA107" s="394"/>
      <c r="AB107" s="394"/>
      <c r="AC107" s="394"/>
      <c r="AD107" s="394"/>
      <c r="AE107" s="395"/>
    </row>
    <row r="108" spans="1:32" ht="13.5" thickTop="1">
      <c r="A108" s="303"/>
      <c r="B108" s="422"/>
      <c r="C108" s="423"/>
      <c r="D108" s="424"/>
      <c r="E108" s="424"/>
      <c r="F108" s="424"/>
      <c r="G108" s="424"/>
      <c r="H108" s="424"/>
      <c r="I108" s="423"/>
      <c r="J108" s="423"/>
      <c r="K108" s="424"/>
      <c r="L108" s="424"/>
      <c r="M108" s="424"/>
      <c r="N108" s="423"/>
      <c r="O108" s="423"/>
      <c r="P108" s="425"/>
      <c r="Q108" s="402"/>
      <c r="R108" s="402"/>
      <c r="S108" s="402"/>
      <c r="T108" s="415"/>
      <c r="U108" s="415"/>
      <c r="V108" s="415"/>
      <c r="W108" s="415"/>
      <c r="X108" s="415"/>
      <c r="Y108" s="415"/>
      <c r="Z108" s="416"/>
      <c r="AA108" s="415"/>
      <c r="AB108" s="415"/>
      <c r="AC108" s="415"/>
      <c r="AD108" s="415"/>
      <c r="AE108" s="416"/>
      <c r="AF108" s="415"/>
    </row>
    <row r="109" spans="1:32" ht="13.5" thickBot="1">
      <c r="A109" s="303"/>
      <c r="B109" s="422"/>
      <c r="C109" s="423"/>
      <c r="D109" s="424"/>
      <c r="E109" s="424"/>
      <c r="F109" s="424"/>
      <c r="G109" s="424"/>
      <c r="H109" s="424"/>
      <c r="I109" s="423"/>
      <c r="J109" s="423"/>
      <c r="K109" s="424"/>
      <c r="L109" s="424"/>
      <c r="M109" s="424"/>
      <c r="N109" s="423"/>
      <c r="O109" s="423"/>
      <c r="P109" s="425"/>
      <c r="Q109" s="409"/>
      <c r="R109" s="409"/>
      <c r="S109" s="409"/>
      <c r="T109" s="417"/>
      <c r="U109" s="417"/>
      <c r="V109" s="417"/>
      <c r="W109" s="417"/>
      <c r="X109" s="417"/>
      <c r="Y109" s="417"/>
      <c r="Z109" s="418"/>
      <c r="AA109" s="417"/>
      <c r="AB109" s="417"/>
      <c r="AC109" s="417"/>
      <c r="AD109" s="417"/>
      <c r="AE109" s="418"/>
      <c r="AF109" s="419"/>
    </row>
    <row r="110" spans="1:32" ht="13.5" thickTop="1">
      <c r="A110" s="303"/>
      <c r="B110" s="335"/>
      <c r="C110" s="396"/>
      <c r="D110" s="388"/>
      <c r="E110" s="388"/>
      <c r="F110" s="388"/>
      <c r="G110" s="388"/>
      <c r="H110" s="388"/>
      <c r="I110" s="396"/>
      <c r="J110" s="396"/>
      <c r="K110" s="388"/>
      <c r="L110" s="388"/>
      <c r="M110" s="388"/>
      <c r="N110" s="396"/>
      <c r="O110" s="396"/>
      <c r="P110" s="397"/>
      <c r="Q110" s="388"/>
      <c r="R110" s="388"/>
      <c r="S110" s="388"/>
      <c r="Z110" s="389"/>
      <c r="AE110" s="389"/>
    </row>
    <row r="111" spans="1:32">
      <c r="A111" s="303"/>
      <c r="B111" s="335"/>
      <c r="C111" s="396"/>
      <c r="D111" s="388"/>
      <c r="E111" s="388"/>
      <c r="F111" s="388"/>
      <c r="G111" s="388"/>
      <c r="H111" s="388"/>
      <c r="I111" s="396"/>
      <c r="J111" s="396"/>
      <c r="K111" s="388"/>
      <c r="L111" s="388"/>
      <c r="M111" s="388"/>
      <c r="N111" s="396"/>
      <c r="O111" s="396"/>
      <c r="P111" s="397"/>
      <c r="Q111" s="388"/>
      <c r="R111" s="388"/>
      <c r="S111" s="388"/>
      <c r="T111" s="394"/>
      <c r="U111" s="394"/>
      <c r="V111" s="394"/>
      <c r="W111" s="394"/>
      <c r="X111" s="394"/>
      <c r="Y111" s="394"/>
      <c r="Z111" s="395"/>
      <c r="AA111" s="394"/>
      <c r="AB111" s="394"/>
      <c r="AC111" s="394"/>
      <c r="AD111" s="394"/>
      <c r="AE111" s="395"/>
    </row>
    <row r="112" spans="1:32">
      <c r="A112" s="303"/>
      <c r="B112" s="335"/>
      <c r="C112" s="396"/>
      <c r="D112" s="388"/>
      <c r="E112" s="388"/>
      <c r="F112" s="388"/>
      <c r="G112" s="388"/>
      <c r="H112" s="388"/>
      <c r="I112" s="396"/>
      <c r="J112" s="396"/>
      <c r="K112" s="388"/>
      <c r="L112" s="388"/>
      <c r="M112" s="388"/>
      <c r="N112" s="396"/>
      <c r="O112" s="396"/>
      <c r="P112" s="397"/>
      <c r="Q112" s="388"/>
      <c r="R112" s="388"/>
      <c r="S112" s="388"/>
      <c r="Z112" s="389"/>
      <c r="AE112" s="389"/>
    </row>
    <row r="113" spans="1:32">
      <c r="A113" s="303"/>
      <c r="B113" s="335"/>
      <c r="C113" s="396"/>
      <c r="D113" s="388"/>
      <c r="E113" s="388"/>
      <c r="F113" s="388"/>
      <c r="G113" s="388"/>
      <c r="H113" s="388"/>
      <c r="I113" s="396"/>
      <c r="J113" s="396"/>
      <c r="K113" s="388"/>
      <c r="L113" s="388"/>
      <c r="M113" s="388"/>
      <c r="N113" s="396"/>
      <c r="O113" s="396"/>
      <c r="P113" s="397"/>
      <c r="Q113" s="388"/>
      <c r="R113" s="388"/>
      <c r="S113" s="388"/>
      <c r="T113" s="394"/>
      <c r="U113" s="394"/>
      <c r="V113" s="394"/>
      <c r="W113" s="394"/>
      <c r="X113" s="394"/>
      <c r="Y113" s="394"/>
      <c r="Z113" s="395"/>
      <c r="AA113" s="394"/>
      <c r="AB113" s="394"/>
      <c r="AC113" s="394"/>
      <c r="AD113" s="394"/>
      <c r="AE113" s="395"/>
    </row>
    <row r="114" spans="1:32">
      <c r="A114" s="303"/>
      <c r="B114" s="335"/>
      <c r="C114" s="396"/>
      <c r="D114" s="388"/>
      <c r="E114" s="388"/>
      <c r="F114" s="388"/>
      <c r="G114" s="388"/>
      <c r="H114" s="388"/>
      <c r="I114" s="396"/>
      <c r="J114" s="396"/>
      <c r="K114" s="388"/>
      <c r="L114" s="388"/>
      <c r="M114" s="388"/>
      <c r="N114" s="396"/>
      <c r="O114" s="396"/>
      <c r="P114" s="397"/>
      <c r="Q114" s="388"/>
      <c r="R114" s="388"/>
      <c r="S114" s="388"/>
      <c r="Z114" s="389"/>
      <c r="AE114" s="389"/>
    </row>
    <row r="115" spans="1:32" ht="13.5" thickBot="1">
      <c r="A115" s="303"/>
      <c r="B115" s="335"/>
      <c r="C115" s="396"/>
      <c r="D115" s="388"/>
      <c r="E115" s="388"/>
      <c r="F115" s="388"/>
      <c r="G115" s="388"/>
      <c r="H115" s="388"/>
      <c r="I115" s="396"/>
      <c r="J115" s="396"/>
      <c r="K115" s="388"/>
      <c r="L115" s="388"/>
      <c r="M115" s="388"/>
      <c r="N115" s="396"/>
      <c r="O115" s="396"/>
      <c r="P115" s="397"/>
      <c r="Q115" s="388"/>
      <c r="R115" s="388"/>
      <c r="S115" s="388"/>
      <c r="T115" s="421"/>
      <c r="U115" s="394"/>
      <c r="V115" s="421"/>
      <c r="W115" s="394"/>
      <c r="X115" s="394"/>
      <c r="Y115" s="394"/>
      <c r="Z115" s="426"/>
      <c r="AA115" s="421"/>
      <c r="AB115" s="394"/>
      <c r="AC115" s="394"/>
      <c r="AD115" s="394"/>
      <c r="AE115" s="427"/>
      <c r="AF115" s="357"/>
    </row>
    <row r="116" spans="1:32" ht="13.5" thickTop="1">
      <c r="A116" s="303"/>
      <c r="B116" s="335"/>
      <c r="C116" s="396"/>
      <c r="D116" s="388"/>
      <c r="E116" s="388"/>
      <c r="F116" s="388"/>
      <c r="G116" s="388"/>
      <c r="H116" s="388"/>
      <c r="I116" s="396"/>
      <c r="J116" s="396"/>
      <c r="K116" s="388"/>
      <c r="L116" s="388"/>
      <c r="M116" s="388"/>
      <c r="N116" s="396"/>
      <c r="O116" s="396"/>
      <c r="P116" s="397"/>
      <c r="Q116" s="402"/>
      <c r="R116" s="402"/>
      <c r="S116" s="402"/>
      <c r="T116" s="415"/>
      <c r="U116" s="415"/>
      <c r="V116" s="415"/>
      <c r="W116" s="415"/>
      <c r="X116" s="415"/>
      <c r="Y116" s="415"/>
      <c r="Z116" s="416"/>
      <c r="AA116" s="415"/>
      <c r="AB116" s="415"/>
      <c r="AC116" s="415"/>
      <c r="AD116" s="415"/>
      <c r="AE116" s="416"/>
      <c r="AF116" s="415"/>
    </row>
    <row r="117" spans="1:32" ht="13.5" thickBot="1">
      <c r="A117" s="303"/>
      <c r="B117" s="335"/>
      <c r="C117" s="396"/>
      <c r="D117" s="388"/>
      <c r="E117" s="388"/>
      <c r="F117" s="388"/>
      <c r="G117" s="388"/>
      <c r="H117" s="388"/>
      <c r="I117" s="396"/>
      <c r="J117" s="396"/>
      <c r="K117" s="388"/>
      <c r="L117" s="388"/>
      <c r="M117" s="388"/>
      <c r="N117" s="396"/>
      <c r="O117" s="396"/>
      <c r="P117" s="397"/>
      <c r="Q117" s="409"/>
      <c r="R117" s="409"/>
      <c r="S117" s="409"/>
      <c r="T117" s="417"/>
      <c r="U117" s="417"/>
      <c r="V117" s="417"/>
      <c r="W117" s="417"/>
      <c r="X117" s="417"/>
      <c r="Y117" s="417"/>
      <c r="Z117" s="418"/>
      <c r="AA117" s="417"/>
      <c r="AB117" s="417"/>
      <c r="AC117" s="417"/>
      <c r="AD117" s="417"/>
      <c r="AE117" s="418"/>
      <c r="AF117" s="419"/>
    </row>
    <row r="118" spans="1:32" ht="13.5" thickTop="1">
      <c r="A118" s="303"/>
      <c r="B118" s="335"/>
      <c r="C118" s="396"/>
      <c r="D118" s="388"/>
      <c r="E118" s="388"/>
      <c r="F118" s="388"/>
      <c r="G118" s="388"/>
      <c r="H118" s="388"/>
      <c r="I118" s="396"/>
      <c r="J118" s="396"/>
      <c r="K118" s="388"/>
      <c r="L118" s="388"/>
      <c r="M118" s="388"/>
      <c r="N118" s="396"/>
      <c r="O118" s="396"/>
      <c r="P118" s="397"/>
      <c r="Q118" s="388"/>
      <c r="R118" s="388"/>
      <c r="S118" s="388"/>
      <c r="Z118" s="389"/>
      <c r="AE118" s="389"/>
    </row>
    <row r="119" spans="1:32">
      <c r="A119" s="303"/>
      <c r="B119" s="335"/>
      <c r="C119" s="396"/>
      <c r="D119" s="388"/>
      <c r="E119" s="388"/>
      <c r="F119" s="388"/>
      <c r="G119" s="388"/>
      <c r="H119" s="388"/>
      <c r="I119" s="396"/>
      <c r="J119" s="396"/>
      <c r="K119" s="388"/>
      <c r="L119" s="388"/>
      <c r="M119" s="388"/>
      <c r="N119" s="396"/>
      <c r="O119" s="396"/>
      <c r="P119" s="397"/>
      <c r="Q119" s="388"/>
      <c r="R119" s="388"/>
      <c r="S119" s="388"/>
      <c r="T119" s="394"/>
      <c r="U119" s="394"/>
      <c r="V119" s="394"/>
      <c r="W119" s="394"/>
      <c r="X119" s="394"/>
      <c r="Y119" s="394"/>
      <c r="Z119" s="395"/>
      <c r="AA119" s="394"/>
      <c r="AB119" s="394"/>
      <c r="AC119" s="394"/>
      <c r="AD119" s="394"/>
      <c r="AE119" s="395"/>
    </row>
    <row r="120" spans="1:32">
      <c r="A120" s="303"/>
      <c r="B120" s="335"/>
      <c r="C120" s="396"/>
      <c r="D120" s="388"/>
      <c r="E120" s="388"/>
      <c r="F120" s="388"/>
      <c r="G120" s="388"/>
      <c r="H120" s="388"/>
      <c r="I120" s="396"/>
      <c r="J120" s="396"/>
      <c r="K120" s="388"/>
      <c r="L120" s="388"/>
      <c r="M120" s="388"/>
      <c r="N120" s="396"/>
      <c r="O120" s="396"/>
      <c r="P120" s="397"/>
      <c r="Q120" s="388"/>
      <c r="R120" s="388"/>
      <c r="S120" s="388"/>
      <c r="Z120" s="389"/>
      <c r="AE120" s="389"/>
    </row>
    <row r="121" spans="1:32">
      <c r="A121" s="303"/>
      <c r="B121" s="335"/>
      <c r="C121" s="396"/>
      <c r="D121" s="388"/>
      <c r="E121" s="388"/>
      <c r="F121" s="388"/>
      <c r="G121" s="388"/>
      <c r="H121" s="388"/>
      <c r="I121" s="396"/>
      <c r="J121" s="396"/>
      <c r="K121" s="388"/>
      <c r="L121" s="388"/>
      <c r="M121" s="388"/>
      <c r="N121" s="396"/>
      <c r="O121" s="396"/>
      <c r="P121" s="397"/>
      <c r="Q121" s="388"/>
      <c r="R121" s="388"/>
      <c r="S121" s="388"/>
      <c r="T121" s="394"/>
      <c r="U121" s="394"/>
      <c r="V121" s="394"/>
      <c r="W121" s="394"/>
      <c r="X121" s="394"/>
      <c r="Y121" s="421"/>
      <c r="Z121" s="395"/>
      <c r="AA121" s="394"/>
      <c r="AB121" s="394"/>
      <c r="AC121" s="394"/>
      <c r="AD121" s="394"/>
      <c r="AE121" s="395"/>
    </row>
    <row r="122" spans="1:32">
      <c r="A122" s="303"/>
      <c r="B122" s="335"/>
      <c r="C122" s="396"/>
      <c r="D122" s="388"/>
      <c r="E122" s="388"/>
      <c r="F122" s="388"/>
      <c r="G122" s="388"/>
      <c r="H122" s="388"/>
      <c r="I122" s="396"/>
      <c r="J122" s="396"/>
      <c r="K122" s="388"/>
      <c r="L122" s="388"/>
      <c r="M122" s="388"/>
      <c r="N122" s="396"/>
      <c r="O122" s="396"/>
      <c r="P122" s="397"/>
      <c r="Q122" s="388"/>
      <c r="R122" s="388"/>
      <c r="S122" s="388"/>
      <c r="Z122" s="389"/>
      <c r="AE122" s="389"/>
    </row>
    <row r="123" spans="1:32" ht="13.5" thickBot="1">
      <c r="A123" s="303"/>
      <c r="B123" s="335"/>
      <c r="C123" s="396"/>
      <c r="D123" s="388"/>
      <c r="E123" s="388"/>
      <c r="F123" s="388"/>
      <c r="G123" s="388"/>
      <c r="H123" s="388"/>
      <c r="I123" s="396"/>
      <c r="J123" s="396"/>
      <c r="K123" s="388"/>
      <c r="L123" s="388"/>
      <c r="M123" s="388"/>
      <c r="N123" s="396"/>
      <c r="O123" s="396"/>
      <c r="P123" s="397"/>
      <c r="Q123" s="388"/>
      <c r="R123" s="388"/>
      <c r="S123" s="388"/>
      <c r="T123" s="394"/>
      <c r="U123" s="394"/>
      <c r="V123" s="421"/>
      <c r="W123" s="394"/>
      <c r="X123" s="394"/>
      <c r="Y123" s="394"/>
      <c r="Z123" s="395"/>
      <c r="AA123" s="394"/>
      <c r="AB123" s="394"/>
      <c r="AC123" s="394"/>
      <c r="AD123" s="394"/>
      <c r="AE123" s="395"/>
    </row>
    <row r="124" spans="1:32" ht="13.5" thickTop="1">
      <c r="A124" s="303"/>
      <c r="B124" s="335"/>
      <c r="C124" s="396"/>
      <c r="D124" s="388"/>
      <c r="E124" s="388"/>
      <c r="F124" s="388"/>
      <c r="G124" s="388"/>
      <c r="H124" s="388"/>
      <c r="I124" s="396"/>
      <c r="J124" s="396"/>
      <c r="K124" s="388"/>
      <c r="L124" s="388"/>
      <c r="M124" s="388"/>
      <c r="N124" s="396"/>
      <c r="O124" s="396"/>
      <c r="P124" s="397"/>
      <c r="Q124" s="402"/>
      <c r="R124" s="402"/>
      <c r="S124" s="402"/>
      <c r="T124" s="415"/>
      <c r="U124" s="415"/>
      <c r="V124" s="415"/>
      <c r="W124" s="415"/>
      <c r="X124" s="415"/>
      <c r="Y124" s="415"/>
      <c r="Z124" s="416"/>
      <c r="AA124" s="415"/>
      <c r="AB124" s="415"/>
      <c r="AC124" s="415"/>
      <c r="AD124" s="415"/>
      <c r="AE124" s="416"/>
      <c r="AF124" s="415"/>
    </row>
    <row r="125" spans="1:32" ht="13.5" thickBot="1">
      <c r="A125" s="303"/>
      <c r="B125" s="335"/>
      <c r="C125" s="396"/>
      <c r="D125" s="388"/>
      <c r="E125" s="388"/>
      <c r="F125" s="388"/>
      <c r="G125" s="388"/>
      <c r="H125" s="388"/>
      <c r="I125" s="396"/>
      <c r="J125" s="396"/>
      <c r="K125" s="388"/>
      <c r="L125" s="388"/>
      <c r="M125" s="388"/>
      <c r="N125" s="396"/>
      <c r="O125" s="396"/>
      <c r="P125" s="397"/>
      <c r="Q125" s="409"/>
      <c r="R125" s="409"/>
      <c r="S125" s="409"/>
      <c r="T125" s="417"/>
      <c r="U125" s="417"/>
      <c r="V125" s="417"/>
      <c r="W125" s="417"/>
      <c r="X125" s="417"/>
      <c r="Y125" s="417"/>
      <c r="Z125" s="418"/>
      <c r="AA125" s="417"/>
      <c r="AB125" s="417"/>
      <c r="AC125" s="417"/>
      <c r="AD125" s="417"/>
      <c r="AE125" s="418"/>
      <c r="AF125" s="419"/>
    </row>
    <row r="126" spans="1:32" ht="13.5" thickTop="1">
      <c r="A126" s="303"/>
      <c r="B126" s="335"/>
      <c r="C126" s="396"/>
      <c r="D126" s="388"/>
      <c r="E126" s="388"/>
      <c r="F126" s="388"/>
      <c r="G126" s="388"/>
      <c r="H126" s="388"/>
      <c r="I126" s="396"/>
      <c r="J126" s="396"/>
      <c r="K126" s="388"/>
      <c r="L126" s="388"/>
      <c r="M126" s="388"/>
      <c r="N126" s="396"/>
      <c r="O126" s="396"/>
      <c r="P126" s="397"/>
      <c r="Q126" s="388"/>
      <c r="R126" s="388"/>
      <c r="S126" s="388"/>
      <c r="Z126" s="389"/>
      <c r="AE126" s="389"/>
    </row>
    <row r="127" spans="1:32">
      <c r="A127" s="303"/>
      <c r="B127" s="335"/>
      <c r="C127" s="396"/>
      <c r="D127" s="388"/>
      <c r="E127" s="388"/>
      <c r="F127" s="388"/>
      <c r="G127" s="388"/>
      <c r="H127" s="388"/>
      <c r="I127" s="396"/>
      <c r="J127" s="396"/>
      <c r="K127" s="388"/>
      <c r="L127" s="388"/>
      <c r="M127" s="388"/>
      <c r="N127" s="396"/>
      <c r="O127" s="396"/>
      <c r="P127" s="397"/>
      <c r="Q127" s="388"/>
      <c r="R127" s="388"/>
      <c r="S127" s="388"/>
      <c r="T127" s="394"/>
      <c r="U127" s="394"/>
      <c r="V127" s="394"/>
      <c r="W127" s="394"/>
      <c r="X127" s="394"/>
      <c r="Y127" s="394"/>
      <c r="Z127" s="395"/>
      <c r="AA127" s="394"/>
      <c r="AB127" s="394"/>
      <c r="AC127" s="394"/>
      <c r="AD127" s="394"/>
      <c r="AE127" s="395"/>
    </row>
    <row r="128" spans="1:32">
      <c r="A128" s="303"/>
      <c r="B128" s="335"/>
      <c r="C128" s="396"/>
      <c r="D128" s="388"/>
      <c r="E128" s="388"/>
      <c r="F128" s="388"/>
      <c r="G128" s="388"/>
      <c r="H128" s="388"/>
      <c r="I128" s="396"/>
      <c r="J128" s="396"/>
      <c r="K128" s="388"/>
      <c r="L128" s="388"/>
      <c r="M128" s="388"/>
      <c r="N128" s="396"/>
      <c r="O128" s="396"/>
      <c r="P128" s="397"/>
      <c r="Q128" s="388"/>
      <c r="R128" s="388"/>
      <c r="S128" s="388"/>
      <c r="Z128" s="389"/>
      <c r="AE128" s="389"/>
    </row>
    <row r="129" spans="1:32">
      <c r="A129" s="303"/>
      <c r="B129" s="335"/>
      <c r="C129" s="396"/>
      <c r="D129" s="388"/>
      <c r="E129" s="388"/>
      <c r="F129" s="388"/>
      <c r="G129" s="388"/>
      <c r="H129" s="388"/>
      <c r="I129" s="396"/>
      <c r="J129" s="396"/>
      <c r="K129" s="388"/>
      <c r="L129" s="388"/>
      <c r="M129" s="388"/>
      <c r="N129" s="396"/>
      <c r="O129" s="396"/>
      <c r="P129" s="397"/>
      <c r="Q129" s="388"/>
      <c r="R129" s="388"/>
      <c r="S129" s="388"/>
      <c r="T129" s="394"/>
      <c r="U129" s="394"/>
      <c r="V129" s="394"/>
      <c r="W129" s="394"/>
      <c r="X129" s="394"/>
      <c r="Y129" s="394"/>
      <c r="Z129" s="395"/>
      <c r="AA129" s="394"/>
      <c r="AB129" s="394"/>
      <c r="AC129" s="394"/>
      <c r="AD129" s="394"/>
      <c r="AE129" s="395"/>
    </row>
    <row r="130" spans="1:32">
      <c r="A130" s="303"/>
      <c r="B130" s="335"/>
      <c r="C130" s="396"/>
      <c r="D130" s="388"/>
      <c r="E130" s="388"/>
      <c r="F130" s="388"/>
      <c r="G130" s="388"/>
      <c r="H130" s="388"/>
      <c r="I130" s="396"/>
      <c r="J130" s="396"/>
      <c r="K130" s="388"/>
      <c r="L130" s="388"/>
      <c r="M130" s="388"/>
      <c r="N130" s="396"/>
      <c r="O130" s="396"/>
      <c r="P130" s="397"/>
      <c r="Q130" s="388"/>
      <c r="R130" s="388"/>
      <c r="S130" s="388"/>
      <c r="Z130" s="389"/>
      <c r="AE130" s="389"/>
    </row>
    <row r="131" spans="1:32">
      <c r="A131" s="303"/>
      <c r="B131" s="335"/>
      <c r="C131" s="396"/>
      <c r="D131" s="388"/>
      <c r="E131" s="388"/>
      <c r="F131" s="388"/>
      <c r="G131" s="388"/>
      <c r="H131" s="388"/>
      <c r="I131" s="396"/>
      <c r="J131" s="396"/>
      <c r="K131" s="388"/>
      <c r="L131" s="388"/>
      <c r="M131" s="388"/>
      <c r="N131" s="396"/>
      <c r="O131" s="396"/>
      <c r="P131" s="397"/>
      <c r="Q131" s="388"/>
      <c r="R131" s="388"/>
      <c r="S131" s="388"/>
      <c r="T131" s="394"/>
      <c r="U131" s="394"/>
      <c r="V131" s="394"/>
      <c r="W131" s="394"/>
      <c r="X131" s="394"/>
      <c r="Y131" s="421"/>
      <c r="Z131" s="395"/>
      <c r="AA131" s="394"/>
      <c r="AB131" s="394"/>
      <c r="AC131" s="394"/>
      <c r="AD131" s="394"/>
      <c r="AE131" s="395"/>
    </row>
    <row r="132" spans="1:32">
      <c r="A132" s="303"/>
      <c r="B132" s="335"/>
      <c r="C132" s="396"/>
      <c r="D132" s="388"/>
      <c r="E132" s="388"/>
      <c r="F132" s="388"/>
      <c r="G132" s="388"/>
      <c r="H132" s="388"/>
      <c r="I132" s="396"/>
      <c r="J132" s="396"/>
      <c r="K132" s="388"/>
      <c r="L132" s="388"/>
      <c r="M132" s="388"/>
      <c r="N132" s="396"/>
      <c r="O132" s="396"/>
      <c r="P132" s="397"/>
      <c r="Q132" s="388"/>
      <c r="R132" s="388"/>
      <c r="S132" s="388"/>
      <c r="Z132" s="389"/>
      <c r="AE132" s="389"/>
    </row>
    <row r="133" spans="1:32" ht="13.5" thickBot="1">
      <c r="A133" s="303"/>
      <c r="B133" s="335"/>
      <c r="C133" s="396"/>
      <c r="D133" s="388"/>
      <c r="E133" s="388"/>
      <c r="F133" s="388"/>
      <c r="G133" s="388"/>
      <c r="H133" s="388"/>
      <c r="I133" s="396"/>
      <c r="J133" s="396"/>
      <c r="K133" s="388"/>
      <c r="L133" s="388"/>
      <c r="M133" s="388"/>
      <c r="N133" s="396"/>
      <c r="O133" s="396"/>
      <c r="P133" s="397"/>
      <c r="Q133" s="388"/>
      <c r="R133" s="388"/>
      <c r="S133" s="388"/>
      <c r="T133" s="355"/>
      <c r="U133" s="355"/>
      <c r="V133" s="355"/>
      <c r="W133" s="355"/>
      <c r="X133" s="355"/>
      <c r="Y133" s="355"/>
      <c r="Z133" s="420"/>
      <c r="AA133" s="355"/>
      <c r="AB133" s="355"/>
      <c r="AC133" s="355"/>
      <c r="AD133" s="355"/>
      <c r="AE133" s="420"/>
    </row>
    <row r="134" spans="1:32">
      <c r="A134" s="317"/>
      <c r="B134" s="298"/>
      <c r="C134" s="385"/>
      <c r="D134" s="386"/>
      <c r="E134" s="386"/>
      <c r="F134" s="386"/>
      <c r="G134" s="386"/>
      <c r="H134" s="386"/>
      <c r="I134" s="385"/>
      <c r="J134" s="385"/>
      <c r="K134" s="386"/>
      <c r="L134" s="386"/>
      <c r="M134" s="386"/>
      <c r="N134" s="385"/>
      <c r="O134" s="385"/>
      <c r="P134" s="387"/>
      <c r="Q134" s="388"/>
      <c r="R134" s="388"/>
      <c r="S134" s="388"/>
      <c r="T134" s="388"/>
      <c r="Z134" s="389"/>
      <c r="AE134" s="389"/>
    </row>
    <row r="135" spans="1:32">
      <c r="A135" s="303"/>
      <c r="B135" s="390"/>
      <c r="C135" s="391"/>
      <c r="D135" s="392"/>
      <c r="E135" s="392"/>
      <c r="F135" s="392"/>
      <c r="G135" s="392"/>
      <c r="H135" s="392"/>
      <c r="I135" s="391"/>
      <c r="J135" s="391"/>
      <c r="K135" s="392"/>
      <c r="L135" s="392"/>
      <c r="M135" s="392"/>
      <c r="N135" s="391"/>
      <c r="O135" s="391"/>
      <c r="P135" s="393"/>
      <c r="Q135" s="388"/>
      <c r="R135" s="388"/>
      <c r="S135" s="388"/>
      <c r="T135" s="394"/>
      <c r="U135" s="394"/>
      <c r="V135" s="394"/>
      <c r="W135" s="394"/>
      <c r="X135" s="394"/>
      <c r="Y135" s="394"/>
      <c r="Z135" s="395"/>
      <c r="AA135" s="394"/>
      <c r="AB135" s="394"/>
      <c r="AC135" s="394"/>
      <c r="AD135" s="394"/>
      <c r="AE135" s="395"/>
    </row>
    <row r="136" spans="1:32">
      <c r="A136" s="303"/>
      <c r="B136" s="335"/>
      <c r="C136" s="396"/>
      <c r="D136" s="388"/>
      <c r="E136" s="388"/>
      <c r="F136" s="388"/>
      <c r="G136" s="388"/>
      <c r="H136" s="388"/>
      <c r="I136" s="396"/>
      <c r="J136" s="396"/>
      <c r="K136" s="388"/>
      <c r="L136" s="388"/>
      <c r="M136" s="388"/>
      <c r="N136" s="396"/>
      <c r="O136" s="396"/>
      <c r="P136" s="397"/>
      <c r="Q136" s="388"/>
      <c r="R136" s="388"/>
      <c r="S136" s="388"/>
      <c r="Z136" s="389"/>
      <c r="AE136" s="389"/>
    </row>
    <row r="137" spans="1:32">
      <c r="A137" s="303"/>
      <c r="B137" s="335"/>
      <c r="C137" s="396"/>
      <c r="D137" s="388"/>
      <c r="E137" s="388"/>
      <c r="F137" s="388"/>
      <c r="G137" s="388"/>
      <c r="H137" s="388"/>
      <c r="I137" s="396"/>
      <c r="J137" s="396"/>
      <c r="K137" s="388"/>
      <c r="L137" s="388"/>
      <c r="M137" s="388"/>
      <c r="N137" s="396"/>
      <c r="O137" s="396"/>
      <c r="P137" s="397"/>
      <c r="Q137" s="388"/>
      <c r="R137" s="388"/>
      <c r="S137" s="388"/>
      <c r="T137" s="394"/>
      <c r="U137" s="394"/>
      <c r="V137" s="394"/>
      <c r="W137" s="394"/>
      <c r="X137" s="394"/>
      <c r="Y137" s="394"/>
      <c r="Z137" s="395"/>
      <c r="AA137" s="421"/>
      <c r="AB137" s="394"/>
      <c r="AC137" s="394"/>
      <c r="AD137" s="394"/>
      <c r="AE137" s="395"/>
    </row>
    <row r="138" spans="1:32">
      <c r="A138" s="303"/>
      <c r="B138" s="335"/>
      <c r="C138" s="396"/>
      <c r="D138" s="388"/>
      <c r="E138" s="388"/>
      <c r="F138" s="388"/>
      <c r="G138" s="388"/>
      <c r="H138" s="388"/>
      <c r="I138" s="396"/>
      <c r="J138" s="396"/>
      <c r="K138" s="388"/>
      <c r="L138" s="388"/>
      <c r="M138" s="388"/>
      <c r="N138" s="396"/>
      <c r="O138" s="396"/>
      <c r="P138" s="397"/>
      <c r="Q138" s="388"/>
      <c r="R138" s="388"/>
      <c r="S138" s="388"/>
      <c r="Z138" s="389"/>
      <c r="AE138" s="389"/>
    </row>
    <row r="139" spans="1:32" ht="13.5" thickBot="1">
      <c r="A139" s="303"/>
      <c r="B139" s="335"/>
      <c r="C139" s="396"/>
      <c r="D139" s="388"/>
      <c r="E139" s="388"/>
      <c r="F139" s="388"/>
      <c r="G139" s="388"/>
      <c r="H139" s="388"/>
      <c r="I139" s="396"/>
      <c r="J139" s="396"/>
      <c r="K139" s="388"/>
      <c r="L139" s="388"/>
      <c r="M139" s="388"/>
      <c r="N139" s="396"/>
      <c r="O139" s="396"/>
      <c r="P139" s="397"/>
      <c r="Q139" s="388"/>
      <c r="R139" s="388"/>
      <c r="S139" s="388"/>
      <c r="T139" s="394"/>
      <c r="U139" s="394"/>
      <c r="V139" s="394"/>
      <c r="W139" s="394"/>
      <c r="X139" s="394"/>
      <c r="Y139" s="394"/>
      <c r="Z139" s="395"/>
      <c r="AA139" s="394"/>
      <c r="AB139" s="394"/>
      <c r="AC139" s="394"/>
      <c r="AD139" s="394"/>
      <c r="AE139" s="395"/>
    </row>
    <row r="140" spans="1:32" ht="13.5" thickTop="1">
      <c r="A140" s="303"/>
      <c r="B140" s="422"/>
      <c r="C140" s="423"/>
      <c r="D140" s="424"/>
      <c r="E140" s="424"/>
      <c r="F140" s="424"/>
      <c r="G140" s="424"/>
      <c r="H140" s="424"/>
      <c r="I140" s="423"/>
      <c r="J140" s="423"/>
      <c r="K140" s="424"/>
      <c r="L140" s="424"/>
      <c r="M140" s="424"/>
      <c r="N140" s="423"/>
      <c r="O140" s="423"/>
      <c r="P140" s="425"/>
      <c r="Q140" s="402"/>
      <c r="R140" s="402"/>
      <c r="S140" s="402"/>
      <c r="T140" s="415"/>
      <c r="U140" s="415"/>
      <c r="V140" s="415"/>
      <c r="W140" s="415"/>
      <c r="X140" s="415"/>
      <c r="Y140" s="415"/>
      <c r="Z140" s="416"/>
      <c r="AA140" s="415"/>
      <c r="AB140" s="415"/>
      <c r="AC140" s="415"/>
      <c r="AD140" s="415"/>
      <c r="AE140" s="416"/>
      <c r="AF140" s="415"/>
    </row>
    <row r="141" spans="1:32" ht="13.5" thickBot="1">
      <c r="A141" s="303"/>
      <c r="B141" s="422"/>
      <c r="C141" s="423"/>
      <c r="D141" s="424"/>
      <c r="E141" s="424"/>
      <c r="F141" s="424"/>
      <c r="G141" s="424"/>
      <c r="H141" s="424"/>
      <c r="I141" s="423"/>
      <c r="J141" s="423"/>
      <c r="K141" s="424"/>
      <c r="L141" s="424"/>
      <c r="M141" s="424"/>
      <c r="N141" s="423"/>
      <c r="O141" s="423"/>
      <c r="P141" s="425"/>
      <c r="Q141" s="409"/>
      <c r="R141" s="409"/>
      <c r="S141" s="409"/>
      <c r="T141" s="417"/>
      <c r="U141" s="417"/>
      <c r="V141" s="417"/>
      <c r="W141" s="417"/>
      <c r="X141" s="417"/>
      <c r="Y141" s="417"/>
      <c r="Z141" s="418"/>
      <c r="AA141" s="417"/>
      <c r="AB141" s="417"/>
      <c r="AC141" s="417"/>
      <c r="AD141" s="417"/>
      <c r="AE141" s="418"/>
      <c r="AF141" s="419"/>
    </row>
    <row r="142" spans="1:32" ht="13.5" thickTop="1">
      <c r="A142" s="303"/>
      <c r="B142" s="335"/>
      <c r="C142" s="396"/>
      <c r="D142" s="388"/>
      <c r="E142" s="388"/>
      <c r="F142" s="388"/>
      <c r="G142" s="388"/>
      <c r="H142" s="388"/>
      <c r="I142" s="396"/>
      <c r="J142" s="396"/>
      <c r="K142" s="388"/>
      <c r="L142" s="388"/>
      <c r="M142" s="388"/>
      <c r="N142" s="396"/>
      <c r="O142" s="396"/>
      <c r="P142" s="397"/>
      <c r="Q142" s="388"/>
      <c r="R142" s="388"/>
      <c r="S142" s="388"/>
      <c r="Z142" s="389"/>
      <c r="AE142" s="389"/>
    </row>
    <row r="143" spans="1:32">
      <c r="A143" s="303"/>
      <c r="B143" s="335"/>
      <c r="C143" s="396"/>
      <c r="D143" s="388"/>
      <c r="E143" s="388"/>
      <c r="F143" s="388"/>
      <c r="G143" s="388"/>
      <c r="H143" s="388"/>
      <c r="I143" s="396"/>
      <c r="J143" s="396"/>
      <c r="K143" s="388"/>
      <c r="L143" s="388"/>
      <c r="M143" s="388"/>
      <c r="N143" s="396"/>
      <c r="O143" s="396"/>
      <c r="P143" s="397"/>
      <c r="Q143" s="388"/>
      <c r="R143" s="388"/>
      <c r="S143" s="388"/>
      <c r="T143" s="394"/>
      <c r="U143" s="394"/>
      <c r="V143" s="394"/>
      <c r="W143" s="394"/>
      <c r="X143" s="394"/>
      <c r="Y143" s="394"/>
      <c r="Z143" s="395"/>
      <c r="AA143" s="394"/>
      <c r="AB143" s="394"/>
      <c r="AC143" s="394"/>
      <c r="AD143" s="394"/>
      <c r="AE143" s="395"/>
    </row>
    <row r="144" spans="1:32">
      <c r="A144" s="303"/>
      <c r="B144" s="335"/>
      <c r="C144" s="396"/>
      <c r="D144" s="388"/>
      <c r="E144" s="388"/>
      <c r="F144" s="388"/>
      <c r="G144" s="388"/>
      <c r="H144" s="388"/>
      <c r="I144" s="396"/>
      <c r="J144" s="396"/>
      <c r="K144" s="388"/>
      <c r="L144" s="388"/>
      <c r="M144" s="388"/>
      <c r="N144" s="396"/>
      <c r="O144" s="396"/>
      <c r="P144" s="397"/>
      <c r="Q144" s="388"/>
      <c r="R144" s="388"/>
      <c r="S144" s="388"/>
      <c r="Z144" s="389"/>
      <c r="AE144" s="389"/>
    </row>
    <row r="145" spans="1:32">
      <c r="A145" s="303"/>
      <c r="B145" s="335"/>
      <c r="C145" s="396"/>
      <c r="D145" s="388"/>
      <c r="E145" s="388"/>
      <c r="F145" s="388"/>
      <c r="G145" s="388"/>
      <c r="H145" s="388"/>
      <c r="I145" s="396"/>
      <c r="J145" s="396"/>
      <c r="K145" s="388"/>
      <c r="L145" s="388"/>
      <c r="M145" s="388"/>
      <c r="N145" s="396"/>
      <c r="O145" s="396"/>
      <c r="P145" s="397"/>
      <c r="Q145" s="388"/>
      <c r="R145" s="388"/>
      <c r="S145" s="388"/>
      <c r="T145" s="394"/>
      <c r="U145" s="394"/>
      <c r="V145" s="394"/>
      <c r="W145" s="394"/>
      <c r="X145" s="394"/>
      <c r="Y145" s="394"/>
      <c r="Z145" s="395"/>
      <c r="AA145" s="394"/>
      <c r="AB145" s="394"/>
      <c r="AC145" s="394"/>
      <c r="AD145" s="394"/>
      <c r="AE145" s="395"/>
    </row>
    <row r="146" spans="1:32">
      <c r="A146" s="303"/>
      <c r="B146" s="335"/>
      <c r="C146" s="396"/>
      <c r="D146" s="388"/>
      <c r="E146" s="388"/>
      <c r="F146" s="388"/>
      <c r="G146" s="388"/>
      <c r="H146" s="388"/>
      <c r="I146" s="396"/>
      <c r="J146" s="396"/>
      <c r="K146" s="388"/>
      <c r="L146" s="388"/>
      <c r="M146" s="388"/>
      <c r="N146" s="396"/>
      <c r="O146" s="396"/>
      <c r="P146" s="397"/>
      <c r="Q146" s="388"/>
      <c r="R146" s="388"/>
      <c r="S146" s="388"/>
      <c r="Z146" s="389"/>
      <c r="AE146" s="389"/>
    </row>
    <row r="147" spans="1:32" ht="13.5" thickBot="1">
      <c r="A147" s="303"/>
      <c r="B147" s="335"/>
      <c r="C147" s="396"/>
      <c r="D147" s="388"/>
      <c r="E147" s="388"/>
      <c r="F147" s="388"/>
      <c r="G147" s="388"/>
      <c r="H147" s="388"/>
      <c r="I147" s="396"/>
      <c r="J147" s="396"/>
      <c r="K147" s="388"/>
      <c r="L147" s="388"/>
      <c r="M147" s="388"/>
      <c r="N147" s="396"/>
      <c r="O147" s="396"/>
      <c r="P147" s="397"/>
      <c r="Q147" s="388"/>
      <c r="R147" s="388"/>
      <c r="S147" s="388"/>
      <c r="T147" s="394"/>
      <c r="U147" s="394"/>
      <c r="V147" s="394"/>
      <c r="W147" s="394"/>
      <c r="X147" s="394"/>
      <c r="Y147" s="394"/>
      <c r="Z147" s="395"/>
      <c r="AA147" s="394"/>
      <c r="AB147" s="394"/>
      <c r="AC147" s="394"/>
      <c r="AD147" s="394"/>
      <c r="AE147" s="395"/>
    </row>
    <row r="148" spans="1:32" ht="13.5" thickTop="1">
      <c r="A148" s="303"/>
      <c r="B148" s="335"/>
      <c r="C148" s="396"/>
      <c r="D148" s="388"/>
      <c r="E148" s="388"/>
      <c r="F148" s="388"/>
      <c r="G148" s="388"/>
      <c r="H148" s="388"/>
      <c r="I148" s="396"/>
      <c r="J148" s="396"/>
      <c r="K148" s="388"/>
      <c r="L148" s="388"/>
      <c r="M148" s="388"/>
      <c r="N148" s="396"/>
      <c r="O148" s="396"/>
      <c r="P148" s="397"/>
      <c r="Q148" s="402"/>
      <c r="R148" s="402"/>
      <c r="S148" s="402"/>
      <c r="T148" s="415"/>
      <c r="U148" s="415"/>
      <c r="V148" s="415"/>
      <c r="W148" s="415"/>
      <c r="X148" s="415"/>
      <c r="Y148" s="415"/>
      <c r="Z148" s="416"/>
      <c r="AA148" s="415"/>
      <c r="AB148" s="415"/>
      <c r="AC148" s="415"/>
      <c r="AD148" s="415"/>
      <c r="AE148" s="416"/>
      <c r="AF148" s="415"/>
    </row>
    <row r="149" spans="1:32" ht="13.5" thickBot="1">
      <c r="A149" s="303"/>
      <c r="B149" s="335"/>
      <c r="C149" s="396"/>
      <c r="D149" s="388"/>
      <c r="E149" s="388"/>
      <c r="F149" s="388"/>
      <c r="G149" s="388"/>
      <c r="H149" s="388"/>
      <c r="I149" s="396"/>
      <c r="J149" s="396"/>
      <c r="K149" s="388"/>
      <c r="L149" s="388"/>
      <c r="M149" s="388"/>
      <c r="N149" s="396"/>
      <c r="O149" s="396"/>
      <c r="P149" s="397"/>
      <c r="Q149" s="409"/>
      <c r="R149" s="409"/>
      <c r="S149" s="409"/>
      <c r="T149" s="417"/>
      <c r="U149" s="417"/>
      <c r="V149" s="417"/>
      <c r="W149" s="417"/>
      <c r="X149" s="417"/>
      <c r="Y149" s="417"/>
      <c r="Z149" s="418"/>
      <c r="AA149" s="417"/>
      <c r="AB149" s="417"/>
      <c r="AC149" s="417"/>
      <c r="AD149" s="417"/>
      <c r="AE149" s="418"/>
      <c r="AF149" s="419"/>
    </row>
    <row r="150" spans="1:32" ht="13.5" thickTop="1">
      <c r="A150" s="303"/>
      <c r="B150" s="335"/>
      <c r="C150" s="396"/>
      <c r="D150" s="388"/>
      <c r="E150" s="388"/>
      <c r="F150" s="388"/>
      <c r="G150" s="388"/>
      <c r="H150" s="388"/>
      <c r="I150" s="396"/>
      <c r="J150" s="396"/>
      <c r="K150" s="388"/>
      <c r="L150" s="388"/>
      <c r="M150" s="388"/>
      <c r="N150" s="396"/>
      <c r="O150" s="396"/>
      <c r="P150" s="397"/>
      <c r="Q150" s="388"/>
      <c r="R150" s="388"/>
      <c r="S150" s="388"/>
      <c r="Z150" s="389"/>
      <c r="AE150" s="389"/>
    </row>
    <row r="151" spans="1:32">
      <c r="A151" s="303"/>
      <c r="B151" s="335"/>
      <c r="C151" s="396"/>
      <c r="D151" s="388"/>
      <c r="E151" s="388"/>
      <c r="F151" s="388"/>
      <c r="G151" s="388"/>
      <c r="H151" s="388"/>
      <c r="I151" s="396"/>
      <c r="J151" s="396"/>
      <c r="K151" s="388"/>
      <c r="L151" s="388"/>
      <c r="M151" s="388"/>
      <c r="N151" s="396"/>
      <c r="O151" s="396"/>
      <c r="P151" s="397"/>
      <c r="Q151" s="388"/>
      <c r="R151" s="388"/>
      <c r="S151" s="388"/>
      <c r="T151" s="394"/>
      <c r="U151" s="394"/>
      <c r="V151" s="394"/>
      <c r="W151" s="394"/>
      <c r="X151" s="394"/>
      <c r="Y151" s="394"/>
      <c r="Z151" s="395"/>
      <c r="AA151" s="394"/>
      <c r="AB151" s="394"/>
      <c r="AC151" s="394"/>
      <c r="AD151" s="394"/>
      <c r="AE151" s="395"/>
    </row>
    <row r="152" spans="1:32">
      <c r="A152" s="303"/>
      <c r="B152" s="335"/>
      <c r="C152" s="396"/>
      <c r="D152" s="388"/>
      <c r="E152" s="388"/>
      <c r="F152" s="388"/>
      <c r="G152" s="388"/>
      <c r="H152" s="388"/>
      <c r="I152" s="396"/>
      <c r="J152" s="396"/>
      <c r="K152" s="388"/>
      <c r="L152" s="388"/>
      <c r="M152" s="388"/>
      <c r="N152" s="396"/>
      <c r="O152" s="396"/>
      <c r="P152" s="397"/>
      <c r="Q152" s="388"/>
      <c r="R152" s="388"/>
      <c r="S152" s="388"/>
      <c r="Z152" s="389"/>
      <c r="AE152" s="389"/>
    </row>
    <row r="153" spans="1:32">
      <c r="A153" s="303"/>
      <c r="B153" s="335"/>
      <c r="C153" s="396"/>
      <c r="D153" s="388"/>
      <c r="E153" s="388"/>
      <c r="F153" s="388"/>
      <c r="G153" s="388"/>
      <c r="H153" s="388"/>
      <c r="I153" s="396"/>
      <c r="J153" s="396"/>
      <c r="K153" s="388"/>
      <c r="L153" s="388"/>
      <c r="M153" s="388"/>
      <c r="N153" s="396"/>
      <c r="O153" s="396"/>
      <c r="P153" s="397"/>
      <c r="Q153" s="388"/>
      <c r="R153" s="388"/>
      <c r="S153" s="388"/>
      <c r="T153" s="394"/>
      <c r="U153" s="394"/>
      <c r="V153" s="394"/>
      <c r="W153" s="394"/>
      <c r="X153" s="394"/>
      <c r="Y153" s="394"/>
      <c r="Z153" s="395"/>
      <c r="AA153" s="394"/>
      <c r="AB153" s="394"/>
      <c r="AC153" s="394"/>
      <c r="AD153" s="394"/>
      <c r="AE153" s="395"/>
    </row>
    <row r="154" spans="1:32">
      <c r="A154" s="303"/>
      <c r="B154" s="335"/>
      <c r="C154" s="396"/>
      <c r="D154" s="388"/>
      <c r="E154" s="388"/>
      <c r="F154" s="388"/>
      <c r="G154" s="388"/>
      <c r="H154" s="388"/>
      <c r="I154" s="396"/>
      <c r="J154" s="396"/>
      <c r="K154" s="388"/>
      <c r="L154" s="388"/>
      <c r="M154" s="388"/>
      <c r="N154" s="396"/>
      <c r="O154" s="396"/>
      <c r="P154" s="397"/>
      <c r="Q154" s="388"/>
      <c r="R154" s="388"/>
      <c r="S154" s="388"/>
      <c r="Z154" s="389"/>
      <c r="AE154" s="389"/>
    </row>
    <row r="155" spans="1:32" ht="13.5" thickBot="1">
      <c r="A155" s="303"/>
      <c r="B155" s="335"/>
      <c r="C155" s="396"/>
      <c r="D155" s="388"/>
      <c r="E155" s="388"/>
      <c r="F155" s="388"/>
      <c r="G155" s="388"/>
      <c r="H155" s="388"/>
      <c r="I155" s="396"/>
      <c r="J155" s="396"/>
      <c r="K155" s="388"/>
      <c r="L155" s="388"/>
      <c r="M155" s="388"/>
      <c r="N155" s="396"/>
      <c r="O155" s="396"/>
      <c r="P155" s="397"/>
      <c r="Q155" s="388"/>
      <c r="R155" s="388"/>
      <c r="S155" s="388"/>
      <c r="T155" s="394"/>
      <c r="U155" s="394"/>
      <c r="V155" s="394"/>
      <c r="W155" s="394"/>
      <c r="X155" s="394"/>
      <c r="Y155" s="394"/>
      <c r="Z155" s="395"/>
      <c r="AA155" s="394"/>
      <c r="AB155" s="394"/>
      <c r="AC155" s="394"/>
      <c r="AD155" s="394"/>
      <c r="AE155" s="395"/>
    </row>
    <row r="156" spans="1:32" ht="13.5" thickTop="1">
      <c r="A156" s="303"/>
      <c r="B156" s="335"/>
      <c r="C156" s="396"/>
      <c r="D156" s="388"/>
      <c r="E156" s="388"/>
      <c r="F156" s="388"/>
      <c r="G156" s="388"/>
      <c r="H156" s="388"/>
      <c r="I156" s="396"/>
      <c r="J156" s="396"/>
      <c r="K156" s="388"/>
      <c r="L156" s="388"/>
      <c r="M156" s="388"/>
      <c r="N156" s="396"/>
      <c r="O156" s="396"/>
      <c r="P156" s="397"/>
      <c r="Q156" s="402"/>
      <c r="R156" s="402"/>
      <c r="S156" s="402"/>
      <c r="T156" s="415"/>
      <c r="U156" s="415"/>
      <c r="V156" s="415"/>
      <c r="W156" s="415"/>
      <c r="X156" s="415"/>
      <c r="Y156" s="415"/>
      <c r="Z156" s="416"/>
      <c r="AA156" s="415"/>
      <c r="AB156" s="415"/>
      <c r="AC156" s="415"/>
      <c r="AD156" s="415"/>
      <c r="AE156" s="416"/>
      <c r="AF156" s="415"/>
    </row>
    <row r="157" spans="1:32" ht="13.5" thickBot="1">
      <c r="A157" s="303"/>
      <c r="B157" s="335"/>
      <c r="C157" s="396"/>
      <c r="D157" s="388"/>
      <c r="E157" s="388"/>
      <c r="F157" s="388"/>
      <c r="G157" s="388"/>
      <c r="H157" s="388"/>
      <c r="I157" s="396"/>
      <c r="J157" s="396"/>
      <c r="K157" s="388"/>
      <c r="L157" s="388"/>
      <c r="M157" s="388"/>
      <c r="N157" s="396"/>
      <c r="O157" s="396"/>
      <c r="P157" s="397"/>
      <c r="Q157" s="409"/>
      <c r="R157" s="409"/>
      <c r="S157" s="409"/>
      <c r="T157" s="417"/>
      <c r="U157" s="417"/>
      <c r="V157" s="417"/>
      <c r="W157" s="417"/>
      <c r="X157" s="417"/>
      <c r="Y157" s="417"/>
      <c r="Z157" s="418"/>
      <c r="AA157" s="417"/>
      <c r="AB157" s="417"/>
      <c r="AC157" s="417"/>
      <c r="AD157" s="417"/>
      <c r="AE157" s="418"/>
      <c r="AF157" s="419"/>
    </row>
    <row r="158" spans="1:32" ht="13.5" thickTop="1">
      <c r="A158" s="303"/>
      <c r="B158" s="335"/>
      <c r="C158" s="396"/>
      <c r="D158" s="388"/>
      <c r="E158" s="388"/>
      <c r="F158" s="388"/>
      <c r="G158" s="388"/>
      <c r="H158" s="388"/>
      <c r="I158" s="396"/>
      <c r="J158" s="396"/>
      <c r="K158" s="388"/>
      <c r="L158" s="388"/>
      <c r="M158" s="388"/>
      <c r="N158" s="396"/>
      <c r="O158" s="396"/>
      <c r="P158" s="397"/>
      <c r="Q158" s="388"/>
      <c r="R158" s="388"/>
      <c r="S158" s="388"/>
      <c r="Z158" s="389"/>
      <c r="AE158" s="389"/>
    </row>
    <row r="159" spans="1:32">
      <c r="A159" s="303"/>
      <c r="B159" s="335"/>
      <c r="C159" s="396"/>
      <c r="D159" s="388"/>
      <c r="E159" s="388"/>
      <c r="F159" s="388"/>
      <c r="G159" s="388"/>
      <c r="H159" s="388"/>
      <c r="I159" s="396"/>
      <c r="J159" s="396"/>
      <c r="K159" s="388"/>
      <c r="L159" s="388"/>
      <c r="M159" s="388"/>
      <c r="N159" s="396"/>
      <c r="O159" s="396"/>
      <c r="P159" s="397"/>
      <c r="Q159" s="388"/>
      <c r="R159" s="388"/>
      <c r="S159" s="388"/>
      <c r="T159" s="394"/>
      <c r="U159" s="394"/>
      <c r="V159" s="394"/>
      <c r="W159" s="394"/>
      <c r="X159" s="394"/>
      <c r="Y159" s="394"/>
      <c r="Z159" s="395"/>
      <c r="AA159" s="394"/>
      <c r="AB159" s="394"/>
      <c r="AC159" s="394"/>
      <c r="AD159" s="394"/>
      <c r="AE159" s="395"/>
    </row>
    <row r="160" spans="1:32">
      <c r="A160" s="303"/>
      <c r="B160" s="335"/>
      <c r="C160" s="396"/>
      <c r="D160" s="388"/>
      <c r="E160" s="388"/>
      <c r="F160" s="388"/>
      <c r="G160" s="388"/>
      <c r="H160" s="388"/>
      <c r="I160" s="396"/>
      <c r="J160" s="396"/>
      <c r="K160" s="388"/>
      <c r="L160" s="388"/>
      <c r="M160" s="388"/>
      <c r="N160" s="396"/>
      <c r="O160" s="396"/>
      <c r="P160" s="397"/>
      <c r="Q160" s="388"/>
      <c r="R160" s="388"/>
      <c r="S160" s="388"/>
      <c r="Z160" s="389"/>
      <c r="AE160" s="389"/>
    </row>
    <row r="161" spans="1:32">
      <c r="A161" s="303"/>
      <c r="B161" s="335"/>
      <c r="C161" s="396"/>
      <c r="D161" s="388"/>
      <c r="E161" s="388"/>
      <c r="F161" s="388"/>
      <c r="G161" s="388"/>
      <c r="H161" s="388"/>
      <c r="I161" s="396"/>
      <c r="J161" s="396"/>
      <c r="K161" s="388"/>
      <c r="L161" s="388"/>
      <c r="M161" s="388"/>
      <c r="N161" s="396"/>
      <c r="O161" s="396"/>
      <c r="P161" s="397"/>
      <c r="Q161" s="388"/>
      <c r="R161" s="388"/>
      <c r="S161" s="388"/>
      <c r="T161" s="394"/>
      <c r="U161" s="394"/>
      <c r="V161" s="394"/>
      <c r="W161" s="394"/>
      <c r="X161" s="394"/>
      <c r="Y161" s="394"/>
      <c r="Z161" s="395"/>
      <c r="AA161" s="394"/>
      <c r="AB161" s="394"/>
      <c r="AC161" s="394"/>
      <c r="AD161" s="394"/>
      <c r="AE161" s="395"/>
    </row>
    <row r="162" spans="1:32">
      <c r="A162" s="303"/>
      <c r="B162" s="335"/>
      <c r="C162" s="396"/>
      <c r="D162" s="388"/>
      <c r="E162" s="388"/>
      <c r="F162" s="388"/>
      <c r="G162" s="388"/>
      <c r="H162" s="388"/>
      <c r="I162" s="396"/>
      <c r="J162" s="396"/>
      <c r="K162" s="388"/>
      <c r="L162" s="388"/>
      <c r="M162" s="388"/>
      <c r="N162" s="396"/>
      <c r="O162" s="396"/>
      <c r="P162" s="397"/>
      <c r="Q162" s="388"/>
      <c r="R162" s="388"/>
      <c r="S162" s="388"/>
      <c r="Z162" s="389"/>
      <c r="AE162" s="389"/>
    </row>
    <row r="163" spans="1:32">
      <c r="A163" s="303"/>
      <c r="B163" s="335"/>
      <c r="C163" s="396"/>
      <c r="D163" s="388"/>
      <c r="E163" s="388"/>
      <c r="F163" s="388"/>
      <c r="G163" s="388"/>
      <c r="H163" s="388"/>
      <c r="I163" s="396"/>
      <c r="J163" s="396"/>
      <c r="K163" s="388"/>
      <c r="L163" s="388"/>
      <c r="M163" s="388"/>
      <c r="N163" s="396"/>
      <c r="O163" s="396"/>
      <c r="P163" s="397"/>
      <c r="Q163" s="388"/>
      <c r="R163" s="388"/>
      <c r="S163" s="388"/>
      <c r="T163" s="394"/>
      <c r="U163" s="394"/>
      <c r="V163" s="394"/>
      <c r="W163" s="394"/>
      <c r="X163" s="394"/>
      <c r="Y163" s="394"/>
      <c r="Z163" s="395"/>
      <c r="AA163" s="394"/>
      <c r="AB163" s="394"/>
      <c r="AC163" s="394"/>
      <c r="AD163" s="394"/>
      <c r="AE163" s="395"/>
    </row>
    <row r="164" spans="1:32">
      <c r="A164" s="303"/>
      <c r="B164" s="335"/>
      <c r="C164" s="396"/>
      <c r="D164" s="388"/>
      <c r="E164" s="388"/>
      <c r="F164" s="388"/>
      <c r="G164" s="388"/>
      <c r="H164" s="388"/>
      <c r="I164" s="396"/>
      <c r="J164" s="396"/>
      <c r="K164" s="388"/>
      <c r="L164" s="388"/>
      <c r="M164" s="388"/>
      <c r="N164" s="396"/>
      <c r="O164" s="396"/>
      <c r="P164" s="397"/>
      <c r="Q164" s="388"/>
      <c r="R164" s="388"/>
      <c r="S164" s="388"/>
      <c r="Z164" s="389"/>
      <c r="AE164" s="389"/>
    </row>
    <row r="165" spans="1:32" ht="13.5" thickBot="1">
      <c r="A165" s="303"/>
      <c r="B165" s="335"/>
      <c r="C165" s="396"/>
      <c r="D165" s="388"/>
      <c r="E165" s="388"/>
      <c r="F165" s="388"/>
      <c r="G165" s="388"/>
      <c r="H165" s="388"/>
      <c r="I165" s="396"/>
      <c r="J165" s="396"/>
      <c r="K165" s="388"/>
      <c r="L165" s="388"/>
      <c r="M165" s="388"/>
      <c r="N165" s="396"/>
      <c r="O165" s="396"/>
      <c r="P165" s="397"/>
      <c r="Q165" s="388"/>
      <c r="R165" s="388"/>
      <c r="S165" s="388"/>
      <c r="T165" s="355"/>
      <c r="U165" s="355"/>
      <c r="V165" s="355"/>
      <c r="W165" s="355"/>
      <c r="X165" s="355"/>
      <c r="Y165" s="355"/>
      <c r="Z165" s="420"/>
      <c r="AA165" s="355"/>
      <c r="AB165" s="355"/>
      <c r="AC165" s="355"/>
      <c r="AD165" s="355"/>
      <c r="AE165" s="420"/>
    </row>
    <row r="166" spans="1:32">
      <c r="A166" s="317"/>
      <c r="B166" s="298"/>
      <c r="C166" s="385"/>
      <c r="D166" s="386"/>
      <c r="E166" s="386"/>
      <c r="F166" s="386"/>
      <c r="G166" s="386"/>
      <c r="H166" s="386"/>
      <c r="I166" s="385"/>
      <c r="J166" s="385"/>
      <c r="K166" s="386"/>
      <c r="L166" s="386"/>
      <c r="M166" s="386"/>
      <c r="N166" s="385"/>
      <c r="O166" s="385"/>
      <c r="P166" s="387"/>
      <c r="Q166" s="388"/>
      <c r="R166" s="388"/>
      <c r="S166" s="388"/>
      <c r="T166" s="388"/>
      <c r="Z166" s="389"/>
      <c r="AE166" s="389"/>
    </row>
    <row r="167" spans="1:32">
      <c r="A167" s="303"/>
      <c r="B167" s="390"/>
      <c r="C167" s="391"/>
      <c r="D167" s="392"/>
      <c r="E167" s="392"/>
      <c r="F167" s="392"/>
      <c r="G167" s="392"/>
      <c r="H167" s="392"/>
      <c r="I167" s="391"/>
      <c r="J167" s="391"/>
      <c r="K167" s="392"/>
      <c r="L167" s="392"/>
      <c r="M167" s="392"/>
      <c r="N167" s="391"/>
      <c r="O167" s="391"/>
      <c r="P167" s="393"/>
      <c r="Q167" s="388"/>
      <c r="R167" s="388"/>
      <c r="S167" s="388"/>
      <c r="T167" s="394"/>
      <c r="U167" s="394"/>
      <c r="V167" s="394"/>
      <c r="W167" s="394"/>
      <c r="X167" s="394"/>
      <c r="Y167" s="394"/>
      <c r="Z167" s="395"/>
      <c r="AA167" s="394"/>
      <c r="AB167" s="394"/>
      <c r="AC167" s="394"/>
      <c r="AD167" s="394"/>
      <c r="AE167" s="395"/>
    </row>
    <row r="168" spans="1:32">
      <c r="A168" s="303"/>
      <c r="B168" s="335"/>
      <c r="C168" s="396"/>
      <c r="D168" s="388"/>
      <c r="E168" s="388"/>
      <c r="F168" s="388"/>
      <c r="G168" s="388"/>
      <c r="H168" s="388"/>
      <c r="I168" s="396"/>
      <c r="J168" s="396"/>
      <c r="K168" s="388"/>
      <c r="L168" s="388"/>
      <c r="M168" s="388"/>
      <c r="N168" s="396"/>
      <c r="O168" s="396"/>
      <c r="P168" s="397"/>
      <c r="Q168" s="388"/>
      <c r="R168" s="388"/>
      <c r="S168" s="388"/>
      <c r="Z168" s="389"/>
      <c r="AE168" s="389"/>
    </row>
    <row r="169" spans="1:32">
      <c r="A169" s="303"/>
      <c r="B169" s="335"/>
      <c r="C169" s="396"/>
      <c r="D169" s="388"/>
      <c r="E169" s="388"/>
      <c r="F169" s="388"/>
      <c r="G169" s="388"/>
      <c r="H169" s="388"/>
      <c r="I169" s="396"/>
      <c r="J169" s="396"/>
      <c r="K169" s="388"/>
      <c r="L169" s="388"/>
      <c r="M169" s="388"/>
      <c r="N169" s="396"/>
      <c r="O169" s="396"/>
      <c r="P169" s="397"/>
      <c r="Q169" s="388"/>
      <c r="R169" s="388"/>
      <c r="S169" s="388"/>
      <c r="T169" s="394"/>
      <c r="U169" s="394"/>
      <c r="V169" s="394"/>
      <c r="W169" s="421"/>
      <c r="X169" s="394"/>
      <c r="Y169" s="394"/>
      <c r="Z169" s="395"/>
      <c r="AA169" s="394"/>
      <c r="AB169" s="394"/>
      <c r="AC169" s="394"/>
      <c r="AD169" s="394"/>
      <c r="AE169" s="395"/>
    </row>
    <row r="170" spans="1:32">
      <c r="A170" s="303"/>
      <c r="B170" s="335"/>
      <c r="C170" s="396"/>
      <c r="D170" s="388"/>
      <c r="E170" s="388"/>
      <c r="F170" s="388"/>
      <c r="G170" s="388"/>
      <c r="H170" s="388"/>
      <c r="I170" s="396"/>
      <c r="J170" s="396"/>
      <c r="K170" s="388"/>
      <c r="L170" s="388"/>
      <c r="M170" s="388"/>
      <c r="N170" s="396"/>
      <c r="O170" s="396"/>
      <c r="P170" s="397"/>
      <c r="Q170" s="388"/>
      <c r="R170" s="388"/>
      <c r="S170" s="388"/>
      <c r="Z170" s="389"/>
      <c r="AE170" s="389"/>
    </row>
    <row r="171" spans="1:32" ht="13.5" thickBot="1">
      <c r="A171" s="303"/>
      <c r="B171" s="335"/>
      <c r="C171" s="396"/>
      <c r="D171" s="388"/>
      <c r="E171" s="388"/>
      <c r="F171" s="388"/>
      <c r="G171" s="388"/>
      <c r="H171" s="388"/>
      <c r="I171" s="396"/>
      <c r="J171" s="396"/>
      <c r="K171" s="388"/>
      <c r="L171" s="388"/>
      <c r="M171" s="388"/>
      <c r="N171" s="396"/>
      <c r="O171" s="396"/>
      <c r="P171" s="397"/>
      <c r="Q171" s="388"/>
      <c r="R171" s="388"/>
      <c r="S171" s="388"/>
      <c r="T171" s="394"/>
      <c r="U171" s="394"/>
      <c r="V171" s="394"/>
      <c r="W171" s="394"/>
      <c r="X171" s="394"/>
      <c r="Y171" s="394"/>
      <c r="Z171" s="395"/>
      <c r="AA171" s="394"/>
      <c r="AB171" s="394"/>
      <c r="AC171" s="394"/>
      <c r="AD171" s="394"/>
      <c r="AE171" s="395"/>
    </row>
    <row r="172" spans="1:32" ht="13.5" thickTop="1">
      <c r="A172" s="303"/>
      <c r="B172" s="422"/>
      <c r="C172" s="423"/>
      <c r="D172" s="424"/>
      <c r="E172" s="424"/>
      <c r="F172" s="424"/>
      <c r="G172" s="424"/>
      <c r="H172" s="424"/>
      <c r="I172" s="423"/>
      <c r="J172" s="423"/>
      <c r="K172" s="424"/>
      <c r="L172" s="424"/>
      <c r="M172" s="424"/>
      <c r="N172" s="423"/>
      <c r="O172" s="423"/>
      <c r="P172" s="425"/>
      <c r="Q172" s="402"/>
      <c r="R172" s="402"/>
      <c r="S172" s="402"/>
      <c r="T172" s="415"/>
      <c r="U172" s="415"/>
      <c r="V172" s="415"/>
      <c r="W172" s="415"/>
      <c r="X172" s="415"/>
      <c r="Y172" s="415"/>
      <c r="Z172" s="416"/>
      <c r="AA172" s="415"/>
      <c r="AB172" s="415"/>
      <c r="AC172" s="415"/>
      <c r="AD172" s="415"/>
      <c r="AE172" s="416"/>
      <c r="AF172" s="415"/>
    </row>
    <row r="173" spans="1:32" ht="13.5" thickBot="1">
      <c r="A173" s="303"/>
      <c r="B173" s="422"/>
      <c r="C173" s="423"/>
      <c r="D173" s="424"/>
      <c r="E173" s="424"/>
      <c r="F173" s="424"/>
      <c r="G173" s="424"/>
      <c r="H173" s="424"/>
      <c r="I173" s="423"/>
      <c r="J173" s="423"/>
      <c r="K173" s="424"/>
      <c r="L173" s="424"/>
      <c r="M173" s="424"/>
      <c r="N173" s="423"/>
      <c r="O173" s="423"/>
      <c r="P173" s="425"/>
      <c r="Q173" s="409"/>
      <c r="R173" s="409"/>
      <c r="S173" s="409"/>
      <c r="T173" s="417"/>
      <c r="U173" s="417"/>
      <c r="V173" s="417"/>
      <c r="W173" s="417"/>
      <c r="X173" s="417"/>
      <c r="Y173" s="417"/>
      <c r="Z173" s="418"/>
      <c r="AA173" s="417"/>
      <c r="AB173" s="417"/>
      <c r="AC173" s="417"/>
      <c r="AD173" s="417"/>
      <c r="AE173" s="418"/>
      <c r="AF173" s="419"/>
    </row>
    <row r="174" spans="1:32" ht="13.5" thickTop="1">
      <c r="A174" s="303"/>
      <c r="B174" s="335"/>
      <c r="C174" s="396"/>
      <c r="D174" s="388"/>
      <c r="E174" s="388"/>
      <c r="F174" s="388"/>
      <c r="G174" s="388"/>
      <c r="H174" s="388"/>
      <c r="I174" s="396"/>
      <c r="J174" s="396"/>
      <c r="K174" s="388"/>
      <c r="L174" s="388"/>
      <c r="M174" s="388"/>
      <c r="N174" s="396"/>
      <c r="O174" s="396"/>
      <c r="P174" s="397"/>
      <c r="Q174" s="388"/>
      <c r="R174" s="388"/>
      <c r="S174" s="388"/>
      <c r="Z174" s="389"/>
      <c r="AE174" s="389"/>
    </row>
    <row r="175" spans="1:32">
      <c r="A175" s="303"/>
      <c r="B175" s="335"/>
      <c r="C175" s="396"/>
      <c r="D175" s="388"/>
      <c r="E175" s="388"/>
      <c r="F175" s="388"/>
      <c r="G175" s="388"/>
      <c r="H175" s="388"/>
      <c r="I175" s="396"/>
      <c r="J175" s="396"/>
      <c r="K175" s="388"/>
      <c r="L175" s="388"/>
      <c r="M175" s="388"/>
      <c r="N175" s="396"/>
      <c r="O175" s="396"/>
      <c r="P175" s="397"/>
      <c r="Q175" s="388"/>
      <c r="R175" s="388"/>
      <c r="S175" s="388"/>
      <c r="T175" s="394"/>
      <c r="U175" s="394"/>
      <c r="V175" s="394"/>
      <c r="W175" s="394"/>
      <c r="X175" s="394"/>
      <c r="Y175" s="394"/>
      <c r="Z175" s="395"/>
      <c r="AA175" s="394"/>
      <c r="AB175" s="394"/>
      <c r="AC175" s="394"/>
      <c r="AD175" s="394"/>
      <c r="AE175" s="395"/>
    </row>
    <row r="176" spans="1:32">
      <c r="A176" s="303"/>
      <c r="B176" s="335"/>
      <c r="C176" s="396"/>
      <c r="D176" s="388"/>
      <c r="E176" s="388"/>
      <c r="F176" s="388"/>
      <c r="G176" s="388"/>
      <c r="H176" s="388"/>
      <c r="I176" s="396"/>
      <c r="J176" s="396"/>
      <c r="K176" s="388"/>
      <c r="L176" s="388"/>
      <c r="M176" s="388"/>
      <c r="N176" s="396"/>
      <c r="O176" s="396"/>
      <c r="P176" s="397"/>
      <c r="Q176" s="388"/>
      <c r="R176" s="388"/>
      <c r="S176" s="388"/>
      <c r="Z176" s="389"/>
      <c r="AE176" s="389"/>
    </row>
    <row r="177" spans="1:32">
      <c r="A177" s="303"/>
      <c r="B177" s="335"/>
      <c r="C177" s="396"/>
      <c r="D177" s="388"/>
      <c r="E177" s="388"/>
      <c r="F177" s="388"/>
      <c r="G177" s="388"/>
      <c r="H177" s="388"/>
      <c r="I177" s="396"/>
      <c r="J177" s="396"/>
      <c r="K177" s="388"/>
      <c r="L177" s="388"/>
      <c r="M177" s="388"/>
      <c r="N177" s="396"/>
      <c r="O177" s="396"/>
      <c r="P177" s="397"/>
      <c r="Q177" s="388"/>
      <c r="R177" s="388"/>
      <c r="S177" s="388"/>
      <c r="T177" s="394"/>
      <c r="U177" s="394"/>
      <c r="V177" s="394"/>
      <c r="W177" s="421"/>
      <c r="X177" s="394"/>
      <c r="Y177" s="394"/>
      <c r="Z177" s="395"/>
      <c r="AA177" s="394"/>
      <c r="AB177" s="394"/>
      <c r="AC177" s="394"/>
      <c r="AD177" s="394"/>
      <c r="AE177" s="395"/>
    </row>
    <row r="178" spans="1:32">
      <c r="A178" s="303"/>
      <c r="B178" s="335"/>
      <c r="C178" s="396"/>
      <c r="D178" s="388"/>
      <c r="E178" s="388"/>
      <c r="F178" s="388"/>
      <c r="G178" s="388"/>
      <c r="H178" s="388"/>
      <c r="I178" s="396"/>
      <c r="J178" s="396"/>
      <c r="K178" s="388"/>
      <c r="L178" s="388"/>
      <c r="M178" s="388"/>
      <c r="N178" s="396"/>
      <c r="O178" s="396"/>
      <c r="P178" s="397"/>
      <c r="Q178" s="388"/>
      <c r="R178" s="388"/>
      <c r="S178" s="388"/>
      <c r="Z178" s="389"/>
      <c r="AE178" s="389"/>
    </row>
    <row r="179" spans="1:32" ht="13.5" thickBot="1">
      <c r="A179" s="303"/>
      <c r="B179" s="335"/>
      <c r="C179" s="396"/>
      <c r="D179" s="388"/>
      <c r="E179" s="388"/>
      <c r="F179" s="388"/>
      <c r="G179" s="388"/>
      <c r="H179" s="388"/>
      <c r="I179" s="396"/>
      <c r="J179" s="396"/>
      <c r="K179" s="388"/>
      <c r="L179" s="388"/>
      <c r="M179" s="388"/>
      <c r="N179" s="396"/>
      <c r="O179" s="396"/>
      <c r="P179" s="397"/>
      <c r="Q179" s="388"/>
      <c r="R179" s="388"/>
      <c r="S179" s="388"/>
      <c r="T179" s="394"/>
      <c r="U179" s="394"/>
      <c r="V179" s="394"/>
      <c r="W179" s="394"/>
      <c r="X179" s="394"/>
      <c r="Y179" s="394"/>
      <c r="Z179" s="395"/>
      <c r="AA179" s="394"/>
      <c r="AB179" s="394"/>
      <c r="AC179" s="394"/>
      <c r="AD179" s="394"/>
      <c r="AE179" s="395"/>
    </row>
    <row r="180" spans="1:32" ht="13.5" thickTop="1">
      <c r="A180" s="303"/>
      <c r="B180" s="335"/>
      <c r="C180" s="396"/>
      <c r="D180" s="388"/>
      <c r="E180" s="388"/>
      <c r="F180" s="388"/>
      <c r="G180" s="388"/>
      <c r="H180" s="388"/>
      <c r="I180" s="396"/>
      <c r="J180" s="396"/>
      <c r="K180" s="388"/>
      <c r="L180" s="388"/>
      <c r="M180" s="388"/>
      <c r="N180" s="396"/>
      <c r="O180" s="396"/>
      <c r="P180" s="397"/>
      <c r="Q180" s="402"/>
      <c r="R180" s="402"/>
      <c r="S180" s="402"/>
      <c r="T180" s="415"/>
      <c r="U180" s="415"/>
      <c r="V180" s="415"/>
      <c r="W180" s="415"/>
      <c r="X180" s="415"/>
      <c r="Y180" s="415"/>
      <c r="Z180" s="416"/>
      <c r="AA180" s="415"/>
      <c r="AB180" s="415"/>
      <c r="AC180" s="415"/>
      <c r="AD180" s="415"/>
      <c r="AE180" s="416"/>
      <c r="AF180" s="415"/>
    </row>
    <row r="181" spans="1:32" ht="13.5" thickBot="1">
      <c r="A181" s="303"/>
      <c r="B181" s="335"/>
      <c r="C181" s="396"/>
      <c r="D181" s="388"/>
      <c r="E181" s="388"/>
      <c r="F181" s="388"/>
      <c r="G181" s="388"/>
      <c r="H181" s="388"/>
      <c r="I181" s="396"/>
      <c r="J181" s="396"/>
      <c r="K181" s="388"/>
      <c r="L181" s="388"/>
      <c r="M181" s="388"/>
      <c r="N181" s="396"/>
      <c r="O181" s="396"/>
      <c r="P181" s="397"/>
      <c r="Q181" s="409"/>
      <c r="R181" s="409"/>
      <c r="S181" s="409"/>
      <c r="T181" s="417"/>
      <c r="U181" s="417"/>
      <c r="V181" s="417"/>
      <c r="W181" s="417"/>
      <c r="X181" s="417"/>
      <c r="Y181" s="417"/>
      <c r="Z181" s="418"/>
      <c r="AA181" s="417"/>
      <c r="AB181" s="417"/>
      <c r="AC181" s="417"/>
      <c r="AD181" s="417"/>
      <c r="AE181" s="418"/>
      <c r="AF181" s="419"/>
    </row>
    <row r="182" spans="1:32" ht="13.5" thickTop="1">
      <c r="A182" s="303"/>
      <c r="B182" s="335"/>
      <c r="C182" s="396"/>
      <c r="D182" s="388"/>
      <c r="E182" s="388"/>
      <c r="F182" s="388"/>
      <c r="G182" s="388"/>
      <c r="H182" s="388"/>
      <c r="I182" s="396"/>
      <c r="J182" s="396"/>
      <c r="K182" s="388"/>
      <c r="L182" s="388"/>
      <c r="M182" s="388"/>
      <c r="N182" s="396"/>
      <c r="O182" s="396"/>
      <c r="P182" s="397"/>
      <c r="Q182" s="388"/>
      <c r="R182" s="388"/>
      <c r="S182" s="388"/>
      <c r="Z182" s="389"/>
      <c r="AE182" s="389"/>
    </row>
    <row r="183" spans="1:32">
      <c r="A183" s="303"/>
      <c r="B183" s="335"/>
      <c r="C183" s="396"/>
      <c r="D183" s="388"/>
      <c r="E183" s="388"/>
      <c r="F183" s="388"/>
      <c r="G183" s="388"/>
      <c r="H183" s="388"/>
      <c r="I183" s="396"/>
      <c r="J183" s="396"/>
      <c r="K183" s="388"/>
      <c r="L183" s="388"/>
      <c r="M183" s="388"/>
      <c r="N183" s="396"/>
      <c r="O183" s="396"/>
      <c r="P183" s="397"/>
      <c r="Q183" s="388"/>
      <c r="R183" s="388"/>
      <c r="S183" s="388"/>
      <c r="T183" s="394"/>
      <c r="U183" s="394"/>
      <c r="V183" s="394"/>
      <c r="W183" s="394"/>
      <c r="X183" s="394"/>
      <c r="Y183" s="394"/>
      <c r="Z183" s="395"/>
      <c r="AA183" s="394"/>
      <c r="AB183" s="394"/>
      <c r="AC183" s="394"/>
      <c r="AD183" s="421"/>
      <c r="AE183" s="395"/>
    </row>
    <row r="184" spans="1:32">
      <c r="A184" s="303"/>
      <c r="B184" s="335"/>
      <c r="C184" s="396"/>
      <c r="D184" s="388"/>
      <c r="E184" s="388"/>
      <c r="F184" s="388"/>
      <c r="G184" s="388"/>
      <c r="H184" s="388"/>
      <c r="I184" s="396"/>
      <c r="J184" s="396"/>
      <c r="K184" s="388"/>
      <c r="L184" s="388"/>
      <c r="M184" s="388"/>
      <c r="N184" s="396"/>
      <c r="O184" s="396"/>
      <c r="P184" s="397"/>
      <c r="Q184" s="388"/>
      <c r="R184" s="388"/>
      <c r="S184" s="388"/>
      <c r="Z184" s="389"/>
      <c r="AE184" s="389"/>
    </row>
    <row r="185" spans="1:32">
      <c r="A185" s="303"/>
      <c r="B185" s="335"/>
      <c r="C185" s="396"/>
      <c r="D185" s="388"/>
      <c r="E185" s="388"/>
      <c r="F185" s="388"/>
      <c r="G185" s="388"/>
      <c r="H185" s="388"/>
      <c r="I185" s="396"/>
      <c r="J185" s="396"/>
      <c r="K185" s="388"/>
      <c r="L185" s="388"/>
      <c r="M185" s="388"/>
      <c r="N185" s="396"/>
      <c r="O185" s="396"/>
      <c r="P185" s="397"/>
      <c r="Q185" s="388"/>
      <c r="R185" s="388"/>
      <c r="S185" s="388"/>
      <c r="T185" s="394"/>
      <c r="U185" s="394"/>
      <c r="V185" s="394"/>
      <c r="W185" s="394"/>
      <c r="X185" s="394"/>
      <c r="Y185" s="394"/>
      <c r="Z185" s="395"/>
      <c r="AA185" s="394"/>
      <c r="AB185" s="394"/>
      <c r="AC185" s="394"/>
      <c r="AD185" s="394"/>
      <c r="AE185" s="395"/>
    </row>
    <row r="186" spans="1:32">
      <c r="A186" s="303"/>
      <c r="B186" s="335"/>
      <c r="C186" s="396"/>
      <c r="D186" s="388"/>
      <c r="E186" s="388"/>
      <c r="F186" s="388"/>
      <c r="G186" s="388"/>
      <c r="H186" s="388"/>
      <c r="I186" s="396"/>
      <c r="J186" s="396"/>
      <c r="K186" s="388"/>
      <c r="L186" s="388"/>
      <c r="M186" s="388"/>
      <c r="N186" s="396"/>
      <c r="O186" s="396"/>
      <c r="P186" s="397"/>
      <c r="Q186" s="388"/>
      <c r="R186" s="388"/>
      <c r="S186" s="388"/>
      <c r="Z186" s="389"/>
      <c r="AE186" s="389"/>
    </row>
    <row r="187" spans="1:32" ht="13.5" thickBot="1">
      <c r="A187" s="303"/>
      <c r="B187" s="335"/>
      <c r="C187" s="396"/>
      <c r="D187" s="388"/>
      <c r="E187" s="388"/>
      <c r="F187" s="388"/>
      <c r="G187" s="388"/>
      <c r="H187" s="388"/>
      <c r="I187" s="396"/>
      <c r="J187" s="396"/>
      <c r="K187" s="388"/>
      <c r="L187" s="388"/>
      <c r="M187" s="388"/>
      <c r="N187" s="396"/>
      <c r="O187" s="396"/>
      <c r="P187" s="397"/>
      <c r="Q187" s="388"/>
      <c r="R187" s="388"/>
      <c r="S187" s="388"/>
      <c r="T187" s="394"/>
      <c r="U187" s="394"/>
      <c r="V187" s="394"/>
      <c r="W187" s="394"/>
      <c r="X187" s="394"/>
      <c r="Y187" s="394"/>
      <c r="Z187" s="395"/>
      <c r="AA187" s="394"/>
      <c r="AB187" s="394"/>
      <c r="AC187" s="394"/>
      <c r="AD187" s="394"/>
      <c r="AE187" s="395"/>
    </row>
    <row r="188" spans="1:32" ht="13.5" thickTop="1">
      <c r="A188" s="303"/>
      <c r="B188" s="335"/>
      <c r="C188" s="396"/>
      <c r="D188" s="388"/>
      <c r="E188" s="388"/>
      <c r="F188" s="388"/>
      <c r="G188" s="388"/>
      <c r="H188" s="388"/>
      <c r="I188" s="396"/>
      <c r="J188" s="396"/>
      <c r="K188" s="388"/>
      <c r="L188" s="388"/>
      <c r="M188" s="388"/>
      <c r="N188" s="396"/>
      <c r="O188" s="396"/>
      <c r="P188" s="397"/>
      <c r="Q188" s="402"/>
      <c r="R188" s="402"/>
      <c r="S188" s="402"/>
      <c r="T188" s="415"/>
      <c r="U188" s="415"/>
      <c r="V188" s="415"/>
      <c r="W188" s="415"/>
      <c r="X188" s="415"/>
      <c r="Y188" s="415"/>
      <c r="Z188" s="416"/>
      <c r="AA188" s="415"/>
      <c r="AB188" s="415"/>
      <c r="AC188" s="415"/>
      <c r="AD188" s="415"/>
      <c r="AE188" s="416"/>
      <c r="AF188" s="415"/>
    </row>
    <row r="189" spans="1:32" ht="13.5" thickBot="1">
      <c r="A189" s="303"/>
      <c r="B189" s="335"/>
      <c r="C189" s="396"/>
      <c r="D189" s="388"/>
      <c r="E189" s="388"/>
      <c r="F189" s="388"/>
      <c r="G189" s="388"/>
      <c r="H189" s="388"/>
      <c r="I189" s="396"/>
      <c r="J189" s="396"/>
      <c r="K189" s="388"/>
      <c r="L189" s="388"/>
      <c r="M189" s="388"/>
      <c r="N189" s="396"/>
      <c r="O189" s="396"/>
      <c r="P189" s="397"/>
      <c r="Q189" s="409"/>
      <c r="R189" s="409"/>
      <c r="S189" s="409"/>
      <c r="T189" s="417"/>
      <c r="U189" s="417"/>
      <c r="V189" s="417"/>
      <c r="W189" s="417"/>
      <c r="X189" s="417"/>
      <c r="Y189" s="417"/>
      <c r="Z189" s="418"/>
      <c r="AA189" s="417"/>
      <c r="AB189" s="417"/>
      <c r="AC189" s="417"/>
      <c r="AD189" s="417"/>
      <c r="AE189" s="418"/>
      <c r="AF189" s="419"/>
    </row>
    <row r="190" spans="1:32" ht="13.5" thickTop="1">
      <c r="A190" s="303"/>
      <c r="B190" s="335"/>
      <c r="C190" s="396"/>
      <c r="D190" s="388"/>
      <c r="E190" s="388"/>
      <c r="F190" s="388"/>
      <c r="G190" s="388"/>
      <c r="H190" s="388"/>
      <c r="I190" s="396"/>
      <c r="J190" s="396"/>
      <c r="K190" s="388"/>
      <c r="L190" s="388"/>
      <c r="M190" s="388"/>
      <c r="N190" s="396"/>
      <c r="O190" s="396"/>
      <c r="P190" s="397"/>
      <c r="Q190" s="388"/>
      <c r="R190" s="388"/>
      <c r="S190" s="388"/>
      <c r="Z190" s="389"/>
      <c r="AE190" s="389"/>
    </row>
    <row r="191" spans="1:32">
      <c r="A191" s="303"/>
      <c r="B191" s="335"/>
      <c r="C191" s="396"/>
      <c r="D191" s="388"/>
      <c r="E191" s="388"/>
      <c r="F191" s="388"/>
      <c r="G191" s="388"/>
      <c r="H191" s="388"/>
      <c r="I191" s="396"/>
      <c r="J191" s="396"/>
      <c r="K191" s="388"/>
      <c r="L191" s="388"/>
      <c r="M191" s="388"/>
      <c r="N191" s="396"/>
      <c r="O191" s="396"/>
      <c r="P191" s="397"/>
      <c r="Q191" s="388"/>
      <c r="R191" s="388"/>
      <c r="S191" s="388"/>
      <c r="T191" s="394"/>
      <c r="U191" s="394"/>
      <c r="V191" s="394"/>
      <c r="W191" s="394"/>
      <c r="X191" s="394"/>
      <c r="Y191" s="394"/>
      <c r="Z191" s="395"/>
      <c r="AA191" s="394"/>
      <c r="AB191" s="394"/>
      <c r="AC191" s="394"/>
      <c r="AD191" s="421"/>
      <c r="AE191" s="395"/>
    </row>
    <row r="192" spans="1:32">
      <c r="A192" s="303"/>
      <c r="B192" s="335"/>
      <c r="C192" s="396"/>
      <c r="D192" s="388"/>
      <c r="E192" s="388"/>
      <c r="F192" s="388"/>
      <c r="G192" s="388"/>
      <c r="H192" s="388"/>
      <c r="I192" s="396"/>
      <c r="J192" s="396"/>
      <c r="K192" s="388"/>
      <c r="L192" s="388"/>
      <c r="M192" s="388"/>
      <c r="N192" s="396"/>
      <c r="O192" s="396"/>
      <c r="P192" s="397"/>
      <c r="Q192" s="388"/>
      <c r="R192" s="388"/>
      <c r="S192" s="388"/>
      <c r="Z192" s="389"/>
      <c r="AE192" s="389"/>
    </row>
    <row r="193" spans="1:32">
      <c r="A193" s="303"/>
      <c r="B193" s="335"/>
      <c r="C193" s="396"/>
      <c r="D193" s="388"/>
      <c r="E193" s="388"/>
      <c r="F193" s="388"/>
      <c r="G193" s="388"/>
      <c r="H193" s="388"/>
      <c r="I193" s="396"/>
      <c r="J193" s="396"/>
      <c r="K193" s="388"/>
      <c r="L193" s="388"/>
      <c r="M193" s="388"/>
      <c r="N193" s="396"/>
      <c r="O193" s="396"/>
      <c r="P193" s="397"/>
      <c r="Q193" s="388"/>
      <c r="R193" s="388"/>
      <c r="S193" s="388"/>
      <c r="T193" s="394"/>
      <c r="U193" s="394"/>
      <c r="V193" s="394"/>
      <c r="W193" s="394"/>
      <c r="X193" s="394"/>
      <c r="Y193" s="394"/>
      <c r="Z193" s="395"/>
      <c r="AA193" s="394"/>
      <c r="AB193" s="394"/>
      <c r="AC193" s="394"/>
      <c r="AD193" s="394"/>
      <c r="AE193" s="395"/>
    </row>
    <row r="194" spans="1:32">
      <c r="A194" s="303"/>
      <c r="B194" s="335"/>
      <c r="C194" s="396"/>
      <c r="D194" s="388"/>
      <c r="E194" s="388"/>
      <c r="F194" s="388"/>
      <c r="G194" s="388"/>
      <c r="H194" s="388"/>
      <c r="I194" s="396"/>
      <c r="J194" s="396"/>
      <c r="K194" s="388"/>
      <c r="L194" s="388"/>
      <c r="M194" s="388"/>
      <c r="N194" s="396"/>
      <c r="O194" s="396"/>
      <c r="P194" s="397"/>
      <c r="Q194" s="388"/>
      <c r="R194" s="388"/>
      <c r="S194" s="388"/>
      <c r="Z194" s="389"/>
      <c r="AE194" s="389"/>
    </row>
    <row r="195" spans="1:32">
      <c r="A195" s="303"/>
      <c r="B195" s="335"/>
      <c r="C195" s="396"/>
      <c r="D195" s="388"/>
      <c r="E195" s="388"/>
      <c r="F195" s="388"/>
      <c r="G195" s="388"/>
      <c r="H195" s="388"/>
      <c r="I195" s="396"/>
      <c r="J195" s="396"/>
      <c r="K195" s="388"/>
      <c r="L195" s="388"/>
      <c r="M195" s="388"/>
      <c r="N195" s="396"/>
      <c r="O195" s="396"/>
      <c r="P195" s="397"/>
      <c r="Q195" s="388"/>
      <c r="R195" s="388"/>
      <c r="S195" s="388"/>
      <c r="T195" s="394"/>
      <c r="U195" s="394"/>
      <c r="V195" s="394"/>
      <c r="W195" s="394"/>
      <c r="X195" s="394"/>
      <c r="Y195" s="394"/>
      <c r="Z195" s="395"/>
      <c r="AA195" s="394"/>
      <c r="AB195" s="394"/>
      <c r="AC195" s="394"/>
      <c r="AD195" s="394"/>
      <c r="AE195" s="395"/>
    </row>
    <row r="196" spans="1:32">
      <c r="A196" s="303"/>
      <c r="B196" s="335"/>
      <c r="C196" s="396"/>
      <c r="D196" s="388"/>
      <c r="E196" s="388"/>
      <c r="F196" s="388"/>
      <c r="G196" s="388"/>
      <c r="H196" s="388"/>
      <c r="I196" s="396"/>
      <c r="J196" s="396"/>
      <c r="K196" s="388"/>
      <c r="L196" s="388"/>
      <c r="M196" s="388"/>
      <c r="N196" s="396"/>
      <c r="O196" s="396"/>
      <c r="P196" s="397"/>
      <c r="Q196" s="388"/>
      <c r="R196" s="388"/>
      <c r="S196" s="388"/>
      <c r="Z196" s="389"/>
      <c r="AE196" s="389"/>
    </row>
    <row r="197" spans="1:32" ht="13.5" thickBot="1">
      <c r="A197" s="303"/>
      <c r="B197" s="335"/>
      <c r="C197" s="396"/>
      <c r="D197" s="388"/>
      <c r="E197" s="388"/>
      <c r="F197" s="388"/>
      <c r="G197" s="388"/>
      <c r="H197" s="388"/>
      <c r="I197" s="396"/>
      <c r="J197" s="396"/>
      <c r="K197" s="388"/>
      <c r="L197" s="388"/>
      <c r="M197" s="388"/>
      <c r="N197" s="396"/>
      <c r="O197" s="396"/>
      <c r="P197" s="397"/>
      <c r="Q197" s="388"/>
      <c r="R197" s="388"/>
      <c r="S197" s="388"/>
      <c r="T197" s="355"/>
      <c r="U197" s="355"/>
      <c r="V197" s="355"/>
      <c r="W197" s="355"/>
      <c r="X197" s="355"/>
      <c r="Y197" s="355"/>
      <c r="Z197" s="420"/>
      <c r="AA197" s="355"/>
      <c r="AB197" s="355"/>
      <c r="AC197" s="355"/>
      <c r="AD197" s="355"/>
      <c r="AE197" s="420"/>
    </row>
    <row r="198" spans="1:32">
      <c r="A198" s="362"/>
      <c r="B198" s="298"/>
      <c r="C198" s="385"/>
      <c r="D198" s="386"/>
      <c r="E198" s="386"/>
      <c r="F198" s="386"/>
      <c r="G198" s="386"/>
      <c r="H198" s="386"/>
      <c r="I198" s="385"/>
      <c r="J198" s="385"/>
      <c r="K198" s="386"/>
      <c r="L198" s="386"/>
      <c r="M198" s="386"/>
      <c r="N198" s="385"/>
      <c r="O198" s="385"/>
      <c r="P198" s="387"/>
      <c r="Q198" s="388"/>
      <c r="R198" s="388"/>
      <c r="S198" s="388"/>
      <c r="T198" s="388"/>
      <c r="Z198" s="389"/>
      <c r="AE198" s="389"/>
    </row>
    <row r="199" spans="1:32">
      <c r="A199" s="363"/>
      <c r="B199" s="390"/>
      <c r="C199" s="391"/>
      <c r="D199" s="392"/>
      <c r="E199" s="392"/>
      <c r="F199" s="392"/>
      <c r="G199" s="392"/>
      <c r="H199" s="392"/>
      <c r="I199" s="391"/>
      <c r="J199" s="391"/>
      <c r="K199" s="392"/>
      <c r="L199" s="392"/>
      <c r="M199" s="392"/>
      <c r="N199" s="391"/>
      <c r="O199" s="391"/>
      <c r="P199" s="393"/>
      <c r="Q199" s="388"/>
      <c r="R199" s="388"/>
      <c r="S199" s="388"/>
      <c r="T199" s="394"/>
      <c r="U199" s="394"/>
      <c r="V199" s="394"/>
      <c r="W199" s="394"/>
      <c r="X199" s="421"/>
      <c r="Y199" s="421"/>
      <c r="Z199" s="395"/>
      <c r="AA199" s="394"/>
      <c r="AB199" s="394"/>
      <c r="AC199" s="394"/>
      <c r="AD199" s="394"/>
      <c r="AE199" s="395"/>
    </row>
    <row r="200" spans="1:32">
      <c r="A200" s="363"/>
      <c r="B200" s="335"/>
      <c r="C200" s="396"/>
      <c r="D200" s="388"/>
      <c r="E200" s="388"/>
      <c r="F200" s="388"/>
      <c r="G200" s="388"/>
      <c r="H200" s="388"/>
      <c r="I200" s="396"/>
      <c r="J200" s="396"/>
      <c r="K200" s="388"/>
      <c r="L200" s="388"/>
      <c r="M200" s="388"/>
      <c r="N200" s="396"/>
      <c r="O200" s="396"/>
      <c r="P200" s="397"/>
      <c r="Q200" s="388"/>
      <c r="R200" s="388"/>
      <c r="S200" s="388"/>
      <c r="Z200" s="389"/>
      <c r="AE200" s="389"/>
    </row>
    <row r="201" spans="1:32">
      <c r="A201" s="363"/>
      <c r="B201" s="335"/>
      <c r="C201" s="396"/>
      <c r="D201" s="388"/>
      <c r="E201" s="388"/>
      <c r="F201" s="388"/>
      <c r="G201" s="388"/>
      <c r="H201" s="388"/>
      <c r="I201" s="396"/>
      <c r="J201" s="396"/>
      <c r="K201" s="388"/>
      <c r="L201" s="388"/>
      <c r="M201" s="388"/>
      <c r="N201" s="396"/>
      <c r="O201" s="396"/>
      <c r="P201" s="397"/>
      <c r="Q201" s="388"/>
      <c r="R201" s="388"/>
      <c r="S201" s="388"/>
      <c r="T201" s="394"/>
      <c r="U201" s="394"/>
      <c r="V201" s="394"/>
      <c r="W201" s="394"/>
      <c r="X201" s="421"/>
      <c r="Y201" s="421"/>
      <c r="Z201" s="395"/>
      <c r="AA201" s="394"/>
      <c r="AB201" s="394"/>
      <c r="AC201" s="421"/>
      <c r="AD201" s="421"/>
      <c r="AE201" s="395"/>
    </row>
    <row r="202" spans="1:32">
      <c r="A202" s="363"/>
      <c r="B202" s="335"/>
      <c r="C202" s="396"/>
      <c r="D202" s="388"/>
      <c r="E202" s="388"/>
      <c r="F202" s="388"/>
      <c r="G202" s="388"/>
      <c r="H202" s="388"/>
      <c r="I202" s="396"/>
      <c r="J202" s="396"/>
      <c r="K202" s="388"/>
      <c r="L202" s="388"/>
      <c r="M202" s="388"/>
      <c r="N202" s="396"/>
      <c r="O202" s="396"/>
      <c r="P202" s="397"/>
      <c r="Q202" s="388"/>
      <c r="R202" s="388"/>
      <c r="S202" s="388"/>
      <c r="Z202" s="389"/>
      <c r="AE202" s="389"/>
    </row>
    <row r="203" spans="1:32" ht="13.5" thickBot="1">
      <c r="A203" s="363"/>
      <c r="B203" s="335"/>
      <c r="C203" s="396"/>
      <c r="D203" s="388"/>
      <c r="E203" s="388"/>
      <c r="F203" s="388"/>
      <c r="G203" s="388"/>
      <c r="H203" s="388"/>
      <c r="I203" s="396"/>
      <c r="J203" s="396"/>
      <c r="K203" s="388"/>
      <c r="L203" s="388"/>
      <c r="M203" s="388"/>
      <c r="N203" s="396"/>
      <c r="O203" s="396"/>
      <c r="P203" s="397"/>
      <c r="Q203" s="388"/>
      <c r="R203" s="388"/>
      <c r="S203" s="388"/>
      <c r="T203" s="394"/>
      <c r="U203" s="394"/>
      <c r="V203" s="394"/>
      <c r="W203" s="394"/>
      <c r="X203" s="394"/>
      <c r="Y203" s="394"/>
      <c r="Z203" s="395"/>
      <c r="AA203" s="394"/>
      <c r="AB203" s="394"/>
      <c r="AC203" s="394"/>
      <c r="AD203" s="394"/>
      <c r="AE203" s="395"/>
    </row>
    <row r="204" spans="1:32" ht="13.5" thickTop="1">
      <c r="A204" s="363"/>
      <c r="B204" s="422"/>
      <c r="C204" s="423"/>
      <c r="D204" s="424"/>
      <c r="E204" s="424"/>
      <c r="F204" s="424"/>
      <c r="G204" s="424"/>
      <c r="H204" s="424"/>
      <c r="I204" s="423"/>
      <c r="J204" s="423"/>
      <c r="K204" s="424"/>
      <c r="L204" s="424"/>
      <c r="M204" s="424"/>
      <c r="N204" s="423"/>
      <c r="O204" s="423"/>
      <c r="P204" s="425"/>
      <c r="Q204" s="402"/>
      <c r="R204" s="402"/>
      <c r="S204" s="402"/>
      <c r="T204" s="415"/>
      <c r="U204" s="415"/>
      <c r="V204" s="415"/>
      <c r="W204" s="415"/>
      <c r="X204" s="415"/>
      <c r="Y204" s="415"/>
      <c r="Z204" s="416"/>
      <c r="AA204" s="415"/>
      <c r="AB204" s="415"/>
      <c r="AC204" s="415"/>
      <c r="AD204" s="415"/>
      <c r="AE204" s="416"/>
      <c r="AF204" s="415"/>
    </row>
    <row r="205" spans="1:32" ht="13.5" thickBot="1">
      <c r="A205" s="363"/>
      <c r="B205" s="422"/>
      <c r="C205" s="423"/>
      <c r="D205" s="424"/>
      <c r="E205" s="424"/>
      <c r="F205" s="424"/>
      <c r="G205" s="424"/>
      <c r="H205" s="424"/>
      <c r="I205" s="423"/>
      <c r="J205" s="423"/>
      <c r="K205" s="424"/>
      <c r="L205" s="424"/>
      <c r="M205" s="424"/>
      <c r="N205" s="423"/>
      <c r="O205" s="423"/>
      <c r="P205" s="425"/>
      <c r="Q205" s="409"/>
      <c r="R205" s="409"/>
      <c r="S205" s="409"/>
      <c r="T205" s="417"/>
      <c r="U205" s="417"/>
      <c r="V205" s="417"/>
      <c r="W205" s="417"/>
      <c r="X205" s="417"/>
      <c r="Y205" s="417"/>
      <c r="Z205" s="418"/>
      <c r="AA205" s="417"/>
      <c r="AB205" s="417"/>
      <c r="AC205" s="417"/>
      <c r="AD205" s="417"/>
      <c r="AE205" s="418"/>
      <c r="AF205" s="419"/>
    </row>
    <row r="206" spans="1:32" ht="13.5" thickTop="1">
      <c r="A206" s="363"/>
      <c r="B206" s="335"/>
      <c r="C206" s="396"/>
      <c r="D206" s="388"/>
      <c r="E206" s="388"/>
      <c r="F206" s="388"/>
      <c r="G206" s="388"/>
      <c r="H206" s="388"/>
      <c r="I206" s="396"/>
      <c r="J206" s="396"/>
      <c r="K206" s="388"/>
      <c r="L206" s="388"/>
      <c r="M206" s="388"/>
      <c r="N206" s="396"/>
      <c r="O206" s="396"/>
      <c r="P206" s="397"/>
      <c r="Q206" s="388"/>
      <c r="R206" s="388"/>
      <c r="S206" s="388"/>
      <c r="Z206" s="389"/>
      <c r="AE206" s="389"/>
    </row>
    <row r="207" spans="1:32">
      <c r="A207" s="363"/>
      <c r="B207" s="335"/>
      <c r="C207" s="396"/>
      <c r="D207" s="388"/>
      <c r="E207" s="388"/>
      <c r="F207" s="388"/>
      <c r="G207" s="388"/>
      <c r="H207" s="388"/>
      <c r="I207" s="396"/>
      <c r="J207" s="396"/>
      <c r="K207" s="388"/>
      <c r="L207" s="388"/>
      <c r="M207" s="388"/>
      <c r="N207" s="396"/>
      <c r="O207" s="396"/>
      <c r="P207" s="397"/>
      <c r="Q207" s="388"/>
      <c r="R207" s="388"/>
      <c r="S207" s="388"/>
      <c r="T207" s="394"/>
      <c r="U207" s="394"/>
      <c r="V207" s="394"/>
      <c r="W207" s="394"/>
      <c r="X207" s="394"/>
      <c r="Y207" s="394"/>
      <c r="Z207" s="395"/>
      <c r="AA207" s="394"/>
      <c r="AB207" s="394"/>
      <c r="AC207" s="394"/>
      <c r="AD207" s="394"/>
      <c r="AE207" s="395"/>
    </row>
    <row r="208" spans="1:32">
      <c r="A208" s="363"/>
      <c r="B208" s="335"/>
      <c r="C208" s="396"/>
      <c r="D208" s="388"/>
      <c r="E208" s="388"/>
      <c r="F208" s="388"/>
      <c r="G208" s="388"/>
      <c r="H208" s="388"/>
      <c r="I208" s="396"/>
      <c r="J208" s="396"/>
      <c r="K208" s="388"/>
      <c r="L208" s="388"/>
      <c r="M208" s="388"/>
      <c r="N208" s="396"/>
      <c r="O208" s="396"/>
      <c r="P208" s="397"/>
      <c r="Q208" s="388"/>
      <c r="R208" s="388"/>
      <c r="S208" s="388"/>
      <c r="Z208" s="389"/>
      <c r="AE208" s="389"/>
    </row>
    <row r="209" spans="1:32">
      <c r="A209" s="363"/>
      <c r="B209" s="335"/>
      <c r="C209" s="396"/>
      <c r="D209" s="388"/>
      <c r="E209" s="388"/>
      <c r="F209" s="388"/>
      <c r="G209" s="388"/>
      <c r="H209" s="388"/>
      <c r="I209" s="396"/>
      <c r="J209" s="396"/>
      <c r="K209" s="388"/>
      <c r="L209" s="388"/>
      <c r="M209" s="388"/>
      <c r="N209" s="396"/>
      <c r="O209" s="396"/>
      <c r="P209" s="397"/>
      <c r="Q209" s="388"/>
      <c r="R209" s="388"/>
      <c r="S209" s="388"/>
      <c r="T209" s="421"/>
      <c r="U209" s="394"/>
      <c r="V209" s="394"/>
      <c r="W209" s="394"/>
      <c r="X209" s="428"/>
      <c r="Y209" s="421"/>
      <c r="Z209" s="395"/>
      <c r="AA209" s="394"/>
      <c r="AB209" s="394"/>
      <c r="AC209" s="394"/>
      <c r="AD209" s="394"/>
      <c r="AE209" s="395"/>
    </row>
    <row r="210" spans="1:32">
      <c r="A210" s="363"/>
      <c r="B210" s="335"/>
      <c r="C210" s="396"/>
      <c r="D210" s="388"/>
      <c r="E210" s="388"/>
      <c r="F210" s="388"/>
      <c r="G210" s="388"/>
      <c r="H210" s="388"/>
      <c r="I210" s="396"/>
      <c r="J210" s="396"/>
      <c r="K210" s="388"/>
      <c r="L210" s="388"/>
      <c r="M210" s="388"/>
      <c r="N210" s="396"/>
      <c r="O210" s="396"/>
      <c r="P210" s="397"/>
      <c r="Q210" s="388"/>
      <c r="R210" s="388"/>
      <c r="S210" s="388"/>
      <c r="Z210" s="389"/>
      <c r="AE210" s="389"/>
    </row>
    <row r="211" spans="1:32" ht="13.5" thickBot="1">
      <c r="A211" s="363"/>
      <c r="B211" s="335"/>
      <c r="C211" s="396"/>
      <c r="D211" s="388"/>
      <c r="E211" s="388"/>
      <c r="F211" s="388"/>
      <c r="G211" s="388"/>
      <c r="H211" s="388"/>
      <c r="I211" s="396"/>
      <c r="J211" s="396"/>
      <c r="K211" s="388"/>
      <c r="L211" s="388"/>
      <c r="M211" s="388"/>
      <c r="N211" s="396"/>
      <c r="O211" s="396"/>
      <c r="P211" s="397"/>
      <c r="Q211" s="388"/>
      <c r="R211" s="388"/>
      <c r="S211" s="388"/>
      <c r="T211" s="394"/>
      <c r="U211" s="394"/>
      <c r="V211" s="394"/>
      <c r="W211" s="394"/>
      <c r="X211" s="394"/>
      <c r="Y211" s="394"/>
      <c r="Z211" s="395"/>
      <c r="AA211" s="394"/>
      <c r="AB211" s="394"/>
      <c r="AC211" s="394"/>
      <c r="AD211" s="394"/>
      <c r="AE211" s="395"/>
    </row>
    <row r="212" spans="1:32" ht="13.5" thickTop="1">
      <c r="A212" s="363"/>
      <c r="B212" s="335"/>
      <c r="C212" s="396"/>
      <c r="D212" s="388"/>
      <c r="E212" s="388"/>
      <c r="F212" s="388"/>
      <c r="G212" s="388"/>
      <c r="H212" s="388"/>
      <c r="I212" s="396"/>
      <c r="J212" s="396"/>
      <c r="K212" s="388"/>
      <c r="L212" s="388"/>
      <c r="M212" s="388"/>
      <c r="N212" s="396"/>
      <c r="O212" s="396"/>
      <c r="P212" s="397"/>
      <c r="Q212" s="402"/>
      <c r="R212" s="402"/>
      <c r="S212" s="402"/>
      <c r="T212" s="415"/>
      <c r="U212" s="415"/>
      <c r="V212" s="415"/>
      <c r="W212" s="415"/>
      <c r="X212" s="415"/>
      <c r="Y212" s="415"/>
      <c r="Z212" s="416"/>
      <c r="AA212" s="415"/>
      <c r="AB212" s="415"/>
      <c r="AC212" s="415"/>
      <c r="AD212" s="415"/>
      <c r="AE212" s="416"/>
      <c r="AF212" s="415"/>
    </row>
    <row r="213" spans="1:32" ht="13.5" thickBot="1">
      <c r="A213" s="363"/>
      <c r="B213" s="335"/>
      <c r="C213" s="396"/>
      <c r="D213" s="388"/>
      <c r="E213" s="388"/>
      <c r="F213" s="388"/>
      <c r="G213" s="388"/>
      <c r="H213" s="388"/>
      <c r="I213" s="396"/>
      <c r="J213" s="396"/>
      <c r="K213" s="388"/>
      <c r="L213" s="388"/>
      <c r="M213" s="388"/>
      <c r="N213" s="396"/>
      <c r="O213" s="396"/>
      <c r="P213" s="397"/>
      <c r="Q213" s="409"/>
      <c r="R213" s="409"/>
      <c r="S213" s="409"/>
      <c r="T213" s="417"/>
      <c r="U213" s="417"/>
      <c r="V213" s="417"/>
      <c r="W213" s="417"/>
      <c r="X213" s="417"/>
      <c r="Y213" s="417"/>
      <c r="Z213" s="418"/>
      <c r="AA213" s="417"/>
      <c r="AB213" s="417"/>
      <c r="AC213" s="417"/>
      <c r="AD213" s="417"/>
      <c r="AE213" s="418"/>
      <c r="AF213" s="419"/>
    </row>
    <row r="214" spans="1:32" ht="13.5" thickTop="1">
      <c r="A214" s="363"/>
      <c r="B214" s="335"/>
      <c r="C214" s="396"/>
      <c r="D214" s="388"/>
      <c r="E214" s="388"/>
      <c r="F214" s="388"/>
      <c r="G214" s="388"/>
      <c r="H214" s="388"/>
      <c r="I214" s="396"/>
      <c r="J214" s="396"/>
      <c r="K214" s="388"/>
      <c r="L214" s="388"/>
      <c r="M214" s="388"/>
      <c r="N214" s="396"/>
      <c r="O214" s="396"/>
      <c r="P214" s="397"/>
      <c r="Q214" s="388"/>
      <c r="R214" s="388"/>
      <c r="S214" s="388"/>
      <c r="Z214" s="389"/>
      <c r="AE214" s="389"/>
    </row>
    <row r="215" spans="1:32">
      <c r="A215" s="363"/>
      <c r="B215" s="335"/>
      <c r="C215" s="396"/>
      <c r="D215" s="388"/>
      <c r="E215" s="388"/>
      <c r="F215" s="388"/>
      <c r="G215" s="388"/>
      <c r="H215" s="388"/>
      <c r="I215" s="396"/>
      <c r="J215" s="396"/>
      <c r="K215" s="388"/>
      <c r="L215" s="388"/>
      <c r="M215" s="388"/>
      <c r="N215" s="396"/>
      <c r="O215" s="396"/>
      <c r="P215" s="397"/>
      <c r="Q215" s="388"/>
      <c r="R215" s="388"/>
      <c r="S215" s="388"/>
      <c r="T215" s="394"/>
      <c r="U215" s="394"/>
      <c r="V215" s="394"/>
      <c r="W215" s="394"/>
      <c r="X215" s="421"/>
      <c r="Y215" s="394"/>
      <c r="Z215" s="395"/>
      <c r="AA215" s="394"/>
      <c r="AB215" s="421"/>
      <c r="AC215" s="394"/>
      <c r="AD215" s="421"/>
      <c r="AE215" s="426"/>
    </row>
    <row r="216" spans="1:32">
      <c r="A216" s="363"/>
      <c r="B216" s="335"/>
      <c r="C216" s="396"/>
      <c r="D216" s="388"/>
      <c r="E216" s="388"/>
      <c r="F216" s="388"/>
      <c r="G216" s="388"/>
      <c r="H216" s="388"/>
      <c r="I216" s="396"/>
      <c r="J216" s="396"/>
      <c r="K216" s="388"/>
      <c r="L216" s="388"/>
      <c r="M216" s="388"/>
      <c r="N216" s="396"/>
      <c r="O216" s="396"/>
      <c r="P216" s="397"/>
      <c r="Q216" s="388"/>
      <c r="R216" s="388"/>
      <c r="S216" s="388"/>
      <c r="Z216" s="389"/>
      <c r="AE216" s="389"/>
    </row>
    <row r="217" spans="1:32">
      <c r="A217" s="363"/>
      <c r="B217" s="335"/>
      <c r="C217" s="396"/>
      <c r="D217" s="388"/>
      <c r="E217" s="388"/>
      <c r="F217" s="388"/>
      <c r="G217" s="388"/>
      <c r="H217" s="388"/>
      <c r="I217" s="396"/>
      <c r="J217" s="396"/>
      <c r="K217" s="388"/>
      <c r="L217" s="388"/>
      <c r="M217" s="388"/>
      <c r="N217" s="396"/>
      <c r="O217" s="396"/>
      <c r="P217" s="397"/>
      <c r="Q217" s="388"/>
      <c r="R217" s="388"/>
      <c r="S217" s="388"/>
      <c r="T217" s="394"/>
      <c r="U217" s="394"/>
      <c r="V217" s="394"/>
      <c r="W217" s="394"/>
      <c r="X217" s="394"/>
      <c r="Y217" s="394"/>
      <c r="Z217" s="395"/>
      <c r="AA217" s="394"/>
      <c r="AB217" s="421"/>
      <c r="AC217" s="394"/>
      <c r="AD217" s="421"/>
      <c r="AE217" s="426"/>
    </row>
    <row r="218" spans="1:32">
      <c r="A218" s="363"/>
      <c r="B218" s="335"/>
      <c r="C218" s="396"/>
      <c r="D218" s="388"/>
      <c r="E218" s="388"/>
      <c r="F218" s="388"/>
      <c r="G218" s="388"/>
      <c r="H218" s="388"/>
      <c r="I218" s="396"/>
      <c r="J218" s="396"/>
      <c r="K218" s="388"/>
      <c r="L218" s="388"/>
      <c r="M218" s="388"/>
      <c r="N218" s="396"/>
      <c r="O218" s="396"/>
      <c r="P218" s="397"/>
      <c r="Q218" s="388"/>
      <c r="R218" s="388"/>
      <c r="S218" s="388"/>
      <c r="Z218" s="389"/>
      <c r="AE218" s="389"/>
    </row>
    <row r="219" spans="1:32" ht="13.5" thickBot="1">
      <c r="A219" s="363"/>
      <c r="B219" s="335"/>
      <c r="C219" s="396"/>
      <c r="D219" s="388"/>
      <c r="E219" s="388"/>
      <c r="F219" s="388"/>
      <c r="G219" s="388"/>
      <c r="H219" s="388"/>
      <c r="I219" s="396"/>
      <c r="J219" s="396"/>
      <c r="K219" s="388"/>
      <c r="L219" s="388"/>
      <c r="M219" s="388"/>
      <c r="N219" s="396"/>
      <c r="O219" s="396"/>
      <c r="P219" s="397"/>
      <c r="Q219" s="388"/>
      <c r="R219" s="388"/>
      <c r="S219" s="388"/>
      <c r="T219" s="394"/>
      <c r="U219" s="394"/>
      <c r="V219" s="394"/>
      <c r="W219" s="394"/>
      <c r="X219" s="394"/>
      <c r="Y219" s="394"/>
      <c r="Z219" s="395"/>
      <c r="AA219" s="394"/>
      <c r="AB219" s="394"/>
      <c r="AC219" s="394"/>
      <c r="AD219" s="394"/>
      <c r="AE219" s="395"/>
    </row>
    <row r="220" spans="1:32" ht="13.5" thickTop="1">
      <c r="A220" s="363"/>
      <c r="B220" s="335"/>
      <c r="C220" s="396"/>
      <c r="D220" s="388"/>
      <c r="E220" s="388"/>
      <c r="F220" s="388"/>
      <c r="G220" s="388"/>
      <c r="H220" s="388"/>
      <c r="I220" s="396"/>
      <c r="J220" s="396"/>
      <c r="K220" s="388"/>
      <c r="L220" s="388"/>
      <c r="M220" s="388"/>
      <c r="N220" s="396"/>
      <c r="O220" s="396"/>
      <c r="P220" s="397"/>
      <c r="Q220" s="402"/>
      <c r="R220" s="402"/>
      <c r="S220" s="402"/>
      <c r="T220" s="415"/>
      <c r="U220" s="415"/>
      <c r="V220" s="415"/>
      <c r="W220" s="415"/>
      <c r="X220" s="415"/>
      <c r="Y220" s="415"/>
      <c r="Z220" s="416"/>
      <c r="AA220" s="415"/>
      <c r="AB220" s="415"/>
      <c r="AC220" s="415"/>
      <c r="AD220" s="415"/>
      <c r="AE220" s="416"/>
      <c r="AF220" s="415"/>
    </row>
    <row r="221" spans="1:32" ht="13.5" thickBot="1">
      <c r="A221" s="363"/>
      <c r="B221" s="335"/>
      <c r="C221" s="396"/>
      <c r="D221" s="388"/>
      <c r="E221" s="388"/>
      <c r="F221" s="388"/>
      <c r="G221" s="388"/>
      <c r="H221" s="388"/>
      <c r="I221" s="396"/>
      <c r="J221" s="396"/>
      <c r="K221" s="388"/>
      <c r="L221" s="388"/>
      <c r="M221" s="388"/>
      <c r="N221" s="396"/>
      <c r="O221" s="396"/>
      <c r="P221" s="397"/>
      <c r="Q221" s="409"/>
      <c r="R221" s="409"/>
      <c r="S221" s="409"/>
      <c r="T221" s="417"/>
      <c r="U221" s="417"/>
      <c r="V221" s="417"/>
      <c r="W221" s="417"/>
      <c r="X221" s="417"/>
      <c r="Y221" s="417"/>
      <c r="Z221" s="418"/>
      <c r="AA221" s="417"/>
      <c r="AB221" s="429"/>
      <c r="AC221" s="417"/>
      <c r="AD221" s="429"/>
      <c r="AE221" s="430"/>
      <c r="AF221" s="419"/>
    </row>
    <row r="222" spans="1:32" ht="13.5" thickTop="1">
      <c r="A222" s="363"/>
      <c r="B222" s="335"/>
      <c r="C222" s="396"/>
      <c r="D222" s="388"/>
      <c r="E222" s="388"/>
      <c r="F222" s="388"/>
      <c r="G222" s="388"/>
      <c r="H222" s="388"/>
      <c r="I222" s="396"/>
      <c r="J222" s="396"/>
      <c r="K222" s="388"/>
      <c r="L222" s="388"/>
      <c r="M222" s="388"/>
      <c r="N222" s="396"/>
      <c r="O222" s="396"/>
      <c r="P222" s="397"/>
      <c r="Q222" s="388"/>
      <c r="R222" s="388"/>
      <c r="S222" s="388"/>
      <c r="Z222" s="389"/>
      <c r="AE222" s="389"/>
    </row>
    <row r="223" spans="1:32">
      <c r="A223" s="363"/>
      <c r="B223" s="335"/>
      <c r="C223" s="396"/>
      <c r="D223" s="388"/>
      <c r="E223" s="388"/>
      <c r="F223" s="388"/>
      <c r="G223" s="388"/>
      <c r="H223" s="388"/>
      <c r="I223" s="396"/>
      <c r="J223" s="396"/>
      <c r="K223" s="388"/>
      <c r="L223" s="388"/>
      <c r="M223" s="388"/>
      <c r="N223" s="396"/>
      <c r="O223" s="396"/>
      <c r="P223" s="397"/>
      <c r="Q223" s="388"/>
      <c r="R223" s="388"/>
      <c r="S223" s="388"/>
      <c r="T223" s="394"/>
      <c r="U223" s="394"/>
      <c r="V223" s="394"/>
      <c r="W223" s="394"/>
      <c r="X223" s="394"/>
      <c r="Y223" s="394"/>
      <c r="Z223" s="395"/>
      <c r="AA223" s="394"/>
      <c r="AB223" s="394"/>
      <c r="AC223" s="394"/>
      <c r="AD223" s="394"/>
      <c r="AE223" s="395"/>
    </row>
    <row r="224" spans="1:32">
      <c r="A224" s="363"/>
      <c r="B224" s="335"/>
      <c r="C224" s="396"/>
      <c r="D224" s="388"/>
      <c r="E224" s="388"/>
      <c r="F224" s="388"/>
      <c r="G224" s="388"/>
      <c r="H224" s="388"/>
      <c r="I224" s="396"/>
      <c r="J224" s="396"/>
      <c r="K224" s="388"/>
      <c r="L224" s="388"/>
      <c r="M224" s="388"/>
      <c r="N224" s="396"/>
      <c r="O224" s="396"/>
      <c r="P224" s="397"/>
      <c r="Q224" s="388"/>
      <c r="R224" s="388"/>
      <c r="S224" s="388"/>
      <c r="Z224" s="389"/>
      <c r="AE224" s="389"/>
    </row>
    <row r="225" spans="1:32">
      <c r="A225" s="363"/>
      <c r="B225" s="335"/>
      <c r="C225" s="396"/>
      <c r="D225" s="388"/>
      <c r="E225" s="388"/>
      <c r="F225" s="388"/>
      <c r="G225" s="388"/>
      <c r="H225" s="388"/>
      <c r="I225" s="396"/>
      <c r="J225" s="396"/>
      <c r="K225" s="388"/>
      <c r="L225" s="388"/>
      <c r="M225" s="388"/>
      <c r="N225" s="396"/>
      <c r="O225" s="396"/>
      <c r="P225" s="397"/>
      <c r="Q225" s="388"/>
      <c r="R225" s="388"/>
      <c r="S225" s="388"/>
      <c r="T225" s="394"/>
      <c r="U225" s="394"/>
      <c r="V225" s="394"/>
      <c r="W225" s="394"/>
      <c r="X225" s="394"/>
      <c r="Y225" s="394"/>
      <c r="Z225" s="395"/>
      <c r="AA225" s="394"/>
      <c r="AB225" s="394"/>
      <c r="AC225" s="394"/>
      <c r="AD225" s="394"/>
      <c r="AE225" s="395"/>
    </row>
    <row r="226" spans="1:32">
      <c r="A226" s="363"/>
      <c r="B226" s="335"/>
      <c r="C226" s="396"/>
      <c r="D226" s="388"/>
      <c r="E226" s="388"/>
      <c r="F226" s="388"/>
      <c r="G226" s="388"/>
      <c r="H226" s="388"/>
      <c r="I226" s="396"/>
      <c r="J226" s="396"/>
      <c r="K226" s="388"/>
      <c r="L226" s="388"/>
      <c r="M226" s="388"/>
      <c r="N226" s="396"/>
      <c r="O226" s="396"/>
      <c r="P226" s="397"/>
      <c r="Q226" s="388"/>
      <c r="R226" s="388"/>
      <c r="S226" s="388"/>
      <c r="Z226" s="389"/>
      <c r="AE226" s="389"/>
    </row>
    <row r="227" spans="1:32">
      <c r="A227" s="363"/>
      <c r="B227" s="335"/>
      <c r="C227" s="396"/>
      <c r="D227" s="388"/>
      <c r="E227" s="388"/>
      <c r="F227" s="388"/>
      <c r="G227" s="388"/>
      <c r="H227" s="388"/>
      <c r="I227" s="396"/>
      <c r="J227" s="396"/>
      <c r="K227" s="388"/>
      <c r="L227" s="388"/>
      <c r="M227" s="388"/>
      <c r="N227" s="396"/>
      <c r="O227" s="396"/>
      <c r="P227" s="397"/>
      <c r="Q227" s="388"/>
      <c r="R227" s="388"/>
      <c r="S227" s="388"/>
      <c r="T227" s="394"/>
      <c r="U227" s="394"/>
      <c r="V227" s="394"/>
      <c r="W227" s="394"/>
      <c r="X227" s="394"/>
      <c r="Y227" s="421"/>
      <c r="Z227" s="395"/>
      <c r="AA227" s="394"/>
      <c r="AB227" s="421"/>
      <c r="AC227" s="394"/>
      <c r="AD227" s="421"/>
      <c r="AE227" s="426"/>
    </row>
    <row r="228" spans="1:32">
      <c r="A228" s="363"/>
      <c r="B228" s="335"/>
      <c r="C228" s="431"/>
      <c r="D228" s="388"/>
      <c r="E228" s="388"/>
      <c r="F228" s="388"/>
      <c r="G228" s="388"/>
      <c r="H228" s="388"/>
      <c r="I228" s="396"/>
      <c r="J228" s="396"/>
      <c r="K228" s="388"/>
      <c r="L228" s="388"/>
      <c r="M228" s="388"/>
      <c r="N228" s="396"/>
      <c r="O228" s="396"/>
      <c r="P228" s="397"/>
      <c r="Q228" s="388"/>
      <c r="R228" s="388"/>
      <c r="S228" s="388"/>
      <c r="Z228" s="389"/>
      <c r="AE228" s="389"/>
    </row>
    <row r="229" spans="1:32" ht="13.5" thickBot="1">
      <c r="A229" s="363"/>
      <c r="B229" s="335"/>
      <c r="C229" s="396"/>
      <c r="D229" s="388"/>
      <c r="E229" s="388"/>
      <c r="F229" s="388"/>
      <c r="G229" s="388"/>
      <c r="H229" s="388"/>
      <c r="I229" s="396"/>
      <c r="J229" s="396"/>
      <c r="K229" s="388"/>
      <c r="L229" s="388"/>
      <c r="M229" s="388"/>
      <c r="N229" s="396"/>
      <c r="O229" s="396"/>
      <c r="P229" s="397"/>
      <c r="Q229" s="388"/>
      <c r="R229" s="388"/>
      <c r="S229" s="388"/>
      <c r="T229" s="355"/>
      <c r="U229" s="355"/>
      <c r="V229" s="355"/>
      <c r="W229" s="355"/>
      <c r="X229" s="355"/>
      <c r="Y229" s="355"/>
      <c r="Z229" s="420"/>
      <c r="AA229" s="355"/>
      <c r="AB229" s="355"/>
      <c r="AC229" s="355"/>
      <c r="AD229" s="361"/>
      <c r="AE229" s="420"/>
    </row>
    <row r="230" spans="1:32">
      <c r="A230" s="317"/>
      <c r="B230" s="298"/>
      <c r="C230" s="385"/>
      <c r="D230" s="386"/>
      <c r="E230" s="386"/>
      <c r="F230" s="386"/>
      <c r="G230" s="386"/>
      <c r="H230" s="386"/>
      <c r="I230" s="385"/>
      <c r="J230" s="385"/>
      <c r="K230" s="386"/>
      <c r="L230" s="386"/>
      <c r="M230" s="386"/>
      <c r="N230" s="385"/>
      <c r="O230" s="385"/>
      <c r="P230" s="387"/>
      <c r="Q230" s="388"/>
      <c r="R230" s="388"/>
      <c r="S230" s="388"/>
      <c r="T230" s="388"/>
      <c r="Z230" s="389"/>
      <c r="AE230" s="389"/>
    </row>
    <row r="231" spans="1:32">
      <c r="A231" s="303"/>
      <c r="B231" s="390"/>
      <c r="C231" s="391"/>
      <c r="D231" s="392"/>
      <c r="E231" s="392"/>
      <c r="F231" s="392"/>
      <c r="G231" s="392"/>
      <c r="H231" s="392"/>
      <c r="I231" s="391"/>
      <c r="J231" s="391"/>
      <c r="K231" s="392"/>
      <c r="L231" s="392"/>
      <c r="M231" s="392"/>
      <c r="N231" s="391"/>
      <c r="O231" s="391"/>
      <c r="P231" s="393"/>
      <c r="Q231" s="388"/>
      <c r="R231" s="388"/>
      <c r="S231" s="388"/>
      <c r="T231" s="394"/>
      <c r="U231" s="394"/>
      <c r="V231" s="394"/>
      <c r="W231" s="394"/>
      <c r="X231" s="394"/>
      <c r="Y231" s="394"/>
      <c r="Z231" s="395"/>
      <c r="AA231" s="394"/>
      <c r="AB231" s="394"/>
      <c r="AC231" s="394"/>
      <c r="AD231" s="394"/>
      <c r="AE231" s="395"/>
    </row>
    <row r="232" spans="1:32">
      <c r="A232" s="303"/>
      <c r="B232" s="335"/>
      <c r="C232" s="396"/>
      <c r="D232" s="388"/>
      <c r="E232" s="388"/>
      <c r="F232" s="388"/>
      <c r="G232" s="388"/>
      <c r="H232" s="388"/>
      <c r="I232" s="396"/>
      <c r="J232" s="396"/>
      <c r="K232" s="388"/>
      <c r="L232" s="388"/>
      <c r="M232" s="388"/>
      <c r="N232" s="396"/>
      <c r="O232" s="396"/>
      <c r="P232" s="397"/>
      <c r="Q232" s="388"/>
      <c r="R232" s="388"/>
      <c r="S232" s="388"/>
      <c r="Z232" s="389"/>
      <c r="AE232" s="389"/>
    </row>
    <row r="233" spans="1:32">
      <c r="A233" s="303"/>
      <c r="B233" s="335"/>
      <c r="C233" s="396"/>
      <c r="D233" s="388"/>
      <c r="E233" s="388"/>
      <c r="F233" s="388"/>
      <c r="G233" s="388"/>
      <c r="H233" s="388"/>
      <c r="I233" s="396"/>
      <c r="J233" s="396"/>
      <c r="K233" s="388"/>
      <c r="L233" s="388"/>
      <c r="M233" s="388"/>
      <c r="N233" s="396"/>
      <c r="O233" s="396"/>
      <c r="P233" s="397"/>
      <c r="Q233" s="388"/>
      <c r="R233" s="388"/>
      <c r="S233" s="388"/>
      <c r="T233" s="394"/>
      <c r="U233" s="394"/>
      <c r="V233" s="394"/>
      <c r="W233" s="394"/>
      <c r="X233" s="394"/>
      <c r="Y233" s="394"/>
      <c r="Z233" s="395"/>
      <c r="AA233" s="394"/>
      <c r="AB233" s="394"/>
      <c r="AC233" s="394"/>
      <c r="AD233" s="394"/>
      <c r="AE233" s="395"/>
    </row>
    <row r="234" spans="1:32">
      <c r="A234" s="303"/>
      <c r="B234" s="335"/>
      <c r="C234" s="396"/>
      <c r="D234" s="388"/>
      <c r="E234" s="388"/>
      <c r="F234" s="388"/>
      <c r="G234" s="388"/>
      <c r="H234" s="388"/>
      <c r="I234" s="396"/>
      <c r="J234" s="396"/>
      <c r="K234" s="388"/>
      <c r="L234" s="388"/>
      <c r="M234" s="388"/>
      <c r="N234" s="396"/>
      <c r="O234" s="396"/>
      <c r="P234" s="397"/>
      <c r="Q234" s="388"/>
      <c r="R234" s="388"/>
      <c r="S234" s="388"/>
      <c r="Z234" s="389"/>
      <c r="AE234" s="389"/>
    </row>
    <row r="235" spans="1:32" ht="13.5" thickBot="1">
      <c r="A235" s="303"/>
      <c r="B235" s="335"/>
      <c r="C235" s="396"/>
      <c r="D235" s="388"/>
      <c r="E235" s="388"/>
      <c r="F235" s="388"/>
      <c r="G235" s="388"/>
      <c r="H235" s="388"/>
      <c r="I235" s="396"/>
      <c r="J235" s="396"/>
      <c r="K235" s="388"/>
      <c r="L235" s="388"/>
      <c r="M235" s="388"/>
      <c r="N235" s="396"/>
      <c r="O235" s="396"/>
      <c r="P235" s="397"/>
      <c r="Q235" s="388"/>
      <c r="R235" s="388"/>
      <c r="S235" s="388"/>
      <c r="T235" s="394"/>
      <c r="U235" s="394"/>
      <c r="V235" s="394"/>
      <c r="W235" s="394"/>
      <c r="X235" s="394"/>
      <c r="Y235" s="394"/>
      <c r="Z235" s="395"/>
      <c r="AA235" s="394"/>
      <c r="AB235" s="394"/>
      <c r="AC235" s="394"/>
      <c r="AD235" s="394"/>
      <c r="AE235" s="395"/>
    </row>
    <row r="236" spans="1:32" ht="13.5" thickTop="1">
      <c r="A236" s="303"/>
      <c r="B236" s="422"/>
      <c r="C236" s="423"/>
      <c r="D236" s="424"/>
      <c r="E236" s="424"/>
      <c r="F236" s="424"/>
      <c r="G236" s="424"/>
      <c r="H236" s="424"/>
      <c r="I236" s="423"/>
      <c r="J236" s="423"/>
      <c r="K236" s="424"/>
      <c r="L236" s="424"/>
      <c r="M236" s="424"/>
      <c r="N236" s="423"/>
      <c r="O236" s="423"/>
      <c r="P236" s="425"/>
      <c r="Q236" s="402"/>
      <c r="R236" s="402"/>
      <c r="S236" s="402"/>
      <c r="T236" s="415"/>
      <c r="U236" s="415"/>
      <c r="V236" s="415"/>
      <c r="W236" s="415"/>
      <c r="X236" s="415"/>
      <c r="Y236" s="415"/>
      <c r="Z236" s="416"/>
      <c r="AA236" s="415"/>
      <c r="AB236" s="415"/>
      <c r="AC236" s="415"/>
      <c r="AD236" s="415"/>
      <c r="AE236" s="416"/>
      <c r="AF236" s="415"/>
    </row>
    <row r="237" spans="1:32" ht="13.5" thickBot="1">
      <c r="A237" s="303"/>
      <c r="B237" s="422"/>
      <c r="C237" s="423"/>
      <c r="D237" s="424"/>
      <c r="E237" s="424"/>
      <c r="F237" s="424"/>
      <c r="G237" s="424"/>
      <c r="H237" s="424"/>
      <c r="I237" s="423"/>
      <c r="J237" s="423"/>
      <c r="K237" s="424"/>
      <c r="L237" s="424"/>
      <c r="M237" s="424"/>
      <c r="N237" s="423"/>
      <c r="O237" s="423"/>
      <c r="P237" s="425"/>
      <c r="Q237" s="409"/>
      <c r="R237" s="409"/>
      <c r="S237" s="409"/>
      <c r="T237" s="417"/>
      <c r="U237" s="417"/>
      <c r="V237" s="417"/>
      <c r="W237" s="417"/>
      <c r="X237" s="417"/>
      <c r="Y237" s="417"/>
      <c r="Z237" s="418"/>
      <c r="AA237" s="417"/>
      <c r="AB237" s="417"/>
      <c r="AC237" s="417"/>
      <c r="AD237" s="417"/>
      <c r="AE237" s="418"/>
      <c r="AF237" s="419"/>
    </row>
    <row r="238" spans="1:32" ht="13.5" thickTop="1">
      <c r="A238" s="303"/>
      <c r="B238" s="335"/>
      <c r="C238" s="396"/>
      <c r="D238" s="388"/>
      <c r="E238" s="388"/>
      <c r="F238" s="388"/>
      <c r="G238" s="388"/>
      <c r="H238" s="388"/>
      <c r="I238" s="396"/>
      <c r="J238" s="396"/>
      <c r="K238" s="388"/>
      <c r="L238" s="388"/>
      <c r="M238" s="388"/>
      <c r="N238" s="396"/>
      <c r="O238" s="396"/>
      <c r="P238" s="397"/>
      <c r="Q238" s="388"/>
      <c r="R238" s="388"/>
      <c r="S238" s="388"/>
      <c r="Z238" s="389"/>
      <c r="AE238" s="389"/>
    </row>
    <row r="239" spans="1:32">
      <c r="A239" s="303"/>
      <c r="B239" s="335"/>
      <c r="C239" s="396"/>
      <c r="D239" s="388"/>
      <c r="E239" s="388"/>
      <c r="F239" s="388"/>
      <c r="G239" s="388"/>
      <c r="H239" s="388"/>
      <c r="I239" s="396"/>
      <c r="J239" s="396"/>
      <c r="K239" s="388"/>
      <c r="L239" s="388"/>
      <c r="M239" s="388"/>
      <c r="N239" s="396"/>
      <c r="O239" s="396"/>
      <c r="P239" s="397"/>
      <c r="Q239" s="388"/>
      <c r="R239" s="388"/>
      <c r="S239" s="388"/>
      <c r="T239" s="394"/>
      <c r="U239" s="394"/>
      <c r="V239" s="394"/>
      <c r="W239" s="394"/>
      <c r="X239" s="394"/>
      <c r="Y239" s="394"/>
      <c r="Z239" s="395"/>
      <c r="AA239" s="394"/>
      <c r="AB239" s="394"/>
      <c r="AC239" s="394"/>
      <c r="AD239" s="394"/>
      <c r="AE239" s="395"/>
    </row>
    <row r="240" spans="1:32">
      <c r="A240" s="303"/>
      <c r="B240" s="335"/>
      <c r="C240" s="396"/>
      <c r="D240" s="388"/>
      <c r="E240" s="388"/>
      <c r="F240" s="388"/>
      <c r="G240" s="388"/>
      <c r="H240" s="388"/>
      <c r="I240" s="396"/>
      <c r="J240" s="396"/>
      <c r="K240" s="388"/>
      <c r="L240" s="388"/>
      <c r="M240" s="388"/>
      <c r="N240" s="396"/>
      <c r="O240" s="396"/>
      <c r="P240" s="397"/>
      <c r="Q240" s="388"/>
      <c r="R240" s="388"/>
      <c r="S240" s="388"/>
      <c r="Z240" s="389"/>
      <c r="AE240" s="389"/>
    </row>
    <row r="241" spans="1:32">
      <c r="A241" s="303"/>
      <c r="B241" s="335"/>
      <c r="C241" s="396"/>
      <c r="D241" s="388"/>
      <c r="E241" s="388"/>
      <c r="F241" s="388"/>
      <c r="G241" s="388"/>
      <c r="H241" s="388"/>
      <c r="I241" s="396"/>
      <c r="J241" s="396"/>
      <c r="K241" s="388"/>
      <c r="L241" s="388"/>
      <c r="M241" s="388"/>
      <c r="N241" s="396"/>
      <c r="O241" s="396"/>
      <c r="P241" s="397"/>
      <c r="Q241" s="388"/>
      <c r="R241" s="388"/>
      <c r="S241" s="388"/>
      <c r="T241" s="394"/>
      <c r="U241" s="394"/>
      <c r="V241" s="394"/>
      <c r="W241" s="394"/>
      <c r="X241" s="394"/>
      <c r="Y241" s="394"/>
      <c r="Z241" s="395"/>
      <c r="AA241" s="394"/>
      <c r="AB241" s="394"/>
      <c r="AC241" s="394"/>
      <c r="AD241" s="394"/>
      <c r="AE241" s="395"/>
    </row>
    <row r="242" spans="1:32">
      <c r="A242" s="303"/>
      <c r="B242" s="335"/>
      <c r="C242" s="396"/>
      <c r="D242" s="388"/>
      <c r="E242" s="388"/>
      <c r="F242" s="388"/>
      <c r="G242" s="388"/>
      <c r="H242" s="388"/>
      <c r="I242" s="396"/>
      <c r="J242" s="396"/>
      <c r="K242" s="388"/>
      <c r="L242" s="388"/>
      <c r="M242" s="388"/>
      <c r="N242" s="396"/>
      <c r="O242" s="396"/>
      <c r="P242" s="397"/>
      <c r="Q242" s="388"/>
      <c r="R242" s="388"/>
      <c r="S242" s="388"/>
      <c r="Z242" s="389"/>
      <c r="AE242" s="389"/>
    </row>
    <row r="243" spans="1:32" ht="13.5" thickBot="1">
      <c r="A243" s="303"/>
      <c r="B243" s="335"/>
      <c r="C243" s="396"/>
      <c r="D243" s="388"/>
      <c r="E243" s="388"/>
      <c r="F243" s="388"/>
      <c r="G243" s="388"/>
      <c r="H243" s="388"/>
      <c r="I243" s="396"/>
      <c r="J243" s="396"/>
      <c r="K243" s="388"/>
      <c r="L243" s="388"/>
      <c r="M243" s="388"/>
      <c r="N243" s="396"/>
      <c r="O243" s="396"/>
      <c r="P243" s="397"/>
      <c r="Q243" s="388"/>
      <c r="R243" s="388"/>
      <c r="S243" s="388"/>
      <c r="T243" s="394"/>
      <c r="U243" s="394"/>
      <c r="V243" s="394"/>
      <c r="W243" s="394"/>
      <c r="X243" s="394"/>
      <c r="Y243" s="394"/>
      <c r="Z243" s="395"/>
      <c r="AA243" s="394"/>
      <c r="AB243" s="394"/>
      <c r="AC243" s="394"/>
      <c r="AD243" s="394"/>
      <c r="AE243" s="395"/>
    </row>
    <row r="244" spans="1:32" ht="13.5" thickTop="1">
      <c r="A244" s="303"/>
      <c r="B244" s="335"/>
      <c r="C244" s="396"/>
      <c r="D244" s="388"/>
      <c r="E244" s="388"/>
      <c r="F244" s="388"/>
      <c r="G244" s="388"/>
      <c r="H244" s="388"/>
      <c r="I244" s="396"/>
      <c r="J244" s="396"/>
      <c r="K244" s="388"/>
      <c r="L244" s="388"/>
      <c r="M244" s="388"/>
      <c r="N244" s="396"/>
      <c r="O244" s="396"/>
      <c r="P244" s="397"/>
      <c r="Q244" s="402"/>
      <c r="R244" s="402"/>
      <c r="S244" s="402"/>
      <c r="T244" s="415"/>
      <c r="U244" s="415"/>
      <c r="V244" s="415"/>
      <c r="W244" s="415"/>
      <c r="X244" s="415"/>
      <c r="Y244" s="415"/>
      <c r="Z244" s="416"/>
      <c r="AA244" s="415"/>
      <c r="AB244" s="415"/>
      <c r="AC244" s="415"/>
      <c r="AD244" s="415"/>
      <c r="AE244" s="416"/>
      <c r="AF244" s="415"/>
    </row>
    <row r="245" spans="1:32" ht="13.5" thickBot="1">
      <c r="A245" s="303"/>
      <c r="B245" s="335"/>
      <c r="C245" s="396"/>
      <c r="D245" s="388"/>
      <c r="E245" s="388"/>
      <c r="F245" s="388"/>
      <c r="G245" s="388"/>
      <c r="H245" s="388"/>
      <c r="I245" s="396"/>
      <c r="J245" s="396"/>
      <c r="K245" s="388"/>
      <c r="L245" s="388"/>
      <c r="M245" s="388"/>
      <c r="N245" s="396"/>
      <c r="O245" s="396"/>
      <c r="P245" s="397"/>
      <c r="Q245" s="409"/>
      <c r="R245" s="409"/>
      <c r="S245" s="409"/>
      <c r="T245" s="417"/>
      <c r="U245" s="417"/>
      <c r="V245" s="417"/>
      <c r="W245" s="417"/>
      <c r="X245" s="417"/>
      <c r="Y245" s="417"/>
      <c r="Z245" s="418"/>
      <c r="AA245" s="417"/>
      <c r="AB245" s="417"/>
      <c r="AC245" s="417"/>
      <c r="AD245" s="417"/>
      <c r="AE245" s="418"/>
      <c r="AF245" s="419"/>
    </row>
    <row r="246" spans="1:32" ht="13.5" thickTop="1">
      <c r="A246" s="303"/>
      <c r="B246" s="335"/>
      <c r="C246" s="396"/>
      <c r="D246" s="388"/>
      <c r="E246" s="388"/>
      <c r="F246" s="388"/>
      <c r="G246" s="388"/>
      <c r="H246" s="388"/>
      <c r="I246" s="396"/>
      <c r="J246" s="396"/>
      <c r="K246" s="388"/>
      <c r="L246" s="388"/>
      <c r="M246" s="388"/>
      <c r="N246" s="396"/>
      <c r="O246" s="396"/>
      <c r="P246" s="397"/>
      <c r="Q246" s="388"/>
      <c r="R246" s="388"/>
      <c r="S246" s="388"/>
      <c r="Z246" s="389"/>
      <c r="AE246" s="389"/>
    </row>
    <row r="247" spans="1:32">
      <c r="A247" s="303"/>
      <c r="B247" s="335"/>
      <c r="C247" s="396"/>
      <c r="D247" s="388"/>
      <c r="E247" s="388"/>
      <c r="F247" s="388"/>
      <c r="G247" s="388"/>
      <c r="H247" s="388"/>
      <c r="I247" s="396"/>
      <c r="J247" s="396"/>
      <c r="K247" s="388"/>
      <c r="L247" s="388"/>
      <c r="M247" s="388"/>
      <c r="N247" s="396"/>
      <c r="O247" s="396"/>
      <c r="P247" s="397"/>
      <c r="Q247" s="388"/>
      <c r="R247" s="388"/>
      <c r="S247" s="388"/>
      <c r="T247" s="394"/>
      <c r="U247" s="394"/>
      <c r="V247" s="394"/>
      <c r="W247" s="394"/>
      <c r="X247" s="394"/>
      <c r="Y247" s="394"/>
      <c r="Z247" s="395"/>
      <c r="AA247" s="394"/>
      <c r="AB247" s="394"/>
      <c r="AC247" s="394"/>
      <c r="AD247" s="394"/>
      <c r="AE247" s="395"/>
    </row>
    <row r="248" spans="1:32">
      <c r="A248" s="303"/>
      <c r="B248" s="335"/>
      <c r="C248" s="396"/>
      <c r="D248" s="388"/>
      <c r="E248" s="388"/>
      <c r="F248" s="388"/>
      <c r="G248" s="388"/>
      <c r="H248" s="388"/>
      <c r="I248" s="396"/>
      <c r="J248" s="396"/>
      <c r="K248" s="388"/>
      <c r="L248" s="388"/>
      <c r="M248" s="388"/>
      <c r="N248" s="396"/>
      <c r="O248" s="396"/>
      <c r="P248" s="397"/>
      <c r="Q248" s="388"/>
      <c r="R248" s="388"/>
      <c r="S248" s="388"/>
      <c r="Z248" s="389"/>
      <c r="AE248" s="389"/>
    </row>
    <row r="249" spans="1:32">
      <c r="A249" s="303"/>
      <c r="B249" s="335"/>
      <c r="C249" s="396"/>
      <c r="D249" s="388"/>
      <c r="E249" s="388"/>
      <c r="F249" s="388"/>
      <c r="G249" s="388"/>
      <c r="H249" s="388"/>
      <c r="I249" s="396"/>
      <c r="J249" s="396"/>
      <c r="K249" s="388"/>
      <c r="L249" s="388"/>
      <c r="M249" s="388"/>
      <c r="N249" s="396"/>
      <c r="O249" s="396"/>
      <c r="P249" s="397"/>
      <c r="Q249" s="388"/>
      <c r="R249" s="388"/>
      <c r="S249" s="388"/>
      <c r="T249" s="394"/>
      <c r="U249" s="394"/>
      <c r="V249" s="394"/>
      <c r="W249" s="394"/>
      <c r="X249" s="394"/>
      <c r="Y249" s="394"/>
      <c r="Z249" s="395"/>
      <c r="AA249" s="394"/>
      <c r="AB249" s="394"/>
      <c r="AC249" s="394"/>
      <c r="AD249" s="394"/>
      <c r="AE249" s="395"/>
    </row>
    <row r="250" spans="1:32">
      <c r="A250" s="303"/>
      <c r="B250" s="335"/>
      <c r="C250" s="396"/>
      <c r="D250" s="388"/>
      <c r="E250" s="388"/>
      <c r="F250" s="388"/>
      <c r="G250" s="388"/>
      <c r="H250" s="388"/>
      <c r="I250" s="396"/>
      <c r="J250" s="396"/>
      <c r="K250" s="388"/>
      <c r="L250" s="388"/>
      <c r="M250" s="388"/>
      <c r="N250" s="396"/>
      <c r="O250" s="396"/>
      <c r="P250" s="397"/>
      <c r="Q250" s="388"/>
      <c r="R250" s="388"/>
      <c r="S250" s="388"/>
      <c r="Z250" s="389"/>
      <c r="AE250" s="389"/>
    </row>
    <row r="251" spans="1:32" ht="13.5" thickBot="1">
      <c r="A251" s="303"/>
      <c r="B251" s="335"/>
      <c r="C251" s="396"/>
      <c r="D251" s="388"/>
      <c r="E251" s="388"/>
      <c r="F251" s="388"/>
      <c r="G251" s="388"/>
      <c r="H251" s="388"/>
      <c r="I251" s="396"/>
      <c r="J251" s="396"/>
      <c r="K251" s="388"/>
      <c r="L251" s="388"/>
      <c r="M251" s="388"/>
      <c r="N251" s="396"/>
      <c r="O251" s="396"/>
      <c r="P251" s="397"/>
      <c r="Q251" s="388"/>
      <c r="R251" s="388"/>
      <c r="S251" s="388"/>
      <c r="T251" s="394"/>
      <c r="U251" s="394"/>
      <c r="V251" s="394"/>
      <c r="W251" s="394"/>
      <c r="X251" s="394"/>
      <c r="Y251" s="394"/>
      <c r="Z251" s="395"/>
      <c r="AA251" s="394"/>
      <c r="AB251" s="394"/>
      <c r="AC251" s="394"/>
      <c r="AD251" s="394"/>
      <c r="AE251" s="395"/>
    </row>
    <row r="252" spans="1:32" ht="13.5" thickTop="1">
      <c r="A252" s="303"/>
      <c r="B252" s="335"/>
      <c r="C252" s="396"/>
      <c r="D252" s="388"/>
      <c r="E252" s="388"/>
      <c r="F252" s="388"/>
      <c r="G252" s="388"/>
      <c r="H252" s="388"/>
      <c r="I252" s="396"/>
      <c r="J252" s="396"/>
      <c r="K252" s="388"/>
      <c r="L252" s="388"/>
      <c r="M252" s="388"/>
      <c r="N252" s="396"/>
      <c r="O252" s="396"/>
      <c r="P252" s="397"/>
      <c r="Q252" s="402"/>
      <c r="R252" s="402"/>
      <c r="S252" s="402"/>
      <c r="T252" s="415"/>
      <c r="U252" s="415"/>
      <c r="V252" s="415"/>
      <c r="W252" s="415"/>
      <c r="X252" s="415"/>
      <c r="Y252" s="415"/>
      <c r="Z252" s="416"/>
      <c r="AA252" s="415"/>
      <c r="AB252" s="415"/>
      <c r="AC252" s="415"/>
      <c r="AD252" s="415"/>
      <c r="AE252" s="416"/>
      <c r="AF252" s="415"/>
    </row>
    <row r="253" spans="1:32" ht="13.5" thickBot="1">
      <c r="A253" s="303"/>
      <c r="B253" s="335"/>
      <c r="C253" s="396"/>
      <c r="D253" s="388"/>
      <c r="E253" s="388"/>
      <c r="F253" s="388"/>
      <c r="G253" s="388"/>
      <c r="H253" s="388"/>
      <c r="I253" s="396"/>
      <c r="J253" s="396"/>
      <c r="K253" s="388"/>
      <c r="L253" s="388"/>
      <c r="M253" s="388"/>
      <c r="N253" s="396"/>
      <c r="O253" s="396"/>
      <c r="P253" s="397"/>
      <c r="Q253" s="409"/>
      <c r="R253" s="409"/>
      <c r="S253" s="409"/>
      <c r="T253" s="417"/>
      <c r="U253" s="417"/>
      <c r="V253" s="417"/>
      <c r="W253" s="417"/>
      <c r="X253" s="417"/>
      <c r="Y253" s="417"/>
      <c r="Z253" s="418"/>
      <c r="AA253" s="417"/>
      <c r="AB253" s="417"/>
      <c r="AC253" s="417"/>
      <c r="AD253" s="417"/>
      <c r="AE253" s="418"/>
      <c r="AF253" s="419"/>
    </row>
    <row r="254" spans="1:32" ht="13.5" thickTop="1">
      <c r="A254" s="303"/>
      <c r="B254" s="335"/>
      <c r="C254" s="396"/>
      <c r="D254" s="388"/>
      <c r="E254" s="388"/>
      <c r="F254" s="388"/>
      <c r="G254" s="388"/>
      <c r="H254" s="388"/>
      <c r="I254" s="396"/>
      <c r="J254" s="396"/>
      <c r="K254" s="388"/>
      <c r="L254" s="388"/>
      <c r="M254" s="388"/>
      <c r="N254" s="396"/>
      <c r="O254" s="396"/>
      <c r="P254" s="397"/>
      <c r="Q254" s="388"/>
      <c r="R254" s="388"/>
      <c r="S254" s="388"/>
      <c r="Z254" s="389"/>
      <c r="AE254" s="389"/>
    </row>
    <row r="255" spans="1:32">
      <c r="A255" s="303"/>
      <c r="B255" s="335"/>
      <c r="C255" s="396"/>
      <c r="D255" s="388"/>
      <c r="E255" s="388"/>
      <c r="F255" s="388"/>
      <c r="G255" s="388"/>
      <c r="H255" s="388"/>
      <c r="I255" s="396"/>
      <c r="J255" s="396"/>
      <c r="K255" s="388"/>
      <c r="L255" s="388"/>
      <c r="M255" s="388"/>
      <c r="N255" s="396"/>
      <c r="O255" s="396"/>
      <c r="P255" s="397"/>
      <c r="Q255" s="388"/>
      <c r="R255" s="388"/>
      <c r="S255" s="388"/>
      <c r="T255" s="394"/>
      <c r="U255" s="394"/>
      <c r="V255" s="394"/>
      <c r="W255" s="394"/>
      <c r="X255" s="394"/>
      <c r="Y255" s="394"/>
      <c r="Z255" s="395"/>
      <c r="AA255" s="394"/>
      <c r="AB255" s="394"/>
      <c r="AC255" s="394"/>
      <c r="AD255" s="394"/>
      <c r="AE255" s="395"/>
    </row>
    <row r="256" spans="1:32">
      <c r="A256" s="303"/>
      <c r="B256" s="335"/>
      <c r="C256" s="396"/>
      <c r="D256" s="388"/>
      <c r="E256" s="388"/>
      <c r="F256" s="388"/>
      <c r="G256" s="388"/>
      <c r="H256" s="388"/>
      <c r="I256" s="396"/>
      <c r="J256" s="396"/>
      <c r="K256" s="388"/>
      <c r="L256" s="388"/>
      <c r="M256" s="388"/>
      <c r="N256" s="396"/>
      <c r="O256" s="396"/>
      <c r="P256" s="397"/>
      <c r="Q256" s="388"/>
      <c r="R256" s="388"/>
      <c r="S256" s="388"/>
      <c r="Z256" s="389"/>
      <c r="AE256" s="389"/>
    </row>
    <row r="257" spans="1:32">
      <c r="A257" s="303"/>
      <c r="B257" s="335"/>
      <c r="C257" s="396"/>
      <c r="D257" s="388"/>
      <c r="E257" s="388"/>
      <c r="F257" s="388"/>
      <c r="G257" s="388"/>
      <c r="H257" s="388"/>
      <c r="I257" s="396"/>
      <c r="J257" s="396"/>
      <c r="K257" s="388"/>
      <c r="L257" s="388"/>
      <c r="M257" s="388"/>
      <c r="N257" s="396"/>
      <c r="O257" s="396"/>
      <c r="P257" s="397"/>
      <c r="Q257" s="388"/>
      <c r="R257" s="388"/>
      <c r="S257" s="388"/>
      <c r="T257" s="394"/>
      <c r="U257" s="394"/>
      <c r="V257" s="394"/>
      <c r="W257" s="394"/>
      <c r="X257" s="394"/>
      <c r="Y257" s="394"/>
      <c r="Z257" s="395"/>
      <c r="AA257" s="394"/>
      <c r="AB257" s="394"/>
      <c r="AC257" s="394"/>
      <c r="AD257" s="394"/>
      <c r="AE257" s="395"/>
    </row>
    <row r="258" spans="1:32">
      <c r="A258" s="303"/>
      <c r="B258" s="335"/>
      <c r="C258" s="396"/>
      <c r="D258" s="388"/>
      <c r="E258" s="388"/>
      <c r="F258" s="388"/>
      <c r="G258" s="388"/>
      <c r="H258" s="388"/>
      <c r="I258" s="396"/>
      <c r="J258" s="396"/>
      <c r="K258" s="388"/>
      <c r="L258" s="388"/>
      <c r="M258" s="388"/>
      <c r="N258" s="396"/>
      <c r="O258" s="396"/>
      <c r="P258" s="397"/>
      <c r="Q258" s="388"/>
      <c r="R258" s="388"/>
      <c r="S258" s="388"/>
      <c r="Z258" s="389"/>
      <c r="AE258" s="389"/>
    </row>
    <row r="259" spans="1:32">
      <c r="A259" s="303"/>
      <c r="B259" s="335"/>
      <c r="C259" s="396"/>
      <c r="D259" s="388"/>
      <c r="E259" s="388"/>
      <c r="F259" s="388"/>
      <c r="G259" s="388"/>
      <c r="H259" s="388"/>
      <c r="I259" s="396"/>
      <c r="J259" s="396"/>
      <c r="K259" s="388"/>
      <c r="L259" s="388"/>
      <c r="M259" s="388"/>
      <c r="N259" s="396"/>
      <c r="O259" s="396"/>
      <c r="P259" s="397"/>
      <c r="Q259" s="388"/>
      <c r="R259" s="388"/>
      <c r="S259" s="388"/>
      <c r="T259" s="394"/>
      <c r="U259" s="394"/>
      <c r="V259" s="394"/>
      <c r="W259" s="394"/>
      <c r="X259" s="394"/>
      <c r="Y259" s="394"/>
      <c r="Z259" s="395"/>
      <c r="AA259" s="394"/>
      <c r="AB259" s="394"/>
      <c r="AC259" s="394"/>
      <c r="AD259" s="394"/>
      <c r="AE259" s="395"/>
    </row>
    <row r="260" spans="1:32">
      <c r="A260" s="303"/>
      <c r="B260" s="335"/>
      <c r="C260" s="396"/>
      <c r="D260" s="388"/>
      <c r="E260" s="388"/>
      <c r="F260" s="388"/>
      <c r="G260" s="388"/>
      <c r="H260" s="388"/>
      <c r="I260" s="396"/>
      <c r="J260" s="396"/>
      <c r="K260" s="388"/>
      <c r="L260" s="388"/>
      <c r="M260" s="388"/>
      <c r="N260" s="396"/>
      <c r="O260" s="396"/>
      <c r="P260" s="397"/>
      <c r="Q260" s="388"/>
      <c r="R260" s="388"/>
      <c r="S260" s="388"/>
      <c r="Z260" s="389"/>
      <c r="AE260" s="389"/>
    </row>
    <row r="261" spans="1:32" ht="13.5" thickBot="1">
      <c r="A261" s="303"/>
      <c r="B261" s="335"/>
      <c r="C261" s="396"/>
      <c r="D261" s="388"/>
      <c r="E261" s="388"/>
      <c r="F261" s="388"/>
      <c r="G261" s="388"/>
      <c r="H261" s="388"/>
      <c r="I261" s="396"/>
      <c r="J261" s="396"/>
      <c r="K261" s="388"/>
      <c r="L261" s="388"/>
      <c r="M261" s="388"/>
      <c r="N261" s="396"/>
      <c r="O261" s="396"/>
      <c r="P261" s="397"/>
      <c r="Q261" s="388"/>
      <c r="R261" s="388"/>
      <c r="S261" s="388"/>
      <c r="T261" s="355"/>
      <c r="U261" s="355"/>
      <c r="V261" s="355"/>
      <c r="W261" s="355"/>
      <c r="X261" s="355"/>
      <c r="Y261" s="355"/>
      <c r="Z261" s="420"/>
      <c r="AA261" s="355"/>
      <c r="AB261" s="355"/>
      <c r="AC261" s="355"/>
      <c r="AD261" s="355"/>
      <c r="AE261" s="420"/>
    </row>
    <row r="262" spans="1:32">
      <c r="A262" s="317"/>
      <c r="B262" s="298"/>
      <c r="C262" s="385"/>
      <c r="D262" s="386"/>
      <c r="E262" s="386"/>
      <c r="F262" s="386"/>
      <c r="G262" s="386"/>
      <c r="H262" s="386"/>
      <c r="I262" s="385"/>
      <c r="J262" s="385"/>
      <c r="K262" s="386"/>
      <c r="L262" s="386"/>
      <c r="M262" s="386"/>
      <c r="N262" s="385"/>
      <c r="O262" s="385"/>
      <c r="P262" s="387"/>
      <c r="Q262" s="388"/>
      <c r="R262" s="388"/>
      <c r="S262" s="388"/>
      <c r="T262" s="388"/>
      <c r="Z262" s="389"/>
      <c r="AE262" s="389"/>
    </row>
    <row r="263" spans="1:32">
      <c r="A263" s="303"/>
      <c r="B263" s="390"/>
      <c r="C263" s="391"/>
      <c r="D263" s="392"/>
      <c r="E263" s="392"/>
      <c r="F263" s="392"/>
      <c r="G263" s="392"/>
      <c r="H263" s="392"/>
      <c r="I263" s="391"/>
      <c r="J263" s="391"/>
      <c r="K263" s="392"/>
      <c r="L263" s="392"/>
      <c r="M263" s="392"/>
      <c r="N263" s="391"/>
      <c r="O263" s="391"/>
      <c r="P263" s="393"/>
      <c r="Q263" s="388"/>
      <c r="R263" s="388"/>
      <c r="S263" s="388"/>
      <c r="T263" s="394"/>
      <c r="U263" s="394"/>
      <c r="V263" s="394"/>
      <c r="W263" s="394"/>
      <c r="X263" s="394"/>
      <c r="Y263" s="394"/>
      <c r="Z263" s="395"/>
      <c r="AA263" s="394"/>
      <c r="AB263" s="394"/>
      <c r="AC263" s="394"/>
      <c r="AD263" s="421"/>
      <c r="AE263" s="395"/>
    </row>
    <row r="264" spans="1:32">
      <c r="A264" s="303"/>
      <c r="B264" s="335"/>
      <c r="C264" s="396"/>
      <c r="D264" s="388"/>
      <c r="E264" s="388"/>
      <c r="F264" s="388"/>
      <c r="G264" s="388"/>
      <c r="H264" s="388"/>
      <c r="I264" s="396"/>
      <c r="J264" s="396"/>
      <c r="K264" s="388"/>
      <c r="L264" s="388"/>
      <c r="M264" s="388"/>
      <c r="N264" s="396"/>
      <c r="O264" s="396"/>
      <c r="P264" s="397"/>
      <c r="Q264" s="388"/>
      <c r="R264" s="388"/>
      <c r="S264" s="388"/>
      <c r="Z264" s="389"/>
      <c r="AE264" s="389"/>
    </row>
    <row r="265" spans="1:32">
      <c r="A265" s="303"/>
      <c r="B265" s="335"/>
      <c r="C265" s="396"/>
      <c r="D265" s="388"/>
      <c r="E265" s="388"/>
      <c r="F265" s="388"/>
      <c r="G265" s="388"/>
      <c r="H265" s="388"/>
      <c r="I265" s="396"/>
      <c r="J265" s="396"/>
      <c r="K265" s="388"/>
      <c r="L265" s="388"/>
      <c r="M265" s="388"/>
      <c r="N265" s="396"/>
      <c r="O265" s="396"/>
      <c r="P265" s="397"/>
      <c r="Q265" s="388"/>
      <c r="R265" s="388"/>
      <c r="S265" s="388"/>
      <c r="T265" s="394"/>
      <c r="U265" s="394"/>
      <c r="V265" s="394"/>
      <c r="W265" s="394"/>
      <c r="X265" s="421"/>
      <c r="Y265" s="394"/>
      <c r="Z265" s="395"/>
      <c r="AA265" s="394"/>
      <c r="AB265" s="394"/>
      <c r="AC265" s="394"/>
      <c r="AD265" s="394"/>
      <c r="AE265" s="395"/>
    </row>
    <row r="266" spans="1:32">
      <c r="A266" s="303"/>
      <c r="B266" s="335"/>
      <c r="C266" s="396"/>
      <c r="D266" s="388"/>
      <c r="E266" s="388"/>
      <c r="F266" s="388"/>
      <c r="G266" s="388"/>
      <c r="H266" s="388"/>
      <c r="I266" s="396"/>
      <c r="J266" s="396"/>
      <c r="K266" s="388"/>
      <c r="L266" s="388"/>
      <c r="M266" s="388"/>
      <c r="N266" s="396"/>
      <c r="O266" s="396"/>
      <c r="P266" s="397"/>
      <c r="Q266" s="388"/>
      <c r="R266" s="388"/>
      <c r="S266" s="388"/>
      <c r="Z266" s="389"/>
      <c r="AE266" s="389"/>
    </row>
    <row r="267" spans="1:32" ht="13.5" thickBot="1">
      <c r="A267" s="303"/>
      <c r="B267" s="335"/>
      <c r="C267" s="396"/>
      <c r="D267" s="388"/>
      <c r="E267" s="388"/>
      <c r="F267" s="388"/>
      <c r="G267" s="388"/>
      <c r="H267" s="388"/>
      <c r="I267" s="396"/>
      <c r="J267" s="396"/>
      <c r="K267" s="388"/>
      <c r="L267" s="388"/>
      <c r="M267" s="388"/>
      <c r="N267" s="396"/>
      <c r="O267" s="396"/>
      <c r="P267" s="397"/>
      <c r="Q267" s="388"/>
      <c r="R267" s="388"/>
      <c r="S267" s="388"/>
      <c r="T267" s="394"/>
      <c r="U267" s="394"/>
      <c r="V267" s="394"/>
      <c r="W267" s="394"/>
      <c r="X267" s="394"/>
      <c r="Y267" s="394"/>
      <c r="Z267" s="395"/>
      <c r="AA267" s="394"/>
      <c r="AB267" s="394"/>
      <c r="AC267" s="394"/>
      <c r="AD267" s="394"/>
      <c r="AE267" s="395"/>
    </row>
    <row r="268" spans="1:32" ht="13.5" thickTop="1">
      <c r="A268" s="303"/>
      <c r="B268" s="422"/>
      <c r="C268" s="423"/>
      <c r="D268" s="424"/>
      <c r="E268" s="424"/>
      <c r="F268" s="424"/>
      <c r="G268" s="424"/>
      <c r="H268" s="424"/>
      <c r="I268" s="423"/>
      <c r="J268" s="423"/>
      <c r="K268" s="424"/>
      <c r="L268" s="424"/>
      <c r="M268" s="424"/>
      <c r="N268" s="423"/>
      <c r="O268" s="423"/>
      <c r="P268" s="425"/>
      <c r="Q268" s="402"/>
      <c r="R268" s="402"/>
      <c r="S268" s="402"/>
      <c r="T268" s="415"/>
      <c r="U268" s="415"/>
      <c r="V268" s="415"/>
      <c r="W268" s="415"/>
      <c r="X268" s="415"/>
      <c r="Y268" s="415"/>
      <c r="Z268" s="416"/>
      <c r="AA268" s="415"/>
      <c r="AB268" s="415"/>
      <c r="AC268" s="415"/>
      <c r="AD268" s="415"/>
      <c r="AE268" s="416"/>
      <c r="AF268" s="415"/>
    </row>
    <row r="269" spans="1:32" ht="13.5" thickBot="1">
      <c r="A269" s="303"/>
      <c r="B269" s="422"/>
      <c r="C269" s="423"/>
      <c r="D269" s="424"/>
      <c r="E269" s="424"/>
      <c r="F269" s="424"/>
      <c r="G269" s="424"/>
      <c r="H269" s="424"/>
      <c r="I269" s="423"/>
      <c r="J269" s="423"/>
      <c r="K269" s="424"/>
      <c r="L269" s="424"/>
      <c r="M269" s="424"/>
      <c r="N269" s="423"/>
      <c r="O269" s="423"/>
      <c r="P269" s="425"/>
      <c r="Q269" s="409"/>
      <c r="R269" s="409"/>
      <c r="S269" s="409"/>
      <c r="T269" s="417"/>
      <c r="U269" s="417"/>
      <c r="V269" s="417"/>
      <c r="W269" s="417"/>
      <c r="X269" s="417"/>
      <c r="Y269" s="417"/>
      <c r="Z269" s="418"/>
      <c r="AA269" s="417"/>
      <c r="AB269" s="417"/>
      <c r="AC269" s="417"/>
      <c r="AD269" s="417"/>
      <c r="AE269" s="418"/>
      <c r="AF269" s="419"/>
    </row>
    <row r="270" spans="1:32" ht="13.5" thickTop="1">
      <c r="A270" s="303"/>
      <c r="B270" s="335"/>
      <c r="C270" s="396"/>
      <c r="D270" s="388"/>
      <c r="E270" s="388"/>
      <c r="F270" s="388"/>
      <c r="G270" s="388"/>
      <c r="H270" s="388"/>
      <c r="I270" s="396"/>
      <c r="J270" s="396"/>
      <c r="K270" s="388"/>
      <c r="L270" s="388"/>
      <c r="M270" s="388"/>
      <c r="N270" s="396"/>
      <c r="O270" s="396"/>
      <c r="P270" s="397"/>
      <c r="Q270" s="388"/>
      <c r="R270" s="388"/>
      <c r="S270" s="388"/>
      <c r="Z270" s="389"/>
      <c r="AE270" s="389"/>
    </row>
    <row r="271" spans="1:32">
      <c r="A271" s="303"/>
      <c r="B271" s="335"/>
      <c r="C271" s="396"/>
      <c r="D271" s="388"/>
      <c r="E271" s="388"/>
      <c r="F271" s="388"/>
      <c r="G271" s="388"/>
      <c r="H271" s="388"/>
      <c r="I271" s="396"/>
      <c r="J271" s="396"/>
      <c r="K271" s="388"/>
      <c r="L271" s="388"/>
      <c r="M271" s="388"/>
      <c r="N271" s="396"/>
      <c r="O271" s="396"/>
      <c r="P271" s="397"/>
      <c r="Q271" s="388"/>
      <c r="R271" s="388"/>
      <c r="S271" s="388"/>
      <c r="T271" s="394"/>
      <c r="U271" s="394"/>
      <c r="V271" s="394"/>
      <c r="W271" s="394"/>
      <c r="X271" s="394"/>
      <c r="Y271" s="394"/>
      <c r="Z271" s="395"/>
      <c r="AA271" s="394"/>
      <c r="AB271" s="394"/>
      <c r="AC271" s="394"/>
      <c r="AD271" s="394"/>
      <c r="AE271" s="395"/>
    </row>
    <row r="272" spans="1:32">
      <c r="A272" s="303"/>
      <c r="B272" s="335"/>
      <c r="C272" s="396"/>
      <c r="D272" s="388"/>
      <c r="E272" s="388"/>
      <c r="F272" s="388"/>
      <c r="G272" s="388"/>
      <c r="H272" s="388"/>
      <c r="I272" s="396"/>
      <c r="J272" s="396"/>
      <c r="K272" s="388"/>
      <c r="L272" s="388"/>
      <c r="M272" s="388"/>
      <c r="N272" s="396"/>
      <c r="O272" s="396"/>
      <c r="P272" s="397"/>
      <c r="Q272" s="388"/>
      <c r="R272" s="388"/>
      <c r="S272" s="388"/>
      <c r="Z272" s="389"/>
      <c r="AE272" s="389"/>
    </row>
    <row r="273" spans="1:32">
      <c r="A273" s="303"/>
      <c r="B273" s="335"/>
      <c r="C273" s="396"/>
      <c r="D273" s="388"/>
      <c r="E273" s="388"/>
      <c r="F273" s="388"/>
      <c r="G273" s="388"/>
      <c r="H273" s="388"/>
      <c r="I273" s="396"/>
      <c r="J273" s="396"/>
      <c r="K273" s="388"/>
      <c r="L273" s="388"/>
      <c r="M273" s="388"/>
      <c r="N273" s="396"/>
      <c r="O273" s="396"/>
      <c r="P273" s="397"/>
      <c r="Q273" s="388"/>
      <c r="R273" s="388"/>
      <c r="S273" s="388"/>
      <c r="T273" s="394"/>
      <c r="U273" s="394"/>
      <c r="V273" s="394"/>
      <c r="W273" s="394"/>
      <c r="X273" s="394"/>
      <c r="Y273" s="394"/>
      <c r="Z273" s="395"/>
      <c r="AA273" s="394"/>
      <c r="AB273" s="394"/>
      <c r="AC273" s="394"/>
      <c r="AD273" s="394"/>
      <c r="AE273" s="395"/>
    </row>
    <row r="274" spans="1:32">
      <c r="A274" s="303"/>
      <c r="B274" s="335"/>
      <c r="C274" s="396"/>
      <c r="D274" s="388"/>
      <c r="E274" s="388"/>
      <c r="F274" s="388"/>
      <c r="G274" s="388"/>
      <c r="H274" s="388"/>
      <c r="I274" s="396"/>
      <c r="J274" s="396"/>
      <c r="K274" s="388"/>
      <c r="L274" s="388"/>
      <c r="M274" s="388"/>
      <c r="N274" s="396"/>
      <c r="O274" s="396"/>
      <c r="P274" s="397"/>
      <c r="Q274" s="388"/>
      <c r="R274" s="388"/>
      <c r="S274" s="388"/>
      <c r="Z274" s="389"/>
      <c r="AE274" s="389"/>
    </row>
    <row r="275" spans="1:32" ht="13.5" thickBot="1">
      <c r="A275" s="303"/>
      <c r="B275" s="335"/>
      <c r="C275" s="396"/>
      <c r="D275" s="388"/>
      <c r="E275" s="388"/>
      <c r="F275" s="388"/>
      <c r="G275" s="388"/>
      <c r="H275" s="388"/>
      <c r="I275" s="396"/>
      <c r="J275" s="396"/>
      <c r="K275" s="388"/>
      <c r="L275" s="388"/>
      <c r="M275" s="388"/>
      <c r="N275" s="396"/>
      <c r="O275" s="396"/>
      <c r="P275" s="397"/>
      <c r="Q275" s="388"/>
      <c r="R275" s="388"/>
      <c r="S275" s="388"/>
      <c r="T275" s="394"/>
      <c r="U275" s="394"/>
      <c r="V275" s="394"/>
      <c r="W275" s="394"/>
      <c r="X275" s="394"/>
      <c r="Y275" s="394"/>
      <c r="Z275" s="395"/>
      <c r="AA275" s="394"/>
      <c r="AB275" s="394"/>
      <c r="AC275" s="394"/>
      <c r="AD275" s="394"/>
      <c r="AE275" s="395"/>
    </row>
    <row r="276" spans="1:32" ht="13.5" thickTop="1">
      <c r="A276" s="303"/>
      <c r="B276" s="335"/>
      <c r="C276" s="396"/>
      <c r="D276" s="388"/>
      <c r="E276" s="388"/>
      <c r="F276" s="388"/>
      <c r="G276" s="388"/>
      <c r="H276" s="388"/>
      <c r="I276" s="396"/>
      <c r="J276" s="396"/>
      <c r="K276" s="388"/>
      <c r="L276" s="388"/>
      <c r="M276" s="388"/>
      <c r="N276" s="396"/>
      <c r="O276" s="396"/>
      <c r="P276" s="397"/>
      <c r="Q276" s="402"/>
      <c r="R276" s="402"/>
      <c r="S276" s="402"/>
      <c r="T276" s="415"/>
      <c r="U276" s="415"/>
      <c r="V276" s="415"/>
      <c r="W276" s="415"/>
      <c r="X276" s="415"/>
      <c r="Y276" s="415"/>
      <c r="Z276" s="416"/>
      <c r="AA276" s="415"/>
      <c r="AB276" s="415"/>
      <c r="AC276" s="415"/>
      <c r="AD276" s="415"/>
      <c r="AE276" s="416"/>
      <c r="AF276" s="415"/>
    </row>
    <row r="277" spans="1:32" ht="13.5" thickBot="1">
      <c r="A277" s="303"/>
      <c r="B277" s="335"/>
      <c r="C277" s="396"/>
      <c r="D277" s="388"/>
      <c r="E277" s="388"/>
      <c r="F277" s="388"/>
      <c r="G277" s="388"/>
      <c r="H277" s="388"/>
      <c r="I277" s="396"/>
      <c r="J277" s="396"/>
      <c r="K277" s="388"/>
      <c r="L277" s="388"/>
      <c r="M277" s="388"/>
      <c r="N277" s="396"/>
      <c r="O277" s="396"/>
      <c r="P277" s="397"/>
      <c r="Q277" s="409"/>
      <c r="R277" s="409"/>
      <c r="S277" s="409"/>
      <c r="T277" s="417"/>
      <c r="U277" s="417"/>
      <c r="V277" s="417"/>
      <c r="W277" s="417"/>
      <c r="X277" s="417"/>
      <c r="Y277" s="417"/>
      <c r="Z277" s="418"/>
      <c r="AA277" s="417"/>
      <c r="AB277" s="417"/>
      <c r="AC277" s="417"/>
      <c r="AD277" s="417"/>
      <c r="AE277" s="418"/>
      <c r="AF277" s="419"/>
    </row>
    <row r="278" spans="1:32" ht="13.5" thickTop="1">
      <c r="A278" s="303"/>
      <c r="B278" s="335"/>
      <c r="C278" s="396"/>
      <c r="D278" s="388"/>
      <c r="E278" s="388"/>
      <c r="F278" s="388"/>
      <c r="G278" s="388"/>
      <c r="H278" s="388"/>
      <c r="I278" s="396"/>
      <c r="J278" s="396"/>
      <c r="K278" s="388"/>
      <c r="L278" s="388"/>
      <c r="M278" s="388"/>
      <c r="N278" s="396"/>
      <c r="O278" s="396"/>
      <c r="P278" s="397"/>
      <c r="Q278" s="388"/>
      <c r="R278" s="388"/>
      <c r="S278" s="388"/>
      <c r="Z278" s="389"/>
      <c r="AE278" s="389"/>
    </row>
    <row r="279" spans="1:32">
      <c r="A279" s="303"/>
      <c r="B279" s="335"/>
      <c r="C279" s="396"/>
      <c r="D279" s="388"/>
      <c r="E279" s="388"/>
      <c r="F279" s="388"/>
      <c r="G279" s="388"/>
      <c r="H279" s="388"/>
      <c r="I279" s="396"/>
      <c r="J279" s="396"/>
      <c r="K279" s="388"/>
      <c r="L279" s="388"/>
      <c r="M279" s="388"/>
      <c r="N279" s="396"/>
      <c r="O279" s="396"/>
      <c r="P279" s="397"/>
      <c r="Q279" s="388"/>
      <c r="R279" s="388"/>
      <c r="S279" s="388"/>
      <c r="T279" s="394"/>
      <c r="U279" s="394"/>
      <c r="V279" s="394"/>
      <c r="W279" s="394"/>
      <c r="X279" s="394"/>
      <c r="Y279" s="394"/>
      <c r="Z279" s="395"/>
      <c r="AA279" s="394"/>
      <c r="AB279" s="394"/>
      <c r="AC279" s="394"/>
      <c r="AD279" s="394"/>
      <c r="AE279" s="395"/>
    </row>
    <row r="280" spans="1:32">
      <c r="A280" s="303"/>
      <c r="B280" s="335"/>
      <c r="C280" s="396"/>
      <c r="D280" s="388"/>
      <c r="E280" s="388"/>
      <c r="F280" s="388"/>
      <c r="G280" s="388"/>
      <c r="H280" s="388"/>
      <c r="I280" s="396"/>
      <c r="J280" s="396"/>
      <c r="K280" s="388"/>
      <c r="L280" s="388"/>
      <c r="M280" s="388"/>
      <c r="N280" s="396"/>
      <c r="O280" s="396"/>
      <c r="P280" s="397"/>
      <c r="Q280" s="388"/>
      <c r="R280" s="388"/>
      <c r="S280" s="388"/>
      <c r="Z280" s="389"/>
      <c r="AE280" s="389"/>
    </row>
    <row r="281" spans="1:32">
      <c r="A281" s="303"/>
      <c r="B281" s="335"/>
      <c r="C281" s="396"/>
      <c r="D281" s="388"/>
      <c r="E281" s="388"/>
      <c r="F281" s="388"/>
      <c r="G281" s="388"/>
      <c r="H281" s="388"/>
      <c r="I281" s="396"/>
      <c r="J281" s="396"/>
      <c r="K281" s="388"/>
      <c r="L281" s="388"/>
      <c r="M281" s="388"/>
      <c r="N281" s="396"/>
      <c r="O281" s="396"/>
      <c r="P281" s="397"/>
      <c r="Q281" s="388"/>
      <c r="R281" s="388"/>
      <c r="S281" s="388"/>
      <c r="T281" s="394"/>
      <c r="U281" s="394"/>
      <c r="V281" s="394"/>
      <c r="W281" s="394"/>
      <c r="X281" s="394"/>
      <c r="Y281" s="394"/>
      <c r="Z281" s="395"/>
      <c r="AA281" s="394"/>
      <c r="AB281" s="394"/>
      <c r="AC281" s="394"/>
      <c r="AD281" s="394"/>
      <c r="AE281" s="395"/>
    </row>
    <row r="282" spans="1:32">
      <c r="A282" s="303"/>
      <c r="B282" s="335"/>
      <c r="C282" s="396"/>
      <c r="D282" s="388"/>
      <c r="E282" s="388"/>
      <c r="F282" s="388"/>
      <c r="G282" s="388"/>
      <c r="H282" s="388"/>
      <c r="I282" s="396"/>
      <c r="J282" s="396"/>
      <c r="K282" s="388"/>
      <c r="L282" s="388"/>
      <c r="M282" s="388"/>
      <c r="N282" s="396"/>
      <c r="O282" s="396"/>
      <c r="P282" s="397"/>
      <c r="Q282" s="388"/>
      <c r="R282" s="388"/>
      <c r="S282" s="388"/>
      <c r="Z282" s="389"/>
      <c r="AE282" s="389"/>
    </row>
    <row r="283" spans="1:32" ht="13.5" thickBot="1">
      <c r="A283" s="303"/>
      <c r="B283" s="335"/>
      <c r="C283" s="396"/>
      <c r="D283" s="388"/>
      <c r="E283" s="388"/>
      <c r="F283" s="388"/>
      <c r="G283" s="388"/>
      <c r="H283" s="388"/>
      <c r="I283" s="396"/>
      <c r="J283" s="396"/>
      <c r="K283" s="388"/>
      <c r="L283" s="388"/>
      <c r="M283" s="388"/>
      <c r="N283" s="396"/>
      <c r="O283" s="396"/>
      <c r="P283" s="397"/>
      <c r="Q283" s="388"/>
      <c r="R283" s="388"/>
      <c r="S283" s="388"/>
      <c r="T283" s="394"/>
      <c r="U283" s="421"/>
      <c r="V283" s="394"/>
      <c r="W283" s="394"/>
      <c r="X283" s="394"/>
      <c r="Y283" s="394"/>
      <c r="Z283" s="426"/>
      <c r="AA283" s="394"/>
      <c r="AB283" s="394"/>
      <c r="AC283" s="394"/>
      <c r="AD283" s="394"/>
      <c r="AE283" s="395"/>
    </row>
    <row r="284" spans="1:32" ht="13.5" thickTop="1">
      <c r="A284" s="303"/>
      <c r="B284" s="335"/>
      <c r="C284" s="396"/>
      <c r="D284" s="388"/>
      <c r="E284" s="388"/>
      <c r="F284" s="388"/>
      <c r="G284" s="388"/>
      <c r="H284" s="388"/>
      <c r="I284" s="396"/>
      <c r="J284" s="396"/>
      <c r="K284" s="388"/>
      <c r="L284" s="388"/>
      <c r="M284" s="388"/>
      <c r="N284" s="396"/>
      <c r="O284" s="396"/>
      <c r="P284" s="397"/>
      <c r="Q284" s="402"/>
      <c r="R284" s="402"/>
      <c r="S284" s="402"/>
      <c r="T284" s="415"/>
      <c r="U284" s="415"/>
      <c r="V284" s="415"/>
      <c r="W284" s="415"/>
      <c r="X284" s="415"/>
      <c r="Y284" s="415"/>
      <c r="Z284" s="416"/>
      <c r="AA284" s="415"/>
      <c r="AB284" s="415"/>
      <c r="AC284" s="415"/>
      <c r="AD284" s="415"/>
      <c r="AE284" s="416"/>
      <c r="AF284" s="415"/>
    </row>
    <row r="285" spans="1:32" ht="13.5" thickBot="1">
      <c r="A285" s="303"/>
      <c r="B285" s="335"/>
      <c r="C285" s="396"/>
      <c r="D285" s="388"/>
      <c r="E285" s="388"/>
      <c r="F285" s="388"/>
      <c r="G285" s="388"/>
      <c r="H285" s="388"/>
      <c r="I285" s="396"/>
      <c r="J285" s="396"/>
      <c r="K285" s="388"/>
      <c r="L285" s="388"/>
      <c r="M285" s="388"/>
      <c r="N285" s="396"/>
      <c r="O285" s="396"/>
      <c r="P285" s="397"/>
      <c r="Q285" s="409"/>
      <c r="R285" s="409"/>
      <c r="S285" s="409"/>
      <c r="T285" s="417"/>
      <c r="U285" s="417"/>
      <c r="V285" s="417"/>
      <c r="W285" s="417"/>
      <c r="X285" s="417"/>
      <c r="Y285" s="417"/>
      <c r="Z285" s="418"/>
      <c r="AA285" s="417"/>
      <c r="AB285" s="417"/>
      <c r="AC285" s="417"/>
      <c r="AD285" s="417"/>
      <c r="AE285" s="418"/>
      <c r="AF285" s="419"/>
    </row>
    <row r="286" spans="1:32" ht="13.5" thickTop="1">
      <c r="A286" s="303"/>
      <c r="B286" s="335"/>
      <c r="C286" s="396"/>
      <c r="D286" s="388"/>
      <c r="E286" s="388"/>
      <c r="F286" s="388"/>
      <c r="G286" s="388"/>
      <c r="H286" s="388"/>
      <c r="I286" s="396"/>
      <c r="J286" s="396"/>
      <c r="K286" s="388"/>
      <c r="L286" s="388"/>
      <c r="M286" s="388"/>
      <c r="N286" s="396"/>
      <c r="O286" s="396"/>
      <c r="P286" s="397"/>
      <c r="Q286" s="388"/>
      <c r="R286" s="388"/>
      <c r="S286" s="388"/>
      <c r="Z286" s="389"/>
      <c r="AE286" s="389"/>
    </row>
    <row r="287" spans="1:32">
      <c r="A287" s="303"/>
      <c r="B287" s="335"/>
      <c r="C287" s="396"/>
      <c r="D287" s="388"/>
      <c r="E287" s="388"/>
      <c r="F287" s="388"/>
      <c r="G287" s="388"/>
      <c r="H287" s="388"/>
      <c r="I287" s="396"/>
      <c r="J287" s="396"/>
      <c r="K287" s="388"/>
      <c r="L287" s="388"/>
      <c r="M287" s="388"/>
      <c r="N287" s="396"/>
      <c r="O287" s="396"/>
      <c r="P287" s="397"/>
      <c r="Q287" s="388"/>
      <c r="R287" s="388"/>
      <c r="S287" s="388"/>
      <c r="T287" s="394"/>
      <c r="U287" s="394"/>
      <c r="V287" s="394"/>
      <c r="W287" s="394"/>
      <c r="X287" s="394"/>
      <c r="Y287" s="394"/>
      <c r="Z287" s="395"/>
      <c r="AA287" s="394"/>
      <c r="AB287" s="394"/>
      <c r="AC287" s="394"/>
      <c r="AD287" s="394"/>
      <c r="AE287" s="395"/>
    </row>
    <row r="288" spans="1:32">
      <c r="A288" s="303"/>
      <c r="B288" s="335"/>
      <c r="C288" s="396"/>
      <c r="D288" s="388"/>
      <c r="E288" s="388"/>
      <c r="F288" s="388"/>
      <c r="G288" s="388"/>
      <c r="H288" s="388"/>
      <c r="I288" s="396"/>
      <c r="J288" s="396"/>
      <c r="K288" s="388"/>
      <c r="L288" s="388"/>
      <c r="M288" s="388"/>
      <c r="N288" s="396"/>
      <c r="O288" s="396"/>
      <c r="P288" s="397"/>
      <c r="Q288" s="388"/>
      <c r="R288" s="388"/>
      <c r="S288" s="388"/>
      <c r="Z288" s="389"/>
      <c r="AE288" s="389"/>
    </row>
    <row r="289" spans="1:32">
      <c r="A289" s="303"/>
      <c r="B289" s="335"/>
      <c r="C289" s="396"/>
      <c r="D289" s="388"/>
      <c r="E289" s="388"/>
      <c r="F289" s="388"/>
      <c r="G289" s="388"/>
      <c r="H289" s="388"/>
      <c r="I289" s="396"/>
      <c r="J289" s="396"/>
      <c r="K289" s="388"/>
      <c r="L289" s="388"/>
      <c r="M289" s="388"/>
      <c r="N289" s="396"/>
      <c r="O289" s="396"/>
      <c r="P289" s="397"/>
      <c r="Q289" s="388"/>
      <c r="R289" s="388"/>
      <c r="S289" s="388"/>
      <c r="T289" s="394"/>
      <c r="U289" s="394"/>
      <c r="V289" s="394"/>
      <c r="W289" s="394"/>
      <c r="X289" s="394"/>
      <c r="Y289" s="394"/>
      <c r="Z289" s="395"/>
      <c r="AA289" s="394"/>
      <c r="AB289" s="394"/>
      <c r="AC289" s="394"/>
      <c r="AD289" s="394"/>
      <c r="AE289" s="395"/>
    </row>
    <row r="290" spans="1:32">
      <c r="A290" s="303"/>
      <c r="B290" s="335"/>
      <c r="C290" s="396"/>
      <c r="D290" s="388"/>
      <c r="E290" s="388"/>
      <c r="F290" s="388"/>
      <c r="G290" s="388"/>
      <c r="H290" s="388"/>
      <c r="I290" s="396"/>
      <c r="J290" s="396"/>
      <c r="K290" s="388"/>
      <c r="L290" s="388"/>
      <c r="M290" s="388"/>
      <c r="N290" s="396"/>
      <c r="O290" s="396"/>
      <c r="P290" s="397"/>
      <c r="Q290" s="388"/>
      <c r="R290" s="388"/>
      <c r="S290" s="388"/>
      <c r="Z290" s="389"/>
      <c r="AE290" s="389"/>
    </row>
    <row r="291" spans="1:32">
      <c r="A291" s="303"/>
      <c r="B291" s="335"/>
      <c r="C291" s="396"/>
      <c r="D291" s="388"/>
      <c r="E291" s="388"/>
      <c r="F291" s="388"/>
      <c r="G291" s="388"/>
      <c r="H291" s="388"/>
      <c r="I291" s="396"/>
      <c r="J291" s="396"/>
      <c r="K291" s="388"/>
      <c r="L291" s="388"/>
      <c r="M291" s="388"/>
      <c r="N291" s="396"/>
      <c r="O291" s="396"/>
      <c r="P291" s="397"/>
      <c r="Q291" s="388"/>
      <c r="R291" s="388"/>
      <c r="S291" s="388"/>
      <c r="T291" s="394"/>
      <c r="U291" s="394"/>
      <c r="V291" s="394"/>
      <c r="W291" s="394"/>
      <c r="X291" s="394"/>
      <c r="Y291" s="394"/>
      <c r="Z291" s="395"/>
      <c r="AA291" s="394"/>
      <c r="AB291" s="394"/>
      <c r="AC291" s="394"/>
      <c r="AD291" s="394"/>
      <c r="AE291" s="395"/>
    </row>
    <row r="292" spans="1:32">
      <c r="A292" s="303"/>
      <c r="B292" s="335"/>
      <c r="C292" s="396"/>
      <c r="D292" s="388"/>
      <c r="E292" s="388"/>
      <c r="F292" s="388"/>
      <c r="G292" s="388"/>
      <c r="H292" s="388"/>
      <c r="I292" s="396"/>
      <c r="J292" s="396"/>
      <c r="K292" s="388"/>
      <c r="L292" s="388"/>
      <c r="M292" s="388"/>
      <c r="N292" s="396"/>
      <c r="O292" s="396"/>
      <c r="P292" s="397"/>
      <c r="Q292" s="388"/>
      <c r="R292" s="388"/>
      <c r="S292" s="388"/>
      <c r="Z292" s="389"/>
      <c r="AE292" s="389"/>
    </row>
    <row r="293" spans="1:32" ht="13.5" thickBot="1">
      <c r="A293" s="303"/>
      <c r="B293" s="335"/>
      <c r="C293" s="396"/>
      <c r="D293" s="388"/>
      <c r="E293" s="388"/>
      <c r="F293" s="388"/>
      <c r="G293" s="388"/>
      <c r="H293" s="388"/>
      <c r="I293" s="396"/>
      <c r="J293" s="396"/>
      <c r="K293" s="388"/>
      <c r="L293" s="388"/>
      <c r="M293" s="388"/>
      <c r="N293" s="396"/>
      <c r="O293" s="396"/>
      <c r="P293" s="397"/>
      <c r="Q293" s="388"/>
      <c r="R293" s="388"/>
      <c r="S293" s="388"/>
      <c r="T293" s="355"/>
      <c r="U293" s="355"/>
      <c r="V293" s="355"/>
      <c r="W293" s="355"/>
      <c r="X293" s="355"/>
      <c r="Y293" s="355"/>
      <c r="Z293" s="420"/>
      <c r="AA293" s="355"/>
      <c r="AB293" s="355"/>
      <c r="AC293" s="355"/>
      <c r="AD293" s="355"/>
      <c r="AE293" s="420"/>
    </row>
    <row r="294" spans="1:32">
      <c r="A294" s="317"/>
      <c r="B294" s="298"/>
      <c r="C294" s="385"/>
      <c r="D294" s="386"/>
      <c r="E294" s="386"/>
      <c r="F294" s="386"/>
      <c r="G294" s="386"/>
      <c r="H294" s="386"/>
      <c r="I294" s="385"/>
      <c r="J294" s="385"/>
      <c r="K294" s="386"/>
      <c r="L294" s="386"/>
      <c r="M294" s="386"/>
      <c r="N294" s="385"/>
      <c r="O294" s="385"/>
      <c r="P294" s="387"/>
      <c r="Q294" s="388"/>
      <c r="R294" s="388"/>
      <c r="S294" s="388"/>
      <c r="T294" s="388"/>
      <c r="Z294" s="389"/>
      <c r="AE294" s="389"/>
    </row>
    <row r="295" spans="1:32">
      <c r="A295" s="303"/>
      <c r="B295" s="390"/>
      <c r="C295" s="391"/>
      <c r="D295" s="392"/>
      <c r="E295" s="392"/>
      <c r="F295" s="392"/>
      <c r="G295" s="392"/>
      <c r="H295" s="392"/>
      <c r="I295" s="391"/>
      <c r="J295" s="391"/>
      <c r="K295" s="392"/>
      <c r="L295" s="392"/>
      <c r="M295" s="392"/>
      <c r="N295" s="391"/>
      <c r="O295" s="391"/>
      <c r="P295" s="393"/>
      <c r="Q295" s="388"/>
      <c r="R295" s="388"/>
      <c r="S295" s="388"/>
      <c r="T295" s="394"/>
      <c r="U295" s="394"/>
      <c r="V295" s="394"/>
      <c r="W295" s="394"/>
      <c r="X295" s="421"/>
      <c r="Y295" s="394"/>
      <c r="Z295" s="395"/>
      <c r="AA295" s="394"/>
      <c r="AB295" s="394"/>
      <c r="AC295" s="394"/>
      <c r="AD295" s="394"/>
      <c r="AE295" s="395"/>
    </row>
    <row r="296" spans="1:32">
      <c r="A296" s="303"/>
      <c r="B296" s="335"/>
      <c r="C296" s="396"/>
      <c r="D296" s="388"/>
      <c r="E296" s="388"/>
      <c r="F296" s="388"/>
      <c r="G296" s="388"/>
      <c r="H296" s="388"/>
      <c r="I296" s="396"/>
      <c r="J296" s="396"/>
      <c r="K296" s="388"/>
      <c r="L296" s="388"/>
      <c r="M296" s="388"/>
      <c r="N296" s="396"/>
      <c r="O296" s="396"/>
      <c r="P296" s="397"/>
      <c r="Q296" s="388"/>
      <c r="R296" s="388"/>
      <c r="S296" s="388"/>
      <c r="Z296" s="389"/>
      <c r="AE296" s="389"/>
    </row>
    <row r="297" spans="1:32">
      <c r="A297" s="303"/>
      <c r="B297" s="335"/>
      <c r="C297" s="396"/>
      <c r="D297" s="388"/>
      <c r="E297" s="388"/>
      <c r="F297" s="388"/>
      <c r="G297" s="388"/>
      <c r="H297" s="388"/>
      <c r="I297" s="396"/>
      <c r="J297" s="396"/>
      <c r="K297" s="388"/>
      <c r="L297" s="388"/>
      <c r="M297" s="388"/>
      <c r="N297" s="396"/>
      <c r="O297" s="396"/>
      <c r="P297" s="397"/>
      <c r="Q297" s="388"/>
      <c r="R297" s="388"/>
      <c r="S297" s="388"/>
      <c r="T297" s="421"/>
      <c r="U297" s="394"/>
      <c r="V297" s="421"/>
      <c r="W297" s="394"/>
      <c r="X297" s="394"/>
      <c r="Y297" s="394"/>
      <c r="Z297" s="426"/>
      <c r="AA297" s="394"/>
      <c r="AB297" s="394"/>
      <c r="AC297" s="394"/>
      <c r="AD297" s="394"/>
      <c r="AE297" s="395"/>
    </row>
    <row r="298" spans="1:32">
      <c r="A298" s="303"/>
      <c r="B298" s="335"/>
      <c r="C298" s="396"/>
      <c r="D298" s="388"/>
      <c r="E298" s="388"/>
      <c r="F298" s="388"/>
      <c r="G298" s="388"/>
      <c r="H298" s="388"/>
      <c r="I298" s="396"/>
      <c r="J298" s="396"/>
      <c r="K298" s="388"/>
      <c r="L298" s="388"/>
      <c r="M298" s="388"/>
      <c r="N298" s="396"/>
      <c r="O298" s="396"/>
      <c r="P298" s="397"/>
      <c r="Q298" s="388"/>
      <c r="R298" s="388"/>
      <c r="S298" s="388"/>
      <c r="Z298" s="389"/>
      <c r="AE298" s="389"/>
    </row>
    <row r="299" spans="1:32" ht="13.5" thickBot="1">
      <c r="A299" s="303"/>
      <c r="B299" s="335"/>
      <c r="C299" s="396"/>
      <c r="D299" s="388"/>
      <c r="E299" s="388"/>
      <c r="F299" s="388"/>
      <c r="G299" s="388"/>
      <c r="H299" s="388"/>
      <c r="I299" s="396"/>
      <c r="J299" s="396"/>
      <c r="K299" s="388"/>
      <c r="L299" s="388"/>
      <c r="M299" s="388"/>
      <c r="N299" s="396"/>
      <c r="O299" s="396"/>
      <c r="P299" s="397"/>
      <c r="Q299" s="388"/>
      <c r="R299" s="388"/>
      <c r="S299" s="388"/>
      <c r="T299" s="421"/>
      <c r="U299" s="394"/>
      <c r="V299" s="394"/>
      <c r="W299" s="394"/>
      <c r="X299" s="394"/>
      <c r="Y299" s="394"/>
      <c r="Z299" s="426"/>
      <c r="AA299" s="394"/>
      <c r="AB299" s="394"/>
      <c r="AC299" s="394"/>
      <c r="AD299" s="394"/>
      <c r="AE299" s="395"/>
    </row>
    <row r="300" spans="1:32" ht="13.5" thickTop="1">
      <c r="A300" s="303"/>
      <c r="B300" s="422"/>
      <c r="C300" s="423"/>
      <c r="D300" s="424"/>
      <c r="E300" s="424"/>
      <c r="F300" s="424"/>
      <c r="G300" s="424"/>
      <c r="H300" s="424"/>
      <c r="I300" s="423"/>
      <c r="J300" s="423"/>
      <c r="K300" s="424"/>
      <c r="L300" s="424"/>
      <c r="M300" s="424"/>
      <c r="N300" s="423"/>
      <c r="O300" s="423"/>
      <c r="P300" s="425"/>
      <c r="Q300" s="402"/>
      <c r="R300" s="402"/>
      <c r="S300" s="402"/>
      <c r="T300" s="415"/>
      <c r="U300" s="415"/>
      <c r="V300" s="415"/>
      <c r="W300" s="415"/>
      <c r="X300" s="415"/>
      <c r="Y300" s="415"/>
      <c r="Z300" s="416"/>
      <c r="AA300" s="415"/>
      <c r="AB300" s="415"/>
      <c r="AC300" s="415"/>
      <c r="AD300" s="415"/>
      <c r="AE300" s="416"/>
      <c r="AF300" s="415"/>
    </row>
    <row r="301" spans="1:32" ht="13.5" thickBot="1">
      <c r="A301" s="303"/>
      <c r="B301" s="422"/>
      <c r="C301" s="423"/>
      <c r="D301" s="424"/>
      <c r="E301" s="424"/>
      <c r="F301" s="424"/>
      <c r="G301" s="424"/>
      <c r="H301" s="424"/>
      <c r="I301" s="423"/>
      <c r="J301" s="423"/>
      <c r="K301" s="424"/>
      <c r="L301" s="424"/>
      <c r="M301" s="424"/>
      <c r="N301" s="423"/>
      <c r="O301" s="423"/>
      <c r="P301" s="425"/>
      <c r="Q301" s="409"/>
      <c r="R301" s="409"/>
      <c r="S301" s="409"/>
      <c r="T301" s="417"/>
      <c r="U301" s="417"/>
      <c r="V301" s="417"/>
      <c r="W301" s="417"/>
      <c r="X301" s="417"/>
      <c r="Y301" s="417"/>
      <c r="Z301" s="418"/>
      <c r="AA301" s="417"/>
      <c r="AB301" s="417"/>
      <c r="AC301" s="417"/>
      <c r="AD301" s="417"/>
      <c r="AE301" s="418"/>
      <c r="AF301" s="419"/>
    </row>
    <row r="302" spans="1:32" ht="13.5" thickTop="1">
      <c r="A302" s="303"/>
      <c r="B302" s="335"/>
      <c r="C302" s="396"/>
      <c r="D302" s="388"/>
      <c r="E302" s="388"/>
      <c r="F302" s="388"/>
      <c r="G302" s="388"/>
      <c r="H302" s="388"/>
      <c r="I302" s="396"/>
      <c r="J302" s="396"/>
      <c r="K302" s="388"/>
      <c r="L302" s="388"/>
      <c r="M302" s="388"/>
      <c r="N302" s="396"/>
      <c r="O302" s="396"/>
      <c r="P302" s="397"/>
      <c r="Q302" s="388"/>
      <c r="R302" s="388"/>
      <c r="S302" s="388"/>
      <c r="Z302" s="389"/>
      <c r="AE302" s="389"/>
    </row>
    <row r="303" spans="1:32">
      <c r="A303" s="303"/>
      <c r="B303" s="335"/>
      <c r="C303" s="396"/>
      <c r="D303" s="388"/>
      <c r="E303" s="388"/>
      <c r="F303" s="388"/>
      <c r="G303" s="388"/>
      <c r="H303" s="388"/>
      <c r="I303" s="396"/>
      <c r="J303" s="396"/>
      <c r="K303" s="388"/>
      <c r="L303" s="388"/>
      <c r="M303" s="388"/>
      <c r="N303" s="396"/>
      <c r="O303" s="396"/>
      <c r="P303" s="397"/>
      <c r="Q303" s="388"/>
      <c r="R303" s="388"/>
      <c r="S303" s="388"/>
      <c r="T303" s="394"/>
      <c r="U303" s="394"/>
      <c r="V303" s="394"/>
      <c r="W303" s="394"/>
      <c r="X303" s="394"/>
      <c r="Y303" s="394"/>
      <c r="Z303" s="395"/>
      <c r="AA303" s="394"/>
      <c r="AB303" s="394"/>
      <c r="AC303" s="394"/>
      <c r="AD303" s="394"/>
      <c r="AE303" s="395"/>
    </row>
    <row r="304" spans="1:32">
      <c r="A304" s="303"/>
      <c r="B304" s="335"/>
      <c r="C304" s="396"/>
      <c r="D304" s="388"/>
      <c r="E304" s="388"/>
      <c r="F304" s="388"/>
      <c r="G304" s="388"/>
      <c r="H304" s="388"/>
      <c r="I304" s="396"/>
      <c r="J304" s="396"/>
      <c r="K304" s="388"/>
      <c r="L304" s="388"/>
      <c r="M304" s="388"/>
      <c r="N304" s="396"/>
      <c r="O304" s="396"/>
      <c r="P304" s="397"/>
      <c r="Q304" s="388"/>
      <c r="R304" s="388"/>
      <c r="S304" s="388"/>
      <c r="Z304" s="389"/>
      <c r="AE304" s="389"/>
    </row>
    <row r="305" spans="1:32">
      <c r="A305" s="303"/>
      <c r="B305" s="335"/>
      <c r="C305" s="396"/>
      <c r="D305" s="388"/>
      <c r="E305" s="388"/>
      <c r="F305" s="388"/>
      <c r="G305" s="388"/>
      <c r="H305" s="388"/>
      <c r="I305" s="396"/>
      <c r="J305" s="396"/>
      <c r="K305" s="388"/>
      <c r="L305" s="388"/>
      <c r="M305" s="388"/>
      <c r="N305" s="396"/>
      <c r="O305" s="396"/>
      <c r="P305" s="397"/>
      <c r="Q305" s="388"/>
      <c r="R305" s="388"/>
      <c r="S305" s="388"/>
      <c r="T305" s="394"/>
      <c r="U305" s="421"/>
      <c r="V305" s="394"/>
      <c r="W305" s="421"/>
      <c r="X305" s="394"/>
      <c r="Y305" s="421"/>
      <c r="Z305" s="395"/>
      <c r="AA305" s="394"/>
      <c r="AB305" s="394"/>
      <c r="AC305" s="394"/>
      <c r="AD305" s="394"/>
      <c r="AE305" s="395"/>
    </row>
    <row r="306" spans="1:32">
      <c r="A306" s="303"/>
      <c r="B306" s="335"/>
      <c r="C306" s="396"/>
      <c r="D306" s="388"/>
      <c r="E306" s="388"/>
      <c r="F306" s="388"/>
      <c r="G306" s="388"/>
      <c r="H306" s="388"/>
      <c r="I306" s="396"/>
      <c r="J306" s="396"/>
      <c r="K306" s="388"/>
      <c r="L306" s="388"/>
      <c r="M306" s="388"/>
      <c r="N306" s="396"/>
      <c r="O306" s="396"/>
      <c r="P306" s="397"/>
      <c r="Q306" s="388"/>
      <c r="R306" s="388"/>
      <c r="S306" s="388"/>
      <c r="Z306" s="389"/>
      <c r="AE306" s="389"/>
    </row>
    <row r="307" spans="1:32" ht="13.5" thickBot="1">
      <c r="A307" s="303"/>
      <c r="B307" s="335"/>
      <c r="C307" s="396"/>
      <c r="D307" s="388"/>
      <c r="E307" s="388"/>
      <c r="F307" s="388"/>
      <c r="G307" s="388"/>
      <c r="H307" s="388"/>
      <c r="I307" s="396"/>
      <c r="J307" s="396"/>
      <c r="K307" s="388"/>
      <c r="L307" s="388"/>
      <c r="M307" s="388"/>
      <c r="N307" s="396"/>
      <c r="O307" s="396"/>
      <c r="P307" s="397"/>
      <c r="Q307" s="388"/>
      <c r="R307" s="388"/>
      <c r="S307" s="388"/>
      <c r="T307" s="394"/>
      <c r="U307" s="421"/>
      <c r="V307" s="394"/>
      <c r="W307" s="421"/>
      <c r="X307" s="394"/>
      <c r="Y307" s="394"/>
      <c r="Z307" s="395"/>
      <c r="AA307" s="394"/>
      <c r="AB307" s="394"/>
      <c r="AC307" s="394"/>
      <c r="AD307" s="394"/>
      <c r="AE307" s="395"/>
    </row>
    <row r="308" spans="1:32" ht="13.5" thickTop="1">
      <c r="A308" s="303"/>
      <c r="B308" s="335"/>
      <c r="C308" s="396"/>
      <c r="D308" s="388"/>
      <c r="E308" s="388"/>
      <c r="F308" s="388"/>
      <c r="G308" s="388"/>
      <c r="H308" s="388"/>
      <c r="I308" s="396"/>
      <c r="J308" s="396"/>
      <c r="K308" s="388"/>
      <c r="L308" s="388"/>
      <c r="M308" s="388"/>
      <c r="N308" s="396"/>
      <c r="O308" s="396"/>
      <c r="P308" s="397"/>
      <c r="Q308" s="402"/>
      <c r="R308" s="402"/>
      <c r="S308" s="402"/>
      <c r="T308" s="415"/>
      <c r="U308" s="415"/>
      <c r="V308" s="415"/>
      <c r="W308" s="415"/>
      <c r="X308" s="415"/>
      <c r="Y308" s="415"/>
      <c r="Z308" s="416"/>
      <c r="AA308" s="415"/>
      <c r="AB308" s="415"/>
      <c r="AC308" s="415"/>
      <c r="AD308" s="415"/>
      <c r="AE308" s="416"/>
      <c r="AF308" s="415"/>
    </row>
    <row r="309" spans="1:32" ht="13.5" thickBot="1">
      <c r="A309" s="303"/>
      <c r="B309" s="335"/>
      <c r="C309" s="396"/>
      <c r="D309" s="388"/>
      <c r="E309" s="388"/>
      <c r="F309" s="388"/>
      <c r="G309" s="388"/>
      <c r="H309" s="388"/>
      <c r="I309" s="396"/>
      <c r="J309" s="396"/>
      <c r="K309" s="388"/>
      <c r="L309" s="388"/>
      <c r="M309" s="388"/>
      <c r="N309" s="396"/>
      <c r="O309" s="396"/>
      <c r="P309" s="397"/>
      <c r="Q309" s="409"/>
      <c r="R309" s="409"/>
      <c r="S309" s="409"/>
      <c r="T309" s="417"/>
      <c r="U309" s="417"/>
      <c r="V309" s="417"/>
      <c r="W309" s="417"/>
      <c r="X309" s="417"/>
      <c r="Y309" s="417"/>
      <c r="Z309" s="418"/>
      <c r="AA309" s="417"/>
      <c r="AB309" s="417"/>
      <c r="AC309" s="417"/>
      <c r="AD309" s="417"/>
      <c r="AE309" s="418"/>
      <c r="AF309" s="419"/>
    </row>
    <row r="310" spans="1:32" ht="13.5" thickTop="1">
      <c r="A310" s="303"/>
      <c r="B310" s="335"/>
      <c r="C310" s="396"/>
      <c r="D310" s="388"/>
      <c r="E310" s="388"/>
      <c r="F310" s="388"/>
      <c r="G310" s="388"/>
      <c r="H310" s="388"/>
      <c r="I310" s="396"/>
      <c r="J310" s="396"/>
      <c r="K310" s="388"/>
      <c r="L310" s="388"/>
      <c r="M310" s="388"/>
      <c r="N310" s="396"/>
      <c r="O310" s="396"/>
      <c r="P310" s="397"/>
      <c r="Q310" s="388"/>
      <c r="R310" s="388"/>
      <c r="S310" s="388"/>
      <c r="Z310" s="389"/>
      <c r="AE310" s="389"/>
    </row>
    <row r="311" spans="1:32">
      <c r="A311" s="303"/>
      <c r="B311" s="335"/>
      <c r="C311" s="396"/>
      <c r="D311" s="388"/>
      <c r="E311" s="388"/>
      <c r="F311" s="388"/>
      <c r="G311" s="388"/>
      <c r="H311" s="388"/>
      <c r="I311" s="396"/>
      <c r="J311" s="396"/>
      <c r="K311" s="388"/>
      <c r="L311" s="388"/>
      <c r="M311" s="388"/>
      <c r="N311" s="396"/>
      <c r="O311" s="396"/>
      <c r="P311" s="397"/>
      <c r="Q311" s="388"/>
      <c r="R311" s="388"/>
      <c r="S311" s="388"/>
      <c r="T311" s="394"/>
      <c r="U311" s="394"/>
      <c r="V311" s="394"/>
      <c r="W311" s="394"/>
      <c r="X311" s="394"/>
      <c r="Y311" s="394"/>
      <c r="Z311" s="395"/>
      <c r="AA311" s="394"/>
      <c r="AB311" s="394"/>
      <c r="AC311" s="394"/>
      <c r="AD311" s="394"/>
      <c r="AE311" s="395"/>
    </row>
    <row r="312" spans="1:32">
      <c r="A312" s="303"/>
      <c r="B312" s="335"/>
      <c r="C312" s="396"/>
      <c r="D312" s="388"/>
      <c r="E312" s="388"/>
      <c r="F312" s="388"/>
      <c r="G312" s="388"/>
      <c r="H312" s="388"/>
      <c r="I312" s="396"/>
      <c r="J312" s="396"/>
      <c r="K312" s="388"/>
      <c r="L312" s="388"/>
      <c r="M312" s="388"/>
      <c r="N312" s="396"/>
      <c r="O312" s="396"/>
      <c r="P312" s="397"/>
      <c r="Q312" s="388"/>
      <c r="R312" s="388"/>
      <c r="S312" s="388"/>
      <c r="Z312" s="389"/>
      <c r="AE312" s="389"/>
    </row>
    <row r="313" spans="1:32">
      <c r="A313" s="303"/>
      <c r="B313" s="335"/>
      <c r="C313" s="396"/>
      <c r="D313" s="388"/>
      <c r="E313" s="388"/>
      <c r="F313" s="388"/>
      <c r="G313" s="388"/>
      <c r="H313" s="388"/>
      <c r="I313" s="396"/>
      <c r="J313" s="396"/>
      <c r="K313" s="388"/>
      <c r="L313" s="388"/>
      <c r="M313" s="388"/>
      <c r="N313" s="396"/>
      <c r="O313" s="396"/>
      <c r="P313" s="397"/>
      <c r="Q313" s="388"/>
      <c r="R313" s="388"/>
      <c r="S313" s="388"/>
      <c r="T313" s="394"/>
      <c r="U313" s="394"/>
      <c r="V313" s="394"/>
      <c r="W313" s="394"/>
      <c r="X313" s="394"/>
      <c r="Y313" s="394"/>
      <c r="Z313" s="395"/>
      <c r="AA313" s="394"/>
      <c r="AB313" s="394"/>
      <c r="AC313" s="394"/>
      <c r="AD313" s="394"/>
      <c r="AE313" s="395"/>
    </row>
    <row r="314" spans="1:32">
      <c r="A314" s="303"/>
      <c r="B314" s="335"/>
      <c r="C314" s="396"/>
      <c r="D314" s="388"/>
      <c r="E314" s="388"/>
      <c r="F314" s="388"/>
      <c r="G314" s="388"/>
      <c r="H314" s="388"/>
      <c r="I314" s="396"/>
      <c r="J314" s="396"/>
      <c r="K314" s="388"/>
      <c r="L314" s="388"/>
      <c r="M314" s="388"/>
      <c r="N314" s="396"/>
      <c r="O314" s="396"/>
      <c r="P314" s="397"/>
      <c r="Q314" s="388"/>
      <c r="R314" s="388"/>
      <c r="S314" s="388"/>
      <c r="Z314" s="389"/>
      <c r="AE314" s="389"/>
    </row>
    <row r="315" spans="1:32" ht="13.5" thickBot="1">
      <c r="A315" s="303"/>
      <c r="B315" s="335"/>
      <c r="C315" s="396"/>
      <c r="D315" s="388"/>
      <c r="E315" s="388"/>
      <c r="F315" s="388"/>
      <c r="G315" s="388"/>
      <c r="H315" s="388"/>
      <c r="I315" s="396"/>
      <c r="J315" s="396"/>
      <c r="K315" s="388"/>
      <c r="L315" s="388"/>
      <c r="M315" s="388"/>
      <c r="N315" s="396"/>
      <c r="O315" s="396"/>
      <c r="P315" s="397"/>
      <c r="Q315" s="388"/>
      <c r="R315" s="388"/>
      <c r="S315" s="388"/>
      <c r="T315" s="394"/>
      <c r="U315" s="421"/>
      <c r="V315" s="394"/>
      <c r="W315" s="421"/>
      <c r="X315" s="394"/>
      <c r="Y315" s="421"/>
      <c r="Z315" s="395"/>
      <c r="AA315" s="394"/>
      <c r="AB315" s="394"/>
      <c r="AC315" s="394"/>
      <c r="AD315" s="394"/>
      <c r="AE315" s="395"/>
    </row>
    <row r="316" spans="1:32" ht="13.5" thickTop="1">
      <c r="A316" s="303"/>
      <c r="B316" s="335"/>
      <c r="C316" s="396"/>
      <c r="D316" s="388"/>
      <c r="E316" s="388"/>
      <c r="F316" s="388"/>
      <c r="G316" s="388"/>
      <c r="H316" s="388"/>
      <c r="I316" s="396"/>
      <c r="J316" s="396"/>
      <c r="K316" s="388"/>
      <c r="L316" s="388"/>
      <c r="M316" s="388"/>
      <c r="N316" s="396"/>
      <c r="O316" s="396"/>
      <c r="P316" s="397"/>
      <c r="Q316" s="402"/>
      <c r="R316" s="402"/>
      <c r="S316" s="402"/>
      <c r="T316" s="415"/>
      <c r="U316" s="415"/>
      <c r="V316" s="415"/>
      <c r="W316" s="415"/>
      <c r="X316" s="415"/>
      <c r="Y316" s="415"/>
      <c r="Z316" s="416"/>
      <c r="AA316" s="415"/>
      <c r="AB316" s="415"/>
      <c r="AC316" s="415"/>
      <c r="AD316" s="415"/>
      <c r="AE316" s="416"/>
      <c r="AF316" s="415"/>
    </row>
    <row r="317" spans="1:32" ht="13.5" thickBot="1">
      <c r="A317" s="303"/>
      <c r="B317" s="335"/>
      <c r="C317" s="396"/>
      <c r="D317" s="388"/>
      <c r="E317" s="388"/>
      <c r="F317" s="388"/>
      <c r="G317" s="388"/>
      <c r="H317" s="388"/>
      <c r="I317" s="396"/>
      <c r="J317" s="396"/>
      <c r="K317" s="388"/>
      <c r="L317" s="388"/>
      <c r="M317" s="388"/>
      <c r="N317" s="396"/>
      <c r="O317" s="396"/>
      <c r="P317" s="397"/>
      <c r="Q317" s="409"/>
      <c r="R317" s="409"/>
      <c r="S317" s="409"/>
      <c r="T317" s="417"/>
      <c r="U317" s="417"/>
      <c r="V317" s="417"/>
      <c r="W317" s="417"/>
      <c r="X317" s="417"/>
      <c r="Y317" s="417"/>
      <c r="Z317" s="418"/>
      <c r="AA317" s="417"/>
      <c r="AB317" s="417"/>
      <c r="AC317" s="417"/>
      <c r="AD317" s="417"/>
      <c r="AE317" s="418"/>
      <c r="AF317" s="419"/>
    </row>
    <row r="318" spans="1:32" ht="13.5" thickTop="1">
      <c r="A318" s="303"/>
      <c r="B318" s="335"/>
      <c r="C318" s="396"/>
      <c r="D318" s="388"/>
      <c r="E318" s="388"/>
      <c r="F318" s="388"/>
      <c r="G318" s="388"/>
      <c r="H318" s="388"/>
      <c r="I318" s="396"/>
      <c r="J318" s="396"/>
      <c r="K318" s="388"/>
      <c r="L318" s="388"/>
      <c r="M318" s="388"/>
      <c r="N318" s="396"/>
      <c r="O318" s="396"/>
      <c r="P318" s="397"/>
      <c r="Q318" s="388"/>
      <c r="R318" s="388"/>
      <c r="S318" s="388"/>
      <c r="Z318" s="389"/>
      <c r="AE318" s="389"/>
    </row>
    <row r="319" spans="1:32">
      <c r="A319" s="303"/>
      <c r="B319" s="335"/>
      <c r="C319" s="396"/>
      <c r="D319" s="388"/>
      <c r="E319" s="388"/>
      <c r="F319" s="388"/>
      <c r="G319" s="388"/>
      <c r="H319" s="388"/>
      <c r="I319" s="396"/>
      <c r="J319" s="396"/>
      <c r="K319" s="388"/>
      <c r="L319" s="388"/>
      <c r="M319" s="388"/>
      <c r="N319" s="396"/>
      <c r="O319" s="396"/>
      <c r="P319" s="397"/>
      <c r="Q319" s="388"/>
      <c r="R319" s="388"/>
      <c r="S319" s="388"/>
      <c r="T319" s="394"/>
      <c r="U319" s="394"/>
      <c r="V319" s="394"/>
      <c r="W319" s="394"/>
      <c r="X319" s="394"/>
      <c r="Y319" s="394"/>
      <c r="Z319" s="395"/>
      <c r="AA319" s="394"/>
      <c r="AB319" s="394"/>
      <c r="AC319" s="394"/>
      <c r="AD319" s="394"/>
      <c r="AE319" s="395"/>
    </row>
    <row r="320" spans="1:32">
      <c r="A320" s="303"/>
      <c r="B320" s="335"/>
      <c r="C320" s="396"/>
      <c r="D320" s="388"/>
      <c r="E320" s="388"/>
      <c r="F320" s="388"/>
      <c r="G320" s="388"/>
      <c r="H320" s="388"/>
      <c r="I320" s="396"/>
      <c r="J320" s="396"/>
      <c r="K320" s="388"/>
      <c r="L320" s="388"/>
      <c r="M320" s="388"/>
      <c r="N320" s="396"/>
      <c r="O320" s="396"/>
      <c r="P320" s="397"/>
      <c r="Q320" s="388"/>
      <c r="R320" s="388"/>
      <c r="S320" s="388"/>
      <c r="Z320" s="389"/>
      <c r="AE320" s="389"/>
    </row>
    <row r="321" spans="1:32">
      <c r="A321" s="303"/>
      <c r="B321" s="335"/>
      <c r="C321" s="396"/>
      <c r="D321" s="388"/>
      <c r="E321" s="388"/>
      <c r="F321" s="388"/>
      <c r="G321" s="388"/>
      <c r="H321" s="388"/>
      <c r="I321" s="396"/>
      <c r="J321" s="396"/>
      <c r="K321" s="388"/>
      <c r="L321" s="388"/>
      <c r="M321" s="388"/>
      <c r="N321" s="396"/>
      <c r="O321" s="396"/>
      <c r="P321" s="397"/>
      <c r="Q321" s="388"/>
      <c r="R321" s="388"/>
      <c r="S321" s="388"/>
      <c r="T321" s="394"/>
      <c r="U321" s="394"/>
      <c r="V321" s="394"/>
      <c r="W321" s="394"/>
      <c r="X321" s="394"/>
      <c r="Y321" s="394"/>
      <c r="Z321" s="395"/>
      <c r="AA321" s="394"/>
      <c r="AB321" s="394"/>
      <c r="AC321" s="394"/>
      <c r="AD321" s="394"/>
      <c r="AE321" s="395"/>
    </row>
    <row r="322" spans="1:32">
      <c r="A322" s="303"/>
      <c r="B322" s="335"/>
      <c r="C322" s="396"/>
      <c r="D322" s="388"/>
      <c r="E322" s="388"/>
      <c r="F322" s="388"/>
      <c r="G322" s="388"/>
      <c r="H322" s="388"/>
      <c r="I322" s="396"/>
      <c r="J322" s="396"/>
      <c r="K322" s="388"/>
      <c r="L322" s="388"/>
      <c r="M322" s="388"/>
      <c r="N322" s="396"/>
      <c r="O322" s="396"/>
      <c r="P322" s="397"/>
      <c r="Q322" s="388"/>
      <c r="R322" s="388"/>
      <c r="S322" s="388"/>
      <c r="Z322" s="389"/>
      <c r="AE322" s="389"/>
    </row>
    <row r="323" spans="1:32">
      <c r="A323" s="303"/>
      <c r="B323" s="335"/>
      <c r="C323" s="396"/>
      <c r="D323" s="388"/>
      <c r="E323" s="388"/>
      <c r="F323" s="388"/>
      <c r="G323" s="388"/>
      <c r="H323" s="388"/>
      <c r="I323" s="396"/>
      <c r="J323" s="396"/>
      <c r="K323" s="388"/>
      <c r="L323" s="388"/>
      <c r="M323" s="388"/>
      <c r="N323" s="396"/>
      <c r="O323" s="396"/>
      <c r="P323" s="397"/>
      <c r="Q323" s="388"/>
      <c r="R323" s="388"/>
      <c r="S323" s="388"/>
      <c r="T323" s="394"/>
      <c r="U323" s="394"/>
      <c r="V323" s="394"/>
      <c r="W323" s="394"/>
      <c r="X323" s="394"/>
      <c r="Y323" s="394"/>
      <c r="Z323" s="395"/>
      <c r="AA323" s="394"/>
      <c r="AB323" s="394"/>
      <c r="AC323" s="394"/>
      <c r="AD323" s="394"/>
      <c r="AE323" s="395"/>
    </row>
    <row r="324" spans="1:32">
      <c r="A324" s="303"/>
      <c r="B324" s="335"/>
      <c r="C324" s="396"/>
      <c r="D324" s="388"/>
      <c r="E324" s="388"/>
      <c r="F324" s="388"/>
      <c r="G324" s="388"/>
      <c r="H324" s="388"/>
      <c r="I324" s="396"/>
      <c r="J324" s="396"/>
      <c r="K324" s="388"/>
      <c r="L324" s="388"/>
      <c r="M324" s="388"/>
      <c r="N324" s="396"/>
      <c r="O324" s="396"/>
      <c r="P324" s="397"/>
      <c r="Q324" s="388"/>
      <c r="R324" s="388"/>
      <c r="S324" s="388"/>
      <c r="Z324" s="389"/>
      <c r="AE324" s="389"/>
    </row>
    <row r="325" spans="1:32" ht="13.5" thickBot="1">
      <c r="A325" s="303"/>
      <c r="B325" s="335"/>
      <c r="C325" s="396"/>
      <c r="D325" s="388"/>
      <c r="E325" s="388"/>
      <c r="F325" s="388"/>
      <c r="G325" s="388"/>
      <c r="H325" s="388"/>
      <c r="I325" s="396"/>
      <c r="J325" s="396"/>
      <c r="K325" s="388"/>
      <c r="L325" s="388"/>
      <c r="M325" s="388"/>
      <c r="N325" s="396"/>
      <c r="O325" s="396"/>
      <c r="P325" s="397"/>
      <c r="Q325" s="388"/>
      <c r="R325" s="388"/>
      <c r="S325" s="388"/>
      <c r="T325" s="355"/>
      <c r="U325" s="355"/>
      <c r="V325" s="355"/>
      <c r="W325" s="355"/>
      <c r="X325" s="355"/>
      <c r="Y325" s="355"/>
      <c r="Z325" s="420"/>
      <c r="AA325" s="355"/>
      <c r="AB325" s="355"/>
      <c r="AC325" s="355"/>
      <c r="AD325" s="355"/>
      <c r="AE325" s="420"/>
    </row>
    <row r="326" spans="1:32">
      <c r="A326" s="317"/>
      <c r="B326" s="298"/>
      <c r="C326" s="385"/>
      <c r="D326" s="386"/>
      <c r="E326" s="386"/>
      <c r="F326" s="386"/>
      <c r="G326" s="386"/>
      <c r="H326" s="386"/>
      <c r="I326" s="385"/>
      <c r="J326" s="385"/>
      <c r="K326" s="386"/>
      <c r="L326" s="386"/>
      <c r="M326" s="386"/>
      <c r="N326" s="385"/>
      <c r="O326" s="385"/>
      <c r="P326" s="387"/>
      <c r="Q326" s="388"/>
      <c r="R326" s="388"/>
      <c r="S326" s="388"/>
      <c r="T326" s="388"/>
      <c r="Z326" s="389"/>
      <c r="AE326" s="389"/>
    </row>
    <row r="327" spans="1:32">
      <c r="A327" s="303"/>
      <c r="B327" s="390"/>
      <c r="C327" s="391"/>
      <c r="D327" s="392"/>
      <c r="E327" s="392"/>
      <c r="F327" s="392"/>
      <c r="G327" s="392"/>
      <c r="H327" s="392"/>
      <c r="I327" s="391"/>
      <c r="J327" s="391"/>
      <c r="K327" s="392"/>
      <c r="L327" s="392"/>
      <c r="M327" s="392"/>
      <c r="N327" s="391"/>
      <c r="O327" s="391"/>
      <c r="P327" s="393"/>
      <c r="Q327" s="388"/>
      <c r="R327" s="388"/>
      <c r="S327" s="388"/>
      <c r="T327" s="394"/>
      <c r="U327" s="394"/>
      <c r="V327" s="394"/>
      <c r="W327" s="394"/>
      <c r="X327" s="394"/>
      <c r="Y327" s="394"/>
      <c r="Z327" s="395"/>
      <c r="AA327" s="394"/>
      <c r="AB327" s="394"/>
      <c r="AC327" s="394"/>
      <c r="AD327" s="394"/>
      <c r="AE327" s="395"/>
    </row>
    <row r="328" spans="1:32">
      <c r="A328" s="303"/>
      <c r="B328" s="335"/>
      <c r="C328" s="396"/>
      <c r="D328" s="388"/>
      <c r="E328" s="388"/>
      <c r="F328" s="388"/>
      <c r="G328" s="388"/>
      <c r="H328" s="388"/>
      <c r="I328" s="396"/>
      <c r="J328" s="396"/>
      <c r="K328" s="388"/>
      <c r="L328" s="388"/>
      <c r="M328" s="388"/>
      <c r="N328" s="396"/>
      <c r="O328" s="396"/>
      <c r="P328" s="397"/>
      <c r="Q328" s="388"/>
      <c r="R328" s="388"/>
      <c r="S328" s="388"/>
      <c r="Z328" s="389"/>
      <c r="AE328" s="389"/>
    </row>
    <row r="329" spans="1:32">
      <c r="A329" s="303"/>
      <c r="B329" s="335"/>
      <c r="C329" s="396"/>
      <c r="D329" s="388"/>
      <c r="E329" s="388"/>
      <c r="F329" s="388"/>
      <c r="G329" s="388"/>
      <c r="H329" s="388"/>
      <c r="I329" s="396"/>
      <c r="J329" s="396"/>
      <c r="K329" s="388"/>
      <c r="L329" s="388"/>
      <c r="M329" s="388"/>
      <c r="N329" s="396"/>
      <c r="O329" s="396"/>
      <c r="P329" s="397"/>
      <c r="Q329" s="388"/>
      <c r="R329" s="388"/>
      <c r="S329" s="388"/>
      <c r="T329" s="394"/>
      <c r="U329" s="394"/>
      <c r="V329" s="394"/>
      <c r="W329" s="394"/>
      <c r="X329" s="394"/>
      <c r="Y329" s="394"/>
      <c r="Z329" s="395"/>
      <c r="AA329" s="394"/>
      <c r="AB329" s="394"/>
      <c r="AC329" s="394"/>
      <c r="AD329" s="394"/>
      <c r="AE329" s="395"/>
    </row>
    <row r="330" spans="1:32">
      <c r="A330" s="303"/>
      <c r="B330" s="335"/>
      <c r="C330" s="396"/>
      <c r="D330" s="388"/>
      <c r="E330" s="388"/>
      <c r="F330" s="388"/>
      <c r="G330" s="388"/>
      <c r="H330" s="388"/>
      <c r="I330" s="396"/>
      <c r="J330" s="396"/>
      <c r="K330" s="388"/>
      <c r="L330" s="388"/>
      <c r="M330" s="388"/>
      <c r="N330" s="396"/>
      <c r="O330" s="396"/>
      <c r="P330" s="397"/>
      <c r="Q330" s="388"/>
      <c r="R330" s="388"/>
      <c r="S330" s="388"/>
      <c r="Z330" s="389"/>
      <c r="AE330" s="389"/>
    </row>
    <row r="331" spans="1:32" ht="13.5" thickBot="1">
      <c r="A331" s="303"/>
      <c r="B331" s="335"/>
      <c r="C331" s="396"/>
      <c r="D331" s="388"/>
      <c r="E331" s="388"/>
      <c r="F331" s="388"/>
      <c r="G331" s="388"/>
      <c r="H331" s="388"/>
      <c r="I331" s="396"/>
      <c r="J331" s="396"/>
      <c r="K331" s="388"/>
      <c r="L331" s="388"/>
      <c r="M331" s="388"/>
      <c r="N331" s="396"/>
      <c r="O331" s="396"/>
      <c r="P331" s="397"/>
      <c r="Q331" s="388"/>
      <c r="R331" s="388"/>
      <c r="S331" s="388"/>
      <c r="T331" s="394"/>
      <c r="U331" s="394"/>
      <c r="V331" s="394"/>
      <c r="W331" s="394"/>
      <c r="X331" s="394"/>
      <c r="Y331" s="394"/>
      <c r="Z331" s="395"/>
      <c r="AA331" s="394"/>
      <c r="AB331" s="394"/>
      <c r="AC331" s="394"/>
      <c r="AD331" s="394"/>
      <c r="AE331" s="395"/>
    </row>
    <row r="332" spans="1:32" ht="13.5" thickTop="1">
      <c r="A332" s="303"/>
      <c r="B332" s="422"/>
      <c r="C332" s="423"/>
      <c r="D332" s="424"/>
      <c r="E332" s="424"/>
      <c r="F332" s="424"/>
      <c r="G332" s="424"/>
      <c r="H332" s="424"/>
      <c r="I332" s="423"/>
      <c r="J332" s="423"/>
      <c r="K332" s="424"/>
      <c r="L332" s="424"/>
      <c r="M332" s="424"/>
      <c r="N332" s="423"/>
      <c r="O332" s="423"/>
      <c r="P332" s="425"/>
      <c r="Q332" s="402"/>
      <c r="R332" s="402"/>
      <c r="S332" s="402"/>
      <c r="T332" s="415"/>
      <c r="U332" s="415"/>
      <c r="V332" s="415"/>
      <c r="W332" s="415"/>
      <c r="X332" s="415"/>
      <c r="Y332" s="415"/>
      <c r="Z332" s="416"/>
      <c r="AA332" s="415"/>
      <c r="AB332" s="415"/>
      <c r="AC332" s="415"/>
      <c r="AD332" s="415"/>
      <c r="AE332" s="416"/>
      <c r="AF332" s="415"/>
    </row>
    <row r="333" spans="1:32" ht="13.5" thickBot="1">
      <c r="A333" s="303"/>
      <c r="B333" s="422"/>
      <c r="C333" s="423"/>
      <c r="D333" s="424"/>
      <c r="E333" s="424"/>
      <c r="F333" s="424"/>
      <c r="G333" s="424"/>
      <c r="H333" s="424"/>
      <c r="I333" s="423"/>
      <c r="J333" s="423"/>
      <c r="K333" s="424"/>
      <c r="L333" s="424"/>
      <c r="M333" s="424"/>
      <c r="N333" s="423"/>
      <c r="O333" s="423"/>
      <c r="P333" s="425"/>
      <c r="Q333" s="409"/>
      <c r="R333" s="409"/>
      <c r="S333" s="409"/>
      <c r="T333" s="417"/>
      <c r="U333" s="417"/>
      <c r="V333" s="417"/>
      <c r="W333" s="417"/>
      <c r="X333" s="417"/>
      <c r="Y333" s="417"/>
      <c r="Z333" s="418"/>
      <c r="AA333" s="417"/>
      <c r="AB333" s="417"/>
      <c r="AC333" s="417"/>
      <c r="AD333" s="417"/>
      <c r="AE333" s="418"/>
      <c r="AF333" s="419"/>
    </row>
    <row r="334" spans="1:32" ht="13.5" thickTop="1">
      <c r="A334" s="303"/>
      <c r="B334" s="335"/>
      <c r="C334" s="396"/>
      <c r="D334" s="388"/>
      <c r="E334" s="388"/>
      <c r="F334" s="388"/>
      <c r="G334" s="388"/>
      <c r="H334" s="388"/>
      <c r="I334" s="396"/>
      <c r="J334" s="396"/>
      <c r="K334" s="388"/>
      <c r="L334" s="388"/>
      <c r="M334" s="388"/>
      <c r="N334" s="396"/>
      <c r="O334" s="396"/>
      <c r="P334" s="397"/>
      <c r="Q334" s="388"/>
      <c r="R334" s="388"/>
      <c r="S334" s="388"/>
      <c r="Z334" s="389"/>
      <c r="AE334" s="389"/>
    </row>
    <row r="335" spans="1:32">
      <c r="A335" s="303"/>
      <c r="B335" s="335"/>
      <c r="C335" s="396"/>
      <c r="D335" s="388"/>
      <c r="E335" s="388"/>
      <c r="F335" s="388"/>
      <c r="G335" s="388"/>
      <c r="H335" s="388"/>
      <c r="I335" s="396"/>
      <c r="J335" s="396"/>
      <c r="K335" s="388"/>
      <c r="L335" s="388"/>
      <c r="M335" s="388"/>
      <c r="N335" s="396"/>
      <c r="O335" s="396"/>
      <c r="P335" s="397"/>
      <c r="Q335" s="388"/>
      <c r="R335" s="388"/>
      <c r="S335" s="388"/>
      <c r="T335" s="394"/>
      <c r="U335" s="394"/>
      <c r="V335" s="394"/>
      <c r="W335" s="394"/>
      <c r="X335" s="394"/>
      <c r="Y335" s="394"/>
      <c r="Z335" s="395"/>
      <c r="AA335" s="394"/>
      <c r="AB335" s="394"/>
      <c r="AC335" s="394"/>
      <c r="AD335" s="394"/>
      <c r="AE335" s="395"/>
    </row>
    <row r="336" spans="1:32">
      <c r="A336" s="303"/>
      <c r="B336" s="335"/>
      <c r="C336" s="396"/>
      <c r="D336" s="388"/>
      <c r="E336" s="388"/>
      <c r="F336" s="388"/>
      <c r="G336" s="388"/>
      <c r="H336" s="388"/>
      <c r="I336" s="396"/>
      <c r="J336" s="396"/>
      <c r="K336" s="388"/>
      <c r="L336" s="388"/>
      <c r="M336" s="388"/>
      <c r="N336" s="396"/>
      <c r="O336" s="396"/>
      <c r="P336" s="397"/>
      <c r="Q336" s="388"/>
      <c r="R336" s="388"/>
      <c r="S336" s="388"/>
      <c r="Z336" s="389"/>
      <c r="AE336" s="389"/>
    </row>
    <row r="337" spans="1:32">
      <c r="A337" s="303"/>
      <c r="B337" s="335"/>
      <c r="C337" s="396"/>
      <c r="D337" s="388"/>
      <c r="E337" s="388"/>
      <c r="F337" s="388"/>
      <c r="G337" s="388"/>
      <c r="H337" s="388"/>
      <c r="I337" s="396"/>
      <c r="J337" s="396"/>
      <c r="K337" s="388"/>
      <c r="L337" s="388"/>
      <c r="M337" s="388"/>
      <c r="N337" s="396"/>
      <c r="O337" s="396"/>
      <c r="P337" s="397"/>
      <c r="Q337" s="388"/>
      <c r="R337" s="388"/>
      <c r="S337" s="388"/>
      <c r="T337" s="394"/>
      <c r="U337" s="394"/>
      <c r="V337" s="394"/>
      <c r="W337" s="394"/>
      <c r="X337" s="394"/>
      <c r="Y337" s="394"/>
      <c r="Z337" s="395"/>
      <c r="AA337" s="394"/>
      <c r="AB337" s="394"/>
      <c r="AC337" s="394"/>
      <c r="AD337" s="394"/>
      <c r="AE337" s="395"/>
    </row>
    <row r="338" spans="1:32">
      <c r="A338" s="303"/>
      <c r="B338" s="335"/>
      <c r="C338" s="396"/>
      <c r="D338" s="388"/>
      <c r="E338" s="388"/>
      <c r="F338" s="388"/>
      <c r="G338" s="388"/>
      <c r="H338" s="388"/>
      <c r="I338" s="396"/>
      <c r="J338" s="396"/>
      <c r="K338" s="388"/>
      <c r="L338" s="388"/>
      <c r="M338" s="388"/>
      <c r="N338" s="396"/>
      <c r="O338" s="396"/>
      <c r="P338" s="397"/>
      <c r="Q338" s="388"/>
      <c r="R338" s="388"/>
      <c r="S338" s="388"/>
      <c r="Z338" s="389"/>
      <c r="AE338" s="389"/>
    </row>
    <row r="339" spans="1:32" ht="13.5" thickBot="1">
      <c r="A339" s="303"/>
      <c r="B339" s="335"/>
      <c r="C339" s="396"/>
      <c r="D339" s="388"/>
      <c r="E339" s="388"/>
      <c r="F339" s="388"/>
      <c r="G339" s="388"/>
      <c r="H339" s="388"/>
      <c r="I339" s="396"/>
      <c r="J339" s="396"/>
      <c r="K339" s="388"/>
      <c r="L339" s="388"/>
      <c r="M339" s="388"/>
      <c r="N339" s="396"/>
      <c r="O339" s="396"/>
      <c r="P339" s="397"/>
      <c r="Q339" s="388"/>
      <c r="R339" s="388"/>
      <c r="S339" s="388"/>
      <c r="T339" s="394"/>
      <c r="U339" s="394"/>
      <c r="V339" s="394"/>
      <c r="W339" s="394"/>
      <c r="X339" s="394"/>
      <c r="Y339" s="394"/>
      <c r="Z339" s="395"/>
      <c r="AA339" s="394"/>
      <c r="AB339" s="394"/>
      <c r="AC339" s="394"/>
      <c r="AD339" s="394"/>
      <c r="AE339" s="395"/>
    </row>
    <row r="340" spans="1:32" ht="13.5" thickTop="1">
      <c r="A340" s="303"/>
      <c r="B340" s="335"/>
      <c r="C340" s="396"/>
      <c r="D340" s="388"/>
      <c r="E340" s="388"/>
      <c r="F340" s="388"/>
      <c r="G340" s="388"/>
      <c r="H340" s="388"/>
      <c r="I340" s="396"/>
      <c r="J340" s="396"/>
      <c r="K340" s="388"/>
      <c r="L340" s="388"/>
      <c r="M340" s="388"/>
      <c r="N340" s="396"/>
      <c r="O340" s="396"/>
      <c r="P340" s="397"/>
      <c r="Q340" s="402"/>
      <c r="R340" s="402"/>
      <c r="S340" s="402"/>
      <c r="T340" s="415"/>
      <c r="U340" s="415"/>
      <c r="V340" s="415"/>
      <c r="W340" s="415"/>
      <c r="X340" s="415"/>
      <c r="Y340" s="415"/>
      <c r="Z340" s="416"/>
      <c r="AA340" s="415"/>
      <c r="AB340" s="415"/>
      <c r="AC340" s="415"/>
      <c r="AD340" s="415"/>
      <c r="AE340" s="416"/>
      <c r="AF340" s="415"/>
    </row>
    <row r="341" spans="1:32" ht="13.5" thickBot="1">
      <c r="A341" s="303"/>
      <c r="B341" s="335"/>
      <c r="C341" s="396"/>
      <c r="D341" s="388"/>
      <c r="E341" s="388"/>
      <c r="F341" s="388"/>
      <c r="G341" s="388"/>
      <c r="H341" s="388"/>
      <c r="I341" s="396"/>
      <c r="J341" s="396"/>
      <c r="K341" s="388"/>
      <c r="L341" s="388"/>
      <c r="M341" s="388"/>
      <c r="N341" s="396"/>
      <c r="O341" s="396"/>
      <c r="P341" s="397"/>
      <c r="Q341" s="409"/>
      <c r="R341" s="409"/>
      <c r="S341" s="409"/>
      <c r="T341" s="417"/>
      <c r="U341" s="417"/>
      <c r="V341" s="417"/>
      <c r="W341" s="417"/>
      <c r="X341" s="417"/>
      <c r="Y341" s="417"/>
      <c r="Z341" s="418"/>
      <c r="AA341" s="417"/>
      <c r="AB341" s="417"/>
      <c r="AC341" s="417"/>
      <c r="AD341" s="417"/>
      <c r="AE341" s="418"/>
      <c r="AF341" s="419"/>
    </row>
    <row r="342" spans="1:32" ht="13.5" thickTop="1">
      <c r="A342" s="303"/>
      <c r="B342" s="335"/>
      <c r="C342" s="396"/>
      <c r="D342" s="388"/>
      <c r="E342" s="388"/>
      <c r="F342" s="388"/>
      <c r="G342" s="388"/>
      <c r="H342" s="388"/>
      <c r="I342" s="396"/>
      <c r="J342" s="396"/>
      <c r="K342" s="388"/>
      <c r="L342" s="388"/>
      <c r="M342" s="388"/>
      <c r="N342" s="396"/>
      <c r="O342" s="396"/>
      <c r="P342" s="397"/>
      <c r="Q342" s="388"/>
      <c r="R342" s="388"/>
      <c r="S342" s="388"/>
      <c r="Z342" s="389"/>
      <c r="AE342" s="389"/>
    </row>
    <row r="343" spans="1:32">
      <c r="A343" s="303"/>
      <c r="B343" s="335"/>
      <c r="C343" s="396"/>
      <c r="D343" s="388"/>
      <c r="E343" s="388"/>
      <c r="F343" s="388"/>
      <c r="G343" s="388"/>
      <c r="H343" s="388"/>
      <c r="I343" s="396"/>
      <c r="J343" s="396"/>
      <c r="K343" s="388"/>
      <c r="L343" s="388"/>
      <c r="M343" s="388"/>
      <c r="N343" s="396"/>
      <c r="O343" s="396"/>
      <c r="P343" s="397"/>
      <c r="Q343" s="388"/>
      <c r="R343" s="388"/>
      <c r="S343" s="388"/>
      <c r="T343" s="394"/>
      <c r="U343" s="394"/>
      <c r="V343" s="394"/>
      <c r="W343" s="394"/>
      <c r="X343" s="394"/>
      <c r="Y343" s="394"/>
      <c r="Z343" s="395"/>
      <c r="AA343" s="394"/>
      <c r="AB343" s="394"/>
      <c r="AC343" s="394"/>
      <c r="AD343" s="394"/>
      <c r="AE343" s="395"/>
    </row>
    <row r="344" spans="1:32">
      <c r="A344" s="303"/>
      <c r="B344" s="335"/>
      <c r="C344" s="396"/>
      <c r="D344" s="388"/>
      <c r="E344" s="388"/>
      <c r="F344" s="388"/>
      <c r="G344" s="388"/>
      <c r="H344" s="388"/>
      <c r="I344" s="396"/>
      <c r="J344" s="396"/>
      <c r="K344" s="388"/>
      <c r="L344" s="388"/>
      <c r="M344" s="388"/>
      <c r="N344" s="396"/>
      <c r="O344" s="396"/>
      <c r="P344" s="397"/>
      <c r="Q344" s="388"/>
      <c r="R344" s="388"/>
      <c r="S344" s="388"/>
      <c r="Z344" s="389"/>
      <c r="AE344" s="389"/>
    </row>
    <row r="345" spans="1:32">
      <c r="A345" s="303"/>
      <c r="B345" s="335"/>
      <c r="C345" s="396"/>
      <c r="D345" s="388"/>
      <c r="E345" s="388"/>
      <c r="F345" s="388"/>
      <c r="G345" s="388"/>
      <c r="H345" s="388"/>
      <c r="I345" s="396"/>
      <c r="J345" s="396"/>
      <c r="K345" s="388"/>
      <c r="L345" s="388"/>
      <c r="M345" s="388"/>
      <c r="N345" s="396"/>
      <c r="O345" s="396"/>
      <c r="P345" s="397"/>
      <c r="Q345" s="388"/>
      <c r="R345" s="388"/>
      <c r="S345" s="388"/>
      <c r="T345" s="394"/>
      <c r="U345" s="394"/>
      <c r="V345" s="394"/>
      <c r="W345" s="394"/>
      <c r="X345" s="394"/>
      <c r="Y345" s="394"/>
      <c r="Z345" s="395"/>
      <c r="AA345" s="394"/>
      <c r="AB345" s="394"/>
      <c r="AC345" s="394"/>
      <c r="AD345" s="394"/>
      <c r="AE345" s="395"/>
    </row>
    <row r="346" spans="1:32">
      <c r="A346" s="303"/>
      <c r="B346" s="335"/>
      <c r="C346" s="396"/>
      <c r="D346" s="388"/>
      <c r="E346" s="388"/>
      <c r="F346" s="388"/>
      <c r="G346" s="388"/>
      <c r="H346" s="388"/>
      <c r="I346" s="396"/>
      <c r="J346" s="396"/>
      <c r="K346" s="388"/>
      <c r="L346" s="388"/>
      <c r="M346" s="388"/>
      <c r="N346" s="396"/>
      <c r="O346" s="396"/>
      <c r="P346" s="397"/>
      <c r="Q346" s="388"/>
      <c r="R346" s="388"/>
      <c r="S346" s="388"/>
      <c r="Z346" s="389"/>
      <c r="AE346" s="389"/>
    </row>
    <row r="347" spans="1:32" ht="13.5" thickBot="1">
      <c r="A347" s="303"/>
      <c r="B347" s="335"/>
      <c r="C347" s="396"/>
      <c r="D347" s="388"/>
      <c r="E347" s="388"/>
      <c r="F347" s="388"/>
      <c r="G347" s="388"/>
      <c r="H347" s="388"/>
      <c r="I347" s="396"/>
      <c r="J347" s="396"/>
      <c r="K347" s="388"/>
      <c r="L347" s="388"/>
      <c r="M347" s="388"/>
      <c r="N347" s="396"/>
      <c r="O347" s="396"/>
      <c r="P347" s="397"/>
      <c r="Q347" s="388"/>
      <c r="R347" s="388"/>
      <c r="S347" s="388"/>
      <c r="T347" s="394"/>
      <c r="U347" s="394"/>
      <c r="V347" s="394"/>
      <c r="W347" s="394"/>
      <c r="X347" s="394"/>
      <c r="Y347" s="394"/>
      <c r="Z347" s="395"/>
      <c r="AA347" s="394"/>
      <c r="AB347" s="394"/>
      <c r="AC347" s="394"/>
      <c r="AD347" s="394"/>
      <c r="AE347" s="395"/>
    </row>
    <row r="348" spans="1:32" ht="13.5" thickTop="1">
      <c r="A348" s="303"/>
      <c r="B348" s="335"/>
      <c r="C348" s="396"/>
      <c r="D348" s="388"/>
      <c r="E348" s="388"/>
      <c r="F348" s="388"/>
      <c r="G348" s="388"/>
      <c r="H348" s="388"/>
      <c r="I348" s="396"/>
      <c r="J348" s="396"/>
      <c r="K348" s="388"/>
      <c r="L348" s="388"/>
      <c r="M348" s="388"/>
      <c r="N348" s="396"/>
      <c r="O348" s="396"/>
      <c r="P348" s="397"/>
      <c r="Q348" s="402"/>
      <c r="R348" s="402"/>
      <c r="S348" s="402"/>
      <c r="T348" s="415"/>
      <c r="U348" s="415"/>
      <c r="V348" s="415"/>
      <c r="W348" s="415"/>
      <c r="X348" s="415"/>
      <c r="Y348" s="415"/>
      <c r="Z348" s="416"/>
      <c r="AA348" s="415"/>
      <c r="AB348" s="415"/>
      <c r="AC348" s="415"/>
      <c r="AD348" s="415"/>
      <c r="AE348" s="416"/>
      <c r="AF348" s="415"/>
    </row>
    <row r="349" spans="1:32" ht="13.5" thickBot="1">
      <c r="A349" s="303"/>
      <c r="B349" s="335"/>
      <c r="C349" s="396"/>
      <c r="D349" s="388"/>
      <c r="E349" s="388"/>
      <c r="F349" s="388"/>
      <c r="G349" s="388"/>
      <c r="H349" s="388"/>
      <c r="I349" s="396"/>
      <c r="J349" s="396"/>
      <c r="K349" s="388"/>
      <c r="L349" s="388"/>
      <c r="M349" s="388"/>
      <c r="N349" s="396"/>
      <c r="O349" s="396"/>
      <c r="P349" s="397"/>
      <c r="Q349" s="409"/>
      <c r="R349" s="409"/>
      <c r="S349" s="409"/>
      <c r="T349" s="417"/>
      <c r="U349" s="417"/>
      <c r="V349" s="417"/>
      <c r="W349" s="417"/>
      <c r="X349" s="417"/>
      <c r="Y349" s="417"/>
      <c r="Z349" s="418"/>
      <c r="AA349" s="417"/>
      <c r="AB349" s="417"/>
      <c r="AC349" s="417"/>
      <c r="AD349" s="417"/>
      <c r="AE349" s="418"/>
      <c r="AF349" s="419"/>
    </row>
    <row r="350" spans="1:32" ht="13.5" thickTop="1">
      <c r="A350" s="303"/>
      <c r="B350" s="335"/>
      <c r="C350" s="396"/>
      <c r="D350" s="388"/>
      <c r="E350" s="388"/>
      <c r="F350" s="388"/>
      <c r="G350" s="388"/>
      <c r="H350" s="388"/>
      <c r="I350" s="396"/>
      <c r="J350" s="396"/>
      <c r="K350" s="388"/>
      <c r="L350" s="388"/>
      <c r="M350" s="388"/>
      <c r="N350" s="396"/>
      <c r="O350" s="396"/>
      <c r="P350" s="397"/>
      <c r="Q350" s="388"/>
      <c r="R350" s="388"/>
      <c r="S350" s="388"/>
      <c r="Z350" s="389"/>
      <c r="AE350" s="389"/>
    </row>
    <row r="351" spans="1:32">
      <c r="A351" s="303"/>
      <c r="B351" s="335"/>
      <c r="C351" s="396"/>
      <c r="D351" s="388"/>
      <c r="E351" s="388"/>
      <c r="F351" s="388"/>
      <c r="G351" s="388"/>
      <c r="H351" s="388"/>
      <c r="I351" s="396"/>
      <c r="J351" s="396"/>
      <c r="K351" s="388"/>
      <c r="L351" s="388"/>
      <c r="M351" s="388"/>
      <c r="N351" s="396"/>
      <c r="O351" s="396"/>
      <c r="P351" s="397"/>
      <c r="Q351" s="388"/>
      <c r="R351" s="388"/>
      <c r="S351" s="388"/>
      <c r="T351" s="394"/>
      <c r="U351" s="394"/>
      <c r="V351" s="394"/>
      <c r="W351" s="394"/>
      <c r="X351" s="394"/>
      <c r="Y351" s="394"/>
      <c r="Z351" s="395"/>
      <c r="AA351" s="394"/>
      <c r="AB351" s="394"/>
      <c r="AC351" s="394"/>
      <c r="AD351" s="394"/>
      <c r="AE351" s="395"/>
    </row>
    <row r="352" spans="1:32">
      <c r="A352" s="303"/>
      <c r="B352" s="335"/>
      <c r="C352" s="396"/>
      <c r="D352" s="388"/>
      <c r="E352" s="388"/>
      <c r="F352" s="388"/>
      <c r="G352" s="388"/>
      <c r="H352" s="388"/>
      <c r="I352" s="396"/>
      <c r="J352" s="396"/>
      <c r="K352" s="388"/>
      <c r="L352" s="388"/>
      <c r="M352" s="388"/>
      <c r="N352" s="396"/>
      <c r="O352" s="396"/>
      <c r="P352" s="397"/>
      <c r="Q352" s="388"/>
      <c r="R352" s="388"/>
      <c r="S352" s="388"/>
      <c r="Z352" s="389"/>
      <c r="AE352" s="389"/>
    </row>
    <row r="353" spans="1:32">
      <c r="A353" s="303"/>
      <c r="B353" s="335"/>
      <c r="C353" s="396"/>
      <c r="D353" s="388"/>
      <c r="E353" s="388"/>
      <c r="F353" s="388"/>
      <c r="G353" s="388"/>
      <c r="H353" s="388"/>
      <c r="I353" s="396"/>
      <c r="J353" s="396"/>
      <c r="K353" s="388"/>
      <c r="L353" s="388"/>
      <c r="M353" s="388"/>
      <c r="N353" s="396"/>
      <c r="O353" s="396"/>
      <c r="P353" s="397"/>
      <c r="Q353" s="388"/>
      <c r="R353" s="388"/>
      <c r="S353" s="388"/>
      <c r="T353" s="394"/>
      <c r="U353" s="394"/>
      <c r="V353" s="394"/>
      <c r="W353" s="394"/>
      <c r="X353" s="394"/>
      <c r="Y353" s="394"/>
      <c r="Z353" s="395"/>
      <c r="AA353" s="394"/>
      <c r="AB353" s="394"/>
      <c r="AC353" s="394"/>
      <c r="AD353" s="394"/>
      <c r="AE353" s="395"/>
    </row>
    <row r="354" spans="1:32">
      <c r="A354" s="303"/>
      <c r="B354" s="335"/>
      <c r="C354" s="396"/>
      <c r="D354" s="388"/>
      <c r="E354" s="388"/>
      <c r="F354" s="388"/>
      <c r="G354" s="388"/>
      <c r="H354" s="388"/>
      <c r="I354" s="396"/>
      <c r="J354" s="396"/>
      <c r="K354" s="388"/>
      <c r="L354" s="388"/>
      <c r="M354" s="388"/>
      <c r="N354" s="396"/>
      <c r="O354" s="396"/>
      <c r="P354" s="397"/>
      <c r="Q354" s="388"/>
      <c r="R354" s="388"/>
      <c r="S354" s="388"/>
      <c r="Z354" s="389"/>
      <c r="AE354" s="389"/>
    </row>
    <row r="355" spans="1:32">
      <c r="A355" s="303"/>
      <c r="B355" s="335"/>
      <c r="C355" s="396"/>
      <c r="D355" s="388"/>
      <c r="E355" s="388"/>
      <c r="F355" s="388"/>
      <c r="G355" s="388"/>
      <c r="H355" s="388"/>
      <c r="I355" s="396"/>
      <c r="J355" s="396"/>
      <c r="K355" s="388"/>
      <c r="L355" s="388"/>
      <c r="M355" s="388"/>
      <c r="N355" s="396"/>
      <c r="O355" s="396"/>
      <c r="P355" s="397"/>
      <c r="Q355" s="388"/>
      <c r="R355" s="388"/>
      <c r="S355" s="388"/>
      <c r="T355" s="394"/>
      <c r="U355" s="394"/>
      <c r="V355" s="394"/>
      <c r="W355" s="394"/>
      <c r="X355" s="394"/>
      <c r="Y355" s="394"/>
      <c r="Z355" s="395"/>
      <c r="AA355" s="394"/>
      <c r="AB355" s="394"/>
      <c r="AC355" s="394"/>
      <c r="AD355" s="394"/>
      <c r="AE355" s="395"/>
    </row>
    <row r="356" spans="1:32">
      <c r="A356" s="303"/>
      <c r="B356" s="335"/>
      <c r="C356" s="396"/>
      <c r="D356" s="388"/>
      <c r="E356" s="388"/>
      <c r="F356" s="388"/>
      <c r="G356" s="388"/>
      <c r="H356" s="388"/>
      <c r="I356" s="396"/>
      <c r="J356" s="396"/>
      <c r="K356" s="388"/>
      <c r="L356" s="388"/>
      <c r="M356" s="388"/>
      <c r="N356" s="396"/>
      <c r="O356" s="396"/>
      <c r="P356" s="397"/>
      <c r="Q356" s="388"/>
      <c r="R356" s="388"/>
      <c r="S356" s="388"/>
      <c r="Z356" s="389"/>
      <c r="AE356" s="389"/>
    </row>
    <row r="357" spans="1:32" ht="13.5" thickBot="1">
      <c r="A357" s="303"/>
      <c r="B357" s="335"/>
      <c r="C357" s="396"/>
      <c r="D357" s="388"/>
      <c r="E357" s="388"/>
      <c r="F357" s="388"/>
      <c r="G357" s="388"/>
      <c r="H357" s="388"/>
      <c r="I357" s="396"/>
      <c r="J357" s="396"/>
      <c r="K357" s="388"/>
      <c r="L357" s="388"/>
      <c r="M357" s="388"/>
      <c r="N357" s="396"/>
      <c r="O357" s="396"/>
      <c r="P357" s="397"/>
      <c r="Q357" s="388"/>
      <c r="R357" s="388"/>
      <c r="S357" s="388"/>
      <c r="T357" s="355"/>
      <c r="U357" s="355"/>
      <c r="V357" s="355"/>
      <c r="W357" s="355"/>
      <c r="X357" s="355"/>
      <c r="Y357" s="355"/>
      <c r="Z357" s="420"/>
      <c r="AA357" s="355"/>
      <c r="AB357" s="355"/>
      <c r="AC357" s="355"/>
      <c r="AD357" s="355"/>
      <c r="AE357" s="420"/>
    </row>
    <row r="358" spans="1:32">
      <c r="A358" s="317"/>
      <c r="B358" s="298"/>
      <c r="C358" s="385"/>
      <c r="D358" s="386"/>
      <c r="E358" s="386"/>
      <c r="F358" s="386"/>
      <c r="G358" s="386"/>
      <c r="H358" s="386"/>
      <c r="I358" s="385"/>
      <c r="J358" s="385"/>
      <c r="K358" s="386"/>
      <c r="L358" s="386"/>
      <c r="M358" s="386"/>
      <c r="N358" s="385"/>
      <c r="O358" s="385"/>
      <c r="P358" s="387"/>
      <c r="Q358" s="388"/>
      <c r="R358" s="388"/>
      <c r="S358" s="388"/>
      <c r="T358" s="388"/>
      <c r="Z358" s="389"/>
      <c r="AE358" s="389"/>
    </row>
    <row r="359" spans="1:32">
      <c r="A359" s="303"/>
      <c r="B359" s="390"/>
      <c r="C359" s="391"/>
      <c r="D359" s="392"/>
      <c r="E359" s="392"/>
      <c r="F359" s="392"/>
      <c r="G359" s="392"/>
      <c r="H359" s="392"/>
      <c r="I359" s="391"/>
      <c r="J359" s="391"/>
      <c r="K359" s="392"/>
      <c r="L359" s="392"/>
      <c r="M359" s="392"/>
      <c r="N359" s="391"/>
      <c r="O359" s="391"/>
      <c r="P359" s="393"/>
      <c r="Q359" s="388"/>
      <c r="R359" s="388"/>
      <c r="S359" s="388"/>
      <c r="T359" s="394"/>
      <c r="U359" s="394"/>
      <c r="V359" s="394"/>
      <c r="W359" s="394"/>
      <c r="X359" s="394"/>
      <c r="Y359" s="394"/>
      <c r="Z359" s="395"/>
      <c r="AA359" s="394"/>
      <c r="AB359" s="394"/>
      <c r="AC359" s="394"/>
      <c r="AD359" s="394"/>
      <c r="AE359" s="395"/>
    </row>
    <row r="360" spans="1:32">
      <c r="A360" s="303"/>
      <c r="B360" s="335"/>
      <c r="C360" s="396"/>
      <c r="D360" s="388"/>
      <c r="E360" s="388"/>
      <c r="F360" s="388"/>
      <c r="G360" s="388"/>
      <c r="H360" s="388"/>
      <c r="I360" s="396"/>
      <c r="J360" s="396"/>
      <c r="K360" s="388"/>
      <c r="L360" s="388"/>
      <c r="M360" s="388"/>
      <c r="N360" s="396"/>
      <c r="O360" s="396"/>
      <c r="P360" s="397"/>
      <c r="Q360" s="388"/>
      <c r="R360" s="388"/>
      <c r="S360" s="388"/>
      <c r="Z360" s="389"/>
      <c r="AE360" s="389"/>
    </row>
    <row r="361" spans="1:32">
      <c r="A361" s="303"/>
      <c r="B361" s="335"/>
      <c r="C361" s="396"/>
      <c r="D361" s="388"/>
      <c r="E361" s="388"/>
      <c r="F361" s="388"/>
      <c r="G361" s="388"/>
      <c r="H361" s="388"/>
      <c r="I361" s="396"/>
      <c r="J361" s="396"/>
      <c r="K361" s="388"/>
      <c r="L361" s="388"/>
      <c r="M361" s="388"/>
      <c r="N361" s="396"/>
      <c r="O361" s="396"/>
      <c r="P361" s="397"/>
      <c r="Q361" s="388"/>
      <c r="R361" s="388"/>
      <c r="S361" s="388"/>
      <c r="T361" s="394"/>
      <c r="U361" s="394"/>
      <c r="V361" s="394"/>
      <c r="W361" s="394"/>
      <c r="X361" s="394"/>
      <c r="Y361" s="394"/>
      <c r="Z361" s="395"/>
      <c r="AA361" s="394"/>
      <c r="AB361" s="394"/>
      <c r="AC361" s="394"/>
      <c r="AD361" s="394"/>
      <c r="AE361" s="395"/>
    </row>
    <row r="362" spans="1:32">
      <c r="A362" s="303"/>
      <c r="B362" s="335"/>
      <c r="C362" s="396"/>
      <c r="D362" s="388"/>
      <c r="E362" s="388"/>
      <c r="F362" s="388"/>
      <c r="G362" s="388"/>
      <c r="H362" s="388"/>
      <c r="I362" s="396"/>
      <c r="J362" s="396"/>
      <c r="K362" s="388"/>
      <c r="L362" s="388"/>
      <c r="M362" s="388"/>
      <c r="N362" s="396"/>
      <c r="O362" s="396"/>
      <c r="P362" s="397"/>
      <c r="Q362" s="388"/>
      <c r="R362" s="388"/>
      <c r="S362" s="388"/>
      <c r="Z362" s="389"/>
      <c r="AE362" s="389"/>
    </row>
    <row r="363" spans="1:32" ht="13.5" thickBot="1">
      <c r="A363" s="303"/>
      <c r="B363" s="335"/>
      <c r="C363" s="396"/>
      <c r="D363" s="388"/>
      <c r="E363" s="388"/>
      <c r="F363" s="388"/>
      <c r="G363" s="388"/>
      <c r="H363" s="388"/>
      <c r="I363" s="396"/>
      <c r="J363" s="396"/>
      <c r="K363" s="388"/>
      <c r="L363" s="388"/>
      <c r="M363" s="388"/>
      <c r="N363" s="396"/>
      <c r="O363" s="396"/>
      <c r="P363" s="397"/>
      <c r="Q363" s="388"/>
      <c r="R363" s="388"/>
      <c r="S363" s="388"/>
      <c r="T363" s="394"/>
      <c r="U363" s="394"/>
      <c r="V363" s="394"/>
      <c r="W363" s="394"/>
      <c r="X363" s="394"/>
      <c r="Y363" s="394"/>
      <c r="Z363" s="395"/>
      <c r="AA363" s="394"/>
      <c r="AB363" s="394"/>
      <c r="AC363" s="394"/>
      <c r="AD363" s="394"/>
      <c r="AE363" s="395"/>
    </row>
    <row r="364" spans="1:32" ht="13.5" thickTop="1">
      <c r="A364" s="303"/>
      <c r="B364" s="422"/>
      <c r="C364" s="423"/>
      <c r="D364" s="424"/>
      <c r="E364" s="424"/>
      <c r="F364" s="424"/>
      <c r="G364" s="424"/>
      <c r="H364" s="424"/>
      <c r="I364" s="423"/>
      <c r="J364" s="423"/>
      <c r="K364" s="424"/>
      <c r="L364" s="424"/>
      <c r="M364" s="424"/>
      <c r="N364" s="423"/>
      <c r="O364" s="423"/>
      <c r="P364" s="425"/>
      <c r="Q364" s="402"/>
      <c r="R364" s="402"/>
      <c r="S364" s="402"/>
      <c r="T364" s="415"/>
      <c r="U364" s="415"/>
      <c r="V364" s="415"/>
      <c r="W364" s="415"/>
      <c r="X364" s="415"/>
      <c r="Y364" s="415"/>
      <c r="Z364" s="416"/>
      <c r="AA364" s="415"/>
      <c r="AB364" s="415"/>
      <c r="AC364" s="415"/>
      <c r="AD364" s="415"/>
      <c r="AE364" s="416"/>
      <c r="AF364" s="415"/>
    </row>
    <row r="365" spans="1:32" ht="13.5" thickBot="1">
      <c r="A365" s="303"/>
      <c r="B365" s="422"/>
      <c r="C365" s="423"/>
      <c r="D365" s="424"/>
      <c r="E365" s="424"/>
      <c r="F365" s="424"/>
      <c r="G365" s="424"/>
      <c r="H365" s="424"/>
      <c r="I365" s="423"/>
      <c r="J365" s="423"/>
      <c r="K365" s="424"/>
      <c r="L365" s="424"/>
      <c r="M365" s="424"/>
      <c r="N365" s="423"/>
      <c r="O365" s="423"/>
      <c r="P365" s="425"/>
      <c r="Q365" s="409"/>
      <c r="R365" s="409"/>
      <c r="S365" s="409"/>
      <c r="T365" s="417"/>
      <c r="U365" s="417"/>
      <c r="V365" s="417"/>
      <c r="W365" s="417"/>
      <c r="X365" s="417"/>
      <c r="Y365" s="417"/>
      <c r="Z365" s="418"/>
      <c r="AA365" s="417"/>
      <c r="AB365" s="417"/>
      <c r="AC365" s="417"/>
      <c r="AD365" s="417"/>
      <c r="AE365" s="418"/>
      <c r="AF365" s="419"/>
    </row>
    <row r="366" spans="1:32" ht="13.5" thickTop="1">
      <c r="A366" s="303"/>
      <c r="B366" s="335"/>
      <c r="C366" s="396"/>
      <c r="D366" s="388"/>
      <c r="E366" s="388"/>
      <c r="F366" s="388"/>
      <c r="G366" s="388"/>
      <c r="H366" s="388"/>
      <c r="I366" s="396"/>
      <c r="J366" s="396"/>
      <c r="K366" s="388"/>
      <c r="L366" s="388"/>
      <c r="M366" s="388"/>
      <c r="N366" s="396"/>
      <c r="O366" s="396"/>
      <c r="P366" s="397"/>
      <c r="Q366" s="388"/>
      <c r="R366" s="388"/>
      <c r="S366" s="388"/>
      <c r="Z366" s="389"/>
      <c r="AE366" s="389"/>
    </row>
    <row r="367" spans="1:32">
      <c r="A367" s="303"/>
      <c r="B367" s="335"/>
      <c r="C367" s="396"/>
      <c r="D367" s="388"/>
      <c r="E367" s="388"/>
      <c r="F367" s="388"/>
      <c r="G367" s="388"/>
      <c r="H367" s="388"/>
      <c r="I367" s="396"/>
      <c r="J367" s="396"/>
      <c r="K367" s="388"/>
      <c r="L367" s="388"/>
      <c r="M367" s="388"/>
      <c r="N367" s="396"/>
      <c r="O367" s="396"/>
      <c r="P367" s="397"/>
      <c r="Q367" s="388"/>
      <c r="R367" s="388"/>
      <c r="S367" s="388"/>
      <c r="T367" s="394"/>
      <c r="U367" s="394"/>
      <c r="V367" s="394"/>
      <c r="W367" s="394"/>
      <c r="X367" s="394"/>
      <c r="Y367" s="394"/>
      <c r="Z367" s="395"/>
      <c r="AA367" s="394"/>
      <c r="AB367" s="394"/>
      <c r="AC367" s="394"/>
      <c r="AD367" s="394"/>
      <c r="AE367" s="395"/>
    </row>
    <row r="368" spans="1:32">
      <c r="A368" s="303"/>
      <c r="B368" s="335"/>
      <c r="C368" s="396"/>
      <c r="D368" s="388"/>
      <c r="E368" s="388"/>
      <c r="F368" s="388"/>
      <c r="G368" s="388"/>
      <c r="H368" s="388"/>
      <c r="I368" s="396"/>
      <c r="J368" s="396"/>
      <c r="K368" s="388"/>
      <c r="L368" s="388"/>
      <c r="M368" s="388"/>
      <c r="N368" s="396"/>
      <c r="O368" s="396"/>
      <c r="P368" s="397"/>
      <c r="Q368" s="388"/>
      <c r="R368" s="388"/>
      <c r="S368" s="388"/>
      <c r="Z368" s="389"/>
      <c r="AE368" s="389"/>
    </row>
    <row r="369" spans="1:32">
      <c r="A369" s="303"/>
      <c r="B369" s="335"/>
      <c r="C369" s="396"/>
      <c r="D369" s="388"/>
      <c r="E369" s="388"/>
      <c r="F369" s="388"/>
      <c r="G369" s="388"/>
      <c r="H369" s="388"/>
      <c r="I369" s="396"/>
      <c r="J369" s="396"/>
      <c r="K369" s="388"/>
      <c r="L369" s="388"/>
      <c r="M369" s="388"/>
      <c r="N369" s="396"/>
      <c r="O369" s="396"/>
      <c r="P369" s="397"/>
      <c r="Q369" s="388"/>
      <c r="R369" s="388"/>
      <c r="S369" s="388"/>
      <c r="T369" s="394"/>
      <c r="U369" s="394"/>
      <c r="V369" s="394"/>
      <c r="W369" s="394"/>
      <c r="X369" s="394"/>
      <c r="Y369" s="394"/>
      <c r="Z369" s="395"/>
      <c r="AA369" s="394"/>
      <c r="AB369" s="394"/>
      <c r="AC369" s="394"/>
      <c r="AD369" s="394"/>
      <c r="AE369" s="395"/>
    </row>
    <row r="370" spans="1:32">
      <c r="A370" s="303"/>
      <c r="B370" s="335"/>
      <c r="C370" s="396"/>
      <c r="D370" s="388"/>
      <c r="E370" s="388"/>
      <c r="F370" s="388"/>
      <c r="G370" s="388"/>
      <c r="H370" s="388"/>
      <c r="I370" s="396"/>
      <c r="J370" s="396"/>
      <c r="K370" s="388"/>
      <c r="L370" s="388"/>
      <c r="M370" s="388"/>
      <c r="N370" s="396"/>
      <c r="O370" s="396"/>
      <c r="P370" s="397"/>
      <c r="Q370" s="388"/>
      <c r="R370" s="388"/>
      <c r="S370" s="388"/>
      <c r="Z370" s="389"/>
      <c r="AE370" s="389"/>
    </row>
    <row r="371" spans="1:32" ht="13.5" thickBot="1">
      <c r="A371" s="303"/>
      <c r="B371" s="335"/>
      <c r="C371" s="396"/>
      <c r="D371" s="388"/>
      <c r="E371" s="388"/>
      <c r="F371" s="388"/>
      <c r="G371" s="388"/>
      <c r="H371" s="388"/>
      <c r="I371" s="396"/>
      <c r="J371" s="396"/>
      <c r="K371" s="388"/>
      <c r="L371" s="388"/>
      <c r="M371" s="388"/>
      <c r="N371" s="396"/>
      <c r="O371" s="396"/>
      <c r="P371" s="397"/>
      <c r="Q371" s="388"/>
      <c r="R371" s="388"/>
      <c r="S371" s="388"/>
      <c r="T371" s="394"/>
      <c r="U371" s="394"/>
      <c r="V371" s="394"/>
      <c r="W371" s="394"/>
      <c r="X371" s="394"/>
      <c r="Y371" s="394"/>
      <c r="Z371" s="395"/>
      <c r="AA371" s="394"/>
      <c r="AB371" s="394"/>
      <c r="AC371" s="394"/>
      <c r="AD371" s="394"/>
      <c r="AE371" s="395"/>
    </row>
    <row r="372" spans="1:32" ht="13.5" thickTop="1">
      <c r="A372" s="303"/>
      <c r="B372" s="335"/>
      <c r="C372" s="396"/>
      <c r="D372" s="388"/>
      <c r="E372" s="388"/>
      <c r="F372" s="388"/>
      <c r="G372" s="388"/>
      <c r="H372" s="388"/>
      <c r="I372" s="396"/>
      <c r="J372" s="396"/>
      <c r="K372" s="388"/>
      <c r="L372" s="388"/>
      <c r="M372" s="388"/>
      <c r="N372" s="396"/>
      <c r="O372" s="396"/>
      <c r="P372" s="397"/>
      <c r="Q372" s="402"/>
      <c r="R372" s="402"/>
      <c r="S372" s="402"/>
      <c r="T372" s="415"/>
      <c r="U372" s="415"/>
      <c r="V372" s="415"/>
      <c r="W372" s="415"/>
      <c r="X372" s="415"/>
      <c r="Y372" s="415"/>
      <c r="Z372" s="416"/>
      <c r="AA372" s="415"/>
      <c r="AB372" s="415"/>
      <c r="AC372" s="415"/>
      <c r="AD372" s="415"/>
      <c r="AE372" s="416"/>
      <c r="AF372" s="415"/>
    </row>
    <row r="373" spans="1:32" ht="13.5" thickBot="1">
      <c r="A373" s="303"/>
      <c r="B373" s="335"/>
      <c r="C373" s="396"/>
      <c r="D373" s="388"/>
      <c r="E373" s="388"/>
      <c r="F373" s="388"/>
      <c r="G373" s="388"/>
      <c r="H373" s="388"/>
      <c r="I373" s="396"/>
      <c r="J373" s="396"/>
      <c r="K373" s="388"/>
      <c r="L373" s="388"/>
      <c r="M373" s="388"/>
      <c r="N373" s="396"/>
      <c r="O373" s="396"/>
      <c r="P373" s="397"/>
      <c r="Q373" s="409"/>
      <c r="R373" s="409"/>
      <c r="S373" s="409"/>
      <c r="T373" s="417"/>
      <c r="U373" s="417"/>
      <c r="V373" s="417"/>
      <c r="W373" s="417"/>
      <c r="X373" s="417"/>
      <c r="Y373" s="417"/>
      <c r="Z373" s="418"/>
      <c r="AA373" s="417"/>
      <c r="AB373" s="417"/>
      <c r="AC373" s="417"/>
      <c r="AD373" s="417"/>
      <c r="AE373" s="418"/>
      <c r="AF373" s="419"/>
    </row>
    <row r="374" spans="1:32" ht="13.5" thickTop="1">
      <c r="A374" s="303"/>
      <c r="B374" s="335"/>
      <c r="C374" s="396"/>
      <c r="D374" s="388"/>
      <c r="E374" s="388"/>
      <c r="F374" s="388"/>
      <c r="G374" s="388"/>
      <c r="H374" s="388"/>
      <c r="I374" s="396"/>
      <c r="J374" s="396"/>
      <c r="K374" s="388"/>
      <c r="L374" s="388"/>
      <c r="M374" s="388"/>
      <c r="N374" s="396"/>
      <c r="O374" s="396"/>
      <c r="P374" s="397"/>
      <c r="Q374" s="388"/>
      <c r="R374" s="388"/>
      <c r="S374" s="388"/>
      <c r="Z374" s="389"/>
      <c r="AE374" s="389"/>
    </row>
    <row r="375" spans="1:32">
      <c r="A375" s="303"/>
      <c r="B375" s="335"/>
      <c r="C375" s="396"/>
      <c r="D375" s="388"/>
      <c r="E375" s="388"/>
      <c r="F375" s="388"/>
      <c r="G375" s="388"/>
      <c r="H375" s="388"/>
      <c r="I375" s="396"/>
      <c r="J375" s="396"/>
      <c r="K375" s="388"/>
      <c r="L375" s="388"/>
      <c r="M375" s="388"/>
      <c r="N375" s="396"/>
      <c r="O375" s="396"/>
      <c r="P375" s="397"/>
      <c r="Q375" s="388"/>
      <c r="R375" s="388"/>
      <c r="S375" s="388"/>
      <c r="T375" s="394"/>
      <c r="U375" s="394"/>
      <c r="V375" s="394"/>
      <c r="W375" s="394"/>
      <c r="X375" s="394"/>
      <c r="Y375" s="394"/>
      <c r="Z375" s="395"/>
      <c r="AA375" s="394"/>
      <c r="AB375" s="394"/>
      <c r="AC375" s="394"/>
      <c r="AD375" s="394"/>
      <c r="AE375" s="395"/>
    </row>
    <row r="376" spans="1:32">
      <c r="A376" s="303"/>
      <c r="B376" s="335"/>
      <c r="C376" s="396"/>
      <c r="D376" s="388"/>
      <c r="E376" s="388"/>
      <c r="F376" s="388"/>
      <c r="G376" s="388"/>
      <c r="H376" s="388"/>
      <c r="I376" s="396"/>
      <c r="J376" s="396"/>
      <c r="K376" s="388"/>
      <c r="L376" s="388"/>
      <c r="M376" s="388"/>
      <c r="N376" s="396"/>
      <c r="O376" s="396"/>
      <c r="P376" s="397"/>
      <c r="Q376" s="388"/>
      <c r="R376" s="388"/>
      <c r="S376" s="388"/>
      <c r="Z376" s="389"/>
      <c r="AE376" s="389"/>
    </row>
    <row r="377" spans="1:32">
      <c r="A377" s="303"/>
      <c r="B377" s="335"/>
      <c r="C377" s="396"/>
      <c r="D377" s="388"/>
      <c r="E377" s="388"/>
      <c r="F377" s="388"/>
      <c r="G377" s="388"/>
      <c r="H377" s="388"/>
      <c r="I377" s="396"/>
      <c r="J377" s="396"/>
      <c r="K377" s="388"/>
      <c r="L377" s="388"/>
      <c r="M377" s="388"/>
      <c r="N377" s="396"/>
      <c r="O377" s="396"/>
      <c r="P377" s="397"/>
      <c r="Q377" s="388"/>
      <c r="R377" s="388"/>
      <c r="S377" s="388"/>
      <c r="T377" s="394"/>
      <c r="U377" s="394"/>
      <c r="V377" s="394"/>
      <c r="W377" s="394"/>
      <c r="X377" s="394"/>
      <c r="Y377" s="394"/>
      <c r="Z377" s="395"/>
      <c r="AA377" s="394"/>
      <c r="AB377" s="394"/>
      <c r="AC377" s="394"/>
      <c r="AD377" s="394"/>
      <c r="AE377" s="395"/>
    </row>
    <row r="378" spans="1:32">
      <c r="A378" s="303"/>
      <c r="B378" s="335"/>
      <c r="C378" s="396"/>
      <c r="D378" s="388"/>
      <c r="E378" s="388"/>
      <c r="F378" s="388"/>
      <c r="G378" s="388"/>
      <c r="H378" s="388"/>
      <c r="I378" s="396"/>
      <c r="J378" s="396"/>
      <c r="K378" s="388"/>
      <c r="L378" s="388"/>
      <c r="M378" s="388"/>
      <c r="N378" s="396"/>
      <c r="O378" s="396"/>
      <c r="P378" s="397"/>
      <c r="Q378" s="388"/>
      <c r="R378" s="388"/>
      <c r="S378" s="388"/>
      <c r="Z378" s="389"/>
      <c r="AE378" s="389"/>
    </row>
    <row r="379" spans="1:32" ht="13.5" thickBot="1">
      <c r="A379" s="303"/>
      <c r="B379" s="335"/>
      <c r="C379" s="396"/>
      <c r="D379" s="388"/>
      <c r="E379" s="388"/>
      <c r="F379" s="388"/>
      <c r="G379" s="388"/>
      <c r="H379" s="388"/>
      <c r="I379" s="396"/>
      <c r="J379" s="396"/>
      <c r="K379" s="388"/>
      <c r="L379" s="388"/>
      <c r="M379" s="388"/>
      <c r="N379" s="396"/>
      <c r="O379" s="396"/>
      <c r="P379" s="397"/>
      <c r="Q379" s="388"/>
      <c r="R379" s="388"/>
      <c r="S379" s="388"/>
      <c r="T379" s="394"/>
      <c r="U379" s="394"/>
      <c r="V379" s="394"/>
      <c r="W379" s="394"/>
      <c r="X379" s="394"/>
      <c r="Y379" s="394"/>
      <c r="Z379" s="395"/>
      <c r="AA379" s="394"/>
      <c r="AB379" s="394"/>
      <c r="AC379" s="394"/>
      <c r="AD379" s="394"/>
      <c r="AE379" s="395"/>
    </row>
    <row r="380" spans="1:32" ht="13.5" thickTop="1">
      <c r="A380" s="303"/>
      <c r="B380" s="335"/>
      <c r="C380" s="396"/>
      <c r="D380" s="388"/>
      <c r="E380" s="388"/>
      <c r="F380" s="388"/>
      <c r="G380" s="388"/>
      <c r="H380" s="388"/>
      <c r="I380" s="396"/>
      <c r="J380" s="396"/>
      <c r="K380" s="388"/>
      <c r="L380" s="388"/>
      <c r="M380" s="388"/>
      <c r="N380" s="396"/>
      <c r="O380" s="396"/>
      <c r="P380" s="397"/>
      <c r="Q380" s="402"/>
      <c r="R380" s="402"/>
      <c r="S380" s="402"/>
      <c r="T380" s="415"/>
      <c r="U380" s="415"/>
      <c r="V380" s="415"/>
      <c r="W380" s="415"/>
      <c r="X380" s="415"/>
      <c r="Y380" s="415"/>
      <c r="Z380" s="416"/>
      <c r="AA380" s="415"/>
      <c r="AB380" s="415"/>
      <c r="AC380" s="415"/>
      <c r="AD380" s="415"/>
      <c r="AE380" s="416"/>
      <c r="AF380" s="415"/>
    </row>
    <row r="381" spans="1:32" ht="13.5" thickBot="1">
      <c r="A381" s="303"/>
      <c r="B381" s="335"/>
      <c r="C381" s="396"/>
      <c r="D381" s="388"/>
      <c r="E381" s="388"/>
      <c r="F381" s="388"/>
      <c r="G381" s="388"/>
      <c r="H381" s="388"/>
      <c r="I381" s="396"/>
      <c r="J381" s="396"/>
      <c r="K381" s="388"/>
      <c r="L381" s="388"/>
      <c r="M381" s="388"/>
      <c r="N381" s="396"/>
      <c r="O381" s="396"/>
      <c r="P381" s="397"/>
      <c r="Q381" s="409"/>
      <c r="R381" s="409"/>
      <c r="S381" s="409"/>
      <c r="T381" s="417"/>
      <c r="U381" s="417"/>
      <c r="V381" s="417"/>
      <c r="W381" s="417"/>
      <c r="X381" s="417"/>
      <c r="Y381" s="417"/>
      <c r="Z381" s="418"/>
      <c r="AA381" s="417"/>
      <c r="AB381" s="417"/>
      <c r="AC381" s="417"/>
      <c r="AD381" s="417"/>
      <c r="AE381" s="418"/>
      <c r="AF381" s="419"/>
    </row>
    <row r="382" spans="1:32" ht="13.5" thickTop="1">
      <c r="A382" s="303"/>
      <c r="B382" s="335"/>
      <c r="C382" s="396"/>
      <c r="D382" s="388"/>
      <c r="E382" s="388"/>
      <c r="F382" s="388"/>
      <c r="G382" s="388"/>
      <c r="H382" s="388"/>
      <c r="I382" s="396"/>
      <c r="J382" s="396"/>
      <c r="K382" s="388"/>
      <c r="L382" s="388"/>
      <c r="M382" s="388"/>
      <c r="N382" s="396"/>
      <c r="O382" s="396"/>
      <c r="P382" s="397"/>
      <c r="Q382" s="388"/>
      <c r="R382" s="388"/>
      <c r="S382" s="388"/>
      <c r="Z382" s="389"/>
      <c r="AE382" s="389"/>
    </row>
    <row r="383" spans="1:32">
      <c r="A383" s="303"/>
      <c r="B383" s="335"/>
      <c r="C383" s="396"/>
      <c r="D383" s="388"/>
      <c r="E383" s="388"/>
      <c r="F383" s="388"/>
      <c r="G383" s="388"/>
      <c r="H383" s="388"/>
      <c r="I383" s="396"/>
      <c r="J383" s="396"/>
      <c r="K383" s="388"/>
      <c r="L383" s="388"/>
      <c r="M383" s="388"/>
      <c r="N383" s="396"/>
      <c r="O383" s="396"/>
      <c r="P383" s="397"/>
      <c r="Q383" s="388"/>
      <c r="R383" s="388"/>
      <c r="S383" s="388"/>
      <c r="T383" s="394"/>
      <c r="U383" s="394"/>
      <c r="V383" s="394"/>
      <c r="W383" s="394"/>
      <c r="X383" s="394"/>
      <c r="Y383" s="394"/>
      <c r="Z383" s="395"/>
      <c r="AA383" s="394"/>
      <c r="AB383" s="394"/>
      <c r="AC383" s="394"/>
      <c r="AD383" s="394"/>
      <c r="AE383" s="395"/>
    </row>
    <row r="384" spans="1:32">
      <c r="A384" s="303"/>
      <c r="B384" s="335"/>
      <c r="C384" s="396"/>
      <c r="D384" s="388"/>
      <c r="E384" s="388"/>
      <c r="F384" s="388"/>
      <c r="G384" s="388"/>
      <c r="H384" s="388"/>
      <c r="I384" s="396"/>
      <c r="J384" s="396"/>
      <c r="K384" s="388"/>
      <c r="L384" s="388"/>
      <c r="M384" s="388"/>
      <c r="N384" s="396"/>
      <c r="O384" s="396"/>
      <c r="P384" s="397"/>
      <c r="Q384" s="388"/>
      <c r="R384" s="388"/>
      <c r="S384" s="388"/>
      <c r="Z384" s="389"/>
      <c r="AE384" s="389"/>
    </row>
    <row r="385" spans="1:32">
      <c r="A385" s="303"/>
      <c r="B385" s="335"/>
      <c r="C385" s="396"/>
      <c r="D385" s="388"/>
      <c r="E385" s="388"/>
      <c r="F385" s="388"/>
      <c r="G385" s="388"/>
      <c r="H385" s="388"/>
      <c r="I385" s="396"/>
      <c r="J385" s="396"/>
      <c r="K385" s="388"/>
      <c r="L385" s="388"/>
      <c r="M385" s="388"/>
      <c r="N385" s="396"/>
      <c r="O385" s="396"/>
      <c r="P385" s="397"/>
      <c r="Q385" s="388"/>
      <c r="R385" s="388"/>
      <c r="S385" s="388"/>
      <c r="T385" s="394"/>
      <c r="U385" s="394"/>
      <c r="V385" s="394"/>
      <c r="W385" s="394"/>
      <c r="X385" s="394"/>
      <c r="Y385" s="394"/>
      <c r="Z385" s="395"/>
      <c r="AA385" s="394"/>
      <c r="AB385" s="394"/>
      <c r="AC385" s="394"/>
      <c r="AD385" s="394"/>
      <c r="AE385" s="395"/>
    </row>
    <row r="386" spans="1:32">
      <c r="A386" s="303"/>
      <c r="B386" s="335"/>
      <c r="C386" s="396"/>
      <c r="D386" s="388"/>
      <c r="E386" s="388"/>
      <c r="F386" s="388"/>
      <c r="G386" s="388"/>
      <c r="H386" s="388"/>
      <c r="I386" s="396"/>
      <c r="J386" s="396"/>
      <c r="K386" s="388"/>
      <c r="L386" s="388"/>
      <c r="M386" s="388"/>
      <c r="N386" s="396"/>
      <c r="O386" s="396"/>
      <c r="P386" s="397"/>
      <c r="Q386" s="388"/>
      <c r="R386" s="388"/>
      <c r="S386" s="388"/>
      <c r="Z386" s="389"/>
      <c r="AE386" s="389"/>
    </row>
    <row r="387" spans="1:32">
      <c r="A387" s="303"/>
      <c r="B387" s="335"/>
      <c r="C387" s="396"/>
      <c r="D387" s="388"/>
      <c r="E387" s="388"/>
      <c r="F387" s="388"/>
      <c r="G387" s="388"/>
      <c r="H387" s="388"/>
      <c r="I387" s="396"/>
      <c r="J387" s="396"/>
      <c r="K387" s="388"/>
      <c r="L387" s="388"/>
      <c r="M387" s="388"/>
      <c r="N387" s="396"/>
      <c r="O387" s="396"/>
      <c r="P387" s="397"/>
      <c r="Q387" s="388"/>
      <c r="R387" s="388"/>
      <c r="S387" s="388"/>
      <c r="T387" s="394"/>
      <c r="U387" s="394"/>
      <c r="V387" s="394"/>
      <c r="W387" s="394"/>
      <c r="X387" s="394"/>
      <c r="Y387" s="394"/>
      <c r="Z387" s="395"/>
      <c r="AA387" s="394"/>
      <c r="AB387" s="394"/>
      <c r="AC387" s="394"/>
      <c r="AD387" s="394"/>
      <c r="AE387" s="395"/>
    </row>
    <row r="388" spans="1:32">
      <c r="A388" s="303"/>
      <c r="B388" s="335"/>
      <c r="C388" s="396"/>
      <c r="D388" s="388"/>
      <c r="E388" s="388"/>
      <c r="F388" s="388"/>
      <c r="G388" s="388"/>
      <c r="H388" s="388"/>
      <c r="I388" s="396"/>
      <c r="J388" s="396"/>
      <c r="K388" s="388"/>
      <c r="L388" s="388"/>
      <c r="M388" s="388"/>
      <c r="N388" s="396"/>
      <c r="O388" s="396"/>
      <c r="P388" s="397"/>
      <c r="Q388" s="388"/>
      <c r="R388" s="388"/>
      <c r="S388" s="388"/>
      <c r="Z388" s="389"/>
      <c r="AE388" s="389"/>
    </row>
    <row r="389" spans="1:32" ht="13.5" thickBot="1">
      <c r="A389" s="303"/>
      <c r="B389" s="335"/>
      <c r="C389" s="396"/>
      <c r="D389" s="388"/>
      <c r="E389" s="388"/>
      <c r="F389" s="388"/>
      <c r="G389" s="388"/>
      <c r="H389" s="388"/>
      <c r="I389" s="396"/>
      <c r="J389" s="396"/>
      <c r="K389" s="388"/>
      <c r="L389" s="388"/>
      <c r="M389" s="388"/>
      <c r="N389" s="396"/>
      <c r="O389" s="396"/>
      <c r="P389" s="397"/>
      <c r="Q389" s="388"/>
      <c r="R389" s="388"/>
      <c r="S389" s="388"/>
      <c r="T389" s="355"/>
      <c r="U389" s="355"/>
      <c r="V389" s="355"/>
      <c r="W389" s="355"/>
      <c r="X389" s="355"/>
      <c r="Y389" s="355"/>
      <c r="Z389" s="420"/>
      <c r="AA389" s="355"/>
      <c r="AB389" s="355"/>
      <c r="AC389" s="355"/>
      <c r="AD389" s="355"/>
      <c r="AE389" s="420"/>
    </row>
    <row r="390" spans="1:32">
      <c r="A390" s="317"/>
      <c r="B390" s="298"/>
      <c r="C390" s="385"/>
      <c r="D390" s="386"/>
      <c r="E390" s="386"/>
      <c r="F390" s="386"/>
      <c r="G390" s="386"/>
      <c r="H390" s="386"/>
      <c r="I390" s="385"/>
      <c r="J390" s="385"/>
      <c r="K390" s="386"/>
      <c r="L390" s="386"/>
      <c r="M390" s="386"/>
      <c r="N390" s="385"/>
      <c r="O390" s="385"/>
      <c r="P390" s="387"/>
      <c r="Q390" s="388"/>
      <c r="R390" s="388"/>
      <c r="S390" s="388"/>
      <c r="T390" s="388"/>
      <c r="Z390" s="389"/>
      <c r="AE390" s="389"/>
    </row>
    <row r="391" spans="1:32">
      <c r="A391" s="303"/>
      <c r="B391" s="390"/>
      <c r="C391" s="391"/>
      <c r="D391" s="392"/>
      <c r="E391" s="392"/>
      <c r="F391" s="392"/>
      <c r="G391" s="392"/>
      <c r="H391" s="392"/>
      <c r="I391" s="391"/>
      <c r="J391" s="391"/>
      <c r="K391" s="392"/>
      <c r="L391" s="392"/>
      <c r="M391" s="392"/>
      <c r="N391" s="391"/>
      <c r="O391" s="391"/>
      <c r="P391" s="393"/>
      <c r="Q391" s="388"/>
      <c r="R391" s="388"/>
      <c r="S391" s="388"/>
      <c r="T391" s="394"/>
      <c r="U391" s="394"/>
      <c r="V391" s="394"/>
      <c r="W391" s="394"/>
      <c r="X391" s="394"/>
      <c r="Y391" s="394"/>
      <c r="Z391" s="395"/>
      <c r="AA391" s="394"/>
      <c r="AB391" s="394"/>
      <c r="AC391" s="394"/>
      <c r="AD391" s="394"/>
      <c r="AE391" s="395"/>
      <c r="AF391" s="357"/>
    </row>
    <row r="392" spans="1:32">
      <c r="A392" s="303"/>
      <c r="B392" s="335"/>
      <c r="C392" s="396"/>
      <c r="D392" s="388"/>
      <c r="E392" s="388"/>
      <c r="F392" s="388"/>
      <c r="G392" s="388"/>
      <c r="H392" s="388"/>
      <c r="I392" s="396"/>
      <c r="J392" s="396"/>
      <c r="K392" s="388"/>
      <c r="L392" s="388"/>
      <c r="M392" s="388"/>
      <c r="N392" s="396"/>
      <c r="O392" s="396"/>
      <c r="P392" s="397"/>
      <c r="Q392" s="388"/>
      <c r="R392" s="388"/>
      <c r="S392" s="388"/>
      <c r="Z392" s="389"/>
      <c r="AE392" s="389"/>
    </row>
    <row r="393" spans="1:32">
      <c r="A393" s="303"/>
      <c r="B393" s="335"/>
      <c r="C393" s="396"/>
      <c r="D393" s="388"/>
      <c r="E393" s="388"/>
      <c r="F393" s="388"/>
      <c r="G393" s="388"/>
      <c r="H393" s="388"/>
      <c r="I393" s="396"/>
      <c r="J393" s="396"/>
      <c r="K393" s="388"/>
      <c r="L393" s="388"/>
      <c r="M393" s="388"/>
      <c r="N393" s="396"/>
      <c r="O393" s="396"/>
      <c r="P393" s="397"/>
      <c r="Q393" s="388"/>
      <c r="R393" s="388"/>
      <c r="S393" s="388"/>
      <c r="T393" s="394"/>
      <c r="U393" s="421"/>
      <c r="V393" s="394"/>
      <c r="W393" s="394"/>
      <c r="X393" s="421"/>
      <c r="Y393" s="394"/>
      <c r="Z393" s="395"/>
      <c r="AA393" s="394"/>
      <c r="AB393" s="394"/>
      <c r="AC393" s="421"/>
      <c r="AD393" s="394"/>
      <c r="AE393" s="395"/>
    </row>
    <row r="394" spans="1:32">
      <c r="A394" s="303"/>
      <c r="B394" s="335"/>
      <c r="C394" s="396"/>
      <c r="D394" s="388"/>
      <c r="E394" s="388"/>
      <c r="F394" s="388"/>
      <c r="G394" s="388"/>
      <c r="H394" s="388"/>
      <c r="I394" s="396"/>
      <c r="J394" s="396"/>
      <c r="K394" s="388"/>
      <c r="L394" s="388"/>
      <c r="M394" s="388"/>
      <c r="N394" s="396"/>
      <c r="O394" s="396"/>
      <c r="P394" s="397"/>
      <c r="Q394" s="388"/>
      <c r="R394" s="388"/>
      <c r="S394" s="388"/>
      <c r="Z394" s="389"/>
      <c r="AE394" s="389"/>
    </row>
    <row r="395" spans="1:32" ht="13.5" thickBot="1">
      <c r="A395" s="303"/>
      <c r="B395" s="335"/>
      <c r="C395" s="396"/>
      <c r="D395" s="388"/>
      <c r="E395" s="388"/>
      <c r="F395" s="388"/>
      <c r="G395" s="388"/>
      <c r="H395" s="388"/>
      <c r="I395" s="396"/>
      <c r="J395" s="396"/>
      <c r="K395" s="388"/>
      <c r="L395" s="388"/>
      <c r="M395" s="388"/>
      <c r="N395" s="396"/>
      <c r="O395" s="396"/>
      <c r="P395" s="397"/>
      <c r="Q395" s="388"/>
      <c r="R395" s="388"/>
      <c r="S395" s="388"/>
      <c r="T395" s="394"/>
      <c r="U395" s="394"/>
      <c r="V395" s="394"/>
      <c r="W395" s="394"/>
      <c r="X395" s="394"/>
      <c r="Y395" s="394"/>
      <c r="Z395" s="395"/>
      <c r="AA395" s="394"/>
      <c r="AB395" s="394"/>
      <c r="AC395" s="394"/>
      <c r="AD395" s="394"/>
      <c r="AE395" s="395"/>
    </row>
    <row r="396" spans="1:32" ht="13.5" thickTop="1">
      <c r="A396" s="303"/>
      <c r="B396" s="422"/>
      <c r="C396" s="423"/>
      <c r="D396" s="424"/>
      <c r="E396" s="424"/>
      <c r="F396" s="424"/>
      <c r="G396" s="424"/>
      <c r="H396" s="424"/>
      <c r="I396" s="423"/>
      <c r="J396" s="423"/>
      <c r="K396" s="424"/>
      <c r="L396" s="424"/>
      <c r="M396" s="424"/>
      <c r="N396" s="423"/>
      <c r="O396" s="423"/>
      <c r="P396" s="425"/>
      <c r="Q396" s="402"/>
      <c r="R396" s="402"/>
      <c r="S396" s="402"/>
      <c r="T396" s="415"/>
      <c r="U396" s="415"/>
      <c r="V396" s="415"/>
      <c r="W396" s="415"/>
      <c r="X396" s="415"/>
      <c r="Y396" s="415"/>
      <c r="Z396" s="416"/>
      <c r="AA396" s="415"/>
      <c r="AB396" s="415"/>
      <c r="AC396" s="415"/>
      <c r="AD396" s="415"/>
      <c r="AE396" s="416"/>
      <c r="AF396" s="415"/>
    </row>
    <row r="397" spans="1:32" ht="13.5" thickBot="1">
      <c r="A397" s="303"/>
      <c r="B397" s="422"/>
      <c r="C397" s="423"/>
      <c r="D397" s="424"/>
      <c r="E397" s="424"/>
      <c r="F397" s="424"/>
      <c r="G397" s="424"/>
      <c r="H397" s="424"/>
      <c r="I397" s="423"/>
      <c r="J397" s="423"/>
      <c r="K397" s="424"/>
      <c r="L397" s="424"/>
      <c r="M397" s="424"/>
      <c r="N397" s="423"/>
      <c r="O397" s="423"/>
      <c r="P397" s="425"/>
      <c r="Q397" s="409"/>
      <c r="R397" s="409"/>
      <c r="S397" s="409"/>
      <c r="T397" s="417"/>
      <c r="U397" s="417"/>
      <c r="V397" s="417"/>
      <c r="W397" s="417"/>
      <c r="X397" s="417"/>
      <c r="Y397" s="417"/>
      <c r="Z397" s="418"/>
      <c r="AA397" s="417"/>
      <c r="AB397" s="417"/>
      <c r="AC397" s="417"/>
      <c r="AD397" s="417"/>
      <c r="AE397" s="418"/>
      <c r="AF397" s="419"/>
    </row>
    <row r="398" spans="1:32" ht="13.5" thickTop="1">
      <c r="A398" s="303"/>
      <c r="B398" s="335"/>
      <c r="C398" s="396"/>
      <c r="D398" s="388"/>
      <c r="E398" s="388"/>
      <c r="F398" s="388"/>
      <c r="G398" s="388"/>
      <c r="H398" s="388"/>
      <c r="I398" s="396"/>
      <c r="J398" s="396"/>
      <c r="K398" s="388"/>
      <c r="L398" s="388"/>
      <c r="M398" s="388"/>
      <c r="N398" s="396"/>
      <c r="O398" s="396"/>
      <c r="P398" s="397"/>
      <c r="Q398" s="388"/>
      <c r="R398" s="388"/>
      <c r="S398" s="388"/>
      <c r="Z398" s="389"/>
      <c r="AE398" s="389"/>
    </row>
    <row r="399" spans="1:32">
      <c r="A399" s="303"/>
      <c r="B399" s="335"/>
      <c r="C399" s="396"/>
      <c r="D399" s="388"/>
      <c r="E399" s="388"/>
      <c r="F399" s="388"/>
      <c r="G399" s="388"/>
      <c r="H399" s="388"/>
      <c r="I399" s="396"/>
      <c r="J399" s="396"/>
      <c r="K399" s="388"/>
      <c r="L399" s="388"/>
      <c r="M399" s="388"/>
      <c r="N399" s="396"/>
      <c r="O399" s="396"/>
      <c r="P399" s="397"/>
      <c r="Q399" s="388"/>
      <c r="R399" s="388"/>
      <c r="S399" s="388"/>
      <c r="T399" s="394"/>
      <c r="U399" s="394"/>
      <c r="V399" s="394"/>
      <c r="W399" s="394"/>
      <c r="X399" s="394"/>
      <c r="Y399" s="394"/>
      <c r="Z399" s="395"/>
      <c r="AA399" s="394"/>
      <c r="AB399" s="394"/>
      <c r="AC399" s="394"/>
      <c r="AD399" s="394"/>
      <c r="AE399" s="395"/>
    </row>
    <row r="400" spans="1:32">
      <c r="A400" s="303"/>
      <c r="B400" s="335"/>
      <c r="C400" s="396"/>
      <c r="D400" s="388"/>
      <c r="E400" s="388"/>
      <c r="F400" s="388"/>
      <c r="G400" s="388"/>
      <c r="H400" s="388"/>
      <c r="I400" s="396"/>
      <c r="J400" s="396"/>
      <c r="K400" s="388"/>
      <c r="L400" s="388"/>
      <c r="M400" s="388"/>
      <c r="N400" s="396"/>
      <c r="O400" s="396"/>
      <c r="P400" s="397"/>
      <c r="Q400" s="388"/>
      <c r="R400" s="388"/>
      <c r="S400" s="388"/>
      <c r="Z400" s="389"/>
      <c r="AE400" s="389"/>
    </row>
    <row r="401" spans="1:32">
      <c r="A401" s="303"/>
      <c r="B401" s="335"/>
      <c r="C401" s="396"/>
      <c r="D401" s="388"/>
      <c r="E401" s="388"/>
      <c r="F401" s="388"/>
      <c r="G401" s="388"/>
      <c r="H401" s="388"/>
      <c r="I401" s="396"/>
      <c r="J401" s="396"/>
      <c r="K401" s="388"/>
      <c r="L401" s="388"/>
      <c r="M401" s="388"/>
      <c r="N401" s="396"/>
      <c r="O401" s="396"/>
      <c r="P401" s="397"/>
      <c r="Q401" s="388"/>
      <c r="R401" s="388"/>
      <c r="S401" s="388"/>
      <c r="T401" s="394"/>
      <c r="U401" s="394"/>
      <c r="V401" s="394"/>
      <c r="W401" s="394"/>
      <c r="X401" s="394"/>
      <c r="Y401" s="394"/>
      <c r="Z401" s="395"/>
      <c r="AA401" s="394"/>
      <c r="AB401" s="394"/>
      <c r="AC401" s="394"/>
      <c r="AD401" s="394"/>
      <c r="AE401" s="395"/>
    </row>
    <row r="402" spans="1:32">
      <c r="A402" s="303"/>
      <c r="B402" s="335"/>
      <c r="C402" s="396"/>
      <c r="D402" s="388"/>
      <c r="E402" s="388"/>
      <c r="F402" s="388"/>
      <c r="G402" s="388"/>
      <c r="H402" s="388"/>
      <c r="I402" s="396"/>
      <c r="J402" s="396"/>
      <c r="K402" s="388"/>
      <c r="L402" s="388"/>
      <c r="M402" s="388"/>
      <c r="N402" s="396"/>
      <c r="O402" s="396"/>
      <c r="P402" s="397"/>
      <c r="Q402" s="388"/>
      <c r="R402" s="388"/>
      <c r="S402" s="388"/>
      <c r="Z402" s="389"/>
      <c r="AE402" s="389"/>
    </row>
    <row r="403" spans="1:32" ht="13.5" thickBot="1">
      <c r="A403" s="303"/>
      <c r="B403" s="335"/>
      <c r="C403" s="396"/>
      <c r="D403" s="388"/>
      <c r="E403" s="388"/>
      <c r="F403" s="388"/>
      <c r="G403" s="388"/>
      <c r="H403" s="388"/>
      <c r="I403" s="396"/>
      <c r="J403" s="396"/>
      <c r="K403" s="388"/>
      <c r="L403" s="388"/>
      <c r="M403" s="388"/>
      <c r="N403" s="396"/>
      <c r="O403" s="396"/>
      <c r="P403" s="397"/>
      <c r="Q403" s="388"/>
      <c r="R403" s="388"/>
      <c r="S403" s="388"/>
      <c r="T403" s="394"/>
      <c r="U403" s="394"/>
      <c r="V403" s="394"/>
      <c r="W403" s="394"/>
      <c r="X403" s="394"/>
      <c r="Y403" s="394"/>
      <c r="Z403" s="395"/>
      <c r="AA403" s="394"/>
      <c r="AB403" s="394"/>
      <c r="AC403" s="394"/>
      <c r="AD403" s="394"/>
      <c r="AE403" s="395"/>
    </row>
    <row r="404" spans="1:32" ht="13.5" thickTop="1">
      <c r="A404" s="303"/>
      <c r="B404" s="335"/>
      <c r="C404" s="396"/>
      <c r="D404" s="388"/>
      <c r="E404" s="388"/>
      <c r="F404" s="388"/>
      <c r="G404" s="388"/>
      <c r="H404" s="388"/>
      <c r="I404" s="396"/>
      <c r="J404" s="396"/>
      <c r="K404" s="388"/>
      <c r="L404" s="388"/>
      <c r="M404" s="388"/>
      <c r="N404" s="396"/>
      <c r="O404" s="396"/>
      <c r="P404" s="397"/>
      <c r="Q404" s="402"/>
      <c r="R404" s="402"/>
      <c r="S404" s="402"/>
      <c r="T404" s="415"/>
      <c r="U404" s="415"/>
      <c r="V404" s="415"/>
      <c r="W404" s="415"/>
      <c r="X404" s="415"/>
      <c r="Y404" s="415"/>
      <c r="Z404" s="416"/>
      <c r="AA404" s="415"/>
      <c r="AB404" s="415"/>
      <c r="AC404" s="415"/>
      <c r="AD404" s="415"/>
      <c r="AE404" s="416"/>
      <c r="AF404" s="415"/>
    </row>
    <row r="405" spans="1:32" ht="13.5" thickBot="1">
      <c r="A405" s="303"/>
      <c r="B405" s="335"/>
      <c r="C405" s="396"/>
      <c r="D405" s="388"/>
      <c r="E405" s="388"/>
      <c r="F405" s="388"/>
      <c r="G405" s="388"/>
      <c r="H405" s="388"/>
      <c r="I405" s="396"/>
      <c r="J405" s="396"/>
      <c r="K405" s="388"/>
      <c r="L405" s="388"/>
      <c r="M405" s="388"/>
      <c r="N405" s="396"/>
      <c r="O405" s="396"/>
      <c r="P405" s="397"/>
      <c r="Q405" s="409"/>
      <c r="R405" s="409"/>
      <c r="S405" s="409"/>
      <c r="T405" s="417"/>
      <c r="U405" s="417"/>
      <c r="V405" s="417"/>
      <c r="W405" s="417"/>
      <c r="X405" s="417"/>
      <c r="Y405" s="417"/>
      <c r="Z405" s="418"/>
      <c r="AA405" s="417"/>
      <c r="AB405" s="417"/>
      <c r="AC405" s="417"/>
      <c r="AD405" s="417"/>
      <c r="AE405" s="418"/>
      <c r="AF405" s="419"/>
    </row>
    <row r="406" spans="1:32" ht="13.5" thickTop="1">
      <c r="A406" s="303"/>
      <c r="B406" s="335"/>
      <c r="C406" s="396"/>
      <c r="D406" s="388"/>
      <c r="E406" s="388"/>
      <c r="F406" s="388"/>
      <c r="G406" s="388"/>
      <c r="H406" s="388"/>
      <c r="I406" s="396"/>
      <c r="J406" s="396"/>
      <c r="K406" s="388"/>
      <c r="L406" s="388"/>
      <c r="M406" s="388"/>
      <c r="N406" s="396"/>
      <c r="O406" s="396"/>
      <c r="P406" s="397"/>
      <c r="Q406" s="388"/>
      <c r="R406" s="388"/>
      <c r="S406" s="388"/>
      <c r="Z406" s="389"/>
      <c r="AE406" s="389"/>
    </row>
    <row r="407" spans="1:32">
      <c r="A407" s="303"/>
      <c r="B407" s="335"/>
      <c r="C407" s="396"/>
      <c r="D407" s="388"/>
      <c r="E407" s="388"/>
      <c r="F407" s="388"/>
      <c r="G407" s="388"/>
      <c r="H407" s="388"/>
      <c r="I407" s="396"/>
      <c r="J407" s="396"/>
      <c r="K407" s="388"/>
      <c r="L407" s="388"/>
      <c r="M407" s="388"/>
      <c r="N407" s="396"/>
      <c r="O407" s="396"/>
      <c r="P407" s="397"/>
      <c r="Q407" s="388"/>
      <c r="R407" s="388"/>
      <c r="S407" s="388"/>
      <c r="T407" s="394"/>
      <c r="U407" s="394"/>
      <c r="V407" s="394"/>
      <c r="W407" s="394"/>
      <c r="X407" s="394"/>
      <c r="Y407" s="394"/>
      <c r="Z407" s="395"/>
      <c r="AA407" s="394"/>
      <c r="AB407" s="394"/>
      <c r="AC407" s="394"/>
      <c r="AD407" s="394"/>
      <c r="AE407" s="395"/>
      <c r="AF407" s="357"/>
    </row>
    <row r="408" spans="1:32">
      <c r="A408" s="303"/>
      <c r="B408" s="335"/>
      <c r="C408" s="396"/>
      <c r="D408" s="388"/>
      <c r="E408" s="388"/>
      <c r="F408" s="388"/>
      <c r="G408" s="388"/>
      <c r="H408" s="388"/>
      <c r="I408" s="396"/>
      <c r="J408" s="396"/>
      <c r="K408" s="388"/>
      <c r="L408" s="388"/>
      <c r="M408" s="388"/>
      <c r="N408" s="396"/>
      <c r="O408" s="396"/>
      <c r="P408" s="397"/>
      <c r="Q408" s="388"/>
      <c r="R408" s="388"/>
      <c r="S408" s="388"/>
      <c r="Z408" s="389"/>
      <c r="AE408" s="389"/>
      <c r="AF408" s="357"/>
    </row>
    <row r="409" spans="1:32">
      <c r="A409" s="303"/>
      <c r="B409" s="335"/>
      <c r="C409" s="396"/>
      <c r="D409" s="388"/>
      <c r="E409" s="388"/>
      <c r="F409" s="388"/>
      <c r="G409" s="388"/>
      <c r="H409" s="388"/>
      <c r="I409" s="396"/>
      <c r="J409" s="396"/>
      <c r="K409" s="388"/>
      <c r="L409" s="388"/>
      <c r="M409" s="388"/>
      <c r="N409" s="396"/>
      <c r="O409" s="396"/>
      <c r="P409" s="397"/>
      <c r="Q409" s="388"/>
      <c r="R409" s="388"/>
      <c r="S409" s="388"/>
      <c r="T409" s="394"/>
      <c r="U409" s="394"/>
      <c r="V409" s="394"/>
      <c r="W409" s="394"/>
      <c r="X409" s="394"/>
      <c r="Y409" s="394"/>
      <c r="Z409" s="395"/>
      <c r="AA409" s="394"/>
      <c r="AB409" s="394"/>
      <c r="AC409" s="394"/>
      <c r="AD409" s="394"/>
      <c r="AE409" s="395"/>
    </row>
    <row r="410" spans="1:32">
      <c r="A410" s="303"/>
      <c r="B410" s="335"/>
      <c r="C410" s="396"/>
      <c r="D410" s="388"/>
      <c r="E410" s="388"/>
      <c r="F410" s="388"/>
      <c r="G410" s="388"/>
      <c r="H410" s="388"/>
      <c r="I410" s="396"/>
      <c r="J410" s="396"/>
      <c r="K410" s="388"/>
      <c r="L410" s="388"/>
      <c r="M410" s="388"/>
      <c r="N410" s="396"/>
      <c r="O410" s="396"/>
      <c r="P410" s="397"/>
      <c r="Q410" s="388"/>
      <c r="R410" s="388"/>
      <c r="S410" s="388"/>
      <c r="Z410" s="389"/>
      <c r="AE410" s="389"/>
    </row>
    <row r="411" spans="1:32" ht="13.5" thickBot="1">
      <c r="A411" s="303"/>
      <c r="B411" s="335"/>
      <c r="C411" s="396"/>
      <c r="D411" s="388"/>
      <c r="E411" s="388"/>
      <c r="F411" s="388"/>
      <c r="G411" s="388"/>
      <c r="H411" s="388"/>
      <c r="I411" s="396"/>
      <c r="J411" s="396"/>
      <c r="K411" s="388"/>
      <c r="L411" s="388"/>
      <c r="M411" s="388"/>
      <c r="N411" s="396"/>
      <c r="O411" s="396"/>
      <c r="P411" s="397"/>
      <c r="Q411" s="388"/>
      <c r="R411" s="388"/>
      <c r="S411" s="388"/>
      <c r="T411" s="394"/>
      <c r="U411" s="394"/>
      <c r="V411" s="394"/>
      <c r="W411" s="394"/>
      <c r="X411" s="394"/>
      <c r="Y411" s="394"/>
      <c r="Z411" s="395"/>
      <c r="AA411" s="394"/>
      <c r="AB411" s="394"/>
      <c r="AC411" s="394"/>
      <c r="AD411" s="394"/>
      <c r="AE411" s="395"/>
    </row>
    <row r="412" spans="1:32" ht="13.5" thickTop="1">
      <c r="A412" s="303"/>
      <c r="B412" s="335"/>
      <c r="C412" s="396"/>
      <c r="D412" s="388"/>
      <c r="E412" s="388"/>
      <c r="F412" s="388"/>
      <c r="G412" s="388"/>
      <c r="H412" s="388"/>
      <c r="I412" s="396"/>
      <c r="J412" s="396"/>
      <c r="K412" s="388"/>
      <c r="L412" s="388"/>
      <c r="M412" s="388"/>
      <c r="N412" s="396"/>
      <c r="O412" s="396"/>
      <c r="P412" s="397"/>
      <c r="Q412" s="402"/>
      <c r="R412" s="402"/>
      <c r="S412" s="402"/>
      <c r="T412" s="415"/>
      <c r="U412" s="415"/>
      <c r="V412" s="415"/>
      <c r="W412" s="415"/>
      <c r="X412" s="415"/>
      <c r="Y412" s="415"/>
      <c r="Z412" s="416"/>
      <c r="AA412" s="415"/>
      <c r="AB412" s="415"/>
      <c r="AC412" s="415"/>
      <c r="AD412" s="415"/>
      <c r="AE412" s="416"/>
      <c r="AF412" s="415"/>
    </row>
    <row r="413" spans="1:32" ht="13.5" thickBot="1">
      <c r="A413" s="303"/>
      <c r="B413" s="335"/>
      <c r="C413" s="396"/>
      <c r="D413" s="388"/>
      <c r="E413" s="388"/>
      <c r="F413" s="388"/>
      <c r="G413" s="388"/>
      <c r="H413" s="388"/>
      <c r="I413" s="396"/>
      <c r="J413" s="396"/>
      <c r="K413" s="388"/>
      <c r="L413" s="388"/>
      <c r="M413" s="388"/>
      <c r="N413" s="396"/>
      <c r="O413" s="396"/>
      <c r="P413" s="397"/>
      <c r="Q413" s="409"/>
      <c r="R413" s="409"/>
      <c r="S413" s="409"/>
      <c r="T413" s="417"/>
      <c r="U413" s="417"/>
      <c r="V413" s="417"/>
      <c r="W413" s="417"/>
      <c r="X413" s="417"/>
      <c r="Y413" s="417"/>
      <c r="Z413" s="418"/>
      <c r="AA413" s="417"/>
      <c r="AB413" s="417"/>
      <c r="AC413" s="417"/>
      <c r="AD413" s="417"/>
      <c r="AE413" s="418"/>
      <c r="AF413" s="419"/>
    </row>
    <row r="414" spans="1:32" ht="13.5" thickTop="1">
      <c r="A414" s="303"/>
      <c r="B414" s="335"/>
      <c r="C414" s="396"/>
      <c r="D414" s="388"/>
      <c r="E414" s="388"/>
      <c r="F414" s="388"/>
      <c r="G414" s="388"/>
      <c r="H414" s="388"/>
      <c r="I414" s="396"/>
      <c r="J414" s="396"/>
      <c r="K414" s="388"/>
      <c r="L414" s="388"/>
      <c r="M414" s="388"/>
      <c r="N414" s="396"/>
      <c r="O414" s="396"/>
      <c r="P414" s="397"/>
      <c r="Q414" s="388"/>
      <c r="R414" s="388"/>
      <c r="S414" s="388"/>
      <c r="Z414" s="389"/>
      <c r="AE414" s="389"/>
    </row>
    <row r="415" spans="1:32">
      <c r="A415" s="303"/>
      <c r="B415" s="335"/>
      <c r="C415" s="396"/>
      <c r="D415" s="388"/>
      <c r="E415" s="388"/>
      <c r="F415" s="388"/>
      <c r="G415" s="388"/>
      <c r="H415" s="388"/>
      <c r="I415" s="396"/>
      <c r="J415" s="396"/>
      <c r="K415" s="388"/>
      <c r="L415" s="388"/>
      <c r="M415" s="388"/>
      <c r="N415" s="396"/>
      <c r="O415" s="396"/>
      <c r="P415" s="397"/>
      <c r="Q415" s="388"/>
      <c r="R415" s="388"/>
      <c r="S415" s="388"/>
      <c r="T415" s="394"/>
      <c r="U415" s="394"/>
      <c r="V415" s="394"/>
      <c r="W415" s="394"/>
      <c r="X415" s="394"/>
      <c r="Y415" s="394"/>
      <c r="Z415" s="395"/>
      <c r="AA415" s="394"/>
      <c r="AB415" s="394"/>
      <c r="AC415" s="394"/>
      <c r="AD415" s="394"/>
      <c r="AE415" s="395"/>
    </row>
    <row r="416" spans="1:32">
      <c r="A416" s="303"/>
      <c r="B416" s="335"/>
      <c r="C416" s="396"/>
      <c r="D416" s="388"/>
      <c r="E416" s="388"/>
      <c r="F416" s="388"/>
      <c r="G416" s="388"/>
      <c r="H416" s="388"/>
      <c r="I416" s="396"/>
      <c r="J416" s="396"/>
      <c r="K416" s="388"/>
      <c r="L416" s="388"/>
      <c r="M416" s="388"/>
      <c r="N416" s="396"/>
      <c r="O416" s="396"/>
      <c r="P416" s="397"/>
      <c r="Q416" s="388"/>
      <c r="R416" s="388"/>
      <c r="S416" s="388"/>
      <c r="Z416" s="389"/>
      <c r="AE416" s="389"/>
    </row>
    <row r="417" spans="1:32">
      <c r="A417" s="303"/>
      <c r="B417" s="335"/>
      <c r="C417" s="396"/>
      <c r="D417" s="388"/>
      <c r="E417" s="388"/>
      <c r="F417" s="388"/>
      <c r="G417" s="388"/>
      <c r="H417" s="388"/>
      <c r="I417" s="396"/>
      <c r="J417" s="396"/>
      <c r="K417" s="388"/>
      <c r="L417" s="388"/>
      <c r="M417" s="388"/>
      <c r="N417" s="396"/>
      <c r="O417" s="396"/>
      <c r="P417" s="397"/>
      <c r="Q417" s="388"/>
      <c r="R417" s="388"/>
      <c r="S417" s="388"/>
      <c r="T417" s="394"/>
      <c r="U417" s="394"/>
      <c r="V417" s="394"/>
      <c r="W417" s="394"/>
      <c r="X417" s="394"/>
      <c r="Y417" s="394"/>
      <c r="Z417" s="395"/>
      <c r="AA417" s="394"/>
      <c r="AB417" s="394"/>
      <c r="AC417" s="394"/>
      <c r="AD417" s="394"/>
      <c r="AE417" s="395"/>
    </row>
    <row r="418" spans="1:32">
      <c r="A418" s="303"/>
      <c r="B418" s="335"/>
      <c r="C418" s="396"/>
      <c r="D418" s="388"/>
      <c r="E418" s="388"/>
      <c r="F418" s="388"/>
      <c r="G418" s="388"/>
      <c r="H418" s="388"/>
      <c r="I418" s="396"/>
      <c r="J418" s="396"/>
      <c r="K418" s="388"/>
      <c r="L418" s="388"/>
      <c r="M418" s="388"/>
      <c r="N418" s="396"/>
      <c r="O418" s="396"/>
      <c r="P418" s="397"/>
      <c r="Q418" s="388"/>
      <c r="R418" s="388"/>
      <c r="S418" s="388"/>
      <c r="Z418" s="389"/>
      <c r="AE418" s="389"/>
    </row>
    <row r="419" spans="1:32">
      <c r="A419" s="303"/>
      <c r="B419" s="335"/>
      <c r="C419" s="396"/>
      <c r="D419" s="388"/>
      <c r="E419" s="388"/>
      <c r="F419" s="388"/>
      <c r="G419" s="388"/>
      <c r="H419" s="388"/>
      <c r="I419" s="396"/>
      <c r="J419" s="396"/>
      <c r="K419" s="388"/>
      <c r="L419" s="388"/>
      <c r="M419" s="388"/>
      <c r="N419" s="396"/>
      <c r="O419" s="396"/>
      <c r="P419" s="397"/>
      <c r="Q419" s="388"/>
      <c r="R419" s="388"/>
      <c r="S419" s="388"/>
      <c r="T419" s="394"/>
      <c r="U419" s="394"/>
      <c r="V419" s="394"/>
      <c r="W419" s="394"/>
      <c r="X419" s="394"/>
      <c r="Y419" s="394"/>
      <c r="Z419" s="395"/>
      <c r="AA419" s="394"/>
      <c r="AB419" s="394"/>
      <c r="AC419" s="394"/>
      <c r="AD419" s="394"/>
      <c r="AE419" s="395"/>
    </row>
    <row r="420" spans="1:32">
      <c r="A420" s="303"/>
      <c r="B420" s="335"/>
      <c r="C420" s="396"/>
      <c r="D420" s="388"/>
      <c r="E420" s="388"/>
      <c r="F420" s="388"/>
      <c r="G420" s="388"/>
      <c r="H420" s="388"/>
      <c r="I420" s="396"/>
      <c r="J420" s="396"/>
      <c r="K420" s="388"/>
      <c r="L420" s="388"/>
      <c r="M420" s="388"/>
      <c r="N420" s="396"/>
      <c r="O420" s="396"/>
      <c r="P420" s="397"/>
      <c r="Q420" s="388"/>
      <c r="R420" s="388"/>
      <c r="S420" s="388"/>
      <c r="Z420" s="389"/>
      <c r="AE420" s="389"/>
    </row>
    <row r="421" spans="1:32" ht="13.5" thickBot="1">
      <c r="A421" s="303"/>
      <c r="B421" s="335"/>
      <c r="C421" s="396"/>
      <c r="D421" s="388"/>
      <c r="E421" s="388"/>
      <c r="F421" s="388"/>
      <c r="G421" s="388"/>
      <c r="H421" s="388"/>
      <c r="I421" s="396"/>
      <c r="J421" s="396"/>
      <c r="K421" s="388"/>
      <c r="L421" s="388"/>
      <c r="M421" s="388"/>
      <c r="N421" s="396"/>
      <c r="O421" s="396"/>
      <c r="P421" s="397"/>
      <c r="Q421" s="388"/>
      <c r="R421" s="388"/>
      <c r="S421" s="388"/>
      <c r="T421" s="355"/>
      <c r="U421" s="355"/>
      <c r="V421" s="355"/>
      <c r="W421" s="355"/>
      <c r="X421" s="355"/>
      <c r="Y421" s="355"/>
      <c r="Z421" s="420"/>
      <c r="AA421" s="355"/>
      <c r="AB421" s="355"/>
      <c r="AC421" s="355"/>
      <c r="AD421" s="355"/>
      <c r="AE421" s="420"/>
    </row>
    <row r="422" spans="1:32">
      <c r="A422" s="317"/>
      <c r="B422" s="298"/>
      <c r="C422" s="385"/>
      <c r="D422" s="386"/>
      <c r="E422" s="386"/>
      <c r="F422" s="386"/>
      <c r="G422" s="386"/>
      <c r="H422" s="386"/>
      <c r="I422" s="385"/>
      <c r="J422" s="385"/>
      <c r="K422" s="386"/>
      <c r="L422" s="386"/>
      <c r="M422" s="386"/>
      <c r="N422" s="385"/>
      <c r="O422" s="385"/>
      <c r="P422" s="387"/>
      <c r="Q422" s="388"/>
      <c r="R422" s="388"/>
      <c r="S422" s="388"/>
      <c r="T422" s="388"/>
      <c r="Z422" s="389"/>
      <c r="AE422" s="389"/>
    </row>
    <row r="423" spans="1:32">
      <c r="A423" s="303"/>
      <c r="B423" s="390"/>
      <c r="C423" s="391"/>
      <c r="D423" s="392"/>
      <c r="E423" s="392"/>
      <c r="F423" s="392"/>
      <c r="G423" s="392"/>
      <c r="H423" s="392"/>
      <c r="I423" s="391"/>
      <c r="J423" s="391"/>
      <c r="K423" s="392"/>
      <c r="L423" s="392"/>
      <c r="M423" s="392"/>
      <c r="N423" s="391"/>
      <c r="O423" s="391"/>
      <c r="P423" s="393"/>
      <c r="Q423" s="388"/>
      <c r="R423" s="388"/>
      <c r="S423" s="388"/>
      <c r="T423" s="394"/>
      <c r="U423" s="394"/>
      <c r="V423" s="394"/>
      <c r="W423" s="394"/>
      <c r="X423" s="394"/>
      <c r="Y423" s="394"/>
      <c r="Z423" s="395"/>
      <c r="AA423" s="394"/>
      <c r="AB423" s="394"/>
      <c r="AC423" s="394"/>
      <c r="AD423" s="394"/>
      <c r="AE423" s="395"/>
      <c r="AF423" s="357"/>
    </row>
    <row r="424" spans="1:32">
      <c r="A424" s="303"/>
      <c r="B424" s="335"/>
      <c r="C424" s="396"/>
      <c r="D424" s="388"/>
      <c r="E424" s="388"/>
      <c r="F424" s="388"/>
      <c r="G424" s="388"/>
      <c r="H424" s="388"/>
      <c r="I424" s="396"/>
      <c r="J424" s="396"/>
      <c r="K424" s="388"/>
      <c r="L424" s="388"/>
      <c r="M424" s="388"/>
      <c r="N424" s="396"/>
      <c r="O424" s="396"/>
      <c r="P424" s="397"/>
      <c r="Q424" s="388"/>
      <c r="R424" s="388"/>
      <c r="S424" s="388"/>
      <c r="Z424" s="389"/>
      <c r="AE424" s="389"/>
    </row>
    <row r="425" spans="1:32">
      <c r="A425" s="303"/>
      <c r="B425" s="335"/>
      <c r="C425" s="396"/>
      <c r="D425" s="388"/>
      <c r="E425" s="388"/>
      <c r="F425" s="388"/>
      <c r="G425" s="388"/>
      <c r="H425" s="388"/>
      <c r="I425" s="396"/>
      <c r="J425" s="396"/>
      <c r="K425" s="388"/>
      <c r="L425" s="388"/>
      <c r="M425" s="388"/>
      <c r="N425" s="396"/>
      <c r="O425" s="396"/>
      <c r="P425" s="397"/>
      <c r="Q425" s="388"/>
      <c r="R425" s="388"/>
      <c r="S425" s="388"/>
      <c r="T425" s="394"/>
      <c r="U425" s="394"/>
      <c r="V425" s="394"/>
      <c r="W425" s="394"/>
      <c r="X425" s="394"/>
      <c r="Y425" s="394"/>
      <c r="Z425" s="395"/>
      <c r="AA425" s="394"/>
      <c r="AB425" s="394"/>
      <c r="AC425" s="394"/>
      <c r="AD425" s="394"/>
      <c r="AE425" s="395"/>
    </row>
    <row r="426" spans="1:32">
      <c r="A426" s="303"/>
      <c r="B426" s="335"/>
      <c r="C426" s="396"/>
      <c r="D426" s="388"/>
      <c r="E426" s="388"/>
      <c r="F426" s="388"/>
      <c r="G426" s="388"/>
      <c r="H426" s="388"/>
      <c r="I426" s="396"/>
      <c r="J426" s="396"/>
      <c r="K426" s="388"/>
      <c r="L426" s="388"/>
      <c r="M426" s="388"/>
      <c r="N426" s="396"/>
      <c r="O426" s="396"/>
      <c r="P426" s="397"/>
      <c r="Q426" s="388"/>
      <c r="R426" s="388"/>
      <c r="S426" s="388"/>
      <c r="Z426" s="389"/>
      <c r="AE426" s="389"/>
    </row>
    <row r="427" spans="1:32" ht="13.5" thickBot="1">
      <c r="A427" s="303"/>
      <c r="B427" s="335"/>
      <c r="C427" s="396"/>
      <c r="D427" s="388"/>
      <c r="E427" s="388"/>
      <c r="F427" s="388"/>
      <c r="G427" s="388"/>
      <c r="H427" s="388"/>
      <c r="I427" s="396"/>
      <c r="J427" s="396"/>
      <c r="K427" s="388"/>
      <c r="L427" s="388"/>
      <c r="M427" s="388"/>
      <c r="N427" s="396"/>
      <c r="O427" s="396"/>
      <c r="P427" s="397"/>
      <c r="Q427" s="388"/>
      <c r="R427" s="388"/>
      <c r="S427" s="388"/>
      <c r="T427" s="394"/>
      <c r="U427" s="394"/>
      <c r="V427" s="394"/>
      <c r="W427" s="394"/>
      <c r="X427" s="394"/>
      <c r="Y427" s="394"/>
      <c r="Z427" s="395"/>
      <c r="AA427" s="394"/>
      <c r="AB427" s="394"/>
      <c r="AC427" s="394"/>
      <c r="AD427" s="394"/>
      <c r="AE427" s="395"/>
    </row>
    <row r="428" spans="1:32" ht="13.5" thickTop="1">
      <c r="A428" s="303"/>
      <c r="B428" s="422"/>
      <c r="C428" s="423"/>
      <c r="D428" s="424"/>
      <c r="E428" s="424"/>
      <c r="F428" s="424"/>
      <c r="G428" s="424"/>
      <c r="H428" s="424"/>
      <c r="I428" s="423"/>
      <c r="J428" s="423"/>
      <c r="K428" s="424"/>
      <c r="L428" s="424"/>
      <c r="M428" s="424"/>
      <c r="N428" s="423"/>
      <c r="O428" s="423"/>
      <c r="P428" s="425"/>
      <c r="Q428" s="402"/>
      <c r="R428" s="402"/>
      <c r="S428" s="402"/>
      <c r="T428" s="415"/>
      <c r="U428" s="415"/>
      <c r="V428" s="415"/>
      <c r="W428" s="415"/>
      <c r="X428" s="415"/>
      <c r="Y428" s="415"/>
      <c r="Z428" s="416"/>
      <c r="AA428" s="415"/>
      <c r="AB428" s="415"/>
      <c r="AC428" s="415"/>
      <c r="AD428" s="415"/>
      <c r="AE428" s="416"/>
      <c r="AF428" s="415"/>
    </row>
    <row r="429" spans="1:32" ht="13.5" thickBot="1">
      <c r="A429" s="303"/>
      <c r="B429" s="422"/>
      <c r="C429" s="423"/>
      <c r="D429" s="424"/>
      <c r="E429" s="424"/>
      <c r="F429" s="424"/>
      <c r="G429" s="424"/>
      <c r="H429" s="424"/>
      <c r="I429" s="423"/>
      <c r="J429" s="423"/>
      <c r="K429" s="424"/>
      <c r="L429" s="424"/>
      <c r="M429" s="424"/>
      <c r="N429" s="423"/>
      <c r="O429" s="423"/>
      <c r="P429" s="425"/>
      <c r="Q429" s="409"/>
      <c r="R429" s="409"/>
      <c r="S429" s="409"/>
      <c r="T429" s="417"/>
      <c r="U429" s="417"/>
      <c r="V429" s="417"/>
      <c r="W429" s="417"/>
      <c r="X429" s="417"/>
      <c r="Y429" s="417"/>
      <c r="Z429" s="418"/>
      <c r="AA429" s="417"/>
      <c r="AB429" s="417"/>
      <c r="AC429" s="417"/>
      <c r="AD429" s="417"/>
      <c r="AE429" s="418"/>
      <c r="AF429" s="419"/>
    </row>
    <row r="430" spans="1:32" ht="13.5" thickTop="1">
      <c r="A430" s="303"/>
      <c r="B430" s="335"/>
      <c r="C430" s="396"/>
      <c r="D430" s="388"/>
      <c r="E430" s="388"/>
      <c r="F430" s="388"/>
      <c r="G430" s="388"/>
      <c r="H430" s="388"/>
      <c r="I430" s="396"/>
      <c r="J430" s="396"/>
      <c r="K430" s="388"/>
      <c r="L430" s="388"/>
      <c r="M430" s="388"/>
      <c r="N430" s="396"/>
      <c r="O430" s="396"/>
      <c r="P430" s="397"/>
      <c r="Q430" s="388"/>
      <c r="R430" s="388"/>
      <c r="S430" s="388"/>
      <c r="Z430" s="389"/>
      <c r="AE430" s="389"/>
    </row>
    <row r="431" spans="1:32">
      <c r="A431" s="303"/>
      <c r="B431" s="335"/>
      <c r="C431" s="396"/>
      <c r="D431" s="388"/>
      <c r="E431" s="388"/>
      <c r="F431" s="388"/>
      <c r="G431" s="388"/>
      <c r="H431" s="388"/>
      <c r="I431" s="396"/>
      <c r="J431" s="396"/>
      <c r="K431" s="388"/>
      <c r="L431" s="388"/>
      <c r="M431" s="388"/>
      <c r="N431" s="396"/>
      <c r="O431" s="396"/>
      <c r="P431" s="397"/>
      <c r="Q431" s="388"/>
      <c r="R431" s="388"/>
      <c r="S431" s="388"/>
      <c r="T431" s="394"/>
      <c r="U431" s="394"/>
      <c r="V431" s="394"/>
      <c r="W431" s="394"/>
      <c r="X431" s="394"/>
      <c r="Y431" s="394"/>
      <c r="Z431" s="395"/>
      <c r="AA431" s="394"/>
      <c r="AB431" s="394"/>
      <c r="AC431" s="394"/>
      <c r="AD431" s="394"/>
      <c r="AE431" s="395"/>
    </row>
    <row r="432" spans="1:32">
      <c r="A432" s="303"/>
      <c r="B432" s="335"/>
      <c r="C432" s="396"/>
      <c r="D432" s="388"/>
      <c r="E432" s="388"/>
      <c r="F432" s="388"/>
      <c r="G432" s="388"/>
      <c r="H432" s="388"/>
      <c r="I432" s="396"/>
      <c r="J432" s="396"/>
      <c r="K432" s="388"/>
      <c r="L432" s="388"/>
      <c r="M432" s="388"/>
      <c r="N432" s="396"/>
      <c r="O432" s="396"/>
      <c r="P432" s="397"/>
      <c r="Q432" s="388"/>
      <c r="R432" s="388"/>
      <c r="S432" s="388"/>
      <c r="Z432" s="389"/>
      <c r="AE432" s="389"/>
    </row>
    <row r="433" spans="1:32">
      <c r="A433" s="303"/>
      <c r="B433" s="335"/>
      <c r="C433" s="396"/>
      <c r="D433" s="388"/>
      <c r="E433" s="388"/>
      <c r="F433" s="388"/>
      <c r="G433" s="388"/>
      <c r="H433" s="388"/>
      <c r="I433" s="396"/>
      <c r="J433" s="396"/>
      <c r="K433" s="388"/>
      <c r="L433" s="388"/>
      <c r="M433" s="388"/>
      <c r="N433" s="396"/>
      <c r="O433" s="396"/>
      <c r="P433" s="397"/>
      <c r="Q433" s="388"/>
      <c r="R433" s="388"/>
      <c r="S433" s="388"/>
      <c r="T433" s="421"/>
      <c r="U433" s="421"/>
      <c r="V433" s="421"/>
      <c r="W433" s="421"/>
      <c r="X433" s="421"/>
      <c r="Y433" s="421"/>
      <c r="Z433" s="426"/>
      <c r="AA433" s="421"/>
      <c r="AB433" s="421"/>
      <c r="AC433" s="421"/>
      <c r="AD433" s="421"/>
      <c r="AE433" s="426"/>
    </row>
    <row r="434" spans="1:32">
      <c r="A434" s="303"/>
      <c r="B434" s="335"/>
      <c r="C434" s="396"/>
      <c r="D434" s="388"/>
      <c r="E434" s="388"/>
      <c r="F434" s="388"/>
      <c r="G434" s="388"/>
      <c r="H434" s="388"/>
      <c r="I434" s="396"/>
      <c r="J434" s="396"/>
      <c r="K434" s="388"/>
      <c r="L434" s="388"/>
      <c r="M434" s="388"/>
      <c r="N434" s="396"/>
      <c r="O434" s="396"/>
      <c r="P434" s="397"/>
      <c r="Q434" s="388"/>
      <c r="R434" s="388"/>
      <c r="S434" s="388"/>
      <c r="Z434" s="389"/>
      <c r="AE434" s="389"/>
    </row>
    <row r="435" spans="1:32" ht="13.5" thickBot="1">
      <c r="A435" s="303"/>
      <c r="B435" s="335"/>
      <c r="C435" s="396"/>
      <c r="D435" s="388"/>
      <c r="E435" s="388"/>
      <c r="F435" s="388"/>
      <c r="G435" s="388"/>
      <c r="H435" s="388"/>
      <c r="I435" s="396"/>
      <c r="J435" s="396"/>
      <c r="K435" s="388"/>
      <c r="L435" s="388"/>
      <c r="M435" s="388"/>
      <c r="N435" s="396"/>
      <c r="O435" s="396"/>
      <c r="P435" s="397"/>
      <c r="Q435" s="388"/>
      <c r="R435" s="388"/>
      <c r="S435" s="388"/>
      <c r="T435" s="394"/>
      <c r="U435" s="394"/>
      <c r="V435" s="394"/>
      <c r="W435" s="394"/>
      <c r="X435" s="394"/>
      <c r="Y435" s="394"/>
      <c r="Z435" s="395"/>
      <c r="AA435" s="394"/>
      <c r="AB435" s="394"/>
      <c r="AC435" s="394"/>
      <c r="AD435" s="394"/>
      <c r="AE435" s="395"/>
    </row>
    <row r="436" spans="1:32" ht="13.5" thickTop="1">
      <c r="A436" s="303"/>
      <c r="B436" s="335"/>
      <c r="C436" s="396"/>
      <c r="D436" s="388"/>
      <c r="E436" s="388"/>
      <c r="F436" s="388"/>
      <c r="G436" s="388"/>
      <c r="H436" s="388"/>
      <c r="I436" s="396"/>
      <c r="J436" s="396"/>
      <c r="K436" s="388"/>
      <c r="L436" s="388"/>
      <c r="M436" s="388"/>
      <c r="N436" s="396"/>
      <c r="O436" s="396"/>
      <c r="P436" s="397"/>
      <c r="Q436" s="402"/>
      <c r="R436" s="402"/>
      <c r="S436" s="402"/>
      <c r="T436" s="415"/>
      <c r="U436" s="415"/>
      <c r="V436" s="415"/>
      <c r="W436" s="415"/>
      <c r="X436" s="415"/>
      <c r="Y436" s="415"/>
      <c r="Z436" s="416"/>
      <c r="AA436" s="415"/>
      <c r="AB436" s="415"/>
      <c r="AC436" s="415"/>
      <c r="AD436" s="415"/>
      <c r="AE436" s="416"/>
      <c r="AF436" s="415"/>
    </row>
    <row r="437" spans="1:32" ht="13.5" thickBot="1">
      <c r="A437" s="303"/>
      <c r="B437" s="335"/>
      <c r="C437" s="396"/>
      <c r="D437" s="388"/>
      <c r="E437" s="388"/>
      <c r="F437" s="388"/>
      <c r="G437" s="388"/>
      <c r="H437" s="388"/>
      <c r="I437" s="396"/>
      <c r="J437" s="396"/>
      <c r="K437" s="388"/>
      <c r="L437" s="388"/>
      <c r="M437" s="388"/>
      <c r="N437" s="396"/>
      <c r="O437" s="396"/>
      <c r="P437" s="397"/>
      <c r="Q437" s="409"/>
      <c r="R437" s="409"/>
      <c r="S437" s="409"/>
      <c r="T437" s="417"/>
      <c r="U437" s="417"/>
      <c r="V437" s="417"/>
      <c r="W437" s="417"/>
      <c r="X437" s="417"/>
      <c r="Y437" s="417"/>
      <c r="Z437" s="418"/>
      <c r="AA437" s="429"/>
      <c r="AB437" s="429"/>
      <c r="AC437" s="429"/>
      <c r="AD437" s="429"/>
      <c r="AE437" s="430"/>
      <c r="AF437" s="419"/>
    </row>
    <row r="438" spans="1:32" ht="13.5" thickTop="1">
      <c r="A438" s="303"/>
      <c r="B438" s="335"/>
      <c r="C438" s="396"/>
      <c r="D438" s="388"/>
      <c r="E438" s="388"/>
      <c r="F438" s="388"/>
      <c r="G438" s="388"/>
      <c r="H438" s="388"/>
      <c r="I438" s="396"/>
      <c r="J438" s="396"/>
      <c r="K438" s="388"/>
      <c r="L438" s="388"/>
      <c r="M438" s="388"/>
      <c r="N438" s="396"/>
      <c r="O438" s="396"/>
      <c r="P438" s="397"/>
      <c r="Q438" s="388"/>
      <c r="R438" s="388"/>
      <c r="S438" s="388"/>
      <c r="Z438" s="389"/>
      <c r="AE438" s="389"/>
    </row>
    <row r="439" spans="1:32">
      <c r="A439" s="303"/>
      <c r="B439" s="335"/>
      <c r="C439" s="396"/>
      <c r="D439" s="388"/>
      <c r="E439" s="388"/>
      <c r="F439" s="388"/>
      <c r="G439" s="388"/>
      <c r="H439" s="388"/>
      <c r="I439" s="396"/>
      <c r="J439" s="396"/>
      <c r="K439" s="388"/>
      <c r="L439" s="388"/>
      <c r="M439" s="388"/>
      <c r="N439" s="396"/>
      <c r="O439" s="396"/>
      <c r="P439" s="397"/>
      <c r="Q439" s="388"/>
      <c r="R439" s="388"/>
      <c r="S439" s="388"/>
      <c r="T439" s="394"/>
      <c r="U439" s="394"/>
      <c r="V439" s="394"/>
      <c r="W439" s="394"/>
      <c r="X439" s="394"/>
      <c r="Y439" s="394"/>
      <c r="Z439" s="395"/>
      <c r="AA439" s="394"/>
      <c r="AB439" s="394"/>
      <c r="AC439" s="394"/>
      <c r="AD439" s="394"/>
      <c r="AE439" s="395"/>
    </row>
    <row r="440" spans="1:32">
      <c r="A440" s="303"/>
      <c r="B440" s="335"/>
      <c r="C440" s="396"/>
      <c r="D440" s="388"/>
      <c r="E440" s="388"/>
      <c r="F440" s="388"/>
      <c r="G440" s="388"/>
      <c r="H440" s="388"/>
      <c r="I440" s="396"/>
      <c r="J440" s="396"/>
      <c r="K440" s="388"/>
      <c r="L440" s="388"/>
      <c r="M440" s="388"/>
      <c r="N440" s="396"/>
      <c r="O440" s="396"/>
      <c r="P440" s="397"/>
      <c r="Q440" s="388"/>
      <c r="R440" s="388"/>
      <c r="S440" s="388"/>
      <c r="Z440" s="389"/>
      <c r="AE440" s="389"/>
    </row>
    <row r="441" spans="1:32">
      <c r="A441" s="303"/>
      <c r="B441" s="335"/>
      <c r="C441" s="396"/>
      <c r="D441" s="388"/>
      <c r="E441" s="388"/>
      <c r="F441" s="388"/>
      <c r="G441" s="388"/>
      <c r="H441" s="388"/>
      <c r="I441" s="396"/>
      <c r="J441" s="396"/>
      <c r="K441" s="388"/>
      <c r="L441" s="388"/>
      <c r="M441" s="388"/>
      <c r="N441" s="396"/>
      <c r="O441" s="396"/>
      <c r="P441" s="397"/>
      <c r="Q441" s="388"/>
      <c r="R441" s="388"/>
      <c r="S441" s="388"/>
      <c r="T441" s="394"/>
      <c r="U441" s="394"/>
      <c r="V441" s="394"/>
      <c r="W441" s="394"/>
      <c r="X441" s="394"/>
      <c r="Y441" s="394"/>
      <c r="Z441" s="395"/>
      <c r="AA441" s="394"/>
      <c r="AB441" s="394"/>
      <c r="AC441" s="394"/>
      <c r="AD441" s="394"/>
      <c r="AE441" s="395"/>
    </row>
    <row r="442" spans="1:32">
      <c r="A442" s="303"/>
      <c r="B442" s="335"/>
      <c r="C442" s="396"/>
      <c r="D442" s="388"/>
      <c r="E442" s="388"/>
      <c r="F442" s="388"/>
      <c r="G442" s="388"/>
      <c r="H442" s="388"/>
      <c r="I442" s="396"/>
      <c r="J442" s="396"/>
      <c r="K442" s="388"/>
      <c r="L442" s="388"/>
      <c r="M442" s="388"/>
      <c r="N442" s="396"/>
      <c r="O442" s="396"/>
      <c r="P442" s="397"/>
      <c r="Q442" s="388"/>
      <c r="R442" s="388"/>
      <c r="S442" s="388"/>
      <c r="Z442" s="389"/>
      <c r="AE442" s="389"/>
    </row>
    <row r="443" spans="1:32" ht="13.5" thickBot="1">
      <c r="A443" s="303"/>
      <c r="B443" s="335"/>
      <c r="C443" s="396"/>
      <c r="D443" s="388"/>
      <c r="E443" s="388"/>
      <c r="F443" s="388"/>
      <c r="G443" s="388"/>
      <c r="H443" s="388"/>
      <c r="I443" s="396"/>
      <c r="J443" s="396"/>
      <c r="K443" s="388"/>
      <c r="L443" s="388"/>
      <c r="M443" s="388"/>
      <c r="N443" s="396"/>
      <c r="O443" s="396"/>
      <c r="P443" s="397"/>
      <c r="Q443" s="388"/>
      <c r="R443" s="388"/>
      <c r="S443" s="388"/>
      <c r="T443" s="394"/>
      <c r="U443" s="394"/>
      <c r="V443" s="394"/>
      <c r="W443" s="394"/>
      <c r="X443" s="394"/>
      <c r="Y443" s="394"/>
      <c r="Z443" s="395"/>
      <c r="AA443" s="394"/>
      <c r="AB443" s="394"/>
      <c r="AC443" s="394"/>
      <c r="AD443" s="394"/>
      <c r="AE443" s="395"/>
    </row>
    <row r="444" spans="1:32" ht="13.5" thickTop="1">
      <c r="A444" s="303"/>
      <c r="B444" s="335"/>
      <c r="C444" s="396"/>
      <c r="D444" s="388"/>
      <c r="E444" s="388"/>
      <c r="F444" s="388"/>
      <c r="G444" s="388"/>
      <c r="H444" s="388"/>
      <c r="I444" s="396"/>
      <c r="J444" s="396"/>
      <c r="K444" s="388"/>
      <c r="L444" s="388"/>
      <c r="M444" s="388"/>
      <c r="N444" s="396"/>
      <c r="O444" s="396"/>
      <c r="P444" s="397"/>
      <c r="Q444" s="402"/>
      <c r="R444" s="402"/>
      <c r="S444" s="402"/>
      <c r="T444" s="415"/>
      <c r="U444" s="415"/>
      <c r="V444" s="415"/>
      <c r="W444" s="415"/>
      <c r="X444" s="415"/>
      <c r="Y444" s="415"/>
      <c r="Z444" s="416"/>
      <c r="AA444" s="415"/>
      <c r="AB444" s="415"/>
      <c r="AC444" s="415"/>
      <c r="AD444" s="415"/>
      <c r="AE444" s="416"/>
      <c r="AF444" s="415"/>
    </row>
    <row r="445" spans="1:32" ht="13.5" thickBot="1">
      <c r="A445" s="303"/>
      <c r="B445" s="335"/>
      <c r="C445" s="396"/>
      <c r="D445" s="388"/>
      <c r="E445" s="388"/>
      <c r="F445" s="388"/>
      <c r="G445" s="388"/>
      <c r="H445" s="388"/>
      <c r="I445" s="396"/>
      <c r="J445" s="396"/>
      <c r="K445" s="388"/>
      <c r="L445" s="388"/>
      <c r="M445" s="388"/>
      <c r="N445" s="396"/>
      <c r="O445" s="396"/>
      <c r="P445" s="397"/>
      <c r="Q445" s="409"/>
      <c r="R445" s="409"/>
      <c r="S445" s="409"/>
      <c r="T445" s="417"/>
      <c r="U445" s="417"/>
      <c r="V445" s="417"/>
      <c r="W445" s="417"/>
      <c r="X445" s="417"/>
      <c r="Y445" s="417"/>
      <c r="Z445" s="418"/>
      <c r="AA445" s="417"/>
      <c r="AB445" s="417"/>
      <c r="AC445" s="417"/>
      <c r="AD445" s="417"/>
      <c r="AE445" s="418"/>
      <c r="AF445" s="419"/>
    </row>
    <row r="446" spans="1:32" ht="13.5" thickTop="1">
      <c r="A446" s="303"/>
      <c r="B446" s="335"/>
      <c r="C446" s="396"/>
      <c r="D446" s="388"/>
      <c r="E446" s="388"/>
      <c r="F446" s="388"/>
      <c r="G446" s="388"/>
      <c r="H446" s="388"/>
      <c r="I446" s="396"/>
      <c r="J446" s="396"/>
      <c r="K446" s="388"/>
      <c r="L446" s="388"/>
      <c r="M446" s="388"/>
      <c r="N446" s="396"/>
      <c r="O446" s="396"/>
      <c r="P446" s="397"/>
      <c r="Q446" s="388"/>
      <c r="R446" s="388"/>
      <c r="S446" s="388"/>
      <c r="Z446" s="389"/>
      <c r="AE446" s="389"/>
    </row>
    <row r="447" spans="1:32">
      <c r="A447" s="303"/>
      <c r="B447" s="335"/>
      <c r="C447" s="396"/>
      <c r="D447" s="388"/>
      <c r="E447" s="388"/>
      <c r="F447" s="388"/>
      <c r="G447" s="388"/>
      <c r="H447" s="388"/>
      <c r="I447" s="396"/>
      <c r="J447" s="396"/>
      <c r="K447" s="388"/>
      <c r="L447" s="388"/>
      <c r="M447" s="388"/>
      <c r="N447" s="396"/>
      <c r="O447" s="396"/>
      <c r="P447" s="397"/>
      <c r="Q447" s="388"/>
      <c r="R447" s="388"/>
      <c r="S447" s="388"/>
      <c r="T447" s="394"/>
      <c r="U447" s="394"/>
      <c r="V447" s="394"/>
      <c r="W447" s="394"/>
      <c r="X447" s="394"/>
      <c r="Y447" s="394"/>
      <c r="Z447" s="395"/>
      <c r="AA447" s="394"/>
      <c r="AB447" s="394"/>
      <c r="AC447" s="394"/>
      <c r="AD447" s="394"/>
      <c r="AE447" s="395"/>
      <c r="AF447" s="357"/>
    </row>
    <row r="448" spans="1:32">
      <c r="A448" s="303"/>
      <c r="B448" s="335"/>
      <c r="C448" s="396"/>
      <c r="D448" s="388"/>
      <c r="E448" s="388"/>
      <c r="F448" s="388"/>
      <c r="G448" s="388"/>
      <c r="H448" s="388"/>
      <c r="I448" s="396"/>
      <c r="J448" s="396"/>
      <c r="K448" s="388"/>
      <c r="L448" s="388"/>
      <c r="M448" s="388"/>
      <c r="N448" s="396"/>
      <c r="O448" s="396"/>
      <c r="P448" s="397"/>
      <c r="Q448" s="388"/>
      <c r="R448" s="388"/>
      <c r="S448" s="388"/>
      <c r="Z448" s="389"/>
      <c r="AE448" s="389"/>
    </row>
    <row r="449" spans="1:32">
      <c r="A449" s="303"/>
      <c r="B449" s="335"/>
      <c r="C449" s="396"/>
      <c r="D449" s="388"/>
      <c r="E449" s="388"/>
      <c r="F449" s="388"/>
      <c r="G449" s="388"/>
      <c r="H449" s="388"/>
      <c r="I449" s="396"/>
      <c r="J449" s="396"/>
      <c r="K449" s="388"/>
      <c r="L449" s="388"/>
      <c r="M449" s="388"/>
      <c r="N449" s="396"/>
      <c r="O449" s="396"/>
      <c r="P449" s="397"/>
      <c r="Q449" s="388"/>
      <c r="R449" s="388"/>
      <c r="S449" s="388"/>
      <c r="T449" s="394"/>
      <c r="U449" s="394"/>
      <c r="V449" s="394"/>
      <c r="W449" s="394"/>
      <c r="X449" s="394"/>
      <c r="Y449" s="394"/>
      <c r="Z449" s="395"/>
      <c r="AA449" s="394"/>
      <c r="AB449" s="394"/>
      <c r="AC449" s="394"/>
      <c r="AD449" s="394"/>
      <c r="AE449" s="395"/>
    </row>
    <row r="450" spans="1:32">
      <c r="A450" s="303"/>
      <c r="B450" s="335"/>
      <c r="C450" s="396"/>
      <c r="D450" s="388"/>
      <c r="E450" s="388"/>
      <c r="F450" s="388"/>
      <c r="G450" s="388"/>
      <c r="H450" s="388"/>
      <c r="I450" s="396"/>
      <c r="J450" s="396"/>
      <c r="K450" s="388"/>
      <c r="L450" s="388"/>
      <c r="M450" s="388"/>
      <c r="N450" s="396"/>
      <c r="O450" s="396"/>
      <c r="P450" s="397"/>
      <c r="Q450" s="388"/>
      <c r="R450" s="388"/>
      <c r="S450" s="388"/>
      <c r="Z450" s="389"/>
      <c r="AE450" s="389"/>
    </row>
    <row r="451" spans="1:32">
      <c r="A451" s="303"/>
      <c r="B451" s="335"/>
      <c r="C451" s="396"/>
      <c r="D451" s="388"/>
      <c r="E451" s="388"/>
      <c r="F451" s="388"/>
      <c r="G451" s="388"/>
      <c r="H451" s="388"/>
      <c r="I451" s="396"/>
      <c r="J451" s="396"/>
      <c r="K451" s="388"/>
      <c r="L451" s="388"/>
      <c r="M451" s="388"/>
      <c r="N451" s="396"/>
      <c r="O451" s="396"/>
      <c r="P451" s="397"/>
      <c r="Q451" s="388"/>
      <c r="R451" s="388"/>
      <c r="S451" s="388"/>
      <c r="T451" s="394"/>
      <c r="U451" s="394"/>
      <c r="V451" s="394"/>
      <c r="W451" s="394"/>
      <c r="X451" s="394"/>
      <c r="Y451" s="421"/>
      <c r="Z451" s="395"/>
      <c r="AA451" s="421"/>
      <c r="AB451" s="421"/>
      <c r="AC451" s="421"/>
      <c r="AD451" s="421"/>
      <c r="AE451" s="426"/>
    </row>
    <row r="452" spans="1:32">
      <c r="A452" s="303"/>
      <c r="B452" s="335"/>
      <c r="C452" s="396"/>
      <c r="D452" s="388"/>
      <c r="E452" s="388"/>
      <c r="F452" s="388"/>
      <c r="G452" s="388"/>
      <c r="H452" s="388"/>
      <c r="I452" s="396"/>
      <c r="J452" s="396"/>
      <c r="K452" s="388"/>
      <c r="L452" s="388"/>
      <c r="M452" s="388"/>
      <c r="N452" s="396"/>
      <c r="O452" s="396"/>
      <c r="P452" s="397"/>
      <c r="Q452" s="388"/>
      <c r="R452" s="388"/>
      <c r="S452" s="388"/>
      <c r="Z452" s="389"/>
      <c r="AE452" s="389"/>
    </row>
    <row r="453" spans="1:32" ht="13.5" thickBot="1">
      <c r="A453" s="303"/>
      <c r="B453" s="335"/>
      <c r="C453" s="396"/>
      <c r="D453" s="388"/>
      <c r="E453" s="388"/>
      <c r="F453" s="388"/>
      <c r="G453" s="388"/>
      <c r="H453" s="388"/>
      <c r="I453" s="396"/>
      <c r="J453" s="396"/>
      <c r="K453" s="388"/>
      <c r="L453" s="388"/>
      <c r="M453" s="388"/>
      <c r="N453" s="396"/>
      <c r="O453" s="396"/>
      <c r="P453" s="397"/>
      <c r="Q453" s="388"/>
      <c r="R453" s="388"/>
      <c r="S453" s="388"/>
      <c r="T453" s="355"/>
      <c r="U453" s="355"/>
      <c r="V453" s="355"/>
      <c r="W453" s="355"/>
      <c r="X453" s="355"/>
      <c r="Y453" s="355"/>
      <c r="Z453" s="420"/>
      <c r="AA453" s="355"/>
      <c r="AB453" s="361"/>
      <c r="AC453" s="355"/>
      <c r="AD453" s="355"/>
      <c r="AE453" s="432"/>
    </row>
    <row r="454" spans="1:32">
      <c r="A454" s="317"/>
      <c r="B454" s="298"/>
      <c r="C454" s="385"/>
      <c r="D454" s="386"/>
      <c r="E454" s="386"/>
      <c r="F454" s="386"/>
      <c r="G454" s="386"/>
      <c r="H454" s="386"/>
      <c r="I454" s="385"/>
      <c r="J454" s="385"/>
      <c r="K454" s="386"/>
      <c r="L454" s="386"/>
      <c r="M454" s="386"/>
      <c r="N454" s="385"/>
      <c r="O454" s="385"/>
      <c r="P454" s="387"/>
      <c r="Q454" s="388"/>
      <c r="R454" s="388"/>
      <c r="S454" s="388"/>
      <c r="T454" s="388"/>
      <c r="Z454" s="389"/>
      <c r="AE454" s="389"/>
    </row>
    <row r="455" spans="1:32">
      <c r="A455" s="303"/>
      <c r="B455" s="390"/>
      <c r="C455" s="391"/>
      <c r="D455" s="392"/>
      <c r="E455" s="392"/>
      <c r="F455" s="392"/>
      <c r="G455" s="392"/>
      <c r="H455" s="392"/>
      <c r="I455" s="391"/>
      <c r="J455" s="391"/>
      <c r="K455" s="392"/>
      <c r="L455" s="392"/>
      <c r="M455" s="392"/>
      <c r="N455" s="391"/>
      <c r="O455" s="391"/>
      <c r="P455" s="393"/>
      <c r="Q455" s="388"/>
      <c r="R455" s="388"/>
      <c r="S455" s="388"/>
      <c r="T455" s="394"/>
      <c r="U455" s="394"/>
      <c r="V455" s="394"/>
      <c r="W455" s="394"/>
      <c r="X455" s="421"/>
      <c r="Y455" s="421"/>
      <c r="Z455" s="395"/>
      <c r="AA455" s="394"/>
      <c r="AB455" s="394"/>
      <c r="AC455" s="394"/>
      <c r="AD455" s="394"/>
      <c r="AE455" s="395"/>
    </row>
    <row r="456" spans="1:32">
      <c r="A456" s="303"/>
      <c r="B456" s="335"/>
      <c r="C456" s="396"/>
      <c r="D456" s="388"/>
      <c r="E456" s="388"/>
      <c r="F456" s="388"/>
      <c r="G456" s="388"/>
      <c r="H456" s="388"/>
      <c r="I456" s="396"/>
      <c r="J456" s="396"/>
      <c r="K456" s="388"/>
      <c r="L456" s="388"/>
      <c r="M456" s="388"/>
      <c r="N456" s="396"/>
      <c r="O456" s="396"/>
      <c r="P456" s="397"/>
      <c r="Q456" s="388"/>
      <c r="R456" s="388"/>
      <c r="S456" s="388"/>
      <c r="Z456" s="389"/>
      <c r="AE456" s="389"/>
    </row>
    <row r="457" spans="1:32">
      <c r="A457" s="303"/>
      <c r="B457" s="335"/>
      <c r="C457" s="396"/>
      <c r="D457" s="388"/>
      <c r="E457" s="388"/>
      <c r="F457" s="388"/>
      <c r="G457" s="388"/>
      <c r="H457" s="388"/>
      <c r="I457" s="396"/>
      <c r="J457" s="396"/>
      <c r="K457" s="388"/>
      <c r="L457" s="388"/>
      <c r="M457" s="388"/>
      <c r="N457" s="396"/>
      <c r="O457" s="396"/>
      <c r="P457" s="397"/>
      <c r="Q457" s="388"/>
      <c r="R457" s="388"/>
      <c r="S457" s="388"/>
      <c r="T457" s="394"/>
      <c r="U457" s="394"/>
      <c r="V457" s="421"/>
      <c r="W457" s="394"/>
      <c r="X457" s="394"/>
      <c r="Y457" s="421"/>
      <c r="Z457" s="395"/>
      <c r="AA457" s="394"/>
      <c r="AB457" s="394"/>
      <c r="AC457" s="394"/>
      <c r="AD457" s="394"/>
      <c r="AE457" s="395"/>
    </row>
    <row r="458" spans="1:32">
      <c r="A458" s="303"/>
      <c r="B458" s="335"/>
      <c r="C458" s="396"/>
      <c r="D458" s="388"/>
      <c r="E458" s="388"/>
      <c r="F458" s="388"/>
      <c r="G458" s="388"/>
      <c r="H458" s="388"/>
      <c r="I458" s="396"/>
      <c r="J458" s="396"/>
      <c r="K458" s="388"/>
      <c r="L458" s="388"/>
      <c r="M458" s="388"/>
      <c r="N458" s="396"/>
      <c r="O458" s="396"/>
      <c r="P458" s="397"/>
      <c r="Q458" s="388"/>
      <c r="R458" s="388"/>
      <c r="S458" s="388"/>
      <c r="Z458" s="389"/>
      <c r="AE458" s="389"/>
    </row>
    <row r="459" spans="1:32" ht="13.5" thickBot="1">
      <c r="A459" s="303"/>
      <c r="B459" s="335"/>
      <c r="C459" s="396"/>
      <c r="D459" s="388"/>
      <c r="E459" s="388"/>
      <c r="F459" s="388"/>
      <c r="G459" s="388"/>
      <c r="H459" s="388"/>
      <c r="I459" s="396"/>
      <c r="J459" s="396"/>
      <c r="K459" s="388"/>
      <c r="L459" s="388"/>
      <c r="M459" s="388"/>
      <c r="N459" s="396"/>
      <c r="O459" s="396"/>
      <c r="P459" s="397"/>
      <c r="Q459" s="388"/>
      <c r="R459" s="388"/>
      <c r="S459" s="388"/>
      <c r="T459" s="394"/>
      <c r="U459" s="394"/>
      <c r="V459" s="394"/>
      <c r="W459" s="394"/>
      <c r="X459" s="394"/>
      <c r="Y459" s="394"/>
      <c r="Z459" s="395"/>
      <c r="AA459" s="394"/>
      <c r="AB459" s="394"/>
      <c r="AC459" s="394"/>
      <c r="AD459" s="394"/>
      <c r="AE459" s="395"/>
    </row>
    <row r="460" spans="1:32" ht="13.5" thickTop="1">
      <c r="A460" s="303"/>
      <c r="B460" s="422"/>
      <c r="C460" s="423"/>
      <c r="D460" s="424"/>
      <c r="E460" s="424"/>
      <c r="F460" s="424"/>
      <c r="G460" s="424"/>
      <c r="H460" s="424"/>
      <c r="I460" s="423"/>
      <c r="J460" s="423"/>
      <c r="K460" s="424"/>
      <c r="L460" s="424"/>
      <c r="M460" s="424"/>
      <c r="N460" s="423"/>
      <c r="O460" s="423"/>
      <c r="P460" s="425"/>
      <c r="Q460" s="402"/>
      <c r="R460" s="402"/>
      <c r="S460" s="402"/>
      <c r="T460" s="415"/>
      <c r="U460" s="415"/>
      <c r="V460" s="415"/>
      <c r="W460" s="415"/>
      <c r="X460" s="415"/>
      <c r="Y460" s="415"/>
      <c r="Z460" s="416"/>
      <c r="AA460" s="415"/>
      <c r="AB460" s="415"/>
      <c r="AC460" s="415"/>
      <c r="AD460" s="415"/>
      <c r="AE460" s="416"/>
      <c r="AF460" s="415"/>
    </row>
    <row r="461" spans="1:32" ht="13.5" thickBot="1">
      <c r="A461" s="303"/>
      <c r="B461" s="422"/>
      <c r="C461" s="423"/>
      <c r="D461" s="424"/>
      <c r="E461" s="424"/>
      <c r="F461" s="424"/>
      <c r="G461" s="424"/>
      <c r="H461" s="424"/>
      <c r="I461" s="423"/>
      <c r="J461" s="423"/>
      <c r="K461" s="424"/>
      <c r="L461" s="424"/>
      <c r="M461" s="424"/>
      <c r="N461" s="423"/>
      <c r="O461" s="423"/>
      <c r="P461" s="425"/>
      <c r="Q461" s="409"/>
      <c r="R461" s="409"/>
      <c r="S461" s="409"/>
      <c r="T461" s="417"/>
      <c r="U461" s="417"/>
      <c r="V461" s="417"/>
      <c r="W461" s="417"/>
      <c r="X461" s="429"/>
      <c r="Y461" s="417"/>
      <c r="Z461" s="418"/>
      <c r="AA461" s="417"/>
      <c r="AB461" s="417"/>
      <c r="AC461" s="417"/>
      <c r="AD461" s="417"/>
      <c r="AE461" s="418"/>
      <c r="AF461" s="419"/>
    </row>
    <row r="462" spans="1:32" ht="13.5" thickTop="1">
      <c r="A462" s="303"/>
      <c r="B462" s="335"/>
      <c r="C462" s="396"/>
      <c r="D462" s="388"/>
      <c r="E462" s="388"/>
      <c r="F462" s="388"/>
      <c r="G462" s="388"/>
      <c r="H462" s="388"/>
      <c r="I462" s="396"/>
      <c r="J462" s="396"/>
      <c r="K462" s="388"/>
      <c r="L462" s="388"/>
      <c r="M462" s="388"/>
      <c r="N462" s="396"/>
      <c r="O462" s="396"/>
      <c r="P462" s="397"/>
      <c r="Q462" s="388"/>
      <c r="R462" s="388"/>
      <c r="S462" s="388"/>
      <c r="Z462" s="389"/>
      <c r="AE462" s="389"/>
    </row>
    <row r="463" spans="1:32">
      <c r="A463" s="303"/>
      <c r="B463" s="335"/>
      <c r="C463" s="396"/>
      <c r="D463" s="388"/>
      <c r="E463" s="388"/>
      <c r="F463" s="388"/>
      <c r="G463" s="388"/>
      <c r="H463" s="388"/>
      <c r="I463" s="396"/>
      <c r="J463" s="396"/>
      <c r="K463" s="388"/>
      <c r="L463" s="388"/>
      <c r="M463" s="388"/>
      <c r="N463" s="396"/>
      <c r="O463" s="396"/>
      <c r="P463" s="397"/>
      <c r="Q463" s="388"/>
      <c r="R463" s="388"/>
      <c r="S463" s="388"/>
      <c r="T463" s="394"/>
      <c r="U463" s="394"/>
      <c r="V463" s="394"/>
      <c r="W463" s="394"/>
      <c r="X463" s="394"/>
      <c r="Y463" s="394"/>
      <c r="Z463" s="395"/>
      <c r="AA463" s="394"/>
      <c r="AB463" s="394"/>
      <c r="AC463" s="394"/>
      <c r="AD463" s="394"/>
      <c r="AE463" s="395"/>
    </row>
    <row r="464" spans="1:32">
      <c r="A464" s="303"/>
      <c r="B464" s="335"/>
      <c r="C464" s="396"/>
      <c r="D464" s="388"/>
      <c r="E464" s="388"/>
      <c r="F464" s="388"/>
      <c r="G464" s="388"/>
      <c r="H464" s="388"/>
      <c r="I464" s="396"/>
      <c r="J464" s="396"/>
      <c r="K464" s="388"/>
      <c r="L464" s="388"/>
      <c r="M464" s="388"/>
      <c r="N464" s="396"/>
      <c r="O464" s="396"/>
      <c r="P464" s="397"/>
      <c r="Q464" s="388"/>
      <c r="R464" s="388"/>
      <c r="S464" s="388"/>
      <c r="Z464" s="389"/>
      <c r="AE464" s="389"/>
    </row>
    <row r="465" spans="1:32">
      <c r="A465" s="303"/>
      <c r="B465" s="335"/>
      <c r="C465" s="396"/>
      <c r="D465" s="388"/>
      <c r="E465" s="388"/>
      <c r="F465" s="388"/>
      <c r="G465" s="388"/>
      <c r="H465" s="388"/>
      <c r="I465" s="396"/>
      <c r="J465" s="396"/>
      <c r="K465" s="388"/>
      <c r="L465" s="388"/>
      <c r="M465" s="388"/>
      <c r="N465" s="396"/>
      <c r="O465" s="396"/>
      <c r="P465" s="397"/>
      <c r="Q465" s="388"/>
      <c r="R465" s="388"/>
      <c r="S465" s="388"/>
      <c r="T465" s="394"/>
      <c r="U465" s="394"/>
      <c r="V465" s="394"/>
      <c r="W465" s="394"/>
      <c r="X465" s="394"/>
      <c r="Y465" s="394"/>
      <c r="Z465" s="395"/>
      <c r="AA465" s="394"/>
      <c r="AB465" s="394"/>
      <c r="AC465" s="394"/>
      <c r="AD465" s="394"/>
      <c r="AE465" s="395"/>
    </row>
    <row r="466" spans="1:32">
      <c r="A466" s="303"/>
      <c r="B466" s="335"/>
      <c r="C466" s="396"/>
      <c r="D466" s="388"/>
      <c r="E466" s="388"/>
      <c r="F466" s="388"/>
      <c r="G466" s="388"/>
      <c r="H466" s="388"/>
      <c r="I466" s="396"/>
      <c r="J466" s="396"/>
      <c r="K466" s="388"/>
      <c r="L466" s="388"/>
      <c r="M466" s="388"/>
      <c r="N466" s="396"/>
      <c r="O466" s="396"/>
      <c r="P466" s="397"/>
      <c r="Q466" s="388"/>
      <c r="R466" s="388"/>
      <c r="S466" s="388"/>
      <c r="Z466" s="389"/>
      <c r="AE466" s="389"/>
    </row>
    <row r="467" spans="1:32" ht="13.5" thickBot="1">
      <c r="A467" s="303"/>
      <c r="B467" s="335"/>
      <c r="C467" s="396"/>
      <c r="D467" s="388"/>
      <c r="E467" s="388"/>
      <c r="F467" s="388"/>
      <c r="G467" s="388"/>
      <c r="H467" s="388"/>
      <c r="I467" s="396"/>
      <c r="J467" s="396"/>
      <c r="K467" s="388"/>
      <c r="L467" s="388"/>
      <c r="M467" s="388"/>
      <c r="N467" s="396"/>
      <c r="O467" s="396"/>
      <c r="P467" s="397"/>
      <c r="Q467" s="388"/>
      <c r="R467" s="388"/>
      <c r="S467" s="388"/>
      <c r="T467" s="394"/>
      <c r="U467" s="394"/>
      <c r="V467" s="394"/>
      <c r="W467" s="394"/>
      <c r="X467" s="394"/>
      <c r="Y467" s="394"/>
      <c r="Z467" s="395"/>
      <c r="AA467" s="394"/>
      <c r="AB467" s="394"/>
      <c r="AC467" s="394"/>
      <c r="AD467" s="394"/>
      <c r="AE467" s="395"/>
    </row>
    <row r="468" spans="1:32" ht="13.5" thickTop="1">
      <c r="A468" s="303"/>
      <c r="B468" s="335"/>
      <c r="C468" s="396"/>
      <c r="D468" s="388"/>
      <c r="E468" s="388"/>
      <c r="F468" s="388"/>
      <c r="G468" s="388"/>
      <c r="H468" s="388"/>
      <c r="I468" s="396"/>
      <c r="J468" s="396"/>
      <c r="K468" s="388"/>
      <c r="L468" s="388"/>
      <c r="M468" s="388"/>
      <c r="N468" s="396"/>
      <c r="O468" s="396"/>
      <c r="P468" s="397"/>
      <c r="Q468" s="402"/>
      <c r="R468" s="402"/>
      <c r="S468" s="402"/>
      <c r="T468" s="415"/>
      <c r="U468" s="415"/>
      <c r="V468" s="415"/>
      <c r="W468" s="415"/>
      <c r="X468" s="415"/>
      <c r="Y468" s="415"/>
      <c r="Z468" s="416"/>
      <c r="AA468" s="415"/>
      <c r="AB468" s="415"/>
      <c r="AC468" s="415"/>
      <c r="AD468" s="415"/>
      <c r="AE468" s="416"/>
      <c r="AF468" s="415"/>
    </row>
    <row r="469" spans="1:32" ht="13.5" thickBot="1">
      <c r="A469" s="303"/>
      <c r="B469" s="335"/>
      <c r="C469" s="396"/>
      <c r="D469" s="388"/>
      <c r="E469" s="388"/>
      <c r="F469" s="388"/>
      <c r="G469" s="388"/>
      <c r="H469" s="388"/>
      <c r="I469" s="396"/>
      <c r="J469" s="396"/>
      <c r="K469" s="388"/>
      <c r="L469" s="388"/>
      <c r="M469" s="388"/>
      <c r="N469" s="396"/>
      <c r="O469" s="396"/>
      <c r="P469" s="397"/>
      <c r="Q469" s="409"/>
      <c r="R469" s="409"/>
      <c r="S469" s="409"/>
      <c r="T469" s="417"/>
      <c r="U469" s="417"/>
      <c r="V469" s="417"/>
      <c r="W469" s="417"/>
      <c r="X469" s="417"/>
      <c r="Y469" s="417"/>
      <c r="Z469" s="418"/>
      <c r="AA469" s="417"/>
      <c r="AB469" s="417"/>
      <c r="AC469" s="417"/>
      <c r="AD469" s="417"/>
      <c r="AE469" s="418"/>
      <c r="AF469" s="419"/>
    </row>
    <row r="470" spans="1:32" ht="13.5" thickTop="1">
      <c r="A470" s="303"/>
      <c r="B470" s="335"/>
      <c r="C470" s="396"/>
      <c r="D470" s="388"/>
      <c r="E470" s="388"/>
      <c r="F470" s="388"/>
      <c r="G470" s="388"/>
      <c r="H470" s="388"/>
      <c r="I470" s="396"/>
      <c r="J470" s="396"/>
      <c r="K470" s="388"/>
      <c r="L470" s="388"/>
      <c r="M470" s="388"/>
      <c r="N470" s="396"/>
      <c r="O470" s="396"/>
      <c r="P470" s="397"/>
      <c r="Q470" s="388"/>
      <c r="R470" s="388"/>
      <c r="S470" s="388"/>
      <c r="Z470" s="389"/>
      <c r="AE470" s="389"/>
    </row>
    <row r="471" spans="1:32">
      <c r="A471" s="303"/>
      <c r="B471" s="335"/>
      <c r="C471" s="396"/>
      <c r="D471" s="388"/>
      <c r="E471" s="388"/>
      <c r="F471" s="388"/>
      <c r="G471" s="388"/>
      <c r="H471" s="388"/>
      <c r="I471" s="396"/>
      <c r="J471" s="396"/>
      <c r="K471" s="388"/>
      <c r="L471" s="388"/>
      <c r="M471" s="388"/>
      <c r="N471" s="396"/>
      <c r="O471" s="396"/>
      <c r="P471" s="397"/>
      <c r="Q471" s="388"/>
      <c r="R471" s="388"/>
      <c r="S471" s="388"/>
      <c r="T471" s="394"/>
      <c r="U471" s="394"/>
      <c r="V471" s="394"/>
      <c r="W471" s="394"/>
      <c r="X471" s="394"/>
      <c r="Y471" s="394"/>
      <c r="Z471" s="395"/>
      <c r="AA471" s="394"/>
      <c r="AB471" s="394"/>
      <c r="AC471" s="394"/>
      <c r="AD471" s="394"/>
      <c r="AE471" s="395"/>
    </row>
    <row r="472" spans="1:32">
      <c r="A472" s="303"/>
      <c r="B472" s="335"/>
      <c r="C472" s="396"/>
      <c r="D472" s="388"/>
      <c r="E472" s="388"/>
      <c r="F472" s="388"/>
      <c r="G472" s="388"/>
      <c r="H472" s="388"/>
      <c r="I472" s="396"/>
      <c r="J472" s="396"/>
      <c r="K472" s="388"/>
      <c r="L472" s="388"/>
      <c r="M472" s="388"/>
      <c r="N472" s="396"/>
      <c r="O472" s="396"/>
      <c r="P472" s="397"/>
      <c r="Q472" s="388"/>
      <c r="R472" s="388"/>
      <c r="S472" s="388"/>
      <c r="Z472" s="389"/>
      <c r="AE472" s="389"/>
    </row>
    <row r="473" spans="1:32">
      <c r="A473" s="303"/>
      <c r="B473" s="335"/>
      <c r="C473" s="396"/>
      <c r="D473" s="388"/>
      <c r="E473" s="388"/>
      <c r="F473" s="388"/>
      <c r="G473" s="388"/>
      <c r="H473" s="388"/>
      <c r="I473" s="396"/>
      <c r="J473" s="396"/>
      <c r="K473" s="388"/>
      <c r="L473" s="388"/>
      <c r="M473" s="388"/>
      <c r="N473" s="396"/>
      <c r="O473" s="396"/>
      <c r="P473" s="397"/>
      <c r="Q473" s="388"/>
      <c r="R473" s="388"/>
      <c r="S473" s="388"/>
      <c r="T473" s="394"/>
      <c r="U473" s="394"/>
      <c r="V473" s="394"/>
      <c r="W473" s="394"/>
      <c r="X473" s="421"/>
      <c r="Y473" s="394"/>
      <c r="Z473" s="395"/>
      <c r="AA473" s="394"/>
      <c r="AB473" s="394"/>
      <c r="AC473" s="394"/>
      <c r="AD473" s="394"/>
      <c r="AE473" s="395"/>
    </row>
    <row r="474" spans="1:32">
      <c r="A474" s="303"/>
      <c r="B474" s="335"/>
      <c r="C474" s="396"/>
      <c r="D474" s="388"/>
      <c r="E474" s="388"/>
      <c r="F474" s="388"/>
      <c r="G474" s="388"/>
      <c r="H474" s="388"/>
      <c r="I474" s="396"/>
      <c r="J474" s="396"/>
      <c r="K474" s="388"/>
      <c r="L474" s="388"/>
      <c r="M474" s="388"/>
      <c r="N474" s="396"/>
      <c r="O474" s="396"/>
      <c r="P474" s="397"/>
      <c r="Q474" s="388"/>
      <c r="R474" s="388"/>
      <c r="S474" s="388"/>
      <c r="Z474" s="389"/>
      <c r="AE474" s="389"/>
    </row>
    <row r="475" spans="1:32" ht="13.5" thickBot="1">
      <c r="A475" s="303"/>
      <c r="B475" s="335"/>
      <c r="C475" s="396"/>
      <c r="D475" s="388"/>
      <c r="E475" s="388"/>
      <c r="F475" s="388"/>
      <c r="G475" s="388"/>
      <c r="H475" s="388"/>
      <c r="I475" s="396"/>
      <c r="J475" s="396"/>
      <c r="K475" s="388"/>
      <c r="L475" s="388"/>
      <c r="M475" s="388"/>
      <c r="N475" s="396"/>
      <c r="O475" s="396"/>
      <c r="P475" s="397"/>
      <c r="Q475" s="388"/>
      <c r="R475" s="388"/>
      <c r="S475" s="388"/>
      <c r="T475" s="394"/>
      <c r="U475" s="394"/>
      <c r="V475" s="394"/>
      <c r="W475" s="394"/>
      <c r="X475" s="394"/>
      <c r="Y475" s="394"/>
      <c r="Z475" s="395"/>
      <c r="AA475" s="394"/>
      <c r="AB475" s="394"/>
      <c r="AC475" s="394"/>
      <c r="AD475" s="394"/>
      <c r="AE475" s="395"/>
    </row>
    <row r="476" spans="1:32" ht="13.5" thickTop="1">
      <c r="A476" s="303"/>
      <c r="B476" s="335"/>
      <c r="C476" s="396"/>
      <c r="D476" s="388"/>
      <c r="E476" s="388"/>
      <c r="F476" s="388"/>
      <c r="G476" s="388"/>
      <c r="H476" s="388"/>
      <c r="I476" s="396"/>
      <c r="J476" s="396"/>
      <c r="K476" s="388"/>
      <c r="L476" s="388"/>
      <c r="M476" s="388"/>
      <c r="N476" s="396"/>
      <c r="O476" s="396"/>
      <c r="P476" s="397"/>
      <c r="Q476" s="402"/>
      <c r="R476" s="402"/>
      <c r="S476" s="402"/>
      <c r="T476" s="415"/>
      <c r="U476" s="415"/>
      <c r="V476" s="415"/>
      <c r="W476" s="415"/>
      <c r="X476" s="415"/>
      <c r="Y476" s="415"/>
      <c r="Z476" s="416"/>
      <c r="AA476" s="415"/>
      <c r="AB476" s="415"/>
      <c r="AC476" s="415"/>
      <c r="AD476" s="415"/>
      <c r="AE476" s="416"/>
      <c r="AF476" s="415"/>
    </row>
    <row r="477" spans="1:32" ht="13.5" thickBot="1">
      <c r="A477" s="303"/>
      <c r="B477" s="335"/>
      <c r="C477" s="396"/>
      <c r="D477" s="388"/>
      <c r="E477" s="388"/>
      <c r="F477" s="388"/>
      <c r="G477" s="388"/>
      <c r="H477" s="388"/>
      <c r="I477" s="396"/>
      <c r="J477" s="396"/>
      <c r="K477" s="388"/>
      <c r="L477" s="388"/>
      <c r="M477" s="388"/>
      <c r="N477" s="396"/>
      <c r="O477" s="396"/>
      <c r="P477" s="397"/>
      <c r="Q477" s="409"/>
      <c r="R477" s="409"/>
      <c r="S477" s="409"/>
      <c r="T477" s="417"/>
      <c r="U477" s="417"/>
      <c r="V477" s="417"/>
      <c r="W477" s="417"/>
      <c r="X477" s="417"/>
      <c r="Y477" s="417"/>
      <c r="Z477" s="418"/>
      <c r="AA477" s="417"/>
      <c r="AB477" s="417"/>
      <c r="AC477" s="417"/>
      <c r="AD477" s="417"/>
      <c r="AE477" s="418"/>
      <c r="AF477" s="419"/>
    </row>
    <row r="478" spans="1:32" ht="13.5" thickTop="1">
      <c r="A478" s="303"/>
      <c r="B478" s="335"/>
      <c r="C478" s="396"/>
      <c r="D478" s="388"/>
      <c r="E478" s="388"/>
      <c r="F478" s="388"/>
      <c r="G478" s="388"/>
      <c r="H478" s="388"/>
      <c r="I478" s="396"/>
      <c r="J478" s="396"/>
      <c r="K478" s="388"/>
      <c r="L478" s="388"/>
      <c r="M478" s="388"/>
      <c r="N478" s="396"/>
      <c r="O478" s="396"/>
      <c r="P478" s="397"/>
      <c r="Q478" s="388"/>
      <c r="R478" s="388"/>
      <c r="S478" s="388"/>
      <c r="Z478" s="389"/>
      <c r="AE478" s="389"/>
    </row>
    <row r="479" spans="1:32">
      <c r="A479" s="303"/>
      <c r="B479" s="335"/>
      <c r="C479" s="396"/>
      <c r="D479" s="388"/>
      <c r="E479" s="388"/>
      <c r="F479" s="388"/>
      <c r="G479" s="388"/>
      <c r="H479" s="388"/>
      <c r="I479" s="396"/>
      <c r="J479" s="396"/>
      <c r="K479" s="388"/>
      <c r="L479" s="388"/>
      <c r="M479" s="388"/>
      <c r="N479" s="396"/>
      <c r="O479" s="396"/>
      <c r="P479" s="397"/>
      <c r="Q479" s="388"/>
      <c r="R479" s="388"/>
      <c r="S479" s="388"/>
      <c r="T479" s="394"/>
      <c r="U479" s="394"/>
      <c r="V479" s="394"/>
      <c r="W479" s="394"/>
      <c r="X479" s="421"/>
      <c r="Y479" s="421"/>
      <c r="Z479" s="395"/>
      <c r="AA479" s="394"/>
      <c r="AB479" s="394"/>
      <c r="AC479" s="394"/>
      <c r="AD479" s="394"/>
      <c r="AE479" s="395"/>
    </row>
    <row r="480" spans="1:32">
      <c r="A480" s="303"/>
      <c r="B480" s="335"/>
      <c r="C480" s="396"/>
      <c r="D480" s="388"/>
      <c r="E480" s="388"/>
      <c r="F480" s="388"/>
      <c r="G480" s="388"/>
      <c r="H480" s="388"/>
      <c r="I480" s="396"/>
      <c r="J480" s="396"/>
      <c r="K480" s="388"/>
      <c r="L480" s="388"/>
      <c r="M480" s="388"/>
      <c r="N480" s="396"/>
      <c r="O480" s="396"/>
      <c r="P480" s="397"/>
      <c r="Q480" s="388"/>
      <c r="R480" s="388"/>
      <c r="S480" s="388"/>
      <c r="Z480" s="389"/>
      <c r="AE480" s="389"/>
    </row>
    <row r="481" spans="1:32">
      <c r="A481" s="303"/>
      <c r="B481" s="335"/>
      <c r="C481" s="396"/>
      <c r="D481" s="388"/>
      <c r="E481" s="388"/>
      <c r="F481" s="388"/>
      <c r="G481" s="388"/>
      <c r="H481" s="388"/>
      <c r="I481" s="396"/>
      <c r="J481" s="396"/>
      <c r="K481" s="388"/>
      <c r="L481" s="388"/>
      <c r="M481" s="388"/>
      <c r="N481" s="396"/>
      <c r="O481" s="396"/>
      <c r="P481" s="397"/>
      <c r="Q481" s="388"/>
      <c r="R481" s="388"/>
      <c r="S481" s="388"/>
      <c r="T481" s="394"/>
      <c r="U481" s="394"/>
      <c r="V481" s="394"/>
      <c r="W481" s="394"/>
      <c r="X481" s="394"/>
      <c r="Y481" s="394"/>
      <c r="Z481" s="395"/>
      <c r="AA481" s="394"/>
      <c r="AB481" s="394"/>
      <c r="AC481" s="394"/>
      <c r="AD481" s="394"/>
      <c r="AE481" s="395"/>
    </row>
    <row r="482" spans="1:32">
      <c r="A482" s="303"/>
      <c r="B482" s="335"/>
      <c r="C482" s="396"/>
      <c r="D482" s="388"/>
      <c r="E482" s="388"/>
      <c r="F482" s="388"/>
      <c r="G482" s="388"/>
      <c r="H482" s="388"/>
      <c r="I482" s="396"/>
      <c r="J482" s="396"/>
      <c r="K482" s="388"/>
      <c r="L482" s="388"/>
      <c r="M482" s="388"/>
      <c r="N482" s="396"/>
      <c r="O482" s="396"/>
      <c r="P482" s="397"/>
      <c r="Q482" s="388"/>
      <c r="R482" s="388"/>
      <c r="S482" s="388"/>
      <c r="Z482" s="389"/>
      <c r="AE482" s="389"/>
    </row>
    <row r="483" spans="1:32">
      <c r="A483" s="303"/>
      <c r="B483" s="335"/>
      <c r="C483" s="396"/>
      <c r="D483" s="388"/>
      <c r="E483" s="388"/>
      <c r="F483" s="388"/>
      <c r="G483" s="388"/>
      <c r="H483" s="388"/>
      <c r="I483" s="396"/>
      <c r="J483" s="396"/>
      <c r="K483" s="388"/>
      <c r="L483" s="388"/>
      <c r="M483" s="388"/>
      <c r="N483" s="396"/>
      <c r="O483" s="396"/>
      <c r="P483" s="397"/>
      <c r="Q483" s="388"/>
      <c r="R483" s="388"/>
      <c r="S483" s="388"/>
      <c r="T483" s="394"/>
      <c r="U483" s="394"/>
      <c r="V483" s="394"/>
      <c r="W483" s="394"/>
      <c r="X483" s="421"/>
      <c r="Y483" s="394"/>
      <c r="Z483" s="395"/>
      <c r="AA483" s="394"/>
      <c r="AB483" s="394"/>
      <c r="AC483" s="394"/>
      <c r="AD483" s="394"/>
      <c r="AE483" s="395"/>
    </row>
    <row r="484" spans="1:32">
      <c r="A484" s="303"/>
      <c r="B484" s="335"/>
      <c r="C484" s="396"/>
      <c r="D484" s="388"/>
      <c r="E484" s="388"/>
      <c r="F484" s="388"/>
      <c r="G484" s="388"/>
      <c r="H484" s="388"/>
      <c r="I484" s="396"/>
      <c r="J484" s="396"/>
      <c r="K484" s="388"/>
      <c r="L484" s="388"/>
      <c r="M484" s="388"/>
      <c r="N484" s="396"/>
      <c r="O484" s="396"/>
      <c r="P484" s="397"/>
      <c r="Q484" s="388"/>
      <c r="R484" s="388"/>
      <c r="S484" s="388"/>
      <c r="Z484" s="389"/>
      <c r="AE484" s="389"/>
    </row>
    <row r="485" spans="1:32" ht="13.5" thickBot="1">
      <c r="A485" s="303"/>
      <c r="B485" s="335"/>
      <c r="C485" s="396"/>
      <c r="D485" s="388"/>
      <c r="E485" s="388"/>
      <c r="F485" s="388"/>
      <c r="G485" s="388"/>
      <c r="H485" s="388"/>
      <c r="I485" s="396"/>
      <c r="J485" s="396"/>
      <c r="K485" s="388"/>
      <c r="L485" s="388"/>
      <c r="M485" s="388"/>
      <c r="N485" s="396"/>
      <c r="O485" s="396"/>
      <c r="P485" s="397"/>
      <c r="Q485" s="388"/>
      <c r="R485" s="388"/>
      <c r="S485" s="388"/>
      <c r="T485" s="355"/>
      <c r="U485" s="355"/>
      <c r="V485" s="355"/>
      <c r="W485" s="355"/>
      <c r="X485" s="355"/>
      <c r="Y485" s="355"/>
      <c r="Z485" s="420"/>
      <c r="AA485" s="355"/>
      <c r="AB485" s="355"/>
      <c r="AC485" s="355"/>
      <c r="AD485" s="355"/>
      <c r="AE485" s="420"/>
    </row>
    <row r="486" spans="1:32">
      <c r="A486" s="317"/>
      <c r="B486" s="298"/>
      <c r="C486" s="385"/>
      <c r="D486" s="386"/>
      <c r="E486" s="386"/>
      <c r="F486" s="386"/>
      <c r="G486" s="386"/>
      <c r="H486" s="386"/>
      <c r="I486" s="385"/>
      <c r="J486" s="385"/>
      <c r="K486" s="386"/>
      <c r="L486" s="386"/>
      <c r="M486" s="386"/>
      <c r="N486" s="385"/>
      <c r="O486" s="385"/>
      <c r="P486" s="387"/>
      <c r="Q486" s="388"/>
      <c r="R486" s="388"/>
      <c r="S486" s="388"/>
      <c r="T486" s="388"/>
      <c r="Z486" s="389"/>
      <c r="AE486" s="389"/>
    </row>
    <row r="487" spans="1:32">
      <c r="A487" s="303"/>
      <c r="B487" s="390"/>
      <c r="C487" s="391"/>
      <c r="D487" s="392"/>
      <c r="E487" s="392"/>
      <c r="F487" s="392"/>
      <c r="G487" s="392"/>
      <c r="H487" s="392"/>
      <c r="I487" s="391"/>
      <c r="J487" s="391"/>
      <c r="K487" s="392"/>
      <c r="L487" s="392"/>
      <c r="M487" s="392"/>
      <c r="N487" s="391"/>
      <c r="O487" s="391"/>
      <c r="P487" s="393"/>
      <c r="Q487" s="388"/>
      <c r="R487" s="388"/>
      <c r="S487" s="388"/>
      <c r="T487" s="394"/>
      <c r="U487" s="394"/>
      <c r="V487" s="394"/>
      <c r="W487" s="394"/>
      <c r="X487" s="394"/>
      <c r="Y487" s="394"/>
      <c r="Z487" s="395"/>
      <c r="AA487" s="394"/>
      <c r="AB487" s="394"/>
      <c r="AC487" s="394"/>
      <c r="AD487" s="394"/>
      <c r="AE487" s="395"/>
    </row>
    <row r="488" spans="1:32">
      <c r="A488" s="303"/>
      <c r="B488" s="335"/>
      <c r="C488" s="396"/>
      <c r="D488" s="388"/>
      <c r="E488" s="388"/>
      <c r="F488" s="388"/>
      <c r="G488" s="388"/>
      <c r="H488" s="388"/>
      <c r="I488" s="396"/>
      <c r="J488" s="396"/>
      <c r="K488" s="388"/>
      <c r="L488" s="388"/>
      <c r="M488" s="388"/>
      <c r="N488" s="396"/>
      <c r="O488" s="396"/>
      <c r="P488" s="397"/>
      <c r="Q488" s="388"/>
      <c r="R488" s="388"/>
      <c r="S488" s="388"/>
      <c r="Z488" s="389"/>
      <c r="AE488" s="389"/>
    </row>
    <row r="489" spans="1:32">
      <c r="A489" s="303"/>
      <c r="B489" s="335"/>
      <c r="C489" s="396"/>
      <c r="D489" s="388"/>
      <c r="E489" s="388"/>
      <c r="F489" s="388"/>
      <c r="G489" s="388"/>
      <c r="H489" s="388"/>
      <c r="I489" s="396"/>
      <c r="J489" s="396"/>
      <c r="K489" s="388"/>
      <c r="L489" s="388"/>
      <c r="M489" s="388"/>
      <c r="N489" s="396"/>
      <c r="O489" s="396"/>
      <c r="P489" s="397"/>
      <c r="Q489" s="388"/>
      <c r="R489" s="388"/>
      <c r="S489" s="388"/>
      <c r="T489" s="394"/>
      <c r="U489" s="394"/>
      <c r="V489" s="421"/>
      <c r="W489" s="394"/>
      <c r="X489" s="394"/>
      <c r="Y489" s="394"/>
      <c r="Z489" s="395"/>
      <c r="AA489" s="394"/>
      <c r="AB489" s="394"/>
      <c r="AC489" s="394"/>
      <c r="AD489" s="394"/>
      <c r="AE489" s="395"/>
    </row>
    <row r="490" spans="1:32">
      <c r="A490" s="303"/>
      <c r="B490" s="335"/>
      <c r="C490" s="396"/>
      <c r="D490" s="388"/>
      <c r="E490" s="388"/>
      <c r="F490" s="388"/>
      <c r="G490" s="388"/>
      <c r="H490" s="388"/>
      <c r="I490" s="396"/>
      <c r="J490" s="396"/>
      <c r="K490" s="388"/>
      <c r="L490" s="388"/>
      <c r="M490" s="388"/>
      <c r="N490" s="396"/>
      <c r="O490" s="396"/>
      <c r="P490" s="397"/>
      <c r="Q490" s="388"/>
      <c r="R490" s="388"/>
      <c r="S490" s="388"/>
      <c r="Z490" s="389"/>
      <c r="AE490" s="389"/>
    </row>
    <row r="491" spans="1:32" ht="13.5" thickBot="1">
      <c r="A491" s="303"/>
      <c r="B491" s="335"/>
      <c r="C491" s="396"/>
      <c r="D491" s="388"/>
      <c r="E491" s="388"/>
      <c r="F491" s="388"/>
      <c r="G491" s="388"/>
      <c r="H491" s="388"/>
      <c r="I491" s="396"/>
      <c r="J491" s="396"/>
      <c r="K491" s="388"/>
      <c r="L491" s="388"/>
      <c r="M491" s="388"/>
      <c r="N491" s="396"/>
      <c r="O491" s="396"/>
      <c r="P491" s="397"/>
      <c r="Q491" s="388"/>
      <c r="R491" s="388"/>
      <c r="S491" s="388"/>
      <c r="T491" s="394"/>
      <c r="U491" s="394"/>
      <c r="V491" s="394"/>
      <c r="W491" s="394"/>
      <c r="X491" s="394"/>
      <c r="Y491" s="394"/>
      <c r="Z491" s="395"/>
      <c r="AA491" s="394"/>
      <c r="AB491" s="394"/>
      <c r="AC491" s="394"/>
      <c r="AD491" s="394"/>
      <c r="AE491" s="395"/>
    </row>
    <row r="492" spans="1:32" ht="13.5" thickTop="1">
      <c r="A492" s="303"/>
      <c r="B492" s="422"/>
      <c r="C492" s="423"/>
      <c r="D492" s="424"/>
      <c r="E492" s="424"/>
      <c r="F492" s="424"/>
      <c r="G492" s="424"/>
      <c r="H492" s="424"/>
      <c r="I492" s="423"/>
      <c r="J492" s="423"/>
      <c r="K492" s="424"/>
      <c r="L492" s="424"/>
      <c r="M492" s="424"/>
      <c r="N492" s="423"/>
      <c r="O492" s="423"/>
      <c r="P492" s="425"/>
      <c r="Q492" s="402"/>
      <c r="R492" s="402"/>
      <c r="S492" s="402"/>
      <c r="T492" s="415"/>
      <c r="U492" s="415"/>
      <c r="V492" s="415"/>
      <c r="W492" s="415"/>
      <c r="X492" s="415"/>
      <c r="Y492" s="415"/>
      <c r="Z492" s="416"/>
      <c r="AA492" s="415"/>
      <c r="AB492" s="415"/>
      <c r="AC492" s="415"/>
      <c r="AD492" s="415"/>
      <c r="AE492" s="416"/>
      <c r="AF492" s="415"/>
    </row>
    <row r="493" spans="1:32" ht="13.5" thickBot="1">
      <c r="A493" s="303"/>
      <c r="B493" s="422"/>
      <c r="C493" s="423"/>
      <c r="D493" s="424"/>
      <c r="E493" s="424"/>
      <c r="F493" s="424"/>
      <c r="G493" s="424"/>
      <c r="H493" s="424"/>
      <c r="I493" s="423"/>
      <c r="J493" s="423"/>
      <c r="K493" s="424"/>
      <c r="L493" s="424"/>
      <c r="M493" s="424"/>
      <c r="N493" s="423"/>
      <c r="O493" s="423"/>
      <c r="P493" s="425"/>
      <c r="Q493" s="409"/>
      <c r="R493" s="409"/>
      <c r="S493" s="409"/>
      <c r="T493" s="417"/>
      <c r="U493" s="417"/>
      <c r="V493" s="417"/>
      <c r="W493" s="417"/>
      <c r="X493" s="417"/>
      <c r="Y493" s="417"/>
      <c r="Z493" s="418"/>
      <c r="AA493" s="417"/>
      <c r="AB493" s="417"/>
      <c r="AC493" s="417"/>
      <c r="AD493" s="417"/>
      <c r="AE493" s="418"/>
      <c r="AF493" s="419"/>
    </row>
    <row r="494" spans="1:32" ht="13.5" thickTop="1">
      <c r="A494" s="303"/>
      <c r="B494" s="335"/>
      <c r="C494" s="396"/>
      <c r="D494" s="388"/>
      <c r="E494" s="388"/>
      <c r="F494" s="388"/>
      <c r="G494" s="388"/>
      <c r="H494" s="388"/>
      <c r="I494" s="396"/>
      <c r="J494" s="396"/>
      <c r="K494" s="388"/>
      <c r="L494" s="388"/>
      <c r="M494" s="388"/>
      <c r="N494" s="396"/>
      <c r="O494" s="396"/>
      <c r="P494" s="397"/>
      <c r="Q494" s="388"/>
      <c r="R494" s="388"/>
      <c r="S494" s="388"/>
      <c r="Z494" s="389"/>
      <c r="AE494" s="389"/>
    </row>
    <row r="495" spans="1:32">
      <c r="A495" s="303"/>
      <c r="B495" s="335"/>
      <c r="C495" s="396"/>
      <c r="D495" s="388"/>
      <c r="E495" s="388"/>
      <c r="F495" s="388"/>
      <c r="G495" s="388"/>
      <c r="H495" s="388"/>
      <c r="I495" s="396"/>
      <c r="J495" s="396"/>
      <c r="K495" s="388"/>
      <c r="L495" s="388"/>
      <c r="M495" s="388"/>
      <c r="N495" s="396"/>
      <c r="O495" s="396"/>
      <c r="P495" s="397"/>
      <c r="Q495" s="388"/>
      <c r="R495" s="388"/>
      <c r="S495" s="388"/>
      <c r="T495" s="394"/>
      <c r="U495" s="394"/>
      <c r="V495" s="394"/>
      <c r="W495" s="394"/>
      <c r="X495" s="394"/>
      <c r="Y495" s="394"/>
      <c r="Z495" s="395"/>
      <c r="AA495" s="394"/>
      <c r="AB495" s="394"/>
      <c r="AC495" s="394"/>
      <c r="AD495" s="394"/>
      <c r="AE495" s="395"/>
    </row>
    <row r="496" spans="1:32">
      <c r="A496" s="303"/>
      <c r="B496" s="335"/>
      <c r="C496" s="396"/>
      <c r="D496" s="388"/>
      <c r="E496" s="388"/>
      <c r="F496" s="388"/>
      <c r="G496" s="388"/>
      <c r="H496" s="388"/>
      <c r="I496" s="396"/>
      <c r="J496" s="396"/>
      <c r="K496" s="388"/>
      <c r="L496" s="388"/>
      <c r="M496" s="388"/>
      <c r="N496" s="396"/>
      <c r="O496" s="396"/>
      <c r="P496" s="397"/>
      <c r="Q496" s="388"/>
      <c r="R496" s="388"/>
      <c r="S496" s="388"/>
      <c r="Z496" s="389"/>
      <c r="AE496" s="389"/>
    </row>
    <row r="497" spans="1:32">
      <c r="A497" s="303"/>
      <c r="B497" s="335"/>
      <c r="C497" s="396"/>
      <c r="D497" s="388"/>
      <c r="E497" s="388"/>
      <c r="F497" s="388"/>
      <c r="G497" s="388"/>
      <c r="H497" s="388"/>
      <c r="I497" s="396"/>
      <c r="J497" s="396"/>
      <c r="K497" s="388"/>
      <c r="L497" s="388"/>
      <c r="M497" s="388"/>
      <c r="N497" s="396"/>
      <c r="O497" s="396"/>
      <c r="P497" s="397"/>
      <c r="Q497" s="388"/>
      <c r="R497" s="388"/>
      <c r="S497" s="388"/>
      <c r="T497" s="394"/>
      <c r="U497" s="394"/>
      <c r="V497" s="394"/>
      <c r="W497" s="394"/>
      <c r="X497" s="421"/>
      <c r="Y497" s="394"/>
      <c r="Z497" s="395"/>
      <c r="AA497" s="394"/>
      <c r="AB497" s="394"/>
      <c r="AC497" s="421"/>
      <c r="AD497" s="394"/>
      <c r="AE497" s="395"/>
    </row>
    <row r="498" spans="1:32">
      <c r="A498" s="303"/>
      <c r="B498" s="335"/>
      <c r="C498" s="396"/>
      <c r="D498" s="388"/>
      <c r="E498" s="388"/>
      <c r="F498" s="388"/>
      <c r="G498" s="388"/>
      <c r="H498" s="388"/>
      <c r="I498" s="396"/>
      <c r="J498" s="396"/>
      <c r="K498" s="388"/>
      <c r="L498" s="388"/>
      <c r="M498" s="388"/>
      <c r="N498" s="396"/>
      <c r="O498" s="396"/>
      <c r="P498" s="397"/>
      <c r="Q498" s="388"/>
      <c r="R498" s="388"/>
      <c r="S498" s="388"/>
      <c r="Z498" s="389"/>
      <c r="AE498" s="389"/>
    </row>
    <row r="499" spans="1:32" ht="13.5" thickBot="1">
      <c r="A499" s="303"/>
      <c r="B499" s="335"/>
      <c r="C499" s="396"/>
      <c r="D499" s="388"/>
      <c r="E499" s="388"/>
      <c r="F499" s="388"/>
      <c r="G499" s="388"/>
      <c r="H499" s="388"/>
      <c r="I499" s="396"/>
      <c r="J499" s="396"/>
      <c r="K499" s="388"/>
      <c r="L499" s="388"/>
      <c r="M499" s="388"/>
      <c r="N499" s="396"/>
      <c r="O499" s="396"/>
      <c r="P499" s="397"/>
      <c r="Q499" s="388"/>
      <c r="R499" s="388"/>
      <c r="S499" s="388"/>
      <c r="T499" s="394"/>
      <c r="U499" s="394"/>
      <c r="V499" s="394"/>
      <c r="W499" s="394"/>
      <c r="X499" s="394"/>
      <c r="Y499" s="394"/>
      <c r="Z499" s="395"/>
      <c r="AA499" s="394"/>
      <c r="AB499" s="394"/>
      <c r="AC499" s="394"/>
      <c r="AD499" s="394"/>
      <c r="AE499" s="395"/>
    </row>
    <row r="500" spans="1:32" ht="13.5" thickTop="1">
      <c r="A500" s="303"/>
      <c r="B500" s="335"/>
      <c r="C500" s="396"/>
      <c r="D500" s="388"/>
      <c r="E500" s="388"/>
      <c r="F500" s="388"/>
      <c r="G500" s="388"/>
      <c r="H500" s="388"/>
      <c r="I500" s="396"/>
      <c r="J500" s="396"/>
      <c r="K500" s="388"/>
      <c r="L500" s="388"/>
      <c r="M500" s="388"/>
      <c r="N500" s="396"/>
      <c r="O500" s="396"/>
      <c r="P500" s="397"/>
      <c r="Q500" s="402"/>
      <c r="R500" s="402"/>
      <c r="S500" s="402"/>
      <c r="T500" s="415"/>
      <c r="U500" s="415"/>
      <c r="V500" s="415"/>
      <c r="W500" s="415"/>
      <c r="X500" s="415"/>
      <c r="Y500" s="415"/>
      <c r="Z500" s="416"/>
      <c r="AA500" s="415"/>
      <c r="AB500" s="415"/>
      <c r="AC500" s="415"/>
      <c r="AD500" s="415"/>
      <c r="AE500" s="416"/>
      <c r="AF500" s="415"/>
    </row>
    <row r="501" spans="1:32" ht="13.5" thickBot="1">
      <c r="A501" s="303"/>
      <c r="B501" s="335"/>
      <c r="C501" s="396"/>
      <c r="D501" s="388"/>
      <c r="E501" s="388"/>
      <c r="F501" s="388"/>
      <c r="G501" s="388"/>
      <c r="H501" s="388"/>
      <c r="I501" s="396"/>
      <c r="J501" s="396"/>
      <c r="K501" s="388"/>
      <c r="L501" s="388"/>
      <c r="M501" s="388"/>
      <c r="N501" s="396"/>
      <c r="O501" s="396"/>
      <c r="P501" s="397"/>
      <c r="Q501" s="409"/>
      <c r="R501" s="409"/>
      <c r="S501" s="409"/>
      <c r="T501" s="417"/>
      <c r="U501" s="417"/>
      <c r="V501" s="417"/>
      <c r="W501" s="417"/>
      <c r="X501" s="417"/>
      <c r="Y501" s="417"/>
      <c r="Z501" s="418"/>
      <c r="AA501" s="417"/>
      <c r="AB501" s="417"/>
      <c r="AC501" s="417"/>
      <c r="AD501" s="417"/>
      <c r="AE501" s="418"/>
      <c r="AF501" s="419"/>
    </row>
    <row r="502" spans="1:32" ht="13.5" thickTop="1">
      <c r="A502" s="303"/>
      <c r="B502" s="335"/>
      <c r="C502" s="396"/>
      <c r="D502" s="388"/>
      <c r="E502" s="388"/>
      <c r="F502" s="388"/>
      <c r="G502" s="388"/>
      <c r="H502" s="388"/>
      <c r="I502" s="396"/>
      <c r="J502" s="396"/>
      <c r="K502" s="388"/>
      <c r="L502" s="388"/>
      <c r="M502" s="388"/>
      <c r="N502" s="396"/>
      <c r="O502" s="396"/>
      <c r="P502" s="397"/>
      <c r="Q502" s="388"/>
      <c r="R502" s="388"/>
      <c r="S502" s="388"/>
      <c r="Z502" s="389"/>
      <c r="AE502" s="389"/>
    </row>
    <row r="503" spans="1:32">
      <c r="A503" s="303"/>
      <c r="B503" s="335"/>
      <c r="C503" s="396"/>
      <c r="D503" s="388"/>
      <c r="E503" s="388"/>
      <c r="F503" s="388"/>
      <c r="G503" s="388"/>
      <c r="H503" s="388"/>
      <c r="I503" s="396"/>
      <c r="J503" s="396"/>
      <c r="K503" s="388"/>
      <c r="L503" s="388"/>
      <c r="M503" s="388"/>
      <c r="N503" s="396"/>
      <c r="O503" s="396"/>
      <c r="P503" s="397"/>
      <c r="Q503" s="388"/>
      <c r="R503" s="388"/>
      <c r="S503" s="388"/>
      <c r="T503" s="394"/>
      <c r="U503" s="394"/>
      <c r="V503" s="394"/>
      <c r="W503" s="394"/>
      <c r="X503" s="394"/>
      <c r="Y503" s="394"/>
      <c r="Z503" s="395"/>
      <c r="AA503" s="394"/>
      <c r="AB503" s="394"/>
      <c r="AC503" s="394"/>
      <c r="AD503" s="394"/>
      <c r="AE503" s="395"/>
    </row>
    <row r="504" spans="1:32">
      <c r="A504" s="303"/>
      <c r="B504" s="335"/>
      <c r="C504" s="396"/>
      <c r="D504" s="388"/>
      <c r="E504" s="388"/>
      <c r="F504" s="388"/>
      <c r="G504" s="388"/>
      <c r="H504" s="388"/>
      <c r="I504" s="396"/>
      <c r="J504" s="396"/>
      <c r="K504" s="388"/>
      <c r="L504" s="388"/>
      <c r="M504" s="388"/>
      <c r="N504" s="396"/>
      <c r="O504" s="396"/>
      <c r="P504" s="397"/>
      <c r="Q504" s="388"/>
      <c r="R504" s="388"/>
      <c r="S504" s="388"/>
      <c r="Z504" s="389"/>
      <c r="AE504" s="389"/>
    </row>
    <row r="505" spans="1:32">
      <c r="A505" s="303"/>
      <c r="B505" s="335"/>
      <c r="C505" s="396"/>
      <c r="D505" s="388"/>
      <c r="E505" s="388"/>
      <c r="F505" s="388"/>
      <c r="G505" s="388"/>
      <c r="H505" s="388"/>
      <c r="I505" s="396"/>
      <c r="J505" s="396"/>
      <c r="K505" s="388"/>
      <c r="L505" s="388"/>
      <c r="M505" s="388"/>
      <c r="N505" s="396"/>
      <c r="O505" s="396"/>
      <c r="P505" s="397"/>
      <c r="Q505" s="388"/>
      <c r="R505" s="388"/>
      <c r="S505" s="388"/>
      <c r="T505" s="394"/>
      <c r="U505" s="394"/>
      <c r="V505" s="421"/>
      <c r="W505" s="394"/>
      <c r="X505" s="394"/>
      <c r="Y505" s="394"/>
      <c r="Z505" s="395"/>
      <c r="AA505" s="421"/>
      <c r="AB505" s="394"/>
      <c r="AC505" s="394"/>
      <c r="AD505" s="394"/>
      <c r="AE505" s="395"/>
    </row>
    <row r="506" spans="1:32">
      <c r="A506" s="303"/>
      <c r="B506" s="335"/>
      <c r="C506" s="396"/>
      <c r="D506" s="388"/>
      <c r="E506" s="388"/>
      <c r="F506" s="388"/>
      <c r="G506" s="388"/>
      <c r="H506" s="388"/>
      <c r="I506" s="396"/>
      <c r="J506" s="396"/>
      <c r="K506" s="388"/>
      <c r="L506" s="388"/>
      <c r="M506" s="388"/>
      <c r="N506" s="396"/>
      <c r="O506" s="396"/>
      <c r="P506" s="397"/>
      <c r="Q506" s="388"/>
      <c r="R506" s="388"/>
      <c r="S506" s="388"/>
      <c r="Z506" s="389"/>
      <c r="AE506" s="389"/>
    </row>
    <row r="507" spans="1:32" ht="13.5" thickBot="1">
      <c r="A507" s="303"/>
      <c r="B507" s="335"/>
      <c r="C507" s="396"/>
      <c r="D507" s="388"/>
      <c r="E507" s="388"/>
      <c r="F507" s="388"/>
      <c r="G507" s="388"/>
      <c r="H507" s="388"/>
      <c r="I507" s="396"/>
      <c r="J507" s="396"/>
      <c r="K507" s="388"/>
      <c r="L507" s="388"/>
      <c r="M507" s="388"/>
      <c r="N507" s="396"/>
      <c r="O507" s="396"/>
      <c r="P507" s="397"/>
      <c r="Q507" s="388"/>
      <c r="R507" s="388"/>
      <c r="S507" s="388"/>
      <c r="T507" s="394"/>
      <c r="U507" s="394"/>
      <c r="V507" s="394"/>
      <c r="W507" s="394"/>
      <c r="X507" s="394"/>
      <c r="Y507" s="394"/>
      <c r="Z507" s="395"/>
      <c r="AA507" s="394"/>
      <c r="AB507" s="394"/>
      <c r="AC507" s="394"/>
      <c r="AD507" s="394"/>
      <c r="AE507" s="395"/>
    </row>
    <row r="508" spans="1:32" ht="13.5" thickTop="1">
      <c r="A508" s="303"/>
      <c r="B508" s="335"/>
      <c r="C508" s="396"/>
      <c r="D508" s="388"/>
      <c r="E508" s="388"/>
      <c r="F508" s="388"/>
      <c r="G508" s="388"/>
      <c r="H508" s="388"/>
      <c r="I508" s="396"/>
      <c r="J508" s="396"/>
      <c r="K508" s="388"/>
      <c r="L508" s="388"/>
      <c r="M508" s="388"/>
      <c r="N508" s="396"/>
      <c r="O508" s="396"/>
      <c r="P508" s="397"/>
      <c r="Q508" s="402"/>
      <c r="R508" s="402"/>
      <c r="S508" s="402"/>
      <c r="T508" s="415"/>
      <c r="U508" s="415"/>
      <c r="V508" s="415"/>
      <c r="W508" s="415"/>
      <c r="X508" s="415"/>
      <c r="Y508" s="415"/>
      <c r="Z508" s="416"/>
      <c r="AA508" s="415"/>
      <c r="AB508" s="415"/>
      <c r="AC508" s="415"/>
      <c r="AD508" s="415"/>
      <c r="AE508" s="416"/>
      <c r="AF508" s="415"/>
    </row>
    <row r="509" spans="1:32" ht="13.5" thickBot="1">
      <c r="A509" s="303"/>
      <c r="B509" s="335"/>
      <c r="C509" s="396"/>
      <c r="D509" s="388"/>
      <c r="E509" s="388"/>
      <c r="F509" s="388"/>
      <c r="G509" s="388"/>
      <c r="H509" s="388"/>
      <c r="I509" s="396"/>
      <c r="J509" s="396"/>
      <c r="K509" s="388"/>
      <c r="L509" s="388"/>
      <c r="M509" s="388"/>
      <c r="N509" s="396"/>
      <c r="O509" s="396"/>
      <c r="P509" s="397"/>
      <c r="Q509" s="409"/>
      <c r="R509" s="409"/>
      <c r="S509" s="409"/>
      <c r="T509" s="417"/>
      <c r="U509" s="417"/>
      <c r="V509" s="417"/>
      <c r="W509" s="417"/>
      <c r="X509" s="417"/>
      <c r="Y509" s="417"/>
      <c r="Z509" s="418"/>
      <c r="AA509" s="417"/>
      <c r="AB509" s="417"/>
      <c r="AC509" s="417"/>
      <c r="AD509" s="417"/>
      <c r="AE509" s="418"/>
      <c r="AF509" s="419"/>
    </row>
    <row r="510" spans="1:32" ht="13.5" thickTop="1">
      <c r="A510" s="303"/>
      <c r="B510" s="335"/>
      <c r="C510" s="396"/>
      <c r="D510" s="388"/>
      <c r="E510" s="388"/>
      <c r="F510" s="388"/>
      <c r="G510" s="388"/>
      <c r="H510" s="388"/>
      <c r="I510" s="396"/>
      <c r="J510" s="396"/>
      <c r="K510" s="388"/>
      <c r="L510" s="388"/>
      <c r="M510" s="388"/>
      <c r="N510" s="396"/>
      <c r="O510" s="396"/>
      <c r="P510" s="397"/>
      <c r="Q510" s="388"/>
      <c r="R510" s="388"/>
      <c r="S510" s="388"/>
      <c r="Z510" s="389"/>
      <c r="AE510" s="389"/>
    </row>
    <row r="511" spans="1:32">
      <c r="A511" s="303"/>
      <c r="B511" s="335"/>
      <c r="C511" s="396"/>
      <c r="D511" s="388"/>
      <c r="E511" s="388"/>
      <c r="F511" s="388"/>
      <c r="G511" s="388"/>
      <c r="H511" s="388"/>
      <c r="I511" s="396"/>
      <c r="J511" s="396"/>
      <c r="K511" s="388"/>
      <c r="L511" s="388"/>
      <c r="M511" s="388"/>
      <c r="N511" s="396"/>
      <c r="O511" s="396"/>
      <c r="P511" s="397"/>
      <c r="Q511" s="388"/>
      <c r="R511" s="388"/>
      <c r="S511" s="388"/>
      <c r="T511" s="394"/>
      <c r="U511" s="394"/>
      <c r="V511" s="421"/>
      <c r="W511" s="394"/>
      <c r="X511" s="394"/>
      <c r="Y511" s="394"/>
      <c r="Z511" s="395"/>
      <c r="AA511" s="421"/>
      <c r="AB511" s="394"/>
      <c r="AC511" s="394"/>
      <c r="AD511" s="394"/>
      <c r="AE511" s="395"/>
    </row>
    <row r="512" spans="1:32">
      <c r="A512" s="303"/>
      <c r="B512" s="335"/>
      <c r="C512" s="396"/>
      <c r="D512" s="388"/>
      <c r="E512" s="388"/>
      <c r="F512" s="388"/>
      <c r="G512" s="388"/>
      <c r="H512" s="388"/>
      <c r="I512" s="396"/>
      <c r="J512" s="396"/>
      <c r="K512" s="388"/>
      <c r="L512" s="388"/>
      <c r="M512" s="388"/>
      <c r="N512" s="396"/>
      <c r="O512" s="396"/>
      <c r="P512" s="397"/>
      <c r="Q512" s="388"/>
      <c r="R512" s="388"/>
      <c r="S512" s="388"/>
      <c r="Z512" s="389"/>
      <c r="AE512" s="389"/>
    </row>
    <row r="513" spans="1:31">
      <c r="A513" s="303"/>
      <c r="B513" s="335"/>
      <c r="C513" s="396"/>
      <c r="D513" s="388"/>
      <c r="E513" s="388"/>
      <c r="F513" s="388"/>
      <c r="G513" s="388"/>
      <c r="H513" s="388"/>
      <c r="I513" s="396"/>
      <c r="J513" s="396"/>
      <c r="K513" s="388"/>
      <c r="L513" s="388"/>
      <c r="M513" s="388"/>
      <c r="N513" s="396"/>
      <c r="O513" s="396"/>
      <c r="P513" s="397"/>
      <c r="Q513" s="388"/>
      <c r="R513" s="388"/>
      <c r="S513" s="388"/>
      <c r="T513" s="394"/>
      <c r="U513" s="394"/>
      <c r="V513" s="394"/>
      <c r="W513" s="394"/>
      <c r="X513" s="394"/>
      <c r="Y513" s="394"/>
      <c r="Z513" s="395"/>
      <c r="AA513" s="394"/>
      <c r="AB513" s="394"/>
      <c r="AC513" s="394"/>
      <c r="AD513" s="394"/>
      <c r="AE513" s="395"/>
    </row>
    <row r="514" spans="1:31">
      <c r="A514" s="303"/>
      <c r="B514" s="335"/>
      <c r="C514" s="396"/>
      <c r="D514" s="388"/>
      <c r="E514" s="388"/>
      <c r="F514" s="388"/>
      <c r="G514" s="388"/>
      <c r="H514" s="388"/>
      <c r="I514" s="396"/>
      <c r="J514" s="396"/>
      <c r="K514" s="388"/>
      <c r="L514" s="388"/>
      <c r="M514" s="388"/>
      <c r="N514" s="396"/>
      <c r="O514" s="396"/>
      <c r="P514" s="397"/>
      <c r="Q514" s="388"/>
      <c r="R514" s="388"/>
      <c r="S514" s="388"/>
      <c r="Z514" s="389"/>
      <c r="AE514" s="389"/>
    </row>
    <row r="515" spans="1:31">
      <c r="A515" s="303"/>
      <c r="B515" s="335"/>
      <c r="C515" s="396"/>
      <c r="D515" s="388"/>
      <c r="E515" s="388"/>
      <c r="F515" s="388"/>
      <c r="G515" s="388"/>
      <c r="H515" s="388"/>
      <c r="I515" s="396"/>
      <c r="J515" s="396"/>
      <c r="K515" s="388"/>
      <c r="L515" s="388"/>
      <c r="M515" s="388"/>
      <c r="N515" s="396"/>
      <c r="O515" s="396"/>
      <c r="P515" s="397"/>
      <c r="Q515" s="388"/>
      <c r="R515" s="388"/>
      <c r="S515" s="388"/>
      <c r="T515" s="394"/>
      <c r="U515" s="394"/>
      <c r="V515" s="394"/>
      <c r="W515" s="394"/>
      <c r="X515" s="394"/>
      <c r="Y515" s="394"/>
      <c r="Z515" s="395"/>
      <c r="AA515" s="421"/>
      <c r="AB515" s="394"/>
      <c r="AC515" s="394"/>
      <c r="AD515" s="394"/>
      <c r="AE515" s="395"/>
    </row>
    <row r="516" spans="1:31">
      <c r="A516" s="303"/>
      <c r="B516" s="335"/>
      <c r="C516" s="396"/>
      <c r="D516" s="388"/>
      <c r="E516" s="388"/>
      <c r="F516" s="388"/>
      <c r="G516" s="388"/>
      <c r="H516" s="388"/>
      <c r="I516" s="396"/>
      <c r="J516" s="396"/>
      <c r="K516" s="388"/>
      <c r="L516" s="388"/>
      <c r="M516" s="388"/>
      <c r="N516" s="396"/>
      <c r="O516" s="396"/>
      <c r="P516" s="397"/>
      <c r="Q516" s="388"/>
      <c r="R516" s="388"/>
      <c r="S516" s="388"/>
      <c r="Z516" s="389"/>
      <c r="AE516" s="389"/>
    </row>
    <row r="517" spans="1:31" ht="13.5" thickBot="1">
      <c r="A517" s="303"/>
      <c r="B517" s="335"/>
      <c r="C517" s="396"/>
      <c r="D517" s="388"/>
      <c r="E517" s="388"/>
      <c r="F517" s="388"/>
      <c r="G517" s="388"/>
      <c r="H517" s="388"/>
      <c r="I517" s="396"/>
      <c r="J517" s="396"/>
      <c r="K517" s="388"/>
      <c r="L517" s="388"/>
      <c r="M517" s="388"/>
      <c r="N517" s="396"/>
      <c r="O517" s="396"/>
      <c r="P517" s="397"/>
      <c r="Q517" s="388"/>
      <c r="R517" s="388"/>
      <c r="S517" s="388"/>
      <c r="T517" s="355"/>
      <c r="U517" s="355"/>
      <c r="V517" s="355"/>
      <c r="W517" s="355"/>
      <c r="X517" s="355"/>
      <c r="Y517" s="355"/>
      <c r="Z517" s="420"/>
      <c r="AA517" s="355"/>
      <c r="AB517" s="355"/>
      <c r="AC517" s="355"/>
      <c r="AD517" s="355"/>
      <c r="AE517" s="420"/>
    </row>
    <row r="518" spans="1:31">
      <c r="A518" s="433"/>
      <c r="B518" s="434"/>
      <c r="C518" s="385"/>
      <c r="D518" s="386"/>
      <c r="E518" s="386"/>
      <c r="F518" s="386"/>
      <c r="G518" s="386"/>
      <c r="H518" s="386"/>
      <c r="I518" s="385"/>
      <c r="J518" s="385"/>
      <c r="K518" s="386"/>
      <c r="L518" s="386"/>
      <c r="M518" s="386"/>
      <c r="N518" s="385"/>
      <c r="O518" s="385"/>
      <c r="P518" s="387"/>
      <c r="Q518" s="388"/>
      <c r="R518" s="388"/>
      <c r="S518" s="388"/>
      <c r="T518" s="388"/>
      <c r="Z518" s="389"/>
      <c r="AE518" s="389"/>
    </row>
    <row r="519" spans="1:31">
      <c r="A519" s="369"/>
      <c r="B519" s="368"/>
      <c r="C519" s="435"/>
      <c r="D519" s="436"/>
      <c r="E519" s="436"/>
      <c r="F519" s="436"/>
      <c r="G519" s="436"/>
      <c r="H519" s="436"/>
      <c r="I519" s="435"/>
      <c r="J519" s="435"/>
      <c r="K519" s="436"/>
      <c r="L519" s="436"/>
      <c r="M519" s="436"/>
      <c r="N519" s="435"/>
      <c r="O519" s="435"/>
      <c r="P519" s="437"/>
      <c r="Q519" s="388"/>
      <c r="R519" s="388"/>
      <c r="S519" s="388"/>
      <c r="T519" s="394"/>
      <c r="U519" s="394"/>
      <c r="V519" s="394"/>
      <c r="W519" s="394"/>
      <c r="X519" s="394"/>
      <c r="Y519" s="394"/>
      <c r="Z519" s="395"/>
      <c r="AA519" s="394"/>
      <c r="AB519" s="394"/>
      <c r="AC519" s="394"/>
      <c r="AD519" s="394"/>
      <c r="AE519" s="395"/>
    </row>
    <row r="520" spans="1:31">
      <c r="A520" s="433"/>
      <c r="B520" s="434"/>
      <c r="C520" s="396"/>
      <c r="D520" s="388"/>
      <c r="E520" s="388"/>
      <c r="F520" s="388"/>
      <c r="G520" s="388"/>
      <c r="H520" s="388"/>
      <c r="I520" s="396"/>
      <c r="J520" s="396"/>
      <c r="K520" s="388"/>
      <c r="L520" s="388"/>
      <c r="M520" s="388"/>
      <c r="N520" s="396"/>
      <c r="O520" s="396"/>
      <c r="P520" s="397"/>
      <c r="Q520" s="388"/>
      <c r="R520" s="388"/>
      <c r="S520" s="388"/>
      <c r="Z520" s="389"/>
      <c r="AE520" s="389"/>
    </row>
    <row r="521" spans="1:31">
      <c r="A521" s="369"/>
      <c r="B521" s="368"/>
      <c r="C521" s="385"/>
      <c r="D521" s="386"/>
      <c r="E521" s="386"/>
      <c r="F521" s="386"/>
      <c r="G521" s="386"/>
      <c r="H521" s="386"/>
      <c r="I521" s="385"/>
      <c r="J521" s="385"/>
      <c r="K521" s="386"/>
      <c r="L521" s="386"/>
      <c r="M521" s="386"/>
      <c r="N521" s="385"/>
      <c r="O521" s="385"/>
      <c r="P521" s="387"/>
      <c r="Q521" s="388"/>
      <c r="R521" s="388"/>
      <c r="S521" s="388"/>
      <c r="T521" s="394"/>
      <c r="U521" s="394"/>
      <c r="V521" s="394"/>
      <c r="W521" s="394"/>
      <c r="X521" s="394"/>
      <c r="Y521" s="394"/>
      <c r="Z521" s="395"/>
      <c r="AA521" s="394"/>
      <c r="AB521" s="394"/>
      <c r="AC521" s="394"/>
      <c r="AD521" s="394"/>
      <c r="AE521" s="395"/>
    </row>
    <row r="522" spans="1:31">
      <c r="A522" s="433"/>
      <c r="B522" s="434"/>
      <c r="C522" s="385"/>
      <c r="D522" s="386"/>
      <c r="E522" s="386"/>
      <c r="F522" s="386"/>
      <c r="G522" s="386"/>
      <c r="H522" s="386"/>
      <c r="I522" s="385"/>
      <c r="J522" s="385"/>
      <c r="K522" s="386"/>
      <c r="L522" s="386"/>
      <c r="M522" s="386"/>
      <c r="N522" s="385"/>
      <c r="O522" s="385"/>
      <c r="P522" s="387"/>
      <c r="Q522" s="388"/>
      <c r="R522" s="388"/>
      <c r="S522" s="388"/>
      <c r="Z522" s="389"/>
      <c r="AE522" s="389"/>
    </row>
    <row r="523" spans="1:31">
      <c r="A523" s="369"/>
      <c r="B523" s="368"/>
      <c r="C523" s="385"/>
      <c r="D523" s="386"/>
      <c r="E523" s="386"/>
      <c r="F523" s="386"/>
      <c r="G523" s="386"/>
      <c r="H523" s="386"/>
      <c r="I523" s="385"/>
      <c r="J523" s="385"/>
      <c r="K523" s="386"/>
      <c r="L523" s="386"/>
      <c r="M523" s="386"/>
      <c r="N523" s="385"/>
      <c r="O523" s="385"/>
      <c r="P523" s="387"/>
      <c r="Q523" s="388"/>
      <c r="R523" s="388"/>
      <c r="S523" s="388"/>
      <c r="T523" s="394"/>
      <c r="U523" s="394"/>
      <c r="V523" s="394"/>
      <c r="W523" s="394"/>
      <c r="X523" s="394"/>
      <c r="Y523" s="394"/>
      <c r="Z523" s="395"/>
      <c r="AA523" s="394"/>
      <c r="AB523" s="394"/>
      <c r="AC523" s="394"/>
      <c r="AD523" s="394"/>
      <c r="AE523" s="395"/>
    </row>
    <row r="524" spans="1:31">
      <c r="A524" s="433"/>
      <c r="B524" s="434"/>
      <c r="C524" s="438"/>
      <c r="D524" s="439"/>
      <c r="E524" s="439"/>
      <c r="F524" s="439"/>
      <c r="G524" s="439"/>
      <c r="H524" s="439"/>
      <c r="I524" s="438"/>
      <c r="J524" s="438"/>
      <c r="K524" s="439"/>
      <c r="L524" s="439"/>
      <c r="M524" s="439"/>
      <c r="N524" s="438"/>
      <c r="O524" s="438"/>
      <c r="P524" s="440"/>
      <c r="Q524" s="388"/>
      <c r="R524" s="388"/>
      <c r="S524" s="388"/>
      <c r="Z524" s="389"/>
      <c r="AE524" s="389"/>
    </row>
    <row r="525" spans="1:31">
      <c r="A525" s="369"/>
      <c r="B525" s="368"/>
      <c r="C525" s="438"/>
      <c r="D525" s="439"/>
      <c r="E525" s="439"/>
      <c r="F525" s="439"/>
      <c r="G525" s="439"/>
      <c r="H525" s="439"/>
      <c r="I525" s="438"/>
      <c r="J525" s="438"/>
      <c r="K525" s="439"/>
      <c r="L525" s="439"/>
      <c r="M525" s="439"/>
      <c r="N525" s="438"/>
      <c r="O525" s="438"/>
      <c r="P525" s="440"/>
      <c r="Q525" s="388"/>
      <c r="R525" s="388"/>
      <c r="S525" s="388"/>
      <c r="T525" s="394"/>
      <c r="U525" s="394"/>
      <c r="V525" s="394"/>
      <c r="W525" s="394"/>
      <c r="X525" s="394"/>
      <c r="Y525" s="394"/>
      <c r="Z525" s="395"/>
      <c r="AA525" s="394"/>
      <c r="AB525" s="394"/>
      <c r="AC525" s="394"/>
      <c r="AD525" s="394"/>
      <c r="AE525" s="395"/>
    </row>
    <row r="526" spans="1:31">
      <c r="A526" s="441"/>
      <c r="B526" s="434"/>
      <c r="C526" s="385"/>
      <c r="D526" s="386"/>
      <c r="E526" s="386"/>
      <c r="F526" s="386"/>
      <c r="G526" s="386"/>
      <c r="H526" s="386"/>
      <c r="I526" s="385"/>
      <c r="J526" s="385"/>
      <c r="K526" s="386"/>
      <c r="L526" s="386"/>
      <c r="M526" s="386"/>
      <c r="N526" s="385"/>
      <c r="O526" s="385"/>
      <c r="P526" s="387"/>
      <c r="Q526" s="388"/>
      <c r="R526" s="388"/>
      <c r="S526" s="388"/>
      <c r="Z526" s="389"/>
      <c r="AE526" s="389"/>
    </row>
    <row r="527" spans="1:31">
      <c r="A527" s="369"/>
      <c r="B527" s="368"/>
      <c r="C527" s="385"/>
      <c r="D527" s="386"/>
      <c r="E527" s="386"/>
      <c r="F527" s="386"/>
      <c r="G527" s="386"/>
      <c r="H527" s="386"/>
      <c r="I527" s="385"/>
      <c r="J527" s="385"/>
      <c r="K527" s="386"/>
      <c r="L527" s="386"/>
      <c r="M527" s="386"/>
      <c r="N527" s="385"/>
      <c r="O527" s="385"/>
      <c r="P527" s="387"/>
      <c r="Q527" s="388"/>
      <c r="R527" s="388"/>
      <c r="S527" s="388"/>
      <c r="T527" s="394"/>
      <c r="U527" s="394"/>
      <c r="V527" s="394"/>
      <c r="W527" s="394"/>
      <c r="X527" s="394"/>
      <c r="Y527" s="394"/>
      <c r="Z527" s="395"/>
      <c r="AA527" s="394"/>
      <c r="AB527" s="394"/>
      <c r="AC527" s="394"/>
      <c r="AD527" s="394"/>
      <c r="AE527" s="395"/>
    </row>
    <row r="528" spans="1:31">
      <c r="A528" s="441"/>
      <c r="B528" s="434"/>
      <c r="C528" s="385"/>
      <c r="D528" s="386"/>
      <c r="E528" s="386"/>
      <c r="F528" s="386"/>
      <c r="G528" s="386"/>
      <c r="H528" s="386"/>
      <c r="I528" s="385"/>
      <c r="J528" s="385"/>
      <c r="K528" s="386"/>
      <c r="L528" s="386"/>
      <c r="M528" s="386"/>
      <c r="N528" s="385"/>
      <c r="O528" s="385"/>
      <c r="P528" s="387"/>
      <c r="Q528" s="388"/>
      <c r="R528" s="388"/>
      <c r="S528" s="388"/>
      <c r="Z528" s="389"/>
      <c r="AE528" s="389"/>
    </row>
    <row r="529" spans="1:31">
      <c r="A529" s="369"/>
      <c r="B529" s="368"/>
      <c r="C529" s="385"/>
      <c r="D529" s="386"/>
      <c r="E529" s="386"/>
      <c r="F529" s="386"/>
      <c r="G529" s="386"/>
      <c r="H529" s="386"/>
      <c r="I529" s="385"/>
      <c r="J529" s="385"/>
      <c r="K529" s="386"/>
      <c r="L529" s="386"/>
      <c r="M529" s="386"/>
      <c r="N529" s="385"/>
      <c r="O529" s="385"/>
      <c r="P529" s="387"/>
      <c r="Q529" s="388"/>
      <c r="R529" s="388"/>
      <c r="S529" s="388"/>
      <c r="T529" s="394"/>
      <c r="U529" s="394"/>
      <c r="V529" s="394"/>
      <c r="W529" s="394"/>
      <c r="X529" s="394"/>
      <c r="Y529" s="394"/>
      <c r="Z529" s="395"/>
      <c r="AA529" s="394"/>
      <c r="AB529" s="394"/>
      <c r="AC529" s="394"/>
      <c r="AD529" s="394"/>
      <c r="AE529" s="395"/>
    </row>
    <row r="530" spans="1:31">
      <c r="A530" s="441"/>
      <c r="B530" s="434"/>
      <c r="C530" s="385"/>
      <c r="D530" s="386"/>
      <c r="E530" s="386"/>
      <c r="F530" s="386"/>
      <c r="G530" s="386"/>
      <c r="H530" s="386"/>
      <c r="I530" s="385"/>
      <c r="J530" s="385"/>
      <c r="K530" s="386"/>
      <c r="L530" s="386"/>
      <c r="M530" s="386"/>
      <c r="N530" s="385"/>
      <c r="O530" s="385"/>
      <c r="P530" s="387"/>
      <c r="Q530" s="388"/>
      <c r="R530" s="388"/>
      <c r="S530" s="388"/>
      <c r="Z530" s="389"/>
      <c r="AE530" s="389"/>
    </row>
    <row r="531" spans="1:31">
      <c r="A531" s="369"/>
      <c r="B531" s="368"/>
      <c r="C531" s="385"/>
      <c r="D531" s="386"/>
      <c r="E531" s="386"/>
      <c r="F531" s="386"/>
      <c r="G531" s="386"/>
      <c r="H531" s="386"/>
      <c r="I531" s="385"/>
      <c r="J531" s="385"/>
      <c r="K531" s="386"/>
      <c r="L531" s="386"/>
      <c r="M531" s="386"/>
      <c r="N531" s="385"/>
      <c r="O531" s="385"/>
      <c r="P531" s="387"/>
      <c r="Q531" s="388"/>
      <c r="R531" s="388"/>
      <c r="S531" s="388"/>
      <c r="T531" s="394"/>
      <c r="U531" s="394"/>
      <c r="V531" s="394"/>
      <c r="W531" s="394"/>
      <c r="X531" s="394"/>
      <c r="Y531" s="394"/>
      <c r="Z531" s="395"/>
      <c r="AA531" s="394"/>
      <c r="AB531" s="394"/>
      <c r="AC531" s="394"/>
      <c r="AD531" s="394"/>
      <c r="AE531" s="395"/>
    </row>
    <row r="532" spans="1:31">
      <c r="A532" s="441"/>
      <c r="B532" s="434"/>
      <c r="C532" s="385"/>
      <c r="D532" s="386"/>
      <c r="E532" s="386"/>
      <c r="F532" s="386"/>
      <c r="G532" s="386"/>
      <c r="H532" s="386"/>
      <c r="I532" s="385"/>
      <c r="J532" s="385"/>
      <c r="K532" s="386"/>
      <c r="L532" s="386"/>
      <c r="M532" s="386"/>
      <c r="N532" s="385"/>
      <c r="O532" s="385"/>
      <c r="P532" s="387"/>
      <c r="Q532" s="388"/>
      <c r="R532" s="388"/>
      <c r="S532" s="388"/>
      <c r="Z532" s="389"/>
      <c r="AE532" s="389"/>
    </row>
    <row r="533" spans="1:31">
      <c r="A533" s="369"/>
      <c r="B533" s="368"/>
      <c r="C533" s="385"/>
      <c r="D533" s="386"/>
      <c r="E533" s="386"/>
      <c r="F533" s="386"/>
      <c r="G533" s="386"/>
      <c r="H533" s="386"/>
      <c r="I533" s="385"/>
      <c r="J533" s="385"/>
      <c r="K533" s="386"/>
      <c r="L533" s="386"/>
      <c r="M533" s="386"/>
      <c r="N533" s="385"/>
      <c r="O533" s="385"/>
      <c r="P533" s="387"/>
      <c r="Q533" s="388"/>
      <c r="R533" s="388"/>
      <c r="S533" s="388"/>
      <c r="T533" s="394"/>
      <c r="U533" s="394"/>
      <c r="V533" s="394"/>
      <c r="W533" s="394"/>
      <c r="X533" s="394"/>
      <c r="Y533" s="394"/>
      <c r="Z533" s="395"/>
      <c r="AA533" s="394"/>
      <c r="AB533" s="394"/>
      <c r="AC533" s="394"/>
      <c r="AD533" s="394"/>
      <c r="AE533" s="395"/>
    </row>
    <row r="534" spans="1:31">
      <c r="A534" s="441"/>
      <c r="B534" s="434"/>
      <c r="C534" s="385"/>
      <c r="D534" s="386"/>
      <c r="E534" s="386"/>
      <c r="F534" s="386"/>
      <c r="G534" s="386"/>
      <c r="H534" s="386"/>
      <c r="I534" s="385"/>
      <c r="J534" s="385"/>
      <c r="K534" s="386"/>
      <c r="L534" s="386"/>
      <c r="M534" s="386"/>
      <c r="N534" s="385"/>
      <c r="O534" s="385"/>
      <c r="P534" s="387"/>
      <c r="Q534" s="388"/>
      <c r="R534" s="388"/>
      <c r="S534" s="388"/>
      <c r="Z534" s="389"/>
      <c r="AE534" s="389"/>
    </row>
    <row r="535" spans="1:31">
      <c r="A535" s="369"/>
      <c r="B535" s="368"/>
      <c r="C535" s="385"/>
      <c r="D535" s="386"/>
      <c r="E535" s="386"/>
      <c r="F535" s="386"/>
      <c r="G535" s="386"/>
      <c r="H535" s="386"/>
      <c r="I535" s="385"/>
      <c r="J535" s="385"/>
      <c r="K535" s="386"/>
      <c r="L535" s="386"/>
      <c r="M535" s="386"/>
      <c r="N535" s="385"/>
      <c r="O535" s="385"/>
      <c r="P535" s="387"/>
      <c r="Q535" s="388"/>
      <c r="R535" s="388"/>
      <c r="S535" s="388"/>
      <c r="T535" s="394"/>
      <c r="U535" s="394"/>
      <c r="V535" s="394"/>
      <c r="W535" s="394"/>
      <c r="X535" s="394"/>
      <c r="Y535" s="394"/>
      <c r="Z535" s="395"/>
      <c r="AA535" s="394"/>
      <c r="AB535" s="394"/>
      <c r="AC535" s="394"/>
      <c r="AD535" s="394"/>
      <c r="AE535" s="395"/>
    </row>
    <row r="536" spans="1:31">
      <c r="A536" s="441"/>
      <c r="B536" s="434"/>
      <c r="C536" s="385"/>
      <c r="D536" s="386"/>
      <c r="E536" s="386"/>
      <c r="F536" s="386"/>
      <c r="G536" s="386"/>
      <c r="H536" s="386"/>
      <c r="I536" s="385"/>
      <c r="J536" s="385"/>
      <c r="K536" s="386"/>
      <c r="L536" s="386"/>
      <c r="M536" s="386"/>
      <c r="N536" s="385"/>
      <c r="O536" s="385"/>
      <c r="P536" s="387"/>
      <c r="Q536" s="388"/>
      <c r="R536" s="388"/>
      <c r="S536" s="388"/>
      <c r="Z536" s="389"/>
      <c r="AE536" s="389"/>
    </row>
    <row r="537" spans="1:31">
      <c r="A537" s="369"/>
      <c r="B537" s="368"/>
      <c r="C537" s="385"/>
      <c r="D537" s="386"/>
      <c r="E537" s="386"/>
      <c r="F537" s="386"/>
      <c r="G537" s="386"/>
      <c r="H537" s="386"/>
      <c r="I537" s="385"/>
      <c r="J537" s="385"/>
      <c r="K537" s="386"/>
      <c r="L537" s="386"/>
      <c r="M537" s="386"/>
      <c r="N537" s="385"/>
      <c r="O537" s="385"/>
      <c r="P537" s="387"/>
      <c r="Q537" s="388"/>
      <c r="R537" s="388"/>
      <c r="S537" s="388"/>
      <c r="T537" s="394"/>
      <c r="U537" s="394"/>
      <c r="V537" s="394"/>
      <c r="W537" s="394"/>
      <c r="X537" s="394"/>
      <c r="Y537" s="394"/>
      <c r="Z537" s="395"/>
      <c r="AA537" s="394"/>
      <c r="AB537" s="394"/>
      <c r="AC537" s="394"/>
      <c r="AD537" s="394"/>
      <c r="AE537" s="395"/>
    </row>
    <row r="538" spans="1:31">
      <c r="A538" s="441"/>
      <c r="B538" s="434"/>
      <c r="C538" s="385"/>
      <c r="D538" s="386"/>
      <c r="E538" s="386"/>
      <c r="F538" s="386"/>
      <c r="G538" s="386"/>
      <c r="H538" s="386"/>
      <c r="I538" s="385"/>
      <c r="J538" s="385"/>
      <c r="K538" s="386"/>
      <c r="L538" s="386"/>
      <c r="M538" s="386"/>
      <c r="N538" s="385"/>
      <c r="O538" s="385"/>
      <c r="P538" s="387"/>
      <c r="Q538" s="388"/>
      <c r="R538" s="388"/>
      <c r="S538" s="388"/>
      <c r="Z538" s="389"/>
      <c r="AE538" s="389"/>
    </row>
    <row r="539" spans="1:31">
      <c r="A539" s="369"/>
      <c r="B539" s="368"/>
      <c r="C539" s="385"/>
      <c r="D539" s="386"/>
      <c r="E539" s="386"/>
      <c r="F539" s="386"/>
      <c r="G539" s="386"/>
      <c r="H539" s="386"/>
      <c r="I539" s="385"/>
      <c r="J539" s="385"/>
      <c r="K539" s="386"/>
      <c r="L539" s="386"/>
      <c r="M539" s="386"/>
      <c r="N539" s="385"/>
      <c r="O539" s="385"/>
      <c r="P539" s="387"/>
      <c r="Q539" s="388"/>
      <c r="R539" s="388"/>
      <c r="S539" s="388"/>
      <c r="T539" s="394"/>
      <c r="U539" s="394"/>
      <c r="V539" s="394"/>
      <c r="W539" s="394"/>
      <c r="X539" s="394"/>
      <c r="Y539" s="394"/>
      <c r="Z539" s="395"/>
      <c r="AA539" s="394"/>
      <c r="AB539" s="394"/>
      <c r="AC539" s="394"/>
      <c r="AD539" s="394"/>
      <c r="AE539" s="395"/>
    </row>
    <row r="540" spans="1:31">
      <c r="A540" s="441"/>
      <c r="B540" s="434"/>
      <c r="C540" s="385"/>
      <c r="D540" s="386"/>
      <c r="E540" s="386"/>
      <c r="F540" s="386"/>
      <c r="G540" s="386"/>
      <c r="H540" s="386"/>
      <c r="I540" s="385"/>
      <c r="J540" s="385"/>
      <c r="K540" s="386"/>
      <c r="L540" s="386"/>
      <c r="M540" s="386"/>
      <c r="N540" s="385"/>
      <c r="O540" s="385"/>
      <c r="P540" s="387"/>
      <c r="Q540" s="388"/>
      <c r="R540" s="388"/>
      <c r="S540" s="388"/>
      <c r="Z540" s="389"/>
      <c r="AE540" s="389"/>
    </row>
    <row r="541" spans="1:31">
      <c r="A541" s="369"/>
      <c r="B541" s="368"/>
      <c r="C541" s="385"/>
      <c r="D541" s="386"/>
      <c r="E541" s="386"/>
      <c r="F541" s="386"/>
      <c r="G541" s="386"/>
      <c r="H541" s="386"/>
      <c r="I541" s="385"/>
      <c r="J541" s="385"/>
      <c r="K541" s="386"/>
      <c r="L541" s="386"/>
      <c r="M541" s="386"/>
      <c r="N541" s="385"/>
      <c r="O541" s="385"/>
      <c r="P541" s="387"/>
      <c r="Q541" s="388"/>
      <c r="R541" s="388"/>
      <c r="S541" s="388"/>
      <c r="T541" s="394"/>
      <c r="U541" s="394"/>
      <c r="V541" s="394"/>
      <c r="W541" s="394"/>
      <c r="X541" s="394"/>
      <c r="Y541" s="394"/>
      <c r="Z541" s="395"/>
      <c r="AA541" s="394"/>
      <c r="AB541" s="394"/>
      <c r="AC541" s="394"/>
      <c r="AD541" s="394"/>
      <c r="AE541" s="395"/>
    </row>
    <row r="542" spans="1:31">
      <c r="A542" s="441"/>
      <c r="B542" s="434"/>
      <c r="C542" s="385"/>
      <c r="D542" s="386"/>
      <c r="E542" s="386"/>
      <c r="F542" s="386"/>
      <c r="G542" s="386"/>
      <c r="H542" s="386"/>
      <c r="I542" s="385"/>
      <c r="J542" s="385"/>
      <c r="K542" s="386"/>
      <c r="L542" s="386"/>
      <c r="M542" s="386"/>
      <c r="N542" s="385"/>
      <c r="O542" s="385"/>
      <c r="P542" s="387"/>
      <c r="Q542" s="388"/>
      <c r="R542" s="388"/>
      <c r="S542" s="388"/>
      <c r="Z542" s="389"/>
      <c r="AE542" s="389"/>
    </row>
    <row r="543" spans="1:31">
      <c r="A543" s="369"/>
      <c r="B543" s="368"/>
      <c r="C543" s="385"/>
      <c r="D543" s="386"/>
      <c r="E543" s="386"/>
      <c r="F543" s="386"/>
      <c r="G543" s="386"/>
      <c r="H543" s="386"/>
      <c r="I543" s="385"/>
      <c r="J543" s="385"/>
      <c r="K543" s="386"/>
      <c r="L543" s="386"/>
      <c r="M543" s="386"/>
      <c r="N543" s="385"/>
      <c r="O543" s="385"/>
      <c r="P543" s="387"/>
      <c r="Q543" s="388"/>
      <c r="R543" s="388"/>
      <c r="S543" s="388"/>
      <c r="T543" s="394"/>
      <c r="U543" s="394"/>
      <c r="V543" s="394"/>
      <c r="W543" s="394"/>
      <c r="X543" s="394"/>
      <c r="Y543" s="394"/>
      <c r="Z543" s="395"/>
      <c r="AA543" s="394"/>
      <c r="AB543" s="394"/>
      <c r="AC543" s="394"/>
      <c r="AD543" s="394"/>
      <c r="AE543" s="395"/>
    </row>
    <row r="544" spans="1:31">
      <c r="A544" s="441"/>
      <c r="B544" s="434"/>
      <c r="C544" s="385"/>
      <c r="D544" s="386"/>
      <c r="E544" s="386"/>
      <c r="F544" s="386"/>
      <c r="G544" s="386"/>
      <c r="H544" s="386"/>
      <c r="I544" s="385"/>
      <c r="J544" s="385"/>
      <c r="K544" s="386"/>
      <c r="L544" s="386"/>
      <c r="M544" s="386"/>
      <c r="N544" s="385"/>
      <c r="O544" s="385"/>
      <c r="P544" s="387"/>
      <c r="Q544" s="388"/>
      <c r="R544" s="388"/>
      <c r="S544" s="388"/>
      <c r="Z544" s="389"/>
      <c r="AE544" s="389"/>
    </row>
    <row r="545" spans="1:31">
      <c r="A545" s="369"/>
      <c r="B545" s="368"/>
      <c r="C545" s="385"/>
      <c r="D545" s="386"/>
      <c r="E545" s="386"/>
      <c r="F545" s="386"/>
      <c r="G545" s="386"/>
      <c r="H545" s="386"/>
      <c r="I545" s="385"/>
      <c r="J545" s="385"/>
      <c r="K545" s="386"/>
      <c r="L545" s="386"/>
      <c r="M545" s="386"/>
      <c r="N545" s="385"/>
      <c r="O545" s="385"/>
      <c r="P545" s="387"/>
      <c r="Q545" s="388"/>
      <c r="R545" s="388"/>
      <c r="S545" s="388"/>
      <c r="T545" s="394"/>
      <c r="U545" s="394"/>
      <c r="V545" s="394"/>
      <c r="W545" s="394"/>
      <c r="X545" s="394"/>
      <c r="Y545" s="394"/>
      <c r="Z545" s="395"/>
      <c r="AA545" s="394"/>
      <c r="AB545" s="394"/>
      <c r="AC545" s="394"/>
      <c r="AD545" s="394"/>
      <c r="AE545" s="395"/>
    </row>
    <row r="546" spans="1:31">
      <c r="A546" s="441"/>
      <c r="B546" s="434"/>
      <c r="C546" s="385"/>
      <c r="D546" s="386"/>
      <c r="E546" s="386"/>
      <c r="F546" s="386"/>
      <c r="G546" s="386"/>
      <c r="H546" s="386"/>
      <c r="I546" s="385"/>
      <c r="J546" s="385"/>
      <c r="K546" s="386"/>
      <c r="L546" s="386"/>
      <c r="M546" s="386"/>
      <c r="N546" s="385"/>
      <c r="O546" s="385"/>
      <c r="P546" s="387"/>
      <c r="Q546" s="388"/>
      <c r="R546" s="388"/>
      <c r="S546" s="388"/>
      <c r="Z546" s="389"/>
      <c r="AE546" s="389"/>
    </row>
    <row r="547" spans="1:31">
      <c r="A547" s="369"/>
      <c r="B547" s="368"/>
      <c r="C547" s="385"/>
      <c r="D547" s="386"/>
      <c r="E547" s="386"/>
      <c r="F547" s="386"/>
      <c r="G547" s="386"/>
      <c r="H547" s="386"/>
      <c r="I547" s="385"/>
      <c r="J547" s="385"/>
      <c r="K547" s="386"/>
      <c r="L547" s="386"/>
      <c r="M547" s="386"/>
      <c r="N547" s="385"/>
      <c r="O547" s="385"/>
      <c r="P547" s="387"/>
      <c r="Q547" s="388"/>
      <c r="R547" s="388"/>
      <c r="S547" s="388"/>
      <c r="T547" s="394"/>
      <c r="U547" s="394"/>
      <c r="V547" s="394"/>
      <c r="W547" s="394"/>
      <c r="X547" s="394"/>
      <c r="Y547" s="394"/>
      <c r="Z547" s="395"/>
      <c r="AA547" s="394"/>
      <c r="AB547" s="394"/>
      <c r="AC547" s="394"/>
      <c r="AD547" s="394"/>
      <c r="AE547" s="395"/>
    </row>
    <row r="548" spans="1:31">
      <c r="A548" s="441"/>
      <c r="B548" s="434"/>
      <c r="C548" s="385"/>
      <c r="D548" s="386"/>
      <c r="E548" s="386"/>
      <c r="F548" s="386"/>
      <c r="G548" s="386"/>
      <c r="H548" s="386"/>
      <c r="I548" s="385"/>
      <c r="J548" s="385"/>
      <c r="K548" s="386"/>
      <c r="L548" s="386"/>
      <c r="M548" s="386"/>
      <c r="N548" s="385"/>
      <c r="O548" s="385"/>
      <c r="P548" s="387"/>
      <c r="Q548" s="388"/>
      <c r="R548" s="388"/>
      <c r="S548" s="388"/>
      <c r="Z548" s="389"/>
      <c r="AE548" s="389"/>
    </row>
    <row r="549" spans="1:31" ht="13.5" thickBot="1">
      <c r="A549" s="370"/>
      <c r="B549" s="371"/>
      <c r="C549" s="442"/>
      <c r="D549" s="443"/>
      <c r="E549" s="443"/>
      <c r="F549" s="443"/>
      <c r="G549" s="443"/>
      <c r="H549" s="443"/>
      <c r="I549" s="442"/>
      <c r="J549" s="442"/>
      <c r="K549" s="443"/>
      <c r="L549" s="443"/>
      <c r="M549" s="443"/>
      <c r="N549" s="442"/>
      <c r="O549" s="442"/>
      <c r="P549" s="444"/>
      <c r="Q549" s="388"/>
      <c r="R549" s="388"/>
      <c r="S549" s="388"/>
      <c r="T549" s="355"/>
      <c r="U549" s="355"/>
      <c r="V549" s="355"/>
      <c r="W549" s="355"/>
      <c r="X549" s="355"/>
      <c r="Y549" s="355"/>
      <c r="Z549" s="420"/>
      <c r="AA549" s="355"/>
      <c r="AB549" s="355"/>
      <c r="AC549" s="355"/>
      <c r="AD549" s="355"/>
      <c r="AE549" s="42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EC72-41B9-4D42-B1F0-26F495552A81}">
  <dimension ref="A2:AE549"/>
  <sheetViews>
    <sheetView workbookViewId="0">
      <selection sqref="A1:XFD1048576"/>
    </sheetView>
  </sheetViews>
  <sheetFormatPr defaultColWidth="9" defaultRowHeight="12.75"/>
  <cols>
    <col min="1" max="1" width="4.109375" style="290" customWidth="1"/>
    <col min="2" max="2" width="17.6640625" style="290" customWidth="1"/>
    <col min="3" max="8" width="9" style="290" customWidth="1"/>
    <col min="9" max="9" width="10.6640625" style="290" customWidth="1"/>
    <col min="10" max="13" width="8.6640625" style="290" customWidth="1"/>
    <col min="14" max="14" width="10.33203125" style="290" customWidth="1"/>
    <col min="15" max="15" width="7" style="290" customWidth="1"/>
    <col min="16" max="16" width="8.6640625" style="290" customWidth="1"/>
    <col min="17" max="18" width="1.88671875" style="290" customWidth="1"/>
    <col min="19" max="19" width="6.6640625" style="290" customWidth="1"/>
    <col min="20" max="20" width="6.109375" style="290" customWidth="1"/>
    <col min="21" max="21" width="6.77734375" style="290" customWidth="1"/>
    <col min="22" max="23" width="6.44140625" style="290" customWidth="1"/>
    <col min="24" max="24" width="7" style="290" customWidth="1"/>
    <col min="25" max="25" width="6.6640625" style="290" customWidth="1"/>
    <col min="26" max="30" width="5.77734375" style="290" customWidth="1"/>
    <col min="31" max="16384" width="9" style="290"/>
  </cols>
  <sheetData>
    <row r="2" spans="1:30">
      <c r="C2" s="375"/>
    </row>
    <row r="3" spans="1:30">
      <c r="A3" s="317"/>
      <c r="B3" s="299"/>
      <c r="C3" s="298"/>
      <c r="D3" s="299"/>
      <c r="E3" s="299"/>
      <c r="F3" s="299"/>
      <c r="G3" s="299"/>
      <c r="H3" s="299"/>
      <c r="I3" s="299"/>
      <c r="J3" s="299"/>
      <c r="K3" s="299"/>
      <c r="L3" s="299"/>
      <c r="M3" s="299"/>
      <c r="N3" s="299"/>
      <c r="O3" s="299"/>
      <c r="P3" s="300"/>
    </row>
    <row r="4" spans="1:30">
      <c r="A4" s="303"/>
      <c r="B4" s="304"/>
      <c r="C4" s="298"/>
      <c r="D4" s="299"/>
      <c r="E4" s="299"/>
      <c r="F4" s="299"/>
      <c r="G4" s="299"/>
      <c r="H4" s="299"/>
      <c r="I4" s="298"/>
      <c r="J4" s="298"/>
      <c r="K4" s="299"/>
      <c r="L4" s="299"/>
      <c r="M4" s="299"/>
      <c r="N4" s="298"/>
      <c r="O4" s="298"/>
      <c r="P4" s="307"/>
      <c r="S4" s="377"/>
      <c r="T4" s="378"/>
      <c r="U4" s="378"/>
      <c r="V4" s="378"/>
      <c r="W4" s="378"/>
      <c r="X4" s="378"/>
      <c r="Y4" s="379"/>
      <c r="Z4" s="377"/>
      <c r="AA4" s="378"/>
      <c r="AB4" s="378"/>
      <c r="AC4" s="378"/>
      <c r="AD4" s="379"/>
    </row>
    <row r="5" spans="1:30">
      <c r="A5" s="317"/>
      <c r="B5" s="298"/>
      <c r="C5" s="298"/>
      <c r="D5" s="317"/>
      <c r="E5" s="317"/>
      <c r="F5" s="317"/>
      <c r="G5" s="317"/>
      <c r="H5" s="317"/>
      <c r="I5" s="445"/>
      <c r="J5" s="298"/>
      <c r="K5" s="317"/>
      <c r="L5" s="317"/>
      <c r="M5" s="317"/>
      <c r="N5" s="445"/>
      <c r="O5" s="298"/>
      <c r="P5" s="319"/>
      <c r="S5" s="377"/>
      <c r="T5" s="382"/>
      <c r="U5" s="382"/>
      <c r="V5" s="382"/>
      <c r="W5" s="382"/>
      <c r="X5" s="382"/>
      <c r="Y5" s="446"/>
      <c r="Z5" s="377"/>
      <c r="AA5" s="382"/>
      <c r="AB5" s="382"/>
      <c r="AC5" s="382"/>
      <c r="AD5" s="446"/>
    </row>
    <row r="6" spans="1:30">
      <c r="A6" s="317"/>
      <c r="B6" s="298"/>
      <c r="C6" s="327"/>
      <c r="D6" s="328"/>
      <c r="E6" s="328"/>
      <c r="F6" s="328"/>
      <c r="G6" s="328"/>
      <c r="H6" s="328"/>
      <c r="I6" s="327"/>
      <c r="J6" s="327"/>
      <c r="K6" s="328"/>
      <c r="L6" s="328"/>
      <c r="M6" s="328"/>
      <c r="N6" s="327"/>
      <c r="O6" s="327"/>
      <c r="P6" s="329"/>
      <c r="Q6" s="337"/>
      <c r="R6" s="337"/>
      <c r="S6" s="388"/>
      <c r="Y6" s="389"/>
      <c r="AD6" s="389"/>
    </row>
    <row r="7" spans="1:30">
      <c r="A7" s="303"/>
      <c r="B7" s="335"/>
      <c r="C7" s="336"/>
      <c r="D7" s="337"/>
      <c r="E7" s="337"/>
      <c r="F7" s="337"/>
      <c r="G7" s="337"/>
      <c r="H7" s="337"/>
      <c r="I7" s="336"/>
      <c r="J7" s="336"/>
      <c r="K7" s="337"/>
      <c r="L7" s="337"/>
      <c r="M7" s="337"/>
      <c r="N7" s="336"/>
      <c r="O7" s="336"/>
      <c r="P7" s="338"/>
      <c r="Q7" s="337"/>
      <c r="R7" s="337"/>
      <c r="S7" s="394"/>
      <c r="T7" s="394"/>
      <c r="U7" s="394"/>
      <c r="V7" s="394"/>
      <c r="W7" s="394"/>
      <c r="X7" s="394"/>
      <c r="Y7" s="395"/>
      <c r="Z7" s="394"/>
      <c r="AA7" s="394"/>
      <c r="AB7" s="394"/>
      <c r="AC7" s="394"/>
      <c r="AD7" s="395"/>
    </row>
    <row r="8" spans="1:30">
      <c r="A8" s="303"/>
      <c r="B8" s="335"/>
      <c r="C8" s="336"/>
      <c r="D8" s="337"/>
      <c r="E8" s="337"/>
      <c r="F8" s="337"/>
      <c r="G8" s="337"/>
      <c r="H8" s="337"/>
      <c r="I8" s="336"/>
      <c r="J8" s="336"/>
      <c r="K8" s="337"/>
      <c r="L8" s="337"/>
      <c r="M8" s="337"/>
      <c r="N8" s="336"/>
      <c r="O8" s="336"/>
      <c r="P8" s="338"/>
      <c r="Q8" s="337"/>
      <c r="R8" s="337"/>
      <c r="Y8" s="389"/>
      <c r="AD8" s="389"/>
    </row>
    <row r="9" spans="1:30">
      <c r="A9" s="303"/>
      <c r="B9" s="335"/>
      <c r="C9" s="336"/>
      <c r="D9" s="337"/>
      <c r="E9" s="337"/>
      <c r="F9" s="337"/>
      <c r="G9" s="337"/>
      <c r="H9" s="337"/>
      <c r="I9" s="336"/>
      <c r="J9" s="336"/>
      <c r="K9" s="337"/>
      <c r="L9" s="337"/>
      <c r="M9" s="337"/>
      <c r="N9" s="336"/>
      <c r="O9" s="336"/>
      <c r="P9" s="338"/>
      <c r="Q9" s="337"/>
      <c r="R9" s="337"/>
      <c r="S9" s="394"/>
      <c r="T9" s="394"/>
      <c r="U9" s="394"/>
      <c r="V9" s="394"/>
      <c r="W9" s="394"/>
      <c r="X9" s="394"/>
      <c r="Y9" s="395"/>
      <c r="Z9" s="394"/>
      <c r="AA9" s="394"/>
      <c r="AB9" s="394"/>
      <c r="AC9" s="394"/>
      <c r="AD9" s="395"/>
    </row>
    <row r="10" spans="1:30">
      <c r="A10" s="303"/>
      <c r="B10" s="335"/>
      <c r="C10" s="336"/>
      <c r="D10" s="337"/>
      <c r="E10" s="337"/>
      <c r="F10" s="337"/>
      <c r="G10" s="337"/>
      <c r="H10" s="337"/>
      <c r="I10" s="336"/>
      <c r="J10" s="336"/>
      <c r="K10" s="337"/>
      <c r="L10" s="337"/>
      <c r="M10" s="337"/>
      <c r="N10" s="336"/>
      <c r="O10" s="336"/>
      <c r="P10" s="338"/>
      <c r="Q10" s="337"/>
      <c r="R10" s="337"/>
      <c r="Y10" s="389"/>
      <c r="AD10" s="389"/>
    </row>
    <row r="11" spans="1:30">
      <c r="A11" s="303"/>
      <c r="B11" s="335"/>
      <c r="C11" s="336"/>
      <c r="D11" s="337"/>
      <c r="E11" s="337"/>
      <c r="F11" s="337"/>
      <c r="G11" s="337"/>
      <c r="H11" s="337"/>
      <c r="I11" s="336"/>
      <c r="J11" s="336"/>
      <c r="K11" s="337"/>
      <c r="L11" s="337"/>
      <c r="M11" s="337"/>
      <c r="N11" s="336"/>
      <c r="O11" s="336"/>
      <c r="P11" s="338"/>
      <c r="Q11" s="337"/>
      <c r="R11" s="337"/>
      <c r="S11" s="394"/>
      <c r="T11" s="394"/>
      <c r="U11" s="394"/>
      <c r="V11" s="394"/>
      <c r="W11" s="394"/>
      <c r="X11" s="394"/>
      <c r="Y11" s="395"/>
      <c r="Z11" s="394"/>
      <c r="AA11" s="394"/>
      <c r="AB11" s="394"/>
      <c r="AC11" s="394"/>
      <c r="AD11" s="395"/>
    </row>
    <row r="12" spans="1:30">
      <c r="A12" s="303"/>
      <c r="B12" s="335"/>
      <c r="C12" s="336"/>
      <c r="D12" s="337"/>
      <c r="E12" s="337"/>
      <c r="F12" s="337"/>
      <c r="G12" s="337"/>
      <c r="H12" s="337"/>
      <c r="I12" s="336"/>
      <c r="J12" s="336"/>
      <c r="K12" s="337"/>
      <c r="L12" s="337"/>
      <c r="M12" s="337"/>
      <c r="N12" s="336"/>
      <c r="O12" s="336"/>
      <c r="P12" s="338"/>
      <c r="Q12" s="337"/>
      <c r="R12" s="337"/>
      <c r="Y12" s="389"/>
      <c r="AD12" s="389"/>
    </row>
    <row r="13" spans="1:30">
      <c r="A13" s="303"/>
      <c r="B13" s="335"/>
      <c r="C13" s="336"/>
      <c r="D13" s="337"/>
      <c r="E13" s="337"/>
      <c r="F13" s="337"/>
      <c r="G13" s="337"/>
      <c r="H13" s="337"/>
      <c r="I13" s="336"/>
      <c r="J13" s="336"/>
      <c r="K13" s="337"/>
      <c r="L13" s="337"/>
      <c r="M13" s="337"/>
      <c r="N13" s="336"/>
      <c r="O13" s="336"/>
      <c r="P13" s="338"/>
      <c r="Q13" s="337"/>
      <c r="R13" s="337"/>
      <c r="S13" s="394"/>
      <c r="T13" s="394"/>
      <c r="U13" s="394"/>
      <c r="V13" s="394"/>
      <c r="W13" s="394"/>
      <c r="X13" s="394"/>
      <c r="Y13" s="395"/>
      <c r="Z13" s="394"/>
      <c r="AA13" s="394"/>
      <c r="AB13" s="394"/>
      <c r="AC13" s="394"/>
      <c r="AD13" s="395"/>
    </row>
    <row r="14" spans="1:30">
      <c r="A14" s="303"/>
      <c r="B14" s="335"/>
      <c r="C14" s="336"/>
      <c r="D14" s="337"/>
      <c r="E14" s="337"/>
      <c r="F14" s="337"/>
      <c r="G14" s="337"/>
      <c r="H14" s="337"/>
      <c r="I14" s="336"/>
      <c r="J14" s="336"/>
      <c r="K14" s="337"/>
      <c r="L14" s="337"/>
      <c r="M14" s="337"/>
      <c r="N14" s="336"/>
      <c r="O14" s="336"/>
      <c r="P14" s="338"/>
      <c r="Q14" s="337"/>
      <c r="R14" s="337"/>
      <c r="Y14" s="389"/>
      <c r="AD14" s="389"/>
    </row>
    <row r="15" spans="1:30">
      <c r="A15" s="303"/>
      <c r="B15" s="335"/>
      <c r="C15" s="336"/>
      <c r="D15" s="337"/>
      <c r="E15" s="337"/>
      <c r="F15" s="337"/>
      <c r="G15" s="337"/>
      <c r="H15" s="337"/>
      <c r="I15" s="336"/>
      <c r="J15" s="336"/>
      <c r="K15" s="337"/>
      <c r="L15" s="337"/>
      <c r="M15" s="337"/>
      <c r="N15" s="336"/>
      <c r="O15" s="336"/>
      <c r="P15" s="338"/>
      <c r="Q15" s="337"/>
      <c r="R15" s="337"/>
      <c r="S15" s="394"/>
      <c r="T15" s="394"/>
      <c r="U15" s="394"/>
      <c r="V15" s="394"/>
      <c r="W15" s="394"/>
      <c r="X15" s="394"/>
      <c r="Y15" s="395"/>
      <c r="Z15" s="394"/>
      <c r="AA15" s="394"/>
      <c r="AB15" s="394"/>
      <c r="AC15" s="394"/>
      <c r="AD15" s="395"/>
    </row>
    <row r="16" spans="1:30">
      <c r="A16" s="303"/>
      <c r="B16" s="335"/>
      <c r="C16" s="336"/>
      <c r="D16" s="337"/>
      <c r="E16" s="337"/>
      <c r="F16" s="337"/>
      <c r="G16" s="337"/>
      <c r="H16" s="337"/>
      <c r="I16" s="336"/>
      <c r="J16" s="336"/>
      <c r="K16" s="337"/>
      <c r="L16" s="337"/>
      <c r="M16" s="337"/>
      <c r="N16" s="336"/>
      <c r="O16" s="336"/>
      <c r="P16" s="338"/>
      <c r="Q16" s="337"/>
      <c r="R16" s="337"/>
      <c r="Y16" s="389"/>
      <c r="AD16" s="389"/>
    </row>
    <row r="17" spans="1:30">
      <c r="A17" s="303"/>
      <c r="B17" s="335"/>
      <c r="C17" s="336"/>
      <c r="D17" s="337"/>
      <c r="E17" s="337"/>
      <c r="F17" s="337"/>
      <c r="G17" s="337"/>
      <c r="H17" s="337"/>
      <c r="I17" s="336"/>
      <c r="J17" s="336"/>
      <c r="K17" s="337"/>
      <c r="L17" s="337"/>
      <c r="M17" s="337"/>
      <c r="N17" s="336"/>
      <c r="O17" s="336"/>
      <c r="P17" s="338"/>
      <c r="Q17" s="337"/>
      <c r="R17" s="337"/>
      <c r="S17" s="394"/>
      <c r="T17" s="394"/>
      <c r="U17" s="394"/>
      <c r="V17" s="394"/>
      <c r="W17" s="394"/>
      <c r="X17" s="394"/>
      <c r="Y17" s="395"/>
      <c r="Z17" s="394"/>
      <c r="AA17" s="394"/>
      <c r="AB17" s="394"/>
      <c r="AC17" s="394"/>
      <c r="AD17" s="395"/>
    </row>
    <row r="18" spans="1:30">
      <c r="A18" s="303"/>
      <c r="B18" s="335"/>
      <c r="C18" s="336"/>
      <c r="D18" s="337"/>
      <c r="E18" s="337"/>
      <c r="F18" s="337"/>
      <c r="G18" s="337"/>
      <c r="H18" s="337"/>
      <c r="I18" s="336"/>
      <c r="J18" s="336"/>
      <c r="K18" s="337"/>
      <c r="L18" s="337"/>
      <c r="M18" s="337"/>
      <c r="N18" s="336"/>
      <c r="O18" s="336"/>
      <c r="P18" s="338"/>
      <c r="Q18" s="337"/>
      <c r="R18" s="337"/>
      <c r="Y18" s="389"/>
      <c r="AD18" s="389"/>
    </row>
    <row r="19" spans="1:30">
      <c r="A19" s="303"/>
      <c r="B19" s="335"/>
      <c r="C19" s="336"/>
      <c r="D19" s="337"/>
      <c r="E19" s="337"/>
      <c r="F19" s="337"/>
      <c r="G19" s="337"/>
      <c r="H19" s="337"/>
      <c r="I19" s="336"/>
      <c r="J19" s="336"/>
      <c r="K19" s="337"/>
      <c r="L19" s="337"/>
      <c r="M19" s="337"/>
      <c r="N19" s="336"/>
      <c r="O19" s="336"/>
      <c r="P19" s="338"/>
      <c r="Q19" s="337"/>
      <c r="R19" s="337"/>
      <c r="S19" s="394"/>
      <c r="T19" s="394"/>
      <c r="U19" s="394"/>
      <c r="V19" s="394"/>
      <c r="W19" s="394"/>
      <c r="X19" s="394"/>
      <c r="Y19" s="395"/>
      <c r="Z19" s="394"/>
      <c r="AA19" s="394"/>
      <c r="AB19" s="394"/>
      <c r="AC19" s="394"/>
      <c r="AD19" s="395"/>
    </row>
    <row r="20" spans="1:30">
      <c r="A20" s="303"/>
      <c r="B20" s="335"/>
      <c r="C20" s="336"/>
      <c r="D20" s="337"/>
      <c r="E20" s="337"/>
      <c r="F20" s="337"/>
      <c r="G20" s="337"/>
      <c r="H20" s="337"/>
      <c r="I20" s="336"/>
      <c r="J20" s="336"/>
      <c r="K20" s="337"/>
      <c r="L20" s="337"/>
      <c r="M20" s="337"/>
      <c r="N20" s="336"/>
      <c r="O20" s="336"/>
      <c r="P20" s="338"/>
      <c r="Q20" s="337"/>
      <c r="R20" s="337"/>
      <c r="Y20" s="389"/>
      <c r="AD20" s="389"/>
    </row>
    <row r="21" spans="1:30">
      <c r="A21" s="303"/>
      <c r="B21" s="335"/>
      <c r="C21" s="336"/>
      <c r="D21" s="337"/>
      <c r="E21" s="337"/>
      <c r="F21" s="337"/>
      <c r="G21" s="337"/>
      <c r="H21" s="337"/>
      <c r="I21" s="336"/>
      <c r="J21" s="336"/>
      <c r="K21" s="337"/>
      <c r="L21" s="337"/>
      <c r="M21" s="337"/>
      <c r="N21" s="336"/>
      <c r="O21" s="336"/>
      <c r="P21" s="338"/>
      <c r="Q21" s="337"/>
      <c r="R21" s="337"/>
      <c r="S21" s="394"/>
      <c r="T21" s="394"/>
      <c r="U21" s="394"/>
      <c r="V21" s="394"/>
      <c r="W21" s="394"/>
      <c r="X21" s="394"/>
      <c r="Y21" s="395"/>
      <c r="Z21" s="394"/>
      <c r="AA21" s="394"/>
      <c r="AB21" s="394"/>
      <c r="AC21" s="394"/>
      <c r="AD21" s="395"/>
    </row>
    <row r="22" spans="1:30">
      <c r="A22" s="303"/>
      <c r="B22" s="335"/>
      <c r="C22" s="336"/>
      <c r="D22" s="337"/>
      <c r="E22" s="337"/>
      <c r="F22" s="337"/>
      <c r="G22" s="337"/>
      <c r="H22" s="337"/>
      <c r="I22" s="336"/>
      <c r="J22" s="336"/>
      <c r="K22" s="337"/>
      <c r="L22" s="337"/>
      <c r="M22" s="337"/>
      <c r="N22" s="336"/>
      <c r="O22" s="336"/>
      <c r="P22" s="338"/>
      <c r="Q22" s="337"/>
      <c r="R22" s="337"/>
      <c r="Y22" s="389"/>
      <c r="AD22" s="389"/>
    </row>
    <row r="23" spans="1:30">
      <c r="A23" s="303"/>
      <c r="B23" s="335"/>
      <c r="C23" s="336"/>
      <c r="D23" s="337"/>
      <c r="E23" s="337"/>
      <c r="F23" s="337"/>
      <c r="G23" s="337"/>
      <c r="H23" s="337"/>
      <c r="I23" s="336"/>
      <c r="J23" s="336"/>
      <c r="K23" s="337"/>
      <c r="L23" s="337"/>
      <c r="M23" s="337"/>
      <c r="N23" s="336"/>
      <c r="O23" s="336"/>
      <c r="P23" s="338"/>
      <c r="Q23" s="337"/>
      <c r="R23" s="337"/>
      <c r="S23" s="394"/>
      <c r="T23" s="394"/>
      <c r="U23" s="394"/>
      <c r="V23" s="394"/>
      <c r="W23" s="394"/>
      <c r="X23" s="394"/>
      <c r="Y23" s="395"/>
      <c r="Z23" s="394"/>
      <c r="AA23" s="394"/>
      <c r="AB23" s="394"/>
      <c r="AC23" s="394"/>
      <c r="AD23" s="395"/>
    </row>
    <row r="24" spans="1:30">
      <c r="A24" s="303"/>
      <c r="B24" s="335"/>
      <c r="C24" s="336"/>
      <c r="D24" s="337"/>
      <c r="E24" s="337"/>
      <c r="F24" s="337"/>
      <c r="G24" s="337"/>
      <c r="H24" s="337"/>
      <c r="I24" s="336"/>
      <c r="J24" s="336"/>
      <c r="K24" s="337"/>
      <c r="L24" s="337"/>
      <c r="M24" s="337"/>
      <c r="N24" s="336"/>
      <c r="O24" s="336"/>
      <c r="P24" s="338"/>
      <c r="Q24" s="337"/>
      <c r="R24" s="337"/>
      <c r="Y24" s="389"/>
      <c r="AD24" s="389"/>
    </row>
    <row r="25" spans="1:30">
      <c r="A25" s="303"/>
      <c r="B25" s="335"/>
      <c r="C25" s="336"/>
      <c r="D25" s="337"/>
      <c r="E25" s="337"/>
      <c r="F25" s="337"/>
      <c r="G25" s="337"/>
      <c r="H25" s="337"/>
      <c r="I25" s="336"/>
      <c r="J25" s="336"/>
      <c r="K25" s="337"/>
      <c r="L25" s="337"/>
      <c r="M25" s="337"/>
      <c r="N25" s="336"/>
      <c r="O25" s="336"/>
      <c r="P25" s="338"/>
      <c r="Q25" s="337"/>
      <c r="R25" s="337"/>
      <c r="S25" s="394"/>
      <c r="T25" s="394"/>
      <c r="U25" s="394"/>
      <c r="V25" s="394"/>
      <c r="W25" s="394"/>
      <c r="X25" s="394"/>
      <c r="Y25" s="395"/>
      <c r="Z25" s="394"/>
      <c r="AA25" s="394"/>
      <c r="AB25" s="394"/>
      <c r="AC25" s="394"/>
      <c r="AD25" s="395"/>
    </row>
    <row r="26" spans="1:30">
      <c r="A26" s="303"/>
      <c r="B26" s="335"/>
      <c r="C26" s="336"/>
      <c r="D26" s="337"/>
      <c r="E26" s="337"/>
      <c r="F26" s="337"/>
      <c r="G26" s="337"/>
      <c r="H26" s="337"/>
      <c r="I26" s="336"/>
      <c r="J26" s="336"/>
      <c r="K26" s="337"/>
      <c r="L26" s="337"/>
      <c r="M26" s="337"/>
      <c r="N26" s="336"/>
      <c r="O26" s="336"/>
      <c r="P26" s="338"/>
      <c r="Q26" s="337"/>
      <c r="R26" s="337"/>
      <c r="Y26" s="389"/>
      <c r="AD26" s="389"/>
    </row>
    <row r="27" spans="1:30">
      <c r="A27" s="303"/>
      <c r="B27" s="335"/>
      <c r="C27" s="336"/>
      <c r="D27" s="337"/>
      <c r="E27" s="337"/>
      <c r="F27" s="337"/>
      <c r="G27" s="337"/>
      <c r="H27" s="337"/>
      <c r="I27" s="336"/>
      <c r="J27" s="336"/>
      <c r="K27" s="337"/>
      <c r="L27" s="337"/>
      <c r="M27" s="337"/>
      <c r="N27" s="336"/>
      <c r="O27" s="336"/>
      <c r="P27" s="338"/>
      <c r="Q27" s="337"/>
      <c r="R27" s="337"/>
      <c r="S27" s="394"/>
      <c r="T27" s="394"/>
      <c r="U27" s="394"/>
      <c r="V27" s="394"/>
      <c r="W27" s="394"/>
      <c r="X27" s="394"/>
      <c r="Y27" s="395"/>
      <c r="Z27" s="394"/>
      <c r="AA27" s="394"/>
      <c r="AB27" s="394"/>
      <c r="AC27" s="394"/>
      <c r="AD27" s="395"/>
    </row>
    <row r="28" spans="1:30">
      <c r="A28" s="303"/>
      <c r="B28" s="335"/>
      <c r="C28" s="336"/>
      <c r="D28" s="337"/>
      <c r="E28" s="337"/>
      <c r="F28" s="337"/>
      <c r="G28" s="337"/>
      <c r="H28" s="337"/>
      <c r="I28" s="336"/>
      <c r="J28" s="336"/>
      <c r="K28" s="337"/>
      <c r="L28" s="337"/>
      <c r="M28" s="337"/>
      <c r="N28" s="336"/>
      <c r="O28" s="336"/>
      <c r="P28" s="338"/>
      <c r="Q28" s="337"/>
      <c r="R28" s="337"/>
      <c r="Y28" s="389"/>
      <c r="AD28" s="389"/>
    </row>
    <row r="29" spans="1:30">
      <c r="A29" s="303"/>
      <c r="B29" s="335"/>
      <c r="C29" s="336"/>
      <c r="D29" s="337"/>
      <c r="E29" s="337"/>
      <c r="F29" s="337"/>
      <c r="G29" s="337"/>
      <c r="H29" s="337"/>
      <c r="I29" s="336"/>
      <c r="J29" s="336"/>
      <c r="K29" s="337"/>
      <c r="L29" s="337"/>
      <c r="M29" s="337"/>
      <c r="N29" s="336"/>
      <c r="O29" s="336"/>
      <c r="P29" s="338"/>
      <c r="Q29" s="337"/>
      <c r="R29" s="337"/>
      <c r="S29" s="394"/>
      <c r="T29" s="394"/>
      <c r="U29" s="394"/>
      <c r="V29" s="394"/>
      <c r="W29" s="394"/>
      <c r="X29" s="394"/>
      <c r="Y29" s="395"/>
      <c r="Z29" s="394"/>
      <c r="AA29" s="394"/>
      <c r="AB29" s="394"/>
      <c r="AC29" s="394"/>
      <c r="AD29" s="395"/>
    </row>
    <row r="30" spans="1:30">
      <c r="A30" s="303"/>
      <c r="B30" s="335"/>
      <c r="C30" s="336"/>
      <c r="D30" s="337"/>
      <c r="E30" s="337"/>
      <c r="F30" s="337"/>
      <c r="G30" s="337"/>
      <c r="H30" s="337"/>
      <c r="I30" s="336"/>
      <c r="J30" s="336"/>
      <c r="K30" s="337"/>
      <c r="L30" s="337"/>
      <c r="M30" s="337"/>
      <c r="N30" s="336"/>
      <c r="O30" s="336"/>
      <c r="P30" s="338"/>
      <c r="Q30" s="337"/>
      <c r="R30" s="337"/>
      <c r="Y30" s="389"/>
      <c r="AD30" s="389"/>
    </row>
    <row r="31" spans="1:30">
      <c r="A31" s="303"/>
      <c r="B31" s="335"/>
      <c r="C31" s="336"/>
      <c r="D31" s="337"/>
      <c r="E31" s="337"/>
      <c r="F31" s="337"/>
      <c r="G31" s="337"/>
      <c r="H31" s="337"/>
      <c r="I31" s="336"/>
      <c r="J31" s="336"/>
      <c r="K31" s="337"/>
      <c r="L31" s="337"/>
      <c r="M31" s="337"/>
      <c r="N31" s="336"/>
      <c r="O31" s="336"/>
      <c r="P31" s="338"/>
      <c r="Q31" s="337"/>
      <c r="R31" s="337"/>
      <c r="S31" s="394"/>
      <c r="T31" s="394"/>
      <c r="U31" s="394"/>
      <c r="V31" s="394"/>
      <c r="W31" s="394"/>
      <c r="X31" s="394"/>
      <c r="Y31" s="395"/>
      <c r="Z31" s="394"/>
      <c r="AA31" s="394"/>
      <c r="AB31" s="394"/>
      <c r="AC31" s="394"/>
      <c r="AD31" s="395"/>
    </row>
    <row r="32" spans="1:30">
      <c r="A32" s="303"/>
      <c r="B32" s="335"/>
      <c r="C32" s="336"/>
      <c r="D32" s="337"/>
      <c r="E32" s="337"/>
      <c r="F32" s="337"/>
      <c r="G32" s="337"/>
      <c r="H32" s="337"/>
      <c r="I32" s="336"/>
      <c r="J32" s="336"/>
      <c r="K32" s="337"/>
      <c r="L32" s="337"/>
      <c r="M32" s="337"/>
      <c r="N32" s="336"/>
      <c r="O32" s="336"/>
      <c r="P32" s="338"/>
      <c r="Q32" s="337"/>
      <c r="R32" s="337"/>
      <c r="Y32" s="389"/>
      <c r="AD32" s="389"/>
    </row>
    <row r="33" spans="1:30">
      <c r="A33" s="303"/>
      <c r="B33" s="335"/>
      <c r="C33" s="336"/>
      <c r="D33" s="337"/>
      <c r="E33" s="337"/>
      <c r="F33" s="337"/>
      <c r="G33" s="337"/>
      <c r="H33" s="337"/>
      <c r="I33" s="336"/>
      <c r="J33" s="336"/>
      <c r="K33" s="337"/>
      <c r="L33" s="337"/>
      <c r="M33" s="337"/>
      <c r="N33" s="336"/>
      <c r="O33" s="336"/>
      <c r="P33" s="338"/>
      <c r="Q33" s="337"/>
      <c r="R33" s="337"/>
      <c r="S33" s="394"/>
      <c r="T33" s="394"/>
      <c r="U33" s="394"/>
      <c r="V33" s="394"/>
      <c r="W33" s="394"/>
      <c r="X33" s="394"/>
      <c r="Y33" s="395"/>
      <c r="Z33" s="394"/>
      <c r="AA33" s="394"/>
      <c r="AB33" s="394"/>
      <c r="AC33" s="394"/>
      <c r="AD33" s="395"/>
    </row>
    <row r="34" spans="1:30">
      <c r="A34" s="303"/>
      <c r="B34" s="335"/>
      <c r="C34" s="336"/>
      <c r="D34" s="337"/>
      <c r="E34" s="337"/>
      <c r="F34" s="337"/>
      <c r="G34" s="337"/>
      <c r="H34" s="337"/>
      <c r="I34" s="336"/>
      <c r="J34" s="336"/>
      <c r="K34" s="337"/>
      <c r="L34" s="337"/>
      <c r="M34" s="337"/>
      <c r="N34" s="336"/>
      <c r="O34" s="336"/>
      <c r="P34" s="338"/>
      <c r="Q34" s="337"/>
      <c r="R34" s="337"/>
      <c r="Y34" s="389"/>
      <c r="AD34" s="389"/>
    </row>
    <row r="35" spans="1:30">
      <c r="A35" s="303"/>
      <c r="B35" s="335"/>
      <c r="C35" s="336"/>
      <c r="D35" s="337"/>
      <c r="E35" s="337"/>
      <c r="F35" s="337"/>
      <c r="G35" s="337"/>
      <c r="H35" s="337"/>
      <c r="I35" s="336"/>
      <c r="J35" s="336"/>
      <c r="K35" s="337"/>
      <c r="L35" s="337"/>
      <c r="M35" s="337"/>
      <c r="N35" s="336"/>
      <c r="O35" s="336"/>
      <c r="P35" s="338"/>
      <c r="Q35" s="337"/>
      <c r="R35" s="337"/>
      <c r="S35" s="394"/>
      <c r="T35" s="394"/>
      <c r="U35" s="394"/>
      <c r="V35" s="394"/>
      <c r="W35" s="394"/>
      <c r="X35" s="394"/>
      <c r="Y35" s="395"/>
      <c r="Z35" s="394"/>
      <c r="AA35" s="394"/>
      <c r="AB35" s="394"/>
      <c r="AC35" s="394"/>
      <c r="AD35" s="395"/>
    </row>
    <row r="36" spans="1:30">
      <c r="A36" s="303"/>
      <c r="B36" s="335"/>
      <c r="C36" s="336"/>
      <c r="D36" s="337"/>
      <c r="E36" s="337"/>
      <c r="F36" s="337"/>
      <c r="G36" s="337"/>
      <c r="H36" s="337"/>
      <c r="I36" s="336"/>
      <c r="J36" s="336"/>
      <c r="K36" s="337"/>
      <c r="L36" s="337"/>
      <c r="M36" s="337"/>
      <c r="N36" s="336"/>
      <c r="O36" s="336"/>
      <c r="P36" s="338"/>
      <c r="Q36" s="337"/>
      <c r="R36" s="337"/>
      <c r="Y36" s="389"/>
      <c r="AD36" s="389"/>
    </row>
    <row r="37" spans="1:30" ht="13.5" thickBot="1">
      <c r="A37" s="303"/>
      <c r="B37" s="335"/>
      <c r="C37" s="336"/>
      <c r="D37" s="337"/>
      <c r="E37" s="337"/>
      <c r="F37" s="337"/>
      <c r="G37" s="337"/>
      <c r="H37" s="337"/>
      <c r="I37" s="336"/>
      <c r="J37" s="336"/>
      <c r="K37" s="337"/>
      <c r="L37" s="337"/>
      <c r="M37" s="337"/>
      <c r="N37" s="336"/>
      <c r="O37" s="336"/>
      <c r="P37" s="338"/>
      <c r="Q37" s="337"/>
      <c r="R37" s="337"/>
      <c r="S37" s="355"/>
      <c r="T37" s="355"/>
      <c r="U37" s="355"/>
      <c r="V37" s="355"/>
      <c r="W37" s="355"/>
      <c r="X37" s="355"/>
      <c r="Y37" s="420"/>
      <c r="Z37" s="355"/>
      <c r="AA37" s="355"/>
      <c r="AB37" s="355"/>
      <c r="AC37" s="355"/>
      <c r="AD37" s="420"/>
    </row>
    <row r="38" spans="1:30">
      <c r="A38" s="317"/>
      <c r="B38" s="298"/>
      <c r="C38" s="327"/>
      <c r="D38" s="328"/>
      <c r="E38" s="328"/>
      <c r="F38" s="328"/>
      <c r="G38" s="328"/>
      <c r="H38" s="328"/>
      <c r="I38" s="327"/>
      <c r="J38" s="327"/>
      <c r="K38" s="328"/>
      <c r="L38" s="328"/>
      <c r="M38" s="328"/>
      <c r="N38" s="327"/>
      <c r="O38" s="327"/>
      <c r="P38" s="329"/>
      <c r="Q38" s="337"/>
      <c r="R38" s="337"/>
      <c r="S38" s="388"/>
      <c r="Y38" s="389"/>
      <c r="AD38" s="389"/>
    </row>
    <row r="39" spans="1:30">
      <c r="A39" s="303"/>
      <c r="B39" s="335"/>
      <c r="C39" s="336"/>
      <c r="D39" s="337"/>
      <c r="E39" s="337"/>
      <c r="F39" s="337"/>
      <c r="G39" s="337"/>
      <c r="H39" s="337"/>
      <c r="I39" s="336"/>
      <c r="J39" s="336"/>
      <c r="K39" s="337"/>
      <c r="L39" s="337"/>
      <c r="M39" s="337"/>
      <c r="N39" s="336"/>
      <c r="O39" s="336"/>
      <c r="P39" s="338"/>
      <c r="Q39" s="337"/>
      <c r="R39" s="337"/>
      <c r="S39" s="394"/>
      <c r="T39" s="394"/>
      <c r="U39" s="394"/>
      <c r="V39" s="394"/>
      <c r="W39" s="394"/>
      <c r="X39" s="394"/>
      <c r="Y39" s="395"/>
      <c r="Z39" s="394"/>
      <c r="AA39" s="394"/>
      <c r="AB39" s="394"/>
      <c r="AC39" s="394"/>
      <c r="AD39" s="395"/>
    </row>
    <row r="40" spans="1:30">
      <c r="A40" s="303"/>
      <c r="B40" s="335"/>
      <c r="C40" s="336"/>
      <c r="D40" s="337"/>
      <c r="E40" s="337"/>
      <c r="F40" s="337"/>
      <c r="G40" s="337"/>
      <c r="H40" s="337"/>
      <c r="I40" s="336"/>
      <c r="J40" s="336"/>
      <c r="K40" s="337"/>
      <c r="L40" s="337"/>
      <c r="M40" s="337"/>
      <c r="N40" s="336"/>
      <c r="O40" s="336"/>
      <c r="P40" s="338"/>
      <c r="Q40" s="337"/>
      <c r="R40" s="337"/>
      <c r="Y40" s="389"/>
      <c r="AD40" s="389"/>
    </row>
    <row r="41" spans="1:30">
      <c r="A41" s="303"/>
      <c r="B41" s="335"/>
      <c r="C41" s="336"/>
      <c r="D41" s="337"/>
      <c r="E41" s="337"/>
      <c r="F41" s="337"/>
      <c r="G41" s="337"/>
      <c r="H41" s="337"/>
      <c r="I41" s="336"/>
      <c r="J41" s="336"/>
      <c r="K41" s="337"/>
      <c r="L41" s="337"/>
      <c r="M41" s="337"/>
      <c r="N41" s="336"/>
      <c r="O41" s="336"/>
      <c r="P41" s="338"/>
      <c r="Q41" s="337"/>
      <c r="R41" s="337"/>
      <c r="S41" s="394"/>
      <c r="T41" s="394"/>
      <c r="U41" s="394"/>
      <c r="V41" s="421"/>
      <c r="W41" s="394"/>
      <c r="X41" s="394"/>
      <c r="Y41" s="395"/>
      <c r="Z41" s="394"/>
      <c r="AA41" s="394"/>
      <c r="AB41" s="394"/>
      <c r="AC41" s="394"/>
      <c r="AD41" s="395"/>
    </row>
    <row r="42" spans="1:30">
      <c r="A42" s="303"/>
      <c r="B42" s="335"/>
      <c r="C42" s="336"/>
      <c r="D42" s="337"/>
      <c r="E42" s="337"/>
      <c r="F42" s="337"/>
      <c r="G42" s="337"/>
      <c r="H42" s="337"/>
      <c r="I42" s="336"/>
      <c r="J42" s="336"/>
      <c r="K42" s="337"/>
      <c r="L42" s="337"/>
      <c r="M42" s="337"/>
      <c r="N42" s="336"/>
      <c r="O42" s="336"/>
      <c r="P42" s="338"/>
      <c r="Q42" s="337"/>
      <c r="R42" s="337"/>
      <c r="Y42" s="389"/>
      <c r="AD42" s="389"/>
    </row>
    <row r="43" spans="1:30">
      <c r="A43" s="303"/>
      <c r="B43" s="335"/>
      <c r="C43" s="336"/>
      <c r="D43" s="337"/>
      <c r="E43" s="337"/>
      <c r="F43" s="337"/>
      <c r="G43" s="337"/>
      <c r="H43" s="337"/>
      <c r="I43" s="336"/>
      <c r="J43" s="336"/>
      <c r="K43" s="337"/>
      <c r="L43" s="337"/>
      <c r="M43" s="337"/>
      <c r="N43" s="336"/>
      <c r="O43" s="336"/>
      <c r="P43" s="338"/>
      <c r="Q43" s="337"/>
      <c r="R43" s="337"/>
      <c r="S43" s="394"/>
      <c r="T43" s="394"/>
      <c r="U43" s="394"/>
      <c r="V43" s="394"/>
      <c r="W43" s="394"/>
      <c r="X43" s="394"/>
      <c r="Y43" s="395"/>
      <c r="Z43" s="394"/>
      <c r="AA43" s="394"/>
      <c r="AB43" s="394"/>
      <c r="AC43" s="394"/>
      <c r="AD43" s="395"/>
    </row>
    <row r="44" spans="1:30">
      <c r="A44" s="303"/>
      <c r="B44" s="335"/>
      <c r="C44" s="336"/>
      <c r="D44" s="337"/>
      <c r="E44" s="337"/>
      <c r="F44" s="337"/>
      <c r="G44" s="337"/>
      <c r="H44" s="337"/>
      <c r="I44" s="336"/>
      <c r="J44" s="336"/>
      <c r="K44" s="337"/>
      <c r="L44" s="337"/>
      <c r="M44" s="337"/>
      <c r="N44" s="336"/>
      <c r="O44" s="336"/>
      <c r="P44" s="338"/>
      <c r="Q44" s="337"/>
      <c r="R44" s="337"/>
      <c r="Y44" s="389"/>
      <c r="AD44" s="389"/>
    </row>
    <row r="45" spans="1:30">
      <c r="A45" s="303"/>
      <c r="B45" s="335"/>
      <c r="C45" s="336"/>
      <c r="D45" s="337"/>
      <c r="E45" s="337"/>
      <c r="F45" s="337"/>
      <c r="G45" s="337"/>
      <c r="H45" s="337"/>
      <c r="I45" s="336"/>
      <c r="J45" s="336"/>
      <c r="K45" s="337"/>
      <c r="L45" s="337"/>
      <c r="M45" s="337"/>
      <c r="N45" s="336"/>
      <c r="O45" s="336"/>
      <c r="P45" s="338"/>
      <c r="Q45" s="337"/>
      <c r="R45" s="337"/>
      <c r="S45" s="394"/>
      <c r="T45" s="394"/>
      <c r="U45" s="394"/>
      <c r="V45" s="394"/>
      <c r="W45" s="394"/>
      <c r="X45" s="394"/>
      <c r="Y45" s="395"/>
      <c r="Z45" s="394"/>
      <c r="AA45" s="394"/>
      <c r="AB45" s="394"/>
      <c r="AC45" s="394"/>
      <c r="AD45" s="395"/>
    </row>
    <row r="46" spans="1:30">
      <c r="A46" s="303"/>
      <c r="B46" s="335"/>
      <c r="C46" s="336"/>
      <c r="D46" s="337"/>
      <c r="E46" s="337"/>
      <c r="F46" s="337"/>
      <c r="G46" s="337"/>
      <c r="H46" s="337"/>
      <c r="I46" s="336"/>
      <c r="J46" s="336"/>
      <c r="K46" s="337"/>
      <c r="L46" s="337"/>
      <c r="M46" s="337"/>
      <c r="N46" s="336"/>
      <c r="O46" s="336"/>
      <c r="P46" s="338"/>
      <c r="Q46" s="337"/>
      <c r="R46" s="337"/>
      <c r="Y46" s="389"/>
      <c r="AD46" s="389"/>
    </row>
    <row r="47" spans="1:30">
      <c r="A47" s="303"/>
      <c r="B47" s="335"/>
      <c r="C47" s="336"/>
      <c r="D47" s="337"/>
      <c r="E47" s="337"/>
      <c r="F47" s="337"/>
      <c r="G47" s="337"/>
      <c r="H47" s="337"/>
      <c r="I47" s="336"/>
      <c r="J47" s="336"/>
      <c r="K47" s="337"/>
      <c r="L47" s="337"/>
      <c r="M47" s="337"/>
      <c r="N47" s="336"/>
      <c r="O47" s="336"/>
      <c r="P47" s="338"/>
      <c r="Q47" s="337"/>
      <c r="R47" s="337"/>
      <c r="S47" s="394"/>
      <c r="T47" s="394"/>
      <c r="U47" s="394"/>
      <c r="V47" s="394"/>
      <c r="W47" s="394"/>
      <c r="X47" s="394"/>
      <c r="Y47" s="395"/>
      <c r="Z47" s="394"/>
      <c r="AA47" s="394"/>
      <c r="AB47" s="394"/>
      <c r="AC47" s="394"/>
      <c r="AD47" s="395"/>
    </row>
    <row r="48" spans="1:30">
      <c r="A48" s="303"/>
      <c r="B48" s="335"/>
      <c r="C48" s="336"/>
      <c r="D48" s="337"/>
      <c r="E48" s="337"/>
      <c r="F48" s="337"/>
      <c r="G48" s="337"/>
      <c r="H48" s="337"/>
      <c r="I48" s="336"/>
      <c r="J48" s="336"/>
      <c r="K48" s="337"/>
      <c r="L48" s="337"/>
      <c r="M48" s="337"/>
      <c r="N48" s="336"/>
      <c r="O48" s="336"/>
      <c r="P48" s="338"/>
      <c r="Q48" s="337"/>
      <c r="R48" s="337"/>
      <c r="Y48" s="389"/>
      <c r="AD48" s="389"/>
    </row>
    <row r="49" spans="1:31">
      <c r="A49" s="303"/>
      <c r="B49" s="335"/>
      <c r="C49" s="336"/>
      <c r="D49" s="337"/>
      <c r="E49" s="337"/>
      <c r="F49" s="337"/>
      <c r="G49" s="337"/>
      <c r="H49" s="337"/>
      <c r="I49" s="336"/>
      <c r="J49" s="336"/>
      <c r="K49" s="337"/>
      <c r="L49" s="337"/>
      <c r="M49" s="337"/>
      <c r="N49" s="336"/>
      <c r="O49" s="336"/>
      <c r="P49" s="338"/>
      <c r="Q49" s="337"/>
      <c r="R49" s="337"/>
      <c r="S49" s="394"/>
      <c r="T49" s="394"/>
      <c r="U49" s="394"/>
      <c r="V49" s="394"/>
      <c r="W49" s="394"/>
      <c r="X49" s="394"/>
      <c r="Y49" s="395"/>
      <c r="Z49" s="394"/>
      <c r="AA49" s="394"/>
      <c r="AB49" s="421"/>
      <c r="AC49" s="394"/>
      <c r="AD49" s="395"/>
    </row>
    <row r="50" spans="1:31">
      <c r="A50" s="303"/>
      <c r="B50" s="335"/>
      <c r="C50" s="336"/>
      <c r="D50" s="337"/>
      <c r="E50" s="337"/>
      <c r="F50" s="337"/>
      <c r="G50" s="337"/>
      <c r="H50" s="337"/>
      <c r="I50" s="336"/>
      <c r="J50" s="336"/>
      <c r="K50" s="337"/>
      <c r="L50" s="337"/>
      <c r="M50" s="337"/>
      <c r="N50" s="336"/>
      <c r="O50" s="336"/>
      <c r="P50" s="338"/>
      <c r="Q50" s="337"/>
      <c r="R50" s="337"/>
      <c r="Y50" s="389"/>
      <c r="AD50" s="389"/>
    </row>
    <row r="51" spans="1:31">
      <c r="A51" s="303"/>
      <c r="B51" s="335"/>
      <c r="C51" s="336"/>
      <c r="D51" s="337"/>
      <c r="E51" s="337"/>
      <c r="F51" s="337"/>
      <c r="G51" s="337"/>
      <c r="H51" s="337"/>
      <c r="I51" s="336"/>
      <c r="J51" s="336"/>
      <c r="K51" s="337"/>
      <c r="L51" s="337"/>
      <c r="M51" s="337"/>
      <c r="N51" s="336"/>
      <c r="O51" s="336"/>
      <c r="P51" s="338"/>
      <c r="Q51" s="337"/>
      <c r="R51" s="337"/>
      <c r="S51" s="394"/>
      <c r="T51" s="394"/>
      <c r="U51" s="394"/>
      <c r="V51" s="394"/>
      <c r="W51" s="394"/>
      <c r="X51" s="394"/>
      <c r="Y51" s="395"/>
      <c r="Z51" s="394"/>
      <c r="AA51" s="394"/>
      <c r="AB51" s="394"/>
      <c r="AC51" s="394"/>
      <c r="AD51" s="395"/>
      <c r="AE51" s="357"/>
    </row>
    <row r="52" spans="1:31">
      <c r="A52" s="303"/>
      <c r="B52" s="335"/>
      <c r="C52" s="336"/>
      <c r="D52" s="337"/>
      <c r="E52" s="337"/>
      <c r="F52" s="337"/>
      <c r="G52" s="337"/>
      <c r="H52" s="337"/>
      <c r="I52" s="336"/>
      <c r="J52" s="336"/>
      <c r="K52" s="337"/>
      <c r="L52" s="337"/>
      <c r="M52" s="337"/>
      <c r="N52" s="336"/>
      <c r="O52" s="336"/>
      <c r="P52" s="338"/>
      <c r="Q52" s="337"/>
      <c r="R52" s="337"/>
      <c r="Y52" s="389"/>
      <c r="AD52" s="389"/>
      <c r="AE52" s="357"/>
    </row>
    <row r="53" spans="1:31">
      <c r="A53" s="303"/>
      <c r="B53" s="335"/>
      <c r="C53" s="336"/>
      <c r="D53" s="337"/>
      <c r="E53" s="337"/>
      <c r="F53" s="337"/>
      <c r="G53" s="337"/>
      <c r="H53" s="337"/>
      <c r="I53" s="336"/>
      <c r="J53" s="336"/>
      <c r="K53" s="337"/>
      <c r="L53" s="337"/>
      <c r="M53" s="337"/>
      <c r="N53" s="336"/>
      <c r="O53" s="336"/>
      <c r="P53" s="338"/>
      <c r="Q53" s="337"/>
      <c r="R53" s="337"/>
      <c r="S53" s="394"/>
      <c r="T53" s="394"/>
      <c r="U53" s="394"/>
      <c r="V53" s="394"/>
      <c r="W53" s="394"/>
      <c r="X53" s="394"/>
      <c r="Y53" s="395"/>
      <c r="Z53" s="394"/>
      <c r="AA53" s="394"/>
      <c r="AB53" s="394"/>
      <c r="AC53" s="394"/>
      <c r="AD53" s="395"/>
      <c r="AE53" s="357"/>
    </row>
    <row r="54" spans="1:31">
      <c r="A54" s="303"/>
      <c r="B54" s="335"/>
      <c r="C54" s="336"/>
      <c r="D54" s="337"/>
      <c r="E54" s="337"/>
      <c r="F54" s="337"/>
      <c r="G54" s="337"/>
      <c r="H54" s="337"/>
      <c r="I54" s="336"/>
      <c r="J54" s="336"/>
      <c r="K54" s="337"/>
      <c r="L54" s="337"/>
      <c r="M54" s="337"/>
      <c r="N54" s="336"/>
      <c r="O54" s="336"/>
      <c r="P54" s="338"/>
      <c r="Q54" s="337"/>
      <c r="R54" s="337"/>
      <c r="Y54" s="389"/>
      <c r="AD54" s="389"/>
    </row>
    <row r="55" spans="1:31">
      <c r="A55" s="303"/>
      <c r="B55" s="335"/>
      <c r="C55" s="336"/>
      <c r="D55" s="337"/>
      <c r="E55" s="337"/>
      <c r="F55" s="337"/>
      <c r="G55" s="337"/>
      <c r="H55" s="337"/>
      <c r="I55" s="336"/>
      <c r="J55" s="336"/>
      <c r="K55" s="337"/>
      <c r="L55" s="337"/>
      <c r="M55" s="337"/>
      <c r="N55" s="336"/>
      <c r="O55" s="336"/>
      <c r="P55" s="338"/>
      <c r="Q55" s="337"/>
      <c r="R55" s="337"/>
      <c r="S55" s="394"/>
      <c r="T55" s="394"/>
      <c r="U55" s="394"/>
      <c r="V55" s="394"/>
      <c r="W55" s="394"/>
      <c r="X55" s="394"/>
      <c r="Y55" s="395"/>
      <c r="Z55" s="394"/>
      <c r="AA55" s="394"/>
      <c r="AB55" s="394"/>
      <c r="AC55" s="394"/>
      <c r="AD55" s="395"/>
    </row>
    <row r="56" spans="1:31">
      <c r="A56" s="303"/>
      <c r="B56" s="335"/>
      <c r="C56" s="336"/>
      <c r="D56" s="337"/>
      <c r="E56" s="337"/>
      <c r="F56" s="337"/>
      <c r="G56" s="337"/>
      <c r="H56" s="337"/>
      <c r="I56" s="336"/>
      <c r="J56" s="336"/>
      <c r="K56" s="337"/>
      <c r="L56" s="337"/>
      <c r="M56" s="337"/>
      <c r="N56" s="336"/>
      <c r="O56" s="336"/>
      <c r="P56" s="338"/>
      <c r="Q56" s="337"/>
      <c r="R56" s="337"/>
      <c r="Y56" s="389"/>
      <c r="AD56" s="389"/>
    </row>
    <row r="57" spans="1:31">
      <c r="A57" s="303"/>
      <c r="B57" s="335"/>
      <c r="C57" s="336"/>
      <c r="D57" s="337"/>
      <c r="E57" s="337"/>
      <c r="F57" s="337"/>
      <c r="G57" s="337"/>
      <c r="H57" s="337"/>
      <c r="I57" s="336"/>
      <c r="J57" s="336"/>
      <c r="K57" s="337"/>
      <c r="L57" s="337"/>
      <c r="M57" s="337"/>
      <c r="N57" s="336"/>
      <c r="O57" s="336"/>
      <c r="P57" s="338"/>
      <c r="Q57" s="337"/>
      <c r="R57" s="337"/>
      <c r="S57" s="394"/>
      <c r="T57" s="394"/>
      <c r="U57" s="394"/>
      <c r="V57" s="428"/>
      <c r="W57" s="394"/>
      <c r="X57" s="421"/>
      <c r="Y57" s="395"/>
      <c r="Z57" s="394"/>
      <c r="AA57" s="394"/>
      <c r="AB57" s="394"/>
      <c r="AC57" s="394"/>
      <c r="AD57" s="395"/>
    </row>
    <row r="58" spans="1:31">
      <c r="A58" s="303"/>
      <c r="B58" s="335"/>
      <c r="C58" s="336"/>
      <c r="D58" s="337"/>
      <c r="E58" s="337"/>
      <c r="F58" s="337"/>
      <c r="G58" s="337"/>
      <c r="H58" s="337"/>
      <c r="I58" s="336"/>
      <c r="J58" s="336"/>
      <c r="K58" s="337"/>
      <c r="L58" s="337"/>
      <c r="M58" s="337"/>
      <c r="N58" s="336"/>
      <c r="O58" s="336"/>
      <c r="P58" s="338"/>
      <c r="Q58" s="337"/>
      <c r="R58" s="337"/>
      <c r="Y58" s="389"/>
      <c r="AD58" s="389"/>
    </row>
    <row r="59" spans="1:31">
      <c r="A59" s="303"/>
      <c r="B59" s="335"/>
      <c r="C59" s="336"/>
      <c r="D59" s="337"/>
      <c r="E59" s="337"/>
      <c r="F59" s="337"/>
      <c r="G59" s="337"/>
      <c r="H59" s="337"/>
      <c r="I59" s="336"/>
      <c r="J59" s="336"/>
      <c r="K59" s="337"/>
      <c r="L59" s="337"/>
      <c r="M59" s="337"/>
      <c r="N59" s="336"/>
      <c r="O59" s="336"/>
      <c r="P59" s="338"/>
      <c r="Q59" s="337"/>
      <c r="R59" s="337"/>
      <c r="S59" s="394"/>
      <c r="T59" s="394"/>
      <c r="U59" s="394"/>
      <c r="V59" s="394"/>
      <c r="W59" s="394"/>
      <c r="X59" s="394"/>
      <c r="Y59" s="395"/>
      <c r="Z59" s="394"/>
      <c r="AA59" s="394"/>
      <c r="AB59" s="394"/>
      <c r="AC59" s="394"/>
      <c r="AD59" s="395"/>
    </row>
    <row r="60" spans="1:31">
      <c r="A60" s="303"/>
      <c r="B60" s="335"/>
      <c r="C60" s="336"/>
      <c r="D60" s="337"/>
      <c r="E60" s="337"/>
      <c r="F60" s="337"/>
      <c r="G60" s="337"/>
      <c r="H60" s="337"/>
      <c r="I60" s="336"/>
      <c r="J60" s="336"/>
      <c r="K60" s="337"/>
      <c r="L60" s="337"/>
      <c r="M60" s="337"/>
      <c r="N60" s="336"/>
      <c r="O60" s="336"/>
      <c r="P60" s="338"/>
      <c r="Q60" s="337"/>
      <c r="R60" s="337"/>
      <c r="Y60" s="389"/>
      <c r="AD60" s="389"/>
    </row>
    <row r="61" spans="1:31">
      <c r="A61" s="303"/>
      <c r="B61" s="335"/>
      <c r="C61" s="336"/>
      <c r="D61" s="337"/>
      <c r="E61" s="337"/>
      <c r="F61" s="337"/>
      <c r="G61" s="337"/>
      <c r="H61" s="337"/>
      <c r="I61" s="336"/>
      <c r="J61" s="336"/>
      <c r="K61" s="337"/>
      <c r="L61" s="337"/>
      <c r="M61" s="337"/>
      <c r="N61" s="336"/>
      <c r="O61" s="336"/>
      <c r="P61" s="338"/>
      <c r="Q61" s="337"/>
      <c r="R61" s="337"/>
      <c r="S61" s="394"/>
      <c r="T61" s="394"/>
      <c r="U61" s="394"/>
      <c r="V61" s="394"/>
      <c r="W61" s="394"/>
      <c r="X61" s="394"/>
      <c r="Y61" s="395"/>
      <c r="Z61" s="394"/>
      <c r="AA61" s="394"/>
      <c r="AB61" s="394"/>
      <c r="AC61" s="394"/>
      <c r="AD61" s="395"/>
    </row>
    <row r="62" spans="1:31">
      <c r="A62" s="303"/>
      <c r="B62" s="335"/>
      <c r="C62" s="336"/>
      <c r="D62" s="337"/>
      <c r="E62" s="337"/>
      <c r="F62" s="337"/>
      <c r="G62" s="337"/>
      <c r="H62" s="337"/>
      <c r="I62" s="336"/>
      <c r="J62" s="336"/>
      <c r="K62" s="337"/>
      <c r="L62" s="337"/>
      <c r="M62" s="337"/>
      <c r="N62" s="336"/>
      <c r="O62" s="336"/>
      <c r="P62" s="338"/>
      <c r="Q62" s="337"/>
      <c r="R62" s="337"/>
      <c r="Y62" s="389"/>
      <c r="AD62" s="389"/>
    </row>
    <row r="63" spans="1:31">
      <c r="A63" s="303"/>
      <c r="B63" s="335"/>
      <c r="C63" s="336"/>
      <c r="D63" s="337"/>
      <c r="E63" s="337"/>
      <c r="F63" s="337"/>
      <c r="G63" s="337"/>
      <c r="H63" s="337"/>
      <c r="I63" s="336"/>
      <c r="J63" s="336"/>
      <c r="K63" s="337"/>
      <c r="L63" s="337"/>
      <c r="M63" s="337"/>
      <c r="N63" s="336"/>
      <c r="O63" s="336"/>
      <c r="P63" s="338"/>
      <c r="Q63" s="337"/>
      <c r="R63" s="337"/>
      <c r="S63" s="394"/>
      <c r="T63" s="394"/>
      <c r="U63" s="394"/>
      <c r="V63" s="394"/>
      <c r="W63" s="394"/>
      <c r="X63" s="394"/>
      <c r="Y63" s="395"/>
      <c r="Z63" s="394"/>
      <c r="AA63" s="394"/>
      <c r="AB63" s="394"/>
      <c r="AC63" s="394"/>
      <c r="AD63" s="395"/>
    </row>
    <row r="64" spans="1:31">
      <c r="A64" s="303"/>
      <c r="B64" s="335"/>
      <c r="C64" s="336"/>
      <c r="D64" s="337"/>
      <c r="E64" s="337"/>
      <c r="F64" s="337"/>
      <c r="G64" s="337"/>
      <c r="H64" s="337"/>
      <c r="I64" s="336"/>
      <c r="J64" s="336"/>
      <c r="K64" s="337"/>
      <c r="L64" s="337"/>
      <c r="M64" s="337"/>
      <c r="N64" s="336"/>
      <c r="O64" s="336"/>
      <c r="P64" s="338"/>
      <c r="Q64" s="337"/>
      <c r="R64" s="337"/>
      <c r="Y64" s="389"/>
      <c r="AD64" s="389"/>
    </row>
    <row r="65" spans="1:30">
      <c r="A65" s="303"/>
      <c r="B65" s="335"/>
      <c r="C65" s="336"/>
      <c r="D65" s="337"/>
      <c r="E65" s="337"/>
      <c r="F65" s="337"/>
      <c r="G65" s="337"/>
      <c r="H65" s="337"/>
      <c r="I65" s="336"/>
      <c r="J65" s="336"/>
      <c r="K65" s="337"/>
      <c r="L65" s="337"/>
      <c r="M65" s="337"/>
      <c r="N65" s="336"/>
      <c r="O65" s="336"/>
      <c r="P65" s="338"/>
      <c r="Q65" s="337"/>
      <c r="R65" s="337"/>
      <c r="S65" s="394"/>
      <c r="T65" s="394"/>
      <c r="U65" s="394"/>
      <c r="V65" s="394"/>
      <c r="W65" s="394"/>
      <c r="X65" s="394"/>
      <c r="Y65" s="395"/>
      <c r="Z65" s="394"/>
      <c r="AA65" s="394"/>
      <c r="AB65" s="394"/>
      <c r="AC65" s="394"/>
      <c r="AD65" s="395"/>
    </row>
    <row r="66" spans="1:30">
      <c r="A66" s="303"/>
      <c r="B66" s="335"/>
      <c r="C66" s="336"/>
      <c r="D66" s="337"/>
      <c r="E66" s="337"/>
      <c r="F66" s="337"/>
      <c r="G66" s="337"/>
      <c r="H66" s="337"/>
      <c r="I66" s="336"/>
      <c r="J66" s="336"/>
      <c r="K66" s="337"/>
      <c r="L66" s="337"/>
      <c r="M66" s="337"/>
      <c r="N66" s="336"/>
      <c r="O66" s="336"/>
      <c r="P66" s="338"/>
      <c r="Q66" s="337"/>
      <c r="R66" s="337"/>
      <c r="Y66" s="389"/>
      <c r="AD66" s="389"/>
    </row>
    <row r="67" spans="1:30">
      <c r="A67" s="303"/>
      <c r="B67" s="335"/>
      <c r="C67" s="336"/>
      <c r="D67" s="337"/>
      <c r="E67" s="337"/>
      <c r="F67" s="337"/>
      <c r="G67" s="337"/>
      <c r="H67" s="337"/>
      <c r="I67" s="336"/>
      <c r="J67" s="336"/>
      <c r="K67" s="337"/>
      <c r="L67" s="337"/>
      <c r="M67" s="337"/>
      <c r="N67" s="336"/>
      <c r="O67" s="336"/>
      <c r="P67" s="338"/>
      <c r="Q67" s="337"/>
      <c r="R67" s="337"/>
      <c r="S67" s="394"/>
      <c r="T67" s="394"/>
      <c r="U67" s="394"/>
      <c r="V67" s="421"/>
      <c r="W67" s="394"/>
      <c r="X67" s="421"/>
      <c r="Y67" s="395"/>
      <c r="Z67" s="394"/>
      <c r="AA67" s="394"/>
      <c r="AB67" s="394"/>
      <c r="AC67" s="394"/>
      <c r="AD67" s="395"/>
    </row>
    <row r="68" spans="1:30">
      <c r="A68" s="303"/>
      <c r="B68" s="335"/>
      <c r="C68" s="336"/>
      <c r="D68" s="337"/>
      <c r="E68" s="337"/>
      <c r="F68" s="337"/>
      <c r="G68" s="337"/>
      <c r="H68" s="337"/>
      <c r="I68" s="336"/>
      <c r="J68" s="336"/>
      <c r="K68" s="337"/>
      <c r="L68" s="337"/>
      <c r="M68" s="337"/>
      <c r="N68" s="336"/>
      <c r="O68" s="336"/>
      <c r="P68" s="338"/>
      <c r="Q68" s="337"/>
      <c r="R68" s="337"/>
      <c r="Y68" s="389"/>
      <c r="AD68" s="389"/>
    </row>
    <row r="69" spans="1:30" ht="13.5" thickBot="1">
      <c r="A69" s="303"/>
      <c r="B69" s="335"/>
      <c r="C69" s="336"/>
      <c r="D69" s="337"/>
      <c r="E69" s="337"/>
      <c r="F69" s="337"/>
      <c r="G69" s="337"/>
      <c r="H69" s="337"/>
      <c r="I69" s="336"/>
      <c r="J69" s="336"/>
      <c r="K69" s="337"/>
      <c r="L69" s="337"/>
      <c r="M69" s="337"/>
      <c r="N69" s="336"/>
      <c r="O69" s="336"/>
      <c r="P69" s="338"/>
      <c r="Q69" s="337"/>
      <c r="R69" s="337"/>
      <c r="S69" s="355"/>
      <c r="T69" s="355"/>
      <c r="U69" s="355"/>
      <c r="V69" s="355"/>
      <c r="W69" s="355"/>
      <c r="X69" s="355"/>
      <c r="Y69" s="420"/>
      <c r="Z69" s="355"/>
      <c r="AA69" s="355"/>
      <c r="AB69" s="355"/>
      <c r="AC69" s="355"/>
      <c r="AD69" s="420"/>
    </row>
    <row r="70" spans="1:30">
      <c r="A70" s="317"/>
      <c r="B70" s="298"/>
      <c r="C70" s="327"/>
      <c r="D70" s="328"/>
      <c r="E70" s="328"/>
      <c r="F70" s="328"/>
      <c r="G70" s="328"/>
      <c r="H70" s="328"/>
      <c r="I70" s="327"/>
      <c r="J70" s="327"/>
      <c r="K70" s="328"/>
      <c r="L70" s="328"/>
      <c r="M70" s="328"/>
      <c r="N70" s="327"/>
      <c r="O70" s="327"/>
      <c r="P70" s="329"/>
      <c r="Q70" s="337"/>
      <c r="R70" s="337"/>
      <c r="S70" s="388"/>
      <c r="Y70" s="389"/>
      <c r="AD70" s="389"/>
    </row>
    <row r="71" spans="1:30">
      <c r="A71" s="303"/>
      <c r="B71" s="335"/>
      <c r="C71" s="336"/>
      <c r="D71" s="337"/>
      <c r="E71" s="337"/>
      <c r="F71" s="337"/>
      <c r="G71" s="337"/>
      <c r="H71" s="337"/>
      <c r="I71" s="336"/>
      <c r="J71" s="336"/>
      <c r="K71" s="337"/>
      <c r="L71" s="337"/>
      <c r="M71" s="337"/>
      <c r="N71" s="336"/>
      <c r="O71" s="336"/>
      <c r="P71" s="338"/>
      <c r="Q71" s="337"/>
      <c r="R71" s="337"/>
      <c r="S71" s="394"/>
      <c r="T71" s="394"/>
      <c r="U71" s="394"/>
      <c r="V71" s="394"/>
      <c r="W71" s="394"/>
      <c r="X71" s="394"/>
      <c r="Y71" s="395"/>
      <c r="Z71" s="394"/>
      <c r="AA71" s="394"/>
      <c r="AB71" s="394"/>
      <c r="AC71" s="394"/>
      <c r="AD71" s="395"/>
    </row>
    <row r="72" spans="1:30">
      <c r="A72" s="303"/>
      <c r="B72" s="335"/>
      <c r="C72" s="336"/>
      <c r="D72" s="337"/>
      <c r="E72" s="337"/>
      <c r="F72" s="337"/>
      <c r="G72" s="337"/>
      <c r="H72" s="337"/>
      <c r="I72" s="336"/>
      <c r="J72" s="336"/>
      <c r="K72" s="337"/>
      <c r="L72" s="337"/>
      <c r="M72" s="337"/>
      <c r="N72" s="336"/>
      <c r="O72" s="336"/>
      <c r="P72" s="338"/>
      <c r="Q72" s="337"/>
      <c r="R72" s="337"/>
      <c r="Y72" s="389"/>
      <c r="AD72" s="389"/>
    </row>
    <row r="73" spans="1:30">
      <c r="A73" s="303"/>
      <c r="B73" s="335"/>
      <c r="C73" s="336"/>
      <c r="D73" s="337"/>
      <c r="E73" s="337"/>
      <c r="F73" s="337"/>
      <c r="G73" s="337"/>
      <c r="H73" s="337"/>
      <c r="I73" s="336"/>
      <c r="J73" s="336"/>
      <c r="K73" s="337"/>
      <c r="L73" s="337"/>
      <c r="M73" s="337"/>
      <c r="N73" s="336"/>
      <c r="O73" s="336"/>
      <c r="P73" s="338"/>
      <c r="Q73" s="337"/>
      <c r="R73" s="337"/>
      <c r="S73" s="394"/>
      <c r="T73" s="394"/>
      <c r="U73" s="394"/>
      <c r="V73" s="394"/>
      <c r="W73" s="394"/>
      <c r="X73" s="394"/>
      <c r="Y73" s="395"/>
      <c r="Z73" s="394"/>
      <c r="AA73" s="394"/>
      <c r="AB73" s="394"/>
      <c r="AC73" s="394"/>
      <c r="AD73" s="395"/>
    </row>
    <row r="74" spans="1:30">
      <c r="A74" s="303"/>
      <c r="B74" s="335"/>
      <c r="C74" s="336"/>
      <c r="D74" s="337"/>
      <c r="E74" s="337"/>
      <c r="F74" s="337"/>
      <c r="G74" s="337"/>
      <c r="H74" s="337"/>
      <c r="I74" s="336"/>
      <c r="J74" s="336"/>
      <c r="K74" s="337"/>
      <c r="L74" s="337"/>
      <c r="M74" s="337"/>
      <c r="N74" s="336"/>
      <c r="O74" s="336"/>
      <c r="P74" s="338"/>
      <c r="Q74" s="337"/>
      <c r="R74" s="337"/>
      <c r="Y74" s="389"/>
      <c r="AD74" s="389"/>
    </row>
    <row r="75" spans="1:30">
      <c r="A75" s="303"/>
      <c r="B75" s="335"/>
      <c r="C75" s="336"/>
      <c r="D75" s="337"/>
      <c r="E75" s="337"/>
      <c r="F75" s="337"/>
      <c r="G75" s="337"/>
      <c r="H75" s="337"/>
      <c r="I75" s="336"/>
      <c r="J75" s="336"/>
      <c r="K75" s="337"/>
      <c r="L75" s="337"/>
      <c r="M75" s="337"/>
      <c r="N75" s="336"/>
      <c r="O75" s="336"/>
      <c r="P75" s="338"/>
      <c r="Q75" s="337"/>
      <c r="R75" s="337"/>
      <c r="S75" s="394"/>
      <c r="T75" s="394"/>
      <c r="U75" s="394"/>
      <c r="V75" s="394"/>
      <c r="W75" s="394"/>
      <c r="X75" s="394"/>
      <c r="Y75" s="395"/>
      <c r="Z75" s="394"/>
      <c r="AA75" s="394"/>
      <c r="AB75" s="394"/>
      <c r="AC75" s="394"/>
      <c r="AD75" s="395"/>
    </row>
    <row r="76" spans="1:30">
      <c r="A76" s="303"/>
      <c r="B76" s="335"/>
      <c r="C76" s="336"/>
      <c r="D76" s="337"/>
      <c r="E76" s="337"/>
      <c r="F76" s="337"/>
      <c r="G76" s="337"/>
      <c r="H76" s="337"/>
      <c r="I76" s="336"/>
      <c r="J76" s="336"/>
      <c r="K76" s="337"/>
      <c r="L76" s="337"/>
      <c r="M76" s="337"/>
      <c r="N76" s="336"/>
      <c r="O76" s="336"/>
      <c r="P76" s="338"/>
      <c r="Q76" s="337"/>
      <c r="R76" s="337"/>
      <c r="Y76" s="389"/>
      <c r="AD76" s="389"/>
    </row>
    <row r="77" spans="1:30">
      <c r="A77" s="303"/>
      <c r="B77" s="335"/>
      <c r="C77" s="336"/>
      <c r="D77" s="337"/>
      <c r="E77" s="337"/>
      <c r="F77" s="337"/>
      <c r="G77" s="337"/>
      <c r="H77" s="337"/>
      <c r="I77" s="336"/>
      <c r="J77" s="336"/>
      <c r="K77" s="337"/>
      <c r="L77" s="337"/>
      <c r="M77" s="337"/>
      <c r="N77" s="336"/>
      <c r="O77" s="336"/>
      <c r="P77" s="338"/>
      <c r="Q77" s="337"/>
      <c r="R77" s="337"/>
      <c r="S77" s="394"/>
      <c r="T77" s="394"/>
      <c r="U77" s="394"/>
      <c r="V77" s="394"/>
      <c r="W77" s="394"/>
      <c r="X77" s="394"/>
      <c r="Y77" s="395"/>
      <c r="Z77" s="394"/>
      <c r="AA77" s="394"/>
      <c r="AB77" s="394"/>
      <c r="AC77" s="394"/>
      <c r="AD77" s="395"/>
    </row>
    <row r="78" spans="1:30">
      <c r="A78" s="303"/>
      <c r="B78" s="335"/>
      <c r="C78" s="336"/>
      <c r="D78" s="337"/>
      <c r="E78" s="337"/>
      <c r="F78" s="337"/>
      <c r="G78" s="337"/>
      <c r="H78" s="337"/>
      <c r="I78" s="336"/>
      <c r="J78" s="336"/>
      <c r="K78" s="337"/>
      <c r="L78" s="337"/>
      <c r="M78" s="337"/>
      <c r="N78" s="336"/>
      <c r="O78" s="336"/>
      <c r="P78" s="338"/>
      <c r="Q78" s="337"/>
      <c r="R78" s="337"/>
      <c r="Y78" s="389"/>
      <c r="AD78" s="389"/>
    </row>
    <row r="79" spans="1:30">
      <c r="A79" s="303"/>
      <c r="B79" s="335"/>
      <c r="C79" s="336"/>
      <c r="D79" s="337"/>
      <c r="E79" s="337"/>
      <c r="F79" s="337"/>
      <c r="G79" s="337"/>
      <c r="H79" s="337"/>
      <c r="I79" s="336"/>
      <c r="J79" s="336"/>
      <c r="K79" s="337"/>
      <c r="L79" s="337"/>
      <c r="M79" s="337"/>
      <c r="N79" s="336"/>
      <c r="O79" s="336"/>
      <c r="P79" s="338"/>
      <c r="Q79" s="337"/>
      <c r="R79" s="337"/>
      <c r="S79" s="394"/>
      <c r="T79" s="394"/>
      <c r="U79" s="394"/>
      <c r="V79" s="394"/>
      <c r="W79" s="394"/>
      <c r="X79" s="394"/>
      <c r="Y79" s="395"/>
      <c r="Z79" s="394"/>
      <c r="AA79" s="394"/>
      <c r="AB79" s="394"/>
      <c r="AC79" s="394"/>
      <c r="AD79" s="395"/>
    </row>
    <row r="80" spans="1:30">
      <c r="A80" s="303"/>
      <c r="B80" s="335"/>
      <c r="C80" s="336"/>
      <c r="D80" s="337"/>
      <c r="E80" s="337"/>
      <c r="F80" s="337"/>
      <c r="G80" s="337"/>
      <c r="H80" s="337"/>
      <c r="I80" s="336"/>
      <c r="J80" s="336"/>
      <c r="K80" s="337"/>
      <c r="L80" s="337"/>
      <c r="M80" s="337"/>
      <c r="N80" s="336"/>
      <c r="O80" s="336"/>
      <c r="P80" s="338"/>
      <c r="Q80" s="337"/>
      <c r="R80" s="337"/>
      <c r="Y80" s="389"/>
      <c r="AD80" s="389"/>
    </row>
    <row r="81" spans="1:30">
      <c r="A81" s="303"/>
      <c r="B81" s="335"/>
      <c r="C81" s="336"/>
      <c r="D81" s="337"/>
      <c r="E81" s="337"/>
      <c r="F81" s="337"/>
      <c r="G81" s="337"/>
      <c r="H81" s="337"/>
      <c r="I81" s="336"/>
      <c r="J81" s="336"/>
      <c r="K81" s="337"/>
      <c r="L81" s="337"/>
      <c r="M81" s="337"/>
      <c r="N81" s="336"/>
      <c r="O81" s="336"/>
      <c r="P81" s="338"/>
      <c r="Q81" s="337"/>
      <c r="R81" s="337"/>
      <c r="S81" s="394"/>
      <c r="T81" s="394"/>
      <c r="U81" s="394"/>
      <c r="V81" s="394"/>
      <c r="W81" s="394"/>
      <c r="X81" s="394"/>
      <c r="Y81" s="395"/>
      <c r="Z81" s="394"/>
      <c r="AA81" s="394"/>
      <c r="AB81" s="394"/>
      <c r="AC81" s="394"/>
      <c r="AD81" s="395"/>
    </row>
    <row r="82" spans="1:30">
      <c r="A82" s="303"/>
      <c r="B82" s="335"/>
      <c r="C82" s="336"/>
      <c r="D82" s="337"/>
      <c r="E82" s="337"/>
      <c r="F82" s="337"/>
      <c r="G82" s="337"/>
      <c r="H82" s="337"/>
      <c r="I82" s="336"/>
      <c r="J82" s="336"/>
      <c r="K82" s="337"/>
      <c r="L82" s="337"/>
      <c r="M82" s="337"/>
      <c r="N82" s="336"/>
      <c r="O82" s="336"/>
      <c r="P82" s="338"/>
      <c r="Q82" s="337"/>
      <c r="R82" s="337"/>
      <c r="Y82" s="389"/>
      <c r="AD82" s="389"/>
    </row>
    <row r="83" spans="1:30">
      <c r="A83" s="303"/>
      <c r="B83" s="335"/>
      <c r="C83" s="336"/>
      <c r="D83" s="337"/>
      <c r="E83" s="337"/>
      <c r="F83" s="337"/>
      <c r="G83" s="337"/>
      <c r="H83" s="337"/>
      <c r="I83" s="336"/>
      <c r="J83" s="336"/>
      <c r="K83" s="337"/>
      <c r="L83" s="337"/>
      <c r="M83" s="337"/>
      <c r="N83" s="336"/>
      <c r="O83" s="336"/>
      <c r="P83" s="338"/>
      <c r="Q83" s="337"/>
      <c r="R83" s="337"/>
      <c r="S83" s="394"/>
      <c r="T83" s="394"/>
      <c r="U83" s="394"/>
      <c r="V83" s="394"/>
      <c r="W83" s="394"/>
      <c r="X83" s="394"/>
      <c r="Y83" s="395"/>
      <c r="Z83" s="394"/>
      <c r="AA83" s="394"/>
      <c r="AB83" s="394"/>
      <c r="AC83" s="394"/>
      <c r="AD83" s="395"/>
    </row>
    <row r="84" spans="1:30">
      <c r="A84" s="303"/>
      <c r="B84" s="335"/>
      <c r="C84" s="336"/>
      <c r="D84" s="337"/>
      <c r="E84" s="337"/>
      <c r="F84" s="337"/>
      <c r="G84" s="337"/>
      <c r="H84" s="337"/>
      <c r="I84" s="336"/>
      <c r="J84" s="336"/>
      <c r="K84" s="337"/>
      <c r="L84" s="337"/>
      <c r="M84" s="337"/>
      <c r="N84" s="336"/>
      <c r="O84" s="336"/>
      <c r="P84" s="338"/>
      <c r="Q84" s="337"/>
      <c r="R84" s="337"/>
      <c r="Y84" s="389"/>
      <c r="AD84" s="389"/>
    </row>
    <row r="85" spans="1:30">
      <c r="A85" s="303"/>
      <c r="B85" s="335"/>
      <c r="C85" s="336"/>
      <c r="D85" s="337"/>
      <c r="E85" s="337"/>
      <c r="F85" s="337"/>
      <c r="G85" s="337"/>
      <c r="H85" s="337"/>
      <c r="I85" s="336"/>
      <c r="J85" s="336"/>
      <c r="K85" s="337"/>
      <c r="L85" s="337"/>
      <c r="M85" s="337"/>
      <c r="N85" s="336"/>
      <c r="O85" s="336"/>
      <c r="P85" s="338"/>
      <c r="Q85" s="337"/>
      <c r="R85" s="337"/>
      <c r="S85" s="394"/>
      <c r="T85" s="394"/>
      <c r="U85" s="394"/>
      <c r="V85" s="394"/>
      <c r="W85" s="394"/>
      <c r="X85" s="394"/>
      <c r="Y85" s="395"/>
      <c r="Z85" s="394"/>
      <c r="AA85" s="394"/>
      <c r="AB85" s="394"/>
      <c r="AC85" s="394"/>
      <c r="AD85" s="395"/>
    </row>
    <row r="86" spans="1:30">
      <c r="A86" s="303"/>
      <c r="B86" s="335"/>
      <c r="C86" s="336"/>
      <c r="D86" s="337"/>
      <c r="E86" s="337"/>
      <c r="F86" s="337"/>
      <c r="G86" s="337"/>
      <c r="H86" s="337"/>
      <c r="I86" s="336"/>
      <c r="J86" s="336"/>
      <c r="K86" s="337"/>
      <c r="L86" s="337"/>
      <c r="M86" s="337"/>
      <c r="N86" s="336"/>
      <c r="O86" s="336"/>
      <c r="P86" s="338"/>
      <c r="Q86" s="337"/>
      <c r="R86" s="337"/>
      <c r="Y86" s="389"/>
      <c r="AD86" s="389"/>
    </row>
    <row r="87" spans="1:30">
      <c r="A87" s="303"/>
      <c r="B87" s="335"/>
      <c r="C87" s="336"/>
      <c r="D87" s="337"/>
      <c r="E87" s="337"/>
      <c r="F87" s="337"/>
      <c r="G87" s="337"/>
      <c r="H87" s="337"/>
      <c r="I87" s="336"/>
      <c r="J87" s="336"/>
      <c r="K87" s="337"/>
      <c r="L87" s="337"/>
      <c r="M87" s="337"/>
      <c r="N87" s="336"/>
      <c r="O87" s="336"/>
      <c r="P87" s="338"/>
      <c r="Q87" s="337"/>
      <c r="R87" s="337"/>
      <c r="S87" s="394"/>
      <c r="T87" s="394"/>
      <c r="U87" s="394"/>
      <c r="V87" s="394"/>
      <c r="W87" s="394"/>
      <c r="X87" s="394"/>
      <c r="Y87" s="395"/>
      <c r="Z87" s="394"/>
      <c r="AA87" s="394"/>
      <c r="AB87" s="394"/>
      <c r="AC87" s="394"/>
      <c r="AD87" s="395"/>
    </row>
    <row r="88" spans="1:30">
      <c r="A88" s="303"/>
      <c r="B88" s="335"/>
      <c r="C88" s="336"/>
      <c r="D88" s="337"/>
      <c r="E88" s="337"/>
      <c r="F88" s="337"/>
      <c r="G88" s="337"/>
      <c r="H88" s="337"/>
      <c r="I88" s="336"/>
      <c r="J88" s="336"/>
      <c r="K88" s="337"/>
      <c r="L88" s="337"/>
      <c r="M88" s="337"/>
      <c r="N88" s="336"/>
      <c r="O88" s="336"/>
      <c r="P88" s="338"/>
      <c r="Q88" s="337"/>
      <c r="R88" s="337"/>
      <c r="Y88" s="389"/>
      <c r="AD88" s="389"/>
    </row>
    <row r="89" spans="1:30">
      <c r="A89" s="303"/>
      <c r="B89" s="335"/>
      <c r="C89" s="336"/>
      <c r="D89" s="337"/>
      <c r="E89" s="337"/>
      <c r="F89" s="337"/>
      <c r="G89" s="337"/>
      <c r="H89" s="337"/>
      <c r="I89" s="336"/>
      <c r="J89" s="336"/>
      <c r="K89" s="337"/>
      <c r="L89" s="337"/>
      <c r="M89" s="337"/>
      <c r="N89" s="336"/>
      <c r="O89" s="336"/>
      <c r="P89" s="338"/>
      <c r="Q89" s="337"/>
      <c r="R89" s="337"/>
      <c r="S89" s="394"/>
      <c r="T89" s="394"/>
      <c r="U89" s="394"/>
      <c r="V89" s="394"/>
      <c r="W89" s="394"/>
      <c r="X89" s="394"/>
      <c r="Y89" s="395"/>
      <c r="Z89" s="394"/>
      <c r="AA89" s="394"/>
      <c r="AB89" s="394"/>
      <c r="AC89" s="394"/>
      <c r="AD89" s="395"/>
    </row>
    <row r="90" spans="1:30">
      <c r="A90" s="303"/>
      <c r="B90" s="335"/>
      <c r="C90" s="336"/>
      <c r="D90" s="337"/>
      <c r="E90" s="337"/>
      <c r="F90" s="337"/>
      <c r="G90" s="337"/>
      <c r="H90" s="337"/>
      <c r="I90" s="336"/>
      <c r="J90" s="336"/>
      <c r="K90" s="337"/>
      <c r="L90" s="337"/>
      <c r="M90" s="337"/>
      <c r="N90" s="336"/>
      <c r="O90" s="336"/>
      <c r="P90" s="338"/>
      <c r="Q90" s="337"/>
      <c r="R90" s="337"/>
      <c r="Y90" s="389"/>
      <c r="AD90" s="389"/>
    </row>
    <row r="91" spans="1:30">
      <c r="A91" s="303"/>
      <c r="B91" s="335"/>
      <c r="C91" s="336"/>
      <c r="D91" s="337"/>
      <c r="E91" s="337"/>
      <c r="F91" s="337"/>
      <c r="G91" s="337"/>
      <c r="H91" s="337"/>
      <c r="I91" s="336"/>
      <c r="J91" s="336"/>
      <c r="K91" s="337"/>
      <c r="L91" s="337"/>
      <c r="M91" s="337"/>
      <c r="N91" s="336"/>
      <c r="O91" s="336"/>
      <c r="P91" s="338"/>
      <c r="Q91" s="337"/>
      <c r="R91" s="337"/>
      <c r="S91" s="394"/>
      <c r="T91" s="394"/>
      <c r="U91" s="394"/>
      <c r="V91" s="394"/>
      <c r="W91" s="394"/>
      <c r="X91" s="394"/>
      <c r="Y91" s="395"/>
      <c r="Z91" s="394"/>
      <c r="AA91" s="394"/>
      <c r="AB91" s="394"/>
      <c r="AC91" s="394"/>
      <c r="AD91" s="395"/>
    </row>
    <row r="92" spans="1:30">
      <c r="A92" s="303"/>
      <c r="B92" s="335"/>
      <c r="C92" s="336"/>
      <c r="D92" s="337"/>
      <c r="E92" s="337"/>
      <c r="F92" s="337"/>
      <c r="G92" s="337"/>
      <c r="H92" s="337"/>
      <c r="I92" s="336"/>
      <c r="J92" s="336"/>
      <c r="K92" s="337"/>
      <c r="L92" s="337"/>
      <c r="M92" s="337"/>
      <c r="N92" s="336"/>
      <c r="O92" s="336"/>
      <c r="P92" s="338"/>
      <c r="Q92" s="337"/>
      <c r="R92" s="337"/>
      <c r="Y92" s="389"/>
      <c r="AD92" s="389"/>
    </row>
    <row r="93" spans="1:30">
      <c r="A93" s="303"/>
      <c r="B93" s="335"/>
      <c r="C93" s="336"/>
      <c r="D93" s="337"/>
      <c r="E93" s="337"/>
      <c r="F93" s="337"/>
      <c r="G93" s="337"/>
      <c r="H93" s="337"/>
      <c r="I93" s="336"/>
      <c r="J93" s="336"/>
      <c r="K93" s="337"/>
      <c r="L93" s="337"/>
      <c r="M93" s="337"/>
      <c r="N93" s="336"/>
      <c r="O93" s="336"/>
      <c r="P93" s="338"/>
      <c r="Q93" s="337"/>
      <c r="R93" s="337"/>
      <c r="S93" s="394"/>
      <c r="T93" s="394"/>
      <c r="U93" s="394"/>
      <c r="V93" s="394"/>
      <c r="W93" s="394"/>
      <c r="X93" s="394"/>
      <c r="Y93" s="395"/>
      <c r="Z93" s="394"/>
      <c r="AA93" s="394"/>
      <c r="AB93" s="394"/>
      <c r="AC93" s="394"/>
      <c r="AD93" s="395"/>
    </row>
    <row r="94" spans="1:30">
      <c r="A94" s="303"/>
      <c r="B94" s="335"/>
      <c r="C94" s="336"/>
      <c r="D94" s="337"/>
      <c r="E94" s="337"/>
      <c r="F94" s="337"/>
      <c r="G94" s="337"/>
      <c r="H94" s="337"/>
      <c r="I94" s="336"/>
      <c r="J94" s="336"/>
      <c r="K94" s="337"/>
      <c r="L94" s="337"/>
      <c r="M94" s="337"/>
      <c r="N94" s="336"/>
      <c r="O94" s="336"/>
      <c r="P94" s="338"/>
      <c r="Q94" s="337"/>
      <c r="R94" s="337"/>
      <c r="Y94" s="389"/>
      <c r="AD94" s="389"/>
    </row>
    <row r="95" spans="1:30">
      <c r="A95" s="303"/>
      <c r="B95" s="335"/>
      <c r="C95" s="336"/>
      <c r="D95" s="337"/>
      <c r="E95" s="337"/>
      <c r="F95" s="337"/>
      <c r="G95" s="337"/>
      <c r="H95" s="337"/>
      <c r="I95" s="336"/>
      <c r="J95" s="336"/>
      <c r="K95" s="337"/>
      <c r="L95" s="337"/>
      <c r="M95" s="337"/>
      <c r="N95" s="336"/>
      <c r="O95" s="336"/>
      <c r="P95" s="338"/>
      <c r="Q95" s="337"/>
      <c r="R95" s="337"/>
      <c r="S95" s="394"/>
      <c r="T95" s="394"/>
      <c r="U95" s="394"/>
      <c r="V95" s="394"/>
      <c r="W95" s="394"/>
      <c r="X95" s="394"/>
      <c r="Y95" s="395"/>
      <c r="Z95" s="394"/>
      <c r="AA95" s="394"/>
      <c r="AB95" s="394"/>
      <c r="AC95" s="394"/>
      <c r="AD95" s="395"/>
    </row>
    <row r="96" spans="1:30">
      <c r="A96" s="303"/>
      <c r="B96" s="335"/>
      <c r="C96" s="336"/>
      <c r="D96" s="337"/>
      <c r="E96" s="337"/>
      <c r="F96" s="337"/>
      <c r="G96" s="337"/>
      <c r="H96" s="337"/>
      <c r="I96" s="336"/>
      <c r="J96" s="336"/>
      <c r="K96" s="337"/>
      <c r="L96" s="337"/>
      <c r="M96" s="337"/>
      <c r="N96" s="336"/>
      <c r="O96" s="336"/>
      <c r="P96" s="338"/>
      <c r="Q96" s="337"/>
      <c r="R96" s="337"/>
      <c r="Y96" s="389"/>
      <c r="AD96" s="389"/>
    </row>
    <row r="97" spans="1:30">
      <c r="A97" s="303"/>
      <c r="B97" s="335"/>
      <c r="C97" s="336"/>
      <c r="D97" s="337"/>
      <c r="E97" s="337"/>
      <c r="F97" s="337"/>
      <c r="G97" s="337"/>
      <c r="H97" s="337"/>
      <c r="I97" s="336"/>
      <c r="J97" s="336"/>
      <c r="K97" s="337"/>
      <c r="L97" s="337"/>
      <c r="M97" s="337"/>
      <c r="N97" s="336"/>
      <c r="O97" s="336"/>
      <c r="P97" s="338"/>
      <c r="Q97" s="337"/>
      <c r="R97" s="337"/>
      <c r="S97" s="394"/>
      <c r="T97" s="394"/>
      <c r="U97" s="394"/>
      <c r="V97" s="394"/>
      <c r="W97" s="394"/>
      <c r="X97" s="394"/>
      <c r="Y97" s="395"/>
      <c r="Z97" s="394"/>
      <c r="AA97" s="394"/>
      <c r="AB97" s="394"/>
      <c r="AC97" s="394"/>
      <c r="AD97" s="395"/>
    </row>
    <row r="98" spans="1:30">
      <c r="A98" s="303"/>
      <c r="B98" s="335"/>
      <c r="C98" s="336"/>
      <c r="D98" s="337"/>
      <c r="E98" s="337"/>
      <c r="F98" s="337"/>
      <c r="G98" s="337"/>
      <c r="H98" s="337"/>
      <c r="I98" s="336"/>
      <c r="J98" s="336"/>
      <c r="K98" s="337"/>
      <c r="L98" s="337"/>
      <c r="M98" s="337"/>
      <c r="N98" s="336"/>
      <c r="O98" s="336"/>
      <c r="P98" s="338"/>
      <c r="Q98" s="337"/>
      <c r="R98" s="337"/>
      <c r="Y98" s="389"/>
      <c r="AD98" s="389"/>
    </row>
    <row r="99" spans="1:30">
      <c r="A99" s="303"/>
      <c r="B99" s="335"/>
      <c r="C99" s="336"/>
      <c r="D99" s="337"/>
      <c r="E99" s="337"/>
      <c r="F99" s="337"/>
      <c r="G99" s="337"/>
      <c r="H99" s="337"/>
      <c r="I99" s="336"/>
      <c r="J99" s="336"/>
      <c r="K99" s="337"/>
      <c r="L99" s="337"/>
      <c r="M99" s="337"/>
      <c r="N99" s="336"/>
      <c r="O99" s="336"/>
      <c r="P99" s="338"/>
      <c r="Q99" s="337"/>
      <c r="R99" s="337"/>
      <c r="S99" s="394"/>
      <c r="T99" s="394"/>
      <c r="U99" s="394"/>
      <c r="V99" s="394"/>
      <c r="W99" s="394"/>
      <c r="X99" s="394"/>
      <c r="Y99" s="395"/>
      <c r="Z99" s="394"/>
      <c r="AA99" s="394"/>
      <c r="AB99" s="394"/>
      <c r="AC99" s="394"/>
      <c r="AD99" s="395"/>
    </row>
    <row r="100" spans="1:30">
      <c r="A100" s="303"/>
      <c r="B100" s="335"/>
      <c r="C100" s="336"/>
      <c r="D100" s="337"/>
      <c r="E100" s="337"/>
      <c r="F100" s="337"/>
      <c r="G100" s="337"/>
      <c r="H100" s="337"/>
      <c r="I100" s="336"/>
      <c r="J100" s="336"/>
      <c r="K100" s="337"/>
      <c r="L100" s="337"/>
      <c r="M100" s="337"/>
      <c r="N100" s="336"/>
      <c r="O100" s="336"/>
      <c r="P100" s="338"/>
      <c r="Q100" s="337"/>
      <c r="R100" s="337"/>
      <c r="Y100" s="389"/>
      <c r="AD100" s="389"/>
    </row>
    <row r="101" spans="1:30" ht="13.5" thickBot="1">
      <c r="A101" s="303"/>
      <c r="B101" s="335"/>
      <c r="C101" s="336"/>
      <c r="D101" s="337"/>
      <c r="E101" s="337"/>
      <c r="F101" s="337"/>
      <c r="G101" s="337"/>
      <c r="H101" s="337"/>
      <c r="I101" s="336"/>
      <c r="J101" s="336"/>
      <c r="K101" s="337"/>
      <c r="L101" s="337"/>
      <c r="M101" s="337"/>
      <c r="N101" s="336"/>
      <c r="O101" s="336"/>
      <c r="P101" s="338"/>
      <c r="Q101" s="337"/>
      <c r="R101" s="337"/>
      <c r="S101" s="355"/>
      <c r="T101" s="355"/>
      <c r="U101" s="355"/>
      <c r="V101" s="355"/>
      <c r="W101" s="355"/>
      <c r="X101" s="355"/>
      <c r="Y101" s="420"/>
      <c r="Z101" s="355"/>
      <c r="AA101" s="355"/>
      <c r="AB101" s="355"/>
      <c r="AC101" s="355"/>
      <c r="AD101" s="420"/>
    </row>
    <row r="102" spans="1:30">
      <c r="A102" s="317"/>
      <c r="B102" s="298"/>
      <c r="C102" s="327"/>
      <c r="D102" s="328"/>
      <c r="E102" s="328"/>
      <c r="F102" s="328"/>
      <c r="G102" s="328"/>
      <c r="H102" s="328"/>
      <c r="I102" s="327"/>
      <c r="J102" s="327"/>
      <c r="K102" s="328"/>
      <c r="L102" s="328"/>
      <c r="M102" s="328"/>
      <c r="N102" s="327"/>
      <c r="O102" s="327"/>
      <c r="P102" s="329"/>
      <c r="Q102" s="337"/>
      <c r="R102" s="337"/>
      <c r="S102" s="388"/>
      <c r="Y102" s="389"/>
      <c r="AD102" s="389"/>
    </row>
    <row r="103" spans="1:30">
      <c r="A103" s="303"/>
      <c r="B103" s="335"/>
      <c r="C103" s="336"/>
      <c r="D103" s="337"/>
      <c r="E103" s="337"/>
      <c r="F103" s="337"/>
      <c r="G103" s="337"/>
      <c r="H103" s="337"/>
      <c r="I103" s="336"/>
      <c r="J103" s="336"/>
      <c r="K103" s="337"/>
      <c r="L103" s="337"/>
      <c r="M103" s="337"/>
      <c r="N103" s="336"/>
      <c r="O103" s="336"/>
      <c r="P103" s="338"/>
      <c r="Q103" s="337"/>
      <c r="R103" s="337"/>
      <c r="S103" s="394"/>
      <c r="T103" s="394"/>
      <c r="U103" s="394"/>
      <c r="V103" s="394"/>
      <c r="W103" s="394"/>
      <c r="X103" s="394"/>
      <c r="Y103" s="395"/>
      <c r="Z103" s="394"/>
      <c r="AA103" s="394"/>
      <c r="AB103" s="394"/>
      <c r="AC103" s="394"/>
      <c r="AD103" s="395"/>
    </row>
    <row r="104" spans="1:30">
      <c r="A104" s="303"/>
      <c r="B104" s="335"/>
      <c r="C104" s="336"/>
      <c r="D104" s="337"/>
      <c r="E104" s="337"/>
      <c r="F104" s="337"/>
      <c r="G104" s="337"/>
      <c r="H104" s="337"/>
      <c r="I104" s="336"/>
      <c r="J104" s="336"/>
      <c r="K104" s="337"/>
      <c r="L104" s="337"/>
      <c r="M104" s="337"/>
      <c r="N104" s="336"/>
      <c r="O104" s="336"/>
      <c r="P104" s="338"/>
      <c r="Q104" s="337"/>
      <c r="R104" s="337"/>
      <c r="Y104" s="389"/>
      <c r="AD104" s="389"/>
    </row>
    <row r="105" spans="1:30">
      <c r="A105" s="303"/>
      <c r="B105" s="335"/>
      <c r="C105" s="336"/>
      <c r="D105" s="337"/>
      <c r="E105" s="337"/>
      <c r="F105" s="337"/>
      <c r="G105" s="337"/>
      <c r="H105" s="337"/>
      <c r="I105" s="336"/>
      <c r="J105" s="336"/>
      <c r="K105" s="337"/>
      <c r="L105" s="337"/>
      <c r="M105" s="337"/>
      <c r="N105" s="336"/>
      <c r="O105" s="336"/>
      <c r="P105" s="338"/>
      <c r="Q105" s="337"/>
      <c r="R105" s="337"/>
      <c r="S105" s="394"/>
      <c r="T105" s="394"/>
      <c r="U105" s="394"/>
      <c r="V105" s="394"/>
      <c r="W105" s="394"/>
      <c r="X105" s="394"/>
      <c r="Y105" s="395"/>
      <c r="Z105" s="394"/>
      <c r="AA105" s="394"/>
      <c r="AB105" s="394"/>
      <c r="AC105" s="394"/>
      <c r="AD105" s="395"/>
    </row>
    <row r="106" spans="1:30">
      <c r="A106" s="303"/>
      <c r="B106" s="335"/>
      <c r="C106" s="336"/>
      <c r="D106" s="337"/>
      <c r="E106" s="337"/>
      <c r="F106" s="337"/>
      <c r="G106" s="337"/>
      <c r="H106" s="337"/>
      <c r="I106" s="336"/>
      <c r="J106" s="336"/>
      <c r="K106" s="337"/>
      <c r="L106" s="337"/>
      <c r="M106" s="337"/>
      <c r="N106" s="336"/>
      <c r="O106" s="336"/>
      <c r="P106" s="338"/>
      <c r="Q106" s="337"/>
      <c r="R106" s="337"/>
      <c r="Y106" s="389"/>
      <c r="AD106" s="389"/>
    </row>
    <row r="107" spans="1:30">
      <c r="A107" s="303"/>
      <c r="B107" s="335"/>
      <c r="C107" s="336"/>
      <c r="D107" s="337"/>
      <c r="E107" s="337"/>
      <c r="F107" s="337"/>
      <c r="G107" s="337"/>
      <c r="H107" s="337"/>
      <c r="I107" s="336"/>
      <c r="J107" s="336"/>
      <c r="K107" s="337"/>
      <c r="L107" s="337"/>
      <c r="M107" s="337"/>
      <c r="N107" s="336"/>
      <c r="O107" s="336"/>
      <c r="P107" s="338"/>
      <c r="Q107" s="337"/>
      <c r="R107" s="337"/>
      <c r="S107" s="394"/>
      <c r="T107" s="394"/>
      <c r="U107" s="394"/>
      <c r="V107" s="394"/>
      <c r="W107" s="394"/>
      <c r="X107" s="394"/>
      <c r="Y107" s="395"/>
      <c r="Z107" s="394"/>
      <c r="AA107" s="394"/>
      <c r="AB107" s="394"/>
      <c r="AC107" s="394"/>
      <c r="AD107" s="395"/>
    </row>
    <row r="108" spans="1:30">
      <c r="A108" s="303"/>
      <c r="B108" s="335"/>
      <c r="C108" s="336"/>
      <c r="D108" s="337"/>
      <c r="E108" s="337"/>
      <c r="F108" s="337"/>
      <c r="G108" s="337"/>
      <c r="H108" s="337"/>
      <c r="I108" s="336"/>
      <c r="J108" s="336"/>
      <c r="K108" s="337"/>
      <c r="L108" s="337"/>
      <c r="M108" s="337"/>
      <c r="N108" s="336"/>
      <c r="O108" s="336"/>
      <c r="P108" s="338"/>
      <c r="Q108" s="337"/>
      <c r="R108" s="337"/>
      <c r="Y108" s="389"/>
      <c r="AD108" s="389"/>
    </row>
    <row r="109" spans="1:30">
      <c r="A109" s="303"/>
      <c r="B109" s="335"/>
      <c r="C109" s="336"/>
      <c r="D109" s="337"/>
      <c r="E109" s="337"/>
      <c r="F109" s="337"/>
      <c r="G109" s="337"/>
      <c r="H109" s="337"/>
      <c r="I109" s="336"/>
      <c r="J109" s="336"/>
      <c r="K109" s="337"/>
      <c r="L109" s="337"/>
      <c r="M109" s="337"/>
      <c r="N109" s="336"/>
      <c r="O109" s="336"/>
      <c r="P109" s="338"/>
      <c r="Q109" s="337"/>
      <c r="R109" s="337"/>
      <c r="S109" s="394"/>
      <c r="T109" s="394"/>
      <c r="U109" s="394"/>
      <c r="V109" s="394"/>
      <c r="W109" s="394"/>
      <c r="X109" s="394"/>
      <c r="Y109" s="395"/>
      <c r="Z109" s="394"/>
      <c r="AA109" s="394"/>
      <c r="AB109" s="394"/>
      <c r="AC109" s="394"/>
      <c r="AD109" s="395"/>
    </row>
    <row r="110" spans="1:30">
      <c r="A110" s="303"/>
      <c r="B110" s="335"/>
      <c r="C110" s="336"/>
      <c r="D110" s="337"/>
      <c r="E110" s="337"/>
      <c r="F110" s="337"/>
      <c r="G110" s="337"/>
      <c r="H110" s="337"/>
      <c r="I110" s="336"/>
      <c r="J110" s="336"/>
      <c r="K110" s="337"/>
      <c r="L110" s="337"/>
      <c r="M110" s="337"/>
      <c r="N110" s="336"/>
      <c r="O110" s="336"/>
      <c r="P110" s="338"/>
      <c r="Q110" s="337"/>
      <c r="R110" s="337"/>
      <c r="Y110" s="389"/>
      <c r="AD110" s="389"/>
    </row>
    <row r="111" spans="1:30">
      <c r="A111" s="303"/>
      <c r="B111" s="335"/>
      <c r="C111" s="336"/>
      <c r="D111" s="337"/>
      <c r="E111" s="337"/>
      <c r="F111" s="337"/>
      <c r="G111" s="337"/>
      <c r="H111" s="337"/>
      <c r="I111" s="336"/>
      <c r="J111" s="336"/>
      <c r="K111" s="337"/>
      <c r="L111" s="337"/>
      <c r="M111" s="337"/>
      <c r="N111" s="336"/>
      <c r="O111" s="336"/>
      <c r="P111" s="338"/>
      <c r="Q111" s="337"/>
      <c r="R111" s="337"/>
      <c r="S111" s="394"/>
      <c r="T111" s="394"/>
      <c r="U111" s="394"/>
      <c r="V111" s="394"/>
      <c r="W111" s="394"/>
      <c r="X111" s="394"/>
      <c r="Y111" s="395"/>
      <c r="Z111" s="394"/>
      <c r="AA111" s="394"/>
      <c r="AB111" s="394"/>
      <c r="AC111" s="394"/>
      <c r="AD111" s="395"/>
    </row>
    <row r="112" spans="1:30">
      <c r="A112" s="303"/>
      <c r="B112" s="335"/>
      <c r="C112" s="336"/>
      <c r="D112" s="337"/>
      <c r="E112" s="337"/>
      <c r="F112" s="337"/>
      <c r="G112" s="337"/>
      <c r="H112" s="337"/>
      <c r="I112" s="336"/>
      <c r="J112" s="336"/>
      <c r="K112" s="337"/>
      <c r="L112" s="337"/>
      <c r="M112" s="337"/>
      <c r="N112" s="336"/>
      <c r="O112" s="336"/>
      <c r="P112" s="338"/>
      <c r="Q112" s="337"/>
      <c r="R112" s="337"/>
      <c r="Y112" s="389"/>
      <c r="AD112" s="389"/>
    </row>
    <row r="113" spans="1:30">
      <c r="A113" s="303"/>
      <c r="B113" s="335"/>
      <c r="C113" s="336"/>
      <c r="D113" s="337"/>
      <c r="E113" s="337"/>
      <c r="F113" s="337"/>
      <c r="G113" s="337"/>
      <c r="H113" s="337"/>
      <c r="I113" s="336"/>
      <c r="J113" s="336"/>
      <c r="K113" s="337"/>
      <c r="L113" s="337"/>
      <c r="M113" s="337"/>
      <c r="N113" s="336"/>
      <c r="O113" s="336"/>
      <c r="P113" s="338"/>
      <c r="Q113" s="337"/>
      <c r="R113" s="337"/>
      <c r="S113" s="394"/>
      <c r="T113" s="394"/>
      <c r="U113" s="394"/>
      <c r="V113" s="394"/>
      <c r="W113" s="394"/>
      <c r="X113" s="394"/>
      <c r="Y113" s="395"/>
      <c r="Z113" s="394"/>
      <c r="AA113" s="394"/>
      <c r="AB113" s="394"/>
      <c r="AC113" s="394"/>
      <c r="AD113" s="395"/>
    </row>
    <row r="114" spans="1:30">
      <c r="A114" s="303"/>
      <c r="B114" s="335"/>
      <c r="C114" s="336"/>
      <c r="D114" s="337"/>
      <c r="E114" s="337"/>
      <c r="F114" s="337"/>
      <c r="G114" s="337"/>
      <c r="H114" s="337"/>
      <c r="I114" s="336"/>
      <c r="J114" s="336"/>
      <c r="K114" s="337"/>
      <c r="L114" s="337"/>
      <c r="M114" s="337"/>
      <c r="N114" s="336"/>
      <c r="O114" s="336"/>
      <c r="P114" s="338"/>
      <c r="Q114" s="337"/>
      <c r="R114" s="337"/>
      <c r="Y114" s="389"/>
      <c r="AD114" s="389"/>
    </row>
    <row r="115" spans="1:30">
      <c r="A115" s="303"/>
      <c r="B115" s="335"/>
      <c r="C115" s="336"/>
      <c r="D115" s="337"/>
      <c r="E115" s="337"/>
      <c r="F115" s="337"/>
      <c r="G115" s="337"/>
      <c r="H115" s="337"/>
      <c r="I115" s="336"/>
      <c r="J115" s="336"/>
      <c r="K115" s="337"/>
      <c r="L115" s="337"/>
      <c r="M115" s="337"/>
      <c r="N115" s="336"/>
      <c r="O115" s="336"/>
      <c r="P115" s="338"/>
      <c r="Q115" s="337"/>
      <c r="R115" s="337"/>
      <c r="S115" s="394"/>
      <c r="T115" s="394"/>
      <c r="U115" s="394"/>
      <c r="V115" s="394"/>
      <c r="W115" s="394"/>
      <c r="X115" s="394"/>
      <c r="Y115" s="395"/>
      <c r="Z115" s="394"/>
      <c r="AA115" s="394"/>
      <c r="AB115" s="394"/>
      <c r="AC115" s="394"/>
      <c r="AD115" s="395"/>
    </row>
    <row r="116" spans="1:30">
      <c r="A116" s="303"/>
      <c r="B116" s="335"/>
      <c r="C116" s="336"/>
      <c r="D116" s="337"/>
      <c r="E116" s="337"/>
      <c r="F116" s="337"/>
      <c r="G116" s="337"/>
      <c r="H116" s="337"/>
      <c r="I116" s="336"/>
      <c r="J116" s="336"/>
      <c r="K116" s="337"/>
      <c r="L116" s="337"/>
      <c r="M116" s="337"/>
      <c r="N116" s="336"/>
      <c r="O116" s="336"/>
      <c r="P116" s="338"/>
      <c r="Q116" s="337"/>
      <c r="R116" s="337"/>
      <c r="Y116" s="389"/>
      <c r="AD116" s="389"/>
    </row>
    <row r="117" spans="1:30">
      <c r="A117" s="303"/>
      <c r="B117" s="335"/>
      <c r="C117" s="336"/>
      <c r="D117" s="337"/>
      <c r="E117" s="337"/>
      <c r="F117" s="337"/>
      <c r="G117" s="337"/>
      <c r="H117" s="337"/>
      <c r="I117" s="336"/>
      <c r="J117" s="336"/>
      <c r="K117" s="337"/>
      <c r="L117" s="337"/>
      <c r="M117" s="337"/>
      <c r="N117" s="336"/>
      <c r="O117" s="336"/>
      <c r="P117" s="338"/>
      <c r="Q117" s="337"/>
      <c r="R117" s="337"/>
      <c r="S117" s="394"/>
      <c r="T117" s="394"/>
      <c r="U117" s="394"/>
      <c r="V117" s="394"/>
      <c r="W117" s="394"/>
      <c r="X117" s="394"/>
      <c r="Y117" s="395"/>
      <c r="Z117" s="394"/>
      <c r="AA117" s="394"/>
      <c r="AB117" s="394"/>
      <c r="AC117" s="394"/>
      <c r="AD117" s="395"/>
    </row>
    <row r="118" spans="1:30">
      <c r="A118" s="303"/>
      <c r="B118" s="335"/>
      <c r="C118" s="336"/>
      <c r="D118" s="337"/>
      <c r="E118" s="337"/>
      <c r="F118" s="337"/>
      <c r="G118" s="337"/>
      <c r="H118" s="337"/>
      <c r="I118" s="336"/>
      <c r="J118" s="336"/>
      <c r="K118" s="337"/>
      <c r="L118" s="337"/>
      <c r="M118" s="337"/>
      <c r="N118" s="336"/>
      <c r="O118" s="336"/>
      <c r="P118" s="338"/>
      <c r="Q118" s="337"/>
      <c r="R118" s="337"/>
      <c r="Y118" s="389"/>
      <c r="AD118" s="389"/>
    </row>
    <row r="119" spans="1:30">
      <c r="A119" s="303"/>
      <c r="B119" s="335"/>
      <c r="C119" s="336"/>
      <c r="D119" s="337"/>
      <c r="E119" s="337"/>
      <c r="F119" s="337"/>
      <c r="G119" s="337"/>
      <c r="H119" s="337"/>
      <c r="I119" s="336"/>
      <c r="J119" s="336"/>
      <c r="K119" s="337"/>
      <c r="L119" s="337"/>
      <c r="M119" s="337"/>
      <c r="N119" s="336"/>
      <c r="O119" s="336"/>
      <c r="P119" s="338"/>
      <c r="Q119" s="337"/>
      <c r="R119" s="337"/>
      <c r="S119" s="394"/>
      <c r="T119" s="394"/>
      <c r="U119" s="394"/>
      <c r="V119" s="394"/>
      <c r="W119" s="394"/>
      <c r="X119" s="394"/>
      <c r="Y119" s="395"/>
      <c r="Z119" s="394"/>
      <c r="AA119" s="394"/>
      <c r="AB119" s="394"/>
      <c r="AC119" s="394"/>
      <c r="AD119" s="395"/>
    </row>
    <row r="120" spans="1:30">
      <c r="A120" s="303"/>
      <c r="B120" s="335"/>
      <c r="C120" s="336"/>
      <c r="D120" s="337"/>
      <c r="E120" s="337"/>
      <c r="F120" s="337"/>
      <c r="G120" s="337"/>
      <c r="H120" s="337"/>
      <c r="I120" s="336"/>
      <c r="J120" s="336"/>
      <c r="K120" s="337"/>
      <c r="L120" s="337"/>
      <c r="M120" s="337"/>
      <c r="N120" s="336"/>
      <c r="O120" s="336"/>
      <c r="P120" s="338"/>
      <c r="Q120" s="337"/>
      <c r="R120" s="337"/>
      <c r="Y120" s="389"/>
      <c r="AD120" s="389"/>
    </row>
    <row r="121" spans="1:30">
      <c r="A121" s="303"/>
      <c r="B121" s="335"/>
      <c r="C121" s="336"/>
      <c r="D121" s="337"/>
      <c r="E121" s="337"/>
      <c r="F121" s="337"/>
      <c r="G121" s="337"/>
      <c r="H121" s="337"/>
      <c r="I121" s="336"/>
      <c r="J121" s="336"/>
      <c r="K121" s="337"/>
      <c r="L121" s="337"/>
      <c r="M121" s="337"/>
      <c r="N121" s="336"/>
      <c r="O121" s="336"/>
      <c r="P121" s="338"/>
      <c r="Q121" s="337"/>
      <c r="R121" s="337"/>
      <c r="S121" s="394"/>
      <c r="T121" s="394"/>
      <c r="U121" s="394"/>
      <c r="V121" s="394"/>
      <c r="W121" s="394"/>
      <c r="X121" s="394"/>
      <c r="Y121" s="395"/>
      <c r="Z121" s="394"/>
      <c r="AA121" s="394"/>
      <c r="AB121" s="394"/>
      <c r="AC121" s="394"/>
      <c r="AD121" s="395"/>
    </row>
    <row r="122" spans="1:30">
      <c r="A122" s="303"/>
      <c r="B122" s="335"/>
      <c r="C122" s="336"/>
      <c r="D122" s="337"/>
      <c r="E122" s="337"/>
      <c r="F122" s="337"/>
      <c r="G122" s="337"/>
      <c r="H122" s="337"/>
      <c r="I122" s="336"/>
      <c r="J122" s="336"/>
      <c r="K122" s="337"/>
      <c r="L122" s="337"/>
      <c r="M122" s="337"/>
      <c r="N122" s="336"/>
      <c r="O122" s="336"/>
      <c r="P122" s="338"/>
      <c r="Q122" s="337"/>
      <c r="R122" s="337"/>
      <c r="Y122" s="389"/>
      <c r="AD122" s="389"/>
    </row>
    <row r="123" spans="1:30">
      <c r="A123" s="303"/>
      <c r="B123" s="335"/>
      <c r="C123" s="336"/>
      <c r="D123" s="337"/>
      <c r="E123" s="337"/>
      <c r="F123" s="337"/>
      <c r="G123" s="337"/>
      <c r="H123" s="337"/>
      <c r="I123" s="336"/>
      <c r="J123" s="336"/>
      <c r="K123" s="337"/>
      <c r="L123" s="337"/>
      <c r="M123" s="337"/>
      <c r="N123" s="336"/>
      <c r="O123" s="336"/>
      <c r="P123" s="338"/>
      <c r="Q123" s="337"/>
      <c r="R123" s="337"/>
      <c r="S123" s="394"/>
      <c r="T123" s="394"/>
      <c r="U123" s="394"/>
      <c r="V123" s="394"/>
      <c r="W123" s="394"/>
      <c r="X123" s="394"/>
      <c r="Y123" s="395"/>
      <c r="Z123" s="421"/>
      <c r="AA123" s="394"/>
      <c r="AB123" s="394"/>
      <c r="AC123" s="394"/>
      <c r="AD123" s="427"/>
    </row>
    <row r="124" spans="1:30">
      <c r="A124" s="303"/>
      <c r="B124" s="335"/>
      <c r="C124" s="336"/>
      <c r="D124" s="337"/>
      <c r="E124" s="337"/>
      <c r="F124" s="337"/>
      <c r="G124" s="337"/>
      <c r="H124" s="337"/>
      <c r="I124" s="336"/>
      <c r="J124" s="336"/>
      <c r="K124" s="337"/>
      <c r="L124" s="337"/>
      <c r="M124" s="337"/>
      <c r="N124" s="336"/>
      <c r="O124" s="336"/>
      <c r="P124" s="338"/>
      <c r="Q124" s="337"/>
      <c r="R124" s="337"/>
      <c r="Y124" s="389"/>
      <c r="AD124" s="389"/>
    </row>
    <row r="125" spans="1:30">
      <c r="A125" s="303"/>
      <c r="B125" s="335"/>
      <c r="C125" s="336"/>
      <c r="D125" s="337"/>
      <c r="E125" s="337"/>
      <c r="F125" s="337"/>
      <c r="G125" s="337"/>
      <c r="H125" s="337"/>
      <c r="I125" s="336"/>
      <c r="J125" s="336"/>
      <c r="K125" s="337"/>
      <c r="L125" s="337"/>
      <c r="M125" s="337"/>
      <c r="N125" s="336"/>
      <c r="O125" s="336"/>
      <c r="P125" s="338"/>
      <c r="Q125" s="337"/>
      <c r="R125" s="337"/>
      <c r="S125" s="394"/>
      <c r="T125" s="394"/>
      <c r="U125" s="394"/>
      <c r="V125" s="394"/>
      <c r="W125" s="394"/>
      <c r="X125" s="394"/>
      <c r="Y125" s="395"/>
      <c r="Z125" s="394"/>
      <c r="AA125" s="394"/>
      <c r="AB125" s="394"/>
      <c r="AC125" s="394"/>
      <c r="AD125" s="395"/>
    </row>
    <row r="126" spans="1:30">
      <c r="A126" s="303"/>
      <c r="B126" s="335"/>
      <c r="C126" s="336"/>
      <c r="D126" s="337"/>
      <c r="E126" s="337"/>
      <c r="F126" s="337"/>
      <c r="G126" s="337"/>
      <c r="H126" s="337"/>
      <c r="I126" s="336"/>
      <c r="J126" s="336"/>
      <c r="K126" s="337"/>
      <c r="L126" s="337"/>
      <c r="M126" s="337"/>
      <c r="N126" s="336"/>
      <c r="O126" s="336"/>
      <c r="P126" s="338"/>
      <c r="Q126" s="337"/>
      <c r="R126" s="337"/>
      <c r="Y126" s="389"/>
      <c r="AD126" s="389"/>
    </row>
    <row r="127" spans="1:30">
      <c r="A127" s="303"/>
      <c r="B127" s="335"/>
      <c r="C127" s="336"/>
      <c r="D127" s="337"/>
      <c r="E127" s="337"/>
      <c r="F127" s="337"/>
      <c r="G127" s="337"/>
      <c r="H127" s="337"/>
      <c r="I127" s="336"/>
      <c r="J127" s="336"/>
      <c r="K127" s="337"/>
      <c r="L127" s="337"/>
      <c r="M127" s="337"/>
      <c r="N127" s="336"/>
      <c r="O127" s="336"/>
      <c r="P127" s="338"/>
      <c r="Q127" s="337"/>
      <c r="R127" s="337"/>
      <c r="S127" s="394"/>
      <c r="T127" s="394"/>
      <c r="U127" s="394"/>
      <c r="V127" s="394"/>
      <c r="W127" s="394"/>
      <c r="X127" s="394"/>
      <c r="Y127" s="395"/>
      <c r="Z127" s="394"/>
      <c r="AA127" s="394"/>
      <c r="AB127" s="394"/>
      <c r="AC127" s="394"/>
      <c r="AD127" s="395"/>
    </row>
    <row r="128" spans="1:30">
      <c r="A128" s="303"/>
      <c r="B128" s="335"/>
      <c r="C128" s="336"/>
      <c r="D128" s="337"/>
      <c r="E128" s="337"/>
      <c r="F128" s="337"/>
      <c r="G128" s="337"/>
      <c r="H128" s="337"/>
      <c r="I128" s="336"/>
      <c r="J128" s="336"/>
      <c r="K128" s="337"/>
      <c r="L128" s="337"/>
      <c r="M128" s="337"/>
      <c r="N128" s="336"/>
      <c r="O128" s="336"/>
      <c r="P128" s="338"/>
      <c r="Q128" s="337"/>
      <c r="R128" s="337"/>
      <c r="Y128" s="389"/>
      <c r="AD128" s="389"/>
    </row>
    <row r="129" spans="1:30">
      <c r="A129" s="303"/>
      <c r="B129" s="335"/>
      <c r="C129" s="336"/>
      <c r="D129" s="337"/>
      <c r="E129" s="337"/>
      <c r="F129" s="337"/>
      <c r="G129" s="337"/>
      <c r="H129" s="337"/>
      <c r="I129" s="336"/>
      <c r="J129" s="336"/>
      <c r="K129" s="337"/>
      <c r="L129" s="337"/>
      <c r="M129" s="337"/>
      <c r="N129" s="336"/>
      <c r="O129" s="336"/>
      <c r="P129" s="338"/>
      <c r="Q129" s="337"/>
      <c r="R129" s="337"/>
      <c r="S129" s="394"/>
      <c r="T129" s="394"/>
      <c r="U129" s="394"/>
      <c r="V129" s="394"/>
      <c r="W129" s="394"/>
      <c r="X129" s="394"/>
      <c r="Y129" s="395"/>
      <c r="Z129" s="394"/>
      <c r="AA129" s="394"/>
      <c r="AB129" s="394"/>
      <c r="AC129" s="394"/>
      <c r="AD129" s="395"/>
    </row>
    <row r="130" spans="1:30">
      <c r="A130" s="303"/>
      <c r="B130" s="335"/>
      <c r="C130" s="336"/>
      <c r="D130" s="337"/>
      <c r="E130" s="337"/>
      <c r="F130" s="337"/>
      <c r="G130" s="337"/>
      <c r="H130" s="337"/>
      <c r="I130" s="336"/>
      <c r="J130" s="336"/>
      <c r="K130" s="337"/>
      <c r="L130" s="337"/>
      <c r="M130" s="337"/>
      <c r="N130" s="336"/>
      <c r="O130" s="336"/>
      <c r="P130" s="338"/>
      <c r="Q130" s="337"/>
      <c r="R130" s="337"/>
      <c r="Y130" s="389"/>
      <c r="AD130" s="389"/>
    </row>
    <row r="131" spans="1:30">
      <c r="A131" s="303"/>
      <c r="B131" s="335"/>
      <c r="C131" s="336"/>
      <c r="D131" s="337"/>
      <c r="E131" s="337"/>
      <c r="F131" s="337"/>
      <c r="G131" s="337"/>
      <c r="H131" s="337"/>
      <c r="I131" s="336"/>
      <c r="J131" s="336"/>
      <c r="K131" s="337"/>
      <c r="L131" s="337"/>
      <c r="M131" s="337"/>
      <c r="N131" s="336"/>
      <c r="O131" s="336"/>
      <c r="P131" s="338"/>
      <c r="Q131" s="337"/>
      <c r="R131" s="337"/>
      <c r="S131" s="394"/>
      <c r="T131" s="394"/>
      <c r="U131" s="394"/>
      <c r="V131" s="394"/>
      <c r="W131" s="394"/>
      <c r="X131" s="394"/>
      <c r="Y131" s="395"/>
      <c r="Z131" s="394"/>
      <c r="AA131" s="394"/>
      <c r="AB131" s="394"/>
      <c r="AC131" s="394"/>
      <c r="AD131" s="395"/>
    </row>
    <row r="132" spans="1:30">
      <c r="A132" s="303"/>
      <c r="B132" s="335"/>
      <c r="C132" s="336"/>
      <c r="D132" s="337"/>
      <c r="E132" s="337"/>
      <c r="F132" s="337"/>
      <c r="G132" s="337"/>
      <c r="H132" s="337"/>
      <c r="I132" s="336"/>
      <c r="J132" s="336"/>
      <c r="K132" s="337"/>
      <c r="L132" s="337"/>
      <c r="M132" s="337"/>
      <c r="N132" s="336"/>
      <c r="O132" s="336"/>
      <c r="P132" s="338"/>
      <c r="Q132" s="337"/>
      <c r="R132" s="337"/>
      <c r="Y132" s="389"/>
      <c r="AD132" s="389"/>
    </row>
    <row r="133" spans="1:30" ht="13.5" thickBot="1">
      <c r="A133" s="303"/>
      <c r="B133" s="335"/>
      <c r="C133" s="336"/>
      <c r="D133" s="337"/>
      <c r="E133" s="337"/>
      <c r="F133" s="337"/>
      <c r="G133" s="337"/>
      <c r="H133" s="337"/>
      <c r="I133" s="336"/>
      <c r="J133" s="336"/>
      <c r="K133" s="337"/>
      <c r="L133" s="337"/>
      <c r="M133" s="337"/>
      <c r="N133" s="336"/>
      <c r="O133" s="336"/>
      <c r="P133" s="338"/>
      <c r="Q133" s="337"/>
      <c r="R133" s="337"/>
      <c r="S133" s="355"/>
      <c r="T133" s="355"/>
      <c r="U133" s="355"/>
      <c r="V133" s="355"/>
      <c r="W133" s="355"/>
      <c r="X133" s="355"/>
      <c r="Y133" s="420"/>
      <c r="Z133" s="355"/>
      <c r="AA133" s="355"/>
      <c r="AB133" s="355"/>
      <c r="AC133" s="355"/>
      <c r="AD133" s="420"/>
    </row>
    <row r="134" spans="1:30">
      <c r="A134" s="317"/>
      <c r="B134" s="298"/>
      <c r="C134" s="327"/>
      <c r="D134" s="328"/>
      <c r="E134" s="328"/>
      <c r="F134" s="328"/>
      <c r="G134" s="328"/>
      <c r="H134" s="328"/>
      <c r="I134" s="327"/>
      <c r="J134" s="327"/>
      <c r="K134" s="328"/>
      <c r="L134" s="328"/>
      <c r="M134" s="328"/>
      <c r="N134" s="327"/>
      <c r="O134" s="327"/>
      <c r="P134" s="329"/>
      <c r="Q134" s="337"/>
      <c r="R134" s="337"/>
      <c r="S134" s="388"/>
      <c r="Y134" s="389"/>
      <c r="AD134" s="389"/>
    </row>
    <row r="135" spans="1:30">
      <c r="A135" s="303"/>
      <c r="B135" s="335"/>
      <c r="C135" s="336"/>
      <c r="D135" s="337"/>
      <c r="E135" s="337"/>
      <c r="F135" s="337"/>
      <c r="G135" s="337"/>
      <c r="H135" s="337"/>
      <c r="I135" s="336"/>
      <c r="J135" s="336"/>
      <c r="K135" s="337"/>
      <c r="L135" s="337"/>
      <c r="M135" s="337"/>
      <c r="N135" s="336"/>
      <c r="O135" s="336"/>
      <c r="P135" s="338"/>
      <c r="Q135" s="337"/>
      <c r="R135" s="337"/>
      <c r="S135" s="394"/>
      <c r="T135" s="394"/>
      <c r="U135" s="394"/>
      <c r="V135" s="394"/>
      <c r="W135" s="394"/>
      <c r="X135" s="394"/>
      <c r="Y135" s="395"/>
      <c r="Z135" s="394"/>
      <c r="AA135" s="394"/>
      <c r="AB135" s="394"/>
      <c r="AC135" s="394"/>
      <c r="AD135" s="395"/>
    </row>
    <row r="136" spans="1:30">
      <c r="A136" s="303"/>
      <c r="B136" s="335"/>
      <c r="C136" s="336"/>
      <c r="D136" s="337"/>
      <c r="E136" s="337"/>
      <c r="F136" s="337"/>
      <c r="G136" s="337"/>
      <c r="H136" s="337"/>
      <c r="I136" s="336"/>
      <c r="J136" s="336"/>
      <c r="K136" s="337"/>
      <c r="L136" s="337"/>
      <c r="M136" s="337"/>
      <c r="N136" s="336"/>
      <c r="O136" s="336"/>
      <c r="P136" s="338"/>
      <c r="Q136" s="337"/>
      <c r="R136" s="337"/>
      <c r="Y136" s="389"/>
      <c r="AD136" s="389"/>
    </row>
    <row r="137" spans="1:30">
      <c r="A137" s="303"/>
      <c r="B137" s="335"/>
      <c r="C137" s="336"/>
      <c r="D137" s="337"/>
      <c r="E137" s="337"/>
      <c r="F137" s="337"/>
      <c r="G137" s="337"/>
      <c r="H137" s="337"/>
      <c r="I137" s="336"/>
      <c r="J137" s="336"/>
      <c r="K137" s="337"/>
      <c r="L137" s="337"/>
      <c r="M137" s="337"/>
      <c r="N137" s="336"/>
      <c r="O137" s="336"/>
      <c r="P137" s="338"/>
      <c r="Q137" s="337"/>
      <c r="R137" s="337"/>
      <c r="S137" s="394"/>
      <c r="T137" s="428"/>
      <c r="U137" s="394"/>
      <c r="V137" s="394"/>
      <c r="W137" s="394"/>
      <c r="X137" s="394"/>
      <c r="Y137" s="395"/>
      <c r="Z137" s="394"/>
      <c r="AA137" s="421"/>
      <c r="AB137" s="421"/>
      <c r="AC137" s="394"/>
      <c r="AD137" s="395"/>
    </row>
    <row r="138" spans="1:30">
      <c r="A138" s="303"/>
      <c r="B138" s="335"/>
      <c r="C138" s="336"/>
      <c r="D138" s="337"/>
      <c r="E138" s="337"/>
      <c r="F138" s="337"/>
      <c r="G138" s="337"/>
      <c r="H138" s="337"/>
      <c r="I138" s="336"/>
      <c r="J138" s="336"/>
      <c r="K138" s="337"/>
      <c r="L138" s="337"/>
      <c r="M138" s="337"/>
      <c r="N138" s="336"/>
      <c r="O138" s="336"/>
      <c r="P138" s="338"/>
      <c r="Q138" s="337"/>
      <c r="R138" s="337"/>
      <c r="Y138" s="389"/>
      <c r="AD138" s="389"/>
    </row>
    <row r="139" spans="1:30">
      <c r="A139" s="303"/>
      <c r="B139" s="335"/>
      <c r="C139" s="336"/>
      <c r="D139" s="337"/>
      <c r="E139" s="337"/>
      <c r="F139" s="337"/>
      <c r="G139" s="337"/>
      <c r="H139" s="337"/>
      <c r="I139" s="336"/>
      <c r="J139" s="336"/>
      <c r="K139" s="337"/>
      <c r="L139" s="337"/>
      <c r="M139" s="337"/>
      <c r="N139" s="336"/>
      <c r="O139" s="336"/>
      <c r="P139" s="338"/>
      <c r="Q139" s="337"/>
      <c r="R139" s="337"/>
      <c r="S139" s="394"/>
      <c r="T139" s="394"/>
      <c r="U139" s="394"/>
      <c r="V139" s="394"/>
      <c r="W139" s="394"/>
      <c r="X139" s="394"/>
      <c r="Y139" s="395"/>
      <c r="Z139" s="394"/>
      <c r="AA139" s="394"/>
      <c r="AB139" s="394"/>
      <c r="AC139" s="394"/>
      <c r="AD139" s="395"/>
    </row>
    <row r="140" spans="1:30">
      <c r="A140" s="303"/>
      <c r="B140" s="335"/>
      <c r="C140" s="336"/>
      <c r="D140" s="337"/>
      <c r="E140" s="337"/>
      <c r="F140" s="337"/>
      <c r="G140" s="337"/>
      <c r="H140" s="337"/>
      <c r="I140" s="336"/>
      <c r="J140" s="336"/>
      <c r="K140" s="337"/>
      <c r="L140" s="337"/>
      <c r="M140" s="337"/>
      <c r="N140" s="336"/>
      <c r="O140" s="336"/>
      <c r="P140" s="338"/>
      <c r="Q140" s="337"/>
      <c r="R140" s="337"/>
      <c r="Y140" s="389"/>
      <c r="AD140" s="389"/>
    </row>
    <row r="141" spans="1:30">
      <c r="A141" s="303"/>
      <c r="B141" s="335"/>
      <c r="C141" s="336"/>
      <c r="D141" s="337"/>
      <c r="E141" s="337"/>
      <c r="F141" s="337"/>
      <c r="G141" s="337"/>
      <c r="H141" s="337"/>
      <c r="I141" s="336"/>
      <c r="J141" s="336"/>
      <c r="K141" s="337"/>
      <c r="L141" s="337"/>
      <c r="M141" s="337"/>
      <c r="N141" s="336"/>
      <c r="O141" s="336"/>
      <c r="P141" s="338"/>
      <c r="Q141" s="337"/>
      <c r="R141" s="337"/>
      <c r="S141" s="394"/>
      <c r="T141" s="394"/>
      <c r="U141" s="394"/>
      <c r="V141" s="394"/>
      <c r="W141" s="394"/>
      <c r="X141" s="394"/>
      <c r="Y141" s="395"/>
      <c r="Z141" s="394"/>
      <c r="AA141" s="394"/>
      <c r="AB141" s="394"/>
      <c r="AC141" s="394"/>
      <c r="AD141" s="395"/>
    </row>
    <row r="142" spans="1:30">
      <c r="A142" s="303"/>
      <c r="B142" s="335"/>
      <c r="C142" s="336"/>
      <c r="D142" s="337"/>
      <c r="E142" s="337"/>
      <c r="F142" s="337"/>
      <c r="G142" s="337"/>
      <c r="H142" s="337"/>
      <c r="I142" s="336"/>
      <c r="J142" s="336"/>
      <c r="K142" s="337"/>
      <c r="L142" s="337"/>
      <c r="M142" s="337"/>
      <c r="N142" s="336"/>
      <c r="O142" s="336"/>
      <c r="P142" s="338"/>
      <c r="Q142" s="337"/>
      <c r="R142" s="337"/>
      <c r="Y142" s="389"/>
      <c r="AD142" s="389"/>
    </row>
    <row r="143" spans="1:30">
      <c r="A143" s="303"/>
      <c r="B143" s="335"/>
      <c r="C143" s="336"/>
      <c r="D143" s="337"/>
      <c r="E143" s="337"/>
      <c r="F143" s="337"/>
      <c r="G143" s="337"/>
      <c r="H143" s="337"/>
      <c r="I143" s="336"/>
      <c r="J143" s="336"/>
      <c r="K143" s="337"/>
      <c r="L143" s="337"/>
      <c r="M143" s="337"/>
      <c r="N143" s="336"/>
      <c r="O143" s="336"/>
      <c r="P143" s="338"/>
      <c r="Q143" s="337"/>
      <c r="R143" s="337"/>
      <c r="S143" s="394"/>
      <c r="T143" s="394"/>
      <c r="U143" s="394"/>
      <c r="V143" s="394"/>
      <c r="W143" s="394"/>
      <c r="X143" s="394"/>
      <c r="Y143" s="395"/>
      <c r="Z143" s="394"/>
      <c r="AA143" s="394"/>
      <c r="AB143" s="394"/>
      <c r="AC143" s="394"/>
      <c r="AD143" s="395"/>
    </row>
    <row r="144" spans="1:30">
      <c r="A144" s="303"/>
      <c r="B144" s="335"/>
      <c r="C144" s="336"/>
      <c r="D144" s="337"/>
      <c r="E144" s="337"/>
      <c r="F144" s="337"/>
      <c r="G144" s="337"/>
      <c r="H144" s="337"/>
      <c r="I144" s="336"/>
      <c r="J144" s="336"/>
      <c r="K144" s="337"/>
      <c r="L144" s="337"/>
      <c r="M144" s="337"/>
      <c r="N144" s="336"/>
      <c r="O144" s="336"/>
      <c r="P144" s="338"/>
      <c r="Q144" s="337"/>
      <c r="R144" s="337"/>
      <c r="Y144" s="389"/>
      <c r="AD144" s="389"/>
    </row>
    <row r="145" spans="1:30">
      <c r="A145" s="303"/>
      <c r="B145" s="335"/>
      <c r="C145" s="336"/>
      <c r="D145" s="337"/>
      <c r="E145" s="337"/>
      <c r="F145" s="337"/>
      <c r="G145" s="337"/>
      <c r="H145" s="337"/>
      <c r="I145" s="336"/>
      <c r="J145" s="336"/>
      <c r="K145" s="337"/>
      <c r="L145" s="337"/>
      <c r="M145" s="337"/>
      <c r="N145" s="336"/>
      <c r="O145" s="336"/>
      <c r="P145" s="338"/>
      <c r="Q145" s="337"/>
      <c r="R145" s="337"/>
      <c r="S145" s="394"/>
      <c r="T145" s="394"/>
      <c r="U145" s="394"/>
      <c r="V145" s="394"/>
      <c r="W145" s="394"/>
      <c r="X145" s="394"/>
      <c r="Y145" s="395"/>
      <c r="Z145" s="394"/>
      <c r="AA145" s="394"/>
      <c r="AB145" s="394"/>
      <c r="AC145" s="394"/>
      <c r="AD145" s="395"/>
    </row>
    <row r="146" spans="1:30">
      <c r="A146" s="303"/>
      <c r="B146" s="335"/>
      <c r="C146" s="336"/>
      <c r="D146" s="337"/>
      <c r="E146" s="337"/>
      <c r="F146" s="337"/>
      <c r="G146" s="337"/>
      <c r="H146" s="337"/>
      <c r="I146" s="336"/>
      <c r="J146" s="336"/>
      <c r="K146" s="337"/>
      <c r="L146" s="337"/>
      <c r="M146" s="337"/>
      <c r="N146" s="336"/>
      <c r="O146" s="336"/>
      <c r="P146" s="338"/>
      <c r="Q146" s="337"/>
      <c r="R146" s="337"/>
      <c r="Y146" s="389"/>
      <c r="AD146" s="389"/>
    </row>
    <row r="147" spans="1:30">
      <c r="A147" s="303"/>
      <c r="B147" s="335"/>
      <c r="C147" s="336"/>
      <c r="D147" s="337"/>
      <c r="E147" s="337"/>
      <c r="F147" s="337"/>
      <c r="G147" s="337"/>
      <c r="H147" s="337"/>
      <c r="I147" s="336"/>
      <c r="J147" s="336"/>
      <c r="K147" s="337"/>
      <c r="L147" s="337"/>
      <c r="M147" s="337"/>
      <c r="N147" s="336"/>
      <c r="O147" s="336"/>
      <c r="P147" s="338"/>
      <c r="Q147" s="337"/>
      <c r="R147" s="337"/>
      <c r="S147" s="394"/>
      <c r="T147" s="394"/>
      <c r="U147" s="394"/>
      <c r="V147" s="394"/>
      <c r="W147" s="394"/>
      <c r="X147" s="394"/>
      <c r="Y147" s="395"/>
      <c r="Z147" s="394"/>
      <c r="AA147" s="394"/>
      <c r="AB147" s="394"/>
      <c r="AC147" s="394"/>
      <c r="AD147" s="395"/>
    </row>
    <row r="148" spans="1:30">
      <c r="A148" s="303"/>
      <c r="B148" s="335"/>
      <c r="C148" s="336"/>
      <c r="D148" s="337"/>
      <c r="E148" s="337"/>
      <c r="F148" s="337"/>
      <c r="G148" s="337"/>
      <c r="H148" s="337"/>
      <c r="I148" s="336"/>
      <c r="J148" s="336"/>
      <c r="K148" s="337"/>
      <c r="L148" s="337"/>
      <c r="M148" s="337"/>
      <c r="N148" s="336"/>
      <c r="O148" s="336"/>
      <c r="P148" s="338"/>
      <c r="Q148" s="337"/>
      <c r="R148" s="337"/>
      <c r="Y148" s="389"/>
      <c r="AD148" s="389"/>
    </row>
    <row r="149" spans="1:30">
      <c r="A149" s="303"/>
      <c r="B149" s="335"/>
      <c r="C149" s="336"/>
      <c r="D149" s="337"/>
      <c r="E149" s="337"/>
      <c r="F149" s="337"/>
      <c r="G149" s="337"/>
      <c r="H149" s="337"/>
      <c r="I149" s="336"/>
      <c r="J149" s="336"/>
      <c r="K149" s="337"/>
      <c r="L149" s="337"/>
      <c r="M149" s="337"/>
      <c r="N149" s="336"/>
      <c r="O149" s="336"/>
      <c r="P149" s="338"/>
      <c r="Q149" s="337"/>
      <c r="R149" s="337"/>
      <c r="S149" s="394"/>
      <c r="T149" s="394"/>
      <c r="U149" s="394"/>
      <c r="V149" s="394"/>
      <c r="W149" s="394"/>
      <c r="X149" s="394"/>
      <c r="Y149" s="395"/>
      <c r="Z149" s="394"/>
      <c r="AA149" s="394"/>
      <c r="AB149" s="394"/>
      <c r="AC149" s="394"/>
      <c r="AD149" s="395"/>
    </row>
    <row r="150" spans="1:30">
      <c r="A150" s="303"/>
      <c r="B150" s="335"/>
      <c r="C150" s="336"/>
      <c r="D150" s="337"/>
      <c r="E150" s="337"/>
      <c r="F150" s="337"/>
      <c r="G150" s="337"/>
      <c r="H150" s="337"/>
      <c r="I150" s="336"/>
      <c r="J150" s="336"/>
      <c r="K150" s="337"/>
      <c r="L150" s="337"/>
      <c r="M150" s="337"/>
      <c r="N150" s="336"/>
      <c r="O150" s="336"/>
      <c r="P150" s="338"/>
      <c r="Q150" s="337"/>
      <c r="R150" s="337"/>
      <c r="Y150" s="389"/>
      <c r="AD150" s="389"/>
    </row>
    <row r="151" spans="1:30">
      <c r="A151" s="303"/>
      <c r="B151" s="335"/>
      <c r="C151" s="336"/>
      <c r="D151" s="337"/>
      <c r="E151" s="337"/>
      <c r="F151" s="337"/>
      <c r="G151" s="337"/>
      <c r="H151" s="337"/>
      <c r="I151" s="336"/>
      <c r="J151" s="336"/>
      <c r="K151" s="337"/>
      <c r="L151" s="337"/>
      <c r="M151" s="337"/>
      <c r="N151" s="336"/>
      <c r="O151" s="336"/>
      <c r="P151" s="338"/>
      <c r="Q151" s="337"/>
      <c r="R151" s="337"/>
      <c r="S151" s="394"/>
      <c r="T151" s="394"/>
      <c r="U151" s="394"/>
      <c r="V151" s="394"/>
      <c r="W151" s="394"/>
      <c r="X151" s="394"/>
      <c r="Y151" s="395"/>
      <c r="Z151" s="394"/>
      <c r="AA151" s="394"/>
      <c r="AB151" s="394"/>
      <c r="AC151" s="394"/>
      <c r="AD151" s="395"/>
    </row>
    <row r="152" spans="1:30">
      <c r="A152" s="303"/>
      <c r="B152" s="335"/>
      <c r="C152" s="336"/>
      <c r="D152" s="337"/>
      <c r="E152" s="337"/>
      <c r="F152" s="337"/>
      <c r="G152" s="337"/>
      <c r="H152" s="337"/>
      <c r="I152" s="336"/>
      <c r="J152" s="336"/>
      <c r="K152" s="337"/>
      <c r="L152" s="337"/>
      <c r="M152" s="337"/>
      <c r="N152" s="336"/>
      <c r="O152" s="336"/>
      <c r="P152" s="338"/>
      <c r="Q152" s="337"/>
      <c r="R152" s="337"/>
      <c r="Y152" s="389"/>
      <c r="AD152" s="389"/>
    </row>
    <row r="153" spans="1:30">
      <c r="A153" s="303"/>
      <c r="B153" s="335"/>
      <c r="C153" s="336"/>
      <c r="D153" s="337"/>
      <c r="E153" s="337"/>
      <c r="F153" s="337"/>
      <c r="G153" s="337"/>
      <c r="H153" s="337"/>
      <c r="I153" s="336"/>
      <c r="J153" s="336"/>
      <c r="K153" s="337"/>
      <c r="L153" s="337"/>
      <c r="M153" s="337"/>
      <c r="N153" s="336"/>
      <c r="O153" s="336"/>
      <c r="P153" s="338"/>
      <c r="Q153" s="337"/>
      <c r="R153" s="337"/>
      <c r="S153" s="394"/>
      <c r="T153" s="394"/>
      <c r="U153" s="394"/>
      <c r="V153" s="394"/>
      <c r="W153" s="394"/>
      <c r="X153" s="394"/>
      <c r="Y153" s="395"/>
      <c r="Z153" s="394"/>
      <c r="AA153" s="394"/>
      <c r="AB153" s="394"/>
      <c r="AC153" s="394"/>
      <c r="AD153" s="395"/>
    </row>
    <row r="154" spans="1:30">
      <c r="A154" s="303"/>
      <c r="B154" s="335"/>
      <c r="C154" s="336"/>
      <c r="D154" s="337"/>
      <c r="E154" s="337"/>
      <c r="F154" s="337"/>
      <c r="G154" s="337"/>
      <c r="H154" s="337"/>
      <c r="I154" s="336"/>
      <c r="J154" s="336"/>
      <c r="K154" s="337"/>
      <c r="L154" s="337"/>
      <c r="M154" s="337"/>
      <c r="N154" s="336"/>
      <c r="O154" s="336"/>
      <c r="P154" s="338"/>
      <c r="Q154" s="337"/>
      <c r="R154" s="337"/>
      <c r="Y154" s="389"/>
      <c r="AD154" s="389"/>
    </row>
    <row r="155" spans="1:30">
      <c r="A155" s="303"/>
      <c r="B155" s="335"/>
      <c r="C155" s="336"/>
      <c r="D155" s="337"/>
      <c r="E155" s="337"/>
      <c r="F155" s="337"/>
      <c r="G155" s="337"/>
      <c r="H155" s="337"/>
      <c r="I155" s="336"/>
      <c r="J155" s="336"/>
      <c r="K155" s="337"/>
      <c r="L155" s="337"/>
      <c r="M155" s="337"/>
      <c r="N155" s="336"/>
      <c r="O155" s="336"/>
      <c r="P155" s="338"/>
      <c r="Q155" s="337"/>
      <c r="R155" s="337"/>
      <c r="S155" s="394"/>
      <c r="T155" s="394"/>
      <c r="U155" s="394"/>
      <c r="V155" s="394"/>
      <c r="W155" s="394"/>
      <c r="X155" s="394"/>
      <c r="Y155" s="395"/>
      <c r="Z155" s="394"/>
      <c r="AA155" s="394"/>
      <c r="AB155" s="394"/>
      <c r="AC155" s="394"/>
      <c r="AD155" s="395"/>
    </row>
    <row r="156" spans="1:30">
      <c r="A156" s="303"/>
      <c r="B156" s="335"/>
      <c r="C156" s="336"/>
      <c r="D156" s="337"/>
      <c r="E156" s="337"/>
      <c r="F156" s="337"/>
      <c r="G156" s="337"/>
      <c r="H156" s="337"/>
      <c r="I156" s="336"/>
      <c r="J156" s="336"/>
      <c r="K156" s="337"/>
      <c r="L156" s="337"/>
      <c r="M156" s="337"/>
      <c r="N156" s="336"/>
      <c r="O156" s="336"/>
      <c r="P156" s="338"/>
      <c r="Q156" s="337"/>
      <c r="R156" s="337"/>
      <c r="Y156" s="389"/>
      <c r="AD156" s="389"/>
    </row>
    <row r="157" spans="1:30">
      <c r="A157" s="303"/>
      <c r="B157" s="335"/>
      <c r="C157" s="336"/>
      <c r="D157" s="337"/>
      <c r="E157" s="337"/>
      <c r="F157" s="337"/>
      <c r="G157" s="337"/>
      <c r="H157" s="337"/>
      <c r="I157" s="336"/>
      <c r="J157" s="336"/>
      <c r="K157" s="337"/>
      <c r="L157" s="337"/>
      <c r="M157" s="337"/>
      <c r="N157" s="336"/>
      <c r="O157" s="336"/>
      <c r="P157" s="338"/>
      <c r="Q157" s="337"/>
      <c r="R157" s="337"/>
      <c r="S157" s="394"/>
      <c r="T157" s="394"/>
      <c r="U157" s="394"/>
      <c r="V157" s="394"/>
      <c r="W157" s="394"/>
      <c r="X157" s="394"/>
      <c r="Y157" s="395"/>
      <c r="Z157" s="394"/>
      <c r="AA157" s="394"/>
      <c r="AB157" s="394"/>
      <c r="AC157" s="394"/>
      <c r="AD157" s="395"/>
    </row>
    <row r="158" spans="1:30">
      <c r="A158" s="303"/>
      <c r="B158" s="335"/>
      <c r="C158" s="336"/>
      <c r="D158" s="337"/>
      <c r="E158" s="337"/>
      <c r="F158" s="337"/>
      <c r="G158" s="337"/>
      <c r="H158" s="337"/>
      <c r="I158" s="336"/>
      <c r="J158" s="336"/>
      <c r="K158" s="337"/>
      <c r="L158" s="337"/>
      <c r="M158" s="337"/>
      <c r="N158" s="336"/>
      <c r="O158" s="336"/>
      <c r="P158" s="338"/>
      <c r="Q158" s="337"/>
      <c r="R158" s="337"/>
      <c r="Y158" s="389"/>
      <c r="AD158" s="389"/>
    </row>
    <row r="159" spans="1:30">
      <c r="A159" s="303"/>
      <c r="B159" s="335"/>
      <c r="C159" s="336"/>
      <c r="D159" s="337"/>
      <c r="E159" s="337"/>
      <c r="F159" s="337"/>
      <c r="G159" s="337"/>
      <c r="H159" s="337"/>
      <c r="I159" s="336"/>
      <c r="J159" s="336"/>
      <c r="K159" s="337"/>
      <c r="L159" s="337"/>
      <c r="M159" s="337"/>
      <c r="N159" s="336"/>
      <c r="O159" s="336"/>
      <c r="P159" s="338"/>
      <c r="Q159" s="337"/>
      <c r="R159" s="337"/>
      <c r="S159" s="394"/>
      <c r="T159" s="394"/>
      <c r="U159" s="394"/>
      <c r="V159" s="394"/>
      <c r="W159" s="421"/>
      <c r="X159" s="421"/>
      <c r="Y159" s="395"/>
      <c r="Z159" s="421"/>
      <c r="AA159" s="394"/>
      <c r="AB159" s="394"/>
      <c r="AC159" s="394"/>
      <c r="AD159" s="395"/>
    </row>
    <row r="160" spans="1:30">
      <c r="A160" s="303"/>
      <c r="B160" s="335"/>
      <c r="C160" s="336"/>
      <c r="D160" s="337"/>
      <c r="E160" s="337"/>
      <c r="F160" s="337"/>
      <c r="G160" s="337"/>
      <c r="H160" s="337"/>
      <c r="I160" s="336"/>
      <c r="J160" s="336"/>
      <c r="K160" s="337"/>
      <c r="L160" s="337"/>
      <c r="M160" s="337"/>
      <c r="N160" s="336"/>
      <c r="O160" s="336"/>
      <c r="P160" s="338"/>
      <c r="Q160" s="337"/>
      <c r="R160" s="337"/>
      <c r="Y160" s="389"/>
      <c r="AD160" s="389"/>
    </row>
    <row r="161" spans="1:30">
      <c r="A161" s="303"/>
      <c r="B161" s="335"/>
      <c r="C161" s="336"/>
      <c r="D161" s="337"/>
      <c r="E161" s="337"/>
      <c r="F161" s="337"/>
      <c r="G161" s="337"/>
      <c r="H161" s="337"/>
      <c r="I161" s="336"/>
      <c r="J161" s="336"/>
      <c r="K161" s="337"/>
      <c r="L161" s="337"/>
      <c r="M161" s="337"/>
      <c r="N161" s="336"/>
      <c r="O161" s="336"/>
      <c r="P161" s="338"/>
      <c r="Q161" s="337"/>
      <c r="R161" s="337"/>
      <c r="S161" s="394"/>
      <c r="T161" s="394"/>
      <c r="U161" s="394"/>
      <c r="V161" s="394"/>
      <c r="W161" s="394"/>
      <c r="X161" s="394"/>
      <c r="Y161" s="395"/>
      <c r="Z161" s="394"/>
      <c r="AA161" s="394"/>
      <c r="AB161" s="394"/>
      <c r="AC161" s="394"/>
      <c r="AD161" s="395"/>
    </row>
    <row r="162" spans="1:30">
      <c r="A162" s="303"/>
      <c r="B162" s="335"/>
      <c r="C162" s="336"/>
      <c r="D162" s="337"/>
      <c r="E162" s="337"/>
      <c r="F162" s="337"/>
      <c r="G162" s="337"/>
      <c r="H162" s="337"/>
      <c r="I162" s="336"/>
      <c r="J162" s="336"/>
      <c r="K162" s="337"/>
      <c r="L162" s="337"/>
      <c r="M162" s="337"/>
      <c r="N162" s="336"/>
      <c r="O162" s="336"/>
      <c r="P162" s="338"/>
      <c r="Q162" s="337"/>
      <c r="R162" s="337"/>
      <c r="Y162" s="389"/>
      <c r="AD162" s="389"/>
    </row>
    <row r="163" spans="1:30">
      <c r="A163" s="303"/>
      <c r="B163" s="335"/>
      <c r="C163" s="336"/>
      <c r="D163" s="337"/>
      <c r="E163" s="337"/>
      <c r="F163" s="337"/>
      <c r="G163" s="337"/>
      <c r="H163" s="337"/>
      <c r="I163" s="336"/>
      <c r="J163" s="336"/>
      <c r="K163" s="337"/>
      <c r="L163" s="337"/>
      <c r="M163" s="337"/>
      <c r="N163" s="336"/>
      <c r="O163" s="336"/>
      <c r="P163" s="338"/>
      <c r="Q163" s="337"/>
      <c r="R163" s="337"/>
      <c r="S163" s="394"/>
      <c r="T163" s="394"/>
      <c r="U163" s="394"/>
      <c r="V163" s="394"/>
      <c r="W163" s="394"/>
      <c r="X163" s="394"/>
      <c r="Y163" s="395"/>
      <c r="Z163" s="394"/>
      <c r="AA163" s="394"/>
      <c r="AB163" s="394"/>
      <c r="AC163" s="394"/>
      <c r="AD163" s="395"/>
    </row>
    <row r="164" spans="1:30">
      <c r="A164" s="303"/>
      <c r="B164" s="335"/>
      <c r="C164" s="336"/>
      <c r="D164" s="337"/>
      <c r="E164" s="337"/>
      <c r="F164" s="337"/>
      <c r="G164" s="337"/>
      <c r="H164" s="337"/>
      <c r="I164" s="336"/>
      <c r="J164" s="336"/>
      <c r="K164" s="337"/>
      <c r="L164" s="337"/>
      <c r="M164" s="337"/>
      <c r="N164" s="336"/>
      <c r="O164" s="336"/>
      <c r="P164" s="338"/>
      <c r="Q164" s="337"/>
      <c r="R164" s="337"/>
      <c r="Y164" s="389"/>
      <c r="AD164" s="389"/>
    </row>
    <row r="165" spans="1:30" ht="13.5" thickBot="1">
      <c r="A165" s="303"/>
      <c r="B165" s="335"/>
      <c r="C165" s="336"/>
      <c r="D165" s="337"/>
      <c r="E165" s="337"/>
      <c r="F165" s="337"/>
      <c r="G165" s="337"/>
      <c r="H165" s="337"/>
      <c r="I165" s="336"/>
      <c r="J165" s="336"/>
      <c r="K165" s="337"/>
      <c r="L165" s="337"/>
      <c r="M165" s="337"/>
      <c r="N165" s="336"/>
      <c r="O165" s="336"/>
      <c r="P165" s="338"/>
      <c r="Q165" s="337"/>
      <c r="R165" s="337"/>
      <c r="S165" s="355"/>
      <c r="T165" s="355"/>
      <c r="U165" s="355"/>
      <c r="V165" s="355"/>
      <c r="W165" s="355"/>
      <c r="X165" s="355"/>
      <c r="Y165" s="420"/>
      <c r="Z165" s="355"/>
      <c r="AA165" s="355"/>
      <c r="AB165" s="355"/>
      <c r="AC165" s="355"/>
      <c r="AD165" s="420"/>
    </row>
    <row r="166" spans="1:30">
      <c r="A166" s="317"/>
      <c r="B166" s="298"/>
      <c r="C166" s="327"/>
      <c r="D166" s="328"/>
      <c r="E166" s="328"/>
      <c r="F166" s="328"/>
      <c r="G166" s="328"/>
      <c r="H166" s="328"/>
      <c r="I166" s="327"/>
      <c r="J166" s="327"/>
      <c r="K166" s="328"/>
      <c r="L166" s="328"/>
      <c r="M166" s="328"/>
      <c r="N166" s="327"/>
      <c r="O166" s="327"/>
      <c r="P166" s="329"/>
      <c r="Q166" s="337"/>
      <c r="R166" s="337"/>
      <c r="S166" s="388"/>
      <c r="Y166" s="389"/>
      <c r="AD166" s="389"/>
    </row>
    <row r="167" spans="1:30">
      <c r="A167" s="303"/>
      <c r="B167" s="335"/>
      <c r="C167" s="336"/>
      <c r="D167" s="337"/>
      <c r="E167" s="337"/>
      <c r="F167" s="337"/>
      <c r="G167" s="337"/>
      <c r="H167" s="337"/>
      <c r="I167" s="336"/>
      <c r="J167" s="336"/>
      <c r="K167" s="337"/>
      <c r="L167" s="337"/>
      <c r="M167" s="337"/>
      <c r="N167" s="336"/>
      <c r="O167" s="336"/>
      <c r="P167" s="338"/>
      <c r="Q167" s="337"/>
      <c r="R167" s="337"/>
      <c r="S167" s="394"/>
      <c r="T167" s="394"/>
      <c r="U167" s="394"/>
      <c r="V167" s="394"/>
      <c r="W167" s="394"/>
      <c r="X167" s="394"/>
      <c r="Y167" s="395"/>
      <c r="Z167" s="394"/>
      <c r="AA167" s="394"/>
      <c r="AB167" s="394"/>
      <c r="AC167" s="394"/>
      <c r="AD167" s="395"/>
    </row>
    <row r="168" spans="1:30">
      <c r="A168" s="303"/>
      <c r="B168" s="335"/>
      <c r="C168" s="336"/>
      <c r="D168" s="337"/>
      <c r="E168" s="337"/>
      <c r="F168" s="337"/>
      <c r="G168" s="337"/>
      <c r="H168" s="337"/>
      <c r="I168" s="336"/>
      <c r="J168" s="336"/>
      <c r="K168" s="337"/>
      <c r="L168" s="337"/>
      <c r="M168" s="337"/>
      <c r="N168" s="336"/>
      <c r="O168" s="336"/>
      <c r="P168" s="338"/>
      <c r="Q168" s="337"/>
      <c r="R168" s="337"/>
      <c r="Y168" s="389"/>
      <c r="AD168" s="389"/>
    </row>
    <row r="169" spans="1:30">
      <c r="A169" s="303"/>
      <c r="B169" s="335"/>
      <c r="C169" s="336"/>
      <c r="D169" s="337"/>
      <c r="E169" s="337"/>
      <c r="F169" s="337"/>
      <c r="G169" s="337"/>
      <c r="H169" s="337"/>
      <c r="I169" s="336"/>
      <c r="J169" s="336"/>
      <c r="K169" s="337"/>
      <c r="L169" s="337"/>
      <c r="M169" s="337"/>
      <c r="N169" s="336"/>
      <c r="O169" s="336"/>
      <c r="P169" s="338"/>
      <c r="Q169" s="337"/>
      <c r="R169" s="337"/>
      <c r="S169" s="394"/>
      <c r="T169" s="394"/>
      <c r="U169" s="394"/>
      <c r="V169" s="421"/>
      <c r="W169" s="394"/>
      <c r="X169" s="394"/>
      <c r="Y169" s="395"/>
      <c r="Z169" s="394"/>
      <c r="AA169" s="394"/>
      <c r="AB169" s="394"/>
      <c r="AC169" s="394"/>
      <c r="AD169" s="395"/>
    </row>
    <row r="170" spans="1:30">
      <c r="A170" s="303"/>
      <c r="B170" s="335"/>
      <c r="C170" s="336"/>
      <c r="D170" s="337"/>
      <c r="E170" s="337"/>
      <c r="F170" s="337"/>
      <c r="G170" s="337"/>
      <c r="H170" s="337"/>
      <c r="I170" s="336"/>
      <c r="J170" s="336"/>
      <c r="K170" s="337"/>
      <c r="L170" s="337"/>
      <c r="M170" s="337"/>
      <c r="N170" s="336"/>
      <c r="O170" s="336"/>
      <c r="P170" s="338"/>
      <c r="Q170" s="337"/>
      <c r="R170" s="337"/>
      <c r="Y170" s="389"/>
      <c r="AD170" s="389"/>
    </row>
    <row r="171" spans="1:30">
      <c r="A171" s="303"/>
      <c r="B171" s="335"/>
      <c r="C171" s="336"/>
      <c r="D171" s="337"/>
      <c r="E171" s="337"/>
      <c r="F171" s="337"/>
      <c r="G171" s="337"/>
      <c r="H171" s="337"/>
      <c r="I171" s="336"/>
      <c r="J171" s="336"/>
      <c r="K171" s="337"/>
      <c r="L171" s="337"/>
      <c r="M171" s="337"/>
      <c r="N171" s="336"/>
      <c r="O171" s="336"/>
      <c r="P171" s="338"/>
      <c r="Q171" s="337"/>
      <c r="R171" s="337"/>
      <c r="S171" s="394"/>
      <c r="T171" s="394"/>
      <c r="U171" s="394"/>
      <c r="V171" s="394"/>
      <c r="W171" s="394"/>
      <c r="X171" s="394"/>
      <c r="Y171" s="395"/>
      <c r="Z171" s="394"/>
      <c r="AA171" s="394"/>
      <c r="AB171" s="394"/>
      <c r="AC171" s="394"/>
      <c r="AD171" s="395"/>
    </row>
    <row r="172" spans="1:30">
      <c r="A172" s="303"/>
      <c r="B172" s="335"/>
      <c r="C172" s="336"/>
      <c r="D172" s="337"/>
      <c r="E172" s="337"/>
      <c r="F172" s="337"/>
      <c r="G172" s="337"/>
      <c r="H172" s="337"/>
      <c r="I172" s="336"/>
      <c r="J172" s="336"/>
      <c r="K172" s="337"/>
      <c r="L172" s="337"/>
      <c r="M172" s="337"/>
      <c r="N172" s="336"/>
      <c r="O172" s="336"/>
      <c r="P172" s="338"/>
      <c r="Q172" s="337"/>
      <c r="R172" s="337"/>
      <c r="Y172" s="389"/>
      <c r="AD172" s="389"/>
    </row>
    <row r="173" spans="1:30">
      <c r="A173" s="303"/>
      <c r="B173" s="335"/>
      <c r="C173" s="336"/>
      <c r="D173" s="337"/>
      <c r="E173" s="337"/>
      <c r="F173" s="337"/>
      <c r="G173" s="337"/>
      <c r="H173" s="337"/>
      <c r="I173" s="336"/>
      <c r="J173" s="336"/>
      <c r="K173" s="337"/>
      <c r="L173" s="337"/>
      <c r="M173" s="337"/>
      <c r="N173" s="336"/>
      <c r="O173" s="336"/>
      <c r="P173" s="338"/>
      <c r="Q173" s="337"/>
      <c r="R173" s="337"/>
      <c r="S173" s="394"/>
      <c r="T173" s="394"/>
      <c r="U173" s="394"/>
      <c r="V173" s="394"/>
      <c r="W173" s="394"/>
      <c r="X173" s="394"/>
      <c r="Y173" s="395"/>
      <c r="Z173" s="394"/>
      <c r="AA173" s="394"/>
      <c r="AB173" s="394"/>
      <c r="AC173" s="394"/>
      <c r="AD173" s="395"/>
    </row>
    <row r="174" spans="1:30">
      <c r="A174" s="303"/>
      <c r="B174" s="335"/>
      <c r="C174" s="336"/>
      <c r="D174" s="337"/>
      <c r="E174" s="337"/>
      <c r="F174" s="337"/>
      <c r="G174" s="337"/>
      <c r="H174" s="337"/>
      <c r="I174" s="336"/>
      <c r="J174" s="336"/>
      <c r="K174" s="337"/>
      <c r="L174" s="337"/>
      <c r="M174" s="337"/>
      <c r="N174" s="336"/>
      <c r="O174" s="336"/>
      <c r="P174" s="338"/>
      <c r="Q174" s="337"/>
      <c r="R174" s="337"/>
      <c r="Y174" s="389"/>
      <c r="AD174" s="389"/>
    </row>
    <row r="175" spans="1:30">
      <c r="A175" s="303"/>
      <c r="B175" s="335"/>
      <c r="C175" s="336"/>
      <c r="D175" s="337"/>
      <c r="E175" s="337"/>
      <c r="F175" s="337"/>
      <c r="G175" s="337"/>
      <c r="H175" s="337"/>
      <c r="I175" s="336"/>
      <c r="J175" s="336"/>
      <c r="K175" s="337"/>
      <c r="L175" s="337"/>
      <c r="M175" s="337"/>
      <c r="N175" s="336"/>
      <c r="O175" s="336"/>
      <c r="P175" s="338"/>
      <c r="Q175" s="337"/>
      <c r="R175" s="337"/>
      <c r="S175" s="394"/>
      <c r="T175" s="394"/>
      <c r="U175" s="394"/>
      <c r="V175" s="394"/>
      <c r="W175" s="394"/>
      <c r="X175" s="394"/>
      <c r="Y175" s="395"/>
      <c r="Z175" s="394"/>
      <c r="AA175" s="394"/>
      <c r="AB175" s="394"/>
      <c r="AC175" s="394"/>
      <c r="AD175" s="395"/>
    </row>
    <row r="176" spans="1:30">
      <c r="A176" s="303"/>
      <c r="B176" s="335"/>
      <c r="C176" s="336"/>
      <c r="D176" s="337"/>
      <c r="E176" s="337"/>
      <c r="F176" s="337"/>
      <c r="G176" s="337"/>
      <c r="H176" s="337"/>
      <c r="I176" s="336"/>
      <c r="J176" s="336"/>
      <c r="K176" s="337"/>
      <c r="L176" s="337"/>
      <c r="M176" s="337"/>
      <c r="N176" s="336"/>
      <c r="O176" s="336"/>
      <c r="P176" s="338"/>
      <c r="Q176" s="337"/>
      <c r="R176" s="337"/>
      <c r="Y176" s="389"/>
      <c r="AD176" s="389"/>
    </row>
    <row r="177" spans="1:30">
      <c r="A177" s="303"/>
      <c r="B177" s="335"/>
      <c r="C177" s="336"/>
      <c r="D177" s="337"/>
      <c r="E177" s="337"/>
      <c r="F177" s="337"/>
      <c r="G177" s="337"/>
      <c r="H177" s="337"/>
      <c r="I177" s="336"/>
      <c r="J177" s="336"/>
      <c r="K177" s="337"/>
      <c r="L177" s="337"/>
      <c r="M177" s="337"/>
      <c r="N177" s="336"/>
      <c r="O177" s="336"/>
      <c r="P177" s="338"/>
      <c r="Q177" s="337"/>
      <c r="R177" s="337"/>
      <c r="S177" s="394"/>
      <c r="T177" s="394"/>
      <c r="U177" s="394"/>
      <c r="V177" s="421"/>
      <c r="W177" s="394"/>
      <c r="X177" s="394"/>
      <c r="Y177" s="395"/>
      <c r="Z177" s="394"/>
      <c r="AA177" s="394"/>
      <c r="AB177" s="394"/>
      <c r="AC177" s="394"/>
      <c r="AD177" s="395"/>
    </row>
    <row r="178" spans="1:30">
      <c r="A178" s="303"/>
      <c r="B178" s="335"/>
      <c r="C178" s="336"/>
      <c r="D178" s="337"/>
      <c r="E178" s="337"/>
      <c r="F178" s="337"/>
      <c r="G178" s="337"/>
      <c r="H178" s="337"/>
      <c r="I178" s="336"/>
      <c r="J178" s="336"/>
      <c r="K178" s="337"/>
      <c r="L178" s="337"/>
      <c r="M178" s="337"/>
      <c r="N178" s="336"/>
      <c r="O178" s="336"/>
      <c r="P178" s="338"/>
      <c r="Q178" s="337"/>
      <c r="R178" s="337"/>
      <c r="Y178" s="389"/>
      <c r="AD178" s="389"/>
    </row>
    <row r="179" spans="1:30">
      <c r="A179" s="303"/>
      <c r="B179" s="335"/>
      <c r="C179" s="336"/>
      <c r="D179" s="337"/>
      <c r="E179" s="337"/>
      <c r="F179" s="337"/>
      <c r="G179" s="337"/>
      <c r="H179" s="337"/>
      <c r="I179" s="336"/>
      <c r="J179" s="336"/>
      <c r="K179" s="337"/>
      <c r="L179" s="337"/>
      <c r="M179" s="337"/>
      <c r="N179" s="336"/>
      <c r="O179" s="336"/>
      <c r="P179" s="338"/>
      <c r="Q179" s="337"/>
      <c r="R179" s="337"/>
      <c r="S179" s="394"/>
      <c r="T179" s="394"/>
      <c r="U179" s="394"/>
      <c r="V179" s="394"/>
      <c r="W179" s="394"/>
      <c r="X179" s="394"/>
      <c r="Y179" s="395"/>
      <c r="Z179" s="394"/>
      <c r="AA179" s="394"/>
      <c r="AB179" s="394"/>
      <c r="AC179" s="394"/>
      <c r="AD179" s="395"/>
    </row>
    <row r="180" spans="1:30">
      <c r="A180" s="303"/>
      <c r="B180" s="335"/>
      <c r="C180" s="336"/>
      <c r="D180" s="337"/>
      <c r="E180" s="337"/>
      <c r="F180" s="337"/>
      <c r="G180" s="337"/>
      <c r="H180" s="337"/>
      <c r="I180" s="336"/>
      <c r="J180" s="336"/>
      <c r="K180" s="337"/>
      <c r="L180" s="337"/>
      <c r="M180" s="337"/>
      <c r="N180" s="336"/>
      <c r="O180" s="336"/>
      <c r="P180" s="338"/>
      <c r="Q180" s="337"/>
      <c r="R180" s="337"/>
      <c r="Y180" s="389"/>
      <c r="AD180" s="389"/>
    </row>
    <row r="181" spans="1:30">
      <c r="A181" s="303"/>
      <c r="B181" s="335"/>
      <c r="C181" s="336"/>
      <c r="D181" s="337"/>
      <c r="E181" s="337"/>
      <c r="F181" s="337"/>
      <c r="G181" s="337"/>
      <c r="H181" s="337"/>
      <c r="I181" s="336"/>
      <c r="J181" s="336"/>
      <c r="K181" s="337"/>
      <c r="L181" s="337"/>
      <c r="M181" s="337"/>
      <c r="N181" s="336"/>
      <c r="O181" s="336"/>
      <c r="P181" s="338"/>
      <c r="Q181" s="337"/>
      <c r="R181" s="337"/>
      <c r="S181" s="394"/>
      <c r="T181" s="394"/>
      <c r="U181" s="394"/>
      <c r="V181" s="394"/>
      <c r="W181" s="394"/>
      <c r="X181" s="394"/>
      <c r="Y181" s="395"/>
      <c r="Z181" s="394"/>
      <c r="AA181" s="394"/>
      <c r="AB181" s="394"/>
      <c r="AC181" s="394"/>
      <c r="AD181" s="395"/>
    </row>
    <row r="182" spans="1:30">
      <c r="A182" s="303"/>
      <c r="B182" s="335"/>
      <c r="C182" s="336"/>
      <c r="D182" s="337"/>
      <c r="E182" s="337"/>
      <c r="F182" s="337"/>
      <c r="G182" s="337"/>
      <c r="H182" s="337"/>
      <c r="I182" s="336"/>
      <c r="J182" s="336"/>
      <c r="K182" s="337"/>
      <c r="L182" s="337"/>
      <c r="M182" s="337"/>
      <c r="N182" s="336"/>
      <c r="O182" s="336"/>
      <c r="P182" s="338"/>
      <c r="Q182" s="337"/>
      <c r="R182" s="337"/>
      <c r="Y182" s="389"/>
      <c r="AD182" s="389"/>
    </row>
    <row r="183" spans="1:30">
      <c r="A183" s="303"/>
      <c r="B183" s="335"/>
      <c r="C183" s="336"/>
      <c r="D183" s="337"/>
      <c r="E183" s="337"/>
      <c r="F183" s="337"/>
      <c r="G183" s="337"/>
      <c r="H183" s="337"/>
      <c r="I183" s="336"/>
      <c r="J183" s="336"/>
      <c r="K183" s="337"/>
      <c r="L183" s="337"/>
      <c r="M183" s="337"/>
      <c r="N183" s="336"/>
      <c r="O183" s="336"/>
      <c r="P183" s="338"/>
      <c r="Q183" s="337"/>
      <c r="R183" s="337"/>
      <c r="S183" s="394"/>
      <c r="T183" s="394"/>
      <c r="U183" s="394"/>
      <c r="V183" s="394"/>
      <c r="W183" s="394"/>
      <c r="X183" s="394"/>
      <c r="Y183" s="395"/>
      <c r="Z183" s="394"/>
      <c r="AA183" s="394"/>
      <c r="AB183" s="394"/>
      <c r="AC183" s="394"/>
      <c r="AD183" s="395"/>
    </row>
    <row r="184" spans="1:30">
      <c r="A184" s="303"/>
      <c r="B184" s="335"/>
      <c r="C184" s="336"/>
      <c r="D184" s="337"/>
      <c r="E184" s="337"/>
      <c r="F184" s="337"/>
      <c r="G184" s="337"/>
      <c r="H184" s="337"/>
      <c r="I184" s="336"/>
      <c r="J184" s="336"/>
      <c r="K184" s="337"/>
      <c r="L184" s="337"/>
      <c r="M184" s="337"/>
      <c r="N184" s="336"/>
      <c r="O184" s="336"/>
      <c r="P184" s="338"/>
      <c r="Q184" s="337"/>
      <c r="R184" s="337"/>
      <c r="Y184" s="389"/>
      <c r="AD184" s="389"/>
    </row>
    <row r="185" spans="1:30">
      <c r="A185" s="303"/>
      <c r="B185" s="335"/>
      <c r="C185" s="336"/>
      <c r="D185" s="337"/>
      <c r="E185" s="337"/>
      <c r="F185" s="337"/>
      <c r="G185" s="337"/>
      <c r="H185" s="337"/>
      <c r="I185" s="336"/>
      <c r="J185" s="336"/>
      <c r="K185" s="337"/>
      <c r="L185" s="337"/>
      <c r="M185" s="337"/>
      <c r="N185" s="336"/>
      <c r="O185" s="336"/>
      <c r="P185" s="338"/>
      <c r="Q185" s="337"/>
      <c r="R185" s="337"/>
      <c r="S185" s="394"/>
      <c r="T185" s="394"/>
      <c r="U185" s="394"/>
      <c r="V185" s="394"/>
      <c r="W185" s="394"/>
      <c r="X185" s="394"/>
      <c r="Y185" s="395"/>
      <c r="Z185" s="394"/>
      <c r="AA185" s="394"/>
      <c r="AB185" s="394"/>
      <c r="AC185" s="394"/>
      <c r="AD185" s="395"/>
    </row>
    <row r="186" spans="1:30">
      <c r="A186" s="303"/>
      <c r="B186" s="335"/>
      <c r="C186" s="336"/>
      <c r="D186" s="337"/>
      <c r="E186" s="337"/>
      <c r="F186" s="337"/>
      <c r="G186" s="337"/>
      <c r="H186" s="337"/>
      <c r="I186" s="336"/>
      <c r="J186" s="336"/>
      <c r="K186" s="337"/>
      <c r="L186" s="337"/>
      <c r="M186" s="337"/>
      <c r="N186" s="336"/>
      <c r="O186" s="336"/>
      <c r="P186" s="338"/>
      <c r="Q186" s="337"/>
      <c r="R186" s="337"/>
      <c r="Y186" s="389"/>
      <c r="AD186" s="389"/>
    </row>
    <row r="187" spans="1:30">
      <c r="A187" s="303"/>
      <c r="B187" s="335"/>
      <c r="C187" s="336"/>
      <c r="D187" s="337"/>
      <c r="E187" s="337"/>
      <c r="F187" s="337"/>
      <c r="G187" s="337"/>
      <c r="H187" s="337"/>
      <c r="I187" s="336"/>
      <c r="J187" s="336"/>
      <c r="K187" s="337"/>
      <c r="L187" s="337"/>
      <c r="M187" s="337"/>
      <c r="N187" s="336"/>
      <c r="O187" s="336"/>
      <c r="P187" s="338"/>
      <c r="Q187" s="337"/>
      <c r="R187" s="337"/>
      <c r="S187" s="394"/>
      <c r="T187" s="394"/>
      <c r="U187" s="394"/>
      <c r="V187" s="394"/>
      <c r="W187" s="394"/>
      <c r="X187" s="394"/>
      <c r="Y187" s="395"/>
      <c r="Z187" s="394"/>
      <c r="AA187" s="394"/>
      <c r="AB187" s="394"/>
      <c r="AC187" s="394"/>
      <c r="AD187" s="395"/>
    </row>
    <row r="188" spans="1:30">
      <c r="A188" s="303"/>
      <c r="B188" s="335"/>
      <c r="C188" s="336"/>
      <c r="D188" s="337"/>
      <c r="E188" s="337"/>
      <c r="F188" s="337"/>
      <c r="G188" s="337"/>
      <c r="H188" s="337"/>
      <c r="I188" s="336"/>
      <c r="J188" s="336"/>
      <c r="K188" s="337"/>
      <c r="L188" s="337"/>
      <c r="M188" s="337"/>
      <c r="N188" s="336"/>
      <c r="O188" s="336"/>
      <c r="P188" s="338"/>
      <c r="Q188" s="337"/>
      <c r="R188" s="337"/>
      <c r="Y188" s="389"/>
      <c r="AD188" s="389"/>
    </row>
    <row r="189" spans="1:30">
      <c r="A189" s="303"/>
      <c r="B189" s="335"/>
      <c r="C189" s="336"/>
      <c r="D189" s="337"/>
      <c r="E189" s="337"/>
      <c r="F189" s="337"/>
      <c r="G189" s="337"/>
      <c r="H189" s="337"/>
      <c r="I189" s="336"/>
      <c r="J189" s="336"/>
      <c r="K189" s="337"/>
      <c r="L189" s="337"/>
      <c r="M189" s="337"/>
      <c r="N189" s="336"/>
      <c r="O189" s="336"/>
      <c r="P189" s="338"/>
      <c r="Q189" s="337"/>
      <c r="R189" s="337"/>
      <c r="S189" s="394"/>
      <c r="T189" s="394"/>
      <c r="U189" s="394"/>
      <c r="V189" s="394"/>
      <c r="W189" s="394"/>
      <c r="X189" s="394"/>
      <c r="Y189" s="395"/>
      <c r="Z189" s="394"/>
      <c r="AA189" s="394"/>
      <c r="AB189" s="394"/>
      <c r="AC189" s="394"/>
      <c r="AD189" s="395"/>
    </row>
    <row r="190" spans="1:30">
      <c r="A190" s="303"/>
      <c r="B190" s="335"/>
      <c r="C190" s="336"/>
      <c r="D190" s="337"/>
      <c r="E190" s="337"/>
      <c r="F190" s="337"/>
      <c r="G190" s="337"/>
      <c r="H190" s="337"/>
      <c r="I190" s="336"/>
      <c r="J190" s="336"/>
      <c r="K190" s="337"/>
      <c r="L190" s="337"/>
      <c r="M190" s="337"/>
      <c r="N190" s="336"/>
      <c r="O190" s="336"/>
      <c r="P190" s="338"/>
      <c r="Q190" s="337"/>
      <c r="R190" s="337"/>
      <c r="Y190" s="389"/>
      <c r="AD190" s="389"/>
    </row>
    <row r="191" spans="1:30">
      <c r="A191" s="303"/>
      <c r="B191" s="335"/>
      <c r="C191" s="336"/>
      <c r="D191" s="337"/>
      <c r="E191" s="337"/>
      <c r="F191" s="337"/>
      <c r="G191" s="337"/>
      <c r="H191" s="337"/>
      <c r="I191" s="336"/>
      <c r="J191" s="336"/>
      <c r="K191" s="337"/>
      <c r="L191" s="337"/>
      <c r="M191" s="337"/>
      <c r="N191" s="336"/>
      <c r="O191" s="336"/>
      <c r="P191" s="338"/>
      <c r="Q191" s="337"/>
      <c r="R191" s="337"/>
      <c r="S191" s="394"/>
      <c r="T191" s="394"/>
      <c r="U191" s="394"/>
      <c r="V191" s="421"/>
      <c r="W191" s="394"/>
      <c r="X191" s="394"/>
      <c r="Y191" s="395"/>
      <c r="Z191" s="394"/>
      <c r="AA191" s="421"/>
      <c r="AB191" s="394"/>
      <c r="AC191" s="421"/>
      <c r="AD191" s="395"/>
    </row>
    <row r="192" spans="1:30">
      <c r="A192" s="303"/>
      <c r="B192" s="335"/>
      <c r="C192" s="336"/>
      <c r="D192" s="337"/>
      <c r="E192" s="337"/>
      <c r="F192" s="337"/>
      <c r="G192" s="337"/>
      <c r="H192" s="337"/>
      <c r="I192" s="336"/>
      <c r="J192" s="336"/>
      <c r="K192" s="337"/>
      <c r="L192" s="337"/>
      <c r="M192" s="337"/>
      <c r="N192" s="336"/>
      <c r="O192" s="336"/>
      <c r="P192" s="338"/>
      <c r="Q192" s="337"/>
      <c r="R192" s="337"/>
      <c r="Y192" s="389"/>
      <c r="AD192" s="389"/>
    </row>
    <row r="193" spans="1:30">
      <c r="A193" s="303"/>
      <c r="B193" s="335"/>
      <c r="C193" s="336"/>
      <c r="D193" s="337"/>
      <c r="E193" s="337"/>
      <c r="F193" s="337"/>
      <c r="G193" s="337"/>
      <c r="H193" s="337"/>
      <c r="I193" s="336"/>
      <c r="J193" s="336"/>
      <c r="K193" s="337"/>
      <c r="L193" s="337"/>
      <c r="M193" s="337"/>
      <c r="N193" s="336"/>
      <c r="O193" s="336"/>
      <c r="P193" s="338"/>
      <c r="Q193" s="337"/>
      <c r="R193" s="337"/>
      <c r="S193" s="394"/>
      <c r="T193" s="394"/>
      <c r="U193" s="394"/>
      <c r="V193" s="394"/>
      <c r="W193" s="394"/>
      <c r="X193" s="394"/>
      <c r="Y193" s="395"/>
      <c r="Z193" s="394"/>
      <c r="AA193" s="394"/>
      <c r="AB193" s="394"/>
      <c r="AC193" s="394"/>
      <c r="AD193" s="395"/>
    </row>
    <row r="194" spans="1:30">
      <c r="A194" s="303"/>
      <c r="B194" s="335"/>
      <c r="C194" s="336"/>
      <c r="D194" s="337"/>
      <c r="E194" s="337"/>
      <c r="F194" s="337"/>
      <c r="G194" s="337"/>
      <c r="H194" s="337"/>
      <c r="I194" s="336"/>
      <c r="J194" s="336"/>
      <c r="K194" s="337"/>
      <c r="L194" s="337"/>
      <c r="M194" s="337"/>
      <c r="N194" s="336"/>
      <c r="O194" s="336"/>
      <c r="P194" s="338"/>
      <c r="Q194" s="337"/>
      <c r="R194" s="337"/>
      <c r="Y194" s="389"/>
      <c r="AD194" s="389"/>
    </row>
    <row r="195" spans="1:30">
      <c r="A195" s="303"/>
      <c r="B195" s="335"/>
      <c r="C195" s="336"/>
      <c r="D195" s="337"/>
      <c r="E195" s="337"/>
      <c r="F195" s="337"/>
      <c r="G195" s="337"/>
      <c r="H195" s="337"/>
      <c r="I195" s="336"/>
      <c r="J195" s="336"/>
      <c r="K195" s="337"/>
      <c r="L195" s="337"/>
      <c r="M195" s="337"/>
      <c r="N195" s="336"/>
      <c r="O195" s="336"/>
      <c r="P195" s="338"/>
      <c r="Q195" s="337"/>
      <c r="R195" s="337"/>
      <c r="S195" s="394"/>
      <c r="T195" s="394"/>
      <c r="U195" s="394"/>
      <c r="V195" s="394"/>
      <c r="W195" s="394"/>
      <c r="X195" s="394"/>
      <c r="Y195" s="395"/>
      <c r="Z195" s="394"/>
      <c r="AA195" s="394"/>
      <c r="AB195" s="394"/>
      <c r="AC195" s="394"/>
      <c r="AD195" s="395"/>
    </row>
    <row r="196" spans="1:30">
      <c r="A196" s="303"/>
      <c r="B196" s="335"/>
      <c r="C196" s="336"/>
      <c r="D196" s="337"/>
      <c r="E196" s="337"/>
      <c r="F196" s="337"/>
      <c r="G196" s="337"/>
      <c r="H196" s="337"/>
      <c r="I196" s="336"/>
      <c r="J196" s="336"/>
      <c r="K196" s="337"/>
      <c r="L196" s="337"/>
      <c r="M196" s="337"/>
      <c r="N196" s="336"/>
      <c r="O196" s="336"/>
      <c r="P196" s="338"/>
      <c r="Q196" s="337"/>
      <c r="R196" s="337"/>
      <c r="Y196" s="389"/>
      <c r="AD196" s="389"/>
    </row>
    <row r="197" spans="1:30" ht="13.5" thickBot="1">
      <c r="A197" s="303"/>
      <c r="B197" s="335"/>
      <c r="C197" s="336"/>
      <c r="D197" s="337"/>
      <c r="E197" s="337"/>
      <c r="F197" s="337"/>
      <c r="G197" s="337"/>
      <c r="H197" s="337"/>
      <c r="I197" s="336"/>
      <c r="J197" s="336"/>
      <c r="K197" s="337"/>
      <c r="L197" s="337"/>
      <c r="M197" s="337"/>
      <c r="N197" s="336"/>
      <c r="O197" s="336"/>
      <c r="P197" s="338"/>
      <c r="Q197" s="337"/>
      <c r="R197" s="337"/>
      <c r="S197" s="355"/>
      <c r="T197" s="355"/>
      <c r="U197" s="355"/>
      <c r="V197" s="355"/>
      <c r="W197" s="355"/>
      <c r="X197" s="355"/>
      <c r="Y197" s="420"/>
      <c r="Z197" s="355"/>
      <c r="AA197" s="355"/>
      <c r="AB197" s="355"/>
      <c r="AC197" s="355"/>
      <c r="AD197" s="420"/>
    </row>
    <row r="198" spans="1:30">
      <c r="A198" s="362"/>
      <c r="B198" s="298"/>
      <c r="C198" s="327"/>
      <c r="D198" s="328"/>
      <c r="E198" s="328"/>
      <c r="F198" s="328"/>
      <c r="G198" s="328"/>
      <c r="H198" s="328"/>
      <c r="I198" s="327"/>
      <c r="J198" s="327"/>
      <c r="K198" s="328"/>
      <c r="L198" s="328"/>
      <c r="M198" s="328"/>
      <c r="N198" s="327"/>
      <c r="O198" s="327"/>
      <c r="P198" s="329"/>
      <c r="Q198" s="337"/>
      <c r="R198" s="337"/>
      <c r="S198" s="388"/>
      <c r="Y198" s="389"/>
      <c r="AD198" s="389"/>
    </row>
    <row r="199" spans="1:30">
      <c r="A199" s="363"/>
      <c r="B199" s="335"/>
      <c r="C199" s="336"/>
      <c r="D199" s="337"/>
      <c r="E199" s="337"/>
      <c r="F199" s="337"/>
      <c r="G199" s="337"/>
      <c r="H199" s="337"/>
      <c r="I199" s="336"/>
      <c r="J199" s="336"/>
      <c r="K199" s="337"/>
      <c r="L199" s="337"/>
      <c r="M199" s="337"/>
      <c r="N199" s="336"/>
      <c r="O199" s="336"/>
      <c r="P199" s="338"/>
      <c r="Q199" s="337"/>
      <c r="R199" s="337"/>
      <c r="S199" s="394"/>
      <c r="T199" s="394"/>
      <c r="U199" s="394"/>
      <c r="V199" s="394"/>
      <c r="W199" s="394"/>
      <c r="X199" s="394"/>
      <c r="Y199" s="395"/>
      <c r="Z199" s="394"/>
      <c r="AA199" s="394"/>
      <c r="AB199" s="394"/>
      <c r="AC199" s="394"/>
      <c r="AD199" s="395"/>
    </row>
    <row r="200" spans="1:30">
      <c r="A200" s="363"/>
      <c r="B200" s="335"/>
      <c r="C200" s="336"/>
      <c r="D200" s="337"/>
      <c r="E200" s="337"/>
      <c r="F200" s="337"/>
      <c r="G200" s="337"/>
      <c r="H200" s="337"/>
      <c r="I200" s="336"/>
      <c r="J200" s="336"/>
      <c r="K200" s="337"/>
      <c r="L200" s="337"/>
      <c r="M200" s="337"/>
      <c r="N200" s="336"/>
      <c r="O200" s="336"/>
      <c r="P200" s="338"/>
      <c r="Q200" s="337"/>
      <c r="R200" s="337"/>
      <c r="Y200" s="389"/>
      <c r="AD200" s="389"/>
    </row>
    <row r="201" spans="1:30">
      <c r="A201" s="363"/>
      <c r="B201" s="335"/>
      <c r="C201" s="336"/>
      <c r="D201" s="337"/>
      <c r="E201" s="337"/>
      <c r="F201" s="337"/>
      <c r="G201" s="337"/>
      <c r="H201" s="337"/>
      <c r="I201" s="336"/>
      <c r="J201" s="336"/>
      <c r="K201" s="337"/>
      <c r="L201" s="337"/>
      <c r="M201" s="337"/>
      <c r="N201" s="336"/>
      <c r="O201" s="336"/>
      <c r="P201" s="338"/>
      <c r="Q201" s="337"/>
      <c r="R201" s="337"/>
      <c r="S201" s="394"/>
      <c r="T201" s="394"/>
      <c r="U201" s="394"/>
      <c r="V201" s="394"/>
      <c r="W201" s="394"/>
      <c r="X201" s="394"/>
      <c r="Y201" s="395"/>
      <c r="Z201" s="394"/>
      <c r="AA201" s="394"/>
      <c r="AB201" s="394"/>
      <c r="AC201" s="394"/>
      <c r="AD201" s="395"/>
    </row>
    <row r="202" spans="1:30">
      <c r="A202" s="363"/>
      <c r="B202" s="335"/>
      <c r="C202" s="336"/>
      <c r="D202" s="337"/>
      <c r="E202" s="337"/>
      <c r="F202" s="337"/>
      <c r="G202" s="337"/>
      <c r="H202" s="337"/>
      <c r="I202" s="336"/>
      <c r="J202" s="336"/>
      <c r="K202" s="337"/>
      <c r="L202" s="337"/>
      <c r="M202" s="337"/>
      <c r="N202" s="336"/>
      <c r="O202" s="336"/>
      <c r="P202" s="338"/>
      <c r="Q202" s="337"/>
      <c r="R202" s="337"/>
      <c r="Y202" s="389"/>
      <c r="AD202" s="389"/>
    </row>
    <row r="203" spans="1:30">
      <c r="A203" s="363"/>
      <c r="B203" s="335"/>
      <c r="C203" s="336"/>
      <c r="D203" s="337"/>
      <c r="E203" s="337"/>
      <c r="F203" s="337"/>
      <c r="G203" s="337"/>
      <c r="H203" s="337"/>
      <c r="I203" s="336"/>
      <c r="J203" s="336"/>
      <c r="K203" s="337"/>
      <c r="L203" s="337"/>
      <c r="M203" s="337"/>
      <c r="N203" s="336"/>
      <c r="O203" s="336"/>
      <c r="P203" s="338"/>
      <c r="Q203" s="337"/>
      <c r="R203" s="337"/>
      <c r="S203" s="394"/>
      <c r="T203" s="394"/>
      <c r="U203" s="394"/>
      <c r="V203" s="394"/>
      <c r="W203" s="394"/>
      <c r="X203" s="394"/>
      <c r="Y203" s="395"/>
      <c r="Z203" s="394"/>
      <c r="AA203" s="394"/>
      <c r="AB203" s="394"/>
      <c r="AC203" s="394"/>
      <c r="AD203" s="395"/>
    </row>
    <row r="204" spans="1:30">
      <c r="A204" s="363"/>
      <c r="B204" s="335"/>
      <c r="C204" s="336"/>
      <c r="D204" s="337"/>
      <c r="E204" s="337"/>
      <c r="F204" s="337"/>
      <c r="G204" s="337"/>
      <c r="H204" s="337"/>
      <c r="I204" s="336"/>
      <c r="J204" s="336"/>
      <c r="K204" s="337"/>
      <c r="L204" s="337"/>
      <c r="M204" s="337"/>
      <c r="N204" s="336"/>
      <c r="O204" s="336"/>
      <c r="P204" s="338"/>
      <c r="Q204" s="337"/>
      <c r="R204" s="337"/>
      <c r="Y204" s="389"/>
      <c r="AD204" s="389"/>
    </row>
    <row r="205" spans="1:30">
      <c r="A205" s="363"/>
      <c r="B205" s="335"/>
      <c r="C205" s="336"/>
      <c r="D205" s="337"/>
      <c r="E205" s="337"/>
      <c r="F205" s="337"/>
      <c r="G205" s="337"/>
      <c r="H205" s="337"/>
      <c r="I205" s="336"/>
      <c r="J205" s="336"/>
      <c r="K205" s="337"/>
      <c r="L205" s="337"/>
      <c r="M205" s="337"/>
      <c r="N205" s="336"/>
      <c r="O205" s="336"/>
      <c r="P205" s="338"/>
      <c r="Q205" s="337"/>
      <c r="R205" s="337"/>
      <c r="S205" s="394"/>
      <c r="T205" s="394"/>
      <c r="U205" s="394"/>
      <c r="V205" s="394"/>
      <c r="W205" s="394"/>
      <c r="X205" s="394"/>
      <c r="Y205" s="395"/>
      <c r="Z205" s="394"/>
      <c r="AA205" s="394"/>
      <c r="AB205" s="394"/>
      <c r="AC205" s="394"/>
      <c r="AD205" s="395"/>
    </row>
    <row r="206" spans="1:30">
      <c r="A206" s="363"/>
      <c r="B206" s="335"/>
      <c r="C206" s="336"/>
      <c r="D206" s="337"/>
      <c r="E206" s="337"/>
      <c r="F206" s="337"/>
      <c r="G206" s="337"/>
      <c r="H206" s="337"/>
      <c r="I206" s="336"/>
      <c r="J206" s="336"/>
      <c r="K206" s="337"/>
      <c r="L206" s="337"/>
      <c r="M206" s="337"/>
      <c r="N206" s="336"/>
      <c r="O206" s="336"/>
      <c r="P206" s="338"/>
      <c r="Q206" s="337"/>
      <c r="R206" s="337"/>
      <c r="Y206" s="389"/>
      <c r="AD206" s="389"/>
    </row>
    <row r="207" spans="1:30">
      <c r="A207" s="363"/>
      <c r="B207" s="335"/>
      <c r="C207" s="336"/>
      <c r="D207" s="337"/>
      <c r="E207" s="337"/>
      <c r="F207" s="337"/>
      <c r="G207" s="337"/>
      <c r="H207" s="337"/>
      <c r="I207" s="336"/>
      <c r="J207" s="336"/>
      <c r="K207" s="337"/>
      <c r="L207" s="337"/>
      <c r="M207" s="337"/>
      <c r="N207" s="336"/>
      <c r="O207" s="336"/>
      <c r="P207" s="338"/>
      <c r="Q207" s="337"/>
      <c r="R207" s="337"/>
      <c r="S207" s="394"/>
      <c r="T207" s="394"/>
      <c r="U207" s="394"/>
      <c r="V207" s="394"/>
      <c r="W207" s="394"/>
      <c r="X207" s="394"/>
      <c r="Y207" s="395"/>
      <c r="Z207" s="394"/>
      <c r="AA207" s="394"/>
      <c r="AB207" s="394"/>
      <c r="AC207" s="394"/>
      <c r="AD207" s="395"/>
    </row>
    <row r="208" spans="1:30">
      <c r="A208" s="363"/>
      <c r="B208" s="335"/>
      <c r="C208" s="336"/>
      <c r="D208" s="337"/>
      <c r="E208" s="337"/>
      <c r="F208" s="337"/>
      <c r="G208" s="337"/>
      <c r="H208" s="337"/>
      <c r="I208" s="336"/>
      <c r="J208" s="336"/>
      <c r="K208" s="337"/>
      <c r="L208" s="337"/>
      <c r="M208" s="337"/>
      <c r="N208" s="336"/>
      <c r="O208" s="336"/>
      <c r="P208" s="338"/>
      <c r="Q208" s="337"/>
      <c r="R208" s="337"/>
      <c r="Y208" s="389"/>
      <c r="AD208" s="389"/>
    </row>
    <row r="209" spans="1:30">
      <c r="A209" s="363"/>
      <c r="B209" s="335"/>
      <c r="C209" s="336"/>
      <c r="D209" s="337"/>
      <c r="E209" s="337"/>
      <c r="F209" s="337"/>
      <c r="G209" s="337"/>
      <c r="H209" s="337"/>
      <c r="I209" s="336"/>
      <c r="J209" s="336"/>
      <c r="K209" s="337"/>
      <c r="L209" s="337"/>
      <c r="M209" s="337"/>
      <c r="N209" s="336"/>
      <c r="O209" s="336"/>
      <c r="P209" s="338"/>
      <c r="Q209" s="337"/>
      <c r="R209" s="337"/>
      <c r="S209" s="394"/>
      <c r="T209" s="394"/>
      <c r="U209" s="394"/>
      <c r="V209" s="394"/>
      <c r="W209" s="394"/>
      <c r="X209" s="394"/>
      <c r="Y209" s="395"/>
      <c r="Z209" s="394"/>
      <c r="AA209" s="394"/>
      <c r="AB209" s="394"/>
      <c r="AC209" s="394"/>
      <c r="AD209" s="395"/>
    </row>
    <row r="210" spans="1:30">
      <c r="A210" s="363"/>
      <c r="B210" s="335"/>
      <c r="C210" s="336"/>
      <c r="D210" s="337"/>
      <c r="E210" s="337"/>
      <c r="F210" s="337"/>
      <c r="G210" s="337"/>
      <c r="H210" s="337"/>
      <c r="I210" s="336"/>
      <c r="J210" s="336"/>
      <c r="K210" s="337"/>
      <c r="L210" s="337"/>
      <c r="M210" s="337"/>
      <c r="N210" s="336"/>
      <c r="O210" s="336"/>
      <c r="P210" s="338"/>
      <c r="Q210" s="337"/>
      <c r="R210" s="337"/>
      <c r="Y210" s="389"/>
      <c r="AD210" s="389"/>
    </row>
    <row r="211" spans="1:30">
      <c r="A211" s="363"/>
      <c r="B211" s="335"/>
      <c r="C211" s="336"/>
      <c r="D211" s="337"/>
      <c r="E211" s="337"/>
      <c r="F211" s="337"/>
      <c r="G211" s="337"/>
      <c r="H211" s="337"/>
      <c r="I211" s="336"/>
      <c r="J211" s="336"/>
      <c r="K211" s="337"/>
      <c r="L211" s="337"/>
      <c r="M211" s="337"/>
      <c r="N211" s="336"/>
      <c r="O211" s="336"/>
      <c r="P211" s="338"/>
      <c r="Q211" s="337"/>
      <c r="R211" s="337"/>
      <c r="S211" s="394"/>
      <c r="T211" s="394"/>
      <c r="U211" s="394"/>
      <c r="V211" s="394"/>
      <c r="W211" s="394"/>
      <c r="X211" s="394"/>
      <c r="Y211" s="395"/>
      <c r="Z211" s="394"/>
      <c r="AA211" s="394"/>
      <c r="AB211" s="394"/>
      <c r="AC211" s="394"/>
      <c r="AD211" s="395"/>
    </row>
    <row r="212" spans="1:30">
      <c r="A212" s="363"/>
      <c r="B212" s="335"/>
      <c r="C212" s="336"/>
      <c r="D212" s="337"/>
      <c r="E212" s="337"/>
      <c r="F212" s="337"/>
      <c r="G212" s="337"/>
      <c r="H212" s="337"/>
      <c r="I212" s="336"/>
      <c r="J212" s="336"/>
      <c r="K212" s="337"/>
      <c r="L212" s="337"/>
      <c r="M212" s="337"/>
      <c r="N212" s="336"/>
      <c r="O212" s="336"/>
      <c r="P212" s="338"/>
      <c r="Q212" s="337"/>
      <c r="R212" s="337"/>
      <c r="Y212" s="389"/>
      <c r="AD212" s="389"/>
    </row>
    <row r="213" spans="1:30">
      <c r="A213" s="363"/>
      <c r="B213" s="335"/>
      <c r="C213" s="336"/>
      <c r="D213" s="337"/>
      <c r="E213" s="337"/>
      <c r="F213" s="337"/>
      <c r="G213" s="337"/>
      <c r="H213" s="337"/>
      <c r="I213" s="336"/>
      <c r="J213" s="336"/>
      <c r="K213" s="337"/>
      <c r="L213" s="337"/>
      <c r="M213" s="337"/>
      <c r="N213" s="336"/>
      <c r="O213" s="336"/>
      <c r="P213" s="338"/>
      <c r="Q213" s="337"/>
      <c r="R213" s="337"/>
      <c r="S213" s="394"/>
      <c r="T213" s="394"/>
      <c r="U213" s="394"/>
      <c r="V213" s="394"/>
      <c r="W213" s="394"/>
      <c r="X213" s="394"/>
      <c r="Y213" s="395"/>
      <c r="Z213" s="394"/>
      <c r="AA213" s="394"/>
      <c r="AB213" s="394"/>
      <c r="AC213" s="394"/>
      <c r="AD213" s="395"/>
    </row>
    <row r="214" spans="1:30">
      <c r="A214" s="363"/>
      <c r="B214" s="335"/>
      <c r="C214" s="336"/>
      <c r="D214" s="337"/>
      <c r="E214" s="337"/>
      <c r="F214" s="337"/>
      <c r="G214" s="337"/>
      <c r="H214" s="337"/>
      <c r="I214" s="336"/>
      <c r="J214" s="336"/>
      <c r="K214" s="337"/>
      <c r="L214" s="337"/>
      <c r="M214" s="337"/>
      <c r="N214" s="336"/>
      <c r="O214" s="336"/>
      <c r="P214" s="338"/>
      <c r="Q214" s="337"/>
      <c r="R214" s="337"/>
      <c r="Y214" s="389"/>
      <c r="AD214" s="389"/>
    </row>
    <row r="215" spans="1:30">
      <c r="A215" s="363"/>
      <c r="B215" s="335"/>
      <c r="C215" s="336"/>
      <c r="D215" s="337"/>
      <c r="E215" s="337"/>
      <c r="F215" s="337"/>
      <c r="G215" s="337"/>
      <c r="H215" s="337"/>
      <c r="I215" s="336"/>
      <c r="J215" s="336"/>
      <c r="K215" s="337"/>
      <c r="L215" s="337"/>
      <c r="M215" s="337"/>
      <c r="N215" s="336"/>
      <c r="O215" s="336"/>
      <c r="P215" s="338"/>
      <c r="Q215" s="337"/>
      <c r="R215" s="337"/>
      <c r="S215" s="394"/>
      <c r="T215" s="394"/>
      <c r="U215" s="394"/>
      <c r="V215" s="394"/>
      <c r="W215" s="394"/>
      <c r="X215" s="394"/>
      <c r="Y215" s="395"/>
      <c r="Z215" s="394"/>
      <c r="AA215" s="394"/>
      <c r="AB215" s="394"/>
      <c r="AC215" s="394"/>
      <c r="AD215" s="395"/>
    </row>
    <row r="216" spans="1:30">
      <c r="A216" s="363"/>
      <c r="B216" s="335"/>
      <c r="C216" s="336"/>
      <c r="D216" s="337"/>
      <c r="E216" s="337"/>
      <c r="F216" s="337"/>
      <c r="G216" s="337"/>
      <c r="H216" s="337"/>
      <c r="I216" s="336"/>
      <c r="J216" s="336"/>
      <c r="K216" s="337"/>
      <c r="L216" s="337"/>
      <c r="M216" s="337"/>
      <c r="N216" s="336"/>
      <c r="O216" s="336"/>
      <c r="P216" s="338"/>
      <c r="Q216" s="337"/>
      <c r="R216" s="337"/>
      <c r="Y216" s="389"/>
      <c r="AD216" s="389"/>
    </row>
    <row r="217" spans="1:30">
      <c r="A217" s="363"/>
      <c r="B217" s="335"/>
      <c r="C217" s="336"/>
      <c r="D217" s="337"/>
      <c r="E217" s="337"/>
      <c r="F217" s="337"/>
      <c r="G217" s="337"/>
      <c r="H217" s="337"/>
      <c r="I217" s="336"/>
      <c r="J217" s="336"/>
      <c r="K217" s="337"/>
      <c r="L217" s="337"/>
      <c r="M217" s="337"/>
      <c r="N217" s="336"/>
      <c r="O217" s="336"/>
      <c r="P217" s="338"/>
      <c r="Q217" s="337"/>
      <c r="R217" s="337"/>
      <c r="S217" s="394"/>
      <c r="T217" s="394"/>
      <c r="U217" s="394"/>
      <c r="V217" s="394"/>
      <c r="W217" s="394"/>
      <c r="X217" s="394"/>
      <c r="Y217" s="395"/>
      <c r="Z217" s="394"/>
      <c r="AA217" s="394"/>
      <c r="AB217" s="394"/>
      <c r="AC217" s="394"/>
      <c r="AD217" s="395"/>
    </row>
    <row r="218" spans="1:30">
      <c r="A218" s="363"/>
      <c r="B218" s="335"/>
      <c r="C218" s="336"/>
      <c r="D218" s="337"/>
      <c r="E218" s="337"/>
      <c r="F218" s="337"/>
      <c r="G218" s="337"/>
      <c r="H218" s="337"/>
      <c r="I218" s="336"/>
      <c r="J218" s="336"/>
      <c r="K218" s="337"/>
      <c r="L218" s="337"/>
      <c r="M218" s="337"/>
      <c r="N218" s="336"/>
      <c r="O218" s="336"/>
      <c r="P218" s="338"/>
      <c r="Q218" s="337"/>
      <c r="R218" s="337"/>
      <c r="Y218" s="389"/>
      <c r="AD218" s="389"/>
    </row>
    <row r="219" spans="1:30">
      <c r="A219" s="363"/>
      <c r="B219" s="335"/>
      <c r="C219" s="336"/>
      <c r="D219" s="337"/>
      <c r="E219" s="337"/>
      <c r="F219" s="337"/>
      <c r="G219" s="337"/>
      <c r="H219" s="337"/>
      <c r="I219" s="336"/>
      <c r="J219" s="336"/>
      <c r="K219" s="337"/>
      <c r="L219" s="337"/>
      <c r="M219" s="337"/>
      <c r="N219" s="336"/>
      <c r="O219" s="336"/>
      <c r="P219" s="338"/>
      <c r="Q219" s="337"/>
      <c r="R219" s="337"/>
      <c r="S219" s="394"/>
      <c r="T219" s="394"/>
      <c r="U219" s="394"/>
      <c r="V219" s="394"/>
      <c r="W219" s="394"/>
      <c r="X219" s="394"/>
      <c r="Y219" s="395"/>
      <c r="Z219" s="394"/>
      <c r="AA219" s="394"/>
      <c r="AB219" s="394"/>
      <c r="AC219" s="394"/>
      <c r="AD219" s="395"/>
    </row>
    <row r="220" spans="1:30">
      <c r="A220" s="363"/>
      <c r="B220" s="335"/>
      <c r="C220" s="336"/>
      <c r="D220" s="337"/>
      <c r="E220" s="337"/>
      <c r="F220" s="337"/>
      <c r="G220" s="337"/>
      <c r="H220" s="337"/>
      <c r="I220" s="336"/>
      <c r="J220" s="336"/>
      <c r="K220" s="337"/>
      <c r="L220" s="337"/>
      <c r="M220" s="337"/>
      <c r="N220" s="336"/>
      <c r="O220" s="336"/>
      <c r="P220" s="338"/>
      <c r="Q220" s="337"/>
      <c r="R220" s="337"/>
      <c r="Y220" s="389"/>
      <c r="AD220" s="389"/>
    </row>
    <row r="221" spans="1:30">
      <c r="A221" s="363"/>
      <c r="B221" s="335"/>
      <c r="C221" s="336"/>
      <c r="D221" s="337"/>
      <c r="E221" s="337"/>
      <c r="F221" s="337"/>
      <c r="G221" s="337"/>
      <c r="H221" s="337"/>
      <c r="I221" s="336"/>
      <c r="J221" s="336"/>
      <c r="K221" s="337"/>
      <c r="L221" s="337"/>
      <c r="M221" s="337"/>
      <c r="N221" s="336"/>
      <c r="O221" s="336"/>
      <c r="P221" s="338"/>
      <c r="Q221" s="337"/>
      <c r="R221" s="337"/>
      <c r="S221" s="394"/>
      <c r="T221" s="394"/>
      <c r="U221" s="394"/>
      <c r="V221" s="394"/>
      <c r="W221" s="394"/>
      <c r="X221" s="394"/>
      <c r="Y221" s="395"/>
      <c r="Z221" s="394"/>
      <c r="AA221" s="394"/>
      <c r="AB221" s="394"/>
      <c r="AC221" s="394"/>
      <c r="AD221" s="395"/>
    </row>
    <row r="222" spans="1:30">
      <c r="A222" s="363"/>
      <c r="B222" s="335"/>
      <c r="C222" s="336"/>
      <c r="D222" s="337"/>
      <c r="E222" s="337"/>
      <c r="F222" s="337"/>
      <c r="G222" s="337"/>
      <c r="H222" s="337"/>
      <c r="I222" s="336"/>
      <c r="J222" s="336"/>
      <c r="K222" s="337"/>
      <c r="L222" s="337"/>
      <c r="M222" s="337"/>
      <c r="N222" s="336"/>
      <c r="O222" s="336"/>
      <c r="P222" s="338"/>
      <c r="Q222" s="337"/>
      <c r="R222" s="337"/>
      <c r="Y222" s="389"/>
      <c r="AD222" s="389"/>
    </row>
    <row r="223" spans="1:30">
      <c r="A223" s="363"/>
      <c r="B223" s="335"/>
      <c r="C223" s="336"/>
      <c r="D223" s="337"/>
      <c r="E223" s="337"/>
      <c r="F223" s="337"/>
      <c r="G223" s="337"/>
      <c r="H223" s="337"/>
      <c r="I223" s="336"/>
      <c r="J223" s="336"/>
      <c r="K223" s="337"/>
      <c r="L223" s="337"/>
      <c r="M223" s="337"/>
      <c r="N223" s="336"/>
      <c r="O223" s="336"/>
      <c r="P223" s="338"/>
      <c r="Q223" s="337"/>
      <c r="R223" s="337"/>
      <c r="S223" s="394"/>
      <c r="T223" s="394"/>
      <c r="U223" s="394"/>
      <c r="V223" s="394"/>
      <c r="W223" s="394"/>
      <c r="X223" s="394"/>
      <c r="Y223" s="395"/>
      <c r="Z223" s="394"/>
      <c r="AA223" s="394"/>
      <c r="AB223" s="394"/>
      <c r="AC223" s="394"/>
      <c r="AD223" s="395"/>
    </row>
    <row r="224" spans="1:30">
      <c r="A224" s="363"/>
      <c r="B224" s="335"/>
      <c r="C224" s="336"/>
      <c r="D224" s="337"/>
      <c r="E224" s="337"/>
      <c r="F224" s="337"/>
      <c r="G224" s="337"/>
      <c r="H224" s="337"/>
      <c r="I224" s="336"/>
      <c r="J224" s="336"/>
      <c r="K224" s="337"/>
      <c r="L224" s="337"/>
      <c r="M224" s="337"/>
      <c r="N224" s="336"/>
      <c r="O224" s="336"/>
      <c r="P224" s="338"/>
      <c r="Q224" s="337"/>
      <c r="R224" s="337"/>
      <c r="Y224" s="389"/>
      <c r="AD224" s="389"/>
    </row>
    <row r="225" spans="1:30">
      <c r="A225" s="363"/>
      <c r="B225" s="335"/>
      <c r="C225" s="336"/>
      <c r="D225" s="337"/>
      <c r="E225" s="337"/>
      <c r="F225" s="337"/>
      <c r="G225" s="337"/>
      <c r="H225" s="337"/>
      <c r="I225" s="336"/>
      <c r="J225" s="336"/>
      <c r="K225" s="337"/>
      <c r="L225" s="337"/>
      <c r="M225" s="337"/>
      <c r="N225" s="336"/>
      <c r="O225" s="336"/>
      <c r="P225" s="338"/>
      <c r="Q225" s="337"/>
      <c r="R225" s="337"/>
      <c r="S225" s="394"/>
      <c r="T225" s="394"/>
      <c r="U225" s="394"/>
      <c r="V225" s="394"/>
      <c r="W225" s="394"/>
      <c r="X225" s="394"/>
      <c r="Y225" s="395"/>
      <c r="Z225" s="394"/>
      <c r="AA225" s="394"/>
      <c r="AB225" s="394"/>
      <c r="AC225" s="394"/>
      <c r="AD225" s="395"/>
    </row>
    <row r="226" spans="1:30">
      <c r="A226" s="363"/>
      <c r="B226" s="335"/>
      <c r="C226" s="336"/>
      <c r="D226" s="337"/>
      <c r="E226" s="337"/>
      <c r="F226" s="337"/>
      <c r="G226" s="337"/>
      <c r="H226" s="337"/>
      <c r="I226" s="336"/>
      <c r="J226" s="336"/>
      <c r="K226" s="337"/>
      <c r="L226" s="337"/>
      <c r="M226" s="337"/>
      <c r="N226" s="336"/>
      <c r="O226" s="336"/>
      <c r="P226" s="338"/>
      <c r="Q226" s="337"/>
      <c r="R226" s="337"/>
      <c r="Y226" s="389"/>
      <c r="AD226" s="389"/>
    </row>
    <row r="227" spans="1:30">
      <c r="A227" s="363"/>
      <c r="B227" s="335"/>
      <c r="C227" s="336"/>
      <c r="D227" s="337"/>
      <c r="E227" s="337"/>
      <c r="F227" s="337"/>
      <c r="G227" s="337"/>
      <c r="H227" s="337"/>
      <c r="I227" s="336"/>
      <c r="J227" s="336"/>
      <c r="K227" s="337"/>
      <c r="L227" s="337"/>
      <c r="M227" s="337"/>
      <c r="N227" s="336"/>
      <c r="O227" s="336"/>
      <c r="P227" s="338"/>
      <c r="Q227" s="337"/>
      <c r="R227" s="337"/>
      <c r="S227" s="394"/>
      <c r="T227" s="394"/>
      <c r="U227" s="394"/>
      <c r="V227" s="394"/>
      <c r="W227" s="394"/>
      <c r="X227" s="394"/>
      <c r="Y227" s="395"/>
      <c r="Z227" s="394"/>
      <c r="AA227" s="394"/>
      <c r="AB227" s="394"/>
      <c r="AC227" s="394"/>
      <c r="AD227" s="395"/>
    </row>
    <row r="228" spans="1:30">
      <c r="A228" s="363"/>
      <c r="B228" s="335"/>
      <c r="C228" s="336"/>
      <c r="D228" s="337"/>
      <c r="E228" s="337"/>
      <c r="F228" s="337"/>
      <c r="G228" s="337"/>
      <c r="H228" s="337"/>
      <c r="I228" s="336"/>
      <c r="J228" s="336"/>
      <c r="K228" s="337"/>
      <c r="L228" s="337"/>
      <c r="M228" s="337"/>
      <c r="N228" s="336"/>
      <c r="O228" s="336"/>
      <c r="P228" s="338"/>
      <c r="Q228" s="337"/>
      <c r="R228" s="337"/>
      <c r="Y228" s="389"/>
      <c r="AD228" s="389"/>
    </row>
    <row r="229" spans="1:30" ht="13.5" thickBot="1">
      <c r="A229" s="363"/>
      <c r="B229" s="335"/>
      <c r="C229" s="336"/>
      <c r="D229" s="337"/>
      <c r="E229" s="337"/>
      <c r="F229" s="337"/>
      <c r="G229" s="337"/>
      <c r="H229" s="337"/>
      <c r="I229" s="336"/>
      <c r="J229" s="336"/>
      <c r="K229" s="337"/>
      <c r="L229" s="337"/>
      <c r="M229" s="337"/>
      <c r="N229" s="336"/>
      <c r="O229" s="336"/>
      <c r="P229" s="338"/>
      <c r="Q229" s="337"/>
      <c r="R229" s="337"/>
      <c r="S229" s="355"/>
      <c r="T229" s="355"/>
      <c r="U229" s="355"/>
      <c r="V229" s="355"/>
      <c r="W229" s="355"/>
      <c r="X229" s="355"/>
      <c r="Y229" s="420"/>
      <c r="Z229" s="355"/>
      <c r="AA229" s="355"/>
      <c r="AB229" s="355"/>
      <c r="AC229" s="355"/>
      <c r="AD229" s="420"/>
    </row>
    <row r="230" spans="1:30">
      <c r="A230" s="317"/>
      <c r="B230" s="298"/>
      <c r="C230" s="327"/>
      <c r="D230" s="328"/>
      <c r="E230" s="328"/>
      <c r="F230" s="328"/>
      <c r="G230" s="328"/>
      <c r="H230" s="328"/>
      <c r="I230" s="327"/>
      <c r="J230" s="327"/>
      <c r="K230" s="328"/>
      <c r="L230" s="328"/>
      <c r="M230" s="328"/>
      <c r="N230" s="327"/>
      <c r="O230" s="327"/>
      <c r="P230" s="329"/>
      <c r="Q230" s="337"/>
      <c r="R230" s="337"/>
      <c r="S230" s="388"/>
      <c r="Y230" s="389"/>
      <c r="AD230" s="389"/>
    </row>
    <row r="231" spans="1:30">
      <c r="A231" s="303"/>
      <c r="B231" s="335"/>
      <c r="C231" s="336"/>
      <c r="D231" s="337"/>
      <c r="E231" s="337"/>
      <c r="F231" s="337"/>
      <c r="G231" s="337"/>
      <c r="H231" s="337"/>
      <c r="I231" s="336"/>
      <c r="J231" s="336"/>
      <c r="K231" s="337"/>
      <c r="L231" s="337"/>
      <c r="M231" s="337"/>
      <c r="N231" s="336"/>
      <c r="O231" s="336"/>
      <c r="P231" s="338"/>
      <c r="Q231" s="337"/>
      <c r="R231" s="337"/>
      <c r="S231" s="394"/>
      <c r="T231" s="394"/>
      <c r="U231" s="394"/>
      <c r="V231" s="394"/>
      <c r="W231" s="394"/>
      <c r="X231" s="394"/>
      <c r="Y231" s="395"/>
      <c r="Z231" s="394"/>
      <c r="AA231" s="394"/>
      <c r="AB231" s="394"/>
      <c r="AC231" s="394"/>
      <c r="AD231" s="395"/>
    </row>
    <row r="232" spans="1:30">
      <c r="A232" s="303"/>
      <c r="B232" s="335"/>
      <c r="C232" s="336"/>
      <c r="D232" s="337"/>
      <c r="E232" s="337"/>
      <c r="F232" s="337"/>
      <c r="G232" s="337"/>
      <c r="H232" s="337"/>
      <c r="I232" s="336"/>
      <c r="J232" s="336"/>
      <c r="K232" s="337"/>
      <c r="L232" s="337"/>
      <c r="M232" s="337"/>
      <c r="N232" s="336"/>
      <c r="O232" s="336"/>
      <c r="P232" s="338"/>
      <c r="Q232" s="337"/>
      <c r="R232" s="337"/>
      <c r="Y232" s="389"/>
      <c r="AD232" s="389"/>
    </row>
    <row r="233" spans="1:30">
      <c r="A233" s="303"/>
      <c r="B233" s="335"/>
      <c r="C233" s="336"/>
      <c r="D233" s="337"/>
      <c r="E233" s="337"/>
      <c r="F233" s="337"/>
      <c r="G233" s="337"/>
      <c r="H233" s="337"/>
      <c r="I233" s="336"/>
      <c r="J233" s="336"/>
      <c r="K233" s="337"/>
      <c r="L233" s="337"/>
      <c r="M233" s="337"/>
      <c r="N233" s="336"/>
      <c r="O233" s="336"/>
      <c r="P233" s="338"/>
      <c r="Q233" s="337"/>
      <c r="R233" s="337"/>
      <c r="S233" s="394"/>
      <c r="T233" s="394"/>
      <c r="U233" s="394"/>
      <c r="V233" s="394"/>
      <c r="W233" s="394"/>
      <c r="X233" s="394"/>
      <c r="Y233" s="395"/>
      <c r="Z233" s="394"/>
      <c r="AA233" s="394"/>
      <c r="AB233" s="394"/>
      <c r="AC233" s="394"/>
      <c r="AD233" s="395"/>
    </row>
    <row r="234" spans="1:30">
      <c r="A234" s="303"/>
      <c r="B234" s="335"/>
      <c r="C234" s="336"/>
      <c r="D234" s="337"/>
      <c r="E234" s="337"/>
      <c r="F234" s="337"/>
      <c r="G234" s="337"/>
      <c r="H234" s="337"/>
      <c r="I234" s="336"/>
      <c r="J234" s="336"/>
      <c r="K234" s="337"/>
      <c r="L234" s="337"/>
      <c r="M234" s="337"/>
      <c r="N234" s="336"/>
      <c r="O234" s="336"/>
      <c r="P234" s="338"/>
      <c r="Q234" s="337"/>
      <c r="R234" s="337"/>
      <c r="Y234" s="389"/>
      <c r="AD234" s="389"/>
    </row>
    <row r="235" spans="1:30">
      <c r="A235" s="303"/>
      <c r="B235" s="335"/>
      <c r="C235" s="336"/>
      <c r="D235" s="337"/>
      <c r="E235" s="337"/>
      <c r="F235" s="337"/>
      <c r="G235" s="337"/>
      <c r="H235" s="337"/>
      <c r="I235" s="336"/>
      <c r="J235" s="336"/>
      <c r="K235" s="337"/>
      <c r="L235" s="337"/>
      <c r="M235" s="337"/>
      <c r="N235" s="336"/>
      <c r="O235" s="336"/>
      <c r="P235" s="338"/>
      <c r="Q235" s="337"/>
      <c r="R235" s="337"/>
      <c r="S235" s="394"/>
      <c r="T235" s="394"/>
      <c r="U235" s="394"/>
      <c r="V235" s="394"/>
      <c r="W235" s="394"/>
      <c r="X235" s="394"/>
      <c r="Y235" s="395"/>
      <c r="Z235" s="394"/>
      <c r="AA235" s="394"/>
      <c r="AB235" s="394"/>
      <c r="AC235" s="394"/>
      <c r="AD235" s="395"/>
    </row>
    <row r="236" spans="1:30">
      <c r="A236" s="303"/>
      <c r="B236" s="335"/>
      <c r="C236" s="336"/>
      <c r="D236" s="337"/>
      <c r="E236" s="337"/>
      <c r="F236" s="337"/>
      <c r="G236" s="337"/>
      <c r="H236" s="337"/>
      <c r="I236" s="336"/>
      <c r="J236" s="336"/>
      <c r="K236" s="337"/>
      <c r="L236" s="337"/>
      <c r="M236" s="337"/>
      <c r="N236" s="336"/>
      <c r="O236" s="336"/>
      <c r="P236" s="338"/>
      <c r="Q236" s="337"/>
      <c r="R236" s="337"/>
      <c r="Y236" s="389"/>
      <c r="AD236" s="389"/>
    </row>
    <row r="237" spans="1:30">
      <c r="A237" s="303"/>
      <c r="B237" s="335"/>
      <c r="C237" s="336"/>
      <c r="D237" s="337"/>
      <c r="E237" s="337"/>
      <c r="F237" s="337"/>
      <c r="G237" s="337"/>
      <c r="H237" s="337"/>
      <c r="I237" s="336"/>
      <c r="J237" s="336"/>
      <c r="K237" s="337"/>
      <c r="L237" s="337"/>
      <c r="M237" s="337"/>
      <c r="N237" s="336"/>
      <c r="O237" s="336"/>
      <c r="P237" s="338"/>
      <c r="Q237" s="337"/>
      <c r="R237" s="337"/>
      <c r="S237" s="394"/>
      <c r="T237" s="394"/>
      <c r="U237" s="394"/>
      <c r="V237" s="394"/>
      <c r="W237" s="394"/>
      <c r="X237" s="394"/>
      <c r="Y237" s="395"/>
      <c r="Z237" s="394"/>
      <c r="AA237" s="394"/>
      <c r="AB237" s="394"/>
      <c r="AC237" s="394"/>
      <c r="AD237" s="395"/>
    </row>
    <row r="238" spans="1:30">
      <c r="A238" s="303"/>
      <c r="B238" s="335"/>
      <c r="C238" s="336"/>
      <c r="D238" s="337"/>
      <c r="E238" s="337"/>
      <c r="F238" s="337"/>
      <c r="G238" s="337"/>
      <c r="H238" s="337"/>
      <c r="I238" s="336"/>
      <c r="J238" s="336"/>
      <c r="K238" s="337"/>
      <c r="L238" s="337"/>
      <c r="M238" s="337"/>
      <c r="N238" s="336"/>
      <c r="O238" s="336"/>
      <c r="P238" s="338"/>
      <c r="Q238" s="337"/>
      <c r="R238" s="337"/>
      <c r="Y238" s="389"/>
      <c r="AD238" s="389"/>
    </row>
    <row r="239" spans="1:30">
      <c r="A239" s="303"/>
      <c r="B239" s="335"/>
      <c r="C239" s="336"/>
      <c r="D239" s="337"/>
      <c r="E239" s="337"/>
      <c r="F239" s="337"/>
      <c r="G239" s="337"/>
      <c r="H239" s="337"/>
      <c r="I239" s="336"/>
      <c r="J239" s="336"/>
      <c r="K239" s="337"/>
      <c r="L239" s="337"/>
      <c r="M239" s="337"/>
      <c r="N239" s="336"/>
      <c r="O239" s="336"/>
      <c r="P239" s="338"/>
      <c r="Q239" s="337"/>
      <c r="R239" s="337"/>
      <c r="S239" s="394"/>
      <c r="T239" s="394"/>
      <c r="U239" s="394"/>
      <c r="V239" s="394"/>
      <c r="W239" s="394"/>
      <c r="X239" s="394"/>
      <c r="Y239" s="395"/>
      <c r="Z239" s="394"/>
      <c r="AA239" s="394"/>
      <c r="AB239" s="394"/>
      <c r="AC239" s="394"/>
      <c r="AD239" s="395"/>
    </row>
    <row r="240" spans="1:30">
      <c r="A240" s="303"/>
      <c r="B240" s="335"/>
      <c r="C240" s="336"/>
      <c r="D240" s="337"/>
      <c r="E240" s="337"/>
      <c r="F240" s="337"/>
      <c r="G240" s="337"/>
      <c r="H240" s="337"/>
      <c r="I240" s="336"/>
      <c r="J240" s="336"/>
      <c r="K240" s="337"/>
      <c r="L240" s="337"/>
      <c r="M240" s="337"/>
      <c r="N240" s="336"/>
      <c r="O240" s="336"/>
      <c r="P240" s="338"/>
      <c r="Q240" s="337"/>
      <c r="R240" s="337"/>
      <c r="Y240" s="389"/>
      <c r="AD240" s="389"/>
    </row>
    <row r="241" spans="1:30">
      <c r="A241" s="303"/>
      <c r="B241" s="335"/>
      <c r="C241" s="336"/>
      <c r="D241" s="337"/>
      <c r="E241" s="337"/>
      <c r="F241" s="337"/>
      <c r="G241" s="337"/>
      <c r="H241" s="337"/>
      <c r="I241" s="336"/>
      <c r="J241" s="336"/>
      <c r="K241" s="337"/>
      <c r="L241" s="337"/>
      <c r="M241" s="337"/>
      <c r="N241" s="336"/>
      <c r="O241" s="336"/>
      <c r="P241" s="338"/>
      <c r="Q241" s="337"/>
      <c r="R241" s="337"/>
      <c r="S241" s="394"/>
      <c r="T241" s="394"/>
      <c r="U241" s="394"/>
      <c r="V241" s="394"/>
      <c r="W241" s="394"/>
      <c r="X241" s="394"/>
      <c r="Y241" s="395"/>
      <c r="Z241" s="394"/>
      <c r="AA241" s="394"/>
      <c r="AB241" s="394"/>
      <c r="AC241" s="394"/>
      <c r="AD241" s="395"/>
    </row>
    <row r="242" spans="1:30">
      <c r="A242" s="303"/>
      <c r="B242" s="335"/>
      <c r="C242" s="336"/>
      <c r="D242" s="337"/>
      <c r="E242" s="337"/>
      <c r="F242" s="337"/>
      <c r="G242" s="337"/>
      <c r="H242" s="337"/>
      <c r="I242" s="336"/>
      <c r="J242" s="336"/>
      <c r="K242" s="337"/>
      <c r="L242" s="337"/>
      <c r="M242" s="337"/>
      <c r="N242" s="336"/>
      <c r="O242" s="336"/>
      <c r="P242" s="338"/>
      <c r="Q242" s="337"/>
      <c r="R242" s="337"/>
      <c r="Y242" s="389"/>
      <c r="AD242" s="389"/>
    </row>
    <row r="243" spans="1:30">
      <c r="A243" s="303"/>
      <c r="B243" s="335"/>
      <c r="C243" s="336"/>
      <c r="D243" s="337"/>
      <c r="E243" s="337"/>
      <c r="F243" s="337"/>
      <c r="G243" s="337"/>
      <c r="H243" s="337"/>
      <c r="I243" s="336"/>
      <c r="J243" s="336"/>
      <c r="K243" s="337"/>
      <c r="L243" s="337"/>
      <c r="M243" s="337"/>
      <c r="N243" s="336"/>
      <c r="O243" s="336"/>
      <c r="P243" s="338"/>
      <c r="Q243" s="337"/>
      <c r="R243" s="337"/>
      <c r="S243" s="394"/>
      <c r="T243" s="394"/>
      <c r="U243" s="394"/>
      <c r="V243" s="394"/>
      <c r="W243" s="394"/>
      <c r="X243" s="394"/>
      <c r="Y243" s="395"/>
      <c r="Z243" s="394"/>
      <c r="AA243" s="394"/>
      <c r="AB243" s="394"/>
      <c r="AC243" s="394"/>
      <c r="AD243" s="395"/>
    </row>
    <row r="244" spans="1:30">
      <c r="A244" s="303"/>
      <c r="B244" s="335"/>
      <c r="C244" s="336"/>
      <c r="D244" s="337"/>
      <c r="E244" s="337"/>
      <c r="F244" s="337"/>
      <c r="G244" s="337"/>
      <c r="H244" s="337"/>
      <c r="I244" s="336"/>
      <c r="J244" s="336"/>
      <c r="K244" s="337"/>
      <c r="L244" s="337"/>
      <c r="M244" s="337"/>
      <c r="N244" s="336"/>
      <c r="O244" s="336"/>
      <c r="P244" s="338"/>
      <c r="Q244" s="337"/>
      <c r="R244" s="337"/>
      <c r="Y244" s="389"/>
      <c r="AD244" s="389"/>
    </row>
    <row r="245" spans="1:30">
      <c r="A245" s="303"/>
      <c r="B245" s="335"/>
      <c r="C245" s="336"/>
      <c r="D245" s="337"/>
      <c r="E245" s="337"/>
      <c r="F245" s="337"/>
      <c r="G245" s="337"/>
      <c r="H245" s="337"/>
      <c r="I245" s="336"/>
      <c r="J245" s="336"/>
      <c r="K245" s="337"/>
      <c r="L245" s="337"/>
      <c r="M245" s="337"/>
      <c r="N245" s="336"/>
      <c r="O245" s="336"/>
      <c r="P245" s="338"/>
      <c r="Q245" s="337"/>
      <c r="R245" s="337"/>
      <c r="S245" s="394"/>
      <c r="T245" s="394"/>
      <c r="U245" s="394"/>
      <c r="V245" s="394"/>
      <c r="W245" s="394"/>
      <c r="X245" s="394"/>
      <c r="Y245" s="395"/>
      <c r="Z245" s="394"/>
      <c r="AA245" s="394"/>
      <c r="AB245" s="394"/>
      <c r="AC245" s="394"/>
      <c r="AD245" s="395"/>
    </row>
    <row r="246" spans="1:30">
      <c r="A246" s="303"/>
      <c r="B246" s="335"/>
      <c r="C246" s="336"/>
      <c r="D246" s="337"/>
      <c r="E246" s="337"/>
      <c r="F246" s="337"/>
      <c r="G246" s="337"/>
      <c r="H246" s="337"/>
      <c r="I246" s="336"/>
      <c r="J246" s="336"/>
      <c r="K246" s="337"/>
      <c r="L246" s="337"/>
      <c r="M246" s="337"/>
      <c r="N246" s="336"/>
      <c r="O246" s="336"/>
      <c r="P246" s="338"/>
      <c r="Q246" s="337"/>
      <c r="R246" s="337"/>
      <c r="Y246" s="389"/>
      <c r="AD246" s="389"/>
    </row>
    <row r="247" spans="1:30">
      <c r="A247" s="303"/>
      <c r="B247" s="335"/>
      <c r="C247" s="336"/>
      <c r="D247" s="337"/>
      <c r="E247" s="337"/>
      <c r="F247" s="337"/>
      <c r="G247" s="337"/>
      <c r="H247" s="337"/>
      <c r="I247" s="336"/>
      <c r="J247" s="336"/>
      <c r="K247" s="337"/>
      <c r="L247" s="337"/>
      <c r="M247" s="337"/>
      <c r="N247" s="336"/>
      <c r="O247" s="336"/>
      <c r="P247" s="338"/>
      <c r="Q247" s="337"/>
      <c r="R247" s="337"/>
      <c r="S247" s="394"/>
      <c r="T247" s="394"/>
      <c r="U247" s="394"/>
      <c r="V247" s="394"/>
      <c r="W247" s="394"/>
      <c r="X247" s="394"/>
      <c r="Y247" s="395"/>
      <c r="Z247" s="394"/>
      <c r="AA247" s="394"/>
      <c r="AB247" s="394"/>
      <c r="AC247" s="394"/>
      <c r="AD247" s="395"/>
    </row>
    <row r="248" spans="1:30">
      <c r="A248" s="303"/>
      <c r="B248" s="335"/>
      <c r="C248" s="336"/>
      <c r="D248" s="337"/>
      <c r="E248" s="337"/>
      <c r="F248" s="337"/>
      <c r="G248" s="337"/>
      <c r="H248" s="337"/>
      <c r="I248" s="336"/>
      <c r="J248" s="336"/>
      <c r="K248" s="337"/>
      <c r="L248" s="337"/>
      <c r="M248" s="337"/>
      <c r="N248" s="336"/>
      <c r="O248" s="336"/>
      <c r="P248" s="338"/>
      <c r="Q248" s="337"/>
      <c r="R248" s="337"/>
      <c r="Y248" s="389"/>
      <c r="AD248" s="389"/>
    </row>
    <row r="249" spans="1:30">
      <c r="A249" s="303"/>
      <c r="B249" s="335"/>
      <c r="C249" s="336"/>
      <c r="D249" s="337"/>
      <c r="E249" s="337"/>
      <c r="F249" s="337"/>
      <c r="G249" s="337"/>
      <c r="H249" s="337"/>
      <c r="I249" s="336"/>
      <c r="J249" s="336"/>
      <c r="K249" s="337"/>
      <c r="L249" s="337"/>
      <c r="M249" s="337"/>
      <c r="N249" s="336"/>
      <c r="O249" s="336"/>
      <c r="P249" s="338"/>
      <c r="Q249" s="337"/>
      <c r="R249" s="337"/>
      <c r="S249" s="394"/>
      <c r="T249" s="394"/>
      <c r="U249" s="394"/>
      <c r="V249" s="394"/>
      <c r="W249" s="394"/>
      <c r="X249" s="394"/>
      <c r="Y249" s="395"/>
      <c r="Z249" s="394"/>
      <c r="AA249" s="394"/>
      <c r="AB249" s="394"/>
      <c r="AC249" s="394"/>
      <c r="AD249" s="395"/>
    </row>
    <row r="250" spans="1:30">
      <c r="A250" s="303"/>
      <c r="B250" s="335"/>
      <c r="C250" s="336"/>
      <c r="D250" s="337"/>
      <c r="E250" s="337"/>
      <c r="F250" s="337"/>
      <c r="G250" s="337"/>
      <c r="H250" s="337"/>
      <c r="I250" s="336"/>
      <c r="J250" s="336"/>
      <c r="K250" s="337"/>
      <c r="L250" s="337"/>
      <c r="M250" s="337"/>
      <c r="N250" s="336"/>
      <c r="O250" s="336"/>
      <c r="P250" s="338"/>
      <c r="Q250" s="337"/>
      <c r="R250" s="337"/>
      <c r="Y250" s="389"/>
      <c r="AD250" s="389"/>
    </row>
    <row r="251" spans="1:30">
      <c r="A251" s="303"/>
      <c r="B251" s="335"/>
      <c r="C251" s="336"/>
      <c r="D251" s="337"/>
      <c r="E251" s="337"/>
      <c r="F251" s="337"/>
      <c r="G251" s="337"/>
      <c r="H251" s="337"/>
      <c r="I251" s="336"/>
      <c r="J251" s="336"/>
      <c r="K251" s="337"/>
      <c r="L251" s="337"/>
      <c r="M251" s="337"/>
      <c r="N251" s="336"/>
      <c r="O251" s="336"/>
      <c r="P251" s="338"/>
      <c r="Q251" s="337"/>
      <c r="R251" s="337"/>
      <c r="S251" s="394"/>
      <c r="T251" s="394"/>
      <c r="U251" s="394"/>
      <c r="V251" s="394"/>
      <c r="W251" s="394"/>
      <c r="X251" s="394"/>
      <c r="Y251" s="395"/>
      <c r="Z251" s="394"/>
      <c r="AA251" s="394"/>
      <c r="AB251" s="394"/>
      <c r="AC251" s="394"/>
      <c r="AD251" s="395"/>
    </row>
    <row r="252" spans="1:30">
      <c r="A252" s="303"/>
      <c r="B252" s="335"/>
      <c r="C252" s="336"/>
      <c r="D252" s="337"/>
      <c r="E252" s="337"/>
      <c r="F252" s="337"/>
      <c r="G252" s="337"/>
      <c r="H252" s="337"/>
      <c r="I252" s="336"/>
      <c r="J252" s="336"/>
      <c r="K252" s="337"/>
      <c r="L252" s="337"/>
      <c r="M252" s="337"/>
      <c r="N252" s="336"/>
      <c r="O252" s="336"/>
      <c r="P252" s="338"/>
      <c r="Q252" s="337"/>
      <c r="R252" s="337"/>
      <c r="Y252" s="389"/>
      <c r="AD252" s="389"/>
    </row>
    <row r="253" spans="1:30">
      <c r="A253" s="303"/>
      <c r="B253" s="335"/>
      <c r="C253" s="336"/>
      <c r="D253" s="337"/>
      <c r="E253" s="337"/>
      <c r="F253" s="337"/>
      <c r="G253" s="337"/>
      <c r="H253" s="337"/>
      <c r="I253" s="336"/>
      <c r="J253" s="336"/>
      <c r="K253" s="337"/>
      <c r="L253" s="337"/>
      <c r="M253" s="337"/>
      <c r="N253" s="336"/>
      <c r="O253" s="336"/>
      <c r="P253" s="338"/>
      <c r="Q253" s="337"/>
      <c r="R253" s="337"/>
      <c r="S253" s="394"/>
      <c r="T253" s="394"/>
      <c r="U253" s="394"/>
      <c r="V253" s="394"/>
      <c r="W253" s="394"/>
      <c r="X253" s="394"/>
      <c r="Y253" s="395"/>
      <c r="Z253" s="394"/>
      <c r="AA253" s="394"/>
      <c r="AB253" s="394"/>
      <c r="AC253" s="394"/>
      <c r="AD253" s="395"/>
    </row>
    <row r="254" spans="1:30">
      <c r="A254" s="303"/>
      <c r="B254" s="335"/>
      <c r="C254" s="336"/>
      <c r="D254" s="337"/>
      <c r="E254" s="337"/>
      <c r="F254" s="337"/>
      <c r="G254" s="337"/>
      <c r="H254" s="337"/>
      <c r="I254" s="336"/>
      <c r="J254" s="336"/>
      <c r="K254" s="337"/>
      <c r="L254" s="337"/>
      <c r="M254" s="337"/>
      <c r="N254" s="336"/>
      <c r="O254" s="336"/>
      <c r="P254" s="338"/>
      <c r="Q254" s="337"/>
      <c r="R254" s="337"/>
      <c r="Y254" s="389"/>
      <c r="AD254" s="389"/>
    </row>
    <row r="255" spans="1:30">
      <c r="A255" s="303"/>
      <c r="B255" s="335"/>
      <c r="C255" s="336"/>
      <c r="D255" s="337"/>
      <c r="E255" s="337"/>
      <c r="F255" s="337"/>
      <c r="G255" s="337"/>
      <c r="H255" s="337"/>
      <c r="I255" s="336"/>
      <c r="J255" s="336"/>
      <c r="K255" s="337"/>
      <c r="L255" s="337"/>
      <c r="M255" s="337"/>
      <c r="N255" s="336"/>
      <c r="O255" s="336"/>
      <c r="P255" s="338"/>
      <c r="Q255" s="337"/>
      <c r="R255" s="337"/>
      <c r="S255" s="394"/>
      <c r="T255" s="394"/>
      <c r="U255" s="394"/>
      <c r="V255" s="394"/>
      <c r="W255" s="394"/>
      <c r="X255" s="394"/>
      <c r="Y255" s="395"/>
      <c r="Z255" s="394"/>
      <c r="AA255" s="394"/>
      <c r="AB255" s="394"/>
      <c r="AC255" s="394"/>
      <c r="AD255" s="395"/>
    </row>
    <row r="256" spans="1:30">
      <c r="A256" s="303"/>
      <c r="B256" s="335"/>
      <c r="C256" s="336"/>
      <c r="D256" s="337"/>
      <c r="E256" s="337"/>
      <c r="F256" s="337"/>
      <c r="G256" s="337"/>
      <c r="H256" s="337"/>
      <c r="I256" s="336"/>
      <c r="J256" s="336"/>
      <c r="K256" s="337"/>
      <c r="L256" s="337"/>
      <c r="M256" s="337"/>
      <c r="N256" s="336"/>
      <c r="O256" s="336"/>
      <c r="P256" s="338"/>
      <c r="Q256" s="337"/>
      <c r="R256" s="337"/>
      <c r="Y256" s="389"/>
      <c r="AD256" s="389"/>
    </row>
    <row r="257" spans="1:30">
      <c r="A257" s="303"/>
      <c r="B257" s="335"/>
      <c r="C257" s="336"/>
      <c r="D257" s="337"/>
      <c r="E257" s="337"/>
      <c r="F257" s="337"/>
      <c r="G257" s="337"/>
      <c r="H257" s="337"/>
      <c r="I257" s="336"/>
      <c r="J257" s="336"/>
      <c r="K257" s="337"/>
      <c r="L257" s="337"/>
      <c r="M257" s="337"/>
      <c r="N257" s="336"/>
      <c r="O257" s="336"/>
      <c r="P257" s="338"/>
      <c r="Q257" s="337"/>
      <c r="R257" s="337"/>
      <c r="S257" s="394"/>
      <c r="T257" s="394"/>
      <c r="U257" s="394"/>
      <c r="V257" s="394"/>
      <c r="W257" s="394"/>
      <c r="X257" s="394"/>
      <c r="Y257" s="395"/>
      <c r="Z257" s="394"/>
      <c r="AA257" s="394"/>
      <c r="AB257" s="394"/>
      <c r="AC257" s="394"/>
      <c r="AD257" s="395"/>
    </row>
    <row r="258" spans="1:30">
      <c r="A258" s="303"/>
      <c r="B258" s="335"/>
      <c r="C258" s="336"/>
      <c r="D258" s="337"/>
      <c r="E258" s="337"/>
      <c r="F258" s="337"/>
      <c r="G258" s="337"/>
      <c r="H258" s="337"/>
      <c r="I258" s="336"/>
      <c r="J258" s="336"/>
      <c r="K258" s="337"/>
      <c r="L258" s="337"/>
      <c r="M258" s="337"/>
      <c r="N258" s="336"/>
      <c r="O258" s="336"/>
      <c r="P258" s="338"/>
      <c r="Q258" s="337"/>
      <c r="R258" s="337"/>
      <c r="Y258" s="389"/>
      <c r="AD258" s="389"/>
    </row>
    <row r="259" spans="1:30">
      <c r="A259" s="303"/>
      <c r="B259" s="335"/>
      <c r="C259" s="336"/>
      <c r="D259" s="337"/>
      <c r="E259" s="337"/>
      <c r="F259" s="337"/>
      <c r="G259" s="337"/>
      <c r="H259" s="337"/>
      <c r="I259" s="336"/>
      <c r="J259" s="336"/>
      <c r="K259" s="337"/>
      <c r="L259" s="337"/>
      <c r="M259" s="337"/>
      <c r="N259" s="336"/>
      <c r="O259" s="336"/>
      <c r="P259" s="338"/>
      <c r="Q259" s="337"/>
      <c r="R259" s="337"/>
      <c r="S259" s="394"/>
      <c r="T259" s="394"/>
      <c r="U259" s="394"/>
      <c r="V259" s="394"/>
      <c r="W259" s="394"/>
      <c r="X259" s="394"/>
      <c r="Y259" s="395"/>
      <c r="Z259" s="394"/>
      <c r="AA259" s="394"/>
      <c r="AB259" s="394"/>
      <c r="AC259" s="394"/>
      <c r="AD259" s="395"/>
    </row>
    <row r="260" spans="1:30">
      <c r="A260" s="303"/>
      <c r="B260" s="335"/>
      <c r="C260" s="336"/>
      <c r="D260" s="337"/>
      <c r="E260" s="337"/>
      <c r="F260" s="337"/>
      <c r="G260" s="337"/>
      <c r="H260" s="337"/>
      <c r="I260" s="336"/>
      <c r="J260" s="336"/>
      <c r="K260" s="337"/>
      <c r="L260" s="337"/>
      <c r="M260" s="337"/>
      <c r="N260" s="336"/>
      <c r="O260" s="336"/>
      <c r="P260" s="338"/>
      <c r="Q260" s="337"/>
      <c r="R260" s="337"/>
      <c r="Y260" s="389"/>
      <c r="AD260" s="389"/>
    </row>
    <row r="261" spans="1:30" ht="13.5" thickBot="1">
      <c r="A261" s="303"/>
      <c r="B261" s="335"/>
      <c r="C261" s="336"/>
      <c r="D261" s="337"/>
      <c r="E261" s="337"/>
      <c r="F261" s="337"/>
      <c r="G261" s="337"/>
      <c r="H261" s="337"/>
      <c r="I261" s="336"/>
      <c r="J261" s="336"/>
      <c r="K261" s="337"/>
      <c r="L261" s="337"/>
      <c r="M261" s="337"/>
      <c r="N261" s="336"/>
      <c r="O261" s="336"/>
      <c r="P261" s="338"/>
      <c r="Q261" s="337"/>
      <c r="R261" s="337"/>
      <c r="S261" s="355"/>
      <c r="T261" s="355"/>
      <c r="U261" s="355"/>
      <c r="V261" s="355"/>
      <c r="W261" s="355"/>
      <c r="X261" s="355"/>
      <c r="Y261" s="420"/>
      <c r="Z261" s="355"/>
      <c r="AA261" s="355"/>
      <c r="AB261" s="355"/>
      <c r="AC261" s="355"/>
      <c r="AD261" s="420"/>
    </row>
    <row r="262" spans="1:30">
      <c r="A262" s="317"/>
      <c r="B262" s="298"/>
      <c r="C262" s="327"/>
      <c r="D262" s="328"/>
      <c r="E262" s="328"/>
      <c r="F262" s="328"/>
      <c r="G262" s="328"/>
      <c r="H262" s="328"/>
      <c r="I262" s="327"/>
      <c r="J262" s="327"/>
      <c r="K262" s="328"/>
      <c r="L262" s="328"/>
      <c r="M262" s="328"/>
      <c r="N262" s="327"/>
      <c r="O262" s="327"/>
      <c r="P262" s="329"/>
      <c r="Q262" s="337"/>
      <c r="R262" s="337"/>
      <c r="S262" s="388"/>
      <c r="Y262" s="389"/>
      <c r="AD262" s="389"/>
    </row>
    <row r="263" spans="1:30">
      <c r="A263" s="303"/>
      <c r="B263" s="335"/>
      <c r="C263" s="336"/>
      <c r="D263" s="337"/>
      <c r="E263" s="337"/>
      <c r="F263" s="337"/>
      <c r="G263" s="337"/>
      <c r="H263" s="337"/>
      <c r="I263" s="336"/>
      <c r="J263" s="336"/>
      <c r="K263" s="337"/>
      <c r="L263" s="337"/>
      <c r="M263" s="337"/>
      <c r="N263" s="336"/>
      <c r="O263" s="336"/>
      <c r="P263" s="338"/>
      <c r="Q263" s="337"/>
      <c r="R263" s="337"/>
      <c r="S263" s="394"/>
      <c r="T263" s="394"/>
      <c r="U263" s="394"/>
      <c r="V263" s="394"/>
      <c r="W263" s="394"/>
      <c r="X263" s="394"/>
      <c r="Y263" s="395"/>
      <c r="Z263" s="394"/>
      <c r="AA263" s="394"/>
      <c r="AB263" s="394"/>
      <c r="AC263" s="394"/>
      <c r="AD263" s="395"/>
    </row>
    <row r="264" spans="1:30">
      <c r="A264" s="303"/>
      <c r="B264" s="335"/>
      <c r="C264" s="336"/>
      <c r="D264" s="337"/>
      <c r="E264" s="337"/>
      <c r="F264" s="337"/>
      <c r="G264" s="337"/>
      <c r="H264" s="337"/>
      <c r="I264" s="336"/>
      <c r="J264" s="336"/>
      <c r="K264" s="337"/>
      <c r="L264" s="337"/>
      <c r="M264" s="337"/>
      <c r="N264" s="336"/>
      <c r="O264" s="336"/>
      <c r="P264" s="338"/>
      <c r="Q264" s="337"/>
      <c r="R264" s="337"/>
      <c r="Y264" s="389"/>
      <c r="AD264" s="389"/>
    </row>
    <row r="265" spans="1:30">
      <c r="A265" s="303"/>
      <c r="B265" s="335"/>
      <c r="C265" s="336"/>
      <c r="D265" s="337"/>
      <c r="E265" s="337"/>
      <c r="F265" s="337"/>
      <c r="G265" s="337"/>
      <c r="H265" s="337"/>
      <c r="I265" s="336"/>
      <c r="J265" s="336"/>
      <c r="K265" s="337"/>
      <c r="L265" s="337"/>
      <c r="M265" s="337"/>
      <c r="N265" s="336"/>
      <c r="O265" s="336"/>
      <c r="P265" s="338"/>
      <c r="Q265" s="337"/>
      <c r="R265" s="337"/>
      <c r="S265" s="394"/>
      <c r="T265" s="394"/>
      <c r="U265" s="394"/>
      <c r="V265" s="394"/>
      <c r="W265" s="394"/>
      <c r="X265" s="394"/>
      <c r="Y265" s="395"/>
      <c r="Z265" s="394"/>
      <c r="AA265" s="394"/>
      <c r="AB265" s="394"/>
      <c r="AC265" s="394"/>
      <c r="AD265" s="395"/>
    </row>
    <row r="266" spans="1:30">
      <c r="A266" s="303"/>
      <c r="B266" s="335"/>
      <c r="C266" s="336"/>
      <c r="D266" s="337"/>
      <c r="E266" s="337"/>
      <c r="F266" s="337"/>
      <c r="G266" s="337"/>
      <c r="H266" s="337"/>
      <c r="I266" s="336"/>
      <c r="J266" s="336"/>
      <c r="K266" s="337"/>
      <c r="L266" s="337"/>
      <c r="M266" s="337"/>
      <c r="N266" s="336"/>
      <c r="O266" s="336"/>
      <c r="P266" s="338"/>
      <c r="Q266" s="337"/>
      <c r="R266" s="337"/>
      <c r="Y266" s="389"/>
      <c r="AD266" s="389"/>
    </row>
    <row r="267" spans="1:30">
      <c r="A267" s="303"/>
      <c r="B267" s="335"/>
      <c r="C267" s="336"/>
      <c r="D267" s="337"/>
      <c r="E267" s="337"/>
      <c r="F267" s="337"/>
      <c r="G267" s="337"/>
      <c r="H267" s="337"/>
      <c r="I267" s="336"/>
      <c r="J267" s="336"/>
      <c r="K267" s="337"/>
      <c r="L267" s="337"/>
      <c r="M267" s="337"/>
      <c r="N267" s="336"/>
      <c r="O267" s="336"/>
      <c r="P267" s="338"/>
      <c r="Q267" s="337"/>
      <c r="R267" s="337"/>
      <c r="S267" s="394"/>
      <c r="T267" s="394"/>
      <c r="U267" s="394"/>
      <c r="V267" s="394"/>
      <c r="W267" s="394"/>
      <c r="X267" s="394"/>
      <c r="Y267" s="395"/>
      <c r="Z267" s="394"/>
      <c r="AA267" s="394"/>
      <c r="AB267" s="394"/>
      <c r="AC267" s="394"/>
      <c r="AD267" s="395"/>
    </row>
    <row r="268" spans="1:30">
      <c r="A268" s="303"/>
      <c r="B268" s="335"/>
      <c r="C268" s="336"/>
      <c r="D268" s="337"/>
      <c r="E268" s="337"/>
      <c r="F268" s="337"/>
      <c r="G268" s="337"/>
      <c r="H268" s="337"/>
      <c r="I268" s="336"/>
      <c r="J268" s="336"/>
      <c r="K268" s="337"/>
      <c r="L268" s="337"/>
      <c r="M268" s="337"/>
      <c r="N268" s="336"/>
      <c r="O268" s="336"/>
      <c r="P268" s="338"/>
      <c r="Q268" s="337"/>
      <c r="R268" s="337"/>
      <c r="Y268" s="389"/>
      <c r="AD268" s="389"/>
    </row>
    <row r="269" spans="1:30">
      <c r="A269" s="303"/>
      <c r="B269" s="335"/>
      <c r="C269" s="336"/>
      <c r="D269" s="337"/>
      <c r="E269" s="337"/>
      <c r="F269" s="337"/>
      <c r="G269" s="337"/>
      <c r="H269" s="337"/>
      <c r="I269" s="336"/>
      <c r="J269" s="336"/>
      <c r="K269" s="337"/>
      <c r="L269" s="337"/>
      <c r="M269" s="337"/>
      <c r="N269" s="336"/>
      <c r="O269" s="336"/>
      <c r="P269" s="338"/>
      <c r="Q269" s="337"/>
      <c r="R269" s="337"/>
      <c r="S269" s="394"/>
      <c r="T269" s="394"/>
      <c r="U269" s="394"/>
      <c r="V269" s="394"/>
      <c r="W269" s="394"/>
      <c r="X269" s="394"/>
      <c r="Y269" s="395"/>
      <c r="Z269" s="394"/>
      <c r="AA269" s="394"/>
      <c r="AB269" s="394"/>
      <c r="AC269" s="394"/>
      <c r="AD269" s="395"/>
    </row>
    <row r="270" spans="1:30">
      <c r="A270" s="303"/>
      <c r="B270" s="335"/>
      <c r="C270" s="336"/>
      <c r="D270" s="337"/>
      <c r="E270" s="337"/>
      <c r="F270" s="337"/>
      <c r="G270" s="337"/>
      <c r="H270" s="337"/>
      <c r="I270" s="336"/>
      <c r="J270" s="336"/>
      <c r="K270" s="337"/>
      <c r="L270" s="337"/>
      <c r="M270" s="337"/>
      <c r="N270" s="336"/>
      <c r="O270" s="336"/>
      <c r="P270" s="338"/>
      <c r="Q270" s="337"/>
      <c r="R270" s="337"/>
      <c r="Y270" s="389"/>
      <c r="AD270" s="389"/>
    </row>
    <row r="271" spans="1:30">
      <c r="A271" s="303"/>
      <c r="B271" s="335"/>
      <c r="C271" s="336"/>
      <c r="D271" s="337"/>
      <c r="E271" s="337"/>
      <c r="F271" s="337"/>
      <c r="G271" s="337"/>
      <c r="H271" s="337"/>
      <c r="I271" s="336"/>
      <c r="J271" s="336"/>
      <c r="K271" s="337"/>
      <c r="L271" s="337"/>
      <c r="M271" s="337"/>
      <c r="N271" s="336"/>
      <c r="O271" s="336"/>
      <c r="P271" s="338"/>
      <c r="Q271" s="337"/>
      <c r="R271" s="337"/>
      <c r="S271" s="394"/>
      <c r="T271" s="394"/>
      <c r="U271" s="394"/>
      <c r="V271" s="394"/>
      <c r="W271" s="394"/>
      <c r="X271" s="394"/>
      <c r="Y271" s="395"/>
      <c r="Z271" s="394"/>
      <c r="AA271" s="394"/>
      <c r="AB271" s="394"/>
      <c r="AC271" s="394"/>
      <c r="AD271" s="395"/>
    </row>
    <row r="272" spans="1:30">
      <c r="A272" s="303"/>
      <c r="B272" s="335"/>
      <c r="C272" s="336"/>
      <c r="D272" s="337"/>
      <c r="E272" s="337"/>
      <c r="F272" s="337"/>
      <c r="G272" s="337"/>
      <c r="H272" s="337"/>
      <c r="I272" s="336"/>
      <c r="J272" s="336"/>
      <c r="K272" s="337"/>
      <c r="L272" s="337"/>
      <c r="M272" s="337"/>
      <c r="N272" s="336"/>
      <c r="O272" s="336"/>
      <c r="P272" s="338"/>
      <c r="Q272" s="337"/>
      <c r="R272" s="337"/>
      <c r="Y272" s="389"/>
      <c r="AD272" s="389"/>
    </row>
    <row r="273" spans="1:30">
      <c r="A273" s="303"/>
      <c r="B273" s="335"/>
      <c r="C273" s="336"/>
      <c r="D273" s="337"/>
      <c r="E273" s="337"/>
      <c r="F273" s="337"/>
      <c r="G273" s="337"/>
      <c r="H273" s="337"/>
      <c r="I273" s="336"/>
      <c r="J273" s="336"/>
      <c r="K273" s="337"/>
      <c r="L273" s="337"/>
      <c r="M273" s="337"/>
      <c r="N273" s="336"/>
      <c r="O273" s="336"/>
      <c r="P273" s="338"/>
      <c r="Q273" s="337"/>
      <c r="R273" s="337"/>
      <c r="S273" s="394"/>
      <c r="T273" s="394"/>
      <c r="U273" s="394"/>
      <c r="V273" s="394"/>
      <c r="W273" s="394"/>
      <c r="X273" s="394"/>
      <c r="Y273" s="395"/>
      <c r="Z273" s="394"/>
      <c r="AA273" s="394"/>
      <c r="AB273" s="394"/>
      <c r="AC273" s="394"/>
      <c r="AD273" s="395"/>
    </row>
    <row r="274" spans="1:30">
      <c r="A274" s="303"/>
      <c r="B274" s="335"/>
      <c r="C274" s="336"/>
      <c r="D274" s="337"/>
      <c r="E274" s="337"/>
      <c r="F274" s="337"/>
      <c r="G274" s="337"/>
      <c r="H274" s="337"/>
      <c r="I274" s="336"/>
      <c r="J274" s="336"/>
      <c r="K274" s="337"/>
      <c r="L274" s="337"/>
      <c r="M274" s="337"/>
      <c r="N274" s="336"/>
      <c r="O274" s="336"/>
      <c r="P274" s="338"/>
      <c r="Q274" s="337"/>
      <c r="R274" s="337"/>
      <c r="Y274" s="389"/>
      <c r="AD274" s="389"/>
    </row>
    <row r="275" spans="1:30">
      <c r="A275" s="303"/>
      <c r="B275" s="335"/>
      <c r="C275" s="336"/>
      <c r="D275" s="337"/>
      <c r="E275" s="337"/>
      <c r="F275" s="337"/>
      <c r="G275" s="337"/>
      <c r="H275" s="337"/>
      <c r="I275" s="336"/>
      <c r="J275" s="336"/>
      <c r="K275" s="337"/>
      <c r="L275" s="337"/>
      <c r="M275" s="337"/>
      <c r="N275" s="336"/>
      <c r="O275" s="336"/>
      <c r="P275" s="338"/>
      <c r="Q275" s="337"/>
      <c r="R275" s="337"/>
      <c r="S275" s="394"/>
      <c r="T275" s="394"/>
      <c r="U275" s="394"/>
      <c r="V275" s="394"/>
      <c r="W275" s="394"/>
      <c r="X275" s="394"/>
      <c r="Y275" s="395"/>
      <c r="Z275" s="394"/>
      <c r="AA275" s="394"/>
      <c r="AB275" s="394"/>
      <c r="AC275" s="394"/>
      <c r="AD275" s="395"/>
    </row>
    <row r="276" spans="1:30">
      <c r="A276" s="303"/>
      <c r="B276" s="335"/>
      <c r="C276" s="336"/>
      <c r="D276" s="337"/>
      <c r="E276" s="337"/>
      <c r="F276" s="337"/>
      <c r="G276" s="337"/>
      <c r="H276" s="337"/>
      <c r="I276" s="336"/>
      <c r="J276" s="336"/>
      <c r="K276" s="337"/>
      <c r="L276" s="337"/>
      <c r="M276" s="337"/>
      <c r="N276" s="336"/>
      <c r="O276" s="336"/>
      <c r="P276" s="338"/>
      <c r="Q276" s="337"/>
      <c r="R276" s="337"/>
      <c r="Y276" s="389"/>
      <c r="AD276" s="389"/>
    </row>
    <row r="277" spans="1:30">
      <c r="A277" s="303"/>
      <c r="B277" s="335"/>
      <c r="C277" s="336"/>
      <c r="D277" s="337"/>
      <c r="E277" s="337"/>
      <c r="F277" s="337"/>
      <c r="G277" s="337"/>
      <c r="H277" s="337"/>
      <c r="I277" s="336"/>
      <c r="J277" s="336"/>
      <c r="K277" s="337"/>
      <c r="L277" s="337"/>
      <c r="M277" s="337"/>
      <c r="N277" s="336"/>
      <c r="O277" s="336"/>
      <c r="P277" s="338"/>
      <c r="Q277" s="337"/>
      <c r="R277" s="337"/>
      <c r="S277" s="394"/>
      <c r="T277" s="394"/>
      <c r="U277" s="394"/>
      <c r="V277" s="394"/>
      <c r="W277" s="394"/>
      <c r="X277" s="394"/>
      <c r="Y277" s="395"/>
      <c r="Z277" s="394"/>
      <c r="AA277" s="394"/>
      <c r="AB277" s="394"/>
      <c r="AC277" s="394"/>
      <c r="AD277" s="395"/>
    </row>
    <row r="278" spans="1:30">
      <c r="A278" s="303"/>
      <c r="B278" s="335"/>
      <c r="C278" s="336"/>
      <c r="D278" s="337"/>
      <c r="E278" s="337"/>
      <c r="F278" s="337"/>
      <c r="G278" s="337"/>
      <c r="H278" s="337"/>
      <c r="I278" s="336"/>
      <c r="J278" s="336"/>
      <c r="K278" s="337"/>
      <c r="L278" s="337"/>
      <c r="M278" s="337"/>
      <c r="N278" s="336"/>
      <c r="O278" s="336"/>
      <c r="P278" s="338"/>
      <c r="Q278" s="337"/>
      <c r="R278" s="337"/>
      <c r="Y278" s="389"/>
      <c r="AD278" s="389"/>
    </row>
    <row r="279" spans="1:30">
      <c r="A279" s="303"/>
      <c r="B279" s="335"/>
      <c r="C279" s="336"/>
      <c r="D279" s="337"/>
      <c r="E279" s="337"/>
      <c r="F279" s="337"/>
      <c r="G279" s="337"/>
      <c r="H279" s="337"/>
      <c r="I279" s="336"/>
      <c r="J279" s="336"/>
      <c r="K279" s="337"/>
      <c r="L279" s="337"/>
      <c r="M279" s="337"/>
      <c r="N279" s="336"/>
      <c r="O279" s="336"/>
      <c r="P279" s="338"/>
      <c r="Q279" s="337"/>
      <c r="R279" s="337"/>
      <c r="S279" s="394"/>
      <c r="T279" s="394"/>
      <c r="U279" s="394"/>
      <c r="V279" s="394"/>
      <c r="W279" s="394"/>
      <c r="X279" s="394"/>
      <c r="Y279" s="395"/>
      <c r="Z279" s="394"/>
      <c r="AA279" s="394"/>
      <c r="AB279" s="394"/>
      <c r="AC279" s="394"/>
      <c r="AD279" s="395"/>
    </row>
    <row r="280" spans="1:30">
      <c r="A280" s="303"/>
      <c r="B280" s="335"/>
      <c r="C280" s="336"/>
      <c r="D280" s="337"/>
      <c r="E280" s="337"/>
      <c r="F280" s="337"/>
      <c r="G280" s="337"/>
      <c r="H280" s="337"/>
      <c r="I280" s="336"/>
      <c r="J280" s="336"/>
      <c r="K280" s="337"/>
      <c r="L280" s="337"/>
      <c r="M280" s="337"/>
      <c r="N280" s="336"/>
      <c r="O280" s="336"/>
      <c r="P280" s="338"/>
      <c r="Q280" s="337"/>
      <c r="R280" s="337"/>
      <c r="Y280" s="389"/>
      <c r="AD280" s="389"/>
    </row>
    <row r="281" spans="1:30">
      <c r="A281" s="303"/>
      <c r="B281" s="335"/>
      <c r="C281" s="336"/>
      <c r="D281" s="337"/>
      <c r="E281" s="337"/>
      <c r="F281" s="337"/>
      <c r="G281" s="337"/>
      <c r="H281" s="337"/>
      <c r="I281" s="336"/>
      <c r="J281" s="336"/>
      <c r="K281" s="337"/>
      <c r="L281" s="337"/>
      <c r="M281" s="337"/>
      <c r="N281" s="336"/>
      <c r="O281" s="336"/>
      <c r="P281" s="338"/>
      <c r="Q281" s="337"/>
      <c r="R281" s="337"/>
      <c r="S281" s="394"/>
      <c r="T281" s="394"/>
      <c r="U281" s="394"/>
      <c r="V281" s="394"/>
      <c r="W281" s="394"/>
      <c r="X281" s="394"/>
      <c r="Y281" s="395"/>
      <c r="Z281" s="394"/>
      <c r="AA281" s="394"/>
      <c r="AB281" s="394"/>
      <c r="AC281" s="394"/>
      <c r="AD281" s="395"/>
    </row>
    <row r="282" spans="1:30">
      <c r="A282" s="303"/>
      <c r="B282" s="335"/>
      <c r="C282" s="336"/>
      <c r="D282" s="337"/>
      <c r="E282" s="337"/>
      <c r="F282" s="337"/>
      <c r="G282" s="337"/>
      <c r="H282" s="337"/>
      <c r="I282" s="336"/>
      <c r="J282" s="336"/>
      <c r="K282" s="337"/>
      <c r="L282" s="337"/>
      <c r="M282" s="337"/>
      <c r="N282" s="336"/>
      <c r="O282" s="336"/>
      <c r="P282" s="338"/>
      <c r="Q282" s="337"/>
      <c r="R282" s="337"/>
      <c r="Y282" s="389"/>
      <c r="AD282" s="389"/>
    </row>
    <row r="283" spans="1:30">
      <c r="A283" s="303"/>
      <c r="B283" s="335"/>
      <c r="C283" s="336"/>
      <c r="D283" s="337"/>
      <c r="E283" s="337"/>
      <c r="F283" s="337"/>
      <c r="G283" s="337"/>
      <c r="H283" s="337"/>
      <c r="I283" s="336"/>
      <c r="J283" s="336"/>
      <c r="K283" s="337"/>
      <c r="L283" s="337"/>
      <c r="M283" s="337"/>
      <c r="N283" s="336"/>
      <c r="O283" s="336"/>
      <c r="P283" s="338"/>
      <c r="Q283" s="337"/>
      <c r="R283" s="337"/>
      <c r="S283" s="394"/>
      <c r="T283" s="394"/>
      <c r="U283" s="394"/>
      <c r="V283" s="394"/>
      <c r="W283" s="394"/>
      <c r="X283" s="394"/>
      <c r="Y283" s="395"/>
      <c r="Z283" s="394"/>
      <c r="AA283" s="394"/>
      <c r="AB283" s="394"/>
      <c r="AC283" s="394"/>
      <c r="AD283" s="395"/>
    </row>
    <row r="284" spans="1:30">
      <c r="A284" s="303"/>
      <c r="B284" s="335"/>
      <c r="C284" s="336"/>
      <c r="D284" s="337"/>
      <c r="E284" s="337"/>
      <c r="F284" s="337"/>
      <c r="G284" s="337"/>
      <c r="H284" s="337"/>
      <c r="I284" s="336"/>
      <c r="J284" s="336"/>
      <c r="K284" s="337"/>
      <c r="L284" s="337"/>
      <c r="M284" s="337"/>
      <c r="N284" s="336"/>
      <c r="O284" s="336"/>
      <c r="P284" s="338"/>
      <c r="Q284" s="337"/>
      <c r="R284" s="337"/>
      <c r="Y284" s="389"/>
      <c r="AD284" s="389"/>
    </row>
    <row r="285" spans="1:30">
      <c r="A285" s="303"/>
      <c r="B285" s="335"/>
      <c r="C285" s="336"/>
      <c r="D285" s="337"/>
      <c r="E285" s="337"/>
      <c r="F285" s="337"/>
      <c r="G285" s="337"/>
      <c r="H285" s="337"/>
      <c r="I285" s="336"/>
      <c r="J285" s="336"/>
      <c r="K285" s="337"/>
      <c r="L285" s="337"/>
      <c r="M285" s="337"/>
      <c r="N285" s="336"/>
      <c r="O285" s="336"/>
      <c r="P285" s="338"/>
      <c r="Q285" s="337"/>
      <c r="R285" s="337"/>
      <c r="S285" s="394"/>
      <c r="T285" s="394"/>
      <c r="U285" s="394"/>
      <c r="V285" s="394"/>
      <c r="W285" s="394"/>
      <c r="X285" s="394"/>
      <c r="Y285" s="395"/>
      <c r="Z285" s="394"/>
      <c r="AA285" s="394"/>
      <c r="AB285" s="394"/>
      <c r="AC285" s="394"/>
      <c r="AD285" s="395"/>
    </row>
    <row r="286" spans="1:30">
      <c r="A286" s="303"/>
      <c r="B286" s="335"/>
      <c r="C286" s="336"/>
      <c r="D286" s="337"/>
      <c r="E286" s="337"/>
      <c r="F286" s="337"/>
      <c r="G286" s="337"/>
      <c r="H286" s="337"/>
      <c r="I286" s="336"/>
      <c r="J286" s="336"/>
      <c r="K286" s="337"/>
      <c r="L286" s="337"/>
      <c r="M286" s="337"/>
      <c r="N286" s="336"/>
      <c r="O286" s="336"/>
      <c r="P286" s="338"/>
      <c r="Q286" s="337"/>
      <c r="R286" s="337"/>
      <c r="Y286" s="389"/>
      <c r="AD286" s="389"/>
    </row>
    <row r="287" spans="1:30">
      <c r="A287" s="303"/>
      <c r="B287" s="335"/>
      <c r="C287" s="336"/>
      <c r="D287" s="337"/>
      <c r="E287" s="337"/>
      <c r="F287" s="337"/>
      <c r="G287" s="337"/>
      <c r="H287" s="337"/>
      <c r="I287" s="336"/>
      <c r="J287" s="336"/>
      <c r="K287" s="337"/>
      <c r="L287" s="337"/>
      <c r="M287" s="337"/>
      <c r="N287" s="336"/>
      <c r="O287" s="336"/>
      <c r="P287" s="338"/>
      <c r="Q287" s="337"/>
      <c r="R287" s="337"/>
      <c r="S287" s="394"/>
      <c r="T287" s="394"/>
      <c r="U287" s="394"/>
      <c r="V287" s="394"/>
      <c r="W287" s="394"/>
      <c r="X287" s="394"/>
      <c r="Y287" s="395"/>
      <c r="Z287" s="394"/>
      <c r="AA287" s="394"/>
      <c r="AB287" s="394"/>
      <c r="AC287" s="394"/>
      <c r="AD287" s="395"/>
    </row>
    <row r="288" spans="1:30">
      <c r="A288" s="303"/>
      <c r="B288" s="335"/>
      <c r="C288" s="336"/>
      <c r="D288" s="337"/>
      <c r="E288" s="337"/>
      <c r="F288" s="337"/>
      <c r="G288" s="337"/>
      <c r="H288" s="337"/>
      <c r="I288" s="336"/>
      <c r="J288" s="336"/>
      <c r="K288" s="337"/>
      <c r="L288" s="337"/>
      <c r="M288" s="337"/>
      <c r="N288" s="336"/>
      <c r="O288" s="336"/>
      <c r="P288" s="338"/>
      <c r="Q288" s="337"/>
      <c r="R288" s="337"/>
      <c r="Y288" s="389"/>
      <c r="AD288" s="389"/>
    </row>
    <row r="289" spans="1:30">
      <c r="A289" s="303"/>
      <c r="B289" s="335"/>
      <c r="C289" s="336"/>
      <c r="D289" s="337"/>
      <c r="E289" s="337"/>
      <c r="F289" s="337"/>
      <c r="G289" s="337"/>
      <c r="H289" s="337"/>
      <c r="I289" s="336"/>
      <c r="J289" s="336"/>
      <c r="K289" s="337"/>
      <c r="L289" s="337"/>
      <c r="M289" s="337"/>
      <c r="N289" s="336"/>
      <c r="O289" s="336"/>
      <c r="P289" s="338"/>
      <c r="Q289" s="337"/>
      <c r="R289" s="337"/>
      <c r="S289" s="394"/>
      <c r="T289" s="394"/>
      <c r="U289" s="394"/>
      <c r="V289" s="394"/>
      <c r="W289" s="394"/>
      <c r="X289" s="394"/>
      <c r="Y289" s="395"/>
      <c r="Z289" s="394"/>
      <c r="AA289" s="394"/>
      <c r="AB289" s="394"/>
      <c r="AC289" s="394"/>
      <c r="AD289" s="395"/>
    </row>
    <row r="290" spans="1:30">
      <c r="A290" s="303"/>
      <c r="B290" s="335"/>
      <c r="C290" s="336"/>
      <c r="D290" s="337"/>
      <c r="E290" s="337"/>
      <c r="F290" s="337"/>
      <c r="G290" s="337"/>
      <c r="H290" s="337"/>
      <c r="I290" s="336"/>
      <c r="J290" s="336"/>
      <c r="K290" s="337"/>
      <c r="L290" s="337"/>
      <c r="M290" s="337"/>
      <c r="N290" s="336"/>
      <c r="O290" s="336"/>
      <c r="P290" s="338"/>
      <c r="Q290" s="337"/>
      <c r="R290" s="337"/>
      <c r="Y290" s="389"/>
      <c r="AD290" s="389"/>
    </row>
    <row r="291" spans="1:30">
      <c r="A291" s="303"/>
      <c r="B291" s="335"/>
      <c r="C291" s="336"/>
      <c r="D291" s="337"/>
      <c r="E291" s="337"/>
      <c r="F291" s="337"/>
      <c r="G291" s="337"/>
      <c r="H291" s="337"/>
      <c r="I291" s="336"/>
      <c r="J291" s="336"/>
      <c r="K291" s="337"/>
      <c r="L291" s="337"/>
      <c r="M291" s="337"/>
      <c r="N291" s="336"/>
      <c r="O291" s="336"/>
      <c r="P291" s="338"/>
      <c r="Q291" s="337"/>
      <c r="R291" s="337"/>
      <c r="S291" s="394"/>
      <c r="T291" s="394"/>
      <c r="U291" s="394"/>
      <c r="V291" s="394"/>
      <c r="W291" s="394"/>
      <c r="X291" s="394"/>
      <c r="Y291" s="395"/>
      <c r="Z291" s="394"/>
      <c r="AA291" s="394"/>
      <c r="AB291" s="394"/>
      <c r="AC291" s="394"/>
      <c r="AD291" s="395"/>
    </row>
    <row r="292" spans="1:30">
      <c r="A292" s="303"/>
      <c r="B292" s="335"/>
      <c r="C292" s="336"/>
      <c r="D292" s="337"/>
      <c r="E292" s="337"/>
      <c r="F292" s="337"/>
      <c r="G292" s="337"/>
      <c r="H292" s="337"/>
      <c r="I292" s="336"/>
      <c r="J292" s="336"/>
      <c r="K292" s="337"/>
      <c r="L292" s="337"/>
      <c r="M292" s="337"/>
      <c r="N292" s="336"/>
      <c r="O292" s="336"/>
      <c r="P292" s="338"/>
      <c r="Q292" s="337"/>
      <c r="R292" s="337"/>
      <c r="Y292" s="389"/>
      <c r="AD292" s="389"/>
    </row>
    <row r="293" spans="1:30" ht="13.5" thickBot="1">
      <c r="A293" s="303"/>
      <c r="B293" s="335"/>
      <c r="C293" s="336"/>
      <c r="D293" s="337"/>
      <c r="E293" s="337"/>
      <c r="F293" s="337"/>
      <c r="G293" s="337"/>
      <c r="H293" s="337"/>
      <c r="I293" s="336"/>
      <c r="J293" s="336"/>
      <c r="K293" s="337"/>
      <c r="L293" s="337"/>
      <c r="M293" s="337"/>
      <c r="N293" s="336"/>
      <c r="O293" s="336"/>
      <c r="P293" s="338"/>
      <c r="Q293" s="337"/>
      <c r="R293" s="337"/>
      <c r="S293" s="355"/>
      <c r="T293" s="355"/>
      <c r="U293" s="355"/>
      <c r="V293" s="355"/>
      <c r="W293" s="355"/>
      <c r="X293" s="355"/>
      <c r="Y293" s="420"/>
      <c r="Z293" s="355"/>
      <c r="AA293" s="355"/>
      <c r="AB293" s="355"/>
      <c r="AC293" s="355"/>
      <c r="AD293" s="420"/>
    </row>
    <row r="294" spans="1:30">
      <c r="A294" s="317"/>
      <c r="B294" s="298"/>
      <c r="C294" s="327"/>
      <c r="D294" s="328"/>
      <c r="E294" s="328"/>
      <c r="F294" s="328"/>
      <c r="G294" s="328"/>
      <c r="H294" s="328"/>
      <c r="I294" s="327"/>
      <c r="J294" s="327"/>
      <c r="K294" s="328"/>
      <c r="L294" s="328"/>
      <c r="M294" s="328"/>
      <c r="N294" s="327"/>
      <c r="O294" s="327"/>
      <c r="P294" s="329"/>
      <c r="Q294" s="337"/>
      <c r="R294" s="337"/>
      <c r="S294" s="388"/>
      <c r="Y294" s="389"/>
      <c r="AD294" s="389"/>
    </row>
    <row r="295" spans="1:30">
      <c r="A295" s="303"/>
      <c r="B295" s="335"/>
      <c r="C295" s="336"/>
      <c r="D295" s="337"/>
      <c r="E295" s="337"/>
      <c r="F295" s="337"/>
      <c r="G295" s="337"/>
      <c r="H295" s="337"/>
      <c r="I295" s="336"/>
      <c r="J295" s="336"/>
      <c r="K295" s="337"/>
      <c r="L295" s="337"/>
      <c r="M295" s="337"/>
      <c r="N295" s="336"/>
      <c r="O295" s="336"/>
      <c r="P295" s="338"/>
      <c r="Q295" s="337"/>
      <c r="R295" s="337"/>
      <c r="S295" s="394"/>
      <c r="T295" s="394"/>
      <c r="U295" s="394"/>
      <c r="V295" s="394"/>
      <c r="W295" s="421"/>
      <c r="X295" s="394"/>
      <c r="Y295" s="395"/>
      <c r="Z295" s="394"/>
      <c r="AA295" s="394"/>
      <c r="AB295" s="394"/>
      <c r="AC295" s="394"/>
      <c r="AD295" s="395"/>
    </row>
    <row r="296" spans="1:30">
      <c r="A296" s="303"/>
      <c r="B296" s="335"/>
      <c r="C296" s="336"/>
      <c r="D296" s="337"/>
      <c r="E296" s="337"/>
      <c r="F296" s="337"/>
      <c r="G296" s="337"/>
      <c r="H296" s="337"/>
      <c r="I296" s="336"/>
      <c r="J296" s="336"/>
      <c r="K296" s="337"/>
      <c r="L296" s="337"/>
      <c r="M296" s="337"/>
      <c r="N296" s="336"/>
      <c r="O296" s="336"/>
      <c r="P296" s="338"/>
      <c r="Q296" s="337"/>
      <c r="R296" s="337"/>
      <c r="Y296" s="389"/>
      <c r="AD296" s="389"/>
    </row>
    <row r="297" spans="1:30">
      <c r="A297" s="303"/>
      <c r="B297" s="335"/>
      <c r="C297" s="336"/>
      <c r="D297" s="337"/>
      <c r="E297" s="337"/>
      <c r="F297" s="337"/>
      <c r="G297" s="337"/>
      <c r="H297" s="337"/>
      <c r="I297" s="336"/>
      <c r="J297" s="336"/>
      <c r="K297" s="337"/>
      <c r="L297" s="337"/>
      <c r="M297" s="337"/>
      <c r="N297" s="336"/>
      <c r="O297" s="336"/>
      <c r="P297" s="338"/>
      <c r="Q297" s="337"/>
      <c r="R297" s="337"/>
      <c r="S297" s="421"/>
      <c r="T297" s="394"/>
      <c r="U297" s="421"/>
      <c r="V297" s="394"/>
      <c r="W297" s="394"/>
      <c r="X297" s="394"/>
      <c r="Y297" s="426"/>
      <c r="Z297" s="394"/>
      <c r="AA297" s="394"/>
      <c r="AB297" s="394"/>
      <c r="AC297" s="394"/>
      <c r="AD297" s="395"/>
    </row>
    <row r="298" spans="1:30">
      <c r="A298" s="303"/>
      <c r="B298" s="335"/>
      <c r="C298" s="336"/>
      <c r="D298" s="337"/>
      <c r="E298" s="337"/>
      <c r="F298" s="337"/>
      <c r="G298" s="337"/>
      <c r="H298" s="337"/>
      <c r="I298" s="336"/>
      <c r="J298" s="336"/>
      <c r="K298" s="337"/>
      <c r="L298" s="337"/>
      <c r="M298" s="337"/>
      <c r="N298" s="336"/>
      <c r="O298" s="336"/>
      <c r="P298" s="338"/>
      <c r="Q298" s="337"/>
      <c r="R298" s="337"/>
      <c r="Y298" s="389"/>
      <c r="AD298" s="389"/>
    </row>
    <row r="299" spans="1:30">
      <c r="A299" s="303"/>
      <c r="B299" s="335"/>
      <c r="C299" s="336"/>
      <c r="D299" s="337"/>
      <c r="E299" s="337"/>
      <c r="F299" s="337"/>
      <c r="G299" s="337"/>
      <c r="H299" s="337"/>
      <c r="I299" s="336"/>
      <c r="J299" s="336"/>
      <c r="K299" s="337"/>
      <c r="L299" s="337"/>
      <c r="M299" s="337"/>
      <c r="N299" s="336"/>
      <c r="O299" s="336"/>
      <c r="P299" s="338"/>
      <c r="Q299" s="337"/>
      <c r="R299" s="337"/>
      <c r="S299" s="421"/>
      <c r="T299" s="394"/>
      <c r="U299" s="394"/>
      <c r="V299" s="394"/>
      <c r="W299" s="394"/>
      <c r="X299" s="394"/>
      <c r="Y299" s="426"/>
      <c r="Z299" s="394"/>
      <c r="AA299" s="394"/>
      <c r="AB299" s="394"/>
      <c r="AC299" s="394"/>
      <c r="AD299" s="395"/>
    </row>
    <row r="300" spans="1:30">
      <c r="A300" s="303"/>
      <c r="B300" s="335"/>
      <c r="C300" s="336"/>
      <c r="D300" s="337"/>
      <c r="E300" s="337"/>
      <c r="F300" s="337"/>
      <c r="G300" s="337"/>
      <c r="H300" s="337"/>
      <c r="I300" s="336"/>
      <c r="J300" s="336"/>
      <c r="K300" s="337"/>
      <c r="L300" s="337"/>
      <c r="M300" s="337"/>
      <c r="N300" s="336"/>
      <c r="O300" s="336"/>
      <c r="P300" s="338"/>
      <c r="Q300" s="337"/>
      <c r="R300" s="337"/>
      <c r="Y300" s="389"/>
      <c r="AD300" s="389"/>
    </row>
    <row r="301" spans="1:30">
      <c r="A301" s="303"/>
      <c r="B301" s="335"/>
      <c r="C301" s="336"/>
      <c r="D301" s="337"/>
      <c r="E301" s="337"/>
      <c r="F301" s="337"/>
      <c r="G301" s="337"/>
      <c r="H301" s="337"/>
      <c r="I301" s="336"/>
      <c r="J301" s="336"/>
      <c r="K301" s="337"/>
      <c r="L301" s="337"/>
      <c r="M301" s="337"/>
      <c r="N301" s="336"/>
      <c r="O301" s="336"/>
      <c r="P301" s="338"/>
      <c r="Q301" s="337"/>
      <c r="R301" s="337"/>
      <c r="S301" s="394"/>
      <c r="T301" s="394"/>
      <c r="U301" s="394"/>
      <c r="V301" s="394"/>
      <c r="W301" s="421"/>
      <c r="X301" s="428"/>
      <c r="Y301" s="395"/>
      <c r="Z301" s="394"/>
      <c r="AA301" s="394"/>
      <c r="AB301" s="394"/>
      <c r="AC301" s="394"/>
      <c r="AD301" s="395"/>
    </row>
    <row r="302" spans="1:30">
      <c r="A302" s="303"/>
      <c r="B302" s="335"/>
      <c r="C302" s="336"/>
      <c r="D302" s="337"/>
      <c r="E302" s="337"/>
      <c r="F302" s="337"/>
      <c r="G302" s="337"/>
      <c r="H302" s="337"/>
      <c r="I302" s="336"/>
      <c r="J302" s="336"/>
      <c r="K302" s="337"/>
      <c r="L302" s="337"/>
      <c r="M302" s="337"/>
      <c r="N302" s="336"/>
      <c r="O302" s="336"/>
      <c r="P302" s="338"/>
      <c r="Q302" s="337"/>
      <c r="R302" s="337"/>
      <c r="Y302" s="389"/>
      <c r="AD302" s="389"/>
    </row>
    <row r="303" spans="1:30">
      <c r="A303" s="303"/>
      <c r="B303" s="335"/>
      <c r="C303" s="336"/>
      <c r="D303" s="337"/>
      <c r="E303" s="337"/>
      <c r="F303" s="337"/>
      <c r="G303" s="337"/>
      <c r="H303" s="337"/>
      <c r="I303" s="336"/>
      <c r="J303" s="336"/>
      <c r="K303" s="337"/>
      <c r="L303" s="337"/>
      <c r="M303" s="337"/>
      <c r="N303" s="336"/>
      <c r="O303" s="336"/>
      <c r="P303" s="338"/>
      <c r="Q303" s="337"/>
      <c r="R303" s="337"/>
      <c r="S303" s="394"/>
      <c r="T303" s="394"/>
      <c r="U303" s="394"/>
      <c r="V303" s="394"/>
      <c r="W303" s="394"/>
      <c r="X303" s="394"/>
      <c r="Y303" s="395"/>
      <c r="Z303" s="394"/>
      <c r="AA303" s="394"/>
      <c r="AB303" s="394"/>
      <c r="AC303" s="394"/>
      <c r="AD303" s="395"/>
    </row>
    <row r="304" spans="1:30">
      <c r="A304" s="303"/>
      <c r="B304" s="335"/>
      <c r="C304" s="336"/>
      <c r="D304" s="337"/>
      <c r="E304" s="337"/>
      <c r="F304" s="337"/>
      <c r="G304" s="337"/>
      <c r="H304" s="337"/>
      <c r="I304" s="336"/>
      <c r="J304" s="336"/>
      <c r="K304" s="337"/>
      <c r="L304" s="337"/>
      <c r="M304" s="337"/>
      <c r="N304" s="336"/>
      <c r="O304" s="336"/>
      <c r="P304" s="338"/>
      <c r="Q304" s="337"/>
      <c r="R304" s="337"/>
      <c r="Y304" s="389"/>
      <c r="AD304" s="389"/>
    </row>
    <row r="305" spans="1:30">
      <c r="A305" s="303"/>
      <c r="B305" s="335"/>
      <c r="C305" s="336"/>
      <c r="D305" s="337"/>
      <c r="E305" s="337"/>
      <c r="F305" s="337"/>
      <c r="G305" s="337"/>
      <c r="H305" s="337"/>
      <c r="I305" s="336"/>
      <c r="J305" s="336"/>
      <c r="K305" s="337"/>
      <c r="L305" s="337"/>
      <c r="M305" s="337"/>
      <c r="N305" s="336"/>
      <c r="O305" s="336"/>
      <c r="P305" s="338"/>
      <c r="Q305" s="337"/>
      <c r="R305" s="337"/>
      <c r="S305" s="394"/>
      <c r="T305" s="421"/>
      <c r="U305" s="394"/>
      <c r="V305" s="421"/>
      <c r="W305" s="421"/>
      <c r="X305" s="421"/>
      <c r="Y305" s="395"/>
      <c r="Z305" s="394"/>
      <c r="AA305" s="394"/>
      <c r="AB305" s="394"/>
      <c r="AC305" s="394"/>
      <c r="AD305" s="395"/>
    </row>
    <row r="306" spans="1:30">
      <c r="A306" s="303"/>
      <c r="B306" s="335"/>
      <c r="C306" s="336"/>
      <c r="D306" s="337"/>
      <c r="E306" s="337"/>
      <c r="F306" s="337"/>
      <c r="G306" s="337"/>
      <c r="H306" s="337"/>
      <c r="I306" s="336"/>
      <c r="J306" s="336"/>
      <c r="K306" s="337"/>
      <c r="L306" s="337"/>
      <c r="M306" s="337"/>
      <c r="N306" s="336"/>
      <c r="O306" s="336"/>
      <c r="P306" s="338"/>
      <c r="Q306" s="337"/>
      <c r="R306" s="337"/>
      <c r="Y306" s="389"/>
      <c r="AD306" s="389"/>
    </row>
    <row r="307" spans="1:30">
      <c r="A307" s="303"/>
      <c r="B307" s="335"/>
      <c r="C307" s="336"/>
      <c r="D307" s="337"/>
      <c r="E307" s="337"/>
      <c r="F307" s="337"/>
      <c r="G307" s="337"/>
      <c r="H307" s="337"/>
      <c r="I307" s="336"/>
      <c r="J307" s="336"/>
      <c r="K307" s="337"/>
      <c r="L307" s="337"/>
      <c r="M307" s="337"/>
      <c r="N307" s="336"/>
      <c r="O307" s="336"/>
      <c r="P307" s="338"/>
      <c r="Q307" s="337"/>
      <c r="R307" s="337"/>
      <c r="S307" s="394"/>
      <c r="T307" s="421"/>
      <c r="U307" s="421"/>
      <c r="V307" s="421"/>
      <c r="W307" s="421"/>
      <c r="X307" s="394"/>
      <c r="Y307" s="395"/>
      <c r="Z307" s="394"/>
      <c r="AA307" s="394"/>
      <c r="AB307" s="394"/>
      <c r="AC307" s="394"/>
      <c r="AD307" s="395"/>
    </row>
    <row r="308" spans="1:30">
      <c r="A308" s="303"/>
      <c r="B308" s="335"/>
      <c r="C308" s="336"/>
      <c r="D308" s="337"/>
      <c r="E308" s="337"/>
      <c r="F308" s="337"/>
      <c r="G308" s="337"/>
      <c r="H308" s="337"/>
      <c r="I308" s="336"/>
      <c r="J308" s="336"/>
      <c r="K308" s="337"/>
      <c r="L308" s="337"/>
      <c r="M308" s="337"/>
      <c r="N308" s="336"/>
      <c r="O308" s="336"/>
      <c r="P308" s="338"/>
      <c r="Q308" s="337"/>
      <c r="R308" s="337"/>
      <c r="Y308" s="389"/>
      <c r="AD308" s="389"/>
    </row>
    <row r="309" spans="1:30">
      <c r="A309" s="303"/>
      <c r="B309" s="335"/>
      <c r="C309" s="336"/>
      <c r="D309" s="337"/>
      <c r="E309" s="337"/>
      <c r="F309" s="337"/>
      <c r="G309" s="337"/>
      <c r="H309" s="337"/>
      <c r="I309" s="336"/>
      <c r="J309" s="336"/>
      <c r="K309" s="337"/>
      <c r="L309" s="337"/>
      <c r="M309" s="337"/>
      <c r="N309" s="336"/>
      <c r="O309" s="336"/>
      <c r="P309" s="338"/>
      <c r="Q309" s="337"/>
      <c r="R309" s="337"/>
      <c r="S309" s="394"/>
      <c r="T309" s="394"/>
      <c r="U309" s="394"/>
      <c r="V309" s="394"/>
      <c r="W309" s="394"/>
      <c r="X309" s="394"/>
      <c r="Y309" s="395"/>
      <c r="Z309" s="394"/>
      <c r="AA309" s="394"/>
      <c r="AB309" s="394"/>
      <c r="AC309" s="394"/>
      <c r="AD309" s="395"/>
    </row>
    <row r="310" spans="1:30">
      <c r="A310" s="303"/>
      <c r="B310" s="335"/>
      <c r="C310" s="336"/>
      <c r="D310" s="337"/>
      <c r="E310" s="337"/>
      <c r="F310" s="337"/>
      <c r="G310" s="337"/>
      <c r="H310" s="337"/>
      <c r="I310" s="336"/>
      <c r="J310" s="336"/>
      <c r="K310" s="337"/>
      <c r="L310" s="337"/>
      <c r="M310" s="337"/>
      <c r="N310" s="336"/>
      <c r="O310" s="336"/>
      <c r="P310" s="338"/>
      <c r="Q310" s="337"/>
      <c r="R310" s="337"/>
      <c r="Y310" s="389"/>
      <c r="AD310" s="389"/>
    </row>
    <row r="311" spans="1:30">
      <c r="A311" s="303"/>
      <c r="B311" s="335"/>
      <c r="C311" s="336"/>
      <c r="D311" s="337"/>
      <c r="E311" s="337"/>
      <c r="F311" s="337"/>
      <c r="G311" s="337"/>
      <c r="H311" s="337"/>
      <c r="I311" s="336"/>
      <c r="J311" s="336"/>
      <c r="K311" s="337"/>
      <c r="L311" s="337"/>
      <c r="M311" s="337"/>
      <c r="N311" s="336"/>
      <c r="O311" s="336"/>
      <c r="P311" s="338"/>
      <c r="Q311" s="337"/>
      <c r="R311" s="337"/>
      <c r="S311" s="394"/>
      <c r="T311" s="394"/>
      <c r="U311" s="394"/>
      <c r="V311" s="394"/>
      <c r="W311" s="394"/>
      <c r="X311" s="394"/>
      <c r="Y311" s="395"/>
      <c r="Z311" s="394"/>
      <c r="AA311" s="394"/>
      <c r="AB311" s="394"/>
      <c r="AC311" s="394"/>
      <c r="AD311" s="395"/>
    </row>
    <row r="312" spans="1:30">
      <c r="A312" s="303"/>
      <c r="B312" s="335"/>
      <c r="C312" s="336"/>
      <c r="D312" s="337"/>
      <c r="E312" s="337"/>
      <c r="F312" s="337"/>
      <c r="G312" s="337"/>
      <c r="H312" s="337"/>
      <c r="I312" s="336"/>
      <c r="J312" s="336"/>
      <c r="K312" s="337"/>
      <c r="L312" s="337"/>
      <c r="M312" s="337"/>
      <c r="N312" s="336"/>
      <c r="O312" s="336"/>
      <c r="P312" s="338"/>
      <c r="Q312" s="337"/>
      <c r="R312" s="337"/>
      <c r="Y312" s="389"/>
      <c r="AD312" s="389"/>
    </row>
    <row r="313" spans="1:30">
      <c r="A313" s="303"/>
      <c r="B313" s="335"/>
      <c r="C313" s="336"/>
      <c r="D313" s="337"/>
      <c r="E313" s="337"/>
      <c r="F313" s="337"/>
      <c r="G313" s="337"/>
      <c r="H313" s="337"/>
      <c r="I313" s="336"/>
      <c r="J313" s="336"/>
      <c r="K313" s="337"/>
      <c r="L313" s="337"/>
      <c r="M313" s="337"/>
      <c r="N313" s="336"/>
      <c r="O313" s="336"/>
      <c r="P313" s="338"/>
      <c r="Q313" s="337"/>
      <c r="R313" s="337"/>
      <c r="S313" s="394"/>
      <c r="T313" s="394"/>
      <c r="U313" s="394"/>
      <c r="V313" s="394"/>
      <c r="W313" s="394"/>
      <c r="X313" s="394"/>
      <c r="Y313" s="395"/>
      <c r="Z313" s="394"/>
      <c r="AA313" s="394"/>
      <c r="AB313" s="394"/>
      <c r="AC313" s="394"/>
      <c r="AD313" s="395"/>
    </row>
    <row r="314" spans="1:30">
      <c r="A314" s="303"/>
      <c r="B314" s="335"/>
      <c r="C314" s="336"/>
      <c r="D314" s="337"/>
      <c r="E314" s="337"/>
      <c r="F314" s="337"/>
      <c r="G314" s="337"/>
      <c r="H314" s="337"/>
      <c r="I314" s="336"/>
      <c r="J314" s="336"/>
      <c r="K314" s="337"/>
      <c r="L314" s="337"/>
      <c r="M314" s="337"/>
      <c r="N314" s="336"/>
      <c r="O314" s="336"/>
      <c r="P314" s="338"/>
      <c r="Q314" s="337"/>
      <c r="R314" s="337"/>
      <c r="Y314" s="389"/>
      <c r="AD314" s="389"/>
    </row>
    <row r="315" spans="1:30">
      <c r="A315" s="303"/>
      <c r="B315" s="335"/>
      <c r="C315" s="336"/>
      <c r="D315" s="337"/>
      <c r="E315" s="337"/>
      <c r="F315" s="337"/>
      <c r="G315" s="337"/>
      <c r="H315" s="337"/>
      <c r="I315" s="336"/>
      <c r="J315" s="336"/>
      <c r="K315" s="337"/>
      <c r="L315" s="337"/>
      <c r="M315" s="337"/>
      <c r="N315" s="336"/>
      <c r="O315" s="336"/>
      <c r="P315" s="338"/>
      <c r="Q315" s="337"/>
      <c r="R315" s="337"/>
      <c r="S315" s="394"/>
      <c r="T315" s="394"/>
      <c r="U315" s="421"/>
      <c r="V315" s="421"/>
      <c r="W315" s="394"/>
      <c r="X315" s="421"/>
      <c r="Y315" s="395"/>
      <c r="Z315" s="394"/>
      <c r="AA315" s="394"/>
      <c r="AB315" s="394"/>
      <c r="AC315" s="394"/>
      <c r="AD315" s="395"/>
    </row>
    <row r="316" spans="1:30">
      <c r="A316" s="303"/>
      <c r="B316" s="335"/>
      <c r="C316" s="336"/>
      <c r="D316" s="337"/>
      <c r="E316" s="337"/>
      <c r="F316" s="337"/>
      <c r="G316" s="337"/>
      <c r="H316" s="337"/>
      <c r="I316" s="336"/>
      <c r="J316" s="336"/>
      <c r="K316" s="337"/>
      <c r="L316" s="337"/>
      <c r="M316" s="337"/>
      <c r="N316" s="336"/>
      <c r="O316" s="336"/>
      <c r="P316" s="338"/>
      <c r="Q316" s="337"/>
      <c r="R316" s="337"/>
      <c r="Y316" s="389"/>
      <c r="AD316" s="389"/>
    </row>
    <row r="317" spans="1:30">
      <c r="A317" s="303"/>
      <c r="B317" s="335"/>
      <c r="C317" s="336"/>
      <c r="D317" s="337"/>
      <c r="E317" s="337"/>
      <c r="F317" s="337"/>
      <c r="G317" s="337"/>
      <c r="H317" s="337"/>
      <c r="I317" s="336"/>
      <c r="J317" s="336"/>
      <c r="K317" s="337"/>
      <c r="L317" s="337"/>
      <c r="M317" s="337"/>
      <c r="N317" s="336"/>
      <c r="O317" s="336"/>
      <c r="P317" s="338"/>
      <c r="Q317" s="337"/>
      <c r="R317" s="337"/>
      <c r="S317" s="394"/>
      <c r="T317" s="394"/>
      <c r="U317" s="394"/>
      <c r="V317" s="394"/>
      <c r="W317" s="394"/>
      <c r="X317" s="394"/>
      <c r="Y317" s="395"/>
      <c r="Z317" s="394"/>
      <c r="AA317" s="394"/>
      <c r="AB317" s="394"/>
      <c r="AC317" s="394"/>
      <c r="AD317" s="395"/>
    </row>
    <row r="318" spans="1:30">
      <c r="A318" s="303"/>
      <c r="B318" s="335"/>
      <c r="C318" s="336"/>
      <c r="D318" s="337"/>
      <c r="E318" s="337"/>
      <c r="F318" s="337"/>
      <c r="G318" s="337"/>
      <c r="H318" s="337"/>
      <c r="I318" s="336"/>
      <c r="J318" s="336"/>
      <c r="K318" s="337"/>
      <c r="L318" s="337"/>
      <c r="M318" s="337"/>
      <c r="N318" s="336"/>
      <c r="O318" s="336"/>
      <c r="P318" s="338"/>
      <c r="Q318" s="337"/>
      <c r="R318" s="337"/>
      <c r="Y318" s="389"/>
      <c r="AD318" s="389"/>
    </row>
    <row r="319" spans="1:30">
      <c r="A319" s="303"/>
      <c r="B319" s="335"/>
      <c r="C319" s="336"/>
      <c r="D319" s="337"/>
      <c r="E319" s="337"/>
      <c r="F319" s="337"/>
      <c r="G319" s="337"/>
      <c r="H319" s="337"/>
      <c r="I319" s="336"/>
      <c r="J319" s="336"/>
      <c r="K319" s="337"/>
      <c r="L319" s="337"/>
      <c r="M319" s="337"/>
      <c r="N319" s="336"/>
      <c r="O319" s="336"/>
      <c r="P319" s="338"/>
      <c r="Q319" s="337"/>
      <c r="R319" s="337"/>
      <c r="S319" s="394"/>
      <c r="T319" s="394"/>
      <c r="U319" s="394"/>
      <c r="V319" s="394"/>
      <c r="W319" s="394"/>
      <c r="X319" s="394"/>
      <c r="Y319" s="395"/>
      <c r="Z319" s="394"/>
      <c r="AA319" s="394"/>
      <c r="AB319" s="394"/>
      <c r="AC319" s="394"/>
      <c r="AD319" s="395"/>
    </row>
    <row r="320" spans="1:30">
      <c r="A320" s="303"/>
      <c r="B320" s="335"/>
      <c r="C320" s="336"/>
      <c r="D320" s="337"/>
      <c r="E320" s="337"/>
      <c r="F320" s="337"/>
      <c r="G320" s="337"/>
      <c r="H320" s="337"/>
      <c r="I320" s="336"/>
      <c r="J320" s="336"/>
      <c r="K320" s="337"/>
      <c r="L320" s="337"/>
      <c r="M320" s="337"/>
      <c r="N320" s="336"/>
      <c r="O320" s="336"/>
      <c r="P320" s="338"/>
      <c r="Q320" s="337"/>
      <c r="R320" s="337"/>
      <c r="Y320" s="389"/>
      <c r="AD320" s="389"/>
    </row>
    <row r="321" spans="1:30">
      <c r="A321" s="303"/>
      <c r="B321" s="335"/>
      <c r="C321" s="336"/>
      <c r="D321" s="337"/>
      <c r="E321" s="337"/>
      <c r="F321" s="337"/>
      <c r="G321" s="337"/>
      <c r="H321" s="337"/>
      <c r="I321" s="336"/>
      <c r="J321" s="336"/>
      <c r="K321" s="337"/>
      <c r="L321" s="337"/>
      <c r="M321" s="337"/>
      <c r="N321" s="336"/>
      <c r="O321" s="336"/>
      <c r="P321" s="338"/>
      <c r="Q321" s="337"/>
      <c r="R321" s="337"/>
      <c r="S321" s="394"/>
      <c r="T321" s="394"/>
      <c r="U321" s="394"/>
      <c r="V321" s="394"/>
      <c r="W321" s="394"/>
      <c r="X321" s="394"/>
      <c r="Y321" s="395"/>
      <c r="Z321" s="394"/>
      <c r="AA321" s="394"/>
      <c r="AB321" s="394"/>
      <c r="AC321" s="394"/>
      <c r="AD321" s="395"/>
    </row>
    <row r="322" spans="1:30">
      <c r="A322" s="303"/>
      <c r="B322" s="335"/>
      <c r="C322" s="336"/>
      <c r="D322" s="337"/>
      <c r="E322" s="337"/>
      <c r="F322" s="337"/>
      <c r="G322" s="337"/>
      <c r="H322" s="337"/>
      <c r="I322" s="336"/>
      <c r="J322" s="336"/>
      <c r="K322" s="337"/>
      <c r="L322" s="337"/>
      <c r="M322" s="337"/>
      <c r="N322" s="336"/>
      <c r="O322" s="336"/>
      <c r="P322" s="338"/>
      <c r="Q322" s="337"/>
      <c r="R322" s="337"/>
      <c r="Y322" s="389"/>
      <c r="AD322" s="389"/>
    </row>
    <row r="323" spans="1:30">
      <c r="A323" s="303"/>
      <c r="B323" s="335"/>
      <c r="C323" s="336"/>
      <c r="D323" s="337"/>
      <c r="E323" s="337"/>
      <c r="F323" s="337"/>
      <c r="G323" s="337"/>
      <c r="H323" s="337"/>
      <c r="I323" s="336"/>
      <c r="J323" s="336"/>
      <c r="K323" s="337"/>
      <c r="L323" s="337"/>
      <c r="M323" s="337"/>
      <c r="N323" s="336"/>
      <c r="O323" s="336"/>
      <c r="P323" s="338"/>
      <c r="Q323" s="337"/>
      <c r="R323" s="337"/>
      <c r="S323" s="394"/>
      <c r="T323" s="394"/>
      <c r="U323" s="394"/>
      <c r="V323" s="394"/>
      <c r="W323" s="394"/>
      <c r="X323" s="394"/>
      <c r="Y323" s="395"/>
      <c r="Z323" s="394"/>
      <c r="AA323" s="394"/>
      <c r="AB323" s="394"/>
      <c r="AC323" s="394"/>
      <c r="AD323" s="395"/>
    </row>
    <row r="324" spans="1:30">
      <c r="A324" s="303"/>
      <c r="B324" s="335"/>
      <c r="C324" s="336"/>
      <c r="D324" s="337"/>
      <c r="E324" s="337"/>
      <c r="F324" s="337"/>
      <c r="G324" s="337"/>
      <c r="H324" s="337"/>
      <c r="I324" s="336"/>
      <c r="J324" s="336"/>
      <c r="K324" s="337"/>
      <c r="L324" s="337"/>
      <c r="M324" s="337"/>
      <c r="N324" s="336"/>
      <c r="O324" s="336"/>
      <c r="P324" s="338"/>
      <c r="Q324" s="337"/>
      <c r="R324" s="337"/>
      <c r="Y324" s="389"/>
      <c r="AD324" s="389"/>
    </row>
    <row r="325" spans="1:30" ht="13.5" thickBot="1">
      <c r="A325" s="303"/>
      <c r="B325" s="335"/>
      <c r="C325" s="336"/>
      <c r="D325" s="337"/>
      <c r="E325" s="337"/>
      <c r="F325" s="337"/>
      <c r="G325" s="337"/>
      <c r="H325" s="337"/>
      <c r="I325" s="336"/>
      <c r="J325" s="336"/>
      <c r="K325" s="337"/>
      <c r="L325" s="337"/>
      <c r="M325" s="337"/>
      <c r="N325" s="336"/>
      <c r="O325" s="336"/>
      <c r="P325" s="338"/>
      <c r="Q325" s="337"/>
      <c r="R325" s="337"/>
      <c r="S325" s="355"/>
      <c r="T325" s="355"/>
      <c r="U325" s="355"/>
      <c r="V325" s="355"/>
      <c r="W325" s="355"/>
      <c r="X325" s="355"/>
      <c r="Y325" s="420"/>
      <c r="Z325" s="355"/>
      <c r="AA325" s="355"/>
      <c r="AB325" s="355"/>
      <c r="AC325" s="355"/>
      <c r="AD325" s="420"/>
    </row>
    <row r="326" spans="1:30">
      <c r="A326" s="317"/>
      <c r="B326" s="298"/>
      <c r="C326" s="327"/>
      <c r="D326" s="328"/>
      <c r="E326" s="328"/>
      <c r="F326" s="328"/>
      <c r="G326" s="328"/>
      <c r="H326" s="328"/>
      <c r="I326" s="327"/>
      <c r="J326" s="327"/>
      <c r="K326" s="328"/>
      <c r="L326" s="328"/>
      <c r="M326" s="328"/>
      <c r="N326" s="327"/>
      <c r="O326" s="327"/>
      <c r="P326" s="329"/>
      <c r="Q326" s="337"/>
      <c r="R326" s="337"/>
      <c r="S326" s="388"/>
      <c r="Y326" s="389"/>
      <c r="AD326" s="389"/>
    </row>
    <row r="327" spans="1:30">
      <c r="A327" s="303"/>
      <c r="B327" s="335"/>
      <c r="C327" s="336"/>
      <c r="D327" s="337"/>
      <c r="E327" s="337"/>
      <c r="F327" s="337"/>
      <c r="G327" s="337"/>
      <c r="H327" s="337"/>
      <c r="I327" s="336"/>
      <c r="J327" s="336"/>
      <c r="K327" s="337"/>
      <c r="L327" s="337"/>
      <c r="M327" s="337"/>
      <c r="N327" s="336"/>
      <c r="O327" s="336"/>
      <c r="P327" s="338"/>
      <c r="Q327" s="337"/>
      <c r="R327" s="337"/>
      <c r="S327" s="394"/>
      <c r="T327" s="394"/>
      <c r="U327" s="394"/>
      <c r="V327" s="394"/>
      <c r="W327" s="394"/>
      <c r="X327" s="394"/>
      <c r="Y327" s="395"/>
      <c r="Z327" s="394"/>
      <c r="AA327" s="394"/>
      <c r="AB327" s="394"/>
      <c r="AC327" s="394"/>
      <c r="AD327" s="395"/>
    </row>
    <row r="328" spans="1:30">
      <c r="A328" s="303"/>
      <c r="B328" s="335"/>
      <c r="C328" s="336"/>
      <c r="D328" s="337"/>
      <c r="E328" s="337"/>
      <c r="F328" s="337"/>
      <c r="G328" s="337"/>
      <c r="H328" s="337"/>
      <c r="I328" s="336"/>
      <c r="J328" s="336"/>
      <c r="K328" s="337"/>
      <c r="L328" s="337"/>
      <c r="M328" s="337"/>
      <c r="N328" s="336"/>
      <c r="O328" s="336"/>
      <c r="P328" s="338"/>
      <c r="Q328" s="337"/>
      <c r="R328" s="337"/>
      <c r="Y328" s="389"/>
      <c r="AD328" s="389"/>
    </row>
    <row r="329" spans="1:30">
      <c r="A329" s="303"/>
      <c r="B329" s="335"/>
      <c r="C329" s="336"/>
      <c r="D329" s="337"/>
      <c r="E329" s="337"/>
      <c r="F329" s="337"/>
      <c r="G329" s="337"/>
      <c r="H329" s="337"/>
      <c r="I329" s="336"/>
      <c r="J329" s="336"/>
      <c r="K329" s="337"/>
      <c r="L329" s="337"/>
      <c r="M329" s="337"/>
      <c r="N329" s="336"/>
      <c r="O329" s="336"/>
      <c r="P329" s="338"/>
      <c r="Q329" s="337"/>
      <c r="R329" s="337"/>
      <c r="S329" s="394"/>
      <c r="T329" s="394"/>
      <c r="U329" s="394"/>
      <c r="V329" s="394"/>
      <c r="W329" s="394"/>
      <c r="X329" s="394"/>
      <c r="Y329" s="395"/>
      <c r="Z329" s="394"/>
      <c r="AA329" s="394"/>
      <c r="AB329" s="394"/>
      <c r="AC329" s="394"/>
      <c r="AD329" s="395"/>
    </row>
    <row r="330" spans="1:30">
      <c r="A330" s="303"/>
      <c r="B330" s="335"/>
      <c r="C330" s="336"/>
      <c r="D330" s="337"/>
      <c r="E330" s="337"/>
      <c r="F330" s="337"/>
      <c r="G330" s="337"/>
      <c r="H330" s="337"/>
      <c r="I330" s="336"/>
      <c r="J330" s="336"/>
      <c r="K330" s="337"/>
      <c r="L330" s="337"/>
      <c r="M330" s="337"/>
      <c r="N330" s="336"/>
      <c r="O330" s="336"/>
      <c r="P330" s="338"/>
      <c r="Q330" s="337"/>
      <c r="R330" s="337"/>
      <c r="Y330" s="389"/>
      <c r="AD330" s="389"/>
    </row>
    <row r="331" spans="1:30">
      <c r="A331" s="303"/>
      <c r="B331" s="335"/>
      <c r="C331" s="336"/>
      <c r="D331" s="337"/>
      <c r="E331" s="337"/>
      <c r="F331" s="337"/>
      <c r="G331" s="337"/>
      <c r="H331" s="337"/>
      <c r="I331" s="336"/>
      <c r="J331" s="336"/>
      <c r="K331" s="337"/>
      <c r="L331" s="337"/>
      <c r="M331" s="337"/>
      <c r="N331" s="336"/>
      <c r="O331" s="336"/>
      <c r="P331" s="338"/>
      <c r="Q331" s="337"/>
      <c r="R331" s="337"/>
      <c r="S331" s="394"/>
      <c r="T331" s="394"/>
      <c r="U331" s="394"/>
      <c r="V331" s="394"/>
      <c r="W331" s="394"/>
      <c r="X331" s="394"/>
      <c r="Y331" s="395"/>
      <c r="Z331" s="394"/>
      <c r="AA331" s="394"/>
      <c r="AB331" s="394"/>
      <c r="AC331" s="394"/>
      <c r="AD331" s="395"/>
    </row>
    <row r="332" spans="1:30">
      <c r="A332" s="303"/>
      <c r="B332" s="335"/>
      <c r="C332" s="336"/>
      <c r="D332" s="337"/>
      <c r="E332" s="337"/>
      <c r="F332" s="337"/>
      <c r="G332" s="337"/>
      <c r="H332" s="337"/>
      <c r="I332" s="336"/>
      <c r="J332" s="336"/>
      <c r="K332" s="337"/>
      <c r="L332" s="337"/>
      <c r="M332" s="337"/>
      <c r="N332" s="336"/>
      <c r="O332" s="336"/>
      <c r="P332" s="338"/>
      <c r="Q332" s="337"/>
      <c r="R332" s="337"/>
      <c r="Y332" s="389"/>
      <c r="AD332" s="389"/>
    </row>
    <row r="333" spans="1:30">
      <c r="A333" s="303"/>
      <c r="B333" s="335"/>
      <c r="C333" s="336"/>
      <c r="D333" s="337"/>
      <c r="E333" s="337"/>
      <c r="F333" s="337"/>
      <c r="G333" s="337"/>
      <c r="H333" s="337"/>
      <c r="I333" s="336"/>
      <c r="J333" s="336"/>
      <c r="K333" s="337"/>
      <c r="L333" s="337"/>
      <c r="M333" s="337"/>
      <c r="N333" s="336"/>
      <c r="O333" s="336"/>
      <c r="P333" s="338"/>
      <c r="Q333" s="337"/>
      <c r="R333" s="337"/>
      <c r="S333" s="394"/>
      <c r="T333" s="394"/>
      <c r="U333" s="394"/>
      <c r="V333" s="394"/>
      <c r="W333" s="394"/>
      <c r="X333" s="394"/>
      <c r="Y333" s="395"/>
      <c r="Z333" s="394"/>
      <c r="AA333" s="394"/>
      <c r="AB333" s="394"/>
      <c r="AC333" s="394"/>
      <c r="AD333" s="395"/>
    </row>
    <row r="334" spans="1:30">
      <c r="A334" s="303"/>
      <c r="B334" s="335"/>
      <c r="C334" s="336"/>
      <c r="D334" s="337"/>
      <c r="E334" s="337"/>
      <c r="F334" s="337"/>
      <c r="G334" s="337"/>
      <c r="H334" s="337"/>
      <c r="I334" s="336"/>
      <c r="J334" s="336"/>
      <c r="K334" s="337"/>
      <c r="L334" s="337"/>
      <c r="M334" s="337"/>
      <c r="N334" s="336"/>
      <c r="O334" s="336"/>
      <c r="P334" s="338"/>
      <c r="Q334" s="337"/>
      <c r="R334" s="337"/>
      <c r="Y334" s="389"/>
      <c r="AD334" s="389"/>
    </row>
    <row r="335" spans="1:30">
      <c r="A335" s="303"/>
      <c r="B335" s="335"/>
      <c r="C335" s="336"/>
      <c r="D335" s="337"/>
      <c r="E335" s="337"/>
      <c r="F335" s="337"/>
      <c r="G335" s="337"/>
      <c r="H335" s="337"/>
      <c r="I335" s="336"/>
      <c r="J335" s="336"/>
      <c r="K335" s="337"/>
      <c r="L335" s="337"/>
      <c r="M335" s="337"/>
      <c r="N335" s="336"/>
      <c r="O335" s="336"/>
      <c r="P335" s="338"/>
      <c r="Q335" s="337"/>
      <c r="R335" s="337"/>
      <c r="S335" s="394"/>
      <c r="T335" s="394"/>
      <c r="U335" s="394"/>
      <c r="V335" s="394"/>
      <c r="W335" s="394"/>
      <c r="X335" s="394"/>
      <c r="Y335" s="395"/>
      <c r="Z335" s="394"/>
      <c r="AA335" s="394"/>
      <c r="AB335" s="394"/>
      <c r="AC335" s="394"/>
      <c r="AD335" s="395"/>
    </row>
    <row r="336" spans="1:30">
      <c r="A336" s="303"/>
      <c r="B336" s="335"/>
      <c r="C336" s="336"/>
      <c r="D336" s="337"/>
      <c r="E336" s="337"/>
      <c r="F336" s="337"/>
      <c r="G336" s="337"/>
      <c r="H336" s="337"/>
      <c r="I336" s="336"/>
      <c r="J336" s="336"/>
      <c r="K336" s="337"/>
      <c r="L336" s="337"/>
      <c r="M336" s="337"/>
      <c r="N336" s="336"/>
      <c r="O336" s="336"/>
      <c r="P336" s="338"/>
      <c r="Q336" s="337"/>
      <c r="R336" s="337"/>
      <c r="Y336" s="389"/>
      <c r="AD336" s="389"/>
    </row>
    <row r="337" spans="1:30">
      <c r="A337" s="303"/>
      <c r="B337" s="335"/>
      <c r="C337" s="336"/>
      <c r="D337" s="337"/>
      <c r="E337" s="337"/>
      <c r="F337" s="337"/>
      <c r="G337" s="337"/>
      <c r="H337" s="337"/>
      <c r="I337" s="336"/>
      <c r="J337" s="336"/>
      <c r="K337" s="337"/>
      <c r="L337" s="337"/>
      <c r="M337" s="337"/>
      <c r="N337" s="336"/>
      <c r="O337" s="336"/>
      <c r="P337" s="338"/>
      <c r="Q337" s="337"/>
      <c r="R337" s="337"/>
      <c r="S337" s="394"/>
      <c r="T337" s="394"/>
      <c r="U337" s="394"/>
      <c r="V337" s="394"/>
      <c r="W337" s="394"/>
      <c r="X337" s="394"/>
      <c r="Y337" s="395"/>
      <c r="Z337" s="394"/>
      <c r="AA337" s="394"/>
      <c r="AB337" s="394"/>
      <c r="AC337" s="394"/>
      <c r="AD337" s="395"/>
    </row>
    <row r="338" spans="1:30">
      <c r="A338" s="303"/>
      <c r="B338" s="335"/>
      <c r="C338" s="336"/>
      <c r="D338" s="337"/>
      <c r="E338" s="337"/>
      <c r="F338" s="337"/>
      <c r="G338" s="337"/>
      <c r="H338" s="337"/>
      <c r="I338" s="336"/>
      <c r="J338" s="336"/>
      <c r="K338" s="337"/>
      <c r="L338" s="337"/>
      <c r="M338" s="337"/>
      <c r="N338" s="336"/>
      <c r="O338" s="336"/>
      <c r="P338" s="338"/>
      <c r="Q338" s="337"/>
      <c r="R338" s="337"/>
      <c r="Y338" s="389"/>
      <c r="AD338" s="389"/>
    </row>
    <row r="339" spans="1:30">
      <c r="A339" s="303"/>
      <c r="B339" s="335"/>
      <c r="C339" s="336"/>
      <c r="D339" s="337"/>
      <c r="E339" s="337"/>
      <c r="F339" s="337"/>
      <c r="G339" s="337"/>
      <c r="H339" s="337"/>
      <c r="I339" s="336"/>
      <c r="J339" s="336"/>
      <c r="K339" s="337"/>
      <c r="L339" s="337"/>
      <c r="M339" s="337"/>
      <c r="N339" s="336"/>
      <c r="O339" s="336"/>
      <c r="P339" s="338"/>
      <c r="Q339" s="337"/>
      <c r="R339" s="337"/>
      <c r="S339" s="394"/>
      <c r="T339" s="394"/>
      <c r="U339" s="394"/>
      <c r="V339" s="394"/>
      <c r="W339" s="394"/>
      <c r="X339" s="394"/>
      <c r="Y339" s="395"/>
      <c r="Z339" s="394"/>
      <c r="AA339" s="394"/>
      <c r="AB339" s="394"/>
      <c r="AC339" s="394"/>
      <c r="AD339" s="395"/>
    </row>
    <row r="340" spans="1:30">
      <c r="A340" s="303"/>
      <c r="B340" s="335"/>
      <c r="C340" s="336"/>
      <c r="D340" s="337"/>
      <c r="E340" s="337"/>
      <c r="F340" s="337"/>
      <c r="G340" s="337"/>
      <c r="H340" s="337"/>
      <c r="I340" s="336"/>
      <c r="J340" s="336"/>
      <c r="K340" s="337"/>
      <c r="L340" s="337"/>
      <c r="M340" s="337"/>
      <c r="N340" s="336"/>
      <c r="O340" s="336"/>
      <c r="P340" s="338"/>
      <c r="Q340" s="337"/>
      <c r="R340" s="337"/>
      <c r="Y340" s="389"/>
      <c r="AD340" s="389"/>
    </row>
    <row r="341" spans="1:30">
      <c r="A341" s="303"/>
      <c r="B341" s="335"/>
      <c r="C341" s="336"/>
      <c r="D341" s="337"/>
      <c r="E341" s="337"/>
      <c r="F341" s="337"/>
      <c r="G341" s="337"/>
      <c r="H341" s="337"/>
      <c r="I341" s="336"/>
      <c r="J341" s="336"/>
      <c r="K341" s="337"/>
      <c r="L341" s="337"/>
      <c r="M341" s="337"/>
      <c r="N341" s="336"/>
      <c r="O341" s="336"/>
      <c r="P341" s="338"/>
      <c r="Q341" s="337"/>
      <c r="R341" s="337"/>
      <c r="S341" s="394"/>
      <c r="T341" s="394"/>
      <c r="U341" s="394"/>
      <c r="V341" s="394"/>
      <c r="W341" s="394"/>
      <c r="X341" s="394"/>
      <c r="Y341" s="395"/>
      <c r="Z341" s="394"/>
      <c r="AA341" s="394"/>
      <c r="AB341" s="394"/>
      <c r="AC341" s="394"/>
      <c r="AD341" s="395"/>
    </row>
    <row r="342" spans="1:30">
      <c r="A342" s="303"/>
      <c r="B342" s="335"/>
      <c r="C342" s="336"/>
      <c r="D342" s="337"/>
      <c r="E342" s="337"/>
      <c r="F342" s="337"/>
      <c r="G342" s="337"/>
      <c r="H342" s="337"/>
      <c r="I342" s="336"/>
      <c r="J342" s="336"/>
      <c r="K342" s="337"/>
      <c r="L342" s="337"/>
      <c r="M342" s="337"/>
      <c r="N342" s="336"/>
      <c r="O342" s="336"/>
      <c r="P342" s="338"/>
      <c r="Q342" s="337"/>
      <c r="R342" s="337"/>
      <c r="Y342" s="389"/>
      <c r="AD342" s="389"/>
    </row>
    <row r="343" spans="1:30">
      <c r="A343" s="303"/>
      <c r="B343" s="335"/>
      <c r="C343" s="336"/>
      <c r="D343" s="337"/>
      <c r="E343" s="337"/>
      <c r="F343" s="337"/>
      <c r="G343" s="337"/>
      <c r="H343" s="337"/>
      <c r="I343" s="336"/>
      <c r="J343" s="336"/>
      <c r="K343" s="337"/>
      <c r="L343" s="337"/>
      <c r="M343" s="337"/>
      <c r="N343" s="336"/>
      <c r="O343" s="336"/>
      <c r="P343" s="338"/>
      <c r="Q343" s="337"/>
      <c r="R343" s="337"/>
      <c r="S343" s="394"/>
      <c r="T343" s="394"/>
      <c r="U343" s="394"/>
      <c r="V343" s="394"/>
      <c r="W343" s="394"/>
      <c r="X343" s="394"/>
      <c r="Y343" s="395"/>
      <c r="Z343" s="394"/>
      <c r="AA343" s="394"/>
      <c r="AB343" s="394"/>
      <c r="AC343" s="394"/>
      <c r="AD343" s="395"/>
    </row>
    <row r="344" spans="1:30">
      <c r="A344" s="303"/>
      <c r="B344" s="335"/>
      <c r="C344" s="336"/>
      <c r="D344" s="337"/>
      <c r="E344" s="337"/>
      <c r="F344" s="337"/>
      <c r="G344" s="337"/>
      <c r="H344" s="337"/>
      <c r="I344" s="336"/>
      <c r="J344" s="336"/>
      <c r="K344" s="337"/>
      <c r="L344" s="337"/>
      <c r="M344" s="337"/>
      <c r="N344" s="336"/>
      <c r="O344" s="336"/>
      <c r="P344" s="338"/>
      <c r="Q344" s="337"/>
      <c r="R344" s="337"/>
      <c r="Y344" s="389"/>
      <c r="AD344" s="389"/>
    </row>
    <row r="345" spans="1:30">
      <c r="A345" s="303"/>
      <c r="B345" s="335"/>
      <c r="C345" s="336"/>
      <c r="D345" s="337"/>
      <c r="E345" s="337"/>
      <c r="F345" s="337"/>
      <c r="G345" s="337"/>
      <c r="H345" s="337"/>
      <c r="I345" s="336"/>
      <c r="J345" s="336"/>
      <c r="K345" s="337"/>
      <c r="L345" s="337"/>
      <c r="M345" s="337"/>
      <c r="N345" s="336"/>
      <c r="O345" s="336"/>
      <c r="P345" s="338"/>
      <c r="Q345" s="337"/>
      <c r="R345" s="337"/>
      <c r="S345" s="394"/>
      <c r="T345" s="394"/>
      <c r="U345" s="394"/>
      <c r="V345" s="394"/>
      <c r="W345" s="394"/>
      <c r="X345" s="394"/>
      <c r="Y345" s="395"/>
      <c r="Z345" s="394"/>
      <c r="AA345" s="394"/>
      <c r="AB345" s="394"/>
      <c r="AC345" s="394"/>
      <c r="AD345" s="395"/>
    </row>
    <row r="346" spans="1:30">
      <c r="A346" s="303"/>
      <c r="B346" s="335"/>
      <c r="C346" s="336"/>
      <c r="D346" s="337"/>
      <c r="E346" s="337"/>
      <c r="F346" s="337"/>
      <c r="G346" s="337"/>
      <c r="H346" s="337"/>
      <c r="I346" s="336"/>
      <c r="J346" s="336"/>
      <c r="K346" s="337"/>
      <c r="L346" s="337"/>
      <c r="M346" s="337"/>
      <c r="N346" s="336"/>
      <c r="O346" s="336"/>
      <c r="P346" s="338"/>
      <c r="Q346" s="337"/>
      <c r="R346" s="337"/>
      <c r="Y346" s="389"/>
      <c r="AD346" s="389"/>
    </row>
    <row r="347" spans="1:30">
      <c r="A347" s="303"/>
      <c r="B347" s="335"/>
      <c r="C347" s="336"/>
      <c r="D347" s="337"/>
      <c r="E347" s="337"/>
      <c r="F347" s="337"/>
      <c r="G347" s="337"/>
      <c r="H347" s="337"/>
      <c r="I347" s="336"/>
      <c r="J347" s="336"/>
      <c r="K347" s="337"/>
      <c r="L347" s="337"/>
      <c r="M347" s="337"/>
      <c r="N347" s="336"/>
      <c r="O347" s="336"/>
      <c r="P347" s="338"/>
      <c r="Q347" s="337"/>
      <c r="R347" s="337"/>
      <c r="S347" s="394"/>
      <c r="T347" s="394"/>
      <c r="U347" s="394"/>
      <c r="V347" s="394"/>
      <c r="W347" s="394"/>
      <c r="X347" s="394"/>
      <c r="Y347" s="395"/>
      <c r="Z347" s="394"/>
      <c r="AA347" s="394"/>
      <c r="AB347" s="394"/>
      <c r="AC347" s="394"/>
      <c r="AD347" s="395"/>
    </row>
    <row r="348" spans="1:30">
      <c r="A348" s="303"/>
      <c r="B348" s="335"/>
      <c r="C348" s="336"/>
      <c r="D348" s="337"/>
      <c r="E348" s="337"/>
      <c r="F348" s="337"/>
      <c r="G348" s="337"/>
      <c r="H348" s="337"/>
      <c r="I348" s="336"/>
      <c r="J348" s="336"/>
      <c r="K348" s="337"/>
      <c r="L348" s="337"/>
      <c r="M348" s="337"/>
      <c r="N348" s="336"/>
      <c r="O348" s="336"/>
      <c r="P348" s="338"/>
      <c r="Q348" s="337"/>
      <c r="R348" s="337"/>
      <c r="Y348" s="389"/>
      <c r="AD348" s="389"/>
    </row>
    <row r="349" spans="1:30">
      <c r="A349" s="303"/>
      <c r="B349" s="335"/>
      <c r="C349" s="336"/>
      <c r="D349" s="337"/>
      <c r="E349" s="337"/>
      <c r="F349" s="337"/>
      <c r="G349" s="337"/>
      <c r="H349" s="337"/>
      <c r="I349" s="336"/>
      <c r="J349" s="336"/>
      <c r="K349" s="337"/>
      <c r="L349" s="337"/>
      <c r="M349" s="337"/>
      <c r="N349" s="336"/>
      <c r="O349" s="336"/>
      <c r="P349" s="338"/>
      <c r="Q349" s="337"/>
      <c r="R349" s="337"/>
      <c r="S349" s="394"/>
      <c r="T349" s="394"/>
      <c r="U349" s="394"/>
      <c r="V349" s="394"/>
      <c r="W349" s="394"/>
      <c r="X349" s="394"/>
      <c r="Y349" s="395"/>
      <c r="Z349" s="394"/>
      <c r="AA349" s="394"/>
      <c r="AB349" s="394"/>
      <c r="AC349" s="394"/>
      <c r="AD349" s="395"/>
    </row>
    <row r="350" spans="1:30">
      <c r="A350" s="303"/>
      <c r="B350" s="335"/>
      <c r="C350" s="336"/>
      <c r="D350" s="337"/>
      <c r="E350" s="337"/>
      <c r="F350" s="337"/>
      <c r="G350" s="337"/>
      <c r="H350" s="337"/>
      <c r="I350" s="336"/>
      <c r="J350" s="336"/>
      <c r="K350" s="337"/>
      <c r="L350" s="337"/>
      <c r="M350" s="337"/>
      <c r="N350" s="336"/>
      <c r="O350" s="336"/>
      <c r="P350" s="338"/>
      <c r="Q350" s="337"/>
      <c r="R350" s="337"/>
      <c r="Y350" s="389"/>
      <c r="AD350" s="389"/>
    </row>
    <row r="351" spans="1:30">
      <c r="A351" s="303"/>
      <c r="B351" s="335"/>
      <c r="C351" s="336"/>
      <c r="D351" s="337"/>
      <c r="E351" s="337"/>
      <c r="F351" s="337"/>
      <c r="G351" s="337"/>
      <c r="H351" s="337"/>
      <c r="I351" s="336"/>
      <c r="J351" s="336"/>
      <c r="K351" s="337"/>
      <c r="L351" s="337"/>
      <c r="M351" s="337"/>
      <c r="N351" s="336"/>
      <c r="O351" s="336"/>
      <c r="P351" s="338"/>
      <c r="Q351" s="337"/>
      <c r="R351" s="337"/>
      <c r="S351" s="394"/>
      <c r="T351" s="394"/>
      <c r="U351" s="394"/>
      <c r="V351" s="394"/>
      <c r="W351" s="394"/>
      <c r="X351" s="394"/>
      <c r="Y351" s="395"/>
      <c r="Z351" s="394"/>
      <c r="AA351" s="394"/>
      <c r="AB351" s="394"/>
      <c r="AC351" s="394"/>
      <c r="AD351" s="395"/>
    </row>
    <row r="352" spans="1:30">
      <c r="A352" s="303"/>
      <c r="B352" s="335"/>
      <c r="C352" s="336"/>
      <c r="D352" s="337"/>
      <c r="E352" s="337"/>
      <c r="F352" s="337"/>
      <c r="G352" s="337"/>
      <c r="H352" s="337"/>
      <c r="I352" s="336"/>
      <c r="J352" s="336"/>
      <c r="K352" s="337"/>
      <c r="L352" s="337"/>
      <c r="M352" s="337"/>
      <c r="N352" s="336"/>
      <c r="O352" s="336"/>
      <c r="P352" s="338"/>
      <c r="Q352" s="337"/>
      <c r="R352" s="337"/>
      <c r="Y352" s="389"/>
      <c r="AD352" s="389"/>
    </row>
    <row r="353" spans="1:30">
      <c r="A353" s="303"/>
      <c r="B353" s="335"/>
      <c r="C353" s="336"/>
      <c r="D353" s="337"/>
      <c r="E353" s="337"/>
      <c r="F353" s="337"/>
      <c r="G353" s="337"/>
      <c r="H353" s="337"/>
      <c r="I353" s="336"/>
      <c r="J353" s="336"/>
      <c r="K353" s="337"/>
      <c r="L353" s="337"/>
      <c r="M353" s="337"/>
      <c r="N353" s="336"/>
      <c r="O353" s="336"/>
      <c r="P353" s="338"/>
      <c r="Q353" s="337"/>
      <c r="R353" s="337"/>
      <c r="S353" s="394"/>
      <c r="T353" s="394"/>
      <c r="U353" s="394"/>
      <c r="V353" s="394"/>
      <c r="W353" s="394"/>
      <c r="X353" s="394"/>
      <c r="Y353" s="395"/>
      <c r="Z353" s="394"/>
      <c r="AA353" s="394"/>
      <c r="AB353" s="394"/>
      <c r="AC353" s="394"/>
      <c r="AD353" s="395"/>
    </row>
    <row r="354" spans="1:30">
      <c r="A354" s="303"/>
      <c r="B354" s="335"/>
      <c r="C354" s="336"/>
      <c r="D354" s="337"/>
      <c r="E354" s="337"/>
      <c r="F354" s="337"/>
      <c r="G354" s="337"/>
      <c r="H354" s="337"/>
      <c r="I354" s="336"/>
      <c r="J354" s="336"/>
      <c r="K354" s="337"/>
      <c r="L354" s="337"/>
      <c r="M354" s="337"/>
      <c r="N354" s="336"/>
      <c r="O354" s="336"/>
      <c r="P354" s="338"/>
      <c r="Q354" s="337"/>
      <c r="R354" s="337"/>
      <c r="Y354" s="389"/>
      <c r="AD354" s="389"/>
    </row>
    <row r="355" spans="1:30">
      <c r="A355" s="303"/>
      <c r="B355" s="335"/>
      <c r="C355" s="336"/>
      <c r="D355" s="337"/>
      <c r="E355" s="337"/>
      <c r="F355" s="337"/>
      <c r="G355" s="337"/>
      <c r="H355" s="337"/>
      <c r="I355" s="336"/>
      <c r="J355" s="336"/>
      <c r="K355" s="337"/>
      <c r="L355" s="337"/>
      <c r="M355" s="337"/>
      <c r="N355" s="336"/>
      <c r="O355" s="336"/>
      <c r="P355" s="338"/>
      <c r="Q355" s="337"/>
      <c r="R355" s="337"/>
      <c r="S355" s="394"/>
      <c r="T355" s="394"/>
      <c r="U355" s="394"/>
      <c r="V355" s="394"/>
      <c r="W355" s="394"/>
      <c r="X355" s="394"/>
      <c r="Y355" s="395"/>
      <c r="Z355" s="394"/>
      <c r="AA355" s="394"/>
      <c r="AB355" s="394"/>
      <c r="AC355" s="394"/>
      <c r="AD355" s="395"/>
    </row>
    <row r="356" spans="1:30">
      <c r="A356" s="303"/>
      <c r="B356" s="335"/>
      <c r="C356" s="336"/>
      <c r="D356" s="337"/>
      <c r="E356" s="337"/>
      <c r="F356" s="337"/>
      <c r="G356" s="337"/>
      <c r="H356" s="337"/>
      <c r="I356" s="336"/>
      <c r="J356" s="336"/>
      <c r="K356" s="337"/>
      <c r="L356" s="337"/>
      <c r="M356" s="337"/>
      <c r="N356" s="336"/>
      <c r="O356" s="336"/>
      <c r="P356" s="338"/>
      <c r="Q356" s="337"/>
      <c r="R356" s="337"/>
      <c r="Y356" s="389"/>
      <c r="AD356" s="389"/>
    </row>
    <row r="357" spans="1:30" ht="13.5" thickBot="1">
      <c r="A357" s="303"/>
      <c r="B357" s="335"/>
      <c r="C357" s="336"/>
      <c r="D357" s="337"/>
      <c r="E357" s="337"/>
      <c r="F357" s="337"/>
      <c r="G357" s="337"/>
      <c r="H357" s="337"/>
      <c r="I357" s="336"/>
      <c r="J357" s="336"/>
      <c r="K357" s="337"/>
      <c r="L357" s="337"/>
      <c r="M357" s="337"/>
      <c r="N357" s="336"/>
      <c r="O357" s="336"/>
      <c r="P357" s="338"/>
      <c r="Q357" s="337"/>
      <c r="R357" s="337"/>
      <c r="S357" s="355"/>
      <c r="T357" s="355"/>
      <c r="U357" s="355"/>
      <c r="V357" s="355"/>
      <c r="W357" s="355"/>
      <c r="X357" s="355"/>
      <c r="Y357" s="420"/>
      <c r="Z357" s="355"/>
      <c r="AA357" s="355"/>
      <c r="AB357" s="355"/>
      <c r="AC357" s="355"/>
      <c r="AD357" s="420"/>
    </row>
    <row r="358" spans="1:30">
      <c r="A358" s="317"/>
      <c r="B358" s="298"/>
      <c r="C358" s="327"/>
      <c r="D358" s="328"/>
      <c r="E358" s="328"/>
      <c r="F358" s="328"/>
      <c r="G358" s="328"/>
      <c r="H358" s="328"/>
      <c r="I358" s="327"/>
      <c r="J358" s="327"/>
      <c r="K358" s="328"/>
      <c r="L358" s="328"/>
      <c r="M358" s="328"/>
      <c r="N358" s="327"/>
      <c r="O358" s="327"/>
      <c r="P358" s="329"/>
      <c r="Q358" s="337"/>
      <c r="R358" s="337"/>
      <c r="S358" s="388"/>
      <c r="Y358" s="389"/>
      <c r="AD358" s="389"/>
    </row>
    <row r="359" spans="1:30">
      <c r="A359" s="303"/>
      <c r="B359" s="335"/>
      <c r="C359" s="336"/>
      <c r="D359" s="337"/>
      <c r="E359" s="337"/>
      <c r="F359" s="337"/>
      <c r="G359" s="337"/>
      <c r="H359" s="337"/>
      <c r="I359" s="336"/>
      <c r="J359" s="336"/>
      <c r="K359" s="337"/>
      <c r="L359" s="337"/>
      <c r="M359" s="337"/>
      <c r="N359" s="336"/>
      <c r="O359" s="336"/>
      <c r="P359" s="338"/>
      <c r="Q359" s="337"/>
      <c r="R359" s="337"/>
      <c r="S359" s="394"/>
      <c r="T359" s="394"/>
      <c r="U359" s="394"/>
      <c r="V359" s="394"/>
      <c r="W359" s="394"/>
      <c r="X359" s="394"/>
      <c r="Y359" s="395"/>
      <c r="Z359" s="394"/>
      <c r="AA359" s="394"/>
      <c r="AB359" s="394"/>
      <c r="AC359" s="394"/>
      <c r="AD359" s="395"/>
    </row>
    <row r="360" spans="1:30">
      <c r="A360" s="303"/>
      <c r="B360" s="335"/>
      <c r="C360" s="336"/>
      <c r="D360" s="337"/>
      <c r="E360" s="337"/>
      <c r="F360" s="337"/>
      <c r="G360" s="337"/>
      <c r="H360" s="337"/>
      <c r="I360" s="336"/>
      <c r="J360" s="336"/>
      <c r="K360" s="337"/>
      <c r="L360" s="337"/>
      <c r="M360" s="337"/>
      <c r="N360" s="336"/>
      <c r="O360" s="336"/>
      <c r="P360" s="338"/>
      <c r="Q360" s="337"/>
      <c r="R360" s="337"/>
      <c r="Y360" s="389"/>
      <c r="AD360" s="389"/>
    </row>
    <row r="361" spans="1:30">
      <c r="A361" s="303"/>
      <c r="B361" s="335"/>
      <c r="C361" s="336"/>
      <c r="D361" s="337"/>
      <c r="E361" s="337"/>
      <c r="F361" s="337"/>
      <c r="G361" s="337"/>
      <c r="H361" s="337"/>
      <c r="I361" s="336"/>
      <c r="J361" s="336"/>
      <c r="K361" s="337"/>
      <c r="L361" s="337"/>
      <c r="M361" s="337"/>
      <c r="N361" s="336"/>
      <c r="O361" s="336"/>
      <c r="P361" s="338"/>
      <c r="Q361" s="337"/>
      <c r="R361" s="337"/>
      <c r="S361" s="394"/>
      <c r="T361" s="394"/>
      <c r="U361" s="394"/>
      <c r="V361" s="394"/>
      <c r="W361" s="394"/>
      <c r="X361" s="394"/>
      <c r="Y361" s="395"/>
      <c r="Z361" s="394"/>
      <c r="AA361" s="394"/>
      <c r="AB361" s="394"/>
      <c r="AC361" s="394"/>
      <c r="AD361" s="395"/>
    </row>
    <row r="362" spans="1:30">
      <c r="A362" s="303"/>
      <c r="B362" s="335"/>
      <c r="C362" s="336"/>
      <c r="D362" s="337"/>
      <c r="E362" s="337"/>
      <c r="F362" s="337"/>
      <c r="G362" s="337"/>
      <c r="H362" s="337"/>
      <c r="I362" s="336"/>
      <c r="J362" s="336"/>
      <c r="K362" s="337"/>
      <c r="L362" s="337"/>
      <c r="M362" s="337"/>
      <c r="N362" s="336"/>
      <c r="O362" s="336"/>
      <c r="P362" s="338"/>
      <c r="Q362" s="337"/>
      <c r="R362" s="337"/>
      <c r="Y362" s="389"/>
      <c r="AD362" s="389"/>
    </row>
    <row r="363" spans="1:30">
      <c r="A363" s="303"/>
      <c r="B363" s="335"/>
      <c r="C363" s="336"/>
      <c r="D363" s="337"/>
      <c r="E363" s="337"/>
      <c r="F363" s="337"/>
      <c r="G363" s="337"/>
      <c r="H363" s="337"/>
      <c r="I363" s="336"/>
      <c r="J363" s="336"/>
      <c r="K363" s="337"/>
      <c r="L363" s="337"/>
      <c r="M363" s="337"/>
      <c r="N363" s="336"/>
      <c r="O363" s="336"/>
      <c r="P363" s="338"/>
      <c r="Q363" s="337"/>
      <c r="R363" s="337"/>
      <c r="S363" s="394"/>
      <c r="T363" s="394"/>
      <c r="U363" s="394"/>
      <c r="V363" s="394"/>
      <c r="W363" s="394"/>
      <c r="X363" s="394"/>
      <c r="Y363" s="395"/>
      <c r="Z363" s="394"/>
      <c r="AA363" s="394"/>
      <c r="AB363" s="394"/>
      <c r="AC363" s="394"/>
      <c r="AD363" s="395"/>
    </row>
    <row r="364" spans="1:30">
      <c r="A364" s="303"/>
      <c r="B364" s="335"/>
      <c r="C364" s="336"/>
      <c r="D364" s="337"/>
      <c r="E364" s="337"/>
      <c r="F364" s="337"/>
      <c r="G364" s="337"/>
      <c r="H364" s="337"/>
      <c r="I364" s="336"/>
      <c r="J364" s="336"/>
      <c r="K364" s="337"/>
      <c r="L364" s="337"/>
      <c r="M364" s="337"/>
      <c r="N364" s="336"/>
      <c r="O364" s="336"/>
      <c r="P364" s="338"/>
      <c r="Q364" s="337"/>
      <c r="R364" s="337"/>
      <c r="Y364" s="389"/>
      <c r="AD364" s="389"/>
    </row>
    <row r="365" spans="1:30">
      <c r="A365" s="303"/>
      <c r="B365" s="335"/>
      <c r="C365" s="336"/>
      <c r="D365" s="337"/>
      <c r="E365" s="337"/>
      <c r="F365" s="337"/>
      <c r="G365" s="337"/>
      <c r="H365" s="337"/>
      <c r="I365" s="336"/>
      <c r="J365" s="336"/>
      <c r="K365" s="337"/>
      <c r="L365" s="337"/>
      <c r="M365" s="337"/>
      <c r="N365" s="336"/>
      <c r="O365" s="336"/>
      <c r="P365" s="338"/>
      <c r="Q365" s="337"/>
      <c r="R365" s="337"/>
      <c r="S365" s="394"/>
      <c r="T365" s="394"/>
      <c r="U365" s="394"/>
      <c r="V365" s="394"/>
      <c r="W365" s="394"/>
      <c r="X365" s="394"/>
      <c r="Y365" s="395"/>
      <c r="Z365" s="394"/>
      <c r="AA365" s="394"/>
      <c r="AB365" s="394"/>
      <c r="AC365" s="394"/>
      <c r="AD365" s="395"/>
    </row>
    <row r="366" spans="1:30">
      <c r="A366" s="303"/>
      <c r="B366" s="335"/>
      <c r="C366" s="336"/>
      <c r="D366" s="337"/>
      <c r="E366" s="337"/>
      <c r="F366" s="337"/>
      <c r="G366" s="337"/>
      <c r="H366" s="337"/>
      <c r="I366" s="336"/>
      <c r="J366" s="336"/>
      <c r="K366" s="337"/>
      <c r="L366" s="337"/>
      <c r="M366" s="337"/>
      <c r="N366" s="336"/>
      <c r="O366" s="336"/>
      <c r="P366" s="338"/>
      <c r="Q366" s="337"/>
      <c r="R366" s="337"/>
      <c r="Y366" s="389"/>
      <c r="AD366" s="389"/>
    </row>
    <row r="367" spans="1:30">
      <c r="A367" s="303"/>
      <c r="B367" s="335"/>
      <c r="C367" s="336"/>
      <c r="D367" s="337"/>
      <c r="E367" s="337"/>
      <c r="F367" s="337"/>
      <c r="G367" s="337"/>
      <c r="H367" s="337"/>
      <c r="I367" s="336"/>
      <c r="J367" s="336"/>
      <c r="K367" s="337"/>
      <c r="L367" s="337"/>
      <c r="M367" s="337"/>
      <c r="N367" s="336"/>
      <c r="O367" s="336"/>
      <c r="P367" s="338"/>
      <c r="Q367" s="337"/>
      <c r="R367" s="337"/>
      <c r="S367" s="394"/>
      <c r="T367" s="394"/>
      <c r="U367" s="394"/>
      <c r="V367" s="394"/>
      <c r="W367" s="394"/>
      <c r="X367" s="394"/>
      <c r="Y367" s="395"/>
      <c r="Z367" s="394"/>
      <c r="AA367" s="394"/>
      <c r="AB367" s="394"/>
      <c r="AC367" s="394"/>
      <c r="AD367" s="395"/>
    </row>
    <row r="368" spans="1:30">
      <c r="A368" s="303"/>
      <c r="B368" s="335"/>
      <c r="C368" s="336"/>
      <c r="D368" s="337"/>
      <c r="E368" s="337"/>
      <c r="F368" s="337"/>
      <c r="G368" s="337"/>
      <c r="H368" s="337"/>
      <c r="I368" s="336"/>
      <c r="J368" s="336"/>
      <c r="K368" s="337"/>
      <c r="L368" s="337"/>
      <c r="M368" s="337"/>
      <c r="N368" s="336"/>
      <c r="O368" s="336"/>
      <c r="P368" s="338"/>
      <c r="Q368" s="337"/>
      <c r="R368" s="337"/>
      <c r="Y368" s="389"/>
      <c r="AD368" s="389"/>
    </row>
    <row r="369" spans="1:30">
      <c r="A369" s="303"/>
      <c r="B369" s="335"/>
      <c r="C369" s="336"/>
      <c r="D369" s="337"/>
      <c r="E369" s="337"/>
      <c r="F369" s="337"/>
      <c r="G369" s="337"/>
      <c r="H369" s="337"/>
      <c r="I369" s="336"/>
      <c r="J369" s="336"/>
      <c r="K369" s="337"/>
      <c r="L369" s="337"/>
      <c r="M369" s="337"/>
      <c r="N369" s="336"/>
      <c r="O369" s="336"/>
      <c r="P369" s="338"/>
      <c r="Q369" s="337"/>
      <c r="R369" s="337"/>
      <c r="S369" s="394"/>
      <c r="T369" s="394"/>
      <c r="U369" s="394"/>
      <c r="V369" s="394"/>
      <c r="W369" s="394"/>
      <c r="X369" s="394"/>
      <c r="Y369" s="395"/>
      <c r="Z369" s="394"/>
      <c r="AA369" s="394"/>
      <c r="AB369" s="394"/>
      <c r="AC369" s="394"/>
      <c r="AD369" s="395"/>
    </row>
    <row r="370" spans="1:30">
      <c r="A370" s="303"/>
      <c r="B370" s="335"/>
      <c r="C370" s="336"/>
      <c r="D370" s="337"/>
      <c r="E370" s="337"/>
      <c r="F370" s="337"/>
      <c r="G370" s="337"/>
      <c r="H370" s="337"/>
      <c r="I370" s="336"/>
      <c r="J370" s="336"/>
      <c r="K370" s="337"/>
      <c r="L370" s="337"/>
      <c r="M370" s="337"/>
      <c r="N370" s="336"/>
      <c r="O370" s="336"/>
      <c r="P370" s="338"/>
      <c r="Q370" s="337"/>
      <c r="R370" s="337"/>
      <c r="Y370" s="389"/>
      <c r="AD370" s="389"/>
    </row>
    <row r="371" spans="1:30">
      <c r="A371" s="303"/>
      <c r="B371" s="335"/>
      <c r="C371" s="336"/>
      <c r="D371" s="337"/>
      <c r="E371" s="337"/>
      <c r="F371" s="337"/>
      <c r="G371" s="337"/>
      <c r="H371" s="337"/>
      <c r="I371" s="336"/>
      <c r="J371" s="336"/>
      <c r="K371" s="337"/>
      <c r="L371" s="337"/>
      <c r="M371" s="337"/>
      <c r="N371" s="336"/>
      <c r="O371" s="336"/>
      <c r="P371" s="338"/>
      <c r="Q371" s="337"/>
      <c r="R371" s="337"/>
      <c r="S371" s="394"/>
      <c r="T371" s="394"/>
      <c r="U371" s="394"/>
      <c r="V371" s="394"/>
      <c r="W371" s="394"/>
      <c r="X371" s="394"/>
      <c r="Y371" s="395"/>
      <c r="Z371" s="394"/>
      <c r="AA371" s="394"/>
      <c r="AB371" s="394"/>
      <c r="AC371" s="394"/>
      <c r="AD371" s="395"/>
    </row>
    <row r="372" spans="1:30">
      <c r="A372" s="303"/>
      <c r="B372" s="335"/>
      <c r="C372" s="336"/>
      <c r="D372" s="337"/>
      <c r="E372" s="337"/>
      <c r="F372" s="337"/>
      <c r="G372" s="337"/>
      <c r="H372" s="337"/>
      <c r="I372" s="336"/>
      <c r="J372" s="336"/>
      <c r="K372" s="337"/>
      <c r="L372" s="337"/>
      <c r="M372" s="337"/>
      <c r="N372" s="336"/>
      <c r="O372" s="336"/>
      <c r="P372" s="338"/>
      <c r="Q372" s="337"/>
      <c r="R372" s="337"/>
      <c r="Y372" s="389"/>
      <c r="AD372" s="389"/>
    </row>
    <row r="373" spans="1:30">
      <c r="A373" s="303"/>
      <c r="B373" s="335"/>
      <c r="C373" s="336"/>
      <c r="D373" s="337"/>
      <c r="E373" s="337"/>
      <c r="F373" s="337"/>
      <c r="G373" s="337"/>
      <c r="H373" s="337"/>
      <c r="I373" s="336"/>
      <c r="J373" s="336"/>
      <c r="K373" s="337"/>
      <c r="L373" s="337"/>
      <c r="M373" s="337"/>
      <c r="N373" s="336"/>
      <c r="O373" s="336"/>
      <c r="P373" s="338"/>
      <c r="Q373" s="337"/>
      <c r="R373" s="337"/>
      <c r="S373" s="394"/>
      <c r="T373" s="394"/>
      <c r="U373" s="394"/>
      <c r="V373" s="394"/>
      <c r="W373" s="394"/>
      <c r="X373" s="394"/>
      <c r="Y373" s="395"/>
      <c r="Z373" s="394"/>
      <c r="AA373" s="394"/>
      <c r="AB373" s="394"/>
      <c r="AC373" s="394"/>
      <c r="AD373" s="395"/>
    </row>
    <row r="374" spans="1:30">
      <c r="A374" s="303"/>
      <c r="B374" s="335"/>
      <c r="C374" s="336"/>
      <c r="D374" s="337"/>
      <c r="E374" s="337"/>
      <c r="F374" s="337"/>
      <c r="G374" s="337"/>
      <c r="H374" s="337"/>
      <c r="I374" s="336"/>
      <c r="J374" s="336"/>
      <c r="K374" s="337"/>
      <c r="L374" s="337"/>
      <c r="M374" s="337"/>
      <c r="N374" s="336"/>
      <c r="O374" s="336"/>
      <c r="P374" s="338"/>
      <c r="Q374" s="337"/>
      <c r="R374" s="337"/>
      <c r="Y374" s="389"/>
      <c r="AD374" s="389"/>
    </row>
    <row r="375" spans="1:30">
      <c r="A375" s="303"/>
      <c r="B375" s="335"/>
      <c r="C375" s="336"/>
      <c r="D375" s="337"/>
      <c r="E375" s="337"/>
      <c r="F375" s="337"/>
      <c r="G375" s="337"/>
      <c r="H375" s="337"/>
      <c r="I375" s="336"/>
      <c r="J375" s="336"/>
      <c r="K375" s="337"/>
      <c r="L375" s="337"/>
      <c r="M375" s="337"/>
      <c r="N375" s="336"/>
      <c r="O375" s="336"/>
      <c r="P375" s="338"/>
      <c r="Q375" s="337"/>
      <c r="R375" s="337"/>
      <c r="S375" s="394"/>
      <c r="T375" s="394"/>
      <c r="U375" s="394"/>
      <c r="V375" s="394"/>
      <c r="W375" s="394"/>
      <c r="X375" s="394"/>
      <c r="Y375" s="395"/>
      <c r="Z375" s="394"/>
      <c r="AA375" s="394"/>
      <c r="AB375" s="394"/>
      <c r="AC375" s="394"/>
      <c r="AD375" s="395"/>
    </row>
    <row r="376" spans="1:30">
      <c r="A376" s="303"/>
      <c r="B376" s="335"/>
      <c r="C376" s="336"/>
      <c r="D376" s="337"/>
      <c r="E376" s="337"/>
      <c r="F376" s="337"/>
      <c r="G376" s="337"/>
      <c r="H376" s="337"/>
      <c r="I376" s="336"/>
      <c r="J376" s="336"/>
      <c r="K376" s="337"/>
      <c r="L376" s="337"/>
      <c r="M376" s="337"/>
      <c r="N376" s="336"/>
      <c r="O376" s="336"/>
      <c r="P376" s="338"/>
      <c r="Q376" s="337"/>
      <c r="R376" s="337"/>
      <c r="Y376" s="389"/>
      <c r="AD376" s="389"/>
    </row>
    <row r="377" spans="1:30">
      <c r="A377" s="303"/>
      <c r="B377" s="335"/>
      <c r="C377" s="336"/>
      <c r="D377" s="337"/>
      <c r="E377" s="337"/>
      <c r="F377" s="337"/>
      <c r="G377" s="337"/>
      <c r="H377" s="337"/>
      <c r="I377" s="336"/>
      <c r="J377" s="336"/>
      <c r="K377" s="337"/>
      <c r="L377" s="337"/>
      <c r="M377" s="337"/>
      <c r="N377" s="336"/>
      <c r="O377" s="336"/>
      <c r="P377" s="338"/>
      <c r="Q377" s="337"/>
      <c r="R377" s="337"/>
      <c r="S377" s="394"/>
      <c r="T377" s="394"/>
      <c r="U377" s="394"/>
      <c r="V377" s="394"/>
      <c r="W377" s="394"/>
      <c r="X377" s="394"/>
      <c r="Y377" s="395"/>
      <c r="Z377" s="394"/>
      <c r="AA377" s="394"/>
      <c r="AB377" s="394"/>
      <c r="AC377" s="394"/>
      <c r="AD377" s="395"/>
    </row>
    <row r="378" spans="1:30">
      <c r="A378" s="303"/>
      <c r="B378" s="335"/>
      <c r="C378" s="336"/>
      <c r="D378" s="337"/>
      <c r="E378" s="337"/>
      <c r="F378" s="337"/>
      <c r="G378" s="337"/>
      <c r="H378" s="337"/>
      <c r="I378" s="336"/>
      <c r="J378" s="336"/>
      <c r="K378" s="337"/>
      <c r="L378" s="337"/>
      <c r="M378" s="337"/>
      <c r="N378" s="336"/>
      <c r="O378" s="336"/>
      <c r="P378" s="338"/>
      <c r="Q378" s="337"/>
      <c r="R378" s="337"/>
      <c r="Y378" s="389"/>
      <c r="AD378" s="389"/>
    </row>
    <row r="379" spans="1:30">
      <c r="A379" s="303"/>
      <c r="B379" s="335"/>
      <c r="C379" s="336"/>
      <c r="D379" s="337"/>
      <c r="E379" s="337"/>
      <c r="F379" s="337"/>
      <c r="G379" s="337"/>
      <c r="H379" s="337"/>
      <c r="I379" s="336"/>
      <c r="J379" s="336"/>
      <c r="K379" s="337"/>
      <c r="L379" s="337"/>
      <c r="M379" s="337"/>
      <c r="N379" s="336"/>
      <c r="O379" s="336"/>
      <c r="P379" s="338"/>
      <c r="Q379" s="337"/>
      <c r="R379" s="337"/>
      <c r="S379" s="394"/>
      <c r="T379" s="394"/>
      <c r="U379" s="394"/>
      <c r="V379" s="394"/>
      <c r="W379" s="394"/>
      <c r="X379" s="394"/>
      <c r="Y379" s="395"/>
      <c r="Z379" s="394"/>
      <c r="AA379" s="394"/>
      <c r="AB379" s="394"/>
      <c r="AC379" s="394"/>
      <c r="AD379" s="395"/>
    </row>
    <row r="380" spans="1:30">
      <c r="A380" s="303"/>
      <c r="B380" s="335"/>
      <c r="C380" s="336"/>
      <c r="D380" s="337"/>
      <c r="E380" s="337"/>
      <c r="F380" s="337"/>
      <c r="G380" s="337"/>
      <c r="H380" s="337"/>
      <c r="I380" s="336"/>
      <c r="J380" s="336"/>
      <c r="K380" s="337"/>
      <c r="L380" s="337"/>
      <c r="M380" s="337"/>
      <c r="N380" s="336"/>
      <c r="O380" s="336"/>
      <c r="P380" s="338"/>
      <c r="Q380" s="337"/>
      <c r="R380" s="337"/>
      <c r="Y380" s="389"/>
      <c r="AD380" s="389"/>
    </row>
    <row r="381" spans="1:30">
      <c r="A381" s="303"/>
      <c r="B381" s="335"/>
      <c r="C381" s="336"/>
      <c r="D381" s="337"/>
      <c r="E381" s="337"/>
      <c r="F381" s="337"/>
      <c r="G381" s="337"/>
      <c r="H381" s="337"/>
      <c r="I381" s="336"/>
      <c r="J381" s="336"/>
      <c r="K381" s="337"/>
      <c r="L381" s="337"/>
      <c r="M381" s="337"/>
      <c r="N381" s="336"/>
      <c r="O381" s="336"/>
      <c r="P381" s="338"/>
      <c r="Q381" s="337"/>
      <c r="R381" s="337"/>
      <c r="S381" s="394"/>
      <c r="T381" s="394"/>
      <c r="U381" s="394"/>
      <c r="V381" s="394"/>
      <c r="W381" s="394"/>
      <c r="X381" s="394"/>
      <c r="Y381" s="395"/>
      <c r="Z381" s="394"/>
      <c r="AA381" s="394"/>
      <c r="AB381" s="394"/>
      <c r="AC381" s="394"/>
      <c r="AD381" s="395"/>
    </row>
    <row r="382" spans="1:30">
      <c r="A382" s="303"/>
      <c r="B382" s="335"/>
      <c r="C382" s="336"/>
      <c r="D382" s="337"/>
      <c r="E382" s="337"/>
      <c r="F382" s="337"/>
      <c r="G382" s="337"/>
      <c r="H382" s="337"/>
      <c r="I382" s="336"/>
      <c r="J382" s="336"/>
      <c r="K382" s="337"/>
      <c r="L382" s="337"/>
      <c r="M382" s="337"/>
      <c r="N382" s="336"/>
      <c r="O382" s="336"/>
      <c r="P382" s="338"/>
      <c r="Q382" s="337"/>
      <c r="R382" s="337"/>
      <c r="Y382" s="389"/>
      <c r="AD382" s="389"/>
    </row>
    <row r="383" spans="1:30">
      <c r="A383" s="303"/>
      <c r="B383" s="335"/>
      <c r="C383" s="336"/>
      <c r="D383" s="337"/>
      <c r="E383" s="337"/>
      <c r="F383" s="337"/>
      <c r="G383" s="337"/>
      <c r="H383" s="337"/>
      <c r="I383" s="336"/>
      <c r="J383" s="336"/>
      <c r="K383" s="337"/>
      <c r="L383" s="337"/>
      <c r="M383" s="337"/>
      <c r="N383" s="336"/>
      <c r="O383" s="336"/>
      <c r="P383" s="338"/>
      <c r="Q383" s="337"/>
      <c r="R383" s="337"/>
      <c r="S383" s="394"/>
      <c r="T383" s="394"/>
      <c r="U383" s="394"/>
      <c r="V383" s="394"/>
      <c r="W383" s="394"/>
      <c r="X383" s="394"/>
      <c r="Y383" s="395"/>
      <c r="Z383" s="394"/>
      <c r="AA383" s="394"/>
      <c r="AB383" s="394"/>
      <c r="AC383" s="394"/>
      <c r="AD383" s="395"/>
    </row>
    <row r="384" spans="1:30">
      <c r="A384" s="303"/>
      <c r="B384" s="335"/>
      <c r="C384" s="336"/>
      <c r="D384" s="337"/>
      <c r="E384" s="337"/>
      <c r="F384" s="337"/>
      <c r="G384" s="337"/>
      <c r="H384" s="337"/>
      <c r="I384" s="336"/>
      <c r="J384" s="336"/>
      <c r="K384" s="337"/>
      <c r="L384" s="337"/>
      <c r="M384" s="337"/>
      <c r="N384" s="336"/>
      <c r="O384" s="336"/>
      <c r="P384" s="338"/>
      <c r="Q384" s="337"/>
      <c r="R384" s="337"/>
      <c r="Y384" s="389"/>
      <c r="AD384" s="389"/>
    </row>
    <row r="385" spans="1:30">
      <c r="A385" s="303"/>
      <c r="B385" s="335"/>
      <c r="C385" s="336"/>
      <c r="D385" s="337"/>
      <c r="E385" s="337"/>
      <c r="F385" s="337"/>
      <c r="G385" s="337"/>
      <c r="H385" s="337"/>
      <c r="I385" s="336"/>
      <c r="J385" s="336"/>
      <c r="K385" s="337"/>
      <c r="L385" s="337"/>
      <c r="M385" s="337"/>
      <c r="N385" s="336"/>
      <c r="O385" s="336"/>
      <c r="P385" s="338"/>
      <c r="Q385" s="337"/>
      <c r="R385" s="337"/>
      <c r="S385" s="394"/>
      <c r="T385" s="394"/>
      <c r="U385" s="394"/>
      <c r="V385" s="394"/>
      <c r="W385" s="394"/>
      <c r="X385" s="394"/>
      <c r="Y385" s="395"/>
      <c r="Z385" s="394"/>
      <c r="AA385" s="394"/>
      <c r="AB385" s="394"/>
      <c r="AC385" s="394"/>
      <c r="AD385" s="395"/>
    </row>
    <row r="386" spans="1:30">
      <c r="A386" s="303"/>
      <c r="B386" s="335"/>
      <c r="C386" s="336"/>
      <c r="D386" s="337"/>
      <c r="E386" s="337"/>
      <c r="F386" s="337"/>
      <c r="G386" s="337"/>
      <c r="H386" s="337"/>
      <c r="I386" s="336"/>
      <c r="J386" s="336"/>
      <c r="K386" s="337"/>
      <c r="L386" s="337"/>
      <c r="M386" s="337"/>
      <c r="N386" s="336"/>
      <c r="O386" s="336"/>
      <c r="P386" s="338"/>
      <c r="Q386" s="337"/>
      <c r="R386" s="337"/>
      <c r="Y386" s="389"/>
      <c r="AD386" s="389"/>
    </row>
    <row r="387" spans="1:30">
      <c r="A387" s="303"/>
      <c r="B387" s="335"/>
      <c r="C387" s="336"/>
      <c r="D387" s="337"/>
      <c r="E387" s="337"/>
      <c r="F387" s="337"/>
      <c r="G387" s="337"/>
      <c r="H387" s="337"/>
      <c r="I387" s="336"/>
      <c r="J387" s="336"/>
      <c r="K387" s="337"/>
      <c r="L387" s="337"/>
      <c r="M387" s="337"/>
      <c r="N387" s="336"/>
      <c r="O387" s="336"/>
      <c r="P387" s="338"/>
      <c r="Q387" s="337"/>
      <c r="R387" s="337"/>
      <c r="S387" s="394"/>
      <c r="T387" s="394"/>
      <c r="U387" s="394"/>
      <c r="V387" s="394"/>
      <c r="W387" s="394"/>
      <c r="X387" s="394"/>
      <c r="Y387" s="395"/>
      <c r="Z387" s="394"/>
      <c r="AA387" s="394"/>
      <c r="AB387" s="394"/>
      <c r="AC387" s="394"/>
      <c r="AD387" s="395"/>
    </row>
    <row r="388" spans="1:30">
      <c r="A388" s="303"/>
      <c r="B388" s="335"/>
      <c r="C388" s="336"/>
      <c r="D388" s="337"/>
      <c r="E388" s="337"/>
      <c r="F388" s="337"/>
      <c r="G388" s="337"/>
      <c r="H388" s="337"/>
      <c r="I388" s="336"/>
      <c r="J388" s="336"/>
      <c r="K388" s="337"/>
      <c r="L388" s="337"/>
      <c r="M388" s="337"/>
      <c r="N388" s="336"/>
      <c r="O388" s="336"/>
      <c r="P388" s="338"/>
      <c r="Q388" s="337"/>
      <c r="R388" s="337"/>
      <c r="Y388" s="389"/>
      <c r="AD388" s="389"/>
    </row>
    <row r="389" spans="1:30" ht="13.5" thickBot="1">
      <c r="A389" s="303"/>
      <c r="B389" s="335"/>
      <c r="C389" s="336"/>
      <c r="D389" s="337"/>
      <c r="E389" s="337"/>
      <c r="F389" s="337"/>
      <c r="G389" s="337"/>
      <c r="H389" s="337"/>
      <c r="I389" s="336"/>
      <c r="J389" s="336"/>
      <c r="K389" s="337"/>
      <c r="L389" s="337"/>
      <c r="M389" s="337"/>
      <c r="N389" s="336"/>
      <c r="O389" s="336"/>
      <c r="P389" s="338"/>
      <c r="Q389" s="337"/>
      <c r="R389" s="337"/>
      <c r="S389" s="355"/>
      <c r="T389" s="355"/>
      <c r="U389" s="355"/>
      <c r="V389" s="355"/>
      <c r="W389" s="355"/>
      <c r="X389" s="355"/>
      <c r="Y389" s="420"/>
      <c r="Z389" s="355"/>
      <c r="AA389" s="355"/>
      <c r="AB389" s="355"/>
      <c r="AC389" s="355"/>
      <c r="AD389" s="420"/>
    </row>
    <row r="390" spans="1:30">
      <c r="A390" s="317"/>
      <c r="B390" s="298"/>
      <c r="C390" s="327"/>
      <c r="D390" s="328"/>
      <c r="E390" s="328"/>
      <c r="F390" s="328"/>
      <c r="G390" s="328"/>
      <c r="H390" s="328"/>
      <c r="I390" s="327"/>
      <c r="J390" s="327"/>
      <c r="K390" s="328"/>
      <c r="L390" s="328"/>
      <c r="M390" s="328"/>
      <c r="N390" s="327"/>
      <c r="O390" s="327"/>
      <c r="P390" s="329"/>
      <c r="Q390" s="337"/>
      <c r="R390" s="337"/>
      <c r="S390" s="388"/>
      <c r="Y390" s="389"/>
      <c r="AD390" s="389"/>
    </row>
    <row r="391" spans="1:30">
      <c r="A391" s="303"/>
      <c r="B391" s="335"/>
      <c r="C391" s="336"/>
      <c r="D391" s="337"/>
      <c r="E391" s="337"/>
      <c r="F391" s="337"/>
      <c r="G391" s="337"/>
      <c r="H391" s="337"/>
      <c r="I391" s="336"/>
      <c r="J391" s="336"/>
      <c r="K391" s="337"/>
      <c r="L391" s="337"/>
      <c r="M391" s="337"/>
      <c r="N391" s="336"/>
      <c r="O391" s="336"/>
      <c r="P391" s="338"/>
      <c r="Q391" s="337"/>
      <c r="R391" s="337"/>
      <c r="S391" s="394"/>
      <c r="T391" s="394"/>
      <c r="U391" s="394"/>
      <c r="V391" s="394"/>
      <c r="W391" s="394"/>
      <c r="X391" s="394"/>
      <c r="Y391" s="395"/>
      <c r="Z391" s="394"/>
      <c r="AA391" s="394"/>
      <c r="AB391" s="394"/>
      <c r="AC391" s="394"/>
      <c r="AD391" s="395"/>
    </row>
    <row r="392" spans="1:30">
      <c r="A392" s="303"/>
      <c r="B392" s="335"/>
      <c r="C392" s="336"/>
      <c r="D392" s="337"/>
      <c r="E392" s="337"/>
      <c r="F392" s="337"/>
      <c r="G392" s="337"/>
      <c r="H392" s="337"/>
      <c r="I392" s="336"/>
      <c r="J392" s="336"/>
      <c r="K392" s="337"/>
      <c r="L392" s="337"/>
      <c r="M392" s="337"/>
      <c r="N392" s="336"/>
      <c r="O392" s="336"/>
      <c r="P392" s="338"/>
      <c r="Q392" s="337"/>
      <c r="R392" s="337"/>
      <c r="Y392" s="389"/>
      <c r="AD392" s="389"/>
    </row>
    <row r="393" spans="1:30">
      <c r="A393" s="303"/>
      <c r="B393" s="335"/>
      <c r="C393" s="336"/>
      <c r="D393" s="337"/>
      <c r="E393" s="337"/>
      <c r="F393" s="337"/>
      <c r="G393" s="337"/>
      <c r="H393" s="337"/>
      <c r="I393" s="336"/>
      <c r="J393" s="336"/>
      <c r="K393" s="337"/>
      <c r="L393" s="337"/>
      <c r="M393" s="337"/>
      <c r="N393" s="336"/>
      <c r="O393" s="336"/>
      <c r="P393" s="338"/>
      <c r="Q393" s="337"/>
      <c r="R393" s="337"/>
      <c r="S393" s="394"/>
      <c r="T393" s="394"/>
      <c r="U393" s="394"/>
      <c r="V393" s="394"/>
      <c r="W393" s="394"/>
      <c r="X393" s="394"/>
      <c r="Y393" s="395"/>
      <c r="Z393" s="394"/>
      <c r="AA393" s="394"/>
      <c r="AB393" s="394"/>
      <c r="AC393" s="394"/>
      <c r="AD393" s="395"/>
    </row>
    <row r="394" spans="1:30">
      <c r="A394" s="303"/>
      <c r="B394" s="335"/>
      <c r="C394" s="336"/>
      <c r="D394" s="337"/>
      <c r="E394" s="337"/>
      <c r="F394" s="337"/>
      <c r="G394" s="337"/>
      <c r="H394" s="337"/>
      <c r="I394" s="336"/>
      <c r="J394" s="336"/>
      <c r="K394" s="337"/>
      <c r="L394" s="337"/>
      <c r="M394" s="337"/>
      <c r="N394" s="336"/>
      <c r="O394" s="336"/>
      <c r="P394" s="338"/>
      <c r="Q394" s="337"/>
      <c r="R394" s="337"/>
      <c r="Y394" s="389"/>
      <c r="AD394" s="389"/>
    </row>
    <row r="395" spans="1:30">
      <c r="A395" s="303"/>
      <c r="B395" s="335"/>
      <c r="C395" s="336"/>
      <c r="D395" s="337"/>
      <c r="E395" s="337"/>
      <c r="F395" s="337"/>
      <c r="G395" s="337"/>
      <c r="H395" s="337"/>
      <c r="I395" s="336"/>
      <c r="J395" s="336"/>
      <c r="K395" s="337"/>
      <c r="L395" s="337"/>
      <c r="M395" s="337"/>
      <c r="N395" s="336"/>
      <c r="O395" s="336"/>
      <c r="P395" s="338"/>
      <c r="Q395" s="337"/>
      <c r="R395" s="337"/>
      <c r="S395" s="394"/>
      <c r="T395" s="394"/>
      <c r="U395" s="394"/>
      <c r="V395" s="394"/>
      <c r="W395" s="394"/>
      <c r="X395" s="394"/>
      <c r="Y395" s="395"/>
      <c r="Z395" s="394"/>
      <c r="AA395" s="394"/>
      <c r="AB395" s="394"/>
      <c r="AC395" s="394"/>
      <c r="AD395" s="395"/>
    </row>
    <row r="396" spans="1:30">
      <c r="A396" s="303"/>
      <c r="B396" s="335"/>
      <c r="C396" s="336"/>
      <c r="D396" s="337"/>
      <c r="E396" s="337"/>
      <c r="F396" s="337"/>
      <c r="G396" s="337"/>
      <c r="H396" s="337"/>
      <c r="I396" s="336"/>
      <c r="J396" s="336"/>
      <c r="K396" s="337"/>
      <c r="L396" s="337"/>
      <c r="M396" s="337"/>
      <c r="N396" s="336"/>
      <c r="O396" s="336"/>
      <c r="P396" s="338"/>
      <c r="Q396" s="337"/>
      <c r="R396" s="337"/>
      <c r="Y396" s="389"/>
      <c r="AD396" s="389"/>
    </row>
    <row r="397" spans="1:30">
      <c r="A397" s="303"/>
      <c r="B397" s="335"/>
      <c r="C397" s="336"/>
      <c r="D397" s="337"/>
      <c r="E397" s="337"/>
      <c r="F397" s="337"/>
      <c r="G397" s="337"/>
      <c r="H397" s="337"/>
      <c r="I397" s="336"/>
      <c r="J397" s="336"/>
      <c r="K397" s="337"/>
      <c r="L397" s="337"/>
      <c r="M397" s="337"/>
      <c r="N397" s="336"/>
      <c r="O397" s="336"/>
      <c r="P397" s="338"/>
      <c r="Q397" s="337"/>
      <c r="R397" s="337"/>
      <c r="S397" s="394"/>
      <c r="T397" s="394"/>
      <c r="U397" s="394"/>
      <c r="V397" s="394"/>
      <c r="W397" s="394"/>
      <c r="X397" s="394"/>
      <c r="Y397" s="395"/>
      <c r="Z397" s="394"/>
      <c r="AA397" s="394"/>
      <c r="AB397" s="394"/>
      <c r="AC397" s="394"/>
      <c r="AD397" s="395"/>
    </row>
    <row r="398" spans="1:30">
      <c r="A398" s="303"/>
      <c r="B398" s="335"/>
      <c r="C398" s="336"/>
      <c r="D398" s="337"/>
      <c r="E398" s="337"/>
      <c r="F398" s="337"/>
      <c r="G398" s="337"/>
      <c r="H398" s="337"/>
      <c r="I398" s="336"/>
      <c r="J398" s="336"/>
      <c r="K398" s="337"/>
      <c r="L398" s="337"/>
      <c r="M398" s="337"/>
      <c r="N398" s="336"/>
      <c r="O398" s="336"/>
      <c r="P398" s="338"/>
      <c r="Q398" s="337"/>
      <c r="R398" s="337"/>
      <c r="Y398" s="389"/>
      <c r="AD398" s="389"/>
    </row>
    <row r="399" spans="1:30">
      <c r="A399" s="303"/>
      <c r="B399" s="335"/>
      <c r="C399" s="336"/>
      <c r="D399" s="337"/>
      <c r="E399" s="337"/>
      <c r="F399" s="337"/>
      <c r="G399" s="337"/>
      <c r="H399" s="337"/>
      <c r="I399" s="336"/>
      <c r="J399" s="336"/>
      <c r="K399" s="337"/>
      <c r="L399" s="337"/>
      <c r="M399" s="337"/>
      <c r="N399" s="336"/>
      <c r="O399" s="336"/>
      <c r="P399" s="338"/>
      <c r="Q399" s="337"/>
      <c r="R399" s="337"/>
      <c r="S399" s="394"/>
      <c r="T399" s="394"/>
      <c r="U399" s="394"/>
      <c r="V399" s="394"/>
      <c r="W399" s="394"/>
      <c r="X399" s="394"/>
      <c r="Y399" s="395"/>
      <c r="Z399" s="394"/>
      <c r="AA399" s="394"/>
      <c r="AB399" s="394"/>
      <c r="AC399" s="394"/>
      <c r="AD399" s="395"/>
    </row>
    <row r="400" spans="1:30">
      <c r="A400" s="303"/>
      <c r="B400" s="335"/>
      <c r="C400" s="336"/>
      <c r="D400" s="337"/>
      <c r="E400" s="337"/>
      <c r="F400" s="337"/>
      <c r="G400" s="337"/>
      <c r="H400" s="337"/>
      <c r="I400" s="336"/>
      <c r="J400" s="336"/>
      <c r="K400" s="337"/>
      <c r="L400" s="337"/>
      <c r="M400" s="337"/>
      <c r="N400" s="336"/>
      <c r="O400" s="336"/>
      <c r="P400" s="338"/>
      <c r="Q400" s="337"/>
      <c r="R400" s="337"/>
      <c r="Y400" s="389"/>
      <c r="AD400" s="389"/>
    </row>
    <row r="401" spans="1:30">
      <c r="A401" s="303"/>
      <c r="B401" s="335"/>
      <c r="C401" s="336"/>
      <c r="D401" s="337"/>
      <c r="E401" s="337"/>
      <c r="F401" s="337"/>
      <c r="G401" s="337"/>
      <c r="H401" s="337"/>
      <c r="I401" s="336"/>
      <c r="J401" s="336"/>
      <c r="K401" s="337"/>
      <c r="L401" s="337"/>
      <c r="M401" s="337"/>
      <c r="N401" s="336"/>
      <c r="O401" s="336"/>
      <c r="P401" s="338"/>
      <c r="Q401" s="337"/>
      <c r="R401" s="337"/>
      <c r="S401" s="394"/>
      <c r="T401" s="394"/>
      <c r="U401" s="394"/>
      <c r="V401" s="394"/>
      <c r="W401" s="394"/>
      <c r="X401" s="394"/>
      <c r="Y401" s="395"/>
      <c r="Z401" s="394"/>
      <c r="AA401" s="394"/>
      <c r="AB401" s="394"/>
      <c r="AC401" s="394"/>
      <c r="AD401" s="395"/>
    </row>
    <row r="402" spans="1:30">
      <c r="A402" s="303"/>
      <c r="B402" s="335"/>
      <c r="C402" s="336"/>
      <c r="D402" s="337"/>
      <c r="E402" s="337"/>
      <c r="F402" s="337"/>
      <c r="G402" s="337"/>
      <c r="H402" s="337"/>
      <c r="I402" s="336"/>
      <c r="J402" s="336"/>
      <c r="K402" s="337"/>
      <c r="L402" s="337"/>
      <c r="M402" s="337"/>
      <c r="N402" s="336"/>
      <c r="O402" s="336"/>
      <c r="P402" s="338"/>
      <c r="Q402" s="337"/>
      <c r="R402" s="337"/>
      <c r="Y402" s="389"/>
      <c r="AD402" s="389"/>
    </row>
    <row r="403" spans="1:30">
      <c r="A403" s="303"/>
      <c r="B403" s="335"/>
      <c r="C403" s="336"/>
      <c r="D403" s="337"/>
      <c r="E403" s="337"/>
      <c r="F403" s="337"/>
      <c r="G403" s="337"/>
      <c r="H403" s="337"/>
      <c r="I403" s="336"/>
      <c r="J403" s="336"/>
      <c r="K403" s="337"/>
      <c r="L403" s="337"/>
      <c r="M403" s="337"/>
      <c r="N403" s="336"/>
      <c r="O403" s="336"/>
      <c r="P403" s="338"/>
      <c r="Q403" s="337"/>
      <c r="R403" s="337"/>
      <c r="S403" s="394"/>
      <c r="T403" s="394"/>
      <c r="U403" s="394"/>
      <c r="V403" s="394"/>
      <c r="W403" s="394"/>
      <c r="X403" s="394"/>
      <c r="Y403" s="395"/>
      <c r="Z403" s="394"/>
      <c r="AA403" s="394"/>
      <c r="AB403" s="394"/>
      <c r="AC403" s="394"/>
      <c r="AD403" s="395"/>
    </row>
    <row r="404" spans="1:30">
      <c r="A404" s="303"/>
      <c r="B404" s="335"/>
      <c r="C404" s="336"/>
      <c r="D404" s="337"/>
      <c r="E404" s="337"/>
      <c r="F404" s="337"/>
      <c r="G404" s="337"/>
      <c r="H404" s="337"/>
      <c r="I404" s="336"/>
      <c r="J404" s="336"/>
      <c r="K404" s="337"/>
      <c r="L404" s="337"/>
      <c r="M404" s="337"/>
      <c r="N404" s="336"/>
      <c r="O404" s="336"/>
      <c r="P404" s="338"/>
      <c r="Q404" s="337"/>
      <c r="R404" s="337"/>
      <c r="Y404" s="389"/>
      <c r="AD404" s="389"/>
    </row>
    <row r="405" spans="1:30">
      <c r="A405" s="303"/>
      <c r="B405" s="335"/>
      <c r="C405" s="336"/>
      <c r="D405" s="337"/>
      <c r="E405" s="337"/>
      <c r="F405" s="337"/>
      <c r="G405" s="337"/>
      <c r="H405" s="337"/>
      <c r="I405" s="336"/>
      <c r="J405" s="336"/>
      <c r="K405" s="337"/>
      <c r="L405" s="337"/>
      <c r="M405" s="337"/>
      <c r="N405" s="336"/>
      <c r="O405" s="336"/>
      <c r="P405" s="338"/>
      <c r="Q405" s="337"/>
      <c r="R405" s="337"/>
      <c r="S405" s="394"/>
      <c r="T405" s="394"/>
      <c r="U405" s="394"/>
      <c r="V405" s="394"/>
      <c r="W405" s="394"/>
      <c r="X405" s="394"/>
      <c r="Y405" s="395"/>
      <c r="Z405" s="394"/>
      <c r="AA405" s="394"/>
      <c r="AB405" s="394"/>
      <c r="AC405" s="394"/>
      <c r="AD405" s="395"/>
    </row>
    <row r="406" spans="1:30">
      <c r="A406" s="303"/>
      <c r="B406" s="335"/>
      <c r="C406" s="336"/>
      <c r="D406" s="337"/>
      <c r="E406" s="337"/>
      <c r="F406" s="337"/>
      <c r="G406" s="337"/>
      <c r="H406" s="337"/>
      <c r="I406" s="336"/>
      <c r="J406" s="336"/>
      <c r="K406" s="337"/>
      <c r="L406" s="337"/>
      <c r="M406" s="337"/>
      <c r="N406" s="336"/>
      <c r="O406" s="336"/>
      <c r="P406" s="338"/>
      <c r="Q406" s="337"/>
      <c r="R406" s="337"/>
      <c r="Y406" s="389"/>
      <c r="AD406" s="389"/>
    </row>
    <row r="407" spans="1:30">
      <c r="A407" s="303"/>
      <c r="B407" s="335"/>
      <c r="C407" s="336"/>
      <c r="D407" s="337"/>
      <c r="E407" s="337"/>
      <c r="F407" s="337"/>
      <c r="G407" s="337"/>
      <c r="H407" s="337"/>
      <c r="I407" s="336"/>
      <c r="J407" s="336"/>
      <c r="K407" s="337"/>
      <c r="L407" s="337"/>
      <c r="M407" s="337"/>
      <c r="N407" s="336"/>
      <c r="O407" s="336"/>
      <c r="P407" s="338"/>
      <c r="Q407" s="337"/>
      <c r="R407" s="337"/>
      <c r="S407" s="394"/>
      <c r="T407" s="394"/>
      <c r="U407" s="394"/>
      <c r="V407" s="394"/>
      <c r="W407" s="394"/>
      <c r="X407" s="394"/>
      <c r="Y407" s="395"/>
      <c r="Z407" s="394"/>
      <c r="AA407" s="394"/>
      <c r="AB407" s="394"/>
      <c r="AC407" s="394"/>
      <c r="AD407" s="395"/>
    </row>
    <row r="408" spans="1:30">
      <c r="A408" s="303"/>
      <c r="B408" s="335"/>
      <c r="C408" s="336"/>
      <c r="D408" s="337"/>
      <c r="E408" s="337"/>
      <c r="F408" s="337"/>
      <c r="G408" s="337"/>
      <c r="H408" s="337"/>
      <c r="I408" s="336"/>
      <c r="J408" s="336"/>
      <c r="K408" s="337"/>
      <c r="L408" s="337"/>
      <c r="M408" s="337"/>
      <c r="N408" s="336"/>
      <c r="O408" s="336"/>
      <c r="P408" s="338"/>
      <c r="Q408" s="337"/>
      <c r="R408" s="337"/>
      <c r="Y408" s="389"/>
      <c r="AD408" s="389"/>
    </row>
    <row r="409" spans="1:30">
      <c r="A409" s="303"/>
      <c r="B409" s="335"/>
      <c r="C409" s="336"/>
      <c r="D409" s="337"/>
      <c r="E409" s="337"/>
      <c r="F409" s="337"/>
      <c r="G409" s="337"/>
      <c r="H409" s="337"/>
      <c r="I409" s="336"/>
      <c r="J409" s="336"/>
      <c r="K409" s="337"/>
      <c r="L409" s="337"/>
      <c r="M409" s="337"/>
      <c r="N409" s="336"/>
      <c r="O409" s="336"/>
      <c r="P409" s="338"/>
      <c r="Q409" s="337"/>
      <c r="R409" s="337"/>
      <c r="S409" s="394"/>
      <c r="T409" s="394"/>
      <c r="U409" s="394"/>
      <c r="V409" s="394"/>
      <c r="W409" s="394"/>
      <c r="X409" s="394"/>
      <c r="Y409" s="395"/>
      <c r="Z409" s="394"/>
      <c r="AA409" s="394"/>
      <c r="AB409" s="394"/>
      <c r="AC409" s="394"/>
      <c r="AD409" s="395"/>
    </row>
    <row r="410" spans="1:30">
      <c r="A410" s="303"/>
      <c r="B410" s="335"/>
      <c r="C410" s="336"/>
      <c r="D410" s="337"/>
      <c r="E410" s="337"/>
      <c r="F410" s="337"/>
      <c r="G410" s="337"/>
      <c r="H410" s="337"/>
      <c r="I410" s="336"/>
      <c r="J410" s="336"/>
      <c r="K410" s="337"/>
      <c r="L410" s="337"/>
      <c r="M410" s="337"/>
      <c r="N410" s="336"/>
      <c r="O410" s="336"/>
      <c r="P410" s="338"/>
      <c r="Q410" s="337"/>
      <c r="R410" s="337"/>
      <c r="Y410" s="389"/>
      <c r="AD410" s="389"/>
    </row>
    <row r="411" spans="1:30">
      <c r="A411" s="303"/>
      <c r="B411" s="335"/>
      <c r="C411" s="336"/>
      <c r="D411" s="337"/>
      <c r="E411" s="337"/>
      <c r="F411" s="337"/>
      <c r="G411" s="337"/>
      <c r="H411" s="337"/>
      <c r="I411" s="336"/>
      <c r="J411" s="336"/>
      <c r="K411" s="337"/>
      <c r="L411" s="337"/>
      <c r="M411" s="337"/>
      <c r="N411" s="336"/>
      <c r="O411" s="336"/>
      <c r="P411" s="338"/>
      <c r="Q411" s="337"/>
      <c r="R411" s="337"/>
      <c r="S411" s="394"/>
      <c r="T411" s="394"/>
      <c r="U411" s="394"/>
      <c r="V411" s="394"/>
      <c r="W411" s="394"/>
      <c r="X411" s="394"/>
      <c r="Y411" s="395"/>
      <c r="Z411" s="394"/>
      <c r="AA411" s="394"/>
      <c r="AB411" s="394"/>
      <c r="AC411" s="394"/>
      <c r="AD411" s="395"/>
    </row>
    <row r="412" spans="1:30">
      <c r="A412" s="303"/>
      <c r="B412" s="335"/>
      <c r="C412" s="336"/>
      <c r="D412" s="337"/>
      <c r="E412" s="337"/>
      <c r="F412" s="337"/>
      <c r="G412" s="337"/>
      <c r="H412" s="337"/>
      <c r="I412" s="336"/>
      <c r="J412" s="336"/>
      <c r="K412" s="337"/>
      <c r="L412" s="337"/>
      <c r="M412" s="337"/>
      <c r="N412" s="336"/>
      <c r="O412" s="336"/>
      <c r="P412" s="338"/>
      <c r="Q412" s="337"/>
      <c r="R412" s="337"/>
      <c r="Y412" s="389"/>
      <c r="AD412" s="389"/>
    </row>
    <row r="413" spans="1:30">
      <c r="A413" s="303"/>
      <c r="B413" s="335"/>
      <c r="C413" s="336"/>
      <c r="D413" s="337"/>
      <c r="E413" s="337"/>
      <c r="F413" s="337"/>
      <c r="G413" s="337"/>
      <c r="H413" s="337"/>
      <c r="I413" s="336"/>
      <c r="J413" s="336"/>
      <c r="K413" s="337"/>
      <c r="L413" s="337"/>
      <c r="M413" s="337"/>
      <c r="N413" s="336"/>
      <c r="O413" s="336"/>
      <c r="P413" s="338"/>
      <c r="Q413" s="337"/>
      <c r="R413" s="337"/>
      <c r="S413" s="394"/>
      <c r="T413" s="394"/>
      <c r="U413" s="394"/>
      <c r="V413" s="394"/>
      <c r="W413" s="394"/>
      <c r="X413" s="394"/>
      <c r="Y413" s="395"/>
      <c r="Z413" s="394"/>
      <c r="AA413" s="394"/>
      <c r="AB413" s="394"/>
      <c r="AC413" s="394"/>
      <c r="AD413" s="395"/>
    </row>
    <row r="414" spans="1:30">
      <c r="A414" s="303"/>
      <c r="B414" s="335"/>
      <c r="C414" s="336"/>
      <c r="D414" s="337"/>
      <c r="E414" s="337"/>
      <c r="F414" s="337"/>
      <c r="G414" s="337"/>
      <c r="H414" s="337"/>
      <c r="I414" s="336"/>
      <c r="J414" s="336"/>
      <c r="K414" s="337"/>
      <c r="L414" s="337"/>
      <c r="M414" s="337"/>
      <c r="N414" s="336"/>
      <c r="O414" s="336"/>
      <c r="P414" s="338"/>
      <c r="Q414" s="337"/>
      <c r="R414" s="337"/>
      <c r="Y414" s="389"/>
      <c r="AD414" s="389"/>
    </row>
    <row r="415" spans="1:30">
      <c r="A415" s="303"/>
      <c r="B415" s="335"/>
      <c r="C415" s="336"/>
      <c r="D415" s="337"/>
      <c r="E415" s="337"/>
      <c r="F415" s="337"/>
      <c r="G415" s="337"/>
      <c r="H415" s="337"/>
      <c r="I415" s="336"/>
      <c r="J415" s="336"/>
      <c r="K415" s="337"/>
      <c r="L415" s="337"/>
      <c r="M415" s="337"/>
      <c r="N415" s="336"/>
      <c r="O415" s="336"/>
      <c r="P415" s="338"/>
      <c r="Q415" s="337"/>
      <c r="R415" s="337"/>
      <c r="S415" s="394"/>
      <c r="T415" s="394"/>
      <c r="U415" s="394"/>
      <c r="V415" s="394"/>
      <c r="W415" s="394"/>
      <c r="X415" s="394"/>
      <c r="Y415" s="395"/>
      <c r="Z415" s="394"/>
      <c r="AA415" s="394"/>
      <c r="AB415" s="394"/>
      <c r="AC415" s="394"/>
      <c r="AD415" s="395"/>
    </row>
    <row r="416" spans="1:30">
      <c r="A416" s="303"/>
      <c r="B416" s="335"/>
      <c r="C416" s="336"/>
      <c r="D416" s="337"/>
      <c r="E416" s="337"/>
      <c r="F416" s="337"/>
      <c r="G416" s="337"/>
      <c r="H416" s="337"/>
      <c r="I416" s="336"/>
      <c r="J416" s="336"/>
      <c r="K416" s="337"/>
      <c r="L416" s="337"/>
      <c r="M416" s="337"/>
      <c r="N416" s="336"/>
      <c r="O416" s="336"/>
      <c r="P416" s="338"/>
      <c r="Q416" s="337"/>
      <c r="R416" s="337"/>
      <c r="Y416" s="389"/>
      <c r="AD416" s="389"/>
    </row>
    <row r="417" spans="1:31">
      <c r="A417" s="303"/>
      <c r="B417" s="335"/>
      <c r="C417" s="336"/>
      <c r="D417" s="337"/>
      <c r="E417" s="337"/>
      <c r="F417" s="337"/>
      <c r="G417" s="337"/>
      <c r="H417" s="337"/>
      <c r="I417" s="336"/>
      <c r="J417" s="336"/>
      <c r="K417" s="337"/>
      <c r="L417" s="337"/>
      <c r="M417" s="337"/>
      <c r="N417" s="336"/>
      <c r="O417" s="336"/>
      <c r="P417" s="338"/>
      <c r="Q417" s="337"/>
      <c r="R417" s="337"/>
      <c r="S417" s="394"/>
      <c r="T417" s="394"/>
      <c r="U417" s="394"/>
      <c r="V417" s="394"/>
      <c r="W417" s="394"/>
      <c r="X417" s="394"/>
      <c r="Y417" s="395"/>
      <c r="Z417" s="394"/>
      <c r="AA417" s="394"/>
      <c r="AB417" s="394"/>
      <c r="AC417" s="394"/>
      <c r="AD417" s="395"/>
    </row>
    <row r="418" spans="1:31">
      <c r="A418" s="303"/>
      <c r="B418" s="335"/>
      <c r="C418" s="336"/>
      <c r="D418" s="337"/>
      <c r="E418" s="337"/>
      <c r="F418" s="337"/>
      <c r="G418" s="337"/>
      <c r="H418" s="337"/>
      <c r="I418" s="336"/>
      <c r="J418" s="336"/>
      <c r="K418" s="337"/>
      <c r="L418" s="337"/>
      <c r="M418" s="337"/>
      <c r="N418" s="336"/>
      <c r="O418" s="336"/>
      <c r="P418" s="338"/>
      <c r="Q418" s="337"/>
      <c r="R418" s="337"/>
      <c r="Y418" s="389"/>
      <c r="AD418" s="389"/>
    </row>
    <row r="419" spans="1:31">
      <c r="A419" s="303"/>
      <c r="B419" s="335"/>
      <c r="C419" s="336"/>
      <c r="D419" s="337"/>
      <c r="E419" s="337"/>
      <c r="F419" s="337"/>
      <c r="G419" s="337"/>
      <c r="H419" s="337"/>
      <c r="I419" s="336"/>
      <c r="J419" s="336"/>
      <c r="K419" s="337"/>
      <c r="L419" s="337"/>
      <c r="M419" s="337"/>
      <c r="N419" s="336"/>
      <c r="O419" s="336"/>
      <c r="P419" s="338"/>
      <c r="Q419" s="337"/>
      <c r="R419" s="337"/>
      <c r="S419" s="394"/>
      <c r="T419" s="394"/>
      <c r="U419" s="394"/>
      <c r="V419" s="394"/>
      <c r="W419" s="394"/>
      <c r="X419" s="394"/>
      <c r="Y419" s="395"/>
      <c r="Z419" s="394"/>
      <c r="AA419" s="394"/>
      <c r="AB419" s="394"/>
      <c r="AC419" s="394"/>
      <c r="AD419" s="395"/>
    </row>
    <row r="420" spans="1:31">
      <c r="A420" s="303"/>
      <c r="B420" s="335"/>
      <c r="C420" s="336"/>
      <c r="D420" s="337"/>
      <c r="E420" s="337"/>
      <c r="F420" s="337"/>
      <c r="G420" s="337"/>
      <c r="H420" s="337"/>
      <c r="I420" s="336"/>
      <c r="J420" s="336"/>
      <c r="K420" s="337"/>
      <c r="L420" s="337"/>
      <c r="M420" s="337"/>
      <c r="N420" s="336"/>
      <c r="O420" s="336"/>
      <c r="P420" s="338"/>
      <c r="Q420" s="337"/>
      <c r="R420" s="337"/>
      <c r="Y420" s="389"/>
      <c r="AD420" s="389"/>
    </row>
    <row r="421" spans="1:31" ht="13.5" thickBot="1">
      <c r="A421" s="303"/>
      <c r="B421" s="335"/>
      <c r="C421" s="336"/>
      <c r="D421" s="337"/>
      <c r="E421" s="337"/>
      <c r="F421" s="337"/>
      <c r="G421" s="337"/>
      <c r="H421" s="337"/>
      <c r="I421" s="336"/>
      <c r="J421" s="336"/>
      <c r="K421" s="337"/>
      <c r="L421" s="337"/>
      <c r="M421" s="337"/>
      <c r="N421" s="336"/>
      <c r="O421" s="336"/>
      <c r="P421" s="338"/>
      <c r="Q421" s="337"/>
      <c r="R421" s="337"/>
      <c r="S421" s="355"/>
      <c r="T421" s="355"/>
      <c r="U421" s="355"/>
      <c r="V421" s="355"/>
      <c r="W421" s="355"/>
      <c r="X421" s="355"/>
      <c r="Y421" s="420"/>
      <c r="Z421" s="355"/>
      <c r="AA421" s="355"/>
      <c r="AB421" s="355"/>
      <c r="AC421" s="355"/>
      <c r="AD421" s="420"/>
    </row>
    <row r="422" spans="1:31">
      <c r="A422" s="317"/>
      <c r="B422" s="298"/>
      <c r="C422" s="327"/>
      <c r="D422" s="328"/>
      <c r="E422" s="328"/>
      <c r="F422" s="328"/>
      <c r="G422" s="328"/>
      <c r="H422" s="328"/>
      <c r="I422" s="327"/>
      <c r="J422" s="327"/>
      <c r="K422" s="328"/>
      <c r="L422" s="328"/>
      <c r="M422" s="328"/>
      <c r="N422" s="327"/>
      <c r="O422" s="327"/>
      <c r="P422" s="329"/>
      <c r="Q422" s="337"/>
      <c r="R422" s="337"/>
      <c r="S422" s="388"/>
      <c r="Y422" s="389"/>
      <c r="AD422" s="389"/>
    </row>
    <row r="423" spans="1:31">
      <c r="A423" s="303"/>
      <c r="B423" s="335"/>
      <c r="C423" s="336"/>
      <c r="D423" s="337"/>
      <c r="E423" s="337"/>
      <c r="F423" s="337"/>
      <c r="G423" s="337"/>
      <c r="H423" s="337"/>
      <c r="I423" s="336"/>
      <c r="J423" s="336"/>
      <c r="K423" s="337"/>
      <c r="L423" s="337"/>
      <c r="M423" s="337"/>
      <c r="N423" s="336"/>
      <c r="O423" s="336"/>
      <c r="P423" s="338"/>
      <c r="Q423" s="337"/>
      <c r="R423" s="337"/>
      <c r="S423" s="394"/>
      <c r="T423" s="394"/>
      <c r="U423" s="394"/>
      <c r="V423" s="394"/>
      <c r="W423" s="394"/>
      <c r="X423" s="394"/>
      <c r="Y423" s="395"/>
      <c r="Z423" s="394"/>
      <c r="AA423" s="394"/>
      <c r="AB423" s="394"/>
      <c r="AC423" s="394"/>
      <c r="AD423" s="395"/>
      <c r="AE423" s="357"/>
    </row>
    <row r="424" spans="1:31">
      <c r="A424" s="303"/>
      <c r="B424" s="335"/>
      <c r="C424" s="336"/>
      <c r="D424" s="337"/>
      <c r="E424" s="337"/>
      <c r="F424" s="337"/>
      <c r="G424" s="337"/>
      <c r="H424" s="337"/>
      <c r="I424" s="336"/>
      <c r="J424" s="336"/>
      <c r="K424" s="337"/>
      <c r="L424" s="337"/>
      <c r="M424" s="337"/>
      <c r="N424" s="336"/>
      <c r="O424" s="336"/>
      <c r="P424" s="338"/>
      <c r="Q424" s="337"/>
      <c r="R424" s="337"/>
      <c r="Y424" s="389"/>
      <c r="AD424" s="389"/>
    </row>
    <row r="425" spans="1:31">
      <c r="A425" s="303"/>
      <c r="B425" s="335"/>
      <c r="C425" s="336"/>
      <c r="D425" s="337"/>
      <c r="E425" s="337"/>
      <c r="F425" s="337"/>
      <c r="G425" s="337"/>
      <c r="H425" s="337"/>
      <c r="I425" s="336"/>
      <c r="J425" s="336"/>
      <c r="K425" s="337"/>
      <c r="L425" s="337"/>
      <c r="M425" s="337"/>
      <c r="N425" s="336"/>
      <c r="O425" s="336"/>
      <c r="P425" s="338"/>
      <c r="Q425" s="337"/>
      <c r="R425" s="337"/>
      <c r="S425" s="394"/>
      <c r="T425" s="394"/>
      <c r="U425" s="394"/>
      <c r="V425" s="394"/>
      <c r="W425" s="394"/>
      <c r="X425" s="394"/>
      <c r="Y425" s="395"/>
      <c r="Z425" s="394"/>
      <c r="AA425" s="394"/>
      <c r="AB425" s="394"/>
      <c r="AC425" s="394"/>
      <c r="AD425" s="395"/>
    </row>
    <row r="426" spans="1:31">
      <c r="A426" s="303"/>
      <c r="B426" s="335"/>
      <c r="C426" s="336"/>
      <c r="D426" s="337"/>
      <c r="E426" s="337"/>
      <c r="F426" s="337"/>
      <c r="G426" s="337"/>
      <c r="H426" s="337"/>
      <c r="I426" s="336"/>
      <c r="J426" s="336"/>
      <c r="K426" s="337"/>
      <c r="L426" s="337"/>
      <c r="M426" s="337"/>
      <c r="N426" s="336"/>
      <c r="O426" s="336"/>
      <c r="P426" s="338"/>
      <c r="Q426" s="337"/>
      <c r="R426" s="337"/>
      <c r="Y426" s="389"/>
      <c r="AD426" s="389"/>
    </row>
    <row r="427" spans="1:31">
      <c r="A427" s="303"/>
      <c r="B427" s="335"/>
      <c r="C427" s="336"/>
      <c r="D427" s="337"/>
      <c r="E427" s="337"/>
      <c r="F427" s="337"/>
      <c r="G427" s="337"/>
      <c r="H427" s="337"/>
      <c r="I427" s="336"/>
      <c r="J427" s="336"/>
      <c r="K427" s="337"/>
      <c r="L427" s="337"/>
      <c r="M427" s="337"/>
      <c r="N427" s="336"/>
      <c r="O427" s="336"/>
      <c r="P427" s="338"/>
      <c r="Q427" s="337"/>
      <c r="R427" s="337"/>
      <c r="S427" s="394"/>
      <c r="T427" s="394"/>
      <c r="U427" s="394"/>
      <c r="V427" s="394"/>
      <c r="W427" s="394"/>
      <c r="X427" s="394"/>
      <c r="Y427" s="395"/>
      <c r="Z427" s="394"/>
      <c r="AA427" s="394"/>
      <c r="AB427" s="394"/>
      <c r="AC427" s="394"/>
      <c r="AD427" s="395"/>
    </row>
    <row r="428" spans="1:31">
      <c r="A428" s="303"/>
      <c r="B428" s="335"/>
      <c r="C428" s="336"/>
      <c r="D428" s="337"/>
      <c r="E428" s="337"/>
      <c r="F428" s="337"/>
      <c r="G428" s="337"/>
      <c r="H428" s="337"/>
      <c r="I428" s="336"/>
      <c r="J428" s="336"/>
      <c r="K428" s="337"/>
      <c r="L428" s="337"/>
      <c r="M428" s="337"/>
      <c r="N428" s="336"/>
      <c r="O428" s="336"/>
      <c r="P428" s="338"/>
      <c r="Q428" s="337"/>
      <c r="R428" s="337"/>
      <c r="Y428" s="389"/>
      <c r="AD428" s="389"/>
    </row>
    <row r="429" spans="1:31">
      <c r="A429" s="303"/>
      <c r="B429" s="335"/>
      <c r="C429" s="336"/>
      <c r="D429" s="337"/>
      <c r="E429" s="337"/>
      <c r="F429" s="337"/>
      <c r="G429" s="337"/>
      <c r="H429" s="337"/>
      <c r="I429" s="336"/>
      <c r="J429" s="336"/>
      <c r="K429" s="337"/>
      <c r="L429" s="337"/>
      <c r="M429" s="337"/>
      <c r="N429" s="336"/>
      <c r="O429" s="336"/>
      <c r="P429" s="338"/>
      <c r="Q429" s="337"/>
      <c r="R429" s="337"/>
      <c r="S429" s="394"/>
      <c r="T429" s="394"/>
      <c r="U429" s="394"/>
      <c r="V429" s="394"/>
      <c r="W429" s="394"/>
      <c r="X429" s="394"/>
      <c r="Y429" s="395"/>
      <c r="Z429" s="394"/>
      <c r="AA429" s="394"/>
      <c r="AB429" s="394"/>
      <c r="AC429" s="394"/>
      <c r="AD429" s="395"/>
    </row>
    <row r="430" spans="1:31">
      <c r="A430" s="303"/>
      <c r="B430" s="335"/>
      <c r="C430" s="336"/>
      <c r="D430" s="337"/>
      <c r="E430" s="337"/>
      <c r="F430" s="337"/>
      <c r="G430" s="337"/>
      <c r="H430" s="337"/>
      <c r="I430" s="336"/>
      <c r="J430" s="336"/>
      <c r="K430" s="337"/>
      <c r="L430" s="337"/>
      <c r="M430" s="337"/>
      <c r="N430" s="336"/>
      <c r="O430" s="336"/>
      <c r="P430" s="338"/>
      <c r="Q430" s="337"/>
      <c r="R430" s="337"/>
      <c r="Y430" s="389"/>
      <c r="AD430" s="389"/>
    </row>
    <row r="431" spans="1:31">
      <c r="A431" s="303"/>
      <c r="B431" s="335"/>
      <c r="C431" s="336"/>
      <c r="D431" s="337"/>
      <c r="E431" s="337"/>
      <c r="F431" s="337"/>
      <c r="G431" s="337"/>
      <c r="H431" s="337"/>
      <c r="I431" s="336"/>
      <c r="J431" s="336"/>
      <c r="K431" s="337"/>
      <c r="L431" s="337"/>
      <c r="M431" s="337"/>
      <c r="N431" s="336"/>
      <c r="O431" s="336"/>
      <c r="P431" s="338"/>
      <c r="Q431" s="337"/>
      <c r="R431" s="337"/>
      <c r="S431" s="394"/>
      <c r="T431" s="394"/>
      <c r="U431" s="394"/>
      <c r="V431" s="394"/>
      <c r="W431" s="394"/>
      <c r="X431" s="394"/>
      <c r="Y431" s="395"/>
      <c r="Z431" s="394"/>
      <c r="AA431" s="394"/>
      <c r="AB431" s="394"/>
      <c r="AC431" s="394"/>
      <c r="AD431" s="395"/>
    </row>
    <row r="432" spans="1:31">
      <c r="A432" s="303"/>
      <c r="B432" s="335"/>
      <c r="C432" s="336"/>
      <c r="D432" s="337"/>
      <c r="E432" s="337"/>
      <c r="F432" s="337"/>
      <c r="G432" s="337"/>
      <c r="H432" s="337"/>
      <c r="I432" s="336"/>
      <c r="J432" s="336"/>
      <c r="K432" s="337"/>
      <c r="L432" s="337"/>
      <c r="M432" s="337"/>
      <c r="N432" s="336"/>
      <c r="O432" s="336"/>
      <c r="P432" s="338"/>
      <c r="Q432" s="337"/>
      <c r="R432" s="337"/>
      <c r="Y432" s="389"/>
      <c r="AD432" s="389"/>
    </row>
    <row r="433" spans="1:30">
      <c r="A433" s="303"/>
      <c r="B433" s="335"/>
      <c r="C433" s="336"/>
      <c r="D433" s="337"/>
      <c r="E433" s="337"/>
      <c r="F433" s="337"/>
      <c r="G433" s="337"/>
      <c r="H433" s="337"/>
      <c r="I433" s="336"/>
      <c r="J433" s="336"/>
      <c r="K433" s="337"/>
      <c r="L433" s="337"/>
      <c r="M433" s="337"/>
      <c r="N433" s="336"/>
      <c r="O433" s="336"/>
      <c r="P433" s="338"/>
      <c r="Q433" s="337"/>
      <c r="R433" s="337"/>
      <c r="S433" s="394"/>
      <c r="T433" s="394"/>
      <c r="U433" s="394"/>
      <c r="V433" s="428"/>
      <c r="W433" s="394"/>
      <c r="X433" s="394"/>
      <c r="Y433" s="395"/>
      <c r="Z433" s="394"/>
      <c r="AA433" s="394"/>
      <c r="AB433" s="394"/>
      <c r="AC433" s="394"/>
      <c r="AD433" s="395"/>
    </row>
    <row r="434" spans="1:30">
      <c r="A434" s="303"/>
      <c r="B434" s="335"/>
      <c r="C434" s="336"/>
      <c r="D434" s="337"/>
      <c r="E434" s="337"/>
      <c r="F434" s="337"/>
      <c r="G434" s="337"/>
      <c r="H434" s="337"/>
      <c r="I434" s="336"/>
      <c r="J434" s="336"/>
      <c r="K434" s="337"/>
      <c r="L434" s="337"/>
      <c r="M434" s="337"/>
      <c r="N434" s="336"/>
      <c r="O434" s="336"/>
      <c r="P434" s="338"/>
      <c r="Q434" s="337"/>
      <c r="R434" s="337"/>
      <c r="Y434" s="389"/>
      <c r="AD434" s="389"/>
    </row>
    <row r="435" spans="1:30">
      <c r="A435" s="303"/>
      <c r="B435" s="335"/>
      <c r="C435" s="336"/>
      <c r="D435" s="337"/>
      <c r="E435" s="337"/>
      <c r="F435" s="337"/>
      <c r="G435" s="337"/>
      <c r="H435" s="337"/>
      <c r="I435" s="336"/>
      <c r="J435" s="336"/>
      <c r="K435" s="337"/>
      <c r="L435" s="337"/>
      <c r="M435" s="337"/>
      <c r="N435" s="336"/>
      <c r="O435" s="336"/>
      <c r="P435" s="338"/>
      <c r="Q435" s="337"/>
      <c r="R435" s="337"/>
      <c r="S435" s="394"/>
      <c r="T435" s="394"/>
      <c r="U435" s="394"/>
      <c r="V435" s="394"/>
      <c r="W435" s="394"/>
      <c r="X435" s="394"/>
      <c r="Y435" s="395"/>
      <c r="Z435" s="394"/>
      <c r="AA435" s="394"/>
      <c r="AB435" s="394"/>
      <c r="AC435" s="394"/>
      <c r="AD435" s="395"/>
    </row>
    <row r="436" spans="1:30">
      <c r="A436" s="303"/>
      <c r="B436" s="335"/>
      <c r="C436" s="336"/>
      <c r="D436" s="337"/>
      <c r="E436" s="337"/>
      <c r="F436" s="337"/>
      <c r="G436" s="337"/>
      <c r="H436" s="337"/>
      <c r="I436" s="336"/>
      <c r="J436" s="336"/>
      <c r="K436" s="337"/>
      <c r="L436" s="337"/>
      <c r="M436" s="337"/>
      <c r="N436" s="336"/>
      <c r="O436" s="336"/>
      <c r="P436" s="338"/>
      <c r="Q436" s="337"/>
      <c r="R436" s="337"/>
      <c r="Y436" s="389"/>
      <c r="AD436" s="389"/>
    </row>
    <row r="437" spans="1:30">
      <c r="A437" s="303"/>
      <c r="B437" s="335"/>
      <c r="C437" s="336"/>
      <c r="D437" s="337"/>
      <c r="E437" s="337"/>
      <c r="F437" s="337"/>
      <c r="G437" s="337"/>
      <c r="H437" s="337"/>
      <c r="I437" s="336"/>
      <c r="J437" s="336"/>
      <c r="K437" s="337"/>
      <c r="L437" s="337"/>
      <c r="M437" s="337"/>
      <c r="N437" s="336"/>
      <c r="O437" s="336"/>
      <c r="P437" s="338"/>
      <c r="Q437" s="337"/>
      <c r="R437" s="337"/>
      <c r="S437" s="394"/>
      <c r="T437" s="394"/>
      <c r="U437" s="394"/>
      <c r="V437" s="394"/>
      <c r="W437" s="394"/>
      <c r="X437" s="394"/>
      <c r="Y437" s="395"/>
      <c r="Z437" s="394"/>
      <c r="AA437" s="394"/>
      <c r="AB437" s="394"/>
      <c r="AC437" s="394"/>
      <c r="AD437" s="395"/>
    </row>
    <row r="438" spans="1:30">
      <c r="A438" s="303"/>
      <c r="B438" s="335"/>
      <c r="C438" s="336"/>
      <c r="D438" s="337"/>
      <c r="E438" s="337"/>
      <c r="F438" s="337"/>
      <c r="G438" s="337"/>
      <c r="H438" s="337"/>
      <c r="I438" s="336"/>
      <c r="J438" s="336"/>
      <c r="K438" s="337"/>
      <c r="L438" s="337"/>
      <c r="M438" s="337"/>
      <c r="N438" s="336"/>
      <c r="O438" s="336"/>
      <c r="P438" s="338"/>
      <c r="Q438" s="337"/>
      <c r="R438" s="337"/>
      <c r="Y438" s="389"/>
      <c r="AD438" s="389"/>
    </row>
    <row r="439" spans="1:30">
      <c r="A439" s="303"/>
      <c r="B439" s="335"/>
      <c r="C439" s="336"/>
      <c r="D439" s="337"/>
      <c r="E439" s="337"/>
      <c r="F439" s="337"/>
      <c r="G439" s="337"/>
      <c r="H439" s="337"/>
      <c r="I439" s="336"/>
      <c r="J439" s="336"/>
      <c r="K439" s="337"/>
      <c r="L439" s="337"/>
      <c r="M439" s="337"/>
      <c r="N439" s="336"/>
      <c r="O439" s="336"/>
      <c r="P439" s="338"/>
      <c r="Q439" s="337"/>
      <c r="R439" s="337"/>
      <c r="S439" s="394"/>
      <c r="T439" s="394"/>
      <c r="U439" s="394"/>
      <c r="V439" s="394"/>
      <c r="W439" s="394"/>
      <c r="X439" s="394"/>
      <c r="Y439" s="395"/>
      <c r="Z439" s="394"/>
      <c r="AA439" s="394"/>
      <c r="AB439" s="394"/>
      <c r="AC439" s="394"/>
      <c r="AD439" s="395"/>
    </row>
    <row r="440" spans="1:30">
      <c r="A440" s="303"/>
      <c r="B440" s="335"/>
      <c r="C440" s="336"/>
      <c r="D440" s="337"/>
      <c r="E440" s="337"/>
      <c r="F440" s="337"/>
      <c r="G440" s="337"/>
      <c r="H440" s="337"/>
      <c r="I440" s="336"/>
      <c r="J440" s="336"/>
      <c r="K440" s="337"/>
      <c r="L440" s="337"/>
      <c r="M440" s="337"/>
      <c r="N440" s="336"/>
      <c r="O440" s="336"/>
      <c r="P440" s="338"/>
      <c r="Q440" s="337"/>
      <c r="R440" s="337"/>
      <c r="Y440" s="389"/>
      <c r="AD440" s="389"/>
    </row>
    <row r="441" spans="1:30">
      <c r="A441" s="303"/>
      <c r="B441" s="335"/>
      <c r="C441" s="336"/>
      <c r="D441" s="337"/>
      <c r="E441" s="337"/>
      <c r="F441" s="337"/>
      <c r="G441" s="337"/>
      <c r="H441" s="337"/>
      <c r="I441" s="336"/>
      <c r="J441" s="336"/>
      <c r="K441" s="337"/>
      <c r="L441" s="337"/>
      <c r="M441" s="337"/>
      <c r="N441" s="336"/>
      <c r="O441" s="336"/>
      <c r="P441" s="338"/>
      <c r="Q441" s="337"/>
      <c r="R441" s="337"/>
      <c r="S441" s="394"/>
      <c r="T441" s="394"/>
      <c r="U441" s="394"/>
      <c r="V441" s="394"/>
      <c r="W441" s="394"/>
      <c r="X441" s="394"/>
      <c r="Y441" s="395"/>
      <c r="Z441" s="394"/>
      <c r="AA441" s="394"/>
      <c r="AB441" s="394"/>
      <c r="AC441" s="394"/>
      <c r="AD441" s="395"/>
    </row>
    <row r="442" spans="1:30">
      <c r="A442" s="303"/>
      <c r="B442" s="335"/>
      <c r="C442" s="336"/>
      <c r="D442" s="337"/>
      <c r="E442" s="337"/>
      <c r="F442" s="337"/>
      <c r="G442" s="337"/>
      <c r="H442" s="337"/>
      <c r="I442" s="336"/>
      <c r="J442" s="336"/>
      <c r="K442" s="337"/>
      <c r="L442" s="337"/>
      <c r="M442" s="337"/>
      <c r="N442" s="336"/>
      <c r="O442" s="336"/>
      <c r="P442" s="338"/>
      <c r="Q442" s="337"/>
      <c r="R442" s="337"/>
      <c r="Y442" s="389"/>
      <c r="AD442" s="389"/>
    </row>
    <row r="443" spans="1:30">
      <c r="A443" s="303"/>
      <c r="B443" s="335"/>
      <c r="C443" s="336"/>
      <c r="D443" s="337"/>
      <c r="E443" s="337"/>
      <c r="F443" s="337"/>
      <c r="G443" s="337"/>
      <c r="H443" s="337"/>
      <c r="I443" s="336"/>
      <c r="J443" s="336"/>
      <c r="K443" s="337"/>
      <c r="L443" s="337"/>
      <c r="M443" s="337"/>
      <c r="N443" s="336"/>
      <c r="O443" s="336"/>
      <c r="P443" s="338"/>
      <c r="Q443" s="337"/>
      <c r="R443" s="337"/>
      <c r="S443" s="394"/>
      <c r="T443" s="394"/>
      <c r="U443" s="394"/>
      <c r="V443" s="394"/>
      <c r="W443" s="394"/>
      <c r="X443" s="394"/>
      <c r="Y443" s="395"/>
      <c r="Z443" s="394"/>
      <c r="AA443" s="394"/>
      <c r="AB443" s="394"/>
      <c r="AC443" s="394"/>
      <c r="AD443" s="395"/>
    </row>
    <row r="444" spans="1:30">
      <c r="A444" s="303"/>
      <c r="B444" s="335"/>
      <c r="C444" s="336"/>
      <c r="D444" s="337"/>
      <c r="E444" s="337"/>
      <c r="F444" s="337"/>
      <c r="G444" s="337"/>
      <c r="H444" s="337"/>
      <c r="I444" s="336"/>
      <c r="J444" s="336"/>
      <c r="K444" s="337"/>
      <c r="L444" s="337"/>
      <c r="M444" s="337"/>
      <c r="N444" s="336"/>
      <c r="O444" s="336"/>
      <c r="P444" s="338"/>
      <c r="Q444" s="337"/>
      <c r="R444" s="337"/>
      <c r="Y444" s="389"/>
      <c r="AD444" s="389"/>
    </row>
    <row r="445" spans="1:30">
      <c r="A445" s="303"/>
      <c r="B445" s="335"/>
      <c r="C445" s="336"/>
      <c r="D445" s="337"/>
      <c r="E445" s="337"/>
      <c r="F445" s="337"/>
      <c r="G445" s="337"/>
      <c r="H445" s="337"/>
      <c r="I445" s="336"/>
      <c r="J445" s="336"/>
      <c r="K445" s="337"/>
      <c r="L445" s="337"/>
      <c r="M445" s="337"/>
      <c r="N445" s="336"/>
      <c r="O445" s="336"/>
      <c r="P445" s="338"/>
      <c r="Q445" s="337"/>
      <c r="R445" s="337"/>
      <c r="S445" s="394"/>
      <c r="T445" s="394"/>
      <c r="U445" s="394"/>
      <c r="V445" s="394"/>
      <c r="W445" s="394"/>
      <c r="X445" s="394"/>
      <c r="Y445" s="395"/>
      <c r="Z445" s="394"/>
      <c r="AA445" s="394"/>
      <c r="AB445" s="394"/>
      <c r="AC445" s="394"/>
      <c r="AD445" s="395"/>
    </row>
    <row r="446" spans="1:30">
      <c r="A446" s="303"/>
      <c r="B446" s="335"/>
      <c r="C446" s="336"/>
      <c r="D446" s="337"/>
      <c r="E446" s="337"/>
      <c r="F446" s="337"/>
      <c r="G446" s="337"/>
      <c r="H446" s="337"/>
      <c r="I446" s="336"/>
      <c r="J446" s="336"/>
      <c r="K446" s="337"/>
      <c r="L446" s="337"/>
      <c r="M446" s="337"/>
      <c r="N446" s="336"/>
      <c r="O446" s="336"/>
      <c r="P446" s="338"/>
      <c r="Q446" s="337"/>
      <c r="R446" s="337"/>
      <c r="Y446" s="389"/>
      <c r="AD446" s="389"/>
    </row>
    <row r="447" spans="1:30">
      <c r="A447" s="303"/>
      <c r="B447" s="335"/>
      <c r="C447" s="336"/>
      <c r="D447" s="337"/>
      <c r="E447" s="337"/>
      <c r="F447" s="337"/>
      <c r="G447" s="337"/>
      <c r="H447" s="337"/>
      <c r="I447" s="336"/>
      <c r="J447" s="336"/>
      <c r="K447" s="337"/>
      <c r="L447" s="337"/>
      <c r="M447" s="337"/>
      <c r="N447" s="336"/>
      <c r="O447" s="336"/>
      <c r="P447" s="338"/>
      <c r="Q447" s="337"/>
      <c r="R447" s="337"/>
      <c r="S447" s="394"/>
      <c r="T447" s="394"/>
      <c r="U447" s="394"/>
      <c r="V447" s="428"/>
      <c r="W447" s="394"/>
      <c r="X447" s="428"/>
      <c r="Y447" s="395"/>
      <c r="Z447" s="394"/>
      <c r="AA447" s="394"/>
      <c r="AB447" s="394"/>
      <c r="AC447" s="394"/>
      <c r="AD447" s="395"/>
    </row>
    <row r="448" spans="1:30">
      <c r="A448" s="303"/>
      <c r="B448" s="335"/>
      <c r="C448" s="336"/>
      <c r="D448" s="337"/>
      <c r="E448" s="337"/>
      <c r="F448" s="337"/>
      <c r="G448" s="337"/>
      <c r="H448" s="337"/>
      <c r="I448" s="336"/>
      <c r="J448" s="336"/>
      <c r="K448" s="337"/>
      <c r="L448" s="337"/>
      <c r="M448" s="337"/>
      <c r="N448" s="336"/>
      <c r="O448" s="336"/>
      <c r="P448" s="338"/>
      <c r="Q448" s="337"/>
      <c r="R448" s="337"/>
      <c r="Y448" s="389"/>
      <c r="AD448" s="389"/>
    </row>
    <row r="449" spans="1:30">
      <c r="A449" s="303"/>
      <c r="B449" s="335"/>
      <c r="C449" s="336"/>
      <c r="D449" s="337"/>
      <c r="E449" s="337"/>
      <c r="F449" s="337"/>
      <c r="G449" s="337"/>
      <c r="H449" s="337"/>
      <c r="I449" s="336"/>
      <c r="J449" s="336"/>
      <c r="K449" s="337"/>
      <c r="L449" s="337"/>
      <c r="M449" s="337"/>
      <c r="N449" s="336"/>
      <c r="O449" s="336"/>
      <c r="P449" s="338"/>
      <c r="Q449" s="337"/>
      <c r="R449" s="337"/>
      <c r="S449" s="394"/>
      <c r="T449" s="394"/>
      <c r="U449" s="394"/>
      <c r="V449" s="428"/>
      <c r="W449" s="394"/>
      <c r="X449" s="394"/>
      <c r="Y449" s="395"/>
      <c r="Z449" s="394"/>
      <c r="AA449" s="394"/>
      <c r="AB449" s="394"/>
      <c r="AC449" s="394"/>
      <c r="AD449" s="395"/>
    </row>
    <row r="450" spans="1:30">
      <c r="A450" s="303"/>
      <c r="B450" s="335"/>
      <c r="C450" s="336"/>
      <c r="D450" s="337"/>
      <c r="E450" s="337"/>
      <c r="F450" s="337"/>
      <c r="G450" s="337"/>
      <c r="H450" s="337"/>
      <c r="I450" s="336"/>
      <c r="J450" s="336"/>
      <c r="K450" s="337"/>
      <c r="L450" s="337"/>
      <c r="M450" s="337"/>
      <c r="N450" s="336"/>
      <c r="O450" s="336"/>
      <c r="P450" s="338"/>
      <c r="Q450" s="337"/>
      <c r="R450" s="337"/>
      <c r="Y450" s="389"/>
      <c r="AD450" s="389"/>
    </row>
    <row r="451" spans="1:30">
      <c r="A451" s="303"/>
      <c r="B451" s="335"/>
      <c r="C451" s="336"/>
      <c r="D451" s="337"/>
      <c r="E451" s="337"/>
      <c r="F451" s="337"/>
      <c r="G451" s="337"/>
      <c r="H451" s="337"/>
      <c r="I451" s="336"/>
      <c r="J451" s="336"/>
      <c r="K451" s="337"/>
      <c r="L451" s="337"/>
      <c r="M451" s="337"/>
      <c r="N451" s="336"/>
      <c r="O451" s="336"/>
      <c r="P451" s="338"/>
      <c r="Q451" s="337"/>
      <c r="R451" s="337"/>
      <c r="S451" s="394"/>
      <c r="T451" s="394"/>
      <c r="U451" s="394"/>
      <c r="V451" s="394"/>
      <c r="W451" s="394"/>
      <c r="X451" s="394"/>
      <c r="Y451" s="395"/>
      <c r="Z451" s="394"/>
      <c r="AA451" s="394"/>
      <c r="AB451" s="394"/>
      <c r="AC451" s="394"/>
      <c r="AD451" s="395"/>
    </row>
    <row r="452" spans="1:30">
      <c r="A452" s="303"/>
      <c r="B452" s="335"/>
      <c r="C452" s="336"/>
      <c r="D452" s="337"/>
      <c r="E452" s="337"/>
      <c r="F452" s="337"/>
      <c r="G452" s="337"/>
      <c r="H452" s="337"/>
      <c r="I452" s="336"/>
      <c r="J452" s="336"/>
      <c r="K452" s="337"/>
      <c r="L452" s="337"/>
      <c r="M452" s="337"/>
      <c r="N452" s="336"/>
      <c r="O452" s="336"/>
      <c r="P452" s="338"/>
      <c r="Q452" s="337"/>
      <c r="R452" s="337"/>
      <c r="Y452" s="389"/>
      <c r="AD452" s="389"/>
    </row>
    <row r="453" spans="1:30" ht="13.5" thickBot="1">
      <c r="A453" s="303"/>
      <c r="B453" s="335"/>
      <c r="C453" s="336"/>
      <c r="D453" s="337"/>
      <c r="E453" s="337"/>
      <c r="F453" s="337"/>
      <c r="G453" s="337"/>
      <c r="H453" s="337"/>
      <c r="I453" s="336"/>
      <c r="J453" s="336"/>
      <c r="K453" s="337"/>
      <c r="L453" s="337"/>
      <c r="M453" s="337"/>
      <c r="N453" s="336"/>
      <c r="O453" s="336"/>
      <c r="P453" s="338"/>
      <c r="Q453" s="337"/>
      <c r="R453" s="337"/>
      <c r="S453" s="355"/>
      <c r="T453" s="355"/>
      <c r="U453" s="355"/>
      <c r="V453" s="355"/>
      <c r="W453" s="355"/>
      <c r="X453" s="355"/>
      <c r="Y453" s="420"/>
      <c r="Z453" s="355"/>
      <c r="AA453" s="355"/>
      <c r="AB453" s="355"/>
      <c r="AC453" s="355"/>
      <c r="AD453" s="420"/>
    </row>
    <row r="454" spans="1:30">
      <c r="A454" s="317"/>
      <c r="B454" s="298"/>
      <c r="C454" s="327"/>
      <c r="D454" s="328"/>
      <c r="E454" s="328"/>
      <c r="F454" s="328"/>
      <c r="G454" s="328"/>
      <c r="H454" s="328"/>
      <c r="I454" s="327"/>
      <c r="J454" s="327"/>
      <c r="K454" s="328"/>
      <c r="L454" s="328"/>
      <c r="M454" s="328"/>
      <c r="N454" s="327"/>
      <c r="O454" s="327"/>
      <c r="P454" s="329"/>
      <c r="Q454" s="337"/>
      <c r="R454" s="337"/>
      <c r="S454" s="388"/>
      <c r="Y454" s="389"/>
      <c r="AD454" s="389"/>
    </row>
    <row r="455" spans="1:30">
      <c r="A455" s="303"/>
      <c r="B455" s="335"/>
      <c r="C455" s="336"/>
      <c r="D455" s="337"/>
      <c r="E455" s="337"/>
      <c r="F455" s="337"/>
      <c r="G455" s="337"/>
      <c r="H455" s="337"/>
      <c r="I455" s="336"/>
      <c r="J455" s="336"/>
      <c r="K455" s="337"/>
      <c r="L455" s="337"/>
      <c r="M455" s="337"/>
      <c r="N455" s="336"/>
      <c r="O455" s="336"/>
      <c r="P455" s="338"/>
      <c r="Q455" s="337"/>
      <c r="R455" s="337"/>
      <c r="S455" s="394"/>
      <c r="T455" s="394"/>
      <c r="U455" s="394"/>
      <c r="V455" s="394"/>
      <c r="W455" s="428"/>
      <c r="X455" s="394"/>
      <c r="Y455" s="395"/>
      <c r="Z455" s="394"/>
      <c r="AA455" s="428"/>
      <c r="AB455" s="428"/>
      <c r="AC455" s="428"/>
      <c r="AD455" s="427"/>
    </row>
    <row r="456" spans="1:30">
      <c r="A456" s="303"/>
      <c r="B456" s="335"/>
      <c r="C456" s="336"/>
      <c r="D456" s="337"/>
      <c r="E456" s="337"/>
      <c r="F456" s="337"/>
      <c r="G456" s="337"/>
      <c r="H456" s="337"/>
      <c r="I456" s="336"/>
      <c r="J456" s="336"/>
      <c r="K456" s="337"/>
      <c r="L456" s="337"/>
      <c r="M456" s="337"/>
      <c r="N456" s="336"/>
      <c r="O456" s="336"/>
      <c r="P456" s="338"/>
      <c r="Q456" s="337"/>
      <c r="R456" s="337"/>
      <c r="Y456" s="389"/>
      <c r="AD456" s="389"/>
    </row>
    <row r="457" spans="1:30">
      <c r="A457" s="303"/>
      <c r="B457" s="335"/>
      <c r="C457" s="336"/>
      <c r="D457" s="337"/>
      <c r="E457" s="337"/>
      <c r="F457" s="337"/>
      <c r="G457" s="337"/>
      <c r="H457" s="337"/>
      <c r="I457" s="336"/>
      <c r="J457" s="336"/>
      <c r="K457" s="337"/>
      <c r="L457" s="337"/>
      <c r="M457" s="337"/>
      <c r="N457" s="336"/>
      <c r="O457" s="336"/>
      <c r="P457" s="338"/>
      <c r="Q457" s="337"/>
      <c r="R457" s="337"/>
      <c r="S457" s="428"/>
      <c r="T457" s="394"/>
      <c r="U457" s="394"/>
      <c r="V457" s="394"/>
      <c r="W457" s="394"/>
      <c r="X457" s="428"/>
      <c r="Y457" s="395"/>
      <c r="Z457" s="394"/>
      <c r="AA457" s="394"/>
      <c r="AB457" s="394"/>
      <c r="AC457" s="394"/>
      <c r="AD457" s="395"/>
    </row>
    <row r="458" spans="1:30">
      <c r="A458" s="303"/>
      <c r="B458" s="335"/>
      <c r="C458" s="336"/>
      <c r="D458" s="337"/>
      <c r="E458" s="337"/>
      <c r="F458" s="337"/>
      <c r="G458" s="337"/>
      <c r="H458" s="337"/>
      <c r="I458" s="336"/>
      <c r="J458" s="336"/>
      <c r="K458" s="337"/>
      <c r="L458" s="337"/>
      <c r="M458" s="337"/>
      <c r="N458" s="336"/>
      <c r="O458" s="336"/>
      <c r="P458" s="338"/>
      <c r="Q458" s="337"/>
      <c r="R458" s="337"/>
      <c r="Y458" s="389"/>
      <c r="AD458" s="389"/>
    </row>
    <row r="459" spans="1:30">
      <c r="A459" s="303"/>
      <c r="B459" s="335"/>
      <c r="C459" s="336"/>
      <c r="D459" s="337"/>
      <c r="E459" s="337"/>
      <c r="F459" s="337"/>
      <c r="G459" s="337"/>
      <c r="H459" s="337"/>
      <c r="I459" s="336"/>
      <c r="J459" s="336"/>
      <c r="K459" s="337"/>
      <c r="L459" s="337"/>
      <c r="M459" s="337"/>
      <c r="N459" s="336"/>
      <c r="O459" s="336"/>
      <c r="P459" s="338"/>
      <c r="Q459" s="337"/>
      <c r="R459" s="337"/>
      <c r="S459" s="394"/>
      <c r="T459" s="394"/>
      <c r="U459" s="394"/>
      <c r="V459" s="394"/>
      <c r="W459" s="394"/>
      <c r="X459" s="394"/>
      <c r="Y459" s="395"/>
      <c r="Z459" s="394"/>
      <c r="AA459" s="394"/>
      <c r="AB459" s="394"/>
      <c r="AC459" s="394"/>
      <c r="AD459" s="395"/>
    </row>
    <row r="460" spans="1:30">
      <c r="A460" s="303"/>
      <c r="B460" s="335"/>
      <c r="C460" s="336"/>
      <c r="D460" s="337"/>
      <c r="E460" s="337"/>
      <c r="F460" s="337"/>
      <c r="G460" s="337"/>
      <c r="H460" s="337"/>
      <c r="I460" s="336"/>
      <c r="J460" s="336"/>
      <c r="K460" s="337"/>
      <c r="L460" s="337"/>
      <c r="M460" s="337"/>
      <c r="N460" s="336"/>
      <c r="O460" s="336"/>
      <c r="P460" s="338"/>
      <c r="Q460" s="337"/>
      <c r="R460" s="337"/>
      <c r="Y460" s="389"/>
      <c r="AD460" s="389"/>
    </row>
    <row r="461" spans="1:30">
      <c r="A461" s="303"/>
      <c r="B461" s="335"/>
      <c r="C461" s="336"/>
      <c r="D461" s="337"/>
      <c r="E461" s="337"/>
      <c r="F461" s="337"/>
      <c r="G461" s="337"/>
      <c r="H461" s="337"/>
      <c r="I461" s="336"/>
      <c r="J461" s="336"/>
      <c r="K461" s="337"/>
      <c r="L461" s="337"/>
      <c r="M461" s="337"/>
      <c r="N461" s="336"/>
      <c r="O461" s="336"/>
      <c r="P461" s="338"/>
      <c r="Q461" s="337"/>
      <c r="R461" s="337"/>
      <c r="S461" s="394"/>
      <c r="T461" s="394"/>
      <c r="U461" s="394"/>
      <c r="V461" s="394"/>
      <c r="W461" s="428"/>
      <c r="X461" s="394"/>
      <c r="Y461" s="395"/>
      <c r="Z461" s="394"/>
      <c r="AA461" s="428"/>
      <c r="AB461" s="428"/>
      <c r="AC461" s="428"/>
      <c r="AD461" s="427"/>
    </row>
    <row r="462" spans="1:30">
      <c r="A462" s="303"/>
      <c r="B462" s="335"/>
      <c r="C462" s="336"/>
      <c r="D462" s="337"/>
      <c r="E462" s="337"/>
      <c r="F462" s="337"/>
      <c r="G462" s="337"/>
      <c r="H462" s="337"/>
      <c r="I462" s="336"/>
      <c r="J462" s="336"/>
      <c r="K462" s="337"/>
      <c r="L462" s="337"/>
      <c r="M462" s="337"/>
      <c r="N462" s="336"/>
      <c r="O462" s="336"/>
      <c r="P462" s="338"/>
      <c r="Q462" s="337"/>
      <c r="R462" s="337"/>
      <c r="Y462" s="389"/>
      <c r="AD462" s="389"/>
    </row>
    <row r="463" spans="1:30">
      <c r="A463" s="303"/>
      <c r="B463" s="335"/>
      <c r="C463" s="336"/>
      <c r="D463" s="337"/>
      <c r="E463" s="337"/>
      <c r="F463" s="337"/>
      <c r="G463" s="337"/>
      <c r="H463" s="337"/>
      <c r="I463" s="336"/>
      <c r="J463" s="336"/>
      <c r="K463" s="337"/>
      <c r="L463" s="337"/>
      <c r="M463" s="337"/>
      <c r="N463" s="336"/>
      <c r="O463" s="336"/>
      <c r="P463" s="338"/>
      <c r="Q463" s="337"/>
      <c r="R463" s="337"/>
      <c r="S463" s="394"/>
      <c r="T463" s="394"/>
      <c r="U463" s="394"/>
      <c r="V463" s="394"/>
      <c r="W463" s="394"/>
      <c r="X463" s="394"/>
      <c r="Y463" s="395"/>
      <c r="Z463" s="394"/>
      <c r="AA463" s="428"/>
      <c r="AB463" s="428"/>
      <c r="AC463" s="428"/>
      <c r="AD463" s="427"/>
    </row>
    <row r="464" spans="1:30">
      <c r="A464" s="303"/>
      <c r="B464" s="335"/>
      <c r="C464" s="336"/>
      <c r="D464" s="337"/>
      <c r="E464" s="337"/>
      <c r="F464" s="337"/>
      <c r="G464" s="337"/>
      <c r="H464" s="337"/>
      <c r="I464" s="336"/>
      <c r="J464" s="336"/>
      <c r="K464" s="337"/>
      <c r="L464" s="337"/>
      <c r="M464" s="337"/>
      <c r="N464" s="336"/>
      <c r="O464" s="336"/>
      <c r="P464" s="338"/>
      <c r="Q464" s="337"/>
      <c r="R464" s="337"/>
      <c r="Y464" s="389"/>
      <c r="AD464" s="389"/>
    </row>
    <row r="465" spans="1:31">
      <c r="A465" s="303"/>
      <c r="B465" s="335"/>
      <c r="C465" s="336"/>
      <c r="D465" s="337"/>
      <c r="E465" s="337"/>
      <c r="F465" s="337"/>
      <c r="G465" s="337"/>
      <c r="H465" s="337"/>
      <c r="I465" s="336"/>
      <c r="J465" s="336"/>
      <c r="K465" s="337"/>
      <c r="L465" s="337"/>
      <c r="M465" s="337"/>
      <c r="N465" s="336"/>
      <c r="O465" s="336"/>
      <c r="P465" s="338"/>
      <c r="Q465" s="337"/>
      <c r="R465" s="337"/>
      <c r="S465" s="394"/>
      <c r="T465" s="394"/>
      <c r="U465" s="394"/>
      <c r="V465" s="394"/>
      <c r="W465" s="394"/>
      <c r="X465" s="394"/>
      <c r="Y465" s="395"/>
      <c r="Z465" s="394"/>
      <c r="AA465" s="394"/>
      <c r="AB465" s="394"/>
      <c r="AC465" s="394"/>
      <c r="AD465" s="395"/>
    </row>
    <row r="466" spans="1:31">
      <c r="A466" s="303"/>
      <c r="B466" s="335"/>
      <c r="C466" s="336"/>
      <c r="D466" s="337"/>
      <c r="E466" s="337"/>
      <c r="F466" s="337"/>
      <c r="G466" s="337"/>
      <c r="H466" s="337"/>
      <c r="I466" s="336"/>
      <c r="J466" s="336"/>
      <c r="K466" s="337"/>
      <c r="L466" s="337"/>
      <c r="M466" s="337"/>
      <c r="N466" s="336"/>
      <c r="O466" s="336"/>
      <c r="P466" s="338"/>
      <c r="Q466" s="337"/>
      <c r="R466" s="337"/>
      <c r="Y466" s="389"/>
      <c r="AD466" s="389"/>
    </row>
    <row r="467" spans="1:31">
      <c r="A467" s="303"/>
      <c r="B467" s="335"/>
      <c r="C467" s="336"/>
      <c r="D467" s="337"/>
      <c r="E467" s="337"/>
      <c r="F467" s="337"/>
      <c r="G467" s="337"/>
      <c r="H467" s="337"/>
      <c r="I467" s="336"/>
      <c r="J467" s="336"/>
      <c r="K467" s="337"/>
      <c r="L467" s="337"/>
      <c r="M467" s="337"/>
      <c r="N467" s="336"/>
      <c r="O467" s="336"/>
      <c r="P467" s="338"/>
      <c r="Q467" s="337"/>
      <c r="R467" s="337"/>
      <c r="S467" s="394"/>
      <c r="T467" s="394"/>
      <c r="U467" s="394"/>
      <c r="V467" s="394"/>
      <c r="W467" s="394"/>
      <c r="X467" s="394"/>
      <c r="Y467" s="395"/>
      <c r="Z467" s="394"/>
      <c r="AA467" s="394"/>
      <c r="AB467" s="394"/>
      <c r="AC467" s="394"/>
      <c r="AD467" s="395"/>
    </row>
    <row r="468" spans="1:31">
      <c r="A468" s="303"/>
      <c r="B468" s="335"/>
      <c r="C468" s="336"/>
      <c r="D468" s="337"/>
      <c r="E468" s="337"/>
      <c r="F468" s="337"/>
      <c r="G468" s="337"/>
      <c r="H468" s="337"/>
      <c r="I468" s="336"/>
      <c r="J468" s="336"/>
      <c r="K468" s="337"/>
      <c r="L468" s="337"/>
      <c r="M468" s="337"/>
      <c r="N468" s="336"/>
      <c r="O468" s="336"/>
      <c r="P468" s="338"/>
      <c r="Q468" s="337"/>
      <c r="R468" s="337"/>
      <c r="Y468" s="389"/>
      <c r="AD468" s="389"/>
    </row>
    <row r="469" spans="1:31">
      <c r="A469" s="303"/>
      <c r="B469" s="335"/>
      <c r="C469" s="336"/>
      <c r="D469" s="337"/>
      <c r="E469" s="337"/>
      <c r="F469" s="337"/>
      <c r="G469" s="337"/>
      <c r="H469" s="337"/>
      <c r="I469" s="336"/>
      <c r="J469" s="336"/>
      <c r="K469" s="337"/>
      <c r="L469" s="337"/>
      <c r="M469" s="337"/>
      <c r="N469" s="336"/>
      <c r="O469" s="336"/>
      <c r="P469" s="338"/>
      <c r="Q469" s="337"/>
      <c r="R469" s="337"/>
      <c r="S469" s="394"/>
      <c r="T469" s="394"/>
      <c r="U469" s="394"/>
      <c r="V469" s="394"/>
      <c r="W469" s="394"/>
      <c r="X469" s="394"/>
      <c r="Y469" s="395"/>
      <c r="Z469" s="394"/>
      <c r="AA469" s="394"/>
      <c r="AB469" s="428"/>
      <c r="AC469" s="428"/>
      <c r="AD469" s="427"/>
    </row>
    <row r="470" spans="1:31">
      <c r="A470" s="303"/>
      <c r="B470" s="335"/>
      <c r="C470" s="336"/>
      <c r="D470" s="337"/>
      <c r="E470" s="337"/>
      <c r="F470" s="337"/>
      <c r="G470" s="337"/>
      <c r="H470" s="337"/>
      <c r="I470" s="336"/>
      <c r="J470" s="336"/>
      <c r="K470" s="337"/>
      <c r="L470" s="337"/>
      <c r="M470" s="337"/>
      <c r="N470" s="336"/>
      <c r="O470" s="336"/>
      <c r="P470" s="338"/>
      <c r="Q470" s="337"/>
      <c r="R470" s="337"/>
      <c r="Y470" s="389"/>
      <c r="AD470" s="389"/>
    </row>
    <row r="471" spans="1:31">
      <c r="A471" s="303"/>
      <c r="B471" s="335"/>
      <c r="C471" s="336"/>
      <c r="D471" s="337"/>
      <c r="E471" s="337"/>
      <c r="F471" s="337"/>
      <c r="G471" s="337"/>
      <c r="H471" s="337"/>
      <c r="I471" s="336"/>
      <c r="J471" s="336"/>
      <c r="K471" s="337"/>
      <c r="L471" s="337"/>
      <c r="M471" s="337"/>
      <c r="N471" s="336"/>
      <c r="O471" s="336"/>
      <c r="P471" s="338"/>
      <c r="Q471" s="337"/>
      <c r="R471" s="337"/>
      <c r="S471" s="394"/>
      <c r="T471" s="394"/>
      <c r="U471" s="394"/>
      <c r="V471" s="394"/>
      <c r="W471" s="394"/>
      <c r="X471" s="394"/>
      <c r="Y471" s="395"/>
      <c r="Z471" s="394"/>
      <c r="AA471" s="394"/>
      <c r="AB471" s="428"/>
      <c r="AC471" s="428"/>
      <c r="AD471" s="427"/>
    </row>
    <row r="472" spans="1:31">
      <c r="A472" s="303"/>
      <c r="B472" s="335"/>
      <c r="C472" s="336"/>
      <c r="D472" s="337"/>
      <c r="E472" s="337"/>
      <c r="F472" s="337"/>
      <c r="G472" s="337"/>
      <c r="H472" s="337"/>
      <c r="I472" s="336"/>
      <c r="J472" s="336"/>
      <c r="K472" s="337"/>
      <c r="L472" s="337"/>
      <c r="M472" s="337"/>
      <c r="N472" s="336"/>
      <c r="O472" s="336"/>
      <c r="P472" s="338"/>
      <c r="Q472" s="337"/>
      <c r="R472" s="337"/>
      <c r="Y472" s="389"/>
      <c r="AD472" s="389"/>
    </row>
    <row r="473" spans="1:31">
      <c r="A473" s="303"/>
      <c r="B473" s="335"/>
      <c r="C473" s="336"/>
      <c r="D473" s="337"/>
      <c r="E473" s="337"/>
      <c r="F473" s="337"/>
      <c r="G473" s="337"/>
      <c r="H473" s="337"/>
      <c r="I473" s="336"/>
      <c r="J473" s="336"/>
      <c r="K473" s="337"/>
      <c r="L473" s="337"/>
      <c r="M473" s="337"/>
      <c r="N473" s="336"/>
      <c r="O473" s="336"/>
      <c r="P473" s="338"/>
      <c r="Q473" s="337"/>
      <c r="R473" s="337"/>
      <c r="S473" s="394"/>
      <c r="T473" s="394"/>
      <c r="U473" s="394"/>
      <c r="V473" s="394"/>
      <c r="W473" s="394"/>
      <c r="X473" s="394"/>
      <c r="Y473" s="395"/>
      <c r="Z473" s="394"/>
      <c r="AA473" s="394"/>
      <c r="AB473" s="394"/>
      <c r="AC473" s="394"/>
      <c r="AD473" s="395"/>
    </row>
    <row r="474" spans="1:31">
      <c r="A474" s="303"/>
      <c r="B474" s="335"/>
      <c r="C474" s="336"/>
      <c r="D474" s="337"/>
      <c r="E474" s="337"/>
      <c r="F474" s="337"/>
      <c r="G474" s="337"/>
      <c r="H474" s="337"/>
      <c r="I474" s="336"/>
      <c r="J474" s="336"/>
      <c r="K474" s="337"/>
      <c r="L474" s="337"/>
      <c r="M474" s="337"/>
      <c r="N474" s="336"/>
      <c r="O474" s="336"/>
      <c r="P474" s="338"/>
      <c r="Q474" s="337"/>
      <c r="R474" s="337"/>
      <c r="Y474" s="389"/>
      <c r="AD474" s="389"/>
    </row>
    <row r="475" spans="1:31">
      <c r="A475" s="303"/>
      <c r="B475" s="335"/>
      <c r="C475" s="336"/>
      <c r="D475" s="337"/>
      <c r="E475" s="337"/>
      <c r="F475" s="337"/>
      <c r="G475" s="337"/>
      <c r="H475" s="337"/>
      <c r="I475" s="336"/>
      <c r="J475" s="336"/>
      <c r="K475" s="337"/>
      <c r="L475" s="337"/>
      <c r="M475" s="337"/>
      <c r="N475" s="336"/>
      <c r="O475" s="336"/>
      <c r="P475" s="338"/>
      <c r="Q475" s="337"/>
      <c r="R475" s="337"/>
      <c r="S475" s="394"/>
      <c r="T475" s="394"/>
      <c r="U475" s="394"/>
      <c r="V475" s="394"/>
      <c r="W475" s="394"/>
      <c r="X475" s="394"/>
      <c r="Y475" s="395"/>
      <c r="Z475" s="394"/>
      <c r="AA475" s="394"/>
      <c r="AB475" s="394"/>
      <c r="AC475" s="394"/>
      <c r="AD475" s="395"/>
      <c r="AE475" s="357"/>
    </row>
    <row r="476" spans="1:31">
      <c r="A476" s="303"/>
      <c r="B476" s="335"/>
      <c r="C476" s="336"/>
      <c r="D476" s="337"/>
      <c r="E476" s="337"/>
      <c r="F476" s="337"/>
      <c r="G476" s="337"/>
      <c r="H476" s="337"/>
      <c r="I476" s="336"/>
      <c r="J476" s="336"/>
      <c r="K476" s="337"/>
      <c r="L476" s="337"/>
      <c r="M476" s="337"/>
      <c r="N476" s="336"/>
      <c r="O476" s="336"/>
      <c r="P476" s="338"/>
      <c r="Q476" s="337"/>
      <c r="R476" s="337"/>
      <c r="Y476" s="389"/>
      <c r="AD476" s="389"/>
      <c r="AE476" s="357"/>
    </row>
    <row r="477" spans="1:31">
      <c r="A477" s="303"/>
      <c r="B477" s="335"/>
      <c r="C477" s="336"/>
      <c r="D477" s="337"/>
      <c r="E477" s="337"/>
      <c r="F477" s="337"/>
      <c r="G477" s="337"/>
      <c r="H477" s="337"/>
      <c r="I477" s="336"/>
      <c r="J477" s="336"/>
      <c r="K477" s="337"/>
      <c r="L477" s="337"/>
      <c r="M477" s="337"/>
      <c r="N477" s="336"/>
      <c r="O477" s="336"/>
      <c r="P477" s="338"/>
      <c r="Q477" s="337"/>
      <c r="R477" s="337"/>
      <c r="S477" s="394"/>
      <c r="T477" s="394"/>
      <c r="U477" s="394"/>
      <c r="V477" s="394"/>
      <c r="W477" s="394"/>
      <c r="X477" s="394"/>
      <c r="Y477" s="395"/>
      <c r="Z477" s="394"/>
      <c r="AA477" s="394"/>
      <c r="AB477" s="428"/>
      <c r="AC477" s="428"/>
      <c r="AD477" s="395"/>
    </row>
    <row r="478" spans="1:31">
      <c r="A478" s="303"/>
      <c r="B478" s="335"/>
      <c r="C478" s="336"/>
      <c r="D478" s="337"/>
      <c r="E478" s="337"/>
      <c r="F478" s="337"/>
      <c r="G478" s="337"/>
      <c r="H478" s="337"/>
      <c r="I478" s="336"/>
      <c r="J478" s="336"/>
      <c r="K478" s="337"/>
      <c r="L478" s="337"/>
      <c r="M478" s="337"/>
      <c r="N478" s="336"/>
      <c r="O478" s="336"/>
      <c r="P478" s="338"/>
      <c r="Q478" s="337"/>
      <c r="R478" s="337"/>
      <c r="Y478" s="389"/>
      <c r="AD478" s="389"/>
    </row>
    <row r="479" spans="1:31">
      <c r="A479" s="303"/>
      <c r="B479" s="335"/>
      <c r="C479" s="336"/>
      <c r="D479" s="337"/>
      <c r="E479" s="337"/>
      <c r="F479" s="337"/>
      <c r="G479" s="337"/>
      <c r="H479" s="337"/>
      <c r="I479" s="336"/>
      <c r="J479" s="336"/>
      <c r="K479" s="337"/>
      <c r="L479" s="337"/>
      <c r="M479" s="337"/>
      <c r="N479" s="336"/>
      <c r="O479" s="336"/>
      <c r="P479" s="338"/>
      <c r="Q479" s="337"/>
      <c r="R479" s="337"/>
      <c r="S479" s="394"/>
      <c r="T479" s="428"/>
      <c r="U479" s="394"/>
      <c r="V479" s="394"/>
      <c r="W479" s="394"/>
      <c r="X479" s="428"/>
      <c r="Y479" s="395"/>
      <c r="Z479" s="394"/>
      <c r="AA479" s="394"/>
      <c r="AB479" s="394"/>
      <c r="AC479" s="428"/>
      <c r="AD479" s="395"/>
    </row>
    <row r="480" spans="1:31">
      <c r="A480" s="303"/>
      <c r="B480" s="335"/>
      <c r="C480" s="336"/>
      <c r="D480" s="337"/>
      <c r="E480" s="337"/>
      <c r="F480" s="337"/>
      <c r="G480" s="337"/>
      <c r="H480" s="337"/>
      <c r="I480" s="336"/>
      <c r="J480" s="336"/>
      <c r="K480" s="337"/>
      <c r="L480" s="337"/>
      <c r="M480" s="337"/>
      <c r="N480" s="336"/>
      <c r="O480" s="336"/>
      <c r="P480" s="338"/>
      <c r="Q480" s="337"/>
      <c r="R480" s="337"/>
      <c r="Y480" s="389"/>
      <c r="AD480" s="389"/>
    </row>
    <row r="481" spans="1:30">
      <c r="A481" s="303"/>
      <c r="B481" s="335"/>
      <c r="C481" s="336"/>
      <c r="D481" s="337"/>
      <c r="E481" s="337"/>
      <c r="F481" s="337"/>
      <c r="G481" s="337"/>
      <c r="H481" s="337"/>
      <c r="I481" s="336"/>
      <c r="J481" s="336"/>
      <c r="K481" s="337"/>
      <c r="L481" s="337"/>
      <c r="M481" s="337"/>
      <c r="N481" s="336"/>
      <c r="O481" s="336"/>
      <c r="P481" s="338"/>
      <c r="Q481" s="337"/>
      <c r="R481" s="337"/>
      <c r="S481" s="394"/>
      <c r="T481" s="394"/>
      <c r="U481" s="394"/>
      <c r="V481" s="394"/>
      <c r="W481" s="394"/>
      <c r="X481" s="394"/>
      <c r="Y481" s="395"/>
      <c r="Z481" s="394"/>
      <c r="AA481" s="428"/>
      <c r="AB481" s="428"/>
      <c r="AC481" s="428"/>
      <c r="AD481" s="427"/>
    </row>
    <row r="482" spans="1:30">
      <c r="A482" s="303"/>
      <c r="B482" s="335"/>
      <c r="C482" s="336"/>
      <c r="D482" s="337"/>
      <c r="E482" s="337"/>
      <c r="F482" s="337"/>
      <c r="G482" s="337"/>
      <c r="H482" s="337"/>
      <c r="I482" s="336"/>
      <c r="J482" s="336"/>
      <c r="K482" s="337"/>
      <c r="L482" s="337"/>
      <c r="M482" s="337"/>
      <c r="N482" s="336"/>
      <c r="O482" s="336"/>
      <c r="P482" s="338"/>
      <c r="Q482" s="337"/>
      <c r="R482" s="337"/>
      <c r="Y482" s="389"/>
      <c r="AD482" s="389"/>
    </row>
    <row r="483" spans="1:30">
      <c r="A483" s="303"/>
      <c r="B483" s="335"/>
      <c r="C483" s="336"/>
      <c r="D483" s="337"/>
      <c r="E483" s="337"/>
      <c r="F483" s="337"/>
      <c r="G483" s="337"/>
      <c r="H483" s="337"/>
      <c r="I483" s="336"/>
      <c r="J483" s="336"/>
      <c r="K483" s="337"/>
      <c r="L483" s="337"/>
      <c r="M483" s="337"/>
      <c r="N483" s="336"/>
      <c r="O483" s="336"/>
      <c r="P483" s="338"/>
      <c r="Q483" s="337"/>
      <c r="R483" s="337"/>
      <c r="S483" s="394"/>
      <c r="T483" s="394"/>
      <c r="U483" s="394"/>
      <c r="V483" s="394"/>
      <c r="W483" s="394"/>
      <c r="X483" s="394"/>
      <c r="Y483" s="395"/>
      <c r="Z483" s="394"/>
      <c r="AA483" s="394"/>
      <c r="AB483" s="394"/>
      <c r="AC483" s="394"/>
      <c r="AD483" s="395"/>
    </row>
    <row r="484" spans="1:30">
      <c r="A484" s="303"/>
      <c r="B484" s="335"/>
      <c r="C484" s="336"/>
      <c r="D484" s="337"/>
      <c r="E484" s="337"/>
      <c r="F484" s="337"/>
      <c r="G484" s="337"/>
      <c r="H484" s="337"/>
      <c r="I484" s="336"/>
      <c r="J484" s="336"/>
      <c r="K484" s="337"/>
      <c r="L484" s="337"/>
      <c r="M484" s="337"/>
      <c r="N484" s="336"/>
      <c r="O484" s="336"/>
      <c r="P484" s="338"/>
      <c r="Q484" s="337"/>
      <c r="R484" s="337"/>
      <c r="Y484" s="389"/>
      <c r="AD484" s="389"/>
    </row>
    <row r="485" spans="1:30" ht="13.5" thickBot="1">
      <c r="A485" s="303"/>
      <c r="B485" s="335"/>
      <c r="C485" s="336"/>
      <c r="D485" s="337"/>
      <c r="E485" s="337"/>
      <c r="F485" s="337"/>
      <c r="G485" s="337"/>
      <c r="H485" s="337"/>
      <c r="I485" s="336"/>
      <c r="J485" s="336"/>
      <c r="K485" s="337"/>
      <c r="L485" s="337"/>
      <c r="M485" s="337"/>
      <c r="N485" s="336"/>
      <c r="O485" s="336"/>
      <c r="P485" s="338"/>
      <c r="Q485" s="337"/>
      <c r="R485" s="337"/>
      <c r="S485" s="355"/>
      <c r="T485" s="355"/>
      <c r="U485" s="355"/>
      <c r="V485" s="355"/>
      <c r="W485" s="355"/>
      <c r="X485" s="355"/>
      <c r="Y485" s="420"/>
      <c r="Z485" s="355"/>
      <c r="AA485" s="355"/>
      <c r="AB485" s="447"/>
      <c r="AC485" s="447"/>
      <c r="AD485" s="448"/>
    </row>
    <row r="486" spans="1:30">
      <c r="A486" s="317"/>
      <c r="B486" s="298"/>
      <c r="C486" s="327"/>
      <c r="D486" s="328"/>
      <c r="E486" s="328"/>
      <c r="F486" s="328"/>
      <c r="G486" s="328"/>
      <c r="H486" s="328"/>
      <c r="I486" s="327"/>
      <c r="J486" s="327"/>
      <c r="K486" s="328"/>
      <c r="L486" s="328"/>
      <c r="M486" s="328"/>
      <c r="N486" s="327"/>
      <c r="O486" s="327"/>
      <c r="P486" s="329"/>
      <c r="Q486" s="337"/>
      <c r="R486" s="337"/>
      <c r="S486" s="388"/>
      <c r="Y486" s="389"/>
      <c r="AD486" s="389"/>
    </row>
    <row r="487" spans="1:30">
      <c r="A487" s="303"/>
      <c r="B487" s="335"/>
      <c r="C487" s="336"/>
      <c r="D487" s="337"/>
      <c r="E487" s="337"/>
      <c r="F487" s="337"/>
      <c r="G487" s="337"/>
      <c r="H487" s="337"/>
      <c r="I487" s="336"/>
      <c r="J487" s="336"/>
      <c r="K487" s="337"/>
      <c r="L487" s="337"/>
      <c r="M487" s="337"/>
      <c r="N487" s="336"/>
      <c r="O487" s="336"/>
      <c r="P487" s="338"/>
      <c r="Q487" s="337"/>
      <c r="R487" s="337"/>
      <c r="S487" s="394"/>
      <c r="T487" s="394"/>
      <c r="U487" s="394"/>
      <c r="V487" s="394"/>
      <c r="W487" s="394"/>
      <c r="X487" s="394"/>
      <c r="Y487" s="395"/>
      <c r="Z487" s="394"/>
      <c r="AA487" s="394"/>
      <c r="AB487" s="394"/>
      <c r="AC487" s="394"/>
      <c r="AD487" s="395"/>
    </row>
    <row r="488" spans="1:30">
      <c r="A488" s="303"/>
      <c r="B488" s="335"/>
      <c r="C488" s="336"/>
      <c r="D488" s="337"/>
      <c r="E488" s="337"/>
      <c r="F488" s="337"/>
      <c r="G488" s="337"/>
      <c r="H488" s="337"/>
      <c r="I488" s="336"/>
      <c r="J488" s="336"/>
      <c r="K488" s="337"/>
      <c r="L488" s="337"/>
      <c r="M488" s="337"/>
      <c r="N488" s="336"/>
      <c r="O488" s="336"/>
      <c r="P488" s="338"/>
      <c r="Q488" s="337"/>
      <c r="R488" s="337"/>
      <c r="Y488" s="389"/>
      <c r="AD488" s="389"/>
    </row>
    <row r="489" spans="1:30">
      <c r="A489" s="303"/>
      <c r="B489" s="335"/>
      <c r="C489" s="336"/>
      <c r="D489" s="337"/>
      <c r="E489" s="337"/>
      <c r="F489" s="337"/>
      <c r="G489" s="337"/>
      <c r="H489" s="337"/>
      <c r="I489" s="336"/>
      <c r="J489" s="336"/>
      <c r="K489" s="337"/>
      <c r="L489" s="337"/>
      <c r="M489" s="337"/>
      <c r="N489" s="336"/>
      <c r="O489" s="336"/>
      <c r="P489" s="338"/>
      <c r="Q489" s="337"/>
      <c r="R489" s="337"/>
      <c r="S489" s="394"/>
      <c r="T489" s="394"/>
      <c r="U489" s="394"/>
      <c r="V489" s="394"/>
      <c r="W489" s="394"/>
      <c r="X489" s="394"/>
      <c r="Y489" s="395"/>
      <c r="Z489" s="394"/>
      <c r="AA489" s="394"/>
      <c r="AB489" s="394"/>
      <c r="AC489" s="394"/>
      <c r="AD489" s="395"/>
    </row>
    <row r="490" spans="1:30">
      <c r="A490" s="303"/>
      <c r="B490" s="335"/>
      <c r="C490" s="336"/>
      <c r="D490" s="337"/>
      <c r="E490" s="337"/>
      <c r="F490" s="337"/>
      <c r="G490" s="337"/>
      <c r="H490" s="337"/>
      <c r="I490" s="336"/>
      <c r="J490" s="336"/>
      <c r="K490" s="337"/>
      <c r="L490" s="337"/>
      <c r="M490" s="337"/>
      <c r="N490" s="336"/>
      <c r="O490" s="336"/>
      <c r="P490" s="338"/>
      <c r="Q490" s="337"/>
      <c r="R490" s="337"/>
      <c r="Y490" s="389"/>
      <c r="AD490" s="389"/>
    </row>
    <row r="491" spans="1:30">
      <c r="A491" s="303"/>
      <c r="B491" s="335"/>
      <c r="C491" s="336"/>
      <c r="D491" s="337"/>
      <c r="E491" s="337"/>
      <c r="F491" s="337"/>
      <c r="G491" s="337"/>
      <c r="H491" s="337"/>
      <c r="I491" s="336"/>
      <c r="J491" s="336"/>
      <c r="K491" s="337"/>
      <c r="L491" s="337"/>
      <c r="M491" s="337"/>
      <c r="N491" s="336"/>
      <c r="O491" s="336"/>
      <c r="P491" s="338"/>
      <c r="Q491" s="337"/>
      <c r="R491" s="337"/>
      <c r="S491" s="394"/>
      <c r="T491" s="394"/>
      <c r="U491" s="394"/>
      <c r="V491" s="394"/>
      <c r="W491" s="394"/>
      <c r="X491" s="394"/>
      <c r="Y491" s="395"/>
      <c r="Z491" s="394"/>
      <c r="AA491" s="394"/>
      <c r="AB491" s="394"/>
      <c r="AC491" s="394"/>
      <c r="AD491" s="395"/>
    </row>
    <row r="492" spans="1:30">
      <c r="A492" s="303"/>
      <c r="B492" s="335"/>
      <c r="C492" s="336"/>
      <c r="D492" s="337"/>
      <c r="E492" s="337"/>
      <c r="F492" s="337"/>
      <c r="G492" s="337"/>
      <c r="H492" s="337"/>
      <c r="I492" s="336"/>
      <c r="J492" s="336"/>
      <c r="K492" s="337"/>
      <c r="L492" s="337"/>
      <c r="M492" s="337"/>
      <c r="N492" s="336"/>
      <c r="O492" s="336"/>
      <c r="P492" s="338"/>
      <c r="Q492" s="337"/>
      <c r="R492" s="337"/>
      <c r="Y492" s="389"/>
      <c r="AD492" s="389"/>
    </row>
    <row r="493" spans="1:30">
      <c r="A493" s="303"/>
      <c r="B493" s="335"/>
      <c r="C493" s="336"/>
      <c r="D493" s="337"/>
      <c r="E493" s="337"/>
      <c r="F493" s="337"/>
      <c r="G493" s="337"/>
      <c r="H493" s="337"/>
      <c r="I493" s="336"/>
      <c r="J493" s="336"/>
      <c r="K493" s="337"/>
      <c r="L493" s="337"/>
      <c r="M493" s="337"/>
      <c r="N493" s="336"/>
      <c r="O493" s="336"/>
      <c r="P493" s="338"/>
      <c r="Q493" s="337"/>
      <c r="R493" s="337"/>
      <c r="S493" s="394"/>
      <c r="T493" s="394"/>
      <c r="U493" s="394"/>
      <c r="V493" s="394"/>
      <c r="W493" s="394"/>
      <c r="X493" s="394"/>
      <c r="Y493" s="395"/>
      <c r="Z493" s="394"/>
      <c r="AA493" s="394"/>
      <c r="AB493" s="394"/>
      <c r="AC493" s="394"/>
      <c r="AD493" s="395"/>
    </row>
    <row r="494" spans="1:30">
      <c r="A494" s="303"/>
      <c r="B494" s="335"/>
      <c r="C494" s="336"/>
      <c r="D494" s="337"/>
      <c r="E494" s="337"/>
      <c r="F494" s="337"/>
      <c r="G494" s="337"/>
      <c r="H494" s="337"/>
      <c r="I494" s="336"/>
      <c r="J494" s="336"/>
      <c r="K494" s="337"/>
      <c r="L494" s="337"/>
      <c r="M494" s="337"/>
      <c r="N494" s="336"/>
      <c r="O494" s="336"/>
      <c r="P494" s="338"/>
      <c r="Q494" s="337"/>
      <c r="R494" s="337"/>
      <c r="Y494" s="389"/>
      <c r="AD494" s="389"/>
    </row>
    <row r="495" spans="1:30">
      <c r="A495" s="303"/>
      <c r="B495" s="335"/>
      <c r="C495" s="336"/>
      <c r="D495" s="337"/>
      <c r="E495" s="337"/>
      <c r="F495" s="337"/>
      <c r="G495" s="337"/>
      <c r="H495" s="337"/>
      <c r="I495" s="336"/>
      <c r="J495" s="336"/>
      <c r="K495" s="337"/>
      <c r="L495" s="337"/>
      <c r="M495" s="337"/>
      <c r="N495" s="336"/>
      <c r="O495" s="336"/>
      <c r="P495" s="338"/>
      <c r="Q495" s="337"/>
      <c r="R495" s="337"/>
      <c r="S495" s="394"/>
      <c r="T495" s="394"/>
      <c r="U495" s="394"/>
      <c r="V495" s="394"/>
      <c r="W495" s="394"/>
      <c r="X495" s="394"/>
      <c r="Y495" s="395"/>
      <c r="Z495" s="394"/>
      <c r="AA495" s="394"/>
      <c r="AB495" s="394"/>
      <c r="AC495" s="394"/>
      <c r="AD495" s="395"/>
    </row>
    <row r="496" spans="1:30">
      <c r="A496" s="303"/>
      <c r="B496" s="335"/>
      <c r="C496" s="336"/>
      <c r="D496" s="337"/>
      <c r="E496" s="337"/>
      <c r="F496" s="337"/>
      <c r="G496" s="337"/>
      <c r="H496" s="337"/>
      <c r="I496" s="336"/>
      <c r="J496" s="336"/>
      <c r="K496" s="337"/>
      <c r="L496" s="337"/>
      <c r="M496" s="337"/>
      <c r="N496" s="336"/>
      <c r="O496" s="336"/>
      <c r="P496" s="338"/>
      <c r="Q496" s="337"/>
      <c r="R496" s="337"/>
      <c r="Y496" s="389"/>
      <c r="AD496" s="389"/>
    </row>
    <row r="497" spans="1:31">
      <c r="A497" s="303"/>
      <c r="B497" s="335"/>
      <c r="C497" s="336"/>
      <c r="D497" s="337"/>
      <c r="E497" s="337"/>
      <c r="F497" s="337"/>
      <c r="G497" s="337"/>
      <c r="H497" s="337"/>
      <c r="I497" s="336"/>
      <c r="J497" s="336"/>
      <c r="K497" s="337"/>
      <c r="L497" s="337"/>
      <c r="M497" s="337"/>
      <c r="N497" s="336"/>
      <c r="O497" s="336"/>
      <c r="P497" s="338"/>
      <c r="Q497" s="337"/>
      <c r="R497" s="337"/>
      <c r="S497" s="394"/>
      <c r="T497" s="394"/>
      <c r="U497" s="394"/>
      <c r="V497" s="394"/>
      <c r="W497" s="394"/>
      <c r="X497" s="394"/>
      <c r="Y497" s="395"/>
      <c r="Z497" s="394"/>
      <c r="AA497" s="394"/>
      <c r="AB497" s="394"/>
      <c r="AC497" s="394"/>
      <c r="AD497" s="395"/>
    </row>
    <row r="498" spans="1:31">
      <c r="A498" s="303"/>
      <c r="B498" s="335"/>
      <c r="C498" s="336"/>
      <c r="D498" s="337"/>
      <c r="E498" s="337"/>
      <c r="F498" s="337"/>
      <c r="G498" s="337"/>
      <c r="H498" s="337"/>
      <c r="I498" s="336"/>
      <c r="J498" s="336"/>
      <c r="K498" s="337"/>
      <c r="L498" s="337"/>
      <c r="M498" s="337"/>
      <c r="N498" s="336"/>
      <c r="O498" s="336"/>
      <c r="P498" s="338"/>
      <c r="Q498" s="337"/>
      <c r="R498" s="337"/>
      <c r="Y498" s="389"/>
      <c r="AD498" s="389"/>
    </row>
    <row r="499" spans="1:31">
      <c r="A499" s="303"/>
      <c r="B499" s="335"/>
      <c r="C499" s="336"/>
      <c r="D499" s="337"/>
      <c r="E499" s="337"/>
      <c r="F499" s="337"/>
      <c r="G499" s="337"/>
      <c r="H499" s="337"/>
      <c r="I499" s="336"/>
      <c r="J499" s="336"/>
      <c r="K499" s="337"/>
      <c r="L499" s="337"/>
      <c r="M499" s="337"/>
      <c r="N499" s="336"/>
      <c r="O499" s="336"/>
      <c r="P499" s="338"/>
      <c r="Q499" s="337"/>
      <c r="R499" s="337"/>
      <c r="S499" s="394"/>
      <c r="T499" s="394"/>
      <c r="U499" s="394"/>
      <c r="V499" s="394"/>
      <c r="W499" s="394"/>
      <c r="X499" s="394"/>
      <c r="Y499" s="395"/>
      <c r="Z499" s="394"/>
      <c r="AA499" s="394"/>
      <c r="AB499" s="394"/>
      <c r="AC499" s="394"/>
      <c r="AD499" s="395"/>
    </row>
    <row r="500" spans="1:31">
      <c r="A500" s="303"/>
      <c r="B500" s="335"/>
      <c r="C500" s="336"/>
      <c r="D500" s="337"/>
      <c r="E500" s="337"/>
      <c r="F500" s="337"/>
      <c r="G500" s="337"/>
      <c r="H500" s="337"/>
      <c r="I500" s="336"/>
      <c r="J500" s="336"/>
      <c r="K500" s="337"/>
      <c r="L500" s="337"/>
      <c r="M500" s="337"/>
      <c r="N500" s="336"/>
      <c r="O500" s="336"/>
      <c r="P500" s="338"/>
      <c r="Q500" s="337"/>
      <c r="R500" s="337"/>
      <c r="Y500" s="389"/>
      <c r="AD500" s="389"/>
    </row>
    <row r="501" spans="1:31">
      <c r="A501" s="303"/>
      <c r="B501" s="335"/>
      <c r="C501" s="336"/>
      <c r="D501" s="337"/>
      <c r="E501" s="337"/>
      <c r="F501" s="337"/>
      <c r="G501" s="337"/>
      <c r="H501" s="337"/>
      <c r="I501" s="336"/>
      <c r="J501" s="336"/>
      <c r="K501" s="337"/>
      <c r="L501" s="337"/>
      <c r="M501" s="337"/>
      <c r="N501" s="336"/>
      <c r="O501" s="336"/>
      <c r="P501" s="338"/>
      <c r="Q501" s="337"/>
      <c r="R501" s="337"/>
      <c r="S501" s="394"/>
      <c r="T501" s="394"/>
      <c r="U501" s="394"/>
      <c r="V501" s="394"/>
      <c r="W501" s="394"/>
      <c r="X501" s="394"/>
      <c r="Y501" s="395"/>
      <c r="Z501" s="394"/>
      <c r="AA501" s="394"/>
      <c r="AB501" s="394"/>
      <c r="AC501" s="394"/>
      <c r="AD501" s="395"/>
    </row>
    <row r="502" spans="1:31">
      <c r="A502" s="303"/>
      <c r="B502" s="335"/>
      <c r="C502" s="336"/>
      <c r="D502" s="337"/>
      <c r="E502" s="337"/>
      <c r="F502" s="337"/>
      <c r="G502" s="337"/>
      <c r="H502" s="337"/>
      <c r="I502" s="336"/>
      <c r="J502" s="336"/>
      <c r="K502" s="337"/>
      <c r="L502" s="337"/>
      <c r="M502" s="337"/>
      <c r="N502" s="336"/>
      <c r="O502" s="336"/>
      <c r="P502" s="338"/>
      <c r="Q502" s="337"/>
      <c r="R502" s="337"/>
      <c r="Y502" s="389"/>
      <c r="AD502" s="389"/>
    </row>
    <row r="503" spans="1:31">
      <c r="A503" s="303"/>
      <c r="B503" s="335"/>
      <c r="C503" s="336"/>
      <c r="D503" s="337"/>
      <c r="E503" s="337"/>
      <c r="F503" s="337"/>
      <c r="G503" s="337"/>
      <c r="H503" s="337"/>
      <c r="I503" s="336"/>
      <c r="J503" s="336"/>
      <c r="K503" s="337"/>
      <c r="L503" s="337"/>
      <c r="M503" s="337"/>
      <c r="N503" s="336"/>
      <c r="O503" s="336"/>
      <c r="P503" s="338"/>
      <c r="Q503" s="337"/>
      <c r="R503" s="337"/>
      <c r="S503" s="394"/>
      <c r="T503" s="394"/>
      <c r="U503" s="394"/>
      <c r="V503" s="394"/>
      <c r="W503" s="394"/>
      <c r="X503" s="394"/>
      <c r="Y503" s="395"/>
      <c r="Z503" s="394"/>
      <c r="AA503" s="394"/>
      <c r="AB503" s="394"/>
      <c r="AC503" s="394"/>
      <c r="AD503" s="395"/>
    </row>
    <row r="504" spans="1:31">
      <c r="A504" s="303"/>
      <c r="B504" s="335"/>
      <c r="C504" s="336"/>
      <c r="D504" s="337"/>
      <c r="E504" s="337"/>
      <c r="F504" s="337"/>
      <c r="G504" s="337"/>
      <c r="H504" s="337"/>
      <c r="I504" s="336"/>
      <c r="J504" s="336"/>
      <c r="K504" s="337"/>
      <c r="L504" s="337"/>
      <c r="M504" s="337"/>
      <c r="N504" s="336"/>
      <c r="O504" s="336"/>
      <c r="P504" s="338"/>
      <c r="Q504" s="337"/>
      <c r="R504" s="337"/>
      <c r="Y504" s="389"/>
      <c r="AD504" s="389"/>
    </row>
    <row r="505" spans="1:31">
      <c r="A505" s="303"/>
      <c r="B505" s="335"/>
      <c r="C505" s="336"/>
      <c r="D505" s="337"/>
      <c r="E505" s="337"/>
      <c r="F505" s="337"/>
      <c r="G505" s="337"/>
      <c r="H505" s="337"/>
      <c r="I505" s="336"/>
      <c r="J505" s="336"/>
      <c r="K505" s="337"/>
      <c r="L505" s="337"/>
      <c r="M505" s="337"/>
      <c r="N505" s="336"/>
      <c r="O505" s="336"/>
      <c r="P505" s="338"/>
      <c r="Q505" s="337"/>
      <c r="R505" s="337"/>
      <c r="S505" s="394"/>
      <c r="T505" s="394"/>
      <c r="U505" s="394"/>
      <c r="V505" s="394"/>
      <c r="W505" s="394"/>
      <c r="X505" s="394"/>
      <c r="Y505" s="395"/>
      <c r="Z505" s="394"/>
      <c r="AA505" s="394"/>
      <c r="AB505" s="394"/>
      <c r="AC505" s="394"/>
      <c r="AD505" s="395"/>
    </row>
    <row r="506" spans="1:31">
      <c r="A506" s="303"/>
      <c r="B506" s="335"/>
      <c r="C506" s="336"/>
      <c r="D506" s="337"/>
      <c r="E506" s="337"/>
      <c r="F506" s="337"/>
      <c r="G506" s="337"/>
      <c r="H506" s="337"/>
      <c r="I506" s="336"/>
      <c r="J506" s="336"/>
      <c r="K506" s="337"/>
      <c r="L506" s="337"/>
      <c r="M506" s="337"/>
      <c r="N506" s="336"/>
      <c r="O506" s="336"/>
      <c r="P506" s="338"/>
      <c r="Q506" s="337"/>
      <c r="R506" s="337"/>
      <c r="Y506" s="389"/>
      <c r="AD506" s="389"/>
    </row>
    <row r="507" spans="1:31">
      <c r="A507" s="303"/>
      <c r="B507" s="335"/>
      <c r="C507" s="336"/>
      <c r="D507" s="337"/>
      <c r="E507" s="337"/>
      <c r="F507" s="337"/>
      <c r="G507" s="337"/>
      <c r="H507" s="337"/>
      <c r="I507" s="336"/>
      <c r="J507" s="336"/>
      <c r="K507" s="337"/>
      <c r="L507" s="337"/>
      <c r="M507" s="337"/>
      <c r="N507" s="336"/>
      <c r="O507" s="336"/>
      <c r="P507" s="338"/>
      <c r="Q507" s="337"/>
      <c r="R507" s="337"/>
      <c r="S507" s="394"/>
      <c r="T507" s="394"/>
      <c r="U507" s="394"/>
      <c r="V507" s="394"/>
      <c r="W507" s="394"/>
      <c r="X507" s="394"/>
      <c r="Y507" s="395"/>
      <c r="Z507" s="394"/>
      <c r="AA507" s="394"/>
      <c r="AB507" s="394"/>
      <c r="AC507" s="394"/>
      <c r="AD507" s="395"/>
      <c r="AE507" s="357"/>
    </row>
    <row r="508" spans="1:31">
      <c r="A508" s="303"/>
      <c r="B508" s="335"/>
      <c r="C508" s="336"/>
      <c r="D508" s="337"/>
      <c r="E508" s="337"/>
      <c r="F508" s="337"/>
      <c r="G508" s="337"/>
      <c r="H508" s="337"/>
      <c r="I508" s="336"/>
      <c r="J508" s="336"/>
      <c r="K508" s="337"/>
      <c r="L508" s="337"/>
      <c r="M508" s="337"/>
      <c r="N508" s="336"/>
      <c r="O508" s="336"/>
      <c r="P508" s="338"/>
      <c r="Q508" s="337"/>
      <c r="R508" s="337"/>
      <c r="Y508" s="389"/>
      <c r="AD508" s="389"/>
      <c r="AE508" s="357"/>
    </row>
    <row r="509" spans="1:31">
      <c r="A509" s="303"/>
      <c r="B509" s="335"/>
      <c r="C509" s="336"/>
      <c r="D509" s="337"/>
      <c r="E509" s="337"/>
      <c r="F509" s="337"/>
      <c r="G509" s="337"/>
      <c r="H509" s="337"/>
      <c r="I509" s="336"/>
      <c r="J509" s="336"/>
      <c r="K509" s="337"/>
      <c r="L509" s="337"/>
      <c r="M509" s="337"/>
      <c r="N509" s="336"/>
      <c r="O509" s="336"/>
      <c r="P509" s="338"/>
      <c r="Q509" s="337"/>
      <c r="R509" s="337"/>
      <c r="S509" s="394"/>
      <c r="T509" s="394"/>
      <c r="U509" s="394"/>
      <c r="V509" s="394"/>
      <c r="W509" s="394"/>
      <c r="X509" s="394"/>
      <c r="Y509" s="395"/>
      <c r="Z509" s="394"/>
      <c r="AA509" s="394"/>
      <c r="AB509" s="394"/>
      <c r="AC509" s="394"/>
      <c r="AD509" s="395"/>
    </row>
    <row r="510" spans="1:31">
      <c r="A510" s="303"/>
      <c r="B510" s="335"/>
      <c r="C510" s="336"/>
      <c r="D510" s="337"/>
      <c r="E510" s="337"/>
      <c r="F510" s="337"/>
      <c r="G510" s="337"/>
      <c r="H510" s="337"/>
      <c r="I510" s="336"/>
      <c r="J510" s="336"/>
      <c r="K510" s="337"/>
      <c r="L510" s="337"/>
      <c r="M510" s="337"/>
      <c r="N510" s="336"/>
      <c r="O510" s="336"/>
      <c r="P510" s="338"/>
      <c r="Q510" s="337"/>
      <c r="R510" s="337"/>
      <c r="Y510" s="389"/>
      <c r="AD510" s="389"/>
    </row>
    <row r="511" spans="1:31">
      <c r="A511" s="303"/>
      <c r="B511" s="335"/>
      <c r="C511" s="336"/>
      <c r="D511" s="337"/>
      <c r="E511" s="337"/>
      <c r="F511" s="337"/>
      <c r="G511" s="337"/>
      <c r="H511" s="337"/>
      <c r="I511" s="336"/>
      <c r="J511" s="336"/>
      <c r="K511" s="337"/>
      <c r="L511" s="337"/>
      <c r="M511" s="337"/>
      <c r="N511" s="336"/>
      <c r="O511" s="336"/>
      <c r="P511" s="338"/>
      <c r="Q511" s="337"/>
      <c r="R511" s="337"/>
      <c r="S511" s="394"/>
      <c r="T511" s="394"/>
      <c r="U511" s="394"/>
      <c r="V511" s="394"/>
      <c r="W511" s="394"/>
      <c r="X511" s="394"/>
      <c r="Y511" s="395"/>
      <c r="Z511" s="394"/>
      <c r="AA511" s="394"/>
      <c r="AB511" s="394"/>
      <c r="AC511" s="394"/>
      <c r="AD511" s="395"/>
    </row>
    <row r="512" spans="1:31">
      <c r="A512" s="303"/>
      <c r="B512" s="335"/>
      <c r="C512" s="336"/>
      <c r="D512" s="337"/>
      <c r="E512" s="337"/>
      <c r="F512" s="337"/>
      <c r="G512" s="337"/>
      <c r="H512" s="337"/>
      <c r="I512" s="336"/>
      <c r="J512" s="336"/>
      <c r="K512" s="337"/>
      <c r="L512" s="337"/>
      <c r="M512" s="337"/>
      <c r="N512" s="336"/>
      <c r="O512" s="336"/>
      <c r="P512" s="338"/>
      <c r="Q512" s="337"/>
      <c r="R512" s="337"/>
      <c r="Y512" s="389"/>
      <c r="AD512" s="389"/>
    </row>
    <row r="513" spans="1:30">
      <c r="A513" s="303"/>
      <c r="B513" s="335"/>
      <c r="C513" s="336"/>
      <c r="D513" s="337"/>
      <c r="E513" s="337"/>
      <c r="F513" s="337"/>
      <c r="G513" s="337"/>
      <c r="H513" s="337"/>
      <c r="I513" s="336"/>
      <c r="J513" s="336"/>
      <c r="K513" s="337"/>
      <c r="L513" s="337"/>
      <c r="M513" s="337"/>
      <c r="N513" s="336"/>
      <c r="O513" s="336"/>
      <c r="P513" s="338"/>
      <c r="Q513" s="337"/>
      <c r="R513" s="337"/>
      <c r="S513" s="394"/>
      <c r="T513" s="394"/>
      <c r="U513" s="394"/>
      <c r="V513" s="394"/>
      <c r="W513" s="394"/>
      <c r="X513" s="394"/>
      <c r="Y513" s="395"/>
      <c r="Z513" s="394"/>
      <c r="AA513" s="394"/>
      <c r="AB513" s="394"/>
      <c r="AC513" s="394"/>
      <c r="AD513" s="395"/>
    </row>
    <row r="514" spans="1:30">
      <c r="A514" s="303"/>
      <c r="B514" s="335"/>
      <c r="C514" s="336"/>
      <c r="D514" s="337"/>
      <c r="E514" s="337"/>
      <c r="F514" s="337"/>
      <c r="G514" s="337"/>
      <c r="H514" s="337"/>
      <c r="I514" s="336"/>
      <c r="J514" s="336"/>
      <c r="K514" s="337"/>
      <c r="L514" s="337"/>
      <c r="M514" s="337"/>
      <c r="N514" s="336"/>
      <c r="O514" s="336"/>
      <c r="P514" s="338"/>
      <c r="Q514" s="337"/>
      <c r="R514" s="337"/>
      <c r="Y514" s="389"/>
      <c r="AD514" s="389"/>
    </row>
    <row r="515" spans="1:30">
      <c r="A515" s="303"/>
      <c r="B515" s="335"/>
      <c r="C515" s="336"/>
      <c r="D515" s="337"/>
      <c r="E515" s="337"/>
      <c r="F515" s="337"/>
      <c r="G515" s="337"/>
      <c r="H515" s="337"/>
      <c r="I515" s="336"/>
      <c r="J515" s="336"/>
      <c r="K515" s="337"/>
      <c r="L515" s="337"/>
      <c r="M515" s="337"/>
      <c r="N515" s="336"/>
      <c r="O515" s="336"/>
      <c r="P515" s="338"/>
      <c r="Q515" s="337"/>
      <c r="R515" s="337"/>
      <c r="S515" s="394"/>
      <c r="T515" s="394"/>
      <c r="U515" s="394"/>
      <c r="V515" s="394"/>
      <c r="W515" s="394"/>
      <c r="X515" s="394"/>
      <c r="Y515" s="395"/>
      <c r="Z515" s="394"/>
      <c r="AA515" s="394"/>
      <c r="AB515" s="394"/>
      <c r="AC515" s="394"/>
      <c r="AD515" s="395"/>
    </row>
    <row r="516" spans="1:30">
      <c r="A516" s="303"/>
      <c r="B516" s="335"/>
      <c r="C516" s="336"/>
      <c r="D516" s="337"/>
      <c r="E516" s="337"/>
      <c r="F516" s="337"/>
      <c r="G516" s="337"/>
      <c r="H516" s="337"/>
      <c r="I516" s="336"/>
      <c r="J516" s="336"/>
      <c r="K516" s="337"/>
      <c r="L516" s="337"/>
      <c r="M516" s="337"/>
      <c r="N516" s="336"/>
      <c r="O516" s="336"/>
      <c r="P516" s="338"/>
      <c r="Q516" s="337"/>
      <c r="R516" s="337"/>
      <c r="Y516" s="389"/>
      <c r="AD516" s="389"/>
    </row>
    <row r="517" spans="1:30" ht="13.5" thickBot="1">
      <c r="A517" s="303"/>
      <c r="B517" s="335"/>
      <c r="C517" s="336"/>
      <c r="D517" s="337"/>
      <c r="E517" s="337"/>
      <c r="F517" s="337"/>
      <c r="G517" s="337"/>
      <c r="H517" s="337"/>
      <c r="I517" s="336"/>
      <c r="J517" s="336"/>
      <c r="K517" s="337"/>
      <c r="L517" s="337"/>
      <c r="M517" s="337"/>
      <c r="N517" s="336"/>
      <c r="O517" s="336"/>
      <c r="P517" s="338"/>
      <c r="Q517" s="337"/>
      <c r="R517" s="337"/>
      <c r="S517" s="355"/>
      <c r="T517" s="355"/>
      <c r="U517" s="355"/>
      <c r="V517" s="355"/>
      <c r="W517" s="355"/>
      <c r="X517" s="355"/>
      <c r="Y517" s="420"/>
      <c r="Z517" s="355"/>
      <c r="AA517" s="355"/>
      <c r="AB517" s="355"/>
      <c r="AC517" s="355"/>
      <c r="AD517" s="420"/>
    </row>
    <row r="518" spans="1:30" ht="13.5" thickBot="1">
      <c r="A518" s="449"/>
      <c r="B518" s="450"/>
      <c r="C518" s="327"/>
      <c r="D518" s="328"/>
      <c r="E518" s="328"/>
      <c r="F518" s="328"/>
      <c r="G518" s="328"/>
      <c r="H518" s="328"/>
      <c r="I518" s="327"/>
      <c r="J518" s="327"/>
      <c r="K518" s="328"/>
      <c r="L518" s="328"/>
      <c r="M518" s="328"/>
      <c r="N518" s="327"/>
      <c r="O518" s="327"/>
      <c r="P518" s="329"/>
      <c r="Q518" s="337"/>
      <c r="R518" s="337"/>
      <c r="S518" s="388"/>
      <c r="Y518" s="389"/>
      <c r="AD518" s="389"/>
    </row>
    <row r="519" spans="1:30" ht="13.5" thickBot="1">
      <c r="A519" s="451"/>
      <c r="B519" s="452"/>
      <c r="C519" s="327"/>
      <c r="D519" s="328"/>
      <c r="E519" s="328"/>
      <c r="F519" s="328"/>
      <c r="G519" s="328"/>
      <c r="H519" s="328"/>
      <c r="I519" s="327"/>
      <c r="J519" s="327"/>
      <c r="K519" s="328"/>
      <c r="L519" s="328"/>
      <c r="M519" s="328"/>
      <c r="N519" s="327"/>
      <c r="O519" s="327"/>
      <c r="P519" s="329"/>
      <c r="Q519" s="337"/>
      <c r="R519" s="337"/>
      <c r="S519" s="394"/>
      <c r="T519" s="394"/>
      <c r="U519" s="394"/>
      <c r="V519" s="394"/>
      <c r="W519" s="394"/>
      <c r="X519" s="394"/>
      <c r="Y519" s="395"/>
      <c r="Z519" s="394"/>
      <c r="AA519" s="394"/>
      <c r="AB519" s="394"/>
      <c r="AC519" s="394"/>
      <c r="AD519" s="395"/>
    </row>
    <row r="520" spans="1:30" ht="13.5" thickBot="1">
      <c r="A520" s="449"/>
      <c r="B520" s="450"/>
      <c r="C520" s="327"/>
      <c r="D520" s="328"/>
      <c r="E520" s="328"/>
      <c r="F520" s="328"/>
      <c r="G520" s="328"/>
      <c r="H520" s="328"/>
      <c r="I520" s="327"/>
      <c r="J520" s="327"/>
      <c r="K520" s="328"/>
      <c r="L520" s="328"/>
      <c r="M520" s="328"/>
      <c r="N520" s="327"/>
      <c r="O520" s="327"/>
      <c r="P520" s="329"/>
      <c r="Q520" s="337"/>
      <c r="R520" s="337"/>
      <c r="Y520" s="389"/>
      <c r="AD520" s="389"/>
    </row>
    <row r="521" spans="1:30" ht="13.5" thickBot="1">
      <c r="A521" s="451"/>
      <c r="B521" s="452"/>
      <c r="C521" s="327"/>
      <c r="D521" s="328"/>
      <c r="E521" s="328"/>
      <c r="F521" s="328"/>
      <c r="G521" s="328"/>
      <c r="H521" s="328"/>
      <c r="I521" s="327"/>
      <c r="J521" s="327"/>
      <c r="K521" s="328"/>
      <c r="L521" s="328"/>
      <c r="M521" s="328"/>
      <c r="N521" s="327"/>
      <c r="O521" s="327"/>
      <c r="P521" s="329"/>
      <c r="Q521" s="337"/>
      <c r="R521" s="337"/>
      <c r="S521" s="394"/>
      <c r="T521" s="394"/>
      <c r="U521" s="394"/>
      <c r="V521" s="394"/>
      <c r="W521" s="394"/>
      <c r="X521" s="394"/>
      <c r="Y521" s="395"/>
      <c r="Z521" s="394"/>
      <c r="AA521" s="394"/>
      <c r="AB521" s="394"/>
      <c r="AC521" s="394"/>
      <c r="AD521" s="395"/>
    </row>
    <row r="522" spans="1:30" ht="13.5" thickBot="1">
      <c r="A522" s="449"/>
      <c r="B522" s="450"/>
      <c r="C522" s="327"/>
      <c r="D522" s="328"/>
      <c r="E522" s="328"/>
      <c r="F522" s="328"/>
      <c r="G522" s="328"/>
      <c r="H522" s="328"/>
      <c r="I522" s="327"/>
      <c r="J522" s="327"/>
      <c r="K522" s="328"/>
      <c r="L522" s="328"/>
      <c r="M522" s="328"/>
      <c r="N522" s="327"/>
      <c r="O522" s="327"/>
      <c r="P522" s="329"/>
      <c r="Q522" s="337"/>
      <c r="R522" s="337"/>
      <c r="Y522" s="389"/>
      <c r="AD522" s="389"/>
    </row>
    <row r="523" spans="1:30" ht="13.5" thickBot="1">
      <c r="A523" s="451"/>
      <c r="B523" s="452"/>
      <c r="C523" s="327"/>
      <c r="D523" s="328"/>
      <c r="E523" s="328"/>
      <c r="F523" s="328"/>
      <c r="G523" s="328"/>
      <c r="H523" s="328"/>
      <c r="I523" s="327"/>
      <c r="J523" s="327"/>
      <c r="K523" s="328"/>
      <c r="L523" s="328"/>
      <c r="M523" s="328"/>
      <c r="N523" s="327"/>
      <c r="O523" s="327"/>
      <c r="P523" s="329"/>
      <c r="Q523" s="337"/>
      <c r="R523" s="337"/>
      <c r="S523" s="394"/>
      <c r="T523" s="394"/>
      <c r="U523" s="394"/>
      <c r="V523" s="394"/>
      <c r="W523" s="394"/>
      <c r="X523" s="394"/>
      <c r="Y523" s="395"/>
      <c r="Z523" s="394"/>
      <c r="AA523" s="394"/>
      <c r="AB523" s="394"/>
      <c r="AC523" s="394"/>
      <c r="AD523" s="395"/>
    </row>
    <row r="524" spans="1:30" ht="13.5" thickBot="1">
      <c r="A524" s="449"/>
      <c r="B524" s="450"/>
      <c r="C524" s="327"/>
      <c r="D524" s="328"/>
      <c r="E524" s="328"/>
      <c r="F524" s="328"/>
      <c r="G524" s="328"/>
      <c r="H524" s="328"/>
      <c r="I524" s="327"/>
      <c r="J524" s="327"/>
      <c r="K524" s="328"/>
      <c r="L524" s="328"/>
      <c r="M524" s="328"/>
      <c r="N524" s="327"/>
      <c r="O524" s="327"/>
      <c r="P524" s="329"/>
      <c r="Q524" s="337"/>
      <c r="R524" s="337"/>
      <c r="Y524" s="389"/>
      <c r="AD524" s="389"/>
    </row>
    <row r="525" spans="1:30" ht="13.5" thickBot="1">
      <c r="A525" s="451"/>
      <c r="B525" s="452"/>
      <c r="C525" s="327"/>
      <c r="D525" s="328"/>
      <c r="E525" s="328"/>
      <c r="F525" s="328"/>
      <c r="G525" s="328"/>
      <c r="H525" s="328"/>
      <c r="I525" s="327"/>
      <c r="J525" s="327"/>
      <c r="K525" s="328"/>
      <c r="L525" s="328"/>
      <c r="M525" s="328"/>
      <c r="N525" s="327"/>
      <c r="O525" s="327"/>
      <c r="P525" s="329"/>
      <c r="Q525" s="337"/>
      <c r="R525" s="337"/>
      <c r="S525" s="394"/>
      <c r="T525" s="394"/>
      <c r="U525" s="394"/>
      <c r="V525" s="394"/>
      <c r="W525" s="394"/>
      <c r="X525" s="394"/>
      <c r="Y525" s="395"/>
      <c r="Z525" s="394"/>
      <c r="AA525" s="394"/>
      <c r="AB525" s="394"/>
      <c r="AC525" s="394"/>
      <c r="AD525" s="395"/>
    </row>
    <row r="526" spans="1:30" ht="13.5" thickBot="1">
      <c r="A526" s="453"/>
      <c r="B526" s="450"/>
      <c r="C526" s="327"/>
      <c r="D526" s="328"/>
      <c r="E526" s="328"/>
      <c r="F526" s="328"/>
      <c r="G526" s="328"/>
      <c r="H526" s="328"/>
      <c r="I526" s="327"/>
      <c r="J526" s="327"/>
      <c r="K526" s="328"/>
      <c r="L526" s="328"/>
      <c r="M526" s="328"/>
      <c r="N526" s="327"/>
      <c r="O526" s="327"/>
      <c r="P526" s="329"/>
      <c r="Q526" s="337"/>
      <c r="R526" s="337"/>
      <c r="Y526" s="389"/>
      <c r="AD526" s="389"/>
    </row>
    <row r="527" spans="1:30" ht="13.5" thickBot="1">
      <c r="A527" s="451"/>
      <c r="B527" s="452"/>
      <c r="C527" s="327"/>
      <c r="D527" s="328"/>
      <c r="E527" s="328"/>
      <c r="F527" s="328"/>
      <c r="G527" s="328"/>
      <c r="H527" s="328"/>
      <c r="I527" s="327"/>
      <c r="J527" s="327"/>
      <c r="K527" s="328"/>
      <c r="L527" s="328"/>
      <c r="M527" s="328"/>
      <c r="N527" s="327"/>
      <c r="O527" s="327"/>
      <c r="P527" s="329"/>
      <c r="Q527" s="337"/>
      <c r="R527" s="337"/>
      <c r="S527" s="394"/>
      <c r="T527" s="394"/>
      <c r="U527" s="394"/>
      <c r="V527" s="394"/>
      <c r="W527" s="394"/>
      <c r="X527" s="394"/>
      <c r="Y527" s="395"/>
      <c r="Z527" s="394"/>
      <c r="AA527" s="394"/>
      <c r="AB527" s="394"/>
      <c r="AC527" s="394"/>
      <c r="AD527" s="395"/>
    </row>
    <row r="528" spans="1:30" ht="13.5" thickBot="1">
      <c r="A528" s="453"/>
      <c r="B528" s="450"/>
      <c r="C528" s="327"/>
      <c r="D528" s="328"/>
      <c r="E528" s="328"/>
      <c r="F528" s="328"/>
      <c r="G528" s="328"/>
      <c r="H528" s="328"/>
      <c r="I528" s="327"/>
      <c r="J528" s="327"/>
      <c r="K528" s="328"/>
      <c r="L528" s="328"/>
      <c r="M528" s="328"/>
      <c r="N528" s="327"/>
      <c r="O528" s="327"/>
      <c r="P528" s="329"/>
      <c r="Q528" s="337"/>
      <c r="R528" s="337"/>
      <c r="Y528" s="389"/>
      <c r="AD528" s="389"/>
    </row>
    <row r="529" spans="1:30" ht="13.5" thickBot="1">
      <c r="A529" s="451"/>
      <c r="B529" s="452"/>
      <c r="C529" s="327"/>
      <c r="D529" s="328"/>
      <c r="E529" s="328"/>
      <c r="F529" s="328"/>
      <c r="G529" s="328"/>
      <c r="H529" s="328"/>
      <c r="I529" s="327"/>
      <c r="J529" s="327"/>
      <c r="K529" s="328"/>
      <c r="L529" s="328"/>
      <c r="M529" s="328"/>
      <c r="N529" s="327"/>
      <c r="O529" s="327"/>
      <c r="P529" s="329"/>
      <c r="Q529" s="337"/>
      <c r="R529" s="337"/>
      <c r="S529" s="394"/>
      <c r="T529" s="394"/>
      <c r="U529" s="394"/>
      <c r="V529" s="394"/>
      <c r="W529" s="394"/>
      <c r="X529" s="394"/>
      <c r="Y529" s="395"/>
      <c r="Z529" s="394"/>
      <c r="AA529" s="394"/>
      <c r="AB529" s="394"/>
      <c r="AC529" s="394"/>
      <c r="AD529" s="395"/>
    </row>
    <row r="530" spans="1:30" ht="13.5" thickBot="1">
      <c r="A530" s="453"/>
      <c r="B530" s="450"/>
      <c r="C530" s="327"/>
      <c r="D530" s="328"/>
      <c r="E530" s="328"/>
      <c r="F530" s="328"/>
      <c r="G530" s="328"/>
      <c r="H530" s="328"/>
      <c r="I530" s="327"/>
      <c r="J530" s="327"/>
      <c r="K530" s="328"/>
      <c r="L530" s="328"/>
      <c r="M530" s="328"/>
      <c r="N530" s="327"/>
      <c r="O530" s="327"/>
      <c r="P530" s="329"/>
      <c r="Q530" s="337"/>
      <c r="R530" s="337"/>
      <c r="Y530" s="389"/>
      <c r="AD530" s="389"/>
    </row>
    <row r="531" spans="1:30" ht="13.5" thickBot="1">
      <c r="A531" s="451"/>
      <c r="B531" s="452"/>
      <c r="C531" s="327"/>
      <c r="D531" s="328"/>
      <c r="E531" s="328"/>
      <c r="F531" s="328"/>
      <c r="G531" s="328"/>
      <c r="H531" s="328"/>
      <c r="I531" s="327"/>
      <c r="J531" s="327"/>
      <c r="K531" s="328"/>
      <c r="L531" s="328"/>
      <c r="M531" s="328"/>
      <c r="N531" s="327"/>
      <c r="O531" s="327"/>
      <c r="P531" s="329"/>
      <c r="Q531" s="337"/>
      <c r="R531" s="337"/>
      <c r="S531" s="394"/>
      <c r="T531" s="394"/>
      <c r="U531" s="394"/>
      <c r="V531" s="394"/>
      <c r="W531" s="394"/>
      <c r="X531" s="394"/>
      <c r="Y531" s="395"/>
      <c r="Z531" s="394"/>
      <c r="AA531" s="394"/>
      <c r="AB531" s="394"/>
      <c r="AC531" s="394"/>
      <c r="AD531" s="395"/>
    </row>
    <row r="532" spans="1:30" ht="13.5" thickBot="1">
      <c r="A532" s="453"/>
      <c r="B532" s="450"/>
      <c r="C532" s="327"/>
      <c r="D532" s="328"/>
      <c r="E532" s="328"/>
      <c r="F532" s="328"/>
      <c r="G532" s="328"/>
      <c r="H532" s="328"/>
      <c r="I532" s="327"/>
      <c r="J532" s="327"/>
      <c r="K532" s="328"/>
      <c r="L532" s="328"/>
      <c r="M532" s="328"/>
      <c r="N532" s="327"/>
      <c r="O532" s="327"/>
      <c r="P532" s="329"/>
      <c r="Q532" s="337"/>
      <c r="R532" s="337"/>
      <c r="Y532" s="389"/>
      <c r="AD532" s="389"/>
    </row>
    <row r="533" spans="1:30" ht="13.5" thickBot="1">
      <c r="A533" s="451"/>
      <c r="B533" s="452"/>
      <c r="C533" s="327"/>
      <c r="D533" s="328"/>
      <c r="E533" s="328"/>
      <c r="F533" s="328"/>
      <c r="G533" s="328"/>
      <c r="H533" s="328"/>
      <c r="I533" s="327"/>
      <c r="J533" s="327"/>
      <c r="K533" s="328"/>
      <c r="L533" s="328"/>
      <c r="M533" s="328"/>
      <c r="N533" s="327"/>
      <c r="O533" s="327"/>
      <c r="P533" s="329"/>
      <c r="Q533" s="337"/>
      <c r="R533" s="337"/>
      <c r="S533" s="394"/>
      <c r="T533" s="394"/>
      <c r="U533" s="394"/>
      <c r="V533" s="394"/>
      <c r="W533" s="394"/>
      <c r="X533" s="394"/>
      <c r="Y533" s="395"/>
      <c r="Z533" s="394"/>
      <c r="AA533" s="394"/>
      <c r="AB533" s="394"/>
      <c r="AC533" s="394"/>
      <c r="AD533" s="395"/>
    </row>
    <row r="534" spans="1:30" ht="13.5" thickBot="1">
      <c r="A534" s="453"/>
      <c r="B534" s="450"/>
      <c r="C534" s="327"/>
      <c r="D534" s="328"/>
      <c r="E534" s="328"/>
      <c r="F534" s="328"/>
      <c r="G534" s="328"/>
      <c r="H534" s="328"/>
      <c r="I534" s="327"/>
      <c r="J534" s="327"/>
      <c r="K534" s="328"/>
      <c r="L534" s="328"/>
      <c r="M534" s="328"/>
      <c r="N534" s="327"/>
      <c r="O534" s="327"/>
      <c r="P534" s="329"/>
      <c r="Q534" s="337"/>
      <c r="R534" s="337"/>
      <c r="Y534" s="389"/>
      <c r="AD534" s="389"/>
    </row>
    <row r="535" spans="1:30" ht="13.5" thickBot="1">
      <c r="A535" s="451"/>
      <c r="B535" s="452"/>
      <c r="C535" s="327"/>
      <c r="D535" s="328"/>
      <c r="E535" s="328"/>
      <c r="F535" s="328"/>
      <c r="G535" s="328"/>
      <c r="H535" s="328"/>
      <c r="I535" s="327"/>
      <c r="J535" s="327"/>
      <c r="K535" s="328"/>
      <c r="L535" s="328"/>
      <c r="M535" s="328"/>
      <c r="N535" s="327"/>
      <c r="O535" s="327"/>
      <c r="P535" s="329"/>
      <c r="Q535" s="337"/>
      <c r="R535" s="337"/>
      <c r="S535" s="394"/>
      <c r="T535" s="394"/>
      <c r="U535" s="394"/>
      <c r="V535" s="394"/>
      <c r="W535" s="394"/>
      <c r="X535" s="394"/>
      <c r="Y535" s="395"/>
      <c r="Z535" s="394"/>
      <c r="AA535" s="394"/>
      <c r="AB535" s="394"/>
      <c r="AC535" s="394"/>
      <c r="AD535" s="395"/>
    </row>
    <row r="536" spans="1:30" ht="13.5" thickBot="1">
      <c r="A536" s="453"/>
      <c r="B536" s="450"/>
      <c r="C536" s="327"/>
      <c r="D536" s="328"/>
      <c r="E536" s="328"/>
      <c r="F536" s="328"/>
      <c r="G536" s="328"/>
      <c r="H536" s="328"/>
      <c r="I536" s="327"/>
      <c r="J536" s="327"/>
      <c r="K536" s="328"/>
      <c r="L536" s="328"/>
      <c r="M536" s="328"/>
      <c r="N536" s="327"/>
      <c r="O536" s="327"/>
      <c r="P536" s="329"/>
      <c r="Q536" s="337"/>
      <c r="R536" s="337"/>
      <c r="Y536" s="389"/>
      <c r="AD536" s="389"/>
    </row>
    <row r="537" spans="1:30" ht="13.5" thickBot="1">
      <c r="A537" s="451"/>
      <c r="B537" s="452"/>
      <c r="C537" s="327"/>
      <c r="D537" s="328"/>
      <c r="E537" s="328"/>
      <c r="F537" s="328"/>
      <c r="G537" s="328"/>
      <c r="H537" s="328"/>
      <c r="I537" s="327"/>
      <c r="J537" s="327"/>
      <c r="K537" s="328"/>
      <c r="L537" s="328"/>
      <c r="M537" s="328"/>
      <c r="N537" s="327"/>
      <c r="O537" s="327"/>
      <c r="P537" s="329"/>
      <c r="Q537" s="337"/>
      <c r="R537" s="337"/>
      <c r="S537" s="394"/>
      <c r="T537" s="394"/>
      <c r="U537" s="394"/>
      <c r="V537" s="394"/>
      <c r="W537" s="394"/>
      <c r="X537" s="394"/>
      <c r="Y537" s="395"/>
      <c r="Z537" s="394"/>
      <c r="AA537" s="394"/>
      <c r="AB537" s="394"/>
      <c r="AC537" s="394"/>
      <c r="AD537" s="395"/>
    </row>
    <row r="538" spans="1:30" ht="13.5" thickBot="1">
      <c r="A538" s="453"/>
      <c r="B538" s="450"/>
      <c r="C538" s="327"/>
      <c r="D538" s="328"/>
      <c r="E538" s="328"/>
      <c r="F538" s="328"/>
      <c r="G538" s="328"/>
      <c r="H538" s="328"/>
      <c r="I538" s="327"/>
      <c r="J538" s="327"/>
      <c r="K538" s="328"/>
      <c r="L538" s="328"/>
      <c r="M538" s="328"/>
      <c r="N538" s="327"/>
      <c r="O538" s="327"/>
      <c r="P538" s="329"/>
      <c r="Q538" s="337"/>
      <c r="R538" s="337"/>
      <c r="Y538" s="389"/>
      <c r="AD538" s="389"/>
    </row>
    <row r="539" spans="1:30" ht="13.5" thickBot="1">
      <c r="A539" s="451"/>
      <c r="B539" s="452"/>
      <c r="C539" s="327"/>
      <c r="D539" s="328"/>
      <c r="E539" s="328"/>
      <c r="F539" s="328"/>
      <c r="G539" s="328"/>
      <c r="H539" s="328"/>
      <c r="I539" s="327"/>
      <c r="J539" s="327"/>
      <c r="K539" s="328"/>
      <c r="L539" s="328"/>
      <c r="M539" s="328"/>
      <c r="N539" s="327"/>
      <c r="O539" s="327"/>
      <c r="P539" s="329"/>
      <c r="Q539" s="337"/>
      <c r="R539" s="337"/>
      <c r="S539" s="394"/>
      <c r="T539" s="394"/>
      <c r="U539" s="394"/>
      <c r="V539" s="394"/>
      <c r="W539" s="394"/>
      <c r="X539" s="394"/>
      <c r="Y539" s="395"/>
      <c r="Z539" s="394"/>
      <c r="AA539" s="394"/>
      <c r="AB539" s="394"/>
      <c r="AC539" s="394"/>
      <c r="AD539" s="395"/>
    </row>
    <row r="540" spans="1:30" ht="13.5" thickBot="1">
      <c r="A540" s="453"/>
      <c r="B540" s="450"/>
      <c r="C540" s="327"/>
      <c r="D540" s="328"/>
      <c r="E540" s="328"/>
      <c r="F540" s="328"/>
      <c r="G540" s="328"/>
      <c r="H540" s="328"/>
      <c r="I540" s="327"/>
      <c r="J540" s="327"/>
      <c r="K540" s="328"/>
      <c r="L540" s="328"/>
      <c r="M540" s="328"/>
      <c r="N540" s="327"/>
      <c r="O540" s="327"/>
      <c r="P540" s="329"/>
      <c r="Q540" s="337"/>
      <c r="R540" s="337"/>
      <c r="Y540" s="389"/>
      <c r="AD540" s="389"/>
    </row>
    <row r="541" spans="1:30" ht="13.5" thickBot="1">
      <c r="A541" s="451"/>
      <c r="B541" s="452"/>
      <c r="C541" s="327"/>
      <c r="D541" s="328"/>
      <c r="E541" s="328"/>
      <c r="F541" s="328"/>
      <c r="G541" s="328"/>
      <c r="H541" s="328"/>
      <c r="I541" s="327"/>
      <c r="J541" s="327"/>
      <c r="K541" s="328"/>
      <c r="L541" s="328"/>
      <c r="M541" s="328"/>
      <c r="N541" s="327"/>
      <c r="O541" s="327"/>
      <c r="P541" s="329"/>
      <c r="Q541" s="337"/>
      <c r="R541" s="337"/>
      <c r="S541" s="394"/>
      <c r="T541" s="394"/>
      <c r="U541" s="394"/>
      <c r="V541" s="394"/>
      <c r="W541" s="394"/>
      <c r="X541" s="394"/>
      <c r="Y541" s="395"/>
      <c r="Z541" s="394"/>
      <c r="AA541" s="394"/>
      <c r="AB541" s="394"/>
      <c r="AC541" s="394"/>
      <c r="AD541" s="395"/>
    </row>
    <row r="542" spans="1:30" ht="13.5" thickBot="1">
      <c r="A542" s="453"/>
      <c r="B542" s="450"/>
      <c r="C542" s="327"/>
      <c r="D542" s="328"/>
      <c r="E542" s="328"/>
      <c r="F542" s="328"/>
      <c r="G542" s="328"/>
      <c r="H542" s="328"/>
      <c r="I542" s="327"/>
      <c r="J542" s="327"/>
      <c r="K542" s="328"/>
      <c r="L542" s="328"/>
      <c r="M542" s="328"/>
      <c r="N542" s="327"/>
      <c r="O542" s="327"/>
      <c r="P542" s="329"/>
      <c r="Q542" s="337"/>
      <c r="R542" s="337"/>
      <c r="Y542" s="389"/>
      <c r="AD542" s="389"/>
    </row>
    <row r="543" spans="1:30" ht="13.5" thickBot="1">
      <c r="A543" s="451"/>
      <c r="B543" s="452"/>
      <c r="C543" s="327"/>
      <c r="D543" s="328"/>
      <c r="E543" s="328"/>
      <c r="F543" s="328"/>
      <c r="G543" s="328"/>
      <c r="H543" s="328"/>
      <c r="I543" s="327"/>
      <c r="J543" s="327"/>
      <c r="K543" s="328"/>
      <c r="L543" s="328"/>
      <c r="M543" s="328"/>
      <c r="N543" s="327"/>
      <c r="O543" s="327"/>
      <c r="P543" s="329"/>
      <c r="Q543" s="337"/>
      <c r="R543" s="337"/>
      <c r="S543" s="394"/>
      <c r="T543" s="394"/>
      <c r="U543" s="394"/>
      <c r="V543" s="394"/>
      <c r="W543" s="394"/>
      <c r="X543" s="394"/>
      <c r="Y543" s="395"/>
      <c r="Z543" s="394"/>
      <c r="AA543" s="394"/>
      <c r="AB543" s="394"/>
      <c r="AC543" s="394"/>
      <c r="AD543" s="395"/>
    </row>
    <row r="544" spans="1:30" ht="13.5" thickBot="1">
      <c r="A544" s="453"/>
      <c r="B544" s="450"/>
      <c r="C544" s="327"/>
      <c r="D544" s="328"/>
      <c r="E544" s="328"/>
      <c r="F544" s="328"/>
      <c r="G544" s="328"/>
      <c r="H544" s="328"/>
      <c r="I544" s="327"/>
      <c r="J544" s="327"/>
      <c r="K544" s="328"/>
      <c r="L544" s="328"/>
      <c r="M544" s="328"/>
      <c r="N544" s="327"/>
      <c r="O544" s="327"/>
      <c r="P544" s="329"/>
      <c r="Q544" s="337"/>
      <c r="R544" s="337"/>
      <c r="Y544" s="389"/>
      <c r="AD544" s="389"/>
    </row>
    <row r="545" spans="1:30" ht="13.5" thickBot="1">
      <c r="A545" s="451"/>
      <c r="B545" s="452"/>
      <c r="C545" s="327"/>
      <c r="D545" s="328"/>
      <c r="E545" s="328"/>
      <c r="F545" s="328"/>
      <c r="G545" s="328"/>
      <c r="H545" s="328"/>
      <c r="I545" s="327"/>
      <c r="J545" s="327"/>
      <c r="K545" s="328"/>
      <c r="L545" s="328"/>
      <c r="M545" s="328"/>
      <c r="N545" s="327"/>
      <c r="O545" s="327"/>
      <c r="P545" s="329"/>
      <c r="Q545" s="337"/>
      <c r="R545" s="337"/>
      <c r="S545" s="394"/>
      <c r="T545" s="394"/>
      <c r="U545" s="394"/>
      <c r="V545" s="394"/>
      <c r="W545" s="394"/>
      <c r="X545" s="394"/>
      <c r="Y545" s="395"/>
      <c r="Z545" s="394"/>
      <c r="AA545" s="394"/>
      <c r="AB545" s="394"/>
      <c r="AC545" s="394"/>
      <c r="AD545" s="395"/>
    </row>
    <row r="546" spans="1:30" ht="13.5" thickBot="1">
      <c r="A546" s="453"/>
      <c r="B546" s="450"/>
      <c r="C546" s="327"/>
      <c r="D546" s="328"/>
      <c r="E546" s="328"/>
      <c r="F546" s="328"/>
      <c r="G546" s="328"/>
      <c r="H546" s="328"/>
      <c r="I546" s="327"/>
      <c r="J546" s="327"/>
      <c r="K546" s="328"/>
      <c r="L546" s="328"/>
      <c r="M546" s="328"/>
      <c r="N546" s="327"/>
      <c r="O546" s="327"/>
      <c r="P546" s="329"/>
      <c r="Q546" s="337"/>
      <c r="R546" s="337"/>
      <c r="Y546" s="389"/>
      <c r="AD546" s="389"/>
    </row>
    <row r="547" spans="1:30" ht="13.5" thickBot="1">
      <c r="A547" s="451"/>
      <c r="B547" s="452"/>
      <c r="C547" s="327"/>
      <c r="D547" s="328"/>
      <c r="E547" s="328"/>
      <c r="F547" s="328"/>
      <c r="G547" s="328"/>
      <c r="H547" s="328"/>
      <c r="I547" s="327"/>
      <c r="J547" s="327"/>
      <c r="K547" s="328"/>
      <c r="L547" s="328"/>
      <c r="M547" s="328"/>
      <c r="N547" s="327"/>
      <c r="O547" s="327"/>
      <c r="P547" s="329"/>
      <c r="Q547" s="337"/>
      <c r="R547" s="337"/>
      <c r="S547" s="394"/>
      <c r="T547" s="394"/>
      <c r="U547" s="394"/>
      <c r="V547" s="394"/>
      <c r="W547" s="394"/>
      <c r="X547" s="394"/>
      <c r="Y547" s="395"/>
      <c r="Z547" s="394"/>
      <c r="AA547" s="394"/>
      <c r="AB547" s="394"/>
      <c r="AC547" s="394"/>
      <c r="AD547" s="395"/>
    </row>
    <row r="548" spans="1:30" ht="13.5" thickBot="1">
      <c r="A548" s="453"/>
      <c r="B548" s="450"/>
      <c r="C548" s="327"/>
      <c r="D548" s="328"/>
      <c r="E548" s="328"/>
      <c r="F548" s="328"/>
      <c r="G548" s="328"/>
      <c r="H548" s="328"/>
      <c r="I548" s="327"/>
      <c r="J548" s="327"/>
      <c r="K548" s="328"/>
      <c r="L548" s="328"/>
      <c r="M548" s="328"/>
      <c r="N548" s="327"/>
      <c r="O548" s="327"/>
      <c r="P548" s="329"/>
      <c r="Q548" s="337"/>
      <c r="R548" s="337"/>
      <c r="Y548" s="389"/>
      <c r="AD548" s="389"/>
    </row>
    <row r="549" spans="1:30" ht="13.5" thickBot="1">
      <c r="A549" s="451"/>
      <c r="B549" s="452"/>
      <c r="C549" s="454"/>
      <c r="D549" s="455"/>
      <c r="E549" s="455"/>
      <c r="F549" s="455"/>
      <c r="G549" s="455"/>
      <c r="H549" s="455"/>
      <c r="I549" s="454"/>
      <c r="J549" s="454"/>
      <c r="K549" s="455"/>
      <c r="L549" s="455"/>
      <c r="M549" s="455"/>
      <c r="N549" s="454"/>
      <c r="O549" s="454"/>
      <c r="P549" s="456"/>
      <c r="Q549" s="337"/>
      <c r="R549" s="337"/>
      <c r="S549" s="355"/>
      <c r="T549" s="355"/>
      <c r="U549" s="355"/>
      <c r="V549" s="355"/>
      <c r="W549" s="355"/>
      <c r="X549" s="355"/>
      <c r="Y549" s="420"/>
      <c r="Z549" s="355"/>
      <c r="AA549" s="355"/>
      <c r="AB549" s="355"/>
      <c r="AC549" s="355"/>
      <c r="AD549" s="42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DBA42-5331-44D8-AAA3-86146702D208}">
  <sheetPr>
    <tabColor theme="5" tint="0.59999389629810485"/>
  </sheetPr>
  <dimension ref="A1:AA394"/>
  <sheetViews>
    <sheetView showZeros="0" view="pageBreakPreview" zoomScaleNormal="100" zoomScaleSheetLayoutView="100" workbookViewId="0">
      <selection activeCell="G24" sqref="G24"/>
    </sheetView>
  </sheetViews>
  <sheetFormatPr defaultColWidth="9" defaultRowHeight="12.75"/>
  <cols>
    <col min="1" max="1" width="11.77734375" style="290" customWidth="1"/>
    <col min="2" max="2" width="7.21875" style="290" customWidth="1"/>
    <col min="3" max="3" width="5.77734375" style="290" customWidth="1"/>
    <col min="4" max="4" width="6" style="290" customWidth="1"/>
    <col min="5" max="5" width="5" style="290" customWidth="1"/>
    <col min="6" max="6" width="5.77734375" style="290" customWidth="1"/>
    <col min="7" max="7" width="5.88671875" style="290" customWidth="1"/>
    <col min="8" max="8" width="5.77734375" style="290" customWidth="1"/>
    <col min="9" max="10" width="5.44140625" style="290" customWidth="1"/>
    <col min="11" max="11" width="5.88671875" style="290" customWidth="1"/>
    <col min="12" max="12" width="5.77734375" style="290" customWidth="1"/>
    <col min="13" max="13" width="5.109375" style="290" customWidth="1"/>
    <col min="14" max="14" width="8.77734375" style="290" customWidth="1"/>
    <col min="15" max="15" width="7" style="290" customWidth="1"/>
    <col min="16" max="16" width="7.109375" style="290" customWidth="1"/>
    <col min="17" max="17" width="8" style="290" customWidth="1"/>
    <col min="18" max="18" width="9" style="536"/>
    <col min="19" max="19" width="9" style="290"/>
    <col min="20" max="20" width="7.33203125" style="290" customWidth="1"/>
    <col min="21" max="21" width="5.109375" style="290" customWidth="1"/>
    <col min="22" max="22" width="4.77734375" style="290" customWidth="1"/>
    <col min="23" max="23" width="6.77734375" style="290" customWidth="1"/>
    <col min="24" max="26" width="7.109375" style="290" customWidth="1"/>
    <col min="27" max="27" width="6.88671875" style="290" customWidth="1"/>
    <col min="28" max="16384" width="9" style="290"/>
  </cols>
  <sheetData>
    <row r="1" spans="1:23" ht="18">
      <c r="A1" s="480" t="s">
        <v>1188</v>
      </c>
      <c r="B1" s="482"/>
      <c r="C1" s="482"/>
      <c r="D1" s="482"/>
      <c r="E1" s="482"/>
      <c r="F1" s="481"/>
      <c r="G1" s="481"/>
      <c r="H1" s="481"/>
      <c r="I1" s="482"/>
      <c r="J1" s="481"/>
      <c r="K1" s="481"/>
      <c r="L1" s="481"/>
      <c r="M1" s="482"/>
      <c r="N1" s="481"/>
      <c r="O1" s="481"/>
      <c r="P1" s="481"/>
      <c r="Q1" s="481"/>
      <c r="R1" s="555" t="s">
        <v>11</v>
      </c>
    </row>
    <row r="2" spans="1:23" ht="18">
      <c r="A2" s="480"/>
      <c r="B2" s="482"/>
      <c r="C2" s="482"/>
      <c r="D2" s="482"/>
      <c r="E2" s="482"/>
      <c r="F2" s="481"/>
      <c r="G2" s="481"/>
      <c r="H2" s="481"/>
      <c r="I2" s="482"/>
      <c r="J2" s="481"/>
      <c r="K2" s="481"/>
      <c r="L2" s="481"/>
      <c r="M2" s="482"/>
      <c r="N2" s="481"/>
      <c r="O2" s="481"/>
      <c r="P2" s="481"/>
      <c r="Q2" s="481"/>
      <c r="R2" s="555"/>
    </row>
    <row r="3" spans="1:23" ht="15.75">
      <c r="A3" s="483" t="s">
        <v>1189</v>
      </c>
      <c r="B3" s="482"/>
      <c r="C3" s="482"/>
      <c r="D3" s="482"/>
      <c r="E3" s="482"/>
      <c r="F3" s="481"/>
      <c r="G3" s="481"/>
      <c r="H3" s="481"/>
      <c r="I3" s="482"/>
      <c r="J3" s="481"/>
      <c r="K3" s="481"/>
      <c r="L3" s="481"/>
      <c r="M3" s="482"/>
      <c r="N3" s="481"/>
      <c r="O3" s="481"/>
      <c r="P3" s="481"/>
      <c r="Q3" s="481"/>
      <c r="R3" s="555" t="s">
        <v>11</v>
      </c>
    </row>
    <row r="4" spans="1:23" ht="15.75">
      <c r="A4" s="483" t="s">
        <v>1137</v>
      </c>
      <c r="B4" s="482"/>
      <c r="C4" s="482"/>
      <c r="D4" s="482"/>
      <c r="E4" s="482"/>
      <c r="F4" s="481"/>
      <c r="G4" s="481"/>
      <c r="H4" s="481"/>
      <c r="I4" s="482"/>
      <c r="J4" s="481"/>
      <c r="K4" s="481"/>
      <c r="L4" s="481"/>
      <c r="M4" s="482"/>
      <c r="N4" s="481"/>
      <c r="O4" s="481"/>
      <c r="P4" s="481"/>
      <c r="Q4" s="481"/>
      <c r="R4" s="555" t="s">
        <v>11</v>
      </c>
    </row>
    <row r="5" spans="1:23">
      <c r="A5" s="487"/>
      <c r="B5" s="487"/>
      <c r="C5" s="487"/>
      <c r="D5" s="487"/>
      <c r="E5" s="487"/>
      <c r="F5" s="487"/>
      <c r="G5" s="487"/>
      <c r="H5" s="487"/>
      <c r="I5" s="487"/>
      <c r="J5" s="487"/>
      <c r="K5" s="487"/>
      <c r="L5" s="487"/>
      <c r="M5" s="487"/>
      <c r="N5" s="487"/>
      <c r="O5" s="487"/>
      <c r="P5" s="487"/>
      <c r="Q5" s="487"/>
      <c r="R5" s="556"/>
    </row>
    <row r="6" spans="1:23" ht="16.5" customHeight="1">
      <c r="A6" s="312"/>
      <c r="B6" s="489" t="s">
        <v>1098</v>
      </c>
      <c r="C6" s="490"/>
      <c r="D6" s="490"/>
      <c r="E6" s="490"/>
      <c r="F6" s="490"/>
      <c r="G6" s="490"/>
      <c r="H6" s="490"/>
      <c r="I6" s="491"/>
      <c r="J6" s="557" t="s">
        <v>11</v>
      </c>
      <c r="K6" s="558"/>
      <c r="L6" s="558"/>
      <c r="M6" s="559"/>
      <c r="N6" s="649" t="s">
        <v>1099</v>
      </c>
      <c r="O6" s="652" t="s">
        <v>1190</v>
      </c>
      <c r="P6" s="652" t="s">
        <v>1191</v>
      </c>
      <c r="Q6" s="652" t="s">
        <v>1192</v>
      </c>
      <c r="R6" s="560"/>
      <c r="S6" s="561"/>
    </row>
    <row r="7" spans="1:23" ht="36.75" customHeight="1">
      <c r="A7" s="481"/>
      <c r="B7" s="490" t="s">
        <v>1100</v>
      </c>
      <c r="C7" s="490"/>
      <c r="D7" s="490"/>
      <c r="E7" s="496"/>
      <c r="F7" s="497" t="s">
        <v>1101</v>
      </c>
      <c r="G7" s="490"/>
      <c r="H7" s="490"/>
      <c r="I7" s="491"/>
      <c r="J7" s="498" t="s">
        <v>1102</v>
      </c>
      <c r="K7" s="490"/>
      <c r="L7" s="490"/>
      <c r="M7" s="491"/>
      <c r="N7" s="650"/>
      <c r="O7" s="653"/>
      <c r="P7" s="653"/>
      <c r="Q7" s="653"/>
      <c r="R7" s="560" t="s">
        <v>1193</v>
      </c>
      <c r="S7" s="562" t="s">
        <v>1193</v>
      </c>
      <c r="T7" s="563" t="s">
        <v>1194</v>
      </c>
      <c r="U7" s="487"/>
      <c r="V7" s="487"/>
      <c r="W7" s="564"/>
    </row>
    <row r="8" spans="1:23" ht="27" customHeight="1">
      <c r="A8" s="565"/>
      <c r="B8" s="499" t="s">
        <v>1103</v>
      </c>
      <c r="C8" s="499" t="s">
        <v>1104</v>
      </c>
      <c r="D8" s="499" t="s">
        <v>1195</v>
      </c>
      <c r="E8" s="566" t="s">
        <v>1106</v>
      </c>
      <c r="F8" s="500" t="s">
        <v>1103</v>
      </c>
      <c r="G8" s="499" t="s">
        <v>1104</v>
      </c>
      <c r="H8" s="499" t="s">
        <v>1195</v>
      </c>
      <c r="I8" s="566" t="s">
        <v>11</v>
      </c>
      <c r="J8" s="501" t="s">
        <v>1103</v>
      </c>
      <c r="K8" s="502" t="s">
        <v>1104</v>
      </c>
      <c r="L8" s="499" t="s">
        <v>1195</v>
      </c>
      <c r="M8" s="501" t="s">
        <v>1106</v>
      </c>
      <c r="N8" s="651"/>
      <c r="O8" s="654"/>
      <c r="P8" s="654"/>
      <c r="Q8" s="654"/>
      <c r="R8" s="567"/>
      <c r="S8" s="568"/>
      <c r="T8" s="569" t="s">
        <v>1196</v>
      </c>
      <c r="U8" s="570" t="s">
        <v>1197</v>
      </c>
      <c r="V8" s="570" t="s">
        <v>1198</v>
      </c>
      <c r="W8" s="571"/>
    </row>
    <row r="9" spans="1:23" ht="15.75" hidden="1" customHeight="1">
      <c r="A9" s="504" t="s">
        <v>1107</v>
      </c>
      <c r="B9" s="531"/>
      <c r="C9" s="531"/>
      <c r="D9" s="531"/>
      <c r="E9" s="572"/>
      <c r="F9" s="573"/>
      <c r="G9" s="547"/>
      <c r="H9" s="547"/>
      <c r="I9" s="572"/>
      <c r="J9" s="573"/>
      <c r="K9" s="547"/>
      <c r="L9" s="547"/>
      <c r="M9" s="574"/>
      <c r="N9" s="573"/>
      <c r="O9" s="575"/>
      <c r="P9" s="576"/>
      <c r="Q9" s="576"/>
      <c r="R9" s="577">
        <f>SUM(B9:D9,F9:H9,J9:L9)+N9</f>
        <v>0</v>
      </c>
      <c r="S9" s="578">
        <f>+Q9+P9+O9</f>
        <v>0</v>
      </c>
      <c r="T9" s="292"/>
      <c r="W9" s="579"/>
    </row>
    <row r="10" spans="1:23" hidden="1">
      <c r="A10" s="504"/>
      <c r="B10" s="504"/>
      <c r="C10" s="504"/>
      <c r="D10" s="504"/>
      <c r="E10" s="580"/>
      <c r="F10" s="573"/>
      <c r="G10" s="547"/>
      <c r="H10" s="547"/>
      <c r="I10" s="581"/>
      <c r="J10" s="573"/>
      <c r="K10" s="547"/>
      <c r="L10" s="547"/>
      <c r="M10" s="573"/>
      <c r="N10" s="573"/>
      <c r="O10" s="582"/>
      <c r="P10" s="583"/>
      <c r="Q10" s="583"/>
      <c r="R10" s="560"/>
      <c r="S10" s="562"/>
      <c r="T10" s="584" t="s">
        <v>1196</v>
      </c>
      <c r="U10" s="585" t="s">
        <v>1197</v>
      </c>
      <c r="V10" s="585" t="s">
        <v>1198</v>
      </c>
      <c r="W10" s="586"/>
    </row>
    <row r="11" spans="1:23">
      <c r="A11" s="504" t="s">
        <v>1108</v>
      </c>
      <c r="B11" s="587">
        <f>+'Distribution Pivot Table'!Z$8*100</f>
        <v>0</v>
      </c>
      <c r="C11" s="587">
        <f>+'Distribution Pivot Table'!Z$10*100</f>
        <v>0</v>
      </c>
      <c r="D11" s="587">
        <f>+'Distribution Pivot Table'!Z$12*100</f>
        <v>0</v>
      </c>
      <c r="E11" s="588">
        <f>SUM(B11:D11)</f>
        <v>0</v>
      </c>
      <c r="F11" s="589">
        <f>+'Distribution Pivot Table'!Z$14*100</f>
        <v>0</v>
      </c>
      <c r="G11" s="587">
        <f>+'Distribution Pivot Table'!Z$16*100</f>
        <v>0</v>
      </c>
      <c r="H11" s="587">
        <f>+'Distribution Pivot Table'!Z$18*100</f>
        <v>0</v>
      </c>
      <c r="I11" s="588">
        <f>SUM(F11:H11)</f>
        <v>0</v>
      </c>
      <c r="J11" s="589">
        <f>+'Distribution Pivot Table'!Z$20*100</f>
        <v>0</v>
      </c>
      <c r="K11" s="587">
        <f>+'Distribution Pivot Table'!Z$22*100</f>
        <v>0</v>
      </c>
      <c r="L11" s="587">
        <f>+'Distribution Pivot Table'!Z$24*100</f>
        <v>0</v>
      </c>
      <c r="M11" s="590">
        <f>SUM(J11:L11)</f>
        <v>0</v>
      </c>
      <c r="N11" s="589">
        <f>+'Distribution Pivot Table'!Z$26*100</f>
        <v>0</v>
      </c>
      <c r="O11" s="591">
        <f t="shared" ref="O11:P14" si="0">+B11+F11+J11</f>
        <v>0</v>
      </c>
      <c r="P11" s="592">
        <f t="shared" si="0"/>
        <v>0</v>
      </c>
      <c r="Q11" s="592">
        <f>+D11+H11+L11+N11</f>
        <v>0</v>
      </c>
      <c r="R11" s="577">
        <f>SUM(B11:D11,F11:H11,J11:L11)+N11</f>
        <v>0</v>
      </c>
      <c r="S11" s="578">
        <f>+Q11+P11+O11</f>
        <v>0</v>
      </c>
      <c r="T11" s="291">
        <f>+E11+I11</f>
        <v>0</v>
      </c>
      <c r="U11" s="291">
        <f t="shared" ref="U11:V14" si="1">+M11</f>
        <v>0</v>
      </c>
      <c r="V11" s="291">
        <f t="shared" si="1"/>
        <v>0</v>
      </c>
      <c r="W11" s="593">
        <f>SUM(T11:V11)</f>
        <v>0</v>
      </c>
    </row>
    <row r="12" spans="1:23">
      <c r="A12" s="504" t="s">
        <v>1109</v>
      </c>
      <c r="B12" s="587">
        <f>+'Distribution Pivot Table'!Z$30*100</f>
        <v>19.151761305943921</v>
      </c>
      <c r="C12" s="587">
        <f>+'Distribution Pivot Table'!Z$32*100</f>
        <v>2.319768804186519</v>
      </c>
      <c r="D12" s="587">
        <f>+'Distribution Pivot Table'!Z$34*100</f>
        <v>0</v>
      </c>
      <c r="E12" s="588">
        <f>SUM(B12:D12)</f>
        <v>21.471530110130441</v>
      </c>
      <c r="F12" s="589">
        <f>+'Distribution Pivot Table'!Z$36*100</f>
        <v>37.819261110677182</v>
      </c>
      <c r="G12" s="587">
        <f>+'Distribution Pivot Table'!Z$38*100</f>
        <v>3.6710146059517301</v>
      </c>
      <c r="H12" s="587">
        <f>+'Distribution Pivot Table'!Z$40*100</f>
        <v>0</v>
      </c>
      <c r="I12" s="588">
        <f>SUM(F12:H12)</f>
        <v>41.490275716628915</v>
      </c>
      <c r="J12" s="589">
        <f>+'Distribution Pivot Table'!Z$42*100</f>
        <v>24.673904553620247</v>
      </c>
      <c r="K12" s="587">
        <f>+'Distribution Pivot Table'!Z$44*100</f>
        <v>11.364523939701632</v>
      </c>
      <c r="L12" s="587">
        <f>+'Distribution Pivot Table'!Z$46*100</f>
        <v>0</v>
      </c>
      <c r="M12" s="590">
        <f>SUM(J12:L12)</f>
        <v>36.038428493321881</v>
      </c>
      <c r="N12" s="589">
        <f>+'Distribution Pivot Table'!Z$48*100</f>
        <v>0.41396547684136537</v>
      </c>
      <c r="O12" s="591">
        <f t="shared" si="0"/>
        <v>81.644926970241357</v>
      </c>
      <c r="P12" s="592">
        <f t="shared" si="0"/>
        <v>17.355307349839883</v>
      </c>
      <c r="Q12" s="592">
        <f>+D12+H12+L12+N12</f>
        <v>0.41396547684136537</v>
      </c>
      <c r="R12" s="577">
        <f>SUM(B12:D12,F12:H12,J12:L12)+N12</f>
        <v>99.414199796922603</v>
      </c>
      <c r="S12" s="577">
        <f>+Q12+P12+O12</f>
        <v>99.414199796922603</v>
      </c>
      <c r="T12" s="583">
        <f>+E12+I12</f>
        <v>62.96180582675936</v>
      </c>
      <c r="U12" s="291">
        <f t="shared" si="1"/>
        <v>36.038428493321881</v>
      </c>
      <c r="V12" s="291">
        <f t="shared" si="1"/>
        <v>0.41396547684136537</v>
      </c>
      <c r="W12" s="594">
        <f>SUM(T12:V12)</f>
        <v>99.414199796922603</v>
      </c>
    </row>
    <row r="13" spans="1:23">
      <c r="A13" s="504" t="s">
        <v>1110</v>
      </c>
      <c r="B13" s="587">
        <f>+'Distribution Pivot Table'!Z$52*100</f>
        <v>0</v>
      </c>
      <c r="C13" s="587">
        <f>+'Distribution Pivot Table'!Z$54*100</f>
        <v>0</v>
      </c>
      <c r="D13" s="587">
        <f>+'Distribution Pivot Table'!Z$56*100</f>
        <v>0</v>
      </c>
      <c r="E13" s="588">
        <f>SUM(B13:D13)</f>
        <v>0</v>
      </c>
      <c r="F13" s="589">
        <f>+'Distribution Pivot Table'!Z$58*100</f>
        <v>0</v>
      </c>
      <c r="G13" s="587">
        <f>+'Distribution Pivot Table'!Z$60*100</f>
        <v>0</v>
      </c>
      <c r="H13" s="587">
        <f>+'Distribution Pivot Table'!Z$62*100</f>
        <v>0</v>
      </c>
      <c r="I13" s="588">
        <f>SUM(F13:H13)</f>
        <v>0</v>
      </c>
      <c r="J13" s="589">
        <f>+'Distribution Pivot Table'!Z$64*100</f>
        <v>0</v>
      </c>
      <c r="K13" s="587">
        <f>+'Distribution Pivot Table'!Z$66*100</f>
        <v>0</v>
      </c>
      <c r="L13" s="587">
        <f>+'Distribution Pivot Table'!Z$68*100</f>
        <v>0</v>
      </c>
      <c r="M13" s="590">
        <f>SUM(J13:L13)</f>
        <v>0</v>
      </c>
      <c r="N13" s="589">
        <f>+'Distribution Pivot Table'!Z$70*100</f>
        <v>0</v>
      </c>
      <c r="O13" s="591">
        <f t="shared" si="0"/>
        <v>0</v>
      </c>
      <c r="P13" s="592">
        <f t="shared" si="0"/>
        <v>0</v>
      </c>
      <c r="Q13" s="592">
        <f>+D13+H13+L13+N13</f>
        <v>0</v>
      </c>
      <c r="R13" s="577">
        <f>SUM(B13:D13,F13:H13,J13:L13)+N13</f>
        <v>0</v>
      </c>
      <c r="S13" s="577">
        <f>+Q13+P13+O13</f>
        <v>0</v>
      </c>
      <c r="T13" s="583">
        <f>+E13+I13</f>
        <v>0</v>
      </c>
      <c r="U13" s="291">
        <f t="shared" si="1"/>
        <v>0</v>
      </c>
      <c r="V13" s="291">
        <f t="shared" si="1"/>
        <v>0</v>
      </c>
      <c r="W13" s="594">
        <f>SUM(T13:V13)</f>
        <v>0</v>
      </c>
    </row>
    <row r="14" spans="1:23">
      <c r="A14" s="504" t="s">
        <v>1111</v>
      </c>
      <c r="B14" s="587">
        <f>+'Distribution Pivot Table'!Z$74*100</f>
        <v>0</v>
      </c>
      <c r="C14" s="587">
        <f>+'Distribution Pivot Table'!Z$76*100</f>
        <v>0</v>
      </c>
      <c r="D14" s="595">
        <f>+'Distribution Pivot Table'!Z$78*100</f>
        <v>0</v>
      </c>
      <c r="E14" s="588">
        <f>SUM(B14:D14)</f>
        <v>0</v>
      </c>
      <c r="F14" s="589">
        <f>+'Distribution Pivot Table'!Z$80*100</f>
        <v>0</v>
      </c>
      <c r="G14" s="587">
        <f>+'Distribution Pivot Table'!Z$82*100</f>
        <v>0</v>
      </c>
      <c r="H14" s="587">
        <f>+'Distribution Pivot Table'!Z$84*100</f>
        <v>0</v>
      </c>
      <c r="I14" s="588">
        <f>SUM(F14:H14)</f>
        <v>0</v>
      </c>
      <c r="J14" s="589">
        <f>+'Distribution Pivot Table'!Z$86*100</f>
        <v>0</v>
      </c>
      <c r="K14" s="587">
        <f>+'Distribution Pivot Table'!Z$88*100</f>
        <v>0</v>
      </c>
      <c r="L14" s="595">
        <f>+'Distribution Pivot Table'!Z$90*100</f>
        <v>0</v>
      </c>
      <c r="M14" s="590">
        <f>SUM(J14:L14)</f>
        <v>0</v>
      </c>
      <c r="N14" s="589">
        <f>+'Distribution Pivot Table'!Z$92*100</f>
        <v>0</v>
      </c>
      <c r="O14" s="591">
        <f t="shared" si="0"/>
        <v>0</v>
      </c>
      <c r="P14" s="592">
        <f t="shared" si="0"/>
        <v>0</v>
      </c>
      <c r="Q14" s="592">
        <f>+D14+H14+L14+N14</f>
        <v>0</v>
      </c>
      <c r="R14" s="577">
        <f>SUM(B14:D14,F14:H14,J14:L14)+N14</f>
        <v>0</v>
      </c>
      <c r="S14" s="577">
        <f>+Q14+P14+O14</f>
        <v>0</v>
      </c>
      <c r="T14" s="583">
        <f>+E14+I14</f>
        <v>0</v>
      </c>
      <c r="U14" s="291">
        <f t="shared" si="1"/>
        <v>0</v>
      </c>
      <c r="V14" s="291">
        <f t="shared" si="1"/>
        <v>0</v>
      </c>
      <c r="W14" s="594">
        <f>SUM(T14:V14)</f>
        <v>0</v>
      </c>
    </row>
    <row r="15" spans="1:23">
      <c r="A15" s="504"/>
      <c r="B15" s="587"/>
      <c r="C15" s="587"/>
      <c r="D15" s="587"/>
      <c r="E15" s="588"/>
      <c r="F15" s="589"/>
      <c r="G15" s="587"/>
      <c r="H15" s="587"/>
      <c r="I15" s="588"/>
      <c r="J15" s="589"/>
      <c r="K15" s="587"/>
      <c r="L15" s="587"/>
      <c r="M15" s="590"/>
      <c r="N15" s="589"/>
      <c r="O15" s="591"/>
      <c r="P15" s="592"/>
      <c r="Q15" s="592"/>
      <c r="R15" s="577"/>
      <c r="S15" s="577"/>
      <c r="T15" s="583"/>
      <c r="U15" s="291"/>
      <c r="V15" s="291"/>
      <c r="W15" s="594"/>
    </row>
    <row r="16" spans="1:23">
      <c r="A16" s="504" t="s">
        <v>1112</v>
      </c>
      <c r="B16" s="587">
        <f>+'Distribution Pivot Table'!Z$96*100</f>
        <v>1.3376092974810185</v>
      </c>
      <c r="C16" s="587">
        <f>+'Distribution Pivot Table'!Z$98*100</f>
        <v>0.24669023928953213</v>
      </c>
      <c r="D16" s="587">
        <f>+'Distribution Pivot Table'!Z$100*100</f>
        <v>0</v>
      </c>
      <c r="E16" s="588">
        <f>SUM(B16:D16)</f>
        <v>1.5842995367705506</v>
      </c>
      <c r="F16" s="589">
        <f>+'Distribution Pivot Table'!Z$102*100</f>
        <v>48.11007866677631</v>
      </c>
      <c r="G16" s="587">
        <f>+'Distribution Pivot Table'!Z$104*100</f>
        <v>5.3860702244881171</v>
      </c>
      <c r="H16" s="587">
        <f>+'Distribution Pivot Table'!Z$106*100</f>
        <v>0</v>
      </c>
      <c r="I16" s="588">
        <f>SUM(F16:H16)</f>
        <v>53.496148891264426</v>
      </c>
      <c r="J16" s="589">
        <f>+'Distribution Pivot Table'!Z$108*100</f>
        <v>33.648548639092176</v>
      </c>
      <c r="K16" s="587">
        <f>+'Distribution Pivot Table'!Z$110*100</f>
        <v>11.133952799934216</v>
      </c>
      <c r="L16" s="587">
        <f>+'Distribution Pivot Table'!Z$112*100</f>
        <v>0</v>
      </c>
      <c r="M16" s="590">
        <f>SUM(J16:L16)</f>
        <v>44.78250143902639</v>
      </c>
      <c r="N16" s="589">
        <f>+'Distribution Pivot Table'!Z$114*100</f>
        <v>0.13705013293862897</v>
      </c>
      <c r="O16" s="591">
        <f t="shared" ref="O16:P19" si="2">+B16+F16+J16</f>
        <v>83.096236603349496</v>
      </c>
      <c r="P16" s="592">
        <f t="shared" si="2"/>
        <v>16.766713263711864</v>
      </c>
      <c r="Q16" s="592">
        <f>+D16+H16+L16+N16</f>
        <v>0.13705013293862897</v>
      </c>
      <c r="R16" s="577">
        <f>SUM(B16:D16,F16:H16,J16:L16)+N16</f>
        <v>100</v>
      </c>
      <c r="S16" s="577">
        <f>+Q16+P16+O16</f>
        <v>99.999999999999986</v>
      </c>
      <c r="T16" s="583">
        <f>+E16+I16</f>
        <v>55.080448428034977</v>
      </c>
      <c r="U16" s="291">
        <f t="shared" ref="U16:V19" si="3">+M16</f>
        <v>44.78250143902639</v>
      </c>
      <c r="V16" s="291">
        <f t="shared" si="3"/>
        <v>0.13705013293862897</v>
      </c>
      <c r="W16" s="594">
        <f>SUM(T16:V16)</f>
        <v>99.999999999999986</v>
      </c>
    </row>
    <row r="17" spans="1:27">
      <c r="A17" s="504" t="s">
        <v>1113</v>
      </c>
      <c r="B17" s="587">
        <f>+'Distribution Pivot Table'!Z$118*100</f>
        <v>18.10120862984299</v>
      </c>
      <c r="C17" s="587">
        <f>+'Distribution Pivot Table'!Z$120*100</f>
        <v>0.3445159832825031</v>
      </c>
      <c r="D17" s="587">
        <f>+'Distribution Pivot Table'!Z$122*100</f>
        <v>0</v>
      </c>
      <c r="E17" s="588">
        <f>SUM(B17:D17)</f>
        <v>18.445724613125492</v>
      </c>
      <c r="F17" s="589">
        <f>+'Distribution Pivot Table'!Z$124*100</f>
        <v>39.144922625098836</v>
      </c>
      <c r="G17" s="587">
        <f>+'Distribution Pivot Table'!Z$126*100</f>
        <v>1.6152716593245229</v>
      </c>
      <c r="H17" s="587">
        <f>+'Distribution Pivot Table'!Z$128*100</f>
        <v>0</v>
      </c>
      <c r="I17" s="588">
        <f>SUM(F17:H17)</f>
        <v>40.760194284423356</v>
      </c>
      <c r="J17" s="589">
        <f>+'Distribution Pivot Table'!Z$130*100</f>
        <v>26.747995029933357</v>
      </c>
      <c r="K17" s="587">
        <f>+'Distribution Pivot Table'!Z$132*100</f>
        <v>9.2002710945442221</v>
      </c>
      <c r="L17" s="587">
        <f>+'Distribution Pivot Table'!Z$134*100</f>
        <v>0</v>
      </c>
      <c r="M17" s="590">
        <f>SUM(J17:L17)</f>
        <v>35.948266124477577</v>
      </c>
      <c r="N17" s="589">
        <f>+'Distribution Pivot Table'!Z$136*100</f>
        <v>4.8458149779735686</v>
      </c>
      <c r="O17" s="591">
        <f t="shared" si="2"/>
        <v>83.994126284875193</v>
      </c>
      <c r="P17" s="592">
        <f t="shared" si="2"/>
        <v>11.160058737151248</v>
      </c>
      <c r="Q17" s="592">
        <f>+D17+H17+L17+N17</f>
        <v>4.8458149779735686</v>
      </c>
      <c r="R17" s="577">
        <f>SUM(B17:D17,F17:H17,J17:L17)+N17</f>
        <v>100</v>
      </c>
      <c r="S17" s="577">
        <f>+Q17+P17+O17</f>
        <v>100.00000000000001</v>
      </c>
      <c r="T17" s="583">
        <f>+E17+I17</f>
        <v>59.205918897548848</v>
      </c>
      <c r="U17" s="291">
        <f t="shared" si="3"/>
        <v>35.948266124477577</v>
      </c>
      <c r="V17" s="291">
        <f t="shared" si="3"/>
        <v>4.8458149779735686</v>
      </c>
      <c r="W17" s="594">
        <f>SUM(T17:V17)</f>
        <v>100</v>
      </c>
    </row>
    <row r="18" spans="1:27">
      <c r="A18" s="504" t="s">
        <v>1114</v>
      </c>
      <c r="B18" s="587">
        <f>+'Distribution Pivot Table'!Z$140*100</f>
        <v>21.469178463939357</v>
      </c>
      <c r="C18" s="595">
        <f>+'Distribution Pivot Table'!Z$142*100</f>
        <v>0.18949949838368074</v>
      </c>
      <c r="D18" s="587">
        <f>+'Distribution Pivot Table'!Z$144*100</f>
        <v>0</v>
      </c>
      <c r="E18" s="588">
        <f>SUM(B18:D18)</f>
        <v>21.65867796232304</v>
      </c>
      <c r="F18" s="589">
        <f>+'Distribution Pivot Table'!Z$146*100</f>
        <v>42.681975253594914</v>
      </c>
      <c r="G18" s="587">
        <f>+'Distribution Pivot Table'!Z$148*100</f>
        <v>1.4714078698026976</v>
      </c>
      <c r="H18" s="587">
        <f>+'Distribution Pivot Table'!Z$150*100</f>
        <v>0</v>
      </c>
      <c r="I18" s="588">
        <f>SUM(F18:H18)</f>
        <v>44.15338312339761</v>
      </c>
      <c r="J18" s="589">
        <f>+'Distribution Pivot Table'!Z$152*100</f>
        <v>27.048266636941253</v>
      </c>
      <c r="K18" s="587">
        <f>+'Distribution Pivot Table'!Z$154*100</f>
        <v>7.1508193066547765</v>
      </c>
      <c r="L18" s="587">
        <f>+'Distribution Pivot Table'!Z$156*100</f>
        <v>0</v>
      </c>
      <c r="M18" s="590">
        <f>SUM(J18:L18)</f>
        <v>34.199085943596032</v>
      </c>
      <c r="N18" s="589">
        <f>+'Distribution Pivot Table'!Z$158*100</f>
        <v>0</v>
      </c>
      <c r="O18" s="591">
        <f t="shared" si="2"/>
        <v>91.199420354475521</v>
      </c>
      <c r="P18" s="592">
        <f t="shared" si="2"/>
        <v>8.8117266748411538</v>
      </c>
      <c r="Q18" s="592">
        <f>+D18+H18+L18+N18</f>
        <v>0</v>
      </c>
      <c r="R18" s="577">
        <f>SUM(B18:D18,F18:H18,J18:L18)+N18</f>
        <v>100.01114702931669</v>
      </c>
      <c r="S18" s="577">
        <f>+Q18+P18+O18</f>
        <v>100.01114702931667</v>
      </c>
      <c r="T18" s="583">
        <f>+E18+I18</f>
        <v>65.812061085720643</v>
      </c>
      <c r="U18" s="291">
        <f t="shared" si="3"/>
        <v>34.199085943596032</v>
      </c>
      <c r="V18" s="291">
        <f t="shared" si="3"/>
        <v>0</v>
      </c>
      <c r="W18" s="594">
        <f>SUM(T18:V18)</f>
        <v>100.01114702931667</v>
      </c>
    </row>
    <row r="19" spans="1:27">
      <c r="A19" s="504" t="s">
        <v>1115</v>
      </c>
      <c r="B19" s="587">
        <f>+'Distribution Pivot Table'!Z$162*100</f>
        <v>0</v>
      </c>
      <c r="C19" s="587">
        <f>+'Distribution Pivot Table'!Z$164*100</f>
        <v>0</v>
      </c>
      <c r="D19" s="587">
        <f>+'Distribution Pivot Table'!Z$166*100</f>
        <v>0</v>
      </c>
      <c r="E19" s="588">
        <f>SUM(B19:D19)</f>
        <v>0</v>
      </c>
      <c r="F19" s="589">
        <f>+'Distribution Pivot Table'!Z$168*100</f>
        <v>0</v>
      </c>
      <c r="G19" s="587">
        <f>+'Distribution Pivot Table'!Z$170*100</f>
        <v>0</v>
      </c>
      <c r="H19" s="587">
        <f>+'Distribution Pivot Table'!Z$172*100</f>
        <v>0</v>
      </c>
      <c r="I19" s="588">
        <f>SUM(F19:H19)</f>
        <v>0</v>
      </c>
      <c r="J19" s="589">
        <f>+'Distribution Pivot Table'!Z$174*100</f>
        <v>0</v>
      </c>
      <c r="K19" s="587">
        <f>+'Distribution Pivot Table'!Z$176*100</f>
        <v>0</v>
      </c>
      <c r="L19" s="587">
        <f>+'Distribution Pivot Table'!Z$178*100</f>
        <v>0</v>
      </c>
      <c r="M19" s="590">
        <f>SUM(J19:L19)</f>
        <v>0</v>
      </c>
      <c r="N19" s="589">
        <f>+'Distribution Pivot Table'!Z$180*100</f>
        <v>0</v>
      </c>
      <c r="O19" s="591">
        <f t="shared" si="2"/>
        <v>0</v>
      </c>
      <c r="P19" s="592">
        <f t="shared" si="2"/>
        <v>0</v>
      </c>
      <c r="Q19" s="592">
        <f>+D19+H19+L19+N19</f>
        <v>0</v>
      </c>
      <c r="R19" s="577">
        <f>SUM(B19:D19,F19:H19,J19:L19)+N19</f>
        <v>0</v>
      </c>
      <c r="S19" s="577">
        <f>+Q19+P19+O19</f>
        <v>0</v>
      </c>
      <c r="T19" s="583">
        <f>+E19+I19</f>
        <v>0</v>
      </c>
      <c r="U19" s="291">
        <f t="shared" si="3"/>
        <v>0</v>
      </c>
      <c r="V19" s="291">
        <f t="shared" si="3"/>
        <v>0</v>
      </c>
      <c r="W19" s="594">
        <f>SUM(T19:V19)</f>
        <v>0</v>
      </c>
    </row>
    <row r="20" spans="1:27">
      <c r="A20" s="504"/>
      <c r="B20" s="587"/>
      <c r="C20" s="587"/>
      <c r="D20" s="587"/>
      <c r="E20" s="588"/>
      <c r="F20" s="589"/>
      <c r="G20" s="587"/>
      <c r="H20" s="587"/>
      <c r="I20" s="588"/>
      <c r="J20" s="589"/>
      <c r="K20" s="587"/>
      <c r="L20" s="587"/>
      <c r="M20" s="590"/>
      <c r="N20" s="589"/>
      <c r="O20" s="591"/>
      <c r="P20" s="592"/>
      <c r="Q20" s="592"/>
      <c r="R20" s="577"/>
      <c r="S20" s="577"/>
      <c r="T20" s="583"/>
      <c r="U20" s="291"/>
      <c r="V20" s="291"/>
      <c r="W20" s="594"/>
    </row>
    <row r="21" spans="1:27">
      <c r="A21" s="504" t="s">
        <v>1116</v>
      </c>
      <c r="B21" s="587">
        <f>+'Distribution Pivot Table'!Z$184*100</f>
        <v>11.518915866741954</v>
      </c>
      <c r="C21" s="587">
        <f>+'Distribution Pivot Table'!Z$186*100</f>
        <v>0.10486408001935951</v>
      </c>
      <c r="D21" s="587">
        <f>+'Distribution Pivot Table'!Z$188*100</f>
        <v>0</v>
      </c>
      <c r="E21" s="588">
        <f>SUM(B21:D21)</f>
        <v>11.623779946761314</v>
      </c>
      <c r="F21" s="589">
        <f>+'Distribution Pivot Table'!Z$190*100</f>
        <v>36.436234572880537</v>
      </c>
      <c r="G21" s="587">
        <f>+'Distribution Pivot Table'!Z$192*100</f>
        <v>0.27425990158909413</v>
      </c>
      <c r="H21" s="587">
        <f>+'Distribution Pivot Table'!Z$194*100</f>
        <v>0</v>
      </c>
      <c r="I21" s="588">
        <f>SUM(F21:H21)</f>
        <v>36.710494474469634</v>
      </c>
      <c r="J21" s="589">
        <f>+'Distribution Pivot Table'!Z$196*100</f>
        <v>38.735177865612648</v>
      </c>
      <c r="K21" s="587">
        <f>+'Distribution Pivot Table'!Z$198*100</f>
        <v>7.4050173429055413</v>
      </c>
      <c r="L21" s="587">
        <f>+'Distribution Pivot Table'!Z$200*100</f>
        <v>0</v>
      </c>
      <c r="M21" s="590">
        <f>SUM(J21:L21)</f>
        <v>46.140195208518193</v>
      </c>
      <c r="N21" s="589">
        <f>+'Distribution Pivot Table'!Z$202*100</f>
        <v>5.5255303702508671</v>
      </c>
      <c r="O21" s="591">
        <f t="shared" ref="O21:P24" si="4">+B21+F21+J21</f>
        <v>86.690328305235141</v>
      </c>
      <c r="P21" s="592">
        <f t="shared" si="4"/>
        <v>7.7841413245139952</v>
      </c>
      <c r="Q21" s="592">
        <f>+D21+H21+L21+N21</f>
        <v>5.5255303702508671</v>
      </c>
      <c r="R21" s="577">
        <f>SUM(B21:D21,F21:H21,J21:L21)+N21</f>
        <v>100</v>
      </c>
      <c r="S21" s="577">
        <f>+Q21+P21+O21</f>
        <v>100</v>
      </c>
      <c r="T21" s="583">
        <f>+E21+I21</f>
        <v>48.334274421230944</v>
      </c>
      <c r="U21" s="291">
        <f t="shared" ref="U21:V24" si="5">+M21</f>
        <v>46.140195208518193</v>
      </c>
      <c r="V21" s="291">
        <f t="shared" si="5"/>
        <v>5.5255303702508671</v>
      </c>
      <c r="W21" s="594">
        <f>SUM(T21:V21)</f>
        <v>100</v>
      </c>
    </row>
    <row r="22" spans="1:27">
      <c r="A22" s="504" t="s">
        <v>1117</v>
      </c>
      <c r="B22" s="587">
        <f>+'Distribution Pivot Table'!Z$206*100</f>
        <v>0.78653198653198653</v>
      </c>
      <c r="C22" s="595">
        <f>+'Distribution Pivot Table'!Z$208*100</f>
        <v>3.5016835016835023E-2</v>
      </c>
      <c r="D22" s="595">
        <f>+'Distribution Pivot Table'!Z$210*108</f>
        <v>8.7272727272727276E-3</v>
      </c>
      <c r="E22" s="588">
        <f>SUM(B22:D22)</f>
        <v>0.83027609427609428</v>
      </c>
      <c r="F22" s="589">
        <f>+'Distribution Pivot Table'!Z$212*100</f>
        <v>60.961616161616163</v>
      </c>
      <c r="G22" s="587">
        <f>+'Distribution Pivot Table'!Z$214*100</f>
        <v>0.38249158249158249</v>
      </c>
      <c r="H22" s="587">
        <f>+'Distribution Pivot Table'!Z$216*100</f>
        <v>0.18585858585858586</v>
      </c>
      <c r="I22" s="588">
        <f>SUM(F22:H22)</f>
        <v>61.529966329966328</v>
      </c>
      <c r="J22" s="589">
        <f>+'Distribution Pivot Table'!Z$218*100</f>
        <v>29.610774410774411</v>
      </c>
      <c r="K22" s="587">
        <f>+'Distribution Pivot Table'!Z$220*100</f>
        <v>6.9252525252525245</v>
      </c>
      <c r="L22" s="587">
        <f>+'Distribution Pivot Table'!Z$222*100</f>
        <v>0.50909090909090915</v>
      </c>
      <c r="M22" s="590">
        <f>SUM(J22:L22)</f>
        <v>37.045117845117844</v>
      </c>
      <c r="N22" s="589">
        <f>+'Distribution Pivot Table'!Z$224*100</f>
        <v>0.59528619528619531</v>
      </c>
      <c r="O22" s="591">
        <f t="shared" si="4"/>
        <v>91.358922558922558</v>
      </c>
      <c r="P22" s="592">
        <f t="shared" si="4"/>
        <v>7.3427609427609424</v>
      </c>
      <c r="Q22" s="592">
        <f>+D22+H22+L22+N22</f>
        <v>1.2989629629629631</v>
      </c>
      <c r="R22" s="577">
        <f>SUM(B22:D22,F22:H22,J22:L22)+N22</f>
        <v>100.00064646464645</v>
      </c>
      <c r="S22" s="577">
        <f>+Q22+P22+O22</f>
        <v>100.00064646464647</v>
      </c>
      <c r="T22" s="583">
        <f>+E22+I22</f>
        <v>62.360242424242422</v>
      </c>
      <c r="U22" s="291">
        <f t="shared" si="5"/>
        <v>37.045117845117844</v>
      </c>
      <c r="V22" s="291">
        <f t="shared" si="5"/>
        <v>0.59528619528619531</v>
      </c>
      <c r="W22" s="594">
        <f>SUM(T22:V22)</f>
        <v>100.00064646464647</v>
      </c>
    </row>
    <row r="23" spans="1:27">
      <c r="A23" s="504" t="s">
        <v>1118</v>
      </c>
      <c r="B23" s="587">
        <f>+'Distribution Pivot Table'!Z$228*100</f>
        <v>16.266375545851528</v>
      </c>
      <c r="C23" s="587">
        <f>+'Distribution Pivot Table'!Z$230*100</f>
        <v>2.7413876758854925</v>
      </c>
      <c r="D23" s="587">
        <f>+'Distribution Pivot Table'!Z$232*100</f>
        <v>0</v>
      </c>
      <c r="E23" s="588">
        <f>SUM(B23:D23)</f>
        <v>19.007763221737019</v>
      </c>
      <c r="F23" s="589">
        <f>+'Distribution Pivot Table'!Z$234*100</f>
        <v>38.955604075691411</v>
      </c>
      <c r="G23" s="587">
        <f>+'Distribution Pivot Table'!Z$236*100</f>
        <v>2.504852013585638</v>
      </c>
      <c r="H23" s="587">
        <f>+'Distribution Pivot Table'!Z$238*100</f>
        <v>0</v>
      </c>
      <c r="I23" s="588">
        <f>SUM(F23:H23)</f>
        <v>41.460456089277052</v>
      </c>
      <c r="J23" s="589">
        <f>+'Distribution Pivot Table'!Z$240*100</f>
        <v>24.739204269771957</v>
      </c>
      <c r="K23" s="587">
        <f>+'Distribution Pivot Table'!Z$242*100</f>
        <v>13.573508005822415</v>
      </c>
      <c r="L23" s="587">
        <f>+'Distribution Pivot Table'!Z$244*100</f>
        <v>0</v>
      </c>
      <c r="M23" s="590">
        <f>SUM(J23:L23)</f>
        <v>38.312712275594372</v>
      </c>
      <c r="N23" s="589">
        <f>+'Distribution Pivot Table'!Z$246*100</f>
        <v>1.2190684133915575</v>
      </c>
      <c r="O23" s="591">
        <f t="shared" si="4"/>
        <v>79.961183891314903</v>
      </c>
      <c r="P23" s="592">
        <f t="shared" si="4"/>
        <v>18.819747695293543</v>
      </c>
      <c r="Q23" s="592">
        <f>+D23+H23+L23+N23</f>
        <v>1.2190684133915575</v>
      </c>
      <c r="R23" s="577">
        <f>SUM(B23:D23,F23:H23,J23:L23)+N23</f>
        <v>100</v>
      </c>
      <c r="S23" s="577">
        <f>+Q23+P23+O23</f>
        <v>100</v>
      </c>
      <c r="T23" s="583">
        <f>+E23+I23</f>
        <v>60.468219311014067</v>
      </c>
      <c r="U23" s="291">
        <f t="shared" si="5"/>
        <v>38.312712275594372</v>
      </c>
      <c r="V23" s="291">
        <f t="shared" si="5"/>
        <v>1.2190684133915575</v>
      </c>
      <c r="W23" s="594">
        <f>SUM(T23:V23)</f>
        <v>99.999999999999986</v>
      </c>
      <c r="X23" s="526"/>
    </row>
    <row r="24" spans="1:27">
      <c r="A24" s="504" t="s">
        <v>1119</v>
      </c>
      <c r="B24" s="587">
        <f>+'Distribution Pivot Table'!Z$250*100</f>
        <v>0</v>
      </c>
      <c r="C24" s="587">
        <f>+'Distribution Pivot Table'!Z$252*100</f>
        <v>0</v>
      </c>
      <c r="D24" s="587">
        <f>+'Distribution Pivot Table'!Z$254*100</f>
        <v>0</v>
      </c>
      <c r="E24" s="596">
        <f>SUM(B24:D24)</f>
        <v>0</v>
      </c>
      <c r="F24" s="589">
        <f>+'Distribution Pivot Table'!Z$256*100</f>
        <v>0</v>
      </c>
      <c r="G24" s="587">
        <f>+'Distribution Pivot Table'!Z$258*100</f>
        <v>0</v>
      </c>
      <c r="H24" s="587">
        <f>+'Distribution Pivot Table'!Z$260*100</f>
        <v>0</v>
      </c>
      <c r="I24" s="596">
        <f>SUM(F24:H24)</f>
        <v>0</v>
      </c>
      <c r="J24" s="589">
        <f>+'Distribution Pivot Table'!Z$262*100</f>
        <v>0</v>
      </c>
      <c r="K24" s="587">
        <f>+'Distribution Pivot Table'!Z$264*100</f>
        <v>0</v>
      </c>
      <c r="L24" s="587">
        <f>+'Distribution Pivot Table'!Z$266*100</f>
        <v>0</v>
      </c>
      <c r="M24" s="597">
        <f>SUM(J24:L24)</f>
        <v>0</v>
      </c>
      <c r="N24" s="589">
        <f>+'Distribution Pivot Table'!Z$268*100</f>
        <v>0</v>
      </c>
      <c r="O24" s="598">
        <f t="shared" si="4"/>
        <v>0</v>
      </c>
      <c r="P24" s="599">
        <f t="shared" si="4"/>
        <v>0</v>
      </c>
      <c r="Q24" s="599">
        <f>+D24+H24+L24+N24</f>
        <v>0</v>
      </c>
      <c r="R24" s="577">
        <f>SUM(B24:D24,F24:H24,J24:L24)+N24</f>
        <v>0</v>
      </c>
      <c r="S24" s="577">
        <f>+Q24+P24+O24</f>
        <v>0</v>
      </c>
      <c r="T24" s="583">
        <f>+E24+I24</f>
        <v>0</v>
      </c>
      <c r="U24" s="291">
        <f t="shared" si="5"/>
        <v>0</v>
      </c>
      <c r="V24" s="291">
        <f t="shared" si="5"/>
        <v>0</v>
      </c>
      <c r="W24" s="594">
        <f>SUM(T24:V24)</f>
        <v>0</v>
      </c>
    </row>
    <row r="25" spans="1:27">
      <c r="A25" s="504"/>
      <c r="B25" s="587"/>
      <c r="C25" s="587"/>
      <c r="D25" s="587"/>
      <c r="E25" s="588"/>
      <c r="F25" s="589"/>
      <c r="G25" s="587"/>
      <c r="H25" s="587"/>
      <c r="I25" s="588"/>
      <c r="J25" s="589"/>
      <c r="K25" s="587"/>
      <c r="L25" s="587"/>
      <c r="M25" s="590"/>
      <c r="N25" s="589"/>
      <c r="O25" s="591"/>
      <c r="P25" s="592"/>
      <c r="Q25" s="592"/>
      <c r="R25" s="577"/>
      <c r="S25" s="577"/>
      <c r="T25" s="583"/>
      <c r="U25" s="291"/>
      <c r="V25" s="291"/>
      <c r="W25" s="594"/>
    </row>
    <row r="26" spans="1:27">
      <c r="A26" s="504" t="s">
        <v>1120</v>
      </c>
      <c r="B26" s="587">
        <f>+'Distribution Pivot Table'!Z$272*100</f>
        <v>14.769115722564965</v>
      </c>
      <c r="C26" s="587">
        <f>+'Distribution Pivot Table'!Z$274*100</f>
        <v>0.25705739390540283</v>
      </c>
      <c r="D26" s="587">
        <f>+'Distribution Pivot Table'!Z$276*100</f>
        <v>0</v>
      </c>
      <c r="E26" s="588">
        <f>SUM(B26:D26)</f>
        <v>15.026173116470368</v>
      </c>
      <c r="F26" s="589">
        <f>+'Distribution Pivot Table'!Z$278*100</f>
        <v>37.165825387922972</v>
      </c>
      <c r="G26" s="587">
        <f>+'Distribution Pivot Table'!Z$280*100</f>
        <v>1.9115722564965414</v>
      </c>
      <c r="H26" s="587">
        <f>+'Distribution Pivot Table'!Z$282*100</f>
        <v>0</v>
      </c>
      <c r="I26" s="588">
        <f>SUM(F26:H26)</f>
        <v>39.077397644419513</v>
      </c>
      <c r="J26" s="589">
        <f>+'Distribution Pivot Table'!Z$284*100</f>
        <v>21.667601420826323</v>
      </c>
      <c r="K26" s="587">
        <f>+'Distribution Pivot Table'!Z$286*100</f>
        <v>5.9543839970087866</v>
      </c>
      <c r="L26" s="587">
        <f>+'Distribution Pivot Table'!Z$288*100</f>
        <v>0</v>
      </c>
      <c r="M26" s="590">
        <f>SUM(J26:L26)</f>
        <v>27.621985417835109</v>
      </c>
      <c r="N26" s="589">
        <f>+'Distribution Pivot Table'!Z$290*100</f>
        <v>18.143578238923162</v>
      </c>
      <c r="O26" s="591">
        <f t="shared" ref="O26:P29" si="6">+B26+F26+J26</f>
        <v>73.60254253131427</v>
      </c>
      <c r="P26" s="592">
        <f t="shared" si="6"/>
        <v>8.1230136474107297</v>
      </c>
      <c r="Q26" s="592">
        <f>+D26+H26+L26+N26</f>
        <v>18.143578238923162</v>
      </c>
      <c r="R26" s="577">
        <f>SUM(B26:D26,F26:H26,J26:L26)+N26</f>
        <v>99.869134417648155</v>
      </c>
      <c r="S26" s="577">
        <f>+Q26+P26+O26</f>
        <v>99.869134417648155</v>
      </c>
      <c r="T26" s="583">
        <f>+E26+I26</f>
        <v>54.10357076088988</v>
      </c>
      <c r="U26" s="291">
        <f t="shared" ref="U26:V29" si="7">+M26</f>
        <v>27.621985417835109</v>
      </c>
      <c r="V26" s="291">
        <f t="shared" si="7"/>
        <v>18.143578238923162</v>
      </c>
      <c r="W26" s="594">
        <f>SUM(T26:V26)</f>
        <v>99.869134417648155</v>
      </c>
    </row>
    <row r="27" spans="1:27">
      <c r="A27" s="504" t="s">
        <v>1121</v>
      </c>
      <c r="B27" s="587">
        <f>+'Distribution Pivot Table'!Z294*100</f>
        <v>16.482804687974415</v>
      </c>
      <c r="C27" s="587">
        <f>+'Distribution Pivot Table'!Z296*100</f>
        <v>0.95743173491488376</v>
      </c>
      <c r="D27" s="587">
        <f>+'Distribution Pivot Table'!Z298*100</f>
        <v>0</v>
      </c>
      <c r="E27" s="588">
        <f>SUM(B27:D27)</f>
        <v>17.440236422889299</v>
      </c>
      <c r="F27" s="589">
        <f>+'Distribution Pivot Table'!Z300*100</f>
        <v>20.957229318057607</v>
      </c>
      <c r="G27" s="587">
        <f>+'Distribution Pivot Table'!Z302*100</f>
        <v>1.2570086836831771</v>
      </c>
      <c r="H27" s="587">
        <f>+'Distribution Pivot Table'!Z304*100</f>
        <v>0</v>
      </c>
      <c r="I27" s="588">
        <f>SUM(F27:H27)</f>
        <v>22.214238001740785</v>
      </c>
      <c r="J27" s="589">
        <f>+'Distribution Pivot Table'!Z306*100</f>
        <v>36.370260915329027</v>
      </c>
      <c r="K27" s="587">
        <f>+'Distribution Pivot Table'!Z308*100</f>
        <v>17.74082545594397</v>
      </c>
      <c r="L27" s="587">
        <f>+'Distribution Pivot Table'!Z310*100</f>
        <v>0</v>
      </c>
      <c r="M27" s="590">
        <f>SUM(J27:L27)</f>
        <v>54.111086371272997</v>
      </c>
      <c r="N27" s="589">
        <f>+'Distribution Pivot Table'!Z312*100</f>
        <v>6.2344392040969172</v>
      </c>
      <c r="O27" s="591">
        <f t="shared" si="6"/>
        <v>73.810294921361049</v>
      </c>
      <c r="P27" s="592">
        <f t="shared" si="6"/>
        <v>19.955265874542029</v>
      </c>
      <c r="Q27" s="592">
        <f>+D27+H27+L27+N27</f>
        <v>6.2344392040969172</v>
      </c>
      <c r="R27" s="577">
        <f>SUM(B27:D27,F27:H27,J27:L27)+N27</f>
        <v>99.999999999999986</v>
      </c>
      <c r="S27" s="577">
        <f>+Q27+P27+O27</f>
        <v>100</v>
      </c>
      <c r="T27" s="583">
        <f>+E27+I27</f>
        <v>39.654474424630081</v>
      </c>
      <c r="U27" s="291">
        <f t="shared" si="7"/>
        <v>54.111086371272997</v>
      </c>
      <c r="V27" s="291">
        <f t="shared" si="7"/>
        <v>6.2344392040969172</v>
      </c>
      <c r="W27" s="594">
        <f>SUM(T27:V27)</f>
        <v>99.999999999999986</v>
      </c>
    </row>
    <row r="28" spans="1:27" s="600" customFormat="1">
      <c r="A28" s="527" t="s">
        <v>1122</v>
      </c>
      <c r="B28" s="587">
        <f>+'Distribution Pivot Table'!Z316*100</f>
        <v>0.62335870978010033</v>
      </c>
      <c r="C28" s="595">
        <f>+'Distribution Pivot Table'!Z318*100</f>
        <v>7.9577707631502161E-3</v>
      </c>
      <c r="D28" s="587">
        <f>+'Distribution Pivot Table'!Z320*100</f>
        <v>0</v>
      </c>
      <c r="E28" s="588">
        <f>SUM(B28:D28)</f>
        <v>0.63131648054325051</v>
      </c>
      <c r="F28" s="589">
        <f>+'Distribution Pivot Table'!Z322*100</f>
        <v>64.683413353139343</v>
      </c>
      <c r="G28" s="587">
        <f>+'Distribution Pivot Table'!Z324*100</f>
        <v>1.7400992068755141</v>
      </c>
      <c r="H28" s="587">
        <f>+'Distribution Pivot Table'!Z326*100</f>
        <v>0</v>
      </c>
      <c r="I28" s="588">
        <f>SUM(F28:H28)</f>
        <v>66.423512560014856</v>
      </c>
      <c r="J28" s="589">
        <f>+'Distribution Pivot Table'!Z328*100</f>
        <v>25.549749330220962</v>
      </c>
      <c r="K28" s="587">
        <f>+'Distribution Pivot Table'!Z330*100</f>
        <v>6.1460516194063501</v>
      </c>
      <c r="L28" s="587">
        <f>+'Distribution Pivot Table'!Z332*100</f>
        <v>0</v>
      </c>
      <c r="M28" s="590">
        <f>SUM(J28:L28)</f>
        <v>31.695800949627312</v>
      </c>
      <c r="N28" s="589">
        <f>+'Distribution Pivot Table'!Z334*100</f>
        <v>1.2493700098145839</v>
      </c>
      <c r="O28" s="591">
        <f t="shared" si="6"/>
        <v>90.856521393140412</v>
      </c>
      <c r="P28" s="592">
        <f t="shared" si="6"/>
        <v>7.8941085970450144</v>
      </c>
      <c r="Q28" s="592">
        <f>+D28+H28+L28+N28</f>
        <v>1.2493700098145839</v>
      </c>
      <c r="R28" s="577">
        <f>SUM(B28:D28,F28:H28,J28:L28)+N28</f>
        <v>100</v>
      </c>
      <c r="S28" s="577">
        <f>+Q28+P28+O28</f>
        <v>100.00000000000001</v>
      </c>
      <c r="T28" s="583">
        <f>+E28+I28</f>
        <v>67.054829040558104</v>
      </c>
      <c r="U28" s="291">
        <f t="shared" si="7"/>
        <v>31.695800949627312</v>
      </c>
      <c r="V28" s="291">
        <f t="shared" si="7"/>
        <v>1.2493700098145839</v>
      </c>
      <c r="W28" s="594">
        <f>SUM(T28:V28)</f>
        <v>100</v>
      </c>
      <c r="X28" s="290"/>
      <c r="Y28" s="290"/>
      <c r="Z28" s="290"/>
      <c r="AA28" s="290"/>
    </row>
    <row r="29" spans="1:27">
      <c r="A29" s="513" t="s">
        <v>1123</v>
      </c>
      <c r="B29" s="601">
        <f>+'Distribution Pivot Table'!Z338*100</f>
        <v>17.770262899530927</v>
      </c>
      <c r="C29" s="602">
        <f>+'Distribution Pivot Table'!Z340*100</f>
        <v>0</v>
      </c>
      <c r="D29" s="602">
        <f>+'Distribution Pivot Table'!Z342*100</f>
        <v>0</v>
      </c>
      <c r="E29" s="603">
        <f>SUM(B29:D29)</f>
        <v>17.770262899530927</v>
      </c>
      <c r="F29" s="604">
        <f>+'Distribution Pivot Table'!Z344*100</f>
        <v>47.529180757063379</v>
      </c>
      <c r="G29" s="601">
        <f>+'Distribution Pivot Table'!Z346*100</f>
        <v>0.47998254608923308</v>
      </c>
      <c r="H29" s="601">
        <f>+'Distribution Pivot Table'!Z348*100</f>
        <v>0</v>
      </c>
      <c r="I29" s="603">
        <f>SUM(F29:H29)</f>
        <v>48.009163303152611</v>
      </c>
      <c r="J29" s="604">
        <f>+'Distribution Pivot Table'!Z350*100</f>
        <v>25.984509654194394</v>
      </c>
      <c r="K29" s="601">
        <f>+'Distribution Pivot Table'!Z352*100</f>
        <v>3.6325951783571506</v>
      </c>
      <c r="L29" s="601">
        <f>+'Distribution Pivot Table'!Z354*100</f>
        <v>0</v>
      </c>
      <c r="M29" s="605">
        <f>SUM(J29:L29)</f>
        <v>29.617104832551544</v>
      </c>
      <c r="N29" s="604">
        <f>+'Distribution Pivot Table'!Z356*100</f>
        <v>4.6034689647649172</v>
      </c>
      <c r="O29" s="606">
        <f t="shared" si="6"/>
        <v>91.283953310788704</v>
      </c>
      <c r="P29" s="607">
        <f t="shared" si="6"/>
        <v>4.1125777244463837</v>
      </c>
      <c r="Q29" s="607">
        <f>+D29+H29+L29+N29</f>
        <v>4.6034689647649172</v>
      </c>
      <c r="R29" s="577">
        <f>SUM(B29:D29,F29:H29,J29:L29)+N29</f>
        <v>100</v>
      </c>
      <c r="S29" s="577">
        <f>+Q29+P29+O29</f>
        <v>100</v>
      </c>
      <c r="T29" s="583">
        <f>+E29+I29</f>
        <v>65.779426202683538</v>
      </c>
      <c r="U29" s="291">
        <f t="shared" si="7"/>
        <v>29.617104832551544</v>
      </c>
      <c r="V29" s="291">
        <f t="shared" si="7"/>
        <v>4.6034689647649172</v>
      </c>
      <c r="W29" s="594">
        <f>SUM(T29:V29)</f>
        <v>100</v>
      </c>
    </row>
    <row r="30" spans="1:27" ht="17.25" customHeight="1">
      <c r="A30" s="517" t="s">
        <v>1124</v>
      </c>
      <c r="B30" s="504"/>
      <c r="C30" s="504"/>
      <c r="D30" s="504"/>
      <c r="E30" s="504"/>
    </row>
    <row r="31" spans="1:27" ht="16.5" customHeight="1">
      <c r="A31" s="517"/>
      <c r="B31" s="547"/>
      <c r="C31" s="547"/>
      <c r="D31" s="547"/>
      <c r="E31" s="608"/>
      <c r="F31" s="547"/>
      <c r="G31" s="547"/>
      <c r="H31" s="547"/>
      <c r="I31" s="608"/>
      <c r="J31" s="547"/>
      <c r="K31" s="547"/>
      <c r="L31" s="547"/>
      <c r="M31" s="608"/>
      <c r="N31" s="547"/>
      <c r="O31" s="520"/>
      <c r="P31" s="520"/>
      <c r="R31" s="290"/>
    </row>
    <row r="32" spans="1:27">
      <c r="A32" s="504"/>
      <c r="B32" s="504"/>
      <c r="C32" s="504"/>
      <c r="D32" s="504"/>
      <c r="E32" s="504"/>
      <c r="Q32" s="519" t="s">
        <v>1224</v>
      </c>
    </row>
    <row r="33" spans="1:19" ht="18">
      <c r="A33" s="480" t="s">
        <v>1199</v>
      </c>
      <c r="B33" s="482"/>
      <c r="C33" s="482"/>
      <c r="D33" s="482"/>
      <c r="E33" s="482"/>
      <c r="F33" s="481"/>
      <c r="G33" s="481"/>
      <c r="H33" s="481"/>
      <c r="I33" s="482"/>
      <c r="J33" s="481"/>
      <c r="K33" s="481"/>
      <c r="L33" s="481"/>
      <c r="M33" s="482"/>
      <c r="N33" s="481"/>
      <c r="O33" s="481"/>
      <c r="P33" s="481"/>
      <c r="Q33" s="481"/>
      <c r="R33" s="555" t="s">
        <v>11</v>
      </c>
    </row>
    <row r="34" spans="1:19" ht="18">
      <c r="A34" s="480"/>
      <c r="B34" s="482"/>
      <c r="C34" s="482"/>
      <c r="D34" s="482"/>
      <c r="E34" s="482"/>
      <c r="F34" s="481"/>
      <c r="G34" s="481"/>
      <c r="H34" s="481"/>
      <c r="I34" s="482"/>
      <c r="J34" s="481"/>
      <c r="K34" s="481"/>
      <c r="L34" s="481"/>
      <c r="M34" s="482"/>
      <c r="N34" s="481"/>
      <c r="O34" s="481"/>
      <c r="P34" s="481"/>
      <c r="Q34" s="481"/>
      <c r="R34" s="555"/>
    </row>
    <row r="35" spans="1:19" ht="15.75">
      <c r="A35" s="483" t="s">
        <v>1200</v>
      </c>
      <c r="B35" s="482"/>
      <c r="C35" s="482"/>
      <c r="D35" s="482"/>
      <c r="E35" s="482"/>
      <c r="F35" s="481"/>
      <c r="G35" s="481"/>
      <c r="H35" s="481"/>
      <c r="I35" s="482"/>
      <c r="J35" s="481"/>
      <c r="K35" s="481"/>
      <c r="L35" s="481"/>
      <c r="M35" s="482"/>
      <c r="N35" s="481"/>
      <c r="O35" s="481"/>
      <c r="P35" s="481"/>
      <c r="Q35" s="481"/>
      <c r="R35" s="555" t="s">
        <v>11</v>
      </c>
    </row>
    <row r="36" spans="1:19" ht="15.75">
      <c r="A36" s="483" t="s">
        <v>1138</v>
      </c>
      <c r="B36" s="482"/>
      <c r="C36" s="482"/>
      <c r="D36" s="482"/>
      <c r="E36" s="482"/>
      <c r="F36" s="481"/>
      <c r="G36" s="481"/>
      <c r="H36" s="481"/>
      <c r="I36" s="482"/>
      <c r="J36" s="481"/>
      <c r="K36" s="481"/>
      <c r="L36" s="481"/>
      <c r="M36" s="482"/>
      <c r="N36" s="481"/>
      <c r="O36" s="481"/>
      <c r="P36" s="481"/>
      <c r="Q36" s="481"/>
      <c r="R36" s="555" t="s">
        <v>11</v>
      </c>
    </row>
    <row r="37" spans="1:19">
      <c r="A37" s="487"/>
      <c r="B37" s="487"/>
      <c r="C37" s="487"/>
      <c r="D37" s="487"/>
      <c r="E37" s="487"/>
      <c r="F37" s="487"/>
      <c r="G37" s="487"/>
      <c r="H37" s="487"/>
      <c r="I37" s="487"/>
      <c r="R37" s="556"/>
    </row>
    <row r="38" spans="1:19" ht="21" customHeight="1">
      <c r="A38" s="312"/>
      <c r="B38" s="489" t="s">
        <v>1098</v>
      </c>
      <c r="C38" s="490"/>
      <c r="D38" s="490"/>
      <c r="E38" s="490"/>
      <c r="F38" s="490"/>
      <c r="G38" s="490"/>
      <c r="H38" s="490"/>
      <c r="I38" s="491"/>
      <c r="J38" s="557" t="s">
        <v>11</v>
      </c>
      <c r="K38" s="558"/>
      <c r="L38" s="558"/>
      <c r="M38" s="559"/>
      <c r="N38" s="649" t="s">
        <v>1099</v>
      </c>
      <c r="O38" s="652" t="s">
        <v>1190</v>
      </c>
      <c r="P38" s="652" t="s">
        <v>1191</v>
      </c>
      <c r="Q38" s="652" t="s">
        <v>1192</v>
      </c>
      <c r="R38" s="560"/>
      <c r="S38" s="561"/>
    </row>
    <row r="39" spans="1:19" ht="36.75" customHeight="1">
      <c r="A39" s="481"/>
      <c r="B39" s="490" t="s">
        <v>1100</v>
      </c>
      <c r="C39" s="490"/>
      <c r="D39" s="490"/>
      <c r="E39" s="496"/>
      <c r="F39" s="497" t="s">
        <v>1101</v>
      </c>
      <c r="G39" s="490"/>
      <c r="H39" s="490"/>
      <c r="I39" s="491"/>
      <c r="J39" s="498" t="s">
        <v>1102</v>
      </c>
      <c r="K39" s="490"/>
      <c r="L39" s="490"/>
      <c r="M39" s="491"/>
      <c r="N39" s="650"/>
      <c r="O39" s="653"/>
      <c r="P39" s="653"/>
      <c r="Q39" s="653"/>
      <c r="R39" s="560" t="s">
        <v>1193</v>
      </c>
      <c r="S39" s="561" t="s">
        <v>1193</v>
      </c>
    </row>
    <row r="40" spans="1:19" ht="30" customHeight="1">
      <c r="A40" s="565"/>
      <c r="B40" s="499" t="s">
        <v>1103</v>
      </c>
      <c r="C40" s="499" t="s">
        <v>1104</v>
      </c>
      <c r="D40" s="499" t="s">
        <v>1195</v>
      </c>
      <c r="E40" s="566" t="s">
        <v>1106</v>
      </c>
      <c r="F40" s="500" t="s">
        <v>1103</v>
      </c>
      <c r="G40" s="499" t="s">
        <v>1104</v>
      </c>
      <c r="H40" s="499" t="s">
        <v>1195</v>
      </c>
      <c r="I40" s="566" t="s">
        <v>1106</v>
      </c>
      <c r="J40" s="501" t="s">
        <v>1103</v>
      </c>
      <c r="K40" s="502" t="s">
        <v>1104</v>
      </c>
      <c r="L40" s="499" t="s">
        <v>1195</v>
      </c>
      <c r="M40" s="501" t="s">
        <v>1106</v>
      </c>
      <c r="N40" s="651"/>
      <c r="O40" s="654"/>
      <c r="P40" s="654"/>
      <c r="Q40" s="654"/>
      <c r="R40" s="567"/>
      <c r="S40" s="609"/>
    </row>
    <row r="41" spans="1:19" hidden="1">
      <c r="A41" s="504" t="s">
        <v>1107</v>
      </c>
      <c r="B41" s="504"/>
      <c r="C41" s="504"/>
      <c r="D41" s="504"/>
      <c r="E41" s="572"/>
      <c r="F41" s="573"/>
      <c r="G41" s="547"/>
      <c r="H41" s="547"/>
      <c r="I41" s="572"/>
      <c r="J41" s="573"/>
      <c r="K41" s="547"/>
      <c r="L41" s="547"/>
      <c r="M41" s="574"/>
      <c r="N41" s="573"/>
      <c r="O41" s="575"/>
      <c r="P41" s="576"/>
      <c r="Q41" s="576"/>
      <c r="R41" s="577">
        <f>SUM(F41:H41,J41:L41)+N41</f>
        <v>0</v>
      </c>
      <c r="S41" s="610">
        <f>+Q41+P41+O41</f>
        <v>0</v>
      </c>
    </row>
    <row r="42" spans="1:19" hidden="1">
      <c r="A42" s="504"/>
      <c r="B42" s="504"/>
      <c r="C42" s="504"/>
      <c r="D42" s="504"/>
      <c r="E42" s="580"/>
      <c r="F42" s="573"/>
      <c r="G42" s="547"/>
      <c r="H42" s="547"/>
      <c r="I42" s="581"/>
      <c r="J42" s="573"/>
      <c r="K42" s="547"/>
      <c r="L42" s="547"/>
      <c r="M42" s="573"/>
      <c r="N42" s="573"/>
      <c r="O42" s="582"/>
      <c r="P42" s="583"/>
      <c r="Q42" s="583"/>
      <c r="R42" s="560"/>
      <c r="S42" s="561"/>
    </row>
    <row r="43" spans="1:19">
      <c r="A43" s="504" t="s">
        <v>1108</v>
      </c>
      <c r="B43" s="587">
        <f>+'Distribution Pivot Table'!T$8*100</f>
        <v>0</v>
      </c>
      <c r="C43" s="587">
        <f>+'Distribution Pivot Table'!T$10*100</f>
        <v>0</v>
      </c>
      <c r="D43" s="587">
        <f>+'Distribution Pivot Table'!T$12*100</f>
        <v>0</v>
      </c>
      <c r="E43" s="588">
        <f t="shared" ref="E43:E61" si="8">SUM(B43:D43)</f>
        <v>0</v>
      </c>
      <c r="F43" s="589">
        <f>+'Distribution Pivot Table'!T$14*100</f>
        <v>0</v>
      </c>
      <c r="G43" s="587">
        <f>+'Distribution Pivot Table'!T$16*100</f>
        <v>0</v>
      </c>
      <c r="H43" s="587">
        <f>+'Distribution Pivot Table'!T$18*100</f>
        <v>0</v>
      </c>
      <c r="I43" s="588">
        <f t="shared" ref="I43:I46" si="9">SUM(F43:H43)</f>
        <v>0</v>
      </c>
      <c r="J43" s="589">
        <f>+'Distribution Pivot Table'!T$20*100</f>
        <v>0</v>
      </c>
      <c r="K43" s="587">
        <f>+'Distribution Pivot Table'!T$22*100</f>
        <v>0</v>
      </c>
      <c r="L43" s="587">
        <f>+'Distribution Pivot Table'!T$24*100</f>
        <v>0</v>
      </c>
      <c r="M43" s="590">
        <f t="shared" ref="M43:M46" si="10">SUM(J43:L43)</f>
        <v>0</v>
      </c>
      <c r="N43" s="589">
        <f>+'Distribution Pivot Table'!T$26*100</f>
        <v>0</v>
      </c>
      <c r="O43" s="591">
        <f t="shared" ref="O43:P46" si="11">+B43+F43+J43</f>
        <v>0</v>
      </c>
      <c r="P43" s="592">
        <f t="shared" si="11"/>
        <v>0</v>
      </c>
      <c r="Q43" s="592">
        <f t="shared" ref="Q43:Q46" si="12">+D43+H43+L43+N43</f>
        <v>0</v>
      </c>
      <c r="R43" s="577">
        <f t="shared" ref="R43:R61" si="13">SUM(B43:D43,F43:H43,J43:L43)+N43</f>
        <v>0</v>
      </c>
      <c r="S43" s="610">
        <f t="shared" ref="S43:S61" si="14">+Q43+P43+O43</f>
        <v>0</v>
      </c>
    </row>
    <row r="44" spans="1:19">
      <c r="A44" s="504" t="s">
        <v>1109</v>
      </c>
      <c r="B44" s="587">
        <f>+'Distribution Pivot Table'!T$30*100</f>
        <v>17.02221244776776</v>
      </c>
      <c r="C44" s="587">
        <f>+'Distribution Pivot Table'!T$32*100</f>
        <v>1.7154167583021771</v>
      </c>
      <c r="D44" s="587">
        <f>+'Distribution Pivot Table'!T$34*100</f>
        <v>0</v>
      </c>
      <c r="E44" s="588">
        <f t="shared" si="8"/>
        <v>18.737629206069936</v>
      </c>
      <c r="F44" s="589">
        <f>+'Distribution Pivot Table'!T$36*100</f>
        <v>51.528480316692324</v>
      </c>
      <c r="G44" s="587">
        <f>+'Distribution Pivot Table'!T$38*100</f>
        <v>3.8926764899934025</v>
      </c>
      <c r="H44" s="587">
        <f>+'Distribution Pivot Table'!T$40*100</f>
        <v>0</v>
      </c>
      <c r="I44" s="588">
        <f t="shared" si="9"/>
        <v>55.42115680668573</v>
      </c>
      <c r="J44" s="589">
        <f>+'Distribution Pivot Table'!T$42*100</f>
        <v>18.297778755223224</v>
      </c>
      <c r="K44" s="587">
        <f>+'Distribution Pivot Table'!T$44*100</f>
        <v>7.5434352320211131</v>
      </c>
      <c r="L44" s="587">
        <f>+'Distribution Pivot Table'!T$46*100</f>
        <v>0</v>
      </c>
      <c r="M44" s="590">
        <f t="shared" si="10"/>
        <v>25.841213987244338</v>
      </c>
      <c r="N44" s="589">
        <f>+'Distribution Pivot Table'!T$48*100</f>
        <v>0</v>
      </c>
      <c r="O44" s="591">
        <f t="shared" si="11"/>
        <v>86.848471519683301</v>
      </c>
      <c r="P44" s="592">
        <f t="shared" si="11"/>
        <v>13.151528480316692</v>
      </c>
      <c r="Q44" s="592">
        <f t="shared" si="12"/>
        <v>0</v>
      </c>
      <c r="R44" s="577">
        <f t="shared" si="13"/>
        <v>100</v>
      </c>
      <c r="S44" s="577">
        <f t="shared" si="14"/>
        <v>100</v>
      </c>
    </row>
    <row r="45" spans="1:19">
      <c r="A45" s="504" t="s">
        <v>1110</v>
      </c>
      <c r="B45" s="587">
        <f>+'Distribution Pivot Table'!T$52*100</f>
        <v>0</v>
      </c>
      <c r="C45" s="587">
        <f>+'Distribution Pivot Table'!T$54*100</f>
        <v>0</v>
      </c>
      <c r="D45" s="587">
        <f>+'Distribution Pivot Table'!T$56*100</f>
        <v>0</v>
      </c>
      <c r="E45" s="588">
        <f t="shared" si="8"/>
        <v>0</v>
      </c>
      <c r="F45" s="589">
        <f>+'Distribution Pivot Table'!T$58*100</f>
        <v>0</v>
      </c>
      <c r="G45" s="587">
        <f>+'Distribution Pivot Table'!T$60*100</f>
        <v>0</v>
      </c>
      <c r="H45" s="587">
        <f>+'Distribution Pivot Table'!T$62*100</f>
        <v>0</v>
      </c>
      <c r="I45" s="588">
        <f t="shared" si="9"/>
        <v>0</v>
      </c>
      <c r="J45" s="589">
        <f>+'Distribution Pivot Table'!T$64*100</f>
        <v>0</v>
      </c>
      <c r="K45" s="587">
        <f>+'Distribution Pivot Table'!T$66*100</f>
        <v>0</v>
      </c>
      <c r="L45" s="587">
        <f>+'Distribution Pivot Table'!T$68*100</f>
        <v>0</v>
      </c>
      <c r="M45" s="590">
        <f t="shared" si="10"/>
        <v>0</v>
      </c>
      <c r="N45" s="589">
        <f>+'Distribution Pivot Table'!T$70*100</f>
        <v>0</v>
      </c>
      <c r="O45" s="591">
        <f t="shared" si="11"/>
        <v>0</v>
      </c>
      <c r="P45" s="592">
        <f t="shared" si="11"/>
        <v>0</v>
      </c>
      <c r="Q45" s="592">
        <f t="shared" si="12"/>
        <v>0</v>
      </c>
      <c r="R45" s="577">
        <f t="shared" si="13"/>
        <v>0</v>
      </c>
      <c r="S45" s="577">
        <f t="shared" si="14"/>
        <v>0</v>
      </c>
    </row>
    <row r="46" spans="1:19">
      <c r="A46" s="504" t="s">
        <v>1111</v>
      </c>
      <c r="B46" s="587">
        <f>+'Distribution Pivot Table'!T$74*100</f>
        <v>0</v>
      </c>
      <c r="C46" s="587">
        <f>+'Distribution Pivot Table'!T$76*100</f>
        <v>0</v>
      </c>
      <c r="D46" s="595">
        <f>+'Distribution Pivot Table'!T$78*100</f>
        <v>0</v>
      </c>
      <c r="E46" s="588">
        <f t="shared" si="8"/>
        <v>0</v>
      </c>
      <c r="F46" s="589">
        <f>+'Distribution Pivot Table'!T$80*100</f>
        <v>0</v>
      </c>
      <c r="G46" s="587">
        <f>+'Distribution Pivot Table'!T$82*100</f>
        <v>0</v>
      </c>
      <c r="H46" s="587">
        <f>+'Distribution Pivot Table'!T$84*100</f>
        <v>0</v>
      </c>
      <c r="I46" s="588">
        <f t="shared" si="9"/>
        <v>0</v>
      </c>
      <c r="J46" s="589">
        <f>+'Distribution Pivot Table'!T$86*100</f>
        <v>0</v>
      </c>
      <c r="K46" s="587">
        <f>+'Distribution Pivot Table'!T$88*100</f>
        <v>0</v>
      </c>
      <c r="L46" s="595">
        <f>+'Distribution Pivot Table'!T$90*100</f>
        <v>0</v>
      </c>
      <c r="M46" s="590">
        <f t="shared" si="10"/>
        <v>0</v>
      </c>
      <c r="N46" s="589">
        <f>+'Distribution Pivot Table'!T$92*100</f>
        <v>0</v>
      </c>
      <c r="O46" s="591">
        <f t="shared" si="11"/>
        <v>0</v>
      </c>
      <c r="P46" s="592">
        <f t="shared" si="11"/>
        <v>0</v>
      </c>
      <c r="Q46" s="592">
        <f t="shared" si="12"/>
        <v>0</v>
      </c>
      <c r="R46" s="577">
        <f t="shared" si="13"/>
        <v>0</v>
      </c>
      <c r="S46" s="577">
        <f t="shared" si="14"/>
        <v>0</v>
      </c>
    </row>
    <row r="47" spans="1:19">
      <c r="A47" s="504"/>
      <c r="B47" s="587"/>
      <c r="C47" s="587"/>
      <c r="D47" s="587"/>
      <c r="E47" s="588"/>
      <c r="F47" s="589"/>
      <c r="G47" s="587"/>
      <c r="H47" s="587"/>
      <c r="I47" s="588"/>
      <c r="J47" s="589"/>
      <c r="K47" s="587"/>
      <c r="L47" s="587"/>
      <c r="M47" s="590"/>
      <c r="N47" s="589"/>
      <c r="O47" s="591"/>
      <c r="P47" s="592"/>
      <c r="Q47" s="592"/>
      <c r="R47" s="577"/>
      <c r="S47" s="577"/>
    </row>
    <row r="48" spans="1:19">
      <c r="A48" s="504" t="s">
        <v>1112</v>
      </c>
      <c r="B48" s="587">
        <f>+'Distribution Pivot Table'!T$96*100</f>
        <v>1.029252437703142</v>
      </c>
      <c r="C48" s="587">
        <f>+'Distribution Pivot Table'!T$98*100</f>
        <v>0.16251354279523295</v>
      </c>
      <c r="D48" s="587">
        <f>+'Distribution Pivot Table'!T$100*100</f>
        <v>0</v>
      </c>
      <c r="E48" s="588">
        <f t="shared" si="8"/>
        <v>1.1917659804983749</v>
      </c>
      <c r="F48" s="589">
        <f>+'Distribution Pivot Table'!T$102*100</f>
        <v>51.570964247020591</v>
      </c>
      <c r="G48" s="587">
        <f>+'Distribution Pivot Table'!T$104*100</f>
        <v>4.6767786204405919</v>
      </c>
      <c r="H48" s="587">
        <f>+'Distribution Pivot Table'!T$106*100</f>
        <v>0</v>
      </c>
      <c r="I48" s="588">
        <f t="shared" ref="I48:I51" si="15">SUM(F48:H48)</f>
        <v>56.247742867461184</v>
      </c>
      <c r="J48" s="589">
        <f>+'Distribution Pivot Table'!T$108*100</f>
        <v>33.712531599855545</v>
      </c>
      <c r="K48" s="587">
        <f>+'Distribution Pivot Table'!T$110*100</f>
        <v>8.694474539544963</v>
      </c>
      <c r="L48" s="587">
        <f>+'Distribution Pivot Table'!T$112*100</f>
        <v>0</v>
      </c>
      <c r="M48" s="590">
        <f t="shared" ref="M48:M51" si="16">SUM(J48:L48)</f>
        <v>42.407006139400508</v>
      </c>
      <c r="N48" s="589">
        <f>+'Distribution Pivot Table'!T$114*100</f>
        <v>0.15348501263994221</v>
      </c>
      <c r="O48" s="591">
        <f t="shared" ref="O48:P51" si="17">+B48+F48+J48</f>
        <v>86.312748284579271</v>
      </c>
      <c r="P48" s="592">
        <f t="shared" si="17"/>
        <v>13.533766702780788</v>
      </c>
      <c r="Q48" s="611">
        <f t="shared" ref="Q48:Q51" si="18">+D48+H48+L48+N48</f>
        <v>0.15348501263994221</v>
      </c>
      <c r="R48" s="577">
        <f t="shared" si="13"/>
        <v>100</v>
      </c>
      <c r="S48" s="577">
        <f t="shared" si="14"/>
        <v>100</v>
      </c>
    </row>
    <row r="49" spans="1:24">
      <c r="A49" s="504" t="s">
        <v>1113</v>
      </c>
      <c r="B49" s="587">
        <f>+'Distribution Pivot Table'!T$118*100</f>
        <v>18.064241046048892</v>
      </c>
      <c r="C49" s="587">
        <f>+'Distribution Pivot Table'!T$120*100</f>
        <v>0.25582717453098353</v>
      </c>
      <c r="D49" s="587">
        <f>+'Distribution Pivot Table'!T$122*100</f>
        <v>0</v>
      </c>
      <c r="E49" s="588">
        <f t="shared" si="8"/>
        <v>18.320068220579877</v>
      </c>
      <c r="F49" s="589">
        <f>+'Distribution Pivot Table'!T$124*100</f>
        <v>46.318931210915295</v>
      </c>
      <c r="G49" s="587">
        <f>+'Distribution Pivot Table'!T$126*100</f>
        <v>1.5918135304150087</v>
      </c>
      <c r="H49" s="587">
        <f>+'Distribution Pivot Table'!T$128*100</f>
        <v>0</v>
      </c>
      <c r="I49" s="588">
        <f t="shared" si="15"/>
        <v>47.910744741330305</v>
      </c>
      <c r="J49" s="589">
        <f>+'Distribution Pivot Table'!T$130*100</f>
        <v>23.564525298465036</v>
      </c>
      <c r="K49" s="587">
        <f>+'Distribution Pivot Table'!T$132*100</f>
        <v>7.5895395110858441</v>
      </c>
      <c r="L49" s="587">
        <f>+'Distribution Pivot Table'!T$134*100</f>
        <v>0</v>
      </c>
      <c r="M49" s="590">
        <f t="shared" si="16"/>
        <v>31.154064809550881</v>
      </c>
      <c r="N49" s="589">
        <f>+'Distribution Pivot Table'!T$136*100</f>
        <v>2.6151222285389424</v>
      </c>
      <c r="O49" s="591">
        <f t="shared" si="17"/>
        <v>87.947697555429215</v>
      </c>
      <c r="P49" s="592">
        <f t="shared" si="17"/>
        <v>9.4371802160318357</v>
      </c>
      <c r="Q49" s="592">
        <f t="shared" si="18"/>
        <v>2.6151222285389424</v>
      </c>
      <c r="R49" s="577">
        <f t="shared" si="13"/>
        <v>100</v>
      </c>
      <c r="S49" s="577">
        <f t="shared" si="14"/>
        <v>100</v>
      </c>
    </row>
    <row r="50" spans="1:24">
      <c r="A50" s="504" t="s">
        <v>1114</v>
      </c>
      <c r="B50" s="587">
        <f>+'Distribution Pivot Table'!T$140*100</f>
        <v>21.791359325605899</v>
      </c>
      <c r="C50" s="587">
        <f>+'Distribution Pivot Table'!T$142*100</f>
        <v>4.2149631190727087E-2</v>
      </c>
      <c r="D50" s="587">
        <f>+'Distribution Pivot Table'!T$144*100</f>
        <v>0</v>
      </c>
      <c r="E50" s="588">
        <f t="shared" si="8"/>
        <v>21.833508956796628</v>
      </c>
      <c r="F50" s="589">
        <f>+'Distribution Pivot Table'!T$146*100</f>
        <v>58.419388830347728</v>
      </c>
      <c r="G50" s="587">
        <f>+'Distribution Pivot Table'!T$148*100</f>
        <v>0.23182297154899895</v>
      </c>
      <c r="H50" s="587">
        <f>+'Distribution Pivot Table'!T$150*100</f>
        <v>0</v>
      </c>
      <c r="I50" s="588">
        <f t="shared" si="15"/>
        <v>58.651211801896729</v>
      </c>
      <c r="J50" s="589">
        <f>+'Distribution Pivot Table'!T$152*100</f>
        <v>17.9768177028451</v>
      </c>
      <c r="K50" s="587">
        <f>+'Distribution Pivot Table'!T$154*100</f>
        <v>1.5384615384615385</v>
      </c>
      <c r="L50" s="595">
        <f>+'Distribution Pivot Table'!T$156*100</f>
        <v>0</v>
      </c>
      <c r="M50" s="590">
        <f t="shared" si="16"/>
        <v>19.51527924130664</v>
      </c>
      <c r="N50" s="612">
        <f>+'Distribution Pivot Table'!T$158*100</f>
        <v>0</v>
      </c>
      <c r="O50" s="591">
        <f t="shared" si="17"/>
        <v>98.18756585879872</v>
      </c>
      <c r="P50" s="592">
        <f t="shared" si="17"/>
        <v>1.8124341412012646</v>
      </c>
      <c r="Q50" s="611">
        <f t="shared" si="18"/>
        <v>0</v>
      </c>
      <c r="R50" s="577">
        <f t="shared" si="13"/>
        <v>99.999999999999972</v>
      </c>
      <c r="S50" s="577">
        <f t="shared" si="14"/>
        <v>99.999999999999986</v>
      </c>
    </row>
    <row r="51" spans="1:24">
      <c r="A51" s="504" t="s">
        <v>1115</v>
      </c>
      <c r="B51" s="587">
        <f>+'Distribution Pivot Table'!T$162*100</f>
        <v>0</v>
      </c>
      <c r="C51" s="587">
        <f>+'Distribution Pivot Table'!T$164*100</f>
        <v>0</v>
      </c>
      <c r="D51" s="587">
        <f>+'Distribution Pivot Table'!T$166*100</f>
        <v>0</v>
      </c>
      <c r="E51" s="588">
        <f t="shared" si="8"/>
        <v>0</v>
      </c>
      <c r="F51" s="589">
        <f>+'Distribution Pivot Table'!T$168*100</f>
        <v>0</v>
      </c>
      <c r="G51" s="587">
        <f>+'Distribution Pivot Table'!T$170*100</f>
        <v>0</v>
      </c>
      <c r="H51" s="587">
        <f>+'Distribution Pivot Table'!T$172*100</f>
        <v>0</v>
      </c>
      <c r="I51" s="588">
        <f t="shared" si="15"/>
        <v>0</v>
      </c>
      <c r="J51" s="589">
        <f>+'Distribution Pivot Table'!T$174*100</f>
        <v>0</v>
      </c>
      <c r="K51" s="587">
        <f>+'Distribution Pivot Table'!T$176*100</f>
        <v>0</v>
      </c>
      <c r="L51" s="587">
        <f>+'Distribution Pivot Table'!T$178*100</f>
        <v>0</v>
      </c>
      <c r="M51" s="590">
        <f t="shared" si="16"/>
        <v>0</v>
      </c>
      <c r="N51" s="589">
        <f>+'Distribution Pivot Table'!T$180*100</f>
        <v>0</v>
      </c>
      <c r="O51" s="591">
        <f t="shared" si="17"/>
        <v>0</v>
      </c>
      <c r="P51" s="592">
        <f t="shared" si="17"/>
        <v>0</v>
      </c>
      <c r="Q51" s="592">
        <f t="shared" si="18"/>
        <v>0</v>
      </c>
      <c r="R51" s="577">
        <f t="shared" si="13"/>
        <v>0</v>
      </c>
      <c r="S51" s="577">
        <f t="shared" si="14"/>
        <v>0</v>
      </c>
    </row>
    <row r="52" spans="1:24">
      <c r="A52" s="504"/>
      <c r="B52" s="587"/>
      <c r="C52" s="587"/>
      <c r="D52" s="587"/>
      <c r="E52" s="588"/>
      <c r="F52" s="589"/>
      <c r="G52" s="587"/>
      <c r="H52" s="587"/>
      <c r="I52" s="588"/>
      <c r="J52" s="589"/>
      <c r="K52" s="587"/>
      <c r="L52" s="587"/>
      <c r="M52" s="590"/>
      <c r="N52" s="589"/>
      <c r="O52" s="591"/>
      <c r="P52" s="592"/>
      <c r="Q52" s="592"/>
      <c r="R52" s="577"/>
      <c r="S52" s="577"/>
    </row>
    <row r="53" spans="1:24">
      <c r="A53" s="504" t="s">
        <v>1116</v>
      </c>
      <c r="B53" s="587">
        <f>+'Distribution Pivot Table'!T$184*100</f>
        <v>12.050094716901704</v>
      </c>
      <c r="C53" s="587">
        <f>+'Distribution Pivot Table'!T$186*100</f>
        <v>0</v>
      </c>
      <c r="D53" s="587">
        <f>+'Distribution Pivot Table'!T$188*100</f>
        <v>0</v>
      </c>
      <c r="E53" s="588">
        <f t="shared" si="8"/>
        <v>12.050094716901704</v>
      </c>
      <c r="F53" s="589">
        <f>+'Distribution Pivot Table'!T$190*100</f>
        <v>39.528520311513368</v>
      </c>
      <c r="G53" s="587">
        <f>+'Distribution Pivot Table'!T$192*100</f>
        <v>0.23153020416754369</v>
      </c>
      <c r="H53" s="587">
        <f>+'Distribution Pivot Table'!T$194*100</f>
        <v>0</v>
      </c>
      <c r="I53" s="588">
        <f t="shared" ref="I53:I56" si="19">SUM(F53:H53)</f>
        <v>39.760050515680909</v>
      </c>
      <c r="J53" s="589">
        <f>+'Distribution Pivot Table'!T$196*100</f>
        <v>35.876657545779835</v>
      </c>
      <c r="K53" s="587">
        <f>+'Distribution Pivot Table'!T$198*100</f>
        <v>7.1879604293832875</v>
      </c>
      <c r="L53" s="587">
        <f>+'Distribution Pivot Table'!T$200*100</f>
        <v>0</v>
      </c>
      <c r="M53" s="590">
        <f t="shared" ref="M53:M56" si="20">SUM(J53:L53)</f>
        <v>43.064617975163124</v>
      </c>
      <c r="N53" s="589">
        <f>+'Distribution Pivot Table'!T$202*100</f>
        <v>5.1252367922542623</v>
      </c>
      <c r="O53" s="591">
        <f t="shared" ref="O53:P56" si="21">+B53+F53+J53</f>
        <v>87.455272574194908</v>
      </c>
      <c r="P53" s="592">
        <f t="shared" si="21"/>
        <v>7.419490633550831</v>
      </c>
      <c r="Q53" s="592">
        <f t="shared" ref="Q53:Q56" si="22">+D53+H53+L53+N53</f>
        <v>5.1252367922542623</v>
      </c>
      <c r="R53" s="577">
        <f t="shared" si="13"/>
        <v>99.999999999999986</v>
      </c>
      <c r="S53" s="577">
        <f t="shared" si="14"/>
        <v>100</v>
      </c>
    </row>
    <row r="54" spans="1:24">
      <c r="A54" s="504" t="s">
        <v>1117</v>
      </c>
      <c r="B54" s="587">
        <f>+'Distribution Pivot Table'!T$206*100</f>
        <v>0.92751631741669527</v>
      </c>
      <c r="C54" s="595">
        <f>+'Distribution Pivot Table'!T$208*100</f>
        <v>5.152868430092751E-2</v>
      </c>
      <c r="D54" s="595">
        <f>+'Distribution Pivot Table'!T$210*108</f>
        <v>6.1834421161113019E-3</v>
      </c>
      <c r="E54" s="588">
        <f t="shared" si="8"/>
        <v>0.98522844383373409</v>
      </c>
      <c r="F54" s="589">
        <f>+'Distribution Pivot Table'!T$212*100</f>
        <v>64.96049467536929</v>
      </c>
      <c r="G54" s="587">
        <f>+'Distribution Pivot Table'!T$214*100</f>
        <v>0.24619260277109811</v>
      </c>
      <c r="H54" s="587">
        <f>+'Distribution Pivot Table'!T$216*100</f>
        <v>0.166036871636322</v>
      </c>
      <c r="I54" s="588">
        <f t="shared" si="19"/>
        <v>65.372724149776715</v>
      </c>
      <c r="J54" s="589">
        <f>+'Distribution Pivot Table'!T$218*100</f>
        <v>28.312149318676283</v>
      </c>
      <c r="K54" s="587">
        <f>+'Distribution Pivot Table'!T$220*100</f>
        <v>4.8322455055536473</v>
      </c>
      <c r="L54" s="587">
        <f>+'Distribution Pivot Table'!T$222*100</f>
        <v>0.37787701820680175</v>
      </c>
      <c r="M54" s="590">
        <f t="shared" si="20"/>
        <v>33.522271842436737</v>
      </c>
      <c r="N54" s="589">
        <f>+'Distribution Pivot Table'!T$224*100</f>
        <v>0.12023359670216421</v>
      </c>
      <c r="O54" s="591">
        <f t="shared" si="21"/>
        <v>94.20016031146227</v>
      </c>
      <c r="P54" s="592">
        <f t="shared" si="21"/>
        <v>5.1299667926256731</v>
      </c>
      <c r="Q54" s="592">
        <f t="shared" si="22"/>
        <v>0.67033092866139921</v>
      </c>
      <c r="R54" s="577">
        <f t="shared" si="13"/>
        <v>100.00045803274934</v>
      </c>
      <c r="S54" s="577">
        <f t="shared" si="14"/>
        <v>100.00045803274934</v>
      </c>
    </row>
    <row r="55" spans="1:24">
      <c r="A55" s="504" t="s">
        <v>1118</v>
      </c>
      <c r="B55" s="587">
        <f>+'Distribution Pivot Table'!T$228*100</f>
        <v>16.377539374572013</v>
      </c>
      <c r="C55" s="587">
        <f>+'Distribution Pivot Table'!T$230*100</f>
        <v>1.9059575439397398</v>
      </c>
      <c r="D55" s="587">
        <f>+'Distribution Pivot Table'!T$232*100</f>
        <v>0</v>
      </c>
      <c r="E55" s="613">
        <f t="shared" si="8"/>
        <v>18.283496918511752</v>
      </c>
      <c r="F55" s="589">
        <f>+'Distribution Pivot Table'!T$234*100</f>
        <v>47.888609906414061</v>
      </c>
      <c r="G55" s="587">
        <f>+'Distribution Pivot Table'!T$236*100</f>
        <v>1.4152020086738188</v>
      </c>
      <c r="H55" s="587">
        <f>+'Distribution Pivot Table'!T$238*100</f>
        <v>0</v>
      </c>
      <c r="I55" s="613">
        <f t="shared" si="19"/>
        <v>49.303811915087877</v>
      </c>
      <c r="J55" s="589">
        <f>+'Distribution Pivot Table'!T$240*100</f>
        <v>21.524766035151792</v>
      </c>
      <c r="K55" s="587">
        <f>+'Distribution Pivot Table'!T$242*100</f>
        <v>9.7123944304953209</v>
      </c>
      <c r="L55" s="587">
        <f>+'Distribution Pivot Table'!T$244*100</f>
        <v>0</v>
      </c>
      <c r="M55" s="592">
        <f t="shared" si="20"/>
        <v>31.237160465647115</v>
      </c>
      <c r="N55" s="589">
        <f>+'Distribution Pivot Table'!T$246*100</f>
        <v>1.1755307007532527</v>
      </c>
      <c r="O55" s="591">
        <f t="shared" si="21"/>
        <v>85.79091531613787</v>
      </c>
      <c r="P55" s="592">
        <f t="shared" si="21"/>
        <v>13.033553983108879</v>
      </c>
      <c r="Q55" s="592">
        <f t="shared" si="22"/>
        <v>1.1755307007532527</v>
      </c>
      <c r="R55" s="577">
        <f t="shared" si="13"/>
        <v>100</v>
      </c>
      <c r="S55" s="577">
        <f t="shared" si="14"/>
        <v>100</v>
      </c>
      <c r="X55" s="526"/>
    </row>
    <row r="56" spans="1:24">
      <c r="A56" s="504" t="s">
        <v>1119</v>
      </c>
      <c r="B56" s="587">
        <f>+'Distribution Pivot Table'!T$250*100</f>
        <v>0</v>
      </c>
      <c r="C56" s="587">
        <f>+'Distribution Pivot Table'!T$252*100</f>
        <v>0</v>
      </c>
      <c r="D56" s="587">
        <f>+'Distribution Pivot Table'!T$254*100</f>
        <v>0</v>
      </c>
      <c r="E56" s="613">
        <f t="shared" si="8"/>
        <v>0</v>
      </c>
      <c r="F56" s="589">
        <f>+'Distribution Pivot Table'!T$256*100</f>
        <v>0</v>
      </c>
      <c r="G56" s="587">
        <f>+'Distribution Pivot Table'!T$258*100</f>
        <v>0</v>
      </c>
      <c r="H56" s="587">
        <f>+'Distribution Pivot Table'!T$260*100</f>
        <v>0</v>
      </c>
      <c r="I56" s="613">
        <f t="shared" si="19"/>
        <v>0</v>
      </c>
      <c r="J56" s="589">
        <f>+'Distribution Pivot Table'!T$262*100</f>
        <v>0</v>
      </c>
      <c r="K56" s="587">
        <f>+'Distribution Pivot Table'!T$264*100</f>
        <v>0</v>
      </c>
      <c r="L56" s="587">
        <f>+'Distribution Pivot Table'!T$266*100</f>
        <v>0</v>
      </c>
      <c r="M56" s="592">
        <f t="shared" si="20"/>
        <v>0</v>
      </c>
      <c r="N56" s="589">
        <f>+'Distribution Pivot Table'!T$268*100</f>
        <v>0</v>
      </c>
      <c r="O56" s="591">
        <f t="shared" si="21"/>
        <v>0</v>
      </c>
      <c r="P56" s="592">
        <f t="shared" si="21"/>
        <v>0</v>
      </c>
      <c r="Q56" s="592">
        <f t="shared" si="22"/>
        <v>0</v>
      </c>
      <c r="R56" s="577">
        <f t="shared" si="13"/>
        <v>0</v>
      </c>
      <c r="S56" s="577">
        <f t="shared" si="14"/>
        <v>0</v>
      </c>
    </row>
    <row r="57" spans="1:24">
      <c r="A57" s="504"/>
      <c r="B57" s="587"/>
      <c r="C57" s="587"/>
      <c r="D57" s="587"/>
      <c r="E57" s="613"/>
      <c r="F57" s="589"/>
      <c r="G57" s="587"/>
      <c r="H57" s="587"/>
      <c r="I57" s="613"/>
      <c r="J57" s="589"/>
      <c r="K57" s="587"/>
      <c r="L57" s="587"/>
      <c r="M57" s="592"/>
      <c r="N57" s="589"/>
      <c r="O57" s="591"/>
      <c r="P57" s="592"/>
      <c r="Q57" s="592"/>
      <c r="R57" s="577"/>
      <c r="S57" s="577"/>
    </row>
    <row r="58" spans="1:24">
      <c r="A58" s="504" t="s">
        <v>1120</v>
      </c>
      <c r="B58" s="587">
        <f>+'Distribution Pivot Table'!T$272*100</f>
        <v>18.736673773987206</v>
      </c>
      <c r="C58" s="587">
        <f>+'Distribution Pivot Table'!T$274*100</f>
        <v>0.47974413646055442</v>
      </c>
      <c r="D58" s="587">
        <f>+'Distribution Pivot Table'!T$276*100</f>
        <v>0</v>
      </c>
      <c r="E58" s="613">
        <f t="shared" si="8"/>
        <v>19.21641791044776</v>
      </c>
      <c r="F58" s="589">
        <f>+'Distribution Pivot Table'!T$278*100</f>
        <v>38.606076759061835</v>
      </c>
      <c r="G58" s="587">
        <f>+'Distribution Pivot Table'!T$280*100</f>
        <v>1.9589552238805972</v>
      </c>
      <c r="H58" s="587">
        <f>+'Distribution Pivot Table'!T$282*100</f>
        <v>0</v>
      </c>
      <c r="I58" s="613">
        <f t="shared" ref="I58:I61" si="23">SUM(F58:H58)</f>
        <v>40.565031982942429</v>
      </c>
      <c r="J58" s="589">
        <f>+'Distribution Pivot Table'!T$284*100</f>
        <v>19.363006396588485</v>
      </c>
      <c r="K58" s="587">
        <f>+'Distribution Pivot Table'!T$286*100</f>
        <v>5.5037313432835822</v>
      </c>
      <c r="L58" s="587">
        <f>+'Distribution Pivot Table'!T$288*100</f>
        <v>0</v>
      </c>
      <c r="M58" s="592">
        <f t="shared" ref="M58:M61" si="24">SUM(J58:L58)</f>
        <v>24.866737739872068</v>
      </c>
      <c r="N58" s="589">
        <f>+'Distribution Pivot Table'!T$290*100</f>
        <v>15.338486140724946</v>
      </c>
      <c r="O58" s="591">
        <f t="shared" ref="O58:P61" si="25">+B58+F58+J58</f>
        <v>76.705756929637531</v>
      </c>
      <c r="P58" s="592">
        <f t="shared" si="25"/>
        <v>7.9424307036247335</v>
      </c>
      <c r="Q58" s="592">
        <f t="shared" ref="Q58:Q61" si="26">+D58+H58+L58+N58</f>
        <v>15.338486140724946</v>
      </c>
      <c r="R58" s="577">
        <f t="shared" si="13"/>
        <v>99.986673773987206</v>
      </c>
      <c r="S58" s="577">
        <f t="shared" si="14"/>
        <v>99.986673773987206</v>
      </c>
    </row>
    <row r="59" spans="1:24">
      <c r="A59" s="504" t="s">
        <v>1121</v>
      </c>
      <c r="B59" s="587">
        <f>+'Distribution Pivot Table'!T294*100</f>
        <v>18.773744592815497</v>
      </c>
      <c r="C59" s="587">
        <f>+'Distribution Pivot Table'!T296*100</f>
        <v>0.92345307504231711</v>
      </c>
      <c r="D59" s="587">
        <f>+'Distribution Pivot Table'!T298*100</f>
        <v>0</v>
      </c>
      <c r="E59" s="613">
        <f t="shared" si="8"/>
        <v>19.697197667857814</v>
      </c>
      <c r="F59" s="589">
        <f>+'Distribution Pivot Table'!T300*100</f>
        <v>24.760203122061313</v>
      </c>
      <c r="G59" s="587">
        <f>+'Distribution Pivot Table'!T302*100</f>
        <v>1.1886402106451006</v>
      </c>
      <c r="H59" s="587">
        <f>+'Distribution Pivot Table'!T304*100</f>
        <v>0</v>
      </c>
      <c r="I59" s="613">
        <f t="shared" si="23"/>
        <v>25.948843332706414</v>
      </c>
      <c r="J59" s="589">
        <f>+'Distribution Pivot Table'!T306*100</f>
        <v>34.923829227007715</v>
      </c>
      <c r="K59" s="587">
        <f>+'Distribution Pivot Table'!T308*100</f>
        <v>14.116983261237539</v>
      </c>
      <c r="L59" s="587">
        <f>+'Distribution Pivot Table'!T310*100</f>
        <v>0</v>
      </c>
      <c r="M59" s="592">
        <f t="shared" si="24"/>
        <v>49.040812488245251</v>
      </c>
      <c r="N59" s="589">
        <f>+'Distribution Pivot Table'!T312*100</f>
        <v>5.3131465111905207</v>
      </c>
      <c r="O59" s="591">
        <f t="shared" si="25"/>
        <v>78.457776941884532</v>
      </c>
      <c r="P59" s="592">
        <f t="shared" si="25"/>
        <v>16.229076546924958</v>
      </c>
      <c r="Q59" s="592">
        <f t="shared" si="26"/>
        <v>5.3131465111905207</v>
      </c>
      <c r="R59" s="577">
        <f t="shared" si="13"/>
        <v>100</v>
      </c>
      <c r="S59" s="577">
        <f t="shared" si="14"/>
        <v>100.00000000000001</v>
      </c>
    </row>
    <row r="60" spans="1:24">
      <c r="A60" s="504" t="s">
        <v>1122</v>
      </c>
      <c r="B60" s="595">
        <f>+'Distribution Pivot Table'!T316*100</f>
        <v>0.49384748343553236</v>
      </c>
      <c r="C60" s="595">
        <f>+'Distribution Pivot Table'!T318*100</f>
        <v>4.1153956952961028E-3</v>
      </c>
      <c r="D60" s="587">
        <f>+'Distribution Pivot Table'!T320*100</f>
        <v>0</v>
      </c>
      <c r="E60" s="613">
        <f t="shared" si="8"/>
        <v>0.49796287913082848</v>
      </c>
      <c r="F60" s="589">
        <f>+'Distribution Pivot Table'!T322*100</f>
        <v>59.796699452652369</v>
      </c>
      <c r="G60" s="587">
        <f>+'Distribution Pivot Table'!T324*100</f>
        <v>2.1441211572492693</v>
      </c>
      <c r="H60" s="587">
        <f>+'Distribution Pivot Table'!T326*100</f>
        <v>0</v>
      </c>
      <c r="I60" s="613">
        <f t="shared" si="23"/>
        <v>61.940820609901635</v>
      </c>
      <c r="J60" s="589">
        <f>+'Distribution Pivot Table'!T328*100</f>
        <v>28.173998929997119</v>
      </c>
      <c r="K60" s="587">
        <f>+'Distribution Pivot Table'!T330*100</f>
        <v>8.0126754187415123</v>
      </c>
      <c r="L60" s="587">
        <f>+'Distribution Pivot Table'!T332*100</f>
        <v>0</v>
      </c>
      <c r="M60" s="592">
        <f t="shared" si="24"/>
        <v>36.186674348738634</v>
      </c>
      <c r="N60" s="589">
        <f>+'Distribution Pivot Table'!T334*100</f>
        <v>1.3745421622288982</v>
      </c>
      <c r="O60" s="591">
        <f t="shared" si="25"/>
        <v>88.464545866085018</v>
      </c>
      <c r="P60" s="592">
        <f t="shared" si="25"/>
        <v>10.160911971686078</v>
      </c>
      <c r="Q60" s="592">
        <f t="shared" si="26"/>
        <v>1.3745421622288982</v>
      </c>
      <c r="R60" s="577">
        <f t="shared" si="13"/>
        <v>99.999999999999986</v>
      </c>
      <c r="S60" s="577">
        <f t="shared" si="14"/>
        <v>100</v>
      </c>
    </row>
    <row r="61" spans="1:24">
      <c r="A61" s="513" t="s">
        <v>1123</v>
      </c>
      <c r="B61" s="601">
        <f>+'Distribution Pivot Table'!T338*100</f>
        <v>18.42584167424932</v>
      </c>
      <c r="C61" s="602">
        <f>+'Distribution Pivot Table'!T340*100</f>
        <v>0</v>
      </c>
      <c r="D61" s="601">
        <f>+'Distribution Pivot Table'!T342*100</f>
        <v>0</v>
      </c>
      <c r="E61" s="603">
        <f t="shared" si="8"/>
        <v>18.42584167424932</v>
      </c>
      <c r="F61" s="604">
        <f>+'Distribution Pivot Table'!T344*100</f>
        <v>54.93630573248408</v>
      </c>
      <c r="G61" s="601">
        <f>+'Distribution Pivot Table'!T346*100</f>
        <v>0.2502274795268426</v>
      </c>
      <c r="H61" s="601">
        <f>+'Distribution Pivot Table'!T348*100</f>
        <v>0</v>
      </c>
      <c r="I61" s="614">
        <f t="shared" si="23"/>
        <v>55.186533212010922</v>
      </c>
      <c r="J61" s="604">
        <f>+'Distribution Pivot Table'!T350*100</f>
        <v>19.722474977252048</v>
      </c>
      <c r="K61" s="601">
        <f>+'Distribution Pivot Table'!T352*100</f>
        <v>1.8880800727934486</v>
      </c>
      <c r="L61" s="601">
        <f>+'Distribution Pivot Table'!T354*100</f>
        <v>0</v>
      </c>
      <c r="M61" s="607">
        <f t="shared" si="24"/>
        <v>21.610555050045498</v>
      </c>
      <c r="N61" s="604">
        <f>+'Distribution Pivot Table'!T356*100</f>
        <v>4.7770700636942678</v>
      </c>
      <c r="O61" s="606">
        <f t="shared" si="25"/>
        <v>93.084622383985447</v>
      </c>
      <c r="P61" s="607">
        <f t="shared" si="25"/>
        <v>2.138307552320291</v>
      </c>
      <c r="Q61" s="607">
        <f t="shared" si="26"/>
        <v>4.7770700636942678</v>
      </c>
      <c r="R61" s="577">
        <f t="shared" si="13"/>
        <v>100</v>
      </c>
      <c r="S61" s="577">
        <f t="shared" si="14"/>
        <v>100</v>
      </c>
    </row>
    <row r="62" spans="1:24">
      <c r="A62" s="517" t="s">
        <v>1124</v>
      </c>
      <c r="B62" s="504"/>
      <c r="C62" s="504"/>
      <c r="D62" s="504"/>
      <c r="E62" s="504"/>
    </row>
    <row r="63" spans="1:24">
      <c r="A63" s="517"/>
      <c r="B63" s="547"/>
      <c r="C63" s="547"/>
      <c r="D63" s="547"/>
      <c r="E63" s="608"/>
      <c r="F63" s="547"/>
      <c r="G63" s="547"/>
      <c r="H63" s="547"/>
      <c r="I63" s="608"/>
      <c r="J63" s="547"/>
      <c r="K63" s="547"/>
      <c r="L63" s="547"/>
      <c r="M63" s="608"/>
      <c r="N63" s="547"/>
      <c r="O63" s="520"/>
      <c r="P63" s="520"/>
      <c r="R63" s="290"/>
    </row>
    <row r="64" spans="1:24">
      <c r="A64" s="504"/>
      <c r="B64" s="504"/>
      <c r="C64" s="504"/>
      <c r="D64" s="504"/>
      <c r="E64" s="504"/>
      <c r="Q64" s="519" t="s">
        <v>1224</v>
      </c>
    </row>
    <row r="65" spans="1:19" ht="18">
      <c r="A65" s="480" t="s">
        <v>1201</v>
      </c>
      <c r="B65" s="482"/>
      <c r="C65" s="482"/>
      <c r="D65" s="482"/>
      <c r="E65" s="482"/>
      <c r="F65" s="481"/>
      <c r="G65" s="481"/>
      <c r="H65" s="481"/>
      <c r="I65" s="482"/>
      <c r="J65" s="481"/>
      <c r="K65" s="481"/>
      <c r="L65" s="481"/>
      <c r="M65" s="482"/>
      <c r="N65" s="481"/>
      <c r="O65" s="481"/>
      <c r="P65" s="481"/>
      <c r="Q65" s="481"/>
      <c r="R65" s="555" t="s">
        <v>11</v>
      </c>
    </row>
    <row r="66" spans="1:19" ht="18">
      <c r="A66" s="480"/>
      <c r="B66" s="482"/>
      <c r="C66" s="482"/>
      <c r="D66" s="482"/>
      <c r="E66" s="482"/>
      <c r="F66" s="481"/>
      <c r="G66" s="481"/>
      <c r="H66" s="481"/>
      <c r="I66" s="482"/>
      <c r="J66" s="481"/>
      <c r="K66" s="481"/>
      <c r="L66" s="481"/>
      <c r="M66" s="482"/>
      <c r="N66" s="481"/>
      <c r="O66" s="481"/>
      <c r="P66" s="481"/>
      <c r="Q66" s="481"/>
      <c r="R66" s="555"/>
    </row>
    <row r="67" spans="1:19" ht="15.75">
      <c r="A67" s="483" t="s">
        <v>1200</v>
      </c>
      <c r="B67" s="482"/>
      <c r="C67" s="482"/>
      <c r="D67" s="482"/>
      <c r="E67" s="482"/>
      <c r="F67" s="481"/>
      <c r="G67" s="481"/>
      <c r="H67" s="481"/>
      <c r="I67" s="482"/>
      <c r="J67" s="481"/>
      <c r="K67" s="481"/>
      <c r="L67" s="481"/>
      <c r="M67" s="482"/>
      <c r="N67" s="481"/>
      <c r="O67" s="481"/>
      <c r="P67" s="481"/>
      <c r="Q67" s="481"/>
      <c r="R67" s="555" t="s">
        <v>11</v>
      </c>
    </row>
    <row r="68" spans="1:19" ht="15.75">
      <c r="A68" s="483" t="s">
        <v>1139</v>
      </c>
      <c r="B68" s="482"/>
      <c r="C68" s="482"/>
      <c r="D68" s="482"/>
      <c r="E68" s="482"/>
      <c r="F68" s="481"/>
      <c r="G68" s="481"/>
      <c r="H68" s="481"/>
      <c r="I68" s="482"/>
      <c r="J68" s="481"/>
      <c r="K68" s="481"/>
      <c r="L68" s="481"/>
      <c r="M68" s="482"/>
      <c r="N68" s="481"/>
      <c r="O68" s="481"/>
      <c r="P68" s="481"/>
      <c r="Q68" s="481"/>
      <c r="R68" s="615"/>
    </row>
    <row r="69" spans="1:19">
      <c r="A69" s="487"/>
      <c r="C69" s="487"/>
      <c r="D69" s="487"/>
      <c r="E69" s="487"/>
      <c r="F69" s="487"/>
      <c r="G69" s="487"/>
      <c r="H69" s="487"/>
      <c r="I69" s="487"/>
      <c r="R69" s="556"/>
    </row>
    <row r="70" spans="1:19" ht="18.75" customHeight="1">
      <c r="A70" s="312"/>
      <c r="B70" s="489" t="s">
        <v>1098</v>
      </c>
      <c r="C70" s="490"/>
      <c r="D70" s="490"/>
      <c r="E70" s="490"/>
      <c r="F70" s="490"/>
      <c r="G70" s="490"/>
      <c r="H70" s="490"/>
      <c r="I70" s="491"/>
      <c r="J70" s="557" t="s">
        <v>11</v>
      </c>
      <c r="K70" s="558"/>
      <c r="L70" s="558"/>
      <c r="M70" s="559"/>
      <c r="N70" s="649" t="s">
        <v>1099</v>
      </c>
      <c r="O70" s="652" t="s">
        <v>1190</v>
      </c>
      <c r="P70" s="652" t="s">
        <v>1191</v>
      </c>
      <c r="Q70" s="652" t="s">
        <v>1192</v>
      </c>
      <c r="R70" s="560"/>
      <c r="S70" s="561"/>
    </row>
    <row r="71" spans="1:19" ht="36.75" customHeight="1">
      <c r="A71" s="481"/>
      <c r="B71" s="490" t="s">
        <v>1100</v>
      </c>
      <c r="C71" s="490"/>
      <c r="D71" s="490"/>
      <c r="E71" s="496"/>
      <c r="F71" s="497" t="s">
        <v>1101</v>
      </c>
      <c r="G71" s="490"/>
      <c r="H71" s="490"/>
      <c r="I71" s="491"/>
      <c r="J71" s="498" t="s">
        <v>1102</v>
      </c>
      <c r="K71" s="490"/>
      <c r="L71" s="490"/>
      <c r="M71" s="491"/>
      <c r="N71" s="650"/>
      <c r="O71" s="653"/>
      <c r="P71" s="653"/>
      <c r="Q71" s="653"/>
      <c r="R71" s="560" t="s">
        <v>1193</v>
      </c>
      <c r="S71" s="561" t="s">
        <v>1193</v>
      </c>
    </row>
    <row r="72" spans="1:19" ht="31.5" customHeight="1">
      <c r="A72" s="565"/>
      <c r="B72" s="499" t="s">
        <v>1103</v>
      </c>
      <c r="C72" s="499" t="s">
        <v>1104</v>
      </c>
      <c r="D72" s="499" t="s">
        <v>1195</v>
      </c>
      <c r="E72" s="566" t="s">
        <v>1106</v>
      </c>
      <c r="F72" s="500" t="s">
        <v>1103</v>
      </c>
      <c r="G72" s="499" t="s">
        <v>1104</v>
      </c>
      <c r="H72" s="499" t="s">
        <v>1195</v>
      </c>
      <c r="I72" s="566" t="s">
        <v>1106</v>
      </c>
      <c r="J72" s="501" t="s">
        <v>1103</v>
      </c>
      <c r="K72" s="502" t="s">
        <v>1104</v>
      </c>
      <c r="L72" s="499" t="s">
        <v>1195</v>
      </c>
      <c r="M72" s="501" t="s">
        <v>1106</v>
      </c>
      <c r="N72" s="651"/>
      <c r="O72" s="654"/>
      <c r="P72" s="654"/>
      <c r="Q72" s="654"/>
      <c r="R72" s="567"/>
      <c r="S72" s="609"/>
    </row>
    <row r="73" spans="1:19" hidden="1">
      <c r="A73" s="504" t="s">
        <v>1107</v>
      </c>
      <c r="B73" s="504"/>
      <c r="C73" s="504"/>
      <c r="D73" s="504"/>
      <c r="E73" s="580"/>
      <c r="F73" s="573"/>
      <c r="G73" s="547"/>
      <c r="H73" s="547"/>
      <c r="I73" s="572"/>
      <c r="J73" s="573"/>
      <c r="K73" s="547"/>
      <c r="L73" s="547"/>
      <c r="M73" s="574"/>
      <c r="N73" s="573"/>
      <c r="O73" s="616"/>
      <c r="P73" s="576"/>
      <c r="Q73" s="576"/>
      <c r="R73" s="577">
        <f>SUM(F73:H73,J73:L73)+N73</f>
        <v>0</v>
      </c>
      <c r="S73" s="610">
        <f>+Q73+P73+O73</f>
        <v>0</v>
      </c>
    </row>
    <row r="74" spans="1:19" hidden="1">
      <c r="A74" s="504"/>
      <c r="B74" s="504"/>
      <c r="C74" s="504"/>
      <c r="D74" s="504"/>
      <c r="E74" s="580"/>
      <c r="F74" s="573"/>
      <c r="G74" s="547"/>
      <c r="H74" s="547"/>
      <c r="I74" s="581"/>
      <c r="J74" s="573"/>
      <c r="K74" s="547"/>
      <c r="L74" s="547"/>
      <c r="M74" s="573"/>
      <c r="N74" s="573"/>
      <c r="O74" s="582"/>
      <c r="P74" s="583"/>
      <c r="Q74" s="583"/>
      <c r="R74" s="560"/>
      <c r="S74" s="561"/>
    </row>
    <row r="75" spans="1:19">
      <c r="A75" s="504" t="s">
        <v>1108</v>
      </c>
      <c r="B75" s="587">
        <f>+'Distribution Pivot Table'!U$8*100</f>
        <v>0</v>
      </c>
      <c r="C75" s="587">
        <f>+'Distribution Pivot Table'!U$10*100</f>
        <v>0</v>
      </c>
      <c r="D75" s="587">
        <f>+'Distribution Pivot Table'!U$12*100</f>
        <v>0</v>
      </c>
      <c r="E75" s="588">
        <f t="shared" ref="E75:E93" si="27">SUM(B75:D75)</f>
        <v>0</v>
      </c>
      <c r="F75" s="589">
        <f>+'Distribution Pivot Table'!U$14*100</f>
        <v>0</v>
      </c>
      <c r="G75" s="587">
        <f>+'Distribution Pivot Table'!U$16*100</f>
        <v>0</v>
      </c>
      <c r="H75" s="587">
        <f>+'Distribution Pivot Table'!U$18*100</f>
        <v>0</v>
      </c>
      <c r="I75" s="588">
        <f t="shared" ref="I75:I78" si="28">SUM(F75:H75)</f>
        <v>0</v>
      </c>
      <c r="J75" s="589">
        <f>+'Distribution Pivot Table'!U$20*100</f>
        <v>0</v>
      </c>
      <c r="K75" s="587">
        <f>+'Distribution Pivot Table'!U$22*100</f>
        <v>0</v>
      </c>
      <c r="L75" s="587">
        <f>+'Distribution Pivot Table'!U$24*100</f>
        <v>0</v>
      </c>
      <c r="M75" s="590">
        <f t="shared" ref="M75:M78" si="29">SUM(J75:L75)</f>
        <v>0</v>
      </c>
      <c r="N75" s="589">
        <f>+'Distribution Pivot Table'!U$26*100</f>
        <v>0</v>
      </c>
      <c r="O75" s="591">
        <f t="shared" ref="O75:P78" si="30">+B75+F75+J75</f>
        <v>0</v>
      </c>
      <c r="P75" s="592">
        <f t="shared" si="30"/>
        <v>0</v>
      </c>
      <c r="Q75" s="592">
        <f t="shared" ref="Q75:Q78" si="31">+D75+H75+L75+N75</f>
        <v>0</v>
      </c>
      <c r="R75" s="577">
        <f t="shared" ref="R75:R93" si="32">SUM(B75:D75,F75:H75,J75:L75)+N75</f>
        <v>0</v>
      </c>
      <c r="S75" s="610">
        <f t="shared" ref="S75:S93" si="33">+Q75+P75+O75</f>
        <v>0</v>
      </c>
    </row>
    <row r="76" spans="1:19">
      <c r="A76" s="504" t="s">
        <v>1109</v>
      </c>
      <c r="B76" s="587">
        <f>+'Distribution Pivot Table'!U$30*100</f>
        <v>5.0769230769230766</v>
      </c>
      <c r="C76" s="587">
        <f>+'Distribution Pivot Table'!U$32*100</f>
        <v>6.5384615384615392</v>
      </c>
      <c r="D76" s="587">
        <f>+'Distribution Pivot Table'!U$34*100</f>
        <v>0</v>
      </c>
      <c r="E76" s="588">
        <f t="shared" si="27"/>
        <v>11.615384615384617</v>
      </c>
      <c r="F76" s="589">
        <f>+'Distribution Pivot Table'!U$36*100</f>
        <v>10</v>
      </c>
      <c r="G76" s="587">
        <f>+'Distribution Pivot Table'!U$38*100</f>
        <v>6.6923076923076916</v>
      </c>
      <c r="H76" s="587">
        <f>+'Distribution Pivot Table'!U$40*100</f>
        <v>0</v>
      </c>
      <c r="I76" s="588">
        <f t="shared" si="28"/>
        <v>16.692307692307693</v>
      </c>
      <c r="J76" s="589">
        <f>+'Distribution Pivot Table'!U$42*100</f>
        <v>30.230769230769234</v>
      </c>
      <c r="K76" s="587">
        <f>+'Distribution Pivot Table'!U$44*100</f>
        <v>35.769230769230766</v>
      </c>
      <c r="L76" s="587">
        <f>+'Distribution Pivot Table'!U$46*100</f>
        <v>0</v>
      </c>
      <c r="M76" s="590">
        <f t="shared" si="29"/>
        <v>66</v>
      </c>
      <c r="N76" s="589">
        <f>+'Distribution Pivot Table'!U$48*100</f>
        <v>0</v>
      </c>
      <c r="O76" s="591">
        <f t="shared" si="30"/>
        <v>45.307692307692307</v>
      </c>
      <c r="P76" s="592">
        <f t="shared" si="30"/>
        <v>49</v>
      </c>
      <c r="Q76" s="592">
        <f t="shared" si="31"/>
        <v>0</v>
      </c>
      <c r="R76" s="577">
        <f t="shared" si="32"/>
        <v>94.307692307692307</v>
      </c>
      <c r="S76" s="577">
        <f t="shared" si="33"/>
        <v>94.307692307692307</v>
      </c>
    </row>
    <row r="77" spans="1:19">
      <c r="A77" s="504" t="s">
        <v>1110</v>
      </c>
      <c r="B77" s="587">
        <f>+'Distribution Pivot Table'!U$52*100</f>
        <v>0</v>
      </c>
      <c r="C77" s="587">
        <f>+'Distribution Pivot Table'!U$54*100</f>
        <v>0</v>
      </c>
      <c r="D77" s="587">
        <f>+'Distribution Pivot Table'!U$56*100</f>
        <v>0</v>
      </c>
      <c r="E77" s="588">
        <f t="shared" si="27"/>
        <v>0</v>
      </c>
      <c r="F77" s="589">
        <f>+'Distribution Pivot Table'!U$58*100</f>
        <v>0</v>
      </c>
      <c r="G77" s="587">
        <f>+'Distribution Pivot Table'!U$60*100</f>
        <v>0</v>
      </c>
      <c r="H77" s="587">
        <f>+'Distribution Pivot Table'!U$62*100</f>
        <v>0</v>
      </c>
      <c r="I77" s="588">
        <f t="shared" si="28"/>
        <v>0</v>
      </c>
      <c r="J77" s="589">
        <f>+'Distribution Pivot Table'!U$64*100</f>
        <v>0</v>
      </c>
      <c r="K77" s="587">
        <f>+'Distribution Pivot Table'!U$66*100</f>
        <v>0</v>
      </c>
      <c r="L77" s="587">
        <f>+'Distribution Pivot Table'!U$68*100</f>
        <v>0</v>
      </c>
      <c r="M77" s="590">
        <f t="shared" si="29"/>
        <v>0</v>
      </c>
      <c r="N77" s="589">
        <f>+'Distribution Pivot Table'!U$70*100</f>
        <v>0</v>
      </c>
      <c r="O77" s="591">
        <f t="shared" si="30"/>
        <v>0</v>
      </c>
      <c r="P77" s="592">
        <f t="shared" si="30"/>
        <v>0</v>
      </c>
      <c r="Q77" s="592">
        <f t="shared" si="31"/>
        <v>0</v>
      </c>
      <c r="R77" s="577">
        <f t="shared" si="32"/>
        <v>0</v>
      </c>
      <c r="S77" s="577">
        <f t="shared" si="33"/>
        <v>0</v>
      </c>
    </row>
    <row r="78" spans="1:19">
      <c r="A78" s="504" t="s">
        <v>1111</v>
      </c>
      <c r="B78" s="587">
        <f>+'Distribution Pivot Table'!U$74*100</f>
        <v>0</v>
      </c>
      <c r="C78" s="587">
        <f>+'Distribution Pivot Table'!U$76*100</f>
        <v>0</v>
      </c>
      <c r="D78" s="587">
        <f>+'Distribution Pivot Table'!U$78*100</f>
        <v>0</v>
      </c>
      <c r="E78" s="588">
        <f t="shared" si="27"/>
        <v>0</v>
      </c>
      <c r="F78" s="589">
        <f>+'Distribution Pivot Table'!U$80*100</f>
        <v>0</v>
      </c>
      <c r="G78" s="587">
        <f>+'Distribution Pivot Table'!U$82*100</f>
        <v>0</v>
      </c>
      <c r="H78" s="587">
        <f>+'Distribution Pivot Table'!U$84*100</f>
        <v>0</v>
      </c>
      <c r="I78" s="588">
        <f t="shared" si="28"/>
        <v>0</v>
      </c>
      <c r="J78" s="589">
        <f>+'Distribution Pivot Table'!U$86*100</f>
        <v>0</v>
      </c>
      <c r="K78" s="587">
        <f>+'Distribution Pivot Table'!U$88*100</f>
        <v>0</v>
      </c>
      <c r="L78" s="595">
        <f>+'Distribution Pivot Table'!U$90*100</f>
        <v>0</v>
      </c>
      <c r="M78" s="590">
        <f t="shared" si="29"/>
        <v>0</v>
      </c>
      <c r="N78" s="589">
        <f>+'Distribution Pivot Table'!U$92*100</f>
        <v>0</v>
      </c>
      <c r="O78" s="591">
        <f t="shared" si="30"/>
        <v>0</v>
      </c>
      <c r="P78" s="592">
        <f t="shared" si="30"/>
        <v>0</v>
      </c>
      <c r="Q78" s="592">
        <f t="shared" si="31"/>
        <v>0</v>
      </c>
      <c r="R78" s="577">
        <f t="shared" si="32"/>
        <v>0</v>
      </c>
      <c r="S78" s="577">
        <f t="shared" si="33"/>
        <v>0</v>
      </c>
    </row>
    <row r="79" spans="1:19">
      <c r="A79" s="504"/>
      <c r="B79" s="587"/>
      <c r="C79" s="587"/>
      <c r="D79" s="587"/>
      <c r="E79" s="588"/>
      <c r="F79" s="589"/>
      <c r="G79" s="587"/>
      <c r="H79" s="587"/>
      <c r="I79" s="588"/>
      <c r="J79" s="589"/>
      <c r="K79" s="587"/>
      <c r="L79" s="587"/>
      <c r="M79" s="590"/>
      <c r="N79" s="589"/>
      <c r="O79" s="591"/>
      <c r="P79" s="592"/>
      <c r="Q79" s="592"/>
      <c r="R79" s="577"/>
      <c r="S79" s="577"/>
    </row>
    <row r="80" spans="1:19">
      <c r="A80" s="504" t="s">
        <v>1112</v>
      </c>
      <c r="B80" s="587">
        <f>+'Distribution Pivot Table'!U$96*100</f>
        <v>4.2908224076281289</v>
      </c>
      <c r="C80" s="587">
        <f>+'Distribution Pivot Table'!U$98*100</f>
        <v>0.41716328963051252</v>
      </c>
      <c r="D80" s="587">
        <f>+'Distribution Pivot Table'!U$100*100</f>
        <v>0</v>
      </c>
      <c r="E80" s="588">
        <f t="shared" si="27"/>
        <v>4.7079856972586418</v>
      </c>
      <c r="F80" s="589">
        <f>+'Distribution Pivot Table'!U$102*100</f>
        <v>55.870083432657921</v>
      </c>
      <c r="G80" s="587">
        <f>+'Distribution Pivot Table'!U$104*100</f>
        <v>6.1382598331346845</v>
      </c>
      <c r="H80" s="587">
        <f>+'Distribution Pivot Table'!U$106*100</f>
        <v>0</v>
      </c>
      <c r="I80" s="588">
        <f t="shared" ref="I80:I83" si="34">SUM(F80:H80)</f>
        <v>62.008343265792604</v>
      </c>
      <c r="J80" s="589">
        <f>+'Distribution Pivot Table'!U$108*100</f>
        <v>29.380214541120381</v>
      </c>
      <c r="K80" s="587">
        <f>+'Distribution Pivot Table'!U$110*100</f>
        <v>3.5756853396901072</v>
      </c>
      <c r="L80" s="587">
        <f>+'Distribution Pivot Table'!U$112*100</f>
        <v>0</v>
      </c>
      <c r="M80" s="590">
        <f t="shared" ref="M80:M83" si="35">SUM(J80:L80)</f>
        <v>32.955899880810492</v>
      </c>
      <c r="N80" s="589">
        <f>+'Distribution Pivot Table'!U$114*100</f>
        <v>0.32777115613825986</v>
      </c>
      <c r="O80" s="591">
        <f t="shared" ref="O80:P83" si="36">+B80+F80+J80</f>
        <v>89.541120381406429</v>
      </c>
      <c r="P80" s="592">
        <f t="shared" si="36"/>
        <v>10.131108462455305</v>
      </c>
      <c r="Q80" s="592">
        <f t="shared" ref="Q80:Q83" si="37">+D80+H80+L80+N80</f>
        <v>0.32777115613825986</v>
      </c>
      <c r="R80" s="577">
        <f t="shared" si="32"/>
        <v>100</v>
      </c>
      <c r="S80" s="577">
        <f t="shared" si="33"/>
        <v>100</v>
      </c>
    </row>
    <row r="81" spans="1:24">
      <c r="A81" s="504" t="s">
        <v>1113</v>
      </c>
      <c r="B81" s="587">
        <f>+'Distribution Pivot Table'!U$118*100</f>
        <v>0</v>
      </c>
      <c r="C81" s="587">
        <f>+'Distribution Pivot Table'!U$120*100</f>
        <v>0</v>
      </c>
      <c r="D81" s="587">
        <f>+'Distribution Pivot Table'!U$122*100</f>
        <v>0</v>
      </c>
      <c r="E81" s="588">
        <f t="shared" si="27"/>
        <v>0</v>
      </c>
      <c r="F81" s="589">
        <f>+'Distribution Pivot Table'!U$124*100</f>
        <v>0</v>
      </c>
      <c r="G81" s="587">
        <f>+'Distribution Pivot Table'!U$126*100</f>
        <v>0</v>
      </c>
      <c r="H81" s="587">
        <f>+'Distribution Pivot Table'!U$128*100</f>
        <v>0</v>
      </c>
      <c r="I81" s="588">
        <f t="shared" si="34"/>
        <v>0</v>
      </c>
      <c r="J81" s="589">
        <f>+'Distribution Pivot Table'!U$130*100</f>
        <v>0</v>
      </c>
      <c r="K81" s="587">
        <f>+'Distribution Pivot Table'!U$132*100</f>
        <v>0</v>
      </c>
      <c r="L81" s="587">
        <f>+'Distribution Pivot Table'!U$134*100</f>
        <v>0</v>
      </c>
      <c r="M81" s="590">
        <f t="shared" si="35"/>
        <v>0</v>
      </c>
      <c r="N81" s="589">
        <f>+'Distribution Pivot Table'!U$136*100</f>
        <v>0</v>
      </c>
      <c r="O81" s="591">
        <f t="shared" si="36"/>
        <v>0</v>
      </c>
      <c r="P81" s="592">
        <f t="shared" si="36"/>
        <v>0</v>
      </c>
      <c r="Q81" s="592">
        <f t="shared" si="37"/>
        <v>0</v>
      </c>
      <c r="R81" s="577">
        <f t="shared" si="32"/>
        <v>0</v>
      </c>
      <c r="S81" s="577">
        <f t="shared" si="33"/>
        <v>0</v>
      </c>
    </row>
    <row r="82" spans="1:24">
      <c r="A82" s="504" t="s">
        <v>1114</v>
      </c>
      <c r="B82" s="587">
        <f>+'Distribution Pivot Table'!U$140*100</f>
        <v>21.606969990319456</v>
      </c>
      <c r="C82" s="587">
        <f>+'Distribution Pivot Table'!U$142*100</f>
        <v>0.13552758954501451</v>
      </c>
      <c r="D82" s="587">
        <f>+'Distribution Pivot Table'!U$144*100</f>
        <v>0</v>
      </c>
      <c r="E82" s="588">
        <f t="shared" si="27"/>
        <v>21.74249757986447</v>
      </c>
      <c r="F82" s="589">
        <f>+'Distribution Pivot Table'!U$146*100</f>
        <v>36.360116166505321</v>
      </c>
      <c r="G82" s="587">
        <f>+'Distribution Pivot Table'!U$148*100</f>
        <v>1.2003872216844145</v>
      </c>
      <c r="H82" s="587">
        <f>+'Distribution Pivot Table'!U$150*100</f>
        <v>0</v>
      </c>
      <c r="I82" s="588">
        <f t="shared" si="34"/>
        <v>37.560503388189737</v>
      </c>
      <c r="J82" s="589">
        <f>+'Distribution Pivot Table'!U$152*100</f>
        <v>28.170377541142305</v>
      </c>
      <c r="K82" s="587">
        <f>+'Distribution Pivot Table'!U$154*100</f>
        <v>12.526621490803485</v>
      </c>
      <c r="L82" s="587">
        <f>+'Distribution Pivot Table'!U$156*100</f>
        <v>0</v>
      </c>
      <c r="M82" s="590">
        <f t="shared" si="35"/>
        <v>40.696999031945793</v>
      </c>
      <c r="N82" s="589">
        <f>+'Distribution Pivot Table'!U$158*100</f>
        <v>0</v>
      </c>
      <c r="O82" s="591">
        <f t="shared" si="36"/>
        <v>86.137463697967078</v>
      </c>
      <c r="P82" s="592">
        <f t="shared" si="36"/>
        <v>13.862536302032915</v>
      </c>
      <c r="Q82" s="611">
        <f t="shared" si="37"/>
        <v>0</v>
      </c>
      <c r="R82" s="577">
        <f t="shared" si="32"/>
        <v>100</v>
      </c>
      <c r="S82" s="577">
        <f t="shared" si="33"/>
        <v>100</v>
      </c>
    </row>
    <row r="83" spans="1:24">
      <c r="A83" s="504" t="s">
        <v>1115</v>
      </c>
      <c r="B83" s="587">
        <f>+'Distribution Pivot Table'!U$162*100</f>
        <v>0</v>
      </c>
      <c r="C83" s="587">
        <f>+'Distribution Pivot Table'!U$164*100</f>
        <v>0</v>
      </c>
      <c r="D83" s="587">
        <f>+'Distribution Pivot Table'!U$166*100</f>
        <v>0</v>
      </c>
      <c r="E83" s="588">
        <f t="shared" si="27"/>
        <v>0</v>
      </c>
      <c r="F83" s="589">
        <f>+'Distribution Pivot Table'!U$168*100</f>
        <v>0</v>
      </c>
      <c r="G83" s="587">
        <f>+'Distribution Pivot Table'!U$170*100</f>
        <v>0</v>
      </c>
      <c r="H83" s="587">
        <f>+'Distribution Pivot Table'!U$172*100</f>
        <v>0</v>
      </c>
      <c r="I83" s="588">
        <f t="shared" si="34"/>
        <v>0</v>
      </c>
      <c r="J83" s="589">
        <f>+'Distribution Pivot Table'!U$174*100</f>
        <v>0</v>
      </c>
      <c r="K83" s="587">
        <f>+'Distribution Pivot Table'!U$176*100</f>
        <v>0</v>
      </c>
      <c r="L83" s="587">
        <f>+'Distribution Pivot Table'!U$178*100</f>
        <v>0</v>
      </c>
      <c r="M83" s="590">
        <f t="shared" si="35"/>
        <v>0</v>
      </c>
      <c r="N83" s="589">
        <f>+'Distribution Pivot Table'!U$180*100</f>
        <v>0</v>
      </c>
      <c r="O83" s="591">
        <f t="shared" si="36"/>
        <v>0</v>
      </c>
      <c r="P83" s="592">
        <f t="shared" si="36"/>
        <v>0</v>
      </c>
      <c r="Q83" s="592">
        <f t="shared" si="37"/>
        <v>0</v>
      </c>
      <c r="R83" s="577">
        <f t="shared" si="32"/>
        <v>0</v>
      </c>
      <c r="S83" s="577">
        <f t="shared" si="33"/>
        <v>0</v>
      </c>
    </row>
    <row r="84" spans="1:24">
      <c r="A84" s="504"/>
      <c r="B84" s="587"/>
      <c r="C84" s="587"/>
      <c r="D84" s="587"/>
      <c r="E84" s="588"/>
      <c r="F84" s="589"/>
      <c r="G84" s="587"/>
      <c r="H84" s="587"/>
      <c r="I84" s="588"/>
      <c r="J84" s="589"/>
      <c r="K84" s="587"/>
      <c r="L84" s="587"/>
      <c r="M84" s="590"/>
      <c r="N84" s="589"/>
      <c r="O84" s="591"/>
      <c r="P84" s="592"/>
      <c r="Q84" s="592"/>
      <c r="R84" s="577"/>
      <c r="S84" s="577"/>
    </row>
    <row r="85" spans="1:24">
      <c r="A85" s="504" t="s">
        <v>1116</v>
      </c>
      <c r="B85" s="587">
        <f>+'Distribution Pivot Table'!U$184*100</f>
        <v>11.95097037793667</v>
      </c>
      <c r="C85" s="587">
        <f>+'Distribution Pivot Table'!U$186*100</f>
        <v>0.71501532175689486</v>
      </c>
      <c r="D85" s="587">
        <f>+'Distribution Pivot Table'!U$188*100</f>
        <v>0</v>
      </c>
      <c r="E85" s="588">
        <f t="shared" si="27"/>
        <v>12.665985699693564</v>
      </c>
      <c r="F85" s="589">
        <f>+'Distribution Pivot Table'!U$190*100</f>
        <v>32.686414708886616</v>
      </c>
      <c r="G85" s="587">
        <f>+'Distribution Pivot Table'!U$192*100</f>
        <v>0.71501532175689486</v>
      </c>
      <c r="H85" s="587">
        <f>+'Distribution Pivot Table'!U$194*100</f>
        <v>0</v>
      </c>
      <c r="I85" s="588">
        <f t="shared" ref="I85:I88" si="38">SUM(F85:H85)</f>
        <v>33.40143003064351</v>
      </c>
      <c r="J85" s="589">
        <f>+'Distribution Pivot Table'!U$196*100</f>
        <v>38.406537282941777</v>
      </c>
      <c r="K85" s="587">
        <f>+'Distribution Pivot Table'!U$198*100</f>
        <v>8.6823289070480083</v>
      </c>
      <c r="L85" s="587">
        <f>+'Distribution Pivot Table'!U$200*100</f>
        <v>0</v>
      </c>
      <c r="M85" s="590">
        <f t="shared" ref="M85:M88" si="39">SUM(J85:L85)</f>
        <v>47.088866189989787</v>
      </c>
      <c r="N85" s="589">
        <f>+'Distribution Pivot Table'!U$202*100</f>
        <v>6.8437180796731365</v>
      </c>
      <c r="O85" s="591">
        <f t="shared" ref="O85:P88" si="40">+B85+F85+J85</f>
        <v>83.043922369765056</v>
      </c>
      <c r="P85" s="592">
        <f t="shared" si="40"/>
        <v>10.112359550561798</v>
      </c>
      <c r="Q85" s="592">
        <f t="shared" ref="Q85:Q88" si="41">+D85+H85+L85+N85</f>
        <v>6.8437180796731365</v>
      </c>
      <c r="R85" s="577">
        <f t="shared" si="32"/>
        <v>99.999999999999986</v>
      </c>
      <c r="S85" s="577">
        <f t="shared" si="33"/>
        <v>100</v>
      </c>
    </row>
    <row r="86" spans="1:24">
      <c r="A86" s="504" t="s">
        <v>1117</v>
      </c>
      <c r="B86" s="595">
        <f>+'Distribution Pivot Table'!U$206*100</f>
        <v>0.14164305949008499</v>
      </c>
      <c r="C86" s="595">
        <f>+'Distribution Pivot Table'!U$208*100</f>
        <v>0</v>
      </c>
      <c r="D86" s="587">
        <f>+'Distribution Pivot Table'!U$210*108</f>
        <v>0</v>
      </c>
      <c r="E86" s="617">
        <f t="shared" si="27"/>
        <v>0.14164305949008499</v>
      </c>
      <c r="F86" s="589">
        <f>+'Distribution Pivot Table'!U$212*100</f>
        <v>66.666666666666657</v>
      </c>
      <c r="G86" s="587">
        <f>+'Distribution Pivot Table'!U$214*100</f>
        <v>0.47214353163361661</v>
      </c>
      <c r="H86" s="595">
        <f>+'Distribution Pivot Table'!U$216*100</f>
        <v>0.11803588290840415</v>
      </c>
      <c r="I86" s="588">
        <f t="shared" si="38"/>
        <v>67.256846081208678</v>
      </c>
      <c r="J86" s="589">
        <f>+'Distribution Pivot Table'!U$218*100</f>
        <v>24.220963172804531</v>
      </c>
      <c r="K86" s="587">
        <f>+'Distribution Pivot Table'!U$220*100</f>
        <v>7.9084041548630788</v>
      </c>
      <c r="L86" s="587">
        <f>+'Distribution Pivot Table'!U$222*100</f>
        <v>0.16525023607176581</v>
      </c>
      <c r="M86" s="590">
        <f t="shared" si="39"/>
        <v>32.294617563739372</v>
      </c>
      <c r="N86" s="589">
        <f>+'Distribution Pivot Table'!U$224*100</f>
        <v>0.3068932955618508</v>
      </c>
      <c r="O86" s="591">
        <f t="shared" si="40"/>
        <v>91.029272898961267</v>
      </c>
      <c r="P86" s="592">
        <f t="shared" si="40"/>
        <v>8.3805476864966959</v>
      </c>
      <c r="Q86" s="592">
        <f t="shared" si="41"/>
        <v>0.59017941454202072</v>
      </c>
      <c r="R86" s="577">
        <f t="shared" si="32"/>
        <v>99.999999999999986</v>
      </c>
      <c r="S86" s="577">
        <f t="shared" si="33"/>
        <v>99.999999999999986</v>
      </c>
    </row>
    <row r="87" spans="1:24">
      <c r="A87" s="504" t="s">
        <v>1118</v>
      </c>
      <c r="B87" s="587">
        <f>+'Distribution Pivot Table'!U$228*100</f>
        <v>0</v>
      </c>
      <c r="C87" s="587">
        <f>+'Distribution Pivot Table'!U$230*100</f>
        <v>0</v>
      </c>
      <c r="D87" s="587">
        <f>+'Distribution Pivot Table'!U$232*100</f>
        <v>0</v>
      </c>
      <c r="E87" s="588">
        <f t="shared" si="27"/>
        <v>0</v>
      </c>
      <c r="F87" s="589">
        <f>+'Distribution Pivot Table'!U$234*100</f>
        <v>0</v>
      </c>
      <c r="G87" s="587">
        <f>+'Distribution Pivot Table'!U$236*100</f>
        <v>0</v>
      </c>
      <c r="H87" s="587">
        <f>+'Distribution Pivot Table'!U$238*100</f>
        <v>0</v>
      </c>
      <c r="I87" s="588">
        <f t="shared" si="38"/>
        <v>0</v>
      </c>
      <c r="J87" s="589">
        <f>+'Distribution Pivot Table'!U$240*100</f>
        <v>0</v>
      </c>
      <c r="K87" s="587">
        <f>+'Distribution Pivot Table'!U$242*100</f>
        <v>0</v>
      </c>
      <c r="L87" s="587">
        <f>+'Distribution Pivot Table'!U$244*100</f>
        <v>0</v>
      </c>
      <c r="M87" s="590">
        <f t="shared" si="39"/>
        <v>0</v>
      </c>
      <c r="N87" s="589">
        <f>+'Distribution Pivot Table'!U$246*100</f>
        <v>0</v>
      </c>
      <c r="O87" s="591">
        <f t="shared" si="40"/>
        <v>0</v>
      </c>
      <c r="P87" s="592">
        <f t="shared" si="40"/>
        <v>0</v>
      </c>
      <c r="Q87" s="592">
        <f t="shared" si="41"/>
        <v>0</v>
      </c>
      <c r="R87" s="577">
        <f t="shared" si="32"/>
        <v>0</v>
      </c>
      <c r="S87" s="577">
        <f t="shared" si="33"/>
        <v>0</v>
      </c>
      <c r="X87" s="526"/>
    </row>
    <row r="88" spans="1:24">
      <c r="A88" s="504" t="s">
        <v>1119</v>
      </c>
      <c r="B88" s="587">
        <f>+'Distribution Pivot Table'!U$250*100</f>
        <v>0</v>
      </c>
      <c r="C88" s="587">
        <f>+'Distribution Pivot Table'!U$252*100</f>
        <v>0</v>
      </c>
      <c r="D88" s="587">
        <f>+'Distribution Pivot Table'!U$254*100</f>
        <v>0</v>
      </c>
      <c r="E88" s="588">
        <f t="shared" si="27"/>
        <v>0</v>
      </c>
      <c r="F88" s="589">
        <f>+'Distribution Pivot Table'!U$256*100</f>
        <v>0</v>
      </c>
      <c r="G88" s="587">
        <f>+'Distribution Pivot Table'!U$258*100</f>
        <v>0</v>
      </c>
      <c r="H88" s="587">
        <f>+'Distribution Pivot Table'!U$260*100</f>
        <v>0</v>
      </c>
      <c r="I88" s="588">
        <f t="shared" si="38"/>
        <v>0</v>
      </c>
      <c r="J88" s="589">
        <f>+'Distribution Pivot Table'!U$262*100</f>
        <v>0</v>
      </c>
      <c r="K88" s="587">
        <f>+'Distribution Pivot Table'!U$264*100</f>
        <v>0</v>
      </c>
      <c r="L88" s="587">
        <f>+'Distribution Pivot Table'!U$266*100</f>
        <v>0</v>
      </c>
      <c r="M88" s="590">
        <f t="shared" si="39"/>
        <v>0</v>
      </c>
      <c r="N88" s="589">
        <f>+'Distribution Pivot Table'!U$268*100</f>
        <v>0</v>
      </c>
      <c r="O88" s="591">
        <f t="shared" si="40"/>
        <v>0</v>
      </c>
      <c r="P88" s="592">
        <f t="shared" si="40"/>
        <v>0</v>
      </c>
      <c r="Q88" s="592">
        <f t="shared" si="41"/>
        <v>0</v>
      </c>
      <c r="R88" s="577">
        <f t="shared" si="32"/>
        <v>0</v>
      </c>
      <c r="S88" s="577">
        <f t="shared" si="33"/>
        <v>0</v>
      </c>
    </row>
    <row r="89" spans="1:24">
      <c r="A89" s="504"/>
      <c r="B89" s="587"/>
      <c r="C89" s="587"/>
      <c r="D89" s="587"/>
      <c r="E89" s="588"/>
      <c r="F89" s="589"/>
      <c r="G89" s="587"/>
      <c r="H89" s="587"/>
      <c r="I89" s="588"/>
      <c r="J89" s="589"/>
      <c r="K89" s="587"/>
      <c r="L89" s="587"/>
      <c r="M89" s="590"/>
      <c r="N89" s="589"/>
      <c r="O89" s="591"/>
      <c r="P89" s="592"/>
      <c r="Q89" s="592"/>
      <c r="R89" s="577"/>
      <c r="S89" s="577"/>
    </row>
    <row r="90" spans="1:24">
      <c r="A90" s="504" t="s">
        <v>1120</v>
      </c>
      <c r="B90" s="587">
        <f>+'Distribution Pivot Table'!U$272*100</f>
        <v>8.7653808931287163</v>
      </c>
      <c r="C90" s="587">
        <f>+'Distribution Pivot Table'!U$274*100</f>
        <v>0.16590626296142677</v>
      </c>
      <c r="D90" s="587">
        <f>+'Distribution Pivot Table'!U$276*100</f>
        <v>0</v>
      </c>
      <c r="E90" s="588">
        <f t="shared" si="27"/>
        <v>8.9312871560901428</v>
      </c>
      <c r="F90" s="589">
        <f>+'Distribution Pivot Table'!U$278*100</f>
        <v>36.209041891331402</v>
      </c>
      <c r="G90" s="587">
        <f>+'Distribution Pivot Table'!U$280*100</f>
        <v>1.9493985897967647</v>
      </c>
      <c r="H90" s="587">
        <f>+'Distribution Pivot Table'!U$282*100</f>
        <v>0</v>
      </c>
      <c r="I90" s="588">
        <f t="shared" ref="I90:I93" si="42">SUM(F90:H90)</f>
        <v>38.158440481128167</v>
      </c>
      <c r="J90" s="589">
        <f>+'Distribution Pivot Table'!U$284*100</f>
        <v>25.079496751002349</v>
      </c>
      <c r="K90" s="587">
        <f>+'Distribution Pivot Table'!U$286*100</f>
        <v>7.604037052398728</v>
      </c>
      <c r="L90" s="587">
        <f>+'Distribution Pivot Table'!U$288*100</f>
        <v>0</v>
      </c>
      <c r="M90" s="590">
        <f t="shared" ref="M90:M93" si="43">SUM(J90:L90)</f>
        <v>32.683533803401076</v>
      </c>
      <c r="N90" s="589">
        <f>+'Distribution Pivot Table'!U$290*100</f>
        <v>20.212913037467164</v>
      </c>
      <c r="O90" s="591">
        <f t="shared" ref="O90:P93" si="44">+B90+F90+J90</f>
        <v>70.05391953546247</v>
      </c>
      <c r="P90" s="592">
        <f t="shared" si="44"/>
        <v>9.7193419051569201</v>
      </c>
      <c r="Q90" s="592">
        <f t="shared" ref="Q90:Q93" si="45">+D90+H90+L90+N90</f>
        <v>20.212913037467164</v>
      </c>
      <c r="R90" s="577">
        <f t="shared" si="32"/>
        <v>99.986174478086539</v>
      </c>
      <c r="S90" s="577">
        <f t="shared" si="33"/>
        <v>99.986174478086554</v>
      </c>
    </row>
    <row r="91" spans="1:24">
      <c r="A91" s="504" t="s">
        <v>1121</v>
      </c>
      <c r="B91" s="587">
        <f>+'Distribution Pivot Table'!U294*100</f>
        <v>14.445371142618848</v>
      </c>
      <c r="C91" s="587">
        <f>+'Distribution Pivot Table'!U296*100</f>
        <v>1.0008340283569641</v>
      </c>
      <c r="D91" s="587">
        <f>+'Distribution Pivot Table'!U298*100</f>
        <v>0</v>
      </c>
      <c r="E91" s="588">
        <f t="shared" si="27"/>
        <v>15.446205170975812</v>
      </c>
      <c r="F91" s="589">
        <f>+'Distribution Pivot Table'!U300*100</f>
        <v>19.941618015012512</v>
      </c>
      <c r="G91" s="587">
        <f>+'Distribution Pivot Table'!U302*100</f>
        <v>1.3010842368640534</v>
      </c>
      <c r="H91" s="587">
        <f>+'Distribution Pivot Table'!U304*100</f>
        <v>0</v>
      </c>
      <c r="I91" s="588">
        <f t="shared" si="42"/>
        <v>21.242702251876565</v>
      </c>
      <c r="J91" s="589">
        <f>+'Distribution Pivot Table'!U306*100</f>
        <v>39.357798165137616</v>
      </c>
      <c r="K91" s="587">
        <f>+'Distribution Pivot Table'!U308*100</f>
        <v>17.389491242702253</v>
      </c>
      <c r="L91" s="587">
        <f>+'Distribution Pivot Table'!U310*100</f>
        <v>0</v>
      </c>
      <c r="M91" s="590">
        <f t="shared" si="43"/>
        <v>56.747289407839872</v>
      </c>
      <c r="N91" s="589">
        <f>+'Distribution Pivot Table'!U312*100</f>
        <v>6.5638031693077563</v>
      </c>
      <c r="O91" s="591">
        <f t="shared" si="44"/>
        <v>73.744787322768985</v>
      </c>
      <c r="P91" s="592">
        <f t="shared" si="44"/>
        <v>19.691409507923268</v>
      </c>
      <c r="Q91" s="592">
        <f t="shared" si="45"/>
        <v>6.5638031693077563</v>
      </c>
      <c r="R91" s="577">
        <f t="shared" si="32"/>
        <v>100.00000000000001</v>
      </c>
      <c r="S91" s="577">
        <f t="shared" si="33"/>
        <v>100.00000000000001</v>
      </c>
    </row>
    <row r="92" spans="1:24">
      <c r="A92" s="504" t="s">
        <v>1122</v>
      </c>
      <c r="B92" s="587">
        <f>+'Distribution Pivot Table'!U316*100</f>
        <v>0.98099325567136719</v>
      </c>
      <c r="C92" s="595">
        <f>+'Distribution Pivot Table'!U318*100</f>
        <v>0</v>
      </c>
      <c r="D92" s="587">
        <f>+'Distribution Pivot Table'!U320*100</f>
        <v>0</v>
      </c>
      <c r="E92" s="588">
        <f t="shared" si="27"/>
        <v>0.98099325567136719</v>
      </c>
      <c r="F92" s="589">
        <f>+'Distribution Pivot Table'!U322*100</f>
        <v>84.794604537093804</v>
      </c>
      <c r="G92" s="587">
        <f>+'Distribution Pivot Table'!U324*100</f>
        <v>0.18393623543838136</v>
      </c>
      <c r="H92" s="587">
        <f>+'Distribution Pivot Table'!U326*100</f>
        <v>0</v>
      </c>
      <c r="I92" s="588">
        <f t="shared" si="42"/>
        <v>84.978540772532185</v>
      </c>
      <c r="J92" s="589">
        <f>+'Distribution Pivot Table'!U328*100</f>
        <v>13.304721030042918</v>
      </c>
      <c r="K92" s="587">
        <f>+'Distribution Pivot Table'!U330*100</f>
        <v>0.18393623543838136</v>
      </c>
      <c r="L92" s="587">
        <f>+'Distribution Pivot Table'!U332*100</f>
        <v>0</v>
      </c>
      <c r="M92" s="590">
        <f t="shared" si="43"/>
        <v>13.488657265481299</v>
      </c>
      <c r="N92" s="589">
        <f>+'Distribution Pivot Table'!U334*100</f>
        <v>0.55180870631514412</v>
      </c>
      <c r="O92" s="591">
        <f t="shared" si="44"/>
        <v>99.080318822808081</v>
      </c>
      <c r="P92" s="592">
        <f t="shared" si="44"/>
        <v>0.36787247087676272</v>
      </c>
      <c r="Q92" s="592">
        <f t="shared" si="45"/>
        <v>0.55180870631514412</v>
      </c>
      <c r="R92" s="577">
        <f t="shared" si="32"/>
        <v>99.999999999999986</v>
      </c>
      <c r="S92" s="577">
        <f t="shared" si="33"/>
        <v>99.999999999999986</v>
      </c>
    </row>
    <row r="93" spans="1:24">
      <c r="A93" s="513" t="s">
        <v>1123</v>
      </c>
      <c r="B93" s="601">
        <f>+'Distribution Pivot Table'!U338*100</f>
        <v>0</v>
      </c>
      <c r="C93" s="601">
        <f>+'Distribution Pivot Table'!U340*100</f>
        <v>0</v>
      </c>
      <c r="D93" s="601">
        <f>+'Distribution Pivot Table'!U342*100</f>
        <v>0</v>
      </c>
      <c r="E93" s="603">
        <f t="shared" si="27"/>
        <v>0</v>
      </c>
      <c r="F93" s="604">
        <f>+'Distribution Pivot Table'!U344*100</f>
        <v>0</v>
      </c>
      <c r="G93" s="601">
        <f>+'Distribution Pivot Table'!U346*100</f>
        <v>0</v>
      </c>
      <c r="H93" s="601">
        <f>+'Distribution Pivot Table'!U348*100</f>
        <v>0</v>
      </c>
      <c r="I93" s="603">
        <f t="shared" si="42"/>
        <v>0</v>
      </c>
      <c r="J93" s="604">
        <f>+'Distribution Pivot Table'!U350*100</f>
        <v>0</v>
      </c>
      <c r="K93" s="601">
        <f>+'Distribution Pivot Table'!U352*100</f>
        <v>0</v>
      </c>
      <c r="L93" s="601">
        <f>+'Distribution Pivot Table'!U354*100</f>
        <v>0</v>
      </c>
      <c r="M93" s="605">
        <f t="shared" si="43"/>
        <v>0</v>
      </c>
      <c r="N93" s="604">
        <f>+'Distribution Pivot Table'!U356*100</f>
        <v>0</v>
      </c>
      <c r="O93" s="606">
        <f t="shared" si="44"/>
        <v>0</v>
      </c>
      <c r="P93" s="607">
        <f t="shared" si="44"/>
        <v>0</v>
      </c>
      <c r="Q93" s="607">
        <f t="shared" si="45"/>
        <v>0</v>
      </c>
      <c r="R93" s="577">
        <f t="shared" si="32"/>
        <v>0</v>
      </c>
      <c r="S93" s="577">
        <f t="shared" si="33"/>
        <v>0</v>
      </c>
    </row>
    <row r="94" spans="1:24">
      <c r="A94" s="517" t="s">
        <v>1124</v>
      </c>
      <c r="B94" s="504"/>
      <c r="C94" s="504"/>
      <c r="D94" s="504"/>
      <c r="E94" s="504"/>
    </row>
    <row r="95" spans="1:24">
      <c r="A95" s="517"/>
      <c r="B95" s="547"/>
      <c r="C95" s="547"/>
      <c r="D95" s="547"/>
      <c r="E95" s="608"/>
      <c r="F95" s="547"/>
      <c r="G95" s="547"/>
      <c r="H95" s="547"/>
      <c r="I95" s="608"/>
      <c r="J95" s="547"/>
      <c r="K95" s="547"/>
      <c r="L95" s="547"/>
      <c r="M95" s="608"/>
      <c r="N95" s="547"/>
      <c r="O95" s="520"/>
      <c r="P95" s="520"/>
      <c r="R95" s="290"/>
    </row>
    <row r="96" spans="1:24">
      <c r="A96" s="504"/>
      <c r="B96" s="504"/>
      <c r="C96" s="504"/>
      <c r="D96" s="504"/>
      <c r="E96" s="504"/>
    </row>
    <row r="97" spans="1:19">
      <c r="Q97" s="519" t="s">
        <v>1224</v>
      </c>
    </row>
    <row r="98" spans="1:19" ht="18">
      <c r="A98" s="480" t="s">
        <v>1202</v>
      </c>
      <c r="B98" s="482"/>
      <c r="C98" s="482"/>
      <c r="D98" s="482"/>
      <c r="E98" s="482"/>
      <c r="F98" s="481"/>
      <c r="G98" s="481"/>
      <c r="H98" s="481"/>
      <c r="I98" s="482"/>
      <c r="J98" s="481"/>
      <c r="K98" s="481"/>
      <c r="L98" s="481"/>
      <c r="M98" s="482"/>
      <c r="N98" s="481"/>
      <c r="O98" s="481"/>
      <c r="P98" s="481"/>
      <c r="Q98" s="481"/>
      <c r="R98" s="555" t="s">
        <v>11</v>
      </c>
    </row>
    <row r="99" spans="1:19" ht="18">
      <c r="A99" s="480"/>
      <c r="B99" s="482"/>
      <c r="C99" s="482"/>
      <c r="D99" s="482"/>
      <c r="E99" s="482"/>
      <c r="F99" s="481"/>
      <c r="G99" s="481"/>
      <c r="H99" s="481"/>
      <c r="I99" s="482"/>
      <c r="J99" s="481"/>
      <c r="K99" s="481"/>
      <c r="L99" s="481"/>
      <c r="M99" s="482"/>
      <c r="N99" s="481"/>
      <c r="O99" s="481"/>
      <c r="P99" s="481"/>
      <c r="Q99" s="481"/>
      <c r="R99" s="555"/>
    </row>
    <row r="100" spans="1:19" ht="15.75">
      <c r="A100" s="483" t="s">
        <v>1200</v>
      </c>
      <c r="B100" s="482"/>
      <c r="C100" s="482"/>
      <c r="D100" s="482"/>
      <c r="E100" s="482"/>
      <c r="F100" s="481"/>
      <c r="G100" s="481"/>
      <c r="H100" s="481"/>
      <c r="I100" s="482"/>
      <c r="J100" s="481"/>
      <c r="K100" s="481"/>
      <c r="L100" s="481"/>
      <c r="M100" s="482"/>
      <c r="N100" s="481"/>
      <c r="O100" s="481"/>
      <c r="P100" s="481"/>
      <c r="Q100" s="481"/>
      <c r="R100" s="555" t="s">
        <v>11</v>
      </c>
    </row>
    <row r="101" spans="1:19" ht="15.75">
      <c r="A101" s="483" t="s">
        <v>1140</v>
      </c>
      <c r="B101" s="482"/>
      <c r="C101" s="482"/>
      <c r="D101" s="482"/>
      <c r="E101" s="482"/>
      <c r="F101" s="481"/>
      <c r="G101" s="481"/>
      <c r="H101" s="481"/>
      <c r="I101" s="482"/>
      <c r="J101" s="481"/>
      <c r="K101" s="481"/>
      <c r="L101" s="481"/>
      <c r="M101" s="482"/>
      <c r="N101" s="481"/>
      <c r="O101" s="481"/>
      <c r="P101" s="481"/>
      <c r="Q101" s="481"/>
      <c r="R101" s="615"/>
    </row>
    <row r="102" spans="1:19" ht="18.75" customHeight="1">
      <c r="A102" s="487"/>
      <c r="B102" s="487"/>
      <c r="C102" s="487"/>
      <c r="D102" s="487"/>
      <c r="E102" s="487"/>
      <c r="F102" s="487"/>
      <c r="G102" s="487"/>
      <c r="H102" s="487"/>
      <c r="I102" s="487"/>
      <c r="R102" s="556"/>
    </row>
    <row r="103" spans="1:19" ht="18.75" customHeight="1">
      <c r="A103" s="312"/>
      <c r="B103" s="489" t="s">
        <v>1098</v>
      </c>
      <c r="C103" s="490"/>
      <c r="D103" s="490"/>
      <c r="E103" s="490"/>
      <c r="F103" s="490"/>
      <c r="G103" s="490"/>
      <c r="H103" s="490"/>
      <c r="I103" s="491"/>
      <c r="J103" s="557" t="s">
        <v>11</v>
      </c>
      <c r="K103" s="558"/>
      <c r="L103" s="558"/>
      <c r="M103" s="559"/>
      <c r="N103" s="649" t="s">
        <v>1099</v>
      </c>
      <c r="O103" s="652" t="s">
        <v>1190</v>
      </c>
      <c r="P103" s="652" t="s">
        <v>1191</v>
      </c>
      <c r="Q103" s="652" t="s">
        <v>1192</v>
      </c>
      <c r="R103" s="560"/>
      <c r="S103" s="561"/>
    </row>
    <row r="104" spans="1:19" ht="36.75" customHeight="1">
      <c r="A104" s="481"/>
      <c r="B104" s="490" t="s">
        <v>1100</v>
      </c>
      <c r="C104" s="490"/>
      <c r="D104" s="490"/>
      <c r="E104" s="496"/>
      <c r="F104" s="497" t="s">
        <v>1101</v>
      </c>
      <c r="G104" s="490"/>
      <c r="H104" s="490"/>
      <c r="I104" s="491"/>
      <c r="J104" s="498" t="s">
        <v>1102</v>
      </c>
      <c r="K104" s="490"/>
      <c r="L104" s="490"/>
      <c r="M104" s="491"/>
      <c r="N104" s="650"/>
      <c r="O104" s="653"/>
      <c r="P104" s="653"/>
      <c r="Q104" s="653"/>
      <c r="R104" s="560" t="s">
        <v>1193</v>
      </c>
      <c r="S104" s="561" t="s">
        <v>1193</v>
      </c>
    </row>
    <row r="105" spans="1:19" ht="33.75" customHeight="1">
      <c r="A105" s="565"/>
      <c r="B105" s="499" t="s">
        <v>1103</v>
      </c>
      <c r="C105" s="499" t="s">
        <v>1104</v>
      </c>
      <c r="D105" s="499" t="s">
        <v>1195</v>
      </c>
      <c r="E105" s="566" t="s">
        <v>1106</v>
      </c>
      <c r="F105" s="500" t="s">
        <v>1103</v>
      </c>
      <c r="G105" s="499" t="s">
        <v>1104</v>
      </c>
      <c r="H105" s="499" t="s">
        <v>1195</v>
      </c>
      <c r="I105" s="566" t="s">
        <v>1106</v>
      </c>
      <c r="J105" s="501" t="s">
        <v>1103</v>
      </c>
      <c r="K105" s="502" t="s">
        <v>1104</v>
      </c>
      <c r="L105" s="499" t="s">
        <v>1195</v>
      </c>
      <c r="M105" s="501" t="s">
        <v>1106</v>
      </c>
      <c r="N105" s="651"/>
      <c r="O105" s="654"/>
      <c r="P105" s="654"/>
      <c r="Q105" s="654"/>
      <c r="R105" s="567"/>
      <c r="S105" s="609"/>
    </row>
    <row r="106" spans="1:19" hidden="1">
      <c r="A106" s="504" t="s">
        <v>1107</v>
      </c>
      <c r="B106" s="504"/>
      <c r="C106" s="504"/>
      <c r="D106" s="504"/>
      <c r="E106" s="580"/>
      <c r="F106" s="573"/>
      <c r="G106" s="547"/>
      <c r="H106" s="547"/>
      <c r="I106" s="572"/>
      <c r="J106" s="573"/>
      <c r="K106" s="547"/>
      <c r="L106" s="547"/>
      <c r="M106" s="574"/>
      <c r="N106" s="573"/>
      <c r="O106" s="616"/>
      <c r="P106" s="576"/>
      <c r="Q106" s="576"/>
      <c r="R106" s="577">
        <f>SUM(F106:H106,J106:L106)+N106</f>
        <v>0</v>
      </c>
      <c r="S106" s="610">
        <f>+Q106+P106+O106</f>
        <v>0</v>
      </c>
    </row>
    <row r="107" spans="1:19" hidden="1">
      <c r="A107" s="504"/>
      <c r="B107" s="504"/>
      <c r="C107" s="504"/>
      <c r="D107" s="504"/>
      <c r="E107" s="580"/>
      <c r="F107" s="573"/>
      <c r="G107" s="547"/>
      <c r="H107" s="547"/>
      <c r="I107" s="581"/>
      <c r="J107" s="573"/>
      <c r="K107" s="547"/>
      <c r="L107" s="547"/>
      <c r="M107" s="573"/>
      <c r="N107" s="573"/>
      <c r="O107" s="582"/>
      <c r="P107" s="583"/>
      <c r="Q107" s="583"/>
      <c r="R107" s="560"/>
      <c r="S107" s="561"/>
    </row>
    <row r="108" spans="1:19">
      <c r="A108" s="504" t="s">
        <v>1108</v>
      </c>
      <c r="B108" s="587">
        <f>+'Distribution Pivot Table'!V$8*100</f>
        <v>0</v>
      </c>
      <c r="C108" s="587">
        <f>+'Distribution Pivot Table'!V$10*100</f>
        <v>0</v>
      </c>
      <c r="D108" s="587">
        <f>+'Distribution Pivot Table'!V$12*100</f>
        <v>0</v>
      </c>
      <c r="E108" s="588">
        <f t="shared" ref="E108:E126" si="46">SUM(B108:D108)</f>
        <v>0</v>
      </c>
      <c r="F108" s="589">
        <f>+'Distribution Pivot Table'!V$14*100</f>
        <v>0</v>
      </c>
      <c r="G108" s="587">
        <f>+'Distribution Pivot Table'!V$16*100</f>
        <v>0</v>
      </c>
      <c r="H108" s="587">
        <f>+'Distribution Pivot Table'!V$18*100</f>
        <v>0</v>
      </c>
      <c r="I108" s="588">
        <f t="shared" ref="I108:I111" si="47">SUM(F108:H108)</f>
        <v>0</v>
      </c>
      <c r="J108" s="589">
        <f>+'Distribution Pivot Table'!V$20*100</f>
        <v>0</v>
      </c>
      <c r="K108" s="587">
        <f>+'Distribution Pivot Table'!V$22*100</f>
        <v>0</v>
      </c>
      <c r="L108" s="587">
        <f>+'Distribution Pivot Table'!V$24*100</f>
        <v>0</v>
      </c>
      <c r="M108" s="590">
        <f t="shared" ref="M108:M111" si="48">SUM(J108:L108)</f>
        <v>0</v>
      </c>
      <c r="N108" s="589">
        <f>+'Distribution Pivot Table'!V$26*100</f>
        <v>0</v>
      </c>
      <c r="O108" s="591">
        <f t="shared" ref="O108:P111" si="49">+B108+F108+J108</f>
        <v>0</v>
      </c>
      <c r="P108" s="592">
        <f t="shared" si="49"/>
        <v>0</v>
      </c>
      <c r="Q108" s="592">
        <f t="shared" ref="Q108:Q111" si="50">+D108+H108+L108+N108</f>
        <v>0</v>
      </c>
      <c r="R108" s="577">
        <f t="shared" ref="R108:R126" si="51">SUM(B108:D108,F108:H108,J108:L108)+N108</f>
        <v>0</v>
      </c>
      <c r="S108" s="610">
        <f t="shared" ref="S108:S126" si="52">+Q108+P108+O108</f>
        <v>0</v>
      </c>
    </row>
    <row r="109" spans="1:19">
      <c r="A109" s="504" t="s">
        <v>1109</v>
      </c>
      <c r="B109" s="587">
        <f>+'Distribution Pivot Table'!V$30*100</f>
        <v>25.884955752212392</v>
      </c>
      <c r="C109" s="587">
        <f>+'Distribution Pivot Table'!V$32*100</f>
        <v>0.55309734513274333</v>
      </c>
      <c r="D109" s="587">
        <f>+'Distribution Pivot Table'!V$34*100</f>
        <v>0</v>
      </c>
      <c r="E109" s="588">
        <f t="shared" si="46"/>
        <v>26.438053097345136</v>
      </c>
      <c r="F109" s="589">
        <f>+'Distribution Pivot Table'!V$36*100</f>
        <v>32.123893805309734</v>
      </c>
      <c r="G109" s="587">
        <f>+'Distribution Pivot Table'!V$38*100</f>
        <v>1.5707964601769913</v>
      </c>
      <c r="H109" s="587">
        <f>+'Distribution Pivot Table'!V$40*100</f>
        <v>0</v>
      </c>
      <c r="I109" s="588">
        <f t="shared" si="47"/>
        <v>33.694690265486727</v>
      </c>
      <c r="J109" s="589">
        <f>+'Distribution Pivot Table'!V$42*100</f>
        <v>27.23451327433628</v>
      </c>
      <c r="K109" s="587">
        <f>+'Distribution Pivot Table'!V$44*100</f>
        <v>11.438053097345133</v>
      </c>
      <c r="L109" s="587">
        <f>+'Distribution Pivot Table'!V$46*100</f>
        <v>0</v>
      </c>
      <c r="M109" s="590">
        <f t="shared" si="48"/>
        <v>38.672566371681413</v>
      </c>
      <c r="N109" s="589">
        <f>+'Distribution Pivot Table'!V$48*100</f>
        <v>1.1725663716814159</v>
      </c>
      <c r="O109" s="591">
        <f t="shared" si="49"/>
        <v>85.243362831858406</v>
      </c>
      <c r="P109" s="592">
        <f t="shared" si="49"/>
        <v>13.561946902654867</v>
      </c>
      <c r="Q109" s="592">
        <f t="shared" si="50"/>
        <v>1.1725663716814159</v>
      </c>
      <c r="R109" s="577">
        <f t="shared" si="51"/>
        <v>99.977876106194685</v>
      </c>
      <c r="S109" s="577">
        <f t="shared" si="52"/>
        <v>99.977876106194685</v>
      </c>
    </row>
    <row r="110" spans="1:19">
      <c r="A110" s="504" t="s">
        <v>1110</v>
      </c>
      <c r="B110" s="587">
        <f>+'Distribution Pivot Table'!V$52*100</f>
        <v>0</v>
      </c>
      <c r="C110" s="587">
        <f>+'Distribution Pivot Table'!V$54*100</f>
        <v>0</v>
      </c>
      <c r="D110" s="587">
        <f>+'Distribution Pivot Table'!V$56*100</f>
        <v>0</v>
      </c>
      <c r="E110" s="588">
        <f t="shared" si="46"/>
        <v>0</v>
      </c>
      <c r="F110" s="589">
        <f>+'Distribution Pivot Table'!V$58*100</f>
        <v>0</v>
      </c>
      <c r="G110" s="587">
        <f>+'Distribution Pivot Table'!V$60*100</f>
        <v>0</v>
      </c>
      <c r="H110" s="587">
        <f>+'Distribution Pivot Table'!V$62*100</f>
        <v>0</v>
      </c>
      <c r="I110" s="588">
        <f t="shared" si="47"/>
        <v>0</v>
      </c>
      <c r="J110" s="589">
        <f>+'Distribution Pivot Table'!V$64*100</f>
        <v>0</v>
      </c>
      <c r="K110" s="587">
        <f>+'Distribution Pivot Table'!V$66*100</f>
        <v>0</v>
      </c>
      <c r="L110" s="587">
        <f>+'Distribution Pivot Table'!V$68*100</f>
        <v>0</v>
      </c>
      <c r="M110" s="590">
        <f t="shared" si="48"/>
        <v>0</v>
      </c>
      <c r="N110" s="589">
        <f>+'Distribution Pivot Table'!V$70*100</f>
        <v>0</v>
      </c>
      <c r="O110" s="591">
        <f t="shared" si="49"/>
        <v>0</v>
      </c>
      <c r="P110" s="592">
        <f t="shared" si="49"/>
        <v>0</v>
      </c>
      <c r="Q110" s="592">
        <f t="shared" si="50"/>
        <v>0</v>
      </c>
      <c r="R110" s="577">
        <f t="shared" si="51"/>
        <v>0</v>
      </c>
      <c r="S110" s="577">
        <f t="shared" si="52"/>
        <v>0</v>
      </c>
    </row>
    <row r="111" spans="1:19">
      <c r="A111" s="504" t="s">
        <v>1111</v>
      </c>
      <c r="B111" s="587">
        <f>+'Distribution Pivot Table'!V$74*100</f>
        <v>0</v>
      </c>
      <c r="C111" s="587">
        <f>+'Distribution Pivot Table'!V$76*100</f>
        <v>0</v>
      </c>
      <c r="D111" s="595">
        <f>+'Distribution Pivot Table'!V$78*100</f>
        <v>0</v>
      </c>
      <c r="E111" s="588">
        <f t="shared" si="46"/>
        <v>0</v>
      </c>
      <c r="F111" s="589">
        <f>+'Distribution Pivot Table'!V$80*100</f>
        <v>0</v>
      </c>
      <c r="G111" s="587">
        <f>+'Distribution Pivot Table'!V$82*100</f>
        <v>0</v>
      </c>
      <c r="H111" s="587">
        <f>+'Distribution Pivot Table'!V$84*100</f>
        <v>0</v>
      </c>
      <c r="I111" s="588">
        <f t="shared" si="47"/>
        <v>0</v>
      </c>
      <c r="J111" s="589">
        <f>+'Distribution Pivot Table'!V$86*100</f>
        <v>0</v>
      </c>
      <c r="K111" s="587">
        <f>+'Distribution Pivot Table'!V$88*100</f>
        <v>0</v>
      </c>
      <c r="L111" s="587">
        <f>+'Distribution Pivot Table'!V$90*100</f>
        <v>0</v>
      </c>
      <c r="M111" s="590">
        <f t="shared" si="48"/>
        <v>0</v>
      </c>
      <c r="N111" s="589">
        <f>+'Distribution Pivot Table'!V$92*100</f>
        <v>0</v>
      </c>
      <c r="O111" s="591">
        <f t="shared" si="49"/>
        <v>0</v>
      </c>
      <c r="P111" s="592">
        <f t="shared" si="49"/>
        <v>0</v>
      </c>
      <c r="Q111" s="592">
        <f t="shared" si="50"/>
        <v>0</v>
      </c>
      <c r="R111" s="577">
        <f t="shared" si="51"/>
        <v>0</v>
      </c>
      <c r="S111" s="577">
        <f t="shared" si="52"/>
        <v>0</v>
      </c>
    </row>
    <row r="112" spans="1:19">
      <c r="A112" s="504"/>
      <c r="B112" s="587"/>
      <c r="C112" s="587"/>
      <c r="D112" s="587"/>
      <c r="E112" s="588"/>
      <c r="F112" s="589"/>
      <c r="G112" s="587"/>
      <c r="H112" s="587"/>
      <c r="I112" s="588"/>
      <c r="J112" s="589"/>
      <c r="K112" s="587"/>
      <c r="L112" s="587"/>
      <c r="M112" s="590"/>
      <c r="N112" s="589"/>
      <c r="O112" s="591"/>
      <c r="P112" s="592"/>
      <c r="Q112" s="592"/>
      <c r="R112" s="577"/>
      <c r="S112" s="577"/>
    </row>
    <row r="113" spans="1:24">
      <c r="A113" s="504" t="s">
        <v>1112</v>
      </c>
      <c r="B113" s="587">
        <f>+'Distribution Pivot Table'!V$96*100</f>
        <v>1.0523475445223962</v>
      </c>
      <c r="C113" s="587">
        <f>+'Distribution Pivot Table'!V$98*100</f>
        <v>0.22486058643640941</v>
      </c>
      <c r="D113" s="587">
        <f>+'Distribution Pivot Table'!V$100*100</f>
        <v>0</v>
      </c>
      <c r="E113" s="588">
        <f t="shared" si="46"/>
        <v>1.2772081309588057</v>
      </c>
      <c r="F113" s="589">
        <f>+'Distribution Pivot Table'!V$102*100</f>
        <v>45.682676740420938</v>
      </c>
      <c r="G113" s="587">
        <f>+'Distribution Pivot Table'!V$104*100</f>
        <v>4.9559273250584637</v>
      </c>
      <c r="H113" s="587">
        <f>+'Distribution Pivot Table'!V$106*100</f>
        <v>0</v>
      </c>
      <c r="I113" s="588">
        <f t="shared" ref="I113:I116" si="53">SUM(F113:H113)</f>
        <v>50.638604065479399</v>
      </c>
      <c r="J113" s="589">
        <f>+'Distribution Pivot Table'!V$108*100</f>
        <v>36.094621334772441</v>
      </c>
      <c r="K113" s="587">
        <f>+'Distribution Pivot Table'!V$110*100</f>
        <v>11.899622234214787</v>
      </c>
      <c r="L113" s="587">
        <f>+'Distribution Pivot Table'!V$112*100</f>
        <v>0</v>
      </c>
      <c r="M113" s="590">
        <f t="shared" ref="M113:M116" si="54">SUM(J113:L113)</f>
        <v>47.99424356898723</v>
      </c>
      <c r="N113" s="589">
        <f>+'Distribution Pivot Table'!V$114*100</f>
        <v>8.9944234574563769E-2</v>
      </c>
      <c r="O113" s="591">
        <f t="shared" ref="O113:P116" si="55">+B113+F113+J113</f>
        <v>82.829645619715777</v>
      </c>
      <c r="P113" s="592">
        <f t="shared" si="55"/>
        <v>17.08041014570966</v>
      </c>
      <c r="Q113" s="592">
        <f t="shared" ref="Q113:Q116" si="56">+D113+H113+L113+N113</f>
        <v>8.9944234574563769E-2</v>
      </c>
      <c r="R113" s="577">
        <f t="shared" si="51"/>
        <v>100</v>
      </c>
      <c r="S113" s="577">
        <f t="shared" si="52"/>
        <v>100</v>
      </c>
    </row>
    <row r="114" spans="1:24">
      <c r="A114" s="504" t="s">
        <v>1113</v>
      </c>
      <c r="B114" s="587">
        <f>+'Distribution Pivot Table'!V$118*100</f>
        <v>18.534192555544866</v>
      </c>
      <c r="C114" s="587">
        <f>+'Distribution Pivot Table'!V$120*100</f>
        <v>0.41358084062710398</v>
      </c>
      <c r="D114" s="587">
        <f>+'Distribution Pivot Table'!V$122*100</f>
        <v>0</v>
      </c>
      <c r="E114" s="588">
        <f t="shared" si="46"/>
        <v>18.947773396171971</v>
      </c>
      <c r="F114" s="589">
        <f>+'Distribution Pivot Table'!V$124*100</f>
        <v>34.134846590362606</v>
      </c>
      <c r="G114" s="587">
        <f>+'Distribution Pivot Table'!V$126*100</f>
        <v>1.6735596806771182</v>
      </c>
      <c r="H114" s="587">
        <f>+'Distribution Pivot Table'!V$128*100</f>
        <v>0</v>
      </c>
      <c r="I114" s="588">
        <f t="shared" si="53"/>
        <v>35.808406271039722</v>
      </c>
      <c r="J114" s="589">
        <f>+'Distribution Pivot Table'!V$130*100</f>
        <v>28.787150139463307</v>
      </c>
      <c r="K114" s="587">
        <f>+'Distribution Pivot Table'!V$132*100</f>
        <v>10.224103106665385</v>
      </c>
      <c r="L114" s="587">
        <f>+'Distribution Pivot Table'!V$134*100</f>
        <v>0</v>
      </c>
      <c r="M114" s="590">
        <f t="shared" si="54"/>
        <v>39.011253246128689</v>
      </c>
      <c r="N114" s="589">
        <f>+'Distribution Pivot Table'!V$136*100</f>
        <v>6.2325670866596132</v>
      </c>
      <c r="O114" s="591">
        <f t="shared" si="55"/>
        <v>81.456189285370783</v>
      </c>
      <c r="P114" s="592">
        <f t="shared" si="55"/>
        <v>12.311243627969608</v>
      </c>
      <c r="Q114" s="592">
        <f t="shared" si="56"/>
        <v>6.2325670866596132</v>
      </c>
      <c r="R114" s="577">
        <f t="shared" si="51"/>
        <v>100</v>
      </c>
      <c r="S114" s="577">
        <f t="shared" si="52"/>
        <v>100</v>
      </c>
    </row>
    <row r="115" spans="1:24">
      <c r="A115" s="504" t="s">
        <v>1114</v>
      </c>
      <c r="B115" s="587">
        <f>+'Distribution Pivot Table'!V$140*100</f>
        <v>23.453268977621764</v>
      </c>
      <c r="C115" s="587">
        <f>+'Distribution Pivot Table'!V$142*100</f>
        <v>0.26327336551118913</v>
      </c>
      <c r="D115" s="587">
        <f>+'Distribution Pivot Table'!V$144*100</f>
        <v>0</v>
      </c>
      <c r="E115" s="588">
        <f t="shared" si="46"/>
        <v>23.716542343132954</v>
      </c>
      <c r="F115" s="589">
        <f>+'Distribution Pivot Table'!V$146*100</f>
        <v>39.622641509433961</v>
      </c>
      <c r="G115" s="587">
        <f>+'Distribution Pivot Table'!V$148*100</f>
        <v>1.7990346643264588</v>
      </c>
      <c r="H115" s="587">
        <f>+'Distribution Pivot Table'!V$150*100</f>
        <v>0</v>
      </c>
      <c r="I115" s="588">
        <f t="shared" si="53"/>
        <v>41.421676173760417</v>
      </c>
      <c r="J115" s="589">
        <f>+'Distribution Pivot Table'!V$152*100</f>
        <v>30.342255375164545</v>
      </c>
      <c r="K115" s="587">
        <f>+'Distribution Pivot Table'!V$154*100</f>
        <v>4.5414655550680125</v>
      </c>
      <c r="L115" s="587">
        <f>+'Distribution Pivot Table'!V$156*100</f>
        <v>0</v>
      </c>
      <c r="M115" s="590">
        <f t="shared" si="54"/>
        <v>34.883720930232556</v>
      </c>
      <c r="N115" s="589">
        <f>+'Distribution Pivot Table'!V$158*100</f>
        <v>0</v>
      </c>
      <c r="O115" s="591">
        <f t="shared" si="55"/>
        <v>93.418165862220263</v>
      </c>
      <c r="P115" s="592">
        <f t="shared" si="55"/>
        <v>6.6037735849056602</v>
      </c>
      <c r="Q115" s="611">
        <f t="shared" si="56"/>
        <v>0</v>
      </c>
      <c r="R115" s="577">
        <f t="shared" si="51"/>
        <v>100.02193944712593</v>
      </c>
      <c r="S115" s="577">
        <f t="shared" si="52"/>
        <v>100.02193944712593</v>
      </c>
    </row>
    <row r="116" spans="1:24">
      <c r="A116" s="504" t="s">
        <v>1115</v>
      </c>
      <c r="B116" s="587">
        <f>+'Distribution Pivot Table'!V$162*100</f>
        <v>0</v>
      </c>
      <c r="C116" s="587">
        <f>+'Distribution Pivot Table'!V$164*100</f>
        <v>0</v>
      </c>
      <c r="D116" s="587">
        <f>+'Distribution Pivot Table'!V$166*100</f>
        <v>0</v>
      </c>
      <c r="E116" s="588">
        <f t="shared" si="46"/>
        <v>0</v>
      </c>
      <c r="F116" s="589">
        <f>+'Distribution Pivot Table'!V$168*100</f>
        <v>0</v>
      </c>
      <c r="G116" s="587">
        <f>+'Distribution Pivot Table'!V$170*100</f>
        <v>0</v>
      </c>
      <c r="H116" s="587">
        <f>+'Distribution Pivot Table'!V$172*100</f>
        <v>0</v>
      </c>
      <c r="I116" s="588">
        <f t="shared" si="53"/>
        <v>0</v>
      </c>
      <c r="J116" s="589">
        <f>+'Distribution Pivot Table'!V$174*100</f>
        <v>0</v>
      </c>
      <c r="K116" s="587">
        <f>+'Distribution Pivot Table'!V$176*100</f>
        <v>0</v>
      </c>
      <c r="L116" s="587">
        <f>+'Distribution Pivot Table'!V$178*100</f>
        <v>0</v>
      </c>
      <c r="M116" s="590">
        <f t="shared" si="54"/>
        <v>0</v>
      </c>
      <c r="N116" s="589">
        <f>+'Distribution Pivot Table'!V$180*100</f>
        <v>0</v>
      </c>
      <c r="O116" s="591">
        <f t="shared" si="55"/>
        <v>0</v>
      </c>
      <c r="P116" s="592">
        <f t="shared" si="55"/>
        <v>0</v>
      </c>
      <c r="Q116" s="592">
        <f t="shared" si="56"/>
        <v>0</v>
      </c>
      <c r="R116" s="577">
        <f t="shared" si="51"/>
        <v>0</v>
      </c>
      <c r="S116" s="577">
        <f t="shared" si="52"/>
        <v>0</v>
      </c>
    </row>
    <row r="117" spans="1:24">
      <c r="A117" s="504"/>
      <c r="B117" s="587"/>
      <c r="C117" s="587"/>
      <c r="D117" s="587"/>
      <c r="E117" s="588"/>
      <c r="F117" s="589"/>
      <c r="G117" s="587"/>
      <c r="H117" s="587"/>
      <c r="I117" s="588"/>
      <c r="J117" s="589"/>
      <c r="K117" s="587"/>
      <c r="L117" s="587"/>
      <c r="M117" s="590"/>
      <c r="N117" s="589"/>
      <c r="O117" s="591"/>
      <c r="P117" s="592"/>
      <c r="Q117" s="592"/>
      <c r="R117" s="577"/>
      <c r="S117" s="577"/>
    </row>
    <row r="118" spans="1:24">
      <c r="A118" s="504" t="s">
        <v>1116</v>
      </c>
      <c r="B118" s="587">
        <f>+'Distribution Pivot Table'!V$184*100</f>
        <v>0</v>
      </c>
      <c r="C118" s="587">
        <f>+'Distribution Pivot Table'!V$186*100</f>
        <v>0</v>
      </c>
      <c r="D118" s="587">
        <f>+'Distribution Pivot Table'!V$188*100</f>
        <v>0</v>
      </c>
      <c r="E118" s="588">
        <f t="shared" si="46"/>
        <v>0</v>
      </c>
      <c r="F118" s="589">
        <f>+'Distribution Pivot Table'!V$190*100</f>
        <v>0</v>
      </c>
      <c r="G118" s="587">
        <f>+'Distribution Pivot Table'!V$192*100</f>
        <v>0</v>
      </c>
      <c r="H118" s="587">
        <f>+'Distribution Pivot Table'!V$194*100</f>
        <v>0</v>
      </c>
      <c r="I118" s="588">
        <f t="shared" ref="I118:I121" si="57">SUM(F118:H118)</f>
        <v>0</v>
      </c>
      <c r="J118" s="589">
        <f>+'Distribution Pivot Table'!V$196*100</f>
        <v>0</v>
      </c>
      <c r="K118" s="587">
        <f>+'Distribution Pivot Table'!V$198*100</f>
        <v>0</v>
      </c>
      <c r="L118" s="587">
        <f>+'Distribution Pivot Table'!V$200*100</f>
        <v>0</v>
      </c>
      <c r="M118" s="590">
        <f t="shared" ref="M118:M121" si="58">SUM(J118:L118)</f>
        <v>0</v>
      </c>
      <c r="N118" s="589">
        <f>+'Distribution Pivot Table'!V$202*100</f>
        <v>0</v>
      </c>
      <c r="O118" s="591">
        <f t="shared" ref="O118:P121" si="59">+B118+F118+J118</f>
        <v>0</v>
      </c>
      <c r="P118" s="592">
        <f t="shared" si="59"/>
        <v>0</v>
      </c>
      <c r="Q118" s="592">
        <f t="shared" ref="Q118:Q121" si="60">+D118+H118+L118+N118</f>
        <v>0</v>
      </c>
      <c r="R118" s="577">
        <f t="shared" si="51"/>
        <v>0</v>
      </c>
      <c r="S118" s="577">
        <f t="shared" si="52"/>
        <v>0</v>
      </c>
    </row>
    <row r="119" spans="1:24">
      <c r="A119" s="504" t="s">
        <v>1117</v>
      </c>
      <c r="B119" s="587">
        <f>+'Distribution Pivot Table'!V$206*100</f>
        <v>0.93309859154929575</v>
      </c>
      <c r="C119" s="595">
        <f>+'Distribution Pivot Table'!V$208*100</f>
        <v>3.5211267605633804E-2</v>
      </c>
      <c r="D119" s="595">
        <f>+'Distribution Pivot Table'!V$210*108</f>
        <v>1.9014084507042256E-2</v>
      </c>
      <c r="E119" s="588">
        <f t="shared" si="46"/>
        <v>0.98732394366197174</v>
      </c>
      <c r="F119" s="589">
        <f>+'Distribution Pivot Table'!V$212*100</f>
        <v>59.1637323943662</v>
      </c>
      <c r="G119" s="587">
        <f>+'Distribution Pivot Table'!V$214*100</f>
        <v>0.57218309859154937</v>
      </c>
      <c r="H119" s="587">
        <f>+'Distribution Pivot Table'!V$216*100</f>
        <v>0.27288732394366194</v>
      </c>
      <c r="I119" s="588">
        <f t="shared" si="57"/>
        <v>60.008802816901415</v>
      </c>
      <c r="J119" s="589">
        <f>+'Distribution Pivot Table'!V$218*100</f>
        <v>31.637323943661972</v>
      </c>
      <c r="K119" s="587">
        <f>+'Distribution Pivot Table'!V$220*100</f>
        <v>6.602112676056338</v>
      </c>
      <c r="L119" s="587">
        <f>+'Distribution Pivot Table'!V$222*100</f>
        <v>0.528169014084507</v>
      </c>
      <c r="M119" s="590">
        <f t="shared" si="58"/>
        <v>38.767605633802816</v>
      </c>
      <c r="N119" s="589">
        <f>+'Distribution Pivot Table'!V$224*100</f>
        <v>0.23767605633802816</v>
      </c>
      <c r="O119" s="591">
        <f t="shared" si="59"/>
        <v>91.734154929577471</v>
      </c>
      <c r="P119" s="592">
        <f t="shared" si="59"/>
        <v>7.209507042253521</v>
      </c>
      <c r="Q119" s="592">
        <f t="shared" si="60"/>
        <v>1.0577464788732394</v>
      </c>
      <c r="R119" s="577">
        <f t="shared" si="51"/>
        <v>100.00140845070423</v>
      </c>
      <c r="S119" s="577">
        <f t="shared" si="52"/>
        <v>100.00140845070423</v>
      </c>
    </row>
    <row r="120" spans="1:24">
      <c r="A120" s="504" t="s">
        <v>1118</v>
      </c>
      <c r="B120" s="587">
        <f>+'Distribution Pivot Table'!V$228*100</f>
        <v>14.145077720207253</v>
      </c>
      <c r="C120" s="587">
        <f>+'Distribution Pivot Table'!V$230*100</f>
        <v>4.1709844559585489</v>
      </c>
      <c r="D120" s="587">
        <f>+'Distribution Pivot Table'!V$232*100</f>
        <v>0</v>
      </c>
      <c r="E120" s="588">
        <f t="shared" si="46"/>
        <v>18.316062176165801</v>
      </c>
      <c r="F120" s="589">
        <f>+'Distribution Pivot Table'!V$234*100</f>
        <v>26.269430051813469</v>
      </c>
      <c r="G120" s="587">
        <f>+'Distribution Pivot Table'!V$236*100</f>
        <v>4.6113989637305703</v>
      </c>
      <c r="H120" s="587">
        <f>+'Distribution Pivot Table'!V$238*100</f>
        <v>0</v>
      </c>
      <c r="I120" s="588">
        <f t="shared" si="57"/>
        <v>30.880829015544037</v>
      </c>
      <c r="J120" s="589">
        <f>+'Distribution Pivot Table'!V$240*100</f>
        <v>27.849740932642487</v>
      </c>
      <c r="K120" s="587">
        <f>+'Distribution Pivot Table'!V$242*100</f>
        <v>21.010362694300518</v>
      </c>
      <c r="L120" s="587">
        <f>+'Distribution Pivot Table'!V$244*100</f>
        <v>0</v>
      </c>
      <c r="M120" s="590">
        <f t="shared" si="58"/>
        <v>48.860103626943001</v>
      </c>
      <c r="N120" s="589">
        <f>+'Distribution Pivot Table'!V$246*100</f>
        <v>1.9430051813471503</v>
      </c>
      <c r="O120" s="591">
        <f t="shared" si="59"/>
        <v>68.264248704663203</v>
      </c>
      <c r="P120" s="592">
        <f t="shared" si="59"/>
        <v>29.792746113989637</v>
      </c>
      <c r="Q120" s="592">
        <f t="shared" si="60"/>
        <v>1.9430051813471503</v>
      </c>
      <c r="R120" s="577">
        <f t="shared" si="51"/>
        <v>99.999999999999986</v>
      </c>
      <c r="S120" s="577">
        <f t="shared" si="52"/>
        <v>99.999999999999986</v>
      </c>
      <c r="X120" s="526"/>
    </row>
    <row r="121" spans="1:24">
      <c r="A121" s="504" t="s">
        <v>1119</v>
      </c>
      <c r="B121" s="587">
        <f>+'Distribution Pivot Table'!V$250*100</f>
        <v>0</v>
      </c>
      <c r="C121" s="587">
        <f>+'Distribution Pivot Table'!V$252*100</f>
        <v>0</v>
      </c>
      <c r="D121" s="587">
        <f>+'Distribution Pivot Table'!V$254*100</f>
        <v>0</v>
      </c>
      <c r="E121" s="588">
        <f t="shared" si="46"/>
        <v>0</v>
      </c>
      <c r="F121" s="589">
        <f>+'Distribution Pivot Table'!V$256*100</f>
        <v>0</v>
      </c>
      <c r="G121" s="587">
        <f>+'Distribution Pivot Table'!V$258*100</f>
        <v>0</v>
      </c>
      <c r="H121" s="587">
        <f>+'Distribution Pivot Table'!V$260*100</f>
        <v>0</v>
      </c>
      <c r="I121" s="588">
        <f t="shared" si="57"/>
        <v>0</v>
      </c>
      <c r="J121" s="589">
        <f>+'Distribution Pivot Table'!V$262*100</f>
        <v>0</v>
      </c>
      <c r="K121" s="587">
        <f>+'Distribution Pivot Table'!V$264*100</f>
        <v>0</v>
      </c>
      <c r="L121" s="587">
        <f>+'Distribution Pivot Table'!V$266*100</f>
        <v>0</v>
      </c>
      <c r="M121" s="590">
        <f t="shared" si="58"/>
        <v>0</v>
      </c>
      <c r="N121" s="589">
        <f>+'Distribution Pivot Table'!V$268*100</f>
        <v>0</v>
      </c>
      <c r="O121" s="591">
        <f t="shared" si="59"/>
        <v>0</v>
      </c>
      <c r="P121" s="592">
        <f t="shared" si="59"/>
        <v>0</v>
      </c>
      <c r="Q121" s="592">
        <f t="shared" si="60"/>
        <v>0</v>
      </c>
      <c r="R121" s="577">
        <f t="shared" si="51"/>
        <v>0</v>
      </c>
      <c r="S121" s="577">
        <f t="shared" si="52"/>
        <v>0</v>
      </c>
    </row>
    <row r="122" spans="1:24">
      <c r="A122" s="504"/>
      <c r="B122" s="587"/>
      <c r="C122" s="587"/>
      <c r="D122" s="587"/>
      <c r="E122" s="588"/>
      <c r="F122" s="589"/>
      <c r="G122" s="587"/>
      <c r="H122" s="587"/>
      <c r="I122" s="588"/>
      <c r="J122" s="589"/>
      <c r="K122" s="587"/>
      <c r="L122" s="587"/>
      <c r="M122" s="590"/>
      <c r="N122" s="589"/>
      <c r="O122" s="591"/>
      <c r="P122" s="592"/>
      <c r="Q122" s="592"/>
      <c r="R122" s="577"/>
      <c r="S122" s="577"/>
    </row>
    <row r="123" spans="1:24">
      <c r="A123" s="504" t="s">
        <v>1120</v>
      </c>
      <c r="B123" s="587">
        <f>+'Distribution Pivot Table'!V$272*100</f>
        <v>17.747880575009216</v>
      </c>
      <c r="C123" s="587">
        <f>+'Distribution Pivot Table'!V$274*100</f>
        <v>0.12900847769996315</v>
      </c>
      <c r="D123" s="587">
        <f>+'Distribution Pivot Table'!V$276*100</f>
        <v>0</v>
      </c>
      <c r="E123" s="588">
        <f t="shared" si="46"/>
        <v>17.876889052709178</v>
      </c>
      <c r="F123" s="589">
        <f>+'Distribution Pivot Table'!V$278*100</f>
        <v>36.988573534832284</v>
      </c>
      <c r="G123" s="587">
        <f>+'Distribution Pivot Table'!V$280*100</f>
        <v>1.8982676004423147</v>
      </c>
      <c r="H123" s="587">
        <f>+'Distribution Pivot Table'!V$282*100</f>
        <v>0</v>
      </c>
      <c r="I123" s="588">
        <f t="shared" ref="I123:I126" si="61">SUM(F123:H123)</f>
        <v>38.886841135274601</v>
      </c>
      <c r="J123" s="589">
        <f>+'Distribution Pivot Table'!V$284*100</f>
        <v>20.678215997051236</v>
      </c>
      <c r="K123" s="587">
        <f>+'Distribution Pivot Table'!V$286*100</f>
        <v>4.8101732399557688</v>
      </c>
      <c r="L123" s="587">
        <f>+'Distribution Pivot Table'!V$288*100</f>
        <v>0</v>
      </c>
      <c r="M123" s="590">
        <f t="shared" ref="M123:M126" si="62">SUM(J123:L123)</f>
        <v>25.488389237007006</v>
      </c>
      <c r="N123" s="589">
        <f>+'Distribution Pivot Table'!V$290*100</f>
        <v>17.747880575009216</v>
      </c>
      <c r="O123" s="591">
        <f t="shared" ref="O123:P126" si="63">+B123+F123+J123</f>
        <v>75.414670106892743</v>
      </c>
      <c r="P123" s="592">
        <f t="shared" si="63"/>
        <v>6.8374493180980469</v>
      </c>
      <c r="Q123" s="592">
        <f t="shared" ref="Q123:Q126" si="64">+D123+H123+L123+N123</f>
        <v>17.747880575009216</v>
      </c>
      <c r="R123" s="577">
        <f t="shared" si="51"/>
        <v>100</v>
      </c>
      <c r="S123" s="577">
        <f t="shared" si="52"/>
        <v>100</v>
      </c>
    </row>
    <row r="124" spans="1:24">
      <c r="A124" s="504" t="s">
        <v>1121</v>
      </c>
      <c r="B124" s="587">
        <f>+'Distribution Pivot Table'!V294*100</f>
        <v>15.816693003878754</v>
      </c>
      <c r="C124" s="587">
        <f>+'Distribution Pivot Table'!V296*100</f>
        <v>1.1348944117224538</v>
      </c>
      <c r="D124" s="587">
        <f>+'Distribution Pivot Table'!V298*100</f>
        <v>0</v>
      </c>
      <c r="E124" s="588">
        <f t="shared" si="46"/>
        <v>16.951587415601207</v>
      </c>
      <c r="F124" s="589">
        <f>+'Distribution Pivot Table'!V300*100</f>
        <v>17.321505530814537</v>
      </c>
      <c r="G124" s="587">
        <f>+'Distribution Pivot Table'!V302*100</f>
        <v>1.4006608245941676</v>
      </c>
      <c r="H124" s="587">
        <f>+'Distribution Pivot Table'!V304*100</f>
        <v>0</v>
      </c>
      <c r="I124" s="588">
        <f t="shared" si="61"/>
        <v>18.722166355408707</v>
      </c>
      <c r="J124" s="589">
        <f>+'Distribution Pivot Table'!V306*100</f>
        <v>37.519752909064792</v>
      </c>
      <c r="K124" s="587">
        <f>+'Distribution Pivot Table'!V308*100</f>
        <v>18.98793276828042</v>
      </c>
      <c r="L124" s="587">
        <f>+'Distribution Pivot Table'!V310*100</f>
        <v>0</v>
      </c>
      <c r="M124" s="590">
        <f t="shared" si="62"/>
        <v>56.507685677345208</v>
      </c>
      <c r="N124" s="589">
        <f>+'Distribution Pivot Table'!V312*100</f>
        <v>7.8185605516448788</v>
      </c>
      <c r="O124" s="591">
        <f t="shared" si="63"/>
        <v>70.65795144375808</v>
      </c>
      <c r="P124" s="592">
        <f t="shared" si="63"/>
        <v>21.523488004597041</v>
      </c>
      <c r="Q124" s="592">
        <f t="shared" si="64"/>
        <v>7.8185605516448788</v>
      </c>
      <c r="R124" s="577">
        <f t="shared" si="51"/>
        <v>100</v>
      </c>
      <c r="S124" s="577">
        <f t="shared" si="52"/>
        <v>100</v>
      </c>
    </row>
    <row r="125" spans="1:24">
      <c r="A125" s="504" t="s">
        <v>1122</v>
      </c>
      <c r="B125" s="587">
        <f>+'Distribution Pivot Table'!V316*100</f>
        <v>0.92448423511093814</v>
      </c>
      <c r="C125" s="595">
        <f>+'Distribution Pivot Table'!V318*100</f>
        <v>1.9462826002335537E-2</v>
      </c>
      <c r="D125" s="587">
        <f>+'Distribution Pivot Table'!V320*100</f>
        <v>0</v>
      </c>
      <c r="E125" s="588">
        <f t="shared" si="46"/>
        <v>0.94394706111327364</v>
      </c>
      <c r="F125" s="589">
        <f>+'Distribution Pivot Table'!V322*100</f>
        <v>70.786298170494348</v>
      </c>
      <c r="G125" s="587">
        <f>+'Distribution Pivot Table'!V324*100</f>
        <v>1.0899182561307901</v>
      </c>
      <c r="H125" s="587">
        <f>+'Distribution Pivot Table'!V326*100</f>
        <v>0</v>
      </c>
      <c r="I125" s="588">
        <f t="shared" si="61"/>
        <v>71.876216426625135</v>
      </c>
      <c r="J125" s="589">
        <f>+'Distribution Pivot Table'!V328*100</f>
        <v>22.59634098871156</v>
      </c>
      <c r="K125" s="587">
        <f>+'Distribution Pivot Table'!V330*100</f>
        <v>3.425457376411055</v>
      </c>
      <c r="L125" s="587">
        <f>+'Distribution Pivot Table'!V332*100</f>
        <v>0</v>
      </c>
      <c r="M125" s="590">
        <f t="shared" si="62"/>
        <v>26.021798365122613</v>
      </c>
      <c r="N125" s="589">
        <f>+'Distribution Pivot Table'!V334*100</f>
        <v>1.1580381471389645</v>
      </c>
      <c r="O125" s="591">
        <f t="shared" si="63"/>
        <v>94.307123394316847</v>
      </c>
      <c r="P125" s="592">
        <f t="shared" si="63"/>
        <v>4.534838458544181</v>
      </c>
      <c r="Q125" s="592">
        <f t="shared" si="64"/>
        <v>1.1580381471389645</v>
      </c>
      <c r="R125" s="577">
        <f t="shared" si="51"/>
        <v>100</v>
      </c>
      <c r="S125" s="577">
        <f t="shared" si="52"/>
        <v>99.999999999999986</v>
      </c>
    </row>
    <row r="126" spans="1:24">
      <c r="A126" s="513" t="s">
        <v>1123</v>
      </c>
      <c r="B126" s="601">
        <f>+'Distribution Pivot Table'!V338*100</f>
        <v>23.39622641509434</v>
      </c>
      <c r="C126" s="601">
        <f>+'Distribution Pivot Table'!V340*100</f>
        <v>0</v>
      </c>
      <c r="D126" s="601">
        <f>+'Distribution Pivot Table'!V342*100</f>
        <v>0</v>
      </c>
      <c r="E126" s="603">
        <f t="shared" si="46"/>
        <v>23.39622641509434</v>
      </c>
      <c r="F126" s="604">
        <f>+'Distribution Pivot Table'!V344*100</f>
        <v>44.465408805031444</v>
      </c>
      <c r="G126" s="601">
        <f>+'Distribution Pivot Table'!V346*100</f>
        <v>0.50314465408805031</v>
      </c>
      <c r="H126" s="601">
        <f>+'Distribution Pivot Table'!V348*100</f>
        <v>0</v>
      </c>
      <c r="I126" s="603">
        <f t="shared" si="61"/>
        <v>44.968553459119498</v>
      </c>
      <c r="J126" s="604">
        <f>+'Distribution Pivot Table'!V350*100</f>
        <v>25.157232704402517</v>
      </c>
      <c r="K126" s="601">
        <f>+'Distribution Pivot Table'!V352*100</f>
        <v>4.1509433962264151</v>
      </c>
      <c r="L126" s="601">
        <f>+'Distribution Pivot Table'!V354*100</f>
        <v>0</v>
      </c>
      <c r="M126" s="605">
        <f t="shared" si="62"/>
        <v>29.308176100628934</v>
      </c>
      <c r="N126" s="604">
        <f>+'Distribution Pivot Table'!V356*100</f>
        <v>2.3270440251572326</v>
      </c>
      <c r="O126" s="606">
        <f t="shared" si="63"/>
        <v>93.018867924528294</v>
      </c>
      <c r="P126" s="607">
        <f t="shared" si="63"/>
        <v>4.6540880503144653</v>
      </c>
      <c r="Q126" s="607">
        <f t="shared" si="64"/>
        <v>2.3270440251572326</v>
      </c>
      <c r="R126" s="577">
        <f t="shared" si="51"/>
        <v>99.999999999999986</v>
      </c>
      <c r="S126" s="577">
        <f t="shared" si="52"/>
        <v>99.999999999999986</v>
      </c>
    </row>
    <row r="127" spans="1:24">
      <c r="A127" s="517" t="s">
        <v>1124</v>
      </c>
      <c r="B127" s="504"/>
      <c r="C127" s="504"/>
      <c r="D127" s="504"/>
      <c r="E127" s="504"/>
    </row>
    <row r="128" spans="1:24">
      <c r="A128" s="517"/>
      <c r="B128" s="547"/>
      <c r="C128" s="547"/>
      <c r="D128" s="547"/>
      <c r="E128" s="608"/>
      <c r="F128" s="547"/>
      <c r="G128" s="547"/>
      <c r="H128" s="547"/>
      <c r="I128" s="608"/>
      <c r="J128" s="547"/>
      <c r="K128" s="547"/>
      <c r="L128" s="547"/>
      <c r="M128" s="608"/>
      <c r="N128" s="547"/>
      <c r="O128" s="520"/>
      <c r="P128" s="520"/>
      <c r="R128" s="290"/>
    </row>
    <row r="129" spans="1:19">
      <c r="A129" s="504"/>
      <c r="B129" s="504"/>
      <c r="C129" s="504"/>
      <c r="D129" s="504"/>
      <c r="E129" s="504"/>
    </row>
    <row r="130" spans="1:19">
      <c r="Q130" s="519" t="s">
        <v>1224</v>
      </c>
    </row>
    <row r="131" spans="1:19" ht="18">
      <c r="A131" s="480" t="s">
        <v>1203</v>
      </c>
      <c r="B131" s="482"/>
      <c r="C131" s="482"/>
      <c r="D131" s="482"/>
      <c r="E131" s="482"/>
      <c r="F131" s="481"/>
      <c r="G131" s="481"/>
      <c r="H131" s="481"/>
      <c r="I131" s="482"/>
      <c r="J131" s="481"/>
      <c r="K131" s="481"/>
      <c r="L131" s="481"/>
      <c r="M131" s="482"/>
      <c r="N131" s="481"/>
      <c r="O131" s="481"/>
      <c r="P131" s="481"/>
      <c r="Q131" s="481"/>
      <c r="R131" s="555" t="s">
        <v>11</v>
      </c>
    </row>
    <row r="132" spans="1:19" ht="18">
      <c r="A132" s="480"/>
      <c r="B132" s="482"/>
      <c r="C132" s="482"/>
      <c r="D132" s="482"/>
      <c r="E132" s="482"/>
      <c r="F132" s="481"/>
      <c r="G132" s="481"/>
      <c r="H132" s="481"/>
      <c r="I132" s="482"/>
      <c r="J132" s="481"/>
      <c r="K132" s="481"/>
      <c r="L132" s="481"/>
      <c r="M132" s="482"/>
      <c r="N132" s="481"/>
      <c r="O132" s="481"/>
      <c r="P132" s="481"/>
      <c r="Q132" s="481"/>
      <c r="R132" s="555"/>
    </row>
    <row r="133" spans="1:19" ht="15.75">
      <c r="A133" s="483" t="s">
        <v>1200</v>
      </c>
      <c r="B133" s="482"/>
      <c r="C133" s="482"/>
      <c r="D133" s="482"/>
      <c r="E133" s="482"/>
      <c r="F133" s="481"/>
      <c r="G133" s="481"/>
      <c r="H133" s="481"/>
      <c r="I133" s="482"/>
      <c r="J133" s="481"/>
      <c r="K133" s="481"/>
      <c r="L133" s="481"/>
      <c r="M133" s="482"/>
      <c r="N133" s="481"/>
      <c r="O133" s="481"/>
      <c r="P133" s="481"/>
      <c r="Q133" s="481"/>
      <c r="R133" s="555" t="s">
        <v>11</v>
      </c>
    </row>
    <row r="134" spans="1:19" ht="15.75">
      <c r="A134" s="483" t="s">
        <v>1141</v>
      </c>
      <c r="B134" s="482"/>
      <c r="C134" s="482"/>
      <c r="D134" s="482"/>
      <c r="E134" s="482"/>
      <c r="F134" s="481"/>
      <c r="G134" s="481"/>
      <c r="H134" s="481"/>
      <c r="I134" s="482"/>
      <c r="J134" s="481"/>
      <c r="K134" s="481"/>
      <c r="L134" s="481"/>
      <c r="M134" s="482"/>
      <c r="N134" s="481"/>
      <c r="O134" s="481"/>
      <c r="P134" s="481"/>
      <c r="Q134" s="481"/>
      <c r="R134" s="615"/>
    </row>
    <row r="135" spans="1:19" ht="20.25" customHeight="1">
      <c r="A135" s="487"/>
      <c r="B135" s="487"/>
      <c r="C135" s="487"/>
      <c r="D135" s="487"/>
      <c r="E135" s="487"/>
      <c r="F135" s="487"/>
      <c r="G135" s="487"/>
      <c r="H135" s="487"/>
      <c r="I135" s="487"/>
      <c r="R135" s="556"/>
    </row>
    <row r="136" spans="1:19" ht="20.25" customHeight="1">
      <c r="A136" s="312"/>
      <c r="B136" s="489" t="s">
        <v>1098</v>
      </c>
      <c r="C136" s="490"/>
      <c r="D136" s="490"/>
      <c r="E136" s="490"/>
      <c r="F136" s="490"/>
      <c r="G136" s="490"/>
      <c r="H136" s="490"/>
      <c r="I136" s="491"/>
      <c r="J136" s="557" t="s">
        <v>11</v>
      </c>
      <c r="K136" s="558"/>
      <c r="L136" s="558"/>
      <c r="M136" s="559"/>
      <c r="N136" s="649" t="s">
        <v>1099</v>
      </c>
      <c r="O136" s="652" t="s">
        <v>1190</v>
      </c>
      <c r="P136" s="652" t="s">
        <v>1191</v>
      </c>
      <c r="Q136" s="652" t="s">
        <v>1192</v>
      </c>
      <c r="R136" s="560"/>
      <c r="S136" s="561"/>
    </row>
    <row r="137" spans="1:19" ht="36.75" customHeight="1">
      <c r="A137" s="481"/>
      <c r="B137" s="490" t="s">
        <v>1100</v>
      </c>
      <c r="C137" s="490"/>
      <c r="D137" s="490"/>
      <c r="E137" s="496"/>
      <c r="F137" s="497" t="s">
        <v>1101</v>
      </c>
      <c r="G137" s="490"/>
      <c r="H137" s="490"/>
      <c r="I137" s="491"/>
      <c r="J137" s="498" t="s">
        <v>1102</v>
      </c>
      <c r="K137" s="490"/>
      <c r="L137" s="490"/>
      <c r="M137" s="491"/>
      <c r="N137" s="650"/>
      <c r="O137" s="653"/>
      <c r="P137" s="653"/>
      <c r="Q137" s="653"/>
      <c r="R137" s="560" t="s">
        <v>1193</v>
      </c>
      <c r="S137" s="561" t="s">
        <v>1193</v>
      </c>
    </row>
    <row r="138" spans="1:19" ht="32.25" customHeight="1">
      <c r="A138" s="565"/>
      <c r="B138" s="499" t="s">
        <v>1103</v>
      </c>
      <c r="C138" s="499" t="s">
        <v>1104</v>
      </c>
      <c r="D138" s="499" t="s">
        <v>1195</v>
      </c>
      <c r="E138" s="566" t="s">
        <v>1106</v>
      </c>
      <c r="F138" s="500" t="s">
        <v>1103</v>
      </c>
      <c r="G138" s="499" t="s">
        <v>1104</v>
      </c>
      <c r="H138" s="499" t="s">
        <v>1195</v>
      </c>
      <c r="I138" s="566" t="s">
        <v>1106</v>
      </c>
      <c r="J138" s="501" t="s">
        <v>1103</v>
      </c>
      <c r="K138" s="502" t="s">
        <v>1104</v>
      </c>
      <c r="L138" s="499" t="s">
        <v>1195</v>
      </c>
      <c r="M138" s="501" t="s">
        <v>1106</v>
      </c>
      <c r="N138" s="651"/>
      <c r="O138" s="654"/>
      <c r="P138" s="654"/>
      <c r="Q138" s="654"/>
      <c r="R138" s="567"/>
      <c r="S138" s="609"/>
    </row>
    <row r="139" spans="1:19" hidden="1">
      <c r="A139" s="504" t="s">
        <v>1107</v>
      </c>
      <c r="B139" s="504"/>
      <c r="C139" s="504"/>
      <c r="D139" s="504"/>
      <c r="E139" s="580"/>
      <c r="F139" s="573"/>
      <c r="G139" s="547"/>
      <c r="H139" s="547"/>
      <c r="I139" s="572"/>
      <c r="J139" s="573"/>
      <c r="K139" s="547"/>
      <c r="L139" s="547"/>
      <c r="M139" s="574"/>
      <c r="N139" s="573"/>
      <c r="O139" s="616"/>
      <c r="P139" s="576"/>
      <c r="Q139" s="576"/>
      <c r="R139" s="577">
        <f>SUM(F139:H139,J139:L139)+N139</f>
        <v>0</v>
      </c>
      <c r="S139" s="610">
        <f>+Q139+P139+O139</f>
        <v>0</v>
      </c>
    </row>
    <row r="140" spans="1:19" hidden="1">
      <c r="A140" s="504"/>
      <c r="B140" s="504"/>
      <c r="C140" s="504"/>
      <c r="D140" s="504"/>
      <c r="E140" s="580"/>
      <c r="F140" s="573"/>
      <c r="G140" s="547"/>
      <c r="H140" s="547"/>
      <c r="I140" s="581"/>
      <c r="J140" s="573"/>
      <c r="K140" s="547"/>
      <c r="L140" s="547"/>
      <c r="M140" s="573"/>
      <c r="N140" s="573"/>
      <c r="O140" s="582"/>
      <c r="P140" s="583"/>
      <c r="Q140" s="583"/>
      <c r="R140" s="560"/>
      <c r="S140" s="561"/>
    </row>
    <row r="141" spans="1:19">
      <c r="A141" s="504" t="s">
        <v>1108</v>
      </c>
      <c r="B141" s="587">
        <f>+'Distribution Pivot Table'!W$8*100</f>
        <v>0</v>
      </c>
      <c r="C141" s="587">
        <f>+'Distribution Pivot Table'!W$10*100</f>
        <v>0</v>
      </c>
      <c r="D141" s="587">
        <f>+'Distribution Pivot Table'!W$12*100</f>
        <v>0</v>
      </c>
      <c r="E141" s="588">
        <f t="shared" ref="E141:E159" si="65">SUM(B141:D141)</f>
        <v>0</v>
      </c>
      <c r="F141" s="589">
        <f>+'Distribution Pivot Table'!W$14*100</f>
        <v>0</v>
      </c>
      <c r="G141" s="587">
        <f>+'Distribution Pivot Table'!W$16*100</f>
        <v>0</v>
      </c>
      <c r="H141" s="587">
        <f>+'Distribution Pivot Table'!W$18*100</f>
        <v>0</v>
      </c>
      <c r="I141" s="588">
        <f t="shared" ref="I141:I144" si="66">SUM(F141:H141)</f>
        <v>0</v>
      </c>
      <c r="J141" s="589">
        <f>+'Distribution Pivot Table'!W$20*100</f>
        <v>0</v>
      </c>
      <c r="K141" s="587">
        <f>+'Distribution Pivot Table'!W$22*100</f>
        <v>0</v>
      </c>
      <c r="L141" s="587">
        <f>+'Distribution Pivot Table'!W$24*100</f>
        <v>0</v>
      </c>
      <c r="M141" s="590">
        <f t="shared" ref="M141:M144" si="67">SUM(J141:L141)</f>
        <v>0</v>
      </c>
      <c r="N141" s="589">
        <f>+'Distribution Pivot Table'!W$26*100</f>
        <v>0</v>
      </c>
      <c r="O141" s="591">
        <f t="shared" ref="O141:P144" si="68">+B141+F141+J141</f>
        <v>0</v>
      </c>
      <c r="P141" s="592">
        <f t="shared" si="68"/>
        <v>0</v>
      </c>
      <c r="Q141" s="592">
        <f t="shared" ref="Q141:Q144" si="69">+D141+H141+L141+N141</f>
        <v>0</v>
      </c>
      <c r="R141" s="577">
        <f t="shared" ref="R141:R159" si="70">SUM(B141:D141,F141:H141,J141:L141)+N141</f>
        <v>0</v>
      </c>
      <c r="S141" s="610">
        <f t="shared" ref="S141:S159" si="71">+Q141+P141+O141</f>
        <v>0</v>
      </c>
    </row>
    <row r="142" spans="1:19">
      <c r="A142" s="504" t="s">
        <v>1109</v>
      </c>
      <c r="B142" s="587">
        <f>+'Distribution Pivot Table'!W$30*100</f>
        <v>26.427061310782239</v>
      </c>
      <c r="C142" s="587">
        <f>+'Distribution Pivot Table'!W$32*100</f>
        <v>0.73995771670190269</v>
      </c>
      <c r="D142" s="587">
        <f>+'Distribution Pivot Table'!W$34*100</f>
        <v>0</v>
      </c>
      <c r="E142" s="588">
        <f t="shared" si="65"/>
        <v>27.167019027484141</v>
      </c>
      <c r="F142" s="589">
        <f>+'Distribution Pivot Table'!W$36*100</f>
        <v>32.875264270613108</v>
      </c>
      <c r="G142" s="587">
        <f>+'Distribution Pivot Table'!W$38*100</f>
        <v>1.0570824524312896</v>
      </c>
      <c r="H142" s="587">
        <f>+'Distribution Pivot Table'!W$40*100</f>
        <v>0</v>
      </c>
      <c r="I142" s="588">
        <f t="shared" si="66"/>
        <v>33.932346723044397</v>
      </c>
      <c r="J142" s="589">
        <f>+'Distribution Pivot Table'!W$42*100</f>
        <v>35.095137420718814</v>
      </c>
      <c r="K142" s="587">
        <f>+'Distribution Pivot Table'!W$44*100</f>
        <v>3.8054968287526427</v>
      </c>
      <c r="L142" s="587">
        <f>+'Distribution Pivot Table'!W$46*100</f>
        <v>0</v>
      </c>
      <c r="M142" s="590">
        <f t="shared" si="67"/>
        <v>38.900634249471459</v>
      </c>
      <c r="N142" s="589">
        <f>+'Distribution Pivot Table'!W$48*100</f>
        <v>0</v>
      </c>
      <c r="O142" s="591">
        <f t="shared" si="68"/>
        <v>94.397463002114165</v>
      </c>
      <c r="P142" s="592">
        <f t="shared" si="68"/>
        <v>5.602536997885835</v>
      </c>
      <c r="Q142" s="592">
        <f t="shared" si="69"/>
        <v>0</v>
      </c>
      <c r="R142" s="577">
        <f t="shared" si="70"/>
        <v>99.999999999999986</v>
      </c>
      <c r="S142" s="577">
        <f t="shared" si="71"/>
        <v>100</v>
      </c>
    </row>
    <row r="143" spans="1:19">
      <c r="A143" s="504" t="s">
        <v>1110</v>
      </c>
      <c r="B143" s="587">
        <f>+'Distribution Pivot Table'!W$52*100</f>
        <v>0</v>
      </c>
      <c r="C143" s="587">
        <f>+'Distribution Pivot Table'!W$54*100</f>
        <v>0</v>
      </c>
      <c r="D143" s="587">
        <f>+'Distribution Pivot Table'!W$56*100</f>
        <v>0</v>
      </c>
      <c r="E143" s="588">
        <f t="shared" si="65"/>
        <v>0</v>
      </c>
      <c r="F143" s="589">
        <f>+'Distribution Pivot Table'!W$58*100</f>
        <v>0</v>
      </c>
      <c r="G143" s="587">
        <f>+'Distribution Pivot Table'!W$60*100</f>
        <v>0</v>
      </c>
      <c r="H143" s="587">
        <f>+'Distribution Pivot Table'!W$62*100</f>
        <v>0</v>
      </c>
      <c r="I143" s="588">
        <f t="shared" si="66"/>
        <v>0</v>
      </c>
      <c r="J143" s="589">
        <f>+'Distribution Pivot Table'!W$64*100</f>
        <v>0</v>
      </c>
      <c r="K143" s="587">
        <f>+'Distribution Pivot Table'!W$66*100</f>
        <v>0</v>
      </c>
      <c r="L143" s="587">
        <f>+'Distribution Pivot Table'!W$68*100</f>
        <v>0</v>
      </c>
      <c r="M143" s="590">
        <f t="shared" si="67"/>
        <v>0</v>
      </c>
      <c r="N143" s="589">
        <f>+'Distribution Pivot Table'!W$70*100</f>
        <v>0</v>
      </c>
      <c r="O143" s="591">
        <f t="shared" si="68"/>
        <v>0</v>
      </c>
      <c r="P143" s="592">
        <f t="shared" si="68"/>
        <v>0</v>
      </c>
      <c r="Q143" s="592">
        <f t="shared" si="69"/>
        <v>0</v>
      </c>
      <c r="R143" s="577">
        <f t="shared" si="70"/>
        <v>0</v>
      </c>
      <c r="S143" s="577">
        <f t="shared" si="71"/>
        <v>0</v>
      </c>
    </row>
    <row r="144" spans="1:19">
      <c r="A144" s="504" t="s">
        <v>1111</v>
      </c>
      <c r="B144" s="587">
        <f>+'Distribution Pivot Table'!W$74*100</f>
        <v>0</v>
      </c>
      <c r="C144" s="587">
        <f>+'Distribution Pivot Table'!W$76*100</f>
        <v>0</v>
      </c>
      <c r="D144" s="587">
        <f>+'Distribution Pivot Table'!W$78*100</f>
        <v>0</v>
      </c>
      <c r="E144" s="588">
        <f t="shared" si="65"/>
        <v>0</v>
      </c>
      <c r="F144" s="589">
        <f>+'Distribution Pivot Table'!W$80*100</f>
        <v>0</v>
      </c>
      <c r="G144" s="587">
        <f>+'Distribution Pivot Table'!W$82*100</f>
        <v>0</v>
      </c>
      <c r="H144" s="587">
        <f>+'Distribution Pivot Table'!W$84*100</f>
        <v>0</v>
      </c>
      <c r="I144" s="588">
        <f t="shared" si="66"/>
        <v>0</v>
      </c>
      <c r="J144" s="589">
        <f>+'Distribution Pivot Table'!W$86*100</f>
        <v>0</v>
      </c>
      <c r="K144" s="587">
        <f>+'Distribution Pivot Table'!W$88*100</f>
        <v>0</v>
      </c>
      <c r="L144" s="587">
        <f>+'Distribution Pivot Table'!W$90*100</f>
        <v>0</v>
      </c>
      <c r="M144" s="590">
        <f t="shared" si="67"/>
        <v>0</v>
      </c>
      <c r="N144" s="589">
        <f>+'Distribution Pivot Table'!W$92*100</f>
        <v>0</v>
      </c>
      <c r="O144" s="591">
        <f t="shared" si="68"/>
        <v>0</v>
      </c>
      <c r="P144" s="592">
        <f t="shared" si="68"/>
        <v>0</v>
      </c>
      <c r="Q144" s="592">
        <f t="shared" si="69"/>
        <v>0</v>
      </c>
      <c r="R144" s="577">
        <f t="shared" si="70"/>
        <v>0</v>
      </c>
      <c r="S144" s="577">
        <f t="shared" si="71"/>
        <v>0</v>
      </c>
    </row>
    <row r="145" spans="1:24">
      <c r="A145" s="504"/>
      <c r="B145" s="587"/>
      <c r="C145" s="587"/>
      <c r="D145" s="587"/>
      <c r="E145" s="588"/>
      <c r="F145" s="589"/>
      <c r="G145" s="587"/>
      <c r="H145" s="587"/>
      <c r="I145" s="588"/>
      <c r="J145" s="589"/>
      <c r="K145" s="587"/>
      <c r="L145" s="587"/>
      <c r="M145" s="590"/>
      <c r="N145" s="589"/>
      <c r="O145" s="591"/>
      <c r="P145" s="592"/>
      <c r="Q145" s="592"/>
      <c r="R145" s="577"/>
      <c r="S145" s="577"/>
    </row>
    <row r="146" spans="1:24">
      <c r="A146" s="504" t="s">
        <v>1112</v>
      </c>
      <c r="B146" s="587">
        <f>+'Distribution Pivot Table'!W$96*100</f>
        <v>1.0242653334959151</v>
      </c>
      <c r="C146" s="587">
        <f>+'Distribution Pivot Table'!W$98*100</f>
        <v>0.14632361907084501</v>
      </c>
      <c r="D146" s="587">
        <f>+'Distribution Pivot Table'!W$100*100</f>
        <v>0</v>
      </c>
      <c r="E146" s="588">
        <f t="shared" si="65"/>
        <v>1.1705889525667601</v>
      </c>
      <c r="F146" s="589">
        <f>+'Distribution Pivot Table'!W$102*100</f>
        <v>43.970247530788932</v>
      </c>
      <c r="G146" s="587">
        <f>+'Distribution Pivot Table'!W$104*100</f>
        <v>5.7310084136080963</v>
      </c>
      <c r="H146" s="587">
        <f>+'Distribution Pivot Table'!W$106*100</f>
        <v>0</v>
      </c>
      <c r="I146" s="588">
        <f t="shared" ref="I146:I149" si="72">SUM(F146:H146)</f>
        <v>49.701255944397026</v>
      </c>
      <c r="J146" s="589">
        <f>+'Distribution Pivot Table'!W$108*100</f>
        <v>34.008047799048896</v>
      </c>
      <c r="K146" s="587">
        <f>+'Distribution Pivot Table'!W$110*100</f>
        <v>14.998170954761614</v>
      </c>
      <c r="L146" s="587">
        <f>+'Distribution Pivot Table'!W$112*100</f>
        <v>0</v>
      </c>
      <c r="M146" s="590">
        <f t="shared" ref="M146:M149" si="73">SUM(J146:L146)</f>
        <v>49.006218753810508</v>
      </c>
      <c r="N146" s="589">
        <f>+'Distribution Pivot Table'!W$114*100</f>
        <v>0.12193634922570418</v>
      </c>
      <c r="O146" s="591">
        <f t="shared" ref="O146:P149" si="74">+B146+F146+J146</f>
        <v>79.002560663333739</v>
      </c>
      <c r="P146" s="592">
        <f t="shared" si="74"/>
        <v>20.875502987440555</v>
      </c>
      <c r="Q146" s="592">
        <f t="shared" ref="Q146:Q149" si="75">+D146+H146+L146+N146</f>
        <v>0.12193634922570418</v>
      </c>
      <c r="R146" s="577">
        <f t="shared" si="70"/>
        <v>100.00000000000001</v>
      </c>
      <c r="S146" s="577">
        <f t="shared" si="71"/>
        <v>100</v>
      </c>
    </row>
    <row r="147" spans="1:24">
      <c r="A147" s="504" t="s">
        <v>1113</v>
      </c>
      <c r="B147" s="587">
        <f>+'Distribution Pivot Table'!W$118*100</f>
        <v>2.5641025641025639</v>
      </c>
      <c r="C147" s="587">
        <f>+'Distribution Pivot Table'!W$120*100</f>
        <v>0</v>
      </c>
      <c r="D147" s="587">
        <f>+'Distribution Pivot Table'!W$122*100</f>
        <v>0</v>
      </c>
      <c r="E147" s="588">
        <f t="shared" si="65"/>
        <v>2.5641025641025639</v>
      </c>
      <c r="F147" s="589">
        <f>+'Distribution Pivot Table'!W$124*100</f>
        <v>45.054945054945058</v>
      </c>
      <c r="G147" s="587">
        <f>+'Distribution Pivot Table'!W$126*100</f>
        <v>0</v>
      </c>
      <c r="H147" s="587">
        <f>+'Distribution Pivot Table'!W$128*100</f>
        <v>0</v>
      </c>
      <c r="I147" s="588">
        <f t="shared" si="72"/>
        <v>45.054945054945058</v>
      </c>
      <c r="J147" s="589">
        <f>+'Distribution Pivot Table'!W$130*100</f>
        <v>31.135531135531135</v>
      </c>
      <c r="K147" s="587">
        <f>+'Distribution Pivot Table'!W$132*100</f>
        <v>11.721611721611721</v>
      </c>
      <c r="L147" s="587">
        <f>+'Distribution Pivot Table'!W$134*100</f>
        <v>0</v>
      </c>
      <c r="M147" s="590">
        <f t="shared" si="73"/>
        <v>42.857142857142854</v>
      </c>
      <c r="N147" s="589">
        <f>+'Distribution Pivot Table'!W$136*100</f>
        <v>9.5238095238095237</v>
      </c>
      <c r="O147" s="591">
        <f t="shared" si="74"/>
        <v>78.754578754578759</v>
      </c>
      <c r="P147" s="592">
        <f t="shared" si="74"/>
        <v>11.721611721611721</v>
      </c>
      <c r="Q147" s="592">
        <f t="shared" si="75"/>
        <v>9.5238095238095237</v>
      </c>
      <c r="R147" s="577">
        <f t="shared" si="70"/>
        <v>100</v>
      </c>
      <c r="S147" s="577">
        <f t="shared" si="71"/>
        <v>100</v>
      </c>
    </row>
    <row r="148" spans="1:24">
      <c r="A148" s="504" t="s">
        <v>1114</v>
      </c>
      <c r="B148" s="587">
        <f>+'Distribution Pivot Table'!W$140*100</f>
        <v>20.189701897018971</v>
      </c>
      <c r="C148" s="587">
        <f>+'Distribution Pivot Table'!W$142*100</f>
        <v>0.33875338753387535</v>
      </c>
      <c r="D148" s="587">
        <f>+'Distribution Pivot Table'!W$144*100</f>
        <v>0</v>
      </c>
      <c r="E148" s="588">
        <f t="shared" si="65"/>
        <v>20.528455284552845</v>
      </c>
      <c r="F148" s="589">
        <f>+'Distribution Pivot Table'!W$146*100</f>
        <v>36.483739837398375</v>
      </c>
      <c r="G148" s="587">
        <f>+'Distribution Pivot Table'!W$148*100</f>
        <v>2.3712737127371275</v>
      </c>
      <c r="H148" s="587">
        <f>+'Distribution Pivot Table'!W$150*100</f>
        <v>0</v>
      </c>
      <c r="I148" s="588">
        <f t="shared" si="72"/>
        <v>38.855013550135503</v>
      </c>
      <c r="J148" s="589">
        <f>+'Distribution Pivot Table'!W$152*100</f>
        <v>30.589430894308943</v>
      </c>
      <c r="K148" s="587">
        <f>+'Distribution Pivot Table'!W$154*100</f>
        <v>10.060975609756099</v>
      </c>
      <c r="L148" s="587">
        <f>+'Distribution Pivot Table'!W$156*100</f>
        <v>0</v>
      </c>
      <c r="M148" s="590">
        <f t="shared" si="73"/>
        <v>40.650406504065046</v>
      </c>
      <c r="N148" s="589">
        <f>+'Distribution Pivot Table'!W$158*100</f>
        <v>0</v>
      </c>
      <c r="O148" s="591">
        <f t="shared" si="74"/>
        <v>87.262872628726285</v>
      </c>
      <c r="P148" s="592">
        <f t="shared" si="74"/>
        <v>12.771002710027101</v>
      </c>
      <c r="Q148" s="592">
        <f t="shared" si="75"/>
        <v>0</v>
      </c>
      <c r="R148" s="577">
        <f t="shared" si="70"/>
        <v>100.03387533875339</v>
      </c>
      <c r="S148" s="577">
        <f t="shared" si="71"/>
        <v>100.03387533875339</v>
      </c>
    </row>
    <row r="149" spans="1:24">
      <c r="A149" s="504" t="s">
        <v>1115</v>
      </c>
      <c r="B149" s="587">
        <f>+'Distribution Pivot Table'!W$162*100</f>
        <v>0</v>
      </c>
      <c r="C149" s="587">
        <f>+'Distribution Pivot Table'!W$164*100</f>
        <v>0</v>
      </c>
      <c r="D149" s="587">
        <f>+'Distribution Pivot Table'!W$166*100</f>
        <v>0</v>
      </c>
      <c r="E149" s="588">
        <f t="shared" si="65"/>
        <v>0</v>
      </c>
      <c r="F149" s="589">
        <f>+'Distribution Pivot Table'!W$168*100</f>
        <v>0</v>
      </c>
      <c r="G149" s="587">
        <f>+'Distribution Pivot Table'!W$170*100</f>
        <v>0</v>
      </c>
      <c r="H149" s="587">
        <f>+'Distribution Pivot Table'!W$172*100</f>
        <v>0</v>
      </c>
      <c r="I149" s="588">
        <f t="shared" si="72"/>
        <v>0</v>
      </c>
      <c r="J149" s="589">
        <f>+'Distribution Pivot Table'!W$174*100</f>
        <v>0</v>
      </c>
      <c r="K149" s="587">
        <f>+'Distribution Pivot Table'!W$176*100</f>
        <v>0</v>
      </c>
      <c r="L149" s="587">
        <f>+'Distribution Pivot Table'!W$178*100</f>
        <v>0</v>
      </c>
      <c r="M149" s="590">
        <f t="shared" si="73"/>
        <v>0</v>
      </c>
      <c r="N149" s="589">
        <f>+'Distribution Pivot Table'!W$180*100</f>
        <v>0</v>
      </c>
      <c r="O149" s="591">
        <f t="shared" si="74"/>
        <v>0</v>
      </c>
      <c r="P149" s="592">
        <f t="shared" si="74"/>
        <v>0</v>
      </c>
      <c r="Q149" s="592">
        <f t="shared" si="75"/>
        <v>0</v>
      </c>
      <c r="R149" s="577">
        <f t="shared" si="70"/>
        <v>0</v>
      </c>
      <c r="S149" s="577">
        <f t="shared" si="71"/>
        <v>0</v>
      </c>
    </row>
    <row r="150" spans="1:24">
      <c r="A150" s="504"/>
      <c r="B150" s="587"/>
      <c r="C150" s="587"/>
      <c r="D150" s="587"/>
      <c r="E150" s="588"/>
      <c r="F150" s="589"/>
      <c r="G150" s="587"/>
      <c r="H150" s="587"/>
      <c r="I150" s="588"/>
      <c r="J150" s="589"/>
      <c r="K150" s="587"/>
      <c r="L150" s="587"/>
      <c r="M150" s="590"/>
      <c r="N150" s="589"/>
      <c r="O150" s="591"/>
      <c r="P150" s="592"/>
      <c r="Q150" s="592"/>
      <c r="R150" s="577"/>
      <c r="S150" s="577"/>
    </row>
    <row r="151" spans="1:24">
      <c r="A151" s="504" t="s">
        <v>1116</v>
      </c>
      <c r="B151" s="587">
        <f>+'Distribution Pivot Table'!W$184*100</f>
        <v>10.620220900594731</v>
      </c>
      <c r="C151" s="587">
        <f>+'Distribution Pivot Table'!W$186*100</f>
        <v>0.50977060322854717</v>
      </c>
      <c r="D151" s="587">
        <f>+'Distribution Pivot Table'!W$188*100</f>
        <v>0</v>
      </c>
      <c r="E151" s="588">
        <f t="shared" si="65"/>
        <v>11.129991503823279</v>
      </c>
      <c r="F151" s="589">
        <f>+'Distribution Pivot Table'!W$190*100</f>
        <v>32.710280373831772</v>
      </c>
      <c r="G151" s="587">
        <f>+'Distribution Pivot Table'!W$192*100</f>
        <v>0.16992353440951571</v>
      </c>
      <c r="H151" s="587">
        <f>+'Distribution Pivot Table'!W$194*100</f>
        <v>0</v>
      </c>
      <c r="I151" s="588">
        <f t="shared" ref="I151:I154" si="76">SUM(F151:H151)</f>
        <v>32.880203908241285</v>
      </c>
      <c r="J151" s="589">
        <f>+'Distribution Pivot Table'!W$196*100</f>
        <v>42.905692438402724</v>
      </c>
      <c r="K151" s="587">
        <f>+'Distribution Pivot Table'!W$198*100</f>
        <v>3.228547153780799</v>
      </c>
      <c r="L151" s="587">
        <f>+'Distribution Pivot Table'!W$200*100</f>
        <v>0</v>
      </c>
      <c r="M151" s="590">
        <f t="shared" ref="M151:M154" si="77">SUM(J151:L151)</f>
        <v>46.134239592183526</v>
      </c>
      <c r="N151" s="589">
        <f>+'Distribution Pivot Table'!W$202*100</f>
        <v>9.8555649957519122</v>
      </c>
      <c r="O151" s="591">
        <f t="shared" ref="O151:P154" si="78">+B151+F151+J151</f>
        <v>86.23619371282922</v>
      </c>
      <c r="P151" s="592">
        <f t="shared" si="78"/>
        <v>3.9082412914188618</v>
      </c>
      <c r="Q151" s="592">
        <f t="shared" ref="Q151:Q154" si="79">+D151+H151+L151+N151</f>
        <v>9.8555649957519122</v>
      </c>
      <c r="R151" s="577">
        <f t="shared" si="70"/>
        <v>100</v>
      </c>
      <c r="S151" s="577">
        <f t="shared" si="71"/>
        <v>100</v>
      </c>
    </row>
    <row r="152" spans="1:24">
      <c r="A152" s="504" t="s">
        <v>1117</v>
      </c>
      <c r="B152" s="587">
        <f>+'Distribution Pivot Table'!W$206*100</f>
        <v>0.84033613445378152</v>
      </c>
      <c r="C152" s="587">
        <f>+'Distribution Pivot Table'!W$208*100</f>
        <v>0</v>
      </c>
      <c r="D152" s="587">
        <f>+'Distribution Pivot Table'!W$210*108</f>
        <v>0</v>
      </c>
      <c r="E152" s="588">
        <f t="shared" si="65"/>
        <v>0.84033613445378152</v>
      </c>
      <c r="F152" s="589">
        <f>+'Distribution Pivot Table'!W$212*100</f>
        <v>27.100840336134453</v>
      </c>
      <c r="G152" s="587">
        <f>+'Distribution Pivot Table'!W$214*100</f>
        <v>0.52521008403361347</v>
      </c>
      <c r="H152" s="587">
        <f>+'Distribution Pivot Table'!W$216*100</f>
        <v>0</v>
      </c>
      <c r="I152" s="588">
        <f t="shared" si="76"/>
        <v>27.626050420168067</v>
      </c>
      <c r="J152" s="589">
        <f>+'Distribution Pivot Table'!W$218*100</f>
        <v>45.483193277310924</v>
      </c>
      <c r="K152" s="587">
        <f>+'Distribution Pivot Table'!W$220*100</f>
        <v>22.689075630252102</v>
      </c>
      <c r="L152" s="587">
        <f>+'Distribution Pivot Table'!W$222*100</f>
        <v>2.8361344537815127</v>
      </c>
      <c r="M152" s="590">
        <f t="shared" si="77"/>
        <v>71.008403361344534</v>
      </c>
      <c r="N152" s="589">
        <f>+'Distribution Pivot Table'!W$224*100</f>
        <v>0.52521008403361347</v>
      </c>
      <c r="O152" s="591">
        <f t="shared" si="78"/>
        <v>73.424369747899163</v>
      </c>
      <c r="P152" s="592">
        <f t="shared" si="78"/>
        <v>23.214285714285715</v>
      </c>
      <c r="Q152" s="592">
        <f t="shared" si="79"/>
        <v>3.3613445378151261</v>
      </c>
      <c r="R152" s="577">
        <f t="shared" si="70"/>
        <v>100</v>
      </c>
      <c r="S152" s="577">
        <f t="shared" si="71"/>
        <v>100</v>
      </c>
    </row>
    <row r="153" spans="1:24">
      <c r="A153" s="504" t="s">
        <v>1118</v>
      </c>
      <c r="B153" s="587">
        <f>+'Distribution Pivot Table'!W$228*100</f>
        <v>22.874341610233259</v>
      </c>
      <c r="C153" s="587">
        <f>+'Distribution Pivot Table'!W$230*100</f>
        <v>3.8374717832957108</v>
      </c>
      <c r="D153" s="587">
        <f>+'Distribution Pivot Table'!W$232*100</f>
        <v>0</v>
      </c>
      <c r="E153" s="588">
        <f t="shared" si="65"/>
        <v>26.711813393528971</v>
      </c>
      <c r="F153" s="589">
        <f>+'Distribution Pivot Table'!W$234*100</f>
        <v>27.389014296463504</v>
      </c>
      <c r="G153" s="587">
        <f>+'Distribution Pivot Table'!W$236*100</f>
        <v>1.2791572610985704</v>
      </c>
      <c r="H153" s="587">
        <f>+'Distribution Pivot Table'!W$238*100</f>
        <v>0</v>
      </c>
      <c r="I153" s="588">
        <f t="shared" si="76"/>
        <v>28.668171557562076</v>
      </c>
      <c r="J153" s="589">
        <f>+'Distribution Pivot Table'!W$240*100</f>
        <v>26.335590669676449</v>
      </c>
      <c r="K153" s="587">
        <f>+'Distribution Pivot Table'!W$242*100</f>
        <v>17.832957110609481</v>
      </c>
      <c r="L153" s="587">
        <f>+'Distribution Pivot Table'!W$244*100</f>
        <v>0</v>
      </c>
      <c r="M153" s="590">
        <f t="shared" si="77"/>
        <v>44.168547780285934</v>
      </c>
      <c r="N153" s="589">
        <f>+'Distribution Pivot Table'!W$246*100</f>
        <v>0.45146726862302478</v>
      </c>
      <c r="O153" s="591">
        <f t="shared" si="78"/>
        <v>76.598946576373208</v>
      </c>
      <c r="P153" s="592">
        <f t="shared" si="78"/>
        <v>22.949586155003765</v>
      </c>
      <c r="Q153" s="592">
        <f t="shared" si="79"/>
        <v>0.45146726862302478</v>
      </c>
      <c r="R153" s="577">
        <f t="shared" si="70"/>
        <v>99.999999999999986</v>
      </c>
      <c r="S153" s="577">
        <f t="shared" si="71"/>
        <v>100</v>
      </c>
      <c r="X153" s="526"/>
    </row>
    <row r="154" spans="1:24">
      <c r="A154" s="504" t="s">
        <v>1119</v>
      </c>
      <c r="B154" s="587">
        <f>+'Distribution Pivot Table'!W$250*100</f>
        <v>0</v>
      </c>
      <c r="C154" s="587">
        <f>+'Distribution Pivot Table'!W$252*100</f>
        <v>0</v>
      </c>
      <c r="D154" s="587">
        <f>+'Distribution Pivot Table'!W$254*100</f>
        <v>0</v>
      </c>
      <c r="E154" s="588">
        <f t="shared" si="65"/>
        <v>0</v>
      </c>
      <c r="F154" s="589">
        <f>+'Distribution Pivot Table'!W$256*100</f>
        <v>0</v>
      </c>
      <c r="G154" s="587">
        <f>+'Distribution Pivot Table'!W$258*100</f>
        <v>0</v>
      </c>
      <c r="H154" s="587">
        <f>+'Distribution Pivot Table'!W$260*100</f>
        <v>0</v>
      </c>
      <c r="I154" s="588">
        <f t="shared" si="76"/>
        <v>0</v>
      </c>
      <c r="J154" s="589">
        <f>+'Distribution Pivot Table'!W$262*100</f>
        <v>0</v>
      </c>
      <c r="K154" s="587">
        <f>+'Distribution Pivot Table'!W$264*100</f>
        <v>0</v>
      </c>
      <c r="L154" s="587">
        <f>+'Distribution Pivot Table'!W$266*100</f>
        <v>0</v>
      </c>
      <c r="M154" s="590">
        <f t="shared" si="77"/>
        <v>0</v>
      </c>
      <c r="N154" s="589">
        <f>+'Distribution Pivot Table'!W$268*100</f>
        <v>0</v>
      </c>
      <c r="O154" s="591">
        <f t="shared" si="78"/>
        <v>0</v>
      </c>
      <c r="P154" s="592">
        <f t="shared" si="78"/>
        <v>0</v>
      </c>
      <c r="Q154" s="592">
        <f t="shared" si="79"/>
        <v>0</v>
      </c>
      <c r="R154" s="577">
        <f t="shared" si="70"/>
        <v>0</v>
      </c>
      <c r="S154" s="577">
        <f t="shared" si="71"/>
        <v>0</v>
      </c>
    </row>
    <row r="155" spans="1:24">
      <c r="A155" s="504"/>
      <c r="B155" s="587"/>
      <c r="C155" s="587"/>
      <c r="D155" s="587"/>
      <c r="E155" s="588"/>
      <c r="F155" s="589"/>
      <c r="G155" s="587"/>
      <c r="H155" s="587"/>
      <c r="I155" s="588"/>
      <c r="J155" s="589"/>
      <c r="K155" s="587"/>
      <c r="L155" s="587"/>
      <c r="M155" s="590"/>
      <c r="N155" s="589"/>
      <c r="O155" s="591"/>
      <c r="P155" s="592"/>
      <c r="Q155" s="592"/>
      <c r="R155" s="577"/>
      <c r="S155" s="577"/>
    </row>
    <row r="156" spans="1:24">
      <c r="A156" s="504" t="s">
        <v>1120</v>
      </c>
      <c r="B156" s="587">
        <f>+'Distribution Pivot Table'!W$272*100</f>
        <v>0</v>
      </c>
      <c r="C156" s="587">
        <f>+'Distribution Pivot Table'!W$274*100</f>
        <v>0</v>
      </c>
      <c r="D156" s="587">
        <f>+'Distribution Pivot Table'!W$276*100</f>
        <v>0</v>
      </c>
      <c r="E156" s="588">
        <f t="shared" si="65"/>
        <v>0</v>
      </c>
      <c r="F156" s="589">
        <f>+'Distribution Pivot Table'!W$278*100</f>
        <v>0</v>
      </c>
      <c r="G156" s="587">
        <f>+'Distribution Pivot Table'!W$280*100</f>
        <v>0</v>
      </c>
      <c r="H156" s="587">
        <f>+'Distribution Pivot Table'!W$282*100</f>
        <v>0</v>
      </c>
      <c r="I156" s="588">
        <f t="shared" ref="I156:I159" si="80">SUM(F156:H156)</f>
        <v>0</v>
      </c>
      <c r="J156" s="589">
        <f>+'Distribution Pivot Table'!W$284*100</f>
        <v>0</v>
      </c>
      <c r="K156" s="587">
        <f>+'Distribution Pivot Table'!W$286*100</f>
        <v>0</v>
      </c>
      <c r="L156" s="587">
        <f>+'Distribution Pivot Table'!W$288*100</f>
        <v>0</v>
      </c>
      <c r="M156" s="590">
        <f t="shared" ref="M156:M159" si="81">SUM(J156:L156)</f>
        <v>0</v>
      </c>
      <c r="N156" s="589">
        <f>+'Distribution Pivot Table'!W$290*100</f>
        <v>0</v>
      </c>
      <c r="O156" s="591">
        <f t="shared" ref="O156:P159" si="82">+B156+F156+J156</f>
        <v>0</v>
      </c>
      <c r="P156" s="592">
        <f t="shared" si="82"/>
        <v>0</v>
      </c>
      <c r="Q156" s="592">
        <f t="shared" ref="Q156:Q159" si="83">+D156+H156+L156+N156</f>
        <v>0</v>
      </c>
      <c r="R156" s="577">
        <f t="shared" si="70"/>
        <v>0</v>
      </c>
      <c r="S156" s="577">
        <f t="shared" si="71"/>
        <v>0</v>
      </c>
    </row>
    <row r="157" spans="1:24">
      <c r="A157" s="504" t="s">
        <v>1121</v>
      </c>
      <c r="B157" s="587">
        <f>+'Distribution Pivot Table'!W294*100</f>
        <v>2.8460543337645539</v>
      </c>
      <c r="C157" s="587">
        <f>+'Distribution Pivot Table'!W296*100</f>
        <v>0</v>
      </c>
      <c r="D157" s="587">
        <f>+'Distribution Pivot Table'!W298*100</f>
        <v>0</v>
      </c>
      <c r="E157" s="588">
        <f t="shared" si="65"/>
        <v>2.8460543337645539</v>
      </c>
      <c r="F157" s="589">
        <f>+'Distribution Pivot Table'!W300*100</f>
        <v>2.5226390685640361</v>
      </c>
      <c r="G157" s="587">
        <f>+'Distribution Pivot Table'!W302*100</f>
        <v>0</v>
      </c>
      <c r="H157" s="587">
        <f>+'Distribution Pivot Table'!W304*100</f>
        <v>0</v>
      </c>
      <c r="I157" s="588">
        <f t="shared" si="80"/>
        <v>2.5226390685640361</v>
      </c>
      <c r="J157" s="589">
        <f>+'Distribution Pivot Table'!W306*100</f>
        <v>31.759379042690817</v>
      </c>
      <c r="K157" s="587">
        <f>+'Distribution Pivot Table'!W308*100</f>
        <v>53.298835705045278</v>
      </c>
      <c r="L157" s="587">
        <f>+'Distribution Pivot Table'!W310*100</f>
        <v>0</v>
      </c>
      <c r="M157" s="590">
        <f t="shared" si="81"/>
        <v>85.058214747736088</v>
      </c>
      <c r="N157" s="589">
        <f>+'Distribution Pivot Table'!W312*100</f>
        <v>9.5730918499353166</v>
      </c>
      <c r="O157" s="591">
        <f t="shared" si="82"/>
        <v>37.128072445019406</v>
      </c>
      <c r="P157" s="592">
        <f t="shared" si="82"/>
        <v>53.298835705045278</v>
      </c>
      <c r="Q157" s="592">
        <f t="shared" si="83"/>
        <v>9.5730918499353166</v>
      </c>
      <c r="R157" s="577">
        <f t="shared" si="70"/>
        <v>100</v>
      </c>
      <c r="S157" s="577">
        <f t="shared" si="71"/>
        <v>100</v>
      </c>
    </row>
    <row r="158" spans="1:24">
      <c r="A158" s="504" t="s">
        <v>1122</v>
      </c>
      <c r="B158" s="587">
        <f>+'Distribution Pivot Table'!W316*100</f>
        <v>0</v>
      </c>
      <c r="C158" s="587">
        <f>+'Distribution Pivot Table'!W318*100</f>
        <v>0</v>
      </c>
      <c r="D158" s="587">
        <f>+'Distribution Pivot Table'!W320*100</f>
        <v>0</v>
      </c>
      <c r="E158" s="617">
        <f t="shared" si="65"/>
        <v>0</v>
      </c>
      <c r="F158" s="589">
        <f>+'Distribution Pivot Table'!W322*100</f>
        <v>0</v>
      </c>
      <c r="G158" s="587">
        <f>+'Distribution Pivot Table'!W324*100</f>
        <v>0</v>
      </c>
      <c r="H158" s="587">
        <f>+'Distribution Pivot Table'!W326*100</f>
        <v>0</v>
      </c>
      <c r="I158" s="588">
        <f t="shared" si="80"/>
        <v>0</v>
      </c>
      <c r="J158" s="589">
        <f>+'Distribution Pivot Table'!W328*100</f>
        <v>0</v>
      </c>
      <c r="K158" s="587">
        <f>+'Distribution Pivot Table'!W330*100</f>
        <v>0</v>
      </c>
      <c r="L158" s="587">
        <f>+'Distribution Pivot Table'!W332*100</f>
        <v>0</v>
      </c>
      <c r="M158" s="590">
        <f t="shared" si="81"/>
        <v>0</v>
      </c>
      <c r="N158" s="589">
        <f>+'Distribution Pivot Table'!W334*100</f>
        <v>0</v>
      </c>
      <c r="O158" s="591">
        <f t="shared" si="82"/>
        <v>0</v>
      </c>
      <c r="P158" s="592">
        <f t="shared" si="82"/>
        <v>0</v>
      </c>
      <c r="Q158" s="592">
        <f t="shared" si="83"/>
        <v>0</v>
      </c>
      <c r="R158" s="577">
        <f t="shared" si="70"/>
        <v>0</v>
      </c>
      <c r="S158" s="577">
        <f t="shared" si="71"/>
        <v>0</v>
      </c>
    </row>
    <row r="159" spans="1:24">
      <c r="A159" s="513" t="s">
        <v>1123</v>
      </c>
      <c r="B159" s="601">
        <f>+'Distribution Pivot Table'!W338*100</f>
        <v>0</v>
      </c>
      <c r="C159" s="601">
        <f>+'Distribution Pivot Table'!W340*100</f>
        <v>0</v>
      </c>
      <c r="D159" s="601">
        <f>+'Distribution Pivot Table'!W342*100</f>
        <v>0</v>
      </c>
      <c r="E159" s="603">
        <f t="shared" si="65"/>
        <v>0</v>
      </c>
      <c r="F159" s="604">
        <f>+'Distribution Pivot Table'!W344*100</f>
        <v>0</v>
      </c>
      <c r="G159" s="601">
        <f>+'Distribution Pivot Table'!W346*100</f>
        <v>0</v>
      </c>
      <c r="H159" s="601">
        <f>+'Distribution Pivot Table'!W348*100</f>
        <v>0</v>
      </c>
      <c r="I159" s="603">
        <f t="shared" si="80"/>
        <v>0</v>
      </c>
      <c r="J159" s="604">
        <f>+'Distribution Pivot Table'!W350*100</f>
        <v>0</v>
      </c>
      <c r="K159" s="601">
        <f>+'Distribution Pivot Table'!W352*100</f>
        <v>0</v>
      </c>
      <c r="L159" s="601">
        <f>+'Distribution Pivot Table'!W354*100</f>
        <v>0</v>
      </c>
      <c r="M159" s="605">
        <f t="shared" si="81"/>
        <v>0</v>
      </c>
      <c r="N159" s="604">
        <f>+'Distribution Pivot Table'!W356*100</f>
        <v>0</v>
      </c>
      <c r="O159" s="606">
        <f t="shared" si="82"/>
        <v>0</v>
      </c>
      <c r="P159" s="607">
        <f t="shared" si="82"/>
        <v>0</v>
      </c>
      <c r="Q159" s="607">
        <f t="shared" si="83"/>
        <v>0</v>
      </c>
      <c r="R159" s="577">
        <f t="shared" si="70"/>
        <v>0</v>
      </c>
      <c r="S159" s="577">
        <f t="shared" si="71"/>
        <v>0</v>
      </c>
    </row>
    <row r="160" spans="1:24">
      <c r="A160" s="517" t="s">
        <v>1124</v>
      </c>
      <c r="B160" s="504"/>
      <c r="C160" s="504"/>
      <c r="D160" s="504"/>
      <c r="E160" s="504"/>
    </row>
    <row r="161" spans="1:19">
      <c r="A161" s="517"/>
      <c r="B161" s="547"/>
      <c r="C161" s="547"/>
      <c r="D161" s="547"/>
      <c r="E161" s="608"/>
      <c r="F161" s="547"/>
      <c r="G161" s="547"/>
      <c r="H161" s="547"/>
      <c r="I161" s="608"/>
      <c r="J161" s="547"/>
      <c r="K161" s="547"/>
      <c r="L161" s="547"/>
      <c r="M161" s="608"/>
      <c r="N161" s="547"/>
      <c r="O161" s="520"/>
      <c r="P161" s="520"/>
      <c r="R161" s="290"/>
    </row>
    <row r="162" spans="1:19">
      <c r="A162" s="504"/>
      <c r="B162" s="504"/>
      <c r="C162" s="504"/>
      <c r="D162" s="504"/>
      <c r="E162" s="504"/>
    </row>
    <row r="163" spans="1:19">
      <c r="Q163" s="519" t="s">
        <v>1224</v>
      </c>
    </row>
    <row r="164" spans="1:19" ht="18">
      <c r="A164" s="480" t="s">
        <v>1204</v>
      </c>
      <c r="B164" s="482"/>
      <c r="C164" s="482"/>
      <c r="D164" s="482"/>
      <c r="E164" s="482"/>
      <c r="F164" s="481"/>
      <c r="G164" s="481"/>
      <c r="H164" s="481"/>
      <c r="I164" s="482"/>
      <c r="J164" s="481"/>
      <c r="K164" s="481"/>
      <c r="L164" s="481"/>
      <c r="M164" s="482"/>
      <c r="N164" s="481"/>
      <c r="O164" s="481"/>
      <c r="P164" s="481"/>
      <c r="Q164" s="481"/>
      <c r="R164" s="615"/>
    </row>
    <row r="165" spans="1:19" ht="18">
      <c r="A165" s="480"/>
      <c r="B165" s="482"/>
      <c r="C165" s="482"/>
      <c r="D165" s="482"/>
      <c r="E165" s="482"/>
      <c r="F165" s="481"/>
      <c r="G165" s="481"/>
      <c r="H165" s="481"/>
      <c r="I165" s="482"/>
      <c r="J165" s="481"/>
      <c r="K165" s="481"/>
      <c r="L165" s="481"/>
      <c r="M165" s="482"/>
      <c r="N165" s="481"/>
      <c r="O165" s="481"/>
      <c r="P165" s="481"/>
      <c r="Q165" s="481"/>
      <c r="R165" s="615"/>
    </row>
    <row r="166" spans="1:19" ht="15.75">
      <c r="A166" s="483" t="s">
        <v>1200</v>
      </c>
      <c r="B166" s="482"/>
      <c r="C166" s="482"/>
      <c r="D166" s="482"/>
      <c r="E166" s="482"/>
      <c r="F166" s="481"/>
      <c r="G166" s="481"/>
      <c r="H166" s="481"/>
      <c r="I166" s="482"/>
      <c r="J166" s="481"/>
      <c r="K166" s="481"/>
      <c r="L166" s="481"/>
      <c r="M166" s="482"/>
      <c r="N166" s="481"/>
      <c r="O166" s="481"/>
      <c r="P166" s="481"/>
      <c r="Q166" s="481"/>
      <c r="R166" s="615"/>
    </row>
    <row r="167" spans="1:19" ht="15.75">
      <c r="A167" s="483" t="s">
        <v>1142</v>
      </c>
      <c r="B167" s="482"/>
      <c r="C167" s="482"/>
      <c r="D167" s="482"/>
      <c r="E167" s="482"/>
      <c r="F167" s="481"/>
      <c r="G167" s="481"/>
      <c r="H167" s="481"/>
      <c r="I167" s="482"/>
      <c r="J167" s="481"/>
      <c r="K167" s="481"/>
      <c r="L167" s="481"/>
      <c r="M167" s="482"/>
      <c r="N167" s="481"/>
      <c r="O167" s="481"/>
      <c r="P167" s="481"/>
      <c r="Q167" s="481"/>
      <c r="R167" s="615"/>
    </row>
    <row r="168" spans="1:19" ht="19.5" customHeight="1">
      <c r="A168" s="487"/>
      <c r="B168" s="487"/>
      <c r="C168" s="487"/>
      <c r="D168" s="487"/>
      <c r="E168" s="487"/>
      <c r="F168" s="487"/>
      <c r="G168" s="487"/>
      <c r="H168" s="487"/>
      <c r="I168" s="487"/>
      <c r="R168" s="556"/>
    </row>
    <row r="169" spans="1:19" ht="19.5" customHeight="1">
      <c r="A169" s="312"/>
      <c r="B169" s="489" t="s">
        <v>1098</v>
      </c>
      <c r="C169" s="490"/>
      <c r="D169" s="490"/>
      <c r="E169" s="490"/>
      <c r="F169" s="490"/>
      <c r="G169" s="490"/>
      <c r="H169" s="490"/>
      <c r="I169" s="491"/>
      <c r="J169" s="557" t="s">
        <v>11</v>
      </c>
      <c r="K169" s="558"/>
      <c r="L169" s="558"/>
      <c r="M169" s="559"/>
      <c r="N169" s="649" t="s">
        <v>1099</v>
      </c>
      <c r="O169" s="652" t="s">
        <v>1190</v>
      </c>
      <c r="P169" s="652" t="s">
        <v>1191</v>
      </c>
      <c r="Q169" s="652" t="s">
        <v>1192</v>
      </c>
      <c r="R169" s="560"/>
      <c r="S169" s="561"/>
    </row>
    <row r="170" spans="1:19" ht="36.75" customHeight="1">
      <c r="A170" s="481"/>
      <c r="B170" s="490" t="s">
        <v>1100</v>
      </c>
      <c r="C170" s="490"/>
      <c r="D170" s="490"/>
      <c r="E170" s="496"/>
      <c r="F170" s="497" t="s">
        <v>1101</v>
      </c>
      <c r="G170" s="490"/>
      <c r="H170" s="490"/>
      <c r="I170" s="491"/>
      <c r="J170" s="498" t="s">
        <v>1102</v>
      </c>
      <c r="K170" s="490"/>
      <c r="L170" s="490"/>
      <c r="M170" s="491"/>
      <c r="N170" s="650"/>
      <c r="O170" s="653"/>
      <c r="P170" s="653"/>
      <c r="Q170" s="653"/>
      <c r="R170" s="560" t="s">
        <v>1193</v>
      </c>
      <c r="S170" s="561" t="s">
        <v>1193</v>
      </c>
    </row>
    <row r="171" spans="1:19" ht="26.25" customHeight="1">
      <c r="A171" s="565"/>
      <c r="B171" s="499" t="s">
        <v>1103</v>
      </c>
      <c r="C171" s="499" t="s">
        <v>1104</v>
      </c>
      <c r="D171" s="499" t="s">
        <v>1195</v>
      </c>
      <c r="E171" s="566" t="s">
        <v>1106</v>
      </c>
      <c r="F171" s="500" t="s">
        <v>1103</v>
      </c>
      <c r="G171" s="499" t="s">
        <v>1104</v>
      </c>
      <c r="H171" s="499" t="s">
        <v>1195</v>
      </c>
      <c r="I171" s="566" t="s">
        <v>1106</v>
      </c>
      <c r="J171" s="501" t="s">
        <v>1103</v>
      </c>
      <c r="K171" s="502" t="s">
        <v>1104</v>
      </c>
      <c r="L171" s="499" t="s">
        <v>1195</v>
      </c>
      <c r="M171" s="501" t="s">
        <v>1106</v>
      </c>
      <c r="N171" s="651"/>
      <c r="O171" s="654"/>
      <c r="P171" s="654"/>
      <c r="Q171" s="654"/>
      <c r="R171" s="567"/>
      <c r="S171" s="609"/>
    </row>
    <row r="172" spans="1:19" hidden="1">
      <c r="A172" s="504" t="s">
        <v>1107</v>
      </c>
      <c r="B172" s="504"/>
      <c r="C172" s="504"/>
      <c r="D172" s="504"/>
      <c r="E172" s="580"/>
      <c r="F172" s="573"/>
      <c r="G172" s="547"/>
      <c r="H172" s="547"/>
      <c r="I172" s="572"/>
      <c r="J172" s="573"/>
      <c r="K172" s="547"/>
      <c r="L172" s="547"/>
      <c r="M172" s="574"/>
      <c r="N172" s="573"/>
      <c r="O172" s="616"/>
      <c r="P172" s="576"/>
      <c r="Q172" s="576"/>
      <c r="R172" s="577">
        <f>SUM(F172:H172,J172:L172)+N172</f>
        <v>0</v>
      </c>
      <c r="S172" s="610">
        <f>+Q172+P172+O172</f>
        <v>0</v>
      </c>
    </row>
    <row r="173" spans="1:19" hidden="1">
      <c r="A173" s="504"/>
      <c r="B173" s="504"/>
      <c r="C173" s="504"/>
      <c r="D173" s="504"/>
      <c r="E173" s="580"/>
      <c r="F173" s="573"/>
      <c r="G173" s="547"/>
      <c r="H173" s="547"/>
      <c r="I173" s="581"/>
      <c r="J173" s="573"/>
      <c r="K173" s="547"/>
      <c r="L173" s="547"/>
      <c r="M173" s="573"/>
      <c r="N173" s="573"/>
      <c r="O173" s="582"/>
      <c r="P173" s="583"/>
      <c r="Q173" s="583"/>
      <c r="R173" s="560"/>
      <c r="S173" s="561"/>
    </row>
    <row r="174" spans="1:19">
      <c r="A174" s="504" t="s">
        <v>1108</v>
      </c>
      <c r="B174" s="587">
        <f>+'Distribution Pivot Table'!X$8*100</f>
        <v>0</v>
      </c>
      <c r="C174" s="587">
        <f>+'Distribution Pivot Table'!X$10*100</f>
        <v>0</v>
      </c>
      <c r="D174" s="587">
        <f>+'Distribution Pivot Table'!X$12*100</f>
        <v>0</v>
      </c>
      <c r="E174" s="588">
        <f t="shared" ref="E174:E192" si="84">SUM(B174:D174)</f>
        <v>0</v>
      </c>
      <c r="F174" s="589">
        <f>+'Distribution Pivot Table'!X$14*100</f>
        <v>0</v>
      </c>
      <c r="G174" s="587">
        <f>+'Distribution Pivot Table'!X$16*100</f>
        <v>0</v>
      </c>
      <c r="H174" s="587">
        <f>+'Distribution Pivot Table'!X$18*100</f>
        <v>0</v>
      </c>
      <c r="I174" s="588">
        <f t="shared" ref="I174:I177" si="85">SUM(F174:H174)</f>
        <v>0</v>
      </c>
      <c r="J174" s="589">
        <f>+'Distribution Pivot Table'!X$20*100</f>
        <v>0</v>
      </c>
      <c r="K174" s="587">
        <f>+'Distribution Pivot Table'!X$22*100</f>
        <v>0</v>
      </c>
      <c r="L174" s="587">
        <f>+'Distribution Pivot Table'!X$24*100</f>
        <v>0</v>
      </c>
      <c r="M174" s="590">
        <f t="shared" ref="M174:M177" si="86">SUM(J174:L174)</f>
        <v>0</v>
      </c>
      <c r="N174" s="589">
        <f>+'Distribution Pivot Table'!X$26*100</f>
        <v>0</v>
      </c>
      <c r="O174" s="591">
        <f t="shared" ref="O174:P177" si="87">+B174+F174+J174</f>
        <v>0</v>
      </c>
      <c r="P174" s="592">
        <f t="shared" si="87"/>
        <v>0</v>
      </c>
      <c r="Q174" s="592">
        <f t="shared" ref="Q174:Q177" si="88">+D174+H174+L174+N174</f>
        <v>0</v>
      </c>
      <c r="R174" s="577">
        <f t="shared" ref="R174:R192" si="89">SUM(B174:D174,F174:H174,J174:L174)+N174</f>
        <v>0</v>
      </c>
      <c r="S174" s="610">
        <f t="shared" ref="S174:S192" si="90">+Q174+P174+O174</f>
        <v>0</v>
      </c>
    </row>
    <row r="175" spans="1:19">
      <c r="A175" s="504" t="s">
        <v>1109</v>
      </c>
      <c r="B175" s="587">
        <f>+'Distribution Pivot Table'!X$30*100</f>
        <v>3.2894736842105261</v>
      </c>
      <c r="C175" s="587">
        <f>+'Distribution Pivot Table'!X$32*100</f>
        <v>29.934210526315791</v>
      </c>
      <c r="D175" s="587">
        <f>+'Distribution Pivot Table'!X$34*100</f>
        <v>0</v>
      </c>
      <c r="E175" s="588">
        <f t="shared" si="84"/>
        <v>33.223684210526315</v>
      </c>
      <c r="F175" s="589">
        <f>+'Distribution Pivot Table'!X$36*100</f>
        <v>20.394736842105264</v>
      </c>
      <c r="G175" s="587">
        <f>+'Distribution Pivot Table'!X$38*100</f>
        <v>18.75</v>
      </c>
      <c r="H175" s="587">
        <f>+'Distribution Pivot Table'!X$40*100</f>
        <v>0</v>
      </c>
      <c r="I175" s="588">
        <f t="shared" si="85"/>
        <v>39.14473684210526</v>
      </c>
      <c r="J175" s="589">
        <f>+'Distribution Pivot Table'!X$42*100</f>
        <v>20.394736842105264</v>
      </c>
      <c r="K175" s="587">
        <f>+'Distribution Pivot Table'!X$44*100</f>
        <v>7.2368421052631584</v>
      </c>
      <c r="L175" s="587">
        <f>+'Distribution Pivot Table'!X$46*100</f>
        <v>0</v>
      </c>
      <c r="M175" s="590">
        <f t="shared" si="86"/>
        <v>27.631578947368421</v>
      </c>
      <c r="N175" s="589">
        <f>+'Distribution Pivot Table'!X$48*100</f>
        <v>0</v>
      </c>
      <c r="O175" s="591">
        <f t="shared" si="87"/>
        <v>44.078947368421055</v>
      </c>
      <c r="P175" s="592">
        <f t="shared" si="87"/>
        <v>55.921052631578952</v>
      </c>
      <c r="Q175" s="592">
        <f t="shared" si="88"/>
        <v>0</v>
      </c>
      <c r="R175" s="577">
        <f t="shared" si="89"/>
        <v>100</v>
      </c>
      <c r="S175" s="577">
        <f t="shared" si="90"/>
        <v>100</v>
      </c>
    </row>
    <row r="176" spans="1:19">
      <c r="A176" s="504" t="s">
        <v>1110</v>
      </c>
      <c r="B176" s="587">
        <f>+'Distribution Pivot Table'!X$52*100</f>
        <v>0</v>
      </c>
      <c r="C176" s="587">
        <f>+'Distribution Pivot Table'!X$54*100</f>
        <v>0</v>
      </c>
      <c r="D176" s="587">
        <f>+'Distribution Pivot Table'!X$56*100</f>
        <v>0</v>
      </c>
      <c r="E176" s="588">
        <f t="shared" si="84"/>
        <v>0</v>
      </c>
      <c r="F176" s="589">
        <f>+'Distribution Pivot Table'!X$58*100</f>
        <v>0</v>
      </c>
      <c r="G176" s="587">
        <f>+'Distribution Pivot Table'!X$60*100</f>
        <v>0</v>
      </c>
      <c r="H176" s="587">
        <f>+'Distribution Pivot Table'!X$62*100</f>
        <v>0</v>
      </c>
      <c r="I176" s="588">
        <f t="shared" si="85"/>
        <v>0</v>
      </c>
      <c r="J176" s="589">
        <f>+'Distribution Pivot Table'!X$64*100</f>
        <v>0</v>
      </c>
      <c r="K176" s="587">
        <f>+'Distribution Pivot Table'!X$66*100</f>
        <v>0</v>
      </c>
      <c r="L176" s="587">
        <f>+'Distribution Pivot Table'!X$68*100</f>
        <v>0</v>
      </c>
      <c r="M176" s="590">
        <f t="shared" si="86"/>
        <v>0</v>
      </c>
      <c r="N176" s="589">
        <f>+'Distribution Pivot Table'!X$70*100</f>
        <v>0</v>
      </c>
      <c r="O176" s="591">
        <f t="shared" si="87"/>
        <v>0</v>
      </c>
      <c r="P176" s="592">
        <f t="shared" si="87"/>
        <v>0</v>
      </c>
      <c r="Q176" s="592">
        <f t="shared" si="88"/>
        <v>0</v>
      </c>
      <c r="R176" s="577">
        <f t="shared" si="89"/>
        <v>0</v>
      </c>
      <c r="S176" s="577">
        <f t="shared" si="90"/>
        <v>0</v>
      </c>
    </row>
    <row r="177" spans="1:24">
      <c r="A177" s="504" t="s">
        <v>1111</v>
      </c>
      <c r="B177" s="587">
        <f>+'Distribution Pivot Table'!X$74*100</f>
        <v>0</v>
      </c>
      <c r="C177" s="587">
        <f>+'Distribution Pivot Table'!X$76*100</f>
        <v>0</v>
      </c>
      <c r="D177" s="587">
        <f>+'Distribution Pivot Table'!X$78*100</f>
        <v>0</v>
      </c>
      <c r="E177" s="588">
        <f t="shared" si="84"/>
        <v>0</v>
      </c>
      <c r="F177" s="589">
        <f>+'Distribution Pivot Table'!X$80*100</f>
        <v>0</v>
      </c>
      <c r="G177" s="587">
        <f>+'Distribution Pivot Table'!X$82*100</f>
        <v>0</v>
      </c>
      <c r="H177" s="587">
        <f>+'Distribution Pivot Table'!X$84*100</f>
        <v>0</v>
      </c>
      <c r="I177" s="588">
        <f t="shared" si="85"/>
        <v>0</v>
      </c>
      <c r="J177" s="589">
        <f>+'Distribution Pivot Table'!X$86*100</f>
        <v>0</v>
      </c>
      <c r="K177" s="587">
        <f>+'Distribution Pivot Table'!X$88*100</f>
        <v>0</v>
      </c>
      <c r="L177" s="587">
        <f>+'Distribution Pivot Table'!X$90*100</f>
        <v>0</v>
      </c>
      <c r="M177" s="590">
        <f t="shared" si="86"/>
        <v>0</v>
      </c>
      <c r="N177" s="589">
        <f>+'Distribution Pivot Table'!X$92*100</f>
        <v>0</v>
      </c>
      <c r="O177" s="591">
        <f t="shared" si="87"/>
        <v>0</v>
      </c>
      <c r="P177" s="592">
        <f t="shared" si="87"/>
        <v>0</v>
      </c>
      <c r="Q177" s="592">
        <f t="shared" si="88"/>
        <v>0</v>
      </c>
      <c r="R177" s="577">
        <f t="shared" si="89"/>
        <v>0</v>
      </c>
      <c r="S177" s="577">
        <f t="shared" si="90"/>
        <v>0</v>
      </c>
    </row>
    <row r="178" spans="1:24">
      <c r="A178" s="504"/>
      <c r="B178" s="587"/>
      <c r="C178" s="587"/>
      <c r="D178" s="587"/>
      <c r="E178" s="588"/>
      <c r="F178" s="589"/>
      <c r="G178" s="587"/>
      <c r="H178" s="587"/>
      <c r="I178" s="588"/>
      <c r="J178" s="589"/>
      <c r="K178" s="587"/>
      <c r="L178" s="587"/>
      <c r="M178" s="590"/>
      <c r="N178" s="589"/>
      <c r="O178" s="591"/>
      <c r="P178" s="592"/>
      <c r="Q178" s="592"/>
      <c r="R178" s="577"/>
      <c r="S178" s="577"/>
    </row>
    <row r="179" spans="1:24">
      <c r="A179" s="504" t="s">
        <v>1112</v>
      </c>
      <c r="B179" s="587">
        <f>+'Distribution Pivot Table'!X$96*100</f>
        <v>0</v>
      </c>
      <c r="C179" s="587">
        <f>+'Distribution Pivot Table'!X$98*100</f>
        <v>0</v>
      </c>
      <c r="D179" s="587">
        <f>+'Distribution Pivot Table'!X$100*100</f>
        <v>0</v>
      </c>
      <c r="E179" s="588">
        <f t="shared" si="84"/>
        <v>0</v>
      </c>
      <c r="F179" s="589">
        <f>+'Distribution Pivot Table'!X$102*100</f>
        <v>71.709233791748531</v>
      </c>
      <c r="G179" s="587">
        <f>+'Distribution Pivot Table'!X$104*100</f>
        <v>3.7328094302554029</v>
      </c>
      <c r="H179" s="587">
        <f>+'Distribution Pivot Table'!X$106*100</f>
        <v>0</v>
      </c>
      <c r="I179" s="588">
        <f t="shared" ref="I179:I182" si="91">SUM(F179:H179)</f>
        <v>75.442043222003932</v>
      </c>
      <c r="J179" s="589">
        <f>+'Distribution Pivot Table'!X$108*100</f>
        <v>20.235756385068761</v>
      </c>
      <c r="K179" s="587">
        <f>+'Distribution Pivot Table'!X$110*100</f>
        <v>4.3222003929273081</v>
      </c>
      <c r="L179" s="587">
        <f>+'Distribution Pivot Table'!X$112*100</f>
        <v>0</v>
      </c>
      <c r="M179" s="590">
        <f t="shared" ref="M179:M182" si="92">SUM(J179:L179)</f>
        <v>24.557956777996068</v>
      </c>
      <c r="N179" s="589">
        <f>+'Distribution Pivot Table'!X$114*100</f>
        <v>0</v>
      </c>
      <c r="O179" s="591">
        <f t="shared" ref="O179:P182" si="93">+B179+F179+J179</f>
        <v>91.944990176817299</v>
      </c>
      <c r="P179" s="592">
        <f t="shared" si="93"/>
        <v>8.0550098231827114</v>
      </c>
      <c r="Q179" s="611">
        <f t="shared" ref="Q179:Q182" si="94">+D179+H179+L179+N179</f>
        <v>0</v>
      </c>
      <c r="R179" s="577">
        <f t="shared" si="89"/>
        <v>100.00000000000001</v>
      </c>
      <c r="S179" s="577">
        <f t="shared" si="90"/>
        <v>100.00000000000001</v>
      </c>
    </row>
    <row r="180" spans="1:24">
      <c r="A180" s="504" t="s">
        <v>1113</v>
      </c>
      <c r="B180" s="587">
        <f>+'Distribution Pivot Table'!X$118*100</f>
        <v>0</v>
      </c>
      <c r="C180" s="587">
        <f>+'Distribution Pivot Table'!X$120*100</f>
        <v>0</v>
      </c>
      <c r="D180" s="587">
        <f>+'Distribution Pivot Table'!X$122*100</f>
        <v>0</v>
      </c>
      <c r="E180" s="588">
        <f t="shared" si="84"/>
        <v>0</v>
      </c>
      <c r="F180" s="589">
        <f>+'Distribution Pivot Table'!X$124*100</f>
        <v>0</v>
      </c>
      <c r="G180" s="587">
        <f>+'Distribution Pivot Table'!X$126*100</f>
        <v>0</v>
      </c>
      <c r="H180" s="587">
        <f>+'Distribution Pivot Table'!X$128*100</f>
        <v>0</v>
      </c>
      <c r="I180" s="588">
        <f t="shared" si="91"/>
        <v>0</v>
      </c>
      <c r="J180" s="589">
        <f>+'Distribution Pivot Table'!X$130*100</f>
        <v>0</v>
      </c>
      <c r="K180" s="587">
        <f>+'Distribution Pivot Table'!X$132*100</f>
        <v>0</v>
      </c>
      <c r="L180" s="587">
        <f>+'Distribution Pivot Table'!X$134*100</f>
        <v>0</v>
      </c>
      <c r="M180" s="590">
        <f t="shared" si="92"/>
        <v>0</v>
      </c>
      <c r="N180" s="589">
        <f>+'Distribution Pivot Table'!X$136*100</f>
        <v>0</v>
      </c>
      <c r="O180" s="591">
        <f t="shared" si="93"/>
        <v>0</v>
      </c>
      <c r="P180" s="592">
        <f t="shared" si="93"/>
        <v>0</v>
      </c>
      <c r="Q180" s="592">
        <f t="shared" si="94"/>
        <v>0</v>
      </c>
      <c r="R180" s="577">
        <f t="shared" si="89"/>
        <v>0</v>
      </c>
      <c r="S180" s="577">
        <f t="shared" si="90"/>
        <v>0</v>
      </c>
    </row>
    <row r="181" spans="1:24">
      <c r="A181" s="504" t="s">
        <v>1114</v>
      </c>
      <c r="B181" s="587">
        <f>+'Distribution Pivot Table'!X$140*100</f>
        <v>3.2573289902280131</v>
      </c>
      <c r="C181" s="587">
        <f>+'Distribution Pivot Table'!X$142*100</f>
        <v>0.65146579804560267</v>
      </c>
      <c r="D181" s="587">
        <f>+'Distribution Pivot Table'!X$144*100</f>
        <v>0</v>
      </c>
      <c r="E181" s="588">
        <f t="shared" si="84"/>
        <v>3.9087947882736156</v>
      </c>
      <c r="F181" s="589">
        <f>+'Distribution Pivot Table'!X$146*100</f>
        <v>19.218241042345277</v>
      </c>
      <c r="G181" s="587">
        <f>+'Distribution Pivot Table'!X$148*100</f>
        <v>8.1433224755700326</v>
      </c>
      <c r="H181" s="587">
        <f>+'Distribution Pivot Table'!X$150*100</f>
        <v>0</v>
      </c>
      <c r="I181" s="588">
        <f t="shared" si="91"/>
        <v>27.361563517915307</v>
      </c>
      <c r="J181" s="589">
        <f>+'Distribution Pivot Table'!X$152*100</f>
        <v>54.071661237785015</v>
      </c>
      <c r="K181" s="587">
        <f>+'Distribution Pivot Table'!X$154*100</f>
        <v>14.65798045602606</v>
      </c>
      <c r="L181" s="587">
        <f>+'Distribution Pivot Table'!X$156*100</f>
        <v>0</v>
      </c>
      <c r="M181" s="590">
        <f t="shared" si="92"/>
        <v>68.729641693811075</v>
      </c>
      <c r="N181" s="589">
        <f>+'Distribution Pivot Table'!X$158*100</f>
        <v>0</v>
      </c>
      <c r="O181" s="591">
        <f t="shared" si="93"/>
        <v>76.54723127035831</v>
      </c>
      <c r="P181" s="592">
        <f t="shared" si="93"/>
        <v>23.452768729641697</v>
      </c>
      <c r="Q181" s="592">
        <f t="shared" si="94"/>
        <v>0</v>
      </c>
      <c r="R181" s="577">
        <f t="shared" si="89"/>
        <v>100</v>
      </c>
      <c r="S181" s="577">
        <f t="shared" si="90"/>
        <v>100</v>
      </c>
    </row>
    <row r="182" spans="1:24">
      <c r="A182" s="504" t="s">
        <v>1115</v>
      </c>
      <c r="B182" s="587">
        <f>+'Distribution Pivot Table'!X$162*100</f>
        <v>0</v>
      </c>
      <c r="C182" s="587">
        <f>+'Distribution Pivot Table'!X$164*100</f>
        <v>0</v>
      </c>
      <c r="D182" s="587">
        <f>+'Distribution Pivot Table'!X$166*100</f>
        <v>0</v>
      </c>
      <c r="E182" s="588">
        <f t="shared" si="84"/>
        <v>0</v>
      </c>
      <c r="F182" s="589">
        <f>+'Distribution Pivot Table'!X$168*100</f>
        <v>0</v>
      </c>
      <c r="G182" s="587">
        <f>+'Distribution Pivot Table'!X$170*100</f>
        <v>0</v>
      </c>
      <c r="H182" s="587">
        <f>+'Distribution Pivot Table'!X$172*100</f>
        <v>0</v>
      </c>
      <c r="I182" s="588">
        <f t="shared" si="91"/>
        <v>0</v>
      </c>
      <c r="J182" s="589">
        <f>+'Distribution Pivot Table'!X$174*100</f>
        <v>0</v>
      </c>
      <c r="K182" s="587">
        <f>+'Distribution Pivot Table'!X$176*100</f>
        <v>0</v>
      </c>
      <c r="L182" s="587">
        <f>+'Distribution Pivot Table'!X$178*100</f>
        <v>0</v>
      </c>
      <c r="M182" s="590">
        <f t="shared" si="92"/>
        <v>0</v>
      </c>
      <c r="N182" s="589">
        <f>+'Distribution Pivot Table'!X$180*100</f>
        <v>0</v>
      </c>
      <c r="O182" s="591">
        <f t="shared" si="93"/>
        <v>0</v>
      </c>
      <c r="P182" s="592">
        <f t="shared" si="93"/>
        <v>0</v>
      </c>
      <c r="Q182" s="592">
        <f t="shared" si="94"/>
        <v>0</v>
      </c>
      <c r="R182" s="577">
        <f t="shared" si="89"/>
        <v>0</v>
      </c>
      <c r="S182" s="577">
        <f t="shared" si="90"/>
        <v>0</v>
      </c>
    </row>
    <row r="183" spans="1:24">
      <c r="A183" s="504"/>
      <c r="B183" s="587"/>
      <c r="C183" s="587"/>
      <c r="D183" s="587"/>
      <c r="E183" s="588"/>
      <c r="F183" s="589"/>
      <c r="G183" s="587"/>
      <c r="H183" s="587"/>
      <c r="I183" s="588"/>
      <c r="J183" s="589"/>
      <c r="K183" s="587"/>
      <c r="L183" s="587"/>
      <c r="M183" s="590"/>
      <c r="N183" s="589"/>
      <c r="O183" s="591"/>
      <c r="P183" s="592"/>
      <c r="Q183" s="592"/>
      <c r="R183" s="577"/>
      <c r="S183" s="577"/>
    </row>
    <row r="184" spans="1:24">
      <c r="A184" s="504" t="s">
        <v>1116</v>
      </c>
      <c r="B184" s="587">
        <f>+'Distribution Pivot Table'!X$184*100</f>
        <v>5.5480378890392421</v>
      </c>
      <c r="C184" s="587">
        <f>+'Distribution Pivot Table'!X$186*100</f>
        <v>0</v>
      </c>
      <c r="D184" s="587">
        <f>+'Distribution Pivot Table'!X$188*100</f>
        <v>0</v>
      </c>
      <c r="E184" s="588">
        <f t="shared" si="84"/>
        <v>5.5480378890392421</v>
      </c>
      <c r="F184" s="589">
        <f>+'Distribution Pivot Table'!X$190*100</f>
        <v>7.5778078484438431</v>
      </c>
      <c r="G184" s="587">
        <f>+'Distribution Pivot Table'!X$192*100</f>
        <v>0.40595399188092013</v>
      </c>
      <c r="H184" s="587">
        <f>+'Distribution Pivot Table'!X$194*100</f>
        <v>0</v>
      </c>
      <c r="I184" s="588">
        <f t="shared" ref="I184:I187" si="95">SUM(F184:H184)</f>
        <v>7.983761840324763</v>
      </c>
      <c r="J184" s="589">
        <f>+'Distribution Pivot Table'!X$196*100</f>
        <v>69.282814614343707</v>
      </c>
      <c r="K184" s="587">
        <f>+'Distribution Pivot Table'!X$198*100</f>
        <v>15.155615696887686</v>
      </c>
      <c r="L184" s="587">
        <f>+'Distribution Pivot Table'!X$200*100</f>
        <v>0</v>
      </c>
      <c r="M184" s="590">
        <f t="shared" ref="M184:M187" si="96">SUM(J184:L184)</f>
        <v>84.4384303112314</v>
      </c>
      <c r="N184" s="589">
        <f>+'Distribution Pivot Table'!X$202*100</f>
        <v>2.029769959404601</v>
      </c>
      <c r="O184" s="591">
        <f t="shared" ref="O184:P187" si="97">+B184+F184+J184</f>
        <v>82.408660351826796</v>
      </c>
      <c r="P184" s="592">
        <f t="shared" si="97"/>
        <v>15.561569688768607</v>
      </c>
      <c r="Q184" s="592">
        <f t="shared" ref="Q184:Q187" si="98">+D184+H184+L184+N184</f>
        <v>2.029769959404601</v>
      </c>
      <c r="R184" s="577">
        <f t="shared" si="89"/>
        <v>100</v>
      </c>
      <c r="S184" s="577">
        <f t="shared" si="90"/>
        <v>100</v>
      </c>
    </row>
    <row r="185" spans="1:24">
      <c r="A185" s="504" t="s">
        <v>1117</v>
      </c>
      <c r="B185" s="587">
        <f>+'Distribution Pivot Table'!X$206*100</f>
        <v>9.7228974234321822E-2</v>
      </c>
      <c r="C185" s="595">
        <f>+'Distribution Pivot Table'!X$208*100</f>
        <v>0</v>
      </c>
      <c r="D185" s="587">
        <f>+'Distribution Pivot Table'!X$210*108</f>
        <v>0</v>
      </c>
      <c r="E185" s="617">
        <f t="shared" si="84"/>
        <v>9.7228974234321822E-2</v>
      </c>
      <c r="F185" s="589">
        <f>+'Distribution Pivot Table'!X$212*100</f>
        <v>44.044725328147791</v>
      </c>
      <c r="G185" s="587">
        <f>+'Distribution Pivot Table'!X$214*100</f>
        <v>0.24307243558580457</v>
      </c>
      <c r="H185" s="595">
        <f>+'Distribution Pivot Table'!X$216*100</f>
        <v>0.19445794846864364</v>
      </c>
      <c r="I185" s="588">
        <f t="shared" si="95"/>
        <v>44.482255712202239</v>
      </c>
      <c r="J185" s="589">
        <f>+'Distribution Pivot Table'!X$218*100</f>
        <v>28.196402527953328</v>
      </c>
      <c r="K185" s="587">
        <f>+'Distribution Pivot Table'!X$220*100</f>
        <v>18.765192027224114</v>
      </c>
      <c r="L185" s="587">
        <f>+'Distribution Pivot Table'!X$222*100</f>
        <v>1.3125911521633447</v>
      </c>
      <c r="M185" s="590">
        <f t="shared" si="96"/>
        <v>48.274185707340784</v>
      </c>
      <c r="N185" s="589">
        <f>+'Distribution Pivot Table'!X$224*100</f>
        <v>7.146329606222654</v>
      </c>
      <c r="O185" s="591">
        <f t="shared" si="97"/>
        <v>72.338356830335442</v>
      </c>
      <c r="P185" s="592">
        <f t="shared" si="97"/>
        <v>19.008264462809919</v>
      </c>
      <c r="Q185" s="592">
        <f t="shared" si="98"/>
        <v>8.6533787068546424</v>
      </c>
      <c r="R185" s="577">
        <f t="shared" si="89"/>
        <v>100</v>
      </c>
      <c r="S185" s="577">
        <f t="shared" si="90"/>
        <v>100</v>
      </c>
    </row>
    <row r="186" spans="1:24">
      <c r="A186" s="504" t="s">
        <v>1118</v>
      </c>
      <c r="B186" s="587">
        <f>+'Distribution Pivot Table'!X$228*100</f>
        <v>15.905245346869712</v>
      </c>
      <c r="C186" s="587">
        <f>+'Distribution Pivot Table'!X$230*100</f>
        <v>2.7636773829667232</v>
      </c>
      <c r="D186" s="587">
        <f>+'Distribution Pivot Table'!X$232*100</f>
        <v>0</v>
      </c>
      <c r="E186" s="588">
        <f t="shared" si="84"/>
        <v>18.668922729836435</v>
      </c>
      <c r="F186" s="589">
        <f>+'Distribution Pivot Table'!X$234*100</f>
        <v>33.446136491821768</v>
      </c>
      <c r="G186" s="587">
        <f>+'Distribution Pivot Table'!X$236*100</f>
        <v>3.7225042301184432</v>
      </c>
      <c r="H186" s="587">
        <f>+'Distribution Pivot Table'!X$238*100</f>
        <v>0</v>
      </c>
      <c r="I186" s="588">
        <f t="shared" si="95"/>
        <v>37.168640721940214</v>
      </c>
      <c r="J186" s="589">
        <f>+'Distribution Pivot Table'!X$240*100</f>
        <v>30.851663846587705</v>
      </c>
      <c r="K186" s="587">
        <f>+'Distribution Pivot Table'!X$242*100</f>
        <v>12.577552171460802</v>
      </c>
      <c r="L186" s="587">
        <f>+'Distribution Pivot Table'!X$244*100</f>
        <v>0</v>
      </c>
      <c r="M186" s="590">
        <f t="shared" si="96"/>
        <v>43.429216018048507</v>
      </c>
      <c r="N186" s="589">
        <f>+'Distribution Pivot Table'!X$246*100</f>
        <v>0.7332205301748449</v>
      </c>
      <c r="O186" s="591">
        <f t="shared" si="97"/>
        <v>80.203045685279193</v>
      </c>
      <c r="P186" s="592">
        <f t="shared" si="97"/>
        <v>19.063733784545967</v>
      </c>
      <c r="Q186" s="592">
        <f t="shared" si="98"/>
        <v>0.7332205301748449</v>
      </c>
      <c r="R186" s="577">
        <f t="shared" si="89"/>
        <v>100.00000000000001</v>
      </c>
      <c r="S186" s="577">
        <f t="shared" si="90"/>
        <v>100</v>
      </c>
      <c r="X186" s="526"/>
    </row>
    <row r="187" spans="1:24">
      <c r="A187" s="504" t="s">
        <v>1119</v>
      </c>
      <c r="B187" s="587">
        <f>+'Distribution Pivot Table'!X$250*100</f>
        <v>0</v>
      </c>
      <c r="C187" s="587">
        <f>+'Distribution Pivot Table'!X$252*100</f>
        <v>0</v>
      </c>
      <c r="D187" s="587">
        <f>+'Distribution Pivot Table'!X$254*100</f>
        <v>0</v>
      </c>
      <c r="E187" s="588">
        <f t="shared" si="84"/>
        <v>0</v>
      </c>
      <c r="F187" s="589">
        <f>+'Distribution Pivot Table'!X$256*100</f>
        <v>0</v>
      </c>
      <c r="G187" s="587">
        <f>+'Distribution Pivot Table'!X$258*100</f>
        <v>0</v>
      </c>
      <c r="H187" s="587">
        <f>+'Distribution Pivot Table'!X$260*100</f>
        <v>0</v>
      </c>
      <c r="I187" s="588">
        <f t="shared" si="95"/>
        <v>0</v>
      </c>
      <c r="J187" s="589">
        <f>+'Distribution Pivot Table'!X$262*100</f>
        <v>0</v>
      </c>
      <c r="K187" s="587">
        <f>+'Distribution Pivot Table'!X$264*100</f>
        <v>0</v>
      </c>
      <c r="L187" s="587">
        <f>+'Distribution Pivot Table'!X$266*100</f>
        <v>0</v>
      </c>
      <c r="M187" s="590">
        <f t="shared" si="96"/>
        <v>0</v>
      </c>
      <c r="N187" s="589">
        <f>+'Distribution Pivot Table'!X$268*100</f>
        <v>0</v>
      </c>
      <c r="O187" s="591">
        <f t="shared" si="97"/>
        <v>0</v>
      </c>
      <c r="P187" s="592">
        <f t="shared" si="97"/>
        <v>0</v>
      </c>
      <c r="Q187" s="592">
        <f t="shared" si="98"/>
        <v>0</v>
      </c>
      <c r="R187" s="577">
        <f t="shared" si="89"/>
        <v>0</v>
      </c>
      <c r="S187" s="577">
        <f t="shared" si="90"/>
        <v>0</v>
      </c>
    </row>
    <row r="188" spans="1:24">
      <c r="A188" s="504"/>
      <c r="B188" s="587"/>
      <c r="C188" s="587"/>
      <c r="D188" s="587"/>
      <c r="E188" s="588"/>
      <c r="F188" s="589"/>
      <c r="G188" s="587"/>
      <c r="H188" s="587"/>
      <c r="I188" s="588"/>
      <c r="J188" s="589"/>
      <c r="K188" s="587"/>
      <c r="L188" s="587"/>
      <c r="M188" s="590"/>
      <c r="N188" s="589"/>
      <c r="O188" s="591"/>
      <c r="P188" s="592"/>
      <c r="Q188" s="592"/>
      <c r="R188" s="577"/>
      <c r="S188" s="577"/>
    </row>
    <row r="189" spans="1:24">
      <c r="A189" s="504" t="s">
        <v>1120</v>
      </c>
      <c r="B189" s="587">
        <f>+'Distribution Pivot Table'!X$272*100</f>
        <v>12.73317112733171</v>
      </c>
      <c r="C189" s="587">
        <f>+'Distribution Pivot Table'!X$274*100</f>
        <v>0</v>
      </c>
      <c r="D189" s="587">
        <f>+'Distribution Pivot Table'!X$276*100</f>
        <v>0</v>
      </c>
      <c r="E189" s="588">
        <f t="shared" si="84"/>
        <v>12.73317112733171</v>
      </c>
      <c r="F189" s="589">
        <f>+'Distribution Pivot Table'!X$278*100</f>
        <v>34.793187347931877</v>
      </c>
      <c r="G189" s="587">
        <f>+'Distribution Pivot Table'!X$280*100</f>
        <v>1.4598540145985401</v>
      </c>
      <c r="H189" s="587">
        <f>+'Distribution Pivot Table'!X$282*100</f>
        <v>0</v>
      </c>
      <c r="I189" s="588">
        <f t="shared" ref="I189:I192" si="99">SUM(F189:H189)</f>
        <v>36.253041362530418</v>
      </c>
      <c r="J189" s="589">
        <f>+'Distribution Pivot Table'!X$284*100</f>
        <v>20.03244120032441</v>
      </c>
      <c r="K189" s="587">
        <f>+'Distribution Pivot Table'!X$286*100</f>
        <v>4.0551500405515002</v>
      </c>
      <c r="L189" s="587">
        <f>+'Distribution Pivot Table'!X$288*100</f>
        <v>0</v>
      </c>
      <c r="M189" s="590">
        <f t="shared" ref="M189:M192" si="100">SUM(J189:L189)</f>
        <v>24.087591240875909</v>
      </c>
      <c r="N189" s="589">
        <f>+'Distribution Pivot Table'!X$290*100</f>
        <v>24.817518248175183</v>
      </c>
      <c r="O189" s="591">
        <f t="shared" ref="O189:P192" si="101">+B189+F189+J189</f>
        <v>67.558799675587991</v>
      </c>
      <c r="P189" s="592">
        <f t="shared" si="101"/>
        <v>5.5150040551500403</v>
      </c>
      <c r="Q189" s="592">
        <f t="shared" ref="Q189:Q192" si="102">+D189+H189+L189+N189</f>
        <v>24.817518248175183</v>
      </c>
      <c r="R189" s="577">
        <f t="shared" si="89"/>
        <v>97.891321978913226</v>
      </c>
      <c r="S189" s="577">
        <f t="shared" si="90"/>
        <v>97.891321978913211</v>
      </c>
    </row>
    <row r="190" spans="1:24">
      <c r="A190" s="504" t="s">
        <v>1121</v>
      </c>
      <c r="B190" s="587">
        <f>+'Distribution Pivot Table'!X294*100</f>
        <v>2.9135338345864659</v>
      </c>
      <c r="C190" s="587">
        <f>+'Distribution Pivot Table'!X296*100</f>
        <v>0.4464285714285714</v>
      </c>
      <c r="D190" s="587">
        <f>+'Distribution Pivot Table'!X298*100</f>
        <v>0</v>
      </c>
      <c r="E190" s="588">
        <f t="shared" si="84"/>
        <v>3.359962406015037</v>
      </c>
      <c r="F190" s="589">
        <f>+'Distribution Pivot Table'!X300*100</f>
        <v>6.7904135338345872</v>
      </c>
      <c r="G190" s="587">
        <f>+'Distribution Pivot Table'!X302*100</f>
        <v>1.5037593984962405</v>
      </c>
      <c r="H190" s="587">
        <f>+'Distribution Pivot Table'!X304*100</f>
        <v>0</v>
      </c>
      <c r="I190" s="588">
        <f t="shared" si="99"/>
        <v>8.2941729323308273</v>
      </c>
      <c r="J190" s="589">
        <f>+'Distribution Pivot Table'!X306*100</f>
        <v>40.178571428571431</v>
      </c>
      <c r="K190" s="587">
        <f>+'Distribution Pivot Table'!X308*100</f>
        <v>42.92763157894737</v>
      </c>
      <c r="L190" s="587">
        <f>+'Distribution Pivot Table'!X310*100</f>
        <v>0</v>
      </c>
      <c r="M190" s="590">
        <f t="shared" si="100"/>
        <v>83.106203007518801</v>
      </c>
      <c r="N190" s="589">
        <f>+'Distribution Pivot Table'!X312*100</f>
        <v>5.2396616541353387</v>
      </c>
      <c r="O190" s="591">
        <f t="shared" si="101"/>
        <v>49.882518796992485</v>
      </c>
      <c r="P190" s="592">
        <f t="shared" si="101"/>
        <v>44.877819548872182</v>
      </c>
      <c r="Q190" s="592">
        <f t="shared" si="102"/>
        <v>5.2396616541353387</v>
      </c>
      <c r="R190" s="577">
        <f t="shared" si="89"/>
        <v>100</v>
      </c>
      <c r="S190" s="577">
        <f t="shared" si="90"/>
        <v>100</v>
      </c>
    </row>
    <row r="191" spans="1:24">
      <c r="A191" s="504" t="s">
        <v>1122</v>
      </c>
      <c r="B191" s="587">
        <f>+'Distribution Pivot Table'!X316*100</f>
        <v>0</v>
      </c>
      <c r="C191" s="587">
        <f>+'Distribution Pivot Table'!X318*100</f>
        <v>0</v>
      </c>
      <c r="D191" s="587">
        <f>+'Distribution Pivot Table'!X320*100</f>
        <v>0</v>
      </c>
      <c r="E191" s="588">
        <f t="shared" si="84"/>
        <v>0</v>
      </c>
      <c r="F191" s="589">
        <f>+'Distribution Pivot Table'!X322*100</f>
        <v>85.654362416107389</v>
      </c>
      <c r="G191" s="587">
        <f>+'Distribution Pivot Table'!X324*100</f>
        <v>0</v>
      </c>
      <c r="H191" s="587">
        <f>+'Distribution Pivot Table'!X326*100</f>
        <v>0</v>
      </c>
      <c r="I191" s="588">
        <f t="shared" si="99"/>
        <v>85.654362416107389</v>
      </c>
      <c r="J191" s="589">
        <f>+'Distribution Pivot Table'!X328*100</f>
        <v>13.758389261744966</v>
      </c>
      <c r="K191" s="587">
        <f>+'Distribution Pivot Table'!X330*100</f>
        <v>0.50335570469798652</v>
      </c>
      <c r="L191" s="587">
        <f>+'Distribution Pivot Table'!X332*100</f>
        <v>0</v>
      </c>
      <c r="M191" s="590">
        <f t="shared" si="100"/>
        <v>14.261744966442953</v>
      </c>
      <c r="N191" s="589">
        <f>+'Distribution Pivot Table'!X334*100</f>
        <v>8.3892617449664433E-2</v>
      </c>
      <c r="O191" s="591">
        <f t="shared" si="101"/>
        <v>99.412751677852356</v>
      </c>
      <c r="P191" s="592">
        <f t="shared" si="101"/>
        <v>0.50335570469798652</v>
      </c>
      <c r="Q191" s="592">
        <f t="shared" si="102"/>
        <v>8.3892617449664433E-2</v>
      </c>
      <c r="R191" s="577">
        <f t="shared" si="89"/>
        <v>100</v>
      </c>
      <c r="S191" s="577">
        <f t="shared" si="90"/>
        <v>100</v>
      </c>
    </row>
    <row r="192" spans="1:24">
      <c r="A192" s="513" t="s">
        <v>1123</v>
      </c>
      <c r="B192" s="601">
        <f>+'Distribution Pivot Table'!X338*100</f>
        <v>15.147512109202992</v>
      </c>
      <c r="C192" s="601">
        <f>+'Distribution Pivot Table'!X340*100</f>
        <v>0</v>
      </c>
      <c r="D192" s="601">
        <f>+'Distribution Pivot Table'!X342*100</f>
        <v>0</v>
      </c>
      <c r="E192" s="603">
        <f t="shared" si="84"/>
        <v>15.147512109202992</v>
      </c>
      <c r="F192" s="604">
        <f>+'Distribution Pivot Table'!X344*100</f>
        <v>42.492294143549096</v>
      </c>
      <c r="G192" s="601">
        <f>+'Distribution Pivot Table'!X346*100</f>
        <v>0.48436811977102595</v>
      </c>
      <c r="H192" s="601">
        <f>+'Distribution Pivot Table'!X348*100</f>
        <v>0</v>
      </c>
      <c r="I192" s="603">
        <f t="shared" si="99"/>
        <v>42.976662263320122</v>
      </c>
      <c r="J192" s="604">
        <f>+'Distribution Pivot Table'!X350*100</f>
        <v>32.056362835755174</v>
      </c>
      <c r="K192" s="601">
        <f>+'Distribution Pivot Table'!X352*100</f>
        <v>5.5922501100836639</v>
      </c>
      <c r="L192" s="601">
        <f>+'Distribution Pivot Table'!X354*100</f>
        <v>0</v>
      </c>
      <c r="M192" s="605">
        <f t="shared" si="100"/>
        <v>37.648612945838835</v>
      </c>
      <c r="N192" s="604">
        <f>+'Distribution Pivot Table'!X356*100</f>
        <v>4.2272126816380453</v>
      </c>
      <c r="O192" s="606">
        <f t="shared" si="101"/>
        <v>89.696169088507261</v>
      </c>
      <c r="P192" s="607">
        <f t="shared" si="101"/>
        <v>6.0766182298546898</v>
      </c>
      <c r="Q192" s="607">
        <f t="shared" si="102"/>
        <v>4.2272126816380453</v>
      </c>
      <c r="R192" s="577">
        <f t="shared" si="89"/>
        <v>100</v>
      </c>
      <c r="S192" s="577">
        <f t="shared" si="90"/>
        <v>100</v>
      </c>
    </row>
    <row r="193" spans="1:19">
      <c r="A193" s="517" t="s">
        <v>1124</v>
      </c>
      <c r="B193" s="504"/>
      <c r="C193" s="504"/>
      <c r="D193" s="504"/>
      <c r="E193" s="504"/>
    </row>
    <row r="194" spans="1:19">
      <c r="A194" s="517"/>
      <c r="B194" s="547"/>
      <c r="C194" s="547"/>
      <c r="D194" s="547"/>
      <c r="E194" s="608"/>
      <c r="F194" s="547"/>
      <c r="G194" s="547"/>
      <c r="H194" s="547"/>
      <c r="I194" s="608"/>
      <c r="J194" s="547"/>
      <c r="K194" s="547"/>
      <c r="L194" s="547"/>
      <c r="M194" s="608"/>
      <c r="N194" s="547"/>
      <c r="O194" s="520"/>
      <c r="P194" s="520"/>
      <c r="R194" s="290"/>
    </row>
    <row r="195" spans="1:19">
      <c r="A195" s="504"/>
      <c r="B195" s="504"/>
      <c r="C195" s="504"/>
      <c r="D195" s="504"/>
      <c r="E195" s="504"/>
    </row>
    <row r="196" spans="1:19">
      <c r="Q196" s="519" t="s">
        <v>1224</v>
      </c>
    </row>
    <row r="197" spans="1:19" ht="18">
      <c r="A197" s="480" t="s">
        <v>1205</v>
      </c>
      <c r="B197" s="482"/>
      <c r="C197" s="482"/>
      <c r="D197" s="482"/>
      <c r="E197" s="482"/>
      <c r="F197" s="481"/>
      <c r="G197" s="481"/>
      <c r="H197" s="481"/>
      <c r="I197" s="482"/>
      <c r="J197" s="481"/>
      <c r="K197" s="481"/>
      <c r="L197" s="481"/>
      <c r="M197" s="482"/>
      <c r="N197" s="481"/>
      <c r="O197" s="481"/>
      <c r="P197" s="481"/>
      <c r="Q197" s="481"/>
      <c r="R197" s="615"/>
    </row>
    <row r="198" spans="1:19" ht="18">
      <c r="A198" s="480"/>
      <c r="B198" s="482"/>
      <c r="C198" s="482"/>
      <c r="D198" s="482"/>
      <c r="E198" s="482"/>
      <c r="F198" s="481"/>
      <c r="G198" s="481"/>
      <c r="H198" s="481"/>
      <c r="I198" s="482"/>
      <c r="J198" s="481"/>
      <c r="K198" s="481"/>
      <c r="L198" s="481"/>
      <c r="M198" s="482"/>
      <c r="N198" s="481"/>
      <c r="O198" s="481"/>
      <c r="P198" s="481"/>
      <c r="Q198" s="481"/>
      <c r="R198" s="615"/>
    </row>
    <row r="199" spans="1:19" ht="15.75">
      <c r="A199" s="483" t="s">
        <v>1200</v>
      </c>
      <c r="B199" s="482"/>
      <c r="C199" s="482"/>
      <c r="D199" s="482"/>
      <c r="E199" s="482"/>
      <c r="F199" s="481"/>
      <c r="G199" s="481"/>
      <c r="H199" s="481"/>
      <c r="I199" s="482"/>
      <c r="J199" s="481"/>
      <c r="K199" s="481"/>
      <c r="L199" s="481"/>
      <c r="M199" s="482"/>
      <c r="N199" s="481"/>
      <c r="O199" s="481"/>
      <c r="P199" s="481"/>
      <c r="Q199" s="481"/>
      <c r="R199" s="615"/>
    </row>
    <row r="200" spans="1:19" ht="15.75">
      <c r="A200" s="483" t="s">
        <v>1143</v>
      </c>
      <c r="B200" s="482"/>
      <c r="C200" s="482"/>
      <c r="D200" s="482"/>
      <c r="E200" s="482"/>
      <c r="F200" s="481"/>
      <c r="G200" s="481"/>
      <c r="H200" s="481"/>
      <c r="I200" s="482"/>
      <c r="J200" s="481"/>
      <c r="K200" s="481"/>
      <c r="L200" s="481"/>
      <c r="M200" s="482"/>
      <c r="N200" s="481"/>
      <c r="O200" s="481"/>
      <c r="P200" s="481"/>
      <c r="Q200" s="481"/>
      <c r="R200" s="615"/>
    </row>
    <row r="201" spans="1:19" ht="18.75" customHeight="1">
      <c r="A201" s="487"/>
      <c r="B201" s="487"/>
      <c r="C201" s="487"/>
      <c r="D201" s="487"/>
      <c r="E201" s="487"/>
      <c r="F201" s="487"/>
      <c r="G201" s="487"/>
      <c r="H201" s="487"/>
      <c r="I201" s="487"/>
      <c r="R201" s="556"/>
    </row>
    <row r="202" spans="1:19" ht="18.75" customHeight="1">
      <c r="A202" s="312"/>
      <c r="B202" s="489" t="s">
        <v>1098</v>
      </c>
      <c r="C202" s="490"/>
      <c r="D202" s="490"/>
      <c r="E202" s="490"/>
      <c r="F202" s="490"/>
      <c r="G202" s="490"/>
      <c r="H202" s="490"/>
      <c r="I202" s="491"/>
      <c r="J202" s="557" t="s">
        <v>11</v>
      </c>
      <c r="K202" s="558"/>
      <c r="L202" s="558"/>
      <c r="M202" s="559"/>
      <c r="N202" s="649" t="s">
        <v>1099</v>
      </c>
      <c r="O202" s="652" t="s">
        <v>1190</v>
      </c>
      <c r="P202" s="652" t="s">
        <v>1191</v>
      </c>
      <c r="Q202" s="652" t="s">
        <v>1192</v>
      </c>
      <c r="R202" s="560"/>
      <c r="S202" s="561"/>
    </row>
    <row r="203" spans="1:19" ht="36.75" customHeight="1">
      <c r="A203" s="481"/>
      <c r="B203" s="490" t="s">
        <v>1100</v>
      </c>
      <c r="C203" s="490"/>
      <c r="D203" s="490"/>
      <c r="E203" s="496"/>
      <c r="F203" s="497" t="s">
        <v>1101</v>
      </c>
      <c r="G203" s="490"/>
      <c r="H203" s="490"/>
      <c r="I203" s="491"/>
      <c r="J203" s="498" t="s">
        <v>1102</v>
      </c>
      <c r="K203" s="490"/>
      <c r="L203" s="490"/>
      <c r="M203" s="491"/>
      <c r="N203" s="650"/>
      <c r="O203" s="653"/>
      <c r="P203" s="653"/>
      <c r="Q203" s="653"/>
      <c r="R203" s="560" t="s">
        <v>1193</v>
      </c>
      <c r="S203" s="561" t="s">
        <v>1193</v>
      </c>
    </row>
    <row r="204" spans="1:19" ht="30" customHeight="1">
      <c r="A204" s="565"/>
      <c r="B204" s="499" t="s">
        <v>1103</v>
      </c>
      <c r="C204" s="499" t="s">
        <v>1104</v>
      </c>
      <c r="D204" s="499" t="s">
        <v>1195</v>
      </c>
      <c r="E204" s="566" t="s">
        <v>1106</v>
      </c>
      <c r="F204" s="500" t="s">
        <v>1103</v>
      </c>
      <c r="G204" s="499" t="s">
        <v>1104</v>
      </c>
      <c r="H204" s="499" t="s">
        <v>1195</v>
      </c>
      <c r="I204" s="566" t="s">
        <v>1106</v>
      </c>
      <c r="J204" s="501" t="s">
        <v>1103</v>
      </c>
      <c r="K204" s="502" t="s">
        <v>1104</v>
      </c>
      <c r="L204" s="499" t="s">
        <v>1195</v>
      </c>
      <c r="M204" s="501" t="s">
        <v>1106</v>
      </c>
      <c r="N204" s="651"/>
      <c r="O204" s="654"/>
      <c r="P204" s="654"/>
      <c r="Q204" s="654"/>
      <c r="R204" s="567"/>
      <c r="S204" s="609"/>
    </row>
    <row r="205" spans="1:19" hidden="1">
      <c r="A205" s="504" t="s">
        <v>1107</v>
      </c>
      <c r="B205" s="504"/>
      <c r="C205" s="504"/>
      <c r="D205" s="504"/>
      <c r="E205" s="580"/>
      <c r="F205" s="573"/>
      <c r="G205" s="547"/>
      <c r="H205" s="547"/>
      <c r="I205" s="572"/>
      <c r="J205" s="573"/>
      <c r="K205" s="547"/>
      <c r="L205" s="547"/>
      <c r="M205" s="574"/>
      <c r="N205" s="573"/>
      <c r="O205" s="616"/>
      <c r="P205" s="576"/>
      <c r="Q205" s="576"/>
      <c r="R205" s="577">
        <f>SUM(F205:H205,J205:L205)+N205</f>
        <v>0</v>
      </c>
      <c r="S205" s="610">
        <f>+Q205+P205+O205</f>
        <v>0</v>
      </c>
    </row>
    <row r="206" spans="1:19" hidden="1">
      <c r="A206" s="504"/>
      <c r="B206" s="504"/>
      <c r="C206" s="504"/>
      <c r="D206" s="504"/>
      <c r="E206" s="580"/>
      <c r="F206" s="573"/>
      <c r="G206" s="547"/>
      <c r="H206" s="547"/>
      <c r="I206" s="581"/>
      <c r="J206" s="573"/>
      <c r="K206" s="547"/>
      <c r="L206" s="547"/>
      <c r="M206" s="573"/>
      <c r="N206" s="573"/>
      <c r="O206" s="582"/>
      <c r="P206" s="583"/>
      <c r="Q206" s="583"/>
      <c r="R206" s="560"/>
      <c r="S206" s="561"/>
    </row>
    <row r="207" spans="1:19">
      <c r="A207" s="504" t="s">
        <v>1108</v>
      </c>
      <c r="B207" s="587">
        <f>+'Distribution Pivot Table'!Y$8*100</f>
        <v>0</v>
      </c>
      <c r="C207" s="587">
        <f>+'Distribution Pivot Table'!Y$10*100</f>
        <v>0</v>
      </c>
      <c r="D207" s="587">
        <f>+'Distribution Pivot Table'!Y$12*100</f>
        <v>0</v>
      </c>
      <c r="E207" s="588">
        <f t="shared" ref="E207:E225" si="103">SUM(B207:D207)</f>
        <v>0</v>
      </c>
      <c r="F207" s="589">
        <f>+'Distribution Pivot Table'!Y$14*100</f>
        <v>0</v>
      </c>
      <c r="G207" s="587">
        <f>+'Distribution Pivot Table'!Y$16*100</f>
        <v>0</v>
      </c>
      <c r="H207" s="587">
        <f>+'Distribution Pivot Table'!Y$18*100</f>
        <v>0</v>
      </c>
      <c r="I207" s="588">
        <f t="shared" ref="I207:I210" si="104">SUM(F207:H207)</f>
        <v>0</v>
      </c>
      <c r="J207" s="589">
        <f>+'Distribution Pivot Table'!Y$20*100</f>
        <v>0</v>
      </c>
      <c r="K207" s="587">
        <f>+'Distribution Pivot Table'!Y$22*100</f>
        <v>0</v>
      </c>
      <c r="L207" s="587">
        <f>+'Distribution Pivot Table'!Y$24*100</f>
        <v>0</v>
      </c>
      <c r="M207" s="590">
        <f t="shared" ref="M207:M210" si="105">SUM(J207:L207)</f>
        <v>0</v>
      </c>
      <c r="N207" s="589">
        <f>+'Distribution Pivot Table'!Y$26*100</f>
        <v>0</v>
      </c>
      <c r="O207" s="591">
        <f t="shared" ref="O207:P210" si="106">+B207+F207+J207</f>
        <v>0</v>
      </c>
      <c r="P207" s="592">
        <f t="shared" si="106"/>
        <v>0</v>
      </c>
      <c r="Q207" s="592">
        <f t="shared" ref="Q207:Q210" si="107">+D207+H207+L207+N207</f>
        <v>0</v>
      </c>
      <c r="R207" s="577">
        <f t="shared" ref="R207:R225" si="108">SUM(B207:D207,F207:H207,J207:L207)+N207</f>
        <v>0</v>
      </c>
      <c r="S207" s="610">
        <f t="shared" ref="S207:S225" si="109">+Q207+P207+O207</f>
        <v>0</v>
      </c>
    </row>
    <row r="208" spans="1:19">
      <c r="A208" s="504" t="s">
        <v>1109</v>
      </c>
      <c r="B208" s="587">
        <f>+'Distribution Pivot Table'!Y$30*100</f>
        <v>15.345699831365936</v>
      </c>
      <c r="C208" s="587">
        <f>+'Distribution Pivot Table'!Y$32*100</f>
        <v>0.92748735244519398</v>
      </c>
      <c r="D208" s="587">
        <f>+'Distribution Pivot Table'!Y$34*100</f>
        <v>0</v>
      </c>
      <c r="E208" s="588">
        <f t="shared" si="103"/>
        <v>16.273187183811128</v>
      </c>
      <c r="F208" s="589">
        <f>+'Distribution Pivot Table'!Y$36*100</f>
        <v>45.868465430016862</v>
      </c>
      <c r="G208" s="587">
        <f>+'Distribution Pivot Table'!Y$38*100</f>
        <v>5.7335581787521077</v>
      </c>
      <c r="H208" s="587">
        <f>+'Distribution Pivot Table'!Y$40*100</f>
        <v>0</v>
      </c>
      <c r="I208" s="588">
        <f t="shared" si="104"/>
        <v>51.602023608768967</v>
      </c>
      <c r="J208" s="589">
        <f>+'Distribution Pivot Table'!Y$42*100</f>
        <v>26.053962900505901</v>
      </c>
      <c r="K208" s="587">
        <f>+'Distribution Pivot Table'!Y$44*100</f>
        <v>6.0708263069139967</v>
      </c>
      <c r="L208" s="587">
        <f>+'Distribution Pivot Table'!Y$46*100</f>
        <v>0</v>
      </c>
      <c r="M208" s="590">
        <f t="shared" si="105"/>
        <v>32.124789207419894</v>
      </c>
      <c r="N208" s="589">
        <f>+'Distribution Pivot Table'!Y$48*100</f>
        <v>0</v>
      </c>
      <c r="O208" s="591">
        <f t="shared" si="106"/>
        <v>87.268128161888697</v>
      </c>
      <c r="P208" s="592">
        <f t="shared" si="106"/>
        <v>12.731871838111299</v>
      </c>
      <c r="Q208" s="592">
        <f t="shared" si="107"/>
        <v>0</v>
      </c>
      <c r="R208" s="577">
        <f t="shared" si="108"/>
        <v>100</v>
      </c>
      <c r="S208" s="577">
        <f t="shared" si="109"/>
        <v>100</v>
      </c>
    </row>
    <row r="209" spans="1:24">
      <c r="A209" s="504" t="s">
        <v>1110</v>
      </c>
      <c r="B209" s="587">
        <f>+'Distribution Pivot Table'!Y$52*100</f>
        <v>0</v>
      </c>
      <c r="C209" s="587">
        <f>+'Distribution Pivot Table'!Y$54*100</f>
        <v>0</v>
      </c>
      <c r="D209" s="587">
        <f>+'Distribution Pivot Table'!Y$56*100</f>
        <v>0</v>
      </c>
      <c r="E209" s="588">
        <f t="shared" si="103"/>
        <v>0</v>
      </c>
      <c r="F209" s="589">
        <f>+'Distribution Pivot Table'!Y$58*100</f>
        <v>0</v>
      </c>
      <c r="G209" s="587">
        <f>+'Distribution Pivot Table'!Y$60*100</f>
        <v>0</v>
      </c>
      <c r="H209" s="587">
        <f>+'Distribution Pivot Table'!Y$62*100</f>
        <v>0</v>
      </c>
      <c r="I209" s="588">
        <f t="shared" si="104"/>
        <v>0</v>
      </c>
      <c r="J209" s="589">
        <f>+'Distribution Pivot Table'!Y$64*100</f>
        <v>0</v>
      </c>
      <c r="K209" s="587">
        <f>+'Distribution Pivot Table'!Y$66*100</f>
        <v>0</v>
      </c>
      <c r="L209" s="587">
        <f>+'Distribution Pivot Table'!Y$68*100</f>
        <v>0</v>
      </c>
      <c r="M209" s="590">
        <f t="shared" si="105"/>
        <v>0</v>
      </c>
      <c r="N209" s="589">
        <f>+'Distribution Pivot Table'!Y$70*100</f>
        <v>0</v>
      </c>
      <c r="O209" s="591">
        <f t="shared" si="106"/>
        <v>0</v>
      </c>
      <c r="P209" s="592">
        <f t="shared" si="106"/>
        <v>0</v>
      </c>
      <c r="Q209" s="592">
        <f t="shared" si="107"/>
        <v>0</v>
      </c>
      <c r="R209" s="577">
        <f t="shared" si="108"/>
        <v>0</v>
      </c>
      <c r="S209" s="577">
        <f t="shared" si="109"/>
        <v>0</v>
      </c>
    </row>
    <row r="210" spans="1:24">
      <c r="A210" s="504" t="s">
        <v>1111</v>
      </c>
      <c r="B210" s="587">
        <f>+'Distribution Pivot Table'!Y$74*100</f>
        <v>0</v>
      </c>
      <c r="C210" s="587">
        <f>+'Distribution Pivot Table'!Y$76*100</f>
        <v>0</v>
      </c>
      <c r="D210" s="587">
        <f>+'Distribution Pivot Table'!Y$78*100</f>
        <v>0</v>
      </c>
      <c r="E210" s="588">
        <f t="shared" si="103"/>
        <v>0</v>
      </c>
      <c r="F210" s="589">
        <f>+'Distribution Pivot Table'!Y$80*100</f>
        <v>0</v>
      </c>
      <c r="G210" s="587">
        <f>+'Distribution Pivot Table'!Y$82*100</f>
        <v>0</v>
      </c>
      <c r="H210" s="587">
        <f>+'Distribution Pivot Table'!Y$84*100</f>
        <v>0</v>
      </c>
      <c r="I210" s="588">
        <f t="shared" si="104"/>
        <v>0</v>
      </c>
      <c r="J210" s="589">
        <f>+'Distribution Pivot Table'!Y$86*100</f>
        <v>0</v>
      </c>
      <c r="K210" s="587">
        <f>+'Distribution Pivot Table'!Y$88*100</f>
        <v>0</v>
      </c>
      <c r="L210" s="587">
        <f>+'Distribution Pivot Table'!Y$90*100</f>
        <v>0</v>
      </c>
      <c r="M210" s="590">
        <f t="shared" si="105"/>
        <v>0</v>
      </c>
      <c r="N210" s="589">
        <f>+'Distribution Pivot Table'!Y$92*100</f>
        <v>0</v>
      </c>
      <c r="O210" s="591">
        <f t="shared" si="106"/>
        <v>0</v>
      </c>
      <c r="P210" s="592">
        <f t="shared" si="106"/>
        <v>0</v>
      </c>
      <c r="Q210" s="592">
        <f t="shared" si="107"/>
        <v>0</v>
      </c>
      <c r="R210" s="577">
        <f t="shared" si="108"/>
        <v>0</v>
      </c>
      <c r="S210" s="577">
        <f t="shared" si="109"/>
        <v>0</v>
      </c>
    </row>
    <row r="211" spans="1:24">
      <c r="A211" s="504"/>
      <c r="B211" s="587"/>
      <c r="C211" s="587"/>
      <c r="D211" s="587"/>
      <c r="E211" s="588"/>
      <c r="F211" s="589"/>
      <c r="G211" s="587"/>
      <c r="H211" s="587"/>
      <c r="I211" s="588"/>
      <c r="J211" s="589"/>
      <c r="K211" s="587"/>
      <c r="L211" s="587"/>
      <c r="M211" s="590"/>
      <c r="N211" s="589"/>
      <c r="O211" s="591"/>
      <c r="P211" s="592"/>
      <c r="Q211" s="592"/>
      <c r="R211" s="577"/>
      <c r="S211" s="577"/>
    </row>
    <row r="212" spans="1:24">
      <c r="A212" s="504" t="s">
        <v>1112</v>
      </c>
      <c r="B212" s="587">
        <f>+'Distribution Pivot Table'!Y$96*100</f>
        <v>1.3045434098065678</v>
      </c>
      <c r="C212" s="587">
        <f>+'Distribution Pivot Table'!Y$98*100</f>
        <v>0.94466936572199733</v>
      </c>
      <c r="D212" s="587">
        <f>+'Distribution Pivot Table'!Y$100*100</f>
        <v>0</v>
      </c>
      <c r="E212" s="588">
        <f t="shared" si="103"/>
        <v>2.2492127755285649</v>
      </c>
      <c r="F212" s="589">
        <f>+'Distribution Pivot Table'!Y$102*100</f>
        <v>41.16059379217274</v>
      </c>
      <c r="G212" s="587">
        <f>+'Distribution Pivot Table'!Y$104*100</f>
        <v>9.0418353576248318</v>
      </c>
      <c r="H212" s="587">
        <f>+'Distribution Pivot Table'!Y$106*100</f>
        <v>0</v>
      </c>
      <c r="I212" s="588">
        <f t="shared" ref="I212:I215" si="110">SUM(F212:H212)</f>
        <v>50.202429149797574</v>
      </c>
      <c r="J212" s="589">
        <f>+'Distribution Pivot Table'!Y$108*100</f>
        <v>29.284750337381915</v>
      </c>
      <c r="K212" s="587">
        <f>+'Distribution Pivot Table'!Y$110*100</f>
        <v>18.173639226270804</v>
      </c>
      <c r="L212" s="587">
        <f>+'Distribution Pivot Table'!Y$112*100</f>
        <v>0</v>
      </c>
      <c r="M212" s="590">
        <f t="shared" ref="M212:M215" si="111">SUM(J212:L212)</f>
        <v>47.458389563652716</v>
      </c>
      <c r="N212" s="589">
        <f>+'Distribution Pivot Table'!Y$114*100</f>
        <v>8.9968511021142603E-2</v>
      </c>
      <c r="O212" s="591">
        <f t="shared" ref="O212:P215" si="112">+B212+F212+J212</f>
        <v>71.749887539361225</v>
      </c>
      <c r="P212" s="592">
        <f t="shared" si="112"/>
        <v>28.160143949617634</v>
      </c>
      <c r="Q212" s="592">
        <f t="shared" ref="Q212:Q215" si="113">+D212+H212+L212+N212</f>
        <v>8.9968511021142603E-2</v>
      </c>
      <c r="R212" s="577">
        <f t="shared" si="108"/>
        <v>100</v>
      </c>
      <c r="S212" s="577">
        <f t="shared" si="109"/>
        <v>100</v>
      </c>
    </row>
    <row r="213" spans="1:24">
      <c r="A213" s="504" t="s">
        <v>1113</v>
      </c>
      <c r="B213" s="587">
        <f>+'Distribution Pivot Table'!Y$118*100</f>
        <v>0</v>
      </c>
      <c r="C213" s="587">
        <f>+'Distribution Pivot Table'!Y$120*100</f>
        <v>0</v>
      </c>
      <c r="D213" s="587">
        <f>+'Distribution Pivot Table'!Y$122*100</f>
        <v>0</v>
      </c>
      <c r="E213" s="588">
        <f t="shared" si="103"/>
        <v>0</v>
      </c>
      <c r="F213" s="589">
        <f>+'Distribution Pivot Table'!Y$124*100</f>
        <v>0</v>
      </c>
      <c r="G213" s="587">
        <f>+'Distribution Pivot Table'!Y$126*100</f>
        <v>0</v>
      </c>
      <c r="H213" s="587">
        <f>+'Distribution Pivot Table'!Y$128*100</f>
        <v>0</v>
      </c>
      <c r="I213" s="588">
        <f t="shared" si="110"/>
        <v>0</v>
      </c>
      <c r="J213" s="589">
        <f>+'Distribution Pivot Table'!Y$130*100</f>
        <v>0</v>
      </c>
      <c r="K213" s="587">
        <f>+'Distribution Pivot Table'!Y$132*100</f>
        <v>0</v>
      </c>
      <c r="L213" s="587">
        <f>+'Distribution Pivot Table'!Y$134*100</f>
        <v>0</v>
      </c>
      <c r="M213" s="590">
        <f t="shared" si="111"/>
        <v>0</v>
      </c>
      <c r="N213" s="589">
        <f>+'Distribution Pivot Table'!Y$136*100</f>
        <v>0</v>
      </c>
      <c r="O213" s="591">
        <f t="shared" si="112"/>
        <v>0</v>
      </c>
      <c r="P213" s="592">
        <f t="shared" si="112"/>
        <v>0</v>
      </c>
      <c r="Q213" s="592">
        <f t="shared" si="113"/>
        <v>0</v>
      </c>
      <c r="R213" s="577">
        <f t="shared" si="108"/>
        <v>0</v>
      </c>
      <c r="S213" s="577">
        <f t="shared" si="109"/>
        <v>0</v>
      </c>
    </row>
    <row r="214" spans="1:24">
      <c r="A214" s="504" t="s">
        <v>1114</v>
      </c>
      <c r="B214" s="587">
        <f>+'Distribution Pivot Table'!Y$140*100</f>
        <v>12.558139534883722</v>
      </c>
      <c r="C214" s="587">
        <f>+'Distribution Pivot Table'!Y$142*100</f>
        <v>0.46511627906976744</v>
      </c>
      <c r="D214" s="587">
        <f>+'Distribution Pivot Table'!Y$144*100</f>
        <v>0</v>
      </c>
      <c r="E214" s="588">
        <f t="shared" si="103"/>
        <v>13.02325581395349</v>
      </c>
      <c r="F214" s="589">
        <f>+'Distribution Pivot Table'!Y$146*100</f>
        <v>30.697674418604652</v>
      </c>
      <c r="G214" s="587">
        <f>+'Distribution Pivot Table'!Y$148*100</f>
        <v>6.5116279069767442</v>
      </c>
      <c r="H214" s="587">
        <f>+'Distribution Pivot Table'!Y$150*100</f>
        <v>0</v>
      </c>
      <c r="I214" s="588">
        <f t="shared" si="110"/>
        <v>37.209302325581397</v>
      </c>
      <c r="J214" s="589">
        <f>+'Distribution Pivot Table'!Y$152*100</f>
        <v>43.255813953488371</v>
      </c>
      <c r="K214" s="587">
        <f>+'Distribution Pivot Table'!Y$154*100</f>
        <v>6.5116279069767442</v>
      </c>
      <c r="L214" s="587">
        <f>+'Distribution Pivot Table'!Y$156*100</f>
        <v>0</v>
      </c>
      <c r="M214" s="590">
        <f t="shared" si="111"/>
        <v>49.767441860465112</v>
      </c>
      <c r="N214" s="589">
        <f>+'Distribution Pivot Table'!Y$158*100</f>
        <v>0</v>
      </c>
      <c r="O214" s="591">
        <f t="shared" si="112"/>
        <v>86.511627906976742</v>
      </c>
      <c r="P214" s="592">
        <f t="shared" si="112"/>
        <v>13.488372093023255</v>
      </c>
      <c r="Q214" s="592">
        <f t="shared" si="113"/>
        <v>0</v>
      </c>
      <c r="R214" s="577">
        <f t="shared" si="108"/>
        <v>100</v>
      </c>
      <c r="S214" s="577">
        <f t="shared" si="109"/>
        <v>100</v>
      </c>
    </row>
    <row r="215" spans="1:24">
      <c r="A215" s="504" t="s">
        <v>1115</v>
      </c>
      <c r="B215" s="587">
        <f>+'Distribution Pivot Table'!Y$162*100</f>
        <v>0</v>
      </c>
      <c r="C215" s="587">
        <f>+'Distribution Pivot Table'!Y$164*100</f>
        <v>0</v>
      </c>
      <c r="D215" s="587">
        <f>+'Distribution Pivot Table'!Y$166*100</f>
        <v>0</v>
      </c>
      <c r="E215" s="588">
        <f t="shared" si="103"/>
        <v>0</v>
      </c>
      <c r="F215" s="589">
        <f>+'Distribution Pivot Table'!Y$168*100</f>
        <v>0</v>
      </c>
      <c r="G215" s="587">
        <f>+'Distribution Pivot Table'!Y$170*100</f>
        <v>0</v>
      </c>
      <c r="H215" s="587">
        <f>+'Distribution Pivot Table'!Y$172*100</f>
        <v>0</v>
      </c>
      <c r="I215" s="588">
        <f t="shared" si="110"/>
        <v>0</v>
      </c>
      <c r="J215" s="589">
        <f>+'Distribution Pivot Table'!Y$174*100</f>
        <v>0</v>
      </c>
      <c r="K215" s="587">
        <f>+'Distribution Pivot Table'!Y$176*100</f>
        <v>0</v>
      </c>
      <c r="L215" s="587">
        <f>+'Distribution Pivot Table'!Y$178*100</f>
        <v>0</v>
      </c>
      <c r="M215" s="590">
        <f t="shared" si="111"/>
        <v>0</v>
      </c>
      <c r="N215" s="589">
        <f>+'Distribution Pivot Table'!Y$180*100</f>
        <v>0</v>
      </c>
      <c r="O215" s="591">
        <f t="shared" si="112"/>
        <v>0</v>
      </c>
      <c r="P215" s="592">
        <f t="shared" si="112"/>
        <v>0</v>
      </c>
      <c r="Q215" s="592">
        <f t="shared" si="113"/>
        <v>0</v>
      </c>
      <c r="R215" s="577">
        <f t="shared" si="108"/>
        <v>0</v>
      </c>
      <c r="S215" s="577">
        <f t="shared" si="109"/>
        <v>0</v>
      </c>
    </row>
    <row r="216" spans="1:24">
      <c r="A216" s="504"/>
      <c r="B216" s="587"/>
      <c r="C216" s="587"/>
      <c r="D216" s="587"/>
      <c r="E216" s="588"/>
      <c r="F216" s="589"/>
      <c r="G216" s="587"/>
      <c r="H216" s="587"/>
      <c r="I216" s="588"/>
      <c r="J216" s="589"/>
      <c r="K216" s="587"/>
      <c r="L216" s="587"/>
      <c r="M216" s="590"/>
      <c r="N216" s="589"/>
      <c r="O216" s="591"/>
      <c r="P216" s="592"/>
      <c r="Q216" s="592"/>
      <c r="R216" s="577"/>
      <c r="S216" s="577"/>
    </row>
    <row r="217" spans="1:24">
      <c r="A217" s="504" t="s">
        <v>1116</v>
      </c>
      <c r="B217" s="587">
        <f>+'Distribution Pivot Table'!Y$184*100</f>
        <v>0</v>
      </c>
      <c r="C217" s="587">
        <f>+'Distribution Pivot Table'!Y$186*100</f>
        <v>0</v>
      </c>
      <c r="D217" s="587">
        <f>+'Distribution Pivot Table'!Y$188*100</f>
        <v>0</v>
      </c>
      <c r="E217" s="588">
        <f t="shared" si="103"/>
        <v>0</v>
      </c>
      <c r="F217" s="589">
        <f>+'Distribution Pivot Table'!Y$190*100</f>
        <v>0</v>
      </c>
      <c r="G217" s="587">
        <f>+'Distribution Pivot Table'!Y$192*100</f>
        <v>0</v>
      </c>
      <c r="H217" s="587">
        <f>+'Distribution Pivot Table'!Y$194*100</f>
        <v>0</v>
      </c>
      <c r="I217" s="588">
        <f t="shared" ref="I217:I220" si="114">SUM(F217:H217)</f>
        <v>0</v>
      </c>
      <c r="J217" s="589">
        <f>+'Distribution Pivot Table'!Y$196*100</f>
        <v>0</v>
      </c>
      <c r="K217" s="587">
        <f>+'Distribution Pivot Table'!Y$198*100</f>
        <v>0</v>
      </c>
      <c r="L217" s="587">
        <f>+'Distribution Pivot Table'!Y$200*100</f>
        <v>0</v>
      </c>
      <c r="M217" s="590">
        <f t="shared" ref="M217:M220" si="115">SUM(J217:L217)</f>
        <v>0</v>
      </c>
      <c r="N217" s="589">
        <f>+'Distribution Pivot Table'!Y$202*100</f>
        <v>0</v>
      </c>
      <c r="O217" s="591">
        <f t="shared" ref="O217:P220" si="116">+B217+F217+J217</f>
        <v>0</v>
      </c>
      <c r="P217" s="592">
        <f t="shared" si="116"/>
        <v>0</v>
      </c>
      <c r="Q217" s="592">
        <f t="shared" ref="Q217:Q220" si="117">+D217+H217+L217+N217</f>
        <v>0</v>
      </c>
      <c r="R217" s="577">
        <f t="shared" si="108"/>
        <v>0</v>
      </c>
      <c r="S217" s="577">
        <f t="shared" si="109"/>
        <v>0</v>
      </c>
    </row>
    <row r="218" spans="1:24">
      <c r="A218" s="504" t="s">
        <v>1117</v>
      </c>
      <c r="B218" s="587">
        <f>+'Distribution Pivot Table'!Y$206*100</f>
        <v>0.75901328273244784</v>
      </c>
      <c r="C218" s="587">
        <f>+'Distribution Pivot Table'!Y$208*100</f>
        <v>0</v>
      </c>
      <c r="D218" s="587">
        <f>+'Distribution Pivot Table'!Y$210*108</f>
        <v>0</v>
      </c>
      <c r="E218" s="588">
        <f t="shared" si="103"/>
        <v>0.75901328273244784</v>
      </c>
      <c r="F218" s="589">
        <f>+'Distribution Pivot Table'!Y$212*100</f>
        <v>54.743833017077804</v>
      </c>
      <c r="G218" s="587">
        <f>+'Distribution Pivot Table'!Y$214*100</f>
        <v>0.37950664136622392</v>
      </c>
      <c r="H218" s="587">
        <f>+'Distribution Pivot Table'!Y$216*100</f>
        <v>0</v>
      </c>
      <c r="I218" s="588">
        <f t="shared" si="114"/>
        <v>55.123339658444031</v>
      </c>
      <c r="J218" s="589">
        <f>+'Distribution Pivot Table'!Y$218*100</f>
        <v>39.373814041745732</v>
      </c>
      <c r="K218" s="587">
        <f>+'Distribution Pivot Table'!Y$220*100</f>
        <v>3.795066413662239</v>
      </c>
      <c r="L218" s="587">
        <f>+'Distribution Pivot Table'!Y$222*100</f>
        <v>0.18975332068311196</v>
      </c>
      <c r="M218" s="590">
        <f t="shared" si="115"/>
        <v>43.358633776091082</v>
      </c>
      <c r="N218" s="589">
        <f>+'Distribution Pivot Table'!Y$224*100</f>
        <v>0.75901328273244784</v>
      </c>
      <c r="O218" s="591">
        <f t="shared" si="116"/>
        <v>94.876660341555976</v>
      </c>
      <c r="P218" s="592">
        <f t="shared" si="116"/>
        <v>4.1745730550284632</v>
      </c>
      <c r="Q218" s="592">
        <f t="shared" si="117"/>
        <v>0.94876660341555974</v>
      </c>
      <c r="R218" s="577">
        <f t="shared" si="108"/>
        <v>100.00000000000001</v>
      </c>
      <c r="S218" s="577">
        <f t="shared" si="109"/>
        <v>100</v>
      </c>
    </row>
    <row r="219" spans="1:24">
      <c r="A219" s="504" t="s">
        <v>1118</v>
      </c>
      <c r="B219" s="587">
        <f>+'Distribution Pivot Table'!Y$228*100</f>
        <v>15.052356020942408</v>
      </c>
      <c r="C219" s="587">
        <f>+'Distribution Pivot Table'!Y$230*100</f>
        <v>3.1413612565445024</v>
      </c>
      <c r="D219" s="587">
        <f>+'Distribution Pivot Table'!Y$232*100</f>
        <v>0</v>
      </c>
      <c r="E219" s="588">
        <f t="shared" si="103"/>
        <v>18.193717277486911</v>
      </c>
      <c r="F219" s="589">
        <f>+'Distribution Pivot Table'!Y$234*100</f>
        <v>33.507853403141361</v>
      </c>
      <c r="G219" s="587">
        <f>+'Distribution Pivot Table'!Y$236*100</f>
        <v>3.664921465968586</v>
      </c>
      <c r="H219" s="587">
        <f>+'Distribution Pivot Table'!Y$238*100</f>
        <v>0</v>
      </c>
      <c r="I219" s="588">
        <f t="shared" si="114"/>
        <v>37.172774869109944</v>
      </c>
      <c r="J219" s="589">
        <f>+'Distribution Pivot Table'!Y$240*100</f>
        <v>28.926701570680631</v>
      </c>
      <c r="K219" s="587">
        <f>+'Distribution Pivot Table'!Y$242*100</f>
        <v>15.183246073298429</v>
      </c>
      <c r="L219" s="587">
        <f>+'Distribution Pivot Table'!Y$244*100</f>
        <v>0</v>
      </c>
      <c r="M219" s="590">
        <f t="shared" si="115"/>
        <v>44.109947643979062</v>
      </c>
      <c r="N219" s="589">
        <f>+'Distribution Pivot Table'!Y$246*100</f>
        <v>0.52356020942408377</v>
      </c>
      <c r="O219" s="591">
        <f t="shared" si="116"/>
        <v>77.486910994764401</v>
      </c>
      <c r="P219" s="592">
        <f t="shared" si="116"/>
        <v>21.989528795811516</v>
      </c>
      <c r="Q219" s="592">
        <f t="shared" si="117"/>
        <v>0.52356020942408377</v>
      </c>
      <c r="R219" s="577">
        <f t="shared" si="108"/>
        <v>100.00000000000001</v>
      </c>
      <c r="S219" s="577">
        <f t="shared" si="109"/>
        <v>100</v>
      </c>
      <c r="X219" s="526"/>
    </row>
    <row r="220" spans="1:24">
      <c r="A220" s="504" t="s">
        <v>1119</v>
      </c>
      <c r="B220" s="587">
        <f>+'Distribution Pivot Table'!Y$250*100</f>
        <v>0</v>
      </c>
      <c r="C220" s="587">
        <f>+'Distribution Pivot Table'!Y$252*100</f>
        <v>0</v>
      </c>
      <c r="D220" s="587">
        <f>+'Distribution Pivot Table'!Y$254*100</f>
        <v>0</v>
      </c>
      <c r="E220" s="588">
        <f t="shared" si="103"/>
        <v>0</v>
      </c>
      <c r="F220" s="589">
        <f>+'Distribution Pivot Table'!Y$256*100</f>
        <v>0</v>
      </c>
      <c r="G220" s="587">
        <f>+'Distribution Pivot Table'!Y$258*100</f>
        <v>0</v>
      </c>
      <c r="H220" s="587">
        <f>+'Distribution Pivot Table'!Y$260*100</f>
        <v>0</v>
      </c>
      <c r="I220" s="588">
        <f t="shared" si="114"/>
        <v>0</v>
      </c>
      <c r="J220" s="589">
        <f>+'Distribution Pivot Table'!Y$262*100</f>
        <v>0</v>
      </c>
      <c r="K220" s="587">
        <f>+'Distribution Pivot Table'!Y$264*100</f>
        <v>0</v>
      </c>
      <c r="L220" s="587">
        <f>+'Distribution Pivot Table'!Y$266*100</f>
        <v>0</v>
      </c>
      <c r="M220" s="590">
        <f t="shared" si="115"/>
        <v>0</v>
      </c>
      <c r="N220" s="589">
        <f>+'Distribution Pivot Table'!Y$268*100</f>
        <v>0</v>
      </c>
      <c r="O220" s="591">
        <f t="shared" si="116"/>
        <v>0</v>
      </c>
      <c r="P220" s="592">
        <f t="shared" si="116"/>
        <v>0</v>
      </c>
      <c r="Q220" s="592">
        <f t="shared" si="117"/>
        <v>0</v>
      </c>
      <c r="R220" s="577">
        <f t="shared" si="108"/>
        <v>0</v>
      </c>
      <c r="S220" s="577">
        <f t="shared" si="109"/>
        <v>0</v>
      </c>
    </row>
    <row r="221" spans="1:24">
      <c r="A221" s="504"/>
      <c r="B221" s="587"/>
      <c r="C221" s="587"/>
      <c r="D221" s="587"/>
      <c r="E221" s="588"/>
      <c r="F221" s="589"/>
      <c r="G221" s="587"/>
      <c r="H221" s="587"/>
      <c r="I221" s="588"/>
      <c r="J221" s="589"/>
      <c r="K221" s="587"/>
      <c r="L221" s="587"/>
      <c r="M221" s="590"/>
      <c r="N221" s="589"/>
      <c r="O221" s="591"/>
      <c r="P221" s="592"/>
      <c r="Q221" s="592"/>
      <c r="R221" s="577"/>
      <c r="S221" s="577"/>
    </row>
    <row r="222" spans="1:24">
      <c r="A222" s="504" t="s">
        <v>1120</v>
      </c>
      <c r="B222" s="587">
        <f>+'Distribution Pivot Table'!Y$272*100</f>
        <v>0</v>
      </c>
      <c r="C222" s="587">
        <f>+'Distribution Pivot Table'!Y$274*100</f>
        <v>0</v>
      </c>
      <c r="D222" s="587">
        <f>+'Distribution Pivot Table'!Y$276*100</f>
        <v>0</v>
      </c>
      <c r="E222" s="588">
        <f t="shared" si="103"/>
        <v>0</v>
      </c>
      <c r="F222" s="589">
        <f>+'Distribution Pivot Table'!Y$278*100</f>
        <v>0</v>
      </c>
      <c r="G222" s="587">
        <f>+'Distribution Pivot Table'!Y$280*100</f>
        <v>0</v>
      </c>
      <c r="H222" s="587">
        <f>+'Distribution Pivot Table'!Y$282*100</f>
        <v>0</v>
      </c>
      <c r="I222" s="588">
        <f t="shared" ref="I222:I225" si="118">SUM(F222:H222)</f>
        <v>0</v>
      </c>
      <c r="J222" s="589">
        <f>+'Distribution Pivot Table'!Y$284*100</f>
        <v>0</v>
      </c>
      <c r="K222" s="587">
        <f>+'Distribution Pivot Table'!Y$286*100</f>
        <v>0</v>
      </c>
      <c r="L222" s="587">
        <f>+'Distribution Pivot Table'!Y$288*100</f>
        <v>0</v>
      </c>
      <c r="M222" s="590">
        <f t="shared" ref="M222:M225" si="119">SUM(J222:L222)</f>
        <v>0</v>
      </c>
      <c r="N222" s="589">
        <f>+'Distribution Pivot Table'!Y$290*100</f>
        <v>0</v>
      </c>
      <c r="O222" s="591">
        <f t="shared" ref="O222:P225" si="120">+B222+F222+J222</f>
        <v>0</v>
      </c>
      <c r="P222" s="592">
        <f t="shared" si="120"/>
        <v>0</v>
      </c>
      <c r="Q222" s="592">
        <f t="shared" ref="Q222:Q225" si="121">+D222+H222+L222+N222</f>
        <v>0</v>
      </c>
      <c r="R222" s="577">
        <f t="shared" si="108"/>
        <v>0</v>
      </c>
      <c r="S222" s="577">
        <f t="shared" si="109"/>
        <v>0</v>
      </c>
    </row>
    <row r="223" spans="1:24">
      <c r="A223" s="504" t="s">
        <v>1121</v>
      </c>
      <c r="B223" s="587">
        <f>+'Distribution Pivot Table'!Y294*100</f>
        <v>0</v>
      </c>
      <c r="C223" s="587">
        <f>+'Distribution Pivot Table'!Y296*100</f>
        <v>0</v>
      </c>
      <c r="D223" s="587">
        <f>+'Distribution Pivot Table'!Y298*100</f>
        <v>0</v>
      </c>
      <c r="E223" s="588">
        <f t="shared" si="103"/>
        <v>0</v>
      </c>
      <c r="F223" s="589">
        <f>+'Distribution Pivot Table'!Y300*100</f>
        <v>0</v>
      </c>
      <c r="G223" s="587">
        <f>+'Distribution Pivot Table'!Y302*100</f>
        <v>0</v>
      </c>
      <c r="H223" s="587">
        <f>+'Distribution Pivot Table'!Y304*100</f>
        <v>0</v>
      </c>
      <c r="I223" s="588">
        <f t="shared" si="118"/>
        <v>0</v>
      </c>
      <c r="J223" s="589">
        <f>+'Distribution Pivot Table'!Y306*100</f>
        <v>0</v>
      </c>
      <c r="K223" s="587">
        <f>+'Distribution Pivot Table'!Y308*100</f>
        <v>0</v>
      </c>
      <c r="L223" s="587">
        <f>+'Distribution Pivot Table'!Y310*100</f>
        <v>0</v>
      </c>
      <c r="M223" s="590">
        <f t="shared" si="119"/>
        <v>0</v>
      </c>
      <c r="N223" s="589">
        <f>+'Distribution Pivot Table'!Y312*100</f>
        <v>0</v>
      </c>
      <c r="O223" s="591">
        <f t="shared" si="120"/>
        <v>0</v>
      </c>
      <c r="P223" s="592">
        <f t="shared" si="120"/>
        <v>0</v>
      </c>
      <c r="Q223" s="592">
        <f t="shared" si="121"/>
        <v>0</v>
      </c>
      <c r="R223" s="577">
        <f t="shared" si="108"/>
        <v>0</v>
      </c>
      <c r="S223" s="577">
        <f t="shared" si="109"/>
        <v>0</v>
      </c>
    </row>
    <row r="224" spans="1:24">
      <c r="A224" s="504" t="s">
        <v>1122</v>
      </c>
      <c r="B224" s="587">
        <f>+'Distribution Pivot Table'!Y316*100</f>
        <v>1.3289036544850499</v>
      </c>
      <c r="C224" s="587">
        <f>+'Distribution Pivot Table'!Y318*100</f>
        <v>0</v>
      </c>
      <c r="D224" s="587">
        <f>+'Distribution Pivot Table'!Y320*100</f>
        <v>0</v>
      </c>
      <c r="E224" s="588">
        <f t="shared" si="103"/>
        <v>1.3289036544850499</v>
      </c>
      <c r="F224" s="589">
        <f>+'Distribution Pivot Table'!Y322*100</f>
        <v>58.80398671096345</v>
      </c>
      <c r="G224" s="587">
        <f>+'Distribution Pivot Table'!Y324*100</f>
        <v>6.6445182724252501</v>
      </c>
      <c r="H224" s="587">
        <f>+'Distribution Pivot Table'!Y326*100</f>
        <v>0</v>
      </c>
      <c r="I224" s="588">
        <f t="shared" si="118"/>
        <v>65.448504983388702</v>
      </c>
      <c r="J224" s="589">
        <f>+'Distribution Pivot Table'!Y328*100</f>
        <v>27.574750830564781</v>
      </c>
      <c r="K224" s="587">
        <f>+'Distribution Pivot Table'!Y330*100</f>
        <v>2.9900332225913622</v>
      </c>
      <c r="L224" s="587">
        <f>+'Distribution Pivot Table'!Y332*100</f>
        <v>0</v>
      </c>
      <c r="M224" s="590">
        <f t="shared" si="119"/>
        <v>30.564784053156142</v>
      </c>
      <c r="N224" s="589">
        <f>+'Distribution Pivot Table'!Y334*100</f>
        <v>2.6578073089700998</v>
      </c>
      <c r="O224" s="591">
        <f t="shared" si="120"/>
        <v>87.707641196013284</v>
      </c>
      <c r="P224" s="592">
        <f t="shared" si="120"/>
        <v>9.6345514950166127</v>
      </c>
      <c r="Q224" s="592">
        <f t="shared" si="121"/>
        <v>2.6578073089700998</v>
      </c>
      <c r="R224" s="577">
        <f t="shared" si="108"/>
        <v>100</v>
      </c>
      <c r="S224" s="577">
        <f t="shared" si="109"/>
        <v>100</v>
      </c>
    </row>
    <row r="225" spans="1:23">
      <c r="A225" s="513" t="s">
        <v>1123</v>
      </c>
      <c r="B225" s="601">
        <f>+'Distribution Pivot Table'!Y338*100</f>
        <v>11.318681318681319</v>
      </c>
      <c r="C225" s="601">
        <f>+'Distribution Pivot Table'!Y340*100</f>
        <v>0</v>
      </c>
      <c r="D225" s="601">
        <f>+'Distribution Pivot Table'!Y342*100</f>
        <v>0</v>
      </c>
      <c r="E225" s="603">
        <f t="shared" si="103"/>
        <v>11.318681318681319</v>
      </c>
      <c r="F225" s="604">
        <f>+'Distribution Pivot Table'!Y344*100</f>
        <v>29.670329670329672</v>
      </c>
      <c r="G225" s="601">
        <f>+'Distribution Pivot Table'!Y346*100</f>
        <v>1.5384615384615385</v>
      </c>
      <c r="H225" s="601">
        <f>+'Distribution Pivot Table'!Y348*100</f>
        <v>0</v>
      </c>
      <c r="I225" s="603">
        <f t="shared" si="118"/>
        <v>31.208791208791212</v>
      </c>
      <c r="J225" s="604">
        <f>+'Distribution Pivot Table'!Y350*100</f>
        <v>42.527472527472526</v>
      </c>
      <c r="K225" s="601">
        <f>+'Distribution Pivot Table'!Y352*100</f>
        <v>6.2637362637362637</v>
      </c>
      <c r="L225" s="601">
        <f>+'Distribution Pivot Table'!Y354*100</f>
        <v>0</v>
      </c>
      <c r="M225" s="605">
        <f t="shared" si="119"/>
        <v>48.791208791208788</v>
      </c>
      <c r="N225" s="604">
        <f>+'Distribution Pivot Table'!Y356*100</f>
        <v>8.6813186813186807</v>
      </c>
      <c r="O225" s="606">
        <f t="shared" si="120"/>
        <v>83.516483516483518</v>
      </c>
      <c r="P225" s="607">
        <f t="shared" si="120"/>
        <v>7.802197802197802</v>
      </c>
      <c r="Q225" s="607">
        <f t="shared" si="121"/>
        <v>8.6813186813186807</v>
      </c>
      <c r="R225" s="577">
        <f t="shared" si="108"/>
        <v>100</v>
      </c>
      <c r="S225" s="577">
        <f t="shared" si="109"/>
        <v>100</v>
      </c>
    </row>
    <row r="226" spans="1:23">
      <c r="A226" s="517" t="s">
        <v>1124</v>
      </c>
      <c r="B226" s="504"/>
      <c r="C226" s="504"/>
      <c r="D226" s="504"/>
      <c r="E226" s="504"/>
    </row>
    <row r="227" spans="1:23">
      <c r="A227" s="517"/>
      <c r="B227" s="547"/>
      <c r="C227" s="547"/>
      <c r="D227" s="547"/>
      <c r="E227" s="608"/>
      <c r="F227" s="547"/>
      <c r="G227" s="547"/>
      <c r="H227" s="547"/>
      <c r="I227" s="608"/>
      <c r="J227" s="547"/>
      <c r="K227" s="547"/>
      <c r="L227" s="547"/>
      <c r="M227" s="608"/>
      <c r="N227" s="547"/>
      <c r="O227" s="520"/>
      <c r="P227" s="520"/>
      <c r="R227" s="290"/>
    </row>
    <row r="228" spans="1:23">
      <c r="A228" s="504"/>
      <c r="B228" s="504"/>
      <c r="C228" s="504"/>
      <c r="D228" s="504"/>
      <c r="E228" s="504"/>
    </row>
    <row r="229" spans="1:23">
      <c r="Q229" s="519" t="s">
        <v>1224</v>
      </c>
    </row>
    <row r="230" spans="1:23" ht="18">
      <c r="A230" s="480" t="s">
        <v>1206</v>
      </c>
      <c r="B230" s="482"/>
      <c r="C230" s="482"/>
      <c r="D230" s="482"/>
      <c r="E230" s="482"/>
      <c r="F230" s="481"/>
      <c r="G230" s="481"/>
      <c r="H230" s="481"/>
      <c r="I230" s="482"/>
      <c r="J230" s="481"/>
      <c r="K230" s="481"/>
      <c r="L230" s="481"/>
      <c r="M230" s="482"/>
      <c r="N230" s="481"/>
      <c r="O230" s="481"/>
      <c r="P230" s="481"/>
      <c r="Q230" s="481"/>
      <c r="R230" s="615"/>
    </row>
    <row r="231" spans="1:23" ht="18">
      <c r="A231" s="480"/>
      <c r="B231" s="482"/>
      <c r="C231" s="482"/>
      <c r="D231" s="482"/>
      <c r="E231" s="482"/>
      <c r="F231" s="481"/>
      <c r="G231" s="481"/>
      <c r="H231" s="481"/>
      <c r="I231" s="482"/>
      <c r="J231" s="481"/>
      <c r="K231" s="481"/>
      <c r="L231" s="481"/>
      <c r="M231" s="482"/>
      <c r="N231" s="481"/>
      <c r="O231" s="481"/>
      <c r="P231" s="481"/>
      <c r="Q231" s="481"/>
      <c r="R231" s="615"/>
    </row>
    <row r="232" spans="1:23" ht="15.75">
      <c r="A232" s="483" t="s">
        <v>1207</v>
      </c>
      <c r="B232" s="482"/>
      <c r="C232" s="482"/>
      <c r="D232" s="482"/>
      <c r="E232" s="482"/>
      <c r="F232" s="481"/>
      <c r="G232" s="481"/>
      <c r="H232" s="481"/>
      <c r="I232" s="482"/>
      <c r="J232" s="481"/>
      <c r="K232" s="481"/>
      <c r="L232" s="481"/>
      <c r="M232" s="482"/>
      <c r="N232" s="481"/>
      <c r="O232" s="481"/>
      <c r="P232" s="481"/>
      <c r="Q232" s="481"/>
      <c r="R232" s="615"/>
    </row>
    <row r="233" spans="1:23" ht="15.75">
      <c r="A233" s="483" t="s">
        <v>1144</v>
      </c>
      <c r="B233" s="482"/>
      <c r="C233" s="482"/>
      <c r="D233" s="482"/>
      <c r="E233" s="482"/>
      <c r="F233" s="481"/>
      <c r="G233" s="481"/>
      <c r="H233" s="481"/>
      <c r="I233" s="482"/>
      <c r="J233" s="481"/>
      <c r="K233" s="481"/>
      <c r="L233" s="481"/>
      <c r="M233" s="482"/>
      <c r="N233" s="481"/>
      <c r="O233" s="481"/>
      <c r="P233" s="481"/>
      <c r="Q233" s="481"/>
      <c r="R233" s="615"/>
    </row>
    <row r="234" spans="1:23" ht="18.75" customHeight="1">
      <c r="A234" s="487"/>
      <c r="B234" s="487"/>
      <c r="C234" s="487"/>
      <c r="D234" s="487"/>
      <c r="E234" s="487"/>
      <c r="F234" s="487"/>
      <c r="G234" s="487"/>
      <c r="H234" s="487"/>
      <c r="I234" s="487"/>
      <c r="R234" s="556"/>
    </row>
    <row r="235" spans="1:23" ht="18.75" customHeight="1">
      <c r="A235" s="312"/>
      <c r="B235" s="489" t="s">
        <v>1098</v>
      </c>
      <c r="C235" s="490"/>
      <c r="D235" s="490"/>
      <c r="E235" s="490"/>
      <c r="F235" s="490"/>
      <c r="G235" s="490"/>
      <c r="H235" s="490"/>
      <c r="I235" s="491"/>
      <c r="J235" s="557" t="s">
        <v>11</v>
      </c>
      <c r="K235" s="558"/>
      <c r="L235" s="558"/>
      <c r="M235" s="559"/>
      <c r="N235" s="649" t="s">
        <v>1099</v>
      </c>
      <c r="O235" s="652" t="s">
        <v>1190</v>
      </c>
      <c r="P235" s="652" t="s">
        <v>1191</v>
      </c>
      <c r="Q235" s="652" t="s">
        <v>1192</v>
      </c>
      <c r="R235" s="560"/>
      <c r="S235" s="561"/>
    </row>
    <row r="236" spans="1:23" ht="36.75" customHeight="1">
      <c r="A236" s="484"/>
      <c r="B236" s="490" t="s">
        <v>1100</v>
      </c>
      <c r="C236" s="490"/>
      <c r="D236" s="490"/>
      <c r="E236" s="496"/>
      <c r="F236" s="497" t="s">
        <v>1101</v>
      </c>
      <c r="G236" s="490"/>
      <c r="H236" s="490"/>
      <c r="I236" s="491"/>
      <c r="J236" s="498" t="s">
        <v>1102</v>
      </c>
      <c r="K236" s="490"/>
      <c r="L236" s="490"/>
      <c r="M236" s="491"/>
      <c r="N236" s="650"/>
      <c r="O236" s="653"/>
      <c r="P236" s="653"/>
      <c r="Q236" s="653"/>
      <c r="R236" s="560" t="s">
        <v>1193</v>
      </c>
      <c r="S236" s="562" t="s">
        <v>1193</v>
      </c>
      <c r="T236" s="563" t="s">
        <v>1194</v>
      </c>
      <c r="U236" s="487"/>
      <c r="V236" s="487"/>
      <c r="W236" s="564"/>
    </row>
    <row r="237" spans="1:23" ht="30" customHeight="1">
      <c r="A237" s="618"/>
      <c r="B237" s="499" t="s">
        <v>1103</v>
      </c>
      <c r="C237" s="499" t="s">
        <v>1104</v>
      </c>
      <c r="D237" s="499" t="s">
        <v>1195</v>
      </c>
      <c r="E237" s="566" t="s">
        <v>1106</v>
      </c>
      <c r="F237" s="500" t="s">
        <v>1103</v>
      </c>
      <c r="G237" s="499" t="s">
        <v>1104</v>
      </c>
      <c r="H237" s="499" t="s">
        <v>1195</v>
      </c>
      <c r="I237" s="566" t="s">
        <v>1106</v>
      </c>
      <c r="J237" s="501" t="s">
        <v>1103</v>
      </c>
      <c r="K237" s="502" t="s">
        <v>1104</v>
      </c>
      <c r="L237" s="499" t="s">
        <v>1195</v>
      </c>
      <c r="M237" s="501" t="s">
        <v>1106</v>
      </c>
      <c r="N237" s="651"/>
      <c r="O237" s="654"/>
      <c r="P237" s="654"/>
      <c r="Q237" s="654"/>
      <c r="R237" s="567"/>
      <c r="S237" s="568"/>
      <c r="T237" s="569" t="s">
        <v>1196</v>
      </c>
      <c r="U237" s="570" t="s">
        <v>1197</v>
      </c>
      <c r="V237" s="570" t="s">
        <v>1198</v>
      </c>
      <c r="W237" s="571"/>
    </row>
    <row r="238" spans="1:23" hidden="1">
      <c r="A238" s="504" t="s">
        <v>1107</v>
      </c>
      <c r="B238" s="619"/>
      <c r="C238" s="619"/>
      <c r="D238" s="619"/>
      <c r="E238" s="572"/>
      <c r="F238" s="573"/>
      <c r="G238" s="547"/>
      <c r="H238" s="547"/>
      <c r="I238" s="572"/>
      <c r="J238" s="573"/>
      <c r="K238" s="547"/>
      <c r="L238" s="547"/>
      <c r="M238" s="574"/>
      <c r="N238" s="573"/>
      <c r="O238" s="575"/>
      <c r="P238" s="576"/>
      <c r="Q238" s="576"/>
      <c r="R238" s="577">
        <f>SUM(B238:D238,F238:H238,J238:L238)+N238</f>
        <v>0</v>
      </c>
      <c r="S238" s="578">
        <f>+Q238+P238+O238</f>
        <v>0</v>
      </c>
      <c r="T238" s="292"/>
      <c r="W238" s="579"/>
    </row>
    <row r="239" spans="1:23" hidden="1">
      <c r="A239" s="504"/>
      <c r="B239" s="504"/>
      <c r="C239" s="504"/>
      <c r="D239" s="504"/>
      <c r="E239" s="580"/>
      <c r="F239" s="573"/>
      <c r="G239" s="547"/>
      <c r="H239" s="547"/>
      <c r="I239" s="581"/>
      <c r="J239" s="573"/>
      <c r="K239" s="547"/>
      <c r="L239" s="547"/>
      <c r="M239" s="573"/>
      <c r="N239" s="573"/>
      <c r="O239" s="582"/>
      <c r="P239" s="583"/>
      <c r="Q239" s="583"/>
      <c r="R239" s="560"/>
      <c r="S239" s="562"/>
      <c r="T239" s="584" t="s">
        <v>1196</v>
      </c>
      <c r="U239" s="585" t="s">
        <v>1197</v>
      </c>
      <c r="V239" s="585" t="s">
        <v>1198</v>
      </c>
      <c r="W239" s="586"/>
    </row>
    <row r="240" spans="1:23">
      <c r="A240" s="504" t="s">
        <v>1108</v>
      </c>
      <c r="B240" s="587">
        <f>+'Distribution Pivot Table'!AE$8*100</f>
        <v>0</v>
      </c>
      <c r="C240" s="587">
        <f>+'Distribution Pivot Table'!AE$10*100</f>
        <v>0</v>
      </c>
      <c r="D240" s="587">
        <f>+'Distribution Pivot Table'!AE$12*100</f>
        <v>0</v>
      </c>
      <c r="E240" s="588">
        <f t="shared" ref="E240:E258" si="122">SUM(B240:D240)</f>
        <v>0</v>
      </c>
      <c r="F240" s="589">
        <f>+'Distribution Pivot Table'!AE$14*100</f>
        <v>0</v>
      </c>
      <c r="G240" s="587">
        <f>+'Distribution Pivot Table'!AE$16*100</f>
        <v>0</v>
      </c>
      <c r="H240" s="587">
        <f>+'Distribution Pivot Table'!AE$18*100</f>
        <v>0</v>
      </c>
      <c r="I240" s="588">
        <f t="shared" ref="I240:I243" si="123">SUM(F240:H240)</f>
        <v>0</v>
      </c>
      <c r="J240" s="589">
        <f>+'Distribution Pivot Table'!AE$20*100</f>
        <v>0</v>
      </c>
      <c r="K240" s="587">
        <f>+'Distribution Pivot Table'!AE$22*100</f>
        <v>0</v>
      </c>
      <c r="L240" s="587">
        <f>+'Distribution Pivot Table'!AE$24*100</f>
        <v>0</v>
      </c>
      <c r="M240" s="590">
        <f t="shared" ref="M240:M243" si="124">SUM(J240:L240)</f>
        <v>0</v>
      </c>
      <c r="N240" s="589">
        <f>+'Distribution Pivot Table'!AE$26*100</f>
        <v>0</v>
      </c>
      <c r="O240" s="591">
        <f t="shared" ref="O240:P243" si="125">+B240+F240+J240</f>
        <v>0</v>
      </c>
      <c r="P240" s="592">
        <f t="shared" si="125"/>
        <v>0</v>
      </c>
      <c r="Q240" s="592">
        <f t="shared" ref="Q240:Q243" si="126">+D240+H240+L240+N240</f>
        <v>0</v>
      </c>
      <c r="R240" s="577">
        <f>SUM(B240:D240,F240:H240,J240:L240)+N240</f>
        <v>0</v>
      </c>
      <c r="S240" s="578">
        <f t="shared" ref="S240:S258" si="127">+Q240+P240+O240</f>
        <v>0</v>
      </c>
      <c r="T240" s="291">
        <f t="shared" ref="T240:T258" si="128">+E240+I240</f>
        <v>0</v>
      </c>
      <c r="U240" s="291">
        <f>+M240</f>
        <v>0</v>
      </c>
      <c r="V240" s="291">
        <f>+N240</f>
        <v>0</v>
      </c>
      <c r="W240" s="593">
        <f t="shared" ref="W240" si="129">+H240+L240</f>
        <v>0</v>
      </c>
    </row>
    <row r="241" spans="1:24">
      <c r="A241" s="504" t="s">
        <v>1109</v>
      </c>
      <c r="B241" s="587">
        <f>+'Distribution Pivot Table'!AE$30*100</f>
        <v>10.170603674540683</v>
      </c>
      <c r="C241" s="587">
        <f>+'Distribution Pivot Table'!AE$32*100</f>
        <v>6.8569553805774275</v>
      </c>
      <c r="D241" s="587">
        <f>+'Distribution Pivot Table'!AE$34*100</f>
        <v>0</v>
      </c>
      <c r="E241" s="588">
        <f t="shared" si="122"/>
        <v>17.027559055118111</v>
      </c>
      <c r="F241" s="589">
        <f>+'Distribution Pivot Table'!AE$36*100</f>
        <v>35.875984251968504</v>
      </c>
      <c r="G241" s="587">
        <f>+'Distribution Pivot Table'!AE$38*100</f>
        <v>15.272309711286089</v>
      </c>
      <c r="H241" s="587">
        <f>+'Distribution Pivot Table'!AE$40*100</f>
        <v>0</v>
      </c>
      <c r="I241" s="588">
        <f t="shared" si="123"/>
        <v>51.148293963254595</v>
      </c>
      <c r="J241" s="589">
        <f>+'Distribution Pivot Table'!AE$42*100</f>
        <v>16.879921259842519</v>
      </c>
      <c r="K241" s="587">
        <f>+'Distribution Pivot Table'!AE$44*100</f>
        <v>14.041994750656167</v>
      </c>
      <c r="L241" s="587">
        <f>+'Distribution Pivot Table'!AE$46*100</f>
        <v>0</v>
      </c>
      <c r="M241" s="590">
        <f t="shared" si="124"/>
        <v>30.921916010498684</v>
      </c>
      <c r="N241" s="589">
        <f>+'Distribution Pivot Table'!AE$48*100</f>
        <v>0</v>
      </c>
      <c r="O241" s="591">
        <f t="shared" si="125"/>
        <v>62.926509186351709</v>
      </c>
      <c r="P241" s="592">
        <f t="shared" si="125"/>
        <v>36.171259842519682</v>
      </c>
      <c r="Q241" s="592">
        <f t="shared" si="126"/>
        <v>0</v>
      </c>
      <c r="R241" s="577">
        <f>SUM(B241:D241,F241:H241,J241:L241)+N241</f>
        <v>99.097769028871397</v>
      </c>
      <c r="S241" s="577">
        <f t="shared" si="127"/>
        <v>99.097769028871397</v>
      </c>
      <c r="T241" s="583">
        <f t="shared" si="128"/>
        <v>68.175853018372706</v>
      </c>
      <c r="U241" s="291">
        <f t="shared" ref="U241:V258" si="130">+M241</f>
        <v>30.921916010498684</v>
      </c>
      <c r="V241" s="291">
        <f t="shared" si="130"/>
        <v>0</v>
      </c>
      <c r="W241" s="594">
        <f>SUM(T241:V241)</f>
        <v>99.097769028871397</v>
      </c>
    </row>
    <row r="242" spans="1:24">
      <c r="A242" s="504" t="s">
        <v>1110</v>
      </c>
      <c r="B242" s="587">
        <f>+'Distribution Pivot Table'!AE$52*100</f>
        <v>0</v>
      </c>
      <c r="C242" s="587">
        <f>+'Distribution Pivot Table'!AE$54*100</f>
        <v>0</v>
      </c>
      <c r="D242" s="587">
        <f>+'Distribution Pivot Table'!AE$56*100</f>
        <v>0</v>
      </c>
      <c r="E242" s="588">
        <f t="shared" si="122"/>
        <v>0</v>
      </c>
      <c r="F242" s="589">
        <f>+'Distribution Pivot Table'!AE$58*100</f>
        <v>0</v>
      </c>
      <c r="G242" s="587">
        <f>+'Distribution Pivot Table'!AE$60*100</f>
        <v>0</v>
      </c>
      <c r="H242" s="587">
        <f>+'Distribution Pivot Table'!AE$62*100</f>
        <v>0</v>
      </c>
      <c r="I242" s="588">
        <f t="shared" si="123"/>
        <v>0</v>
      </c>
      <c r="J242" s="589">
        <f>+'Distribution Pivot Table'!AE$64*100</f>
        <v>0</v>
      </c>
      <c r="K242" s="587">
        <f>+'Distribution Pivot Table'!AE$66*100</f>
        <v>0</v>
      </c>
      <c r="L242" s="587">
        <f>+'Distribution Pivot Table'!AE$68*100</f>
        <v>0</v>
      </c>
      <c r="M242" s="590">
        <f t="shared" si="124"/>
        <v>0</v>
      </c>
      <c r="N242" s="589">
        <f>+'Distribution Pivot Table'!AE$70*100</f>
        <v>0</v>
      </c>
      <c r="O242" s="591">
        <f t="shared" si="125"/>
        <v>0</v>
      </c>
      <c r="P242" s="592">
        <f t="shared" si="125"/>
        <v>0</v>
      </c>
      <c r="Q242" s="592">
        <f t="shared" si="126"/>
        <v>0</v>
      </c>
      <c r="R242" s="577">
        <f>SUM(B242:D242,F242:H242,J242:L242)+N242</f>
        <v>0</v>
      </c>
      <c r="S242" s="577">
        <f t="shared" si="127"/>
        <v>0</v>
      </c>
      <c r="T242" s="583">
        <f t="shared" si="128"/>
        <v>0</v>
      </c>
      <c r="U242" s="291">
        <f t="shared" si="130"/>
        <v>0</v>
      </c>
      <c r="V242" s="291">
        <f t="shared" si="130"/>
        <v>0</v>
      </c>
      <c r="W242" s="594">
        <f t="shared" ref="W242:W258" si="131">SUM(T242:V242)</f>
        <v>0</v>
      </c>
    </row>
    <row r="243" spans="1:24">
      <c r="A243" s="504" t="s">
        <v>1208</v>
      </c>
      <c r="B243" s="587">
        <f>+'Distribution Pivot Table'!AE$74*100</f>
        <v>7.3326856032462713</v>
      </c>
      <c r="C243" s="587">
        <f>+'Distribution Pivot Table'!AE$76*100</f>
        <v>3.0957687984606888</v>
      </c>
      <c r="D243" s="587">
        <f>+'Distribution Pivot Table'!AE$78*100</f>
        <v>5.778133394296165</v>
      </c>
      <c r="E243" s="588">
        <f t="shared" si="122"/>
        <v>16.206587796003124</v>
      </c>
      <c r="F243" s="589">
        <f>+'Distribution Pivot Table'!AE$80*100</f>
        <v>35.106970718789889</v>
      </c>
      <c r="G243" s="587">
        <f>+'Distribution Pivot Table'!AE$82*100</f>
        <v>17.467756377283724</v>
      </c>
      <c r="H243" s="595">
        <f>+'Distribution Pivot Table'!AE$84*100</f>
        <v>3.8101769827208476E-3</v>
      </c>
      <c r="I243" s="588">
        <f t="shared" si="123"/>
        <v>52.578537273056334</v>
      </c>
      <c r="J243" s="589">
        <f>+'Distribution Pivot Table'!AE$86*100</f>
        <v>10.729458383341907</v>
      </c>
      <c r="K243" s="587">
        <f>+'Distribution Pivot Table'!AE$88*100</f>
        <v>11.169533824846164</v>
      </c>
      <c r="L243" s="595">
        <f>+'Distribution Pivot Table'!AE$90*100</f>
        <v>5.7152654740812714E-3</v>
      </c>
      <c r="M243" s="590">
        <f t="shared" si="124"/>
        <v>21.90470747366215</v>
      </c>
      <c r="N243" s="589">
        <f>+'Distribution Pivot Table'!AE$92*100</f>
        <v>9.3101674572783892</v>
      </c>
      <c r="O243" s="591">
        <f t="shared" si="125"/>
        <v>53.169114705378064</v>
      </c>
      <c r="P243" s="592">
        <f t="shared" si="125"/>
        <v>31.733059000590579</v>
      </c>
      <c r="Q243" s="592">
        <f t="shared" si="126"/>
        <v>15.097826294031357</v>
      </c>
      <c r="R243" s="577">
        <f>SUM(B243:D243,F243:H243,J243:L243)+N243</f>
        <v>100</v>
      </c>
      <c r="S243" s="577">
        <f t="shared" si="127"/>
        <v>100</v>
      </c>
      <c r="T243" s="583">
        <f t="shared" si="128"/>
        <v>68.785125069059461</v>
      </c>
      <c r="U243" s="291">
        <f t="shared" si="130"/>
        <v>21.90470747366215</v>
      </c>
      <c r="V243" s="291">
        <f t="shared" si="130"/>
        <v>9.3101674572783892</v>
      </c>
      <c r="W243" s="594">
        <f t="shared" si="131"/>
        <v>100</v>
      </c>
    </row>
    <row r="244" spans="1:24">
      <c r="A244" s="504"/>
      <c r="B244" s="587"/>
      <c r="C244" s="587"/>
      <c r="D244" s="587"/>
      <c r="E244" s="588"/>
      <c r="F244" s="589"/>
      <c r="G244" s="587"/>
      <c r="H244" s="587"/>
      <c r="I244" s="588"/>
      <c r="J244" s="589"/>
      <c r="K244" s="587"/>
      <c r="L244" s="587"/>
      <c r="M244" s="590"/>
      <c r="N244" s="589"/>
      <c r="O244" s="591"/>
      <c r="P244" s="592"/>
      <c r="Q244" s="592"/>
      <c r="R244" s="577"/>
      <c r="S244" s="577"/>
      <c r="T244" s="583"/>
      <c r="U244" s="291"/>
      <c r="V244" s="291"/>
      <c r="W244" s="594"/>
    </row>
    <row r="245" spans="1:24">
      <c r="A245" s="504" t="s">
        <v>1112</v>
      </c>
      <c r="B245" s="587">
        <f>+'Distribution Pivot Table'!AE$96*100</f>
        <v>2.0185029436501263</v>
      </c>
      <c r="C245" s="587">
        <f>+'Distribution Pivot Table'!AE$98*100</f>
        <v>0.67283431455004206</v>
      </c>
      <c r="D245" s="587">
        <f>+'Distribution Pivot Table'!AE$100*100</f>
        <v>0</v>
      </c>
      <c r="E245" s="588">
        <f t="shared" si="122"/>
        <v>2.6913372582001682</v>
      </c>
      <c r="F245" s="589">
        <f>+'Distribution Pivot Table'!AE$102*100</f>
        <v>45.892907204934119</v>
      </c>
      <c r="G245" s="587">
        <f>+'Distribution Pivot Table'!AE$104*100</f>
        <v>10.428931875525652</v>
      </c>
      <c r="H245" s="587">
        <f>+'Distribution Pivot Table'!AE$106*100</f>
        <v>0</v>
      </c>
      <c r="I245" s="588">
        <f t="shared" ref="I245:I248" si="132">SUM(F245:H245)</f>
        <v>56.321839080459768</v>
      </c>
      <c r="J245" s="589">
        <f>+'Distribution Pivot Table'!AE$108*100</f>
        <v>18.839360807401178</v>
      </c>
      <c r="K245" s="587">
        <f>+'Distribution Pivot Table'!AE$110*100</f>
        <v>21.474628539388842</v>
      </c>
      <c r="L245" s="587">
        <f>+'Distribution Pivot Table'!AE$112*100</f>
        <v>0</v>
      </c>
      <c r="M245" s="590">
        <f t="shared" ref="M245:M248" si="133">SUM(J245:L245)</f>
        <v>40.313989346790024</v>
      </c>
      <c r="N245" s="589">
        <f>+'Distribution Pivot Table'!AE$114*100</f>
        <v>0.67283431455004206</v>
      </c>
      <c r="O245" s="591">
        <f t="shared" ref="O245:P248" si="134">+B245+F245+J245</f>
        <v>66.750770955985416</v>
      </c>
      <c r="P245" s="592">
        <f t="shared" si="134"/>
        <v>32.576394729464539</v>
      </c>
      <c r="Q245" s="592">
        <f t="shared" ref="Q245:Q248" si="135">+D245+H245+L245+N245</f>
        <v>0.67283431455004206</v>
      </c>
      <c r="R245" s="577">
        <f>SUM(B245:D245,F245:H245,J245:L245)+N245</f>
        <v>100.00000000000001</v>
      </c>
      <c r="S245" s="577">
        <f t="shared" si="127"/>
        <v>100</v>
      </c>
      <c r="T245" s="583">
        <f t="shared" si="128"/>
        <v>59.013176338659939</v>
      </c>
      <c r="U245" s="291">
        <f t="shared" si="130"/>
        <v>40.313989346790024</v>
      </c>
      <c r="V245" s="291">
        <f t="shared" si="130"/>
        <v>0.67283431455004206</v>
      </c>
      <c r="W245" s="594">
        <f t="shared" si="131"/>
        <v>100</v>
      </c>
    </row>
    <row r="246" spans="1:24">
      <c r="A246" s="504" t="s">
        <v>1113</v>
      </c>
      <c r="B246" s="587">
        <f>+'Distribution Pivot Table'!AE$118*100</f>
        <v>12.045570916538658</v>
      </c>
      <c r="C246" s="587">
        <f>+'Distribution Pivot Table'!AE$120*100</f>
        <v>3.1362007168458779</v>
      </c>
      <c r="D246" s="587">
        <f>+'Distribution Pivot Table'!AE$122*100</f>
        <v>0</v>
      </c>
      <c r="E246" s="588">
        <f t="shared" si="122"/>
        <v>15.181771633384535</v>
      </c>
      <c r="F246" s="589">
        <f>+'Distribution Pivot Table'!AE$124*100</f>
        <v>20.238095238095237</v>
      </c>
      <c r="G246" s="587">
        <f>+'Distribution Pivot Table'!AE$126*100</f>
        <v>8.7685611879160277</v>
      </c>
      <c r="H246" s="587">
        <f>+'Distribution Pivot Table'!AE$128*100</f>
        <v>0</v>
      </c>
      <c r="I246" s="588">
        <f t="shared" si="132"/>
        <v>29.006656426011265</v>
      </c>
      <c r="J246" s="589">
        <f>+'Distribution Pivot Table'!AE$130*100</f>
        <v>23.169482846902202</v>
      </c>
      <c r="K246" s="587">
        <f>+'Distribution Pivot Table'!AE$132*100</f>
        <v>10.074244751664105</v>
      </c>
      <c r="L246" s="587">
        <f>+'Distribution Pivot Table'!AE$134*100</f>
        <v>0</v>
      </c>
      <c r="M246" s="590">
        <f t="shared" si="133"/>
        <v>33.243727598566309</v>
      </c>
      <c r="N246" s="589">
        <f>+'Distribution Pivot Table'!AE$136*100</f>
        <v>22.56784434203789</v>
      </c>
      <c r="O246" s="591">
        <f t="shared" si="134"/>
        <v>55.45314900153609</v>
      </c>
      <c r="P246" s="592">
        <f t="shared" si="134"/>
        <v>21.979006656426009</v>
      </c>
      <c r="Q246" s="592">
        <f t="shared" si="135"/>
        <v>22.56784434203789</v>
      </c>
      <c r="R246" s="577">
        <f>SUM(B246:D246,F246:H246,J246:L246)+N246</f>
        <v>100</v>
      </c>
      <c r="S246" s="577">
        <f t="shared" si="127"/>
        <v>99.999999999999986</v>
      </c>
      <c r="T246" s="583">
        <f t="shared" si="128"/>
        <v>44.188428059395804</v>
      </c>
      <c r="U246" s="291">
        <f t="shared" si="130"/>
        <v>33.243727598566309</v>
      </c>
      <c r="V246" s="291">
        <f t="shared" si="130"/>
        <v>22.56784434203789</v>
      </c>
      <c r="W246" s="594">
        <f t="shared" si="131"/>
        <v>100</v>
      </c>
    </row>
    <row r="247" spans="1:24">
      <c r="A247" s="504" t="s">
        <v>1114</v>
      </c>
      <c r="B247" s="587">
        <f>+'Distribution Pivot Table'!AE$140*100</f>
        <v>7.5412975819966475</v>
      </c>
      <c r="C247" s="587">
        <f>+'Distribution Pivot Table'!AE$142*100</f>
        <v>1.2688532439549915</v>
      </c>
      <c r="D247" s="587">
        <f>+'Distribution Pivot Table'!AE$144*100</f>
        <v>0</v>
      </c>
      <c r="E247" s="588">
        <f t="shared" si="122"/>
        <v>8.8101508259516397</v>
      </c>
      <c r="F247" s="589">
        <f>+'Distribution Pivot Table'!AE$146*100</f>
        <v>29.207565238209241</v>
      </c>
      <c r="G247" s="587">
        <f>+'Distribution Pivot Table'!AE$148*100</f>
        <v>8.6904476897294707</v>
      </c>
      <c r="H247" s="587">
        <f>+'Distribution Pivot Table'!AE$150*100</f>
        <v>0</v>
      </c>
      <c r="I247" s="588">
        <f t="shared" si="132"/>
        <v>37.898012927938709</v>
      </c>
      <c r="J247" s="589">
        <f>+'Distribution Pivot Table'!AE$152*100</f>
        <v>30.308834091453196</v>
      </c>
      <c r="K247" s="587">
        <f>+'Distribution Pivot Table'!AE$154*100</f>
        <v>22.647833373234381</v>
      </c>
      <c r="L247" s="587">
        <f>+'Distribution Pivot Table'!AE$156*100</f>
        <v>0.35910940866650704</v>
      </c>
      <c r="M247" s="590">
        <f t="shared" si="133"/>
        <v>53.315776873354082</v>
      </c>
      <c r="N247" s="589">
        <f>+'Distribution Pivot Table'!AE$158*100</f>
        <v>0</v>
      </c>
      <c r="O247" s="591">
        <f t="shared" si="134"/>
        <v>67.057696911659079</v>
      </c>
      <c r="P247" s="592">
        <f t="shared" si="134"/>
        <v>32.607134306918844</v>
      </c>
      <c r="Q247" s="592">
        <f t="shared" si="135"/>
        <v>0.35910940866650704</v>
      </c>
      <c r="R247" s="577">
        <f>SUM(B247:D247,F247:H247,J247:L247)+N247</f>
        <v>100.02394062724443</v>
      </c>
      <c r="S247" s="577">
        <f t="shared" si="127"/>
        <v>100.02394062724443</v>
      </c>
      <c r="T247" s="583">
        <f t="shared" si="128"/>
        <v>46.708163753890346</v>
      </c>
      <c r="U247" s="291">
        <f t="shared" si="130"/>
        <v>53.315776873354082</v>
      </c>
      <c r="V247" s="291">
        <f t="shared" si="130"/>
        <v>0</v>
      </c>
      <c r="W247" s="594">
        <f t="shared" si="131"/>
        <v>100.02394062724443</v>
      </c>
    </row>
    <row r="248" spans="1:24">
      <c r="A248" s="504" t="s">
        <v>1115</v>
      </c>
      <c r="B248" s="587">
        <f>+'Distribution Pivot Table'!AE$162*100</f>
        <v>0</v>
      </c>
      <c r="C248" s="587">
        <f>+'Distribution Pivot Table'!AE$164*100</f>
        <v>0</v>
      </c>
      <c r="D248" s="587">
        <f>+'Distribution Pivot Table'!AE$166*100</f>
        <v>0</v>
      </c>
      <c r="E248" s="588">
        <f t="shared" si="122"/>
        <v>0</v>
      </c>
      <c r="F248" s="589">
        <f>+'Distribution Pivot Table'!AE$168*100</f>
        <v>0</v>
      </c>
      <c r="G248" s="587">
        <f>+'Distribution Pivot Table'!AE$170*100</f>
        <v>0</v>
      </c>
      <c r="H248" s="587">
        <f>+'Distribution Pivot Table'!AE$172*100</f>
        <v>0</v>
      </c>
      <c r="I248" s="588">
        <f t="shared" si="132"/>
        <v>0</v>
      </c>
      <c r="J248" s="589">
        <f>+'Distribution Pivot Table'!AE$174*100</f>
        <v>0</v>
      </c>
      <c r="K248" s="587">
        <f>+'Distribution Pivot Table'!AE$176*100</f>
        <v>0</v>
      </c>
      <c r="L248" s="587">
        <f>+'Distribution Pivot Table'!AE$178*100</f>
        <v>0</v>
      </c>
      <c r="M248" s="590">
        <f t="shared" si="133"/>
        <v>0</v>
      </c>
      <c r="N248" s="589">
        <f>+'Distribution Pivot Table'!AE$180*100</f>
        <v>0</v>
      </c>
      <c r="O248" s="591">
        <f t="shared" si="134"/>
        <v>0</v>
      </c>
      <c r="P248" s="592">
        <f t="shared" si="134"/>
        <v>0</v>
      </c>
      <c r="Q248" s="592">
        <f t="shared" si="135"/>
        <v>0</v>
      </c>
      <c r="R248" s="577">
        <f>SUM(B248:D248,F248:H248,J248:L248)+N248</f>
        <v>0</v>
      </c>
      <c r="S248" s="577">
        <f t="shared" si="127"/>
        <v>0</v>
      </c>
      <c r="T248" s="583">
        <f t="shared" si="128"/>
        <v>0</v>
      </c>
      <c r="U248" s="291">
        <f t="shared" si="130"/>
        <v>0</v>
      </c>
      <c r="V248" s="291">
        <f t="shared" si="130"/>
        <v>0</v>
      </c>
      <c r="W248" s="594">
        <f t="shared" si="131"/>
        <v>0</v>
      </c>
    </row>
    <row r="249" spans="1:24">
      <c r="A249" s="504"/>
      <c r="B249" s="587"/>
      <c r="C249" s="587"/>
      <c r="D249" s="587"/>
      <c r="E249" s="588"/>
      <c r="F249" s="589"/>
      <c r="G249" s="587"/>
      <c r="H249" s="587"/>
      <c r="I249" s="588"/>
      <c r="J249" s="589"/>
      <c r="K249" s="587"/>
      <c r="L249" s="587"/>
      <c r="M249" s="590"/>
      <c r="N249" s="589"/>
      <c r="O249" s="591"/>
      <c r="P249" s="592"/>
      <c r="Q249" s="592"/>
      <c r="R249" s="577"/>
      <c r="S249" s="577"/>
      <c r="T249" s="583"/>
      <c r="U249" s="291"/>
      <c r="V249" s="291"/>
      <c r="W249" s="594"/>
    </row>
    <row r="250" spans="1:24">
      <c r="A250" s="504" t="s">
        <v>1116</v>
      </c>
      <c r="B250" s="587">
        <f>+'Distribution Pivot Table'!AE$184*100</f>
        <v>7.0162835249042139</v>
      </c>
      <c r="C250" s="587">
        <f>+'Distribution Pivot Table'!AE$186*100</f>
        <v>1.3250319284802043</v>
      </c>
      <c r="D250" s="587">
        <f>+'Distribution Pivot Table'!AE$188*100</f>
        <v>0</v>
      </c>
      <c r="E250" s="588">
        <f t="shared" si="122"/>
        <v>8.3413154533844178</v>
      </c>
      <c r="F250" s="589">
        <f>+'Distribution Pivot Table'!AE$190*100</f>
        <v>43.797892720306514</v>
      </c>
      <c r="G250" s="587">
        <f>+'Distribution Pivot Table'!AE$192*100</f>
        <v>2.7538314176245211</v>
      </c>
      <c r="H250" s="587">
        <f>+'Distribution Pivot Table'!AE$194*100</f>
        <v>0</v>
      </c>
      <c r="I250" s="588">
        <f t="shared" ref="I250:I253" si="136">SUM(F250:H250)</f>
        <v>46.551724137931032</v>
      </c>
      <c r="J250" s="589">
        <f>+'Distribution Pivot Table'!AE$196*100</f>
        <v>17.967752234993615</v>
      </c>
      <c r="K250" s="587">
        <f>+'Distribution Pivot Table'!AE$198*100</f>
        <v>4.9728607918263092</v>
      </c>
      <c r="L250" s="587">
        <f>+'Distribution Pivot Table'!AE$200*100</f>
        <v>0</v>
      </c>
      <c r="M250" s="590">
        <f t="shared" ref="M250:M253" si="137">SUM(J250:L250)</f>
        <v>22.940613026819925</v>
      </c>
      <c r="N250" s="589">
        <f>+'Distribution Pivot Table'!AE$202*100</f>
        <v>22.166347381864622</v>
      </c>
      <c r="O250" s="591">
        <f t="shared" ref="O250:P253" si="138">+B250+F250+J250</f>
        <v>68.781928480204343</v>
      </c>
      <c r="P250" s="592">
        <f t="shared" si="138"/>
        <v>9.0517241379310356</v>
      </c>
      <c r="Q250" s="592">
        <f t="shared" ref="Q250:Q253" si="139">+D250+H250+L250+N250</f>
        <v>22.166347381864622</v>
      </c>
      <c r="R250" s="577">
        <f>SUM(B250:D250,F250:H250,J250:L250)+N250</f>
        <v>100</v>
      </c>
      <c r="S250" s="577">
        <f t="shared" si="127"/>
        <v>100</v>
      </c>
      <c r="T250" s="583">
        <f t="shared" si="128"/>
        <v>54.89303959131545</v>
      </c>
      <c r="U250" s="291">
        <f t="shared" si="130"/>
        <v>22.940613026819925</v>
      </c>
      <c r="V250" s="291">
        <f t="shared" si="130"/>
        <v>22.166347381864622</v>
      </c>
      <c r="W250" s="594">
        <f t="shared" si="131"/>
        <v>100</v>
      </c>
    </row>
    <row r="251" spans="1:24">
      <c r="A251" s="504" t="s">
        <v>1117</v>
      </c>
      <c r="B251" s="587">
        <f>+'Distribution Pivot Table'!AE$206*100</f>
        <v>1.4150111154239742</v>
      </c>
      <c r="C251" s="587">
        <f>+'Distribution Pivot Table'!AE$208*100</f>
        <v>3.726313560817248</v>
      </c>
      <c r="D251" s="587">
        <f>+'Distribution Pivot Table'!AE$210*108</f>
        <v>0</v>
      </c>
      <c r="E251" s="588">
        <f t="shared" si="122"/>
        <v>5.1413246762412221</v>
      </c>
      <c r="F251" s="589">
        <f>+'Distribution Pivot Table'!AE$212*100</f>
        <v>6.9974240446028446</v>
      </c>
      <c r="G251" s="587">
        <f>+'Distribution Pivot Table'!AE$214*100</f>
        <v>7.2409047602244261</v>
      </c>
      <c r="H251" s="587">
        <f>+'Distribution Pivot Table'!AE$216*100</f>
        <v>0</v>
      </c>
      <c r="I251" s="588">
        <f t="shared" si="136"/>
        <v>14.238328804827271</v>
      </c>
      <c r="J251" s="589">
        <f>+'Distribution Pivot Table'!AE$218*100</f>
        <v>43.25487843607749</v>
      </c>
      <c r="K251" s="587">
        <f>+'Distribution Pivot Table'!AE$220*100</f>
        <v>37.365468082854022</v>
      </c>
      <c r="L251" s="587">
        <f>+'Distribution Pivot Table'!AE$222*100</f>
        <v>0</v>
      </c>
      <c r="M251" s="590">
        <f t="shared" si="137"/>
        <v>80.620346518931512</v>
      </c>
      <c r="N251" s="589">
        <f>+'Distribution Pivot Table'!AE$224*100</f>
        <v>0</v>
      </c>
      <c r="O251" s="591">
        <f t="shared" si="138"/>
        <v>51.667313596104307</v>
      </c>
      <c r="P251" s="592">
        <f t="shared" si="138"/>
        <v>48.332686403895693</v>
      </c>
      <c r="Q251" s="592">
        <f t="shared" si="139"/>
        <v>0</v>
      </c>
      <c r="R251" s="620">
        <f>SUM(B251:D251,F251:H251,J251:L251)+N251</f>
        <v>100</v>
      </c>
      <c r="S251" s="620">
        <f t="shared" si="127"/>
        <v>100</v>
      </c>
      <c r="T251" s="583">
        <f t="shared" si="128"/>
        <v>19.379653481068495</v>
      </c>
      <c r="U251" s="291">
        <f t="shared" si="130"/>
        <v>80.620346518931512</v>
      </c>
      <c r="V251" s="291">
        <f t="shared" si="130"/>
        <v>0</v>
      </c>
      <c r="W251" s="621">
        <f t="shared" si="131"/>
        <v>100</v>
      </c>
    </row>
    <row r="252" spans="1:24">
      <c r="A252" s="504" t="s">
        <v>1118</v>
      </c>
      <c r="B252" s="587">
        <f>+'Distribution Pivot Table'!AE$228*100</f>
        <v>12.637248808783925</v>
      </c>
      <c r="C252" s="587">
        <f>+'Distribution Pivot Table'!AE$230*100</f>
        <v>6.2979076030660872</v>
      </c>
      <c r="D252" s="587">
        <f>+'Distribution Pivot Table'!AE$232*100</f>
        <v>0</v>
      </c>
      <c r="E252" s="588">
        <f t="shared" si="122"/>
        <v>18.935156411850013</v>
      </c>
      <c r="F252" s="589">
        <f>+'Distribution Pivot Table'!AE$234*100</f>
        <v>33.18831572405221</v>
      </c>
      <c r="G252" s="587">
        <f>+'Distribution Pivot Table'!AE$236*100</f>
        <v>13.155168841930806</v>
      </c>
      <c r="H252" s="587">
        <f>+'Distribution Pivot Table'!AE$238*100</f>
        <v>0</v>
      </c>
      <c r="I252" s="588">
        <f t="shared" si="136"/>
        <v>46.343484565983019</v>
      </c>
      <c r="J252" s="589">
        <f>+'Distribution Pivot Table'!AE$240*100</f>
        <v>14.926455355293141</v>
      </c>
      <c r="K252" s="587">
        <f>+'Distribution Pivot Table'!AE$242*100</f>
        <v>18.852289206546509</v>
      </c>
      <c r="L252" s="587">
        <f>+'Distribution Pivot Table'!AE$244*100</f>
        <v>0</v>
      </c>
      <c r="M252" s="590">
        <f t="shared" si="137"/>
        <v>33.778744561839652</v>
      </c>
      <c r="N252" s="589">
        <f>+'Distribution Pivot Table'!AE$246*100</f>
        <v>0.94261446032732554</v>
      </c>
      <c r="O252" s="591">
        <f t="shared" si="138"/>
        <v>60.752019888129276</v>
      </c>
      <c r="P252" s="592">
        <f t="shared" si="138"/>
        <v>38.305365651543397</v>
      </c>
      <c r="Q252" s="592">
        <f t="shared" si="139"/>
        <v>0.94261446032732554</v>
      </c>
      <c r="R252" s="577">
        <f>SUM(B252:D252,F252:H252,J252:L252)+N252</f>
        <v>100</v>
      </c>
      <c r="S252" s="577">
        <f t="shared" si="127"/>
        <v>100</v>
      </c>
      <c r="T252" s="583">
        <f t="shared" si="128"/>
        <v>65.278640977833035</v>
      </c>
      <c r="U252" s="291">
        <f t="shared" si="130"/>
        <v>33.778744561839652</v>
      </c>
      <c r="V252" s="291">
        <f t="shared" si="130"/>
        <v>0.94261446032732554</v>
      </c>
      <c r="W252" s="594">
        <f t="shared" si="131"/>
        <v>100</v>
      </c>
      <c r="X252" s="526"/>
    </row>
    <row r="253" spans="1:24">
      <c r="A253" s="504" t="s">
        <v>1119</v>
      </c>
      <c r="B253" s="587">
        <f>+'Distribution Pivot Table'!AE$250*100</f>
        <v>0</v>
      </c>
      <c r="C253" s="587">
        <f>+'Distribution Pivot Table'!AE$252*100</f>
        <v>0</v>
      </c>
      <c r="D253" s="587">
        <f>+'Distribution Pivot Table'!AE$254*100</f>
        <v>0</v>
      </c>
      <c r="E253" s="588">
        <f t="shared" si="122"/>
        <v>0</v>
      </c>
      <c r="F253" s="589">
        <f>+'Distribution Pivot Table'!AE$256*100</f>
        <v>0</v>
      </c>
      <c r="G253" s="587">
        <f>+'Distribution Pivot Table'!AE$258*100</f>
        <v>0</v>
      </c>
      <c r="H253" s="587">
        <f>+'Distribution Pivot Table'!AE$260*100</f>
        <v>0</v>
      </c>
      <c r="I253" s="588">
        <f t="shared" si="136"/>
        <v>0</v>
      </c>
      <c r="J253" s="589">
        <f>+'Distribution Pivot Table'!AE$262*100</f>
        <v>0</v>
      </c>
      <c r="K253" s="587">
        <f>+'Distribution Pivot Table'!AE$264*100</f>
        <v>0</v>
      </c>
      <c r="L253" s="587">
        <f>+'Distribution Pivot Table'!AE$266*100</f>
        <v>0</v>
      </c>
      <c r="M253" s="590">
        <f t="shared" si="137"/>
        <v>0</v>
      </c>
      <c r="N253" s="589">
        <f>+'Distribution Pivot Table'!AE$268*100</f>
        <v>0</v>
      </c>
      <c r="O253" s="591">
        <f t="shared" si="138"/>
        <v>0</v>
      </c>
      <c r="P253" s="592">
        <f t="shared" si="138"/>
        <v>0</v>
      </c>
      <c r="Q253" s="592">
        <f t="shared" si="139"/>
        <v>0</v>
      </c>
      <c r="R253" s="577">
        <f>SUM(B253:D253,F253:H253,J253:L253)+N253</f>
        <v>0</v>
      </c>
      <c r="S253" s="577">
        <f t="shared" si="127"/>
        <v>0</v>
      </c>
      <c r="T253" s="583">
        <f t="shared" si="128"/>
        <v>0</v>
      </c>
      <c r="U253" s="291">
        <f t="shared" si="130"/>
        <v>0</v>
      </c>
      <c r="V253" s="291">
        <f t="shared" si="130"/>
        <v>0</v>
      </c>
      <c r="W253" s="594">
        <f t="shared" si="131"/>
        <v>0</v>
      </c>
    </row>
    <row r="254" spans="1:24">
      <c r="A254" s="504"/>
      <c r="B254" s="587"/>
      <c r="C254" s="587"/>
      <c r="D254" s="587"/>
      <c r="E254" s="588"/>
      <c r="F254" s="589"/>
      <c r="G254" s="587"/>
      <c r="H254" s="587"/>
      <c r="I254" s="588"/>
      <c r="J254" s="589"/>
      <c r="K254" s="587"/>
      <c r="L254" s="587"/>
      <c r="M254" s="590"/>
      <c r="N254" s="589"/>
      <c r="O254" s="591"/>
      <c r="P254" s="592"/>
      <c r="Q254" s="592"/>
      <c r="R254" s="577"/>
      <c r="S254" s="577"/>
      <c r="T254" s="583"/>
      <c r="U254" s="291"/>
      <c r="V254" s="291"/>
      <c r="W254" s="594"/>
    </row>
    <row r="255" spans="1:24">
      <c r="A255" s="504" t="s">
        <v>1120</v>
      </c>
      <c r="B255" s="587">
        <f>+'Distribution Pivot Table'!AE$272*100</f>
        <v>0.77269170579029733</v>
      </c>
      <c r="C255" s="587">
        <f>+'Distribution Pivot Table'!AE$274*100</f>
        <v>0.14671361502347416</v>
      </c>
      <c r="D255" s="587">
        <f>+'Distribution Pivot Table'!AE$276*100</f>
        <v>0</v>
      </c>
      <c r="E255" s="588">
        <f t="shared" si="122"/>
        <v>0.91940532081377147</v>
      </c>
      <c r="F255" s="589">
        <f>+'Distribution Pivot Table'!AE$278*100</f>
        <v>36.9424882629108</v>
      </c>
      <c r="G255" s="587">
        <f>+'Distribution Pivot Table'!AE$280*100</f>
        <v>9.9863067292644754</v>
      </c>
      <c r="H255" s="587">
        <f>+'Distribution Pivot Table'!AE$282*100</f>
        <v>0</v>
      </c>
      <c r="I255" s="588">
        <f t="shared" ref="I255:I258" si="140">SUM(F255:H255)</f>
        <v>46.928794992175277</v>
      </c>
      <c r="J255" s="589">
        <f>+'Distribution Pivot Table'!AE$284*100</f>
        <v>7.6388888888888893</v>
      </c>
      <c r="K255" s="587">
        <f>+'Distribution Pivot Table'!AE$286*100</f>
        <v>6.9151017214397497</v>
      </c>
      <c r="L255" s="587">
        <f>+'Distribution Pivot Table'!AE$288*100</f>
        <v>0</v>
      </c>
      <c r="M255" s="590">
        <f>SUM(J255:L255)</f>
        <v>14.55399061032864</v>
      </c>
      <c r="N255" s="589">
        <f>+'Distribution Pivot Table'!AE$290*100</f>
        <v>37.5</v>
      </c>
      <c r="O255" s="591">
        <f t="shared" ref="O255:O258" si="141">+B255+F255+J255</f>
        <v>45.354068857589979</v>
      </c>
      <c r="P255" s="592">
        <f>+C255+G255+K255</f>
        <v>17.0481220657277</v>
      </c>
      <c r="Q255" s="592">
        <f t="shared" ref="Q255:Q258" si="142">+D255+H255+L255+N255</f>
        <v>37.5</v>
      </c>
      <c r="R255" s="577">
        <f>SUM(B255:D255,F255:H255,J255:L255)+N255</f>
        <v>99.902190923317676</v>
      </c>
      <c r="S255" s="577">
        <f t="shared" si="127"/>
        <v>99.902190923317676</v>
      </c>
      <c r="T255" s="583">
        <f t="shared" si="128"/>
        <v>47.84820031298905</v>
      </c>
      <c r="U255" s="291">
        <f t="shared" si="130"/>
        <v>14.55399061032864</v>
      </c>
      <c r="V255" s="291">
        <f t="shared" si="130"/>
        <v>37.5</v>
      </c>
      <c r="W255" s="594">
        <f t="shared" si="131"/>
        <v>99.90219092331769</v>
      </c>
    </row>
    <row r="256" spans="1:24">
      <c r="A256" s="504" t="s">
        <v>1121</v>
      </c>
      <c r="B256" s="587">
        <f>+'Distribution Pivot Table'!AE294*100</f>
        <v>6.3117870722433462</v>
      </c>
      <c r="C256" s="587">
        <f>+'Distribution Pivot Table'!AE296*100</f>
        <v>4.6645614487336475</v>
      </c>
      <c r="D256" s="587">
        <f>+'Distribution Pivot Table'!AE298*100</f>
        <v>0</v>
      </c>
      <c r="E256" s="588">
        <f t="shared" si="122"/>
        <v>10.976348520976995</v>
      </c>
      <c r="F256" s="589">
        <f>+'Distribution Pivot Table'!AE300*100</f>
        <v>19.465102790487851</v>
      </c>
      <c r="G256" s="587">
        <f>+'Distribution Pivot Table'!AE302*100</f>
        <v>18.069214410001933</v>
      </c>
      <c r="H256" s="587">
        <f>+'Distribution Pivot Table'!AE304*100</f>
        <v>0</v>
      </c>
      <c r="I256" s="588">
        <f t="shared" si="140"/>
        <v>37.534317200489781</v>
      </c>
      <c r="J256" s="589">
        <f>+'Distribution Pivot Table'!AE306*100</f>
        <v>9.7918412064187663</v>
      </c>
      <c r="K256" s="587">
        <f>+'Distribution Pivot Table'!AE308*100</f>
        <v>18.827092865889025</v>
      </c>
      <c r="L256" s="587">
        <f>+'Distribution Pivot Table'!AE310*100</f>
        <v>0</v>
      </c>
      <c r="M256" s="590">
        <f>SUM(J256:L256)</f>
        <v>28.618934072307791</v>
      </c>
      <c r="N256" s="589">
        <f>+'Distribution Pivot Table'!AE312*100</f>
        <v>22.87040020622543</v>
      </c>
      <c r="O256" s="591">
        <f t="shared" si="141"/>
        <v>35.568731069149962</v>
      </c>
      <c r="P256" s="592">
        <f>+C256+G256+K256</f>
        <v>41.560868724624605</v>
      </c>
      <c r="Q256" s="592">
        <f t="shared" si="142"/>
        <v>22.87040020622543</v>
      </c>
      <c r="R256" s="577">
        <f>SUM(B256:D256,F256:H256,J256:L256)+N256</f>
        <v>100</v>
      </c>
      <c r="S256" s="577">
        <f t="shared" si="127"/>
        <v>100</v>
      </c>
      <c r="T256" s="583">
        <f t="shared" si="128"/>
        <v>48.510665721466779</v>
      </c>
      <c r="U256" s="291">
        <f t="shared" si="130"/>
        <v>28.618934072307791</v>
      </c>
      <c r="V256" s="291">
        <f t="shared" si="130"/>
        <v>22.87040020622543</v>
      </c>
      <c r="W256" s="594">
        <f t="shared" si="131"/>
        <v>100</v>
      </c>
    </row>
    <row r="257" spans="1:23">
      <c r="A257" s="504" t="s">
        <v>1122</v>
      </c>
      <c r="B257" s="587">
        <f>+'Distribution Pivot Table'!AE316*100</f>
        <v>8.6885418864739403</v>
      </c>
      <c r="C257" s="587">
        <f>+'Distribution Pivot Table'!AE318*100</f>
        <v>2.9911373707533233</v>
      </c>
      <c r="D257" s="587">
        <f>+'Distribution Pivot Table'!AE320*100</f>
        <v>0</v>
      </c>
      <c r="E257" s="588">
        <f t="shared" si="122"/>
        <v>11.679679257227264</v>
      </c>
      <c r="F257" s="589">
        <f>+'Distribution Pivot Table'!AE322*100</f>
        <v>19.872335935851446</v>
      </c>
      <c r="G257" s="587">
        <f>+'Distribution Pivot Table'!AE324*100</f>
        <v>28.159949356404308</v>
      </c>
      <c r="H257" s="587">
        <f>+'Distribution Pivot Table'!AE326*100</f>
        <v>0</v>
      </c>
      <c r="I257" s="588">
        <f t="shared" si="140"/>
        <v>48.03228529225575</v>
      </c>
      <c r="J257" s="589">
        <f>+'Distribution Pivot Table'!AE328*100</f>
        <v>8.1873813040725878</v>
      </c>
      <c r="K257" s="587">
        <f>+'Distribution Pivot Table'!AE330*100</f>
        <v>15.546528803545051</v>
      </c>
      <c r="L257" s="587">
        <f>+'Distribution Pivot Table'!AE332*100</f>
        <v>0</v>
      </c>
      <c r="M257" s="590">
        <f>SUM(J257:L257)</f>
        <v>23.733910107617639</v>
      </c>
      <c r="N257" s="589">
        <f>+'Distribution Pivot Table'!AE334*100</f>
        <v>16.369487233593585</v>
      </c>
      <c r="O257" s="591">
        <f t="shared" si="141"/>
        <v>36.748259126397976</v>
      </c>
      <c r="P257" s="592">
        <f>+C257+G257+K257</f>
        <v>46.697615530702684</v>
      </c>
      <c r="Q257" s="592">
        <f t="shared" si="142"/>
        <v>16.369487233593585</v>
      </c>
      <c r="R257" s="577">
        <f>SUM(B257:D257,F257:H257,J257:L257)+N257</f>
        <v>99.815361890694248</v>
      </c>
      <c r="S257" s="577">
        <f t="shared" si="127"/>
        <v>99.815361890694248</v>
      </c>
      <c r="T257" s="583">
        <f t="shared" si="128"/>
        <v>59.711964549483014</v>
      </c>
      <c r="U257" s="291">
        <f t="shared" si="130"/>
        <v>23.733910107617639</v>
      </c>
      <c r="V257" s="291">
        <f t="shared" si="130"/>
        <v>16.369487233593585</v>
      </c>
      <c r="W257" s="594">
        <f t="shared" si="131"/>
        <v>99.815361890694248</v>
      </c>
    </row>
    <row r="258" spans="1:23">
      <c r="A258" s="513" t="s">
        <v>1123</v>
      </c>
      <c r="B258" s="601">
        <f>+'Distribution Pivot Table'!AE338*100</f>
        <v>8.3762444215585301</v>
      </c>
      <c r="C258" s="601">
        <f>+'Distribution Pivot Table'!AE340*100</f>
        <v>0.48060418812221078</v>
      </c>
      <c r="D258" s="601">
        <f>+'Distribution Pivot Table'!AE342*100</f>
        <v>0</v>
      </c>
      <c r="E258" s="603">
        <f t="shared" si="122"/>
        <v>8.8568486096807408</v>
      </c>
      <c r="F258" s="604">
        <f>+'Distribution Pivot Table'!AE344*100</f>
        <v>34.981119121180917</v>
      </c>
      <c r="G258" s="601">
        <f>+'Distribution Pivot Table'!AE346*100</f>
        <v>7.6553381393752149</v>
      </c>
      <c r="H258" s="601">
        <f>+'Distribution Pivot Table'!AE348*100</f>
        <v>0</v>
      </c>
      <c r="I258" s="603">
        <f t="shared" si="140"/>
        <v>42.636457260556135</v>
      </c>
      <c r="J258" s="604">
        <f>+'Distribution Pivot Table'!AE350*100</f>
        <v>28.046687263989018</v>
      </c>
      <c r="K258" s="622">
        <f>+'Distribution Pivot Table'!AE352*100</f>
        <v>12.083762444215585</v>
      </c>
      <c r="L258" s="601">
        <f>+'Distribution Pivot Table'!AE354*100</f>
        <v>0</v>
      </c>
      <c r="M258" s="605">
        <f>SUM(J258:L258)</f>
        <v>40.130449708204601</v>
      </c>
      <c r="N258" s="604">
        <f>+'Distribution Pivot Table'!AE356*100</f>
        <v>8.3762444215585301</v>
      </c>
      <c r="O258" s="606">
        <f t="shared" si="141"/>
        <v>71.404050806728463</v>
      </c>
      <c r="P258" s="607">
        <f>+C258+G258+K258</f>
        <v>20.219704771713012</v>
      </c>
      <c r="Q258" s="607">
        <f t="shared" si="142"/>
        <v>8.3762444215585301</v>
      </c>
      <c r="R258" s="577">
        <f>SUM(B258:D258,F258:H258,J258:L258)+N258</f>
        <v>100</v>
      </c>
      <c r="S258" s="577">
        <f t="shared" si="127"/>
        <v>100</v>
      </c>
      <c r="T258" s="583">
        <f t="shared" si="128"/>
        <v>51.493305870236874</v>
      </c>
      <c r="U258" s="291">
        <f t="shared" si="130"/>
        <v>40.130449708204601</v>
      </c>
      <c r="V258" s="291">
        <f t="shared" si="130"/>
        <v>8.3762444215585301</v>
      </c>
      <c r="W258" s="594">
        <f t="shared" si="131"/>
        <v>100</v>
      </c>
    </row>
    <row r="259" spans="1:23">
      <c r="A259" s="517" t="s">
        <v>1124</v>
      </c>
      <c r="B259" s="504"/>
      <c r="C259" s="504"/>
      <c r="D259" s="504"/>
      <c r="E259" s="504"/>
    </row>
    <row r="260" spans="1:23">
      <c r="A260" s="517" t="s">
        <v>1209</v>
      </c>
      <c r="B260" s="504"/>
      <c r="C260" s="504"/>
      <c r="D260" s="504"/>
      <c r="E260" s="504"/>
    </row>
    <row r="261" spans="1:23">
      <c r="A261" s="517"/>
      <c r="B261" s="547"/>
      <c r="C261" s="547"/>
      <c r="D261" s="547"/>
      <c r="E261" s="608"/>
      <c r="F261" s="547"/>
      <c r="G261" s="547"/>
      <c r="H261" s="547"/>
      <c r="I261" s="608"/>
      <c r="J261" s="547"/>
      <c r="K261" s="547"/>
      <c r="L261" s="547"/>
      <c r="M261" s="608"/>
      <c r="N261" s="547"/>
      <c r="O261" s="520"/>
      <c r="P261" s="520"/>
      <c r="R261" s="290"/>
    </row>
    <row r="262" spans="1:23">
      <c r="Q262" s="519" t="s">
        <v>1224</v>
      </c>
    </row>
    <row r="263" spans="1:23" ht="18">
      <c r="A263" s="480" t="s">
        <v>1210</v>
      </c>
      <c r="B263" s="482"/>
      <c r="C263" s="482"/>
      <c r="D263" s="482"/>
      <c r="E263" s="482"/>
      <c r="F263" s="481"/>
      <c r="G263" s="481"/>
      <c r="H263" s="481"/>
      <c r="I263" s="482"/>
      <c r="J263" s="481"/>
      <c r="K263" s="481"/>
      <c r="L263" s="481"/>
      <c r="M263" s="482"/>
      <c r="N263" s="481"/>
      <c r="O263" s="481"/>
      <c r="P263" s="481"/>
      <c r="Q263" s="481"/>
      <c r="R263" s="615"/>
    </row>
    <row r="264" spans="1:23" ht="18">
      <c r="A264" s="480"/>
      <c r="B264" s="482"/>
      <c r="C264" s="482"/>
      <c r="D264" s="482"/>
      <c r="E264" s="482"/>
      <c r="F264" s="481"/>
      <c r="G264" s="481"/>
      <c r="H264" s="481"/>
      <c r="I264" s="482"/>
      <c r="J264" s="481"/>
      <c r="K264" s="481"/>
      <c r="L264" s="481"/>
      <c r="M264" s="482"/>
      <c r="N264" s="481"/>
      <c r="O264" s="481"/>
      <c r="P264" s="481"/>
      <c r="Q264" s="481"/>
      <c r="R264" s="615"/>
    </row>
    <row r="265" spans="1:23" ht="15.75">
      <c r="A265" s="483" t="s">
        <v>1211</v>
      </c>
      <c r="B265" s="482"/>
      <c r="C265" s="482"/>
      <c r="D265" s="482"/>
      <c r="E265" s="482"/>
      <c r="F265" s="481"/>
      <c r="G265" s="481"/>
      <c r="H265" s="481"/>
      <c r="I265" s="482"/>
      <c r="J265" s="481"/>
      <c r="K265" s="481"/>
      <c r="L265" s="481"/>
      <c r="M265" s="482"/>
      <c r="N265" s="481"/>
      <c r="O265" s="481"/>
      <c r="P265" s="481"/>
      <c r="Q265" s="481"/>
      <c r="R265" s="615"/>
    </row>
    <row r="266" spans="1:23" ht="15.75">
      <c r="A266" s="483" t="s">
        <v>1215</v>
      </c>
      <c r="B266" s="482"/>
      <c r="C266" s="482"/>
      <c r="D266" s="482"/>
      <c r="E266" s="482"/>
      <c r="F266" s="481"/>
      <c r="G266" s="481"/>
      <c r="H266" s="481"/>
      <c r="I266" s="482"/>
      <c r="J266" s="481"/>
      <c r="K266" s="481"/>
      <c r="L266" s="481"/>
      <c r="M266" s="482"/>
      <c r="N266" s="481"/>
      <c r="O266" s="481"/>
      <c r="P266" s="481"/>
      <c r="Q266" s="481"/>
      <c r="R266" s="615"/>
    </row>
    <row r="267" spans="1:23" ht="19.5" customHeight="1">
      <c r="A267" s="487"/>
      <c r="B267" s="487"/>
      <c r="C267" s="487"/>
      <c r="D267" s="487"/>
      <c r="E267" s="487"/>
      <c r="F267" s="487"/>
      <c r="G267" s="487"/>
      <c r="H267" s="487"/>
      <c r="I267" s="487"/>
      <c r="R267" s="556"/>
    </row>
    <row r="268" spans="1:23" ht="19.5" customHeight="1">
      <c r="A268" s="312"/>
      <c r="B268" s="489" t="s">
        <v>1098</v>
      </c>
      <c r="C268" s="490"/>
      <c r="D268" s="490"/>
      <c r="E268" s="490"/>
      <c r="F268" s="490"/>
      <c r="G268" s="490"/>
      <c r="H268" s="490"/>
      <c r="I268" s="491"/>
      <c r="J268" s="557" t="s">
        <v>11</v>
      </c>
      <c r="K268" s="558"/>
      <c r="L268" s="558"/>
      <c r="M268" s="559"/>
      <c r="N268" s="649" t="s">
        <v>1099</v>
      </c>
      <c r="O268" s="652" t="s">
        <v>1190</v>
      </c>
      <c r="P268" s="652" t="s">
        <v>1191</v>
      </c>
      <c r="Q268" s="652" t="s">
        <v>1192</v>
      </c>
      <c r="R268" s="560"/>
      <c r="S268" s="561"/>
    </row>
    <row r="269" spans="1:23" ht="36.75" customHeight="1">
      <c r="A269" s="484"/>
      <c r="B269" s="490" t="s">
        <v>1100</v>
      </c>
      <c r="C269" s="490"/>
      <c r="D269" s="490"/>
      <c r="E269" s="496"/>
      <c r="F269" s="497" t="s">
        <v>1101</v>
      </c>
      <c r="G269" s="490"/>
      <c r="H269" s="490"/>
      <c r="I269" s="491"/>
      <c r="J269" s="498" t="s">
        <v>1102</v>
      </c>
      <c r="K269" s="490"/>
      <c r="L269" s="490"/>
      <c r="M269" s="491"/>
      <c r="N269" s="650"/>
      <c r="O269" s="653"/>
      <c r="P269" s="653"/>
      <c r="Q269" s="653"/>
      <c r="R269" s="560" t="s">
        <v>1193</v>
      </c>
      <c r="S269" s="561" t="s">
        <v>1193</v>
      </c>
    </row>
    <row r="270" spans="1:23" ht="31.5" customHeight="1">
      <c r="A270" s="618"/>
      <c r="B270" s="499" t="s">
        <v>1103</v>
      </c>
      <c r="C270" s="499" t="s">
        <v>1104</v>
      </c>
      <c r="D270" s="499" t="s">
        <v>1195</v>
      </c>
      <c r="E270" s="566" t="s">
        <v>1106</v>
      </c>
      <c r="F270" s="500" t="s">
        <v>1103</v>
      </c>
      <c r="G270" s="499" t="s">
        <v>1104</v>
      </c>
      <c r="H270" s="499" t="s">
        <v>1195</v>
      </c>
      <c r="I270" s="566" t="s">
        <v>1106</v>
      </c>
      <c r="J270" s="501" t="s">
        <v>1103</v>
      </c>
      <c r="K270" s="502" t="s">
        <v>1104</v>
      </c>
      <c r="L270" s="499" t="s">
        <v>1195</v>
      </c>
      <c r="M270" s="501" t="s">
        <v>1106</v>
      </c>
      <c r="N270" s="651"/>
      <c r="O270" s="654"/>
      <c r="P270" s="654"/>
      <c r="Q270" s="654"/>
      <c r="R270" s="567"/>
      <c r="S270" s="609"/>
      <c r="U270" s="331"/>
      <c r="V270" s="331"/>
    </row>
    <row r="271" spans="1:23" hidden="1">
      <c r="A271" s="504" t="s">
        <v>1107</v>
      </c>
      <c r="B271" s="504"/>
      <c r="C271" s="504"/>
      <c r="D271" s="504"/>
      <c r="E271" s="580"/>
      <c r="F271" s="573"/>
      <c r="G271" s="547"/>
      <c r="H271" s="547"/>
      <c r="I271" s="572"/>
      <c r="J271" s="573"/>
      <c r="K271" s="547"/>
      <c r="L271" s="547"/>
      <c r="M271" s="574"/>
      <c r="N271" s="573"/>
      <c r="O271" s="616"/>
      <c r="P271" s="576"/>
      <c r="Q271" s="576"/>
      <c r="R271" s="577">
        <f>SUM(F271:H271,J271:L271)+N271</f>
        <v>0</v>
      </c>
      <c r="S271" s="610">
        <f>+Q271+P271+O271</f>
        <v>0</v>
      </c>
    </row>
    <row r="272" spans="1:23" hidden="1">
      <c r="A272" s="504"/>
      <c r="B272" s="504"/>
      <c r="C272" s="504"/>
      <c r="D272" s="504"/>
      <c r="E272" s="580"/>
      <c r="F272" s="573"/>
      <c r="G272" s="547"/>
      <c r="H272" s="547"/>
      <c r="I272" s="581"/>
      <c r="J272" s="573"/>
      <c r="K272" s="547"/>
      <c r="L272" s="547"/>
      <c r="M272" s="573"/>
      <c r="N272" s="573"/>
      <c r="O272" s="582"/>
      <c r="P272" s="583"/>
      <c r="Q272" s="583"/>
      <c r="R272" s="560"/>
      <c r="S272" s="561"/>
      <c r="U272" s="623"/>
      <c r="V272" s="623"/>
      <c r="W272" s="624"/>
    </row>
    <row r="273" spans="1:24">
      <c r="A273" s="504" t="s">
        <v>1108</v>
      </c>
      <c r="B273" s="587">
        <f>+'Distribution Pivot Table'!AA$8*100</f>
        <v>0</v>
      </c>
      <c r="C273" s="587">
        <f>+'Distribution Pivot Table'!AA$10*100</f>
        <v>0</v>
      </c>
      <c r="D273" s="587">
        <f>+'Distribution Pivot Table'!AA$12*100</f>
        <v>0</v>
      </c>
      <c r="E273" s="588">
        <f t="shared" ref="E273:E291" si="143">SUM(B273:D273)</f>
        <v>0</v>
      </c>
      <c r="F273" s="589">
        <f>+'Distribution Pivot Table'!AA$14*100</f>
        <v>0</v>
      </c>
      <c r="G273" s="587">
        <f>+'Distribution Pivot Table'!AA$16*100</f>
        <v>0</v>
      </c>
      <c r="H273" s="587">
        <f>+'Distribution Pivot Table'!AA$18*100</f>
        <v>0</v>
      </c>
      <c r="I273" s="588">
        <f t="shared" ref="I273:I276" si="144">SUM(F273:H273)</f>
        <v>0</v>
      </c>
      <c r="J273" s="589">
        <f>+'Distribution Pivot Table'!AA$20*100</f>
        <v>0</v>
      </c>
      <c r="K273" s="587">
        <f>+'Distribution Pivot Table'!AA$22*100</f>
        <v>0</v>
      </c>
      <c r="L273" s="587">
        <f>+'Distribution Pivot Table'!AA$24*100</f>
        <v>0</v>
      </c>
      <c r="M273" s="590">
        <f t="shared" ref="M273:M276" si="145">SUM(J273:L273)</f>
        <v>0</v>
      </c>
      <c r="N273" s="589">
        <f>+'Distribution Pivot Table'!AA$26*100</f>
        <v>0</v>
      </c>
      <c r="O273" s="591">
        <f t="shared" ref="O273:P276" si="146">+B273+F273+J273</f>
        <v>0</v>
      </c>
      <c r="P273" s="592">
        <f t="shared" si="146"/>
        <v>0</v>
      </c>
      <c r="Q273" s="592">
        <f t="shared" ref="Q273:Q276" si="147">+D273+H273+L273+N273</f>
        <v>0</v>
      </c>
      <c r="R273" s="577">
        <f t="shared" ref="R273:R291" si="148">SUM(B273:D273,F273:H273,J273:L273)+N273</f>
        <v>0</v>
      </c>
      <c r="S273" s="610">
        <f t="shared" ref="S273:S291" si="149">+Q273+P273+O273</f>
        <v>0</v>
      </c>
      <c r="U273" s="291"/>
      <c r="V273" s="291"/>
      <c r="W273" s="398"/>
    </row>
    <row r="274" spans="1:24">
      <c r="A274" s="504" t="s">
        <v>1109</v>
      </c>
      <c r="B274" s="587">
        <f>+'Distribution Pivot Table'!AA$30*100</f>
        <v>0</v>
      </c>
      <c r="C274" s="587">
        <f>+'Distribution Pivot Table'!AA$32*100</f>
        <v>0</v>
      </c>
      <c r="D274" s="587">
        <f>+'Distribution Pivot Table'!AA$34*100</f>
        <v>0</v>
      </c>
      <c r="E274" s="588">
        <f t="shared" si="143"/>
        <v>0</v>
      </c>
      <c r="F274" s="589">
        <f>+'Distribution Pivot Table'!AA$36*100</f>
        <v>0</v>
      </c>
      <c r="G274" s="587">
        <f>+'Distribution Pivot Table'!AA$38*100</f>
        <v>0</v>
      </c>
      <c r="H274" s="587">
        <f>+'Distribution Pivot Table'!AA$40*100</f>
        <v>0</v>
      </c>
      <c r="I274" s="588">
        <f t="shared" si="144"/>
        <v>0</v>
      </c>
      <c r="J274" s="589">
        <f>+'Distribution Pivot Table'!AA$42*100</f>
        <v>0</v>
      </c>
      <c r="K274" s="587">
        <f>+'Distribution Pivot Table'!AA$44*100</f>
        <v>0</v>
      </c>
      <c r="L274" s="587">
        <f>+'Distribution Pivot Table'!AA$46*100</f>
        <v>0</v>
      </c>
      <c r="M274" s="590">
        <f t="shared" si="145"/>
        <v>0</v>
      </c>
      <c r="N274" s="589">
        <f>+'Distribution Pivot Table'!AA$48*100</f>
        <v>0</v>
      </c>
      <c r="O274" s="591">
        <f t="shared" si="146"/>
        <v>0</v>
      </c>
      <c r="P274" s="592">
        <f t="shared" si="146"/>
        <v>0</v>
      </c>
      <c r="Q274" s="592">
        <f t="shared" si="147"/>
        <v>0</v>
      </c>
      <c r="R274" s="577">
        <f t="shared" si="148"/>
        <v>0</v>
      </c>
      <c r="S274" s="577">
        <f t="shared" si="149"/>
        <v>0</v>
      </c>
      <c r="T274" s="291"/>
      <c r="U274" s="291"/>
      <c r="V274" s="291"/>
      <c r="W274" s="577"/>
    </row>
    <row r="275" spans="1:24">
      <c r="A275" s="504" t="s">
        <v>1110</v>
      </c>
      <c r="B275" s="587">
        <f>+'Distribution Pivot Table'!AA$52*100</f>
        <v>0</v>
      </c>
      <c r="C275" s="587">
        <f>+'Distribution Pivot Table'!AA$54*100</f>
        <v>0</v>
      </c>
      <c r="D275" s="587">
        <f>+'Distribution Pivot Table'!AA$56*100</f>
        <v>0</v>
      </c>
      <c r="E275" s="588">
        <f t="shared" si="143"/>
        <v>0</v>
      </c>
      <c r="F275" s="589">
        <f>+'Distribution Pivot Table'!AA$58*100</f>
        <v>0</v>
      </c>
      <c r="G275" s="587">
        <f>+'Distribution Pivot Table'!AA$60*100</f>
        <v>0</v>
      </c>
      <c r="H275" s="587">
        <f>+'Distribution Pivot Table'!AA$62*100</f>
        <v>0</v>
      </c>
      <c r="I275" s="588">
        <f t="shared" si="144"/>
        <v>0</v>
      </c>
      <c r="J275" s="589">
        <f>+'Distribution Pivot Table'!AA$64*100</f>
        <v>0</v>
      </c>
      <c r="K275" s="587">
        <f>+'Distribution Pivot Table'!AA$66*100</f>
        <v>0</v>
      </c>
      <c r="L275" s="587">
        <f>+'Distribution Pivot Table'!AA$68*100</f>
        <v>0</v>
      </c>
      <c r="M275" s="590">
        <f t="shared" si="145"/>
        <v>0</v>
      </c>
      <c r="N275" s="589">
        <f>+'Distribution Pivot Table'!AA$70*100</f>
        <v>0</v>
      </c>
      <c r="O275" s="591">
        <f t="shared" si="146"/>
        <v>0</v>
      </c>
      <c r="P275" s="592">
        <f t="shared" si="146"/>
        <v>0</v>
      </c>
      <c r="Q275" s="592">
        <f t="shared" si="147"/>
        <v>0</v>
      </c>
      <c r="R275" s="577">
        <f t="shared" si="148"/>
        <v>0</v>
      </c>
      <c r="S275" s="577">
        <f t="shared" si="149"/>
        <v>0</v>
      </c>
      <c r="T275" s="291"/>
      <c r="U275" s="291"/>
      <c r="V275" s="291"/>
      <c r="W275" s="577"/>
    </row>
    <row r="276" spans="1:24">
      <c r="A276" s="504" t="s">
        <v>1208</v>
      </c>
      <c r="B276" s="587">
        <f>+'Distribution Pivot Table'!AA$74*100</f>
        <v>7.2721760221760219</v>
      </c>
      <c r="C276" s="587">
        <f>+'Distribution Pivot Table'!AA$76*100</f>
        <v>3.1964656964656966</v>
      </c>
      <c r="D276" s="587">
        <f>+'Distribution Pivot Table'!AA$78*100</f>
        <v>6.2478343728343733</v>
      </c>
      <c r="E276" s="588">
        <f t="shared" si="143"/>
        <v>16.716476091476093</v>
      </c>
      <c r="F276" s="589">
        <f>+'Distribution Pivot Table'!AA$80*100</f>
        <v>34.870928620928623</v>
      </c>
      <c r="G276" s="587">
        <f>+'Distribution Pivot Table'!AA$82*100</f>
        <v>17.862092862092862</v>
      </c>
      <c r="H276" s="595">
        <f>+'Distribution Pivot Table'!AA$84*100</f>
        <v>2.1656271656271655E-3</v>
      </c>
      <c r="I276" s="588">
        <f t="shared" si="144"/>
        <v>52.735187110187113</v>
      </c>
      <c r="J276" s="589">
        <f>+'Distribution Pivot Table'!AA$86*100</f>
        <v>10.093988218988219</v>
      </c>
      <c r="K276" s="587">
        <f>+'Distribution Pivot Table'!AA$88*100</f>
        <v>11.345720720720722</v>
      </c>
      <c r="L276" s="595">
        <f>+'Distribution Pivot Table'!AA$90*100</f>
        <v>6.4968814968814972E-3</v>
      </c>
      <c r="M276" s="590">
        <f t="shared" si="145"/>
        <v>21.446205821205826</v>
      </c>
      <c r="N276" s="589">
        <f>+'Distribution Pivot Table'!AA$92*100</f>
        <v>9.1021309771309777</v>
      </c>
      <c r="O276" s="591">
        <f t="shared" si="146"/>
        <v>52.237092862092865</v>
      </c>
      <c r="P276" s="592">
        <f t="shared" si="146"/>
        <v>32.40427927927928</v>
      </c>
      <c r="Q276" s="592">
        <f t="shared" si="147"/>
        <v>15.358627858627859</v>
      </c>
      <c r="R276" s="577">
        <f t="shared" si="148"/>
        <v>100.00000000000001</v>
      </c>
      <c r="S276" s="577">
        <f t="shared" si="149"/>
        <v>100</v>
      </c>
      <c r="T276" s="291"/>
      <c r="U276" s="291"/>
      <c r="V276" s="291"/>
      <c r="W276" s="577"/>
    </row>
    <row r="277" spans="1:24">
      <c r="A277" s="504"/>
      <c r="B277" s="587"/>
      <c r="C277" s="587"/>
      <c r="D277" s="587"/>
      <c r="E277" s="588"/>
      <c r="F277" s="589"/>
      <c r="G277" s="587"/>
      <c r="H277" s="587"/>
      <c r="I277" s="588"/>
      <c r="J277" s="589"/>
      <c r="K277" s="587"/>
      <c r="L277" s="587"/>
      <c r="M277" s="590"/>
      <c r="N277" s="589"/>
      <c r="O277" s="591"/>
      <c r="P277" s="592"/>
      <c r="Q277" s="592"/>
      <c r="R277" s="577"/>
      <c r="S277" s="577"/>
      <c r="T277" s="291"/>
      <c r="U277" s="291"/>
      <c r="V277" s="291"/>
      <c r="W277" s="577"/>
    </row>
    <row r="278" spans="1:24">
      <c r="A278" s="504" t="s">
        <v>1112</v>
      </c>
      <c r="B278" s="587">
        <f>+'Distribution Pivot Table'!AA$96*100</f>
        <v>1.9282112132898248</v>
      </c>
      <c r="C278" s="587">
        <f>+'Distribution Pivot Table'!AA$98*100</f>
        <v>0.44497181845149808</v>
      </c>
      <c r="D278" s="587">
        <f>+'Distribution Pivot Table'!AA$100*100</f>
        <v>0</v>
      </c>
      <c r="E278" s="588">
        <f t="shared" si="143"/>
        <v>2.3731830317413229</v>
      </c>
      <c r="F278" s="589">
        <f>+'Distribution Pivot Table'!AA$102*100</f>
        <v>46.573716997923462</v>
      </c>
      <c r="G278" s="587">
        <f>+'Distribution Pivot Table'!AA$104*100</f>
        <v>9.4630673390685267</v>
      </c>
      <c r="H278" s="587">
        <f>+'Distribution Pivot Table'!AA$106*100</f>
        <v>0</v>
      </c>
      <c r="I278" s="588">
        <f t="shared" ref="I278:I281" si="150">SUM(F278:H278)</f>
        <v>56.036784336991985</v>
      </c>
      <c r="J278" s="589">
        <f>+'Distribution Pivot Table'!AA$108*100</f>
        <v>18.985464253930584</v>
      </c>
      <c r="K278" s="587">
        <f>+'Distribution Pivot Table'!AA$110*100</f>
        <v>21.922278255710474</v>
      </c>
      <c r="L278" s="587">
        <f>+'Distribution Pivot Table'!AA$112*100</f>
        <v>0</v>
      </c>
      <c r="M278" s="590">
        <f t="shared" ref="M278:M281" si="151">SUM(J278:L278)</f>
        <v>40.907742509641054</v>
      </c>
      <c r="N278" s="589">
        <f>+'Distribution Pivot Table'!AA$114*100</f>
        <v>0.68229012162563041</v>
      </c>
      <c r="O278" s="591">
        <f t="shared" ref="O278:P281" si="152">+B278+F278+J278</f>
        <v>67.48739246514387</v>
      </c>
      <c r="P278" s="592">
        <f t="shared" si="152"/>
        <v>31.830317413230496</v>
      </c>
      <c r="Q278" s="592">
        <f t="shared" ref="Q278:Q281" si="153">+D278+H278+L278+N278</f>
        <v>0.68229012162563041</v>
      </c>
      <c r="R278" s="577">
        <f t="shared" si="148"/>
        <v>99.999999999999986</v>
      </c>
      <c r="S278" s="577">
        <f t="shared" si="149"/>
        <v>100</v>
      </c>
      <c r="T278" s="291"/>
      <c r="U278" s="291"/>
      <c r="V278" s="291"/>
      <c r="W278" s="577"/>
    </row>
    <row r="279" spans="1:24">
      <c r="A279" s="504" t="s">
        <v>1113</v>
      </c>
      <c r="B279" s="587">
        <f>+'Distribution Pivot Table'!AA$118*100</f>
        <v>0</v>
      </c>
      <c r="C279" s="587">
        <f>+'Distribution Pivot Table'!AA$120*100</f>
        <v>0</v>
      </c>
      <c r="D279" s="587">
        <f>+'Distribution Pivot Table'!AA$122*100</f>
        <v>0</v>
      </c>
      <c r="E279" s="588">
        <f t="shared" si="143"/>
        <v>0</v>
      </c>
      <c r="F279" s="589">
        <f>+'Distribution Pivot Table'!AA$124*100</f>
        <v>0</v>
      </c>
      <c r="G279" s="587">
        <f>+'Distribution Pivot Table'!AA$126*100</f>
        <v>0</v>
      </c>
      <c r="H279" s="587">
        <f>+'Distribution Pivot Table'!AA$128*100</f>
        <v>0</v>
      </c>
      <c r="I279" s="588">
        <f t="shared" si="150"/>
        <v>0</v>
      </c>
      <c r="J279" s="589">
        <f>+'Distribution Pivot Table'!AA$130*100</f>
        <v>0</v>
      </c>
      <c r="K279" s="587">
        <f>+'Distribution Pivot Table'!AA$132*100</f>
        <v>0</v>
      </c>
      <c r="L279" s="587">
        <f>+'Distribution Pivot Table'!AA$134*100</f>
        <v>0</v>
      </c>
      <c r="M279" s="590">
        <f t="shared" si="151"/>
        <v>0</v>
      </c>
      <c r="N279" s="589">
        <f>+'Distribution Pivot Table'!AA$136*100</f>
        <v>0</v>
      </c>
      <c r="O279" s="591">
        <f t="shared" si="152"/>
        <v>0</v>
      </c>
      <c r="P279" s="592">
        <f t="shared" si="152"/>
        <v>0</v>
      </c>
      <c r="Q279" s="592">
        <f t="shared" si="153"/>
        <v>0</v>
      </c>
      <c r="R279" s="577">
        <f t="shared" si="148"/>
        <v>0</v>
      </c>
      <c r="S279" s="577">
        <f t="shared" si="149"/>
        <v>0</v>
      </c>
      <c r="T279" s="291"/>
      <c r="U279" s="291"/>
      <c r="V279" s="291"/>
      <c r="W279" s="577"/>
    </row>
    <row r="280" spans="1:24">
      <c r="A280" s="504" t="s">
        <v>1114</v>
      </c>
      <c r="B280" s="587">
        <f>+'Distribution Pivot Table'!AA$140*100</f>
        <v>0</v>
      </c>
      <c r="C280" s="587">
        <f>+'Distribution Pivot Table'!AA$142*100</f>
        <v>0</v>
      </c>
      <c r="D280" s="587">
        <f>+'Distribution Pivot Table'!AA$144*100</f>
        <v>0</v>
      </c>
      <c r="E280" s="588">
        <f t="shared" si="143"/>
        <v>0</v>
      </c>
      <c r="F280" s="589">
        <f>+'Distribution Pivot Table'!AA$146*100</f>
        <v>0</v>
      </c>
      <c r="G280" s="587">
        <f>+'Distribution Pivot Table'!AA$148*100</f>
        <v>0</v>
      </c>
      <c r="H280" s="587">
        <f>+'Distribution Pivot Table'!AA$150*100</f>
        <v>0</v>
      </c>
      <c r="I280" s="588">
        <f t="shared" si="150"/>
        <v>0</v>
      </c>
      <c r="J280" s="589">
        <f>+'Distribution Pivot Table'!AA$152*100</f>
        <v>0</v>
      </c>
      <c r="K280" s="587">
        <f>+'Distribution Pivot Table'!AA$154*100</f>
        <v>0</v>
      </c>
      <c r="L280" s="587">
        <f>+'Distribution Pivot Table'!AA$156*100</f>
        <v>0</v>
      </c>
      <c r="M280" s="590">
        <f t="shared" si="151"/>
        <v>0</v>
      </c>
      <c r="N280" s="589">
        <f>+'Distribution Pivot Table'!AA$158*100</f>
        <v>0</v>
      </c>
      <c r="O280" s="591">
        <f t="shared" si="152"/>
        <v>0</v>
      </c>
      <c r="P280" s="592">
        <f t="shared" si="152"/>
        <v>0</v>
      </c>
      <c r="Q280" s="592">
        <f t="shared" si="153"/>
        <v>0</v>
      </c>
      <c r="R280" s="577">
        <f t="shared" si="148"/>
        <v>0</v>
      </c>
      <c r="S280" s="577">
        <f t="shared" si="149"/>
        <v>0</v>
      </c>
      <c r="T280" s="291"/>
      <c r="U280" s="291"/>
      <c r="V280" s="291"/>
      <c r="W280" s="577"/>
    </row>
    <row r="281" spans="1:24">
      <c r="A281" s="504" t="s">
        <v>1115</v>
      </c>
      <c r="B281" s="587">
        <f>+'Distribution Pivot Table'!AA$162*100</f>
        <v>0</v>
      </c>
      <c r="C281" s="587">
        <f>+'Distribution Pivot Table'!AA$164*100</f>
        <v>0</v>
      </c>
      <c r="D281" s="587">
        <f>+'Distribution Pivot Table'!AA$166*100</f>
        <v>0</v>
      </c>
      <c r="E281" s="588">
        <f t="shared" si="143"/>
        <v>0</v>
      </c>
      <c r="F281" s="589">
        <f>+'Distribution Pivot Table'!AA$168*100</f>
        <v>0</v>
      </c>
      <c r="G281" s="587">
        <f>+'Distribution Pivot Table'!AA$170*100</f>
        <v>0</v>
      </c>
      <c r="H281" s="587">
        <f>+'Distribution Pivot Table'!AA$172*100</f>
        <v>0</v>
      </c>
      <c r="I281" s="588">
        <f t="shared" si="150"/>
        <v>0</v>
      </c>
      <c r="J281" s="589">
        <f>+'Distribution Pivot Table'!AA$174*100</f>
        <v>0</v>
      </c>
      <c r="K281" s="587">
        <f>+'Distribution Pivot Table'!AA$176*100</f>
        <v>0</v>
      </c>
      <c r="L281" s="587">
        <f>+'Distribution Pivot Table'!AA$178*100</f>
        <v>0</v>
      </c>
      <c r="M281" s="590">
        <f t="shared" si="151"/>
        <v>0</v>
      </c>
      <c r="N281" s="589">
        <f>+'Distribution Pivot Table'!AA$180*100</f>
        <v>0</v>
      </c>
      <c r="O281" s="591">
        <f t="shared" si="152"/>
        <v>0</v>
      </c>
      <c r="P281" s="592">
        <f t="shared" si="152"/>
        <v>0</v>
      </c>
      <c r="Q281" s="592">
        <f t="shared" si="153"/>
        <v>0</v>
      </c>
      <c r="R281" s="577">
        <f t="shared" si="148"/>
        <v>0</v>
      </c>
      <c r="S281" s="577">
        <f t="shared" si="149"/>
        <v>0</v>
      </c>
      <c r="T281" s="291"/>
      <c r="U281" s="291"/>
      <c r="V281" s="291"/>
      <c r="W281" s="577"/>
    </row>
    <row r="282" spans="1:24">
      <c r="A282" s="504"/>
      <c r="B282" s="587"/>
      <c r="C282" s="587"/>
      <c r="D282" s="587"/>
      <c r="E282" s="588"/>
      <c r="F282" s="589"/>
      <c r="G282" s="587"/>
      <c r="H282" s="587"/>
      <c r="I282" s="588"/>
      <c r="J282" s="589"/>
      <c r="K282" s="587"/>
      <c r="L282" s="587"/>
      <c r="M282" s="590"/>
      <c r="N282" s="589"/>
      <c r="O282" s="591"/>
      <c r="P282" s="592"/>
      <c r="Q282" s="592"/>
      <c r="R282" s="577"/>
      <c r="S282" s="577"/>
      <c r="T282" s="291"/>
      <c r="U282" s="291"/>
      <c r="V282" s="291"/>
      <c r="W282" s="577"/>
    </row>
    <row r="283" spans="1:24">
      <c r="A283" s="504" t="s">
        <v>1116</v>
      </c>
      <c r="B283" s="587">
        <f>+'Distribution Pivot Table'!AA$184*100</f>
        <v>0</v>
      </c>
      <c r="C283" s="587">
        <f>+'Distribution Pivot Table'!AA$186*100</f>
        <v>0</v>
      </c>
      <c r="D283" s="587">
        <f>+'Distribution Pivot Table'!AA$188*100</f>
        <v>0</v>
      </c>
      <c r="E283" s="588">
        <f t="shared" si="143"/>
        <v>0</v>
      </c>
      <c r="F283" s="589">
        <f>+'Distribution Pivot Table'!AA$190*100</f>
        <v>0</v>
      </c>
      <c r="G283" s="587">
        <f>+'Distribution Pivot Table'!AA$192*100</f>
        <v>0</v>
      </c>
      <c r="H283" s="587">
        <f>+'Distribution Pivot Table'!AA$194*100</f>
        <v>0</v>
      </c>
      <c r="I283" s="588">
        <f t="shared" ref="I283:I286" si="154">SUM(F283:H283)</f>
        <v>0</v>
      </c>
      <c r="J283" s="589">
        <f>+'Distribution Pivot Table'!AA$196*100</f>
        <v>0</v>
      </c>
      <c r="K283" s="587">
        <f>+'Distribution Pivot Table'!AA$198*100</f>
        <v>0</v>
      </c>
      <c r="L283" s="587">
        <f>+'Distribution Pivot Table'!AA$200*100</f>
        <v>0</v>
      </c>
      <c r="M283" s="590">
        <f t="shared" ref="M283:M286" si="155">SUM(J283:L283)</f>
        <v>0</v>
      </c>
      <c r="N283" s="589">
        <f>+'Distribution Pivot Table'!AA$202*100</f>
        <v>0</v>
      </c>
      <c r="O283" s="591">
        <f t="shared" ref="O283:P286" si="156">+B283+F283+J283</f>
        <v>0</v>
      </c>
      <c r="P283" s="592">
        <f t="shared" si="156"/>
        <v>0</v>
      </c>
      <c r="Q283" s="592">
        <f t="shared" ref="Q283:Q286" si="157">+D283+H283+L283+N283</f>
        <v>0</v>
      </c>
      <c r="R283" s="577">
        <f t="shared" si="148"/>
        <v>0</v>
      </c>
      <c r="S283" s="577">
        <f t="shared" si="149"/>
        <v>0</v>
      </c>
      <c r="T283" s="291"/>
      <c r="U283" s="291"/>
      <c r="V283" s="291"/>
      <c r="W283" s="577"/>
    </row>
    <row r="284" spans="1:24">
      <c r="A284" s="504" t="s">
        <v>1117</v>
      </c>
      <c r="B284" s="587">
        <f>+'Distribution Pivot Table'!AA$206*100</f>
        <v>0</v>
      </c>
      <c r="C284" s="587">
        <f>+'Distribution Pivot Table'!AA$208*100</f>
        <v>0</v>
      </c>
      <c r="D284" s="587">
        <f>+'Distribution Pivot Table'!AA$210*108</f>
        <v>0</v>
      </c>
      <c r="E284" s="588">
        <f t="shared" si="143"/>
        <v>0</v>
      </c>
      <c r="F284" s="589">
        <f>+'Distribution Pivot Table'!AA$212*100</f>
        <v>0</v>
      </c>
      <c r="G284" s="587">
        <f>+'Distribution Pivot Table'!AA$214*100</f>
        <v>0</v>
      </c>
      <c r="H284" s="587">
        <f>+'Distribution Pivot Table'!AA$216*100</f>
        <v>0</v>
      </c>
      <c r="I284" s="588">
        <f t="shared" si="154"/>
        <v>0</v>
      </c>
      <c r="J284" s="589">
        <f>+'Distribution Pivot Table'!AA$218*100</f>
        <v>0</v>
      </c>
      <c r="K284" s="587">
        <f>+'Distribution Pivot Table'!AA$220*100</f>
        <v>0</v>
      </c>
      <c r="L284" s="587">
        <f>+'Distribution Pivot Table'!AA$222*100</f>
        <v>0</v>
      </c>
      <c r="M284" s="590">
        <f t="shared" si="155"/>
        <v>0</v>
      </c>
      <c r="N284" s="589">
        <f>+'Distribution Pivot Table'!AA$224*100</f>
        <v>0</v>
      </c>
      <c r="O284" s="591">
        <f t="shared" si="156"/>
        <v>0</v>
      </c>
      <c r="P284" s="592">
        <f t="shared" si="156"/>
        <v>0</v>
      </c>
      <c r="Q284" s="592">
        <f t="shared" si="157"/>
        <v>0</v>
      </c>
      <c r="R284" s="577">
        <f t="shared" si="148"/>
        <v>0</v>
      </c>
      <c r="S284" s="577">
        <f t="shared" si="149"/>
        <v>0</v>
      </c>
      <c r="T284" s="291"/>
      <c r="U284" s="291"/>
      <c r="V284" s="291"/>
      <c r="W284" s="577"/>
    </row>
    <row r="285" spans="1:24">
      <c r="A285" s="504" t="s">
        <v>1118</v>
      </c>
      <c r="B285" s="587">
        <f>+'Distribution Pivot Table'!AA$228*100</f>
        <v>10.006626905235255</v>
      </c>
      <c r="C285" s="587">
        <f>+'Distribution Pivot Table'!AA$230*100</f>
        <v>6.1630218687872764</v>
      </c>
      <c r="D285" s="587">
        <f>+'Distribution Pivot Table'!AA$232*100</f>
        <v>0</v>
      </c>
      <c r="E285" s="588">
        <f t="shared" si="143"/>
        <v>16.16964877402253</v>
      </c>
      <c r="F285" s="589">
        <f>+'Distribution Pivot Table'!AA$234*100</f>
        <v>25.844930417495032</v>
      </c>
      <c r="G285" s="587">
        <f>+'Distribution Pivot Table'!AA$236*100</f>
        <v>9.6752816434724984</v>
      </c>
      <c r="H285" s="587">
        <f>+'Distribution Pivot Table'!AA$238*100</f>
        <v>0</v>
      </c>
      <c r="I285" s="588">
        <f t="shared" si="154"/>
        <v>35.52021206096753</v>
      </c>
      <c r="J285" s="589">
        <f>+'Distribution Pivot Table'!AA$240*100</f>
        <v>19.814446653412858</v>
      </c>
      <c r="K285" s="587">
        <f>+'Distribution Pivot Table'!AA$242*100</f>
        <v>26.971504307488402</v>
      </c>
      <c r="L285" s="587">
        <f>+'Distribution Pivot Table'!AA$244*100</f>
        <v>0</v>
      </c>
      <c r="M285" s="590">
        <f t="shared" si="155"/>
        <v>46.78595096090126</v>
      </c>
      <c r="N285" s="589">
        <f>+'Distribution Pivot Table'!AA$246*100</f>
        <v>1.5241882041086812</v>
      </c>
      <c r="O285" s="591">
        <f t="shared" si="156"/>
        <v>55.666003976143145</v>
      </c>
      <c r="P285" s="592">
        <f t="shared" si="156"/>
        <v>42.809807819748173</v>
      </c>
      <c r="Q285" s="592">
        <f t="shared" si="157"/>
        <v>1.5241882041086812</v>
      </c>
      <c r="R285" s="577">
        <f t="shared" si="148"/>
        <v>100</v>
      </c>
      <c r="S285" s="577">
        <f t="shared" si="149"/>
        <v>100</v>
      </c>
      <c r="T285" s="291"/>
      <c r="U285" s="291"/>
      <c r="V285" s="291"/>
      <c r="W285" s="577"/>
      <c r="X285" s="526"/>
    </row>
    <row r="286" spans="1:24">
      <c r="A286" s="504" t="s">
        <v>1119</v>
      </c>
      <c r="B286" s="587">
        <f>+'Distribution Pivot Table'!AA$250*100</f>
        <v>0</v>
      </c>
      <c r="C286" s="587">
        <f>+'Distribution Pivot Table'!AA$252*100</f>
        <v>0</v>
      </c>
      <c r="D286" s="587">
        <f>+'Distribution Pivot Table'!AA$254*100</f>
        <v>0</v>
      </c>
      <c r="E286" s="588">
        <f t="shared" si="143"/>
        <v>0</v>
      </c>
      <c r="F286" s="589">
        <f>+'Distribution Pivot Table'!AA$256*100</f>
        <v>0</v>
      </c>
      <c r="G286" s="587">
        <f>+'Distribution Pivot Table'!AA$258*100</f>
        <v>0</v>
      </c>
      <c r="H286" s="587">
        <f>+'Distribution Pivot Table'!AA$260*100</f>
        <v>0</v>
      </c>
      <c r="I286" s="588">
        <f t="shared" si="154"/>
        <v>0</v>
      </c>
      <c r="J286" s="589">
        <f>+'Distribution Pivot Table'!AA$262*100</f>
        <v>0</v>
      </c>
      <c r="K286" s="587">
        <f>+'Distribution Pivot Table'!AA$264*100</f>
        <v>0</v>
      </c>
      <c r="L286" s="587">
        <f>+'Distribution Pivot Table'!AA$266*100</f>
        <v>0</v>
      </c>
      <c r="M286" s="590">
        <f t="shared" si="155"/>
        <v>0</v>
      </c>
      <c r="N286" s="589">
        <f>+'Distribution Pivot Table'!AA$268*100</f>
        <v>0</v>
      </c>
      <c r="O286" s="591">
        <f t="shared" si="156"/>
        <v>0</v>
      </c>
      <c r="P286" s="592">
        <f t="shared" si="156"/>
        <v>0</v>
      </c>
      <c r="Q286" s="592">
        <f t="shared" si="157"/>
        <v>0</v>
      </c>
      <c r="R286" s="577">
        <f t="shared" si="148"/>
        <v>0</v>
      </c>
      <c r="S286" s="577">
        <f t="shared" si="149"/>
        <v>0</v>
      </c>
      <c r="T286" s="291"/>
      <c r="U286" s="291"/>
      <c r="V286" s="291"/>
      <c r="W286" s="577"/>
    </row>
    <row r="287" spans="1:24">
      <c r="A287" s="504"/>
      <c r="B287" s="587"/>
      <c r="C287" s="587"/>
      <c r="D287" s="587"/>
      <c r="E287" s="588"/>
      <c r="F287" s="589"/>
      <c r="G287" s="587"/>
      <c r="H287" s="587"/>
      <c r="I287" s="588"/>
      <c r="J287" s="589"/>
      <c r="K287" s="587"/>
      <c r="L287" s="587"/>
      <c r="M287" s="590"/>
      <c r="N287" s="589"/>
      <c r="O287" s="591"/>
      <c r="P287" s="592"/>
      <c r="Q287" s="592"/>
      <c r="R287" s="577"/>
      <c r="S287" s="577"/>
      <c r="T287" s="291"/>
      <c r="U287" s="291"/>
      <c r="V287" s="291"/>
      <c r="W287" s="577"/>
    </row>
    <row r="288" spans="1:24">
      <c r="A288" s="504" t="s">
        <v>1120</v>
      </c>
      <c r="B288" s="587">
        <f>+'Distribution Pivot Table'!AA$272*100</f>
        <v>0</v>
      </c>
      <c r="C288" s="587">
        <f>+'Distribution Pivot Table'!AA$274*100</f>
        <v>0</v>
      </c>
      <c r="D288" s="587">
        <f>+'Distribution Pivot Table'!AA$276*100</f>
        <v>0</v>
      </c>
      <c r="E288" s="588">
        <f t="shared" si="143"/>
        <v>0</v>
      </c>
      <c r="F288" s="589">
        <f>+'Distribution Pivot Table'!AA$278*100</f>
        <v>0</v>
      </c>
      <c r="G288" s="587">
        <f>+'Distribution Pivot Table'!AA$280*100</f>
        <v>0</v>
      </c>
      <c r="H288" s="587">
        <f>+'Distribution Pivot Table'!AA$282*100</f>
        <v>0</v>
      </c>
      <c r="I288" s="588">
        <f t="shared" ref="I288:I291" si="158">SUM(F288:H288)</f>
        <v>0</v>
      </c>
      <c r="J288" s="589">
        <f>+'Distribution Pivot Table'!AA$284*100</f>
        <v>0</v>
      </c>
      <c r="K288" s="587">
        <f>+'Distribution Pivot Table'!AA$286*100</f>
        <v>0</v>
      </c>
      <c r="L288" s="587">
        <f>+'Distribution Pivot Table'!AA$288*100</f>
        <v>0</v>
      </c>
      <c r="M288" s="590">
        <f t="shared" ref="M288:M291" si="159">SUM(J288:L288)</f>
        <v>0</v>
      </c>
      <c r="N288" s="589">
        <f>+'Distribution Pivot Table'!AA$290*100</f>
        <v>0</v>
      </c>
      <c r="O288" s="591">
        <f t="shared" ref="O288:P291" si="160">+B288+F288+J288</f>
        <v>0</v>
      </c>
      <c r="P288" s="592">
        <f t="shared" si="160"/>
        <v>0</v>
      </c>
      <c r="Q288" s="592">
        <f t="shared" ref="Q288:Q291" si="161">+D288+H288+L288+N288</f>
        <v>0</v>
      </c>
      <c r="R288" s="577">
        <f t="shared" si="148"/>
        <v>0</v>
      </c>
      <c r="S288" s="577">
        <f t="shared" si="149"/>
        <v>0</v>
      </c>
      <c r="T288" s="291"/>
      <c r="U288" s="291"/>
      <c r="V288" s="291"/>
      <c r="W288" s="577"/>
    </row>
    <row r="289" spans="1:23">
      <c r="A289" s="504" t="s">
        <v>1121</v>
      </c>
      <c r="B289" s="587">
        <f>+'Distribution Pivot Table'!AA294*100</f>
        <v>10.947317544707587</v>
      </c>
      <c r="C289" s="587">
        <f>+'Distribution Pivot Table'!AA296*100</f>
        <v>13.678105364910584</v>
      </c>
      <c r="D289" s="587">
        <f>+'Distribution Pivot Table'!AA298*100</f>
        <v>0</v>
      </c>
      <c r="E289" s="588">
        <f t="shared" si="143"/>
        <v>24.625422909618173</v>
      </c>
      <c r="F289" s="589">
        <f>+'Distribution Pivot Table'!AA300*100</f>
        <v>17.641372643789271</v>
      </c>
      <c r="G289" s="587">
        <f>+'Distribution Pivot Table'!AA302*100</f>
        <v>10.898985016916384</v>
      </c>
      <c r="H289" s="587">
        <f>+'Distribution Pivot Table'!AA304*100</f>
        <v>0</v>
      </c>
      <c r="I289" s="588">
        <f t="shared" si="158"/>
        <v>28.540357660705656</v>
      </c>
      <c r="J289" s="589">
        <f>+'Distribution Pivot Table'!AA306*100</f>
        <v>6.790720154664089</v>
      </c>
      <c r="K289" s="587">
        <f>+'Distribution Pivot Table'!AA308*100</f>
        <v>10.149830836152731</v>
      </c>
      <c r="L289" s="587">
        <f>+'Distribution Pivot Table'!AA310*100</f>
        <v>0</v>
      </c>
      <c r="M289" s="590">
        <f t="shared" si="159"/>
        <v>16.940550990816821</v>
      </c>
      <c r="N289" s="589">
        <f>+'Distribution Pivot Table'!AA312*100</f>
        <v>29.893668438859351</v>
      </c>
      <c r="O289" s="591">
        <f t="shared" si="160"/>
        <v>35.379410343160949</v>
      </c>
      <c r="P289" s="592">
        <f t="shared" si="160"/>
        <v>34.726921217979701</v>
      </c>
      <c r="Q289" s="592">
        <f t="shared" si="161"/>
        <v>29.893668438859351</v>
      </c>
      <c r="R289" s="577">
        <f t="shared" si="148"/>
        <v>100</v>
      </c>
      <c r="S289" s="577">
        <f t="shared" si="149"/>
        <v>100</v>
      </c>
      <c r="T289" s="291"/>
      <c r="U289" s="291"/>
      <c r="V289" s="291"/>
      <c r="W289" s="577"/>
    </row>
    <row r="290" spans="1:23">
      <c r="A290" s="504" t="s">
        <v>1122</v>
      </c>
      <c r="B290" s="587">
        <f>+'Distribution Pivot Table'!AA316*100</f>
        <v>0</v>
      </c>
      <c r="C290" s="587">
        <f>+'Distribution Pivot Table'!AA318*100</f>
        <v>0</v>
      </c>
      <c r="D290" s="587">
        <f>+'Distribution Pivot Table'!AA320*100</f>
        <v>0</v>
      </c>
      <c r="E290" s="588">
        <f t="shared" si="143"/>
        <v>0</v>
      </c>
      <c r="F290" s="589">
        <f>+'Distribution Pivot Table'!AA322*100</f>
        <v>0</v>
      </c>
      <c r="G290" s="587">
        <f>+'Distribution Pivot Table'!AA324*100</f>
        <v>0</v>
      </c>
      <c r="H290" s="587">
        <f>+'Distribution Pivot Table'!AA326*100</f>
        <v>0</v>
      </c>
      <c r="I290" s="588">
        <f t="shared" si="158"/>
        <v>0</v>
      </c>
      <c r="J290" s="589">
        <f>+'Distribution Pivot Table'!AA328*100</f>
        <v>0</v>
      </c>
      <c r="K290" s="587">
        <f>+'Distribution Pivot Table'!AA330*100</f>
        <v>0</v>
      </c>
      <c r="L290" s="587">
        <f>+'Distribution Pivot Table'!AA332*100</f>
        <v>0</v>
      </c>
      <c r="M290" s="590">
        <f t="shared" si="159"/>
        <v>0</v>
      </c>
      <c r="N290" s="589">
        <f>+'Distribution Pivot Table'!AA334*100</f>
        <v>0</v>
      </c>
      <c r="O290" s="591">
        <f t="shared" si="160"/>
        <v>0</v>
      </c>
      <c r="P290" s="592">
        <f t="shared" si="160"/>
        <v>0</v>
      </c>
      <c r="Q290" s="592">
        <f t="shared" si="161"/>
        <v>0</v>
      </c>
      <c r="R290" s="577">
        <f t="shared" si="148"/>
        <v>0</v>
      </c>
      <c r="S290" s="577">
        <f t="shared" si="149"/>
        <v>0</v>
      </c>
      <c r="T290" s="291"/>
      <c r="U290" s="291"/>
      <c r="V290" s="291"/>
      <c r="W290" s="577"/>
    </row>
    <row r="291" spans="1:23">
      <c r="A291" s="513" t="s">
        <v>1123</v>
      </c>
      <c r="B291" s="601">
        <f>+'Distribution Pivot Table'!AA338*100</f>
        <v>15.555555555555555</v>
      </c>
      <c r="C291" s="601">
        <f>+'Distribution Pivot Table'!AA340*100</f>
        <v>0.51282051282051277</v>
      </c>
      <c r="D291" s="601">
        <f>+'Distribution Pivot Table'!AA342*100</f>
        <v>0</v>
      </c>
      <c r="E291" s="603">
        <f t="shared" si="143"/>
        <v>16.068376068376068</v>
      </c>
      <c r="F291" s="604">
        <f>+'Distribution Pivot Table'!AA344*100</f>
        <v>49.401709401709404</v>
      </c>
      <c r="G291" s="601">
        <f>+'Distribution Pivot Table'!AA346*100</f>
        <v>3.9316239316239314</v>
      </c>
      <c r="H291" s="601">
        <f>+'Distribution Pivot Table'!AA348*100</f>
        <v>0</v>
      </c>
      <c r="I291" s="603">
        <f t="shared" si="158"/>
        <v>53.333333333333336</v>
      </c>
      <c r="J291" s="604">
        <f>+'Distribution Pivot Table'!AA350*100</f>
        <v>16.410256410256409</v>
      </c>
      <c r="K291" s="601">
        <f>+'Distribution Pivot Table'!AA352*100</f>
        <v>4.6153846153846159</v>
      </c>
      <c r="L291" s="601">
        <f>+'Distribution Pivot Table'!AA354*100</f>
        <v>0</v>
      </c>
      <c r="M291" s="605">
        <f t="shared" si="159"/>
        <v>21.025641025641026</v>
      </c>
      <c r="N291" s="604">
        <f>+'Distribution Pivot Table'!AA356*100</f>
        <v>9.5726495726495742</v>
      </c>
      <c r="O291" s="606">
        <f t="shared" si="160"/>
        <v>81.367521367521363</v>
      </c>
      <c r="P291" s="607">
        <f t="shared" si="160"/>
        <v>9.0598290598290596</v>
      </c>
      <c r="Q291" s="607">
        <f t="shared" si="161"/>
        <v>9.5726495726495742</v>
      </c>
      <c r="R291" s="577">
        <f t="shared" si="148"/>
        <v>100</v>
      </c>
      <c r="S291" s="577">
        <f t="shared" si="149"/>
        <v>100</v>
      </c>
      <c r="T291" s="291"/>
      <c r="U291" s="291"/>
      <c r="V291" s="291"/>
      <c r="W291" s="577"/>
    </row>
    <row r="292" spans="1:23">
      <c r="A292" s="517" t="s">
        <v>1124</v>
      </c>
      <c r="B292" s="504"/>
      <c r="C292" s="504"/>
      <c r="D292" s="504"/>
      <c r="E292" s="504"/>
    </row>
    <row r="293" spans="1:23">
      <c r="A293" s="517" t="s">
        <v>1209</v>
      </c>
      <c r="B293" s="504"/>
      <c r="C293" s="504"/>
      <c r="D293" s="504"/>
      <c r="E293" s="504"/>
    </row>
    <row r="294" spans="1:23">
      <c r="A294" s="517"/>
      <c r="B294" s="547"/>
      <c r="C294" s="547"/>
      <c r="D294" s="547"/>
      <c r="E294" s="608"/>
      <c r="F294" s="547"/>
      <c r="G294" s="547"/>
      <c r="H294" s="547"/>
      <c r="I294" s="608"/>
      <c r="J294" s="547"/>
      <c r="K294" s="547"/>
      <c r="L294" s="547"/>
      <c r="M294" s="608"/>
      <c r="N294" s="547"/>
      <c r="O294" s="520"/>
      <c r="P294" s="520"/>
      <c r="R294" s="290"/>
    </row>
    <row r="295" spans="1:23">
      <c r="Q295" s="519" t="s">
        <v>1224</v>
      </c>
    </row>
    <row r="296" spans="1:23" ht="18">
      <c r="A296" s="480" t="s">
        <v>1212</v>
      </c>
      <c r="B296" s="482"/>
      <c r="C296" s="482"/>
      <c r="D296" s="482"/>
      <c r="E296" s="482"/>
      <c r="F296" s="481"/>
      <c r="G296" s="481"/>
      <c r="H296" s="481"/>
      <c r="I296" s="482"/>
      <c r="J296" s="481"/>
      <c r="K296" s="481"/>
      <c r="L296" s="481"/>
      <c r="M296" s="482"/>
      <c r="N296" s="481"/>
      <c r="O296" s="481"/>
      <c r="P296" s="481"/>
      <c r="Q296" s="481"/>
      <c r="R296" s="615"/>
    </row>
    <row r="297" spans="1:23" ht="18">
      <c r="A297" s="480"/>
      <c r="B297" s="482"/>
      <c r="C297" s="482"/>
      <c r="D297" s="482"/>
      <c r="E297" s="482"/>
      <c r="F297" s="481"/>
      <c r="G297" s="481"/>
      <c r="H297" s="481"/>
      <c r="I297" s="482"/>
      <c r="J297" s="481"/>
      <c r="K297" s="481"/>
      <c r="L297" s="481"/>
      <c r="M297" s="482"/>
      <c r="N297" s="481"/>
      <c r="O297" s="481"/>
      <c r="P297" s="481"/>
      <c r="Q297" s="481"/>
      <c r="R297" s="615"/>
    </row>
    <row r="298" spans="1:23" ht="15.75">
      <c r="A298" s="483" t="s">
        <v>1211</v>
      </c>
      <c r="B298" s="482"/>
      <c r="C298" s="482"/>
      <c r="D298" s="482"/>
      <c r="E298" s="482"/>
      <c r="F298" s="481"/>
      <c r="G298" s="481"/>
      <c r="H298" s="481"/>
      <c r="I298" s="482"/>
      <c r="J298" s="481"/>
      <c r="K298" s="481"/>
      <c r="L298" s="481"/>
      <c r="M298" s="482"/>
      <c r="N298" s="481"/>
      <c r="O298" s="481"/>
      <c r="P298" s="481"/>
      <c r="Q298" s="481"/>
      <c r="R298" s="615"/>
    </row>
    <row r="299" spans="1:23" ht="15.75">
      <c r="A299" s="483" t="s">
        <v>1216</v>
      </c>
      <c r="B299" s="482"/>
      <c r="C299" s="482"/>
      <c r="D299" s="482"/>
      <c r="E299" s="482"/>
      <c r="F299" s="481"/>
      <c r="G299" s="481"/>
      <c r="H299" s="481"/>
      <c r="I299" s="482"/>
      <c r="J299" s="481"/>
      <c r="K299" s="481"/>
      <c r="L299" s="481"/>
      <c r="M299" s="482"/>
      <c r="N299" s="481"/>
      <c r="O299" s="481"/>
      <c r="P299" s="481"/>
      <c r="Q299" s="481"/>
      <c r="R299" s="615"/>
    </row>
    <row r="300" spans="1:23" ht="19.5" customHeight="1">
      <c r="A300" s="487"/>
      <c r="B300" s="487"/>
      <c r="C300" s="487"/>
      <c r="D300" s="487"/>
      <c r="E300" s="487"/>
      <c r="F300" s="487"/>
      <c r="G300" s="487"/>
      <c r="H300" s="487"/>
      <c r="I300" s="487"/>
      <c r="R300" s="556"/>
    </row>
    <row r="301" spans="1:23" ht="19.5" customHeight="1">
      <c r="A301" s="312"/>
      <c r="B301" s="489" t="s">
        <v>1098</v>
      </c>
      <c r="C301" s="490"/>
      <c r="D301" s="490"/>
      <c r="E301" s="490"/>
      <c r="F301" s="490"/>
      <c r="G301" s="490"/>
      <c r="H301" s="490"/>
      <c r="I301" s="491"/>
      <c r="J301" s="557" t="s">
        <v>11</v>
      </c>
      <c r="K301" s="558"/>
      <c r="L301" s="558"/>
      <c r="M301" s="559"/>
      <c r="N301" s="649" t="s">
        <v>1099</v>
      </c>
      <c r="O301" s="652" t="s">
        <v>1190</v>
      </c>
      <c r="P301" s="652" t="s">
        <v>1191</v>
      </c>
      <c r="Q301" s="652" t="s">
        <v>1192</v>
      </c>
      <c r="R301" s="560"/>
      <c r="S301" s="561"/>
    </row>
    <row r="302" spans="1:23" ht="36.75" customHeight="1">
      <c r="A302" s="484"/>
      <c r="B302" s="490" t="s">
        <v>1100</v>
      </c>
      <c r="C302" s="490"/>
      <c r="D302" s="490"/>
      <c r="E302" s="496"/>
      <c r="F302" s="497" t="s">
        <v>1101</v>
      </c>
      <c r="G302" s="490"/>
      <c r="H302" s="490"/>
      <c r="I302" s="491"/>
      <c r="J302" s="498" t="s">
        <v>1102</v>
      </c>
      <c r="K302" s="490"/>
      <c r="L302" s="490"/>
      <c r="M302" s="491"/>
      <c r="N302" s="650"/>
      <c r="O302" s="653"/>
      <c r="P302" s="653"/>
      <c r="Q302" s="653"/>
      <c r="R302" s="560" t="s">
        <v>1193</v>
      </c>
      <c r="S302" s="561" t="s">
        <v>1193</v>
      </c>
    </row>
    <row r="303" spans="1:23" ht="30" customHeight="1">
      <c r="A303" s="618"/>
      <c r="B303" s="499" t="s">
        <v>1103</v>
      </c>
      <c r="C303" s="499" t="s">
        <v>1104</v>
      </c>
      <c r="D303" s="499" t="s">
        <v>1195</v>
      </c>
      <c r="E303" s="566" t="s">
        <v>1106</v>
      </c>
      <c r="F303" s="500" t="s">
        <v>1103</v>
      </c>
      <c r="G303" s="499" t="s">
        <v>1104</v>
      </c>
      <c r="H303" s="499" t="s">
        <v>1195</v>
      </c>
      <c r="I303" s="566" t="s">
        <v>1106</v>
      </c>
      <c r="J303" s="501" t="s">
        <v>1103</v>
      </c>
      <c r="K303" s="502" t="s">
        <v>1104</v>
      </c>
      <c r="L303" s="499" t="s">
        <v>1195</v>
      </c>
      <c r="M303" s="501" t="s">
        <v>1106</v>
      </c>
      <c r="N303" s="651"/>
      <c r="O303" s="654"/>
      <c r="P303" s="654"/>
      <c r="Q303" s="654"/>
      <c r="R303" s="567"/>
      <c r="S303" s="609"/>
      <c r="U303" s="331"/>
      <c r="V303" s="331"/>
    </row>
    <row r="304" spans="1:23" hidden="1">
      <c r="A304" s="504" t="s">
        <v>1107</v>
      </c>
      <c r="B304" s="504"/>
      <c r="C304" s="504"/>
      <c r="D304" s="504"/>
      <c r="E304" s="580"/>
      <c r="F304" s="573"/>
      <c r="G304" s="547"/>
      <c r="H304" s="547"/>
      <c r="I304" s="572"/>
      <c r="J304" s="573"/>
      <c r="K304" s="547"/>
      <c r="L304" s="547"/>
      <c r="M304" s="574"/>
      <c r="N304" s="573"/>
      <c r="O304" s="616"/>
      <c r="P304" s="576"/>
      <c r="Q304" s="576"/>
      <c r="R304" s="577">
        <f>SUM(F304:H304,J304:L304)+N304</f>
        <v>0</v>
      </c>
      <c r="S304" s="610">
        <f>+Q304+P304+O304</f>
        <v>0</v>
      </c>
    </row>
    <row r="305" spans="1:24" hidden="1">
      <c r="A305" s="504"/>
      <c r="B305" s="504"/>
      <c r="C305" s="504"/>
      <c r="D305" s="504"/>
      <c r="E305" s="580"/>
      <c r="F305" s="573"/>
      <c r="G305" s="547"/>
      <c r="H305" s="547"/>
      <c r="I305" s="581"/>
      <c r="J305" s="573"/>
      <c r="K305" s="547"/>
      <c r="L305" s="547"/>
      <c r="M305" s="573"/>
      <c r="N305" s="573"/>
      <c r="O305" s="582"/>
      <c r="P305" s="583"/>
      <c r="Q305" s="583"/>
      <c r="R305" s="560"/>
      <c r="S305" s="561"/>
      <c r="U305" s="623"/>
      <c r="V305" s="623"/>
      <c r="W305" s="624"/>
    </row>
    <row r="306" spans="1:24">
      <c r="A306" s="504" t="s">
        <v>1108</v>
      </c>
      <c r="B306" s="587">
        <f>+'Distribution Pivot Table'!AB$8*100</f>
        <v>0</v>
      </c>
      <c r="C306" s="587">
        <f>+'Distribution Pivot Table'!AB$10*100</f>
        <v>0</v>
      </c>
      <c r="D306" s="587">
        <f>+'Distribution Pivot Table'!AB$12*100</f>
        <v>0</v>
      </c>
      <c r="E306" s="588">
        <f t="shared" ref="E306:E324" si="162">SUM(B306:D306)</f>
        <v>0</v>
      </c>
      <c r="F306" s="589">
        <f>+'Distribution Pivot Table'!AB$14*100</f>
        <v>0</v>
      </c>
      <c r="G306" s="587">
        <f>+'Distribution Pivot Table'!AB$16*100</f>
        <v>0</v>
      </c>
      <c r="H306" s="587">
        <f>+'Distribution Pivot Table'!AB$18*100</f>
        <v>0</v>
      </c>
      <c r="I306" s="588">
        <f t="shared" ref="I306:I309" si="163">SUM(F306:H306)</f>
        <v>0</v>
      </c>
      <c r="J306" s="589">
        <f>+'Distribution Pivot Table'!AB$20*100</f>
        <v>0</v>
      </c>
      <c r="K306" s="587">
        <f>+'Distribution Pivot Table'!AB$22*100</f>
        <v>0</v>
      </c>
      <c r="L306" s="587">
        <f>+'Distribution Pivot Table'!AB$24*100</f>
        <v>0</v>
      </c>
      <c r="M306" s="590">
        <f t="shared" ref="M306:M309" si="164">SUM(J306:L306)</f>
        <v>0</v>
      </c>
      <c r="N306" s="589">
        <f>+'Distribution Pivot Table'!AB$26*100</f>
        <v>0</v>
      </c>
      <c r="O306" s="591">
        <f t="shared" ref="O306:P309" si="165">+B306+F306+J306</f>
        <v>0</v>
      </c>
      <c r="P306" s="592">
        <f t="shared" si="165"/>
        <v>0</v>
      </c>
      <c r="Q306" s="592">
        <f t="shared" ref="Q306:Q309" si="166">+D306+H306+L306+N306</f>
        <v>0</v>
      </c>
      <c r="R306" s="577">
        <f t="shared" ref="R306:R324" si="167">SUM(B306:D306,F306:H306,J306:L306)+N306</f>
        <v>0</v>
      </c>
      <c r="S306" s="610">
        <f t="shared" ref="S306:S324" si="168">+Q306+P306+O306</f>
        <v>0</v>
      </c>
      <c r="U306" s="291"/>
      <c r="V306" s="291"/>
      <c r="W306" s="398"/>
    </row>
    <row r="307" spans="1:24">
      <c r="A307" s="504" t="s">
        <v>1109</v>
      </c>
      <c r="B307" s="587">
        <f>+'Distribution Pivot Table'!AB$30*100</f>
        <v>6.159209761766415</v>
      </c>
      <c r="C307" s="587">
        <f>+'Distribution Pivot Table'!AB$32*100</f>
        <v>2.672864613596746</v>
      </c>
      <c r="D307" s="587">
        <f>+'Distribution Pivot Table'!AB$34*100</f>
        <v>0</v>
      </c>
      <c r="E307" s="588">
        <f t="shared" si="162"/>
        <v>8.8320743753631614</v>
      </c>
      <c r="F307" s="589">
        <f>+'Distribution Pivot Table'!AB$36*100</f>
        <v>38.407902382335848</v>
      </c>
      <c r="G307" s="587">
        <f>+'Distribution Pivot Table'!AB$38*100</f>
        <v>17.664148750726323</v>
      </c>
      <c r="H307" s="587">
        <f>+'Distribution Pivot Table'!AB$40*100</f>
        <v>0</v>
      </c>
      <c r="I307" s="588">
        <f t="shared" si="163"/>
        <v>56.072051133062175</v>
      </c>
      <c r="J307" s="589">
        <f>+'Distribution Pivot Table'!AB$42*100</f>
        <v>19.291109819872169</v>
      </c>
      <c r="K307" s="587">
        <f>+'Distribution Pivot Table'!AB$44*100</f>
        <v>14.816966879721091</v>
      </c>
      <c r="L307" s="587">
        <f>+'Distribution Pivot Table'!AB$46*100</f>
        <v>0</v>
      </c>
      <c r="M307" s="590">
        <f t="shared" si="164"/>
        <v>34.108076699593262</v>
      </c>
      <c r="N307" s="589">
        <f>+'Distribution Pivot Table'!AB$48*100</f>
        <v>0</v>
      </c>
      <c r="O307" s="591">
        <f t="shared" si="165"/>
        <v>63.85822196397443</v>
      </c>
      <c r="P307" s="592">
        <f t="shared" si="165"/>
        <v>35.153980244044163</v>
      </c>
      <c r="Q307" s="592">
        <f t="shared" si="166"/>
        <v>0</v>
      </c>
      <c r="R307" s="577">
        <f t="shared" si="167"/>
        <v>99.012202208018607</v>
      </c>
      <c r="S307" s="577">
        <f t="shared" si="168"/>
        <v>99.012202208018593</v>
      </c>
      <c r="T307" s="291"/>
      <c r="U307" s="291"/>
      <c r="V307" s="291"/>
      <c r="W307" s="577"/>
    </row>
    <row r="308" spans="1:24">
      <c r="A308" s="504" t="s">
        <v>1110</v>
      </c>
      <c r="B308" s="587">
        <f>+'Distribution Pivot Table'!AB$52*100</f>
        <v>0</v>
      </c>
      <c r="C308" s="587">
        <f>+'Distribution Pivot Table'!AB$54*100</f>
        <v>0</v>
      </c>
      <c r="D308" s="587">
        <f>+'Distribution Pivot Table'!AB$56*100</f>
        <v>0</v>
      </c>
      <c r="E308" s="588">
        <f t="shared" si="162"/>
        <v>0</v>
      </c>
      <c r="F308" s="589">
        <f>+'Distribution Pivot Table'!AB$58*100</f>
        <v>0</v>
      </c>
      <c r="G308" s="587">
        <f>+'Distribution Pivot Table'!AB$60*100</f>
        <v>0</v>
      </c>
      <c r="H308" s="587">
        <f>+'Distribution Pivot Table'!AB$62*100</f>
        <v>0</v>
      </c>
      <c r="I308" s="588">
        <f t="shared" si="163"/>
        <v>0</v>
      </c>
      <c r="J308" s="589">
        <f>+'Distribution Pivot Table'!AB$64*100</f>
        <v>0</v>
      </c>
      <c r="K308" s="587">
        <f>+'Distribution Pivot Table'!AB$66*100</f>
        <v>0</v>
      </c>
      <c r="L308" s="587">
        <f>+'Distribution Pivot Table'!AB$68*100</f>
        <v>0</v>
      </c>
      <c r="M308" s="590">
        <f t="shared" si="164"/>
        <v>0</v>
      </c>
      <c r="N308" s="589">
        <f>+'Distribution Pivot Table'!AB$70*100</f>
        <v>0</v>
      </c>
      <c r="O308" s="591">
        <f t="shared" si="165"/>
        <v>0</v>
      </c>
      <c r="P308" s="592">
        <f t="shared" si="165"/>
        <v>0</v>
      </c>
      <c r="Q308" s="592">
        <f t="shared" si="166"/>
        <v>0</v>
      </c>
      <c r="R308" s="577">
        <f t="shared" si="167"/>
        <v>0</v>
      </c>
      <c r="S308" s="577">
        <f t="shared" si="168"/>
        <v>0</v>
      </c>
      <c r="T308" s="291"/>
      <c r="U308" s="291"/>
      <c r="V308" s="291"/>
      <c r="W308" s="577"/>
    </row>
    <row r="309" spans="1:24">
      <c r="A309" s="504" t="s">
        <v>1208</v>
      </c>
      <c r="B309" s="587">
        <f>+'Distribution Pivot Table'!AB$74*100</f>
        <v>7.4189833854252347</v>
      </c>
      <c r="C309" s="587">
        <f>+'Distribution Pivot Table'!AB$76*100</f>
        <v>2.3523605856226353</v>
      </c>
      <c r="D309" s="587">
        <f>+'Distribution Pivot Table'!AB$78*100</f>
        <v>2.0891594012173051</v>
      </c>
      <c r="E309" s="588">
        <f t="shared" si="162"/>
        <v>11.860503372265175</v>
      </c>
      <c r="F309" s="589">
        <f>+'Distribution Pivot Table'!AB$80*100</f>
        <v>36.93041618687284</v>
      </c>
      <c r="G309" s="587">
        <f>+'Distribution Pivot Table'!AB$82*100</f>
        <v>14.689916104622473</v>
      </c>
      <c r="H309" s="595">
        <f>+'Distribution Pivot Table'!AB$84*100</f>
        <v>1.6450074025333113E-2</v>
      </c>
      <c r="I309" s="588">
        <f t="shared" si="163"/>
        <v>51.636782365520652</v>
      </c>
      <c r="J309" s="589">
        <f>+'Distribution Pivot Table'!AB$86*100</f>
        <v>15.627570324066459</v>
      </c>
      <c r="K309" s="587">
        <f>+'Distribution Pivot Table'!AB$88*100</f>
        <v>9.8700444151998692</v>
      </c>
      <c r="L309" s="595">
        <f>+'Distribution Pivot Table'!AB$90*100</f>
        <v>0</v>
      </c>
      <c r="M309" s="590">
        <f t="shared" si="164"/>
        <v>25.497614739266329</v>
      </c>
      <c r="N309" s="589">
        <f>+'Distribution Pivot Table'!AB$92*100</f>
        <v>11.005099522947853</v>
      </c>
      <c r="O309" s="591">
        <f t="shared" si="165"/>
        <v>59.976969896364537</v>
      </c>
      <c r="P309" s="592">
        <f t="shared" si="165"/>
        <v>26.912321105444974</v>
      </c>
      <c r="Q309" s="592">
        <f t="shared" si="166"/>
        <v>13.110708998190493</v>
      </c>
      <c r="R309" s="577">
        <f t="shared" si="167"/>
        <v>100.00000000000001</v>
      </c>
      <c r="S309" s="577">
        <f t="shared" si="168"/>
        <v>100</v>
      </c>
      <c r="T309" s="291"/>
      <c r="U309" s="291"/>
      <c r="V309" s="291"/>
      <c r="W309" s="577"/>
    </row>
    <row r="310" spans="1:24">
      <c r="A310" s="504"/>
      <c r="B310" s="587"/>
      <c r="C310" s="587"/>
      <c r="D310" s="587"/>
      <c r="E310" s="588"/>
      <c r="F310" s="589"/>
      <c r="G310" s="587"/>
      <c r="H310" s="587"/>
      <c r="I310" s="588"/>
      <c r="J310" s="589"/>
      <c r="K310" s="587"/>
      <c r="L310" s="587"/>
      <c r="M310" s="590"/>
      <c r="N310" s="589"/>
      <c r="O310" s="591"/>
      <c r="P310" s="592"/>
      <c r="Q310" s="592"/>
      <c r="R310" s="577"/>
      <c r="S310" s="577"/>
      <c r="T310" s="291"/>
      <c r="U310" s="291"/>
      <c r="V310" s="291"/>
      <c r="W310" s="577"/>
    </row>
    <row r="311" spans="1:24">
      <c r="A311" s="504" t="s">
        <v>1112</v>
      </c>
      <c r="B311" s="587">
        <f>+'Distribution Pivot Table'!AB$96*100</f>
        <v>0</v>
      </c>
      <c r="C311" s="587">
        <f>+'Distribution Pivot Table'!AB$98*100</f>
        <v>0</v>
      </c>
      <c r="D311" s="587">
        <f>+'Distribution Pivot Table'!AB$100*100</f>
        <v>0</v>
      </c>
      <c r="E311" s="588">
        <f t="shared" si="162"/>
        <v>0</v>
      </c>
      <c r="F311" s="589">
        <f>+'Distribution Pivot Table'!AB$102*100</f>
        <v>0</v>
      </c>
      <c r="G311" s="587">
        <f>+'Distribution Pivot Table'!AB$104*100</f>
        <v>0</v>
      </c>
      <c r="H311" s="587">
        <f>+'Distribution Pivot Table'!AB$106*100</f>
        <v>0</v>
      </c>
      <c r="I311" s="588">
        <f t="shared" ref="I311:I314" si="169">SUM(F311:H311)</f>
        <v>0</v>
      </c>
      <c r="J311" s="589">
        <f>+'Distribution Pivot Table'!AB$108*100</f>
        <v>0</v>
      </c>
      <c r="K311" s="587">
        <f>+'Distribution Pivot Table'!AB$110*100</f>
        <v>0</v>
      </c>
      <c r="L311" s="587">
        <f>+'Distribution Pivot Table'!AB$112*100</f>
        <v>0</v>
      </c>
      <c r="M311" s="590">
        <f t="shared" ref="M311:M314" si="170">SUM(J311:L311)</f>
        <v>0</v>
      </c>
      <c r="N311" s="589">
        <f>+'Distribution Pivot Table'!AB$114*100</f>
        <v>0</v>
      </c>
      <c r="O311" s="591">
        <f t="shared" ref="O311:P314" si="171">+B311+F311+J311</f>
        <v>0</v>
      </c>
      <c r="P311" s="592">
        <f t="shared" si="171"/>
        <v>0</v>
      </c>
      <c r="Q311" s="592">
        <f t="shared" ref="Q311:Q314" si="172">+D311+H311+L311+N311</f>
        <v>0</v>
      </c>
      <c r="R311" s="577">
        <f t="shared" si="167"/>
        <v>0</v>
      </c>
      <c r="S311" s="577">
        <f t="shared" si="168"/>
        <v>0</v>
      </c>
      <c r="T311" s="291"/>
      <c r="U311" s="291"/>
      <c r="V311" s="291"/>
      <c r="W311" s="577"/>
    </row>
    <row r="312" spans="1:24">
      <c r="A312" s="504" t="s">
        <v>1113</v>
      </c>
      <c r="B312" s="587">
        <f>+'Distribution Pivot Table'!AB$118*100</f>
        <v>5.9701492537313428</v>
      </c>
      <c r="C312" s="587">
        <f>+'Distribution Pivot Table'!AB$120*100</f>
        <v>1.4925373134328357</v>
      </c>
      <c r="D312" s="587">
        <f>+'Distribution Pivot Table'!AB$122*100</f>
        <v>0</v>
      </c>
      <c r="E312" s="588">
        <f t="shared" si="162"/>
        <v>7.4626865671641784</v>
      </c>
      <c r="F312" s="589">
        <f>+'Distribution Pivot Table'!AB$124*100</f>
        <v>19.564340459862848</v>
      </c>
      <c r="G312" s="587">
        <f>+'Distribution Pivot Table'!AB$126*100</f>
        <v>11.214199273900768</v>
      </c>
      <c r="H312" s="587">
        <f>+'Distribution Pivot Table'!AB$128*100</f>
        <v>0</v>
      </c>
      <c r="I312" s="588">
        <f t="shared" si="169"/>
        <v>30.778539733763616</v>
      </c>
      <c r="J312" s="589">
        <f>+'Distribution Pivot Table'!AB$130*100</f>
        <v>30.173457039128682</v>
      </c>
      <c r="K312" s="587">
        <f>+'Distribution Pivot Table'!AB$132*100</f>
        <v>12.263009277934652</v>
      </c>
      <c r="L312" s="587">
        <f>+'Distribution Pivot Table'!AB$134*100</f>
        <v>0</v>
      </c>
      <c r="M312" s="590">
        <f t="shared" si="170"/>
        <v>42.436466317063335</v>
      </c>
      <c r="N312" s="589">
        <f>+'Distribution Pivot Table'!AB$136*100</f>
        <v>19.322307382008873</v>
      </c>
      <c r="O312" s="591">
        <f t="shared" si="171"/>
        <v>55.707946752722876</v>
      </c>
      <c r="P312" s="592">
        <f t="shared" si="171"/>
        <v>24.969745865268255</v>
      </c>
      <c r="Q312" s="592">
        <f t="shared" si="172"/>
        <v>19.322307382008873</v>
      </c>
      <c r="R312" s="577">
        <f t="shared" si="167"/>
        <v>100</v>
      </c>
      <c r="S312" s="577">
        <f t="shared" si="168"/>
        <v>100</v>
      </c>
      <c r="T312" s="291"/>
      <c r="U312" s="291"/>
      <c r="V312" s="291"/>
      <c r="W312" s="577"/>
    </row>
    <row r="313" spans="1:24">
      <c r="A313" s="504" t="s">
        <v>1114</v>
      </c>
      <c r="B313" s="587">
        <f>+'Distribution Pivot Table'!AB$140*100</f>
        <v>5.2798729654624852</v>
      </c>
      <c r="C313" s="587">
        <f>+'Distribution Pivot Table'!AB$142*100</f>
        <v>0.79396585946804288</v>
      </c>
      <c r="D313" s="587">
        <f>+'Distribution Pivot Table'!AB$144*100</f>
        <v>0</v>
      </c>
      <c r="E313" s="588">
        <f t="shared" si="162"/>
        <v>6.0738388249305277</v>
      </c>
      <c r="F313" s="589">
        <f>+'Distribution Pivot Table'!AB$146*100</f>
        <v>28.940055577610163</v>
      </c>
      <c r="G313" s="587">
        <f>+'Distribution Pivot Table'!AB$148*100</f>
        <v>8.9718142119888853</v>
      </c>
      <c r="H313" s="587">
        <f>+'Distribution Pivot Table'!AB$150*100</f>
        <v>0</v>
      </c>
      <c r="I313" s="588">
        <f t="shared" si="169"/>
        <v>37.911869789599052</v>
      </c>
      <c r="J313" s="589">
        <f>+'Distribution Pivot Table'!AB$152*100</f>
        <v>30.329495831679239</v>
      </c>
      <c r="K313" s="587">
        <f>+'Distribution Pivot Table'!AB$154*100</f>
        <v>25.645097260817785</v>
      </c>
      <c r="L313" s="587">
        <f>+'Distribution Pivot Table'!AB$156*100</f>
        <v>7.9396585946804279E-2</v>
      </c>
      <c r="M313" s="590">
        <f t="shared" si="170"/>
        <v>56.053989678443827</v>
      </c>
      <c r="N313" s="589">
        <f>+'Distribution Pivot Table'!AB$158*100</f>
        <v>0</v>
      </c>
      <c r="O313" s="591">
        <f t="shared" si="171"/>
        <v>64.549424374751879</v>
      </c>
      <c r="P313" s="592">
        <f t="shared" si="171"/>
        <v>35.410877332274715</v>
      </c>
      <c r="Q313" s="592">
        <f t="shared" si="172"/>
        <v>7.9396585946804279E-2</v>
      </c>
      <c r="R313" s="577">
        <f t="shared" si="167"/>
        <v>100.0396982929734</v>
      </c>
      <c r="S313" s="577">
        <f t="shared" si="168"/>
        <v>100.0396982929734</v>
      </c>
      <c r="T313" s="291"/>
      <c r="U313" s="291"/>
      <c r="V313" s="291"/>
      <c r="W313" s="577"/>
    </row>
    <row r="314" spans="1:24">
      <c r="A314" s="504" t="s">
        <v>1115</v>
      </c>
      <c r="B314" s="587">
        <f>+'Distribution Pivot Table'!AB$162*100</f>
        <v>0</v>
      </c>
      <c r="C314" s="587">
        <f>+'Distribution Pivot Table'!AB$164*100</f>
        <v>0</v>
      </c>
      <c r="D314" s="587">
        <f>+'Distribution Pivot Table'!AB$166*100</f>
        <v>0</v>
      </c>
      <c r="E314" s="588">
        <f t="shared" si="162"/>
        <v>0</v>
      </c>
      <c r="F314" s="589">
        <f>+'Distribution Pivot Table'!AB$168*100</f>
        <v>0</v>
      </c>
      <c r="G314" s="587">
        <f>+'Distribution Pivot Table'!AB$170*100</f>
        <v>0</v>
      </c>
      <c r="H314" s="587">
        <f>+'Distribution Pivot Table'!AB$172*100</f>
        <v>0</v>
      </c>
      <c r="I314" s="588">
        <f t="shared" si="169"/>
        <v>0</v>
      </c>
      <c r="J314" s="589">
        <f>+'Distribution Pivot Table'!AB$174*100</f>
        <v>0</v>
      </c>
      <c r="K314" s="587">
        <f>+'Distribution Pivot Table'!AB$176*100</f>
        <v>0</v>
      </c>
      <c r="L314" s="587">
        <f>+'Distribution Pivot Table'!AB$178*100</f>
        <v>0</v>
      </c>
      <c r="M314" s="590">
        <f t="shared" si="170"/>
        <v>0</v>
      </c>
      <c r="N314" s="589">
        <f>+'Distribution Pivot Table'!AB$180*100</f>
        <v>0</v>
      </c>
      <c r="O314" s="591">
        <f t="shared" si="171"/>
        <v>0</v>
      </c>
      <c r="P314" s="592">
        <f t="shared" si="171"/>
        <v>0</v>
      </c>
      <c r="Q314" s="592">
        <f t="shared" si="172"/>
        <v>0</v>
      </c>
      <c r="R314" s="577">
        <f t="shared" si="167"/>
        <v>0</v>
      </c>
      <c r="S314" s="577">
        <f t="shared" si="168"/>
        <v>0</v>
      </c>
      <c r="T314" s="291"/>
      <c r="U314" s="291"/>
      <c r="V314" s="291"/>
      <c r="W314" s="577"/>
    </row>
    <row r="315" spans="1:24">
      <c r="A315" s="504"/>
      <c r="B315" s="587"/>
      <c r="C315" s="587"/>
      <c r="D315" s="587"/>
      <c r="E315" s="588"/>
      <c r="F315" s="589"/>
      <c r="G315" s="587"/>
      <c r="H315" s="587"/>
      <c r="I315" s="588"/>
      <c r="J315" s="589"/>
      <c r="K315" s="587"/>
      <c r="L315" s="587"/>
      <c r="M315" s="590"/>
      <c r="N315" s="589"/>
      <c r="O315" s="591"/>
      <c r="P315" s="592"/>
      <c r="Q315" s="592"/>
      <c r="R315" s="577"/>
      <c r="S315" s="577"/>
      <c r="T315" s="291"/>
      <c r="U315" s="291"/>
      <c r="V315" s="291"/>
      <c r="W315" s="577"/>
    </row>
    <row r="316" spans="1:24">
      <c r="A316" s="504" t="s">
        <v>1116</v>
      </c>
      <c r="B316" s="587">
        <f>+'Distribution Pivot Table'!AB$184*100</f>
        <v>5.8747855917667238</v>
      </c>
      <c r="C316" s="587">
        <f>+'Distribution Pivot Table'!AB$186*100</f>
        <v>0.58604917095483133</v>
      </c>
      <c r="D316" s="587">
        <f>+'Distribution Pivot Table'!AB$188*100</f>
        <v>0</v>
      </c>
      <c r="E316" s="588">
        <f t="shared" si="162"/>
        <v>6.4608347627215554</v>
      </c>
      <c r="F316" s="589">
        <f>+'Distribution Pivot Table'!AB$190*100</f>
        <v>42.338479130931958</v>
      </c>
      <c r="G316" s="587">
        <f>+'Distribution Pivot Table'!AB$192*100</f>
        <v>1.9868496283590622</v>
      </c>
      <c r="H316" s="587">
        <f>+'Distribution Pivot Table'!AB$194*100</f>
        <v>0</v>
      </c>
      <c r="I316" s="588">
        <f t="shared" ref="I316:I319" si="173">SUM(F316:H316)</f>
        <v>44.325328759291018</v>
      </c>
      <c r="J316" s="589">
        <f>+'Distribution Pivot Table'!AB$196*100</f>
        <v>18.067467124070898</v>
      </c>
      <c r="K316" s="587">
        <f>+'Distribution Pivot Table'!AB$198*100</f>
        <v>5.7890222984562607</v>
      </c>
      <c r="L316" s="587">
        <f>+'Distribution Pivot Table'!AB$200*100</f>
        <v>0</v>
      </c>
      <c r="M316" s="590">
        <f t="shared" ref="M316:M319" si="174">SUM(J316:L316)</f>
        <v>23.856489422527158</v>
      </c>
      <c r="N316" s="589">
        <f>+'Distribution Pivot Table'!AB$202*100</f>
        <v>25.357347055460259</v>
      </c>
      <c r="O316" s="591">
        <f t="shared" ref="O316:P319" si="175">+B316+F316+J316</f>
        <v>66.280731846769584</v>
      </c>
      <c r="P316" s="592">
        <f t="shared" si="175"/>
        <v>8.3619210977701535</v>
      </c>
      <c r="Q316" s="592">
        <f t="shared" ref="Q316:Q319" si="176">+D316+H316+L316+N316</f>
        <v>25.357347055460259</v>
      </c>
      <c r="R316" s="577">
        <f t="shared" si="167"/>
        <v>100</v>
      </c>
      <c r="S316" s="577">
        <f t="shared" si="168"/>
        <v>100</v>
      </c>
      <c r="T316" s="291"/>
      <c r="U316" s="291"/>
      <c r="V316" s="291"/>
      <c r="W316" s="577"/>
    </row>
    <row r="317" spans="1:24">
      <c r="A317" s="504" t="s">
        <v>1117</v>
      </c>
      <c r="B317" s="587">
        <f>+'Distribution Pivot Table'!AB$206*100</f>
        <v>1.2728236987650581</v>
      </c>
      <c r="C317" s="587">
        <f>+'Distribution Pivot Table'!AB$208*100</f>
        <v>2.0683385104932195</v>
      </c>
      <c r="D317" s="587">
        <f>+'Distribution Pivot Table'!AB$210*108</f>
        <v>0</v>
      </c>
      <c r="E317" s="588">
        <f t="shared" si="162"/>
        <v>3.3411622092582776</v>
      </c>
      <c r="F317" s="589">
        <f>+'Distribution Pivot Table'!AB$212*100</f>
        <v>7.1444806424729137</v>
      </c>
      <c r="G317" s="587">
        <f>+'Distribution Pivot Table'!AB$214*100</f>
        <v>6.2883551784226084</v>
      </c>
      <c r="H317" s="587">
        <f>+'Distribution Pivot Table'!AB$216*100</f>
        <v>0</v>
      </c>
      <c r="I317" s="588">
        <f t="shared" si="173"/>
        <v>13.432835820895523</v>
      </c>
      <c r="J317" s="589">
        <f>+'Distribution Pivot Table'!AB$218*100</f>
        <v>43.291158421092504</v>
      </c>
      <c r="K317" s="587">
        <f>+'Distribution Pivot Table'!AB$220*100</f>
        <v>39.934843548753697</v>
      </c>
      <c r="L317" s="587">
        <f>+'Distribution Pivot Table'!AB$222*100</f>
        <v>0</v>
      </c>
      <c r="M317" s="590">
        <f t="shared" si="174"/>
        <v>83.226001969846209</v>
      </c>
      <c r="N317" s="589">
        <f>+'Distribution Pivot Table'!AB$224*100</f>
        <v>0</v>
      </c>
      <c r="O317" s="591">
        <f t="shared" si="175"/>
        <v>51.708462762330477</v>
      </c>
      <c r="P317" s="592">
        <f t="shared" si="175"/>
        <v>48.291537237669523</v>
      </c>
      <c r="Q317" s="592">
        <f t="shared" si="176"/>
        <v>0</v>
      </c>
      <c r="R317" s="620">
        <f t="shared" si="167"/>
        <v>100</v>
      </c>
      <c r="S317" s="620">
        <f t="shared" si="168"/>
        <v>100</v>
      </c>
      <c r="T317" s="291"/>
      <c r="U317" s="291"/>
      <c r="V317" s="291"/>
      <c r="W317" s="577"/>
    </row>
    <row r="318" spans="1:24">
      <c r="A318" s="504" t="s">
        <v>1118</v>
      </c>
      <c r="B318" s="587">
        <f>+'Distribution Pivot Table'!AB$228*100</f>
        <v>8.1227927193697376</v>
      </c>
      <c r="C318" s="587">
        <f>+'Distribution Pivot Table'!AB$230*100</f>
        <v>7.6066286335234992</v>
      </c>
      <c r="D318" s="587">
        <f>+'Distribution Pivot Table'!AB$232*100</f>
        <v>0</v>
      </c>
      <c r="E318" s="588">
        <f t="shared" si="162"/>
        <v>15.729421352893237</v>
      </c>
      <c r="F318" s="589">
        <f>+'Distribution Pivot Table'!AB$234*100</f>
        <v>31.377343113284432</v>
      </c>
      <c r="G318" s="587">
        <f>+'Distribution Pivot Table'!AB$236*100</f>
        <v>19.50556913882097</v>
      </c>
      <c r="H318" s="587">
        <f>+'Distribution Pivot Table'!AB$238*100</f>
        <v>0</v>
      </c>
      <c r="I318" s="588">
        <f t="shared" si="173"/>
        <v>50.882912252105399</v>
      </c>
      <c r="J318" s="589">
        <f>+'Distribution Pivot Table'!AB$240*100</f>
        <v>12.197772344471611</v>
      </c>
      <c r="K318" s="587">
        <f>+'Distribution Pivot Table'!AB$242*100</f>
        <v>20.67372996468351</v>
      </c>
      <c r="L318" s="587">
        <f>+'Distribution Pivot Table'!AB$244*100</f>
        <v>0</v>
      </c>
      <c r="M318" s="590">
        <f t="shared" si="174"/>
        <v>32.871502309155119</v>
      </c>
      <c r="N318" s="589">
        <f>+'Distribution Pivot Table'!AB$246*100</f>
        <v>0.51616408584623741</v>
      </c>
      <c r="O318" s="591">
        <f t="shared" si="175"/>
        <v>51.697908177125775</v>
      </c>
      <c r="P318" s="592">
        <f t="shared" si="175"/>
        <v>47.785927737027976</v>
      </c>
      <c r="Q318" s="592">
        <f t="shared" si="176"/>
        <v>0.51616408584623741</v>
      </c>
      <c r="R318" s="577">
        <f t="shared" si="167"/>
        <v>100</v>
      </c>
      <c r="S318" s="577">
        <f t="shared" si="168"/>
        <v>99.999999999999986</v>
      </c>
      <c r="T318" s="291"/>
      <c r="U318" s="291"/>
      <c r="V318" s="291"/>
      <c r="W318" s="577"/>
      <c r="X318" s="526"/>
    </row>
    <row r="319" spans="1:24">
      <c r="A319" s="504" t="s">
        <v>1119</v>
      </c>
      <c r="B319" s="587">
        <f>+'Distribution Pivot Table'!AB$250*100</f>
        <v>0</v>
      </c>
      <c r="C319" s="587">
        <f>+'Distribution Pivot Table'!AB$252*100</f>
        <v>0</v>
      </c>
      <c r="D319" s="587">
        <f>+'Distribution Pivot Table'!AB$254*100</f>
        <v>0</v>
      </c>
      <c r="E319" s="588">
        <f t="shared" si="162"/>
        <v>0</v>
      </c>
      <c r="F319" s="589">
        <f>+'Distribution Pivot Table'!AB$256*100</f>
        <v>0</v>
      </c>
      <c r="G319" s="587">
        <f>+'Distribution Pivot Table'!AB$258*100</f>
        <v>0</v>
      </c>
      <c r="H319" s="587">
        <f>+'Distribution Pivot Table'!AB$260*100</f>
        <v>0</v>
      </c>
      <c r="I319" s="588">
        <f t="shared" si="173"/>
        <v>0</v>
      </c>
      <c r="J319" s="589">
        <f>+'Distribution Pivot Table'!AB$262*100</f>
        <v>0</v>
      </c>
      <c r="K319" s="587">
        <f>+'Distribution Pivot Table'!AB$264*100</f>
        <v>0</v>
      </c>
      <c r="L319" s="587">
        <f>+'Distribution Pivot Table'!AB$266*100</f>
        <v>0</v>
      </c>
      <c r="M319" s="590">
        <f t="shared" si="174"/>
        <v>0</v>
      </c>
      <c r="N319" s="589">
        <f>+'Distribution Pivot Table'!AB$268*100</f>
        <v>0</v>
      </c>
      <c r="O319" s="591">
        <f t="shared" si="175"/>
        <v>0</v>
      </c>
      <c r="P319" s="592">
        <f t="shared" si="175"/>
        <v>0</v>
      </c>
      <c r="Q319" s="592">
        <f t="shared" si="176"/>
        <v>0</v>
      </c>
      <c r="R319" s="577">
        <f t="shared" si="167"/>
        <v>0</v>
      </c>
      <c r="S319" s="577">
        <f t="shared" si="168"/>
        <v>0</v>
      </c>
      <c r="T319" s="291"/>
      <c r="U319" s="291"/>
      <c r="V319" s="291"/>
      <c r="W319" s="577"/>
    </row>
    <row r="320" spans="1:24">
      <c r="A320" s="504"/>
      <c r="B320" s="587"/>
      <c r="C320" s="587"/>
      <c r="D320" s="587"/>
      <c r="E320" s="588"/>
      <c r="F320" s="589"/>
      <c r="G320" s="587"/>
      <c r="H320" s="587"/>
      <c r="I320" s="588"/>
      <c r="J320" s="589"/>
      <c r="K320" s="587"/>
      <c r="L320" s="587"/>
      <c r="M320" s="590"/>
      <c r="N320" s="589"/>
      <c r="O320" s="591"/>
      <c r="P320" s="592"/>
      <c r="Q320" s="592"/>
      <c r="R320" s="577"/>
      <c r="S320" s="577"/>
      <c r="T320" s="291"/>
      <c r="U320" s="291"/>
      <c r="V320" s="291"/>
      <c r="W320" s="577"/>
    </row>
    <row r="321" spans="1:23">
      <c r="A321" s="504" t="s">
        <v>1120</v>
      </c>
      <c r="B321" s="587">
        <f>+'Distribution Pivot Table'!AB$272*100</f>
        <v>0.90479937057435089</v>
      </c>
      <c r="C321" s="587">
        <f>+'Distribution Pivot Table'!AB$274*100</f>
        <v>0.11801730920535011</v>
      </c>
      <c r="D321" s="587">
        <f>+'Distribution Pivot Table'!AB$276*100</f>
        <v>0</v>
      </c>
      <c r="E321" s="588">
        <f t="shared" si="162"/>
        <v>1.0228166797797009</v>
      </c>
      <c r="F321" s="589">
        <f>+'Distribution Pivot Table'!AB$278*100</f>
        <v>33.143194335169156</v>
      </c>
      <c r="G321" s="587">
        <f>+'Distribution Pivot Table'!AB$280*100</f>
        <v>11.467348544453186</v>
      </c>
      <c r="H321" s="587">
        <f>+'Distribution Pivot Table'!AB$282*100</f>
        <v>0</v>
      </c>
      <c r="I321" s="588">
        <f t="shared" ref="I321:I324" si="177">SUM(F321:H321)</f>
        <v>44.610542879622344</v>
      </c>
      <c r="J321" s="589">
        <f>+'Distribution Pivot Table'!AB$284*100</f>
        <v>9.3627065302911099</v>
      </c>
      <c r="K321" s="587">
        <f>+'Distribution Pivot Table'!AB$286*100</f>
        <v>6.9040125885129822</v>
      </c>
      <c r="L321" s="587">
        <f>+'Distribution Pivot Table'!AB$288*100</f>
        <v>0</v>
      </c>
      <c r="M321" s="590">
        <f t="shared" ref="M321:M324" si="178">SUM(J321:L321)</f>
        <v>16.26671911880409</v>
      </c>
      <c r="N321" s="589">
        <f>+'Distribution Pivot Table'!AB$290*100</f>
        <v>38.021243115656958</v>
      </c>
      <c r="O321" s="591">
        <f t="shared" ref="O321:P324" si="179">+B321+F321+J321</f>
        <v>43.410700236034614</v>
      </c>
      <c r="P321" s="592">
        <f t="shared" si="179"/>
        <v>18.489378442171517</v>
      </c>
      <c r="Q321" s="592">
        <f t="shared" ref="Q321:Q324" si="180">+D321+H321+L321+N321</f>
        <v>38.021243115656958</v>
      </c>
      <c r="R321" s="577">
        <f t="shared" si="167"/>
        <v>99.9213217938631</v>
      </c>
      <c r="S321" s="577">
        <f t="shared" si="168"/>
        <v>99.921321793863086</v>
      </c>
      <c r="T321" s="291"/>
      <c r="U321" s="291"/>
      <c r="V321" s="291"/>
      <c r="W321" s="577"/>
    </row>
    <row r="322" spans="1:23">
      <c r="A322" s="504" t="s">
        <v>1121</v>
      </c>
      <c r="B322" s="587">
        <f>+'Distribution Pivot Table'!AB294*100</f>
        <v>5.3636683063949402</v>
      </c>
      <c r="C322" s="587">
        <f>+'Distribution Pivot Table'!AB296*100</f>
        <v>4.0442726633872095</v>
      </c>
      <c r="D322" s="587">
        <f>+'Distribution Pivot Table'!AB298*100</f>
        <v>0</v>
      </c>
      <c r="E322" s="588">
        <f t="shared" si="162"/>
        <v>9.4079409697821497</v>
      </c>
      <c r="F322" s="589">
        <f>+'Distribution Pivot Table'!AB300*100</f>
        <v>18.49789177793394</v>
      </c>
      <c r="G322" s="587">
        <f>+'Distribution Pivot Table'!AB302*100</f>
        <v>20.307449051300068</v>
      </c>
      <c r="H322" s="587">
        <f>+'Distribution Pivot Table'!AB304*100</f>
        <v>0</v>
      </c>
      <c r="I322" s="588">
        <f t="shared" si="177"/>
        <v>38.805340829234012</v>
      </c>
      <c r="J322" s="589">
        <f>+'Distribution Pivot Table'!AB306*100</f>
        <v>8.5541110330288124</v>
      </c>
      <c r="K322" s="587">
        <f>+'Distribution Pivot Table'!AB308*100</f>
        <v>19.776879831342235</v>
      </c>
      <c r="L322" s="587">
        <f>+'Distribution Pivot Table'!AB310*100</f>
        <v>0</v>
      </c>
      <c r="M322" s="590">
        <f t="shared" si="178"/>
        <v>28.330990864371046</v>
      </c>
      <c r="N322" s="589">
        <f>+'Distribution Pivot Table'!AB312*100</f>
        <v>23.455727336612789</v>
      </c>
      <c r="O322" s="591">
        <f t="shared" si="179"/>
        <v>32.415671117357689</v>
      </c>
      <c r="P322" s="592">
        <f t="shared" si="179"/>
        <v>44.128601546029515</v>
      </c>
      <c r="Q322" s="592">
        <f t="shared" si="180"/>
        <v>23.455727336612789</v>
      </c>
      <c r="R322" s="577">
        <f t="shared" si="167"/>
        <v>100</v>
      </c>
      <c r="S322" s="577">
        <f t="shared" si="168"/>
        <v>99.999999999999986</v>
      </c>
      <c r="T322" s="291"/>
      <c r="U322" s="291"/>
      <c r="V322" s="291"/>
      <c r="W322" s="577"/>
    </row>
    <row r="323" spans="1:23">
      <c r="A323" s="504" t="s">
        <v>1122</v>
      </c>
      <c r="B323" s="587">
        <f>+'Distribution Pivot Table'!AB316*100</f>
        <v>3.0337671473795287</v>
      </c>
      <c r="C323" s="587">
        <f>+'Distribution Pivot Table'!AB318*100</f>
        <v>1.6531832571227576</v>
      </c>
      <c r="D323" s="587">
        <f>+'Distribution Pivot Table'!AB320*100</f>
        <v>0</v>
      </c>
      <c r="E323" s="588">
        <f t="shared" si="162"/>
        <v>4.6869504045022863</v>
      </c>
      <c r="F323" s="589">
        <f>+'Distribution Pivot Table'!AB322*100</f>
        <v>22.177277523742525</v>
      </c>
      <c r="G323" s="587">
        <f>+'Distribution Pivot Table'!AB324*100</f>
        <v>32.75589166373549</v>
      </c>
      <c r="H323" s="587">
        <f>+'Distribution Pivot Table'!AB326*100</f>
        <v>0</v>
      </c>
      <c r="I323" s="588">
        <f t="shared" si="177"/>
        <v>54.933169187478015</v>
      </c>
      <c r="J323" s="589">
        <f>+'Distribution Pivot Table'!AB328*100</f>
        <v>8.5033415406260993</v>
      </c>
      <c r="K323" s="587">
        <f>+'Distribution Pivot Table'!AB330*100</f>
        <v>18.105874076679566</v>
      </c>
      <c r="L323" s="587">
        <f>+'Distribution Pivot Table'!AB332*100</f>
        <v>0</v>
      </c>
      <c r="M323" s="590">
        <f t="shared" si="178"/>
        <v>26.609215617305665</v>
      </c>
      <c r="N323" s="589">
        <f>+'Distribution Pivot Table'!AB334*100</f>
        <v>13.761871262750617</v>
      </c>
      <c r="O323" s="591">
        <f t="shared" si="179"/>
        <v>33.714386211748149</v>
      </c>
      <c r="P323" s="592">
        <f t="shared" si="179"/>
        <v>52.514948997537815</v>
      </c>
      <c r="Q323" s="592">
        <f t="shared" si="180"/>
        <v>13.761871262750617</v>
      </c>
      <c r="R323" s="577">
        <f t="shared" si="167"/>
        <v>99.991206472036581</v>
      </c>
      <c r="S323" s="577">
        <f t="shared" si="168"/>
        <v>99.991206472036581</v>
      </c>
      <c r="T323" s="291"/>
      <c r="U323" s="291"/>
      <c r="V323" s="291"/>
      <c r="W323" s="577"/>
    </row>
    <row r="324" spans="1:23">
      <c r="A324" s="513" t="s">
        <v>1123</v>
      </c>
      <c r="B324" s="601">
        <f>+'Distribution Pivot Table'!AB338*100</f>
        <v>0</v>
      </c>
      <c r="C324" s="601">
        <f>+'Distribution Pivot Table'!AB340*100</f>
        <v>0</v>
      </c>
      <c r="D324" s="601">
        <f>+'Distribution Pivot Table'!AB342*100</f>
        <v>0</v>
      </c>
      <c r="E324" s="603">
        <f t="shared" si="162"/>
        <v>0</v>
      </c>
      <c r="F324" s="604">
        <f>+'Distribution Pivot Table'!AB344*100</f>
        <v>0</v>
      </c>
      <c r="G324" s="601">
        <f>+'Distribution Pivot Table'!AB346*100</f>
        <v>0</v>
      </c>
      <c r="H324" s="601">
        <f>+'Distribution Pivot Table'!AB348*100</f>
        <v>0</v>
      </c>
      <c r="I324" s="603">
        <f t="shared" si="177"/>
        <v>0</v>
      </c>
      <c r="J324" s="604">
        <f>+'Distribution Pivot Table'!AB350*100</f>
        <v>0</v>
      </c>
      <c r="K324" s="601">
        <f>+'Distribution Pivot Table'!AB352*100</f>
        <v>0</v>
      </c>
      <c r="L324" s="601">
        <f>+'Distribution Pivot Table'!AB354*100</f>
        <v>0</v>
      </c>
      <c r="M324" s="605">
        <f t="shared" si="178"/>
        <v>0</v>
      </c>
      <c r="N324" s="604">
        <f>+'Distribution Pivot Table'!AB356*100</f>
        <v>0</v>
      </c>
      <c r="O324" s="606">
        <f t="shared" si="179"/>
        <v>0</v>
      </c>
      <c r="P324" s="607">
        <f t="shared" si="179"/>
        <v>0</v>
      </c>
      <c r="Q324" s="607">
        <f t="shared" si="180"/>
        <v>0</v>
      </c>
      <c r="R324" s="577">
        <f t="shared" si="167"/>
        <v>0</v>
      </c>
      <c r="S324" s="577">
        <f t="shared" si="168"/>
        <v>0</v>
      </c>
      <c r="T324" s="291"/>
      <c r="U324" s="291"/>
      <c r="V324" s="291"/>
      <c r="W324" s="577"/>
    </row>
    <row r="325" spans="1:23">
      <c r="A325" s="517" t="s">
        <v>1124</v>
      </c>
      <c r="B325" s="504"/>
      <c r="C325" s="504"/>
      <c r="D325" s="504"/>
      <c r="E325" s="504"/>
    </row>
    <row r="326" spans="1:23">
      <c r="A326" s="517" t="s">
        <v>1209</v>
      </c>
      <c r="B326" s="504"/>
      <c r="C326" s="504"/>
      <c r="D326" s="504"/>
      <c r="E326" s="504"/>
    </row>
    <row r="327" spans="1:23">
      <c r="A327" s="517"/>
      <c r="B327" s="547"/>
      <c r="C327" s="547"/>
      <c r="D327" s="547"/>
      <c r="E327" s="608"/>
      <c r="F327" s="547"/>
      <c r="G327" s="547"/>
      <c r="H327" s="547"/>
      <c r="I327" s="608"/>
      <c r="J327" s="547"/>
      <c r="K327" s="547"/>
      <c r="L327" s="547"/>
      <c r="M327" s="608"/>
      <c r="N327" s="547"/>
      <c r="O327" s="520"/>
      <c r="P327" s="520"/>
      <c r="R327" s="290"/>
    </row>
    <row r="328" spans="1:23">
      <c r="Q328" s="519" t="s">
        <v>1224</v>
      </c>
    </row>
    <row r="329" spans="1:23" ht="18">
      <c r="A329" s="480" t="s">
        <v>1213</v>
      </c>
      <c r="B329" s="482"/>
      <c r="C329" s="482"/>
      <c r="D329" s="482"/>
      <c r="E329" s="482"/>
      <c r="F329" s="481"/>
      <c r="G329" s="481"/>
      <c r="H329" s="481"/>
      <c r="I329" s="482"/>
      <c r="J329" s="481"/>
      <c r="K329" s="481"/>
      <c r="L329" s="481"/>
      <c r="M329" s="482"/>
      <c r="N329" s="481"/>
      <c r="O329" s="481"/>
      <c r="P329" s="481"/>
      <c r="Q329" s="481"/>
      <c r="R329" s="615"/>
    </row>
    <row r="330" spans="1:23" ht="18">
      <c r="A330" s="480"/>
      <c r="B330" s="482"/>
      <c r="C330" s="482"/>
      <c r="D330" s="482"/>
      <c r="E330" s="482"/>
      <c r="F330" s="481"/>
      <c r="G330" s="481"/>
      <c r="H330" s="481"/>
      <c r="I330" s="482"/>
      <c r="J330" s="481"/>
      <c r="K330" s="481"/>
      <c r="L330" s="481"/>
      <c r="M330" s="482"/>
      <c r="N330" s="481"/>
      <c r="O330" s="481"/>
      <c r="P330" s="481"/>
      <c r="Q330" s="481"/>
      <c r="R330" s="615"/>
    </row>
    <row r="331" spans="1:23" ht="15.75">
      <c r="A331" s="483" t="s">
        <v>1211</v>
      </c>
      <c r="B331" s="482"/>
      <c r="C331" s="482"/>
      <c r="D331" s="482"/>
      <c r="E331" s="482"/>
      <c r="F331" s="481"/>
      <c r="G331" s="481"/>
      <c r="H331" s="481"/>
      <c r="I331" s="482"/>
      <c r="J331" s="481"/>
      <c r="K331" s="481"/>
      <c r="L331" s="481"/>
      <c r="M331" s="482"/>
      <c r="N331" s="481"/>
      <c r="O331" s="481"/>
      <c r="P331" s="481"/>
      <c r="Q331" s="481"/>
      <c r="R331" s="615"/>
    </row>
    <row r="332" spans="1:23" ht="15.75">
      <c r="A332" s="483" t="s">
        <v>1217</v>
      </c>
      <c r="B332" s="482"/>
      <c r="C332" s="482"/>
      <c r="D332" s="482"/>
      <c r="E332" s="482"/>
      <c r="F332" s="481"/>
      <c r="G332" s="481"/>
      <c r="H332" s="481"/>
      <c r="I332" s="482"/>
      <c r="J332" s="481"/>
      <c r="K332" s="481"/>
      <c r="L332" s="481"/>
      <c r="M332" s="482"/>
      <c r="N332" s="481"/>
      <c r="O332" s="481"/>
      <c r="P332" s="481"/>
      <c r="Q332" s="481"/>
      <c r="R332" s="615"/>
    </row>
    <row r="333" spans="1:23" ht="19.5" customHeight="1">
      <c r="A333" s="487"/>
      <c r="B333" s="487"/>
      <c r="C333" s="487"/>
      <c r="D333" s="487"/>
      <c r="E333" s="487"/>
      <c r="F333" s="487"/>
      <c r="G333" s="487"/>
      <c r="H333" s="487"/>
      <c r="I333" s="487"/>
      <c r="R333" s="556"/>
    </row>
    <row r="334" spans="1:23" ht="19.5" customHeight="1">
      <c r="A334" s="312"/>
      <c r="B334" s="489" t="s">
        <v>1098</v>
      </c>
      <c r="C334" s="490"/>
      <c r="D334" s="490"/>
      <c r="E334" s="490"/>
      <c r="F334" s="490"/>
      <c r="G334" s="490"/>
      <c r="H334" s="490"/>
      <c r="I334" s="491"/>
      <c r="J334" s="557" t="s">
        <v>11</v>
      </c>
      <c r="K334" s="558"/>
      <c r="L334" s="558"/>
      <c r="M334" s="559"/>
      <c r="N334" s="649" t="s">
        <v>1099</v>
      </c>
      <c r="O334" s="652" t="s">
        <v>1190</v>
      </c>
      <c r="P334" s="652" t="s">
        <v>1191</v>
      </c>
      <c r="Q334" s="652" t="s">
        <v>1192</v>
      </c>
      <c r="R334" s="560"/>
      <c r="S334" s="561"/>
    </row>
    <row r="335" spans="1:23" ht="36.75" customHeight="1">
      <c r="A335" s="484"/>
      <c r="B335" s="490" t="s">
        <v>1100</v>
      </c>
      <c r="C335" s="490"/>
      <c r="D335" s="490"/>
      <c r="E335" s="496"/>
      <c r="F335" s="497" t="s">
        <v>1101</v>
      </c>
      <c r="G335" s="490"/>
      <c r="H335" s="490"/>
      <c r="I335" s="491"/>
      <c r="J335" s="498" t="s">
        <v>1102</v>
      </c>
      <c r="K335" s="490"/>
      <c r="L335" s="490"/>
      <c r="M335" s="491"/>
      <c r="N335" s="650"/>
      <c r="O335" s="653"/>
      <c r="P335" s="653"/>
      <c r="Q335" s="653"/>
      <c r="R335" s="560" t="s">
        <v>1193</v>
      </c>
      <c r="S335" s="561" t="s">
        <v>1193</v>
      </c>
    </row>
    <row r="336" spans="1:23" ht="30.75" customHeight="1">
      <c r="A336" s="618"/>
      <c r="B336" s="499" t="s">
        <v>1103</v>
      </c>
      <c r="C336" s="499" t="s">
        <v>1104</v>
      </c>
      <c r="D336" s="499" t="s">
        <v>1195</v>
      </c>
      <c r="E336" s="566" t="s">
        <v>1106</v>
      </c>
      <c r="F336" s="500" t="s">
        <v>1103</v>
      </c>
      <c r="G336" s="499" t="s">
        <v>1104</v>
      </c>
      <c r="H336" s="499" t="s">
        <v>1195</v>
      </c>
      <c r="I336" s="566" t="s">
        <v>1106</v>
      </c>
      <c r="J336" s="501" t="s">
        <v>1103</v>
      </c>
      <c r="K336" s="502" t="s">
        <v>1104</v>
      </c>
      <c r="L336" s="499" t="s">
        <v>1195</v>
      </c>
      <c r="M336" s="501" t="s">
        <v>1106</v>
      </c>
      <c r="N336" s="651"/>
      <c r="O336" s="654"/>
      <c r="P336" s="654"/>
      <c r="Q336" s="654"/>
      <c r="R336" s="567"/>
      <c r="S336" s="609"/>
      <c r="U336" s="331"/>
      <c r="V336" s="331"/>
    </row>
    <row r="337" spans="1:24" hidden="1">
      <c r="A337" s="504" t="s">
        <v>1107</v>
      </c>
      <c r="B337" s="504"/>
      <c r="C337" s="504"/>
      <c r="D337" s="504"/>
      <c r="E337" s="580"/>
      <c r="F337" s="573"/>
      <c r="G337" s="547"/>
      <c r="H337" s="547"/>
      <c r="I337" s="572"/>
      <c r="J337" s="573"/>
      <c r="K337" s="547"/>
      <c r="L337" s="547"/>
      <c r="M337" s="574"/>
      <c r="N337" s="573"/>
      <c r="O337" s="616"/>
      <c r="P337" s="576"/>
      <c r="Q337" s="576"/>
      <c r="R337" s="577">
        <f>SUM(F337:H337,J337:L337)+N337</f>
        <v>0</v>
      </c>
      <c r="S337" s="610">
        <f>+Q337+P337+O337</f>
        <v>0</v>
      </c>
    </row>
    <row r="338" spans="1:24" hidden="1">
      <c r="A338" s="504"/>
      <c r="B338" s="504"/>
      <c r="C338" s="504"/>
      <c r="D338" s="504"/>
      <c r="E338" s="580"/>
      <c r="F338" s="573"/>
      <c r="G338" s="547"/>
      <c r="H338" s="547"/>
      <c r="I338" s="581"/>
      <c r="J338" s="573"/>
      <c r="K338" s="547"/>
      <c r="L338" s="547"/>
      <c r="M338" s="573"/>
      <c r="N338" s="573"/>
      <c r="O338" s="582"/>
      <c r="P338" s="583"/>
      <c r="Q338" s="583"/>
      <c r="R338" s="560"/>
      <c r="S338" s="561"/>
      <c r="U338" s="623"/>
      <c r="V338" s="623"/>
      <c r="W338" s="624"/>
    </row>
    <row r="339" spans="1:24">
      <c r="A339" s="504" t="s">
        <v>1108</v>
      </c>
      <c r="B339" s="587">
        <f>+'Distribution Pivot Table'!AC$8*100</f>
        <v>0</v>
      </c>
      <c r="C339" s="587">
        <f>+'Distribution Pivot Table'!AC$10*100</f>
        <v>0</v>
      </c>
      <c r="D339" s="587">
        <f>+'Distribution Pivot Table'!AC$12*100</f>
        <v>0</v>
      </c>
      <c r="E339" s="588">
        <f t="shared" ref="E339:E357" si="181">SUM(B339:D339)</f>
        <v>0</v>
      </c>
      <c r="F339" s="589">
        <f>+'Distribution Pivot Table'!AC$14*100</f>
        <v>0</v>
      </c>
      <c r="G339" s="587">
        <f>+'Distribution Pivot Table'!AC$16*100</f>
        <v>0</v>
      </c>
      <c r="H339" s="587">
        <f>+'Distribution Pivot Table'!AC$18*100</f>
        <v>0</v>
      </c>
      <c r="I339" s="588">
        <f t="shared" ref="I339:I342" si="182">SUM(F339:H339)</f>
        <v>0</v>
      </c>
      <c r="J339" s="589">
        <f>+'Distribution Pivot Table'!AC$20*100</f>
        <v>0</v>
      </c>
      <c r="K339" s="587">
        <f>+'Distribution Pivot Table'!AC$22*100</f>
        <v>0</v>
      </c>
      <c r="L339" s="587">
        <f>+'Distribution Pivot Table'!AC$24*100</f>
        <v>0</v>
      </c>
      <c r="M339" s="590">
        <f t="shared" ref="M339:M342" si="183">SUM(J339:L339)</f>
        <v>0</v>
      </c>
      <c r="N339" s="589">
        <f>+'Distribution Pivot Table'!AC$26*100</f>
        <v>0</v>
      </c>
      <c r="O339" s="591">
        <f t="shared" ref="O339:P342" si="184">+B339+F339+J339</f>
        <v>0</v>
      </c>
      <c r="P339" s="592">
        <f t="shared" si="184"/>
        <v>0</v>
      </c>
      <c r="Q339" s="592">
        <f t="shared" ref="Q339:Q342" si="185">+D339+H339+L339+N339</f>
        <v>0</v>
      </c>
      <c r="R339" s="577">
        <f t="shared" ref="R339:R357" si="186">SUM(B339:D339,F339:H339,J339:L339)+N339</f>
        <v>0</v>
      </c>
      <c r="S339" s="610">
        <f t="shared" ref="S339:S357" si="187">+Q339+P339+O339</f>
        <v>0</v>
      </c>
      <c r="U339" s="291"/>
      <c r="V339" s="291"/>
      <c r="W339" s="398"/>
    </row>
    <row r="340" spans="1:24">
      <c r="A340" s="504" t="s">
        <v>1109</v>
      </c>
      <c r="B340" s="587">
        <f>+'Distribution Pivot Table'!AC$30*100</f>
        <v>19.844961240310077</v>
      </c>
      <c r="C340" s="587">
        <f>+'Distribution Pivot Table'!AC$32*100</f>
        <v>1.5503875968992249</v>
      </c>
      <c r="D340" s="587">
        <f>+'Distribution Pivot Table'!AC$34*100</f>
        <v>0</v>
      </c>
      <c r="E340" s="588">
        <f t="shared" si="181"/>
        <v>21.395348837209301</v>
      </c>
      <c r="F340" s="589">
        <f>+'Distribution Pivot Table'!AC$36*100</f>
        <v>47.441860465116278</v>
      </c>
      <c r="G340" s="587">
        <f>+'Distribution Pivot Table'!AC$38*100</f>
        <v>7.1317829457364343</v>
      </c>
      <c r="H340" s="587">
        <f>+'Distribution Pivot Table'!AC$40*100</f>
        <v>0</v>
      </c>
      <c r="I340" s="588">
        <f t="shared" si="182"/>
        <v>54.573643410852711</v>
      </c>
      <c r="J340" s="589">
        <f>+'Distribution Pivot Table'!AC$42*100</f>
        <v>17.519379844961243</v>
      </c>
      <c r="K340" s="587">
        <f>+'Distribution Pivot Table'!AC$44*100</f>
        <v>6.5116279069767442</v>
      </c>
      <c r="L340" s="587">
        <f>+'Distribution Pivot Table'!AC$46*100</f>
        <v>0</v>
      </c>
      <c r="M340" s="590">
        <f t="shared" si="183"/>
        <v>24.031007751937988</v>
      </c>
      <c r="N340" s="589">
        <f>+'Distribution Pivot Table'!AC$48*100</f>
        <v>0</v>
      </c>
      <c r="O340" s="591">
        <f t="shared" si="184"/>
        <v>84.806201550387584</v>
      </c>
      <c r="P340" s="592">
        <f t="shared" si="184"/>
        <v>15.193798449612405</v>
      </c>
      <c r="Q340" s="592">
        <f t="shared" si="185"/>
        <v>0</v>
      </c>
      <c r="R340" s="577">
        <f t="shared" si="186"/>
        <v>100</v>
      </c>
      <c r="S340" s="577">
        <f t="shared" si="187"/>
        <v>99.999999999999986</v>
      </c>
      <c r="T340" s="291"/>
      <c r="U340" s="291"/>
      <c r="V340" s="291"/>
      <c r="W340" s="577"/>
    </row>
    <row r="341" spans="1:24">
      <c r="A341" s="504" t="s">
        <v>1110</v>
      </c>
      <c r="B341" s="587">
        <f>+'Distribution Pivot Table'!AC$52*100</f>
        <v>0</v>
      </c>
      <c r="C341" s="587">
        <f>+'Distribution Pivot Table'!AC$54*100</f>
        <v>0</v>
      </c>
      <c r="D341" s="587">
        <f>+'Distribution Pivot Table'!AC$56*100</f>
        <v>0</v>
      </c>
      <c r="E341" s="588">
        <f t="shared" si="181"/>
        <v>0</v>
      </c>
      <c r="F341" s="589">
        <f>+'Distribution Pivot Table'!AC$58*100</f>
        <v>0</v>
      </c>
      <c r="G341" s="587">
        <f>+'Distribution Pivot Table'!AC$60*100</f>
        <v>0</v>
      </c>
      <c r="H341" s="587">
        <f>+'Distribution Pivot Table'!AC$62*100</f>
        <v>0</v>
      </c>
      <c r="I341" s="588">
        <f t="shared" si="182"/>
        <v>0</v>
      </c>
      <c r="J341" s="589">
        <f>+'Distribution Pivot Table'!AC$64*100</f>
        <v>0</v>
      </c>
      <c r="K341" s="587">
        <f>+'Distribution Pivot Table'!AC$66*100</f>
        <v>0</v>
      </c>
      <c r="L341" s="587">
        <f>+'Distribution Pivot Table'!AC$68*100</f>
        <v>0</v>
      </c>
      <c r="M341" s="590">
        <f t="shared" si="183"/>
        <v>0</v>
      </c>
      <c r="N341" s="589">
        <f>+'Distribution Pivot Table'!AC$70*100</f>
        <v>0</v>
      </c>
      <c r="O341" s="591">
        <f t="shared" si="184"/>
        <v>0</v>
      </c>
      <c r="P341" s="592">
        <f t="shared" si="184"/>
        <v>0</v>
      </c>
      <c r="Q341" s="592">
        <f t="shared" si="185"/>
        <v>0</v>
      </c>
      <c r="R341" s="577">
        <f t="shared" si="186"/>
        <v>0</v>
      </c>
      <c r="S341" s="577">
        <f t="shared" si="187"/>
        <v>0</v>
      </c>
      <c r="T341" s="291"/>
      <c r="U341" s="291"/>
      <c r="V341" s="291"/>
      <c r="W341" s="577"/>
    </row>
    <row r="342" spans="1:24">
      <c r="A342" s="504" t="s">
        <v>1208</v>
      </c>
      <c r="B342" s="587">
        <f>+'Distribution Pivot Table'!AC$74*100</f>
        <v>0</v>
      </c>
      <c r="C342" s="587">
        <f>+'Distribution Pivot Table'!AC$76*100</f>
        <v>0</v>
      </c>
      <c r="D342" s="587">
        <f>+'Distribution Pivot Table'!AC$78*100</f>
        <v>0</v>
      </c>
      <c r="E342" s="588">
        <f t="shared" si="181"/>
        <v>0</v>
      </c>
      <c r="F342" s="589">
        <f>+'Distribution Pivot Table'!AC$80*100</f>
        <v>0</v>
      </c>
      <c r="G342" s="587">
        <f>+'Distribution Pivot Table'!AC$82*100</f>
        <v>0</v>
      </c>
      <c r="H342" s="587">
        <f>+'Distribution Pivot Table'!AC$84*100</f>
        <v>0</v>
      </c>
      <c r="I342" s="588">
        <f t="shared" si="182"/>
        <v>0</v>
      </c>
      <c r="J342" s="589">
        <f>+'Distribution Pivot Table'!AC$86*100</f>
        <v>0</v>
      </c>
      <c r="K342" s="587">
        <f>+'Distribution Pivot Table'!AC$88*100</f>
        <v>0</v>
      </c>
      <c r="L342" s="587">
        <f>+'Distribution Pivot Table'!AC$90*100</f>
        <v>0</v>
      </c>
      <c r="M342" s="590">
        <f t="shared" si="183"/>
        <v>0</v>
      </c>
      <c r="N342" s="589">
        <f>+'Distribution Pivot Table'!AC$92*100</f>
        <v>0</v>
      </c>
      <c r="O342" s="591">
        <f t="shared" si="184"/>
        <v>0</v>
      </c>
      <c r="P342" s="592">
        <f t="shared" si="184"/>
        <v>0</v>
      </c>
      <c r="Q342" s="592">
        <f t="shared" si="185"/>
        <v>0</v>
      </c>
      <c r="R342" s="577">
        <f t="shared" si="186"/>
        <v>0</v>
      </c>
      <c r="S342" s="577">
        <f t="shared" si="187"/>
        <v>0</v>
      </c>
      <c r="T342" s="291"/>
      <c r="U342" s="291"/>
      <c r="V342" s="291"/>
      <c r="W342" s="577"/>
    </row>
    <row r="343" spans="1:24">
      <c r="A343" s="504"/>
      <c r="B343" s="587"/>
      <c r="C343" s="587"/>
      <c r="D343" s="587"/>
      <c r="E343" s="588"/>
      <c r="F343" s="589"/>
      <c r="G343" s="587"/>
      <c r="H343" s="587"/>
      <c r="I343" s="588"/>
      <c r="J343" s="589"/>
      <c r="K343" s="587"/>
      <c r="L343" s="587"/>
      <c r="M343" s="590"/>
      <c r="N343" s="589"/>
      <c r="O343" s="591"/>
      <c r="P343" s="592"/>
      <c r="Q343" s="592"/>
      <c r="R343" s="577"/>
      <c r="S343" s="577"/>
      <c r="T343" s="291"/>
      <c r="U343" s="291"/>
      <c r="V343" s="291"/>
      <c r="W343" s="577"/>
    </row>
    <row r="344" spans="1:24">
      <c r="A344" s="504" t="s">
        <v>1112</v>
      </c>
      <c r="B344" s="587">
        <f>+'Distribution Pivot Table'!AC$96*100</f>
        <v>0</v>
      </c>
      <c r="C344" s="587">
        <f>+'Distribution Pivot Table'!AC$98*100</f>
        <v>0</v>
      </c>
      <c r="D344" s="587">
        <f>+'Distribution Pivot Table'!AC$100*100</f>
        <v>0</v>
      </c>
      <c r="E344" s="588">
        <f t="shared" si="181"/>
        <v>0</v>
      </c>
      <c r="F344" s="589">
        <f>+'Distribution Pivot Table'!AC$102*100</f>
        <v>0</v>
      </c>
      <c r="G344" s="587">
        <f>+'Distribution Pivot Table'!AC$104*100</f>
        <v>0</v>
      </c>
      <c r="H344" s="587">
        <f>+'Distribution Pivot Table'!AC$106*100</f>
        <v>0</v>
      </c>
      <c r="I344" s="588">
        <f t="shared" ref="I344:I347" si="188">SUM(F344:H344)</f>
        <v>0</v>
      </c>
      <c r="J344" s="589">
        <f>+'Distribution Pivot Table'!AC$108*100</f>
        <v>0</v>
      </c>
      <c r="K344" s="587">
        <f>+'Distribution Pivot Table'!AC$110*100</f>
        <v>0</v>
      </c>
      <c r="L344" s="587">
        <f>+'Distribution Pivot Table'!AC$112*100</f>
        <v>0</v>
      </c>
      <c r="M344" s="590">
        <f t="shared" ref="M344:M347" si="189">SUM(J344:L344)</f>
        <v>0</v>
      </c>
      <c r="N344" s="589">
        <f>+'Distribution Pivot Table'!AC$114*100</f>
        <v>0</v>
      </c>
      <c r="O344" s="591">
        <f t="shared" ref="O344:P347" si="190">+B344+F344+J344</f>
        <v>0</v>
      </c>
      <c r="P344" s="592">
        <f t="shared" si="190"/>
        <v>0</v>
      </c>
      <c r="Q344" s="592">
        <f t="shared" ref="Q344:Q347" si="191">+D344+H344+L344+N344</f>
        <v>0</v>
      </c>
      <c r="R344" s="577">
        <f t="shared" si="186"/>
        <v>0</v>
      </c>
      <c r="S344" s="577">
        <f t="shared" si="187"/>
        <v>0</v>
      </c>
      <c r="T344" s="291"/>
      <c r="U344" s="291"/>
      <c r="V344" s="291"/>
      <c r="W344" s="577"/>
    </row>
    <row r="345" spans="1:24">
      <c r="A345" s="504" t="s">
        <v>1113</v>
      </c>
      <c r="B345" s="587">
        <f>+'Distribution Pivot Table'!AC$118*100</f>
        <v>14.790647090810221</v>
      </c>
      <c r="C345" s="587">
        <f>+'Distribution Pivot Table'!AC$120*100</f>
        <v>4.4045676998368677</v>
      </c>
      <c r="D345" s="587">
        <f>+'Distribution Pivot Table'!AC$122*100</f>
        <v>0</v>
      </c>
      <c r="E345" s="588">
        <f t="shared" si="181"/>
        <v>19.195214790647089</v>
      </c>
      <c r="F345" s="589">
        <f>+'Distribution Pivot Table'!AC$124*100</f>
        <v>21.560630777596522</v>
      </c>
      <c r="G345" s="587">
        <f>+'Distribution Pivot Table'!AC$126*100</f>
        <v>7.8575312669929316</v>
      </c>
      <c r="H345" s="587">
        <f>+'Distribution Pivot Table'!AC$128*100</f>
        <v>0</v>
      </c>
      <c r="I345" s="588">
        <f t="shared" si="188"/>
        <v>29.418162044589454</v>
      </c>
      <c r="J345" s="589">
        <f>+'Distribution Pivot Table'!AC$130*100</f>
        <v>19.874932028276238</v>
      </c>
      <c r="K345" s="587">
        <f>+'Distribution Pivot Table'!AC$132*100</f>
        <v>8.2925502990755859</v>
      </c>
      <c r="L345" s="587">
        <f>+'Distribution Pivot Table'!AC$134*100</f>
        <v>0</v>
      </c>
      <c r="M345" s="590">
        <f t="shared" si="189"/>
        <v>28.167482327351824</v>
      </c>
      <c r="N345" s="589">
        <f>+'Distribution Pivot Table'!AC$136*100</f>
        <v>23.219140837411636</v>
      </c>
      <c r="O345" s="591">
        <f t="shared" si="190"/>
        <v>56.226209896682974</v>
      </c>
      <c r="P345" s="592">
        <f t="shared" si="190"/>
        <v>20.554649265905386</v>
      </c>
      <c r="Q345" s="592">
        <f t="shared" si="191"/>
        <v>23.219140837411636</v>
      </c>
      <c r="R345" s="577">
        <f t="shared" si="186"/>
        <v>100</v>
      </c>
      <c r="S345" s="577">
        <f t="shared" si="187"/>
        <v>100</v>
      </c>
      <c r="T345" s="291"/>
      <c r="U345" s="291"/>
      <c r="V345" s="291"/>
      <c r="W345" s="577"/>
    </row>
    <row r="346" spans="1:24">
      <c r="A346" s="504" t="s">
        <v>1114</v>
      </c>
      <c r="B346" s="587">
        <f>+'Distribution Pivot Table'!AC$140*100</f>
        <v>8.3150984682713336</v>
      </c>
      <c r="C346" s="587">
        <f>+'Distribution Pivot Table'!AC$142*100</f>
        <v>2.6258205689277898</v>
      </c>
      <c r="D346" s="587">
        <f>+'Distribution Pivot Table'!AC$144*100</f>
        <v>0</v>
      </c>
      <c r="E346" s="588">
        <f t="shared" si="181"/>
        <v>10.940919037199123</v>
      </c>
      <c r="F346" s="589">
        <f>+'Distribution Pivot Table'!AC$146*100</f>
        <v>34.573304157549231</v>
      </c>
      <c r="G346" s="587">
        <f>+'Distribution Pivot Table'!AC$148*100</f>
        <v>9.1903719912472646</v>
      </c>
      <c r="H346" s="587">
        <f>+'Distribution Pivot Table'!AC$150*100</f>
        <v>0</v>
      </c>
      <c r="I346" s="588">
        <f t="shared" si="188"/>
        <v>43.763676148796492</v>
      </c>
      <c r="J346" s="589">
        <f>+'Distribution Pivot Table'!AC$152*100</f>
        <v>28.665207877461707</v>
      </c>
      <c r="K346" s="587">
        <f>+'Distribution Pivot Table'!AC$154*100</f>
        <v>16.630196936542667</v>
      </c>
      <c r="L346" s="587">
        <f>+'Distribution Pivot Table'!AC$156*100</f>
        <v>0</v>
      </c>
      <c r="M346" s="590">
        <f t="shared" si="189"/>
        <v>45.295404814004371</v>
      </c>
      <c r="N346" s="589">
        <f>+'Distribution Pivot Table'!AC$158*100</f>
        <v>0</v>
      </c>
      <c r="O346" s="591">
        <f t="shared" si="190"/>
        <v>71.553610503282272</v>
      </c>
      <c r="P346" s="592">
        <f t="shared" si="190"/>
        <v>28.446389496717721</v>
      </c>
      <c r="Q346" s="592">
        <f t="shared" si="191"/>
        <v>0</v>
      </c>
      <c r="R346" s="577">
        <f t="shared" si="186"/>
        <v>100</v>
      </c>
      <c r="S346" s="577">
        <f t="shared" si="187"/>
        <v>100</v>
      </c>
      <c r="T346" s="291"/>
      <c r="U346" s="291"/>
      <c r="V346" s="291"/>
      <c r="W346" s="577"/>
    </row>
    <row r="347" spans="1:24">
      <c r="A347" s="504" t="s">
        <v>1115</v>
      </c>
      <c r="B347" s="587">
        <f>+'Distribution Pivot Table'!AC$162*100</f>
        <v>0</v>
      </c>
      <c r="C347" s="587">
        <f>+'Distribution Pivot Table'!AC$164*100</f>
        <v>0</v>
      </c>
      <c r="D347" s="587">
        <f>+'Distribution Pivot Table'!AC$166*100</f>
        <v>0</v>
      </c>
      <c r="E347" s="588">
        <f t="shared" si="181"/>
        <v>0</v>
      </c>
      <c r="F347" s="589">
        <f>+'Distribution Pivot Table'!AC$168*100</f>
        <v>0</v>
      </c>
      <c r="G347" s="587">
        <f>+'Distribution Pivot Table'!AC$170*100</f>
        <v>0</v>
      </c>
      <c r="H347" s="587">
        <f>+'Distribution Pivot Table'!AC$172*100</f>
        <v>0</v>
      </c>
      <c r="I347" s="588">
        <f t="shared" si="188"/>
        <v>0</v>
      </c>
      <c r="J347" s="589">
        <f>+'Distribution Pivot Table'!AC$174*100</f>
        <v>0</v>
      </c>
      <c r="K347" s="587">
        <f>+'Distribution Pivot Table'!AC$176*100</f>
        <v>0</v>
      </c>
      <c r="L347" s="587">
        <f>+'Distribution Pivot Table'!AC$178*100</f>
        <v>0</v>
      </c>
      <c r="M347" s="590">
        <f t="shared" si="189"/>
        <v>0</v>
      </c>
      <c r="N347" s="589">
        <f>+'Distribution Pivot Table'!AC$180*100</f>
        <v>0</v>
      </c>
      <c r="O347" s="591">
        <f t="shared" si="190"/>
        <v>0</v>
      </c>
      <c r="P347" s="592">
        <f t="shared" si="190"/>
        <v>0</v>
      </c>
      <c r="Q347" s="592">
        <f t="shared" si="191"/>
        <v>0</v>
      </c>
      <c r="R347" s="577">
        <f t="shared" si="186"/>
        <v>0</v>
      </c>
      <c r="S347" s="577">
        <f t="shared" si="187"/>
        <v>0</v>
      </c>
      <c r="T347" s="291"/>
      <c r="U347" s="291"/>
      <c r="V347" s="291"/>
      <c r="W347" s="577"/>
    </row>
    <row r="348" spans="1:24">
      <c r="A348" s="504"/>
      <c r="B348" s="587"/>
      <c r="C348" s="587"/>
      <c r="D348" s="587"/>
      <c r="E348" s="588"/>
      <c r="F348" s="589"/>
      <c r="G348" s="587"/>
      <c r="H348" s="587"/>
      <c r="I348" s="588"/>
      <c r="J348" s="589"/>
      <c r="K348" s="587"/>
      <c r="L348" s="587"/>
      <c r="M348" s="590"/>
      <c r="N348" s="589"/>
      <c r="O348" s="591"/>
      <c r="P348" s="592"/>
      <c r="Q348" s="592"/>
      <c r="R348" s="577"/>
      <c r="S348" s="577"/>
      <c r="T348" s="291"/>
      <c r="U348" s="291"/>
      <c r="V348" s="291"/>
      <c r="W348" s="577"/>
    </row>
    <row r="349" spans="1:24">
      <c r="A349" s="504" t="s">
        <v>1116</v>
      </c>
      <c r="B349" s="587">
        <f>+'Distribution Pivot Table'!AC$184*100</f>
        <v>8.6333878887070377</v>
      </c>
      <c r="C349" s="587">
        <f>+'Distribution Pivot Table'!AC$186*100</f>
        <v>2.2913256955810146</v>
      </c>
      <c r="D349" s="587">
        <f>+'Distribution Pivot Table'!AC$188*100</f>
        <v>0</v>
      </c>
      <c r="E349" s="588">
        <f t="shared" si="181"/>
        <v>10.924713584288053</v>
      </c>
      <c r="F349" s="589">
        <f>+'Distribution Pivot Table'!AC$190*100</f>
        <v>44.619476268412441</v>
      </c>
      <c r="G349" s="587">
        <f>+'Distribution Pivot Table'!AC$192*100</f>
        <v>3.9075286415711945</v>
      </c>
      <c r="H349" s="587">
        <f>+'Distribution Pivot Table'!AC$194*100</f>
        <v>0</v>
      </c>
      <c r="I349" s="588">
        <f t="shared" ref="I349:I352" si="192">SUM(F349:H349)</f>
        <v>48.527004909983638</v>
      </c>
      <c r="J349" s="589">
        <f>+'Distribution Pivot Table'!AC$196*100</f>
        <v>18.146481178396073</v>
      </c>
      <c r="K349" s="587">
        <f>+'Distribution Pivot Table'!AC$198*100</f>
        <v>4.0098199672667754</v>
      </c>
      <c r="L349" s="587">
        <f>+'Distribution Pivot Table'!AC$200*100</f>
        <v>0</v>
      </c>
      <c r="M349" s="590">
        <f t="shared" ref="M349:M357" si="193">SUM(J349:L349)</f>
        <v>22.156301145662848</v>
      </c>
      <c r="N349" s="589">
        <f>+'Distribution Pivot Table'!AC$202*100</f>
        <v>18.391980360065467</v>
      </c>
      <c r="O349" s="591">
        <f t="shared" ref="O349:P352" si="194">+B349+F349+J349</f>
        <v>71.399345335515548</v>
      </c>
      <c r="P349" s="592">
        <f t="shared" si="194"/>
        <v>10.208674304418984</v>
      </c>
      <c r="Q349" s="592">
        <f t="shared" ref="Q349:Q352" si="195">+D349+H349+L349+N349</f>
        <v>18.391980360065467</v>
      </c>
      <c r="R349" s="577">
        <f t="shared" si="186"/>
        <v>100</v>
      </c>
      <c r="S349" s="577">
        <f t="shared" si="187"/>
        <v>100</v>
      </c>
      <c r="T349" s="291"/>
      <c r="U349" s="291"/>
      <c r="V349" s="291"/>
      <c r="W349" s="577"/>
    </row>
    <row r="350" spans="1:24">
      <c r="A350" s="504" t="s">
        <v>1117</v>
      </c>
      <c r="B350" s="587">
        <f>+'Distribution Pivot Table'!AC$206*100</f>
        <v>1.4612991420759875</v>
      </c>
      <c r="C350" s="587">
        <f>+'Distribution Pivot Table'!AC$208*100</f>
        <v>4.4121806354294337</v>
      </c>
      <c r="D350" s="587">
        <f>+'Distribution Pivot Table'!AC$210*108</f>
        <v>0</v>
      </c>
      <c r="E350" s="588">
        <f t="shared" si="181"/>
        <v>5.8734797775054215</v>
      </c>
      <c r="F350" s="589">
        <f>+'Distribution Pivot Table'!AC$212*100</f>
        <v>6.8162534175544449</v>
      </c>
      <c r="G350" s="587">
        <f>+'Distribution Pivot Table'!AC$214*100</f>
        <v>8.2869802960309222</v>
      </c>
      <c r="H350" s="587">
        <f>+'Distribution Pivot Table'!AC$216*100</f>
        <v>0</v>
      </c>
      <c r="I350" s="588">
        <f t="shared" si="192"/>
        <v>15.103233713585368</v>
      </c>
      <c r="J350" s="589">
        <f>+'Distribution Pivot Table'!AC$218*100</f>
        <v>44.216083718299238</v>
      </c>
      <c r="K350" s="587">
        <f>+'Distribution Pivot Table'!AC$220*100</f>
        <v>34.807202790609978</v>
      </c>
      <c r="L350" s="587">
        <f>+'Distribution Pivot Table'!AC$222*100</f>
        <v>0</v>
      </c>
      <c r="M350" s="590">
        <f t="shared" si="193"/>
        <v>79.023286508909223</v>
      </c>
      <c r="N350" s="589">
        <f>+'Distribution Pivot Table'!AC$224*100</f>
        <v>0</v>
      </c>
      <c r="O350" s="591">
        <f t="shared" si="194"/>
        <v>52.493636277929667</v>
      </c>
      <c r="P350" s="592">
        <f t="shared" si="194"/>
        <v>47.506363722070333</v>
      </c>
      <c r="Q350" s="592">
        <f t="shared" si="195"/>
        <v>0</v>
      </c>
      <c r="R350" s="620">
        <f t="shared" si="186"/>
        <v>100</v>
      </c>
      <c r="S350" s="620">
        <f t="shared" si="187"/>
        <v>100</v>
      </c>
      <c r="T350" s="291"/>
      <c r="U350" s="291"/>
      <c r="V350" s="291"/>
      <c r="W350" s="577"/>
    </row>
    <row r="351" spans="1:24">
      <c r="A351" s="504" t="s">
        <v>1118</v>
      </c>
      <c r="B351" s="587">
        <f>+'Distribution Pivot Table'!AC$228*100</f>
        <v>14.550898203592814</v>
      </c>
      <c r="C351" s="587">
        <f>+'Distribution Pivot Table'!AC$230*100</f>
        <v>5.8083832335329344</v>
      </c>
      <c r="D351" s="587">
        <f>+'Distribution Pivot Table'!AC$232*100</f>
        <v>0</v>
      </c>
      <c r="E351" s="588">
        <f t="shared" si="181"/>
        <v>20.359281437125748</v>
      </c>
      <c r="F351" s="589">
        <f>+'Distribution Pivot Table'!AC$234*100</f>
        <v>32.155688622754489</v>
      </c>
      <c r="G351" s="587">
        <f>+'Distribution Pivot Table'!AC$236*100</f>
        <v>10.359281437125748</v>
      </c>
      <c r="H351" s="587">
        <f>+'Distribution Pivot Table'!AC$238*100</f>
        <v>0</v>
      </c>
      <c r="I351" s="588">
        <f t="shared" si="192"/>
        <v>42.514970059880241</v>
      </c>
      <c r="J351" s="589">
        <f>+'Distribution Pivot Table'!AC$240*100</f>
        <v>17.305389221556887</v>
      </c>
      <c r="K351" s="587">
        <f>+'Distribution Pivot Table'!AC$242*100</f>
        <v>18.922155688622755</v>
      </c>
      <c r="L351" s="587">
        <f>+'Distribution Pivot Table'!AC$244*100</f>
        <v>0</v>
      </c>
      <c r="M351" s="590">
        <f t="shared" si="193"/>
        <v>36.227544910179645</v>
      </c>
      <c r="N351" s="589">
        <f>+'Distribution Pivot Table'!AC$246*100</f>
        <v>0.89820359281437123</v>
      </c>
      <c r="O351" s="591">
        <f t="shared" si="194"/>
        <v>64.011976047904199</v>
      </c>
      <c r="P351" s="592">
        <f t="shared" si="194"/>
        <v>35.089820359281433</v>
      </c>
      <c r="Q351" s="592">
        <f t="shared" si="195"/>
        <v>0.89820359281437123</v>
      </c>
      <c r="R351" s="577">
        <f t="shared" si="186"/>
        <v>99.999999999999986</v>
      </c>
      <c r="S351" s="577">
        <f t="shared" si="187"/>
        <v>100</v>
      </c>
      <c r="T351" s="291"/>
      <c r="U351" s="291"/>
      <c r="V351" s="291"/>
      <c r="W351" s="577"/>
      <c r="X351" s="526"/>
    </row>
    <row r="352" spans="1:24">
      <c r="A352" s="504" t="s">
        <v>1119</v>
      </c>
      <c r="B352" s="587">
        <f>+'Distribution Pivot Table'!AC$250*100</f>
        <v>0</v>
      </c>
      <c r="C352" s="587">
        <f>+'Distribution Pivot Table'!AC$252*100</f>
        <v>0</v>
      </c>
      <c r="D352" s="587">
        <f>+'Distribution Pivot Table'!AC$254*100</f>
        <v>0</v>
      </c>
      <c r="E352" s="588">
        <f t="shared" si="181"/>
        <v>0</v>
      </c>
      <c r="F352" s="589">
        <f>+'Distribution Pivot Table'!AC$256*100</f>
        <v>0</v>
      </c>
      <c r="G352" s="587">
        <f>+'Distribution Pivot Table'!AC$258*100</f>
        <v>0</v>
      </c>
      <c r="H352" s="587">
        <f>+'Distribution Pivot Table'!AC$260*100</f>
        <v>0</v>
      </c>
      <c r="I352" s="588">
        <f t="shared" si="192"/>
        <v>0</v>
      </c>
      <c r="J352" s="589">
        <f>+'Distribution Pivot Table'!AC$262*100</f>
        <v>0</v>
      </c>
      <c r="K352" s="587">
        <f>+'Distribution Pivot Table'!AC$264*100</f>
        <v>0</v>
      </c>
      <c r="L352" s="587">
        <f>+'Distribution Pivot Table'!AC$266*100</f>
        <v>0</v>
      </c>
      <c r="M352" s="590">
        <f t="shared" si="193"/>
        <v>0</v>
      </c>
      <c r="N352" s="589">
        <f>+'Distribution Pivot Table'!AC$268*100</f>
        <v>0</v>
      </c>
      <c r="O352" s="591">
        <f t="shared" si="194"/>
        <v>0</v>
      </c>
      <c r="P352" s="592">
        <f t="shared" si="194"/>
        <v>0</v>
      </c>
      <c r="Q352" s="592">
        <f t="shared" si="195"/>
        <v>0</v>
      </c>
      <c r="R352" s="577">
        <f t="shared" si="186"/>
        <v>0</v>
      </c>
      <c r="S352" s="577">
        <f t="shared" si="187"/>
        <v>0</v>
      </c>
      <c r="T352" s="291"/>
      <c r="U352" s="291"/>
      <c r="V352" s="291"/>
      <c r="W352" s="577"/>
    </row>
    <row r="353" spans="1:23">
      <c r="A353" s="504"/>
      <c r="B353" s="587"/>
      <c r="C353" s="587"/>
      <c r="D353" s="587"/>
      <c r="E353" s="588"/>
      <c r="F353" s="589"/>
      <c r="G353" s="587"/>
      <c r="H353" s="587"/>
      <c r="I353" s="588"/>
      <c r="J353" s="589"/>
      <c r="K353" s="587"/>
      <c r="L353" s="587"/>
      <c r="M353" s="590"/>
      <c r="N353" s="589"/>
      <c r="O353" s="591"/>
      <c r="P353" s="592"/>
      <c r="Q353" s="592"/>
      <c r="R353" s="577"/>
      <c r="S353" s="577"/>
      <c r="T353" s="291"/>
      <c r="U353" s="291"/>
      <c r="V353" s="291"/>
      <c r="W353" s="577"/>
    </row>
    <row r="354" spans="1:23">
      <c r="A354" s="504" t="s">
        <v>1120</v>
      </c>
      <c r="B354" s="587">
        <f>+'Distribution Pivot Table'!AC$272*100</f>
        <v>0.63838550247116965</v>
      </c>
      <c r="C354" s="587">
        <f>+'Distribution Pivot Table'!AC$274*100</f>
        <v>0.1441515650741351</v>
      </c>
      <c r="D354" s="587">
        <f>+'Distribution Pivot Table'!AC$276*100</f>
        <v>0</v>
      </c>
      <c r="E354" s="588">
        <f t="shared" si="181"/>
        <v>0.78253706754530472</v>
      </c>
      <c r="F354" s="589">
        <f>+'Distribution Pivot Table'!AC$278*100</f>
        <v>40.897858319604616</v>
      </c>
      <c r="G354" s="587">
        <f>+'Distribution Pivot Table'!AC$280*100</f>
        <v>8.5049423393739705</v>
      </c>
      <c r="H354" s="587">
        <f>+'Distribution Pivot Table'!AC$282*100</f>
        <v>0</v>
      </c>
      <c r="I354" s="588">
        <f t="shared" ref="I354:I357" si="196">SUM(F354:H354)</f>
        <v>49.402800658978585</v>
      </c>
      <c r="J354" s="589">
        <f>+'Distribution Pivot Table'!AC$284*100</f>
        <v>5.9925864909390452</v>
      </c>
      <c r="K354" s="587">
        <f>+'Distribution Pivot Table'!AC$286*100</f>
        <v>6.6103789126853369</v>
      </c>
      <c r="L354" s="587">
        <f>+'Distribution Pivot Table'!AC$288*100</f>
        <v>0</v>
      </c>
      <c r="M354" s="590">
        <f t="shared" si="193"/>
        <v>12.602965403624381</v>
      </c>
      <c r="N354" s="589">
        <f>+'Distribution Pivot Table'!AC$290*100</f>
        <v>37.088138385502475</v>
      </c>
      <c r="O354" s="591">
        <f t="shared" ref="O354:P357" si="197">+B354+F354+J354</f>
        <v>47.528830313014829</v>
      </c>
      <c r="P354" s="592">
        <f t="shared" si="197"/>
        <v>15.259472817133442</v>
      </c>
      <c r="Q354" s="592">
        <f t="shared" ref="Q354:Q357" si="198">+D354+H354+L354+N354</f>
        <v>37.088138385502475</v>
      </c>
      <c r="R354" s="577">
        <f t="shared" si="186"/>
        <v>99.876441515650754</v>
      </c>
      <c r="S354" s="577">
        <f t="shared" si="187"/>
        <v>99.876441515650754</v>
      </c>
      <c r="T354" s="291"/>
      <c r="U354" s="291"/>
      <c r="V354" s="291"/>
      <c r="W354" s="577"/>
    </row>
    <row r="355" spans="1:23">
      <c r="A355" s="504" t="s">
        <v>1121</v>
      </c>
      <c r="B355" s="587">
        <f>+'Distribution Pivot Table'!AC294*100</f>
        <v>8.6127126485870882</v>
      </c>
      <c r="C355" s="587">
        <f>+'Distribution Pivot Table'!AC296*100</f>
        <v>4.9042636486582678</v>
      </c>
      <c r="D355" s="587">
        <f>+'Distribution Pivot Table'!AC298*100</f>
        <v>0</v>
      </c>
      <c r="E355" s="588">
        <f t="shared" si="181"/>
        <v>13.516976297245357</v>
      </c>
      <c r="F355" s="589">
        <f>+'Distribution Pivot Table'!AC300*100</f>
        <v>23.44650864830237</v>
      </c>
      <c r="G355" s="587">
        <f>+'Distribution Pivot Table'!AC302*100</f>
        <v>12.798063919140152</v>
      </c>
      <c r="H355" s="587">
        <f>+'Distribution Pivot Table'!AC304*100</f>
        <v>0</v>
      </c>
      <c r="I355" s="588">
        <f t="shared" si="196"/>
        <v>36.244572567442518</v>
      </c>
      <c r="J355" s="589">
        <f>+'Distribution Pivot Table'!AC306*100</f>
        <v>13.25361235675137</v>
      </c>
      <c r="K355" s="587">
        <f>+'Distribution Pivot Table'!AC308*100</f>
        <v>16.663107694497828</v>
      </c>
      <c r="L355" s="587">
        <f>+'Distribution Pivot Table'!AC310*100</f>
        <v>0</v>
      </c>
      <c r="M355" s="590">
        <f t="shared" si="193"/>
        <v>29.9167200512492</v>
      </c>
      <c r="N355" s="589">
        <f>+'Distribution Pivot Table'!AC312*100</f>
        <v>20.321731084062922</v>
      </c>
      <c r="O355" s="591">
        <f t="shared" si="197"/>
        <v>45.31283365364083</v>
      </c>
      <c r="P355" s="592">
        <f t="shared" si="197"/>
        <v>34.365435262296245</v>
      </c>
      <c r="Q355" s="592">
        <f t="shared" si="198"/>
        <v>20.321731084062922</v>
      </c>
      <c r="R355" s="577">
        <f>SUM(B355:D355,F355:H355,J355:L355)+N355</f>
        <v>100</v>
      </c>
      <c r="S355" s="577">
        <f t="shared" si="187"/>
        <v>100</v>
      </c>
      <c r="T355" s="291"/>
      <c r="U355" s="291"/>
      <c r="V355" s="291"/>
      <c r="W355" s="577"/>
    </row>
    <row r="356" spans="1:23">
      <c r="A356" s="504" t="s">
        <v>1122</v>
      </c>
      <c r="B356" s="587">
        <f>+'Distribution Pivot Table'!AC316*100</f>
        <v>13.722458446076535</v>
      </c>
      <c r="C356" s="587">
        <f>+'Distribution Pivot Table'!AC318*100</f>
        <v>5.1024352531890225</v>
      </c>
      <c r="D356" s="587">
        <f>+'Distribution Pivot Table'!AC320*100</f>
        <v>0</v>
      </c>
      <c r="E356" s="588">
        <f t="shared" si="181"/>
        <v>18.824893699265559</v>
      </c>
      <c r="F356" s="589">
        <f>+'Distribution Pivot Table'!AC322*100</f>
        <v>17.336683417085428</v>
      </c>
      <c r="G356" s="587">
        <f>+'Distribution Pivot Table'!AC324*100</f>
        <v>22.787011982991885</v>
      </c>
      <c r="H356" s="587">
        <f>+'Distribution Pivot Table'!AC326*100</f>
        <v>0</v>
      </c>
      <c r="I356" s="588">
        <f t="shared" si="196"/>
        <v>40.12369540007731</v>
      </c>
      <c r="J356" s="589">
        <f>+'Distribution Pivot Table'!AC328*100</f>
        <v>8.2528024739080017</v>
      </c>
      <c r="K356" s="587">
        <f>+'Distribution Pivot Table'!AC330*100</f>
        <v>13.181291070738308</v>
      </c>
      <c r="L356" s="587">
        <f>+'Distribution Pivot Table'!AC332*100</f>
        <v>0</v>
      </c>
      <c r="M356" s="590">
        <f t="shared" si="193"/>
        <v>21.434093544646309</v>
      </c>
      <c r="N356" s="589">
        <f>+'Distribution Pivot Table'!AC334*100</f>
        <v>19.385388480865867</v>
      </c>
      <c r="O356" s="591">
        <f t="shared" si="197"/>
        <v>39.31194433706996</v>
      </c>
      <c r="P356" s="592">
        <f t="shared" si="197"/>
        <v>41.07073830691921</v>
      </c>
      <c r="Q356" s="592">
        <f t="shared" si="198"/>
        <v>19.385388480865867</v>
      </c>
      <c r="R356" s="577">
        <f t="shared" si="186"/>
        <v>99.768071124855055</v>
      </c>
      <c r="S356" s="577">
        <f t="shared" si="187"/>
        <v>99.768071124855041</v>
      </c>
      <c r="T356" s="291"/>
      <c r="U356" s="291"/>
      <c r="V356" s="291"/>
      <c r="W356" s="577"/>
    </row>
    <row r="357" spans="1:23">
      <c r="A357" s="513" t="s">
        <v>1123</v>
      </c>
      <c r="B357" s="601">
        <f>+'Distribution Pivot Table'!AC338*100</f>
        <v>0</v>
      </c>
      <c r="C357" s="601">
        <f>+'Distribution Pivot Table'!AC340*100</f>
        <v>0</v>
      </c>
      <c r="D357" s="601">
        <f>+'Distribution Pivot Table'!AC342*100</f>
        <v>0</v>
      </c>
      <c r="E357" s="603">
        <f t="shared" si="181"/>
        <v>0</v>
      </c>
      <c r="F357" s="604">
        <f>+'Distribution Pivot Table'!AC344*100</f>
        <v>0</v>
      </c>
      <c r="G357" s="601">
        <f>+'Distribution Pivot Table'!AC346*100</f>
        <v>0</v>
      </c>
      <c r="H357" s="601">
        <f>+'Distribution Pivot Table'!AC348*100</f>
        <v>0</v>
      </c>
      <c r="I357" s="603">
        <f t="shared" si="196"/>
        <v>0</v>
      </c>
      <c r="J357" s="604">
        <f>+'Distribution Pivot Table'!AC350*100</f>
        <v>0</v>
      </c>
      <c r="K357" s="601">
        <f>+'Distribution Pivot Table'!AC352*100</f>
        <v>0</v>
      </c>
      <c r="L357" s="601">
        <f>+'Distribution Pivot Table'!AC354*100</f>
        <v>0</v>
      </c>
      <c r="M357" s="605">
        <f t="shared" si="193"/>
        <v>0</v>
      </c>
      <c r="N357" s="604">
        <f>+'Distribution Pivot Table'!AC356*100</f>
        <v>0</v>
      </c>
      <c r="O357" s="606">
        <f t="shared" si="197"/>
        <v>0</v>
      </c>
      <c r="P357" s="607">
        <f t="shared" si="197"/>
        <v>0</v>
      </c>
      <c r="Q357" s="607">
        <f t="shared" si="198"/>
        <v>0</v>
      </c>
      <c r="R357" s="577">
        <f t="shared" si="186"/>
        <v>0</v>
      </c>
      <c r="S357" s="577">
        <f t="shared" si="187"/>
        <v>0</v>
      </c>
      <c r="T357" s="291"/>
      <c r="U357" s="291"/>
      <c r="V357" s="291"/>
      <c r="W357" s="577"/>
    </row>
    <row r="358" spans="1:23">
      <c r="A358" s="517" t="s">
        <v>1124</v>
      </c>
      <c r="B358" s="504"/>
      <c r="C358" s="504"/>
      <c r="D358" s="504"/>
      <c r="E358" s="504"/>
    </row>
    <row r="359" spans="1:23">
      <c r="A359" s="517" t="s">
        <v>1209</v>
      </c>
      <c r="B359" s="504"/>
      <c r="C359" s="504"/>
      <c r="D359" s="504"/>
      <c r="E359" s="504"/>
    </row>
    <row r="360" spans="1:23">
      <c r="A360" s="517"/>
      <c r="B360" s="547"/>
      <c r="C360" s="547"/>
      <c r="D360" s="547"/>
      <c r="E360" s="608"/>
      <c r="F360" s="547"/>
      <c r="G360" s="547"/>
      <c r="H360" s="547"/>
      <c r="I360" s="608"/>
      <c r="J360" s="547"/>
      <c r="K360" s="547"/>
      <c r="L360" s="547"/>
      <c r="M360" s="608"/>
      <c r="N360" s="547"/>
      <c r="O360" s="520"/>
      <c r="P360" s="520"/>
      <c r="R360" s="290"/>
    </row>
    <row r="361" spans="1:23">
      <c r="Q361" s="519" t="s">
        <v>1224</v>
      </c>
    </row>
    <row r="362" spans="1:23" ht="18">
      <c r="A362" s="480" t="s">
        <v>1214</v>
      </c>
      <c r="B362" s="482"/>
      <c r="C362" s="482"/>
      <c r="D362" s="482"/>
      <c r="E362" s="482"/>
      <c r="F362" s="481"/>
      <c r="G362" s="481"/>
      <c r="H362" s="481"/>
      <c r="I362" s="482"/>
      <c r="J362" s="481"/>
      <c r="K362" s="481"/>
      <c r="L362" s="481"/>
      <c r="M362" s="482"/>
      <c r="N362" s="481"/>
      <c r="O362" s="481"/>
      <c r="P362" s="481"/>
      <c r="Q362" s="481"/>
      <c r="R362" s="615"/>
    </row>
    <row r="363" spans="1:23" ht="18">
      <c r="A363" s="480"/>
      <c r="B363" s="482"/>
      <c r="C363" s="482"/>
      <c r="D363" s="482"/>
      <c r="E363" s="482"/>
      <c r="F363" s="481"/>
      <c r="G363" s="481"/>
      <c r="H363" s="481"/>
      <c r="I363" s="482"/>
      <c r="J363" s="481"/>
      <c r="K363" s="481"/>
      <c r="L363" s="481"/>
      <c r="M363" s="482"/>
      <c r="N363" s="481"/>
      <c r="O363" s="481"/>
      <c r="P363" s="481"/>
      <c r="Q363" s="481"/>
      <c r="R363" s="615"/>
    </row>
    <row r="364" spans="1:23" ht="15.75">
      <c r="A364" s="483" t="s">
        <v>1211</v>
      </c>
      <c r="B364" s="482"/>
      <c r="C364" s="482"/>
      <c r="D364" s="482"/>
      <c r="E364" s="482"/>
      <c r="F364" s="481"/>
      <c r="G364" s="481"/>
      <c r="H364" s="481"/>
      <c r="I364" s="482"/>
      <c r="J364" s="481"/>
      <c r="K364" s="481"/>
      <c r="L364" s="481"/>
      <c r="M364" s="482"/>
      <c r="N364" s="481"/>
      <c r="O364" s="481"/>
      <c r="P364" s="481"/>
      <c r="Q364" s="481"/>
      <c r="R364" s="615"/>
    </row>
    <row r="365" spans="1:23" ht="15.75">
      <c r="A365" s="483" t="s">
        <v>1218</v>
      </c>
      <c r="B365" s="482"/>
      <c r="C365" s="482"/>
      <c r="D365" s="482"/>
      <c r="E365" s="482"/>
      <c r="F365" s="481"/>
      <c r="G365" s="481"/>
      <c r="H365" s="481"/>
      <c r="I365" s="482"/>
      <c r="J365" s="481"/>
      <c r="K365" s="481"/>
      <c r="L365" s="481"/>
      <c r="M365" s="482"/>
      <c r="N365" s="481"/>
      <c r="O365" s="481"/>
      <c r="P365" s="481"/>
      <c r="Q365" s="481"/>
      <c r="R365" s="615"/>
    </row>
    <row r="366" spans="1:23" ht="19.5" customHeight="1">
      <c r="A366" s="487"/>
      <c r="B366" s="487"/>
      <c r="C366" s="487"/>
      <c r="D366" s="487"/>
      <c r="E366" s="487"/>
      <c r="F366" s="487"/>
      <c r="G366" s="487"/>
      <c r="H366" s="487"/>
      <c r="I366" s="487"/>
      <c r="R366" s="556"/>
    </row>
    <row r="367" spans="1:23" ht="19.5" customHeight="1">
      <c r="A367" s="312"/>
      <c r="B367" s="489" t="s">
        <v>1098</v>
      </c>
      <c r="C367" s="490"/>
      <c r="D367" s="490"/>
      <c r="E367" s="490"/>
      <c r="F367" s="490"/>
      <c r="G367" s="490"/>
      <c r="H367" s="490"/>
      <c r="I367" s="491"/>
      <c r="J367" s="557" t="s">
        <v>11</v>
      </c>
      <c r="K367" s="558"/>
      <c r="L367" s="558"/>
      <c r="M367" s="559"/>
      <c r="N367" s="649" t="s">
        <v>1099</v>
      </c>
      <c r="O367" s="652" t="s">
        <v>1190</v>
      </c>
      <c r="P367" s="652" t="s">
        <v>1191</v>
      </c>
      <c r="Q367" s="652" t="s">
        <v>1192</v>
      </c>
      <c r="R367" s="560"/>
      <c r="S367" s="561"/>
    </row>
    <row r="368" spans="1:23" ht="36.75" customHeight="1">
      <c r="A368" s="484"/>
      <c r="B368" s="490" t="s">
        <v>1100</v>
      </c>
      <c r="C368" s="490"/>
      <c r="D368" s="490"/>
      <c r="E368" s="496"/>
      <c r="F368" s="497" t="s">
        <v>1101</v>
      </c>
      <c r="G368" s="490"/>
      <c r="H368" s="490"/>
      <c r="I368" s="491"/>
      <c r="J368" s="498" t="s">
        <v>1102</v>
      </c>
      <c r="K368" s="490"/>
      <c r="L368" s="490"/>
      <c r="M368" s="491"/>
      <c r="N368" s="650"/>
      <c r="O368" s="653"/>
      <c r="P368" s="653"/>
      <c r="Q368" s="653"/>
      <c r="R368" s="560" t="s">
        <v>1193</v>
      </c>
      <c r="S368" s="561" t="s">
        <v>1193</v>
      </c>
    </row>
    <row r="369" spans="1:24" ht="30.75" customHeight="1">
      <c r="A369" s="618"/>
      <c r="B369" s="499" t="s">
        <v>1103</v>
      </c>
      <c r="C369" s="499" t="s">
        <v>1104</v>
      </c>
      <c r="D369" s="499" t="s">
        <v>1195</v>
      </c>
      <c r="E369" s="566" t="s">
        <v>1106</v>
      </c>
      <c r="F369" s="500" t="s">
        <v>1103</v>
      </c>
      <c r="G369" s="499" t="s">
        <v>1104</v>
      </c>
      <c r="H369" s="499" t="s">
        <v>1195</v>
      </c>
      <c r="I369" s="566" t="s">
        <v>1106</v>
      </c>
      <c r="J369" s="501" t="s">
        <v>1103</v>
      </c>
      <c r="K369" s="502" t="s">
        <v>1104</v>
      </c>
      <c r="L369" s="499" t="s">
        <v>1195</v>
      </c>
      <c r="M369" s="501" t="s">
        <v>1106</v>
      </c>
      <c r="N369" s="651"/>
      <c r="O369" s="654"/>
      <c r="P369" s="654"/>
      <c r="Q369" s="654"/>
      <c r="R369" s="567"/>
      <c r="S369" s="609"/>
      <c r="U369" s="331"/>
      <c r="V369" s="331"/>
    </row>
    <row r="370" spans="1:24" hidden="1">
      <c r="A370" s="504" t="s">
        <v>1107</v>
      </c>
      <c r="B370" s="504"/>
      <c r="C370" s="504"/>
      <c r="D370" s="504"/>
      <c r="E370" s="580"/>
      <c r="F370" s="573"/>
      <c r="G370" s="547"/>
      <c r="H370" s="547"/>
      <c r="I370" s="572"/>
      <c r="J370" s="573"/>
      <c r="K370" s="547"/>
      <c r="L370" s="547"/>
      <c r="M370" s="574"/>
      <c r="N370" s="573"/>
      <c r="O370" s="616"/>
      <c r="P370" s="576"/>
      <c r="Q370" s="576"/>
      <c r="R370" s="577">
        <f>SUM(F370:H370,J370:L370)+N370</f>
        <v>0</v>
      </c>
      <c r="S370" s="610">
        <f>+Q370+P370+O370</f>
        <v>0</v>
      </c>
    </row>
    <row r="371" spans="1:24" hidden="1">
      <c r="A371" s="504"/>
      <c r="B371" s="504"/>
      <c r="C371" s="504"/>
      <c r="D371" s="504"/>
      <c r="E371" s="580"/>
      <c r="F371" s="573"/>
      <c r="G371" s="547"/>
      <c r="H371" s="547"/>
      <c r="I371" s="581"/>
      <c r="J371" s="573"/>
      <c r="K371" s="547"/>
      <c r="L371" s="547"/>
      <c r="M371" s="573"/>
      <c r="N371" s="573"/>
      <c r="O371" s="582"/>
      <c r="P371" s="583"/>
      <c r="Q371" s="583"/>
      <c r="R371" s="560"/>
      <c r="S371" s="561"/>
      <c r="U371" s="623"/>
      <c r="V371" s="623"/>
      <c r="W371" s="624"/>
    </row>
    <row r="372" spans="1:24">
      <c r="A372" s="504" t="s">
        <v>1108</v>
      </c>
      <c r="B372" s="587">
        <f>+'Distribution Pivot Table'!AD$8*100</f>
        <v>0</v>
      </c>
      <c r="C372" s="587">
        <f>+'Distribution Pivot Table'!AD$10*100</f>
        <v>0</v>
      </c>
      <c r="D372" s="587">
        <f>+'Distribution Pivot Table'!AD$12*100</f>
        <v>0</v>
      </c>
      <c r="E372" s="588">
        <f t="shared" ref="E372:E390" si="199">SUM(B372:D372)</f>
        <v>0</v>
      </c>
      <c r="F372" s="589">
        <f>+'Distribution Pivot Table'!AD$14*100</f>
        <v>0</v>
      </c>
      <c r="G372" s="587">
        <f>+'Distribution Pivot Table'!AD$16*100</f>
        <v>0</v>
      </c>
      <c r="H372" s="587">
        <f>+'Distribution Pivot Table'!AD$18*100</f>
        <v>0</v>
      </c>
      <c r="I372" s="588">
        <f t="shared" ref="I372:I375" si="200">SUM(F372:H372)</f>
        <v>0</v>
      </c>
      <c r="J372" s="589">
        <f>+'Distribution Pivot Table'!AD$20*100</f>
        <v>0</v>
      </c>
      <c r="K372" s="587">
        <f>+'Distribution Pivot Table'!AD$22*100</f>
        <v>0</v>
      </c>
      <c r="L372" s="587">
        <f>+'Distribution Pivot Table'!AD$24*100</f>
        <v>0</v>
      </c>
      <c r="M372" s="590">
        <f t="shared" ref="M372:M375" si="201">SUM(J372:L372)</f>
        <v>0</v>
      </c>
      <c r="N372" s="589">
        <f>+'Distribution Pivot Table'!AD$26*100</f>
        <v>0</v>
      </c>
      <c r="O372" s="591">
        <f t="shared" ref="O372:P375" si="202">+B372+F372+J372</f>
        <v>0</v>
      </c>
      <c r="P372" s="592">
        <f t="shared" si="202"/>
        <v>0</v>
      </c>
      <c r="Q372" s="592">
        <f t="shared" ref="Q372:Q375" si="203">+D372+H372+L372+N372</f>
        <v>0</v>
      </c>
      <c r="R372" s="577">
        <f t="shared" ref="R372:R390" si="204">SUM(B372:D372,F372:H372,J372:L372)+N372</f>
        <v>0</v>
      </c>
      <c r="S372" s="610">
        <f t="shared" ref="S372:S390" si="205">+Q372+P372+O372</f>
        <v>0</v>
      </c>
      <c r="U372" s="291"/>
      <c r="V372" s="291"/>
      <c r="W372" s="398"/>
    </row>
    <row r="373" spans="1:24">
      <c r="A373" s="504" t="s">
        <v>1109</v>
      </c>
      <c r="B373" s="587">
        <f>+'Distribution Pivot Table'!AD$30*100</f>
        <v>10.348525469168901</v>
      </c>
      <c r="C373" s="587">
        <f>+'Distribution Pivot Table'!AD$32*100</f>
        <v>9.7050938337801611</v>
      </c>
      <c r="D373" s="587">
        <f>+'Distribution Pivot Table'!AD$34*100</f>
        <v>0</v>
      </c>
      <c r="E373" s="588">
        <f t="shared" si="199"/>
        <v>20.053619302949063</v>
      </c>
      <c r="F373" s="589">
        <f>+'Distribution Pivot Table'!AD$36*100</f>
        <v>32.707774798927616</v>
      </c>
      <c r="G373" s="587">
        <f>+'Distribution Pivot Table'!AD$38*100</f>
        <v>15.576407506702413</v>
      </c>
      <c r="H373" s="587">
        <f>+'Distribution Pivot Table'!AD$40*100</f>
        <v>0</v>
      </c>
      <c r="I373" s="588">
        <f t="shared" si="200"/>
        <v>48.284182305630026</v>
      </c>
      <c r="J373" s="589">
        <f>+'Distribution Pivot Table'!AD$42*100</f>
        <v>15.656836461126005</v>
      </c>
      <c r="K373" s="587">
        <f>+'Distribution Pivot Table'!AD$44*100</f>
        <v>14.986595174262735</v>
      </c>
      <c r="L373" s="587">
        <f>+'Distribution Pivot Table'!AD$46*100</f>
        <v>0</v>
      </c>
      <c r="M373" s="590">
        <f t="shared" si="201"/>
        <v>30.64343163538874</v>
      </c>
      <c r="N373" s="589">
        <f>+'Distribution Pivot Table'!AD$48*100</f>
        <v>0</v>
      </c>
      <c r="O373" s="591">
        <f t="shared" si="202"/>
        <v>58.713136729222526</v>
      </c>
      <c r="P373" s="592">
        <f t="shared" si="202"/>
        <v>40.268096514745309</v>
      </c>
      <c r="Q373" s="592">
        <f t="shared" si="203"/>
        <v>0</v>
      </c>
      <c r="R373" s="577">
        <f t="shared" si="204"/>
        <v>98.981233243967822</v>
      </c>
      <c r="S373" s="577">
        <f t="shared" si="205"/>
        <v>98.981233243967836</v>
      </c>
      <c r="T373" s="291"/>
      <c r="U373" s="291"/>
      <c r="V373" s="291"/>
      <c r="W373" s="577"/>
    </row>
    <row r="374" spans="1:24">
      <c r="A374" s="504" t="s">
        <v>1110</v>
      </c>
      <c r="B374" s="587">
        <f>+'Distribution Pivot Table'!AD$52*100</f>
        <v>0</v>
      </c>
      <c r="C374" s="587">
        <f>+'Distribution Pivot Table'!AD$54*100</f>
        <v>0</v>
      </c>
      <c r="D374" s="587">
        <f>+'Distribution Pivot Table'!AD$56*100</f>
        <v>0</v>
      </c>
      <c r="E374" s="588">
        <f t="shared" si="199"/>
        <v>0</v>
      </c>
      <c r="F374" s="589">
        <f>+'Distribution Pivot Table'!AD$58*100</f>
        <v>0</v>
      </c>
      <c r="G374" s="587">
        <f>+'Distribution Pivot Table'!AD$60*100</f>
        <v>0</v>
      </c>
      <c r="H374" s="587">
        <f>+'Distribution Pivot Table'!AD$62*100</f>
        <v>0</v>
      </c>
      <c r="I374" s="588">
        <f t="shared" si="200"/>
        <v>0</v>
      </c>
      <c r="J374" s="589">
        <f>+'Distribution Pivot Table'!AD$64*100</f>
        <v>0</v>
      </c>
      <c r="K374" s="587">
        <f>+'Distribution Pivot Table'!AD$66*100</f>
        <v>0</v>
      </c>
      <c r="L374" s="587">
        <f>+'Distribution Pivot Table'!AD$68*100</f>
        <v>0</v>
      </c>
      <c r="M374" s="590">
        <f t="shared" si="201"/>
        <v>0</v>
      </c>
      <c r="N374" s="589">
        <f>+'Distribution Pivot Table'!AD$70*100</f>
        <v>0</v>
      </c>
      <c r="O374" s="591">
        <f t="shared" si="202"/>
        <v>0</v>
      </c>
      <c r="P374" s="592">
        <f t="shared" si="202"/>
        <v>0</v>
      </c>
      <c r="Q374" s="592">
        <f t="shared" si="203"/>
        <v>0</v>
      </c>
      <c r="R374" s="577">
        <f t="shared" si="204"/>
        <v>0</v>
      </c>
      <c r="S374" s="577">
        <f t="shared" si="205"/>
        <v>0</v>
      </c>
      <c r="T374" s="291"/>
      <c r="U374" s="291"/>
      <c r="V374" s="291"/>
      <c r="W374" s="577"/>
    </row>
    <row r="375" spans="1:24">
      <c r="A375" s="504" t="s">
        <v>1208</v>
      </c>
      <c r="B375" s="587">
        <f>+'Distribution Pivot Table'!AD$74*100</f>
        <v>16.949152542372879</v>
      </c>
      <c r="C375" s="587">
        <f>+'Distribution Pivot Table'!AD$76*100</f>
        <v>2.5423728813559325</v>
      </c>
      <c r="D375" s="587">
        <f>+'Distribution Pivot Table'!AD$78*100</f>
        <v>8.898305084745763</v>
      </c>
      <c r="E375" s="588">
        <f t="shared" si="199"/>
        <v>28.389830508474574</v>
      </c>
      <c r="F375" s="589">
        <f>+'Distribution Pivot Table'!AD$80*100</f>
        <v>34.322033898305079</v>
      </c>
      <c r="G375" s="587">
        <f>+'Distribution Pivot Table'!AD$82*100</f>
        <v>11.864406779661017</v>
      </c>
      <c r="H375" s="587">
        <f>+'Distribution Pivot Table'!AD$84*100</f>
        <v>0</v>
      </c>
      <c r="I375" s="588">
        <f t="shared" si="200"/>
        <v>46.186440677966097</v>
      </c>
      <c r="J375" s="589">
        <f>+'Distribution Pivot Table'!AD$86*100</f>
        <v>8.898305084745763</v>
      </c>
      <c r="K375" s="587">
        <f>+'Distribution Pivot Table'!AD$88*100</f>
        <v>10.16949152542373</v>
      </c>
      <c r="L375" s="587">
        <f>+'Distribution Pivot Table'!AD$90*100</f>
        <v>0</v>
      </c>
      <c r="M375" s="590">
        <f t="shared" si="201"/>
        <v>19.067796610169495</v>
      </c>
      <c r="N375" s="589">
        <f>+'Distribution Pivot Table'!AD$92*100</f>
        <v>6.3559322033898304</v>
      </c>
      <c r="O375" s="591">
        <f t="shared" si="202"/>
        <v>60.169491525423723</v>
      </c>
      <c r="P375" s="592">
        <f t="shared" si="202"/>
        <v>24.576271186440678</v>
      </c>
      <c r="Q375" s="592">
        <f t="shared" si="203"/>
        <v>15.254237288135593</v>
      </c>
      <c r="R375" s="577">
        <f t="shared" si="204"/>
        <v>99.999999999999986</v>
      </c>
      <c r="S375" s="577">
        <f t="shared" si="205"/>
        <v>100</v>
      </c>
      <c r="T375" s="291"/>
      <c r="U375" s="291"/>
      <c r="V375" s="291"/>
      <c r="W375" s="577"/>
    </row>
    <row r="376" spans="1:24">
      <c r="A376" s="504"/>
      <c r="B376" s="587"/>
      <c r="C376" s="587"/>
      <c r="D376" s="587"/>
      <c r="E376" s="588"/>
      <c r="F376" s="589"/>
      <c r="G376" s="587"/>
      <c r="H376" s="587"/>
      <c r="I376" s="588"/>
      <c r="J376" s="589"/>
      <c r="K376" s="587"/>
      <c r="L376" s="587"/>
      <c r="M376" s="590"/>
      <c r="N376" s="589"/>
      <c r="O376" s="591"/>
      <c r="P376" s="592"/>
      <c r="Q376" s="592"/>
      <c r="R376" s="577"/>
      <c r="S376" s="577"/>
      <c r="T376" s="291"/>
      <c r="U376" s="291"/>
      <c r="V376" s="291"/>
      <c r="W376" s="577"/>
    </row>
    <row r="377" spans="1:24">
      <c r="A377" s="504" t="s">
        <v>1112</v>
      </c>
      <c r="B377" s="587">
        <f>+'Distribution Pivot Table'!AD$96*100</f>
        <v>3.5714285714285712</v>
      </c>
      <c r="C377" s="587">
        <f>+'Distribution Pivot Table'!AD$98*100</f>
        <v>4.591836734693878</v>
      </c>
      <c r="D377" s="587">
        <f>+'Distribution Pivot Table'!AD$100*100</f>
        <v>0</v>
      </c>
      <c r="E377" s="588">
        <f t="shared" si="199"/>
        <v>8.1632653061224492</v>
      </c>
      <c r="F377" s="589">
        <f>+'Distribution Pivot Table'!AD$102*100</f>
        <v>34.183673469387756</v>
      </c>
      <c r="G377" s="587">
        <f>+'Distribution Pivot Table'!AD$104*100</f>
        <v>27.040816326530614</v>
      </c>
      <c r="H377" s="587">
        <f>+'Distribution Pivot Table'!AD$106*100</f>
        <v>0</v>
      </c>
      <c r="I377" s="588">
        <f t="shared" ref="I377:I380" si="206">SUM(F377:H377)</f>
        <v>61.224489795918373</v>
      </c>
      <c r="J377" s="589">
        <f>+'Distribution Pivot Table'!AD$108*100</f>
        <v>16.326530612244898</v>
      </c>
      <c r="K377" s="587">
        <f>+'Distribution Pivot Table'!AD$110*100</f>
        <v>13.77551020408163</v>
      </c>
      <c r="L377" s="587">
        <f>+'Distribution Pivot Table'!AD$112*100</f>
        <v>0</v>
      </c>
      <c r="M377" s="590">
        <f t="shared" ref="M377:M380" si="207">SUM(J377:L377)</f>
        <v>30.102040816326529</v>
      </c>
      <c r="N377" s="589">
        <f>+'Distribution Pivot Table'!AD$114*100</f>
        <v>0.51020408163265307</v>
      </c>
      <c r="O377" s="591">
        <f t="shared" ref="O377:P380" si="208">+B377+F377+J377</f>
        <v>54.08163265306122</v>
      </c>
      <c r="P377" s="592">
        <f t="shared" si="208"/>
        <v>45.408163265306122</v>
      </c>
      <c r="Q377" s="592">
        <f t="shared" ref="Q377:Q380" si="209">+D377+H377+L377+N377</f>
        <v>0.51020408163265307</v>
      </c>
      <c r="R377" s="577">
        <f t="shared" si="204"/>
        <v>99.999999999999986</v>
      </c>
      <c r="S377" s="577">
        <f t="shared" si="205"/>
        <v>100</v>
      </c>
      <c r="T377" s="291"/>
      <c r="U377" s="291"/>
      <c r="V377" s="291"/>
      <c r="W377" s="577"/>
    </row>
    <row r="378" spans="1:24">
      <c r="A378" s="504" t="s">
        <v>1113</v>
      </c>
      <c r="B378" s="587">
        <f>+'Distribution Pivot Table'!AD$118*100</f>
        <v>15.045317220543808</v>
      </c>
      <c r="C378" s="587">
        <f>+'Distribution Pivot Table'!AD$120*100</f>
        <v>2.7794561933534743</v>
      </c>
      <c r="D378" s="587">
        <f>+'Distribution Pivot Table'!AD$122*100</f>
        <v>0</v>
      </c>
      <c r="E378" s="588">
        <f t="shared" si="199"/>
        <v>17.824773413897283</v>
      </c>
      <c r="F378" s="589">
        <f>+'Distribution Pivot Table'!AD$124*100</f>
        <v>18.308157099697887</v>
      </c>
      <c r="G378" s="587">
        <f>+'Distribution Pivot Table'!AD$126*100</f>
        <v>7.1299093655589116</v>
      </c>
      <c r="H378" s="587">
        <f>+'Distribution Pivot Table'!AD$128*100</f>
        <v>0</v>
      </c>
      <c r="I378" s="588">
        <f t="shared" si="206"/>
        <v>25.438066465256799</v>
      </c>
      <c r="J378" s="589">
        <f>+'Distribution Pivot Table'!AD$130*100</f>
        <v>20</v>
      </c>
      <c r="K378" s="587">
        <f>+'Distribution Pivot Table'!AD$132*100</f>
        <v>10.755287009063444</v>
      </c>
      <c r="L378" s="587">
        <f>+'Distribution Pivot Table'!AD$134*100</f>
        <v>0</v>
      </c>
      <c r="M378" s="590">
        <f t="shared" si="207"/>
        <v>30.755287009063444</v>
      </c>
      <c r="N378" s="589">
        <f>+'Distribution Pivot Table'!AD$136*100</f>
        <v>25.981873111782477</v>
      </c>
      <c r="O378" s="591">
        <f t="shared" si="208"/>
        <v>53.353474320241695</v>
      </c>
      <c r="P378" s="592">
        <f t="shared" si="208"/>
        <v>20.664652567975828</v>
      </c>
      <c r="Q378" s="592">
        <f t="shared" si="209"/>
        <v>25.981873111782477</v>
      </c>
      <c r="R378" s="577">
        <f t="shared" si="204"/>
        <v>100</v>
      </c>
      <c r="S378" s="577">
        <f t="shared" si="205"/>
        <v>100</v>
      </c>
      <c r="T378" s="291"/>
      <c r="U378" s="291"/>
      <c r="V378" s="291"/>
      <c r="W378" s="577"/>
    </row>
    <row r="379" spans="1:24">
      <c r="A379" s="504" t="s">
        <v>1114</v>
      </c>
      <c r="B379" s="587">
        <f>+'Distribution Pivot Table'!AD$140*100</f>
        <v>14.24731182795699</v>
      </c>
      <c r="C379" s="587">
        <f>+'Distribution Pivot Table'!AD$142*100</f>
        <v>1.2096774193548387</v>
      </c>
      <c r="D379" s="587">
        <f>+'Distribution Pivot Table'!AD$144*100</f>
        <v>0</v>
      </c>
      <c r="E379" s="588">
        <f t="shared" si="199"/>
        <v>15.456989247311828</v>
      </c>
      <c r="F379" s="589">
        <f>+'Distribution Pivot Table'!AD$146*100</f>
        <v>23.521505376344088</v>
      </c>
      <c r="G379" s="587">
        <f>+'Distribution Pivot Table'!AD$148*100</f>
        <v>7.123655913978495</v>
      </c>
      <c r="H379" s="587">
        <f>+'Distribution Pivot Table'!AD$150*100</f>
        <v>0</v>
      </c>
      <c r="I379" s="588">
        <f t="shared" si="206"/>
        <v>30.645161290322584</v>
      </c>
      <c r="J379" s="589">
        <f>+'Distribution Pivot Table'!AD$152*100</f>
        <v>32.258064516129032</v>
      </c>
      <c r="K379" s="587">
        <f>+'Distribution Pivot Table'!AD$154*100</f>
        <v>19.892473118279568</v>
      </c>
      <c r="L379" s="587">
        <f>+'Distribution Pivot Table'!AD$156*100</f>
        <v>1.747311827956989</v>
      </c>
      <c r="M379" s="590">
        <f t="shared" si="207"/>
        <v>53.897849462365592</v>
      </c>
      <c r="N379" s="589">
        <f>+'Distribution Pivot Table'!AD$158*100</f>
        <v>0</v>
      </c>
      <c r="O379" s="591">
        <f t="shared" si="208"/>
        <v>70.026881720430111</v>
      </c>
      <c r="P379" s="592">
        <f t="shared" si="208"/>
        <v>28.225806451612904</v>
      </c>
      <c r="Q379" s="592">
        <f t="shared" si="209"/>
        <v>1.747311827956989</v>
      </c>
      <c r="R379" s="577">
        <f t="shared" si="204"/>
        <v>100.00000000000001</v>
      </c>
      <c r="S379" s="577">
        <f t="shared" si="205"/>
        <v>100</v>
      </c>
      <c r="T379" s="291"/>
      <c r="U379" s="291"/>
      <c r="V379" s="291"/>
      <c r="W379" s="577"/>
    </row>
    <row r="380" spans="1:24">
      <c r="A380" s="504" t="s">
        <v>1115</v>
      </c>
      <c r="B380" s="587">
        <f>+'Distribution Pivot Table'!AD$162*100</f>
        <v>0</v>
      </c>
      <c r="C380" s="587">
        <f>+'Distribution Pivot Table'!AD$164*100</f>
        <v>0</v>
      </c>
      <c r="D380" s="587">
        <f>+'Distribution Pivot Table'!AD$166*100</f>
        <v>0</v>
      </c>
      <c r="E380" s="588">
        <f t="shared" si="199"/>
        <v>0</v>
      </c>
      <c r="F380" s="589">
        <f>+'Distribution Pivot Table'!AD$168*100</f>
        <v>0</v>
      </c>
      <c r="G380" s="587">
        <f>+'Distribution Pivot Table'!AD$170*100</f>
        <v>0</v>
      </c>
      <c r="H380" s="587">
        <f>+'Distribution Pivot Table'!AD$172*100</f>
        <v>0</v>
      </c>
      <c r="I380" s="588">
        <f t="shared" si="206"/>
        <v>0</v>
      </c>
      <c r="J380" s="589">
        <f>+'Distribution Pivot Table'!AD$174*100</f>
        <v>0</v>
      </c>
      <c r="K380" s="587">
        <f>+'Distribution Pivot Table'!AD$176*100</f>
        <v>0</v>
      </c>
      <c r="L380" s="587">
        <f>+'Distribution Pivot Table'!AD$178*100</f>
        <v>0</v>
      </c>
      <c r="M380" s="590">
        <f t="shared" si="207"/>
        <v>0</v>
      </c>
      <c r="N380" s="589">
        <f>+'Distribution Pivot Table'!AD$180*100</f>
        <v>0</v>
      </c>
      <c r="O380" s="591">
        <f t="shared" si="208"/>
        <v>0</v>
      </c>
      <c r="P380" s="592">
        <f t="shared" si="208"/>
        <v>0</v>
      </c>
      <c r="Q380" s="592">
        <f t="shared" si="209"/>
        <v>0</v>
      </c>
      <c r="R380" s="577">
        <f t="shared" si="204"/>
        <v>0</v>
      </c>
      <c r="S380" s="577">
        <f t="shared" si="205"/>
        <v>0</v>
      </c>
      <c r="T380" s="291"/>
      <c r="U380" s="291"/>
      <c r="V380" s="291"/>
      <c r="W380" s="577"/>
    </row>
    <row r="381" spans="1:24">
      <c r="A381" s="504"/>
      <c r="B381" s="587"/>
      <c r="C381" s="587"/>
      <c r="D381" s="587"/>
      <c r="E381" s="588"/>
      <c r="F381" s="589"/>
      <c r="G381" s="587"/>
      <c r="H381" s="587"/>
      <c r="I381" s="588"/>
      <c r="J381" s="589"/>
      <c r="K381" s="587"/>
      <c r="L381" s="587"/>
      <c r="M381" s="590"/>
      <c r="N381" s="589"/>
      <c r="O381" s="591"/>
      <c r="P381" s="592"/>
      <c r="Q381" s="592"/>
      <c r="R381" s="577"/>
      <c r="S381" s="577"/>
      <c r="T381" s="291"/>
      <c r="U381" s="291"/>
      <c r="V381" s="291"/>
      <c r="W381" s="577"/>
    </row>
    <row r="382" spans="1:24">
      <c r="A382" s="504" t="s">
        <v>1116</v>
      </c>
      <c r="B382" s="587">
        <f>+'Distribution Pivot Table'!AD$184*100</f>
        <v>7.1428571428571423</v>
      </c>
      <c r="C382" s="587">
        <f>+'Distribution Pivot Table'!AD$186*100</f>
        <v>2.018633540372671</v>
      </c>
      <c r="D382" s="587">
        <f>+'Distribution Pivot Table'!AD$188*100</f>
        <v>0</v>
      </c>
      <c r="E382" s="588">
        <f t="shared" si="199"/>
        <v>9.1614906832298129</v>
      </c>
      <c r="F382" s="589">
        <f>+'Distribution Pivot Table'!AD$190*100</f>
        <v>53.41614906832298</v>
      </c>
      <c r="G382" s="587">
        <f>+'Distribution Pivot Table'!AD$192*100</f>
        <v>2.329192546583851</v>
      </c>
      <c r="H382" s="587">
        <f>+'Distribution Pivot Table'!AD$194*100</f>
        <v>0</v>
      </c>
      <c r="I382" s="588">
        <f t="shared" ref="I382:I385" si="210">SUM(F382:H382)</f>
        <v>55.745341614906835</v>
      </c>
      <c r="J382" s="589">
        <f>+'Distribution Pivot Table'!AD$196*100</f>
        <v>15.527950310559005</v>
      </c>
      <c r="K382" s="587">
        <f>+'Distribution Pivot Table'!AD$198*100</f>
        <v>3.4161490683229814</v>
      </c>
      <c r="L382" s="587">
        <f>+'Distribution Pivot Table'!AD$200*100</f>
        <v>0</v>
      </c>
      <c r="M382" s="590">
        <f t="shared" ref="M382:M385" si="211">SUM(J382:L382)</f>
        <v>18.944099378881987</v>
      </c>
      <c r="N382" s="589">
        <f>+'Distribution Pivot Table'!AD$202*100</f>
        <v>16.149068322981368</v>
      </c>
      <c r="O382" s="591">
        <f t="shared" ref="O382:P385" si="212">+B382+F382+J382</f>
        <v>76.086956521739125</v>
      </c>
      <c r="P382" s="592">
        <f t="shared" si="212"/>
        <v>7.7639751552795033</v>
      </c>
      <c r="Q382" s="592">
        <f t="shared" ref="Q382:Q385" si="213">+D382+H382+L382+N382</f>
        <v>16.149068322981368</v>
      </c>
      <c r="R382" s="577">
        <f t="shared" si="204"/>
        <v>100</v>
      </c>
      <c r="S382" s="577">
        <f t="shared" si="205"/>
        <v>100</v>
      </c>
      <c r="T382" s="291"/>
      <c r="U382" s="291"/>
      <c r="V382" s="291"/>
      <c r="W382" s="577"/>
    </row>
    <row r="383" spans="1:24">
      <c r="A383" s="504" t="s">
        <v>1117</v>
      </c>
      <c r="B383" s="587">
        <f>+'Distribution Pivot Table'!AD$206*100</f>
        <v>1.7207147584381206</v>
      </c>
      <c r="C383" s="587">
        <f>+'Distribution Pivot Table'!AD$208*100</f>
        <v>6.949040370615486</v>
      </c>
      <c r="D383" s="587">
        <f>+'Distribution Pivot Table'!AD$210*108</f>
        <v>0</v>
      </c>
      <c r="E383" s="588">
        <f t="shared" si="199"/>
        <v>8.6697551290536072</v>
      </c>
      <c r="F383" s="589">
        <f>+'Distribution Pivot Table'!AD$212*100</f>
        <v>6.9931612618574892</v>
      </c>
      <c r="G383" s="587">
        <f>+'Distribution Pivot Table'!AD$214*100</f>
        <v>7.5667328480035296</v>
      </c>
      <c r="H383" s="587">
        <f>+'Distribution Pivot Table'!AD$216*100</f>
        <v>0</v>
      </c>
      <c r="I383" s="588">
        <f t="shared" si="210"/>
        <v>14.55989410986102</v>
      </c>
      <c r="J383" s="589">
        <f>+'Distribution Pivot Table'!AD$218*100</f>
        <v>40.900066181336861</v>
      </c>
      <c r="K383" s="587">
        <f>+'Distribution Pivot Table'!AD$220*100</f>
        <v>35.870284579748514</v>
      </c>
      <c r="L383" s="587">
        <f>+'Distribution Pivot Table'!AD$222*100</f>
        <v>0</v>
      </c>
      <c r="M383" s="590">
        <f t="shared" si="211"/>
        <v>76.770350761085382</v>
      </c>
      <c r="N383" s="589">
        <f>+'Distribution Pivot Table'!AD$224*100</f>
        <v>0</v>
      </c>
      <c r="O383" s="591">
        <f t="shared" si="212"/>
        <v>49.613942201632469</v>
      </c>
      <c r="P383" s="592">
        <f t="shared" si="212"/>
        <v>50.386057798367531</v>
      </c>
      <c r="Q383" s="592">
        <f t="shared" si="213"/>
        <v>0</v>
      </c>
      <c r="R383" s="620">
        <f t="shared" si="204"/>
        <v>100</v>
      </c>
      <c r="S383" s="620">
        <f t="shared" si="205"/>
        <v>100</v>
      </c>
      <c r="T383" s="291"/>
      <c r="U383" s="291"/>
      <c r="V383" s="291"/>
      <c r="W383" s="577"/>
    </row>
    <row r="384" spans="1:24">
      <c r="A384" s="504" t="s">
        <v>1118</v>
      </c>
      <c r="B384" s="587">
        <f>+'Distribution Pivot Table'!AD$228*100</f>
        <v>18.861846814602721</v>
      </c>
      <c r="C384" s="587">
        <f>+'Distribution Pivot Table'!AD$230*100</f>
        <v>4.93915533285612</v>
      </c>
      <c r="D384" s="587">
        <f>+'Distribution Pivot Table'!AD$232*100</f>
        <v>0</v>
      </c>
      <c r="E384" s="588">
        <f t="shared" si="199"/>
        <v>23.801002147458842</v>
      </c>
      <c r="F384" s="589">
        <f>+'Distribution Pivot Table'!AD$234*100</f>
        <v>40.15748031496063</v>
      </c>
      <c r="G384" s="587">
        <f>+'Distribution Pivot Table'!AD$236*100</f>
        <v>8.3392984967788113</v>
      </c>
      <c r="H384" s="587">
        <f>+'Distribution Pivot Table'!AD$238*100</f>
        <v>0</v>
      </c>
      <c r="I384" s="588">
        <f t="shared" si="210"/>
        <v>48.496778811739439</v>
      </c>
      <c r="J384" s="589">
        <f>+'Distribution Pivot Table'!AD$240*100</f>
        <v>14.459556191839656</v>
      </c>
      <c r="K384" s="587">
        <f>+'Distribution Pivot Table'!AD$242*100</f>
        <v>12.025769506084465</v>
      </c>
      <c r="L384" s="587">
        <f>+'Distribution Pivot Table'!AD$244*100</f>
        <v>0</v>
      </c>
      <c r="M384" s="590">
        <f t="shared" si="211"/>
        <v>26.485325697924122</v>
      </c>
      <c r="N384" s="589">
        <f>+'Distribution Pivot Table'!AD$246*100</f>
        <v>1.2168933428775948</v>
      </c>
      <c r="O384" s="591">
        <f t="shared" si="212"/>
        <v>73.478883321403003</v>
      </c>
      <c r="P384" s="592">
        <f t="shared" si="212"/>
        <v>25.304223335719396</v>
      </c>
      <c r="Q384" s="592">
        <f t="shared" si="213"/>
        <v>1.2168933428775948</v>
      </c>
      <c r="R384" s="577">
        <f t="shared" si="204"/>
        <v>100</v>
      </c>
      <c r="S384" s="577">
        <f t="shared" si="205"/>
        <v>100</v>
      </c>
      <c r="T384" s="291"/>
      <c r="U384" s="291"/>
      <c r="V384" s="291"/>
      <c r="W384" s="577"/>
      <c r="X384" s="526"/>
    </row>
    <row r="385" spans="1:23">
      <c r="A385" s="504" t="s">
        <v>1119</v>
      </c>
      <c r="B385" s="587">
        <f>+'Distribution Pivot Table'!AD$250*100</f>
        <v>0</v>
      </c>
      <c r="C385" s="587">
        <f>+'Distribution Pivot Table'!AD$252*100</f>
        <v>0</v>
      </c>
      <c r="D385" s="587">
        <f>+'Distribution Pivot Table'!AD$254*100</f>
        <v>0</v>
      </c>
      <c r="E385" s="588">
        <f t="shared" si="199"/>
        <v>0</v>
      </c>
      <c r="F385" s="589">
        <f>+'Distribution Pivot Table'!AD$256*100</f>
        <v>0</v>
      </c>
      <c r="G385" s="587">
        <f>+'Distribution Pivot Table'!AD$258*100</f>
        <v>0</v>
      </c>
      <c r="H385" s="587">
        <f>+'Distribution Pivot Table'!AD$260*100</f>
        <v>0</v>
      </c>
      <c r="I385" s="588">
        <f t="shared" si="210"/>
        <v>0</v>
      </c>
      <c r="J385" s="589">
        <f>+'Distribution Pivot Table'!AD$262*100</f>
        <v>0</v>
      </c>
      <c r="K385" s="587">
        <f>+'Distribution Pivot Table'!AD$264*100</f>
        <v>0</v>
      </c>
      <c r="L385" s="587">
        <f>+'Distribution Pivot Table'!AD$266*100</f>
        <v>0</v>
      </c>
      <c r="M385" s="590">
        <f t="shared" si="211"/>
        <v>0</v>
      </c>
      <c r="N385" s="589">
        <f>+'Distribution Pivot Table'!AD$268*100</f>
        <v>0</v>
      </c>
      <c r="O385" s="591">
        <f t="shared" si="212"/>
        <v>0</v>
      </c>
      <c r="P385" s="592">
        <f t="shared" si="212"/>
        <v>0</v>
      </c>
      <c r="Q385" s="592">
        <f t="shared" si="213"/>
        <v>0</v>
      </c>
      <c r="R385" s="577">
        <f t="shared" si="204"/>
        <v>0</v>
      </c>
      <c r="S385" s="577">
        <f t="shared" si="205"/>
        <v>0</v>
      </c>
      <c r="T385" s="291"/>
      <c r="U385" s="291"/>
      <c r="V385" s="291"/>
      <c r="W385" s="577"/>
    </row>
    <row r="386" spans="1:23">
      <c r="A386" s="504"/>
      <c r="B386" s="587"/>
      <c r="C386" s="587"/>
      <c r="D386" s="587"/>
      <c r="E386" s="588"/>
      <c r="F386" s="589"/>
      <c r="G386" s="587"/>
      <c r="H386" s="587"/>
      <c r="I386" s="588"/>
      <c r="J386" s="589"/>
      <c r="K386" s="587"/>
      <c r="L386" s="587"/>
      <c r="M386" s="590"/>
      <c r="N386" s="589"/>
      <c r="O386" s="591"/>
      <c r="P386" s="592"/>
      <c r="Q386" s="592"/>
      <c r="R386" s="577"/>
      <c r="S386" s="577"/>
      <c r="T386" s="291"/>
      <c r="U386" s="291"/>
      <c r="V386" s="291"/>
      <c r="W386" s="577"/>
    </row>
    <row r="387" spans="1:23">
      <c r="A387" s="504" t="s">
        <v>1120</v>
      </c>
      <c r="B387" s="587">
        <f>+'Distribution Pivot Table'!AD$272*100</f>
        <v>0.70422535211267612</v>
      </c>
      <c r="C387" s="587">
        <f>+'Distribution Pivot Table'!AD$274*100</f>
        <v>0.70422535211267612</v>
      </c>
      <c r="D387" s="587">
        <f>+'Distribution Pivot Table'!AD$276*100</f>
        <v>0</v>
      </c>
      <c r="E387" s="588">
        <f t="shared" si="199"/>
        <v>1.4084507042253522</v>
      </c>
      <c r="F387" s="589">
        <f>+'Distribution Pivot Table'!AD$278*100</f>
        <v>37.323943661971832</v>
      </c>
      <c r="G387" s="587">
        <f>+'Distribution Pivot Table'!AD$280*100</f>
        <v>8.8028169014084501</v>
      </c>
      <c r="H387" s="587">
        <f>+'Distribution Pivot Table'!AD$282*100</f>
        <v>0</v>
      </c>
      <c r="I387" s="588">
        <f t="shared" ref="I387:I390" si="214">SUM(F387:H387)</f>
        <v>46.12676056338028</v>
      </c>
      <c r="J387" s="589">
        <f>+'Distribution Pivot Table'!AD$284*100</f>
        <v>4.929577464788732</v>
      </c>
      <c r="K387" s="587">
        <f>+'Distribution Pivot Table'!AD$286*100</f>
        <v>12.323943661971832</v>
      </c>
      <c r="L387" s="587">
        <f>+'Distribution Pivot Table'!AD$288*100</f>
        <v>0</v>
      </c>
      <c r="M387" s="590">
        <f t="shared" ref="M387:M390" si="215">SUM(J387:L387)</f>
        <v>17.253521126760564</v>
      </c>
      <c r="N387" s="589">
        <f>+'Distribution Pivot Table'!AD$290*100</f>
        <v>35.2112676056338</v>
      </c>
      <c r="O387" s="591">
        <f t="shared" ref="O387:P390" si="216">+B387+F387+J387</f>
        <v>42.957746478873247</v>
      </c>
      <c r="P387" s="592">
        <f t="shared" si="216"/>
        <v>21.83098591549296</v>
      </c>
      <c r="Q387" s="592">
        <f t="shared" ref="Q387:Q390" si="217">+D387+H387+L387+N387</f>
        <v>35.2112676056338</v>
      </c>
      <c r="R387" s="577">
        <f t="shared" si="204"/>
        <v>100</v>
      </c>
      <c r="S387" s="577">
        <f t="shared" si="205"/>
        <v>100</v>
      </c>
      <c r="T387" s="291"/>
      <c r="U387" s="291"/>
      <c r="V387" s="291"/>
      <c r="W387" s="577"/>
    </row>
    <row r="388" spans="1:23">
      <c r="A388" s="504" t="s">
        <v>1121</v>
      </c>
      <c r="B388" s="587">
        <f>+'Distribution Pivot Table'!AD294*100</f>
        <v>7.3042776432606944</v>
      </c>
      <c r="C388" s="587">
        <f>+'Distribution Pivot Table'!AD296*100</f>
        <v>2.5020177562550443</v>
      </c>
      <c r="D388" s="587">
        <f>+'Distribution Pivot Table'!AD298*100</f>
        <v>0</v>
      </c>
      <c r="E388" s="588">
        <f t="shared" si="199"/>
        <v>9.8062953995157383</v>
      </c>
      <c r="F388" s="589">
        <f>+'Distribution Pivot Table'!AD300*100</f>
        <v>22.154963680387411</v>
      </c>
      <c r="G388" s="587">
        <f>+'Distribution Pivot Table'!AD302*100</f>
        <v>8.514931396287329</v>
      </c>
      <c r="H388" s="587">
        <f>+'Distribution Pivot Table'!AD304*100</f>
        <v>0</v>
      </c>
      <c r="I388" s="588">
        <f t="shared" si="214"/>
        <v>30.669895076674742</v>
      </c>
      <c r="J388" s="589">
        <f>+'Distribution Pivot Table'!AD306*100</f>
        <v>23.607748184019371</v>
      </c>
      <c r="K388" s="587">
        <f>+'Distribution Pivot Table'!AD308*100</f>
        <v>23.769168684422922</v>
      </c>
      <c r="L388" s="587">
        <f>+'Distribution Pivot Table'!AD310*100</f>
        <v>0</v>
      </c>
      <c r="M388" s="590">
        <f t="shared" si="215"/>
        <v>47.376916868442294</v>
      </c>
      <c r="N388" s="589">
        <f>+'Distribution Pivot Table'!AD312*100</f>
        <v>12.146892655367232</v>
      </c>
      <c r="O388" s="591">
        <f t="shared" si="216"/>
        <v>53.066989507667472</v>
      </c>
      <c r="P388" s="592">
        <f t="shared" si="216"/>
        <v>34.786117836965296</v>
      </c>
      <c r="Q388" s="592">
        <f t="shared" si="217"/>
        <v>12.146892655367232</v>
      </c>
      <c r="R388" s="577">
        <f t="shared" si="204"/>
        <v>100</v>
      </c>
      <c r="S388" s="577">
        <f t="shared" si="205"/>
        <v>100</v>
      </c>
      <c r="T388" s="291"/>
      <c r="U388" s="291"/>
      <c r="V388" s="291"/>
      <c r="W388" s="577"/>
    </row>
    <row r="389" spans="1:23">
      <c r="A389" s="504" t="s">
        <v>1122</v>
      </c>
      <c r="B389" s="587">
        <f>+'Distribution Pivot Table'!AD316*100</f>
        <v>24.564315352697093</v>
      </c>
      <c r="C389" s="587">
        <f>+'Distribution Pivot Table'!AD318*100</f>
        <v>4.7717842323651452</v>
      </c>
      <c r="D389" s="587">
        <f>+'Distribution Pivot Table'!AD320*100</f>
        <v>0</v>
      </c>
      <c r="E389" s="588">
        <f t="shared" si="199"/>
        <v>29.336099585062239</v>
      </c>
      <c r="F389" s="589">
        <f>+'Distribution Pivot Table'!AD322*100</f>
        <v>14.439834024896264</v>
      </c>
      <c r="G389" s="587">
        <f>+'Distribution Pivot Table'!AD324*100</f>
        <v>18.008298755186722</v>
      </c>
      <c r="H389" s="587">
        <f>+'Distribution Pivot Table'!AD326*100</f>
        <v>0</v>
      </c>
      <c r="I389" s="588">
        <f t="shared" si="214"/>
        <v>32.448132780082986</v>
      </c>
      <c r="J389" s="589">
        <f>+'Distribution Pivot Table'!AD328*100</f>
        <v>6.5560165975103741</v>
      </c>
      <c r="K389" s="587">
        <f>+'Distribution Pivot Table'!AD330*100</f>
        <v>8.5477178423236513</v>
      </c>
      <c r="L389" s="587">
        <f>+'Distribution Pivot Table'!AD332*100</f>
        <v>0</v>
      </c>
      <c r="M389" s="590">
        <f t="shared" si="215"/>
        <v>15.103734439834025</v>
      </c>
      <c r="N389" s="589">
        <f>+'Distribution Pivot Table'!AD334*100</f>
        <v>22.199170124481327</v>
      </c>
      <c r="O389" s="591">
        <f t="shared" si="216"/>
        <v>45.560165975103729</v>
      </c>
      <c r="P389" s="592">
        <f t="shared" si="216"/>
        <v>31.327800829875521</v>
      </c>
      <c r="Q389" s="592">
        <f t="shared" si="217"/>
        <v>22.199170124481327</v>
      </c>
      <c r="R389" s="577">
        <f t="shared" si="204"/>
        <v>99.08713692946057</v>
      </c>
      <c r="S389" s="577">
        <f t="shared" si="205"/>
        <v>99.08713692946057</v>
      </c>
      <c r="T389" s="291"/>
      <c r="U389" s="291"/>
      <c r="V389" s="291"/>
      <c r="W389" s="577"/>
    </row>
    <row r="390" spans="1:23">
      <c r="A390" s="513" t="s">
        <v>1123</v>
      </c>
      <c r="B390" s="601">
        <f>+'Distribution Pivot Table'!AD338*100</f>
        <v>6.5721649484536089</v>
      </c>
      <c r="C390" s="601">
        <f>+'Distribution Pivot Table'!AD340*100</f>
        <v>0.47250859106529208</v>
      </c>
      <c r="D390" s="601">
        <f>+'Distribution Pivot Table'!AD342*100</f>
        <v>0</v>
      </c>
      <c r="E390" s="603">
        <f t="shared" si="199"/>
        <v>7.0446735395189011</v>
      </c>
      <c r="F390" s="604">
        <f>+'Distribution Pivot Table'!AD344*100</f>
        <v>31.357388316151201</v>
      </c>
      <c r="G390" s="601">
        <f>+'Distribution Pivot Table'!AD346*100</f>
        <v>8.5910652920962196</v>
      </c>
      <c r="H390" s="601">
        <f>+'Distribution Pivot Table'!AD348*100</f>
        <v>0</v>
      </c>
      <c r="I390" s="603">
        <f t="shared" si="214"/>
        <v>39.948453608247419</v>
      </c>
      <c r="J390" s="604">
        <f>+'Distribution Pivot Table'!AD350*100</f>
        <v>30.970790378006875</v>
      </c>
      <c r="K390" s="601">
        <f>+'Distribution Pivot Table'!AD352*100</f>
        <v>13.960481099656358</v>
      </c>
      <c r="L390" s="601">
        <f>+'Distribution Pivot Table'!AD354*100</f>
        <v>0</v>
      </c>
      <c r="M390" s="605">
        <f t="shared" si="215"/>
        <v>44.93127147766323</v>
      </c>
      <c r="N390" s="604">
        <f>+'Distribution Pivot Table'!AD356*100</f>
        <v>8.0756013745704465</v>
      </c>
      <c r="O390" s="606">
        <f t="shared" si="216"/>
        <v>68.900343642611688</v>
      </c>
      <c r="P390" s="607">
        <f t="shared" si="216"/>
        <v>23.024054982817869</v>
      </c>
      <c r="Q390" s="607">
        <f t="shared" si="217"/>
        <v>8.0756013745704465</v>
      </c>
      <c r="R390" s="577">
        <f t="shared" si="204"/>
        <v>100</v>
      </c>
      <c r="S390" s="577">
        <f t="shared" si="205"/>
        <v>100</v>
      </c>
      <c r="T390" s="291"/>
      <c r="U390" s="291"/>
      <c r="V390" s="291"/>
      <c r="W390" s="577"/>
    </row>
    <row r="391" spans="1:23">
      <c r="A391" s="517" t="s">
        <v>1124</v>
      </c>
      <c r="B391" s="504"/>
      <c r="C391" s="504"/>
      <c r="D391" s="504"/>
      <c r="E391" s="504"/>
    </row>
    <row r="392" spans="1:23">
      <c r="A392" s="517" t="s">
        <v>1209</v>
      </c>
      <c r="B392" s="504"/>
      <c r="C392" s="504"/>
      <c r="D392" s="504"/>
      <c r="E392" s="504"/>
    </row>
    <row r="393" spans="1:23">
      <c r="A393" s="517"/>
      <c r="B393" s="547"/>
      <c r="C393" s="547"/>
      <c r="D393" s="547"/>
      <c r="E393" s="608"/>
      <c r="F393" s="547"/>
      <c r="G393" s="547"/>
      <c r="H393" s="547"/>
      <c r="I393" s="608"/>
      <c r="J393" s="547"/>
      <c r="K393" s="547"/>
      <c r="L393" s="547"/>
      <c r="M393" s="608"/>
      <c r="N393" s="547"/>
      <c r="O393" s="520"/>
      <c r="P393" s="520"/>
      <c r="R393" s="290"/>
    </row>
    <row r="394" spans="1:23">
      <c r="Q394" s="519" t="s">
        <v>1224</v>
      </c>
    </row>
  </sheetData>
  <mergeCells count="48">
    <mergeCell ref="N6:N8"/>
    <mergeCell ref="O6:O8"/>
    <mergeCell ref="P6:P8"/>
    <mergeCell ref="Q6:Q8"/>
    <mergeCell ref="N38:N40"/>
    <mergeCell ref="O38:O40"/>
    <mergeCell ref="P38:P40"/>
    <mergeCell ref="Q38:Q40"/>
    <mergeCell ref="N70:N72"/>
    <mergeCell ref="O70:O72"/>
    <mergeCell ref="P70:P72"/>
    <mergeCell ref="Q70:Q72"/>
    <mergeCell ref="N103:N105"/>
    <mergeCell ref="O103:O105"/>
    <mergeCell ref="P103:P105"/>
    <mergeCell ref="Q103:Q105"/>
    <mergeCell ref="N136:N138"/>
    <mergeCell ref="O136:O138"/>
    <mergeCell ref="P136:P138"/>
    <mergeCell ref="Q136:Q138"/>
    <mergeCell ref="N169:N171"/>
    <mergeCell ref="O169:O171"/>
    <mergeCell ref="P169:P171"/>
    <mergeCell ref="Q169:Q171"/>
    <mergeCell ref="N202:N204"/>
    <mergeCell ref="O202:O204"/>
    <mergeCell ref="P202:P204"/>
    <mergeCell ref="Q202:Q204"/>
    <mergeCell ref="N235:N237"/>
    <mergeCell ref="O235:O237"/>
    <mergeCell ref="P235:P237"/>
    <mergeCell ref="Q235:Q237"/>
    <mergeCell ref="N268:N270"/>
    <mergeCell ref="O268:O270"/>
    <mergeCell ref="P268:P270"/>
    <mergeCell ref="Q268:Q270"/>
    <mergeCell ref="N301:N303"/>
    <mergeCell ref="O301:O303"/>
    <mergeCell ref="P301:P303"/>
    <mergeCell ref="Q301:Q303"/>
    <mergeCell ref="N334:N336"/>
    <mergeCell ref="O334:O336"/>
    <mergeCell ref="P334:P336"/>
    <mergeCell ref="Q334:Q336"/>
    <mergeCell ref="N367:N369"/>
    <mergeCell ref="O367:O369"/>
    <mergeCell ref="P367:P369"/>
    <mergeCell ref="Q367:Q369"/>
  </mergeCells>
  <conditionalFormatting sqref="R12:S22 R24:S29">
    <cfRule type="cellIs" dxfId="3049" priority="23" operator="notEqual">
      <formula>100</formula>
    </cfRule>
  </conditionalFormatting>
  <conditionalFormatting sqref="W12:W22 W24:W29">
    <cfRule type="cellIs" dxfId="3048" priority="22" operator="notEqual">
      <formula>100</formula>
    </cfRule>
  </conditionalFormatting>
  <conditionalFormatting sqref="R44:S61">
    <cfRule type="cellIs" dxfId="3047" priority="21" operator="notEqual">
      <formula>100</formula>
    </cfRule>
  </conditionalFormatting>
  <conditionalFormatting sqref="R76:S93">
    <cfRule type="cellIs" dxfId="3046" priority="20" operator="notEqual">
      <formula>100</formula>
    </cfRule>
  </conditionalFormatting>
  <conditionalFormatting sqref="R109:S126">
    <cfRule type="cellIs" dxfId="3045" priority="19" operator="notEqual">
      <formula>100</formula>
    </cfRule>
  </conditionalFormatting>
  <conditionalFormatting sqref="R142:S159">
    <cfRule type="cellIs" dxfId="3044" priority="18" operator="notEqual">
      <formula>100</formula>
    </cfRule>
  </conditionalFormatting>
  <conditionalFormatting sqref="R175:S192">
    <cfRule type="cellIs" dxfId="3043" priority="17" operator="notEqual">
      <formula>100</formula>
    </cfRule>
  </conditionalFormatting>
  <conditionalFormatting sqref="W274:W291">
    <cfRule type="cellIs" dxfId="3042" priority="13" operator="notEqual">
      <formula>100</formula>
    </cfRule>
  </conditionalFormatting>
  <conditionalFormatting sqref="R208:S225">
    <cfRule type="cellIs" dxfId="3041" priority="16" operator="notEqual">
      <formula>100</formula>
    </cfRule>
  </conditionalFormatting>
  <conditionalFormatting sqref="R241:S258">
    <cfRule type="cellIs" dxfId="3040" priority="15" operator="notEqual">
      <formula>100</formula>
    </cfRule>
  </conditionalFormatting>
  <conditionalFormatting sqref="R373:R390">
    <cfRule type="cellIs" dxfId="3039" priority="10" operator="notEqual">
      <formula>100</formula>
    </cfRule>
  </conditionalFormatting>
  <conditionalFormatting sqref="R274:S291">
    <cfRule type="cellIs" dxfId="3038" priority="14" operator="notEqual">
      <formula>100</formula>
    </cfRule>
  </conditionalFormatting>
  <conditionalFormatting sqref="R307:R324">
    <cfRule type="cellIs" dxfId="3037" priority="12" operator="notEqual">
      <formula>100</formula>
    </cfRule>
  </conditionalFormatting>
  <conditionalFormatting sqref="S307:S324">
    <cfRule type="cellIs" dxfId="3036" priority="8" operator="notEqual">
      <formula>100</formula>
    </cfRule>
  </conditionalFormatting>
  <conditionalFormatting sqref="R340:R357">
    <cfRule type="cellIs" dxfId="3035" priority="11" operator="notEqual">
      <formula>100</formula>
    </cfRule>
  </conditionalFormatting>
  <conditionalFormatting sqref="W241:W258">
    <cfRule type="cellIs" dxfId="3034" priority="9" operator="notEqual">
      <formula>100</formula>
    </cfRule>
  </conditionalFormatting>
  <conditionalFormatting sqref="W307:W324">
    <cfRule type="cellIs" dxfId="3033" priority="7" operator="notEqual">
      <formula>100</formula>
    </cfRule>
  </conditionalFormatting>
  <conditionalFormatting sqref="S340:S357">
    <cfRule type="cellIs" dxfId="3032" priority="6" operator="notEqual">
      <formula>100</formula>
    </cfRule>
  </conditionalFormatting>
  <conditionalFormatting sqref="W340:W357">
    <cfRule type="cellIs" dxfId="3031" priority="5" operator="notEqual">
      <formula>100</formula>
    </cfRule>
  </conditionalFormatting>
  <conditionalFormatting sqref="S373:S390">
    <cfRule type="cellIs" dxfId="3030" priority="4" operator="notEqual">
      <formula>100</formula>
    </cfRule>
  </conditionalFormatting>
  <conditionalFormatting sqref="W373:W390">
    <cfRule type="cellIs" dxfId="3029" priority="3" operator="notEqual">
      <formula>100</formula>
    </cfRule>
  </conditionalFormatting>
  <conditionalFormatting sqref="R23:S23">
    <cfRule type="cellIs" dxfId="3028" priority="2" operator="notEqual">
      <formula>100</formula>
    </cfRule>
  </conditionalFormatting>
  <conditionalFormatting sqref="W23">
    <cfRule type="cellIs" dxfId="3027" priority="1" operator="notEqual">
      <formula>100</formula>
    </cfRule>
  </conditionalFormatting>
  <printOptions horizontalCentered="1"/>
  <pageMargins left="0.5" right="0.5" top="1" bottom="0.75" header="0.5" footer="0.5"/>
  <pageSetup scale="94" firstPageNumber="44"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39D7-F383-407E-AAB3-E8958DF4A2B2}">
  <sheetPr>
    <tabColor rgb="FF800000"/>
  </sheetPr>
  <dimension ref="A1:Q384"/>
  <sheetViews>
    <sheetView showZeros="0" view="pageBreakPreview" topLeftCell="A122" zoomScaleNormal="100" zoomScaleSheetLayoutView="100" workbookViewId="0">
      <selection activeCell="N76" sqref="N76"/>
    </sheetView>
  </sheetViews>
  <sheetFormatPr defaultColWidth="9" defaultRowHeight="12.75"/>
  <cols>
    <col min="1" max="1" width="11.21875" style="290" customWidth="1"/>
    <col min="2" max="2" width="7.109375" style="290" customWidth="1"/>
    <col min="3" max="3" width="8" style="290" customWidth="1"/>
    <col min="4" max="4" width="7.88671875" style="290" customWidth="1"/>
    <col min="5" max="5" width="7.44140625" style="290" customWidth="1"/>
    <col min="6" max="6" width="7.109375" style="290" customWidth="1"/>
    <col min="7" max="7" width="6.88671875" style="290" customWidth="1"/>
    <col min="8" max="8" width="8.21875" style="290" customWidth="1"/>
    <col min="9" max="10" width="6.6640625" style="290" customWidth="1"/>
    <col min="11" max="11" width="7.21875" style="290" customWidth="1"/>
    <col min="12" max="12" width="8" style="290" customWidth="1"/>
    <col min="13" max="13" width="6.44140625" style="290" customWidth="1"/>
    <col min="14" max="14" width="9" style="290"/>
    <col min="15" max="15" width="4.109375" style="290" customWidth="1"/>
    <col min="16" max="16384" width="9" style="290"/>
  </cols>
  <sheetData>
    <row r="1" spans="1:16" ht="18">
      <c r="A1" s="480" t="s">
        <v>1171</v>
      </c>
      <c r="B1" s="482"/>
      <c r="C1" s="482"/>
      <c r="D1" s="482"/>
      <c r="E1" s="482"/>
      <c r="F1" s="481"/>
      <c r="G1" s="481"/>
      <c r="H1" s="481"/>
      <c r="I1" s="482"/>
      <c r="J1" s="481"/>
      <c r="K1" s="481"/>
      <c r="L1" s="481"/>
      <c r="M1" s="482"/>
      <c r="N1" s="481"/>
    </row>
    <row r="2" spans="1:16" ht="18">
      <c r="A2" s="480"/>
      <c r="B2" s="482"/>
      <c r="C2" s="482"/>
      <c r="D2" s="482"/>
      <c r="E2" s="482"/>
      <c r="F2" s="481"/>
      <c r="G2" s="481"/>
      <c r="H2" s="481"/>
      <c r="I2" s="482"/>
      <c r="J2" s="481"/>
      <c r="K2" s="481"/>
      <c r="L2" s="481"/>
      <c r="M2" s="482"/>
      <c r="N2" s="481"/>
    </row>
    <row r="3" spans="1:16" ht="15.75">
      <c r="A3" s="483" t="s">
        <v>1172</v>
      </c>
      <c r="B3" s="482"/>
      <c r="C3" s="482"/>
      <c r="D3" s="482"/>
      <c r="E3" s="482"/>
      <c r="F3" s="481"/>
      <c r="G3" s="481"/>
      <c r="H3" s="481"/>
      <c r="I3" s="482"/>
      <c r="J3" s="481"/>
      <c r="K3" s="481"/>
      <c r="L3" s="481"/>
      <c r="M3" s="482"/>
      <c r="N3" s="481"/>
    </row>
    <row r="4" spans="1:16" ht="15.75">
      <c r="A4" s="483" t="s">
        <v>1150</v>
      </c>
      <c r="B4" s="482"/>
      <c r="C4" s="482"/>
      <c r="D4" s="482"/>
      <c r="E4" s="482"/>
      <c r="F4" s="481"/>
      <c r="G4" s="481"/>
      <c r="H4" s="481"/>
      <c r="I4" s="482"/>
      <c r="J4" s="481"/>
      <c r="K4" s="481"/>
      <c r="L4" s="481"/>
      <c r="M4" s="482"/>
      <c r="N4" s="481"/>
    </row>
    <row r="5" spans="1:16" ht="18" customHeight="1">
      <c r="A5" s="484"/>
      <c r="B5" s="484"/>
      <c r="C5" s="484"/>
      <c r="D5" s="484"/>
      <c r="E5" s="484"/>
      <c r="F5" s="485"/>
      <c r="G5" s="486"/>
      <c r="H5" s="486"/>
      <c r="I5" s="487"/>
      <c r="J5" s="487"/>
      <c r="K5" s="487"/>
      <c r="L5" s="487"/>
      <c r="M5" s="487"/>
      <c r="N5" s="487"/>
      <c r="O5" s="488"/>
    </row>
    <row r="6" spans="1:16" ht="18" customHeight="1">
      <c r="A6" s="312"/>
      <c r="B6" s="489" t="s">
        <v>1098</v>
      </c>
      <c r="C6" s="490"/>
      <c r="D6" s="490"/>
      <c r="E6" s="490"/>
      <c r="F6" s="490"/>
      <c r="G6" s="490"/>
      <c r="H6" s="490"/>
      <c r="I6" s="491"/>
      <c r="J6" s="492" t="s">
        <v>11</v>
      </c>
      <c r="K6" s="493"/>
      <c r="L6" s="493"/>
      <c r="M6" s="494"/>
      <c r="N6" s="652" t="s">
        <v>1099</v>
      </c>
      <c r="O6" s="507"/>
    </row>
    <row r="7" spans="1:16" ht="43.5" customHeight="1">
      <c r="A7" s="495"/>
      <c r="B7" s="490" t="s">
        <v>1100</v>
      </c>
      <c r="C7" s="490"/>
      <c r="D7" s="490"/>
      <c r="E7" s="496"/>
      <c r="F7" s="497" t="s">
        <v>1101</v>
      </c>
      <c r="G7" s="490"/>
      <c r="H7" s="490"/>
      <c r="I7" s="491"/>
      <c r="J7" s="498" t="s">
        <v>1102</v>
      </c>
      <c r="K7" s="490"/>
      <c r="L7" s="490"/>
      <c r="M7" s="491"/>
      <c r="N7" s="653"/>
      <c r="O7" s="507"/>
    </row>
    <row r="8" spans="1:16" ht="30" customHeight="1">
      <c r="A8" s="484"/>
      <c r="B8" s="499" t="s">
        <v>1103</v>
      </c>
      <c r="C8" s="499" t="s">
        <v>1104</v>
      </c>
      <c r="D8" s="499" t="s">
        <v>1105</v>
      </c>
      <c r="E8" s="500" t="s">
        <v>1106</v>
      </c>
      <c r="F8" s="500" t="s">
        <v>1103</v>
      </c>
      <c r="G8" s="499" t="s">
        <v>1104</v>
      </c>
      <c r="H8" s="499" t="s">
        <v>1105</v>
      </c>
      <c r="I8" s="500" t="s">
        <v>1106</v>
      </c>
      <c r="J8" s="501" t="s">
        <v>1103</v>
      </c>
      <c r="K8" s="502" t="s">
        <v>1104</v>
      </c>
      <c r="L8" s="503" t="s">
        <v>1105</v>
      </c>
      <c r="M8" s="501" t="s">
        <v>1106</v>
      </c>
      <c r="N8" s="654"/>
      <c r="O8" s="507"/>
      <c r="P8" s="530" t="s">
        <v>1173</v>
      </c>
    </row>
    <row r="9" spans="1:16" ht="12.75" hidden="1" customHeight="1">
      <c r="A9" s="504" t="s">
        <v>1107</v>
      </c>
      <c r="B9" s="531"/>
      <c r="C9" s="531"/>
      <c r="D9" s="531"/>
      <c r="E9" s="532"/>
      <c r="F9" s="533"/>
      <c r="G9" s="534"/>
      <c r="H9" s="534"/>
      <c r="I9" s="533"/>
      <c r="J9" s="533"/>
      <c r="K9" s="534"/>
      <c r="L9" s="534"/>
      <c r="M9" s="535"/>
      <c r="N9" s="533"/>
      <c r="O9" s="388"/>
      <c r="P9" s="536">
        <f>+M9-I9</f>
        <v>0</v>
      </c>
    </row>
    <row r="10" spans="1:16" ht="12.75" hidden="1" customHeight="1">
      <c r="A10" s="504"/>
      <c r="B10" s="504"/>
      <c r="C10" s="504"/>
      <c r="D10" s="504"/>
      <c r="E10" s="537"/>
      <c r="F10" s="537"/>
      <c r="G10" s="388"/>
      <c r="H10" s="388"/>
      <c r="I10" s="537"/>
      <c r="J10" s="537"/>
      <c r="K10" s="388"/>
      <c r="L10" s="388"/>
      <c r="M10" s="538"/>
      <c r="N10" s="537"/>
      <c r="O10" s="388"/>
      <c r="P10" s="507"/>
    </row>
    <row r="11" spans="1:16" ht="12.75" customHeight="1">
      <c r="A11" s="504" t="s">
        <v>1108</v>
      </c>
      <c r="B11" s="539">
        <f>+'TTA Pivot Table'!I$7</f>
        <v>0</v>
      </c>
      <c r="C11" s="539">
        <f>+'TTA Pivot Table'!I$9</f>
        <v>0</v>
      </c>
      <c r="D11" s="539">
        <f>+'TTA Pivot Table'!I$11</f>
        <v>0</v>
      </c>
      <c r="E11" s="540">
        <f>+'TTA Pivot Table'!I$13</f>
        <v>0</v>
      </c>
      <c r="F11" s="540">
        <f>+'TTA Pivot Table'!I$15</f>
        <v>0</v>
      </c>
      <c r="G11" s="539">
        <f>+'TTA Pivot Table'!I$17</f>
        <v>0</v>
      </c>
      <c r="H11" s="539">
        <f>+'TTA Pivot Table'!I$19</f>
        <v>0</v>
      </c>
      <c r="I11" s="540">
        <f>+'TTA Pivot Table'!I$21</f>
        <v>0</v>
      </c>
      <c r="J11" s="540">
        <f>+'TTA Pivot Table'!I$23</f>
        <v>0</v>
      </c>
      <c r="K11" s="539">
        <f>+'TTA Pivot Table'!I$25</f>
        <v>0</v>
      </c>
      <c r="L11" s="539">
        <f>+'TTA Pivot Table'!I$27</f>
        <v>0</v>
      </c>
      <c r="M11" s="541">
        <f>+'TTA Pivot Table'!I$29</f>
        <v>0</v>
      </c>
      <c r="N11" s="540">
        <f>+'TTA Pivot Table'!I$31</f>
        <v>0</v>
      </c>
      <c r="O11" s="388"/>
      <c r="P11" s="536">
        <f>+M11-I11</f>
        <v>0</v>
      </c>
    </row>
    <row r="12" spans="1:16">
      <c r="A12" s="504" t="s">
        <v>1109</v>
      </c>
      <c r="B12" s="539">
        <f>+'TTA Pivot Table'!I$39</f>
        <v>4.26466866342194</v>
      </c>
      <c r="C12" s="539">
        <f>+'TTA Pivot Table'!I$41</f>
        <v>5.1948444444444437</v>
      </c>
      <c r="D12" s="539">
        <f>+'TTA Pivot Table'!I$43</f>
        <v>0</v>
      </c>
      <c r="E12" s="540">
        <f>+'TTA Pivot Table'!I$45</f>
        <v>4.3369371546961331</v>
      </c>
      <c r="F12" s="540">
        <f>+'TTA Pivot Table'!I$47</f>
        <v>5.067061621174525</v>
      </c>
      <c r="G12" s="539">
        <f>+'TTA Pivot Table'!I$49</f>
        <v>7.0414016736401681</v>
      </c>
      <c r="H12" s="539">
        <f>+'TTA Pivot Table'!I$51</f>
        <v>0</v>
      </c>
      <c r="I12" s="540">
        <f>+'TTA Pivot Table'!I$53</f>
        <v>5.2446556266465949</v>
      </c>
      <c r="J12" s="540">
        <f>+'TTA Pivot Table'!I$55</f>
        <v>3.3959382640586799</v>
      </c>
      <c r="K12" s="539">
        <f>+'TTA Pivot Table'!I$57</f>
        <v>4.2958393113342899</v>
      </c>
      <c r="L12" s="539">
        <f>+'TTA Pivot Table'!I$59</f>
        <v>0</v>
      </c>
      <c r="M12" s="541">
        <f>+'TTA Pivot Table'!I$61</f>
        <v>3.6647899699957129</v>
      </c>
      <c r="N12" s="540">
        <f>+'TTA Pivot Table'!I$63</f>
        <v>5.4754098360655741</v>
      </c>
      <c r="O12" s="388"/>
      <c r="P12" s="536">
        <f>+M12-I12</f>
        <v>-1.579865656650882</v>
      </c>
    </row>
    <row r="13" spans="1:16">
      <c r="A13" s="504" t="s">
        <v>1110</v>
      </c>
      <c r="B13" s="539">
        <f>+'TTA Pivot Table'!I$71</f>
        <v>0</v>
      </c>
      <c r="C13" s="539">
        <f>+'TTA Pivot Table'!I$73</f>
        <v>0</v>
      </c>
      <c r="D13" s="539">
        <f>+'TTA Pivot Table'!I$75</f>
        <v>0</v>
      </c>
      <c r="E13" s="540">
        <f>+'TTA Pivot Table'!I$77</f>
        <v>0</v>
      </c>
      <c r="F13" s="540">
        <f>+'TTA Pivot Table'!I$79</f>
        <v>0</v>
      </c>
      <c r="G13" s="539">
        <f>+'TTA Pivot Table'!I$81</f>
        <v>0</v>
      </c>
      <c r="H13" s="539">
        <f>+'TTA Pivot Table'!I$83</f>
        <v>0</v>
      </c>
      <c r="I13" s="540">
        <f>+'TTA Pivot Table'!I$85</f>
        <v>0</v>
      </c>
      <c r="J13" s="540">
        <f>+'TTA Pivot Table'!I$87</f>
        <v>0</v>
      </c>
      <c r="K13" s="539">
        <f>+'TTA Pivot Table'!I$89</f>
        <v>0</v>
      </c>
      <c r="L13" s="539">
        <f>+'TTA Pivot Table'!I$91</f>
        <v>0</v>
      </c>
      <c r="M13" s="541">
        <f>+'TTA Pivot Table'!I$93</f>
        <v>0</v>
      </c>
      <c r="N13" s="540">
        <f>+'TTA Pivot Table'!I$95</f>
        <v>0</v>
      </c>
      <c r="O13" s="388"/>
      <c r="P13" s="536">
        <f>+M13-I13</f>
        <v>0</v>
      </c>
    </row>
    <row r="14" spans="1:16">
      <c r="A14" s="504" t="s">
        <v>1111</v>
      </c>
      <c r="B14" s="539">
        <f>+'TTA Pivot Table'!I$103</f>
        <v>0</v>
      </c>
      <c r="C14" s="539">
        <f>+'TTA Pivot Table'!I$105</f>
        <v>0</v>
      </c>
      <c r="D14" s="539">
        <f>+'TTA Pivot Table'!I$107</f>
        <v>0</v>
      </c>
      <c r="E14" s="540">
        <f>+'TTA Pivot Table'!I$109</f>
        <v>0</v>
      </c>
      <c r="F14" s="540">
        <f>+'TTA Pivot Table'!I$111</f>
        <v>0</v>
      </c>
      <c r="G14" s="539">
        <f>+'TTA Pivot Table'!I$113</f>
        <v>0</v>
      </c>
      <c r="H14" s="539">
        <f>+'TTA Pivot Table'!I$115</f>
        <v>0</v>
      </c>
      <c r="I14" s="540">
        <f>+'TTA Pivot Table'!I$117</f>
        <v>0</v>
      </c>
      <c r="J14" s="540">
        <f>+'TTA Pivot Table'!I$119</f>
        <v>0</v>
      </c>
      <c r="K14" s="539">
        <f>+'TTA Pivot Table'!I$121</f>
        <v>0</v>
      </c>
      <c r="L14" s="539">
        <f>+'TTA Pivot Table'!I$123</f>
        <v>0</v>
      </c>
      <c r="M14" s="541">
        <f>+'TTA Pivot Table'!I$125</f>
        <v>0</v>
      </c>
      <c r="N14" s="540">
        <f>+'TTA Pivot Table'!I$127</f>
        <v>0</v>
      </c>
      <c r="O14" s="388"/>
      <c r="P14" s="536">
        <f>+M14-I14</f>
        <v>0</v>
      </c>
    </row>
    <row r="15" spans="1:16">
      <c r="A15" s="504"/>
      <c r="B15" s="539"/>
      <c r="C15" s="539"/>
      <c r="D15" s="539"/>
      <c r="E15" s="540"/>
      <c r="F15" s="540"/>
      <c r="G15" s="539"/>
      <c r="H15" s="539"/>
      <c r="I15" s="540"/>
      <c r="J15" s="540"/>
      <c r="K15" s="539"/>
      <c r="L15" s="539"/>
      <c r="M15" s="541"/>
      <c r="N15" s="540"/>
      <c r="O15" s="388"/>
      <c r="P15" s="536"/>
    </row>
    <row r="16" spans="1:16">
      <c r="A16" s="504" t="s">
        <v>1112</v>
      </c>
      <c r="B16" s="539">
        <f>+'TTA Pivot Table'!I$135</f>
        <v>4.7281310211946046</v>
      </c>
      <c r="C16" s="539">
        <f>+'TTA Pivot Table'!I$137</f>
        <v>4.886705882352941</v>
      </c>
      <c r="D16" s="539">
        <f>+'TTA Pivot Table'!I$139</f>
        <v>0</v>
      </c>
      <c r="E16" s="540">
        <f>+'TTA Pivot Table'!I$141</f>
        <v>4.7504470198675488</v>
      </c>
      <c r="F16" s="540">
        <f>+'TTA Pivot Table'!I$143</f>
        <v>5.1052942143326758</v>
      </c>
      <c r="G16" s="539">
        <f>+'TTA Pivot Table'!I$145</f>
        <v>5.7165396498455214</v>
      </c>
      <c r="H16" s="539">
        <f>+'TTA Pivot Table'!I$147</f>
        <v>0</v>
      </c>
      <c r="I16" s="540">
        <f>+'TTA Pivot Table'!I$149</f>
        <v>5.1640759631573721</v>
      </c>
      <c r="J16" s="540">
        <f>+'TTA Pivot Table'!I$151</f>
        <v>3.7682465236860714</v>
      </c>
      <c r="K16" s="539">
        <f>+'TTA Pivot Table'!I$153</f>
        <v>4.2807134220072562</v>
      </c>
      <c r="L16" s="539">
        <f>+'TTA Pivot Table'!I$155</f>
        <v>0</v>
      </c>
      <c r="M16" s="541">
        <f>+'TTA Pivot Table'!I$157</f>
        <v>3.8939018026565462</v>
      </c>
      <c r="N16" s="540">
        <f>+'TTA Pivot Table'!I$159</f>
        <v>0</v>
      </c>
      <c r="O16" s="388"/>
      <c r="P16" s="536">
        <f>+M16-I16</f>
        <v>-1.2701741605008259</v>
      </c>
    </row>
    <row r="17" spans="1:17">
      <c r="A17" s="504" t="s">
        <v>1113</v>
      </c>
      <c r="B17" s="539">
        <f>+'TTA Pivot Table'!I$167</f>
        <v>5.0017590149516273</v>
      </c>
      <c r="C17" s="539">
        <f>+'TTA Pivot Table'!I$169</f>
        <v>4.9571428571428582</v>
      </c>
      <c r="D17" s="539">
        <f>+'TTA Pivot Table'!I$171</f>
        <v>0</v>
      </c>
      <c r="E17" s="540">
        <f>+'TTA Pivot Table'!I$173</f>
        <v>5.0008618213157137</v>
      </c>
      <c r="F17" s="540">
        <f>+'TTA Pivot Table'!I$175</f>
        <v>5</v>
      </c>
      <c r="G17" s="539">
        <f>+'TTA Pivot Table'!I$177</f>
        <v>5.1383399209486162</v>
      </c>
      <c r="H17" s="539">
        <f>+'TTA Pivot Table'!I$179</f>
        <v>0</v>
      </c>
      <c r="I17" s="540">
        <f>+'TTA Pivot Table'!I$181</f>
        <v>5.0049053959355287</v>
      </c>
      <c r="J17" s="540">
        <f>+'TTA Pivot Table'!I$183</f>
        <v>5.4967673779843649</v>
      </c>
      <c r="K17" s="539">
        <f>+'TTA Pivot Table'!I$185</f>
        <v>5.8908828620888629</v>
      </c>
      <c r="L17" s="539">
        <f>+'TTA Pivot Table'!I$187</f>
        <v>0</v>
      </c>
      <c r="M17" s="541">
        <f>+'TTA Pivot Table'!I$189</f>
        <v>5.6023971543458089</v>
      </c>
      <c r="N17" s="540">
        <f>+'TTA Pivot Table'!I$191</f>
        <v>6.0839441535776615</v>
      </c>
      <c r="O17" s="388"/>
      <c r="P17" s="536">
        <f>+M17-I17</f>
        <v>0.59749175841028013</v>
      </c>
    </row>
    <row r="18" spans="1:17">
      <c r="A18" s="504" t="s">
        <v>1114</v>
      </c>
      <c r="B18" s="542">
        <f>+'TTA Pivot Table'!I$199</f>
        <v>4.2817543859649128</v>
      </c>
      <c r="C18" s="539">
        <f>+'TTA Pivot Table'!I$201</f>
        <v>5.0958823529411763</v>
      </c>
      <c r="D18" s="539">
        <f>+'TTA Pivot Table'!I$203</f>
        <v>0</v>
      </c>
      <c r="E18" s="540">
        <f>+'TTA Pivot Table'!I$205</f>
        <v>4.2878554110645792</v>
      </c>
      <c r="F18" s="540">
        <f>+'TTA Pivot Table'!I$207</f>
        <v>5.3400994891099778</v>
      </c>
      <c r="G18" s="539">
        <f>+'TTA Pivot Table'!I$209</f>
        <v>7.5923333333333352</v>
      </c>
      <c r="H18" s="539">
        <f>+'TTA Pivot Table'!I$211</f>
        <v>0</v>
      </c>
      <c r="I18" s="540">
        <f>+'TTA Pivot Table'!I$213</f>
        <v>5.4019416841004206</v>
      </c>
      <c r="J18" s="540">
        <f>+'TTA Pivot Table'!I$215</f>
        <v>3.7383759642712158</v>
      </c>
      <c r="K18" s="539">
        <f>+'TTA Pivot Table'!I$217</f>
        <v>4.4078060046189371</v>
      </c>
      <c r="L18" s="539">
        <f>+'TTA Pivot Table'!I$219</f>
        <v>0</v>
      </c>
      <c r="M18" s="541">
        <f>+'TTA Pivot Table'!I$221</f>
        <v>3.8780690763052212</v>
      </c>
      <c r="N18" s="540">
        <f>+'TTA Pivot Table'!I$223</f>
        <v>0</v>
      </c>
      <c r="O18" s="388"/>
      <c r="P18" s="536">
        <f>+M18-I18</f>
        <v>-1.5238726077951994</v>
      </c>
    </row>
    <row r="19" spans="1:17">
      <c r="A19" s="504" t="s">
        <v>1115</v>
      </c>
      <c r="B19" s="539">
        <f>+'TTA Pivot Table'!I$231</f>
        <v>0</v>
      </c>
      <c r="C19" s="539">
        <f>+'TTA Pivot Table'!I$233</f>
        <v>0</v>
      </c>
      <c r="D19" s="539">
        <f>+'TTA Pivot Table'!I$235</f>
        <v>0</v>
      </c>
      <c r="E19" s="540">
        <f>+'TTA Pivot Table'!I$237</f>
        <v>0</v>
      </c>
      <c r="F19" s="540">
        <f>+'TTA Pivot Table'!I$239</f>
        <v>0</v>
      </c>
      <c r="G19" s="539">
        <f>+'TTA Pivot Table'!I$241</f>
        <v>0</v>
      </c>
      <c r="H19" s="539">
        <f>+'TTA Pivot Table'!I$243</f>
        <v>0</v>
      </c>
      <c r="I19" s="540">
        <f>+'TTA Pivot Table'!I$245</f>
        <v>0</v>
      </c>
      <c r="J19" s="540">
        <f>+'TTA Pivot Table'!I$247</f>
        <v>0</v>
      </c>
      <c r="K19" s="539">
        <f>+'TTA Pivot Table'!I$249</f>
        <v>0</v>
      </c>
      <c r="L19" s="539">
        <f>+'TTA Pivot Table'!I$251</f>
        <v>0</v>
      </c>
      <c r="M19" s="541">
        <f>+'TTA Pivot Table'!I$253</f>
        <v>0</v>
      </c>
      <c r="N19" s="540">
        <f>+'TTA Pivot Table'!I$255</f>
        <v>0</v>
      </c>
      <c r="O19" s="388"/>
      <c r="P19" s="536">
        <f>+M19-I19</f>
        <v>0</v>
      </c>
    </row>
    <row r="20" spans="1:17">
      <c r="A20" s="504"/>
      <c r="B20" s="539"/>
      <c r="C20" s="539"/>
      <c r="D20" s="539"/>
      <c r="E20" s="540"/>
      <c r="F20" s="540"/>
      <c r="G20" s="539"/>
      <c r="H20" s="539"/>
      <c r="I20" s="540"/>
      <c r="J20" s="540"/>
      <c r="K20" s="539"/>
      <c r="L20" s="539"/>
      <c r="M20" s="541"/>
      <c r="N20" s="540"/>
      <c r="O20" s="388"/>
      <c r="P20" s="536"/>
    </row>
    <row r="21" spans="1:17">
      <c r="A21" s="504" t="s">
        <v>1116</v>
      </c>
      <c r="B21" s="539">
        <f>+'TTA Pivot Table'!I$263</f>
        <v>4.5196548004314989</v>
      </c>
      <c r="C21" s="539">
        <f>+'TTA Pivot Table'!I$265</f>
        <v>6.1237500000000002</v>
      </c>
      <c r="D21" s="539">
        <f>+'TTA Pivot Table'!I$267</f>
        <v>0</v>
      </c>
      <c r="E21" s="540">
        <f>+'TTA Pivot Table'!I$269</f>
        <v>4.5265467239527384</v>
      </c>
      <c r="F21" s="540">
        <f>+'TTA Pivot Table'!I$271</f>
        <v>5.0325280528052803</v>
      </c>
      <c r="G21" s="539">
        <f>+'TTA Pivot Table'!I$273</f>
        <v>6.6844444444444449</v>
      </c>
      <c r="H21" s="539">
        <f>+'TTA Pivot Table'!I$275</f>
        <v>0</v>
      </c>
      <c r="I21" s="540">
        <f>+'TTA Pivot Table'!I$277</f>
        <v>5.0422834645669301</v>
      </c>
      <c r="J21" s="540">
        <f>+'TTA Pivot Table'!I$279</f>
        <v>3.3825418125243094</v>
      </c>
      <c r="K21" s="539">
        <f>+'TTA Pivot Table'!I$281</f>
        <v>3.9519756838905775</v>
      </c>
      <c r="L21" s="539">
        <f>+'TTA Pivot Table'!I$283</f>
        <v>0</v>
      </c>
      <c r="M21" s="541">
        <f>+'TTA Pivot Table'!I$285</f>
        <v>3.4471431034482758</v>
      </c>
      <c r="N21" s="540">
        <f>+'TTA Pivot Table'!I$287</f>
        <v>4.25</v>
      </c>
      <c r="O21" s="388"/>
      <c r="P21" s="536">
        <f>+M21-I21</f>
        <v>-1.5951403611186543</v>
      </c>
    </row>
    <row r="22" spans="1:17">
      <c r="A22" s="504" t="s">
        <v>1117</v>
      </c>
      <c r="B22" s="539">
        <f>+'TTA Pivot Table'!I$295</f>
        <v>4.6303571428571439</v>
      </c>
      <c r="C22" s="539">
        <f>+'TTA Pivot Table'!I$297</f>
        <v>5.7466666666666661</v>
      </c>
      <c r="D22" s="539">
        <f>+'TTA Pivot Table'!I$299</f>
        <v>1.5</v>
      </c>
      <c r="E22" s="540">
        <f>+'TTA Pivot Table'!I$301</f>
        <v>4.6763513513513519</v>
      </c>
      <c r="F22" s="540">
        <f>+'TTA Pivot Table'!I$303</f>
        <v>4.6630414946773833</v>
      </c>
      <c r="G22" s="539">
        <f>+'TTA Pivot Table'!I$305</f>
        <v>4.7924657534246577</v>
      </c>
      <c r="H22" s="539">
        <f>+'TTA Pivot Table'!I$307</f>
        <v>4.1450000000000005</v>
      </c>
      <c r="I22" s="540">
        <f>+'TTA Pivot Table'!I$309</f>
        <v>4.6620713394432256</v>
      </c>
      <c r="J22" s="540">
        <f>+'TTA Pivot Table'!I$311</f>
        <v>3.3982695422385132</v>
      </c>
      <c r="K22" s="539">
        <f>+'TTA Pivot Table'!I$313</f>
        <v>3.4844353640416048</v>
      </c>
      <c r="L22" s="539">
        <f>+'TTA Pivot Table'!I$315</f>
        <v>2.6135714285714284</v>
      </c>
      <c r="M22" s="541">
        <f>+'TTA Pivot Table'!I$317</f>
        <v>3.4066538487948912</v>
      </c>
      <c r="N22" s="540">
        <f>+'TTA Pivot Table'!I$319</f>
        <v>3.3863636363636358</v>
      </c>
      <c r="O22" s="388"/>
      <c r="P22" s="536">
        <f>+M22-I22</f>
        <v>-1.2554174906483344</v>
      </c>
    </row>
    <row r="23" spans="1:17">
      <c r="A23" s="504" t="s">
        <v>1118</v>
      </c>
      <c r="B23" s="539">
        <f>+'TTA Pivot Table'!I$327</f>
        <v>4.0448577680525162</v>
      </c>
      <c r="C23" s="539">
        <f>+'TTA Pivot Table'!I$329</f>
        <v>4.0504385964912277</v>
      </c>
      <c r="D23" s="539">
        <f>+'TTA Pivot Table'!I$331</f>
        <v>0</v>
      </c>
      <c r="E23" s="540">
        <f>+'TTA Pivot Table'!I$333</f>
        <v>4.0456535334584114</v>
      </c>
      <c r="F23" s="540">
        <f>+'TTA Pivot Table'!I$335</f>
        <v>5.1507568736484401</v>
      </c>
      <c r="G23" s="539">
        <f>+'TTA Pivot Table'!I$337</f>
        <v>6.2712264150943398</v>
      </c>
      <c r="H23" s="539">
        <f>+'TTA Pivot Table'!I$339</f>
        <v>0</v>
      </c>
      <c r="I23" s="540">
        <f>+'TTA Pivot Table'!I$341</f>
        <v>5.2196288779356337</v>
      </c>
      <c r="J23" s="540">
        <f>+'TTA Pivot Table'!I$343</f>
        <v>3.4737098344693282</v>
      </c>
      <c r="K23" s="539">
        <f>+'TTA Pivot Table'!I$345</f>
        <v>4.5999134948096883</v>
      </c>
      <c r="L23" s="539">
        <f>+'TTA Pivot Table'!I$347</f>
        <v>0</v>
      </c>
      <c r="M23" s="541">
        <f>+'TTA Pivot Table'!I$349</f>
        <v>3.8792834890965731</v>
      </c>
      <c r="N23" s="540">
        <f>+'TTA Pivot Table'!I$351</f>
        <v>0</v>
      </c>
      <c r="O23" s="388"/>
      <c r="P23" s="536">
        <f>+M23-I23</f>
        <v>-1.3403453888390606</v>
      </c>
      <c r="Q23" s="526"/>
    </row>
    <row r="24" spans="1:17">
      <c r="A24" s="504" t="s">
        <v>1119</v>
      </c>
      <c r="B24" s="539">
        <f>+'TTA Pivot Table'!I$359</f>
        <v>0</v>
      </c>
      <c r="C24" s="539">
        <f>+'TTA Pivot Table'!I$361</f>
        <v>0</v>
      </c>
      <c r="D24" s="539">
        <f>+'TTA Pivot Table'!I$363</f>
        <v>0</v>
      </c>
      <c r="E24" s="540">
        <f>+'TTA Pivot Table'!I$365</f>
        <v>0</v>
      </c>
      <c r="F24" s="540">
        <f>+'TTA Pivot Table'!I$367</f>
        <v>0</v>
      </c>
      <c r="G24" s="539">
        <f>+'TTA Pivot Table'!I$369</f>
        <v>0</v>
      </c>
      <c r="H24" s="539">
        <f>+'TTA Pivot Table'!I$371</f>
        <v>0</v>
      </c>
      <c r="I24" s="540">
        <f>+'TTA Pivot Table'!I$373</f>
        <v>0</v>
      </c>
      <c r="J24" s="540">
        <f>+'TTA Pivot Table'!I$375</f>
        <v>0</v>
      </c>
      <c r="K24" s="539">
        <f>+'TTA Pivot Table'!I$377</f>
        <v>0</v>
      </c>
      <c r="L24" s="539">
        <f>+'TTA Pivot Table'!I$379</f>
        <v>0</v>
      </c>
      <c r="M24" s="541">
        <f>+'TTA Pivot Table'!I$381</f>
        <v>0</v>
      </c>
      <c r="N24" s="540">
        <f>+'TTA Pivot Table'!I$383</f>
        <v>0</v>
      </c>
      <c r="O24" s="388"/>
      <c r="P24" s="536">
        <f>+M24-I24</f>
        <v>0</v>
      </c>
    </row>
    <row r="25" spans="1:17">
      <c r="A25" s="504"/>
      <c r="B25" s="539"/>
      <c r="C25" s="539"/>
      <c r="D25" s="539"/>
      <c r="E25" s="540"/>
      <c r="F25" s="540"/>
      <c r="G25" s="539"/>
      <c r="H25" s="539"/>
      <c r="I25" s="540"/>
      <c r="J25" s="540"/>
      <c r="K25" s="539"/>
      <c r="L25" s="539"/>
      <c r="M25" s="541"/>
      <c r="N25" s="540"/>
      <c r="O25" s="388"/>
      <c r="P25" s="536"/>
    </row>
    <row r="26" spans="1:17">
      <c r="A26" s="504" t="s">
        <v>1120</v>
      </c>
      <c r="B26" s="539">
        <f>+'TTA Pivot Table'!I$391</f>
        <v>4.1434848351648341</v>
      </c>
      <c r="C26" s="539">
        <f>+'TTA Pivot Table'!I$393</f>
        <v>4.7969512195121951</v>
      </c>
      <c r="D26" s="539">
        <f>+'TTA Pivot Table'!I$395</f>
        <v>0</v>
      </c>
      <c r="E26" s="540">
        <f>+'TTA Pivot Table'!I$397</f>
        <v>4.1550531088082909</v>
      </c>
      <c r="F26" s="540">
        <f>+'TTA Pivot Table'!I$399</f>
        <v>4.3413565612773608</v>
      </c>
      <c r="G26" s="539">
        <f>+'TTA Pivot Table'!I$401</f>
        <v>5.0842674698795181</v>
      </c>
      <c r="H26" s="539">
        <f>+'TTA Pivot Table'!I$403</f>
        <v>0</v>
      </c>
      <c r="I26" s="540">
        <f>+'TTA Pivot Table'!I$405</f>
        <v>4.3725871150729336</v>
      </c>
      <c r="J26" s="540">
        <f>+'TTA Pivot Table'!I$407</f>
        <v>6.2092408945686897</v>
      </c>
      <c r="K26" s="539">
        <f>+'TTA Pivot Table'!I$409</f>
        <v>9.1139665032679709</v>
      </c>
      <c r="L26" s="539">
        <f>+'TTA Pivot Table'!I$411</f>
        <v>0</v>
      </c>
      <c r="M26" s="541">
        <f>+'TTA Pivot Table'!I$413</f>
        <v>6.8099140057442149</v>
      </c>
      <c r="N26" s="540">
        <f>+'TTA Pivot Table'!I$415</f>
        <v>3.7296174271719513</v>
      </c>
      <c r="O26" s="388"/>
      <c r="P26" s="536">
        <f>+M26-I26</f>
        <v>2.4373268906712813</v>
      </c>
    </row>
    <row r="27" spans="1:17">
      <c r="A27" s="504" t="s">
        <v>1121</v>
      </c>
      <c r="B27" s="539">
        <f>+'TTA Pivot Table'!I$423</f>
        <v>4.4372750200619056</v>
      </c>
      <c r="C27" s="539">
        <f>+'TTA Pivot Table'!I$425</f>
        <v>4.5970053475935835</v>
      </c>
      <c r="D27" s="539">
        <f>+'TTA Pivot Table'!I$427</f>
        <v>0</v>
      </c>
      <c r="E27" s="540">
        <f>+'TTA Pivot Table'!I$429</f>
        <v>4.4454001414504116</v>
      </c>
      <c r="F27" s="540">
        <f>+'TTA Pivot Table'!I$431</f>
        <v>4.7903142641241052</v>
      </c>
      <c r="G27" s="539">
        <f>+'TTA Pivot Table'!I$433</f>
        <v>5.1010268562401269</v>
      </c>
      <c r="H27" s="539">
        <f>+'TTA Pivot Table'!I$435</f>
        <v>0</v>
      </c>
      <c r="I27" s="540">
        <f>+'TTA Pivot Table'!I$437</f>
        <v>4.8068678197197316</v>
      </c>
      <c r="J27" s="540">
        <f>+'TTA Pivot Table'!I$439</f>
        <v>3.3660480200583214</v>
      </c>
      <c r="K27" s="539">
        <f>+'TTA Pivot Table'!I$441</f>
        <v>3.4161897670460584</v>
      </c>
      <c r="L27" s="539">
        <f>+'TTA Pivot Table'!I$443</f>
        <v>0</v>
      </c>
      <c r="M27" s="541">
        <f>+'TTA Pivot Table'!I$445</f>
        <v>3.3830363095774407</v>
      </c>
      <c r="N27" s="540">
        <f>+'TTA Pivot Table'!I$447</f>
        <v>3.7445101792239432</v>
      </c>
      <c r="O27" s="388"/>
      <c r="P27" s="536">
        <f>+M27-I27</f>
        <v>-1.4238315101422909</v>
      </c>
    </row>
    <row r="28" spans="1:17">
      <c r="A28" s="504" t="s">
        <v>1122</v>
      </c>
      <c r="B28" s="539">
        <f>+'TTA Pivot Table'!I$455</f>
        <v>4.443965517241379</v>
      </c>
      <c r="C28" s="539">
        <f>+'TTA Pivot Table'!I$457</f>
        <v>4.95</v>
      </c>
      <c r="D28" s="539">
        <f>+'TTA Pivot Table'!I$459</f>
        <v>0</v>
      </c>
      <c r="E28" s="540">
        <f>+'TTA Pivot Table'!I$461</f>
        <v>4.464876033057851</v>
      </c>
      <c r="F28" s="540">
        <f>+'TTA Pivot Table'!I$463</f>
        <v>4.5072685695618437</v>
      </c>
      <c r="G28" s="539">
        <f>+'TTA Pivot Table'!I$465</f>
        <v>6.3971088435374153</v>
      </c>
      <c r="H28" s="539">
        <f>+'TTA Pivot Table'!I$467</f>
        <v>0</v>
      </c>
      <c r="I28" s="540">
        <f>+'TTA Pivot Table'!I$469</f>
        <v>4.5515811301192324</v>
      </c>
      <c r="J28" s="540">
        <f>+'TTA Pivot Table'!I$471</f>
        <v>3.4552811786677728</v>
      </c>
      <c r="K28" s="539">
        <f>+'TTA Pivot Table'!I$473</f>
        <v>4.2663677130044864</v>
      </c>
      <c r="L28" s="539">
        <f>+'TTA Pivot Table'!I$475</f>
        <v>0</v>
      </c>
      <c r="M28" s="541">
        <f>+'TTA Pivot Table'!I$477</f>
        <v>3.6076845298281084</v>
      </c>
      <c r="N28" s="540">
        <f>+'TTA Pivot Table'!I$479</f>
        <v>5.8319057815845845</v>
      </c>
      <c r="O28" s="388"/>
      <c r="P28" s="536">
        <f>+M28-I28</f>
        <v>-0.94389660029112399</v>
      </c>
    </row>
    <row r="29" spans="1:17">
      <c r="A29" s="513" t="s">
        <v>1123</v>
      </c>
      <c r="B29" s="543">
        <f>+'TTA Pivot Table'!I$487</f>
        <v>4.6225988700564971</v>
      </c>
      <c r="C29" s="543">
        <f>+'TTA Pivot Table'!I$489</f>
        <v>7.833333333333333</v>
      </c>
      <c r="D29" s="543">
        <f>+'TTA Pivot Table'!I$491</f>
        <v>0</v>
      </c>
      <c r="E29" s="544">
        <f>+'TTA Pivot Table'!I$493</f>
        <v>4.6286340852130321</v>
      </c>
      <c r="F29" s="544">
        <f>+'TTA Pivot Table'!I$495</f>
        <v>5.0340802151019499</v>
      </c>
      <c r="G29" s="543">
        <f>+'TTA Pivot Table'!I$497</f>
        <v>9.5578947368421048</v>
      </c>
      <c r="H29" s="543">
        <f>+'TTA Pivot Table'!I$499</f>
        <v>0</v>
      </c>
      <c r="I29" s="544">
        <f>+'TTA Pivot Table'!I$501</f>
        <v>5.0722728282603864</v>
      </c>
      <c r="J29" s="544">
        <f>+'TTA Pivot Table'!I$503</f>
        <v>3.9329969284774027</v>
      </c>
      <c r="K29" s="543">
        <f>+'TTA Pivot Table'!I$505</f>
        <v>4.197183098591549</v>
      </c>
      <c r="L29" s="543">
        <f>+'TTA Pivot Table'!I$507</f>
        <v>0</v>
      </c>
      <c r="M29" s="545">
        <f>+'TTA Pivot Table'!I$509</f>
        <v>3.9622707764338663</v>
      </c>
      <c r="N29" s="544">
        <f>+'TTA Pivot Table'!I$511</f>
        <v>7.3071428571428578</v>
      </c>
      <c r="O29" s="388"/>
      <c r="P29" s="546">
        <f>+M29-I29</f>
        <v>-1.1100020518265201</v>
      </c>
    </row>
    <row r="30" spans="1:17">
      <c r="A30" s="517" t="s">
        <v>1149</v>
      </c>
      <c r="B30" s="504"/>
      <c r="C30" s="504"/>
      <c r="D30" s="504"/>
      <c r="E30" s="504"/>
    </row>
    <row r="31" spans="1:17">
      <c r="A31" s="504"/>
      <c r="B31" s="547"/>
      <c r="C31" s="547"/>
      <c r="D31" s="547"/>
      <c r="E31" s="547"/>
      <c r="F31" s="547"/>
      <c r="G31" s="547"/>
      <c r="H31" s="547"/>
      <c r="I31" s="547"/>
      <c r="J31" s="547"/>
      <c r="K31" s="547"/>
      <c r="L31" s="547"/>
      <c r="M31" s="547"/>
      <c r="N31" s="547"/>
      <c r="O31" s="547"/>
    </row>
    <row r="32" spans="1:17">
      <c r="A32" s="504"/>
      <c r="B32" s="504"/>
      <c r="C32" s="504"/>
      <c r="D32" s="504"/>
      <c r="E32" s="504"/>
      <c r="N32" s="519" t="s">
        <v>1224</v>
      </c>
    </row>
    <row r="33" spans="1:16" ht="18">
      <c r="A33" s="480" t="s">
        <v>1174</v>
      </c>
      <c r="B33" s="482"/>
      <c r="C33" s="482"/>
      <c r="D33" s="482"/>
      <c r="E33" s="482"/>
      <c r="F33" s="481"/>
      <c r="G33" s="481"/>
      <c r="H33" s="481"/>
      <c r="I33" s="482"/>
      <c r="J33" s="481"/>
      <c r="K33" s="481"/>
      <c r="L33" s="481"/>
      <c r="M33" s="482"/>
      <c r="N33" s="481"/>
      <c r="P33" s="530"/>
    </row>
    <row r="34" spans="1:16" ht="18">
      <c r="A34" s="480"/>
      <c r="B34" s="482"/>
      <c r="C34" s="482"/>
      <c r="D34" s="482"/>
      <c r="E34" s="482"/>
      <c r="F34" s="481"/>
      <c r="G34" s="481"/>
      <c r="H34" s="481"/>
      <c r="I34" s="482"/>
      <c r="J34" s="481"/>
      <c r="K34" s="481"/>
      <c r="L34" s="481"/>
      <c r="M34" s="482"/>
      <c r="N34" s="481"/>
      <c r="P34" s="530"/>
    </row>
    <row r="35" spans="1:16" ht="15.75">
      <c r="A35" s="483" t="s">
        <v>1172</v>
      </c>
      <c r="B35" s="482"/>
      <c r="C35" s="482"/>
      <c r="D35" s="482"/>
      <c r="E35" s="482"/>
      <c r="F35" s="481"/>
      <c r="G35" s="481"/>
      <c r="H35" s="481"/>
      <c r="I35" s="482"/>
      <c r="J35" s="481"/>
      <c r="K35" s="481"/>
      <c r="L35" s="481"/>
      <c r="M35" s="482"/>
      <c r="N35" s="481"/>
      <c r="P35" s="530"/>
    </row>
    <row r="36" spans="1:16" ht="15.75">
      <c r="A36" s="483" t="s">
        <v>1151</v>
      </c>
      <c r="B36" s="482"/>
      <c r="C36" s="482"/>
      <c r="D36" s="482"/>
      <c r="E36" s="482"/>
      <c r="F36" s="481"/>
      <c r="G36" s="481"/>
      <c r="H36" s="481"/>
      <c r="I36" s="482"/>
      <c r="J36" s="481"/>
      <c r="K36" s="481"/>
      <c r="L36" s="481"/>
      <c r="M36" s="482"/>
      <c r="N36" s="481"/>
      <c r="P36" s="530"/>
    </row>
    <row r="37" spans="1:16" ht="15.75">
      <c r="A37" s="484"/>
      <c r="B37" s="484"/>
      <c r="C37" s="484"/>
      <c r="D37" s="484"/>
      <c r="E37" s="484"/>
      <c r="F37" s="485"/>
      <c r="G37" s="486"/>
      <c r="H37" s="486"/>
      <c r="I37" s="487"/>
      <c r="J37" s="487"/>
      <c r="K37" s="487"/>
      <c r="L37" s="487"/>
      <c r="M37" s="487"/>
      <c r="N37" s="487"/>
      <c r="P37" s="530"/>
    </row>
    <row r="38" spans="1:16" ht="18" customHeight="1">
      <c r="A38" s="312"/>
      <c r="B38" s="489" t="s">
        <v>1098</v>
      </c>
      <c r="C38" s="490"/>
      <c r="D38" s="490"/>
      <c r="E38" s="490"/>
      <c r="F38" s="490"/>
      <c r="G38" s="490"/>
      <c r="H38" s="490"/>
      <c r="I38" s="491"/>
      <c r="J38" s="492" t="s">
        <v>11</v>
      </c>
      <c r="K38" s="493"/>
      <c r="L38" s="493"/>
      <c r="M38" s="494"/>
      <c r="N38" s="652" t="s">
        <v>1099</v>
      </c>
      <c r="O38" s="507"/>
      <c r="P38" s="530"/>
    </row>
    <row r="39" spans="1:16" ht="42" customHeight="1">
      <c r="A39" s="495"/>
      <c r="B39" s="490" t="s">
        <v>1100</v>
      </c>
      <c r="C39" s="490"/>
      <c r="D39" s="490"/>
      <c r="E39" s="496"/>
      <c r="F39" s="497" t="s">
        <v>1101</v>
      </c>
      <c r="G39" s="490"/>
      <c r="H39" s="490"/>
      <c r="I39" s="491"/>
      <c r="J39" s="498" t="s">
        <v>1102</v>
      </c>
      <c r="K39" s="490"/>
      <c r="L39" s="490"/>
      <c r="M39" s="491"/>
      <c r="N39" s="653"/>
      <c r="O39" s="507"/>
      <c r="P39" s="530"/>
    </row>
    <row r="40" spans="1:16" ht="27.75" customHeight="1">
      <c r="A40" s="484"/>
      <c r="B40" s="499" t="s">
        <v>1103</v>
      </c>
      <c r="C40" s="499" t="s">
        <v>1104</v>
      </c>
      <c r="D40" s="499" t="s">
        <v>1105</v>
      </c>
      <c r="E40" s="500" t="s">
        <v>1106</v>
      </c>
      <c r="F40" s="500" t="s">
        <v>1103</v>
      </c>
      <c r="G40" s="499" t="s">
        <v>1104</v>
      </c>
      <c r="H40" s="499" t="s">
        <v>1105</v>
      </c>
      <c r="I40" s="500" t="s">
        <v>1106</v>
      </c>
      <c r="J40" s="501" t="s">
        <v>1103</v>
      </c>
      <c r="K40" s="502" t="s">
        <v>1104</v>
      </c>
      <c r="L40" s="503" t="s">
        <v>1105</v>
      </c>
      <c r="M40" s="501" t="s">
        <v>1106</v>
      </c>
      <c r="N40" s="654"/>
      <c r="O40" s="507"/>
      <c r="P40" s="530" t="s">
        <v>1173</v>
      </c>
    </row>
    <row r="41" spans="1:16" ht="12.75" hidden="1" customHeight="1">
      <c r="A41" s="504" t="s">
        <v>1107</v>
      </c>
      <c r="B41" s="531"/>
      <c r="C41" s="531"/>
      <c r="D41" s="531"/>
      <c r="E41" s="532"/>
      <c r="F41" s="533">
        <f>'TTA Pivot Table'!C$230</f>
        <v>0</v>
      </c>
      <c r="G41" s="534">
        <f>'TTA Pivot Table'!C$231</f>
        <v>0</v>
      </c>
      <c r="H41" s="534">
        <f>'TTA Pivot Table'!C$232</f>
        <v>0</v>
      </c>
      <c r="I41" s="533">
        <f>'TTA Pivot Table'!C$233</f>
        <v>0</v>
      </c>
      <c r="J41" s="533">
        <f>'TTA Pivot Table'!C$234</f>
        <v>0</v>
      </c>
      <c r="K41" s="534">
        <f>'TTA Pivot Table'!C$235</f>
        <v>0</v>
      </c>
      <c r="L41" s="534">
        <f>'TTA Pivot Table'!C$236</f>
        <v>0</v>
      </c>
      <c r="M41" s="535">
        <f>'TTA Pivot Table'!C$237</f>
        <v>0</v>
      </c>
      <c r="N41" s="533">
        <f>'TTA Pivot Table'!C$238</f>
        <v>0</v>
      </c>
      <c r="O41" s="388"/>
      <c r="P41" s="536">
        <f>+M41-I41</f>
        <v>0</v>
      </c>
    </row>
    <row r="42" spans="1:16" ht="15.75" hidden="1" customHeight="1">
      <c r="A42" s="504"/>
      <c r="B42" s="504"/>
      <c r="C42" s="504"/>
      <c r="D42" s="504"/>
      <c r="E42" s="537"/>
      <c r="F42" s="537"/>
      <c r="G42" s="388"/>
      <c r="H42" s="388"/>
      <c r="I42" s="537"/>
      <c r="J42" s="537"/>
      <c r="K42" s="388"/>
      <c r="L42" s="388"/>
      <c r="M42" s="538"/>
      <c r="N42" s="537"/>
      <c r="O42" s="388"/>
      <c r="P42" s="507">
        <f t="shared" ref="P42" si="0">+I42-M42</f>
        <v>0</v>
      </c>
    </row>
    <row r="43" spans="1:16">
      <c r="A43" s="504" t="s">
        <v>1108</v>
      </c>
      <c r="B43" s="539">
        <f>+'TTA Pivot Table'!C$7</f>
        <v>0</v>
      </c>
      <c r="C43" s="539">
        <f>+'TTA Pivot Table'!C$9</f>
        <v>0</v>
      </c>
      <c r="D43" s="539">
        <f>+'TTA Pivot Table'!C$11</f>
        <v>0</v>
      </c>
      <c r="E43" s="540">
        <f>+'TTA Pivot Table'!C$13</f>
        <v>0</v>
      </c>
      <c r="F43" s="540">
        <f>+'TTA Pivot Table'!C$15</f>
        <v>0</v>
      </c>
      <c r="G43" s="539">
        <f>+'TTA Pivot Table'!C$17</f>
        <v>0</v>
      </c>
      <c r="H43" s="539">
        <f>+'TTA Pivot Table'!C$19</f>
        <v>0</v>
      </c>
      <c r="I43" s="540">
        <f>+'TTA Pivot Table'!C$21</f>
        <v>0</v>
      </c>
      <c r="J43" s="540">
        <f>+'TTA Pivot Table'!C$23</f>
        <v>0</v>
      </c>
      <c r="K43" s="539">
        <f>+'TTA Pivot Table'!C$25</f>
        <v>0</v>
      </c>
      <c r="L43" s="539">
        <f>+'TTA Pivot Table'!C$27</f>
        <v>0</v>
      </c>
      <c r="M43" s="541">
        <f>+'TTA Pivot Table'!C$29</f>
        <v>0</v>
      </c>
      <c r="N43" s="540">
        <f>+'TTA Pivot Table'!C$31</f>
        <v>0</v>
      </c>
      <c r="O43" s="388"/>
      <c r="P43" s="536">
        <f t="shared" ref="P43:P61" si="1">+M43-I43</f>
        <v>0</v>
      </c>
    </row>
    <row r="44" spans="1:16">
      <c r="A44" s="504" t="s">
        <v>1109</v>
      </c>
      <c r="B44" s="539">
        <f>+'TTA Pivot Table'!C$39</f>
        <v>4.22</v>
      </c>
      <c r="C44" s="539">
        <f>+'TTA Pivot Table'!C$41</f>
        <v>4.9000000000000004</v>
      </c>
      <c r="D44" s="539">
        <f>+'TTA Pivot Table'!C$43</f>
        <v>0</v>
      </c>
      <c r="E44" s="540">
        <f>+'TTA Pivot Table'!C$45</f>
        <v>4.2753066666666664</v>
      </c>
      <c r="F44" s="540">
        <f>+'TTA Pivot Table'!C$47</f>
        <v>4.4800000000000004</v>
      </c>
      <c r="G44" s="539">
        <f>+'TTA Pivot Table'!C$49</f>
        <v>5.89</v>
      </c>
      <c r="H44" s="539">
        <f>+'TTA Pivot Table'!C$51</f>
        <v>0</v>
      </c>
      <c r="I44" s="540">
        <f>+'TTA Pivot Table'!C$53</f>
        <v>4.6021215733015497</v>
      </c>
      <c r="J44" s="540">
        <f>+'TTA Pivot Table'!C$55</f>
        <v>3.11</v>
      </c>
      <c r="K44" s="539">
        <f>+'TTA Pivot Table'!C$57</f>
        <v>3.62</v>
      </c>
      <c r="L44" s="539">
        <f>+'TTA Pivot Table'!C$59</f>
        <v>0</v>
      </c>
      <c r="M44" s="541">
        <f>+'TTA Pivot Table'!C$61</f>
        <v>3.2645198675496689</v>
      </c>
      <c r="N44" s="540">
        <f>+'TTA Pivot Table'!C$63</f>
        <v>0</v>
      </c>
      <c r="O44" s="388"/>
      <c r="P44" s="536">
        <f t="shared" si="1"/>
        <v>-1.3376017057518808</v>
      </c>
    </row>
    <row r="45" spans="1:16">
      <c r="A45" s="504" t="s">
        <v>1110</v>
      </c>
      <c r="B45" s="539">
        <f>+'TTA Pivot Table'!C$71</f>
        <v>0</v>
      </c>
      <c r="C45" s="539">
        <f>+'TTA Pivot Table'!C$73</f>
        <v>0</v>
      </c>
      <c r="D45" s="539">
        <f>+'TTA Pivot Table'!C$75</f>
        <v>0</v>
      </c>
      <c r="E45" s="540">
        <f>+'TTA Pivot Table'!C$77</f>
        <v>0</v>
      </c>
      <c r="F45" s="540">
        <f>+'TTA Pivot Table'!C$79</f>
        <v>0</v>
      </c>
      <c r="G45" s="539">
        <f>+'TTA Pivot Table'!C$81</f>
        <v>0</v>
      </c>
      <c r="H45" s="539">
        <f>+'TTA Pivot Table'!C$83</f>
        <v>0</v>
      </c>
      <c r="I45" s="540">
        <f>+'TTA Pivot Table'!C$85</f>
        <v>0</v>
      </c>
      <c r="J45" s="540">
        <f>+'TTA Pivot Table'!C$87</f>
        <v>0</v>
      </c>
      <c r="K45" s="539">
        <f>+'TTA Pivot Table'!C$89</f>
        <v>0</v>
      </c>
      <c r="L45" s="539">
        <f>+'TTA Pivot Table'!C$91</f>
        <v>0</v>
      </c>
      <c r="M45" s="541">
        <f>+'TTA Pivot Table'!C$93</f>
        <v>0</v>
      </c>
      <c r="N45" s="540">
        <f>+'TTA Pivot Table'!C$95</f>
        <v>0</v>
      </c>
      <c r="O45" s="388"/>
      <c r="P45" s="536">
        <f t="shared" si="1"/>
        <v>0</v>
      </c>
    </row>
    <row r="46" spans="1:16">
      <c r="A46" s="504" t="s">
        <v>1111</v>
      </c>
      <c r="B46" s="539">
        <f>+'TTA Pivot Table'!C$103</f>
        <v>0</v>
      </c>
      <c r="C46" s="539">
        <f>+'TTA Pivot Table'!C$105</f>
        <v>0</v>
      </c>
      <c r="D46" s="539">
        <f>+'TTA Pivot Table'!C$107</f>
        <v>0</v>
      </c>
      <c r="E46" s="540">
        <f>+'TTA Pivot Table'!C$109</f>
        <v>0</v>
      </c>
      <c r="F46" s="540">
        <f>+'TTA Pivot Table'!C$111</f>
        <v>0</v>
      </c>
      <c r="G46" s="539">
        <f>+'TTA Pivot Table'!C$113</f>
        <v>0</v>
      </c>
      <c r="H46" s="539">
        <f>+'TTA Pivot Table'!C$115</f>
        <v>0</v>
      </c>
      <c r="I46" s="540">
        <f>+'TTA Pivot Table'!C$117</f>
        <v>0</v>
      </c>
      <c r="J46" s="540">
        <f>+'TTA Pivot Table'!C$119</f>
        <v>0</v>
      </c>
      <c r="K46" s="539">
        <f>+'TTA Pivot Table'!C$121</f>
        <v>0</v>
      </c>
      <c r="L46" s="539">
        <f>+'TTA Pivot Table'!C$123</f>
        <v>0</v>
      </c>
      <c r="M46" s="541">
        <f>+'TTA Pivot Table'!C$125</f>
        <v>0</v>
      </c>
      <c r="N46" s="540">
        <f>+'TTA Pivot Table'!C$127</f>
        <v>0</v>
      </c>
      <c r="O46" s="388"/>
      <c r="P46" s="536">
        <f t="shared" si="1"/>
        <v>0</v>
      </c>
    </row>
    <row r="47" spans="1:16">
      <c r="A47" s="504"/>
      <c r="B47" s="539"/>
      <c r="C47" s="539"/>
      <c r="D47" s="539"/>
      <c r="E47" s="540"/>
      <c r="F47" s="540"/>
      <c r="G47" s="539"/>
      <c r="H47" s="539"/>
      <c r="I47" s="540"/>
      <c r="J47" s="540"/>
      <c r="K47" s="539"/>
      <c r="L47" s="539"/>
      <c r="M47" s="541"/>
      <c r="N47" s="540"/>
      <c r="O47" s="388"/>
      <c r="P47" s="536"/>
    </row>
    <row r="48" spans="1:16">
      <c r="A48" s="504" t="s">
        <v>1112</v>
      </c>
      <c r="B48" s="539">
        <f>+'TTA Pivot Table'!C$135</f>
        <v>4.7640816326530615</v>
      </c>
      <c r="C48" s="539">
        <f>+'TTA Pivot Table'!C$137</f>
        <v>4.54</v>
      </c>
      <c r="D48" s="539">
        <f>+'TTA Pivot Table'!C$139</f>
        <v>0</v>
      </c>
      <c r="E48" s="540">
        <f>+'TTA Pivot Table'!C$141</f>
        <v>4.72</v>
      </c>
      <c r="F48" s="540">
        <f>+'TTA Pivot Table'!C$143</f>
        <v>4.8281716417910454</v>
      </c>
      <c r="G48" s="539">
        <f>+'TTA Pivot Table'!C$145</f>
        <v>5.6223865877712038</v>
      </c>
      <c r="H48" s="539">
        <f>+'TTA Pivot Table'!C$147</f>
        <v>0</v>
      </c>
      <c r="I48" s="540">
        <f>+'TTA Pivot Table'!C$149</f>
        <v>4.8910588786506333</v>
      </c>
      <c r="J48" s="540">
        <f>+'TTA Pivot Table'!C$151</f>
        <v>3.6006531531531532</v>
      </c>
      <c r="K48" s="539">
        <f>+'TTA Pivot Table'!C$153</f>
        <v>4.3800096805421109</v>
      </c>
      <c r="L48" s="539">
        <f>+'TTA Pivot Table'!C$155</f>
        <v>0</v>
      </c>
      <c r="M48" s="541">
        <f>+'TTA Pivot Table'!C$157</f>
        <v>3.760739709683834</v>
      </c>
      <c r="N48" s="540">
        <f>+'TTA Pivot Table'!C$159</f>
        <v>0</v>
      </c>
      <c r="O48" s="388"/>
      <c r="P48" s="536">
        <f t="shared" si="1"/>
        <v>-1.1303191689667993</v>
      </c>
    </row>
    <row r="49" spans="1:17">
      <c r="A49" s="504" t="s">
        <v>1113</v>
      </c>
      <c r="B49" s="539">
        <f>+'TTA Pivot Table'!C$167</f>
        <v>5</v>
      </c>
      <c r="C49" s="539">
        <f>+'TTA Pivot Table'!C$169</f>
        <v>4.5285714285714294</v>
      </c>
      <c r="D49" s="539">
        <f>+'TTA Pivot Table'!C$171</f>
        <v>0</v>
      </c>
      <c r="E49" s="540">
        <f>+'TTA Pivot Table'!C$173</f>
        <v>4.9903719912472653</v>
      </c>
      <c r="F49" s="540">
        <f>+'TTA Pivot Table'!C$175</f>
        <v>5</v>
      </c>
      <c r="G49" s="539">
        <f>+'TTA Pivot Table'!C$177</f>
        <v>4.6773913043478261</v>
      </c>
      <c r="H49" s="539">
        <f>+'TTA Pivot Table'!C$179</f>
        <v>0</v>
      </c>
      <c r="I49" s="540">
        <f>+'TTA Pivot Table'!C$181</f>
        <v>4.989475177304965</v>
      </c>
      <c r="J49" s="540">
        <f>+'TTA Pivot Table'!C$183</f>
        <v>5.4322448979591833</v>
      </c>
      <c r="K49" s="539">
        <f>+'TTA Pivot Table'!C$185</f>
        <v>5.8</v>
      </c>
      <c r="L49" s="539">
        <f>+'TTA Pivot Table'!C$187</f>
        <v>0</v>
      </c>
      <c r="M49" s="541">
        <f>+'TTA Pivot Table'!C$189</f>
        <v>5.5209292035398221</v>
      </c>
      <c r="N49" s="540">
        <f>+'TTA Pivot Table'!C$191</f>
        <v>6.3882562277580064</v>
      </c>
      <c r="O49" s="388"/>
      <c r="P49" s="536">
        <f t="shared" si="1"/>
        <v>0.53145402623485705</v>
      </c>
    </row>
    <row r="50" spans="1:17">
      <c r="A50" s="504" t="s">
        <v>1114</v>
      </c>
      <c r="B50" s="542">
        <f>+'TTA Pivot Table'!C$199</f>
        <v>4.1028231562252202</v>
      </c>
      <c r="C50" s="539">
        <f>+'TTA Pivot Table'!C$201</f>
        <v>3.95</v>
      </c>
      <c r="D50" s="539">
        <f>+'TTA Pivot Table'!C$203</f>
        <v>0</v>
      </c>
      <c r="E50" s="540">
        <f>+'TTA Pivot Table'!C$205</f>
        <v>4.1027020602218718</v>
      </c>
      <c r="F50" s="540">
        <f>+'TTA Pivot Table'!C$207</f>
        <v>4.4729958909226797</v>
      </c>
      <c r="G50" s="539">
        <f>+'TTA Pivot Table'!C$209</f>
        <v>6.00416666666667</v>
      </c>
      <c r="H50" s="539">
        <f>+'TTA Pivot Table'!C$211</f>
        <v>0</v>
      </c>
      <c r="I50" s="540">
        <f>+'TTA Pivot Table'!C$213</f>
        <v>4.4798289326887364</v>
      </c>
      <c r="J50" s="540">
        <f>+'TTA Pivot Table'!C$215</f>
        <v>3.2330193236714999</v>
      </c>
      <c r="K50" s="539">
        <f>+'TTA Pivot Table'!C$217</f>
        <v>4.8541818181818197</v>
      </c>
      <c r="L50" s="539">
        <f>+'TTA Pivot Table'!C$219</f>
        <v>0</v>
      </c>
      <c r="M50" s="541">
        <f>+'TTA Pivot Table'!C$221</f>
        <v>3.3339977349943397</v>
      </c>
      <c r="N50" s="540">
        <f>+'TTA Pivot Table'!C$223</f>
        <v>0</v>
      </c>
      <c r="O50" s="388"/>
      <c r="P50" s="536">
        <f t="shared" si="1"/>
        <v>-1.1458311976943967</v>
      </c>
    </row>
    <row r="51" spans="1:17">
      <c r="A51" s="504" t="s">
        <v>1115</v>
      </c>
      <c r="B51" s="539">
        <f>+'TTA Pivot Table'!C$231</f>
        <v>0</v>
      </c>
      <c r="C51" s="539">
        <f>+'TTA Pivot Table'!C$233</f>
        <v>0</v>
      </c>
      <c r="D51" s="539">
        <f>+'TTA Pivot Table'!C$235</f>
        <v>0</v>
      </c>
      <c r="E51" s="540">
        <f>+'TTA Pivot Table'!C$237</f>
        <v>0</v>
      </c>
      <c r="F51" s="540">
        <f>+'TTA Pivot Table'!C$239</f>
        <v>0</v>
      </c>
      <c r="G51" s="539">
        <f>+'TTA Pivot Table'!C$241</f>
        <v>0</v>
      </c>
      <c r="H51" s="539">
        <f>+'TTA Pivot Table'!C$243</f>
        <v>0</v>
      </c>
      <c r="I51" s="540">
        <f>+'TTA Pivot Table'!C$245</f>
        <v>0</v>
      </c>
      <c r="J51" s="540">
        <f>+'TTA Pivot Table'!C$247</f>
        <v>0</v>
      </c>
      <c r="K51" s="539">
        <f>+'TTA Pivot Table'!C$249</f>
        <v>0</v>
      </c>
      <c r="L51" s="539">
        <f>+'TTA Pivot Table'!C$251</f>
        <v>0</v>
      </c>
      <c r="M51" s="541">
        <f>+'TTA Pivot Table'!C$253</f>
        <v>0</v>
      </c>
      <c r="N51" s="540">
        <f>+'TTA Pivot Table'!C$255</f>
        <v>0</v>
      </c>
      <c r="O51" s="388"/>
      <c r="P51" s="536">
        <f t="shared" si="1"/>
        <v>0</v>
      </c>
    </row>
    <row r="52" spans="1:17">
      <c r="A52" s="504"/>
      <c r="B52" s="539"/>
      <c r="C52" s="539"/>
      <c r="D52" s="539"/>
      <c r="E52" s="540"/>
      <c r="F52" s="540"/>
      <c r="G52" s="539"/>
      <c r="H52" s="539"/>
      <c r="I52" s="540"/>
      <c r="J52" s="540"/>
      <c r="K52" s="539"/>
      <c r="L52" s="539"/>
      <c r="M52" s="541"/>
      <c r="N52" s="540"/>
      <c r="O52" s="388"/>
      <c r="P52" s="536"/>
    </row>
    <row r="53" spans="1:17">
      <c r="A53" s="504" t="s">
        <v>1116</v>
      </c>
      <c r="B53" s="539">
        <f>+'TTA Pivot Table'!C$263</f>
        <v>4.4713476070528966</v>
      </c>
      <c r="C53" s="539">
        <f>+'TTA Pivot Table'!C$265</f>
        <v>5.666666666666667</v>
      </c>
      <c r="D53" s="539">
        <f>+'TTA Pivot Table'!C$267</f>
        <v>0</v>
      </c>
      <c r="E53" s="540">
        <f>+'TTA Pivot Table'!C$269</f>
        <v>4.4736015084852294</v>
      </c>
      <c r="F53" s="540">
        <f>+'TTA Pivot Table'!C$271</f>
        <v>5</v>
      </c>
      <c r="G53" s="539">
        <f>+'TTA Pivot Table'!C$273</f>
        <v>7.1661904761904767</v>
      </c>
      <c r="H53" s="539">
        <f>+'TTA Pivot Table'!C$275</f>
        <v>0</v>
      </c>
      <c r="I53" s="540">
        <f>+'TTA Pivot Table'!C$277</f>
        <v>5.012075922484736</v>
      </c>
      <c r="J53" s="540">
        <f>+'TTA Pivot Table'!C$279</f>
        <v>3.4590407938257992</v>
      </c>
      <c r="K53" s="539">
        <f>+'TTA Pivot Table'!C$281</f>
        <v>3.6938599999999999</v>
      </c>
      <c r="L53" s="539">
        <f>+'TTA Pivot Table'!C$283</f>
        <v>0</v>
      </c>
      <c r="M53" s="541">
        <f>+'TTA Pivot Table'!C$285</f>
        <v>3.4874830426356591</v>
      </c>
      <c r="N53" s="540">
        <f>+'TTA Pivot Table'!C$287</f>
        <v>3.8888469601677151</v>
      </c>
      <c r="O53" s="388"/>
      <c r="P53" s="536">
        <f t="shared" si="1"/>
        <v>-1.5245928798490769</v>
      </c>
    </row>
    <row r="54" spans="1:17">
      <c r="A54" s="504" t="s">
        <v>1117</v>
      </c>
      <c r="B54" s="539">
        <f>+'TTA Pivot Table'!C$295</f>
        <v>4.5857894736842102</v>
      </c>
      <c r="C54" s="539">
        <f>+'TTA Pivot Table'!C$297</f>
        <v>5.5999999999999988</v>
      </c>
      <c r="D54" s="539">
        <f>+'TTA Pivot Table'!C$299</f>
        <v>0</v>
      </c>
      <c r="E54" s="540">
        <f>+'TTA Pivot Table'!C$301</f>
        <v>4.6460396039603964</v>
      </c>
      <c r="F54" s="540">
        <f>+'TTA Pivot Table'!C$303</f>
        <v>4.5432350852272725</v>
      </c>
      <c r="G54" s="539">
        <f>+'TTA Pivot Table'!C$305</f>
        <v>6.7322580645161283</v>
      </c>
      <c r="H54" s="539">
        <f>+'TTA Pivot Table'!C$307</f>
        <v>4.040322580645161</v>
      </c>
      <c r="I54" s="540">
        <f>+'TTA Pivot Table'!C$309</f>
        <v>4.5464647354054772</v>
      </c>
      <c r="J54" s="540">
        <f>+'TTA Pivot Table'!C$311</f>
        <v>3.3938833841463412</v>
      </c>
      <c r="K54" s="539">
        <f>+'TTA Pivot Table'!C$313</f>
        <v>3.6856647398843929</v>
      </c>
      <c r="L54" s="539">
        <f>+'TTA Pivot Table'!C$315</f>
        <v>2.7854545454545456</v>
      </c>
      <c r="M54" s="541">
        <f>+'TTA Pivot Table'!C$317</f>
        <v>3.429377431906615</v>
      </c>
      <c r="N54" s="540">
        <f>+'TTA Pivot Table'!C$319</f>
        <v>4.9473684210526319</v>
      </c>
      <c r="O54" s="388"/>
      <c r="P54" s="536">
        <f t="shared" si="1"/>
        <v>-1.1170873034988622</v>
      </c>
    </row>
    <row r="55" spans="1:17">
      <c r="A55" s="504" t="s">
        <v>1118</v>
      </c>
      <c r="B55" s="539">
        <f>+'TTA Pivot Table'!C$327</f>
        <v>4</v>
      </c>
      <c r="C55" s="539">
        <f>+'TTA Pivot Table'!C$329</f>
        <v>4.3777777777777782</v>
      </c>
      <c r="D55" s="539">
        <f>+'TTA Pivot Table'!C$331</f>
        <v>0</v>
      </c>
      <c r="E55" s="540">
        <f>+'TTA Pivot Table'!C$333</f>
        <v>4.040889957907396</v>
      </c>
      <c r="F55" s="540">
        <f>+'TTA Pivot Table'!C$335</f>
        <v>5</v>
      </c>
      <c r="G55" s="539">
        <f>+'TTA Pivot Table'!C$337</f>
        <v>6</v>
      </c>
      <c r="H55" s="539">
        <f>+'TTA Pivot Table'!C$339</f>
        <v>0</v>
      </c>
      <c r="I55" s="540">
        <f>+'TTA Pivot Table'!C$341</f>
        <v>5.0295454545454543</v>
      </c>
      <c r="J55" s="540">
        <f>+'TTA Pivot Table'!C$343</f>
        <v>3</v>
      </c>
      <c r="K55" s="539">
        <f>+'TTA Pivot Table'!C$345</f>
        <v>4.4754846066134553</v>
      </c>
      <c r="L55" s="539">
        <f>+'TTA Pivot Table'!C$347</f>
        <v>0</v>
      </c>
      <c r="M55" s="541">
        <f>+'TTA Pivot Table'!C$349</f>
        <v>3.4606621573513707</v>
      </c>
      <c r="N55" s="540">
        <f>+'TTA Pivot Table'!C$351</f>
        <v>0</v>
      </c>
      <c r="O55" s="388"/>
      <c r="P55" s="536">
        <f t="shared" si="1"/>
        <v>-1.5688832971940836</v>
      </c>
      <c r="Q55" s="526"/>
    </row>
    <row r="56" spans="1:17">
      <c r="A56" s="504" t="s">
        <v>1119</v>
      </c>
      <c r="B56" s="539">
        <f>+'TTA Pivot Table'!C$359</f>
        <v>0</v>
      </c>
      <c r="C56" s="539">
        <f>+'TTA Pivot Table'!C$361</f>
        <v>0</v>
      </c>
      <c r="D56" s="539">
        <f>+'TTA Pivot Table'!C$363</f>
        <v>0</v>
      </c>
      <c r="E56" s="540">
        <f>+'TTA Pivot Table'!C$365</f>
        <v>0</v>
      </c>
      <c r="F56" s="540">
        <f>+'TTA Pivot Table'!C$367</f>
        <v>0</v>
      </c>
      <c r="G56" s="539">
        <f>+'TTA Pivot Table'!C$369</f>
        <v>0</v>
      </c>
      <c r="H56" s="539">
        <f>+'TTA Pivot Table'!C$371</f>
        <v>0</v>
      </c>
      <c r="I56" s="540">
        <f>+'TTA Pivot Table'!C$373</f>
        <v>0</v>
      </c>
      <c r="J56" s="540">
        <f>+'TTA Pivot Table'!C$375</f>
        <v>0</v>
      </c>
      <c r="K56" s="539">
        <f>+'TTA Pivot Table'!C$377</f>
        <v>0</v>
      </c>
      <c r="L56" s="539">
        <f>+'TTA Pivot Table'!C$379</f>
        <v>0</v>
      </c>
      <c r="M56" s="541">
        <f>+'TTA Pivot Table'!C$381</f>
        <v>0</v>
      </c>
      <c r="N56" s="540">
        <f>+'TTA Pivot Table'!C$383</f>
        <v>0</v>
      </c>
      <c r="O56" s="388"/>
      <c r="P56" s="536">
        <f t="shared" si="1"/>
        <v>0</v>
      </c>
    </row>
    <row r="57" spans="1:17">
      <c r="A57" s="504"/>
      <c r="B57" s="539"/>
      <c r="C57" s="539"/>
      <c r="D57" s="539"/>
      <c r="E57" s="540"/>
      <c r="F57" s="540"/>
      <c r="G57" s="539"/>
      <c r="H57" s="539"/>
      <c r="I57" s="540"/>
      <c r="J57" s="540"/>
      <c r="K57" s="539"/>
      <c r="L57" s="539"/>
      <c r="M57" s="541"/>
      <c r="N57" s="540"/>
      <c r="O57" s="388"/>
      <c r="P57" s="536"/>
    </row>
    <row r="58" spans="1:17">
      <c r="A58" s="504" t="s">
        <v>1120</v>
      </c>
      <c r="B58" s="539">
        <f>+'TTA Pivot Table'!C$391</f>
        <v>4.0718678414096914</v>
      </c>
      <c r="C58" s="539">
        <f>+'TTA Pivot Table'!C$393</f>
        <v>4.6494736842105269</v>
      </c>
      <c r="D58" s="539">
        <f>+'TTA Pivot Table'!C$395</f>
        <v>0</v>
      </c>
      <c r="E58" s="540">
        <f>+'TTA Pivot Table'!C$397</f>
        <v>4.0837065803667754</v>
      </c>
      <c r="F58" s="540">
        <f>+'TTA Pivot Table'!C$399</f>
        <v>4.2084858632994786</v>
      </c>
      <c r="G58" s="539">
        <f>+'TTA Pivot Table'!C$401</f>
        <v>4.6371386861313866</v>
      </c>
      <c r="H58" s="539">
        <f>+'TTA Pivot Table'!C$403</f>
        <v>0</v>
      </c>
      <c r="I58" s="540">
        <f>+'TTA Pivot Table'!C$405</f>
        <v>4.224021693121693</v>
      </c>
      <c r="J58" s="540">
        <f>+'TTA Pivot Table'!C$407</f>
        <v>6.3306734407848628</v>
      </c>
      <c r="K58" s="539">
        <f>+'TTA Pivot Table'!C$409</f>
        <v>8.783552499999999</v>
      </c>
      <c r="L58" s="539">
        <f>+'TTA Pivot Table'!C$411</f>
        <v>0</v>
      </c>
      <c r="M58" s="541">
        <f>+'TTA Pivot Table'!C$413</f>
        <v>6.867702244116038</v>
      </c>
      <c r="N58" s="540">
        <f>+'TTA Pivot Table'!C$415</f>
        <v>3.9740008583690982</v>
      </c>
      <c r="O58" s="388"/>
      <c r="P58" s="536">
        <f t="shared" si="1"/>
        <v>2.6436805509943451</v>
      </c>
    </row>
    <row r="59" spans="1:17">
      <c r="A59" s="504" t="s">
        <v>1121</v>
      </c>
      <c r="B59" s="539">
        <f>+'TTA Pivot Table'!C$423</f>
        <v>4.3942710315949753</v>
      </c>
      <c r="C59" s="539">
        <f>+'TTA Pivot Table'!C$425</f>
        <v>4.5803030303030301</v>
      </c>
      <c r="D59" s="539">
        <f>+'TTA Pivot Table'!C$427</f>
        <v>0</v>
      </c>
      <c r="E59" s="540">
        <f>+'TTA Pivot Table'!C$429</f>
        <v>4.4021057429352775</v>
      </c>
      <c r="F59" s="540">
        <f>+'TTA Pivot Table'!C$431</f>
        <v>4.6265688614347891</v>
      </c>
      <c r="G59" s="539">
        <f>+'TTA Pivot Table'!C$433</f>
        <v>4.8797488226059658</v>
      </c>
      <c r="H59" s="539">
        <f>+'TTA Pivot Table'!C$435</f>
        <v>0</v>
      </c>
      <c r="I59" s="540">
        <f>+'TTA Pivot Table'!C$437</f>
        <v>4.6374050930591952</v>
      </c>
      <c r="J59" s="540">
        <f>+'TTA Pivot Table'!C$439</f>
        <v>3.4376033275417259</v>
      </c>
      <c r="K59" s="539">
        <f>+'TTA Pivot Table'!C$441</f>
        <v>3.4536794964899538</v>
      </c>
      <c r="L59" s="539">
        <f>+'TTA Pivot Table'!C$443</f>
        <v>0</v>
      </c>
      <c r="M59" s="541">
        <f>+'TTA Pivot Table'!C$445</f>
        <v>3.4424766097963682</v>
      </c>
      <c r="N59" s="540">
        <f>+'TTA Pivot Table'!C$447</f>
        <v>2.9089834515366428</v>
      </c>
      <c r="O59" s="388"/>
      <c r="P59" s="536">
        <f t="shared" si="1"/>
        <v>-1.1949284832628271</v>
      </c>
    </row>
    <row r="60" spans="1:17">
      <c r="A60" s="504" t="s">
        <v>1122</v>
      </c>
      <c r="B60" s="539">
        <f>+'TTA Pivot Table'!C$455</f>
        <v>4.2884615384615392</v>
      </c>
      <c r="C60" s="539">
        <f>+'TTA Pivot Table'!C$457</f>
        <v>5.0625</v>
      </c>
      <c r="D60" s="539">
        <f>+'TTA Pivot Table'!C$459</f>
        <v>0</v>
      </c>
      <c r="E60" s="540">
        <f>+'TTA Pivot Table'!C$461</f>
        <v>4.3333333333333339</v>
      </c>
      <c r="F60" s="540">
        <f>+'TTA Pivot Table'!C$463</f>
        <v>4.5454146407347382</v>
      </c>
      <c r="G60" s="539">
        <f>+'TTA Pivot Table'!C$465</f>
        <v>6.5323660714285712</v>
      </c>
      <c r="H60" s="539">
        <f>+'TTA Pivot Table'!C$467</f>
        <v>0</v>
      </c>
      <c r="I60" s="540">
        <f>+'TTA Pivot Table'!C$469</f>
        <v>4.6037624541164135</v>
      </c>
      <c r="J60" s="540">
        <f>+'TTA Pivot Table'!C$471</f>
        <v>3.4928094131318992</v>
      </c>
      <c r="K60" s="539">
        <f>+'TTA Pivot Table'!C$473</f>
        <v>4.2787539936102261</v>
      </c>
      <c r="L60" s="539">
        <f>+'TTA Pivot Table'!C$475</f>
        <v>0</v>
      </c>
      <c r="M60" s="541">
        <f>+'TTA Pivot Table'!C$477</f>
        <v>3.6612645514722661</v>
      </c>
      <c r="N60" s="540">
        <f>+'TTA Pivot Table'!C$479</f>
        <v>5.1903485254691661</v>
      </c>
      <c r="O60" s="388"/>
      <c r="P60" s="536">
        <f t="shared" si="1"/>
        <v>-0.94249790264414735</v>
      </c>
    </row>
    <row r="61" spans="1:17">
      <c r="A61" s="513" t="s">
        <v>1123</v>
      </c>
      <c r="B61" s="543">
        <f>+'TTA Pivot Table'!C$487</f>
        <v>4.5999999999999996</v>
      </c>
      <c r="C61" s="543">
        <f>+'TTA Pivot Table'!C$489</f>
        <v>7</v>
      </c>
      <c r="D61" s="543">
        <f>+'TTA Pivot Table'!C$491</f>
        <v>0</v>
      </c>
      <c r="E61" s="544">
        <f>+'TTA Pivot Table'!C$493</f>
        <v>4.6030037546933666</v>
      </c>
      <c r="F61" s="544">
        <f>+'TTA Pivot Table'!C$495</f>
        <v>4.7</v>
      </c>
      <c r="G61" s="543">
        <f>+'TTA Pivot Table'!C$497</f>
        <v>4.4000000000000004</v>
      </c>
      <c r="H61" s="543">
        <f>+'TTA Pivot Table'!C$499</f>
        <v>0</v>
      </c>
      <c r="I61" s="544">
        <f>+'TTA Pivot Table'!C$501</f>
        <v>4.6994038155802862</v>
      </c>
      <c r="J61" s="544">
        <f>+'TTA Pivot Table'!C$503</f>
        <v>3.9</v>
      </c>
      <c r="K61" s="543">
        <f>+'TTA Pivot Table'!C$505</f>
        <v>3.8</v>
      </c>
      <c r="L61" s="543">
        <f>+'TTA Pivot Table'!C$507</f>
        <v>0</v>
      </c>
      <c r="M61" s="545">
        <f>+'TTA Pivot Table'!C$509</f>
        <v>3.8932489451476791</v>
      </c>
      <c r="N61" s="544">
        <f>+'TTA Pivot Table'!C$511</f>
        <v>6.1</v>
      </c>
      <c r="O61" s="388"/>
      <c r="P61" s="546">
        <f t="shared" si="1"/>
        <v>-0.80615487043260714</v>
      </c>
    </row>
    <row r="62" spans="1:17">
      <c r="A62" s="517" t="s">
        <v>1149</v>
      </c>
      <c r="B62" s="517"/>
      <c r="C62" s="517"/>
      <c r="D62" s="517"/>
      <c r="E62" s="517"/>
      <c r="F62" s="518"/>
      <c r="G62" s="518"/>
      <c r="H62" s="518"/>
      <c r="I62" s="518"/>
      <c r="J62" s="518"/>
      <c r="K62" s="518"/>
      <c r="L62" s="518"/>
      <c r="M62" s="518"/>
      <c r="N62" s="518"/>
    </row>
    <row r="63" spans="1:17">
      <c r="A63" s="517"/>
      <c r="B63" s="548"/>
      <c r="C63" s="548"/>
      <c r="D63" s="548"/>
      <c r="E63" s="548"/>
      <c r="F63" s="548"/>
      <c r="G63" s="548"/>
      <c r="H63" s="548"/>
      <c r="I63" s="548"/>
      <c r="J63" s="548"/>
      <c r="K63" s="548"/>
      <c r="L63" s="548"/>
      <c r="M63" s="548"/>
      <c r="N63" s="548"/>
      <c r="O63" s="547"/>
    </row>
    <row r="64" spans="1:17">
      <c r="A64" s="517"/>
      <c r="B64" s="517"/>
      <c r="C64" s="517"/>
      <c r="D64" s="517"/>
      <c r="E64" s="517"/>
      <c r="F64" s="518"/>
      <c r="G64" s="518"/>
      <c r="H64" s="518"/>
      <c r="I64" s="518"/>
      <c r="J64" s="518"/>
      <c r="K64" s="518"/>
      <c r="L64" s="518"/>
      <c r="M64" s="518"/>
      <c r="N64" s="519" t="s">
        <v>1224</v>
      </c>
    </row>
    <row r="65" spans="1:16" ht="18">
      <c r="A65" s="480" t="s">
        <v>1175</v>
      </c>
      <c r="B65" s="482"/>
      <c r="C65" s="482"/>
      <c r="D65" s="482"/>
      <c r="E65" s="482"/>
      <c r="F65" s="481"/>
      <c r="G65" s="481"/>
      <c r="H65" s="481"/>
      <c r="I65" s="482"/>
      <c r="J65" s="481"/>
      <c r="K65" s="481"/>
      <c r="L65" s="481"/>
      <c r="M65" s="482"/>
      <c r="N65" s="481"/>
      <c r="P65" s="530"/>
    </row>
    <row r="66" spans="1:16" ht="18">
      <c r="A66" s="480"/>
      <c r="B66" s="482"/>
      <c r="C66" s="482"/>
      <c r="D66" s="482"/>
      <c r="E66" s="482"/>
      <c r="F66" s="481"/>
      <c r="G66" s="481"/>
      <c r="H66" s="481"/>
      <c r="I66" s="482"/>
      <c r="J66" s="481"/>
      <c r="K66" s="481"/>
      <c r="L66" s="481"/>
      <c r="M66" s="482"/>
      <c r="N66" s="481"/>
      <c r="P66" s="530"/>
    </row>
    <row r="67" spans="1:16" ht="15.75">
      <c r="A67" s="483" t="s">
        <v>1172</v>
      </c>
      <c r="B67" s="482"/>
      <c r="C67" s="482"/>
      <c r="D67" s="482"/>
      <c r="E67" s="482"/>
      <c r="F67" s="481"/>
      <c r="G67" s="481"/>
      <c r="H67" s="481"/>
      <c r="I67" s="482"/>
      <c r="J67" s="481"/>
      <c r="K67" s="481"/>
      <c r="L67" s="481"/>
      <c r="M67" s="482"/>
      <c r="N67" s="481"/>
      <c r="P67" s="530"/>
    </row>
    <row r="68" spans="1:16" ht="15.75">
      <c r="A68" s="483" t="s">
        <v>1152</v>
      </c>
      <c r="B68" s="482"/>
      <c r="C68" s="482"/>
      <c r="D68" s="482"/>
      <c r="E68" s="482"/>
      <c r="F68" s="481"/>
      <c r="G68" s="481"/>
      <c r="H68" s="481"/>
      <c r="I68" s="482"/>
      <c r="J68" s="481"/>
      <c r="K68" s="481"/>
      <c r="L68" s="481"/>
      <c r="M68" s="482"/>
      <c r="N68" s="481"/>
      <c r="P68" s="530"/>
    </row>
    <row r="69" spans="1:16" ht="18" customHeight="1">
      <c r="A69" s="484"/>
      <c r="B69" s="484"/>
      <c r="C69" s="484"/>
      <c r="D69" s="484"/>
      <c r="E69" s="484"/>
      <c r="F69" s="485"/>
      <c r="G69" s="486"/>
      <c r="H69" s="486"/>
      <c r="I69" s="487"/>
      <c r="J69" s="487"/>
      <c r="K69" s="487"/>
      <c r="L69" s="487"/>
      <c r="M69" s="487"/>
      <c r="N69" s="487"/>
      <c r="O69" s="488"/>
      <c r="P69" s="530"/>
    </row>
    <row r="70" spans="1:16" ht="18" customHeight="1">
      <c r="A70" s="312"/>
      <c r="B70" s="489" t="s">
        <v>1098</v>
      </c>
      <c r="C70" s="490"/>
      <c r="D70" s="490"/>
      <c r="E70" s="490"/>
      <c r="F70" s="490"/>
      <c r="G70" s="490"/>
      <c r="H70" s="490"/>
      <c r="I70" s="491"/>
      <c r="J70" s="492" t="s">
        <v>11</v>
      </c>
      <c r="K70" s="493"/>
      <c r="L70" s="493"/>
      <c r="M70" s="494"/>
      <c r="N70" s="652" t="s">
        <v>1099</v>
      </c>
      <c r="O70" s="507"/>
      <c r="P70" s="530"/>
    </row>
    <row r="71" spans="1:16" ht="45" customHeight="1">
      <c r="A71" s="495"/>
      <c r="B71" s="490" t="s">
        <v>1100</v>
      </c>
      <c r="C71" s="490"/>
      <c r="D71" s="490"/>
      <c r="E71" s="496"/>
      <c r="F71" s="497" t="s">
        <v>1101</v>
      </c>
      <c r="G71" s="490"/>
      <c r="H71" s="490"/>
      <c r="I71" s="491"/>
      <c r="J71" s="498" t="s">
        <v>1102</v>
      </c>
      <c r="K71" s="490"/>
      <c r="L71" s="490"/>
      <c r="M71" s="491"/>
      <c r="N71" s="653"/>
      <c r="O71" s="507"/>
      <c r="P71" s="530"/>
    </row>
    <row r="72" spans="1:16" ht="27" customHeight="1">
      <c r="A72" s="484"/>
      <c r="B72" s="499" t="s">
        <v>1103</v>
      </c>
      <c r="C72" s="499" t="s">
        <v>1104</v>
      </c>
      <c r="D72" s="499" t="s">
        <v>1105</v>
      </c>
      <c r="E72" s="500" t="s">
        <v>1106</v>
      </c>
      <c r="F72" s="500" t="s">
        <v>1103</v>
      </c>
      <c r="G72" s="499" t="s">
        <v>1104</v>
      </c>
      <c r="H72" s="499" t="s">
        <v>1105</v>
      </c>
      <c r="I72" s="500" t="s">
        <v>1106</v>
      </c>
      <c r="J72" s="501" t="s">
        <v>1103</v>
      </c>
      <c r="K72" s="502" t="s">
        <v>1104</v>
      </c>
      <c r="L72" s="503" t="s">
        <v>1105</v>
      </c>
      <c r="M72" s="501" t="s">
        <v>1106</v>
      </c>
      <c r="N72" s="654"/>
      <c r="O72" s="507"/>
      <c r="P72" s="530" t="s">
        <v>1173</v>
      </c>
    </row>
    <row r="73" spans="1:16" ht="26.25" hidden="1" customHeight="1">
      <c r="A73" s="504" t="s">
        <v>1107</v>
      </c>
      <c r="B73" s="504"/>
      <c r="C73" s="504"/>
      <c r="D73" s="504"/>
      <c r="E73" s="504"/>
      <c r="F73" s="549">
        <f>'TTA Pivot Table'!D$230</f>
        <v>0</v>
      </c>
      <c r="G73" s="549">
        <f>'TTA Pivot Table'!D$231</f>
        <v>0</v>
      </c>
      <c r="H73" s="549">
        <f>'TTA Pivot Table'!D$232</f>
        <v>0</v>
      </c>
      <c r="I73" s="550">
        <f>'TTA Pivot Table'!D$233</f>
        <v>0</v>
      </c>
      <c r="J73" s="550">
        <f>'TTA Pivot Table'!D$234</f>
        <v>0</v>
      </c>
      <c r="K73" s="549">
        <f>'TTA Pivot Table'!D$235</f>
        <v>0</v>
      </c>
      <c r="L73" s="549">
        <f>'TTA Pivot Table'!D$236</f>
        <v>0</v>
      </c>
      <c r="M73" s="551">
        <f>'TTA Pivot Table'!D$237</f>
        <v>0</v>
      </c>
      <c r="N73" s="550">
        <f>'TTA Pivot Table'!D$238</f>
        <v>0</v>
      </c>
      <c r="O73" s="388"/>
      <c r="P73" s="536">
        <f>+M73-I73</f>
        <v>0</v>
      </c>
    </row>
    <row r="74" spans="1:16" ht="15.75" hidden="1">
      <c r="A74" s="504"/>
      <c r="B74" s="504"/>
      <c r="C74" s="504"/>
      <c r="D74" s="504"/>
      <c r="E74" s="504"/>
      <c r="F74" s="388"/>
      <c r="G74" s="388"/>
      <c r="H74" s="388"/>
      <c r="I74" s="537"/>
      <c r="J74" s="537"/>
      <c r="K74" s="388"/>
      <c r="L74" s="388"/>
      <c r="M74" s="538"/>
      <c r="N74" s="537"/>
      <c r="O74" s="388"/>
      <c r="P74" s="507">
        <f t="shared" ref="P74" si="2">+I74-M74</f>
        <v>0</v>
      </c>
    </row>
    <row r="75" spans="1:16">
      <c r="A75" s="504" t="s">
        <v>1108</v>
      </c>
      <c r="B75" s="539">
        <f>+'TTA Pivot Table'!D$7</f>
        <v>0</v>
      </c>
      <c r="C75" s="539">
        <f>+'TTA Pivot Table'!D$9</f>
        <v>0</v>
      </c>
      <c r="D75" s="539">
        <f>+'TTA Pivot Table'!D$11</f>
        <v>0</v>
      </c>
      <c r="E75" s="540">
        <f>+'TTA Pivot Table'!D$13</f>
        <v>0</v>
      </c>
      <c r="F75" s="540">
        <f>+'TTA Pivot Table'!D$15</f>
        <v>0</v>
      </c>
      <c r="G75" s="539">
        <f>+'TTA Pivot Table'!D$17</f>
        <v>0</v>
      </c>
      <c r="H75" s="539">
        <f>+'TTA Pivot Table'!D$19</f>
        <v>0</v>
      </c>
      <c r="I75" s="540">
        <f>+'TTA Pivot Table'!D$21</f>
        <v>0</v>
      </c>
      <c r="J75" s="540">
        <f>+'TTA Pivot Table'!D$23</f>
        <v>0</v>
      </c>
      <c r="K75" s="539">
        <f>+'TTA Pivot Table'!D$25</f>
        <v>0</v>
      </c>
      <c r="L75" s="539">
        <f>+'TTA Pivot Table'!D$27</f>
        <v>0</v>
      </c>
      <c r="M75" s="541">
        <f>+'TTA Pivot Table'!D$29</f>
        <v>0</v>
      </c>
      <c r="N75" s="540">
        <f>+'TTA Pivot Table'!D$31</f>
        <v>0</v>
      </c>
      <c r="O75" s="388"/>
      <c r="P75" s="536">
        <f t="shared" ref="P75:P93" si="3">+M75-I75</f>
        <v>0</v>
      </c>
    </row>
    <row r="76" spans="1:16">
      <c r="A76" s="504" t="s">
        <v>1109</v>
      </c>
      <c r="B76" s="539">
        <f>+'TTA Pivot Table'!D$39</f>
        <v>4.3499999999999996</v>
      </c>
      <c r="C76" s="539">
        <f>+'TTA Pivot Table'!D$41</f>
        <v>5.75</v>
      </c>
      <c r="D76" s="539">
        <f>+'TTA Pivot Table'!D$43</f>
        <v>0</v>
      </c>
      <c r="E76" s="540">
        <f>+'TTA Pivot Table'!D$45</f>
        <v>4.9987804878048774</v>
      </c>
      <c r="F76" s="540">
        <f>+'TTA Pivot Table'!D$47</f>
        <v>5.57</v>
      </c>
      <c r="G76" s="539">
        <f>+'TTA Pivot Table'!D$49</f>
        <v>6.87</v>
      </c>
      <c r="H76" s="539">
        <f>+'TTA Pivot Table'!D$51</f>
        <v>0</v>
      </c>
      <c r="I76" s="540">
        <f>+'TTA Pivot Table'!D$53</f>
        <v>6.0391729323308274</v>
      </c>
      <c r="J76" s="540">
        <f>+'TTA Pivot Table'!D$55</f>
        <v>4.09</v>
      </c>
      <c r="K76" s="539">
        <f>+'TTA Pivot Table'!D$57</f>
        <v>5.74</v>
      </c>
      <c r="L76" s="539">
        <f>+'TTA Pivot Table'!D$59</f>
        <v>0</v>
      </c>
      <c r="M76" s="541">
        <f>+'TTA Pivot Table'!D$61</f>
        <v>4.9317163289630512</v>
      </c>
      <c r="N76" s="540">
        <f>+'TTA Pivot Table'!D$63</f>
        <v>5</v>
      </c>
      <c r="O76" s="388"/>
      <c r="P76" s="536">
        <f t="shared" si="3"/>
        <v>-1.1074566033677762</v>
      </c>
    </row>
    <row r="77" spans="1:16">
      <c r="A77" s="504" t="s">
        <v>1110</v>
      </c>
      <c r="B77" s="539">
        <f>+'TTA Pivot Table'!D$71</f>
        <v>0</v>
      </c>
      <c r="C77" s="539">
        <f>+'TTA Pivot Table'!D$73</f>
        <v>0</v>
      </c>
      <c r="D77" s="539">
        <f>+'TTA Pivot Table'!D$75</f>
        <v>0</v>
      </c>
      <c r="E77" s="540">
        <f>+'TTA Pivot Table'!D$77</f>
        <v>0</v>
      </c>
      <c r="F77" s="540">
        <f>+'TTA Pivot Table'!D$79</f>
        <v>0</v>
      </c>
      <c r="G77" s="539">
        <f>+'TTA Pivot Table'!D$81</f>
        <v>0</v>
      </c>
      <c r="H77" s="539">
        <f>+'TTA Pivot Table'!D$83</f>
        <v>0</v>
      </c>
      <c r="I77" s="540">
        <f>+'TTA Pivot Table'!D$85</f>
        <v>0</v>
      </c>
      <c r="J77" s="540">
        <f>+'TTA Pivot Table'!D$87</f>
        <v>0</v>
      </c>
      <c r="K77" s="539">
        <f>+'TTA Pivot Table'!D$89</f>
        <v>0</v>
      </c>
      <c r="L77" s="539">
        <f>+'TTA Pivot Table'!D$91</f>
        <v>0</v>
      </c>
      <c r="M77" s="541">
        <f>+'TTA Pivot Table'!D$93</f>
        <v>0</v>
      </c>
      <c r="N77" s="540">
        <f>+'TTA Pivot Table'!D$95</f>
        <v>0</v>
      </c>
      <c r="O77" s="388"/>
      <c r="P77" s="536">
        <f t="shared" si="3"/>
        <v>0</v>
      </c>
    </row>
    <row r="78" spans="1:16">
      <c r="A78" s="504" t="s">
        <v>1111</v>
      </c>
      <c r="B78" s="539">
        <f>+'TTA Pivot Table'!D$103</f>
        <v>0</v>
      </c>
      <c r="C78" s="539">
        <f>+'TTA Pivot Table'!D$105</f>
        <v>0</v>
      </c>
      <c r="D78" s="539">
        <f>+'TTA Pivot Table'!D$107</f>
        <v>0</v>
      </c>
      <c r="E78" s="540">
        <f>+'TTA Pivot Table'!D$109</f>
        <v>0</v>
      </c>
      <c r="F78" s="540">
        <f>+'TTA Pivot Table'!D$111</f>
        <v>0</v>
      </c>
      <c r="G78" s="539">
        <f>+'TTA Pivot Table'!D$113</f>
        <v>0</v>
      </c>
      <c r="H78" s="539">
        <f>+'TTA Pivot Table'!D$115</f>
        <v>0</v>
      </c>
      <c r="I78" s="540">
        <f>+'TTA Pivot Table'!D$117</f>
        <v>0</v>
      </c>
      <c r="J78" s="540">
        <f>+'TTA Pivot Table'!D$119</f>
        <v>0</v>
      </c>
      <c r="K78" s="539">
        <f>+'TTA Pivot Table'!D$121</f>
        <v>0</v>
      </c>
      <c r="L78" s="539">
        <f>+'TTA Pivot Table'!D$123</f>
        <v>0</v>
      </c>
      <c r="M78" s="541">
        <f>+'TTA Pivot Table'!D$125</f>
        <v>0</v>
      </c>
      <c r="N78" s="540">
        <f>+'TTA Pivot Table'!D$127</f>
        <v>0</v>
      </c>
      <c r="O78" s="388"/>
      <c r="P78" s="536">
        <f t="shared" si="3"/>
        <v>0</v>
      </c>
    </row>
    <row r="79" spans="1:16">
      <c r="A79" s="504"/>
      <c r="B79" s="539"/>
      <c r="C79" s="539"/>
      <c r="D79" s="539"/>
      <c r="E79" s="540"/>
      <c r="F79" s="540"/>
      <c r="G79" s="539"/>
      <c r="H79" s="539"/>
      <c r="I79" s="540"/>
      <c r="J79" s="540"/>
      <c r="K79" s="539"/>
      <c r="L79" s="539"/>
      <c r="M79" s="541"/>
      <c r="N79" s="540"/>
      <c r="O79" s="388"/>
      <c r="P79" s="536"/>
    </row>
    <row r="80" spans="1:16">
      <c r="A80" s="504" t="s">
        <v>1112</v>
      </c>
      <c r="B80" s="539">
        <f>+'TTA Pivot Table'!D$135</f>
        <v>4.58</v>
      </c>
      <c r="C80" s="539">
        <f>+'TTA Pivot Table'!D$137</f>
        <v>5.15</v>
      </c>
      <c r="D80" s="539">
        <f>+'TTA Pivot Table'!D$139</f>
        <v>0</v>
      </c>
      <c r="E80" s="540">
        <f>+'TTA Pivot Table'!D$141</f>
        <v>4.624638554216868</v>
      </c>
      <c r="F80" s="540">
        <f>+'TTA Pivot Table'!D$143</f>
        <v>4.67</v>
      </c>
      <c r="G80" s="539">
        <f>+'TTA Pivot Table'!D$145</f>
        <v>4.45</v>
      </c>
      <c r="H80" s="539">
        <f>+'TTA Pivot Table'!D$147</f>
        <v>0</v>
      </c>
      <c r="I80" s="540">
        <f>+'TTA Pivot Table'!D$149</f>
        <v>4.6486666666666663</v>
      </c>
      <c r="J80" s="540">
        <f>+'TTA Pivot Table'!D$151</f>
        <v>3.64</v>
      </c>
      <c r="K80" s="539">
        <f>+'TTA Pivot Table'!D$153</f>
        <v>3.43</v>
      </c>
      <c r="L80" s="539">
        <f>+'TTA Pivot Table'!D$155</f>
        <v>0</v>
      </c>
      <c r="M80" s="541">
        <f>+'TTA Pivot Table'!D$157</f>
        <v>3.6135323383084579</v>
      </c>
      <c r="N80" s="540">
        <f>+'TTA Pivot Table'!D$159</f>
        <v>0</v>
      </c>
      <c r="O80" s="388"/>
      <c r="P80" s="536">
        <f t="shared" si="3"/>
        <v>-1.0351343283582084</v>
      </c>
    </row>
    <row r="81" spans="1:17">
      <c r="A81" s="504" t="s">
        <v>1113</v>
      </c>
      <c r="B81" s="539">
        <f>+'TTA Pivot Table'!D$167</f>
        <v>0</v>
      </c>
      <c r="C81" s="539">
        <f>+'TTA Pivot Table'!D$169</f>
        <v>0</v>
      </c>
      <c r="D81" s="539">
        <f>+'TTA Pivot Table'!D$171</f>
        <v>0</v>
      </c>
      <c r="E81" s="540">
        <f>+'TTA Pivot Table'!D$173</f>
        <v>0</v>
      </c>
      <c r="F81" s="540">
        <f>+'TTA Pivot Table'!D$175</f>
        <v>0</v>
      </c>
      <c r="G81" s="539">
        <f>+'TTA Pivot Table'!D$177</f>
        <v>0</v>
      </c>
      <c r="H81" s="539">
        <f>+'TTA Pivot Table'!D$179</f>
        <v>0</v>
      </c>
      <c r="I81" s="540">
        <f>+'TTA Pivot Table'!D$181</f>
        <v>0</v>
      </c>
      <c r="J81" s="540">
        <f>+'TTA Pivot Table'!D$183</f>
        <v>0</v>
      </c>
      <c r="K81" s="539">
        <f>+'TTA Pivot Table'!D$185</f>
        <v>0</v>
      </c>
      <c r="L81" s="539">
        <f>+'TTA Pivot Table'!D$187</f>
        <v>0</v>
      </c>
      <c r="M81" s="541">
        <f>+'TTA Pivot Table'!D$189</f>
        <v>0</v>
      </c>
      <c r="N81" s="540">
        <f>+'TTA Pivot Table'!D$191</f>
        <v>0</v>
      </c>
      <c r="O81" s="388"/>
      <c r="P81" s="536">
        <f t="shared" si="3"/>
        <v>0</v>
      </c>
    </row>
    <row r="82" spans="1:17">
      <c r="A82" s="504" t="s">
        <v>1114</v>
      </c>
      <c r="B82" s="542">
        <f>+'TTA Pivot Table'!D$199</f>
        <v>4.301477911646586</v>
      </c>
      <c r="C82" s="539">
        <f>+'TTA Pivot Table'!D$201</f>
        <v>5.1633333333333304</v>
      </c>
      <c r="D82" s="539">
        <f>+'TTA Pivot Table'!D$203</f>
        <v>0</v>
      </c>
      <c r="E82" s="540">
        <f>+'TTA Pivot Table'!D$205</f>
        <v>4.3056115107913655</v>
      </c>
      <c r="F82" s="540">
        <f>+'TTA Pivot Table'!D$207</f>
        <v>5.4826114315679098</v>
      </c>
      <c r="G82" s="539">
        <f>+'TTA Pivot Table'!D$209</f>
        <v>8.1374999999999975</v>
      </c>
      <c r="H82" s="539">
        <f>+'TTA Pivot Table'!D$211</f>
        <v>0</v>
      </c>
      <c r="I82" s="540">
        <f>+'TTA Pivot Table'!D$213</f>
        <v>5.5583494651044347</v>
      </c>
      <c r="J82" s="540">
        <f>+'TTA Pivot Table'!D$215</f>
        <v>3.5675974842767291</v>
      </c>
      <c r="K82" s="539">
        <f>+'TTA Pivot Table'!D$217</f>
        <v>3.4500642054574637</v>
      </c>
      <c r="L82" s="539">
        <f>+'TTA Pivot Table'!D$219</f>
        <v>0</v>
      </c>
      <c r="M82" s="541">
        <f>+'TTA Pivot Table'!D$221</f>
        <v>3.5345097153185718</v>
      </c>
      <c r="N82" s="540">
        <f>+'TTA Pivot Table'!D$223</f>
        <v>0</v>
      </c>
      <c r="O82" s="388"/>
      <c r="P82" s="536">
        <f t="shared" si="3"/>
        <v>-2.0238397497858629</v>
      </c>
    </row>
    <row r="83" spans="1:17">
      <c r="A83" s="504" t="s">
        <v>1115</v>
      </c>
      <c r="B83" s="539">
        <f>+'TTA Pivot Table'!D$231</f>
        <v>0</v>
      </c>
      <c r="C83" s="539">
        <f>+'TTA Pivot Table'!D$233</f>
        <v>0</v>
      </c>
      <c r="D83" s="539">
        <f>+'TTA Pivot Table'!D$235</f>
        <v>0</v>
      </c>
      <c r="E83" s="540">
        <f>+'TTA Pivot Table'!D$237</f>
        <v>0</v>
      </c>
      <c r="F83" s="540">
        <f>+'TTA Pivot Table'!D$239</f>
        <v>0</v>
      </c>
      <c r="G83" s="539">
        <f>+'TTA Pivot Table'!D$241</f>
        <v>0</v>
      </c>
      <c r="H83" s="539">
        <f>+'TTA Pivot Table'!D$243</f>
        <v>0</v>
      </c>
      <c r="I83" s="540">
        <f>+'TTA Pivot Table'!D$245</f>
        <v>0</v>
      </c>
      <c r="J83" s="540">
        <f>+'TTA Pivot Table'!D$247</f>
        <v>0</v>
      </c>
      <c r="K83" s="539">
        <f>+'TTA Pivot Table'!D$249</f>
        <v>0</v>
      </c>
      <c r="L83" s="539">
        <f>+'TTA Pivot Table'!D$251</f>
        <v>0</v>
      </c>
      <c r="M83" s="541">
        <f>+'TTA Pivot Table'!D$253</f>
        <v>0</v>
      </c>
      <c r="N83" s="540">
        <f>+'TTA Pivot Table'!D$255</f>
        <v>0</v>
      </c>
      <c r="O83" s="388"/>
      <c r="P83" s="536">
        <f t="shared" si="3"/>
        <v>0</v>
      </c>
    </row>
    <row r="84" spans="1:17">
      <c r="A84" s="504"/>
      <c r="B84" s="539"/>
      <c r="C84" s="539"/>
      <c r="D84" s="539"/>
      <c r="E84" s="540"/>
      <c r="F84" s="540"/>
      <c r="G84" s="539"/>
      <c r="H84" s="539"/>
      <c r="I84" s="540"/>
      <c r="J84" s="540"/>
      <c r="K84" s="539"/>
      <c r="L84" s="539"/>
      <c r="M84" s="541"/>
      <c r="N84" s="540"/>
      <c r="O84" s="388"/>
      <c r="P84" s="536"/>
    </row>
    <row r="85" spans="1:17">
      <c r="A85" s="504" t="s">
        <v>1116</v>
      </c>
      <c r="B85" s="539">
        <f>+'TTA Pivot Table'!D$263</f>
        <v>4.7300000000000004</v>
      </c>
      <c r="C85" s="539">
        <f>+'TTA Pivot Table'!D$265</f>
        <v>6.5</v>
      </c>
      <c r="D85" s="539">
        <f>+'TTA Pivot Table'!D$267</f>
        <v>0</v>
      </c>
      <c r="E85" s="540">
        <f>+'TTA Pivot Table'!D$269</f>
        <v>4.770227272727273</v>
      </c>
      <c r="F85" s="540">
        <f>+'TTA Pivot Table'!D$271</f>
        <v>5.19</v>
      </c>
      <c r="G85" s="539">
        <f>+'TTA Pivot Table'!D$273</f>
        <v>7.5</v>
      </c>
      <c r="H85" s="539">
        <f>+'TTA Pivot Table'!D$275</f>
        <v>0</v>
      </c>
      <c r="I85" s="540">
        <f>+'TTA Pivot Table'!D$277</f>
        <v>5.1976490066225169</v>
      </c>
      <c r="J85" s="540">
        <f>+'TTA Pivot Table'!D$279</f>
        <v>3.57</v>
      </c>
      <c r="K85" s="539">
        <f>+'TTA Pivot Table'!D$281</f>
        <v>5</v>
      </c>
      <c r="L85" s="539">
        <f>+'TTA Pivot Table'!D$283</f>
        <v>0</v>
      </c>
      <c r="M85" s="541">
        <f>+'TTA Pivot Table'!D$285</f>
        <v>3.7641975308641973</v>
      </c>
      <c r="N85" s="540">
        <f>+'TTA Pivot Table'!D$287</f>
        <v>5.1100000000000003</v>
      </c>
      <c r="O85" s="388"/>
      <c r="P85" s="536">
        <f t="shared" si="3"/>
        <v>-1.4334514757583197</v>
      </c>
    </row>
    <row r="86" spans="1:17">
      <c r="A86" s="504" t="s">
        <v>1117</v>
      </c>
      <c r="B86" s="539">
        <f>+'TTA Pivot Table'!D$295</f>
        <v>4.8</v>
      </c>
      <c r="C86" s="539">
        <f>+'TTA Pivot Table'!D$297</f>
        <v>0</v>
      </c>
      <c r="D86" s="539">
        <f>+'TTA Pivot Table'!D$299</f>
        <v>0</v>
      </c>
      <c r="E86" s="540">
        <f>+'TTA Pivot Table'!D$301</f>
        <v>4.8</v>
      </c>
      <c r="F86" s="540">
        <f>+'TTA Pivot Table'!D$303</f>
        <v>4.8</v>
      </c>
      <c r="G86" s="539">
        <f>+'TTA Pivot Table'!D$305</f>
        <v>5.2</v>
      </c>
      <c r="H86" s="539">
        <f>+'TTA Pivot Table'!D$307</f>
        <v>3.7000000000000006</v>
      </c>
      <c r="I86" s="540">
        <f>+'TTA Pivot Table'!D$309</f>
        <v>4.8013965573238062</v>
      </c>
      <c r="J86" s="540">
        <f>+'TTA Pivot Table'!D$311</f>
        <v>3.5</v>
      </c>
      <c r="K86" s="539">
        <f>+'TTA Pivot Table'!D$313</f>
        <v>4.2</v>
      </c>
      <c r="L86" s="539">
        <f>+'TTA Pivot Table'!D$315</f>
        <v>2.5</v>
      </c>
      <c r="M86" s="541">
        <f>+'TTA Pivot Table'!D$317</f>
        <v>3.6506930693069308</v>
      </c>
      <c r="N86" s="540">
        <f>+'TTA Pivot Table'!D$319</f>
        <v>4.4000000000000004</v>
      </c>
      <c r="O86" s="388"/>
      <c r="P86" s="536">
        <f t="shared" si="3"/>
        <v>-1.1507034880168754</v>
      </c>
    </row>
    <row r="87" spans="1:17">
      <c r="A87" s="504" t="s">
        <v>1118</v>
      </c>
      <c r="B87" s="539">
        <f>+'TTA Pivot Table'!D$327</f>
        <v>0</v>
      </c>
      <c r="C87" s="539">
        <f>+'TTA Pivot Table'!D$329</f>
        <v>0</v>
      </c>
      <c r="D87" s="539">
        <f>+'TTA Pivot Table'!D$331</f>
        <v>0</v>
      </c>
      <c r="E87" s="540">
        <f>+'TTA Pivot Table'!D$333</f>
        <v>0</v>
      </c>
      <c r="F87" s="540">
        <f>+'TTA Pivot Table'!D$335</f>
        <v>0</v>
      </c>
      <c r="G87" s="539">
        <f>+'TTA Pivot Table'!D$337</f>
        <v>0</v>
      </c>
      <c r="H87" s="539">
        <f>+'TTA Pivot Table'!D$339</f>
        <v>0</v>
      </c>
      <c r="I87" s="540">
        <f>+'TTA Pivot Table'!D$341</f>
        <v>0</v>
      </c>
      <c r="J87" s="540">
        <f>+'TTA Pivot Table'!D$343</f>
        <v>0</v>
      </c>
      <c r="K87" s="539">
        <f>+'TTA Pivot Table'!D$345</f>
        <v>0</v>
      </c>
      <c r="L87" s="539">
        <f>+'TTA Pivot Table'!D$347</f>
        <v>0</v>
      </c>
      <c r="M87" s="541">
        <f>+'TTA Pivot Table'!D$349</f>
        <v>0</v>
      </c>
      <c r="N87" s="540">
        <f>+'TTA Pivot Table'!D$351</f>
        <v>0</v>
      </c>
      <c r="O87" s="388"/>
      <c r="P87" s="536">
        <f t="shared" si="3"/>
        <v>0</v>
      </c>
      <c r="Q87" s="526"/>
    </row>
    <row r="88" spans="1:17">
      <c r="A88" s="504" t="s">
        <v>1119</v>
      </c>
      <c r="B88" s="539">
        <f>+'TTA Pivot Table'!D$359</f>
        <v>0</v>
      </c>
      <c r="C88" s="539">
        <f>+'TTA Pivot Table'!D$361</f>
        <v>0</v>
      </c>
      <c r="D88" s="539">
        <f>+'TTA Pivot Table'!D$363</f>
        <v>0</v>
      </c>
      <c r="E88" s="540">
        <f>+'TTA Pivot Table'!D$365</f>
        <v>0</v>
      </c>
      <c r="F88" s="540">
        <f>+'TTA Pivot Table'!D$367</f>
        <v>0</v>
      </c>
      <c r="G88" s="539">
        <f>+'TTA Pivot Table'!D$369</f>
        <v>0</v>
      </c>
      <c r="H88" s="539">
        <f>+'TTA Pivot Table'!D$371</f>
        <v>0</v>
      </c>
      <c r="I88" s="540">
        <f>+'TTA Pivot Table'!D$373</f>
        <v>0</v>
      </c>
      <c r="J88" s="540">
        <f>+'TTA Pivot Table'!D$375</f>
        <v>0</v>
      </c>
      <c r="K88" s="539">
        <f>+'TTA Pivot Table'!D$377</f>
        <v>0</v>
      </c>
      <c r="L88" s="539">
        <f>+'TTA Pivot Table'!D$379</f>
        <v>0</v>
      </c>
      <c r="M88" s="541">
        <f>+'TTA Pivot Table'!D$381</f>
        <v>0</v>
      </c>
      <c r="N88" s="540">
        <f>+'TTA Pivot Table'!D$383</f>
        <v>0</v>
      </c>
      <c r="O88" s="388"/>
      <c r="P88" s="536">
        <f t="shared" si="3"/>
        <v>0</v>
      </c>
    </row>
    <row r="89" spans="1:17">
      <c r="A89" s="504"/>
      <c r="B89" s="539"/>
      <c r="C89" s="539"/>
      <c r="D89" s="539"/>
      <c r="E89" s="540"/>
      <c r="F89" s="540"/>
      <c r="G89" s="539"/>
      <c r="H89" s="539"/>
      <c r="I89" s="540"/>
      <c r="J89" s="540"/>
      <c r="K89" s="539"/>
      <c r="L89" s="539"/>
      <c r="M89" s="541"/>
      <c r="N89" s="540"/>
      <c r="O89" s="388"/>
      <c r="P89" s="536"/>
    </row>
    <row r="90" spans="1:17">
      <c r="A90" s="504" t="s">
        <v>1120</v>
      </c>
      <c r="B90" s="539">
        <f>+'TTA Pivot Table'!D$391</f>
        <v>4.4055675057208239</v>
      </c>
      <c r="C90" s="539">
        <f>+'TTA Pivot Table'!D$393</f>
        <v>5.1335999999999995</v>
      </c>
      <c r="D90" s="539">
        <f>+'TTA Pivot Table'!D$395</f>
        <v>0</v>
      </c>
      <c r="E90" s="540">
        <f>+'TTA Pivot Table'!D$397</f>
        <v>4.4218545861297542</v>
      </c>
      <c r="F90" s="540">
        <f>+'TTA Pivot Table'!D$399</f>
        <v>4.6677191967324703</v>
      </c>
      <c r="G90" s="539">
        <f>+'TTA Pivot Table'!D$401</f>
        <v>5.0863461538461534</v>
      </c>
      <c r="H90" s="539">
        <f>+'TTA Pivot Table'!D$403</f>
        <v>0</v>
      </c>
      <c r="I90" s="540">
        <f>+'TTA Pivot Table'!D$405</f>
        <v>4.692139102564103</v>
      </c>
      <c r="J90" s="540">
        <f>+'TTA Pivot Table'!D$407</f>
        <v>6.1333728726147498</v>
      </c>
      <c r="K90" s="539">
        <f>+'TTA Pivot Table'!D$409</f>
        <v>9.3831239669421489</v>
      </c>
      <c r="L90" s="539">
        <f>+'TTA Pivot Table'!D$411</f>
        <v>0</v>
      </c>
      <c r="M90" s="541">
        <f>+'TTA Pivot Table'!D$413</f>
        <v>6.7825183656624022</v>
      </c>
      <c r="N90" s="540">
        <f>+'TTA Pivot Table'!D$415</f>
        <v>3.7951410169491528</v>
      </c>
      <c r="O90" s="388"/>
      <c r="P90" s="536">
        <f t="shared" si="3"/>
        <v>2.0903792630982991</v>
      </c>
    </row>
    <row r="91" spans="1:17">
      <c r="A91" s="504" t="s">
        <v>1121</v>
      </c>
      <c r="B91" s="539">
        <f>+'TTA Pivot Table'!D$423</f>
        <v>4.507533539731682</v>
      </c>
      <c r="C91" s="539">
        <f>+'TTA Pivot Table'!D$425</f>
        <v>4.232846715328467</v>
      </c>
      <c r="D91" s="539">
        <f>+'TTA Pivot Table'!D$427</f>
        <v>0</v>
      </c>
      <c r="E91" s="540">
        <f>+'TTA Pivot Table'!D$429</f>
        <v>4.4893975903614454</v>
      </c>
      <c r="F91" s="540">
        <f>+'TTA Pivot Table'!D$431</f>
        <v>5.0782575173477253</v>
      </c>
      <c r="G91" s="539">
        <f>+'TTA Pivot Table'!D$433</f>
        <v>5.3386075949367084</v>
      </c>
      <c r="H91" s="539">
        <f>+'TTA Pivot Table'!D$435</f>
        <v>0</v>
      </c>
      <c r="I91" s="540">
        <f>+'TTA Pivot Table'!D$437</f>
        <v>5.0932049418604652</v>
      </c>
      <c r="J91" s="540">
        <f>+'TTA Pivot Table'!D$439</f>
        <v>3.4554602980200047</v>
      </c>
      <c r="K91" s="539">
        <f>+'TTA Pivot Table'!D$441</f>
        <v>3.5389348025711662</v>
      </c>
      <c r="L91" s="539">
        <f>+'TTA Pivot Table'!D$443</f>
        <v>0</v>
      </c>
      <c r="M91" s="541">
        <f>+'TTA Pivot Table'!D$445</f>
        <v>3.4811502048890772</v>
      </c>
      <c r="N91" s="540">
        <f>+'TTA Pivot Table'!D$447</f>
        <v>5.4265460030165915</v>
      </c>
      <c r="O91" s="388"/>
      <c r="P91" s="536">
        <f t="shared" si="3"/>
        <v>-1.612054736971388</v>
      </c>
    </row>
    <row r="92" spans="1:17">
      <c r="A92" s="504" t="s">
        <v>1122</v>
      </c>
      <c r="B92" s="539">
        <f>+'TTA Pivot Table'!D$455</f>
        <v>4.0714285714285703</v>
      </c>
      <c r="C92" s="539">
        <f>+'TTA Pivot Table'!D$457</f>
        <v>0</v>
      </c>
      <c r="D92" s="539">
        <f>+'TTA Pivot Table'!D$459</f>
        <v>0</v>
      </c>
      <c r="E92" s="540">
        <f>+'TTA Pivot Table'!D$461</f>
        <v>4.0714285714285703</v>
      </c>
      <c r="F92" s="540">
        <f>+'TTA Pivot Table'!D$463</f>
        <v>4.0957290132547897</v>
      </c>
      <c r="G92" s="539">
        <f>+'TTA Pivot Table'!D$465</f>
        <v>4</v>
      </c>
      <c r="H92" s="539">
        <f>+'TTA Pivot Table'!D$467</f>
        <v>0</v>
      </c>
      <c r="I92" s="540">
        <f>+'TTA Pivot Table'!D$469</f>
        <v>4.0956585724797678</v>
      </c>
      <c r="J92" s="540">
        <f>+'TTA Pivot Table'!D$471</f>
        <v>2.8761904761904802</v>
      </c>
      <c r="K92" s="539">
        <f>+'TTA Pivot Table'!D$473</f>
        <v>4.3571428571428603</v>
      </c>
      <c r="L92" s="539">
        <f>+'TTA Pivot Table'!D$475</f>
        <v>0</v>
      </c>
      <c r="M92" s="541">
        <f>+'TTA Pivot Table'!D$477</f>
        <v>2.9239631336405565</v>
      </c>
      <c r="N92" s="540">
        <f>+'TTA Pivot Table'!D$479</f>
        <v>2</v>
      </c>
      <c r="O92" s="388"/>
      <c r="P92" s="536">
        <f t="shared" si="3"/>
        <v>-1.1716954388392113</v>
      </c>
    </row>
    <row r="93" spans="1:17">
      <c r="A93" s="513" t="s">
        <v>1123</v>
      </c>
      <c r="B93" s="543">
        <f>+'TTA Pivot Table'!D$487</f>
        <v>0</v>
      </c>
      <c r="C93" s="543">
        <f>+'TTA Pivot Table'!D$489</f>
        <v>0</v>
      </c>
      <c r="D93" s="543">
        <f>+'TTA Pivot Table'!D$491</f>
        <v>0</v>
      </c>
      <c r="E93" s="544">
        <f>+'TTA Pivot Table'!D$493</f>
        <v>0</v>
      </c>
      <c r="F93" s="544">
        <f>+'TTA Pivot Table'!D$495</f>
        <v>0</v>
      </c>
      <c r="G93" s="543">
        <f>+'TTA Pivot Table'!D$497</f>
        <v>0</v>
      </c>
      <c r="H93" s="543">
        <f>+'TTA Pivot Table'!D$499</f>
        <v>0</v>
      </c>
      <c r="I93" s="544">
        <f>+'TTA Pivot Table'!D$501</f>
        <v>0</v>
      </c>
      <c r="J93" s="544">
        <f>+'TTA Pivot Table'!D$503</f>
        <v>0</v>
      </c>
      <c r="K93" s="543">
        <f>+'TTA Pivot Table'!D$505</f>
        <v>0</v>
      </c>
      <c r="L93" s="543">
        <f>+'TTA Pivot Table'!D$507</f>
        <v>0</v>
      </c>
      <c r="M93" s="545">
        <f>+'TTA Pivot Table'!D$509</f>
        <v>0</v>
      </c>
      <c r="N93" s="544">
        <f>+'TTA Pivot Table'!D$511</f>
        <v>0</v>
      </c>
      <c r="O93" s="388"/>
      <c r="P93" s="546">
        <f t="shared" si="3"/>
        <v>0</v>
      </c>
    </row>
    <row r="94" spans="1:17">
      <c r="A94" s="517" t="s">
        <v>1149</v>
      </c>
      <c r="B94" s="517"/>
      <c r="C94" s="517"/>
      <c r="D94" s="517"/>
      <c r="E94" s="517"/>
      <c r="F94" s="518"/>
      <c r="G94" s="518"/>
      <c r="H94" s="518"/>
      <c r="I94" s="518"/>
      <c r="J94" s="518"/>
      <c r="K94" s="518"/>
      <c r="L94" s="518"/>
      <c r="M94" s="518"/>
      <c r="N94" s="518"/>
    </row>
    <row r="95" spans="1:17">
      <c r="A95" s="517"/>
      <c r="B95" s="548"/>
      <c r="C95" s="548"/>
      <c r="D95" s="548"/>
      <c r="E95" s="548"/>
      <c r="F95" s="548"/>
      <c r="G95" s="548"/>
      <c r="H95" s="548"/>
      <c r="I95" s="548"/>
      <c r="J95" s="548"/>
      <c r="K95" s="548"/>
      <c r="L95" s="548"/>
      <c r="M95" s="548"/>
      <c r="N95" s="548"/>
      <c r="O95" s="547"/>
    </row>
    <row r="96" spans="1:17">
      <c r="A96" s="517"/>
      <c r="B96" s="517"/>
      <c r="C96" s="517"/>
      <c r="D96" s="517"/>
      <c r="E96" s="517"/>
      <c r="F96" s="518"/>
      <c r="G96" s="518"/>
      <c r="H96" s="518"/>
      <c r="I96" s="518"/>
      <c r="J96" s="518"/>
      <c r="K96" s="518"/>
      <c r="L96" s="518"/>
      <c r="M96" s="518"/>
      <c r="N96" s="519" t="s">
        <v>1224</v>
      </c>
    </row>
    <row r="97" spans="1:16" ht="18">
      <c r="A97" s="480" t="s">
        <v>1176</v>
      </c>
      <c r="B97" s="482"/>
      <c r="C97" s="482"/>
      <c r="D97" s="482"/>
      <c r="E97" s="482"/>
      <c r="F97" s="481"/>
      <c r="G97" s="481"/>
      <c r="H97" s="481"/>
      <c r="I97" s="482"/>
      <c r="J97" s="481"/>
      <c r="K97" s="481"/>
      <c r="L97" s="481"/>
      <c r="M97" s="482"/>
      <c r="N97" s="481"/>
      <c r="P97" s="530"/>
    </row>
    <row r="98" spans="1:16" ht="18">
      <c r="A98" s="480"/>
      <c r="B98" s="482"/>
      <c r="C98" s="482"/>
      <c r="D98" s="482"/>
      <c r="E98" s="482"/>
      <c r="F98" s="481"/>
      <c r="G98" s="481"/>
      <c r="H98" s="481"/>
      <c r="I98" s="482"/>
      <c r="J98" s="481"/>
      <c r="K98" s="481"/>
      <c r="L98" s="481"/>
      <c r="M98" s="482"/>
      <c r="N98" s="481"/>
      <c r="P98" s="530"/>
    </row>
    <row r="99" spans="1:16" ht="15.75">
      <c r="A99" s="483" t="s">
        <v>1172</v>
      </c>
      <c r="B99" s="482"/>
      <c r="C99" s="482"/>
      <c r="D99" s="482"/>
      <c r="E99" s="482"/>
      <c r="F99" s="481"/>
      <c r="G99" s="481"/>
      <c r="H99" s="481"/>
      <c r="I99" s="482"/>
      <c r="J99" s="481"/>
      <c r="K99" s="481"/>
      <c r="L99" s="481"/>
      <c r="M99" s="482"/>
      <c r="N99" s="481"/>
      <c r="P99" s="530"/>
    </row>
    <row r="100" spans="1:16" ht="15.75">
      <c r="A100" s="483" t="s">
        <v>1153</v>
      </c>
      <c r="B100" s="482"/>
      <c r="C100" s="482"/>
      <c r="D100" s="482"/>
      <c r="E100" s="482"/>
      <c r="F100" s="481"/>
      <c r="G100" s="481"/>
      <c r="H100" s="481"/>
      <c r="I100" s="482"/>
      <c r="J100" s="481"/>
      <c r="K100" s="481"/>
      <c r="L100" s="481"/>
      <c r="M100" s="482"/>
      <c r="N100" s="481"/>
      <c r="P100" s="530"/>
    </row>
    <row r="101" spans="1:16" ht="18" customHeight="1">
      <c r="A101" s="484"/>
      <c r="B101" s="484"/>
      <c r="C101" s="484"/>
      <c r="D101" s="484"/>
      <c r="E101" s="484"/>
      <c r="F101" s="485"/>
      <c r="G101" s="486"/>
      <c r="H101" s="486"/>
      <c r="I101" s="487"/>
      <c r="J101" s="487"/>
      <c r="K101" s="487"/>
      <c r="L101" s="487"/>
      <c r="M101" s="487"/>
      <c r="N101" s="487"/>
      <c r="O101" s="488"/>
      <c r="P101" s="530"/>
    </row>
    <row r="102" spans="1:16" ht="18" customHeight="1">
      <c r="A102" s="312"/>
      <c r="B102" s="489" t="s">
        <v>1098</v>
      </c>
      <c r="C102" s="490"/>
      <c r="D102" s="490"/>
      <c r="E102" s="490"/>
      <c r="F102" s="490"/>
      <c r="G102" s="490"/>
      <c r="H102" s="490"/>
      <c r="I102" s="491"/>
      <c r="J102" s="492" t="s">
        <v>11</v>
      </c>
      <c r="K102" s="493"/>
      <c r="L102" s="493"/>
      <c r="M102" s="494"/>
      <c r="N102" s="652" t="s">
        <v>1099</v>
      </c>
      <c r="O102" s="507"/>
      <c r="P102" s="530"/>
    </row>
    <row r="103" spans="1:16" ht="42.75" customHeight="1">
      <c r="A103" s="495"/>
      <c r="B103" s="490" t="s">
        <v>1100</v>
      </c>
      <c r="C103" s="490"/>
      <c r="D103" s="490"/>
      <c r="E103" s="496"/>
      <c r="F103" s="497" t="s">
        <v>1101</v>
      </c>
      <c r="G103" s="490"/>
      <c r="H103" s="490"/>
      <c r="I103" s="491"/>
      <c r="J103" s="498" t="s">
        <v>1102</v>
      </c>
      <c r="K103" s="490"/>
      <c r="L103" s="490"/>
      <c r="M103" s="491"/>
      <c r="N103" s="653"/>
      <c r="O103" s="507"/>
      <c r="P103" s="530"/>
    </row>
    <row r="104" spans="1:16" ht="33" customHeight="1">
      <c r="A104" s="484"/>
      <c r="B104" s="499" t="s">
        <v>1103</v>
      </c>
      <c r="C104" s="499" t="s">
        <v>1104</v>
      </c>
      <c r="D104" s="499" t="s">
        <v>1105</v>
      </c>
      <c r="E104" s="500" t="s">
        <v>1106</v>
      </c>
      <c r="F104" s="500" t="s">
        <v>1103</v>
      </c>
      <c r="G104" s="499" t="s">
        <v>1104</v>
      </c>
      <c r="H104" s="499" t="s">
        <v>1105</v>
      </c>
      <c r="I104" s="500" t="s">
        <v>1106</v>
      </c>
      <c r="J104" s="501" t="s">
        <v>1103</v>
      </c>
      <c r="K104" s="502" t="s">
        <v>1104</v>
      </c>
      <c r="L104" s="503" t="s">
        <v>1105</v>
      </c>
      <c r="M104" s="501" t="s">
        <v>1106</v>
      </c>
      <c r="N104" s="654"/>
      <c r="O104" s="507"/>
      <c r="P104" s="530" t="s">
        <v>1173</v>
      </c>
    </row>
    <row r="105" spans="1:16" hidden="1">
      <c r="A105" s="504" t="s">
        <v>1107</v>
      </c>
      <c r="B105" s="504"/>
      <c r="C105" s="504"/>
      <c r="D105" s="504"/>
      <c r="E105" s="504"/>
      <c r="F105" s="549">
        <f>'TTA Pivot Table'!E$230</f>
        <v>0</v>
      </c>
      <c r="G105" s="549">
        <f>'TTA Pivot Table'!E$231</f>
        <v>0</v>
      </c>
      <c r="H105" s="549">
        <f>'TTA Pivot Table'!E$232</f>
        <v>0</v>
      </c>
      <c r="I105" s="550">
        <f>'TTA Pivot Table'!E$233</f>
        <v>0</v>
      </c>
      <c r="J105" s="550">
        <f>'TTA Pivot Table'!E$234</f>
        <v>0</v>
      </c>
      <c r="K105" s="549">
        <f>'TTA Pivot Table'!E$235</f>
        <v>0</v>
      </c>
      <c r="L105" s="549">
        <f>'TTA Pivot Table'!E$236</f>
        <v>0</v>
      </c>
      <c r="M105" s="551">
        <f>'TTA Pivot Table'!E$237</f>
        <v>0</v>
      </c>
      <c r="N105" s="550">
        <f>'TTA Pivot Table'!E$238</f>
        <v>0</v>
      </c>
      <c r="O105" s="388"/>
      <c r="P105" s="536">
        <f>+M105-I105</f>
        <v>0</v>
      </c>
    </row>
    <row r="106" spans="1:16" ht="15.75" hidden="1">
      <c r="A106" s="504"/>
      <c r="B106" s="504"/>
      <c r="C106" s="504"/>
      <c r="D106" s="504"/>
      <c r="E106" s="504"/>
      <c r="F106" s="388"/>
      <c r="G106" s="388"/>
      <c r="H106" s="388"/>
      <c r="I106" s="537"/>
      <c r="J106" s="537"/>
      <c r="K106" s="388"/>
      <c r="L106" s="388"/>
      <c r="M106" s="538"/>
      <c r="N106" s="537"/>
      <c r="O106" s="388"/>
      <c r="P106" s="507">
        <f t="shared" ref="P106" si="4">+I106-M106</f>
        <v>0</v>
      </c>
    </row>
    <row r="107" spans="1:16">
      <c r="A107" s="504" t="s">
        <v>1108</v>
      </c>
      <c r="B107" s="539">
        <f>+'TTA Pivot Table'!E$7</f>
        <v>0</v>
      </c>
      <c r="C107" s="539">
        <f>+'TTA Pivot Table'!E$9</f>
        <v>0</v>
      </c>
      <c r="D107" s="539">
        <f>+'TTA Pivot Table'!E$11</f>
        <v>0</v>
      </c>
      <c r="E107" s="540">
        <f>+'TTA Pivot Table'!E$13</f>
        <v>0</v>
      </c>
      <c r="F107" s="540">
        <f>+'TTA Pivot Table'!E$15</f>
        <v>0</v>
      </c>
      <c r="G107" s="539">
        <f>+'TTA Pivot Table'!E$17</f>
        <v>0</v>
      </c>
      <c r="H107" s="539">
        <f>+'TTA Pivot Table'!E$19</f>
        <v>0</v>
      </c>
      <c r="I107" s="540">
        <f>+'TTA Pivot Table'!E$21</f>
        <v>0</v>
      </c>
      <c r="J107" s="540">
        <f>+'TTA Pivot Table'!E$23</f>
        <v>0</v>
      </c>
      <c r="K107" s="539">
        <f>+'TTA Pivot Table'!E$25</f>
        <v>0</v>
      </c>
      <c r="L107" s="539">
        <f>+'TTA Pivot Table'!E$27</f>
        <v>0</v>
      </c>
      <c r="M107" s="541">
        <f>+'TTA Pivot Table'!E$29</f>
        <v>0</v>
      </c>
      <c r="N107" s="540">
        <f>+'TTA Pivot Table'!E$31</f>
        <v>0</v>
      </c>
      <c r="O107" s="388"/>
      <c r="P107" s="536">
        <f t="shared" ref="P107:P125" si="5">+M107-I107</f>
        <v>0</v>
      </c>
    </row>
    <row r="108" spans="1:16">
      <c r="A108" s="504" t="s">
        <v>1109</v>
      </c>
      <c r="B108" s="539">
        <f>+'TTA Pivot Table'!E$39</f>
        <v>4.2481438004402055</v>
      </c>
      <c r="C108" s="539">
        <f>+'TTA Pivot Table'!E$41</f>
        <v>4.952</v>
      </c>
      <c r="D108" s="539">
        <f>+'TTA Pivot Table'!E$43</f>
        <v>0</v>
      </c>
      <c r="E108" s="540">
        <f>+'TTA Pivot Table'!E$45</f>
        <v>4.2532702112163152</v>
      </c>
      <c r="F108" s="540">
        <f>+'TTA Pivot Table'!E$47</f>
        <v>5.3018994413407823</v>
      </c>
      <c r="G108" s="539">
        <f>+'TTA Pivot Table'!E$49</f>
        <v>7.7279999999999998</v>
      </c>
      <c r="H108" s="539">
        <f>+'TTA Pivot Table'!E$51</f>
        <v>0</v>
      </c>
      <c r="I108" s="540">
        <f>+'TTA Pivot Table'!E$53</f>
        <v>5.39163416274378</v>
      </c>
      <c r="J108" s="540">
        <f>+'TTA Pivot Table'!E$55</f>
        <v>3.2996620583717355</v>
      </c>
      <c r="K108" s="539">
        <f>+'TTA Pivot Table'!E$57</f>
        <v>3.2987366167023553</v>
      </c>
      <c r="L108" s="539">
        <f>+'TTA Pivot Table'!E$59</f>
        <v>0</v>
      </c>
      <c r="M108" s="541">
        <f>+'TTA Pivot Table'!E$61</f>
        <v>3.2994177501413229</v>
      </c>
      <c r="N108" s="540">
        <f>+'TTA Pivot Table'!E$63</f>
        <v>6</v>
      </c>
      <c r="O108" s="388"/>
      <c r="P108" s="536">
        <f t="shared" si="5"/>
        <v>-2.0922164126024572</v>
      </c>
    </row>
    <row r="109" spans="1:16">
      <c r="A109" s="504" t="s">
        <v>1110</v>
      </c>
      <c r="B109" s="539">
        <f>+'TTA Pivot Table'!E$71</f>
        <v>0</v>
      </c>
      <c r="C109" s="539">
        <f>+'TTA Pivot Table'!E$73</f>
        <v>0</v>
      </c>
      <c r="D109" s="539">
        <f>+'TTA Pivot Table'!E$75</f>
        <v>0</v>
      </c>
      <c r="E109" s="540">
        <f>+'TTA Pivot Table'!E$77</f>
        <v>0</v>
      </c>
      <c r="F109" s="540">
        <f>+'TTA Pivot Table'!E$79</f>
        <v>0</v>
      </c>
      <c r="G109" s="539">
        <f>+'TTA Pivot Table'!E$81</f>
        <v>0</v>
      </c>
      <c r="H109" s="539">
        <f>+'TTA Pivot Table'!E$83</f>
        <v>0</v>
      </c>
      <c r="I109" s="540">
        <f>+'TTA Pivot Table'!E$85</f>
        <v>0</v>
      </c>
      <c r="J109" s="540">
        <f>+'TTA Pivot Table'!E$87</f>
        <v>0</v>
      </c>
      <c r="K109" s="539">
        <f>+'TTA Pivot Table'!E$89</f>
        <v>0</v>
      </c>
      <c r="L109" s="539">
        <f>+'TTA Pivot Table'!E$91</f>
        <v>0</v>
      </c>
      <c r="M109" s="541">
        <f>+'TTA Pivot Table'!E$93</f>
        <v>0</v>
      </c>
      <c r="N109" s="540">
        <f>+'TTA Pivot Table'!E$95</f>
        <v>0</v>
      </c>
      <c r="O109" s="388"/>
      <c r="P109" s="536">
        <f t="shared" si="5"/>
        <v>0</v>
      </c>
    </row>
    <row r="110" spans="1:16">
      <c r="A110" s="504" t="s">
        <v>1111</v>
      </c>
      <c r="B110" s="539">
        <f>+'TTA Pivot Table'!E$103</f>
        <v>0</v>
      </c>
      <c r="C110" s="539">
        <f>+'TTA Pivot Table'!E$105</f>
        <v>0</v>
      </c>
      <c r="D110" s="539">
        <f>+'TTA Pivot Table'!E$107</f>
        <v>0</v>
      </c>
      <c r="E110" s="540">
        <f>+'TTA Pivot Table'!E$109</f>
        <v>0</v>
      </c>
      <c r="F110" s="540">
        <f>+'TTA Pivot Table'!E$111</f>
        <v>0</v>
      </c>
      <c r="G110" s="539">
        <f>+'TTA Pivot Table'!E$113</f>
        <v>0</v>
      </c>
      <c r="H110" s="539">
        <f>+'TTA Pivot Table'!E$115</f>
        <v>0</v>
      </c>
      <c r="I110" s="540">
        <f>+'TTA Pivot Table'!E$117</f>
        <v>0</v>
      </c>
      <c r="J110" s="540">
        <f>+'TTA Pivot Table'!E$119</f>
        <v>0</v>
      </c>
      <c r="K110" s="539">
        <f>+'TTA Pivot Table'!E$121</f>
        <v>0</v>
      </c>
      <c r="L110" s="539">
        <f>+'TTA Pivot Table'!E$123</f>
        <v>0</v>
      </c>
      <c r="M110" s="541">
        <f>+'TTA Pivot Table'!E$125</f>
        <v>0</v>
      </c>
      <c r="N110" s="540">
        <f>+'TTA Pivot Table'!E$127</f>
        <v>0</v>
      </c>
      <c r="O110" s="388"/>
      <c r="P110" s="536">
        <f t="shared" si="5"/>
        <v>0</v>
      </c>
    </row>
    <row r="111" spans="1:16">
      <c r="A111" s="504"/>
      <c r="B111" s="539"/>
      <c r="C111" s="539"/>
      <c r="D111" s="539"/>
      <c r="E111" s="540"/>
      <c r="F111" s="540"/>
      <c r="G111" s="539"/>
      <c r="H111" s="539"/>
      <c r="I111" s="540"/>
      <c r="J111" s="540"/>
      <c r="K111" s="539"/>
      <c r="L111" s="539"/>
      <c r="M111" s="541"/>
      <c r="N111" s="540"/>
      <c r="O111" s="388"/>
      <c r="P111" s="536"/>
    </row>
    <row r="112" spans="1:16">
      <c r="A112" s="504" t="s">
        <v>1112</v>
      </c>
      <c r="B112" s="539">
        <f>+'TTA Pivot Table'!E$135</f>
        <v>4.8522950819672133</v>
      </c>
      <c r="C112" s="539">
        <f>+'TTA Pivot Table'!E$137</f>
        <v>4.7984</v>
      </c>
      <c r="D112" s="539">
        <f>+'TTA Pivot Table'!E$139</f>
        <v>0</v>
      </c>
      <c r="E112" s="540">
        <f>+'TTA Pivot Table'!E$141</f>
        <v>4.843129251700681</v>
      </c>
      <c r="F112" s="540">
        <f>+'TTA Pivot Table'!E$143</f>
        <v>5.2977834467120175</v>
      </c>
      <c r="G112" s="539">
        <f>+'TTA Pivot Table'!E$145</f>
        <v>5.6642329020332713</v>
      </c>
      <c r="H112" s="539">
        <f>+'TTA Pivot Table'!E$147</f>
        <v>0</v>
      </c>
      <c r="I112" s="540">
        <f>+'TTA Pivot Table'!E$149</f>
        <v>5.331770958340476</v>
      </c>
      <c r="J112" s="540">
        <f>+'TTA Pivot Table'!E$151</f>
        <v>3.903130370734103</v>
      </c>
      <c r="K112" s="539">
        <f>+'TTA Pivot Table'!E$153</f>
        <v>4.2627279812938426</v>
      </c>
      <c r="L112" s="539">
        <f>+'TTA Pivot Table'!E$155</f>
        <v>0</v>
      </c>
      <c r="M112" s="541">
        <f>+'TTA Pivot Table'!E$157</f>
        <v>3.9892699775952201</v>
      </c>
      <c r="N112" s="540">
        <f>+'TTA Pivot Table'!E$159</f>
        <v>0</v>
      </c>
      <c r="O112" s="388"/>
      <c r="P112" s="536">
        <f t="shared" si="5"/>
        <v>-1.3425009807452559</v>
      </c>
    </row>
    <row r="113" spans="1:17">
      <c r="A113" s="504" t="s">
        <v>1113</v>
      </c>
      <c r="B113" s="539">
        <f>+'TTA Pivot Table'!E$167</f>
        <v>5</v>
      </c>
      <c r="C113" s="539">
        <f>+'TTA Pivot Table'!E$169</f>
        <v>5.2428571428571429</v>
      </c>
      <c r="D113" s="539">
        <f>+'TTA Pivot Table'!E$171</f>
        <v>0</v>
      </c>
      <c r="E113" s="540">
        <f>+'TTA Pivot Table'!E$173</f>
        <v>5.0048617731172538</v>
      </c>
      <c r="F113" s="540">
        <f>+'TTA Pivot Table'!E$175</f>
        <v>5</v>
      </c>
      <c r="G113" s="539">
        <f>+'TTA Pivot Table'!E$177</f>
        <v>5.4933823529411763</v>
      </c>
      <c r="H113" s="539">
        <f>+'TTA Pivot Table'!E$179</f>
        <v>0</v>
      </c>
      <c r="I113" s="540">
        <f>+'TTA Pivot Table'!E$181</f>
        <v>5.019265001435544</v>
      </c>
      <c r="J113" s="540">
        <f>+'TTA Pivot Table'!E$183</f>
        <v>5.5374871969955617</v>
      </c>
      <c r="K113" s="539">
        <f>+'TTA Pivot Table'!E$185</f>
        <v>5.8934554973821989</v>
      </c>
      <c r="L113" s="539">
        <f>+'TTA Pivot Table'!E$187</f>
        <v>0</v>
      </c>
      <c r="M113" s="541">
        <f>+'TTA Pivot Table'!E$189</f>
        <v>5.6375950920245401</v>
      </c>
      <c r="N113" s="540">
        <f>+'TTA Pivot Table'!E$191</f>
        <v>5.9644417475728151</v>
      </c>
      <c r="O113" s="388"/>
      <c r="P113" s="536">
        <f t="shared" si="5"/>
        <v>0.61833009058899613</v>
      </c>
    </row>
    <row r="114" spans="1:17">
      <c r="A114" s="504" t="s">
        <v>1114</v>
      </c>
      <c r="B114" s="542">
        <f>+'TTA Pivot Table'!E$199</f>
        <v>4.4090128108515438</v>
      </c>
      <c r="C114" s="539">
        <f>+'TTA Pivot Table'!E$201</f>
        <v>5.2907692307692278</v>
      </c>
      <c r="D114" s="539">
        <f>+'TTA Pivot Table'!E$203</f>
        <v>0</v>
      </c>
      <c r="E114" s="540">
        <f>+'TTA Pivot Table'!E$205</f>
        <v>4.4175671641791041</v>
      </c>
      <c r="F114" s="540">
        <f>+'TTA Pivot Table'!E$207</f>
        <v>6.0117584369449384</v>
      </c>
      <c r="G114" s="539">
        <f>+'TTA Pivot Table'!E$209</f>
        <v>8.1612195121951228</v>
      </c>
      <c r="H114" s="539">
        <f>+'TTA Pivot Table'!E$211</f>
        <v>0</v>
      </c>
      <c r="I114" s="540">
        <f>+'TTA Pivot Table'!E$213</f>
        <v>6.062699421965319</v>
      </c>
      <c r="J114" s="540">
        <f>+'TTA Pivot Table'!E$215</f>
        <v>3.8240345604808437</v>
      </c>
      <c r="K114" s="539">
        <f>+'TTA Pivot Table'!E$217</f>
        <v>5.1596442687747048</v>
      </c>
      <c r="L114" s="539">
        <f>+'TTA Pivot Table'!E$219</f>
        <v>0</v>
      </c>
      <c r="M114" s="541">
        <f>+'TTA Pivot Table'!E$221</f>
        <v>4.037361111111113</v>
      </c>
      <c r="N114" s="540">
        <f>+'TTA Pivot Table'!E$223</f>
        <v>0</v>
      </c>
      <c r="O114" s="388"/>
      <c r="P114" s="536">
        <f t="shared" si="5"/>
        <v>-2.025338310854206</v>
      </c>
    </row>
    <row r="115" spans="1:17">
      <c r="A115" s="504" t="s">
        <v>1115</v>
      </c>
      <c r="B115" s="539">
        <f>+'TTA Pivot Table'!E$231</f>
        <v>0</v>
      </c>
      <c r="C115" s="539">
        <f>+'TTA Pivot Table'!E$233</f>
        <v>0</v>
      </c>
      <c r="D115" s="539">
        <f>+'TTA Pivot Table'!E$235</f>
        <v>0</v>
      </c>
      <c r="E115" s="540">
        <f>+'TTA Pivot Table'!E$237</f>
        <v>0</v>
      </c>
      <c r="F115" s="540">
        <f>+'TTA Pivot Table'!E$239</f>
        <v>0</v>
      </c>
      <c r="G115" s="539">
        <f>+'TTA Pivot Table'!E$241</f>
        <v>0</v>
      </c>
      <c r="H115" s="539">
        <f>+'TTA Pivot Table'!E$243</f>
        <v>0</v>
      </c>
      <c r="I115" s="540">
        <f>+'TTA Pivot Table'!E$245</f>
        <v>0</v>
      </c>
      <c r="J115" s="540">
        <f>+'TTA Pivot Table'!E$247</f>
        <v>0</v>
      </c>
      <c r="K115" s="539">
        <f>+'TTA Pivot Table'!E$249</f>
        <v>0</v>
      </c>
      <c r="L115" s="539">
        <f>+'TTA Pivot Table'!E$251</f>
        <v>0</v>
      </c>
      <c r="M115" s="541">
        <f>+'TTA Pivot Table'!E$253</f>
        <v>0</v>
      </c>
      <c r="N115" s="540">
        <f>+'TTA Pivot Table'!E$255</f>
        <v>0</v>
      </c>
      <c r="O115" s="388"/>
      <c r="P115" s="536">
        <f t="shared" si="5"/>
        <v>0</v>
      </c>
    </row>
    <row r="116" spans="1:17">
      <c r="A116" s="504"/>
      <c r="B116" s="539"/>
      <c r="C116" s="539"/>
      <c r="D116" s="539"/>
      <c r="E116" s="540"/>
      <c r="F116" s="540"/>
      <c r="G116" s="539"/>
      <c r="H116" s="539"/>
      <c r="I116" s="540"/>
      <c r="J116" s="540"/>
      <c r="K116" s="539"/>
      <c r="L116" s="539"/>
      <c r="M116" s="541"/>
      <c r="N116" s="540"/>
      <c r="O116" s="388"/>
      <c r="P116" s="536"/>
    </row>
    <row r="117" spans="1:17">
      <c r="A117" s="504" t="s">
        <v>1116</v>
      </c>
      <c r="B117" s="539">
        <f>+'TTA Pivot Table'!E$263</f>
        <v>0</v>
      </c>
      <c r="C117" s="539">
        <f>+'TTA Pivot Table'!E$265</f>
        <v>0</v>
      </c>
      <c r="D117" s="539">
        <f>+'TTA Pivot Table'!E$267</f>
        <v>0</v>
      </c>
      <c r="E117" s="540">
        <f>+'TTA Pivot Table'!E$269</f>
        <v>0</v>
      </c>
      <c r="F117" s="540">
        <f>+'TTA Pivot Table'!E$271</f>
        <v>0</v>
      </c>
      <c r="G117" s="539">
        <f>+'TTA Pivot Table'!E$273</f>
        <v>0</v>
      </c>
      <c r="H117" s="539">
        <f>+'TTA Pivot Table'!E$275</f>
        <v>0</v>
      </c>
      <c r="I117" s="540">
        <f>+'TTA Pivot Table'!E$277</f>
        <v>0</v>
      </c>
      <c r="J117" s="540">
        <f>+'TTA Pivot Table'!E$279</f>
        <v>0</v>
      </c>
      <c r="K117" s="539">
        <f>+'TTA Pivot Table'!E$281</f>
        <v>0</v>
      </c>
      <c r="L117" s="539">
        <f>+'TTA Pivot Table'!E$283</f>
        <v>0</v>
      </c>
      <c r="M117" s="541">
        <f>+'TTA Pivot Table'!E$285</f>
        <v>0</v>
      </c>
      <c r="N117" s="540">
        <f>+'TTA Pivot Table'!E$287</f>
        <v>0</v>
      </c>
      <c r="O117" s="388"/>
      <c r="P117" s="536">
        <f t="shared" si="5"/>
        <v>0</v>
      </c>
    </row>
    <row r="118" spans="1:17">
      <c r="A118" s="504" t="s">
        <v>1117</v>
      </c>
      <c r="B118" s="539">
        <f>+'TTA Pivot Table'!E$295</f>
        <v>4.9424242424242424</v>
      </c>
      <c r="C118" s="539">
        <f>+'TTA Pivot Table'!E$297</f>
        <v>4.5</v>
      </c>
      <c r="D118" s="539">
        <f>+'TTA Pivot Table'!E$299</f>
        <v>1.5</v>
      </c>
      <c r="E118" s="540">
        <f>+'TTA Pivot Table'!E$301</f>
        <v>4.879710144927536</v>
      </c>
      <c r="F118" s="540">
        <f>+'TTA Pivot Table'!E$303</f>
        <v>4.7176200057487776</v>
      </c>
      <c r="G118" s="539">
        <f>+'TTA Pivot Table'!E$305</f>
        <v>3.9788888888888891</v>
      </c>
      <c r="H118" s="539">
        <f>+'TTA Pivot Table'!E$307</f>
        <v>4.666666666666667</v>
      </c>
      <c r="I118" s="540">
        <f>+'TTA Pivot Table'!E$309</f>
        <v>4.7080985416961632</v>
      </c>
      <c r="J118" s="540">
        <f>+'TTA Pivot Table'!E$311</f>
        <v>3.367019867549669</v>
      </c>
      <c r="K118" s="539">
        <f>+'TTA Pivot Table'!E$313</f>
        <v>3.3088729016786571</v>
      </c>
      <c r="L118" s="539">
        <f>+'TTA Pivot Table'!E$315</f>
        <v>2.2238805970149254</v>
      </c>
      <c r="M118" s="541">
        <f>+'TTA Pivot Table'!E$317</f>
        <v>3.3402694610778449</v>
      </c>
      <c r="N118" s="540">
        <f>+'TTA Pivot Table'!E$319</f>
        <v>8.6470588235294112</v>
      </c>
      <c r="O118" s="388"/>
      <c r="P118" s="536">
        <f t="shared" si="5"/>
        <v>-1.3678290806183182</v>
      </c>
    </row>
    <row r="119" spans="1:17">
      <c r="A119" s="504" t="s">
        <v>1118</v>
      </c>
      <c r="B119" s="539">
        <f>+'TTA Pivot Table'!E$327</f>
        <v>4</v>
      </c>
      <c r="C119" s="539">
        <f>+'TTA Pivot Table'!E$329</f>
        <v>4</v>
      </c>
      <c r="D119" s="539">
        <f>+'TTA Pivot Table'!E$331</f>
        <v>0</v>
      </c>
      <c r="E119" s="540">
        <f>+'TTA Pivot Table'!E$333</f>
        <v>4</v>
      </c>
      <c r="F119" s="540">
        <f>+'TTA Pivot Table'!E$335</f>
        <v>5.2842942345924451</v>
      </c>
      <c r="G119" s="539">
        <f>+'TTA Pivot Table'!E$337</f>
        <v>6.1461988304093564</v>
      </c>
      <c r="H119" s="539">
        <f>+'TTA Pivot Table'!E$339</f>
        <v>0</v>
      </c>
      <c r="I119" s="540">
        <f>+'TTA Pivot Table'!E$341</f>
        <v>5.4095157179269329</v>
      </c>
      <c r="J119" s="540">
        <f>+'TTA Pivot Table'!E$343</f>
        <v>4</v>
      </c>
      <c r="K119" s="539">
        <f>+'TTA Pivot Table'!E$345</f>
        <v>4.6377858002406738</v>
      </c>
      <c r="L119" s="539">
        <f>+'TTA Pivot Table'!E$347</f>
        <v>0</v>
      </c>
      <c r="M119" s="541">
        <f>+'TTA Pivot Table'!E$349</f>
        <v>4.2796833773087073</v>
      </c>
      <c r="N119" s="540">
        <f>+'TTA Pivot Table'!E$351</f>
        <v>0</v>
      </c>
      <c r="O119" s="388"/>
      <c r="P119" s="536">
        <f t="shared" si="5"/>
        <v>-1.1298323406182256</v>
      </c>
      <c r="Q119" s="526"/>
    </row>
    <row r="120" spans="1:17">
      <c r="A120" s="504" t="s">
        <v>1119</v>
      </c>
      <c r="B120" s="539">
        <f>+'TTA Pivot Table'!E$359</f>
        <v>0</v>
      </c>
      <c r="C120" s="539">
        <f>+'TTA Pivot Table'!E$361</f>
        <v>0</v>
      </c>
      <c r="D120" s="539">
        <f>+'TTA Pivot Table'!E$363</f>
        <v>0</v>
      </c>
      <c r="E120" s="540">
        <f>+'TTA Pivot Table'!E$365</f>
        <v>0</v>
      </c>
      <c r="F120" s="540">
        <f>+'TTA Pivot Table'!E$367</f>
        <v>0</v>
      </c>
      <c r="G120" s="539">
        <f>+'TTA Pivot Table'!E$369</f>
        <v>0</v>
      </c>
      <c r="H120" s="539">
        <f>+'TTA Pivot Table'!E$371</f>
        <v>0</v>
      </c>
      <c r="I120" s="540">
        <f>+'TTA Pivot Table'!E$373</f>
        <v>0</v>
      </c>
      <c r="J120" s="540">
        <f>+'TTA Pivot Table'!E$375</f>
        <v>0</v>
      </c>
      <c r="K120" s="539">
        <f>+'TTA Pivot Table'!E$377</f>
        <v>0</v>
      </c>
      <c r="L120" s="539">
        <f>+'TTA Pivot Table'!E$379</f>
        <v>0</v>
      </c>
      <c r="M120" s="541">
        <f>+'TTA Pivot Table'!E$381</f>
        <v>0</v>
      </c>
      <c r="N120" s="540">
        <f>+'TTA Pivot Table'!E$383</f>
        <v>0</v>
      </c>
      <c r="O120" s="388"/>
      <c r="P120" s="536">
        <f t="shared" si="5"/>
        <v>0</v>
      </c>
    </row>
    <row r="121" spans="1:17">
      <c r="A121" s="504"/>
      <c r="B121" s="539"/>
      <c r="C121" s="539"/>
      <c r="D121" s="539"/>
      <c r="E121" s="540"/>
      <c r="F121" s="540"/>
      <c r="G121" s="539"/>
      <c r="H121" s="539"/>
      <c r="I121" s="540"/>
      <c r="J121" s="540"/>
      <c r="K121" s="539"/>
      <c r="L121" s="539"/>
      <c r="M121" s="541"/>
      <c r="N121" s="540"/>
      <c r="O121" s="388"/>
      <c r="P121" s="536"/>
    </row>
    <row r="122" spans="1:17">
      <c r="A122" s="504" t="s">
        <v>1120</v>
      </c>
      <c r="B122" s="539">
        <f>+'TTA Pivot Table'!E$391</f>
        <v>4.0892112860892391</v>
      </c>
      <c r="C122" s="539">
        <f>+'TTA Pivot Table'!E$393</f>
        <v>5.0833750000000002</v>
      </c>
      <c r="D122" s="539">
        <f>+'TTA Pivot Table'!E$395</f>
        <v>0</v>
      </c>
      <c r="E122" s="540">
        <f>+'TTA Pivot Table'!E$397</f>
        <v>4.0995402597402597</v>
      </c>
      <c r="F122" s="540">
        <f>+'TTA Pivot Table'!E$399</f>
        <v>4.1296710963455148</v>
      </c>
      <c r="G122" s="539">
        <f>+'TTA Pivot Table'!E$401</f>
        <v>5.6542650602409639</v>
      </c>
      <c r="H122" s="539">
        <f>+'TTA Pivot Table'!E$403</f>
        <v>0</v>
      </c>
      <c r="I122" s="540">
        <f>+'TTA Pivot Table'!E$405</f>
        <v>4.1804704937775989</v>
      </c>
      <c r="J122" s="540">
        <f>+'TTA Pivot Table'!E$407</f>
        <v>6.1070877350044759</v>
      </c>
      <c r="K122" s="539">
        <f>+'TTA Pivot Table'!E$409</f>
        <v>8.8042811387900386</v>
      </c>
      <c r="L122" s="539">
        <f>+'TTA Pivot Table'!E$411</f>
        <v>0</v>
      </c>
      <c r="M122" s="541">
        <f>+'TTA Pivot Table'!E$413</f>
        <v>6.6492274678111585</v>
      </c>
      <c r="N122" s="540">
        <f>+'TTA Pivot Table'!E$415</f>
        <v>3.3151226415094333</v>
      </c>
      <c r="O122" s="388"/>
      <c r="P122" s="536">
        <f t="shared" si="5"/>
        <v>2.4687569740335595</v>
      </c>
    </row>
    <row r="123" spans="1:17">
      <c r="A123" s="504" t="s">
        <v>1121</v>
      </c>
      <c r="B123" s="539">
        <f>+'TTA Pivot Table'!E$423</f>
        <v>4.4972685571309423</v>
      </c>
      <c r="C123" s="539">
        <f>+'TTA Pivot Table'!E$425</f>
        <v>4.7306962025316448</v>
      </c>
      <c r="D123" s="539">
        <f>+'TTA Pivot Table'!E$427</f>
        <v>0</v>
      </c>
      <c r="E123" s="540">
        <f>+'TTA Pivot Table'!E$429</f>
        <v>4.5116979655712051</v>
      </c>
      <c r="F123" s="540">
        <f>+'TTA Pivot Table'!E$431</f>
        <v>5.0654335040789231</v>
      </c>
      <c r="G123" s="539">
        <f>+'TTA Pivot Table'!E$433</f>
        <v>5.1963054187192128</v>
      </c>
      <c r="H123" s="539">
        <f>+'TTA Pivot Table'!E$435</f>
        <v>0</v>
      </c>
      <c r="I123" s="540">
        <f>+'TTA Pivot Table'!E$437</f>
        <v>5.0747930244847632</v>
      </c>
      <c r="J123" s="540">
        <f>+'TTA Pivot Table'!E$439</f>
        <v>3.2199716312056741</v>
      </c>
      <c r="K123" s="539">
        <f>+'TTA Pivot Table'!E$441</f>
        <v>3.2881858802502237</v>
      </c>
      <c r="L123" s="539">
        <f>+'TTA Pivot Table'!E$443</f>
        <v>0</v>
      </c>
      <c r="M123" s="541">
        <f>+'TTA Pivot Table'!E$445</f>
        <v>3.2435745207173783</v>
      </c>
      <c r="N123" s="540">
        <f>+'TTA Pivot Table'!E$447</f>
        <v>3.991883116883117</v>
      </c>
      <c r="O123" s="388"/>
      <c r="P123" s="536">
        <f t="shared" si="5"/>
        <v>-1.8312185037673849</v>
      </c>
    </row>
    <row r="124" spans="1:17">
      <c r="A124" s="504" t="s">
        <v>1122</v>
      </c>
      <c r="B124" s="539">
        <f>+'TTA Pivot Table'!E$455</f>
        <v>4.7183908045977008</v>
      </c>
      <c r="C124" s="539">
        <f>+'TTA Pivot Table'!E$457</f>
        <v>4.5</v>
      </c>
      <c r="D124" s="539">
        <f>+'TTA Pivot Table'!E$459</f>
        <v>0</v>
      </c>
      <c r="E124" s="540">
        <f>+'TTA Pivot Table'!E$461</f>
        <v>4.713483146067416</v>
      </c>
      <c r="F124" s="540">
        <f>+'TTA Pivot Table'!E$463</f>
        <v>4.5470761052042512</v>
      </c>
      <c r="G124" s="539">
        <f>+'TTA Pivot Table'!E$465</f>
        <v>5.9462809917355361</v>
      </c>
      <c r="H124" s="539">
        <f>+'TTA Pivot Table'!E$467</f>
        <v>0</v>
      </c>
      <c r="I124" s="540">
        <f>+'TTA Pivot Table'!E$469</f>
        <v>4.5703673132480382</v>
      </c>
      <c r="J124" s="540">
        <f>+'TTA Pivot Table'!E$471</f>
        <v>3.3959412780656306</v>
      </c>
      <c r="K124" s="539">
        <f>+'TTA Pivot Table'!E$473</f>
        <v>4.1373134328358185</v>
      </c>
      <c r="L124" s="539">
        <f>+'TTA Pivot Table'!E$475</f>
        <v>0</v>
      </c>
      <c r="M124" s="541">
        <f>+'TTA Pivot Table'!E$477</f>
        <v>3.4896265560165975</v>
      </c>
      <c r="N124" s="540">
        <f>+'TTA Pivot Table'!E$479</f>
        <v>9.2215189873417973</v>
      </c>
      <c r="O124" s="388"/>
      <c r="P124" s="536">
        <f t="shared" si="5"/>
        <v>-1.0807407572314407</v>
      </c>
    </row>
    <row r="125" spans="1:17">
      <c r="A125" s="513" t="s">
        <v>1123</v>
      </c>
      <c r="B125" s="543">
        <f>+'TTA Pivot Table'!E$487</f>
        <v>4.7</v>
      </c>
      <c r="C125" s="543">
        <f>+'TTA Pivot Table'!E$489</f>
        <v>9.5</v>
      </c>
      <c r="D125" s="543">
        <f>+'TTA Pivot Table'!E$491</f>
        <v>0</v>
      </c>
      <c r="E125" s="544">
        <f>+'TTA Pivot Table'!E$493</f>
        <v>4.7146341463414636</v>
      </c>
      <c r="F125" s="544">
        <f>+'TTA Pivot Table'!E$495</f>
        <v>5.6</v>
      </c>
      <c r="G125" s="543">
        <f>+'TTA Pivot Table'!E$497</f>
        <v>11.300000000000002</v>
      </c>
      <c r="H125" s="543">
        <f>+'TTA Pivot Table'!E$499</f>
        <v>0</v>
      </c>
      <c r="I125" s="544">
        <f>+'TTA Pivot Table'!E$501</f>
        <v>5.6494934876989866</v>
      </c>
      <c r="J125" s="544">
        <f>+'TTA Pivot Table'!E$503</f>
        <v>4</v>
      </c>
      <c r="K125" s="543">
        <f>+'TTA Pivot Table'!E$505</f>
        <v>4.7</v>
      </c>
      <c r="L125" s="543">
        <f>+'TTA Pivot Table'!E$507</f>
        <v>0</v>
      </c>
      <c r="M125" s="545">
        <f>+'TTA Pivot Table'!E$509</f>
        <v>4.1015544041450775</v>
      </c>
      <c r="N125" s="544">
        <f>+'TTA Pivot Table'!E$511</f>
        <v>7.9</v>
      </c>
      <c r="O125" s="388"/>
      <c r="P125" s="546">
        <f t="shared" si="5"/>
        <v>-1.5479390835539091</v>
      </c>
    </row>
    <row r="126" spans="1:17">
      <c r="A126" s="517" t="s">
        <v>1149</v>
      </c>
      <c r="B126" s="517"/>
      <c r="C126" s="517"/>
      <c r="D126" s="517"/>
      <c r="E126" s="517"/>
      <c r="F126" s="518"/>
      <c r="G126" s="518"/>
      <c r="H126" s="518"/>
      <c r="I126" s="518"/>
      <c r="J126" s="518"/>
      <c r="K126" s="518"/>
      <c r="L126" s="518"/>
      <c r="M126" s="518"/>
      <c r="N126" s="518"/>
    </row>
    <row r="127" spans="1:17">
      <c r="A127" s="517"/>
      <c r="B127" s="548"/>
      <c r="C127" s="548"/>
      <c r="D127" s="548"/>
      <c r="E127" s="548"/>
      <c r="F127" s="548"/>
      <c r="G127" s="548"/>
      <c r="H127" s="548"/>
      <c r="I127" s="548"/>
      <c r="J127" s="548"/>
      <c r="K127" s="548"/>
      <c r="L127" s="548"/>
      <c r="M127" s="548"/>
      <c r="N127" s="548"/>
      <c r="O127" s="547"/>
    </row>
    <row r="128" spans="1:17">
      <c r="A128" s="517"/>
      <c r="B128" s="517"/>
      <c r="C128" s="517"/>
      <c r="D128" s="517"/>
      <c r="E128" s="517"/>
      <c r="F128" s="518"/>
      <c r="G128" s="518"/>
      <c r="H128" s="518"/>
      <c r="I128" s="518"/>
      <c r="J128" s="518"/>
      <c r="K128" s="518"/>
      <c r="L128" s="518"/>
      <c r="M128" s="518"/>
      <c r="N128" s="519" t="s">
        <v>1224</v>
      </c>
    </row>
    <row r="129" spans="1:16" ht="18">
      <c r="A129" s="480" t="s">
        <v>1178</v>
      </c>
      <c r="B129" s="482"/>
      <c r="C129" s="482"/>
      <c r="D129" s="482"/>
      <c r="E129" s="482"/>
      <c r="F129" s="481"/>
      <c r="G129" s="481"/>
      <c r="H129" s="481"/>
      <c r="I129" s="482"/>
      <c r="J129" s="481"/>
      <c r="K129" s="481"/>
      <c r="L129" s="481"/>
      <c r="M129" s="482"/>
      <c r="N129" s="481"/>
      <c r="P129" s="530"/>
    </row>
    <row r="130" spans="1:16" ht="18">
      <c r="A130" s="480"/>
      <c r="B130" s="482"/>
      <c r="C130" s="482"/>
      <c r="D130" s="482"/>
      <c r="E130" s="482"/>
      <c r="F130" s="481"/>
      <c r="G130" s="481"/>
      <c r="H130" s="481"/>
      <c r="I130" s="482"/>
      <c r="J130" s="481"/>
      <c r="K130" s="481"/>
      <c r="L130" s="481"/>
      <c r="M130" s="482"/>
      <c r="N130" s="481"/>
      <c r="P130" s="530"/>
    </row>
    <row r="131" spans="1:16" ht="15.75">
      <c r="A131" s="483" t="s">
        <v>1172</v>
      </c>
      <c r="B131" s="482"/>
      <c r="C131" s="482"/>
      <c r="D131" s="482"/>
      <c r="E131" s="482"/>
      <c r="F131" s="481"/>
      <c r="G131" s="481"/>
      <c r="H131" s="481"/>
      <c r="I131" s="482"/>
      <c r="J131" s="481"/>
      <c r="K131" s="481"/>
      <c r="L131" s="481"/>
      <c r="M131" s="482"/>
      <c r="N131" s="481"/>
      <c r="P131" s="530"/>
    </row>
    <row r="132" spans="1:16" ht="15.75">
      <c r="A132" s="483" t="s">
        <v>1154</v>
      </c>
      <c r="B132" s="482"/>
      <c r="C132" s="482"/>
      <c r="D132" s="482"/>
      <c r="E132" s="482"/>
      <c r="F132" s="481"/>
      <c r="G132" s="481"/>
      <c r="H132" s="481"/>
      <c r="I132" s="482"/>
      <c r="J132" s="481"/>
      <c r="K132" s="481"/>
      <c r="L132" s="481"/>
      <c r="M132" s="482"/>
      <c r="N132" s="481"/>
      <c r="P132" s="530"/>
    </row>
    <row r="133" spans="1:16" ht="18" customHeight="1">
      <c r="A133" s="484"/>
      <c r="B133" s="484"/>
      <c r="C133" s="484"/>
      <c r="D133" s="484"/>
      <c r="E133" s="484"/>
      <c r="F133" s="485"/>
      <c r="G133" s="486"/>
      <c r="H133" s="486"/>
      <c r="I133" s="487"/>
      <c r="J133" s="487"/>
      <c r="K133" s="487"/>
      <c r="L133" s="487"/>
      <c r="M133" s="487"/>
      <c r="N133" s="487"/>
      <c r="O133" s="488"/>
      <c r="P133" s="530"/>
    </row>
    <row r="134" spans="1:16" ht="18" customHeight="1">
      <c r="A134" s="312"/>
      <c r="B134" s="489" t="s">
        <v>1098</v>
      </c>
      <c r="C134" s="490"/>
      <c r="D134" s="490"/>
      <c r="E134" s="490"/>
      <c r="F134" s="490"/>
      <c r="G134" s="490"/>
      <c r="H134" s="490"/>
      <c r="I134" s="491"/>
      <c r="J134" s="492" t="s">
        <v>11</v>
      </c>
      <c r="K134" s="493"/>
      <c r="L134" s="493"/>
      <c r="M134" s="494"/>
      <c r="N134" s="652" t="s">
        <v>1099</v>
      </c>
      <c r="O134" s="507"/>
      <c r="P134" s="530"/>
    </row>
    <row r="135" spans="1:16" ht="45" customHeight="1">
      <c r="A135" s="495"/>
      <c r="B135" s="490" t="s">
        <v>1100</v>
      </c>
      <c r="C135" s="490"/>
      <c r="D135" s="490"/>
      <c r="E135" s="496"/>
      <c r="F135" s="497" t="s">
        <v>1101</v>
      </c>
      <c r="G135" s="490"/>
      <c r="H135" s="490"/>
      <c r="I135" s="491"/>
      <c r="J135" s="498" t="s">
        <v>1102</v>
      </c>
      <c r="K135" s="490"/>
      <c r="L135" s="490"/>
      <c r="M135" s="491"/>
      <c r="N135" s="653"/>
      <c r="O135" s="507"/>
      <c r="P135" s="530"/>
    </row>
    <row r="136" spans="1:16" ht="27" customHeight="1">
      <c r="A136" s="484"/>
      <c r="B136" s="499" t="s">
        <v>1103</v>
      </c>
      <c r="C136" s="499" t="s">
        <v>1104</v>
      </c>
      <c r="D136" s="499" t="s">
        <v>1105</v>
      </c>
      <c r="E136" s="500" t="s">
        <v>1106</v>
      </c>
      <c r="F136" s="500" t="s">
        <v>1103</v>
      </c>
      <c r="G136" s="499" t="s">
        <v>1104</v>
      </c>
      <c r="H136" s="499" t="s">
        <v>1105</v>
      </c>
      <c r="I136" s="500" t="s">
        <v>1106</v>
      </c>
      <c r="J136" s="501" t="s">
        <v>1103</v>
      </c>
      <c r="K136" s="502" t="s">
        <v>1104</v>
      </c>
      <c r="L136" s="503" t="s">
        <v>1105</v>
      </c>
      <c r="M136" s="501" t="s">
        <v>1106</v>
      </c>
      <c r="N136" s="654"/>
      <c r="O136" s="507"/>
      <c r="P136" s="530" t="s">
        <v>1173</v>
      </c>
    </row>
    <row r="137" spans="1:16" hidden="1">
      <c r="A137" s="504" t="s">
        <v>1107</v>
      </c>
      <c r="B137" s="504"/>
      <c r="C137" s="504"/>
      <c r="D137" s="504"/>
      <c r="E137" s="504"/>
      <c r="F137" s="549">
        <f>'TTA Pivot Table'!F$230</f>
        <v>0</v>
      </c>
      <c r="G137" s="549">
        <f>'TTA Pivot Table'!F$231</f>
        <v>0</v>
      </c>
      <c r="H137" s="549">
        <f>'TTA Pivot Table'!F$232</f>
        <v>0</v>
      </c>
      <c r="I137" s="550">
        <f>'TTA Pivot Table'!F$233</f>
        <v>0</v>
      </c>
      <c r="J137" s="550">
        <f>'TTA Pivot Table'!F$234</f>
        <v>0</v>
      </c>
      <c r="K137" s="549">
        <f>'TTA Pivot Table'!F$235</f>
        <v>0</v>
      </c>
      <c r="L137" s="549">
        <f>'TTA Pivot Table'!F$236</f>
        <v>0</v>
      </c>
      <c r="M137" s="551">
        <f>'TTA Pivot Table'!F$237</f>
        <v>0</v>
      </c>
      <c r="N137" s="550">
        <f>'TTA Pivot Table'!F$238</f>
        <v>0</v>
      </c>
      <c r="O137" s="388"/>
      <c r="P137" s="536">
        <f>+M137-I137</f>
        <v>0</v>
      </c>
    </row>
    <row r="138" spans="1:16" ht="15.75" hidden="1">
      <c r="A138" s="504"/>
      <c r="B138" s="504"/>
      <c r="C138" s="504"/>
      <c r="D138" s="504"/>
      <c r="E138" s="504"/>
      <c r="F138" s="388"/>
      <c r="G138" s="388"/>
      <c r="H138" s="388"/>
      <c r="I138" s="537"/>
      <c r="J138" s="537"/>
      <c r="K138" s="388"/>
      <c r="L138" s="388"/>
      <c r="M138" s="538"/>
      <c r="N138" s="537"/>
      <c r="O138" s="388"/>
      <c r="P138" s="507">
        <f t="shared" ref="P138" si="6">+I138-M138</f>
        <v>0</v>
      </c>
    </row>
    <row r="139" spans="1:16">
      <c r="A139" s="504" t="s">
        <v>1108</v>
      </c>
      <c r="B139" s="539">
        <f>+'TTA Pivot Table'!F$7</f>
        <v>0</v>
      </c>
      <c r="C139" s="539">
        <f>+'TTA Pivot Table'!F$9</f>
        <v>0</v>
      </c>
      <c r="D139" s="539">
        <f>+'TTA Pivot Table'!F$11</f>
        <v>0</v>
      </c>
      <c r="E139" s="540">
        <f>+'TTA Pivot Table'!F$13</f>
        <v>0</v>
      </c>
      <c r="F139" s="540">
        <f>+'TTA Pivot Table'!F$15</f>
        <v>0</v>
      </c>
      <c r="G139" s="539">
        <f>+'TTA Pivot Table'!F$17</f>
        <v>0</v>
      </c>
      <c r="H139" s="539">
        <f>+'TTA Pivot Table'!F$19</f>
        <v>0</v>
      </c>
      <c r="I139" s="540">
        <f>+'TTA Pivot Table'!F$21</f>
        <v>0</v>
      </c>
      <c r="J139" s="540">
        <f>+'TTA Pivot Table'!F$23</f>
        <v>0</v>
      </c>
      <c r="K139" s="539">
        <f>+'TTA Pivot Table'!F$25</f>
        <v>0</v>
      </c>
      <c r="L139" s="539">
        <f>+'TTA Pivot Table'!F$27</f>
        <v>0</v>
      </c>
      <c r="M139" s="541">
        <f>+'TTA Pivot Table'!F$29</f>
        <v>0</v>
      </c>
      <c r="N139" s="540">
        <f>+'TTA Pivot Table'!F$31</f>
        <v>0</v>
      </c>
      <c r="O139" s="388"/>
      <c r="P139" s="536">
        <f t="shared" ref="P139:P157" si="7">+M139-I139</f>
        <v>0</v>
      </c>
    </row>
    <row r="140" spans="1:16">
      <c r="A140" s="504" t="s">
        <v>1109</v>
      </c>
      <c r="B140" s="539">
        <f>+'TTA Pivot Table'!F$39</f>
        <v>4.1897269624573381</v>
      </c>
      <c r="C140" s="539">
        <f>+'TTA Pivot Table'!F$41</f>
        <v>4.33</v>
      </c>
      <c r="D140" s="539">
        <f>+'TTA Pivot Table'!F$43</f>
        <v>0</v>
      </c>
      <c r="E140" s="540">
        <f>+'TTA Pivot Table'!F$45</f>
        <v>4.2023602484472056</v>
      </c>
      <c r="F140" s="540">
        <f>+'TTA Pivot Table'!F$47</f>
        <v>5.2690410958904108</v>
      </c>
      <c r="G140" s="539">
        <f>+'TTA Pivot Table'!F$49</f>
        <v>7.1487499999999997</v>
      </c>
      <c r="H140" s="539">
        <f>+'TTA Pivot Table'!F$51</f>
        <v>0</v>
      </c>
      <c r="I140" s="540">
        <f>+'TTA Pivot Table'!F$53</f>
        <v>5.3666883116883115</v>
      </c>
      <c r="J140" s="540">
        <f>+'TTA Pivot Table'!F$55</f>
        <v>3.2278125000000002</v>
      </c>
      <c r="K140" s="539">
        <f>+'TTA Pivot Table'!F$57</f>
        <v>3.8841176470588237</v>
      </c>
      <c r="L140" s="539">
        <f>+'TTA Pivot Table'!F$59</f>
        <v>0</v>
      </c>
      <c r="M140" s="541">
        <f>+'TTA Pivot Table'!F$61</f>
        <v>3.3108684863523572</v>
      </c>
      <c r="N140" s="540">
        <f>+'TTA Pivot Table'!F$63</f>
        <v>11</v>
      </c>
      <c r="O140" s="388"/>
      <c r="P140" s="536">
        <f t="shared" si="7"/>
        <v>-2.0558198253359543</v>
      </c>
    </row>
    <row r="141" spans="1:16">
      <c r="A141" s="504" t="s">
        <v>1110</v>
      </c>
      <c r="B141" s="539">
        <f>+'TTA Pivot Table'!F$71</f>
        <v>0</v>
      </c>
      <c r="C141" s="539">
        <f>+'TTA Pivot Table'!F$73</f>
        <v>0</v>
      </c>
      <c r="D141" s="539">
        <f>+'TTA Pivot Table'!F$75</f>
        <v>0</v>
      </c>
      <c r="E141" s="540">
        <f>+'TTA Pivot Table'!F$77</f>
        <v>0</v>
      </c>
      <c r="F141" s="540">
        <f>+'TTA Pivot Table'!F$79</f>
        <v>0</v>
      </c>
      <c r="G141" s="539">
        <f>+'TTA Pivot Table'!F$81</f>
        <v>0</v>
      </c>
      <c r="H141" s="539">
        <f>+'TTA Pivot Table'!F$83</f>
        <v>0</v>
      </c>
      <c r="I141" s="540">
        <f>+'TTA Pivot Table'!F$85</f>
        <v>0</v>
      </c>
      <c r="J141" s="540">
        <f>+'TTA Pivot Table'!F$87</f>
        <v>0</v>
      </c>
      <c r="K141" s="539">
        <f>+'TTA Pivot Table'!F$89</f>
        <v>0</v>
      </c>
      <c r="L141" s="539">
        <f>+'TTA Pivot Table'!F$91</f>
        <v>0</v>
      </c>
      <c r="M141" s="541">
        <f>+'TTA Pivot Table'!F$93</f>
        <v>0</v>
      </c>
      <c r="N141" s="540">
        <f>+'TTA Pivot Table'!F$95</f>
        <v>0</v>
      </c>
      <c r="O141" s="388"/>
      <c r="P141" s="536">
        <f t="shared" si="7"/>
        <v>0</v>
      </c>
    </row>
    <row r="142" spans="1:16">
      <c r="A142" s="504" t="s">
        <v>1111</v>
      </c>
      <c r="B142" s="539">
        <f>+'TTA Pivot Table'!F$103</f>
        <v>0</v>
      </c>
      <c r="C142" s="539">
        <f>+'TTA Pivot Table'!F$105</f>
        <v>0</v>
      </c>
      <c r="D142" s="539">
        <f>+'TTA Pivot Table'!F$107</f>
        <v>0</v>
      </c>
      <c r="E142" s="540">
        <f>+'TTA Pivot Table'!F$109</f>
        <v>0</v>
      </c>
      <c r="F142" s="540">
        <f>+'TTA Pivot Table'!F$111</f>
        <v>0</v>
      </c>
      <c r="G142" s="539">
        <f>+'TTA Pivot Table'!F$113</f>
        <v>0</v>
      </c>
      <c r="H142" s="539">
        <f>+'TTA Pivot Table'!F$115</f>
        <v>0</v>
      </c>
      <c r="I142" s="540">
        <f>+'TTA Pivot Table'!F$117</f>
        <v>0</v>
      </c>
      <c r="J142" s="540">
        <f>+'TTA Pivot Table'!F$119</f>
        <v>0</v>
      </c>
      <c r="K142" s="539">
        <f>+'TTA Pivot Table'!F$121</f>
        <v>0</v>
      </c>
      <c r="L142" s="539">
        <f>+'TTA Pivot Table'!F$123</f>
        <v>0</v>
      </c>
      <c r="M142" s="541">
        <f>+'TTA Pivot Table'!F$125</f>
        <v>0</v>
      </c>
      <c r="N142" s="540">
        <f>+'TTA Pivot Table'!F$127</f>
        <v>0</v>
      </c>
      <c r="O142" s="388"/>
      <c r="P142" s="536">
        <f t="shared" si="7"/>
        <v>0</v>
      </c>
    </row>
    <row r="143" spans="1:16">
      <c r="A143" s="504"/>
      <c r="B143" s="539"/>
      <c r="C143" s="539"/>
      <c r="D143" s="539"/>
      <c r="E143" s="540"/>
      <c r="F143" s="540"/>
      <c r="G143" s="539"/>
      <c r="H143" s="539"/>
      <c r="I143" s="540"/>
      <c r="J143" s="540"/>
      <c r="K143" s="539"/>
      <c r="L143" s="539"/>
      <c r="M143" s="541"/>
      <c r="N143" s="540"/>
      <c r="O143" s="388"/>
      <c r="P143" s="536"/>
    </row>
    <row r="144" spans="1:16">
      <c r="A144" s="504" t="s">
        <v>1112</v>
      </c>
      <c r="B144" s="539">
        <f>+'TTA Pivot Table'!F$135</f>
        <v>4.9121904761904771</v>
      </c>
      <c r="C144" s="539">
        <f>+'TTA Pivot Table'!F$137</f>
        <v>4.8</v>
      </c>
      <c r="D144" s="539">
        <f>+'TTA Pivot Table'!F$139</f>
        <v>0</v>
      </c>
      <c r="E144" s="540">
        <f>+'TTA Pivot Table'!F$141</f>
        <v>4.8981666666666674</v>
      </c>
      <c r="F144" s="540">
        <f>+'TTA Pivot Table'!F$143</f>
        <v>5.2974728260869561</v>
      </c>
      <c r="G144" s="539">
        <f>+'TTA Pivot Table'!F$145</f>
        <v>6.1112708333333332</v>
      </c>
      <c r="H144" s="539">
        <f>+'TTA Pivot Table'!F$147</f>
        <v>0</v>
      </c>
      <c r="I144" s="540">
        <f>+'TTA Pivot Table'!F$149</f>
        <v>5.3913725961538459</v>
      </c>
      <c r="J144" s="540">
        <f>+'TTA Pivot Table'!F$151</f>
        <v>3.7892252252252252</v>
      </c>
      <c r="K144" s="539">
        <f>+'TTA Pivot Table'!F$153</f>
        <v>4.2131380753138075</v>
      </c>
      <c r="L144" s="539">
        <f>+'TTA Pivot Table'!F$155</f>
        <v>0</v>
      </c>
      <c r="M144" s="541">
        <f>+'TTA Pivot Table'!F$157</f>
        <v>3.9168261964735516</v>
      </c>
      <c r="N144" s="540">
        <f>+'TTA Pivot Table'!F$159</f>
        <v>0</v>
      </c>
      <c r="O144" s="388"/>
      <c r="P144" s="536">
        <f t="shared" si="7"/>
        <v>-1.4745463996802943</v>
      </c>
    </row>
    <row r="145" spans="1:16">
      <c r="A145" s="504" t="s">
        <v>1113</v>
      </c>
      <c r="B145" s="539">
        <f>+'TTA Pivot Table'!F$167</f>
        <v>5.5</v>
      </c>
      <c r="C145" s="539">
        <f>+'TTA Pivot Table'!F$169</f>
        <v>0</v>
      </c>
      <c r="D145" s="539">
        <f>+'TTA Pivot Table'!F$171</f>
        <v>0</v>
      </c>
      <c r="E145" s="540">
        <f>+'TTA Pivot Table'!F$173</f>
        <v>5.5</v>
      </c>
      <c r="F145" s="540">
        <f>+'TTA Pivot Table'!F$175</f>
        <v>5</v>
      </c>
      <c r="G145" s="539">
        <f>+'TTA Pivot Table'!F$177</f>
        <v>7.5</v>
      </c>
      <c r="H145" s="539">
        <f>+'TTA Pivot Table'!F$179</f>
        <v>0</v>
      </c>
      <c r="I145" s="540">
        <f>+'TTA Pivot Table'!F$181</f>
        <v>5.0393700787401574</v>
      </c>
      <c r="J145" s="540">
        <f>+'TTA Pivot Table'!F$183</f>
        <v>5.4</v>
      </c>
      <c r="K145" s="539">
        <f>+'TTA Pivot Table'!F$185</f>
        <v>7</v>
      </c>
      <c r="L145" s="539">
        <f>+'TTA Pivot Table'!F$187</f>
        <v>0</v>
      </c>
      <c r="M145" s="541">
        <f>+'TTA Pivot Table'!F$189</f>
        <v>5.9129770992366417</v>
      </c>
      <c r="N145" s="540">
        <f>+'TTA Pivot Table'!F$191</f>
        <v>6.4000000000000012</v>
      </c>
      <c r="O145" s="388"/>
      <c r="P145" s="536">
        <f t="shared" si="7"/>
        <v>0.87360702049648431</v>
      </c>
    </row>
    <row r="146" spans="1:16">
      <c r="A146" s="504" t="s">
        <v>1114</v>
      </c>
      <c r="B146" s="542">
        <f>+'TTA Pivot Table'!F$199</f>
        <v>4.3105322580645176</v>
      </c>
      <c r="C146" s="539">
        <f>+'TTA Pivot Table'!F$201</f>
        <v>4.8854545454545502</v>
      </c>
      <c r="D146" s="539">
        <f>+'TTA Pivot Table'!F$203</f>
        <v>0</v>
      </c>
      <c r="E146" s="540">
        <f>+'TTA Pivot Table'!F$205</f>
        <v>4.3205546751188599</v>
      </c>
      <c r="F146" s="540">
        <f>+'TTA Pivot Table'!F$207</f>
        <v>5.9368671193016471</v>
      </c>
      <c r="G146" s="539">
        <f>+'TTA Pivot Table'!F$209</f>
        <v>6.8750704225352148</v>
      </c>
      <c r="H146" s="539">
        <f>+'TTA Pivot Table'!F$211</f>
        <v>0</v>
      </c>
      <c r="I146" s="540">
        <f>+'TTA Pivot Table'!F$213</f>
        <v>5.9973139745916511</v>
      </c>
      <c r="J146" s="540">
        <f>+'TTA Pivot Table'!F$215</f>
        <v>4.0966408839779023</v>
      </c>
      <c r="K146" s="539">
        <f>+'TTA Pivot Table'!F$217</f>
        <v>5.2889930555555553</v>
      </c>
      <c r="L146" s="539">
        <f>+'TTA Pivot Table'!F$219</f>
        <v>0</v>
      </c>
      <c r="M146" s="541">
        <f>+'TTA Pivot Table'!F$221</f>
        <v>4.3844844928751066</v>
      </c>
      <c r="N146" s="540">
        <f>+'TTA Pivot Table'!F$223</f>
        <v>0</v>
      </c>
      <c r="O146" s="388"/>
      <c r="P146" s="536">
        <f t="shared" si="7"/>
        <v>-1.6128294817165445</v>
      </c>
    </row>
    <row r="147" spans="1:16">
      <c r="A147" s="504" t="s">
        <v>1115</v>
      </c>
      <c r="B147" s="539">
        <f>+'TTA Pivot Table'!F$231</f>
        <v>0</v>
      </c>
      <c r="C147" s="539">
        <f>+'TTA Pivot Table'!F$233</f>
        <v>0</v>
      </c>
      <c r="D147" s="539">
        <f>+'TTA Pivot Table'!F$235</f>
        <v>0</v>
      </c>
      <c r="E147" s="540">
        <f>+'TTA Pivot Table'!F$237</f>
        <v>0</v>
      </c>
      <c r="F147" s="540">
        <f>+'TTA Pivot Table'!F$239</f>
        <v>0</v>
      </c>
      <c r="G147" s="539">
        <f>+'TTA Pivot Table'!F$241</f>
        <v>0</v>
      </c>
      <c r="H147" s="539">
        <f>+'TTA Pivot Table'!F$243</f>
        <v>0</v>
      </c>
      <c r="I147" s="540">
        <f>+'TTA Pivot Table'!F$245</f>
        <v>0</v>
      </c>
      <c r="J147" s="540">
        <f>+'TTA Pivot Table'!F$247</f>
        <v>0</v>
      </c>
      <c r="K147" s="539">
        <f>+'TTA Pivot Table'!F$249</f>
        <v>0</v>
      </c>
      <c r="L147" s="539">
        <f>+'TTA Pivot Table'!F$251</f>
        <v>0</v>
      </c>
      <c r="M147" s="541">
        <f>+'TTA Pivot Table'!F$253</f>
        <v>0</v>
      </c>
      <c r="N147" s="540">
        <f>+'TTA Pivot Table'!F$255</f>
        <v>0</v>
      </c>
      <c r="O147" s="388"/>
      <c r="P147" s="536">
        <f t="shared" si="7"/>
        <v>0</v>
      </c>
    </row>
    <row r="148" spans="1:16">
      <c r="A148" s="504"/>
      <c r="B148" s="539"/>
      <c r="C148" s="539"/>
      <c r="D148" s="539"/>
      <c r="E148" s="540"/>
      <c r="F148" s="540"/>
      <c r="G148" s="539"/>
      <c r="H148" s="539"/>
      <c r="I148" s="540"/>
      <c r="J148" s="540"/>
      <c r="K148" s="539"/>
      <c r="L148" s="539"/>
      <c r="M148" s="541"/>
      <c r="N148" s="540"/>
      <c r="O148" s="388"/>
      <c r="P148" s="536"/>
    </row>
    <row r="149" spans="1:16">
      <c r="A149" s="504" t="s">
        <v>1116</v>
      </c>
      <c r="B149" s="539">
        <f>+'TTA Pivot Table'!F$263</f>
        <v>4.8971111111111112</v>
      </c>
      <c r="C149" s="539">
        <f>+'TTA Pivot Table'!F$265</f>
        <v>6.330000000000001</v>
      </c>
      <c r="D149" s="539">
        <f>+'TTA Pivot Table'!F$267</f>
        <v>0</v>
      </c>
      <c r="E149" s="540">
        <f>+'TTA Pivot Table'!F$269</f>
        <v>4.9282608695652179</v>
      </c>
      <c r="F149" s="540">
        <f>+'TTA Pivot Table'!F$271</f>
        <v>5.0979318181818183</v>
      </c>
      <c r="G149" s="539">
        <f>+'TTA Pivot Table'!F$273</f>
        <v>4.4980000000000002</v>
      </c>
      <c r="H149" s="539">
        <f>+'TTA Pivot Table'!F$275</f>
        <v>0</v>
      </c>
      <c r="I149" s="540">
        <f>+'TTA Pivot Table'!F$277</f>
        <v>5.0911910112359546</v>
      </c>
      <c r="J149" s="540">
        <f>+'TTA Pivot Table'!F$279</f>
        <v>3.4337659963436926</v>
      </c>
      <c r="K149" s="539">
        <f>+'TTA Pivot Table'!F$281</f>
        <v>6.0544444444444441</v>
      </c>
      <c r="L149" s="539">
        <f>+'TTA Pivot Table'!F$283</f>
        <v>0</v>
      </c>
      <c r="M149" s="541">
        <f>+'TTA Pivot Table'!F$285</f>
        <v>3.5570383275261324</v>
      </c>
      <c r="N149" s="540">
        <f>+'TTA Pivot Table'!F$287</f>
        <v>5.3199038461538457</v>
      </c>
      <c r="O149" s="388"/>
      <c r="P149" s="536">
        <f t="shared" si="7"/>
        <v>-1.5341526837098223</v>
      </c>
    </row>
    <row r="150" spans="1:16">
      <c r="A150" s="504" t="s">
        <v>1117</v>
      </c>
      <c r="B150" s="539">
        <f>+'TTA Pivot Table'!F$295</f>
        <v>3.8</v>
      </c>
      <c r="C150" s="539">
        <f>+'TTA Pivot Table'!F$297</f>
        <v>0</v>
      </c>
      <c r="D150" s="539">
        <f>+'TTA Pivot Table'!F$299</f>
        <v>0</v>
      </c>
      <c r="E150" s="540">
        <f>+'TTA Pivot Table'!F$301</f>
        <v>3.8</v>
      </c>
      <c r="F150" s="540">
        <f>+'TTA Pivot Table'!F$303</f>
        <v>5.7</v>
      </c>
      <c r="G150" s="539">
        <f>+'TTA Pivot Table'!F$305</f>
        <v>4.5</v>
      </c>
      <c r="H150" s="539">
        <f>+'TTA Pivot Table'!F$307</f>
        <v>0</v>
      </c>
      <c r="I150" s="540">
        <f>+'TTA Pivot Table'!F$309</f>
        <v>5.6956678700361012</v>
      </c>
      <c r="J150" s="540">
        <f>+'TTA Pivot Table'!F$311</f>
        <v>3.3</v>
      </c>
      <c r="K150" s="539">
        <f>+'TTA Pivot Table'!F$313</f>
        <v>3.7</v>
      </c>
      <c r="L150" s="539">
        <f>+'TTA Pivot Table'!F$315</f>
        <v>3.3</v>
      </c>
      <c r="M150" s="541">
        <f>+'TTA Pivot Table'!F$317</f>
        <v>3.423428571428571</v>
      </c>
      <c r="N150" s="540">
        <f>+'TTA Pivot Table'!F$319</f>
        <v>3.5999999999999996</v>
      </c>
      <c r="O150" s="388"/>
      <c r="P150" s="536">
        <f t="shared" si="7"/>
        <v>-2.2722392986075302</v>
      </c>
    </row>
    <row r="151" spans="1:16">
      <c r="A151" s="504" t="s">
        <v>1118</v>
      </c>
      <c r="B151" s="539">
        <f>+'TTA Pivot Table'!F$327</f>
        <v>4</v>
      </c>
      <c r="C151" s="539">
        <f>+'TTA Pivot Table'!F$329</f>
        <v>3.3404255319148937</v>
      </c>
      <c r="D151" s="539">
        <f>+'TTA Pivot Table'!F$331</f>
        <v>0</v>
      </c>
      <c r="E151" s="540">
        <f>+'TTA Pivot Table'!F$333</f>
        <v>3.9143646408839778</v>
      </c>
      <c r="F151" s="540">
        <f>+'TTA Pivot Table'!F$335</f>
        <v>6</v>
      </c>
      <c r="G151" s="539">
        <f>+'TTA Pivot Table'!F$337</f>
        <v>6</v>
      </c>
      <c r="H151" s="539">
        <f>+'TTA Pivot Table'!F$339</f>
        <v>0</v>
      </c>
      <c r="I151" s="540">
        <f>+'TTA Pivot Table'!F$341</f>
        <v>6</v>
      </c>
      <c r="J151" s="540">
        <f>+'TTA Pivot Table'!F$343</f>
        <v>3.6279761904761907</v>
      </c>
      <c r="K151" s="539">
        <f>+'TTA Pivot Table'!F$345</f>
        <v>4.4252873563218387</v>
      </c>
      <c r="L151" s="539">
        <f>+'TTA Pivot Table'!F$347</f>
        <v>0</v>
      </c>
      <c r="M151" s="541">
        <f>+'TTA Pivot Table'!F$349</f>
        <v>3.9765494137353432</v>
      </c>
      <c r="N151" s="540">
        <f>+'TTA Pivot Table'!F$351</f>
        <v>0</v>
      </c>
      <c r="O151" s="388"/>
      <c r="P151" s="536">
        <f t="shared" si="7"/>
        <v>-2.0234505862646568</v>
      </c>
    </row>
    <row r="152" spans="1:16">
      <c r="A152" s="504" t="s">
        <v>1119</v>
      </c>
      <c r="B152" s="539">
        <f>+'TTA Pivot Table'!F$359</f>
        <v>0</v>
      </c>
      <c r="C152" s="539">
        <f>+'TTA Pivot Table'!F$361</f>
        <v>0</v>
      </c>
      <c r="D152" s="539">
        <f>+'TTA Pivot Table'!F$363</f>
        <v>0</v>
      </c>
      <c r="E152" s="540">
        <f>+'TTA Pivot Table'!F$365</f>
        <v>0</v>
      </c>
      <c r="F152" s="540">
        <f>+'TTA Pivot Table'!F$367</f>
        <v>0</v>
      </c>
      <c r="G152" s="539">
        <f>+'TTA Pivot Table'!F$369</f>
        <v>0</v>
      </c>
      <c r="H152" s="539">
        <f>+'TTA Pivot Table'!F$371</f>
        <v>0</v>
      </c>
      <c r="I152" s="540">
        <f>+'TTA Pivot Table'!F$373</f>
        <v>0</v>
      </c>
      <c r="J152" s="540">
        <f>+'TTA Pivot Table'!F$375</f>
        <v>0</v>
      </c>
      <c r="K152" s="539">
        <f>+'TTA Pivot Table'!F$377</f>
        <v>0</v>
      </c>
      <c r="L152" s="539">
        <f>+'TTA Pivot Table'!F$379</f>
        <v>0</v>
      </c>
      <c r="M152" s="541">
        <f>+'TTA Pivot Table'!F$381</f>
        <v>0</v>
      </c>
      <c r="N152" s="540">
        <f>+'TTA Pivot Table'!F$383</f>
        <v>0</v>
      </c>
      <c r="O152" s="388"/>
      <c r="P152" s="536">
        <f t="shared" si="7"/>
        <v>0</v>
      </c>
    </row>
    <row r="153" spans="1:16">
      <c r="A153" s="504"/>
      <c r="B153" s="539"/>
      <c r="C153" s="539"/>
      <c r="D153" s="539"/>
      <c r="E153" s="540"/>
      <c r="F153" s="540"/>
      <c r="G153" s="539"/>
      <c r="H153" s="539"/>
      <c r="I153" s="540"/>
      <c r="J153" s="540"/>
      <c r="K153" s="539"/>
      <c r="L153" s="539"/>
      <c r="M153" s="541"/>
      <c r="N153" s="540"/>
      <c r="O153" s="388"/>
      <c r="P153" s="536"/>
    </row>
    <row r="154" spans="1:16">
      <c r="A154" s="504" t="s">
        <v>1120</v>
      </c>
      <c r="B154" s="539">
        <f>+'TTA Pivot Table'!F$391</f>
        <v>0</v>
      </c>
      <c r="C154" s="539">
        <f>+'TTA Pivot Table'!F$393</f>
        <v>0</v>
      </c>
      <c r="D154" s="539">
        <f>+'TTA Pivot Table'!F$395</f>
        <v>0</v>
      </c>
      <c r="E154" s="540">
        <f>+'TTA Pivot Table'!F$397</f>
        <v>0</v>
      </c>
      <c r="F154" s="540">
        <f>+'TTA Pivot Table'!F$399</f>
        <v>0</v>
      </c>
      <c r="G154" s="539">
        <f>+'TTA Pivot Table'!F$401</f>
        <v>0</v>
      </c>
      <c r="H154" s="539">
        <f>+'TTA Pivot Table'!F$403</f>
        <v>0</v>
      </c>
      <c r="I154" s="540">
        <f>+'TTA Pivot Table'!F$405</f>
        <v>0</v>
      </c>
      <c r="J154" s="540">
        <f>+'TTA Pivot Table'!F$407</f>
        <v>0</v>
      </c>
      <c r="K154" s="539">
        <f>+'TTA Pivot Table'!F$409</f>
        <v>0</v>
      </c>
      <c r="L154" s="539">
        <f>+'TTA Pivot Table'!F$411</f>
        <v>0</v>
      </c>
      <c r="M154" s="541">
        <f>+'TTA Pivot Table'!F$413</f>
        <v>0</v>
      </c>
      <c r="N154" s="540">
        <f>+'TTA Pivot Table'!F$415</f>
        <v>0</v>
      </c>
      <c r="O154" s="388"/>
      <c r="P154" s="536">
        <f t="shared" si="7"/>
        <v>0</v>
      </c>
    </row>
    <row r="155" spans="1:16">
      <c r="A155" s="504" t="s">
        <v>1121</v>
      </c>
      <c r="B155" s="539">
        <f>+'TTA Pivot Table'!F$423</f>
        <v>4.2309090909090905</v>
      </c>
      <c r="C155" s="539">
        <f>+'TTA Pivot Table'!F$425</f>
        <v>4</v>
      </c>
      <c r="D155" s="539">
        <f>+'TTA Pivot Table'!F$427</f>
        <v>0</v>
      </c>
      <c r="E155" s="540">
        <f>+'TTA Pivot Table'!F$429</f>
        <v>4.2267857142857137</v>
      </c>
      <c r="F155" s="540">
        <f>+'TTA Pivot Table'!F$431</f>
        <v>4.7</v>
      </c>
      <c r="G155" s="539">
        <f>+'TTA Pivot Table'!F$433</f>
        <v>7</v>
      </c>
      <c r="H155" s="539">
        <f>+'TTA Pivot Table'!F$435</f>
        <v>0</v>
      </c>
      <c r="I155" s="540">
        <f>+'TTA Pivot Table'!F$437</f>
        <v>4.7338235294117643</v>
      </c>
      <c r="J155" s="540">
        <f>+'TTA Pivot Table'!F$439</f>
        <v>2.9552742616033756</v>
      </c>
      <c r="K155" s="539">
        <f>+'TTA Pivot Table'!F$441</f>
        <v>3.2951397326852976</v>
      </c>
      <c r="L155" s="539">
        <f>+'TTA Pivot Table'!F$443</f>
        <v>0</v>
      </c>
      <c r="M155" s="541">
        <f>+'TTA Pivot Table'!F$445</f>
        <v>3.1709329221279883</v>
      </c>
      <c r="N155" s="540">
        <f>+'TTA Pivot Table'!F$447</f>
        <v>3.6779310344827585</v>
      </c>
      <c r="O155" s="388"/>
      <c r="P155" s="536">
        <f t="shared" si="7"/>
        <v>-1.562890607283776</v>
      </c>
    </row>
    <row r="156" spans="1:16">
      <c r="A156" s="504" t="s">
        <v>1122</v>
      </c>
      <c r="B156" s="539">
        <f>+'TTA Pivot Table'!F$455</f>
        <v>0</v>
      </c>
      <c r="C156" s="539">
        <f>+'TTA Pivot Table'!F$457</f>
        <v>0</v>
      </c>
      <c r="D156" s="539">
        <f>+'TTA Pivot Table'!F$459</f>
        <v>0</v>
      </c>
      <c r="E156" s="540">
        <f>+'TTA Pivot Table'!F$461</f>
        <v>0</v>
      </c>
      <c r="F156" s="540">
        <f>+'TTA Pivot Table'!F$463</f>
        <v>0</v>
      </c>
      <c r="G156" s="539">
        <f>+'TTA Pivot Table'!F$465</f>
        <v>0</v>
      </c>
      <c r="H156" s="539">
        <f>+'TTA Pivot Table'!F$467</f>
        <v>0</v>
      </c>
      <c r="I156" s="540">
        <f>+'TTA Pivot Table'!F$469</f>
        <v>0</v>
      </c>
      <c r="J156" s="540">
        <f>+'TTA Pivot Table'!F$471</f>
        <v>0</v>
      </c>
      <c r="K156" s="539">
        <f>+'TTA Pivot Table'!F$473</f>
        <v>0</v>
      </c>
      <c r="L156" s="539">
        <f>+'TTA Pivot Table'!F$475</f>
        <v>0</v>
      </c>
      <c r="M156" s="541">
        <f>+'TTA Pivot Table'!F$477</f>
        <v>0</v>
      </c>
      <c r="N156" s="540">
        <f>+'TTA Pivot Table'!F$479</f>
        <v>0</v>
      </c>
      <c r="O156" s="388"/>
      <c r="P156" s="536">
        <f t="shared" si="7"/>
        <v>0</v>
      </c>
    </row>
    <row r="157" spans="1:16">
      <c r="A157" s="513" t="s">
        <v>1123</v>
      </c>
      <c r="B157" s="543">
        <f>+'TTA Pivot Table'!F$487</f>
        <v>0</v>
      </c>
      <c r="C157" s="543">
        <f>+'TTA Pivot Table'!F$489</f>
        <v>0</v>
      </c>
      <c r="D157" s="543">
        <f>+'TTA Pivot Table'!F$491</f>
        <v>0</v>
      </c>
      <c r="E157" s="544">
        <f>+'TTA Pivot Table'!F$493</f>
        <v>0</v>
      </c>
      <c r="F157" s="544">
        <f>+'TTA Pivot Table'!F$495</f>
        <v>0</v>
      </c>
      <c r="G157" s="543">
        <f>+'TTA Pivot Table'!F$497</f>
        <v>0</v>
      </c>
      <c r="H157" s="543">
        <f>+'TTA Pivot Table'!F$499</f>
        <v>0</v>
      </c>
      <c r="I157" s="544">
        <f>+'TTA Pivot Table'!F$501</f>
        <v>0</v>
      </c>
      <c r="J157" s="544">
        <f>+'TTA Pivot Table'!F$503</f>
        <v>0</v>
      </c>
      <c r="K157" s="543">
        <f>+'TTA Pivot Table'!F$505</f>
        <v>0</v>
      </c>
      <c r="L157" s="543">
        <f>+'TTA Pivot Table'!F$507</f>
        <v>0</v>
      </c>
      <c r="M157" s="545">
        <f>+'TTA Pivot Table'!F$509</f>
        <v>0</v>
      </c>
      <c r="N157" s="544">
        <f>+'TTA Pivot Table'!F$511</f>
        <v>0</v>
      </c>
      <c r="O157" s="388"/>
      <c r="P157" s="546">
        <f t="shared" si="7"/>
        <v>0</v>
      </c>
    </row>
    <row r="158" spans="1:16">
      <c r="A158" s="517" t="s">
        <v>1124</v>
      </c>
      <c r="B158" s="517"/>
      <c r="C158" s="517"/>
      <c r="D158" s="517"/>
      <c r="E158" s="517"/>
      <c r="F158" s="518"/>
      <c r="G158" s="518"/>
      <c r="H158" s="518"/>
      <c r="I158" s="518"/>
      <c r="J158" s="518"/>
      <c r="K158" s="518"/>
      <c r="L158" s="518"/>
      <c r="M158" s="518"/>
      <c r="N158" s="518"/>
    </row>
    <row r="159" spans="1:16">
      <c r="A159" s="517"/>
      <c r="B159" s="548"/>
      <c r="C159" s="548"/>
      <c r="D159" s="548"/>
      <c r="E159" s="548"/>
      <c r="F159" s="548"/>
      <c r="G159" s="548"/>
      <c r="H159" s="548"/>
      <c r="I159" s="548"/>
      <c r="J159" s="548"/>
      <c r="K159" s="548"/>
      <c r="L159" s="548"/>
      <c r="M159" s="548"/>
      <c r="N159" s="548"/>
      <c r="O159" s="547"/>
    </row>
    <row r="160" spans="1:16">
      <c r="A160" s="517"/>
      <c r="B160" s="517"/>
      <c r="C160" s="517"/>
      <c r="D160" s="517"/>
      <c r="E160" s="517"/>
      <c r="F160" s="518"/>
      <c r="G160" s="518"/>
      <c r="H160" s="518"/>
      <c r="I160" s="518"/>
      <c r="J160" s="518"/>
      <c r="K160" s="518"/>
      <c r="L160" s="518"/>
      <c r="M160" s="518"/>
      <c r="N160" s="519" t="s">
        <v>1225</v>
      </c>
    </row>
    <row r="161" spans="1:16" ht="18">
      <c r="A161" s="480" t="s">
        <v>1179</v>
      </c>
      <c r="B161" s="482"/>
      <c r="C161" s="482"/>
      <c r="D161" s="482"/>
      <c r="E161" s="482"/>
      <c r="F161" s="481"/>
      <c r="G161" s="481"/>
      <c r="H161" s="481"/>
      <c r="I161" s="482"/>
      <c r="J161" s="481"/>
      <c r="K161" s="481"/>
      <c r="L161" s="481"/>
      <c r="M161" s="482"/>
      <c r="N161" s="481"/>
      <c r="P161" s="530"/>
    </row>
    <row r="162" spans="1:16" ht="18">
      <c r="A162" s="480"/>
      <c r="B162" s="482"/>
      <c r="C162" s="482"/>
      <c r="D162" s="482"/>
      <c r="E162" s="482"/>
      <c r="F162" s="481"/>
      <c r="G162" s="481"/>
      <c r="H162" s="481"/>
      <c r="I162" s="482"/>
      <c r="J162" s="481"/>
      <c r="K162" s="481"/>
      <c r="L162" s="481"/>
      <c r="M162" s="482"/>
      <c r="N162" s="481"/>
      <c r="P162" s="530"/>
    </row>
    <row r="163" spans="1:16" ht="15.75">
      <c r="A163" s="483" t="s">
        <v>1172</v>
      </c>
      <c r="B163" s="482"/>
      <c r="C163" s="482"/>
      <c r="D163" s="482"/>
      <c r="E163" s="482"/>
      <c r="F163" s="481"/>
      <c r="G163" s="481"/>
      <c r="H163" s="481"/>
      <c r="I163" s="482"/>
      <c r="J163" s="481"/>
      <c r="K163" s="481"/>
      <c r="L163" s="481"/>
      <c r="M163" s="482"/>
      <c r="N163" s="481"/>
      <c r="P163" s="530"/>
    </row>
    <row r="164" spans="1:16" ht="15.75">
      <c r="A164" s="483" t="s">
        <v>1155</v>
      </c>
      <c r="B164" s="482"/>
      <c r="C164" s="482"/>
      <c r="D164" s="482"/>
      <c r="E164" s="482"/>
      <c r="F164" s="481"/>
      <c r="G164" s="481"/>
      <c r="H164" s="481"/>
      <c r="I164" s="482"/>
      <c r="J164" s="481"/>
      <c r="K164" s="481"/>
      <c r="L164" s="481"/>
      <c r="M164" s="482"/>
      <c r="N164" s="481"/>
      <c r="P164" s="530"/>
    </row>
    <row r="165" spans="1:16" ht="18" customHeight="1">
      <c r="A165" s="484"/>
      <c r="B165" s="484"/>
      <c r="C165" s="484"/>
      <c r="D165" s="484"/>
      <c r="E165" s="484"/>
      <c r="F165" s="485"/>
      <c r="G165" s="486"/>
      <c r="H165" s="486"/>
      <c r="I165" s="487"/>
      <c r="J165" s="487"/>
      <c r="K165" s="487"/>
      <c r="L165" s="487"/>
      <c r="M165" s="487"/>
      <c r="N165" s="487"/>
      <c r="O165" s="488"/>
      <c r="P165" s="530"/>
    </row>
    <row r="166" spans="1:16" ht="18" customHeight="1">
      <c r="A166" s="312"/>
      <c r="B166" s="489" t="s">
        <v>1098</v>
      </c>
      <c r="C166" s="490"/>
      <c r="D166" s="490"/>
      <c r="E166" s="490"/>
      <c r="F166" s="490"/>
      <c r="G166" s="490"/>
      <c r="H166" s="490"/>
      <c r="I166" s="491"/>
      <c r="J166" s="492" t="s">
        <v>11</v>
      </c>
      <c r="K166" s="493"/>
      <c r="L166" s="493"/>
      <c r="M166" s="494"/>
      <c r="N166" s="652" t="s">
        <v>1099</v>
      </c>
      <c r="O166" s="507"/>
      <c r="P166" s="530"/>
    </row>
    <row r="167" spans="1:16" ht="42" customHeight="1">
      <c r="A167" s="495"/>
      <c r="B167" s="490" t="s">
        <v>1100</v>
      </c>
      <c r="C167" s="490"/>
      <c r="D167" s="490"/>
      <c r="E167" s="496"/>
      <c r="F167" s="497" t="s">
        <v>1101</v>
      </c>
      <c r="G167" s="490"/>
      <c r="H167" s="490"/>
      <c r="I167" s="491"/>
      <c r="J167" s="498" t="s">
        <v>1102</v>
      </c>
      <c r="K167" s="490"/>
      <c r="L167" s="490"/>
      <c r="M167" s="491"/>
      <c r="N167" s="653"/>
      <c r="O167" s="507"/>
      <c r="P167" s="530"/>
    </row>
    <row r="168" spans="1:16" ht="31.5" customHeight="1">
      <c r="A168" s="484"/>
      <c r="B168" s="499" t="s">
        <v>1103</v>
      </c>
      <c r="C168" s="499" t="s">
        <v>1104</v>
      </c>
      <c r="D168" s="499" t="s">
        <v>1105</v>
      </c>
      <c r="E168" s="500" t="s">
        <v>1106</v>
      </c>
      <c r="F168" s="500" t="s">
        <v>1103</v>
      </c>
      <c r="G168" s="499" t="s">
        <v>1104</v>
      </c>
      <c r="H168" s="499" t="s">
        <v>1105</v>
      </c>
      <c r="I168" s="500" t="s">
        <v>1106</v>
      </c>
      <c r="J168" s="501" t="s">
        <v>1103</v>
      </c>
      <c r="K168" s="502" t="s">
        <v>1104</v>
      </c>
      <c r="L168" s="503" t="s">
        <v>1105</v>
      </c>
      <c r="M168" s="501" t="s">
        <v>1106</v>
      </c>
      <c r="N168" s="654"/>
      <c r="O168" s="507"/>
      <c r="P168" s="530" t="s">
        <v>1173</v>
      </c>
    </row>
    <row r="169" spans="1:16" hidden="1">
      <c r="A169" s="504" t="s">
        <v>1107</v>
      </c>
      <c r="B169" s="504"/>
      <c r="C169" s="504"/>
      <c r="D169" s="504"/>
      <c r="E169" s="504"/>
      <c r="F169" s="549">
        <f>'TTA Pivot Table'!G$230</f>
        <v>0</v>
      </c>
      <c r="G169" s="549">
        <f>'TTA Pivot Table'!G$231</f>
        <v>0</v>
      </c>
      <c r="H169" s="549">
        <f>'TTA Pivot Table'!G$232</f>
        <v>0</v>
      </c>
      <c r="I169" s="550">
        <f>'TTA Pivot Table'!G$233</f>
        <v>0</v>
      </c>
      <c r="J169" s="550">
        <f>'TTA Pivot Table'!G$234</f>
        <v>0</v>
      </c>
      <c r="K169" s="549">
        <f>'TTA Pivot Table'!G$235</f>
        <v>0</v>
      </c>
      <c r="L169" s="549">
        <f>'TTA Pivot Table'!G$236</f>
        <v>0</v>
      </c>
      <c r="M169" s="551">
        <f>'TTA Pivot Table'!G$237</f>
        <v>0</v>
      </c>
      <c r="N169" s="550">
        <f>'TTA Pivot Table'!G$238</f>
        <v>0</v>
      </c>
      <c r="O169" s="388"/>
      <c r="P169" s="536">
        <f>+M169-I169</f>
        <v>0</v>
      </c>
    </row>
    <row r="170" spans="1:16" ht="15.75" hidden="1">
      <c r="A170" s="504"/>
      <c r="B170" s="504"/>
      <c r="C170" s="504"/>
      <c r="D170" s="504"/>
      <c r="E170" s="504"/>
      <c r="F170" s="388"/>
      <c r="G170" s="388"/>
      <c r="H170" s="388"/>
      <c r="I170" s="537"/>
      <c r="J170" s="537"/>
      <c r="K170" s="388"/>
      <c r="L170" s="388"/>
      <c r="M170" s="538"/>
      <c r="N170" s="537"/>
      <c r="O170" s="388"/>
      <c r="P170" s="507">
        <f t="shared" ref="P170" si="8">+I170-M170</f>
        <v>0</v>
      </c>
    </row>
    <row r="171" spans="1:16">
      <c r="A171" s="504" t="s">
        <v>1108</v>
      </c>
      <c r="B171" s="539">
        <f>+'TTA Pivot Table'!G$7</f>
        <v>0</v>
      </c>
      <c r="C171" s="539">
        <f>+'TTA Pivot Table'!G$9</f>
        <v>0</v>
      </c>
      <c r="D171" s="539">
        <f>+'TTA Pivot Table'!G$11</f>
        <v>0</v>
      </c>
      <c r="E171" s="540">
        <f>+'TTA Pivot Table'!G$13</f>
        <v>0</v>
      </c>
      <c r="F171" s="540">
        <f>+'TTA Pivot Table'!G$15</f>
        <v>0</v>
      </c>
      <c r="G171" s="539">
        <f>+'TTA Pivot Table'!G$17</f>
        <v>0</v>
      </c>
      <c r="H171" s="539">
        <f>+'TTA Pivot Table'!G$19</f>
        <v>0</v>
      </c>
      <c r="I171" s="540">
        <f>+'TTA Pivot Table'!G$21</f>
        <v>0</v>
      </c>
      <c r="J171" s="540">
        <f>+'TTA Pivot Table'!G$23</f>
        <v>0</v>
      </c>
      <c r="K171" s="539">
        <f>+'TTA Pivot Table'!G$25</f>
        <v>0</v>
      </c>
      <c r="L171" s="539">
        <f>+'TTA Pivot Table'!G$27</f>
        <v>0</v>
      </c>
      <c r="M171" s="541">
        <f>+'TTA Pivot Table'!G$29</f>
        <v>0</v>
      </c>
      <c r="N171" s="540">
        <f>+'TTA Pivot Table'!G$31</f>
        <v>0</v>
      </c>
      <c r="O171" s="388"/>
      <c r="P171" s="536">
        <f t="shared" ref="P171:P189" si="9">+M171-I171</f>
        <v>0</v>
      </c>
    </row>
    <row r="172" spans="1:16">
      <c r="A172" s="504" t="s">
        <v>1109</v>
      </c>
      <c r="B172" s="539">
        <f>+'TTA Pivot Table'!G$39</f>
        <v>3.74</v>
      </c>
      <c r="C172" s="539">
        <f>+'TTA Pivot Table'!G$41</f>
        <v>5.0999999999999996</v>
      </c>
      <c r="D172" s="539">
        <f>+'TTA Pivot Table'!G$43</f>
        <v>0</v>
      </c>
      <c r="E172" s="540">
        <f>+'TTA Pivot Table'!G$45</f>
        <v>4.5881720430107515</v>
      </c>
      <c r="F172" s="540">
        <f>+'TTA Pivot Table'!G$47</f>
        <v>6.17</v>
      </c>
      <c r="G172" s="539">
        <f>+'TTA Pivot Table'!G$49</f>
        <v>6.580000000000001</v>
      </c>
      <c r="H172" s="539">
        <f>+'TTA Pivot Table'!G$51</f>
        <v>0</v>
      </c>
      <c r="I172" s="540">
        <f>+'TTA Pivot Table'!G$53</f>
        <v>6.3274400000000002</v>
      </c>
      <c r="J172" s="540">
        <f>+'TTA Pivot Table'!G$55</f>
        <v>3.85</v>
      </c>
      <c r="K172" s="539">
        <f>+'TTA Pivot Table'!G$57</f>
        <v>5.97</v>
      </c>
      <c r="L172" s="539">
        <f>+'TTA Pivot Table'!G$59</f>
        <v>0</v>
      </c>
      <c r="M172" s="541">
        <f>+'TTA Pivot Table'!G$61</f>
        <v>4.6476237623762371</v>
      </c>
      <c r="N172" s="540">
        <f>+'TTA Pivot Table'!G$63</f>
        <v>0</v>
      </c>
      <c r="O172" s="388"/>
      <c r="P172" s="536">
        <f t="shared" si="9"/>
        <v>-1.6798162376237631</v>
      </c>
    </row>
    <row r="173" spans="1:16">
      <c r="A173" s="504" t="s">
        <v>1110</v>
      </c>
      <c r="B173" s="539">
        <f>+'TTA Pivot Table'!G$71</f>
        <v>0</v>
      </c>
      <c r="C173" s="539">
        <f>+'TTA Pivot Table'!G$73</f>
        <v>0</v>
      </c>
      <c r="D173" s="539">
        <f>+'TTA Pivot Table'!G$75</f>
        <v>0</v>
      </c>
      <c r="E173" s="540">
        <f>+'TTA Pivot Table'!G$77</f>
        <v>0</v>
      </c>
      <c r="F173" s="540">
        <f>+'TTA Pivot Table'!G$79</f>
        <v>0</v>
      </c>
      <c r="G173" s="539">
        <f>+'TTA Pivot Table'!G$81</f>
        <v>0</v>
      </c>
      <c r="H173" s="539">
        <f>+'TTA Pivot Table'!G$83</f>
        <v>0</v>
      </c>
      <c r="I173" s="540">
        <f>+'TTA Pivot Table'!G$85</f>
        <v>0</v>
      </c>
      <c r="J173" s="540">
        <f>+'TTA Pivot Table'!G$87</f>
        <v>0</v>
      </c>
      <c r="K173" s="539">
        <f>+'TTA Pivot Table'!G$89</f>
        <v>0</v>
      </c>
      <c r="L173" s="539">
        <f>+'TTA Pivot Table'!G$91</f>
        <v>0</v>
      </c>
      <c r="M173" s="541">
        <f>+'TTA Pivot Table'!G$93</f>
        <v>0</v>
      </c>
      <c r="N173" s="540">
        <f>+'TTA Pivot Table'!G$95</f>
        <v>0</v>
      </c>
      <c r="O173" s="388"/>
      <c r="P173" s="536">
        <f t="shared" si="9"/>
        <v>0</v>
      </c>
    </row>
    <row r="174" spans="1:16">
      <c r="A174" s="504" t="s">
        <v>1111</v>
      </c>
      <c r="B174" s="539">
        <f>+'TTA Pivot Table'!G$103</f>
        <v>0</v>
      </c>
      <c r="C174" s="539">
        <f>+'TTA Pivot Table'!G$105</f>
        <v>0</v>
      </c>
      <c r="D174" s="539">
        <f>+'TTA Pivot Table'!G$107</f>
        <v>0</v>
      </c>
      <c r="E174" s="540">
        <f>+'TTA Pivot Table'!G$109</f>
        <v>0</v>
      </c>
      <c r="F174" s="540">
        <f>+'TTA Pivot Table'!G$111</f>
        <v>0</v>
      </c>
      <c r="G174" s="539">
        <f>+'TTA Pivot Table'!G$113</f>
        <v>0</v>
      </c>
      <c r="H174" s="539">
        <f>+'TTA Pivot Table'!G$115</f>
        <v>0</v>
      </c>
      <c r="I174" s="540">
        <f>+'TTA Pivot Table'!G$117</f>
        <v>0</v>
      </c>
      <c r="J174" s="540">
        <f>+'TTA Pivot Table'!G$119</f>
        <v>0</v>
      </c>
      <c r="K174" s="539">
        <f>+'TTA Pivot Table'!G$121</f>
        <v>0</v>
      </c>
      <c r="L174" s="539">
        <f>+'TTA Pivot Table'!G$123</f>
        <v>0</v>
      </c>
      <c r="M174" s="541">
        <f>+'TTA Pivot Table'!G$125</f>
        <v>0</v>
      </c>
      <c r="N174" s="540">
        <f>+'TTA Pivot Table'!G$127</f>
        <v>0</v>
      </c>
      <c r="O174" s="388"/>
      <c r="P174" s="536">
        <f t="shared" si="9"/>
        <v>0</v>
      </c>
    </row>
    <row r="175" spans="1:16">
      <c r="A175" s="504"/>
      <c r="B175" s="539"/>
      <c r="C175" s="539"/>
      <c r="D175" s="539"/>
      <c r="E175" s="540"/>
      <c r="F175" s="540"/>
      <c r="G175" s="539"/>
      <c r="H175" s="539"/>
      <c r="I175" s="540"/>
      <c r="J175" s="540"/>
      <c r="K175" s="539"/>
      <c r="L175" s="539"/>
      <c r="M175" s="541"/>
      <c r="N175" s="540"/>
      <c r="O175" s="388"/>
      <c r="P175" s="536"/>
    </row>
    <row r="176" spans="1:16">
      <c r="A176" s="504" t="s">
        <v>1112</v>
      </c>
      <c r="B176" s="539">
        <f>+'TTA Pivot Table'!G$135</f>
        <v>0</v>
      </c>
      <c r="C176" s="539">
        <f>+'TTA Pivot Table'!G$137</f>
        <v>5</v>
      </c>
      <c r="D176" s="539">
        <f>+'TTA Pivot Table'!G$139</f>
        <v>0</v>
      </c>
      <c r="E176" s="540">
        <f>+'TTA Pivot Table'!G$141</f>
        <v>5</v>
      </c>
      <c r="F176" s="540">
        <f>+'TTA Pivot Table'!G$143</f>
        <v>5.38</v>
      </c>
      <c r="G176" s="539">
        <f>+'TTA Pivot Table'!G$145</f>
        <v>6.29</v>
      </c>
      <c r="H176" s="539">
        <f>+'TTA Pivot Table'!G$147</f>
        <v>0</v>
      </c>
      <c r="I176" s="540">
        <f>+'TTA Pivot Table'!G$149</f>
        <v>5.4049885583524029</v>
      </c>
      <c r="J176" s="540">
        <f>+'TTA Pivot Table'!G$151</f>
        <v>3.79</v>
      </c>
      <c r="K176" s="539">
        <f>+'TTA Pivot Table'!G$153</f>
        <v>4.1500000000000004</v>
      </c>
      <c r="L176" s="539">
        <f>+'TTA Pivot Table'!G$155</f>
        <v>0</v>
      </c>
      <c r="M176" s="541">
        <f>+'TTA Pivot Table'!G$157</f>
        <v>3.8425547445255481</v>
      </c>
      <c r="N176" s="540">
        <f>+'TTA Pivot Table'!G$159</f>
        <v>0</v>
      </c>
      <c r="O176" s="388"/>
      <c r="P176" s="536">
        <f t="shared" si="9"/>
        <v>-1.5624338138268548</v>
      </c>
    </row>
    <row r="177" spans="1:17">
      <c r="A177" s="504" t="s">
        <v>1113</v>
      </c>
      <c r="B177" s="539">
        <f>+'TTA Pivot Table'!G$167</f>
        <v>0</v>
      </c>
      <c r="C177" s="539">
        <f>+'TTA Pivot Table'!G$169</f>
        <v>0</v>
      </c>
      <c r="D177" s="539">
        <f>+'TTA Pivot Table'!G$171</f>
        <v>0</v>
      </c>
      <c r="E177" s="540">
        <f>+'TTA Pivot Table'!G$173</f>
        <v>0</v>
      </c>
      <c r="F177" s="540">
        <f>+'TTA Pivot Table'!G$175</f>
        <v>0</v>
      </c>
      <c r="G177" s="539">
        <f>+'TTA Pivot Table'!G$177</f>
        <v>0</v>
      </c>
      <c r="H177" s="539">
        <f>+'TTA Pivot Table'!G$179</f>
        <v>0</v>
      </c>
      <c r="I177" s="540">
        <f>+'TTA Pivot Table'!G$181</f>
        <v>0</v>
      </c>
      <c r="J177" s="540">
        <f>+'TTA Pivot Table'!G$183</f>
        <v>0</v>
      </c>
      <c r="K177" s="539">
        <f>+'TTA Pivot Table'!G$185</f>
        <v>0</v>
      </c>
      <c r="L177" s="539">
        <f>+'TTA Pivot Table'!G$187</f>
        <v>0</v>
      </c>
      <c r="M177" s="541">
        <f>+'TTA Pivot Table'!G$189</f>
        <v>0</v>
      </c>
      <c r="N177" s="540">
        <f>+'TTA Pivot Table'!G$191</f>
        <v>0</v>
      </c>
      <c r="O177" s="388"/>
      <c r="P177" s="536">
        <f t="shared" si="9"/>
        <v>0</v>
      </c>
    </row>
    <row r="178" spans="1:17">
      <c r="A178" s="504" t="s">
        <v>1114</v>
      </c>
      <c r="B178" s="542">
        <f>+'TTA Pivot Table'!G$199</f>
        <v>4.6784615384615398</v>
      </c>
      <c r="C178" s="539">
        <f>+'TTA Pivot Table'!G$201</f>
        <v>5.5350000000000001</v>
      </c>
      <c r="D178" s="539">
        <f>+'TTA Pivot Table'!G$203</f>
        <v>0</v>
      </c>
      <c r="E178" s="540">
        <f>+'TTA Pivot Table'!G$205</f>
        <v>4.7926666666666673</v>
      </c>
      <c r="F178" s="540">
        <f>+'TTA Pivot Table'!G$207</f>
        <v>8.6873913043478304</v>
      </c>
      <c r="G178" s="539">
        <f>+'TTA Pivot Table'!G$209</f>
        <v>6.6347368421052604</v>
      </c>
      <c r="H178" s="539">
        <f>+'TTA Pivot Table'!G$211</f>
        <v>0</v>
      </c>
      <c r="I178" s="540">
        <f>+'TTA Pivot Table'!G$213</f>
        <v>8.2442045454545489</v>
      </c>
      <c r="J178" s="540">
        <f>+'TTA Pivot Table'!G$215</f>
        <v>5.5271337579617796</v>
      </c>
      <c r="K178" s="539">
        <f>+'TTA Pivot Table'!G$217</f>
        <v>5.4212068965517197</v>
      </c>
      <c r="L178" s="539">
        <f>+'TTA Pivot Table'!G$219</f>
        <v>0</v>
      </c>
      <c r="M178" s="541">
        <f>+'TTA Pivot Table'!G$221</f>
        <v>5.4985581395348797</v>
      </c>
      <c r="N178" s="540">
        <f>+'TTA Pivot Table'!G$223</f>
        <v>0</v>
      </c>
      <c r="O178" s="388"/>
      <c r="P178" s="536">
        <f t="shared" si="9"/>
        <v>-2.7456464059196692</v>
      </c>
    </row>
    <row r="179" spans="1:17">
      <c r="A179" s="504" t="s">
        <v>1115</v>
      </c>
      <c r="B179" s="539">
        <f>+'TTA Pivot Table'!G$231</f>
        <v>0</v>
      </c>
      <c r="C179" s="539">
        <f>+'TTA Pivot Table'!G$233</f>
        <v>0</v>
      </c>
      <c r="D179" s="539">
        <f>+'TTA Pivot Table'!G$235</f>
        <v>0</v>
      </c>
      <c r="E179" s="540">
        <f>+'TTA Pivot Table'!G$237</f>
        <v>0</v>
      </c>
      <c r="F179" s="540">
        <f>+'TTA Pivot Table'!G$239</f>
        <v>0</v>
      </c>
      <c r="G179" s="539">
        <f>+'TTA Pivot Table'!G$241</f>
        <v>0</v>
      </c>
      <c r="H179" s="539">
        <f>+'TTA Pivot Table'!G$243</f>
        <v>0</v>
      </c>
      <c r="I179" s="540">
        <f>+'TTA Pivot Table'!G$245</f>
        <v>0</v>
      </c>
      <c r="J179" s="540">
        <f>+'TTA Pivot Table'!G$247</f>
        <v>0</v>
      </c>
      <c r="K179" s="539">
        <f>+'TTA Pivot Table'!G$249</f>
        <v>0</v>
      </c>
      <c r="L179" s="539">
        <f>+'TTA Pivot Table'!G$251</f>
        <v>0</v>
      </c>
      <c r="M179" s="541">
        <f>+'TTA Pivot Table'!G$253</f>
        <v>0</v>
      </c>
      <c r="N179" s="540">
        <f>+'TTA Pivot Table'!G$255</f>
        <v>0</v>
      </c>
      <c r="O179" s="388"/>
      <c r="P179" s="536">
        <f t="shared" si="9"/>
        <v>0</v>
      </c>
    </row>
    <row r="180" spans="1:17">
      <c r="A180" s="504"/>
      <c r="B180" s="539"/>
      <c r="C180" s="539"/>
      <c r="D180" s="539"/>
      <c r="E180" s="540"/>
      <c r="F180" s="540"/>
      <c r="G180" s="539"/>
      <c r="H180" s="539"/>
      <c r="I180" s="540"/>
      <c r="J180" s="540"/>
      <c r="K180" s="539"/>
      <c r="L180" s="539"/>
      <c r="M180" s="541"/>
      <c r="N180" s="540"/>
      <c r="O180" s="388"/>
      <c r="P180" s="536"/>
    </row>
    <row r="181" spans="1:17">
      <c r="A181" s="504" t="s">
        <v>1116</v>
      </c>
      <c r="B181" s="539">
        <f>+'TTA Pivot Table'!G$263</f>
        <v>4.6900000000000004</v>
      </c>
      <c r="C181" s="539">
        <f>+'TTA Pivot Table'!G$265</f>
        <v>0</v>
      </c>
      <c r="D181" s="539">
        <f>+'TTA Pivot Table'!G$267</f>
        <v>0</v>
      </c>
      <c r="E181" s="540">
        <f>+'TTA Pivot Table'!G$269</f>
        <v>4.6900000000000004</v>
      </c>
      <c r="F181" s="540">
        <f>+'TTA Pivot Table'!G$271</f>
        <v>5.82</v>
      </c>
      <c r="G181" s="539">
        <f>+'TTA Pivot Table'!G$273</f>
        <v>0</v>
      </c>
      <c r="H181" s="539">
        <f>+'TTA Pivot Table'!G$275</f>
        <v>0</v>
      </c>
      <c r="I181" s="540">
        <f>+'TTA Pivot Table'!G$277</f>
        <v>5.82</v>
      </c>
      <c r="J181" s="540">
        <f>+'TTA Pivot Table'!G$279</f>
        <v>2.68</v>
      </c>
      <c r="K181" s="539">
        <f>+'TTA Pivot Table'!G$281</f>
        <v>4</v>
      </c>
      <c r="L181" s="539">
        <f>+'TTA Pivot Table'!G$283</f>
        <v>0</v>
      </c>
      <c r="M181" s="541">
        <f>+'TTA Pivot Table'!G$285</f>
        <v>2.8201960784313727</v>
      </c>
      <c r="N181" s="540">
        <f>+'TTA Pivot Table'!G$287</f>
        <v>4.7300000000000004</v>
      </c>
      <c r="O181" s="388"/>
      <c r="P181" s="536">
        <f t="shared" si="9"/>
        <v>-2.9998039215686276</v>
      </c>
    </row>
    <row r="182" spans="1:17">
      <c r="A182" s="504" t="s">
        <v>1117</v>
      </c>
      <c r="B182" s="539">
        <f>+'TTA Pivot Table'!G$295</f>
        <v>4.3499999999999996</v>
      </c>
      <c r="C182" s="539">
        <f>+'TTA Pivot Table'!G$297</f>
        <v>10</v>
      </c>
      <c r="D182" s="539">
        <f>+'TTA Pivot Table'!G$299</f>
        <v>0</v>
      </c>
      <c r="E182" s="540">
        <f>+'TTA Pivot Table'!G$301</f>
        <v>5.4799999999999995</v>
      </c>
      <c r="F182" s="540">
        <f>+'TTA Pivot Table'!G$303</f>
        <v>4.9463983050847453</v>
      </c>
      <c r="G182" s="539">
        <f>+'TTA Pivot Table'!G$305</f>
        <v>5.2</v>
      </c>
      <c r="H182" s="539">
        <f>+'TTA Pivot Table'!G$307</f>
        <v>0</v>
      </c>
      <c r="I182" s="540">
        <f>+'TTA Pivot Table'!G$309</f>
        <v>4.9472016895459348</v>
      </c>
      <c r="J182" s="540">
        <f>+'TTA Pivot Table'!G$311</f>
        <v>3.4</v>
      </c>
      <c r="K182" s="539">
        <f>+'TTA Pivot Table'!G$313</f>
        <v>2.5658163265306122</v>
      </c>
      <c r="L182" s="539">
        <f>+'TTA Pivot Table'!G$315</f>
        <v>3.9200000000000004</v>
      </c>
      <c r="M182" s="541">
        <f>+'TTA Pivot Table'!G$317</f>
        <v>3.0863547758284602</v>
      </c>
      <c r="N182" s="540">
        <f>+'TTA Pivot Table'!G$319</f>
        <v>1.7252032520325202</v>
      </c>
      <c r="O182" s="388"/>
      <c r="P182" s="536">
        <f t="shared" si="9"/>
        <v>-1.8608469137174746</v>
      </c>
    </row>
    <row r="183" spans="1:17">
      <c r="A183" s="504" t="s">
        <v>1118</v>
      </c>
      <c r="B183" s="539">
        <f>+'TTA Pivot Table'!G$327</f>
        <v>4.2475247524752477</v>
      </c>
      <c r="C183" s="539">
        <f>+'TTA Pivot Table'!G$329</f>
        <v>3.9814814814814814</v>
      </c>
      <c r="D183" s="539">
        <f>+'TTA Pivot Table'!G$331</f>
        <v>0</v>
      </c>
      <c r="E183" s="540">
        <f>+'TTA Pivot Table'!G$333</f>
        <v>4.2072829131652663</v>
      </c>
      <c r="F183" s="540">
        <f>+'TTA Pivot Table'!G$335</f>
        <v>5.3405017921146953</v>
      </c>
      <c r="G183" s="539">
        <f>+'TTA Pivot Table'!G$337</f>
        <v>6.7058823529411766</v>
      </c>
      <c r="H183" s="539">
        <f>+'TTA Pivot Table'!G$339</f>
        <v>0</v>
      </c>
      <c r="I183" s="540">
        <f>+'TTA Pivot Table'!G$341</f>
        <v>5.4888178913738015</v>
      </c>
      <c r="J183" s="540">
        <f>+'TTA Pivot Table'!G$343</f>
        <v>3.8080438756855575</v>
      </c>
      <c r="K183" s="539">
        <f>+'TTA Pivot Table'!G$345</f>
        <v>5.0837004405286343</v>
      </c>
      <c r="L183" s="539">
        <f>+'TTA Pivot Table'!G$347</f>
        <v>0</v>
      </c>
      <c r="M183" s="541">
        <f>+'TTA Pivot Table'!G$349</f>
        <v>4.1821705426356592</v>
      </c>
      <c r="N183" s="540">
        <f>+'TTA Pivot Table'!G$351</f>
        <v>0</v>
      </c>
      <c r="O183" s="388"/>
      <c r="P183" s="536">
        <f t="shared" si="9"/>
        <v>-1.3066473487381423</v>
      </c>
      <c r="Q183" s="526"/>
    </row>
    <row r="184" spans="1:17">
      <c r="A184" s="504" t="s">
        <v>1119</v>
      </c>
      <c r="B184" s="539">
        <f>+'TTA Pivot Table'!G$359</f>
        <v>0</v>
      </c>
      <c r="C184" s="539">
        <f>+'TTA Pivot Table'!G$361</f>
        <v>0</v>
      </c>
      <c r="D184" s="539">
        <f>+'TTA Pivot Table'!G$363</f>
        <v>0</v>
      </c>
      <c r="E184" s="540">
        <f>+'TTA Pivot Table'!G$365</f>
        <v>0</v>
      </c>
      <c r="F184" s="540">
        <f>+'TTA Pivot Table'!G$367</f>
        <v>0</v>
      </c>
      <c r="G184" s="539">
        <f>+'TTA Pivot Table'!G$369</f>
        <v>0</v>
      </c>
      <c r="H184" s="539">
        <f>+'TTA Pivot Table'!G$371</f>
        <v>0</v>
      </c>
      <c r="I184" s="540">
        <f>+'TTA Pivot Table'!G$373</f>
        <v>0</v>
      </c>
      <c r="J184" s="540">
        <f>+'TTA Pivot Table'!G$375</f>
        <v>0</v>
      </c>
      <c r="K184" s="539">
        <f>+'TTA Pivot Table'!G$377</f>
        <v>0</v>
      </c>
      <c r="L184" s="539">
        <f>+'TTA Pivot Table'!G$379</f>
        <v>0</v>
      </c>
      <c r="M184" s="541">
        <f>+'TTA Pivot Table'!G$381</f>
        <v>0</v>
      </c>
      <c r="N184" s="540">
        <f>+'TTA Pivot Table'!G$383</f>
        <v>0</v>
      </c>
      <c r="O184" s="388"/>
      <c r="P184" s="536">
        <f t="shared" si="9"/>
        <v>0</v>
      </c>
    </row>
    <row r="185" spans="1:17">
      <c r="A185" s="504"/>
      <c r="B185" s="539"/>
      <c r="C185" s="539"/>
      <c r="D185" s="539"/>
      <c r="E185" s="540"/>
      <c r="F185" s="540"/>
      <c r="G185" s="539"/>
      <c r="H185" s="539"/>
      <c r="I185" s="540"/>
      <c r="J185" s="540"/>
      <c r="K185" s="539"/>
      <c r="L185" s="539"/>
      <c r="M185" s="541"/>
      <c r="N185" s="540"/>
      <c r="O185" s="388"/>
      <c r="P185" s="536"/>
    </row>
    <row r="186" spans="1:17">
      <c r="A186" s="504" t="s">
        <v>1120</v>
      </c>
      <c r="B186" s="539">
        <f>+'TTA Pivot Table'!G$391</f>
        <v>4.0949999999999998</v>
      </c>
      <c r="C186" s="539">
        <f>+'TTA Pivot Table'!G$393</f>
        <v>4.0830000000000002</v>
      </c>
      <c r="D186" s="539">
        <f>+'TTA Pivot Table'!G$395</f>
        <v>0</v>
      </c>
      <c r="E186" s="540">
        <f>+'TTA Pivot Table'!G$397</f>
        <v>4.0947209302325573</v>
      </c>
      <c r="F186" s="540">
        <f>+'TTA Pivot Table'!G$399</f>
        <v>4.4160000000000004</v>
      </c>
      <c r="G186" s="539">
        <f>+'TTA Pivot Table'!G$401</f>
        <v>6.1280000000000001</v>
      </c>
      <c r="H186" s="539">
        <f>+'TTA Pivot Table'!G$403</f>
        <v>0</v>
      </c>
      <c r="I186" s="540">
        <f>+'TTA Pivot Table'!G$405</f>
        <v>4.4622702702702712</v>
      </c>
      <c r="J186" s="540">
        <f>+'TTA Pivot Table'!G$407</f>
        <v>6.6239999999999997</v>
      </c>
      <c r="K186" s="539">
        <f>+'TTA Pivot Table'!G$409</f>
        <v>10.621</v>
      </c>
      <c r="L186" s="539">
        <f>+'TTA Pivot Table'!G$411</f>
        <v>0</v>
      </c>
      <c r="M186" s="541">
        <f>+'TTA Pivot Table'!G$413</f>
        <v>7.4941955719557196</v>
      </c>
      <c r="N186" s="540">
        <f>+'TTA Pivot Table'!G$415</f>
        <v>3.7789999999999995</v>
      </c>
      <c r="O186" s="388"/>
      <c r="P186" s="536">
        <f t="shared" si="9"/>
        <v>3.0319253016854484</v>
      </c>
    </row>
    <row r="187" spans="1:17">
      <c r="A187" s="504" t="s">
        <v>1121</v>
      </c>
      <c r="B187" s="539">
        <f>+'TTA Pivot Table'!G$423</f>
        <v>4.701342281879195</v>
      </c>
      <c r="C187" s="539">
        <f>+'TTA Pivot Table'!G$425</f>
        <v>5.4368421052631586</v>
      </c>
      <c r="D187" s="539">
        <f>+'TTA Pivot Table'!G$427</f>
        <v>0</v>
      </c>
      <c r="E187" s="540">
        <f>+'TTA Pivot Table'!G$429</f>
        <v>4.784523809523809</v>
      </c>
      <c r="F187" s="540">
        <f>+'TTA Pivot Table'!G$431</f>
        <v>5.2344827586206897</v>
      </c>
      <c r="G187" s="539">
        <f>+'TTA Pivot Table'!G$433</f>
        <v>6.0828125000000002</v>
      </c>
      <c r="H187" s="539">
        <f>+'TTA Pivot Table'!G$435</f>
        <v>0</v>
      </c>
      <c r="I187" s="540">
        <f>+'TTA Pivot Table'!G$437</f>
        <v>5.3762402088772845</v>
      </c>
      <c r="J187" s="540">
        <f>+'TTA Pivot Table'!G$439</f>
        <v>3.3331621004566214</v>
      </c>
      <c r="K187" s="539">
        <f>+'TTA Pivot Table'!G$441</f>
        <v>3.5389917695473252</v>
      </c>
      <c r="L187" s="539">
        <f>+'TTA Pivot Table'!G$443</f>
        <v>0</v>
      </c>
      <c r="M187" s="541">
        <f>+'TTA Pivot Table'!G$445</f>
        <v>3.4414231601731609</v>
      </c>
      <c r="N187" s="540">
        <f>+'TTA Pivot Table'!G$447</f>
        <v>5.710612244897959</v>
      </c>
      <c r="O187" s="388"/>
      <c r="P187" s="536">
        <f t="shared" si="9"/>
        <v>-1.9348170487041236</v>
      </c>
    </row>
    <row r="188" spans="1:17">
      <c r="A188" s="504" t="s">
        <v>1122</v>
      </c>
      <c r="B188" s="539">
        <f>+'TTA Pivot Table'!G$455</f>
        <v>0</v>
      </c>
      <c r="C188" s="539">
        <f>+'TTA Pivot Table'!G$457</f>
        <v>0</v>
      </c>
      <c r="D188" s="539">
        <f>+'TTA Pivot Table'!G$459</f>
        <v>0</v>
      </c>
      <c r="E188" s="540">
        <f>+'TTA Pivot Table'!G$461</f>
        <v>0</v>
      </c>
      <c r="F188" s="540">
        <f>+'TTA Pivot Table'!G$463</f>
        <v>4.1897918731417203</v>
      </c>
      <c r="G188" s="539">
        <f>+'TTA Pivot Table'!G$465</f>
        <v>0</v>
      </c>
      <c r="H188" s="539">
        <f>+'TTA Pivot Table'!G$467</f>
        <v>0</v>
      </c>
      <c r="I188" s="540">
        <f>+'TTA Pivot Table'!G$469</f>
        <v>4.1897918731417203</v>
      </c>
      <c r="J188" s="540">
        <f>+'TTA Pivot Table'!G$471</f>
        <v>3.12903225806452</v>
      </c>
      <c r="K188" s="539">
        <f>+'TTA Pivot Table'!G$473</f>
        <v>3.25</v>
      </c>
      <c r="L188" s="539">
        <f>+'TTA Pivot Table'!G$475</f>
        <v>0</v>
      </c>
      <c r="M188" s="541">
        <f>+'TTA Pivot Table'!G$477</f>
        <v>3.132075471698117</v>
      </c>
      <c r="N188" s="540">
        <f>+'TTA Pivot Table'!G$479</f>
        <v>0</v>
      </c>
      <c r="O188" s="388"/>
      <c r="P188" s="536">
        <f t="shared" si="9"/>
        <v>-1.0577164014436033</v>
      </c>
    </row>
    <row r="189" spans="1:17">
      <c r="A189" s="513" t="s">
        <v>1123</v>
      </c>
      <c r="B189" s="543">
        <f>+'TTA Pivot Table'!G$487</f>
        <v>4.5707317073170728</v>
      </c>
      <c r="C189" s="543">
        <f>+'TTA Pivot Table'!G$489</f>
        <v>0</v>
      </c>
      <c r="D189" s="543">
        <f>+'TTA Pivot Table'!G$491</f>
        <v>0</v>
      </c>
      <c r="E189" s="544">
        <f>+'TTA Pivot Table'!G$493</f>
        <v>4.5707317073170728</v>
      </c>
      <c r="F189" s="544">
        <f>+'TTA Pivot Table'!G$495</f>
        <v>5.2021253985122211</v>
      </c>
      <c r="G189" s="543">
        <f>+'TTA Pivot Table'!G$497</f>
        <v>9.84</v>
      </c>
      <c r="H189" s="543">
        <f>+'TTA Pivot Table'!G$499</f>
        <v>0</v>
      </c>
      <c r="I189" s="544">
        <f>+'TTA Pivot Table'!G$501</f>
        <v>5.2508937960042052</v>
      </c>
      <c r="J189" s="544">
        <f>+'TTA Pivot Table'!G$503</f>
        <v>3.6784860557768924</v>
      </c>
      <c r="K189" s="543">
        <f>+'TTA Pivot Table'!G$505</f>
        <v>3.8063063063063063</v>
      </c>
      <c r="L189" s="543">
        <f>+'TTA Pivot Table'!G$507</f>
        <v>0</v>
      </c>
      <c r="M189" s="545">
        <f>+'TTA Pivot Table'!G$509</f>
        <v>3.6949074074074071</v>
      </c>
      <c r="N189" s="544">
        <f>+'TTA Pivot Table'!G$511</f>
        <v>8.4915492957746483</v>
      </c>
      <c r="O189" s="388"/>
      <c r="P189" s="546">
        <f t="shared" si="9"/>
        <v>-1.5559863885967982</v>
      </c>
    </row>
    <row r="190" spans="1:17">
      <c r="A190" s="517" t="s">
        <v>1124</v>
      </c>
      <c r="B190" s="517"/>
      <c r="C190" s="517"/>
      <c r="D190" s="517"/>
      <c r="E190" s="517"/>
      <c r="F190" s="518"/>
      <c r="G190" s="518"/>
      <c r="H190" s="518"/>
      <c r="I190" s="518"/>
      <c r="J190" s="518"/>
      <c r="K190" s="518"/>
      <c r="L190" s="518"/>
      <c r="M190" s="518"/>
      <c r="N190" s="518"/>
    </row>
    <row r="191" spans="1:17">
      <c r="A191" s="517"/>
      <c r="B191" s="548"/>
      <c r="C191" s="548"/>
      <c r="D191" s="548"/>
      <c r="E191" s="548"/>
      <c r="F191" s="548"/>
      <c r="G191" s="548"/>
      <c r="H191" s="548"/>
      <c r="I191" s="548"/>
      <c r="J191" s="548"/>
      <c r="K191" s="548"/>
      <c r="L191" s="548"/>
      <c r="M191" s="548"/>
      <c r="N191" s="548"/>
      <c r="O191" s="547"/>
    </row>
    <row r="192" spans="1:17">
      <c r="A192" s="517"/>
      <c r="B192" s="517"/>
      <c r="C192" s="517"/>
      <c r="D192" s="517"/>
      <c r="E192" s="517"/>
      <c r="F192" s="518"/>
      <c r="G192" s="518"/>
      <c r="H192" s="518"/>
      <c r="I192" s="518"/>
      <c r="J192" s="518"/>
      <c r="K192" s="518"/>
      <c r="L192" s="518"/>
      <c r="M192" s="518"/>
      <c r="N192" s="519" t="s">
        <v>1224</v>
      </c>
    </row>
    <row r="193" spans="1:16" ht="18">
      <c r="A193" s="480" t="s">
        <v>1180</v>
      </c>
      <c r="B193" s="482"/>
      <c r="C193" s="482"/>
      <c r="D193" s="482"/>
      <c r="E193" s="482"/>
      <c r="F193" s="481"/>
      <c r="G193" s="481"/>
      <c r="H193" s="481"/>
      <c r="I193" s="482"/>
      <c r="J193" s="481"/>
      <c r="K193" s="481"/>
      <c r="L193" s="481"/>
      <c r="M193" s="482"/>
      <c r="N193" s="481"/>
      <c r="P193" s="530"/>
    </row>
    <row r="194" spans="1:16" ht="18">
      <c r="A194" s="480"/>
      <c r="B194" s="482"/>
      <c r="C194" s="482"/>
      <c r="D194" s="482"/>
      <c r="E194" s="482"/>
      <c r="F194" s="481"/>
      <c r="G194" s="481"/>
      <c r="H194" s="481"/>
      <c r="I194" s="482"/>
      <c r="J194" s="481"/>
      <c r="K194" s="481"/>
      <c r="L194" s="481"/>
      <c r="M194" s="482"/>
      <c r="N194" s="481"/>
      <c r="P194" s="530"/>
    </row>
    <row r="195" spans="1:16" ht="15.75">
      <c r="A195" s="483" t="s">
        <v>1172</v>
      </c>
      <c r="B195" s="482"/>
      <c r="C195" s="482"/>
      <c r="D195" s="482"/>
      <c r="E195" s="482"/>
      <c r="F195" s="481"/>
      <c r="G195" s="481"/>
      <c r="H195" s="481"/>
      <c r="I195" s="482"/>
      <c r="J195" s="481"/>
      <c r="K195" s="481"/>
      <c r="L195" s="481"/>
      <c r="M195" s="482"/>
      <c r="N195" s="481"/>
      <c r="P195" s="530"/>
    </row>
    <row r="196" spans="1:16" ht="15.75">
      <c r="A196" s="483" t="s">
        <v>1156</v>
      </c>
      <c r="B196" s="482"/>
      <c r="C196" s="482"/>
      <c r="D196" s="482"/>
      <c r="E196" s="482"/>
      <c r="F196" s="481"/>
      <c r="G196" s="481"/>
      <c r="H196" s="481"/>
      <c r="I196" s="482"/>
      <c r="J196" s="481"/>
      <c r="K196" s="481"/>
      <c r="L196" s="481"/>
      <c r="M196" s="482"/>
      <c r="N196" s="481"/>
      <c r="P196" s="530"/>
    </row>
    <row r="197" spans="1:16" ht="18" customHeight="1">
      <c r="A197" s="484"/>
      <c r="B197" s="484"/>
      <c r="C197" s="484"/>
      <c r="D197" s="484"/>
      <c r="E197" s="484"/>
      <c r="F197" s="485"/>
      <c r="G197" s="486"/>
      <c r="H197" s="486"/>
      <c r="I197" s="487"/>
      <c r="J197" s="487"/>
      <c r="K197" s="487"/>
      <c r="L197" s="487"/>
      <c r="M197" s="487"/>
      <c r="N197" s="487"/>
      <c r="O197" s="488"/>
      <c r="P197" s="530"/>
    </row>
    <row r="198" spans="1:16" ht="18" customHeight="1">
      <c r="A198" s="312"/>
      <c r="B198" s="489" t="s">
        <v>1098</v>
      </c>
      <c r="C198" s="490"/>
      <c r="D198" s="490"/>
      <c r="E198" s="490"/>
      <c r="F198" s="490"/>
      <c r="G198" s="490"/>
      <c r="H198" s="490"/>
      <c r="I198" s="491"/>
      <c r="J198" s="492" t="s">
        <v>11</v>
      </c>
      <c r="K198" s="493"/>
      <c r="L198" s="493"/>
      <c r="M198" s="494"/>
      <c r="N198" s="652" t="s">
        <v>1099</v>
      </c>
      <c r="O198" s="507"/>
      <c r="P198" s="530"/>
    </row>
    <row r="199" spans="1:16" ht="39.75" customHeight="1">
      <c r="A199" s="495"/>
      <c r="B199" s="490" t="s">
        <v>1100</v>
      </c>
      <c r="C199" s="490"/>
      <c r="D199" s="490"/>
      <c r="E199" s="496"/>
      <c r="F199" s="497" t="s">
        <v>1101</v>
      </c>
      <c r="G199" s="490"/>
      <c r="H199" s="490"/>
      <c r="I199" s="491"/>
      <c r="J199" s="498" t="s">
        <v>1102</v>
      </c>
      <c r="K199" s="490"/>
      <c r="L199" s="490"/>
      <c r="M199" s="491"/>
      <c r="N199" s="653"/>
      <c r="O199" s="507"/>
      <c r="P199" s="530"/>
    </row>
    <row r="200" spans="1:16" ht="26.25" customHeight="1">
      <c r="A200" s="484"/>
      <c r="B200" s="499" t="s">
        <v>1103</v>
      </c>
      <c r="C200" s="499" t="s">
        <v>1104</v>
      </c>
      <c r="D200" s="499" t="s">
        <v>1105</v>
      </c>
      <c r="E200" s="500" t="s">
        <v>1106</v>
      </c>
      <c r="F200" s="500" t="s">
        <v>1103</v>
      </c>
      <c r="G200" s="499" t="s">
        <v>1104</v>
      </c>
      <c r="H200" s="499" t="s">
        <v>1105</v>
      </c>
      <c r="I200" s="500" t="s">
        <v>1106</v>
      </c>
      <c r="J200" s="501" t="s">
        <v>1103</v>
      </c>
      <c r="K200" s="502" t="s">
        <v>1104</v>
      </c>
      <c r="L200" s="503" t="s">
        <v>1105</v>
      </c>
      <c r="M200" s="501" t="s">
        <v>1106</v>
      </c>
      <c r="N200" s="654"/>
      <c r="O200" s="507"/>
      <c r="P200" s="530" t="s">
        <v>1173</v>
      </c>
    </row>
    <row r="201" spans="1:16" hidden="1">
      <c r="A201" s="504" t="s">
        <v>1107</v>
      </c>
      <c r="B201" s="504"/>
      <c r="C201" s="504"/>
      <c r="D201" s="504"/>
      <c r="E201" s="504"/>
      <c r="F201" s="549">
        <f>'TTA Pivot Table'!H$230</f>
        <v>0</v>
      </c>
      <c r="G201" s="549">
        <f>'TTA Pivot Table'!H$231</f>
        <v>0</v>
      </c>
      <c r="H201" s="549">
        <f>'TTA Pivot Table'!H$232</f>
        <v>0</v>
      </c>
      <c r="I201" s="550">
        <f>'TTA Pivot Table'!H$233</f>
        <v>0</v>
      </c>
      <c r="J201" s="550">
        <f>'TTA Pivot Table'!H$234</f>
        <v>0</v>
      </c>
      <c r="K201" s="549">
        <f>'TTA Pivot Table'!H$235</f>
        <v>0</v>
      </c>
      <c r="L201" s="549">
        <f>'TTA Pivot Table'!H$236</f>
        <v>0</v>
      </c>
      <c r="M201" s="551">
        <f>'TTA Pivot Table'!H$237</f>
        <v>0</v>
      </c>
      <c r="N201" s="550">
        <f>'TTA Pivot Table'!H$238</f>
        <v>0</v>
      </c>
      <c r="O201" s="388"/>
      <c r="P201" s="536">
        <f>+M201-I201</f>
        <v>0</v>
      </c>
    </row>
    <row r="202" spans="1:16" ht="15.75" hidden="1">
      <c r="A202" s="504"/>
      <c r="B202" s="504"/>
      <c r="C202" s="504"/>
      <c r="D202" s="504"/>
      <c r="E202" s="504"/>
      <c r="F202" s="388"/>
      <c r="G202" s="388"/>
      <c r="H202" s="388"/>
      <c r="I202" s="537"/>
      <c r="J202" s="537"/>
      <c r="K202" s="388"/>
      <c r="L202" s="388"/>
      <c r="M202" s="538"/>
      <c r="N202" s="537"/>
      <c r="O202" s="388"/>
      <c r="P202" s="507">
        <f t="shared" ref="P202" si="10">+I202-M202</f>
        <v>0</v>
      </c>
    </row>
    <row r="203" spans="1:16">
      <c r="A203" s="504" t="s">
        <v>1108</v>
      </c>
      <c r="B203" s="539">
        <f>+'TTA Pivot Table'!H$7</f>
        <v>0</v>
      </c>
      <c r="C203" s="539">
        <f>+'TTA Pivot Table'!H$9</f>
        <v>0</v>
      </c>
      <c r="D203" s="539">
        <f>+'TTA Pivot Table'!H$11</f>
        <v>0</v>
      </c>
      <c r="E203" s="540">
        <f>+'TTA Pivot Table'!H$13</f>
        <v>0</v>
      </c>
      <c r="F203" s="540">
        <f>+'TTA Pivot Table'!H$15</f>
        <v>0</v>
      </c>
      <c r="G203" s="539">
        <f>+'TTA Pivot Table'!H$17</f>
        <v>0</v>
      </c>
      <c r="H203" s="539">
        <f>+'TTA Pivot Table'!H$19</f>
        <v>0</v>
      </c>
      <c r="I203" s="540">
        <f>+'TTA Pivot Table'!H$21</f>
        <v>0</v>
      </c>
      <c r="J203" s="540">
        <f>+'TTA Pivot Table'!H$23</f>
        <v>0</v>
      </c>
      <c r="K203" s="539">
        <f>+'TTA Pivot Table'!H$25</f>
        <v>0</v>
      </c>
      <c r="L203" s="539">
        <f>+'TTA Pivot Table'!H$27</f>
        <v>0</v>
      </c>
      <c r="M203" s="541">
        <f>+'TTA Pivot Table'!H$29</f>
        <v>0</v>
      </c>
      <c r="N203" s="540">
        <f>+'TTA Pivot Table'!H$31</f>
        <v>0</v>
      </c>
      <c r="O203" s="388"/>
      <c r="P203" s="536">
        <f t="shared" ref="P203:P221" si="11">+M203-I203</f>
        <v>0</v>
      </c>
    </row>
    <row r="204" spans="1:16">
      <c r="A204" s="504" t="s">
        <v>1109</v>
      </c>
      <c r="B204" s="539">
        <f>+'TTA Pivot Table'!H$39</f>
        <v>4.6557333333333331</v>
      </c>
      <c r="C204" s="539">
        <f>+'TTA Pivot Table'!H$41</f>
        <v>7.13</v>
      </c>
      <c r="D204" s="539">
        <f>+'TTA Pivot Table'!H$43</f>
        <v>0</v>
      </c>
      <c r="E204" s="540">
        <f>+'TTA Pivot Table'!H$45</f>
        <v>4.761021276595744</v>
      </c>
      <c r="F204" s="540">
        <f>+'TTA Pivot Table'!H$47</f>
        <v>6.4521554770318019</v>
      </c>
      <c r="G204" s="539">
        <f>+'TTA Pivot Table'!H$49</f>
        <v>12.599777777777778</v>
      </c>
      <c r="H204" s="539">
        <f>+'TTA Pivot Table'!H$51</f>
        <v>0</v>
      </c>
      <c r="I204" s="540">
        <f>+'TTA Pivot Table'!H$53</f>
        <v>6.9049263502454989</v>
      </c>
      <c r="J204" s="540">
        <f>+'TTA Pivot Table'!H$55</f>
        <v>3.7649006622516556</v>
      </c>
      <c r="K204" s="539">
        <f>+'TTA Pivot Table'!H$57</f>
        <v>5.4840909090909093</v>
      </c>
      <c r="L204" s="539">
        <f>+'TTA Pivot Table'!H$59</f>
        <v>0</v>
      </c>
      <c r="M204" s="541">
        <f>+'TTA Pivot Table'!H$61</f>
        <v>3.9835260115606941</v>
      </c>
      <c r="N204" s="540">
        <f>+'TTA Pivot Table'!H$63</f>
        <v>6</v>
      </c>
      <c r="O204" s="388"/>
      <c r="P204" s="536">
        <f t="shared" si="11"/>
        <v>-2.9214003386848049</v>
      </c>
    </row>
    <row r="205" spans="1:16">
      <c r="A205" s="504" t="s">
        <v>1110</v>
      </c>
      <c r="B205" s="539">
        <f>+'TTA Pivot Table'!H$71</f>
        <v>0</v>
      </c>
      <c r="C205" s="539">
        <f>+'TTA Pivot Table'!H$73</f>
        <v>0</v>
      </c>
      <c r="D205" s="539">
        <f>+'TTA Pivot Table'!H$75</f>
        <v>0</v>
      </c>
      <c r="E205" s="540">
        <f>+'TTA Pivot Table'!H$77</f>
        <v>0</v>
      </c>
      <c r="F205" s="540">
        <f>+'TTA Pivot Table'!H$79</f>
        <v>0</v>
      </c>
      <c r="G205" s="539">
        <f>+'TTA Pivot Table'!H$81</f>
        <v>0</v>
      </c>
      <c r="H205" s="539">
        <f>+'TTA Pivot Table'!H$83</f>
        <v>0</v>
      </c>
      <c r="I205" s="540">
        <f>+'TTA Pivot Table'!H$85</f>
        <v>0</v>
      </c>
      <c r="J205" s="540">
        <f>+'TTA Pivot Table'!H$87</f>
        <v>0</v>
      </c>
      <c r="K205" s="539">
        <f>+'TTA Pivot Table'!H$89</f>
        <v>0</v>
      </c>
      <c r="L205" s="539">
        <f>+'TTA Pivot Table'!H$91</f>
        <v>0</v>
      </c>
      <c r="M205" s="541">
        <f>+'TTA Pivot Table'!H$93</f>
        <v>0</v>
      </c>
      <c r="N205" s="540">
        <f>+'TTA Pivot Table'!H$95</f>
        <v>0</v>
      </c>
      <c r="O205" s="388"/>
      <c r="P205" s="536">
        <f t="shared" si="11"/>
        <v>0</v>
      </c>
    </row>
    <row r="206" spans="1:16">
      <c r="A206" s="504" t="s">
        <v>1111</v>
      </c>
      <c r="B206" s="539">
        <f>+'TTA Pivot Table'!H$103</f>
        <v>0</v>
      </c>
      <c r="C206" s="539">
        <f>+'TTA Pivot Table'!H$105</f>
        <v>0</v>
      </c>
      <c r="D206" s="539">
        <f>+'TTA Pivot Table'!H$107</f>
        <v>0</v>
      </c>
      <c r="E206" s="540">
        <f>+'TTA Pivot Table'!H$109</f>
        <v>0</v>
      </c>
      <c r="F206" s="540">
        <f>+'TTA Pivot Table'!H$111</f>
        <v>0</v>
      </c>
      <c r="G206" s="539">
        <f>+'TTA Pivot Table'!H$113</f>
        <v>0</v>
      </c>
      <c r="H206" s="539">
        <f>+'TTA Pivot Table'!H$115</f>
        <v>0</v>
      </c>
      <c r="I206" s="540">
        <f>+'TTA Pivot Table'!H$117</f>
        <v>0</v>
      </c>
      <c r="J206" s="540">
        <f>+'TTA Pivot Table'!H$119</f>
        <v>0</v>
      </c>
      <c r="K206" s="539">
        <f>+'TTA Pivot Table'!H$121</f>
        <v>0</v>
      </c>
      <c r="L206" s="539">
        <f>+'TTA Pivot Table'!H$123</f>
        <v>0</v>
      </c>
      <c r="M206" s="541">
        <f>+'TTA Pivot Table'!H$125</f>
        <v>0</v>
      </c>
      <c r="N206" s="540">
        <f>+'TTA Pivot Table'!H$127</f>
        <v>0</v>
      </c>
      <c r="O206" s="388"/>
      <c r="P206" s="536">
        <f t="shared" si="11"/>
        <v>0</v>
      </c>
    </row>
    <row r="207" spans="1:16">
      <c r="A207" s="504"/>
      <c r="B207" s="539"/>
      <c r="C207" s="539"/>
      <c r="D207" s="539"/>
      <c r="E207" s="540"/>
      <c r="F207" s="540"/>
      <c r="G207" s="539"/>
      <c r="H207" s="539"/>
      <c r="I207" s="540"/>
      <c r="J207" s="540"/>
      <c r="K207" s="539"/>
      <c r="L207" s="539"/>
      <c r="M207" s="541"/>
      <c r="N207" s="540"/>
      <c r="O207" s="388"/>
      <c r="P207" s="536"/>
    </row>
    <row r="208" spans="1:16">
      <c r="A208" s="504" t="s">
        <v>1112</v>
      </c>
      <c r="B208" s="539">
        <f>+'TTA Pivot Table'!H$135</f>
        <v>4.3541463414634141</v>
      </c>
      <c r="C208" s="539">
        <f>+'TTA Pivot Table'!H$137</f>
        <v>6.0714285714285712</v>
      </c>
      <c r="D208" s="539">
        <f>+'TTA Pivot Table'!H$139</f>
        <v>0</v>
      </c>
      <c r="E208" s="540">
        <f>+'TTA Pivot Table'!H$141</f>
        <v>4.6045833333333333</v>
      </c>
      <c r="F208" s="540">
        <f>+'TTA Pivot Table'!H$143</f>
        <v>5.7260958904109582</v>
      </c>
      <c r="G208" s="539">
        <f>+'TTA Pivot Table'!H$145</f>
        <v>6.4542783505154642</v>
      </c>
      <c r="H208" s="539">
        <f>+'TTA Pivot Table'!H$147</f>
        <v>0</v>
      </c>
      <c r="I208" s="540">
        <f>+'TTA Pivot Table'!H$149</f>
        <v>5.8422697368421055</v>
      </c>
      <c r="J208" s="540">
        <f>+'TTA Pivot Table'!H$151</f>
        <v>4.0409803921568628</v>
      </c>
      <c r="K208" s="539">
        <f>+'TTA Pivot Table'!H$153</f>
        <v>4.5753539823008849</v>
      </c>
      <c r="L208" s="539">
        <f>+'TTA Pivot Table'!H$155</f>
        <v>0</v>
      </c>
      <c r="M208" s="541">
        <f>+'TTA Pivot Table'!H$157</f>
        <v>4.248130360205832</v>
      </c>
      <c r="N208" s="540">
        <f>+'TTA Pivot Table'!H$159</f>
        <v>0</v>
      </c>
      <c r="O208" s="388"/>
      <c r="P208" s="536">
        <f t="shared" si="11"/>
        <v>-1.5941393766362735</v>
      </c>
    </row>
    <row r="209" spans="1:17">
      <c r="A209" s="504" t="s">
        <v>1113</v>
      </c>
      <c r="B209" s="539">
        <f>+'TTA Pivot Table'!H$167</f>
        <v>0</v>
      </c>
      <c r="C209" s="539">
        <f>+'TTA Pivot Table'!H$169</f>
        <v>0</v>
      </c>
      <c r="D209" s="539">
        <f>+'TTA Pivot Table'!H$171</f>
        <v>0</v>
      </c>
      <c r="E209" s="540">
        <f>+'TTA Pivot Table'!H$173</f>
        <v>0</v>
      </c>
      <c r="F209" s="540">
        <f>+'TTA Pivot Table'!H$175</f>
        <v>0</v>
      </c>
      <c r="G209" s="539">
        <f>+'TTA Pivot Table'!H$177</f>
        <v>0</v>
      </c>
      <c r="H209" s="539">
        <f>+'TTA Pivot Table'!H$179</f>
        <v>0</v>
      </c>
      <c r="I209" s="540">
        <f>+'TTA Pivot Table'!H$181</f>
        <v>0</v>
      </c>
      <c r="J209" s="540">
        <f>+'TTA Pivot Table'!H$183</f>
        <v>0</v>
      </c>
      <c r="K209" s="539">
        <f>+'TTA Pivot Table'!H$185</f>
        <v>0</v>
      </c>
      <c r="L209" s="539">
        <f>+'TTA Pivot Table'!H$187</f>
        <v>0</v>
      </c>
      <c r="M209" s="541">
        <f>+'TTA Pivot Table'!H$189</f>
        <v>0</v>
      </c>
      <c r="N209" s="540">
        <f>+'TTA Pivot Table'!H$191</f>
        <v>0</v>
      </c>
      <c r="O209" s="388"/>
      <c r="P209" s="536">
        <f t="shared" si="11"/>
        <v>0</v>
      </c>
    </row>
    <row r="210" spans="1:17">
      <c r="A210" s="504" t="s">
        <v>1114</v>
      </c>
      <c r="B210" s="542">
        <f>+'TTA Pivot Table'!H$199</f>
        <v>4.5305405405405397</v>
      </c>
      <c r="C210" s="539">
        <f>+'TTA Pivot Table'!H$201</f>
        <v>4.74</v>
      </c>
      <c r="D210" s="539">
        <f>+'TTA Pivot Table'!H$203</f>
        <v>0</v>
      </c>
      <c r="E210" s="540">
        <f>+'TTA Pivot Table'!H$205</f>
        <v>4.5360526315789471</v>
      </c>
      <c r="F210" s="540">
        <f>+'TTA Pivot Table'!H$207</f>
        <v>6.3986153846153897</v>
      </c>
      <c r="G210" s="539">
        <f>+'TTA Pivot Table'!H$209</f>
        <v>10.7127272727273</v>
      </c>
      <c r="H210" s="539">
        <f>+'TTA Pivot Table'!H$211</f>
        <v>0</v>
      </c>
      <c r="I210" s="540">
        <f>+'TTA Pivot Table'!H$213</f>
        <v>7.0230263157894814</v>
      </c>
      <c r="J210" s="540">
        <f>+'TTA Pivot Table'!H$215</f>
        <v>3.4853043478260899</v>
      </c>
      <c r="K210" s="539">
        <f>+'TTA Pivot Table'!H$217</f>
        <v>7.56</v>
      </c>
      <c r="L210" s="539">
        <f>+'TTA Pivot Table'!H$219</f>
        <v>0</v>
      </c>
      <c r="M210" s="541">
        <f>+'TTA Pivot Table'!H$221</f>
        <v>4.1396350364963528</v>
      </c>
      <c r="N210" s="540">
        <f>+'TTA Pivot Table'!H$223</f>
        <v>0</v>
      </c>
      <c r="O210" s="388"/>
      <c r="P210" s="536">
        <f t="shared" si="11"/>
        <v>-2.8833912792931287</v>
      </c>
    </row>
    <row r="211" spans="1:17">
      <c r="A211" s="504" t="s">
        <v>1115</v>
      </c>
      <c r="B211" s="539">
        <f>+'TTA Pivot Table'!H$231</f>
        <v>0</v>
      </c>
      <c r="C211" s="539">
        <f>+'TTA Pivot Table'!H$233</f>
        <v>0</v>
      </c>
      <c r="D211" s="539">
        <f>+'TTA Pivot Table'!H$235</f>
        <v>0</v>
      </c>
      <c r="E211" s="540">
        <f>+'TTA Pivot Table'!H$237</f>
        <v>0</v>
      </c>
      <c r="F211" s="540">
        <f>+'TTA Pivot Table'!H$239</f>
        <v>0</v>
      </c>
      <c r="G211" s="539">
        <f>+'TTA Pivot Table'!H$241</f>
        <v>0</v>
      </c>
      <c r="H211" s="539">
        <f>+'TTA Pivot Table'!H$243</f>
        <v>0</v>
      </c>
      <c r="I211" s="540">
        <f>+'TTA Pivot Table'!H$245</f>
        <v>0</v>
      </c>
      <c r="J211" s="540">
        <f>+'TTA Pivot Table'!H$247</f>
        <v>0</v>
      </c>
      <c r="K211" s="539">
        <f>+'TTA Pivot Table'!H$249</f>
        <v>0</v>
      </c>
      <c r="L211" s="539">
        <f>+'TTA Pivot Table'!H$251</f>
        <v>0</v>
      </c>
      <c r="M211" s="541">
        <f>+'TTA Pivot Table'!H$253</f>
        <v>0</v>
      </c>
      <c r="N211" s="540">
        <f>+'TTA Pivot Table'!H$255</f>
        <v>0</v>
      </c>
      <c r="O211" s="388"/>
      <c r="P211" s="536">
        <f t="shared" si="11"/>
        <v>0</v>
      </c>
    </row>
    <row r="212" spans="1:17">
      <c r="A212" s="504"/>
      <c r="B212" s="539"/>
      <c r="C212" s="539"/>
      <c r="D212" s="539"/>
      <c r="E212" s="540"/>
      <c r="F212" s="540"/>
      <c r="G212" s="539"/>
      <c r="H212" s="539"/>
      <c r="I212" s="540"/>
      <c r="J212" s="540"/>
      <c r="K212" s="539"/>
      <c r="L212" s="539"/>
      <c r="M212" s="541"/>
      <c r="N212" s="540"/>
      <c r="O212" s="388"/>
      <c r="P212" s="536"/>
    </row>
    <row r="213" spans="1:17">
      <c r="A213" s="504" t="s">
        <v>1116</v>
      </c>
      <c r="B213" s="539">
        <f>+'TTA Pivot Table'!H$263</f>
        <v>0</v>
      </c>
      <c r="C213" s="539">
        <f>+'TTA Pivot Table'!H$265</f>
        <v>0</v>
      </c>
      <c r="D213" s="539">
        <f>+'TTA Pivot Table'!H$267</f>
        <v>0</v>
      </c>
      <c r="E213" s="540">
        <f>+'TTA Pivot Table'!H$269</f>
        <v>0</v>
      </c>
      <c r="F213" s="540">
        <f>+'TTA Pivot Table'!H$271</f>
        <v>0</v>
      </c>
      <c r="G213" s="539">
        <f>+'TTA Pivot Table'!H$273</f>
        <v>0</v>
      </c>
      <c r="H213" s="539">
        <f>+'TTA Pivot Table'!H$275</f>
        <v>0</v>
      </c>
      <c r="I213" s="540">
        <f>+'TTA Pivot Table'!H$277</f>
        <v>0</v>
      </c>
      <c r="J213" s="540">
        <f>+'TTA Pivot Table'!H$279</f>
        <v>0</v>
      </c>
      <c r="K213" s="539">
        <f>+'TTA Pivot Table'!H$281</f>
        <v>0</v>
      </c>
      <c r="L213" s="539">
        <f>+'TTA Pivot Table'!H$283</f>
        <v>0</v>
      </c>
      <c r="M213" s="541">
        <f>+'TTA Pivot Table'!H$285</f>
        <v>0</v>
      </c>
      <c r="N213" s="540">
        <f>+'TTA Pivot Table'!H$287</f>
        <v>0</v>
      </c>
      <c r="O213" s="388"/>
      <c r="P213" s="536">
        <f t="shared" si="11"/>
        <v>0</v>
      </c>
    </row>
    <row r="214" spans="1:17">
      <c r="A214" s="504" t="s">
        <v>1117</v>
      </c>
      <c r="B214" s="539">
        <f>+'TTA Pivot Table'!H$295</f>
        <v>4.333333333333333</v>
      </c>
      <c r="C214" s="539">
        <f>+'TTA Pivot Table'!H$297</f>
        <v>0</v>
      </c>
      <c r="D214" s="539">
        <f>+'TTA Pivot Table'!H$299</f>
        <v>0</v>
      </c>
      <c r="E214" s="540">
        <f>+'TTA Pivot Table'!H$301</f>
        <v>4.333333333333333</v>
      </c>
      <c r="F214" s="540">
        <f>+'TTA Pivot Table'!H$303</f>
        <v>4.6579457364341081</v>
      </c>
      <c r="G214" s="539">
        <f>+'TTA Pivot Table'!H$305</f>
        <v>7</v>
      </c>
      <c r="H214" s="539">
        <f>+'TTA Pivot Table'!H$307</f>
        <v>0</v>
      </c>
      <c r="I214" s="540">
        <f>+'TTA Pivot Table'!H$309</f>
        <v>4.666988416988417</v>
      </c>
      <c r="J214" s="540">
        <f>+'TTA Pivot Table'!H$311</f>
        <v>3.5562945368171022</v>
      </c>
      <c r="K214" s="539">
        <f>+'TTA Pivot Table'!H$313</f>
        <v>4.3857142857142852</v>
      </c>
      <c r="L214" s="539">
        <f>+'TTA Pivot Table'!H$315</f>
        <v>3</v>
      </c>
      <c r="M214" s="541">
        <f>+'TTA Pivot Table'!H$317</f>
        <v>3.6523012552301259</v>
      </c>
      <c r="N214" s="540">
        <f>+'TTA Pivot Table'!H$319</f>
        <v>6.083333333333333</v>
      </c>
      <c r="O214" s="388"/>
      <c r="P214" s="536">
        <f t="shared" si="11"/>
        <v>-1.0146871617582911</v>
      </c>
    </row>
    <row r="215" spans="1:17">
      <c r="A215" s="504" t="s">
        <v>1118</v>
      </c>
      <c r="B215" s="539">
        <f>+'TTA Pivot Table'!H$327</f>
        <v>4.4705882352941178</v>
      </c>
      <c r="C215" s="539">
        <f>+'TTA Pivot Table'!H$329</f>
        <v>3.3809523809523809</v>
      </c>
      <c r="D215" s="539">
        <f>+'TTA Pivot Table'!H$331</f>
        <v>0</v>
      </c>
      <c r="E215" s="540">
        <f>+'TTA Pivot Table'!H$333</f>
        <v>4.2845528455284549</v>
      </c>
      <c r="F215" s="540">
        <f>+'TTA Pivot Table'!H$335</f>
        <v>5.4444444444444446</v>
      </c>
      <c r="G215" s="539">
        <f>+'TTA Pivot Table'!H$337</f>
        <v>7</v>
      </c>
      <c r="H215" s="539">
        <f>+'TTA Pivot Table'!H$339</f>
        <v>0</v>
      </c>
      <c r="I215" s="540">
        <f>+'TTA Pivot Table'!H$341</f>
        <v>5.666666666666667</v>
      </c>
      <c r="J215" s="540">
        <f>+'TTA Pivot Table'!H$343</f>
        <v>4</v>
      </c>
      <c r="K215" s="539">
        <f>+'TTA Pivot Table'!H$345</f>
        <v>4.7155172413793105</v>
      </c>
      <c r="L215" s="539">
        <f>+'TTA Pivot Table'!H$347</f>
        <v>0</v>
      </c>
      <c r="M215" s="541">
        <f>+'TTA Pivot Table'!H$349</f>
        <v>4.2405797101449272</v>
      </c>
      <c r="N215" s="540">
        <f>+'TTA Pivot Table'!H$351</f>
        <v>0</v>
      </c>
      <c r="O215" s="388"/>
      <c r="P215" s="536">
        <f t="shared" si="11"/>
        <v>-1.4260869565217398</v>
      </c>
      <c r="Q215" s="526"/>
    </row>
    <row r="216" spans="1:17">
      <c r="A216" s="504" t="s">
        <v>1119</v>
      </c>
      <c r="B216" s="539">
        <f>+'TTA Pivot Table'!H$359</f>
        <v>0</v>
      </c>
      <c r="C216" s="539">
        <f>+'TTA Pivot Table'!H$361</f>
        <v>0</v>
      </c>
      <c r="D216" s="539">
        <f>+'TTA Pivot Table'!H$363</f>
        <v>0</v>
      </c>
      <c r="E216" s="540">
        <f>+'TTA Pivot Table'!H$365</f>
        <v>0</v>
      </c>
      <c r="F216" s="540">
        <f>+'TTA Pivot Table'!H$367</f>
        <v>0</v>
      </c>
      <c r="G216" s="539">
        <f>+'TTA Pivot Table'!H$369</f>
        <v>0</v>
      </c>
      <c r="H216" s="539">
        <f>+'TTA Pivot Table'!H$371</f>
        <v>0</v>
      </c>
      <c r="I216" s="540">
        <f>+'TTA Pivot Table'!H$373</f>
        <v>0</v>
      </c>
      <c r="J216" s="540">
        <f>+'TTA Pivot Table'!H$375</f>
        <v>0</v>
      </c>
      <c r="K216" s="539">
        <f>+'TTA Pivot Table'!H$377</f>
        <v>0</v>
      </c>
      <c r="L216" s="539">
        <f>+'TTA Pivot Table'!H$379</f>
        <v>0</v>
      </c>
      <c r="M216" s="541">
        <f>+'TTA Pivot Table'!H$381</f>
        <v>0</v>
      </c>
      <c r="N216" s="540">
        <f>+'TTA Pivot Table'!H$383</f>
        <v>0</v>
      </c>
      <c r="O216" s="553"/>
      <c r="P216" s="536">
        <f t="shared" si="11"/>
        <v>0</v>
      </c>
    </row>
    <row r="217" spans="1:17">
      <c r="A217" s="504"/>
      <c r="B217" s="539"/>
      <c r="C217" s="539"/>
      <c r="D217" s="539"/>
      <c r="E217" s="540"/>
      <c r="F217" s="540"/>
      <c r="G217" s="539"/>
      <c r="H217" s="539"/>
      <c r="I217" s="540"/>
      <c r="J217" s="540"/>
      <c r="K217" s="539"/>
      <c r="L217" s="539"/>
      <c r="M217" s="541"/>
      <c r="N217" s="540"/>
      <c r="O217" s="388"/>
      <c r="P217" s="536"/>
    </row>
    <row r="218" spans="1:17">
      <c r="A218" s="504" t="s">
        <v>1120</v>
      </c>
      <c r="B218" s="539">
        <f>+'TTA Pivot Table'!H$391</f>
        <v>0</v>
      </c>
      <c r="C218" s="539">
        <f>+'TTA Pivot Table'!H$393</f>
        <v>0</v>
      </c>
      <c r="D218" s="539">
        <f>+'TTA Pivot Table'!H$395</f>
        <v>0</v>
      </c>
      <c r="E218" s="540">
        <f>+'TTA Pivot Table'!H$397</f>
        <v>0</v>
      </c>
      <c r="F218" s="540">
        <f>+'TTA Pivot Table'!H$399</f>
        <v>0</v>
      </c>
      <c r="G218" s="539">
        <f>+'TTA Pivot Table'!H$401</f>
        <v>0</v>
      </c>
      <c r="H218" s="539">
        <f>+'TTA Pivot Table'!H$403</f>
        <v>0</v>
      </c>
      <c r="I218" s="540">
        <f>+'TTA Pivot Table'!H$405</f>
        <v>0</v>
      </c>
      <c r="J218" s="540">
        <f>+'TTA Pivot Table'!H$407</f>
        <v>0</v>
      </c>
      <c r="K218" s="539">
        <f>+'TTA Pivot Table'!H$409</f>
        <v>0</v>
      </c>
      <c r="L218" s="539">
        <f>+'TTA Pivot Table'!H$411</f>
        <v>0</v>
      </c>
      <c r="M218" s="541">
        <f>+'TTA Pivot Table'!H$413</f>
        <v>0</v>
      </c>
      <c r="N218" s="540">
        <f>+'TTA Pivot Table'!H$415</f>
        <v>0</v>
      </c>
      <c r="O218" s="388"/>
      <c r="P218" s="536">
        <f t="shared" si="11"/>
        <v>0</v>
      </c>
    </row>
    <row r="219" spans="1:17">
      <c r="A219" s="504" t="s">
        <v>1121</v>
      </c>
      <c r="B219" s="539">
        <f>+'TTA Pivot Table'!H$423</f>
        <v>0</v>
      </c>
      <c r="C219" s="539">
        <f>+'TTA Pivot Table'!H$425</f>
        <v>0</v>
      </c>
      <c r="D219" s="539">
        <f>+'TTA Pivot Table'!H$427</f>
        <v>0</v>
      </c>
      <c r="E219" s="540">
        <f>+'TTA Pivot Table'!H$429</f>
        <v>0</v>
      </c>
      <c r="F219" s="540">
        <f>+'TTA Pivot Table'!H$431</f>
        <v>0</v>
      </c>
      <c r="G219" s="539">
        <f>+'TTA Pivot Table'!H$433</f>
        <v>0</v>
      </c>
      <c r="H219" s="539">
        <f>+'TTA Pivot Table'!H$435</f>
        <v>0</v>
      </c>
      <c r="I219" s="540">
        <f>+'TTA Pivot Table'!H$437</f>
        <v>0</v>
      </c>
      <c r="J219" s="540">
        <f>+'TTA Pivot Table'!H$439</f>
        <v>0</v>
      </c>
      <c r="K219" s="539">
        <f>+'TTA Pivot Table'!H$441</f>
        <v>0</v>
      </c>
      <c r="L219" s="539">
        <f>+'TTA Pivot Table'!H$443</f>
        <v>0</v>
      </c>
      <c r="M219" s="541">
        <f>+'TTA Pivot Table'!H$445</f>
        <v>0</v>
      </c>
      <c r="N219" s="540">
        <f>+'TTA Pivot Table'!H$447</f>
        <v>0</v>
      </c>
      <c r="O219" s="388"/>
      <c r="P219" s="536">
        <f t="shared" si="11"/>
        <v>0</v>
      </c>
    </row>
    <row r="220" spans="1:17">
      <c r="A220" s="504" t="s">
        <v>1122</v>
      </c>
      <c r="B220" s="539">
        <f>+'TTA Pivot Table'!H$455</f>
        <v>6</v>
      </c>
      <c r="C220" s="539">
        <f>+'TTA Pivot Table'!H$457</f>
        <v>0</v>
      </c>
      <c r="D220" s="539">
        <f>+'TTA Pivot Table'!H$459</f>
        <v>0</v>
      </c>
      <c r="E220" s="540">
        <f>+'TTA Pivot Table'!H$461</f>
        <v>6</v>
      </c>
      <c r="F220" s="540">
        <f>+'TTA Pivot Table'!H$463</f>
        <v>4.6867469879518104</v>
      </c>
      <c r="G220" s="539">
        <f>+'TTA Pivot Table'!H$465</f>
        <v>6.1944444444444402</v>
      </c>
      <c r="H220" s="539">
        <f>+'TTA Pivot Table'!H$467</f>
        <v>0</v>
      </c>
      <c r="I220" s="540">
        <f>+'TTA Pivot Table'!H$469</f>
        <v>4.8342391304347849</v>
      </c>
      <c r="J220" s="540">
        <f>+'TTA Pivot Table'!H$471</f>
        <v>4.1575342465753398</v>
      </c>
      <c r="K220" s="539">
        <f>+'TTA Pivot Table'!H$473</f>
        <v>8.1666666666666696</v>
      </c>
      <c r="L220" s="539">
        <f>+'TTA Pivot Table'!H$475</f>
        <v>0</v>
      </c>
      <c r="M220" s="541">
        <f>+'TTA Pivot Table'!H$477</f>
        <v>4.4620253164556942</v>
      </c>
      <c r="N220" s="540">
        <f>+'TTA Pivot Table'!H$479</f>
        <v>4.0714285714285703</v>
      </c>
      <c r="O220" s="388"/>
      <c r="P220" s="536">
        <f t="shared" si="11"/>
        <v>-0.3722138139790907</v>
      </c>
    </row>
    <row r="221" spans="1:17">
      <c r="A221" s="513" t="s">
        <v>1123</v>
      </c>
      <c r="B221" s="543">
        <f>+'TTA Pivot Table'!H$487</f>
        <v>4.7424242424242422</v>
      </c>
      <c r="C221" s="543">
        <f>+'TTA Pivot Table'!H$489</f>
        <v>7</v>
      </c>
      <c r="D221" s="543">
        <f>+'TTA Pivot Table'!H$491</f>
        <v>0</v>
      </c>
      <c r="E221" s="544">
        <f>+'TTA Pivot Table'!H$493</f>
        <v>4.7649999999999997</v>
      </c>
      <c r="F221" s="544">
        <f>+'TTA Pivot Table'!H$495</f>
        <v>5.9331288343558279</v>
      </c>
      <c r="G221" s="543">
        <f>+'TTA Pivot Table'!H$497</f>
        <v>10.294117647058824</v>
      </c>
      <c r="H221" s="543">
        <f>+'TTA Pivot Table'!H$499</f>
        <v>0</v>
      </c>
      <c r="I221" s="544">
        <f>+'TTA Pivot Table'!H$501</f>
        <v>6.1492711370262398</v>
      </c>
      <c r="J221" s="544">
        <f>+'TTA Pivot Table'!H$503</f>
        <v>4.5698717948717951</v>
      </c>
      <c r="K221" s="543">
        <f>+'TTA Pivot Table'!H$505</f>
        <v>4.9641509433962261</v>
      </c>
      <c r="L221" s="543">
        <f>+'TTA Pivot Table'!H$507</f>
        <v>0</v>
      </c>
      <c r="M221" s="545">
        <f>+'TTA Pivot Table'!H$509</f>
        <v>4.6271232876712327</v>
      </c>
      <c r="N221" s="544">
        <f>+'TTA Pivot Table'!H$511</f>
        <v>8.5586956521739133</v>
      </c>
      <c r="O221" s="388"/>
      <c r="P221" s="546">
        <f t="shared" si="11"/>
        <v>-1.5221478493550071</v>
      </c>
    </row>
    <row r="222" spans="1:17">
      <c r="A222" s="517" t="s">
        <v>1124</v>
      </c>
      <c r="B222" s="517"/>
      <c r="C222" s="517"/>
      <c r="D222" s="517"/>
      <c r="E222" s="517"/>
      <c r="F222" s="518"/>
      <c r="G222" s="518"/>
      <c r="H222" s="518"/>
      <c r="I222" s="518"/>
      <c r="J222" s="518"/>
      <c r="K222" s="518"/>
      <c r="L222" s="518"/>
      <c r="M222" s="518"/>
      <c r="N222" s="518"/>
    </row>
    <row r="223" spans="1:17">
      <c r="A223" s="517"/>
      <c r="B223" s="548"/>
      <c r="C223" s="548"/>
      <c r="D223" s="548"/>
      <c r="E223" s="548"/>
      <c r="F223" s="548"/>
      <c r="G223" s="548"/>
      <c r="H223" s="548"/>
      <c r="I223" s="548"/>
      <c r="J223" s="548"/>
      <c r="K223" s="548"/>
      <c r="L223" s="548"/>
      <c r="M223" s="548"/>
      <c r="N223" s="548"/>
      <c r="O223" s="547"/>
    </row>
    <row r="224" spans="1:17">
      <c r="A224" s="517"/>
      <c r="B224" s="517"/>
      <c r="C224" s="517"/>
      <c r="D224" s="517"/>
      <c r="E224" s="517"/>
      <c r="F224" s="518"/>
      <c r="G224" s="518"/>
      <c r="H224" s="518"/>
      <c r="I224" s="518"/>
      <c r="J224" s="518"/>
      <c r="K224" s="518"/>
      <c r="L224" s="518"/>
      <c r="M224" s="518"/>
      <c r="N224" s="519" t="s">
        <v>1224</v>
      </c>
    </row>
    <row r="225" spans="1:16" ht="18">
      <c r="A225" s="480" t="s">
        <v>1181</v>
      </c>
      <c r="B225" s="482"/>
      <c r="C225" s="482"/>
      <c r="D225" s="482"/>
      <c r="E225" s="482"/>
      <c r="F225" s="481"/>
      <c r="G225" s="481"/>
      <c r="H225" s="481"/>
      <c r="I225" s="482"/>
      <c r="J225" s="481"/>
      <c r="K225" s="481"/>
      <c r="L225" s="481"/>
      <c r="M225" s="482"/>
      <c r="N225" s="481"/>
      <c r="P225" s="530"/>
    </row>
    <row r="226" spans="1:16" ht="18">
      <c r="A226" s="480"/>
      <c r="B226" s="482"/>
      <c r="C226" s="482"/>
      <c r="D226" s="482"/>
      <c r="E226" s="482"/>
      <c r="F226" s="481"/>
      <c r="G226" s="481"/>
      <c r="H226" s="481"/>
      <c r="I226" s="482"/>
      <c r="J226" s="481"/>
      <c r="K226" s="481"/>
      <c r="L226" s="481"/>
      <c r="M226" s="482"/>
      <c r="N226" s="481"/>
      <c r="P226" s="530"/>
    </row>
    <row r="227" spans="1:16" ht="15.75">
      <c r="A227" s="483" t="s">
        <v>1182</v>
      </c>
      <c r="B227" s="482"/>
      <c r="C227" s="482"/>
      <c r="D227" s="482"/>
      <c r="E227" s="482"/>
      <c r="F227" s="481"/>
      <c r="G227" s="481"/>
      <c r="H227" s="481"/>
      <c r="I227" s="482"/>
      <c r="J227" s="481"/>
      <c r="K227" s="481"/>
      <c r="L227" s="481"/>
      <c r="M227" s="482"/>
      <c r="N227" s="481"/>
      <c r="P227" s="530"/>
    </row>
    <row r="228" spans="1:16" ht="15.75">
      <c r="A228" s="483" t="s">
        <v>1157</v>
      </c>
      <c r="B228" s="482"/>
      <c r="C228" s="482"/>
      <c r="D228" s="482"/>
      <c r="E228" s="482"/>
      <c r="F228" s="481"/>
      <c r="G228" s="481"/>
      <c r="H228" s="481"/>
      <c r="I228" s="482"/>
      <c r="J228" s="481"/>
      <c r="K228" s="481"/>
      <c r="L228" s="481"/>
      <c r="M228" s="482"/>
      <c r="N228" s="481"/>
      <c r="P228" s="530"/>
    </row>
    <row r="229" spans="1:16" ht="18" customHeight="1">
      <c r="A229" s="484"/>
      <c r="B229" s="484"/>
      <c r="C229" s="484"/>
      <c r="D229" s="484"/>
      <c r="E229" s="484"/>
      <c r="F229" s="485"/>
      <c r="G229" s="486"/>
      <c r="H229" s="486"/>
      <c r="I229" s="487"/>
      <c r="J229" s="487"/>
      <c r="K229" s="487"/>
      <c r="L229" s="487"/>
      <c r="M229" s="487"/>
      <c r="N229" s="487"/>
      <c r="O229" s="488"/>
      <c r="P229" s="530"/>
    </row>
    <row r="230" spans="1:16" ht="18" customHeight="1">
      <c r="A230" s="312"/>
      <c r="B230" s="489" t="s">
        <v>1098</v>
      </c>
      <c r="C230" s="490"/>
      <c r="D230" s="490"/>
      <c r="E230" s="490"/>
      <c r="F230" s="490"/>
      <c r="G230" s="490"/>
      <c r="H230" s="490"/>
      <c r="I230" s="491"/>
      <c r="J230" s="492" t="s">
        <v>11</v>
      </c>
      <c r="K230" s="493"/>
      <c r="L230" s="493"/>
      <c r="M230" s="494"/>
      <c r="N230" s="652" t="s">
        <v>1099</v>
      </c>
      <c r="O230" s="507"/>
      <c r="P230" s="530"/>
    </row>
    <row r="231" spans="1:16" ht="43.5" customHeight="1">
      <c r="A231" s="495"/>
      <c r="B231" s="490" t="s">
        <v>1100</v>
      </c>
      <c r="C231" s="490"/>
      <c r="D231" s="490"/>
      <c r="E231" s="496"/>
      <c r="F231" s="497" t="s">
        <v>1101</v>
      </c>
      <c r="G231" s="490"/>
      <c r="H231" s="490"/>
      <c r="I231" s="491"/>
      <c r="J231" s="498" t="s">
        <v>1102</v>
      </c>
      <c r="K231" s="490"/>
      <c r="L231" s="490"/>
      <c r="M231" s="491"/>
      <c r="N231" s="653"/>
      <c r="O231" s="507"/>
      <c r="P231" s="530"/>
    </row>
    <row r="232" spans="1:16" ht="30.75" customHeight="1">
      <c r="A232" s="484"/>
      <c r="B232" s="499" t="s">
        <v>1103</v>
      </c>
      <c r="C232" s="499" t="s">
        <v>1104</v>
      </c>
      <c r="D232" s="499" t="s">
        <v>1105</v>
      </c>
      <c r="E232" s="500" t="s">
        <v>1106</v>
      </c>
      <c r="F232" s="500" t="s">
        <v>1103</v>
      </c>
      <c r="G232" s="499" t="s">
        <v>1104</v>
      </c>
      <c r="H232" s="499" t="s">
        <v>1105</v>
      </c>
      <c r="I232" s="500" t="s">
        <v>1106</v>
      </c>
      <c r="J232" s="501" t="s">
        <v>1103</v>
      </c>
      <c r="K232" s="502" t="s">
        <v>1104</v>
      </c>
      <c r="L232" s="503" t="s">
        <v>1105</v>
      </c>
      <c r="M232" s="501" t="s">
        <v>1106</v>
      </c>
      <c r="N232" s="654"/>
      <c r="O232" s="507"/>
      <c r="P232" s="530" t="s">
        <v>1173</v>
      </c>
    </row>
    <row r="233" spans="1:16" hidden="1">
      <c r="A233" s="504" t="s">
        <v>1107</v>
      </c>
      <c r="B233" s="531">
        <f>+GETPIVOTDATA(" AvHS1stT-FT-TTA",'TTA Pivot Table'!$A$3,"Type2","Two-Year")</f>
        <v>3.2251980463381957</v>
      </c>
      <c r="C233" s="531">
        <f>+GETPIVOTDATA(" AvHS1stT-PT-TTA",'TTA Pivot Table'!$A$3,"Type2","Two-Year")</f>
        <v>3.5172038494967</v>
      </c>
      <c r="D233" s="531">
        <f>+GETPIVOTDATA(" AvHS1stT-UNK-TTA",'TTA Pivot Table'!$A$3,"Type2","Two-Year")</f>
        <v>0.72189162545334662</v>
      </c>
      <c r="E233" s="532">
        <f>+GETPIVOTDATA(" AvHS1stT-TTA",'TTA Pivot Table'!$A$3,"Type2","Two-Year")</f>
        <v>3.032137589692173</v>
      </c>
      <c r="F233" s="533">
        <f>+GETPIVOTDATA(" Av1stT-FT-TTA",'TTA Pivot Table'!$A$3,"Type2","Two-Year")</f>
        <v>4.1846142722286652</v>
      </c>
      <c r="G233" s="534">
        <f>+GETPIVOTDATA(" Av1stT-PT-TTA",'TTA Pivot Table'!$A$3,"Type2","Two-Year")</f>
        <v>5.2908715689669581</v>
      </c>
      <c r="H233" s="534">
        <f>+GETPIVOTDATA(" Av1stT-UNK-TTA",'TTA Pivot Table'!$A$3,"Type2","Two-Year")</f>
        <v>6.75</v>
      </c>
      <c r="I233" s="533">
        <f>+GETPIVOTDATA(" Av1stT-TTA",'TTA Pivot Table'!$A$3,"Type2","Two-Year")</f>
        <v>4.6006158997120714</v>
      </c>
      <c r="J233" s="533">
        <f>+GETPIVOTDATA(" AvTRF-FT-TTA",'TTA Pivot Table'!$A$3,"Type2","Two-Year")</f>
        <v>3.0748486371864536</v>
      </c>
      <c r="K233" s="534">
        <f>+GETPIVOTDATA(" AvTRF-PT-TTA",'TTA Pivot Table'!$A$3,"Type2","Two-Year")</f>
        <v>3.7338894923653583</v>
      </c>
      <c r="L233" s="534">
        <f>+GETPIVOTDATA(" AvTRF-UNK-TTA",'TTA Pivot Table'!$A$3,"Type2","Two-Year")</f>
        <v>1.4722222222222223</v>
      </c>
      <c r="M233" s="535">
        <f>+GETPIVOTDATA(" AvTRF-TTA",'TTA Pivot Table'!$A$3,"Type2","Two-Year")</f>
        <v>3.4197976567628734</v>
      </c>
      <c r="N233" s="533">
        <f>+GETPIVOTDATA(" AvUNK-TTA",'TTA Pivot Table'!$A$3,"Type2","Two-Year")</f>
        <v>4.7519079728435889</v>
      </c>
      <c r="O233" s="388"/>
      <c r="P233" s="536">
        <f>+M233-I233</f>
        <v>-1.180818242949198</v>
      </c>
    </row>
    <row r="234" spans="1:16" ht="15.75" hidden="1">
      <c r="A234" s="504"/>
      <c r="B234" s="504"/>
      <c r="C234" s="504"/>
      <c r="D234" s="504"/>
      <c r="E234" s="504"/>
      <c r="F234" s="388"/>
      <c r="G234" s="388"/>
      <c r="H234" s="388"/>
      <c r="I234" s="537"/>
      <c r="J234" s="537"/>
      <c r="K234" s="388"/>
      <c r="L234" s="388"/>
      <c r="M234" s="538"/>
      <c r="N234" s="537"/>
      <c r="O234" s="388"/>
      <c r="P234" s="507">
        <f t="shared" ref="P234" si="12">+I234-M234</f>
        <v>0</v>
      </c>
    </row>
    <row r="235" spans="1:16">
      <c r="A235" s="504" t="s">
        <v>1108</v>
      </c>
      <c r="B235" s="539">
        <f>+'TTA Pivot Table'!N$7</f>
        <v>0</v>
      </c>
      <c r="C235" s="539">
        <f>+'TTA Pivot Table'!N$9</f>
        <v>0</v>
      </c>
      <c r="D235" s="539">
        <f>+'TTA Pivot Table'!N$11</f>
        <v>0</v>
      </c>
      <c r="E235" s="540">
        <f>+'TTA Pivot Table'!N$13</f>
        <v>0</v>
      </c>
      <c r="F235" s="540">
        <f>+'TTA Pivot Table'!N$15</f>
        <v>0</v>
      </c>
      <c r="G235" s="539">
        <f>+'TTA Pivot Table'!N$17</f>
        <v>0</v>
      </c>
      <c r="H235" s="539">
        <f>+'TTA Pivot Table'!N$19</f>
        <v>0</v>
      </c>
      <c r="I235" s="540">
        <f>+'TTA Pivot Table'!N$21</f>
        <v>0</v>
      </c>
      <c r="J235" s="540">
        <f>+'TTA Pivot Table'!N$23</f>
        <v>0</v>
      </c>
      <c r="K235" s="539">
        <f>+'TTA Pivot Table'!N$25</f>
        <v>0</v>
      </c>
      <c r="L235" s="539">
        <f>+'TTA Pivot Table'!N$27</f>
        <v>0</v>
      </c>
      <c r="M235" s="541">
        <f>+'TTA Pivot Table'!N$29</f>
        <v>0</v>
      </c>
      <c r="N235" s="540">
        <f>+'TTA Pivot Table'!N$31</f>
        <v>0</v>
      </c>
      <c r="O235" s="388"/>
      <c r="P235" s="536">
        <f t="shared" ref="P235:P253" si="13">+M235-I235</f>
        <v>0</v>
      </c>
    </row>
    <row r="236" spans="1:16">
      <c r="A236" s="504" t="s">
        <v>1109</v>
      </c>
      <c r="B236" s="539">
        <f>+'TTA Pivot Table'!N$39</f>
        <v>3.2665625000000005</v>
      </c>
      <c r="C236" s="539">
        <f>+'TTA Pivot Table'!N$41</f>
        <v>4.8995859872611467</v>
      </c>
      <c r="D236" s="539">
        <f>+'TTA Pivot Table'!N$43</f>
        <v>0</v>
      </c>
      <c r="E236" s="540">
        <f>+'TTA Pivot Table'!N$45</f>
        <v>3.7549142857142863</v>
      </c>
      <c r="F236" s="540">
        <f>+'TTA Pivot Table'!N$47</f>
        <v>4.6073673965936734</v>
      </c>
      <c r="G236" s="539">
        <f>+'TTA Pivot Table'!N$49</f>
        <v>6.6662813370473541</v>
      </c>
      <c r="H236" s="539">
        <f>+'TTA Pivot Table'!N$51</f>
        <v>0</v>
      </c>
      <c r="I236" s="540">
        <f>+'TTA Pivot Table'!N$53</f>
        <v>5.1404724125495846</v>
      </c>
      <c r="J236" s="540">
        <f>+'TTA Pivot Table'!N$55</f>
        <v>3.5002883720930238</v>
      </c>
      <c r="K236" s="539">
        <f>+'TTA Pivot Table'!N$57</f>
        <v>4.6075280898876398</v>
      </c>
      <c r="L236" s="539">
        <f>+'TTA Pivot Table'!N$59</f>
        <v>0</v>
      </c>
      <c r="M236" s="541">
        <f>+'TTA Pivot Table'!N$61</f>
        <v>3.9414493564633459</v>
      </c>
      <c r="N236" s="540">
        <f>+'TTA Pivot Table'!N$63</f>
        <v>2.6</v>
      </c>
      <c r="O236" s="388"/>
      <c r="P236" s="536">
        <f t="shared" si="13"/>
        <v>-1.1990230560862387</v>
      </c>
    </row>
    <row r="237" spans="1:16">
      <c r="A237" s="504" t="s">
        <v>1110</v>
      </c>
      <c r="B237" s="539">
        <f>+'TTA Pivot Table'!N$71</f>
        <v>0</v>
      </c>
      <c r="C237" s="539">
        <f>+'TTA Pivot Table'!N$73</f>
        <v>0</v>
      </c>
      <c r="D237" s="539">
        <f>+'TTA Pivot Table'!N$75</f>
        <v>0</v>
      </c>
      <c r="E237" s="540">
        <f>+'TTA Pivot Table'!N$77</f>
        <v>0</v>
      </c>
      <c r="F237" s="540">
        <f>+'TTA Pivot Table'!N$79</f>
        <v>0</v>
      </c>
      <c r="G237" s="539">
        <f>+'TTA Pivot Table'!N$81</f>
        <v>0</v>
      </c>
      <c r="H237" s="539">
        <f>+'TTA Pivot Table'!N$83</f>
        <v>0</v>
      </c>
      <c r="I237" s="540">
        <f>+'TTA Pivot Table'!N$85</f>
        <v>0</v>
      </c>
      <c r="J237" s="540">
        <f>+'TTA Pivot Table'!N$87</f>
        <v>0</v>
      </c>
      <c r="K237" s="539">
        <f>+'TTA Pivot Table'!N$89</f>
        <v>0</v>
      </c>
      <c r="L237" s="539">
        <f>+'TTA Pivot Table'!N$91</f>
        <v>0</v>
      </c>
      <c r="M237" s="541">
        <f>+'TTA Pivot Table'!N$93</f>
        <v>0</v>
      </c>
      <c r="N237" s="540">
        <f>+'TTA Pivot Table'!N$95</f>
        <v>0</v>
      </c>
      <c r="O237" s="388"/>
      <c r="P237" s="536">
        <f t="shared" si="13"/>
        <v>0</v>
      </c>
    </row>
    <row r="238" spans="1:16">
      <c r="A238" s="504" t="s">
        <v>1111</v>
      </c>
      <c r="B238" s="539">
        <f>+'TTA Pivot Table'!N$103</f>
        <v>2.8396052585258529</v>
      </c>
      <c r="C238" s="539">
        <f>+'TTA Pivot Table'!N$105</f>
        <v>3.039550658978583</v>
      </c>
      <c r="D238" s="539">
        <f>+'TTA Pivot Table'!N$107</f>
        <v>0.72149552036199094</v>
      </c>
      <c r="E238" s="540">
        <f>+'TTA Pivot Table'!N$109</f>
        <v>2.3827224218664935</v>
      </c>
      <c r="F238" s="540">
        <f>+'TTA Pivot Table'!N$111</f>
        <v>4.1757120702826578</v>
      </c>
      <c r="G238" s="539">
        <f>+'TTA Pivot Table'!N$113</f>
        <v>5.3519915397631133</v>
      </c>
      <c r="H238" s="539">
        <f>+'TTA Pivot Table'!N$115</f>
        <v>0</v>
      </c>
      <c r="I238" s="540">
        <f>+'TTA Pivot Table'!N$117</f>
        <v>4.5760755669138282</v>
      </c>
      <c r="J238" s="540">
        <f>+'TTA Pivot Table'!N$119</f>
        <v>2.7587427054045608</v>
      </c>
      <c r="K238" s="539">
        <f>+'TTA Pivot Table'!N$121</f>
        <v>3.8125596201486376</v>
      </c>
      <c r="L238" s="539">
        <f>+'TTA Pivot Table'!N$123</f>
        <v>9.5</v>
      </c>
      <c r="M238" s="541">
        <f>+'TTA Pivot Table'!N$125</f>
        <v>3.2714736956172734</v>
      </c>
      <c r="N238" s="540">
        <f>+'TTA Pivot Table'!N$127</f>
        <v>4.0236562331466494</v>
      </c>
      <c r="O238" s="388"/>
      <c r="P238" s="536">
        <f t="shared" si="13"/>
        <v>-1.3046018712965548</v>
      </c>
    </row>
    <row r="239" spans="1:16">
      <c r="A239" s="504"/>
      <c r="B239" s="539"/>
      <c r="C239" s="539"/>
      <c r="D239" s="539"/>
      <c r="E239" s="540"/>
      <c r="F239" s="540"/>
      <c r="G239" s="539"/>
      <c r="H239" s="539"/>
      <c r="I239" s="540"/>
      <c r="J239" s="540"/>
      <c r="K239" s="539"/>
      <c r="L239" s="539"/>
      <c r="M239" s="541"/>
      <c r="N239" s="540"/>
      <c r="O239" s="388"/>
      <c r="P239" s="536"/>
    </row>
    <row r="240" spans="1:16">
      <c r="A240" s="504" t="s">
        <v>1112</v>
      </c>
      <c r="B240" s="539">
        <f>+'TTA Pivot Table'!N$135</f>
        <v>2.8170731707317072</v>
      </c>
      <c r="C240" s="539">
        <f>+'TTA Pivot Table'!N$137</f>
        <v>3.5487096774193545</v>
      </c>
      <c r="D240" s="539">
        <f>+'TTA Pivot Table'!N$139</f>
        <v>0</v>
      </c>
      <c r="E240" s="540">
        <f>+'TTA Pivot Table'!N$141</f>
        <v>3.017787610619469</v>
      </c>
      <c r="F240" s="540">
        <f>+'TTA Pivot Table'!N$143</f>
        <v>4.2446938775510201</v>
      </c>
      <c r="G240" s="539">
        <f>+'TTA Pivot Table'!N$145</f>
        <v>5.0390365448504983</v>
      </c>
      <c r="H240" s="539">
        <f>+'TTA Pivot Table'!N$147</f>
        <v>0</v>
      </c>
      <c r="I240" s="540">
        <f>+'TTA Pivot Table'!N$149</f>
        <v>4.4013761467889898</v>
      </c>
      <c r="J240" s="540">
        <f>+'TTA Pivot Table'!N$151</f>
        <v>3.2151115618661255</v>
      </c>
      <c r="K240" s="539">
        <f>+'TTA Pivot Table'!N$153</f>
        <v>3.4823645320197043</v>
      </c>
      <c r="L240" s="539">
        <f>+'TTA Pivot Table'!N$155</f>
        <v>0</v>
      </c>
      <c r="M240" s="541">
        <f>+'TTA Pivot Table'!N$157</f>
        <v>3.3358064516129038</v>
      </c>
      <c r="N240" s="540">
        <f>+'TTA Pivot Table'!N$159</f>
        <v>0</v>
      </c>
      <c r="O240" s="388"/>
      <c r="P240" s="536">
        <f t="shared" si="13"/>
        <v>-1.065569695176086</v>
      </c>
    </row>
    <row r="241" spans="1:17">
      <c r="A241" s="504" t="s">
        <v>1113</v>
      </c>
      <c r="B241" s="539">
        <f>+'TTA Pivot Table'!N$167</f>
        <v>3.8235912129894944</v>
      </c>
      <c r="C241" s="539">
        <f>+'TTA Pivot Table'!N$169</f>
        <v>4.2265822784810121</v>
      </c>
      <c r="D241" s="539">
        <f>+'TTA Pivot Table'!N$171</f>
        <v>0</v>
      </c>
      <c r="E241" s="540">
        <f>+'TTA Pivot Table'!N$173</f>
        <v>3.8979750778816191</v>
      </c>
      <c r="F241" s="540">
        <f>+'TTA Pivot Table'!N$175</f>
        <v>4.4706197854588794</v>
      </c>
      <c r="G241" s="539">
        <f>+'TTA Pivot Table'!N$177</f>
        <v>5.3624641833810882</v>
      </c>
      <c r="H241" s="539">
        <f>+'TTA Pivot Table'!N$179</f>
        <v>0</v>
      </c>
      <c r="I241" s="540">
        <f>+'TTA Pivot Table'!N$181</f>
        <v>4.7326178451178436</v>
      </c>
      <c r="J241" s="540">
        <f>+'TTA Pivot Table'!N$183</f>
        <v>5.5930842163970995</v>
      </c>
      <c r="K241" s="539">
        <f>+'TTA Pivot Table'!N$185</f>
        <v>5.0735824742268036</v>
      </c>
      <c r="L241" s="539">
        <f>+'TTA Pivot Table'!N$187</f>
        <v>0</v>
      </c>
      <c r="M241" s="541">
        <f>+'TTA Pivot Table'!N$189</f>
        <v>5.4361619307123394</v>
      </c>
      <c r="N241" s="540">
        <f>+'TTA Pivot Table'!N$191</f>
        <v>4.9091067285382834</v>
      </c>
      <c r="O241" s="388"/>
      <c r="P241" s="536">
        <f t="shared" si="13"/>
        <v>0.70354408559449588</v>
      </c>
    </row>
    <row r="242" spans="1:17">
      <c r="A242" s="504" t="s">
        <v>1114</v>
      </c>
      <c r="B242" s="542">
        <f>+'TTA Pivot Table'!N$199</f>
        <v>3.3827522935779828</v>
      </c>
      <c r="C242" s="539">
        <f>+'TTA Pivot Table'!N$201</f>
        <v>2.8494805194805215</v>
      </c>
      <c r="D242" s="539">
        <f>+'TTA Pivot Table'!N$203</f>
        <v>0</v>
      </c>
      <c r="E242" s="540">
        <f>+'TTA Pivot Table'!N$205</f>
        <v>3.2811138613861397</v>
      </c>
      <c r="F242" s="540">
        <f>+'TTA Pivot Table'!N$207</f>
        <v>5.634852071005918</v>
      </c>
      <c r="G242" s="539">
        <f>+'TTA Pivot Table'!N$209</f>
        <v>7.0471225071225074</v>
      </c>
      <c r="H242" s="539">
        <f>+'TTA Pivot Table'!N$211</f>
        <v>0</v>
      </c>
      <c r="I242" s="540">
        <f>+'TTA Pivot Table'!N$213</f>
        <v>5.8737596401028265</v>
      </c>
      <c r="J242" s="540">
        <f>+'TTA Pivot Table'!N$215</f>
        <v>4.0757821953327573</v>
      </c>
      <c r="K242" s="539">
        <f>+'TTA Pivot Table'!N$217</f>
        <v>5.031932084309136</v>
      </c>
      <c r="L242" s="539">
        <f>+'TTA Pivot Table'!N$219</f>
        <v>0</v>
      </c>
      <c r="M242" s="541">
        <f>+'TTA Pivot Table'!N$221</f>
        <v>4.4818249627051223</v>
      </c>
      <c r="N242" s="540">
        <f>+'TTA Pivot Table'!N$223</f>
        <v>0</v>
      </c>
      <c r="O242" s="388"/>
      <c r="P242" s="536">
        <f t="shared" si="13"/>
        <v>-1.3919346773977042</v>
      </c>
    </row>
    <row r="243" spans="1:17">
      <c r="A243" s="504" t="s">
        <v>1115</v>
      </c>
      <c r="B243" s="539">
        <f>+'TTA Pivot Table'!N$231</f>
        <v>0</v>
      </c>
      <c r="C243" s="539">
        <f>+'TTA Pivot Table'!N$233</f>
        <v>0</v>
      </c>
      <c r="D243" s="539">
        <f>+'TTA Pivot Table'!N$235</f>
        <v>0</v>
      </c>
      <c r="E243" s="540">
        <f>+'TTA Pivot Table'!N$237</f>
        <v>0</v>
      </c>
      <c r="F243" s="540">
        <f>+'TTA Pivot Table'!N$239</f>
        <v>0</v>
      </c>
      <c r="G243" s="539">
        <f>+'TTA Pivot Table'!N$241</f>
        <v>0</v>
      </c>
      <c r="H243" s="539">
        <f>+'TTA Pivot Table'!N$243</f>
        <v>0</v>
      </c>
      <c r="I243" s="540">
        <f>+'TTA Pivot Table'!N$245</f>
        <v>0</v>
      </c>
      <c r="J243" s="540">
        <f>+'TTA Pivot Table'!N$247</f>
        <v>0</v>
      </c>
      <c r="K243" s="539">
        <f>+'TTA Pivot Table'!N$249</f>
        <v>0</v>
      </c>
      <c r="L243" s="539">
        <f>+'TTA Pivot Table'!N$251</f>
        <v>0</v>
      </c>
      <c r="M243" s="541">
        <f>+'TTA Pivot Table'!N$253</f>
        <v>0</v>
      </c>
      <c r="N243" s="540">
        <f>+'TTA Pivot Table'!N$255</f>
        <v>0</v>
      </c>
      <c r="O243" s="388"/>
      <c r="P243" s="536">
        <f t="shared" si="13"/>
        <v>0</v>
      </c>
    </row>
    <row r="244" spans="1:17">
      <c r="A244" s="504"/>
      <c r="B244" s="539"/>
      <c r="C244" s="539"/>
      <c r="D244" s="539"/>
      <c r="E244" s="540"/>
      <c r="F244" s="540"/>
      <c r="G244" s="539"/>
      <c r="H244" s="539"/>
      <c r="I244" s="540"/>
      <c r="J244" s="540"/>
      <c r="K244" s="539"/>
      <c r="L244" s="539"/>
      <c r="M244" s="541"/>
      <c r="N244" s="540"/>
      <c r="O244" s="388"/>
      <c r="P244" s="536"/>
    </row>
    <row r="245" spans="1:17">
      <c r="A245" s="504" t="s">
        <v>1116</v>
      </c>
      <c r="B245" s="539">
        <f>+'TTA Pivot Table'!N$263</f>
        <v>3.5053160700685457</v>
      </c>
      <c r="C245" s="539">
        <f>+'TTA Pivot Table'!N$265</f>
        <v>4.4501595744680849</v>
      </c>
      <c r="D245" s="539">
        <f>+'TTA Pivot Table'!N$267</f>
        <v>0</v>
      </c>
      <c r="E245" s="540">
        <f>+'TTA Pivot Table'!N$269</f>
        <v>3.6236575616255835</v>
      </c>
      <c r="F245" s="540">
        <f>+'TTA Pivot Table'!N$271</f>
        <v>3.7372380952380952</v>
      </c>
      <c r="G245" s="539">
        <f>+'TTA Pivot Table'!N$273</f>
        <v>5.5821729490022172</v>
      </c>
      <c r="H245" s="539">
        <f>+'TTA Pivot Table'!N$275</f>
        <v>0</v>
      </c>
      <c r="I245" s="540">
        <f>+'TTA Pivot Table'!N$277</f>
        <v>3.8665211311373531</v>
      </c>
      <c r="J245" s="540">
        <f>+'TTA Pivot Table'!N$279</f>
        <v>3.3108503543142977</v>
      </c>
      <c r="K245" s="539">
        <f>+'TTA Pivot Table'!N$281</f>
        <v>5.0630695770804905</v>
      </c>
      <c r="L245" s="539">
        <f>+'TTA Pivot Table'!N$283</f>
        <v>0</v>
      </c>
      <c r="M245" s="541">
        <f>+'TTA Pivot Table'!N$285</f>
        <v>3.7209323116219664</v>
      </c>
      <c r="N245" s="540">
        <f>+'TTA Pivot Table'!N$287</f>
        <v>5.7913587265491744</v>
      </c>
      <c r="O245" s="388"/>
      <c r="P245" s="536">
        <f t="shared" si="13"/>
        <v>-0.14558881951538671</v>
      </c>
    </row>
    <row r="246" spans="1:17">
      <c r="A246" s="504" t="s">
        <v>1117</v>
      </c>
      <c r="B246" s="539">
        <f>+'TTA Pivot Table'!N$295</f>
        <v>0.83326616192746528</v>
      </c>
      <c r="C246" s="539">
        <f>+'TTA Pivot Table'!N$297</f>
        <v>2.6954608574875483</v>
      </c>
      <c r="D246" s="539">
        <f>+'TTA Pivot Table'!N$299</f>
        <v>0</v>
      </c>
      <c r="E246" s="540">
        <f>+'TTA Pivot Table'!N$301</f>
        <v>2.2170886871909765</v>
      </c>
      <c r="F246" s="540">
        <f>+'TTA Pivot Table'!N$303</f>
        <v>1.3307018197831781</v>
      </c>
      <c r="G246" s="539">
        <f>+'TTA Pivot Table'!N$305</f>
        <v>1.7390499795324521</v>
      </c>
      <c r="H246" s="539">
        <f>+'TTA Pivot Table'!N$307</f>
        <v>0</v>
      </c>
      <c r="I246" s="540">
        <f>+'TTA Pivot Table'!N$309</f>
        <v>1.5444086910420958</v>
      </c>
      <c r="J246" s="540">
        <f>+'TTA Pivot Table'!N$311</f>
        <v>1.9833972379487914</v>
      </c>
      <c r="K246" s="539">
        <f>+'TTA Pivot Table'!N$313</f>
        <v>2.3667303127795933</v>
      </c>
      <c r="L246" s="539">
        <f>+'TTA Pivot Table'!N$315</f>
        <v>0</v>
      </c>
      <c r="M246" s="541">
        <f>+'TTA Pivot Table'!N$317</f>
        <v>2.1607803332941242</v>
      </c>
      <c r="N246" s="540">
        <f>+'TTA Pivot Table'!N$319</f>
        <v>0</v>
      </c>
      <c r="O246" s="388"/>
      <c r="P246" s="536">
        <f t="shared" si="13"/>
        <v>0.61637164225202845</v>
      </c>
    </row>
    <row r="247" spans="1:17">
      <c r="A247" s="504" t="s">
        <v>1118</v>
      </c>
      <c r="B247" s="539">
        <f>+'TTA Pivot Table'!N$327</f>
        <v>2.4165120593692024</v>
      </c>
      <c r="C247" s="539">
        <f>+'TTA Pivot Table'!N$329</f>
        <v>2.6570945945945947</v>
      </c>
      <c r="D247" s="539">
        <f>+'TTA Pivot Table'!N$331</f>
        <v>0</v>
      </c>
      <c r="E247" s="540">
        <f>+'TTA Pivot Table'!N$333</f>
        <v>2.5017964071856289</v>
      </c>
      <c r="F247" s="540">
        <f>+'TTA Pivot Table'!N$335</f>
        <v>4.5844778026189719</v>
      </c>
      <c r="G247" s="539">
        <f>+'TTA Pivot Table'!N$337</f>
        <v>6.3634894991922453</v>
      </c>
      <c r="H247" s="539">
        <f>+'TTA Pivot Table'!N$339</f>
        <v>0</v>
      </c>
      <c r="I247" s="540">
        <f>+'TTA Pivot Table'!N$341</f>
        <v>5.0885786221103224</v>
      </c>
      <c r="J247" s="540">
        <f>+'TTA Pivot Table'!N$343</f>
        <v>3.4996320824135392</v>
      </c>
      <c r="K247" s="539">
        <f>+'TTA Pivot Table'!N$345</f>
        <v>4.6272878535773714</v>
      </c>
      <c r="L247" s="539">
        <f>+'TTA Pivot Table'!N$347</f>
        <v>0</v>
      </c>
      <c r="M247" s="541">
        <f>+'TTA Pivot Table'!N$349</f>
        <v>4.1426312460468058</v>
      </c>
      <c r="N247" s="540">
        <f>+'TTA Pivot Table'!N$351</f>
        <v>0</v>
      </c>
      <c r="O247" s="388"/>
      <c r="P247" s="536">
        <f t="shared" si="13"/>
        <v>-0.94594737606351664</v>
      </c>
      <c r="Q247" s="526"/>
    </row>
    <row r="248" spans="1:17">
      <c r="A248" s="504" t="s">
        <v>1119</v>
      </c>
      <c r="B248" s="539">
        <f>+'TTA Pivot Table'!N$359</f>
        <v>0</v>
      </c>
      <c r="C248" s="539">
        <f>+'TTA Pivot Table'!N$361</f>
        <v>0</v>
      </c>
      <c r="D248" s="539">
        <f>+'TTA Pivot Table'!N$363</f>
        <v>0</v>
      </c>
      <c r="E248" s="540">
        <f>+'TTA Pivot Table'!N$365</f>
        <v>0</v>
      </c>
      <c r="F248" s="540">
        <f>+'TTA Pivot Table'!N$367</f>
        <v>0</v>
      </c>
      <c r="G248" s="539">
        <f>+'TTA Pivot Table'!N$369</f>
        <v>0</v>
      </c>
      <c r="H248" s="539">
        <f>+'TTA Pivot Table'!N$371</f>
        <v>0</v>
      </c>
      <c r="I248" s="540">
        <f>+'TTA Pivot Table'!N$373</f>
        <v>0</v>
      </c>
      <c r="J248" s="540">
        <f>+'TTA Pivot Table'!N$375</f>
        <v>0</v>
      </c>
      <c r="K248" s="539">
        <f>+'TTA Pivot Table'!N$377</f>
        <v>0</v>
      </c>
      <c r="L248" s="539">
        <f>+'TTA Pivot Table'!N$379</f>
        <v>0</v>
      </c>
      <c r="M248" s="541">
        <f>+'TTA Pivot Table'!N$381</f>
        <v>0</v>
      </c>
      <c r="N248" s="540">
        <f>+'TTA Pivot Table'!N$383</f>
        <v>0</v>
      </c>
      <c r="O248" s="388"/>
      <c r="P248" s="536">
        <f t="shared" si="13"/>
        <v>0</v>
      </c>
    </row>
    <row r="249" spans="1:17">
      <c r="A249" s="504"/>
      <c r="B249" s="539"/>
      <c r="C249" s="539"/>
      <c r="D249" s="539"/>
      <c r="E249" s="540"/>
      <c r="F249" s="540"/>
      <c r="G249" s="539"/>
      <c r="H249" s="539"/>
      <c r="I249" s="540"/>
      <c r="J249" s="540"/>
      <c r="K249" s="539"/>
      <c r="L249" s="539"/>
      <c r="M249" s="541"/>
      <c r="N249" s="540"/>
      <c r="O249" s="388"/>
      <c r="P249" s="536"/>
    </row>
    <row r="250" spans="1:17">
      <c r="A250" s="504" t="s">
        <v>1120</v>
      </c>
      <c r="B250" s="539">
        <f>+'TTA Pivot Table'!N$391</f>
        <v>4.3463076923076915</v>
      </c>
      <c r="C250" s="539">
        <f>+'TTA Pivot Table'!N$393</f>
        <v>6.499625</v>
      </c>
      <c r="D250" s="539">
        <f>+'TTA Pivot Table'!N$395</f>
        <v>0</v>
      </c>
      <c r="E250" s="540">
        <f>+'TTA Pivot Table'!N$397</f>
        <v>4.8529705882352934</v>
      </c>
      <c r="F250" s="540">
        <f>+'TTA Pivot Table'!N$399</f>
        <v>3.750301564722617</v>
      </c>
      <c r="G250" s="539">
        <f>+'TTA Pivot Table'!N$401</f>
        <v>4.968797325102881</v>
      </c>
      <c r="H250" s="539">
        <f>+'TTA Pivot Table'!N$403</f>
        <v>0</v>
      </c>
      <c r="I250" s="540">
        <f>+'TTA Pivot Table'!N$405</f>
        <v>3.9785053949903659</v>
      </c>
      <c r="J250" s="540">
        <f>+'TTA Pivot Table'!N$407</f>
        <v>5.9981986486486489</v>
      </c>
      <c r="K250" s="539">
        <f>+'TTA Pivot Table'!N$409</f>
        <v>9.1815997109826597</v>
      </c>
      <c r="L250" s="539">
        <f>+'TTA Pivot Table'!N$411</f>
        <v>0</v>
      </c>
      <c r="M250" s="541">
        <f>+'TTA Pivot Table'!N$413</f>
        <v>7.5365460893854745</v>
      </c>
      <c r="N250" s="540">
        <f>+'TTA Pivot Table'!N$415</f>
        <v>4.1008130511463845</v>
      </c>
      <c r="O250" s="388"/>
      <c r="P250" s="536">
        <f t="shared" si="13"/>
        <v>3.5580406943951086</v>
      </c>
    </row>
    <row r="251" spans="1:17">
      <c r="A251" s="504" t="s">
        <v>1121</v>
      </c>
      <c r="B251" s="539">
        <f>+'TTA Pivot Table'!N$423</f>
        <v>3.5453853853853841</v>
      </c>
      <c r="C251" s="539">
        <f>+'TTA Pivot Table'!N$425</f>
        <v>3.5937110057399546</v>
      </c>
      <c r="D251" s="539">
        <f>+'TTA Pivot Table'!N$427</f>
        <v>0</v>
      </c>
      <c r="E251" s="540">
        <f>+'TTA Pivot Table'!N$429</f>
        <v>3.566896245278826</v>
      </c>
      <c r="F251" s="540">
        <f>+'TTA Pivot Table'!N$431</f>
        <v>4.3329303614154373</v>
      </c>
      <c r="G251" s="539">
        <f>+'TTA Pivot Table'!N$433</f>
        <v>4.8331266899690055</v>
      </c>
      <c r="H251" s="539">
        <f>+'TTA Pivot Table'!N$435</f>
        <v>0</v>
      </c>
      <c r="I251" s="540">
        <f>+'TTA Pivot Table'!N$437</f>
        <v>4.5772362699307463</v>
      </c>
      <c r="J251" s="540">
        <f>+'TTA Pivot Table'!N$439</f>
        <v>3.3546574287913784</v>
      </c>
      <c r="K251" s="539">
        <f>+'TTA Pivot Table'!N$441</f>
        <v>3.6835489112772177</v>
      </c>
      <c r="L251" s="539">
        <f>+'TTA Pivot Table'!N$443</f>
        <v>0</v>
      </c>
      <c r="M251" s="541">
        <f>+'TTA Pivot Table'!N$445</f>
        <v>3.5729582812028124</v>
      </c>
      <c r="N251" s="540">
        <f>+'TTA Pivot Table'!N$447</f>
        <v>4.0239560556770302</v>
      </c>
      <c r="O251" s="388"/>
      <c r="P251" s="536">
        <f t="shared" si="13"/>
        <v>-1.0042779887279338</v>
      </c>
    </row>
    <row r="252" spans="1:17">
      <c r="A252" s="504" t="s">
        <v>1122</v>
      </c>
      <c r="B252" s="539">
        <f>+'TTA Pivot Table'!N$455</f>
        <v>2.9132851584213442</v>
      </c>
      <c r="C252" s="539">
        <f>+'TTA Pivot Table'!N$457</f>
        <v>3.7131782945736442</v>
      </c>
      <c r="D252" s="539">
        <f>+'TTA Pivot Table'!N$459</f>
        <v>0</v>
      </c>
      <c r="E252" s="540">
        <f>+'TTA Pivot Table'!N$461</f>
        <v>3.1243862520458263</v>
      </c>
      <c r="F252" s="540">
        <f>+'TTA Pivot Table'!N$463</f>
        <v>3.8802286308131997</v>
      </c>
      <c r="G252" s="539">
        <f>+'TTA Pivot Table'!N$465</f>
        <v>6.5069027611044419</v>
      </c>
      <c r="H252" s="539">
        <f>+'TTA Pivot Table'!N$467</f>
        <v>0</v>
      </c>
      <c r="I252" s="540">
        <f>+'TTA Pivot Table'!N$469</f>
        <v>5.3641347349383972</v>
      </c>
      <c r="J252" s="540">
        <f>+'TTA Pivot Table'!N$471</f>
        <v>3.8600543478260851</v>
      </c>
      <c r="K252" s="539">
        <f>+'TTA Pivot Table'!N$473</f>
        <v>4.9425664022076585</v>
      </c>
      <c r="L252" s="539">
        <f>+'TTA Pivot Table'!N$475</f>
        <v>0</v>
      </c>
      <c r="M252" s="541">
        <f>+'TTA Pivot Table'!N$477</f>
        <v>4.5780141843971629</v>
      </c>
      <c r="N252" s="540">
        <f>+'TTA Pivot Table'!N$479</f>
        <v>6.408424908424907</v>
      </c>
      <c r="O252" s="388"/>
      <c r="P252" s="536">
        <f t="shared" si="13"/>
        <v>-0.78612055054123431</v>
      </c>
    </row>
    <row r="253" spans="1:17">
      <c r="A253" s="513" t="s">
        <v>1123</v>
      </c>
      <c r="B253" s="543">
        <f>+'TTA Pivot Table'!N$487</f>
        <v>3.1417670682730923</v>
      </c>
      <c r="C253" s="543">
        <f>+'TTA Pivot Table'!N$489</f>
        <v>4.2733333333333325</v>
      </c>
      <c r="D253" s="543">
        <f>+'TTA Pivot Table'!N$491</f>
        <v>0</v>
      </c>
      <c r="E253" s="544">
        <f>+'TTA Pivot Table'!N$493</f>
        <v>3.2060606060606061</v>
      </c>
      <c r="F253" s="544">
        <f>+'TTA Pivot Table'!N$495</f>
        <v>4.4155473781048755</v>
      </c>
      <c r="G253" s="543">
        <f>+'TTA Pivot Table'!N$497</f>
        <v>5.3160714285714281</v>
      </c>
      <c r="H253" s="543">
        <f>+'TTA Pivot Table'!N$499</f>
        <v>0</v>
      </c>
      <c r="I253" s="544">
        <f>+'TTA Pivot Table'!N$501</f>
        <v>4.5694126620900075</v>
      </c>
      <c r="J253" s="544">
        <f>+'TTA Pivot Table'!N$503</f>
        <v>3.8097883597883602</v>
      </c>
      <c r="K253" s="543">
        <f>+'TTA Pivot Table'!N$505</f>
        <v>3.5237333333333334</v>
      </c>
      <c r="L253" s="543">
        <f>+'TTA Pivot Table'!N$507</f>
        <v>0</v>
      </c>
      <c r="M253" s="545">
        <f>+'TTA Pivot Table'!N$509</f>
        <v>3.7149425287356319</v>
      </c>
      <c r="N253" s="544">
        <f>+'TTA Pivot Table'!N$511</f>
        <v>6.7866379310344831</v>
      </c>
      <c r="O253" s="388"/>
      <c r="P253" s="546">
        <f t="shared" si="13"/>
        <v>-0.8544701333543756</v>
      </c>
    </row>
    <row r="254" spans="1:17">
      <c r="A254" s="517" t="s">
        <v>1124</v>
      </c>
      <c r="B254" s="517"/>
      <c r="C254" s="517"/>
      <c r="D254" s="517"/>
      <c r="E254" s="517"/>
      <c r="F254" s="518"/>
      <c r="G254" s="518"/>
      <c r="H254" s="518"/>
      <c r="I254" s="518"/>
      <c r="J254" s="518"/>
      <c r="K254" s="518"/>
      <c r="L254" s="518"/>
      <c r="M254" s="518"/>
      <c r="N254" s="518"/>
    </row>
    <row r="255" spans="1:17">
      <c r="A255" s="517"/>
      <c r="B255" s="548"/>
      <c r="C255" s="548"/>
      <c r="D255" s="548"/>
      <c r="E255" s="548"/>
      <c r="F255" s="548"/>
      <c r="G255" s="548"/>
      <c r="H255" s="548"/>
      <c r="I255" s="548"/>
      <c r="J255" s="548"/>
      <c r="K255" s="548"/>
      <c r="L255" s="548"/>
      <c r="M255" s="548"/>
      <c r="N255" s="548"/>
      <c r="O255" s="547"/>
    </row>
    <row r="256" spans="1:17">
      <c r="A256" s="517"/>
      <c r="B256" s="517"/>
      <c r="C256" s="517"/>
      <c r="D256" s="517"/>
      <c r="E256" s="517"/>
      <c r="F256" s="518"/>
      <c r="G256" s="518"/>
      <c r="H256" s="518"/>
      <c r="I256" s="518"/>
      <c r="J256" s="518"/>
      <c r="K256" s="518"/>
      <c r="L256" s="518"/>
      <c r="M256" s="518"/>
      <c r="N256" s="519" t="s">
        <v>1224</v>
      </c>
    </row>
    <row r="257" spans="1:16" ht="18">
      <c r="A257" s="480" t="s">
        <v>1183</v>
      </c>
      <c r="B257" s="482"/>
      <c r="C257" s="482"/>
      <c r="D257" s="482"/>
      <c r="E257" s="482"/>
      <c r="F257" s="481"/>
      <c r="G257" s="481"/>
      <c r="H257" s="481"/>
      <c r="I257" s="482"/>
      <c r="J257" s="481"/>
      <c r="K257" s="481"/>
      <c r="L257" s="481"/>
      <c r="M257" s="482"/>
      <c r="N257" s="481"/>
      <c r="P257" s="530"/>
    </row>
    <row r="258" spans="1:16" ht="18">
      <c r="A258" s="480"/>
      <c r="B258" s="482"/>
      <c r="C258" s="482"/>
      <c r="D258" s="482"/>
      <c r="E258" s="482"/>
      <c r="F258" s="481"/>
      <c r="G258" s="481"/>
      <c r="H258" s="481"/>
      <c r="I258" s="482"/>
      <c r="J258" s="481"/>
      <c r="K258" s="481"/>
      <c r="L258" s="481"/>
      <c r="M258" s="482"/>
      <c r="N258" s="481"/>
      <c r="P258" s="530"/>
    </row>
    <row r="259" spans="1:16" ht="15.75">
      <c r="A259" s="483" t="s">
        <v>1182</v>
      </c>
      <c r="B259" s="482"/>
      <c r="C259" s="482"/>
      <c r="D259" s="482"/>
      <c r="E259" s="482"/>
      <c r="F259" s="481"/>
      <c r="G259" s="481"/>
      <c r="H259" s="481"/>
      <c r="I259" s="482"/>
      <c r="J259" s="481"/>
      <c r="K259" s="481"/>
      <c r="L259" s="481"/>
      <c r="M259" s="482"/>
      <c r="N259" s="481"/>
      <c r="P259" s="530"/>
    </row>
    <row r="260" spans="1:16" ht="15.75">
      <c r="A260" s="483" t="s">
        <v>1158</v>
      </c>
      <c r="B260" s="482"/>
      <c r="C260" s="482"/>
      <c r="D260" s="482"/>
      <c r="E260" s="482"/>
      <c r="F260" s="481"/>
      <c r="G260" s="481"/>
      <c r="H260" s="481"/>
      <c r="I260" s="482"/>
      <c r="J260" s="481"/>
      <c r="K260" s="481"/>
      <c r="L260" s="481"/>
      <c r="M260" s="482"/>
      <c r="N260" s="481"/>
      <c r="P260" s="530"/>
    </row>
    <row r="261" spans="1:16" ht="18" customHeight="1">
      <c r="A261" s="484"/>
      <c r="B261" s="484"/>
      <c r="C261" s="484"/>
      <c r="D261" s="484"/>
      <c r="E261" s="484"/>
      <c r="F261" s="485"/>
      <c r="G261" s="486"/>
      <c r="H261" s="486"/>
      <c r="I261" s="487"/>
      <c r="J261" s="487"/>
      <c r="K261" s="487"/>
      <c r="L261" s="487"/>
      <c r="M261" s="487"/>
      <c r="N261" s="487"/>
      <c r="O261" s="488"/>
      <c r="P261" s="530"/>
    </row>
    <row r="262" spans="1:16" ht="18" customHeight="1">
      <c r="A262" s="312"/>
      <c r="B262" s="489" t="s">
        <v>1098</v>
      </c>
      <c r="C262" s="490"/>
      <c r="D262" s="490"/>
      <c r="E262" s="490"/>
      <c r="F262" s="490"/>
      <c r="G262" s="490"/>
      <c r="H262" s="490"/>
      <c r="I262" s="491"/>
      <c r="J262" s="492" t="s">
        <v>11</v>
      </c>
      <c r="K262" s="493"/>
      <c r="L262" s="493"/>
      <c r="M262" s="494"/>
      <c r="N262" s="652" t="s">
        <v>1099</v>
      </c>
      <c r="O262" s="507"/>
      <c r="P262" s="530"/>
    </row>
    <row r="263" spans="1:16" ht="42.75" customHeight="1">
      <c r="A263" s="495"/>
      <c r="B263" s="490" t="s">
        <v>1100</v>
      </c>
      <c r="C263" s="490"/>
      <c r="D263" s="490"/>
      <c r="E263" s="496"/>
      <c r="F263" s="497" t="s">
        <v>1101</v>
      </c>
      <c r="G263" s="490"/>
      <c r="H263" s="490"/>
      <c r="I263" s="491"/>
      <c r="J263" s="498" t="s">
        <v>1102</v>
      </c>
      <c r="K263" s="490"/>
      <c r="L263" s="490"/>
      <c r="M263" s="491"/>
      <c r="N263" s="653"/>
      <c r="O263" s="507"/>
      <c r="P263" s="530"/>
    </row>
    <row r="264" spans="1:16" ht="28.5" customHeight="1">
      <c r="A264" s="484"/>
      <c r="B264" s="499" t="s">
        <v>1103</v>
      </c>
      <c r="C264" s="499" t="s">
        <v>1104</v>
      </c>
      <c r="D264" s="499" t="s">
        <v>1105</v>
      </c>
      <c r="E264" s="500" t="s">
        <v>1106</v>
      </c>
      <c r="F264" s="500" t="s">
        <v>1103</v>
      </c>
      <c r="G264" s="499" t="s">
        <v>1104</v>
      </c>
      <c r="H264" s="499" t="s">
        <v>1105</v>
      </c>
      <c r="I264" s="500" t="s">
        <v>1106</v>
      </c>
      <c r="J264" s="501" t="s">
        <v>1103</v>
      </c>
      <c r="K264" s="502" t="s">
        <v>1104</v>
      </c>
      <c r="L264" s="503" t="s">
        <v>1105</v>
      </c>
      <c r="M264" s="501" t="s">
        <v>1106</v>
      </c>
      <c r="N264" s="654"/>
      <c r="O264" s="507"/>
      <c r="P264" s="530" t="s">
        <v>1173</v>
      </c>
    </row>
    <row r="265" spans="1:16" ht="24.75" hidden="1" customHeight="1">
      <c r="A265" s="504" t="s">
        <v>1107</v>
      </c>
      <c r="B265" s="504"/>
      <c r="C265" s="504"/>
      <c r="D265" s="504"/>
      <c r="E265" s="504"/>
      <c r="F265" s="549">
        <f>'TTA Pivot Table'!J$230</f>
        <v>0</v>
      </c>
      <c r="G265" s="549">
        <f>'TTA Pivot Table'!J$231</f>
        <v>0</v>
      </c>
      <c r="H265" s="549">
        <f>'TTA Pivot Table'!J$232</f>
        <v>0</v>
      </c>
      <c r="I265" s="550">
        <f>'TTA Pivot Table'!J$233</f>
        <v>0</v>
      </c>
      <c r="J265" s="550">
        <f>'TTA Pivot Table'!J$234</f>
        <v>0</v>
      </c>
      <c r="K265" s="549">
        <f>'TTA Pivot Table'!J$235</f>
        <v>0</v>
      </c>
      <c r="L265" s="549">
        <f>'TTA Pivot Table'!J$236</f>
        <v>0</v>
      </c>
      <c r="M265" s="551">
        <f>'TTA Pivot Table'!J$237</f>
        <v>0</v>
      </c>
      <c r="N265" s="550">
        <f>'TTA Pivot Table'!J$238</f>
        <v>0</v>
      </c>
      <c r="O265" s="388"/>
      <c r="P265" s="536">
        <f>+M265-I265</f>
        <v>0</v>
      </c>
    </row>
    <row r="266" spans="1:16" ht="15.75" hidden="1">
      <c r="A266" s="504"/>
      <c r="B266" s="504"/>
      <c r="C266" s="504"/>
      <c r="D266" s="504"/>
      <c r="E266" s="504"/>
      <c r="F266" s="388"/>
      <c r="G266" s="388"/>
      <c r="H266" s="388"/>
      <c r="I266" s="537"/>
      <c r="J266" s="537"/>
      <c r="K266" s="388"/>
      <c r="L266" s="388"/>
      <c r="M266" s="538"/>
      <c r="N266" s="537"/>
      <c r="O266" s="388"/>
      <c r="P266" s="507">
        <f t="shared" ref="P266" si="14">+I266-M266</f>
        <v>0</v>
      </c>
    </row>
    <row r="267" spans="1:16">
      <c r="A267" s="504" t="s">
        <v>1108</v>
      </c>
      <c r="B267" s="539">
        <f>+'TTA Pivot Table'!J$7</f>
        <v>0</v>
      </c>
      <c r="C267" s="539">
        <f>+'TTA Pivot Table'!J$9</f>
        <v>0</v>
      </c>
      <c r="D267" s="539">
        <f>+'TTA Pivot Table'!J$11</f>
        <v>0</v>
      </c>
      <c r="E267" s="540">
        <f>+'TTA Pivot Table'!J$13</f>
        <v>0</v>
      </c>
      <c r="F267" s="540">
        <f>+'TTA Pivot Table'!J$15</f>
        <v>0</v>
      </c>
      <c r="G267" s="539">
        <f>+'TTA Pivot Table'!J$17</f>
        <v>0</v>
      </c>
      <c r="H267" s="539">
        <f>+'TTA Pivot Table'!J$19</f>
        <v>0</v>
      </c>
      <c r="I267" s="540">
        <f>+'TTA Pivot Table'!J$21</f>
        <v>0</v>
      </c>
      <c r="J267" s="540">
        <f>+'TTA Pivot Table'!J$23</f>
        <v>0</v>
      </c>
      <c r="K267" s="539">
        <f>+'TTA Pivot Table'!J$25</f>
        <v>0</v>
      </c>
      <c r="L267" s="539">
        <f>+'TTA Pivot Table'!J$27</f>
        <v>0</v>
      </c>
      <c r="M267" s="541">
        <f>+'TTA Pivot Table'!J$29</f>
        <v>0</v>
      </c>
      <c r="N267" s="540">
        <f>+'TTA Pivot Table'!J$31</f>
        <v>0</v>
      </c>
      <c r="O267" s="388"/>
      <c r="P267" s="536">
        <f t="shared" ref="P267:P285" si="15">+M267-I267</f>
        <v>0</v>
      </c>
    </row>
    <row r="268" spans="1:16">
      <c r="A268" s="504" t="s">
        <v>1109</v>
      </c>
      <c r="B268" s="539">
        <f>+'TTA Pivot Table'!J$39</f>
        <v>0</v>
      </c>
      <c r="C268" s="539">
        <f>+'TTA Pivot Table'!J$41</f>
        <v>0</v>
      </c>
      <c r="D268" s="539">
        <f>+'TTA Pivot Table'!J$43</f>
        <v>0</v>
      </c>
      <c r="E268" s="540">
        <f>+'TTA Pivot Table'!J$45</f>
        <v>0</v>
      </c>
      <c r="F268" s="540">
        <f>+'TTA Pivot Table'!J$47</f>
        <v>0</v>
      </c>
      <c r="G268" s="539">
        <f>+'TTA Pivot Table'!J$49</f>
        <v>0</v>
      </c>
      <c r="H268" s="539">
        <f>+'TTA Pivot Table'!J$51</f>
        <v>0</v>
      </c>
      <c r="I268" s="540">
        <f>+'TTA Pivot Table'!J$53</f>
        <v>0</v>
      </c>
      <c r="J268" s="540">
        <f>+'TTA Pivot Table'!J$55</f>
        <v>0</v>
      </c>
      <c r="K268" s="539">
        <f>+'TTA Pivot Table'!J$57</f>
        <v>0</v>
      </c>
      <c r="L268" s="539">
        <f>+'TTA Pivot Table'!J$59</f>
        <v>0</v>
      </c>
      <c r="M268" s="541">
        <f>+'TTA Pivot Table'!J$61</f>
        <v>0</v>
      </c>
      <c r="N268" s="540">
        <f>+'TTA Pivot Table'!J$63</f>
        <v>0</v>
      </c>
      <c r="O268" s="388"/>
      <c r="P268" s="536">
        <f t="shared" si="15"/>
        <v>0</v>
      </c>
    </row>
    <row r="269" spans="1:16">
      <c r="A269" s="504" t="s">
        <v>1110</v>
      </c>
      <c r="B269" s="539">
        <f>+'TTA Pivot Table'!J$71</f>
        <v>0</v>
      </c>
      <c r="C269" s="539">
        <f>+'TTA Pivot Table'!J$73</f>
        <v>0</v>
      </c>
      <c r="D269" s="539">
        <f>+'TTA Pivot Table'!J$75</f>
        <v>0</v>
      </c>
      <c r="E269" s="540">
        <f>+'TTA Pivot Table'!J$77</f>
        <v>0</v>
      </c>
      <c r="F269" s="540">
        <f>+'TTA Pivot Table'!J$79</f>
        <v>0</v>
      </c>
      <c r="G269" s="539">
        <f>+'TTA Pivot Table'!J$81</f>
        <v>0</v>
      </c>
      <c r="H269" s="539">
        <f>+'TTA Pivot Table'!J$83</f>
        <v>0</v>
      </c>
      <c r="I269" s="540">
        <f>+'TTA Pivot Table'!J$85</f>
        <v>0</v>
      </c>
      <c r="J269" s="540">
        <f>+'TTA Pivot Table'!J$87</f>
        <v>0</v>
      </c>
      <c r="K269" s="539">
        <f>+'TTA Pivot Table'!J$89</f>
        <v>0</v>
      </c>
      <c r="L269" s="539">
        <f>+'TTA Pivot Table'!J$91</f>
        <v>0</v>
      </c>
      <c r="M269" s="541">
        <f>+'TTA Pivot Table'!J$93</f>
        <v>0</v>
      </c>
      <c r="N269" s="540">
        <f>+'TTA Pivot Table'!J$95</f>
        <v>0</v>
      </c>
      <c r="O269" s="388"/>
      <c r="P269" s="536">
        <f t="shared" si="15"/>
        <v>0</v>
      </c>
    </row>
    <row r="270" spans="1:16">
      <c r="A270" s="504" t="s">
        <v>1111</v>
      </c>
      <c r="B270" s="539">
        <f>+'TTA Pivot Table'!J$103</f>
        <v>2.858520340255192</v>
      </c>
      <c r="C270" s="539">
        <f>+'TTA Pivot Table'!J$105</f>
        <v>3.0155694666666664</v>
      </c>
      <c r="D270" s="539">
        <f>+'TTA Pivot Table'!J$107</f>
        <v>0.73247604673807187</v>
      </c>
      <c r="E270" s="540">
        <f>+'TTA Pivot Table'!J$109</f>
        <v>2.3750202264787381</v>
      </c>
      <c r="F270" s="540">
        <f>+'TTA Pivot Table'!J$111</f>
        <v>4.2235422412714296</v>
      </c>
      <c r="G270" s="539">
        <f>+'TTA Pivot Table'!J$113</f>
        <v>5.3565238729864406</v>
      </c>
      <c r="H270" s="539">
        <f>+'TTA Pivot Table'!J$115</f>
        <v>0</v>
      </c>
      <c r="I270" s="540">
        <f>+'TTA Pivot Table'!J$117</f>
        <v>4.6207832513916536</v>
      </c>
      <c r="J270" s="540">
        <f>+'TTA Pivot Table'!J$119</f>
        <v>2.8263882106864422</v>
      </c>
      <c r="K270" s="539">
        <f>+'TTA Pivot Table'!J$121</f>
        <v>3.8575194805194801</v>
      </c>
      <c r="L270" s="539">
        <f>+'TTA Pivot Table'!J$123</f>
        <v>9.5</v>
      </c>
      <c r="M270" s="541">
        <f>+'TTA Pivot Table'!J$125</f>
        <v>3.3488737652582157</v>
      </c>
      <c r="N270" s="540">
        <f>+'TTA Pivot Table'!J$127</f>
        <v>3.9774761085534287</v>
      </c>
      <c r="O270" s="388"/>
      <c r="P270" s="536">
        <f t="shared" si="15"/>
        <v>-1.2719094861334379</v>
      </c>
    </row>
    <row r="271" spans="1:16">
      <c r="A271" s="504"/>
      <c r="B271" s="539"/>
      <c r="C271" s="539"/>
      <c r="D271" s="539"/>
      <c r="E271" s="540"/>
      <c r="F271" s="540"/>
      <c r="G271" s="539"/>
      <c r="H271" s="539"/>
      <c r="I271" s="540"/>
      <c r="J271" s="540"/>
      <c r="K271" s="539"/>
      <c r="L271" s="539"/>
      <c r="M271" s="541"/>
      <c r="N271" s="540"/>
      <c r="O271" s="388"/>
      <c r="P271" s="536"/>
    </row>
    <row r="272" spans="1:16">
      <c r="A272" s="504" t="s">
        <v>1112</v>
      </c>
      <c r="B272" s="539">
        <f>+'TTA Pivot Table'!J$135</f>
        <v>2.6665333333333332</v>
      </c>
      <c r="C272" s="539">
        <f>+'TTA Pivot Table'!J$137</f>
        <v>2.3795999999999999</v>
      </c>
      <c r="D272" s="539">
        <f>+'TTA Pivot Table'!J$139</f>
        <v>0</v>
      </c>
      <c r="E272" s="540">
        <f>+'TTA Pivot Table'!J$141</f>
        <v>2.5948000000000002</v>
      </c>
      <c r="F272" s="540">
        <f>+'TTA Pivot Table'!J$143</f>
        <v>4.1758262350936972</v>
      </c>
      <c r="G272" s="539">
        <f>+'TTA Pivot Table'!J$145</f>
        <v>4.8659533073929957</v>
      </c>
      <c r="H272" s="539">
        <f>+'TTA Pivot Table'!J$147</f>
        <v>0</v>
      </c>
      <c r="I272" s="540">
        <f>+'TTA Pivot Table'!J$149</f>
        <v>4.2997693920335429</v>
      </c>
      <c r="J272" s="540">
        <f>+'TTA Pivot Table'!J$151</f>
        <v>3.1702997858672375</v>
      </c>
      <c r="K272" s="539">
        <f>+'TTA Pivot Table'!J$153</f>
        <v>3.496729222520107</v>
      </c>
      <c r="L272" s="539">
        <f>+'TTA Pivot Table'!J$155</f>
        <v>0</v>
      </c>
      <c r="M272" s="541">
        <f>+'TTA Pivot Table'!J$157</f>
        <v>3.3152500000000007</v>
      </c>
      <c r="N272" s="540">
        <f>+'TTA Pivot Table'!J$159</f>
        <v>0</v>
      </c>
      <c r="O272" s="388"/>
      <c r="P272" s="536">
        <f t="shared" si="15"/>
        <v>-0.98451939203354222</v>
      </c>
    </row>
    <row r="273" spans="1:17">
      <c r="A273" s="504" t="s">
        <v>1113</v>
      </c>
      <c r="B273" s="539">
        <f>+'TTA Pivot Table'!J$167</f>
        <v>0</v>
      </c>
      <c r="C273" s="539">
        <f>+'TTA Pivot Table'!J$169</f>
        <v>0</v>
      </c>
      <c r="D273" s="539">
        <f>+'TTA Pivot Table'!J$171</f>
        <v>0</v>
      </c>
      <c r="E273" s="540">
        <f>+'TTA Pivot Table'!J$173</f>
        <v>0</v>
      </c>
      <c r="F273" s="540">
        <f>+'TTA Pivot Table'!J$175</f>
        <v>0</v>
      </c>
      <c r="G273" s="539">
        <f>+'TTA Pivot Table'!J$177</f>
        <v>0</v>
      </c>
      <c r="H273" s="539">
        <f>+'TTA Pivot Table'!J$179</f>
        <v>0</v>
      </c>
      <c r="I273" s="540">
        <f>+'TTA Pivot Table'!J$181</f>
        <v>0</v>
      </c>
      <c r="J273" s="540">
        <f>+'TTA Pivot Table'!J$183</f>
        <v>0</v>
      </c>
      <c r="K273" s="539">
        <f>+'TTA Pivot Table'!J$185</f>
        <v>0</v>
      </c>
      <c r="L273" s="539">
        <f>+'TTA Pivot Table'!J$187</f>
        <v>0</v>
      </c>
      <c r="M273" s="541">
        <f>+'TTA Pivot Table'!J$189</f>
        <v>0</v>
      </c>
      <c r="N273" s="540">
        <f>+'TTA Pivot Table'!J$191</f>
        <v>0</v>
      </c>
      <c r="O273" s="388"/>
      <c r="P273" s="536">
        <f t="shared" si="15"/>
        <v>0</v>
      </c>
    </row>
    <row r="274" spans="1:17">
      <c r="A274" s="504" t="s">
        <v>1114</v>
      </c>
      <c r="B274" s="542">
        <f>+'TTA Pivot Table'!J$199</f>
        <v>0</v>
      </c>
      <c r="C274" s="539">
        <f>+'TTA Pivot Table'!J$201</f>
        <v>0</v>
      </c>
      <c r="D274" s="539">
        <f>+'TTA Pivot Table'!J$203</f>
        <v>0</v>
      </c>
      <c r="E274" s="540">
        <f>+'TTA Pivot Table'!J$205</f>
        <v>0</v>
      </c>
      <c r="F274" s="540">
        <f>+'TTA Pivot Table'!J$207</f>
        <v>0</v>
      </c>
      <c r="G274" s="539">
        <f>+'TTA Pivot Table'!J$209</f>
        <v>0</v>
      </c>
      <c r="H274" s="539">
        <f>+'TTA Pivot Table'!J$211</f>
        <v>0</v>
      </c>
      <c r="I274" s="540">
        <f>+'TTA Pivot Table'!J$213</f>
        <v>0</v>
      </c>
      <c r="J274" s="540">
        <f>+'TTA Pivot Table'!J$215</f>
        <v>0</v>
      </c>
      <c r="K274" s="539">
        <f>+'TTA Pivot Table'!J$217</f>
        <v>0</v>
      </c>
      <c r="L274" s="539">
        <f>+'TTA Pivot Table'!J$219</f>
        <v>0</v>
      </c>
      <c r="M274" s="541">
        <f>+'TTA Pivot Table'!J$221</f>
        <v>0</v>
      </c>
      <c r="N274" s="540">
        <f>+'TTA Pivot Table'!J$223</f>
        <v>0</v>
      </c>
      <c r="O274" s="388"/>
      <c r="P274" s="536">
        <f t="shared" si="15"/>
        <v>0</v>
      </c>
    </row>
    <row r="275" spans="1:17">
      <c r="A275" s="504" t="s">
        <v>1115</v>
      </c>
      <c r="B275" s="539">
        <f>+'TTA Pivot Table'!J$231</f>
        <v>0</v>
      </c>
      <c r="C275" s="539">
        <f>+'TTA Pivot Table'!J$233</f>
        <v>0</v>
      </c>
      <c r="D275" s="539">
        <f>+'TTA Pivot Table'!J$235</f>
        <v>0</v>
      </c>
      <c r="E275" s="540">
        <f>+'TTA Pivot Table'!J$237</f>
        <v>0</v>
      </c>
      <c r="F275" s="540">
        <f>+'TTA Pivot Table'!J$239</f>
        <v>0</v>
      </c>
      <c r="G275" s="539">
        <f>+'TTA Pivot Table'!J$241</f>
        <v>0</v>
      </c>
      <c r="H275" s="539">
        <f>+'TTA Pivot Table'!J$243</f>
        <v>0</v>
      </c>
      <c r="I275" s="540">
        <f>+'TTA Pivot Table'!J$245</f>
        <v>0</v>
      </c>
      <c r="J275" s="540">
        <f>+'TTA Pivot Table'!J$247</f>
        <v>0</v>
      </c>
      <c r="K275" s="539">
        <f>+'TTA Pivot Table'!J$249</f>
        <v>0</v>
      </c>
      <c r="L275" s="539">
        <f>+'TTA Pivot Table'!J$251</f>
        <v>0</v>
      </c>
      <c r="M275" s="541">
        <f>+'TTA Pivot Table'!J$253</f>
        <v>0</v>
      </c>
      <c r="N275" s="540">
        <f>+'TTA Pivot Table'!J$255</f>
        <v>0</v>
      </c>
      <c r="O275" s="388"/>
      <c r="P275" s="536">
        <f t="shared" si="15"/>
        <v>0</v>
      </c>
    </row>
    <row r="276" spans="1:17">
      <c r="A276" s="504"/>
      <c r="B276" s="539"/>
      <c r="C276" s="539"/>
      <c r="D276" s="539"/>
      <c r="E276" s="540"/>
      <c r="F276" s="540"/>
      <c r="G276" s="539"/>
      <c r="H276" s="539"/>
      <c r="I276" s="540"/>
      <c r="J276" s="540"/>
      <c r="K276" s="539"/>
      <c r="L276" s="539"/>
      <c r="M276" s="541"/>
      <c r="N276" s="540"/>
      <c r="O276" s="388"/>
      <c r="P276" s="536"/>
    </row>
    <row r="277" spans="1:17">
      <c r="A277" s="504" t="s">
        <v>1116</v>
      </c>
      <c r="B277" s="539">
        <f>+'TTA Pivot Table'!J$263</f>
        <v>0</v>
      </c>
      <c r="C277" s="539">
        <f>+'TTA Pivot Table'!J$265</f>
        <v>0</v>
      </c>
      <c r="D277" s="539">
        <f>+'TTA Pivot Table'!J$267</f>
        <v>0</v>
      </c>
      <c r="E277" s="540">
        <f>+'TTA Pivot Table'!J$269</f>
        <v>0</v>
      </c>
      <c r="F277" s="540">
        <f>+'TTA Pivot Table'!J$271</f>
        <v>0</v>
      </c>
      <c r="G277" s="539">
        <f>+'TTA Pivot Table'!J$273</f>
        <v>0</v>
      </c>
      <c r="H277" s="539">
        <f>+'TTA Pivot Table'!J$275</f>
        <v>0</v>
      </c>
      <c r="I277" s="540">
        <f>+'TTA Pivot Table'!J$277</f>
        <v>0</v>
      </c>
      <c r="J277" s="540">
        <f>+'TTA Pivot Table'!J$279</f>
        <v>0</v>
      </c>
      <c r="K277" s="539">
        <f>+'TTA Pivot Table'!J$281</f>
        <v>0</v>
      </c>
      <c r="L277" s="539">
        <f>+'TTA Pivot Table'!J$283</f>
        <v>0</v>
      </c>
      <c r="M277" s="541">
        <f>+'TTA Pivot Table'!J$285</f>
        <v>0</v>
      </c>
      <c r="N277" s="540">
        <f>+'TTA Pivot Table'!J$287</f>
        <v>0</v>
      </c>
      <c r="O277" s="388"/>
      <c r="P277" s="536">
        <f t="shared" si="15"/>
        <v>0</v>
      </c>
    </row>
    <row r="278" spans="1:17">
      <c r="A278" s="504" t="s">
        <v>1117</v>
      </c>
      <c r="B278" s="539">
        <f>+'TTA Pivot Table'!J$295</f>
        <v>0</v>
      </c>
      <c r="C278" s="539">
        <f>+'TTA Pivot Table'!J$297</f>
        <v>0</v>
      </c>
      <c r="D278" s="539">
        <f>+'TTA Pivot Table'!J$299</f>
        <v>0</v>
      </c>
      <c r="E278" s="540">
        <f>+'TTA Pivot Table'!J$301</f>
        <v>0</v>
      </c>
      <c r="F278" s="540">
        <f>+'TTA Pivot Table'!J$303</f>
        <v>0</v>
      </c>
      <c r="G278" s="539">
        <f>+'TTA Pivot Table'!J$305</f>
        <v>0</v>
      </c>
      <c r="H278" s="539">
        <f>+'TTA Pivot Table'!J$307</f>
        <v>0</v>
      </c>
      <c r="I278" s="540">
        <f>+'TTA Pivot Table'!J$309</f>
        <v>0</v>
      </c>
      <c r="J278" s="540">
        <f>+'TTA Pivot Table'!J$311</f>
        <v>0</v>
      </c>
      <c r="K278" s="539">
        <f>+'TTA Pivot Table'!J$313</f>
        <v>0</v>
      </c>
      <c r="L278" s="539">
        <f>+'TTA Pivot Table'!J$315</f>
        <v>0</v>
      </c>
      <c r="M278" s="541">
        <f>+'TTA Pivot Table'!J$317</f>
        <v>0</v>
      </c>
      <c r="N278" s="540">
        <f>+'TTA Pivot Table'!J$319</f>
        <v>0</v>
      </c>
      <c r="O278" s="388"/>
      <c r="P278" s="536">
        <f t="shared" si="15"/>
        <v>0</v>
      </c>
    </row>
    <row r="279" spans="1:17">
      <c r="A279" s="504" t="s">
        <v>1118</v>
      </c>
      <c r="B279" s="539">
        <f>+'TTA Pivot Table'!J$327</f>
        <v>2.267605633802817</v>
      </c>
      <c r="C279" s="539">
        <f>+'TTA Pivot Table'!J$329</f>
        <v>3.2530120481927711</v>
      </c>
      <c r="D279" s="539">
        <f>+'TTA Pivot Table'!J$331</f>
        <v>0</v>
      </c>
      <c r="E279" s="540">
        <f>+'TTA Pivot Table'!J$333</f>
        <v>2.6311111111111112</v>
      </c>
      <c r="F279" s="540">
        <f>+'TTA Pivot Table'!J$335</f>
        <v>4.6187845303867405</v>
      </c>
      <c r="G279" s="539">
        <f>+'TTA Pivot Table'!J$337</f>
        <v>6</v>
      </c>
      <c r="H279" s="539">
        <f>+'TTA Pivot Table'!J$339</f>
        <v>0</v>
      </c>
      <c r="I279" s="540">
        <f>+'TTA Pivot Table'!J$341</f>
        <v>4.9898989898989896</v>
      </c>
      <c r="J279" s="540">
        <f>+'TTA Pivot Table'!J$343</f>
        <v>3</v>
      </c>
      <c r="K279" s="539">
        <f>+'TTA Pivot Table'!J$345</f>
        <v>4</v>
      </c>
      <c r="L279" s="539">
        <f>+'TTA Pivot Table'!J$347</f>
        <v>0</v>
      </c>
      <c r="M279" s="541">
        <f>+'TTA Pivot Table'!J$349</f>
        <v>3.5623145400593472</v>
      </c>
      <c r="N279" s="540">
        <f>+'TTA Pivot Table'!J$351</f>
        <v>0</v>
      </c>
      <c r="O279" s="388"/>
      <c r="P279" s="536">
        <f t="shared" si="15"/>
        <v>-1.4275844498396424</v>
      </c>
      <c r="Q279" s="526"/>
    </row>
    <row r="280" spans="1:17">
      <c r="A280" s="504" t="s">
        <v>1119</v>
      </c>
      <c r="B280" s="539">
        <f>+'TTA Pivot Table'!J$359</f>
        <v>0</v>
      </c>
      <c r="C280" s="539">
        <f>+'TTA Pivot Table'!J$361</f>
        <v>0</v>
      </c>
      <c r="D280" s="539">
        <f>+'TTA Pivot Table'!J$363</f>
        <v>0</v>
      </c>
      <c r="E280" s="540">
        <f>+'TTA Pivot Table'!J$365</f>
        <v>0</v>
      </c>
      <c r="F280" s="540">
        <f>+'TTA Pivot Table'!J$367</f>
        <v>0</v>
      </c>
      <c r="G280" s="539">
        <f>+'TTA Pivot Table'!J$369</f>
        <v>0</v>
      </c>
      <c r="H280" s="539">
        <f>+'TTA Pivot Table'!J$371</f>
        <v>0</v>
      </c>
      <c r="I280" s="540">
        <f>+'TTA Pivot Table'!J$373</f>
        <v>0</v>
      </c>
      <c r="J280" s="540">
        <f>+'TTA Pivot Table'!J$375</f>
        <v>0</v>
      </c>
      <c r="K280" s="539">
        <f>+'TTA Pivot Table'!J$377</f>
        <v>0</v>
      </c>
      <c r="L280" s="539">
        <f>+'TTA Pivot Table'!J$379</f>
        <v>0</v>
      </c>
      <c r="M280" s="541">
        <f>+'TTA Pivot Table'!J$381</f>
        <v>0</v>
      </c>
      <c r="N280" s="540">
        <f>+'TTA Pivot Table'!J$383</f>
        <v>0</v>
      </c>
      <c r="O280" s="388"/>
      <c r="P280" s="536">
        <f t="shared" si="15"/>
        <v>0</v>
      </c>
    </row>
    <row r="281" spans="1:17">
      <c r="A281" s="504"/>
      <c r="B281" s="539"/>
      <c r="C281" s="539"/>
      <c r="D281" s="539"/>
      <c r="E281" s="540"/>
      <c r="F281" s="540"/>
      <c r="G281" s="539"/>
      <c r="H281" s="539"/>
      <c r="I281" s="540"/>
      <c r="J281" s="540"/>
      <c r="K281" s="539"/>
      <c r="L281" s="539"/>
      <c r="M281" s="541"/>
      <c r="N281" s="540"/>
      <c r="O281" s="388"/>
      <c r="P281" s="536"/>
    </row>
    <row r="282" spans="1:17">
      <c r="A282" s="504" t="s">
        <v>1120</v>
      </c>
      <c r="B282" s="539">
        <f>+'TTA Pivot Table'!J$391</f>
        <v>0</v>
      </c>
      <c r="C282" s="539">
        <f>+'TTA Pivot Table'!J$393</f>
        <v>0</v>
      </c>
      <c r="D282" s="539">
        <f>+'TTA Pivot Table'!J$395</f>
        <v>0</v>
      </c>
      <c r="E282" s="540">
        <f>+'TTA Pivot Table'!J$397</f>
        <v>0</v>
      </c>
      <c r="F282" s="540">
        <f>+'TTA Pivot Table'!J$399</f>
        <v>0</v>
      </c>
      <c r="G282" s="539">
        <f>+'TTA Pivot Table'!J$401</f>
        <v>0</v>
      </c>
      <c r="H282" s="539">
        <f>+'TTA Pivot Table'!J$403</f>
        <v>0</v>
      </c>
      <c r="I282" s="540">
        <f>+'TTA Pivot Table'!J$405</f>
        <v>0</v>
      </c>
      <c r="J282" s="540">
        <f>+'TTA Pivot Table'!J$407</f>
        <v>0</v>
      </c>
      <c r="K282" s="539">
        <f>+'TTA Pivot Table'!J$409</f>
        <v>0</v>
      </c>
      <c r="L282" s="539">
        <f>+'TTA Pivot Table'!J$411</f>
        <v>0</v>
      </c>
      <c r="M282" s="541">
        <f>+'TTA Pivot Table'!J$413</f>
        <v>0</v>
      </c>
      <c r="N282" s="540">
        <f>+'TTA Pivot Table'!J$415</f>
        <v>0</v>
      </c>
      <c r="O282" s="388"/>
      <c r="P282" s="536">
        <f t="shared" si="15"/>
        <v>0</v>
      </c>
    </row>
    <row r="283" spans="1:17">
      <c r="A283" s="504" t="s">
        <v>1121</v>
      </c>
      <c r="B283" s="539">
        <f>+'TTA Pivot Table'!J$423</f>
        <v>3.8726190476190481</v>
      </c>
      <c r="C283" s="539">
        <f>+'TTA Pivot Table'!J$425</f>
        <v>3.0008250825082508</v>
      </c>
      <c r="D283" s="539">
        <f>+'TTA Pivot Table'!J$427</f>
        <v>0</v>
      </c>
      <c r="E283" s="540">
        <f>+'TTA Pivot Table'!J$429</f>
        <v>3.3966666666666669</v>
      </c>
      <c r="F283" s="540">
        <f>+'TTA Pivot Table'!J$431</f>
        <v>4.5875654450261791</v>
      </c>
      <c r="G283" s="539">
        <f>+'TTA Pivot Table'!J$433</f>
        <v>4.7344902386117136</v>
      </c>
      <c r="H283" s="539">
        <f>+'TTA Pivot Table'!J$435</f>
        <v>0</v>
      </c>
      <c r="I283" s="540">
        <f>+'TTA Pivot Table'!J$437</f>
        <v>4.6428571428571432</v>
      </c>
      <c r="J283" s="540">
        <f>+'TTA Pivot Table'!J$439</f>
        <v>3.5552870090634445</v>
      </c>
      <c r="K283" s="539">
        <f>+'TTA Pivot Table'!J$441</f>
        <v>3.7686046511627906</v>
      </c>
      <c r="L283" s="539">
        <f>+'TTA Pivot Table'!J$443</f>
        <v>0</v>
      </c>
      <c r="M283" s="541">
        <f>+'TTA Pivot Table'!J$445</f>
        <v>3.6852420306965761</v>
      </c>
      <c r="N283" s="540">
        <f>+'TTA Pivot Table'!J$447</f>
        <v>2.7733025708635468</v>
      </c>
      <c r="O283" s="388"/>
      <c r="P283" s="536">
        <f t="shared" si="15"/>
        <v>-0.95761511216056716</v>
      </c>
    </row>
    <row r="284" spans="1:17">
      <c r="A284" s="504" t="s">
        <v>1122</v>
      </c>
      <c r="B284" s="539">
        <f>+'TTA Pivot Table'!J$455</f>
        <v>0</v>
      </c>
      <c r="C284" s="539">
        <f>+'TTA Pivot Table'!J$457</f>
        <v>0</v>
      </c>
      <c r="D284" s="539">
        <f>+'TTA Pivot Table'!J$459</f>
        <v>0</v>
      </c>
      <c r="E284" s="540">
        <f>+'TTA Pivot Table'!J$461</f>
        <v>0</v>
      </c>
      <c r="F284" s="540">
        <f>+'TTA Pivot Table'!J$463</f>
        <v>0</v>
      </c>
      <c r="G284" s="539">
        <f>+'TTA Pivot Table'!J$465</f>
        <v>0</v>
      </c>
      <c r="H284" s="539">
        <f>+'TTA Pivot Table'!J$467</f>
        <v>0</v>
      </c>
      <c r="I284" s="540">
        <f>+'TTA Pivot Table'!J$469</f>
        <v>0</v>
      </c>
      <c r="J284" s="540">
        <f>+'TTA Pivot Table'!J$471</f>
        <v>0</v>
      </c>
      <c r="K284" s="539">
        <f>+'TTA Pivot Table'!J$473</f>
        <v>0</v>
      </c>
      <c r="L284" s="539">
        <f>+'TTA Pivot Table'!J$475</f>
        <v>0</v>
      </c>
      <c r="M284" s="541">
        <f>+'TTA Pivot Table'!J$477</f>
        <v>0</v>
      </c>
      <c r="N284" s="540">
        <f>+'TTA Pivot Table'!J$479</f>
        <v>0</v>
      </c>
      <c r="O284" s="388"/>
      <c r="P284" s="536">
        <f t="shared" si="15"/>
        <v>0</v>
      </c>
    </row>
    <row r="285" spans="1:17">
      <c r="A285" s="513" t="s">
        <v>1123</v>
      </c>
      <c r="B285" s="543">
        <f>+'TTA Pivot Table'!J$487</f>
        <v>2.8840909090909093</v>
      </c>
      <c r="C285" s="543">
        <f>+'TTA Pivot Table'!J$489</f>
        <v>5.5</v>
      </c>
      <c r="D285" s="543">
        <f>+'TTA Pivot Table'!J$491</f>
        <v>0</v>
      </c>
      <c r="E285" s="544">
        <f>+'TTA Pivot Table'!J$493</f>
        <v>2.9422222222222225</v>
      </c>
      <c r="F285" s="544">
        <f>+'TTA Pivot Table'!J$495</f>
        <v>4.6574545454545442</v>
      </c>
      <c r="G285" s="543">
        <f>+'TTA Pivot Table'!J$497</f>
        <v>5.7882352941176478</v>
      </c>
      <c r="H285" s="543">
        <f>+'TTA Pivot Table'!J$499</f>
        <v>0</v>
      </c>
      <c r="I285" s="544">
        <f>+'TTA Pivot Table'!J$501</f>
        <v>4.7818770226537213</v>
      </c>
      <c r="J285" s="544">
        <f>+'TTA Pivot Table'!J$503</f>
        <v>3.8519999999999999</v>
      </c>
      <c r="K285" s="543">
        <f>+'TTA Pivot Table'!J$505</f>
        <v>4.0695652173913048</v>
      </c>
      <c r="L285" s="543">
        <f>+'TTA Pivot Table'!J$507</f>
        <v>0</v>
      </c>
      <c r="M285" s="545">
        <f>+'TTA Pivot Table'!J$509</f>
        <v>3.8926829268292682</v>
      </c>
      <c r="N285" s="544">
        <f>+'TTA Pivot Table'!J$511</f>
        <v>6.2469387755102046</v>
      </c>
      <c r="O285" s="388"/>
      <c r="P285" s="546">
        <f t="shared" si="15"/>
        <v>-0.88919409582445308</v>
      </c>
    </row>
    <row r="286" spans="1:17">
      <c r="A286" s="517" t="s">
        <v>1124</v>
      </c>
      <c r="B286" s="517"/>
      <c r="C286" s="517"/>
      <c r="D286" s="517"/>
      <c r="E286" s="517"/>
      <c r="F286" s="518"/>
      <c r="G286" s="518"/>
      <c r="H286" s="518"/>
      <c r="I286" s="518"/>
      <c r="J286" s="518"/>
      <c r="K286" s="518"/>
      <c r="L286" s="518"/>
      <c r="M286" s="518"/>
      <c r="N286" s="518"/>
    </row>
    <row r="287" spans="1:17">
      <c r="A287" s="517"/>
      <c r="B287" s="548"/>
      <c r="C287" s="548"/>
      <c r="D287" s="548"/>
      <c r="E287" s="548"/>
      <c r="F287" s="548"/>
      <c r="G287" s="548"/>
      <c r="H287" s="548"/>
      <c r="I287" s="548"/>
      <c r="J287" s="548"/>
      <c r="K287" s="548"/>
      <c r="L287" s="548"/>
      <c r="M287" s="548"/>
      <c r="N287" s="548"/>
      <c r="O287" s="547"/>
    </row>
    <row r="288" spans="1:17">
      <c r="A288" s="517"/>
      <c r="B288" s="517"/>
      <c r="C288" s="517"/>
      <c r="D288" s="517"/>
      <c r="E288" s="517"/>
      <c r="F288" s="518"/>
      <c r="G288" s="518"/>
      <c r="H288" s="518"/>
      <c r="I288" s="518"/>
      <c r="J288" s="518"/>
      <c r="K288" s="518"/>
      <c r="L288" s="518"/>
      <c r="M288" s="518"/>
      <c r="N288" s="519" t="s">
        <v>1224</v>
      </c>
    </row>
    <row r="289" spans="1:16" ht="18">
      <c r="A289" s="480" t="s">
        <v>1184</v>
      </c>
      <c r="B289" s="482"/>
      <c r="C289" s="482"/>
      <c r="D289" s="482"/>
      <c r="E289" s="482"/>
      <c r="F289" s="481"/>
      <c r="G289" s="481"/>
      <c r="H289" s="481"/>
      <c r="I289" s="482"/>
      <c r="J289" s="481"/>
      <c r="K289" s="481"/>
      <c r="L289" s="481"/>
      <c r="M289" s="482"/>
      <c r="N289" s="481"/>
      <c r="P289" s="530"/>
    </row>
    <row r="290" spans="1:16" ht="18">
      <c r="A290" s="480"/>
      <c r="B290" s="482"/>
      <c r="C290" s="482"/>
      <c r="D290" s="482"/>
      <c r="E290" s="482"/>
      <c r="F290" s="481"/>
      <c r="G290" s="481"/>
      <c r="H290" s="481"/>
      <c r="I290" s="482"/>
      <c r="J290" s="481"/>
      <c r="K290" s="481"/>
      <c r="L290" s="481"/>
      <c r="M290" s="482"/>
      <c r="N290" s="481"/>
      <c r="P290" s="530"/>
    </row>
    <row r="291" spans="1:16" ht="15.75">
      <c r="A291" s="483" t="s">
        <v>1182</v>
      </c>
      <c r="B291" s="482"/>
      <c r="C291" s="482"/>
      <c r="D291" s="482"/>
      <c r="E291" s="482"/>
      <c r="F291" s="481"/>
      <c r="G291" s="481"/>
      <c r="H291" s="481"/>
      <c r="I291" s="482"/>
      <c r="J291" s="481"/>
      <c r="K291" s="481"/>
      <c r="L291" s="481"/>
      <c r="M291" s="482"/>
      <c r="N291" s="481"/>
      <c r="P291" s="530"/>
    </row>
    <row r="292" spans="1:16" ht="15.75">
      <c r="A292" s="483" t="s">
        <v>1159</v>
      </c>
      <c r="B292" s="482"/>
      <c r="C292" s="482"/>
      <c r="D292" s="482"/>
      <c r="E292" s="482"/>
      <c r="F292" s="481"/>
      <c r="G292" s="481"/>
      <c r="H292" s="481"/>
      <c r="I292" s="482"/>
      <c r="J292" s="481"/>
      <c r="K292" s="481"/>
      <c r="L292" s="481"/>
      <c r="M292" s="482"/>
      <c r="N292" s="481"/>
      <c r="P292" s="530"/>
    </row>
    <row r="293" spans="1:16" ht="18" customHeight="1">
      <c r="A293" s="484"/>
      <c r="B293" s="484"/>
      <c r="C293" s="484"/>
      <c r="D293" s="484"/>
      <c r="E293" s="484"/>
      <c r="F293" s="485"/>
      <c r="G293" s="486"/>
      <c r="H293" s="486"/>
      <c r="I293" s="487"/>
      <c r="J293" s="487"/>
      <c r="K293" s="487"/>
      <c r="L293" s="487"/>
      <c r="M293" s="487"/>
      <c r="N293" s="487"/>
      <c r="O293" s="488"/>
      <c r="P293" s="530"/>
    </row>
    <row r="294" spans="1:16" ht="18" customHeight="1">
      <c r="A294" s="312"/>
      <c r="B294" s="489" t="s">
        <v>1098</v>
      </c>
      <c r="C294" s="490"/>
      <c r="D294" s="490"/>
      <c r="E294" s="490"/>
      <c r="F294" s="490"/>
      <c r="G294" s="490"/>
      <c r="H294" s="490"/>
      <c r="I294" s="491"/>
      <c r="J294" s="492" t="s">
        <v>11</v>
      </c>
      <c r="K294" s="493"/>
      <c r="L294" s="493"/>
      <c r="M294" s="494"/>
      <c r="N294" s="652" t="s">
        <v>1099</v>
      </c>
      <c r="O294" s="507"/>
      <c r="P294" s="530"/>
    </row>
    <row r="295" spans="1:16" ht="47.25" customHeight="1">
      <c r="A295" s="495"/>
      <c r="B295" s="490" t="s">
        <v>1100</v>
      </c>
      <c r="C295" s="490"/>
      <c r="D295" s="490"/>
      <c r="E295" s="496"/>
      <c r="F295" s="497" t="s">
        <v>1101</v>
      </c>
      <c r="G295" s="490"/>
      <c r="H295" s="490"/>
      <c r="I295" s="491"/>
      <c r="J295" s="498" t="s">
        <v>1102</v>
      </c>
      <c r="K295" s="490"/>
      <c r="L295" s="490"/>
      <c r="M295" s="491"/>
      <c r="N295" s="653"/>
      <c r="O295" s="507"/>
      <c r="P295" s="530"/>
    </row>
    <row r="296" spans="1:16" ht="30.75" customHeight="1">
      <c r="A296" s="484"/>
      <c r="B296" s="499" t="s">
        <v>1103</v>
      </c>
      <c r="C296" s="499" t="s">
        <v>1104</v>
      </c>
      <c r="D296" s="499" t="s">
        <v>1105</v>
      </c>
      <c r="E296" s="500" t="s">
        <v>1106</v>
      </c>
      <c r="F296" s="500" t="s">
        <v>1103</v>
      </c>
      <c r="G296" s="499" t="s">
        <v>1104</v>
      </c>
      <c r="H296" s="499" t="s">
        <v>1105</v>
      </c>
      <c r="I296" s="500" t="s">
        <v>1106</v>
      </c>
      <c r="J296" s="501" t="s">
        <v>1103</v>
      </c>
      <c r="K296" s="502" t="s">
        <v>1104</v>
      </c>
      <c r="L296" s="503" t="s">
        <v>1105</v>
      </c>
      <c r="M296" s="501" t="s">
        <v>1106</v>
      </c>
      <c r="N296" s="654"/>
      <c r="O296" s="507"/>
      <c r="P296" s="530" t="s">
        <v>1173</v>
      </c>
    </row>
    <row r="297" spans="1:16" hidden="1">
      <c r="A297" s="504" t="s">
        <v>1107</v>
      </c>
      <c r="B297" s="504"/>
      <c r="C297" s="504"/>
      <c r="D297" s="504"/>
      <c r="E297" s="504"/>
      <c r="F297" s="549">
        <f>'TTA Pivot Table'!K$230</f>
        <v>0</v>
      </c>
      <c r="G297" s="549">
        <f>'TTA Pivot Table'!K$231</f>
        <v>0</v>
      </c>
      <c r="H297" s="549">
        <f>'TTA Pivot Table'!K$232</f>
        <v>0</v>
      </c>
      <c r="I297" s="550">
        <f>'TTA Pivot Table'!K$233</f>
        <v>0</v>
      </c>
      <c r="J297" s="550">
        <f>'TTA Pivot Table'!K$234</f>
        <v>0</v>
      </c>
      <c r="K297" s="549">
        <f>'TTA Pivot Table'!K$235</f>
        <v>0</v>
      </c>
      <c r="L297" s="549">
        <f>'TTA Pivot Table'!K$236</f>
        <v>0</v>
      </c>
      <c r="M297" s="551">
        <f>'TTA Pivot Table'!K$237</f>
        <v>0</v>
      </c>
      <c r="N297" s="550">
        <f>'TTA Pivot Table'!K$238</f>
        <v>0</v>
      </c>
      <c r="O297" s="388"/>
      <c r="P297" s="536">
        <f>+M297-I297</f>
        <v>0</v>
      </c>
    </row>
    <row r="298" spans="1:16" ht="15.75" hidden="1">
      <c r="A298" s="504"/>
      <c r="B298" s="504"/>
      <c r="C298" s="504"/>
      <c r="D298" s="504"/>
      <c r="E298" s="504"/>
      <c r="F298" s="388"/>
      <c r="G298" s="388"/>
      <c r="H298" s="388"/>
      <c r="I298" s="537"/>
      <c r="J298" s="537"/>
      <c r="K298" s="388"/>
      <c r="L298" s="388"/>
      <c r="M298" s="538"/>
      <c r="N298" s="537"/>
      <c r="O298" s="388"/>
      <c r="P298" s="507">
        <f t="shared" ref="P298" si="16">+I298-M298</f>
        <v>0</v>
      </c>
    </row>
    <row r="299" spans="1:16">
      <c r="A299" s="504" t="s">
        <v>1108</v>
      </c>
      <c r="B299" s="539">
        <f>+'TTA Pivot Table'!K$7</f>
        <v>0</v>
      </c>
      <c r="C299" s="539">
        <f>+'TTA Pivot Table'!K$9</f>
        <v>0</v>
      </c>
      <c r="D299" s="539">
        <f>+'TTA Pivot Table'!K$11</f>
        <v>0</v>
      </c>
      <c r="E299" s="540">
        <f>+'TTA Pivot Table'!K$13</f>
        <v>0</v>
      </c>
      <c r="F299" s="540">
        <f>+'TTA Pivot Table'!K$15</f>
        <v>0</v>
      </c>
      <c r="G299" s="539">
        <f>+'TTA Pivot Table'!K$17</f>
        <v>0</v>
      </c>
      <c r="H299" s="539">
        <f>+'TTA Pivot Table'!K$19</f>
        <v>0</v>
      </c>
      <c r="I299" s="540">
        <f>+'TTA Pivot Table'!K$21</f>
        <v>0</v>
      </c>
      <c r="J299" s="540">
        <f>+'TTA Pivot Table'!K$23</f>
        <v>0</v>
      </c>
      <c r="K299" s="539">
        <f>+'TTA Pivot Table'!K$25</f>
        <v>0</v>
      </c>
      <c r="L299" s="539">
        <f>+'TTA Pivot Table'!K$27</f>
        <v>0</v>
      </c>
      <c r="M299" s="541">
        <f>+'TTA Pivot Table'!K$29</f>
        <v>0</v>
      </c>
      <c r="N299" s="540">
        <f>+'TTA Pivot Table'!K$31</f>
        <v>0</v>
      </c>
      <c r="O299" s="388"/>
      <c r="P299" s="536">
        <f t="shared" ref="P299:P317" si="17">+M299-I299</f>
        <v>0</v>
      </c>
    </row>
    <row r="300" spans="1:16">
      <c r="A300" s="504" t="s">
        <v>1109</v>
      </c>
      <c r="B300" s="539">
        <f>+'TTA Pivot Table'!K$39</f>
        <v>4.3828703703703704</v>
      </c>
      <c r="C300" s="539">
        <f>+'TTA Pivot Table'!K$41</f>
        <v>6.5861290322580643</v>
      </c>
      <c r="D300" s="539">
        <f>+'TTA Pivot Table'!K$43</f>
        <v>0</v>
      </c>
      <c r="E300" s="540">
        <f>+'TTA Pivot Table'!K$45</f>
        <v>4.874244604316547</v>
      </c>
      <c r="F300" s="540">
        <f>+'TTA Pivot Table'!K$47</f>
        <v>4.3886463620981386</v>
      </c>
      <c r="G300" s="539">
        <f>+'TTA Pivot Table'!K$49</f>
        <v>6.06</v>
      </c>
      <c r="H300" s="539">
        <f>+'TTA Pivot Table'!K$51</f>
        <v>0</v>
      </c>
      <c r="I300" s="540">
        <f>+'TTA Pivot Table'!K$53</f>
        <v>4.8770419161676646</v>
      </c>
      <c r="J300" s="540">
        <f>+'TTA Pivot Table'!K$55</f>
        <v>3.2702083333333332</v>
      </c>
      <c r="K300" s="539">
        <f>+'TTA Pivot Table'!K$57</f>
        <v>4.7097674418604649</v>
      </c>
      <c r="L300" s="539">
        <f>+'TTA Pivot Table'!K$59</f>
        <v>0</v>
      </c>
      <c r="M300" s="541">
        <f>+'TTA Pivot Table'!K$61</f>
        <v>3.8954713804713803</v>
      </c>
      <c r="N300" s="540">
        <f>+'TTA Pivot Table'!K$63</f>
        <v>3</v>
      </c>
      <c r="O300" s="388"/>
      <c r="P300" s="536">
        <f t="shared" si="17"/>
        <v>-0.98157053569628427</v>
      </c>
    </row>
    <row r="301" spans="1:16">
      <c r="A301" s="504" t="s">
        <v>1110</v>
      </c>
      <c r="B301" s="539">
        <f>+'TTA Pivot Table'!K$71</f>
        <v>0</v>
      </c>
      <c r="C301" s="539">
        <f>+'TTA Pivot Table'!K$73</f>
        <v>0</v>
      </c>
      <c r="D301" s="539">
        <f>+'TTA Pivot Table'!K$75</f>
        <v>0</v>
      </c>
      <c r="E301" s="540">
        <f>+'TTA Pivot Table'!K$77</f>
        <v>0</v>
      </c>
      <c r="F301" s="540">
        <f>+'TTA Pivot Table'!K$79</f>
        <v>0</v>
      </c>
      <c r="G301" s="539">
        <f>+'TTA Pivot Table'!K$81</f>
        <v>0</v>
      </c>
      <c r="H301" s="539">
        <f>+'TTA Pivot Table'!K$83</f>
        <v>0</v>
      </c>
      <c r="I301" s="540">
        <f>+'TTA Pivot Table'!K$85</f>
        <v>0</v>
      </c>
      <c r="J301" s="540">
        <f>+'TTA Pivot Table'!K$87</f>
        <v>0</v>
      </c>
      <c r="K301" s="539">
        <f>+'TTA Pivot Table'!K$89</f>
        <v>0</v>
      </c>
      <c r="L301" s="539">
        <f>+'TTA Pivot Table'!K$91</f>
        <v>0</v>
      </c>
      <c r="M301" s="541">
        <f>+'TTA Pivot Table'!K$93</f>
        <v>0</v>
      </c>
      <c r="N301" s="540">
        <f>+'TTA Pivot Table'!K$95</f>
        <v>0</v>
      </c>
      <c r="O301" s="388"/>
      <c r="P301" s="536">
        <f t="shared" si="17"/>
        <v>0</v>
      </c>
    </row>
    <row r="302" spans="1:16">
      <c r="A302" s="504" t="s">
        <v>1111</v>
      </c>
      <c r="B302" s="539">
        <f>+'TTA Pivot Table'!K$103</f>
        <v>2.6517340122199595</v>
      </c>
      <c r="C302" s="539">
        <f>+'TTA Pivot Table'!K$105</f>
        <v>3.3860639240506329</v>
      </c>
      <c r="D302" s="539">
        <f>+'TTA Pivot Table'!K$107</f>
        <v>0.574825850340136</v>
      </c>
      <c r="E302" s="540">
        <f>+'TTA Pivot Table'!K$109</f>
        <v>2.4139433417085425</v>
      </c>
      <c r="F302" s="540">
        <f>+'TTA Pivot Table'!K$111</f>
        <v>3.8448803163444638</v>
      </c>
      <c r="G302" s="539">
        <f>+'TTA Pivot Table'!K$113</f>
        <v>5.2930454770755881</v>
      </c>
      <c r="H302" s="539">
        <f>+'TTA Pivot Table'!K$115</f>
        <v>0</v>
      </c>
      <c r="I302" s="540">
        <f>+'TTA Pivot Table'!K$117</f>
        <v>4.2239491728835556</v>
      </c>
      <c r="J302" s="540">
        <f>+'TTA Pivot Table'!K$119</f>
        <v>2.4309990143369178</v>
      </c>
      <c r="K302" s="539">
        <f>+'TTA Pivot Table'!K$121</f>
        <v>3.4303895148669796</v>
      </c>
      <c r="L302" s="539">
        <f>+'TTA Pivot Table'!K$123</f>
        <v>0</v>
      </c>
      <c r="M302" s="541">
        <f>+'TTA Pivot Table'!K$125</f>
        <v>2.7948796581196587</v>
      </c>
      <c r="N302" s="540">
        <f>+'TTA Pivot Table'!K$127</f>
        <v>4.2224735119047621</v>
      </c>
      <c r="O302" s="388"/>
      <c r="P302" s="536">
        <f t="shared" si="17"/>
        <v>-1.429069514763897</v>
      </c>
    </row>
    <row r="303" spans="1:16">
      <c r="A303" s="504"/>
      <c r="B303" s="539"/>
      <c r="C303" s="539"/>
      <c r="D303" s="539"/>
      <c r="E303" s="540"/>
      <c r="F303" s="540"/>
      <c r="G303" s="539"/>
      <c r="H303" s="539"/>
      <c r="I303" s="540"/>
      <c r="J303" s="540"/>
      <c r="K303" s="539"/>
      <c r="L303" s="539"/>
      <c r="M303" s="541"/>
      <c r="N303" s="540"/>
      <c r="O303" s="388"/>
      <c r="P303" s="536"/>
    </row>
    <row r="304" spans="1:16">
      <c r="A304" s="504" t="s">
        <v>1112</v>
      </c>
      <c r="B304" s="539">
        <f>+'TTA Pivot Table'!K$135</f>
        <v>0</v>
      </c>
      <c r="C304" s="539">
        <f>+'TTA Pivot Table'!K$137</f>
        <v>0</v>
      </c>
      <c r="D304" s="539">
        <f>+'TTA Pivot Table'!K$139</f>
        <v>0</v>
      </c>
      <c r="E304" s="540">
        <f>+'TTA Pivot Table'!K$141</f>
        <v>0</v>
      </c>
      <c r="F304" s="540">
        <f>+'TTA Pivot Table'!K$143</f>
        <v>0</v>
      </c>
      <c r="G304" s="539">
        <f>+'TTA Pivot Table'!K$145</f>
        <v>0</v>
      </c>
      <c r="H304" s="539">
        <f>+'TTA Pivot Table'!K$147</f>
        <v>0</v>
      </c>
      <c r="I304" s="540">
        <f>+'TTA Pivot Table'!K$149</f>
        <v>0</v>
      </c>
      <c r="J304" s="540">
        <f>+'TTA Pivot Table'!K$151</f>
        <v>0</v>
      </c>
      <c r="K304" s="539">
        <f>+'TTA Pivot Table'!K$153</f>
        <v>0</v>
      </c>
      <c r="L304" s="539">
        <f>+'TTA Pivot Table'!K$155</f>
        <v>0</v>
      </c>
      <c r="M304" s="541">
        <f>+'TTA Pivot Table'!K$157</f>
        <v>0</v>
      </c>
      <c r="N304" s="540">
        <f>+'TTA Pivot Table'!K$159</f>
        <v>0</v>
      </c>
      <c r="O304" s="388"/>
      <c r="P304" s="536">
        <f t="shared" si="17"/>
        <v>0</v>
      </c>
    </row>
    <row r="305" spans="1:17">
      <c r="A305" s="504" t="s">
        <v>1113</v>
      </c>
      <c r="B305" s="539">
        <f>+'TTA Pivot Table'!K$167</f>
        <v>4.1809523809523812</v>
      </c>
      <c r="C305" s="539">
        <f>+'TTA Pivot Table'!K$169</f>
        <v>4.8323529411764712</v>
      </c>
      <c r="D305" s="539">
        <f>+'TTA Pivot Table'!K$171</f>
        <v>0</v>
      </c>
      <c r="E305" s="540">
        <f>+'TTA Pivot Table'!K$173</f>
        <v>4.3033149171270724</v>
      </c>
      <c r="F305" s="540">
        <f>+'TTA Pivot Table'!K$175</f>
        <v>4.5141472868217054</v>
      </c>
      <c r="G305" s="539">
        <f>+'TTA Pivot Table'!K$177</f>
        <v>5.5477941176470589</v>
      </c>
      <c r="H305" s="539">
        <f>+'TTA Pivot Table'!K$179</f>
        <v>0</v>
      </c>
      <c r="I305" s="540">
        <f>+'TTA Pivot Table'!K$181</f>
        <v>4.8709390862944169</v>
      </c>
      <c r="J305" s="540">
        <f>+'TTA Pivot Table'!K$183</f>
        <v>6.007716049382716</v>
      </c>
      <c r="K305" s="539">
        <f>+'TTA Pivot Table'!K$185</f>
        <v>5.315328467153285</v>
      </c>
      <c r="L305" s="539">
        <f>+'TTA Pivot Table'!K$187</f>
        <v>0</v>
      </c>
      <c r="M305" s="541">
        <f>+'TTA Pivot Table'!K$189</f>
        <v>5.8019522776572678</v>
      </c>
      <c r="N305" s="540">
        <f>+'TTA Pivot Table'!K$191</f>
        <v>5.24</v>
      </c>
      <c r="O305" s="388"/>
      <c r="P305" s="536">
        <f t="shared" si="17"/>
        <v>0.93101319136285099</v>
      </c>
    </row>
    <row r="306" spans="1:17">
      <c r="A306" s="504" t="s">
        <v>1114</v>
      </c>
      <c r="B306" s="542">
        <f>+'TTA Pivot Table'!K$199</f>
        <v>4.276250000000001</v>
      </c>
      <c r="C306" s="539">
        <f>+'TTA Pivot Table'!K$201</f>
        <v>4.6509375000000031</v>
      </c>
      <c r="D306" s="539">
        <f>+'TTA Pivot Table'!K$203</f>
        <v>0</v>
      </c>
      <c r="E306" s="540">
        <f>+'TTA Pivot Table'!K$205</f>
        <v>4.3443750000000003</v>
      </c>
      <c r="F306" s="540">
        <f>+'TTA Pivot Table'!K$207</f>
        <v>6.1609655172413804</v>
      </c>
      <c r="G306" s="539">
        <f>+'TTA Pivot Table'!K$209</f>
        <v>7.7377578475336311</v>
      </c>
      <c r="H306" s="539">
        <f>+'TTA Pivot Table'!K$211</f>
        <v>0</v>
      </c>
      <c r="I306" s="540">
        <f>+'TTA Pivot Table'!K$213</f>
        <v>6.5318776371308021</v>
      </c>
      <c r="J306" s="540">
        <f>+'TTA Pivot Table'!K$215</f>
        <v>4.5996811594202871</v>
      </c>
      <c r="K306" s="539">
        <f>+'TTA Pivot Table'!K$217</f>
        <v>5.1757245080500915</v>
      </c>
      <c r="L306" s="539">
        <f>+'TTA Pivot Table'!K$219</f>
        <v>0</v>
      </c>
      <c r="M306" s="541">
        <f>+'TTA Pivot Table'!K$221</f>
        <v>4.8574939951961573</v>
      </c>
      <c r="N306" s="540">
        <f>+'TTA Pivot Table'!K$223</f>
        <v>0</v>
      </c>
      <c r="O306" s="388"/>
      <c r="P306" s="536">
        <f t="shared" si="17"/>
        <v>-1.6743836419346447</v>
      </c>
    </row>
    <row r="307" spans="1:17">
      <c r="A307" s="504" t="s">
        <v>1115</v>
      </c>
      <c r="B307" s="539">
        <f>+'TTA Pivot Table'!K$231</f>
        <v>0</v>
      </c>
      <c r="C307" s="539">
        <f>+'TTA Pivot Table'!K$233</f>
        <v>0</v>
      </c>
      <c r="D307" s="539">
        <f>+'TTA Pivot Table'!K$235</f>
        <v>0</v>
      </c>
      <c r="E307" s="540">
        <f>+'TTA Pivot Table'!K$237</f>
        <v>0</v>
      </c>
      <c r="F307" s="540">
        <f>+'TTA Pivot Table'!K$239</f>
        <v>0</v>
      </c>
      <c r="G307" s="539">
        <f>+'TTA Pivot Table'!K$241</f>
        <v>0</v>
      </c>
      <c r="H307" s="539">
        <f>+'TTA Pivot Table'!K$243</f>
        <v>0</v>
      </c>
      <c r="I307" s="540">
        <f>+'TTA Pivot Table'!K$245</f>
        <v>0</v>
      </c>
      <c r="J307" s="540">
        <f>+'TTA Pivot Table'!K$247</f>
        <v>0</v>
      </c>
      <c r="K307" s="539">
        <f>+'TTA Pivot Table'!K$249</f>
        <v>0</v>
      </c>
      <c r="L307" s="539">
        <f>+'TTA Pivot Table'!K$251</f>
        <v>0</v>
      </c>
      <c r="M307" s="541">
        <f>+'TTA Pivot Table'!K$253</f>
        <v>0</v>
      </c>
      <c r="N307" s="540">
        <f>+'TTA Pivot Table'!K$255</f>
        <v>0</v>
      </c>
      <c r="O307" s="388"/>
      <c r="P307" s="536">
        <f t="shared" si="17"/>
        <v>0</v>
      </c>
    </row>
    <row r="308" spans="1:17">
      <c r="A308" s="504"/>
      <c r="B308" s="539"/>
      <c r="C308" s="539"/>
      <c r="D308" s="539"/>
      <c r="E308" s="540"/>
      <c r="F308" s="540"/>
      <c r="G308" s="539"/>
      <c r="H308" s="539"/>
      <c r="I308" s="540"/>
      <c r="J308" s="540"/>
      <c r="K308" s="539"/>
      <c r="L308" s="539"/>
      <c r="M308" s="541"/>
      <c r="N308" s="540"/>
      <c r="O308" s="388"/>
      <c r="P308" s="536"/>
    </row>
    <row r="309" spans="1:17">
      <c r="A309" s="504" t="s">
        <v>1116</v>
      </c>
      <c r="B309" s="539">
        <f>+'TTA Pivot Table'!K$263</f>
        <v>3.5509748427672956</v>
      </c>
      <c r="C309" s="539">
        <f>+'TTA Pivot Table'!K$265</f>
        <v>4.5080327868852459</v>
      </c>
      <c r="D309" s="539">
        <f>+'TTA Pivot Table'!K$267</f>
        <v>0</v>
      </c>
      <c r="E309" s="540">
        <f>+'TTA Pivot Table'!K$269</f>
        <v>3.6347345767575319</v>
      </c>
      <c r="F309" s="540">
        <f>+'TTA Pivot Table'!K$271</f>
        <v>3.8103740340030914</v>
      </c>
      <c r="G309" s="539">
        <f>+'TTA Pivot Table'!K$273</f>
        <v>5.5796536796536786</v>
      </c>
      <c r="H309" s="539">
        <f>+'TTA Pivot Table'!K$275</f>
        <v>0</v>
      </c>
      <c r="I309" s="540">
        <f>+'TTA Pivot Table'!K$277</f>
        <v>3.928291979226775</v>
      </c>
      <c r="J309" s="540">
        <f>+'TTA Pivot Table'!K$279</f>
        <v>3.4674761904761908</v>
      </c>
      <c r="K309" s="539">
        <f>+'TTA Pivot Table'!K$281</f>
        <v>5.2764754098360651</v>
      </c>
      <c r="L309" s="539">
        <f>+'TTA Pivot Table'!K$283</f>
        <v>0</v>
      </c>
      <c r="M309" s="541">
        <f>+'TTA Pivot Table'!K$285</f>
        <v>3.9725057208237984</v>
      </c>
      <c r="N309" s="540">
        <f>+'TTA Pivot Table'!K$287</f>
        <v>5.8419038272816479</v>
      </c>
      <c r="O309" s="388"/>
      <c r="P309" s="536">
        <f t="shared" si="17"/>
        <v>4.4213741597023404E-2</v>
      </c>
    </row>
    <row r="310" spans="1:17">
      <c r="A310" s="504" t="s">
        <v>1117</v>
      </c>
      <c r="B310" s="539">
        <f>+'TTA Pivot Table'!K$295</f>
        <v>1.0015746896910889</v>
      </c>
      <c r="C310" s="539">
        <f>+'TTA Pivot Table'!K$297</f>
        <v>2.4444066351288809</v>
      </c>
      <c r="D310" s="539">
        <f>+'TTA Pivot Table'!K$299</f>
        <v>0</v>
      </c>
      <c r="E310" s="540">
        <f>+'TTA Pivot Table'!K$301</f>
        <v>2.0169968128717253</v>
      </c>
      <c r="F310" s="540">
        <f>+'TTA Pivot Table'!K$303</f>
        <v>1.3705812461346454</v>
      </c>
      <c r="G310" s="539">
        <f>+'TTA Pivot Table'!K$305</f>
        <v>1.7040523334776643</v>
      </c>
      <c r="H310" s="539">
        <f>+'TTA Pivot Table'!K$307</f>
        <v>0</v>
      </c>
      <c r="I310" s="540">
        <f>+'TTA Pivot Table'!K$309</f>
        <v>1.5345834202377697</v>
      </c>
      <c r="J310" s="540">
        <f>+'TTA Pivot Table'!K$311</f>
        <v>1.9261550162659484</v>
      </c>
      <c r="K310" s="539">
        <f>+'TTA Pivot Table'!K$313</f>
        <v>2.3008681949843353</v>
      </c>
      <c r="L310" s="539">
        <f>+'TTA Pivot Table'!K$315</f>
        <v>0</v>
      </c>
      <c r="M310" s="541">
        <f>+'TTA Pivot Table'!K$317</f>
        <v>2.1034746454808997</v>
      </c>
      <c r="N310" s="540">
        <f>+'TTA Pivot Table'!K$319</f>
        <v>0</v>
      </c>
      <c r="O310" s="388"/>
      <c r="P310" s="536">
        <f t="shared" si="17"/>
        <v>0.56889122524312996</v>
      </c>
    </row>
    <row r="311" spans="1:17">
      <c r="A311" s="504" t="s">
        <v>1118</v>
      </c>
      <c r="B311" s="539">
        <f>+'TTA Pivot Table'!K$327</f>
        <v>2</v>
      </c>
      <c r="C311" s="539">
        <f>+'TTA Pivot Table'!K$329</f>
        <v>2.4710144927536231</v>
      </c>
      <c r="D311" s="539">
        <f>+'TTA Pivot Table'!K$331</f>
        <v>0</v>
      </c>
      <c r="E311" s="540">
        <f>+'TTA Pivot Table'!K$333</f>
        <v>2.2725366876310273</v>
      </c>
      <c r="F311" s="540">
        <f>+'TTA Pivot Table'!K$335</f>
        <v>5</v>
      </c>
      <c r="G311" s="539">
        <f>+'TTA Pivot Table'!K$337</f>
        <v>6.5454545454545459</v>
      </c>
      <c r="H311" s="539">
        <f>+'TTA Pivot Table'!K$339</f>
        <v>0</v>
      </c>
      <c r="I311" s="540">
        <f>+'TTA Pivot Table'!K$341</f>
        <v>5.5979002624671912</v>
      </c>
      <c r="J311" s="540">
        <f>+'TTA Pivot Table'!K$343</f>
        <v>3.4572649572649574</v>
      </c>
      <c r="K311" s="539">
        <f>+'TTA Pivot Table'!K$345</f>
        <v>5.4072164948453612</v>
      </c>
      <c r="L311" s="539">
        <f>+'TTA Pivot Table'!K$347</f>
        <v>0</v>
      </c>
      <c r="M311" s="541">
        <f>+'TTA Pivot Table'!K$349</f>
        <v>4.6736334405144691</v>
      </c>
      <c r="N311" s="540">
        <f>+'TTA Pivot Table'!K$351</f>
        <v>0</v>
      </c>
      <c r="O311" s="388"/>
      <c r="P311" s="536"/>
      <c r="Q311" s="526"/>
    </row>
    <row r="312" spans="1:17">
      <c r="A312" s="504" t="s">
        <v>1119</v>
      </c>
      <c r="B312" s="539">
        <f>+'TTA Pivot Table'!K$359</f>
        <v>0</v>
      </c>
      <c r="C312" s="539">
        <f>+'TTA Pivot Table'!K$361</f>
        <v>0</v>
      </c>
      <c r="D312" s="539">
        <f>+'TTA Pivot Table'!K$363</f>
        <v>0</v>
      </c>
      <c r="E312" s="540">
        <f>+'TTA Pivot Table'!K$365</f>
        <v>0</v>
      </c>
      <c r="F312" s="540">
        <f>+'TTA Pivot Table'!K$367</f>
        <v>0</v>
      </c>
      <c r="G312" s="539">
        <f>+'TTA Pivot Table'!K$369</f>
        <v>0</v>
      </c>
      <c r="H312" s="539">
        <f>+'TTA Pivot Table'!K$371</f>
        <v>0</v>
      </c>
      <c r="I312" s="540">
        <f>+'TTA Pivot Table'!K$373</f>
        <v>0</v>
      </c>
      <c r="J312" s="540">
        <f>+'TTA Pivot Table'!K$375</f>
        <v>0</v>
      </c>
      <c r="K312" s="539">
        <f>+'TTA Pivot Table'!K$377</f>
        <v>0</v>
      </c>
      <c r="L312" s="539">
        <f>+'TTA Pivot Table'!K$379</f>
        <v>0</v>
      </c>
      <c r="M312" s="541">
        <f>+'TTA Pivot Table'!K$381</f>
        <v>0</v>
      </c>
      <c r="N312" s="540">
        <f>+'TTA Pivot Table'!K$383</f>
        <v>0</v>
      </c>
      <c r="O312" s="388"/>
      <c r="P312" s="554">
        <f t="shared" si="17"/>
        <v>0</v>
      </c>
    </row>
    <row r="313" spans="1:17">
      <c r="A313" s="504"/>
      <c r="B313" s="539"/>
      <c r="C313" s="539"/>
      <c r="D313" s="539"/>
      <c r="E313" s="540"/>
      <c r="F313" s="540"/>
      <c r="G313" s="539"/>
      <c r="H313" s="539"/>
      <c r="I313" s="540"/>
      <c r="J313" s="540"/>
      <c r="K313" s="539"/>
      <c r="L313" s="539"/>
      <c r="M313" s="541"/>
      <c r="N313" s="540"/>
      <c r="O313" s="388"/>
      <c r="P313" s="536"/>
    </row>
    <row r="314" spans="1:17">
      <c r="A314" s="504" t="s">
        <v>1120</v>
      </c>
      <c r="B314" s="539">
        <f>+'TTA Pivot Table'!K$391</f>
        <v>3.7695384615384619</v>
      </c>
      <c r="C314" s="539">
        <f>+'TTA Pivot Table'!K$393</f>
        <v>6.952</v>
      </c>
      <c r="D314" s="539">
        <f>+'TTA Pivot Table'!K$395</f>
        <v>0</v>
      </c>
      <c r="E314" s="540">
        <f>+'TTA Pivot Table'!K$397</f>
        <v>4.8834</v>
      </c>
      <c r="F314" s="540">
        <f>+'TTA Pivot Table'!K$399</f>
        <v>3.8183583756345172</v>
      </c>
      <c r="G314" s="539">
        <f>+'TTA Pivot Table'!K$401</f>
        <v>4.9330674740484435</v>
      </c>
      <c r="H314" s="539">
        <f>+'TTA Pivot Table'!K$403</f>
        <v>0</v>
      </c>
      <c r="I314" s="540">
        <f>+'TTA Pivot Table'!K$405</f>
        <v>4.0712240973312399</v>
      </c>
      <c r="J314" s="540">
        <f>+'TTA Pivot Table'!K$407</f>
        <v>6.0203804100227796</v>
      </c>
      <c r="K314" s="539">
        <f>+'TTA Pivot Table'!K$409</f>
        <v>9.463550531914894</v>
      </c>
      <c r="L314" s="539">
        <f>+'TTA Pivot Table'!K$411</f>
        <v>0</v>
      </c>
      <c r="M314" s="541">
        <f>+'TTA Pivot Table'!K$413</f>
        <v>7.6088858895705522</v>
      </c>
      <c r="N314" s="540">
        <f>+'TTA Pivot Table'!K$415</f>
        <v>4.1036447502548414</v>
      </c>
      <c r="O314" s="388"/>
      <c r="P314" s="536">
        <f t="shared" si="17"/>
        <v>3.5376617922393123</v>
      </c>
    </row>
    <row r="315" spans="1:17">
      <c r="A315" s="504" t="s">
        <v>1121</v>
      </c>
      <c r="B315" s="539">
        <f>+'TTA Pivot Table'!K$423</f>
        <v>3.5622765757290682</v>
      </c>
      <c r="C315" s="539">
        <f>+'TTA Pivot Table'!K$425</f>
        <v>3.8308665644171778</v>
      </c>
      <c r="D315" s="539">
        <f>+'TTA Pivot Table'!K$427</f>
        <v>0</v>
      </c>
      <c r="E315" s="540">
        <f>+'TTA Pivot Table'!K$429</f>
        <v>3.683111954459203</v>
      </c>
      <c r="F315" s="540">
        <f>+'TTA Pivot Table'!K$431</f>
        <v>4.4243611432641794</v>
      </c>
      <c r="G315" s="539">
        <f>+'TTA Pivot Table'!K$433</f>
        <v>4.8953423566878991</v>
      </c>
      <c r="H315" s="539">
        <f>+'TTA Pivot Table'!K$435</f>
        <v>0</v>
      </c>
      <c r="I315" s="540">
        <f>+'TTA Pivot Table'!K$437</f>
        <v>4.6730065991341272</v>
      </c>
      <c r="J315" s="540">
        <f>+'TTA Pivot Table'!K$439</f>
        <v>3.5808599167822468</v>
      </c>
      <c r="K315" s="539">
        <f>+'TTA Pivot Table'!K$441</f>
        <v>3.8242385893866531</v>
      </c>
      <c r="L315" s="539">
        <f>+'TTA Pivot Table'!K$443</f>
        <v>0</v>
      </c>
      <c r="M315" s="541">
        <f>+'TTA Pivot Table'!K$445</f>
        <v>3.7515562130177518</v>
      </c>
      <c r="N315" s="540">
        <f>+'TTA Pivot Table'!K$447</f>
        <v>4.2162595200459823</v>
      </c>
      <c r="O315" s="388"/>
      <c r="P315" s="536">
        <f t="shared" si="17"/>
        <v>-0.92145038611637542</v>
      </c>
    </row>
    <row r="316" spans="1:17">
      <c r="A316" s="504" t="s">
        <v>1122</v>
      </c>
      <c r="B316" s="539">
        <f>+'TTA Pivot Table'!K$455</f>
        <v>2.9133333333333309</v>
      </c>
      <c r="C316" s="539">
        <f>+'TTA Pivot Table'!K$457</f>
        <v>3.9642857142857153</v>
      </c>
      <c r="D316" s="539">
        <f>+'TTA Pivot Table'!K$459</f>
        <v>0</v>
      </c>
      <c r="E316" s="540">
        <f>+'TTA Pivot Table'!K$461</f>
        <v>3.2321981424148594</v>
      </c>
      <c r="F316" s="540">
        <f>+'TTA Pivot Table'!K$463</f>
        <v>3.7849980717315872</v>
      </c>
      <c r="G316" s="539">
        <f>+'TTA Pivot Table'!K$465</f>
        <v>6.1521549213744908</v>
      </c>
      <c r="H316" s="539">
        <f>+'TTA Pivot Table'!K$467</f>
        <v>0</v>
      </c>
      <c r="I316" s="540">
        <f>+'TTA Pivot Table'!K$469</f>
        <v>5.1337315413970472</v>
      </c>
      <c r="J316" s="540">
        <f>+'TTA Pivot Table'!K$471</f>
        <v>3.8654266958424475</v>
      </c>
      <c r="K316" s="539">
        <f>+'TTA Pivot Table'!K$473</f>
        <v>5.0992500000000005</v>
      </c>
      <c r="L316" s="539">
        <f>+'TTA Pivot Table'!K$475</f>
        <v>0</v>
      </c>
      <c r="M316" s="541">
        <f>+'TTA Pivot Table'!K$477</f>
        <v>4.7122512010981463</v>
      </c>
      <c r="N316" s="540">
        <f>+'TTA Pivot Table'!K$479</f>
        <v>7.6533613445378128</v>
      </c>
      <c r="O316" s="388"/>
      <c r="P316" s="536">
        <f t="shared" si="17"/>
        <v>-0.42148034029890091</v>
      </c>
    </row>
    <row r="317" spans="1:17">
      <c r="A317" s="513" t="s">
        <v>1123</v>
      </c>
      <c r="B317" s="543">
        <f>+'TTA Pivot Table'!K$487</f>
        <v>0</v>
      </c>
      <c r="C317" s="543">
        <f>+'TTA Pivot Table'!K$489</f>
        <v>0</v>
      </c>
      <c r="D317" s="543">
        <f>+'TTA Pivot Table'!K$491</f>
        <v>0</v>
      </c>
      <c r="E317" s="544">
        <f>+'TTA Pivot Table'!K$493</f>
        <v>0</v>
      </c>
      <c r="F317" s="544">
        <f>+'TTA Pivot Table'!K$495</f>
        <v>0</v>
      </c>
      <c r="G317" s="543">
        <f>+'TTA Pivot Table'!K$497</f>
        <v>0</v>
      </c>
      <c r="H317" s="543">
        <f>+'TTA Pivot Table'!K$499</f>
        <v>0</v>
      </c>
      <c r="I317" s="544">
        <f>+'TTA Pivot Table'!K$501</f>
        <v>0</v>
      </c>
      <c r="J317" s="544">
        <f>+'TTA Pivot Table'!K$503</f>
        <v>0</v>
      </c>
      <c r="K317" s="543">
        <f>+'TTA Pivot Table'!K$505</f>
        <v>0</v>
      </c>
      <c r="L317" s="543">
        <f>+'TTA Pivot Table'!K$507</f>
        <v>0</v>
      </c>
      <c r="M317" s="545">
        <f>+'TTA Pivot Table'!K$509</f>
        <v>0</v>
      </c>
      <c r="N317" s="544">
        <f>+'TTA Pivot Table'!K$511</f>
        <v>0</v>
      </c>
      <c r="O317" s="388"/>
      <c r="P317" s="546">
        <f t="shared" si="17"/>
        <v>0</v>
      </c>
    </row>
    <row r="318" spans="1:17">
      <c r="A318" s="517" t="s">
        <v>1124</v>
      </c>
      <c r="B318" s="517"/>
      <c r="C318" s="517"/>
      <c r="D318" s="517"/>
      <c r="E318" s="517"/>
      <c r="F318" s="518"/>
      <c r="G318" s="518"/>
      <c r="H318" s="518"/>
      <c r="I318" s="518"/>
      <c r="J318" s="518"/>
      <c r="K318" s="518"/>
      <c r="L318" s="518"/>
      <c r="M318" s="518"/>
      <c r="N318" s="518"/>
    </row>
    <row r="319" spans="1:17">
      <c r="A319" s="517"/>
      <c r="B319" s="548"/>
      <c r="C319" s="548"/>
      <c r="D319" s="548"/>
      <c r="E319" s="548"/>
      <c r="F319" s="548"/>
      <c r="G319" s="548"/>
      <c r="H319" s="548"/>
      <c r="I319" s="548"/>
      <c r="J319" s="548"/>
      <c r="K319" s="548"/>
      <c r="L319" s="548"/>
      <c r="M319" s="548"/>
      <c r="N319" s="548"/>
      <c r="O319" s="547"/>
    </row>
    <row r="320" spans="1:17">
      <c r="A320" s="517"/>
      <c r="B320" s="517"/>
      <c r="C320" s="517"/>
      <c r="D320" s="517"/>
      <c r="E320" s="517"/>
      <c r="F320" s="518"/>
      <c r="G320" s="518"/>
      <c r="H320" s="518"/>
      <c r="I320" s="518"/>
      <c r="J320" s="518"/>
      <c r="K320" s="518"/>
      <c r="L320" s="518"/>
      <c r="M320" s="518"/>
      <c r="N320" s="519" t="s">
        <v>1224</v>
      </c>
    </row>
    <row r="321" spans="1:16" ht="18">
      <c r="A321" s="480" t="s">
        <v>1185</v>
      </c>
      <c r="B321" s="482"/>
      <c r="C321" s="482"/>
      <c r="D321" s="482"/>
      <c r="E321" s="482"/>
      <c r="F321" s="481"/>
      <c r="G321" s="481"/>
      <c r="H321" s="481"/>
      <c r="I321" s="482"/>
      <c r="J321" s="481"/>
      <c r="K321" s="481"/>
      <c r="L321" s="481"/>
      <c r="M321" s="482"/>
      <c r="N321" s="481"/>
      <c r="P321" s="530"/>
    </row>
    <row r="322" spans="1:16" ht="18">
      <c r="A322" s="480"/>
      <c r="B322" s="482"/>
      <c r="C322" s="482"/>
      <c r="D322" s="482"/>
      <c r="E322" s="482"/>
      <c r="F322" s="481"/>
      <c r="G322" s="481"/>
      <c r="H322" s="481"/>
      <c r="I322" s="482"/>
      <c r="J322" s="481"/>
      <c r="K322" s="481"/>
      <c r="L322" s="481"/>
      <c r="M322" s="482"/>
      <c r="N322" s="481"/>
      <c r="P322" s="530"/>
    </row>
    <row r="323" spans="1:16" ht="15.75">
      <c r="A323" s="483" t="s">
        <v>1182</v>
      </c>
      <c r="B323" s="482"/>
      <c r="C323" s="482"/>
      <c r="D323" s="482"/>
      <c r="E323" s="482"/>
      <c r="F323" s="481"/>
      <c r="G323" s="481"/>
      <c r="H323" s="481"/>
      <c r="I323" s="482"/>
      <c r="J323" s="481"/>
      <c r="K323" s="481"/>
      <c r="L323" s="481"/>
      <c r="M323" s="482"/>
      <c r="N323" s="481"/>
      <c r="P323" s="530"/>
    </row>
    <row r="324" spans="1:16" ht="15.75">
      <c r="A324" s="483" t="s">
        <v>1160</v>
      </c>
      <c r="B324" s="482"/>
      <c r="C324" s="482"/>
      <c r="D324" s="482"/>
      <c r="E324" s="482"/>
      <c r="F324" s="481"/>
      <c r="G324" s="481"/>
      <c r="H324" s="481"/>
      <c r="I324" s="482"/>
      <c r="J324" s="481"/>
      <c r="K324" s="481"/>
      <c r="L324" s="481"/>
      <c r="M324" s="482"/>
      <c r="N324" s="481"/>
      <c r="P324" s="530"/>
    </row>
    <row r="325" spans="1:16" ht="18" customHeight="1">
      <c r="A325" s="484"/>
      <c r="B325" s="484"/>
      <c r="C325" s="484"/>
      <c r="D325" s="484"/>
      <c r="E325" s="484"/>
      <c r="F325" s="485"/>
      <c r="G325" s="486"/>
      <c r="H325" s="486"/>
      <c r="I325" s="487"/>
      <c r="J325" s="487"/>
      <c r="K325" s="487"/>
      <c r="L325" s="487"/>
      <c r="M325" s="487"/>
      <c r="N325" s="487"/>
      <c r="O325" s="488"/>
      <c r="P325" s="530"/>
    </row>
    <row r="326" spans="1:16" ht="18" customHeight="1">
      <c r="A326" s="312"/>
      <c r="B326" s="489" t="s">
        <v>1098</v>
      </c>
      <c r="C326" s="490"/>
      <c r="D326" s="490"/>
      <c r="E326" s="490"/>
      <c r="F326" s="490"/>
      <c r="G326" s="490"/>
      <c r="H326" s="490"/>
      <c r="I326" s="491"/>
      <c r="J326" s="492" t="s">
        <v>11</v>
      </c>
      <c r="K326" s="493"/>
      <c r="L326" s="493"/>
      <c r="M326" s="494"/>
      <c r="N326" s="652" t="s">
        <v>1099</v>
      </c>
      <c r="O326" s="507"/>
      <c r="P326" s="530"/>
    </row>
    <row r="327" spans="1:16" ht="48" customHeight="1">
      <c r="A327" s="495"/>
      <c r="B327" s="490" t="s">
        <v>1100</v>
      </c>
      <c r="C327" s="490"/>
      <c r="D327" s="490"/>
      <c r="E327" s="496"/>
      <c r="F327" s="497" t="s">
        <v>1101</v>
      </c>
      <c r="G327" s="490"/>
      <c r="H327" s="490"/>
      <c r="I327" s="491"/>
      <c r="J327" s="498" t="s">
        <v>1102</v>
      </c>
      <c r="K327" s="490"/>
      <c r="L327" s="490"/>
      <c r="M327" s="491"/>
      <c r="N327" s="653"/>
      <c r="O327" s="507"/>
      <c r="P327" s="530"/>
    </row>
    <row r="328" spans="1:16" ht="25.5" customHeight="1">
      <c r="A328" s="484"/>
      <c r="B328" s="499" t="s">
        <v>1103</v>
      </c>
      <c r="C328" s="499" t="s">
        <v>1104</v>
      </c>
      <c r="D328" s="499" t="s">
        <v>1105</v>
      </c>
      <c r="E328" s="500" t="s">
        <v>1106</v>
      </c>
      <c r="F328" s="500" t="s">
        <v>1103</v>
      </c>
      <c r="G328" s="499" t="s">
        <v>1104</v>
      </c>
      <c r="H328" s="499" t="s">
        <v>1105</v>
      </c>
      <c r="I328" s="500" t="s">
        <v>1106</v>
      </c>
      <c r="J328" s="501" t="s">
        <v>1103</v>
      </c>
      <c r="K328" s="502" t="s">
        <v>1104</v>
      </c>
      <c r="L328" s="503" t="s">
        <v>1105</v>
      </c>
      <c r="M328" s="501" t="s">
        <v>1106</v>
      </c>
      <c r="N328" s="654"/>
      <c r="O328" s="507"/>
      <c r="P328" s="530" t="s">
        <v>1173</v>
      </c>
    </row>
    <row r="329" spans="1:16" hidden="1">
      <c r="A329" s="504" t="s">
        <v>1107</v>
      </c>
      <c r="B329" s="504"/>
      <c r="C329" s="504"/>
      <c r="D329" s="504"/>
      <c r="E329" s="504"/>
      <c r="F329" s="549">
        <f>'TTA Pivot Table'!L$230</f>
        <v>0</v>
      </c>
      <c r="G329" s="549">
        <f>'TTA Pivot Table'!L$231</f>
        <v>0</v>
      </c>
      <c r="H329" s="549">
        <f>'TTA Pivot Table'!L$232</f>
        <v>0</v>
      </c>
      <c r="I329" s="550">
        <f>'TTA Pivot Table'!L$233</f>
        <v>0</v>
      </c>
      <c r="J329" s="550">
        <f>'TTA Pivot Table'!L$234</f>
        <v>0</v>
      </c>
      <c r="K329" s="549">
        <f>'TTA Pivot Table'!L$235</f>
        <v>0</v>
      </c>
      <c r="L329" s="549">
        <f>'TTA Pivot Table'!L$236</f>
        <v>0</v>
      </c>
      <c r="M329" s="551">
        <f>'TTA Pivot Table'!L$237</f>
        <v>0</v>
      </c>
      <c r="N329" s="550">
        <f>'TTA Pivot Table'!L$238</f>
        <v>0</v>
      </c>
      <c r="O329" s="388"/>
      <c r="P329" s="536">
        <f>+M329-I329</f>
        <v>0</v>
      </c>
    </row>
    <row r="330" spans="1:16" ht="15.75" hidden="1">
      <c r="A330" s="504"/>
      <c r="B330" s="504"/>
      <c r="C330" s="504"/>
      <c r="D330" s="504"/>
      <c r="E330" s="504"/>
      <c r="F330" s="388"/>
      <c r="G330" s="388"/>
      <c r="H330" s="388"/>
      <c r="I330" s="537"/>
      <c r="J330" s="537"/>
      <c r="K330" s="388"/>
      <c r="L330" s="388"/>
      <c r="M330" s="538"/>
      <c r="N330" s="537"/>
      <c r="O330" s="388"/>
      <c r="P330" s="507">
        <f t="shared" ref="P330" si="18">+I330-M330</f>
        <v>0</v>
      </c>
    </row>
    <row r="331" spans="1:16">
      <c r="A331" s="504" t="s">
        <v>1108</v>
      </c>
      <c r="B331" s="539">
        <f>+'TTA Pivot Table'!L$7</f>
        <v>0</v>
      </c>
      <c r="C331" s="539">
        <f>+'TTA Pivot Table'!L$9</f>
        <v>0</v>
      </c>
      <c r="D331" s="539">
        <f>+'TTA Pivot Table'!L$11</f>
        <v>0</v>
      </c>
      <c r="E331" s="540">
        <f>+'TTA Pivot Table'!L$13</f>
        <v>0</v>
      </c>
      <c r="F331" s="540">
        <f>+'TTA Pivot Table'!L$15</f>
        <v>0</v>
      </c>
      <c r="G331" s="539">
        <f>+'TTA Pivot Table'!L$17</f>
        <v>0</v>
      </c>
      <c r="H331" s="539">
        <f>+'TTA Pivot Table'!L$19</f>
        <v>0</v>
      </c>
      <c r="I331" s="540">
        <f>+'TTA Pivot Table'!L$21</f>
        <v>0</v>
      </c>
      <c r="J331" s="540">
        <f>+'TTA Pivot Table'!L$23</f>
        <v>0</v>
      </c>
      <c r="K331" s="539">
        <f>+'TTA Pivot Table'!L$25</f>
        <v>0</v>
      </c>
      <c r="L331" s="539">
        <f>+'TTA Pivot Table'!L$27</f>
        <v>0</v>
      </c>
      <c r="M331" s="541">
        <f>+'TTA Pivot Table'!L$29</f>
        <v>0</v>
      </c>
      <c r="N331" s="540">
        <f>+'TTA Pivot Table'!L$31</f>
        <v>0</v>
      </c>
      <c r="O331" s="388"/>
      <c r="P331" s="536">
        <f t="shared" ref="P331:P349" si="19">+M331-I331</f>
        <v>0</v>
      </c>
    </row>
    <row r="332" spans="1:16">
      <c r="A332" s="504" t="s">
        <v>1109</v>
      </c>
      <c r="B332" s="539">
        <f>+'TTA Pivot Table'!L$39</f>
        <v>2.56</v>
      </c>
      <c r="C332" s="539">
        <f>+'TTA Pivot Table'!L$41</f>
        <v>3</v>
      </c>
      <c r="D332" s="539">
        <f>+'TTA Pivot Table'!L$43</f>
        <v>0</v>
      </c>
      <c r="E332" s="540">
        <f>+'TTA Pivot Table'!L$45</f>
        <v>2.5745695364238408</v>
      </c>
      <c r="F332" s="540">
        <f>+'TTA Pivot Table'!L$47</f>
        <v>3.74</v>
      </c>
      <c r="G332" s="539">
        <f>+'TTA Pivot Table'!L$49</f>
        <v>8.6300000000000008</v>
      </c>
      <c r="H332" s="539">
        <f>+'TTA Pivot Table'!L$51</f>
        <v>0</v>
      </c>
      <c r="I332" s="540">
        <f>+'TTA Pivot Table'!L$53</f>
        <v>4.3623636363636367</v>
      </c>
      <c r="J332" s="540">
        <f>+'TTA Pivot Table'!L$55</f>
        <v>3.05</v>
      </c>
      <c r="K332" s="539">
        <f>+'TTA Pivot Table'!L$57</f>
        <v>3.2099999999999995</v>
      </c>
      <c r="L332" s="539">
        <f>+'TTA Pivot Table'!L$59</f>
        <v>0</v>
      </c>
      <c r="M332" s="541">
        <f>+'TTA Pivot Table'!L$61</f>
        <v>3.0940268456375839</v>
      </c>
      <c r="N332" s="540">
        <f>+'TTA Pivot Table'!L$63</f>
        <v>0</v>
      </c>
      <c r="O332" s="388"/>
      <c r="P332" s="536">
        <f t="shared" si="19"/>
        <v>-1.2683367907260528</v>
      </c>
    </row>
    <row r="333" spans="1:16">
      <c r="A333" s="504" t="s">
        <v>1110</v>
      </c>
      <c r="B333" s="539">
        <f>+'TTA Pivot Table'!L$71</f>
        <v>0</v>
      </c>
      <c r="C333" s="539">
        <f>+'TTA Pivot Table'!L$73</f>
        <v>0</v>
      </c>
      <c r="D333" s="539">
        <f>+'TTA Pivot Table'!L$75</f>
        <v>0</v>
      </c>
      <c r="E333" s="540">
        <f>+'TTA Pivot Table'!L$77</f>
        <v>0</v>
      </c>
      <c r="F333" s="540">
        <f>+'TTA Pivot Table'!L$79</f>
        <v>0</v>
      </c>
      <c r="G333" s="539">
        <f>+'TTA Pivot Table'!L$81</f>
        <v>0</v>
      </c>
      <c r="H333" s="539">
        <f>+'TTA Pivot Table'!L$83</f>
        <v>0</v>
      </c>
      <c r="I333" s="540">
        <f>+'TTA Pivot Table'!L$85</f>
        <v>0</v>
      </c>
      <c r="J333" s="540">
        <f>+'TTA Pivot Table'!L$87</f>
        <v>0</v>
      </c>
      <c r="K333" s="539">
        <f>+'TTA Pivot Table'!L$89</f>
        <v>0</v>
      </c>
      <c r="L333" s="539">
        <f>+'TTA Pivot Table'!L$91</f>
        <v>0</v>
      </c>
      <c r="M333" s="541">
        <f>+'TTA Pivot Table'!L$93</f>
        <v>0</v>
      </c>
      <c r="N333" s="540">
        <f>+'TTA Pivot Table'!L$95</f>
        <v>0</v>
      </c>
      <c r="O333" s="388"/>
      <c r="P333" s="536">
        <f t="shared" si="19"/>
        <v>0</v>
      </c>
    </row>
    <row r="334" spans="1:16">
      <c r="A334" s="504" t="s">
        <v>1111</v>
      </c>
      <c r="B334" s="539">
        <f>+'TTA Pivot Table'!L$103</f>
        <v>0</v>
      </c>
      <c r="C334" s="539">
        <f>+'TTA Pivot Table'!L$105</f>
        <v>0</v>
      </c>
      <c r="D334" s="539">
        <f>+'TTA Pivot Table'!L$107</f>
        <v>0</v>
      </c>
      <c r="E334" s="540">
        <f>+'TTA Pivot Table'!L$109</f>
        <v>0</v>
      </c>
      <c r="F334" s="540">
        <f>+'TTA Pivot Table'!L$111</f>
        <v>0</v>
      </c>
      <c r="G334" s="539">
        <f>+'TTA Pivot Table'!L$113</f>
        <v>0</v>
      </c>
      <c r="H334" s="539">
        <f>+'TTA Pivot Table'!L$115</f>
        <v>0</v>
      </c>
      <c r="I334" s="540">
        <f>+'TTA Pivot Table'!L$117</f>
        <v>0</v>
      </c>
      <c r="J334" s="540">
        <f>+'TTA Pivot Table'!L$119</f>
        <v>0</v>
      </c>
      <c r="K334" s="539">
        <f>+'TTA Pivot Table'!L$121</f>
        <v>0</v>
      </c>
      <c r="L334" s="539">
        <f>+'TTA Pivot Table'!L$123</f>
        <v>0</v>
      </c>
      <c r="M334" s="541">
        <f>+'TTA Pivot Table'!L$125</f>
        <v>0</v>
      </c>
      <c r="N334" s="540">
        <f>+'TTA Pivot Table'!L$127</f>
        <v>0</v>
      </c>
      <c r="O334" s="388"/>
      <c r="P334" s="536">
        <f t="shared" si="19"/>
        <v>0</v>
      </c>
    </row>
    <row r="335" spans="1:16">
      <c r="A335" s="504"/>
      <c r="B335" s="539"/>
      <c r="C335" s="539"/>
      <c r="D335" s="539"/>
      <c r="E335" s="540"/>
      <c r="F335" s="540"/>
      <c r="G335" s="539"/>
      <c r="H335" s="539"/>
      <c r="I335" s="540"/>
      <c r="J335" s="540"/>
      <c r="K335" s="539"/>
      <c r="L335" s="539"/>
      <c r="M335" s="541"/>
      <c r="N335" s="540"/>
      <c r="O335" s="388"/>
      <c r="P335" s="536"/>
    </row>
    <row r="336" spans="1:16">
      <c r="A336" s="504" t="s">
        <v>1112</v>
      </c>
      <c r="B336" s="539">
        <f>+'TTA Pivot Table'!L$135</f>
        <v>0</v>
      </c>
      <c r="C336" s="539">
        <f>+'TTA Pivot Table'!L$137</f>
        <v>0</v>
      </c>
      <c r="D336" s="539">
        <f>+'TTA Pivot Table'!L$139</f>
        <v>0</v>
      </c>
      <c r="E336" s="540">
        <f>+'TTA Pivot Table'!L$141</f>
        <v>0</v>
      </c>
      <c r="F336" s="540">
        <f>+'TTA Pivot Table'!L$143</f>
        <v>0</v>
      </c>
      <c r="G336" s="539">
        <f>+'TTA Pivot Table'!L$145</f>
        <v>0</v>
      </c>
      <c r="H336" s="539">
        <f>+'TTA Pivot Table'!L$147</f>
        <v>0</v>
      </c>
      <c r="I336" s="540">
        <f>+'TTA Pivot Table'!L$149</f>
        <v>0</v>
      </c>
      <c r="J336" s="540">
        <f>+'TTA Pivot Table'!L$151</f>
        <v>0</v>
      </c>
      <c r="K336" s="539">
        <f>+'TTA Pivot Table'!L$153</f>
        <v>0</v>
      </c>
      <c r="L336" s="539">
        <f>+'TTA Pivot Table'!L$155</f>
        <v>0</v>
      </c>
      <c r="M336" s="541">
        <f>+'TTA Pivot Table'!L$157</f>
        <v>0</v>
      </c>
      <c r="N336" s="540">
        <f>+'TTA Pivot Table'!L$159</f>
        <v>0</v>
      </c>
      <c r="O336" s="388"/>
      <c r="P336" s="536">
        <f t="shared" si="19"/>
        <v>0</v>
      </c>
    </row>
    <row r="337" spans="1:17">
      <c r="A337" s="504" t="s">
        <v>1113</v>
      </c>
      <c r="B337" s="539">
        <f>+'TTA Pivot Table'!L$167</f>
        <v>3.7205882352941178</v>
      </c>
      <c r="C337" s="539">
        <f>+'TTA Pivot Table'!L$169</f>
        <v>4.1228758169934636</v>
      </c>
      <c r="D337" s="539">
        <f>+'TTA Pivot Table'!L$171</f>
        <v>0</v>
      </c>
      <c r="E337" s="540">
        <f>+'TTA Pivot Table'!L$173</f>
        <v>3.8010457516339873</v>
      </c>
      <c r="F337" s="540">
        <f>+'TTA Pivot Table'!L$175</f>
        <v>4.4561581920903954</v>
      </c>
      <c r="G337" s="539">
        <f>+'TTA Pivot Table'!L$177</f>
        <v>5.291608391608392</v>
      </c>
      <c r="H337" s="539">
        <f>+'TTA Pivot Table'!L$179</f>
        <v>0</v>
      </c>
      <c r="I337" s="540">
        <f>+'TTA Pivot Table'!L$181</f>
        <v>4.660204953031597</v>
      </c>
      <c r="J337" s="540">
        <f>+'TTA Pivot Table'!L$183</f>
        <v>5.37602564102564</v>
      </c>
      <c r="K337" s="539">
        <f>+'TTA Pivot Table'!L$185</f>
        <v>5.1617554858934165</v>
      </c>
      <c r="L337" s="539">
        <f>+'TTA Pivot Table'!L$187</f>
        <v>0</v>
      </c>
      <c r="M337" s="541">
        <f>+'TTA Pivot Table'!L$189</f>
        <v>5.3138307552320292</v>
      </c>
      <c r="N337" s="540">
        <f>+'TTA Pivot Table'!L$191</f>
        <v>4.7867836257309939</v>
      </c>
      <c r="O337" s="388"/>
      <c r="P337" s="536">
        <f t="shared" si="19"/>
        <v>0.6536258022004322</v>
      </c>
    </row>
    <row r="338" spans="1:17">
      <c r="A338" s="504" t="s">
        <v>1114</v>
      </c>
      <c r="B338" s="542">
        <f>+'TTA Pivot Table'!L$199</f>
        <v>2.5526086956521747</v>
      </c>
      <c r="C338" s="539">
        <f>+'TTA Pivot Table'!L$201</f>
        <v>0.64100000000000013</v>
      </c>
      <c r="D338" s="539">
        <f>+'TTA Pivot Table'!L$203</f>
        <v>0</v>
      </c>
      <c r="E338" s="540">
        <f>+'TTA Pivot Table'!L$205</f>
        <v>2.0825409836065578</v>
      </c>
      <c r="F338" s="540">
        <f>+'TTA Pivot Table'!L$207</f>
        <v>4.9375308641975302</v>
      </c>
      <c r="G338" s="539">
        <f>+'TTA Pivot Table'!L$209</f>
        <v>5.1070666666666638</v>
      </c>
      <c r="H338" s="539">
        <f>+'TTA Pivot Table'!L$211</f>
        <v>0</v>
      </c>
      <c r="I338" s="540">
        <f>+'TTA Pivot Table'!L$213</f>
        <v>4.9693984962406006</v>
      </c>
      <c r="J338" s="540">
        <f>+'TTA Pivot Table'!L$215</f>
        <v>3.8274642857142891</v>
      </c>
      <c r="K338" s="539">
        <f>+'TTA Pivot Table'!L$217</f>
        <v>5.0355688622754498</v>
      </c>
      <c r="L338" s="539">
        <f>+'TTA Pivot Table'!L$219</f>
        <v>0</v>
      </c>
      <c r="M338" s="541">
        <f>+'TTA Pivot Table'!L$221</f>
        <v>4.2788143176733806</v>
      </c>
      <c r="N338" s="540">
        <f>+'TTA Pivot Table'!L$223</f>
        <v>0</v>
      </c>
      <c r="O338" s="388"/>
      <c r="P338" s="536">
        <f t="shared" si="19"/>
        <v>-0.69058417856721999</v>
      </c>
    </row>
    <row r="339" spans="1:17">
      <c r="A339" s="504" t="s">
        <v>1115</v>
      </c>
      <c r="B339" s="539">
        <f>+'TTA Pivot Table'!L$231</f>
        <v>0</v>
      </c>
      <c r="C339" s="539">
        <f>+'TTA Pivot Table'!L$233</f>
        <v>0</v>
      </c>
      <c r="D339" s="539">
        <f>+'TTA Pivot Table'!L$235</f>
        <v>0</v>
      </c>
      <c r="E339" s="540">
        <f>+'TTA Pivot Table'!L$237</f>
        <v>0</v>
      </c>
      <c r="F339" s="540">
        <f>+'TTA Pivot Table'!L$239</f>
        <v>0</v>
      </c>
      <c r="G339" s="539">
        <f>+'TTA Pivot Table'!L$241</f>
        <v>0</v>
      </c>
      <c r="H339" s="539">
        <f>+'TTA Pivot Table'!L$243</f>
        <v>0</v>
      </c>
      <c r="I339" s="540">
        <f>+'TTA Pivot Table'!L$245</f>
        <v>0</v>
      </c>
      <c r="J339" s="540">
        <f>+'TTA Pivot Table'!L$247</f>
        <v>0</v>
      </c>
      <c r="K339" s="539">
        <f>+'TTA Pivot Table'!L$249</f>
        <v>0</v>
      </c>
      <c r="L339" s="539">
        <f>+'TTA Pivot Table'!L$251</f>
        <v>0</v>
      </c>
      <c r="M339" s="541">
        <f>+'TTA Pivot Table'!L$253</f>
        <v>0</v>
      </c>
      <c r="N339" s="540">
        <f>+'TTA Pivot Table'!L$255</f>
        <v>0</v>
      </c>
      <c r="O339" s="388"/>
      <c r="P339" s="536">
        <f t="shared" si="19"/>
        <v>0</v>
      </c>
    </row>
    <row r="340" spans="1:17">
      <c r="A340" s="504"/>
      <c r="B340" s="539"/>
      <c r="C340" s="539"/>
      <c r="D340" s="539"/>
      <c r="E340" s="540"/>
      <c r="F340" s="540"/>
      <c r="G340" s="539"/>
      <c r="H340" s="539"/>
      <c r="I340" s="540"/>
      <c r="J340" s="540"/>
      <c r="K340" s="539"/>
      <c r="L340" s="539"/>
      <c r="M340" s="541"/>
      <c r="N340" s="540"/>
      <c r="O340" s="388"/>
      <c r="P340" s="536"/>
    </row>
    <row r="341" spans="1:17">
      <c r="A341" s="504" t="s">
        <v>1116</v>
      </c>
      <c r="B341" s="539">
        <f>+'TTA Pivot Table'!L$263</f>
        <v>3.4370198675496688</v>
      </c>
      <c r="C341" s="539">
        <f>+'TTA Pivot Table'!L$265</f>
        <v>4.3036842105263151</v>
      </c>
      <c r="D341" s="539">
        <f>+'TTA Pivot Table'!L$267</f>
        <v>0</v>
      </c>
      <c r="E341" s="540">
        <f>+'TTA Pivot Table'!L$269</f>
        <v>3.5746239554317549</v>
      </c>
      <c r="F341" s="540">
        <f>+'TTA Pivot Table'!L$271</f>
        <v>3.6537286724927172</v>
      </c>
      <c r="G341" s="539">
        <f>+'TTA Pivot Table'!L$273</f>
        <v>5.5674871794871788</v>
      </c>
      <c r="H341" s="539">
        <f>+'TTA Pivot Table'!L$275</f>
        <v>0</v>
      </c>
      <c r="I341" s="540">
        <f>+'TTA Pivot Table'!L$277</f>
        <v>3.7973710546574289</v>
      </c>
      <c r="J341" s="540">
        <f>+'TTA Pivot Table'!L$279</f>
        <v>3.099591439688715</v>
      </c>
      <c r="K341" s="539">
        <f>+'TTA Pivot Table'!L$281</f>
        <v>4.7722439024390244</v>
      </c>
      <c r="L341" s="539">
        <f>+'TTA Pivot Table'!L$283</f>
        <v>0</v>
      </c>
      <c r="M341" s="541">
        <f>+'TTA Pivot Table'!L$285</f>
        <v>3.3776885644768853</v>
      </c>
      <c r="N341" s="540">
        <f>+'TTA Pivot Table'!L$287</f>
        <v>5.6342173913043476</v>
      </c>
      <c r="O341" s="388"/>
      <c r="P341" s="536">
        <f t="shared" si="19"/>
        <v>-0.4196824901805436</v>
      </c>
    </row>
    <row r="342" spans="1:17">
      <c r="A342" s="504" t="s">
        <v>1117</v>
      </c>
      <c r="B342" s="539">
        <f>+'TTA Pivot Table'!L$295</f>
        <v>0.70712206118018195</v>
      </c>
      <c r="C342" s="539">
        <f>+'TTA Pivot Table'!L$297</f>
        <v>2.7374785895790219</v>
      </c>
      <c r="D342" s="539">
        <f>+'TTA Pivot Table'!L$299</f>
        <v>0</v>
      </c>
      <c r="E342" s="540">
        <f>+'TTA Pivot Table'!L$301</f>
        <v>2.2291674245744759</v>
      </c>
      <c r="F342" s="540">
        <f>+'TTA Pivot Table'!L$303</f>
        <v>1.271281770148339</v>
      </c>
      <c r="G342" s="539">
        <f>+'TTA Pivot Table'!L$305</f>
        <v>1.7388572675454728</v>
      </c>
      <c r="H342" s="539">
        <f>+'TTA Pivot Table'!L$307</f>
        <v>0</v>
      </c>
      <c r="I342" s="540">
        <f>+'TTA Pivot Table'!L$309</f>
        <v>1.5301794771794406</v>
      </c>
      <c r="J342" s="540">
        <f>+'TTA Pivot Table'!L$311</f>
        <v>2.038928137066224</v>
      </c>
      <c r="K342" s="539">
        <f>+'TTA Pivot Table'!L$313</f>
        <v>2.3536342366582215</v>
      </c>
      <c r="L342" s="539">
        <f>+'TTA Pivot Table'!L$315</f>
        <v>0</v>
      </c>
      <c r="M342" s="541">
        <f>+'TTA Pivot Table'!L$317</f>
        <v>2.1804479884515895</v>
      </c>
      <c r="N342" s="540">
        <f>+'TTA Pivot Table'!L$319</f>
        <v>0</v>
      </c>
      <c r="O342" s="388"/>
      <c r="P342" s="536">
        <f t="shared" si="19"/>
        <v>0.65026851127214891</v>
      </c>
    </row>
    <row r="343" spans="1:17">
      <c r="A343" s="504" t="s">
        <v>1118</v>
      </c>
      <c r="B343" s="539">
        <f>+'TTA Pivot Table'!L$327</f>
        <v>3</v>
      </c>
      <c r="C343" s="539">
        <f>+'TTA Pivot Table'!L$329</f>
        <v>3.4411764705882355</v>
      </c>
      <c r="D343" s="539">
        <f>+'TTA Pivot Table'!L$331</f>
        <v>0</v>
      </c>
      <c r="E343" s="540">
        <f>+'TTA Pivot Table'!L$333</f>
        <v>3.116883116883117</v>
      </c>
      <c r="F343" s="540">
        <f>+'TTA Pivot Table'!L$335</f>
        <v>4.431034482758621</v>
      </c>
      <c r="G343" s="539">
        <f>+'TTA Pivot Table'!L$337</f>
        <v>6.086021505376344</v>
      </c>
      <c r="H343" s="539">
        <f>+'TTA Pivot Table'!L$339</f>
        <v>0</v>
      </c>
      <c r="I343" s="540">
        <f>+'TTA Pivot Table'!L$341</f>
        <v>4.8328981723237598</v>
      </c>
      <c r="J343" s="540">
        <f>+'TTA Pivot Table'!L$343</f>
        <v>4</v>
      </c>
      <c r="K343" s="539">
        <f>+'TTA Pivot Table'!L$345</f>
        <v>4</v>
      </c>
      <c r="L343" s="539">
        <f>+'TTA Pivot Table'!L$347</f>
        <v>0</v>
      </c>
      <c r="M343" s="541">
        <f>+'TTA Pivot Table'!L$349</f>
        <v>4</v>
      </c>
      <c r="N343" s="540">
        <f>+'TTA Pivot Table'!L$351</f>
        <v>0</v>
      </c>
      <c r="O343" s="388"/>
      <c r="P343" s="536">
        <f t="shared" si="19"/>
        <v>-0.83289817232375984</v>
      </c>
      <c r="Q343" s="526"/>
    </row>
    <row r="344" spans="1:17">
      <c r="A344" s="504" t="s">
        <v>1119</v>
      </c>
      <c r="B344" s="539">
        <f>+'TTA Pivot Table'!L$359</f>
        <v>0</v>
      </c>
      <c r="C344" s="539">
        <f>+'TTA Pivot Table'!L$361</f>
        <v>0</v>
      </c>
      <c r="D344" s="539">
        <f>+'TTA Pivot Table'!L$363</f>
        <v>0</v>
      </c>
      <c r="E344" s="540">
        <f>+'TTA Pivot Table'!L$365</f>
        <v>0</v>
      </c>
      <c r="F344" s="540">
        <f>+'TTA Pivot Table'!L$367</f>
        <v>0</v>
      </c>
      <c r="G344" s="539">
        <f>+'TTA Pivot Table'!L$369</f>
        <v>0</v>
      </c>
      <c r="H344" s="539">
        <f>+'TTA Pivot Table'!L$371</f>
        <v>0</v>
      </c>
      <c r="I344" s="540">
        <f>+'TTA Pivot Table'!L$373</f>
        <v>0</v>
      </c>
      <c r="J344" s="540">
        <f>+'TTA Pivot Table'!L$375</f>
        <v>0</v>
      </c>
      <c r="K344" s="539">
        <f>+'TTA Pivot Table'!L$377</f>
        <v>0</v>
      </c>
      <c r="L344" s="539">
        <f>+'TTA Pivot Table'!L$379</f>
        <v>0</v>
      </c>
      <c r="M344" s="541">
        <f>+'TTA Pivot Table'!L$381</f>
        <v>0</v>
      </c>
      <c r="N344" s="540">
        <f>+'TTA Pivot Table'!L$383</f>
        <v>0</v>
      </c>
      <c r="O344" s="388"/>
      <c r="P344" s="536">
        <f t="shared" si="19"/>
        <v>0</v>
      </c>
    </row>
    <row r="345" spans="1:17">
      <c r="A345" s="504"/>
      <c r="B345" s="539"/>
      <c r="C345" s="539"/>
      <c r="D345" s="539"/>
      <c r="E345" s="540"/>
      <c r="F345" s="540"/>
      <c r="G345" s="539"/>
      <c r="H345" s="539"/>
      <c r="I345" s="540"/>
      <c r="J345" s="540"/>
      <c r="K345" s="539"/>
      <c r="L345" s="539"/>
      <c r="M345" s="541"/>
      <c r="N345" s="540"/>
      <c r="O345" s="388"/>
      <c r="P345" s="536"/>
    </row>
    <row r="346" spans="1:17">
      <c r="A346" s="504" t="s">
        <v>1120</v>
      </c>
      <c r="B346" s="539">
        <f>+'TTA Pivot Table'!L$391</f>
        <v>4.9230769230769234</v>
      </c>
      <c r="C346" s="539">
        <f>+'TTA Pivot Table'!L$393</f>
        <v>3.3330000000000002</v>
      </c>
      <c r="D346" s="539">
        <f>+'TTA Pivot Table'!L$395</f>
        <v>0</v>
      </c>
      <c r="E346" s="540">
        <f>+'TTA Pivot Table'!L$397</f>
        <v>4.8094999999999999</v>
      </c>
      <c r="F346" s="540">
        <f>+'TTA Pivot Table'!L$399</f>
        <v>3.6530851262862485</v>
      </c>
      <c r="G346" s="539">
        <f>+'TTA Pivot Table'!L$401</f>
        <v>5.0996493150684934</v>
      </c>
      <c r="H346" s="539">
        <f>+'TTA Pivot Table'!L$403</f>
        <v>0</v>
      </c>
      <c r="I346" s="540">
        <f>+'TTA Pivot Table'!L$405</f>
        <v>3.8640303635637232</v>
      </c>
      <c r="J346" s="540">
        <f>+'TTA Pivot Table'!L$407</f>
        <v>5.8708896797153036</v>
      </c>
      <c r="K346" s="539">
        <f>+'TTA Pivot Table'!L$409</f>
        <v>8.6691126760563382</v>
      </c>
      <c r="L346" s="539">
        <f>+'TTA Pivot Table'!L$411</f>
        <v>0</v>
      </c>
      <c r="M346" s="541">
        <f>+'TTA Pivot Table'!L$413</f>
        <v>7.2774300884955743</v>
      </c>
      <c r="N346" s="540">
        <f>+'TTA Pivot Table'!L$415</f>
        <v>4.0029205681220406</v>
      </c>
      <c r="O346" s="388"/>
      <c r="P346" s="536">
        <f t="shared" si="19"/>
        <v>3.4133997249318511</v>
      </c>
    </row>
    <row r="347" spans="1:17">
      <c r="A347" s="504" t="s">
        <v>1121</v>
      </c>
      <c r="B347" s="539">
        <f>+'TTA Pivot Table'!L$423</f>
        <v>3.4411059907834103</v>
      </c>
      <c r="C347" s="539">
        <f>+'TTA Pivot Table'!L$425</f>
        <v>3.3237609329446061</v>
      </c>
      <c r="D347" s="539">
        <f>+'TTA Pivot Table'!L$427</f>
        <v>0</v>
      </c>
      <c r="E347" s="540">
        <f>+'TTA Pivot Table'!L$429</f>
        <v>3.3956521739130427</v>
      </c>
      <c r="F347" s="540">
        <f>+'TTA Pivot Table'!L$431</f>
        <v>4.1177530790027044</v>
      </c>
      <c r="G347" s="539">
        <f>+'TTA Pivot Table'!L$433</f>
        <v>4.5166320166320162</v>
      </c>
      <c r="H347" s="539">
        <f>+'TTA Pivot Table'!L$435</f>
        <v>0</v>
      </c>
      <c r="I347" s="540">
        <f>+'TTA Pivot Table'!L$437</f>
        <v>4.2638492290119929</v>
      </c>
      <c r="J347" s="540">
        <f>+'TTA Pivot Table'!L$439</f>
        <v>2.934608891389983</v>
      </c>
      <c r="K347" s="539">
        <f>+'TTA Pivot Table'!L$441</f>
        <v>3.1391803278688526</v>
      </c>
      <c r="L347" s="539">
        <f>+'TTA Pivot Table'!L$443</f>
        <v>0</v>
      </c>
      <c r="M347" s="541">
        <f>+'TTA Pivot Table'!L$445</f>
        <v>3.0529760493241644</v>
      </c>
      <c r="N347" s="540">
        <f>+'TTA Pivot Table'!L$447</f>
        <v>3.8178031575411495</v>
      </c>
      <c r="O347" s="388"/>
      <c r="P347" s="536">
        <f t="shared" si="19"/>
        <v>-1.2108731796878285</v>
      </c>
    </row>
    <row r="348" spans="1:17">
      <c r="A348" s="504" t="s">
        <v>1122</v>
      </c>
      <c r="B348" s="539">
        <f>+'TTA Pivot Table'!L$455</f>
        <v>3.0273972602739714</v>
      </c>
      <c r="C348" s="539">
        <f>+'TTA Pivot Table'!L$457</f>
        <v>3.5566666666666666</v>
      </c>
      <c r="D348" s="539">
        <f>+'TTA Pivot Table'!L$459</f>
        <v>0</v>
      </c>
      <c r="E348" s="540">
        <f>+'TTA Pivot Table'!L$461</f>
        <v>3.1713508612873973</v>
      </c>
      <c r="F348" s="540">
        <f>+'TTA Pivot Table'!L$463</f>
        <v>3.999436936936938</v>
      </c>
      <c r="G348" s="539">
        <f>+'TTA Pivot Table'!L$465</f>
        <v>7.1641856392294221</v>
      </c>
      <c r="H348" s="539">
        <f>+'TTA Pivot Table'!L$467</f>
        <v>0</v>
      </c>
      <c r="I348" s="540">
        <f>+'TTA Pivot Table'!L$469</f>
        <v>5.7798029556650246</v>
      </c>
      <c r="J348" s="540">
        <f>+'TTA Pivot Table'!L$471</f>
        <v>4.0329411764705902</v>
      </c>
      <c r="K348" s="539">
        <f>+'TTA Pivot Table'!L$473</f>
        <v>4.7086383601756951</v>
      </c>
      <c r="L348" s="539">
        <f>+'TTA Pivot Table'!L$475</f>
        <v>0</v>
      </c>
      <c r="M348" s="541">
        <f>+'TTA Pivot Table'!L$477</f>
        <v>4.4494584837545119</v>
      </c>
      <c r="N348" s="540">
        <f>+'TTA Pivot Table'!L$479</f>
        <v>4.5563598759048602</v>
      </c>
      <c r="O348" s="388"/>
      <c r="P348" s="536">
        <f t="shared" si="19"/>
        <v>-1.3303444719105126</v>
      </c>
    </row>
    <row r="349" spans="1:17">
      <c r="A349" s="513" t="s">
        <v>1123</v>
      </c>
      <c r="B349" s="543">
        <f>+'TTA Pivot Table'!L$487</f>
        <v>0</v>
      </c>
      <c r="C349" s="543">
        <f>+'TTA Pivot Table'!L$489</f>
        <v>0</v>
      </c>
      <c r="D349" s="543">
        <f>+'TTA Pivot Table'!L$491</f>
        <v>0</v>
      </c>
      <c r="E349" s="544">
        <f>+'TTA Pivot Table'!L$493</f>
        <v>0</v>
      </c>
      <c r="F349" s="544">
        <f>+'TTA Pivot Table'!L$495</f>
        <v>0</v>
      </c>
      <c r="G349" s="543">
        <f>+'TTA Pivot Table'!L$497</f>
        <v>0</v>
      </c>
      <c r="H349" s="543">
        <f>+'TTA Pivot Table'!L$499</f>
        <v>0</v>
      </c>
      <c r="I349" s="544">
        <f>+'TTA Pivot Table'!L$501</f>
        <v>0</v>
      </c>
      <c r="J349" s="544">
        <f>+'TTA Pivot Table'!L$503</f>
        <v>0</v>
      </c>
      <c r="K349" s="543">
        <f>+'TTA Pivot Table'!L$505</f>
        <v>0</v>
      </c>
      <c r="L349" s="543">
        <f>+'TTA Pivot Table'!L$507</f>
        <v>0</v>
      </c>
      <c r="M349" s="545">
        <f>+'TTA Pivot Table'!L$509</f>
        <v>0</v>
      </c>
      <c r="N349" s="544">
        <f>+'TTA Pivot Table'!L$511</f>
        <v>0</v>
      </c>
      <c r="O349" s="388"/>
      <c r="P349" s="546">
        <f t="shared" si="19"/>
        <v>0</v>
      </c>
    </row>
    <row r="350" spans="1:17">
      <c r="A350" s="517" t="s">
        <v>1124</v>
      </c>
      <c r="B350" s="517"/>
      <c r="C350" s="517"/>
      <c r="D350" s="517"/>
      <c r="E350" s="517"/>
      <c r="F350" s="518"/>
      <c r="G350" s="518"/>
      <c r="H350" s="518"/>
      <c r="I350" s="518"/>
      <c r="J350" s="518"/>
      <c r="K350" s="518"/>
      <c r="L350" s="518"/>
      <c r="M350" s="518"/>
      <c r="N350" s="518"/>
    </row>
    <row r="351" spans="1:17">
      <c r="A351" s="517"/>
      <c r="B351" s="548"/>
      <c r="C351" s="548"/>
      <c r="D351" s="548"/>
      <c r="E351" s="548"/>
      <c r="F351" s="548"/>
      <c r="G351" s="548"/>
      <c r="H351" s="548"/>
      <c r="I351" s="548"/>
      <c r="J351" s="548"/>
      <c r="K351" s="548"/>
      <c r="L351" s="548"/>
      <c r="M351" s="548"/>
      <c r="N351" s="548"/>
      <c r="O351" s="547"/>
    </row>
    <row r="352" spans="1:17">
      <c r="A352" s="517"/>
      <c r="B352" s="517"/>
      <c r="C352" s="517"/>
      <c r="D352" s="517"/>
      <c r="E352" s="517"/>
      <c r="F352" s="518"/>
      <c r="G352" s="518"/>
      <c r="H352" s="518"/>
      <c r="I352" s="518"/>
      <c r="J352" s="518"/>
      <c r="K352" s="518"/>
      <c r="L352" s="518"/>
      <c r="M352" s="518"/>
      <c r="N352" s="519" t="s">
        <v>1224</v>
      </c>
    </row>
    <row r="353" spans="1:16" ht="18">
      <c r="A353" s="480" t="s">
        <v>1186</v>
      </c>
      <c r="B353" s="482"/>
      <c r="C353" s="482"/>
      <c r="D353" s="482"/>
      <c r="E353" s="482"/>
      <c r="F353" s="481"/>
      <c r="G353" s="481"/>
      <c r="H353" s="481"/>
      <c r="I353" s="482"/>
      <c r="J353" s="481"/>
      <c r="K353" s="481"/>
      <c r="L353" s="481"/>
      <c r="M353" s="482"/>
      <c r="N353" s="481"/>
      <c r="P353" s="530"/>
    </row>
    <row r="354" spans="1:16" ht="18">
      <c r="A354" s="480"/>
      <c r="B354" s="482"/>
      <c r="C354" s="482"/>
      <c r="D354" s="482"/>
      <c r="E354" s="482"/>
      <c r="F354" s="481"/>
      <c r="G354" s="481"/>
      <c r="H354" s="481"/>
      <c r="I354" s="482"/>
      <c r="J354" s="481"/>
      <c r="K354" s="481"/>
      <c r="L354" s="481"/>
      <c r="M354" s="482"/>
      <c r="N354" s="481"/>
      <c r="P354" s="530"/>
    </row>
    <row r="355" spans="1:16" ht="15.75">
      <c r="A355" s="483" t="s">
        <v>1182</v>
      </c>
      <c r="B355" s="482"/>
      <c r="C355" s="482"/>
      <c r="D355" s="482"/>
      <c r="E355" s="482"/>
      <c r="F355" s="481"/>
      <c r="G355" s="481"/>
      <c r="H355" s="481"/>
      <c r="I355" s="482"/>
      <c r="J355" s="481"/>
      <c r="K355" s="481"/>
      <c r="L355" s="481"/>
      <c r="M355" s="482"/>
      <c r="N355" s="481"/>
      <c r="P355" s="530"/>
    </row>
    <row r="356" spans="1:16" ht="15.75">
      <c r="A356" s="483" t="s">
        <v>1161</v>
      </c>
      <c r="B356" s="482"/>
      <c r="C356" s="482"/>
      <c r="D356" s="482"/>
      <c r="E356" s="482"/>
      <c r="F356" s="481"/>
      <c r="G356" s="481"/>
      <c r="H356" s="481"/>
      <c r="I356" s="482"/>
      <c r="J356" s="481"/>
      <c r="K356" s="481"/>
      <c r="L356" s="481"/>
      <c r="M356" s="482"/>
      <c r="N356" s="481"/>
      <c r="P356" s="530"/>
    </row>
    <row r="357" spans="1:16" ht="17.25" customHeight="1">
      <c r="A357" s="484"/>
      <c r="B357" s="484"/>
      <c r="C357" s="484"/>
      <c r="D357" s="484"/>
      <c r="E357" s="484"/>
      <c r="F357" s="485"/>
      <c r="G357" s="486"/>
      <c r="H357" s="486"/>
      <c r="I357" s="487"/>
      <c r="J357" s="487"/>
      <c r="K357" s="487"/>
      <c r="L357" s="487"/>
      <c r="M357" s="487"/>
      <c r="N357" s="487"/>
      <c r="O357" s="488"/>
      <c r="P357" s="530"/>
    </row>
    <row r="358" spans="1:16" ht="17.25" customHeight="1">
      <c r="A358" s="312"/>
      <c r="B358" s="489" t="s">
        <v>1098</v>
      </c>
      <c r="C358" s="490"/>
      <c r="D358" s="490"/>
      <c r="E358" s="490"/>
      <c r="F358" s="490"/>
      <c r="G358" s="490"/>
      <c r="H358" s="490"/>
      <c r="I358" s="491"/>
      <c r="J358" s="492" t="s">
        <v>11</v>
      </c>
      <c r="K358" s="493"/>
      <c r="L358" s="493"/>
      <c r="M358" s="494"/>
      <c r="N358" s="652" t="s">
        <v>1099</v>
      </c>
      <c r="O358" s="507"/>
      <c r="P358" s="530"/>
    </row>
    <row r="359" spans="1:16" ht="44.25" customHeight="1">
      <c r="A359" s="495"/>
      <c r="B359" s="490" t="s">
        <v>1100</v>
      </c>
      <c r="C359" s="490"/>
      <c r="D359" s="490"/>
      <c r="E359" s="496"/>
      <c r="F359" s="497" t="s">
        <v>1101</v>
      </c>
      <c r="G359" s="490"/>
      <c r="H359" s="490"/>
      <c r="I359" s="491"/>
      <c r="J359" s="498" t="s">
        <v>1102</v>
      </c>
      <c r="K359" s="490"/>
      <c r="L359" s="490"/>
      <c r="M359" s="491"/>
      <c r="N359" s="653"/>
      <c r="O359" s="507"/>
      <c r="P359" s="530"/>
    </row>
    <row r="360" spans="1:16" ht="30.75" customHeight="1">
      <c r="A360" s="484"/>
      <c r="B360" s="499" t="s">
        <v>1103</v>
      </c>
      <c r="C360" s="499" t="s">
        <v>1104</v>
      </c>
      <c r="D360" s="499" t="s">
        <v>1105</v>
      </c>
      <c r="E360" s="500" t="s">
        <v>1106</v>
      </c>
      <c r="F360" s="500" t="s">
        <v>1103</v>
      </c>
      <c r="G360" s="499" t="s">
        <v>1104</v>
      </c>
      <c r="H360" s="499" t="s">
        <v>1105</v>
      </c>
      <c r="I360" s="500" t="s">
        <v>1106</v>
      </c>
      <c r="J360" s="501" t="s">
        <v>1103</v>
      </c>
      <c r="K360" s="502" t="s">
        <v>1104</v>
      </c>
      <c r="L360" s="503" t="s">
        <v>1105</v>
      </c>
      <c r="M360" s="501" t="s">
        <v>1106</v>
      </c>
      <c r="N360" s="654"/>
      <c r="O360" s="507"/>
      <c r="P360" s="530" t="s">
        <v>1173</v>
      </c>
    </row>
    <row r="361" spans="1:16" hidden="1">
      <c r="A361" s="504" t="s">
        <v>1107</v>
      </c>
      <c r="B361" s="504"/>
      <c r="C361" s="504"/>
      <c r="D361" s="504"/>
      <c r="E361" s="504"/>
      <c r="F361" s="549">
        <f>'TTA Pivot Table'!M$230</f>
        <v>0</v>
      </c>
      <c r="G361" s="549">
        <f>'TTA Pivot Table'!M$231</f>
        <v>0</v>
      </c>
      <c r="H361" s="549">
        <f>'TTA Pivot Table'!M$232</f>
        <v>0</v>
      </c>
      <c r="I361" s="550">
        <f>'TTA Pivot Table'!M$233</f>
        <v>0</v>
      </c>
      <c r="J361" s="550">
        <f>'TTA Pivot Table'!M$234</f>
        <v>0</v>
      </c>
      <c r="K361" s="549">
        <f>'TTA Pivot Table'!M$235</f>
        <v>0</v>
      </c>
      <c r="L361" s="549">
        <f>'TTA Pivot Table'!M$236</f>
        <v>0</v>
      </c>
      <c r="M361" s="551">
        <f>'TTA Pivot Table'!M$237</f>
        <v>0</v>
      </c>
      <c r="N361" s="550">
        <f>'TTA Pivot Table'!M$238</f>
        <v>0</v>
      </c>
      <c r="O361" s="388"/>
      <c r="P361" s="536">
        <f>+M361-I361</f>
        <v>0</v>
      </c>
    </row>
    <row r="362" spans="1:16" ht="15.75" hidden="1">
      <c r="A362" s="504"/>
      <c r="B362" s="504"/>
      <c r="C362" s="504"/>
      <c r="D362" s="504"/>
      <c r="E362" s="504"/>
      <c r="F362" s="388"/>
      <c r="G362" s="388"/>
      <c r="H362" s="388"/>
      <c r="I362" s="537"/>
      <c r="J362" s="537"/>
      <c r="K362" s="388"/>
      <c r="L362" s="388"/>
      <c r="M362" s="538"/>
      <c r="N362" s="537"/>
      <c r="O362" s="388"/>
      <c r="P362" s="507">
        <f t="shared" ref="P362" si="20">+I362-M362</f>
        <v>0</v>
      </c>
    </row>
    <row r="363" spans="1:16">
      <c r="A363" s="504" t="s">
        <v>1108</v>
      </c>
      <c r="B363" s="539">
        <f>+'TTA Pivot Table'!M$7</f>
        <v>0</v>
      </c>
      <c r="C363" s="539">
        <f>+'TTA Pivot Table'!M$9</f>
        <v>0</v>
      </c>
      <c r="D363" s="539">
        <f>+'TTA Pivot Table'!M$11</f>
        <v>0</v>
      </c>
      <c r="E363" s="540">
        <f>+'TTA Pivot Table'!M$13</f>
        <v>0</v>
      </c>
      <c r="F363" s="540">
        <f>+'TTA Pivot Table'!M$15</f>
        <v>0</v>
      </c>
      <c r="G363" s="539">
        <f>+'TTA Pivot Table'!M$17</f>
        <v>0</v>
      </c>
      <c r="H363" s="539">
        <f>+'TTA Pivot Table'!M$19</f>
        <v>0</v>
      </c>
      <c r="I363" s="540">
        <f>+'TTA Pivot Table'!M$21</f>
        <v>0</v>
      </c>
      <c r="J363" s="540">
        <f>+'TTA Pivot Table'!M$23</f>
        <v>0</v>
      </c>
      <c r="K363" s="539">
        <f>+'TTA Pivot Table'!M$25</f>
        <v>0</v>
      </c>
      <c r="L363" s="539">
        <f>+'TTA Pivot Table'!M$27</f>
        <v>0</v>
      </c>
      <c r="M363" s="541">
        <f>+'TTA Pivot Table'!M$29</f>
        <v>0</v>
      </c>
      <c r="N363" s="540">
        <f>+'TTA Pivot Table'!M$31</f>
        <v>0</v>
      </c>
      <c r="O363" s="388"/>
      <c r="P363" s="536">
        <f t="shared" ref="P363:P381" si="21">+M363-I363</f>
        <v>0</v>
      </c>
    </row>
    <row r="364" spans="1:16">
      <c r="A364" s="504" t="s">
        <v>1109</v>
      </c>
      <c r="B364" s="539">
        <f>+'TTA Pivot Table'!M$39</f>
        <v>3.2304564315352695</v>
      </c>
      <c r="C364" s="539">
        <f>+'TTA Pivot Table'!M$41</f>
        <v>4.7456834532374108</v>
      </c>
      <c r="D364" s="539">
        <f>+'TTA Pivot Table'!M$43</f>
        <v>0</v>
      </c>
      <c r="E364" s="540">
        <f>+'TTA Pivot Table'!M$45</f>
        <v>3.7847105263157901</v>
      </c>
      <c r="F364" s="540">
        <f>+'TTA Pivot Table'!M$47</f>
        <v>4.8830473856209142</v>
      </c>
      <c r="G364" s="539">
        <f>+'TTA Pivot Table'!M$49</f>
        <v>6.8466970387243746</v>
      </c>
      <c r="H364" s="539">
        <f>+'TTA Pivot Table'!M$51</f>
        <v>0</v>
      </c>
      <c r="I364" s="540">
        <f>+'TTA Pivot Table'!M$53</f>
        <v>5.4014131088394466</v>
      </c>
      <c r="J364" s="540">
        <f>+'TTA Pivot Table'!M$55</f>
        <v>3.6998732171156901</v>
      </c>
      <c r="K364" s="539">
        <f>+'TTA Pivot Table'!M$57</f>
        <v>4.6823970944309927</v>
      </c>
      <c r="L364" s="539">
        <f>+'TTA Pivot Table'!M$59</f>
        <v>0</v>
      </c>
      <c r="M364" s="541">
        <f>+'TTA Pivot Table'!M$61</f>
        <v>4.0885536398467446</v>
      </c>
      <c r="N364" s="540">
        <f>+'TTA Pivot Table'!M$63</f>
        <v>1.953846153846154</v>
      </c>
      <c r="O364" s="388"/>
      <c r="P364" s="536">
        <f t="shared" si="21"/>
        <v>-1.312859468992702</v>
      </c>
    </row>
    <row r="365" spans="1:16">
      <c r="A365" s="504" t="s">
        <v>1110</v>
      </c>
      <c r="B365" s="539">
        <f>+'TTA Pivot Table'!M$71</f>
        <v>0</v>
      </c>
      <c r="C365" s="539">
        <f>+'TTA Pivot Table'!M$73</f>
        <v>0</v>
      </c>
      <c r="D365" s="539">
        <f>+'TTA Pivot Table'!M$75</f>
        <v>0</v>
      </c>
      <c r="E365" s="540">
        <f>+'TTA Pivot Table'!M$77</f>
        <v>0</v>
      </c>
      <c r="F365" s="540">
        <f>+'TTA Pivot Table'!M$79</f>
        <v>0</v>
      </c>
      <c r="G365" s="539">
        <f>+'TTA Pivot Table'!M$81</f>
        <v>0</v>
      </c>
      <c r="H365" s="539">
        <f>+'TTA Pivot Table'!M$83</f>
        <v>0</v>
      </c>
      <c r="I365" s="540">
        <f>+'TTA Pivot Table'!M$85</f>
        <v>0</v>
      </c>
      <c r="J365" s="540">
        <f>+'TTA Pivot Table'!M$87</f>
        <v>0</v>
      </c>
      <c r="K365" s="539">
        <f>+'TTA Pivot Table'!M$89</f>
        <v>0</v>
      </c>
      <c r="L365" s="539">
        <f>+'TTA Pivot Table'!M$91</f>
        <v>0</v>
      </c>
      <c r="M365" s="541">
        <f>+'TTA Pivot Table'!M$93</f>
        <v>0</v>
      </c>
      <c r="N365" s="540">
        <f>+'TTA Pivot Table'!M$95</f>
        <v>0</v>
      </c>
      <c r="O365" s="388"/>
      <c r="P365" s="536">
        <f t="shared" si="21"/>
        <v>0</v>
      </c>
    </row>
    <row r="366" spans="1:16">
      <c r="A366" s="504" t="s">
        <v>1111</v>
      </c>
      <c r="B366" s="539">
        <f>+'TTA Pivot Table'!M$103</f>
        <v>3.1315561403508774</v>
      </c>
      <c r="C366" s="539">
        <f>+'TTA Pivot Table'!M$105</f>
        <v>2.9999799999999999</v>
      </c>
      <c r="D366" s="539">
        <f>+'TTA Pivot Table'!M$107</f>
        <v>0.61109999999999998</v>
      </c>
      <c r="E366" s="540">
        <f>+'TTA Pivot Table'!M$109</f>
        <v>2.8371883720930238</v>
      </c>
      <c r="F366" s="540">
        <f>+'TTA Pivot Table'!M$111</f>
        <v>4.0073485294117646</v>
      </c>
      <c r="G366" s="539">
        <f>+'TTA Pivot Table'!M$113</f>
        <v>5.7749899999999998</v>
      </c>
      <c r="H366" s="539">
        <f>+'TTA Pivot Table'!M$115</f>
        <v>0</v>
      </c>
      <c r="I366" s="540">
        <f>+'TTA Pivot Table'!M$117</f>
        <v>4.409085227272727</v>
      </c>
      <c r="J366" s="540">
        <f>+'TTA Pivot Table'!M$119</f>
        <v>3.1296407407407405</v>
      </c>
      <c r="K366" s="539">
        <f>+'TTA Pivot Table'!M$121</f>
        <v>3.8846000000000007</v>
      </c>
      <c r="L366" s="539">
        <f>+'TTA Pivot Table'!M$123</f>
        <v>0</v>
      </c>
      <c r="M366" s="541">
        <f>+'TTA Pivot Table'!M$125</f>
        <v>3.4999981132075471</v>
      </c>
      <c r="N366" s="540">
        <f>+'TTA Pivot Table'!M$127</f>
        <v>6.6136636363636372</v>
      </c>
      <c r="O366" s="388"/>
      <c r="P366" s="536">
        <f t="shared" si="21"/>
        <v>-0.90908711406517995</v>
      </c>
    </row>
    <row r="367" spans="1:16">
      <c r="A367" s="504"/>
      <c r="B367" s="539"/>
      <c r="C367" s="539"/>
      <c r="D367" s="539"/>
      <c r="E367" s="540"/>
      <c r="F367" s="540"/>
      <c r="G367" s="539"/>
      <c r="H367" s="539"/>
      <c r="I367" s="540"/>
      <c r="J367" s="540"/>
      <c r="K367" s="539"/>
      <c r="L367" s="539"/>
      <c r="M367" s="541"/>
      <c r="N367" s="540"/>
      <c r="O367" s="388"/>
      <c r="P367" s="536"/>
    </row>
    <row r="368" spans="1:16">
      <c r="A368" s="504" t="s">
        <v>1112</v>
      </c>
      <c r="B368" s="539">
        <f>+'TTA Pivot Table'!M$135</f>
        <v>4.43</v>
      </c>
      <c r="C368" s="539">
        <f>+'TTA Pivot Table'!M$137</f>
        <v>8.42</v>
      </c>
      <c r="D368" s="539">
        <f>+'TTA Pivot Table'!M$139</f>
        <v>0</v>
      </c>
      <c r="E368" s="540">
        <f>+'TTA Pivot Table'!M$141</f>
        <v>6.2715384615384613</v>
      </c>
      <c r="F368" s="540">
        <f>+'TTA Pivot Table'!M$143</f>
        <v>5.83</v>
      </c>
      <c r="G368" s="539">
        <f>+'TTA Pivot Table'!M$145</f>
        <v>6.05</v>
      </c>
      <c r="H368" s="539">
        <f>+'TTA Pivot Table'!M$147</f>
        <v>0</v>
      </c>
      <c r="I368" s="540">
        <f>+'TTA Pivot Table'!M$149</f>
        <v>5.9318947368421053</v>
      </c>
      <c r="J368" s="540">
        <f>+'TTA Pivot Table'!M$151</f>
        <v>4.0199999999999996</v>
      </c>
      <c r="K368" s="539">
        <f>+'TTA Pivot Table'!M$153</f>
        <v>3.32</v>
      </c>
      <c r="L368" s="539">
        <f>+'TTA Pivot Table'!M$155</f>
        <v>0</v>
      </c>
      <c r="M368" s="541">
        <f>+'TTA Pivot Table'!M$157</f>
        <v>3.6284745762711861</v>
      </c>
      <c r="N368" s="540">
        <f>+'TTA Pivot Table'!M$159</f>
        <v>0</v>
      </c>
      <c r="O368" s="388"/>
      <c r="P368" s="536">
        <f t="shared" si="21"/>
        <v>-2.3034201605709193</v>
      </c>
    </row>
    <row r="369" spans="1:17">
      <c r="A369" s="504" t="s">
        <v>1113</v>
      </c>
      <c r="B369" s="539">
        <f>+'TTA Pivot Table'!M$167</f>
        <v>3.8600694444444446</v>
      </c>
      <c r="C369" s="539">
        <f>+'TTA Pivot Table'!M$169</f>
        <v>4.1319999999999997</v>
      </c>
      <c r="D369" s="539">
        <f>+'TTA Pivot Table'!M$171</f>
        <v>0</v>
      </c>
      <c r="E369" s="540">
        <f>+'TTA Pivot Table'!M$173</f>
        <v>3.9002958579881661</v>
      </c>
      <c r="F369" s="540">
        <f>+'TTA Pivot Table'!M$175</f>
        <v>4.4357400722021669</v>
      </c>
      <c r="G369" s="539">
        <f>+'TTA Pivot Table'!M$177</f>
        <v>5.1471428571428577</v>
      </c>
      <c r="H369" s="539">
        <f>+'TTA Pivot Table'!M$179</f>
        <v>0</v>
      </c>
      <c r="I369" s="540">
        <f>+'TTA Pivot Table'!M$181</f>
        <v>4.6745803357314157</v>
      </c>
      <c r="J369" s="540">
        <f>+'TTA Pivot Table'!M$183</f>
        <v>5.3208219178082192</v>
      </c>
      <c r="K369" s="539">
        <f>+'TTA Pivot Table'!M$185</f>
        <v>4.55792349726776</v>
      </c>
      <c r="L369" s="539">
        <f>+'TTA Pivot Table'!M$187</f>
        <v>0</v>
      </c>
      <c r="M369" s="541">
        <f>+'TTA Pivot Table'!M$189</f>
        <v>5.0660583941605841</v>
      </c>
      <c r="N369" s="540">
        <f>+'TTA Pivot Table'!M$191</f>
        <v>4.803341288782816</v>
      </c>
      <c r="O369" s="388"/>
      <c r="P369" s="536">
        <f t="shared" si="21"/>
        <v>0.39147805842916839</v>
      </c>
    </row>
    <row r="370" spans="1:17">
      <c r="A370" s="504" t="s">
        <v>1114</v>
      </c>
      <c r="B370" s="542">
        <f>+'TTA Pivot Table'!M$199</f>
        <v>2.8081318681318694</v>
      </c>
      <c r="C370" s="539">
        <f>+'TTA Pivot Table'!M$201</f>
        <v>3.4233333333333333</v>
      </c>
      <c r="D370" s="539">
        <f>+'TTA Pivot Table'!M$203</f>
        <v>0</v>
      </c>
      <c r="E370" s="540">
        <f>+'TTA Pivot Table'!M$205</f>
        <v>2.8951886792452841</v>
      </c>
      <c r="F370" s="540">
        <f>+'TTA Pivot Table'!M$207</f>
        <v>4.4744029850746285</v>
      </c>
      <c r="G370" s="539">
        <f>+'TTA Pivot Table'!M$209</f>
        <v>6.8866037735849073</v>
      </c>
      <c r="H370" s="539">
        <f>+'TTA Pivot Table'!M$211</f>
        <v>0</v>
      </c>
      <c r="I370" s="540">
        <f>+'TTA Pivot Table'!M$213</f>
        <v>4.6151196172248818</v>
      </c>
      <c r="J370" s="540">
        <f>+'TTA Pivot Table'!M$215</f>
        <v>2.5144919786096285</v>
      </c>
      <c r="K370" s="539">
        <f>+'TTA Pivot Table'!M$217</f>
        <v>4.399218750000002</v>
      </c>
      <c r="L370" s="539">
        <f>+'TTA Pivot Table'!M$219</f>
        <v>0</v>
      </c>
      <c r="M370" s="541">
        <f>+'TTA Pivot Table'!M$221</f>
        <v>3.280349206349209</v>
      </c>
      <c r="N370" s="540">
        <f>+'TTA Pivot Table'!M$223</f>
        <v>0</v>
      </c>
      <c r="O370" s="388"/>
      <c r="P370" s="536">
        <f t="shared" si="21"/>
        <v>-1.3347704108756728</v>
      </c>
    </row>
    <row r="371" spans="1:17">
      <c r="A371" s="504" t="s">
        <v>1115</v>
      </c>
      <c r="B371" s="539">
        <f>+'TTA Pivot Table'!M$231</f>
        <v>0</v>
      </c>
      <c r="C371" s="539">
        <f>+'TTA Pivot Table'!M$233</f>
        <v>0</v>
      </c>
      <c r="D371" s="539">
        <f>+'TTA Pivot Table'!M$235</f>
        <v>0</v>
      </c>
      <c r="E371" s="540">
        <f>+'TTA Pivot Table'!M$237</f>
        <v>0</v>
      </c>
      <c r="F371" s="540">
        <f>+'TTA Pivot Table'!M$239</f>
        <v>0</v>
      </c>
      <c r="G371" s="539">
        <f>+'TTA Pivot Table'!M$241</f>
        <v>0</v>
      </c>
      <c r="H371" s="539">
        <f>+'TTA Pivot Table'!M$243</f>
        <v>0</v>
      </c>
      <c r="I371" s="540">
        <f>+'TTA Pivot Table'!M$245</f>
        <v>0</v>
      </c>
      <c r="J371" s="540">
        <f>+'TTA Pivot Table'!M$247</f>
        <v>0</v>
      </c>
      <c r="K371" s="539">
        <f>+'TTA Pivot Table'!M$249</f>
        <v>0</v>
      </c>
      <c r="L371" s="539">
        <f>+'TTA Pivot Table'!M$251</f>
        <v>0</v>
      </c>
      <c r="M371" s="541">
        <f>+'TTA Pivot Table'!M$253</f>
        <v>0</v>
      </c>
      <c r="N371" s="540">
        <f>+'TTA Pivot Table'!M$255</f>
        <v>0</v>
      </c>
      <c r="O371" s="388"/>
      <c r="P371" s="536">
        <f t="shared" si="21"/>
        <v>0</v>
      </c>
    </row>
    <row r="372" spans="1:17">
      <c r="A372" s="504"/>
      <c r="B372" s="539"/>
      <c r="C372" s="539"/>
      <c r="D372" s="539"/>
      <c r="E372" s="540"/>
      <c r="F372" s="540"/>
      <c r="G372" s="539"/>
      <c r="H372" s="539"/>
      <c r="I372" s="540"/>
      <c r="J372" s="540"/>
      <c r="K372" s="539"/>
      <c r="L372" s="539"/>
      <c r="M372" s="541"/>
      <c r="N372" s="540"/>
      <c r="O372" s="388"/>
      <c r="P372" s="536"/>
    </row>
    <row r="373" spans="1:17">
      <c r="A373" s="504" t="s">
        <v>1116</v>
      </c>
      <c r="B373" s="539">
        <f>+'TTA Pivot Table'!M$263</f>
        <v>3.6726027397260279</v>
      </c>
      <c r="C373" s="539">
        <f>+'TTA Pivot Table'!M$265</f>
        <v>5.4630769230769243</v>
      </c>
      <c r="D373" s="539">
        <f>+'TTA Pivot Table'!M$267</f>
        <v>0</v>
      </c>
      <c r="E373" s="540">
        <f>+'TTA Pivot Table'!M$269</f>
        <v>3.9432558139534883</v>
      </c>
      <c r="F373" s="540">
        <f>+'TTA Pivot Table'!M$271</f>
        <v>3.6337175792507206</v>
      </c>
      <c r="G373" s="539">
        <f>+'TTA Pivot Table'!M$273</f>
        <v>5.72</v>
      </c>
      <c r="H373" s="539">
        <f>+'TTA Pivot Table'!M$275</f>
        <v>0</v>
      </c>
      <c r="I373" s="540">
        <f>+'TTA Pivot Table'!M$277</f>
        <v>3.7739247311827961</v>
      </c>
      <c r="J373" s="540">
        <f>+'TTA Pivot Table'!M$279</f>
        <v>3.4894594594594595</v>
      </c>
      <c r="K373" s="539">
        <f>+'TTA Pivot Table'!M$281</f>
        <v>3.95</v>
      </c>
      <c r="L373" s="539">
        <f>+'TTA Pivot Table'!M$283</f>
        <v>0</v>
      </c>
      <c r="M373" s="541">
        <f>+'TTA Pivot Table'!M$285</f>
        <v>3.6114569536423837</v>
      </c>
      <c r="N373" s="540">
        <f>+'TTA Pivot Table'!M$287</f>
        <v>6.9298000000000002</v>
      </c>
      <c r="O373" s="388"/>
      <c r="P373" s="536">
        <f t="shared" si="21"/>
        <v>-0.16246777754041242</v>
      </c>
    </row>
    <row r="374" spans="1:17">
      <c r="A374" s="504" t="s">
        <v>1117</v>
      </c>
      <c r="B374" s="539">
        <f>+'TTA Pivot Table'!M$295</f>
        <v>0.7699758738652388</v>
      </c>
      <c r="C374" s="539">
        <f>+'TTA Pivot Table'!M$297</f>
        <v>2.9323239331160957</v>
      </c>
      <c r="D374" s="539">
        <f>+'TTA Pivot Table'!M$299</f>
        <v>0</v>
      </c>
      <c r="E374" s="540">
        <f>+'TTA Pivot Table'!M$301</f>
        <v>2.4682102033256679</v>
      </c>
      <c r="F374" s="540">
        <f>+'TTA Pivot Table'!M$303</f>
        <v>1.351874355828121</v>
      </c>
      <c r="G374" s="539">
        <f>+'TTA Pivot Table'!M$305</f>
        <v>1.8219222011998066</v>
      </c>
      <c r="H374" s="539">
        <f>+'TTA Pivot Table'!M$307</f>
        <v>0</v>
      </c>
      <c r="I374" s="540">
        <f>+'TTA Pivot Table'!M$309</f>
        <v>1.602566540026354</v>
      </c>
      <c r="J374" s="540">
        <f>+'TTA Pivot Table'!M$311</f>
        <v>2.0202576198731674</v>
      </c>
      <c r="K374" s="539">
        <f>+'TTA Pivot Table'!M$313</f>
        <v>2.6060082971475347</v>
      </c>
      <c r="L374" s="539">
        <f>+'TTA Pivot Table'!M$315</f>
        <v>0</v>
      </c>
      <c r="M374" s="541">
        <f>+'TTA Pivot Table'!M$317</f>
        <v>2.2906918611342553</v>
      </c>
      <c r="N374" s="540">
        <f>+'TTA Pivot Table'!M$319</f>
        <v>0</v>
      </c>
      <c r="O374" s="388"/>
      <c r="P374" s="536">
        <f t="shared" si="21"/>
        <v>0.68812532110790126</v>
      </c>
    </row>
    <row r="375" spans="1:17">
      <c r="A375" s="504" t="s">
        <v>1118</v>
      </c>
      <c r="B375" s="539">
        <f>+'TTA Pivot Table'!M$327</f>
        <v>2.2831858407079646</v>
      </c>
      <c r="C375" s="539">
        <f>+'TTA Pivot Table'!M$329</f>
        <v>2.0610687022900764</v>
      </c>
      <c r="D375" s="539">
        <f>+'TTA Pivot Table'!M$331</f>
        <v>0</v>
      </c>
      <c r="E375" s="540">
        <f>+'TTA Pivot Table'!M$333</f>
        <v>2.2332761578044598</v>
      </c>
      <c r="F375" s="540">
        <f>+'TTA Pivot Table'!M$335</f>
        <v>4.1841332027424096</v>
      </c>
      <c r="G375" s="539">
        <f>+'TTA Pivot Table'!M$337</f>
        <v>6.1758241758241761</v>
      </c>
      <c r="H375" s="539">
        <f>+'TTA Pivot Table'!M$339</f>
        <v>0</v>
      </c>
      <c r="I375" s="540">
        <f>+'TTA Pivot Table'!M$341</f>
        <v>4.4854530340814627</v>
      </c>
      <c r="J375" s="540">
        <f>+'TTA Pivot Table'!M$343</f>
        <v>3.6213872832369942</v>
      </c>
      <c r="K375" s="539">
        <f>+'TTA Pivot Table'!M$345</f>
        <v>4.1120689655172411</v>
      </c>
      <c r="L375" s="539">
        <f>+'TTA Pivot Table'!M$347</f>
        <v>0</v>
      </c>
      <c r="M375" s="541">
        <f>+'TTA Pivot Table'!M$349</f>
        <v>3.8674351585014408</v>
      </c>
      <c r="N375" s="540">
        <f>+'TTA Pivot Table'!M$351</f>
        <v>0</v>
      </c>
      <c r="O375" s="388"/>
      <c r="P375" s="536">
        <f t="shared" si="21"/>
        <v>-0.61801787558002186</v>
      </c>
      <c r="Q375" s="526"/>
    </row>
    <row r="376" spans="1:17">
      <c r="A376" s="504" t="s">
        <v>1119</v>
      </c>
      <c r="B376" s="539">
        <f>+'TTA Pivot Table'!M$359</f>
        <v>0</v>
      </c>
      <c r="C376" s="539">
        <f>+'TTA Pivot Table'!M$361</f>
        <v>0</v>
      </c>
      <c r="D376" s="539">
        <f>+'TTA Pivot Table'!M$363</f>
        <v>0</v>
      </c>
      <c r="E376" s="540">
        <f>+'TTA Pivot Table'!M$365</f>
        <v>0</v>
      </c>
      <c r="F376" s="540">
        <f>+'TTA Pivot Table'!M$367</f>
        <v>0</v>
      </c>
      <c r="G376" s="539">
        <f>+'TTA Pivot Table'!M$369</f>
        <v>0</v>
      </c>
      <c r="H376" s="539">
        <f>+'TTA Pivot Table'!M$371</f>
        <v>0</v>
      </c>
      <c r="I376" s="540">
        <f>+'TTA Pivot Table'!M$373</f>
        <v>0</v>
      </c>
      <c r="J376" s="540">
        <f>+'TTA Pivot Table'!M$375</f>
        <v>0</v>
      </c>
      <c r="K376" s="539">
        <f>+'TTA Pivot Table'!M$377</f>
        <v>0</v>
      </c>
      <c r="L376" s="539">
        <f>+'TTA Pivot Table'!M$379</f>
        <v>0</v>
      </c>
      <c r="M376" s="541">
        <f>+'TTA Pivot Table'!M$381</f>
        <v>0</v>
      </c>
      <c r="N376" s="540">
        <f>+'TTA Pivot Table'!M$383</f>
        <v>0</v>
      </c>
      <c r="O376" s="388"/>
      <c r="P376" s="536">
        <f t="shared" si="21"/>
        <v>0</v>
      </c>
    </row>
    <row r="377" spans="1:17">
      <c r="A377" s="504"/>
      <c r="B377" s="539"/>
      <c r="C377" s="539"/>
      <c r="D377" s="539"/>
      <c r="E377" s="540"/>
      <c r="F377" s="540"/>
      <c r="G377" s="539"/>
      <c r="H377" s="539"/>
      <c r="I377" s="540"/>
      <c r="J377" s="540"/>
      <c r="K377" s="539"/>
      <c r="L377" s="539"/>
      <c r="M377" s="541"/>
      <c r="N377" s="540"/>
      <c r="O377" s="388"/>
      <c r="P377" s="536"/>
    </row>
    <row r="378" spans="1:17">
      <c r="A378" s="504" t="s">
        <v>1120</v>
      </c>
      <c r="B378" s="539">
        <f>+'TTA Pivot Table'!M$391</f>
        <v>0</v>
      </c>
      <c r="C378" s="539">
        <f>+'TTA Pivot Table'!M$393</f>
        <v>0</v>
      </c>
      <c r="D378" s="539">
        <f>+'TTA Pivot Table'!M$395</f>
        <v>0</v>
      </c>
      <c r="E378" s="540">
        <f>+'TTA Pivot Table'!M$397</f>
        <v>0</v>
      </c>
      <c r="F378" s="540">
        <f>+'TTA Pivot Table'!M$399</f>
        <v>4.4210000000000003</v>
      </c>
      <c r="G378" s="539">
        <f>+'TTA Pivot Table'!M$401</f>
        <v>4.0339999999999998</v>
      </c>
      <c r="H378" s="539">
        <f>+'TTA Pivot Table'!M$403</f>
        <v>0</v>
      </c>
      <c r="I378" s="540">
        <f>+'TTA Pivot Table'!M$405</f>
        <v>4.3402589928057553</v>
      </c>
      <c r="J378" s="540">
        <f>+'TTA Pivot Table'!M$407</f>
        <v>7.3</v>
      </c>
      <c r="K378" s="539">
        <f>+'TTA Pivot Table'!M$409</f>
        <v>10.417</v>
      </c>
      <c r="L378" s="539">
        <f>+'TTA Pivot Table'!M$411</f>
        <v>0</v>
      </c>
      <c r="M378" s="541">
        <f>+'TTA Pivot Table'!M$413</f>
        <v>9.2181538461538466</v>
      </c>
      <c r="N378" s="540">
        <f>+'TTA Pivot Table'!M$415</f>
        <v>5.8040000000000003</v>
      </c>
      <c r="O378" s="388"/>
      <c r="P378" s="536">
        <f t="shared" si="21"/>
        <v>4.8778948533480913</v>
      </c>
    </row>
    <row r="379" spans="1:17">
      <c r="A379" s="504" t="s">
        <v>1121</v>
      </c>
      <c r="B379" s="539">
        <f>+'TTA Pivot Table'!M$423</f>
        <v>3.0585253456221193</v>
      </c>
      <c r="C379" s="539">
        <f>+'TTA Pivot Table'!M$425</f>
        <v>2.9018691588785046</v>
      </c>
      <c r="D379" s="539">
        <f>+'TTA Pivot Table'!M$427</f>
        <v>0</v>
      </c>
      <c r="E379" s="540">
        <f>+'TTA Pivot Table'!M$429</f>
        <v>3.0067901234567902</v>
      </c>
      <c r="F379" s="540">
        <f>+'TTA Pivot Table'!M$431</f>
        <v>3.4277777777777785</v>
      </c>
      <c r="G379" s="539">
        <f>+'TTA Pivot Table'!M$433</f>
        <v>4.2504587155963307</v>
      </c>
      <c r="H379" s="539">
        <f>+'TTA Pivot Table'!M$435</f>
        <v>0</v>
      </c>
      <c r="I379" s="540">
        <f>+'TTA Pivot Table'!M$437</f>
        <v>3.6588917525773192</v>
      </c>
      <c r="J379" s="540">
        <f>+'TTA Pivot Table'!M$439</f>
        <v>2.6322378716744912</v>
      </c>
      <c r="K379" s="539">
        <f>+'TTA Pivot Table'!M$441</f>
        <v>3.0182291666666665</v>
      </c>
      <c r="L379" s="539">
        <f>+'TTA Pivot Table'!M$443</f>
        <v>0</v>
      </c>
      <c r="M379" s="541">
        <f>+'TTA Pivot Table'!M$445</f>
        <v>2.8152263374485598</v>
      </c>
      <c r="N379" s="540">
        <f>+'TTA Pivot Table'!M$447</f>
        <v>3.5356932153392333</v>
      </c>
      <c r="O379" s="388"/>
      <c r="P379" s="536">
        <f t="shared" si="21"/>
        <v>-0.84366541512875948</v>
      </c>
    </row>
    <row r="380" spans="1:17">
      <c r="A380" s="504" t="s">
        <v>1122</v>
      </c>
      <c r="B380" s="539">
        <f>+'TTA Pivot Table'!M$455</f>
        <v>2.7454212454212468</v>
      </c>
      <c r="C380" s="539">
        <f>+'TTA Pivot Table'!M$457</f>
        <v>3.6979865771812088</v>
      </c>
      <c r="D380" s="539">
        <f>+'TTA Pivot Table'!M$459</f>
        <v>0</v>
      </c>
      <c r="E380" s="540">
        <f>+'TTA Pivot Table'!M$461</f>
        <v>2.9496402877697854</v>
      </c>
      <c r="F380" s="540">
        <f>+'TTA Pivot Table'!M$463</f>
        <v>4.2635869565217401</v>
      </c>
      <c r="G380" s="539">
        <f>+'TTA Pivot Table'!M$465</f>
        <v>7.6149289099526065</v>
      </c>
      <c r="H380" s="539">
        <f>+'TTA Pivot Table'!M$467</f>
        <v>0</v>
      </c>
      <c r="I380" s="540">
        <f>+'TTA Pivot Table'!M$469</f>
        <v>6.0537974683544302</v>
      </c>
      <c r="J380" s="540">
        <f>+'TTA Pivot Table'!M$471</f>
        <v>3.2706766917293231</v>
      </c>
      <c r="K380" s="539">
        <f>+'TTA Pivot Table'!M$473</f>
        <v>4.2314814814814818</v>
      </c>
      <c r="L380" s="539">
        <f>+'TTA Pivot Table'!M$475</f>
        <v>0</v>
      </c>
      <c r="M380" s="541">
        <f>+'TTA Pivot Table'!M$477</f>
        <v>3.8653295128939829</v>
      </c>
      <c r="N380" s="540">
        <f>+'TTA Pivot Table'!M$479</f>
        <v>6.447761194029848</v>
      </c>
      <c r="O380" s="388"/>
      <c r="P380" s="536">
        <f t="shared" si="21"/>
        <v>-2.1884679554604474</v>
      </c>
    </row>
    <row r="381" spans="1:17">
      <c r="A381" s="513" t="s">
        <v>1123</v>
      </c>
      <c r="B381" s="543">
        <f>+'TTA Pivot Table'!M$487</f>
        <v>3.2826086956521738</v>
      </c>
      <c r="C381" s="543">
        <f>+'TTA Pivot Table'!M$489</f>
        <v>4.0846153846153843</v>
      </c>
      <c r="D381" s="543">
        <f>+'TTA Pivot Table'!M$491</f>
        <v>0</v>
      </c>
      <c r="E381" s="544">
        <f>+'TTA Pivot Table'!M$493</f>
        <v>3.3425287356321842</v>
      </c>
      <c r="F381" s="544">
        <f>+'TTA Pivot Table'!M$495</f>
        <v>4.3336206896551728</v>
      </c>
      <c r="G381" s="543">
        <f>+'TTA Pivot Table'!M$497</f>
        <v>5.2315789473684209</v>
      </c>
      <c r="H381" s="543">
        <f>+'TTA Pivot Table'!M$499</f>
        <v>0</v>
      </c>
      <c r="I381" s="544">
        <f>+'TTA Pivot Table'!M$501</f>
        <v>4.5038922155688619</v>
      </c>
      <c r="J381" s="544">
        <f>+'TTA Pivot Table'!M$503</f>
        <v>3.8033536585365852</v>
      </c>
      <c r="K381" s="543">
        <f>+'TTA Pivot Table'!M$505</f>
        <v>3.4880681818181816</v>
      </c>
      <c r="L381" s="543">
        <f>+'TTA Pivot Table'!M$507</f>
        <v>0</v>
      </c>
      <c r="M381" s="545">
        <f>+'TTA Pivot Table'!M$509</f>
        <v>3.6932539682539676</v>
      </c>
      <c r="N381" s="544">
        <f>+'TTA Pivot Table'!M$511</f>
        <v>6.9311475409836056</v>
      </c>
      <c r="O381" s="388"/>
      <c r="P381" s="546">
        <f t="shared" si="21"/>
        <v>-0.81063824731489431</v>
      </c>
    </row>
    <row r="382" spans="1:17">
      <c r="A382" s="517" t="s">
        <v>1124</v>
      </c>
      <c r="B382" s="517"/>
      <c r="C382" s="517"/>
      <c r="D382" s="517"/>
      <c r="E382" s="517"/>
      <c r="F382" s="518"/>
      <c r="G382" s="518"/>
      <c r="H382" s="518"/>
      <c r="I382" s="518"/>
      <c r="J382" s="518"/>
      <c r="K382" s="518"/>
      <c r="L382" s="518"/>
      <c r="M382" s="518"/>
      <c r="N382" s="518"/>
    </row>
    <row r="383" spans="1:17">
      <c r="A383" s="517"/>
      <c r="B383" s="548"/>
      <c r="C383" s="548"/>
      <c r="D383" s="548"/>
      <c r="E383" s="548"/>
      <c r="F383" s="548"/>
      <c r="G383" s="548"/>
      <c r="H383" s="548"/>
      <c r="I383" s="548"/>
      <c r="J383" s="548"/>
      <c r="K383" s="548"/>
      <c r="L383" s="548"/>
      <c r="M383" s="548"/>
      <c r="N383" s="548"/>
      <c r="O383" s="547"/>
    </row>
    <row r="384" spans="1:17">
      <c r="A384" s="517"/>
      <c r="B384" s="517"/>
      <c r="C384" s="517"/>
      <c r="D384" s="517"/>
      <c r="E384" s="517"/>
      <c r="F384" s="518"/>
      <c r="G384" s="518"/>
      <c r="H384" s="518"/>
      <c r="I384" s="518"/>
      <c r="J384" s="518"/>
      <c r="K384" s="518"/>
      <c r="L384" s="518"/>
      <c r="M384" s="518"/>
      <c r="N384" s="519" t="s">
        <v>1224</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62" orientation="landscape" useFirstPageNumber="1" r:id="rId1"/>
  <headerFooter alignWithMargins="0">
    <oddHeader>&amp;R&amp;"Arial,Regular"&amp;8SREB-State Data Exchange</oddHeader>
    <oddFooter>&amp;C&amp;"Arial,Regular"&amp;10&amp;P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0C59-FBB8-4BB1-B40F-153270FD091C}">
  <sheetPr>
    <tabColor rgb="FFE6B8B7"/>
    <pageSetUpPr autoPageBreaks="0"/>
  </sheetPr>
  <dimension ref="A1:Q384"/>
  <sheetViews>
    <sheetView showZeros="0" view="pageBreakPreview" zoomScaleNormal="100" zoomScaleSheetLayoutView="100" workbookViewId="0">
      <selection activeCell="H22" sqref="H22"/>
    </sheetView>
  </sheetViews>
  <sheetFormatPr defaultColWidth="9" defaultRowHeight="12.75"/>
  <cols>
    <col min="1" max="1" width="11.21875" style="290" customWidth="1"/>
    <col min="2" max="2" width="7.109375" style="290" customWidth="1"/>
    <col min="3" max="3" width="8" style="290" customWidth="1"/>
    <col min="4" max="4" width="7.88671875" style="290" customWidth="1"/>
    <col min="5" max="5" width="7.44140625" style="290" customWidth="1"/>
    <col min="6" max="6" width="7.109375" style="290" customWidth="1"/>
    <col min="7" max="7" width="6.88671875" style="290" customWidth="1"/>
    <col min="8" max="8" width="8.21875" style="290" customWidth="1"/>
    <col min="9" max="10" width="6.6640625" style="290" customWidth="1"/>
    <col min="11" max="11" width="7.21875" style="290" customWidth="1"/>
    <col min="12" max="12" width="8" style="290" customWidth="1"/>
    <col min="13" max="13" width="6.44140625" style="290" customWidth="1"/>
    <col min="14" max="14" width="9" style="290"/>
    <col min="15" max="15" width="4.109375" style="290" customWidth="1"/>
    <col min="16" max="16384" width="9" style="290"/>
  </cols>
  <sheetData>
    <row r="1" spans="1:16" ht="18">
      <c r="A1" s="480" t="s">
        <v>1171</v>
      </c>
      <c r="B1" s="482"/>
      <c r="C1" s="482"/>
      <c r="D1" s="482"/>
      <c r="E1" s="482"/>
      <c r="F1" s="481"/>
      <c r="G1" s="481"/>
      <c r="H1" s="481"/>
      <c r="I1" s="482"/>
      <c r="J1" s="481"/>
      <c r="K1" s="481"/>
      <c r="L1" s="481"/>
      <c r="M1" s="482"/>
      <c r="N1" s="481"/>
    </row>
    <row r="2" spans="1:16" ht="18">
      <c r="A2" s="480"/>
      <c r="B2" s="482"/>
      <c r="C2" s="482"/>
      <c r="D2" s="482"/>
      <c r="E2" s="482"/>
      <c r="F2" s="481"/>
      <c r="G2" s="481"/>
      <c r="H2" s="481"/>
      <c r="I2" s="482"/>
      <c r="J2" s="481"/>
      <c r="K2" s="481"/>
      <c r="L2" s="481"/>
      <c r="M2" s="482"/>
      <c r="N2" s="481"/>
    </row>
    <row r="3" spans="1:16" ht="15.75">
      <c r="A3" s="483" t="s">
        <v>1172</v>
      </c>
      <c r="B3" s="482"/>
      <c r="C3" s="482"/>
      <c r="D3" s="482"/>
      <c r="E3" s="482"/>
      <c r="F3" s="481"/>
      <c r="G3" s="481"/>
      <c r="H3" s="481"/>
      <c r="I3" s="482"/>
      <c r="J3" s="481"/>
      <c r="K3" s="481"/>
      <c r="L3" s="481"/>
      <c r="M3" s="482"/>
      <c r="N3" s="481"/>
    </row>
    <row r="4" spans="1:16" ht="15.75">
      <c r="A4" s="483" t="s">
        <v>1137</v>
      </c>
      <c r="B4" s="482"/>
      <c r="C4" s="482"/>
      <c r="D4" s="482"/>
      <c r="E4" s="482"/>
      <c r="F4" s="481"/>
      <c r="G4" s="481"/>
      <c r="H4" s="481"/>
      <c r="I4" s="482"/>
      <c r="J4" s="481"/>
      <c r="K4" s="481"/>
      <c r="L4" s="481"/>
      <c r="M4" s="482"/>
      <c r="N4" s="481"/>
    </row>
    <row r="5" spans="1:16" ht="18" customHeight="1">
      <c r="A5" s="484"/>
      <c r="B5" s="484"/>
      <c r="C5" s="484"/>
      <c r="D5" s="484"/>
      <c r="E5" s="484"/>
      <c r="F5" s="485"/>
      <c r="G5" s="486"/>
      <c r="H5" s="486"/>
      <c r="I5" s="487"/>
      <c r="J5" s="487"/>
      <c r="K5" s="487"/>
      <c r="L5" s="487"/>
      <c r="M5" s="487"/>
      <c r="N5" s="487"/>
      <c r="O5" s="488"/>
    </row>
    <row r="6" spans="1:16" ht="18" customHeight="1">
      <c r="A6" s="312"/>
      <c r="B6" s="489" t="s">
        <v>1098</v>
      </c>
      <c r="C6" s="490"/>
      <c r="D6" s="490"/>
      <c r="E6" s="490"/>
      <c r="F6" s="490"/>
      <c r="G6" s="490"/>
      <c r="H6" s="490"/>
      <c r="I6" s="491"/>
      <c r="J6" s="492" t="s">
        <v>11</v>
      </c>
      <c r="K6" s="493"/>
      <c r="L6" s="493"/>
      <c r="M6" s="494"/>
      <c r="N6" s="652" t="s">
        <v>1099</v>
      </c>
      <c r="O6" s="507"/>
    </row>
    <row r="7" spans="1:16" ht="43.5" customHeight="1">
      <c r="A7" s="495"/>
      <c r="B7" s="490" t="s">
        <v>1100</v>
      </c>
      <c r="C7" s="490"/>
      <c r="D7" s="490"/>
      <c r="E7" s="496"/>
      <c r="F7" s="497" t="s">
        <v>1101</v>
      </c>
      <c r="G7" s="490"/>
      <c r="H7" s="490"/>
      <c r="I7" s="491"/>
      <c r="J7" s="498" t="s">
        <v>1102</v>
      </c>
      <c r="K7" s="490"/>
      <c r="L7" s="490"/>
      <c r="M7" s="491"/>
      <c r="N7" s="653"/>
      <c r="O7" s="507"/>
    </row>
    <row r="8" spans="1:16" ht="30" customHeight="1">
      <c r="A8" s="484"/>
      <c r="B8" s="499" t="s">
        <v>1103</v>
      </c>
      <c r="C8" s="499" t="s">
        <v>1104</v>
      </c>
      <c r="D8" s="499" t="s">
        <v>1105</v>
      </c>
      <c r="E8" s="500" t="s">
        <v>1106</v>
      </c>
      <c r="F8" s="500" t="s">
        <v>1103</v>
      </c>
      <c r="G8" s="499" t="s">
        <v>1104</v>
      </c>
      <c r="H8" s="499" t="s">
        <v>1105</v>
      </c>
      <c r="I8" s="500" t="s">
        <v>1106</v>
      </c>
      <c r="J8" s="501" t="s">
        <v>1103</v>
      </c>
      <c r="K8" s="502" t="s">
        <v>1104</v>
      </c>
      <c r="L8" s="503" t="s">
        <v>1105</v>
      </c>
      <c r="M8" s="501" t="s">
        <v>1106</v>
      </c>
      <c r="N8" s="654"/>
      <c r="O8" s="507"/>
      <c r="P8" s="530" t="s">
        <v>1173</v>
      </c>
    </row>
    <row r="9" spans="1:16" ht="12.75" hidden="1" customHeight="1">
      <c r="A9" s="504" t="s">
        <v>1107</v>
      </c>
      <c r="B9" s="531"/>
      <c r="C9" s="531"/>
      <c r="D9" s="531"/>
      <c r="E9" s="532"/>
      <c r="F9" s="533"/>
      <c r="G9" s="534"/>
      <c r="H9" s="534"/>
      <c r="I9" s="533"/>
      <c r="J9" s="533"/>
      <c r="K9" s="534"/>
      <c r="L9" s="534"/>
      <c r="M9" s="535"/>
      <c r="N9" s="533"/>
      <c r="O9" s="388"/>
      <c r="P9" s="536">
        <f>+M9-I9</f>
        <v>0</v>
      </c>
    </row>
    <row r="10" spans="1:16" ht="12.75" hidden="1" customHeight="1">
      <c r="A10" s="504"/>
      <c r="B10" s="504"/>
      <c r="C10" s="504"/>
      <c r="D10" s="504"/>
      <c r="E10" s="537"/>
      <c r="F10" s="537"/>
      <c r="G10" s="388"/>
      <c r="H10" s="388"/>
      <c r="I10" s="537"/>
      <c r="J10" s="537"/>
      <c r="K10" s="388"/>
      <c r="L10" s="388"/>
      <c r="M10" s="538"/>
      <c r="N10" s="537"/>
      <c r="O10" s="388"/>
      <c r="P10" s="507"/>
    </row>
    <row r="11" spans="1:16" ht="12.75" customHeight="1">
      <c r="A11" s="504" t="s">
        <v>1108</v>
      </c>
      <c r="B11" s="539">
        <f>+'TTA Pivot Table'!I$6</f>
        <v>0</v>
      </c>
      <c r="C11" s="539">
        <f>+'TTA Pivot Table'!I$8</f>
        <v>0</v>
      </c>
      <c r="D11" s="539">
        <f>+'TTA Pivot Table'!I$10</f>
        <v>0</v>
      </c>
      <c r="E11" s="540">
        <f>+'TTA Pivot Table'!I$12</f>
        <v>0</v>
      </c>
      <c r="F11" s="540">
        <f>+'TTA Pivot Table'!I$14</f>
        <v>0</v>
      </c>
      <c r="G11" s="539">
        <f>+'TTA Pivot Table'!I$16</f>
        <v>0</v>
      </c>
      <c r="H11" s="539">
        <f>+'TTA Pivot Table'!I$18</f>
        <v>0</v>
      </c>
      <c r="I11" s="540">
        <f>+'TTA Pivot Table'!I$20</f>
        <v>0</v>
      </c>
      <c r="J11" s="540">
        <f>+'TTA Pivot Table'!I$22</f>
        <v>0</v>
      </c>
      <c r="K11" s="539">
        <f>+'TTA Pivot Table'!I$24</f>
        <v>0</v>
      </c>
      <c r="L11" s="539">
        <f>+'TTA Pivot Table'!I$26</f>
        <v>0</v>
      </c>
      <c r="M11" s="541">
        <f>+'TTA Pivot Table'!I$28</f>
        <v>0</v>
      </c>
      <c r="N11" s="540">
        <f>+'TTA Pivot Table'!I$30</f>
        <v>0</v>
      </c>
      <c r="O11" s="388"/>
      <c r="P11" s="536">
        <f>+M11-I11</f>
        <v>0</v>
      </c>
    </row>
    <row r="12" spans="1:16">
      <c r="A12" s="504" t="s">
        <v>1109</v>
      </c>
      <c r="B12" s="539">
        <f>+'TTA Pivot Table'!I$38</f>
        <v>4.340534257748776</v>
      </c>
      <c r="C12" s="539">
        <f>+'TTA Pivot Table'!I$40</f>
        <v>5.2915824915824921</v>
      </c>
      <c r="D12" s="539">
        <f>+'TTA Pivot Table'!I$42</f>
        <v>0</v>
      </c>
      <c r="E12" s="540">
        <f>+'TTA Pivot Table'!I$44</f>
        <v>4.4432848308475812</v>
      </c>
      <c r="F12" s="540">
        <f>+'TTA Pivot Table'!I$46</f>
        <v>5.2287918215613383</v>
      </c>
      <c r="G12" s="539">
        <f>+'TTA Pivot Table'!I$48</f>
        <v>7.3596382978723405</v>
      </c>
      <c r="H12" s="539">
        <f>+'TTA Pivot Table'!I$50</f>
        <v>0</v>
      </c>
      <c r="I12" s="540">
        <f>+'TTA Pivot Table'!I$52</f>
        <v>5.4173268072289167</v>
      </c>
      <c r="J12" s="540">
        <f>+'TTA Pivot Table'!I$54</f>
        <v>3.4126337448559667</v>
      </c>
      <c r="K12" s="539">
        <f>+'TTA Pivot Table'!I$56</f>
        <v>4.4046460481099654</v>
      </c>
      <c r="L12" s="539">
        <f>+'TTA Pivot Table'!I$58</f>
        <v>0</v>
      </c>
      <c r="M12" s="541">
        <f>+'TTA Pivot Table'!I$60</f>
        <v>3.7254594711746858</v>
      </c>
      <c r="N12" s="540">
        <f>+'TTA Pivot Table'!I$62</f>
        <v>3.21</v>
      </c>
      <c r="O12" s="388"/>
      <c r="P12" s="536">
        <f>+M12-I12</f>
        <v>-1.6918673360542309</v>
      </c>
    </row>
    <row r="13" spans="1:16">
      <c r="A13" s="504" t="s">
        <v>1110</v>
      </c>
      <c r="B13" s="539">
        <f>+'TTA Pivot Table'!I$70</f>
        <v>0</v>
      </c>
      <c r="C13" s="539">
        <f>+'TTA Pivot Table'!I$72</f>
        <v>0</v>
      </c>
      <c r="D13" s="539">
        <f>+'TTA Pivot Table'!I$74</f>
        <v>0</v>
      </c>
      <c r="E13" s="540">
        <f>+'TTA Pivot Table'!I$76</f>
        <v>0</v>
      </c>
      <c r="F13" s="540">
        <f>+'TTA Pivot Table'!I$78</f>
        <v>0</v>
      </c>
      <c r="G13" s="539">
        <f>+'TTA Pivot Table'!I$80</f>
        <v>0</v>
      </c>
      <c r="H13" s="539">
        <f>+'TTA Pivot Table'!I$82</f>
        <v>0</v>
      </c>
      <c r="I13" s="540">
        <f>+'TTA Pivot Table'!I$84</f>
        <v>0</v>
      </c>
      <c r="J13" s="540">
        <f>+'TTA Pivot Table'!I$86</f>
        <v>0</v>
      </c>
      <c r="K13" s="539">
        <f>+'TTA Pivot Table'!I$88</f>
        <v>0</v>
      </c>
      <c r="L13" s="539">
        <f>+'TTA Pivot Table'!I$90</f>
        <v>0</v>
      </c>
      <c r="M13" s="541">
        <f>+'TTA Pivot Table'!I$92</f>
        <v>0</v>
      </c>
      <c r="N13" s="540">
        <f>+'TTA Pivot Table'!I$94</f>
        <v>0</v>
      </c>
      <c r="O13" s="388"/>
      <c r="P13" s="536">
        <f>+M13-I13</f>
        <v>0</v>
      </c>
    </row>
    <row r="14" spans="1:16">
      <c r="A14" s="504" t="s">
        <v>1111</v>
      </c>
      <c r="B14" s="539">
        <f>+'TTA Pivot Table'!I$102</f>
        <v>0</v>
      </c>
      <c r="C14" s="539">
        <f>+'TTA Pivot Table'!I$104</f>
        <v>0</v>
      </c>
      <c r="D14" s="539">
        <f>+'TTA Pivot Table'!I$106</f>
        <v>0</v>
      </c>
      <c r="E14" s="540">
        <f>+'TTA Pivot Table'!I$108</f>
        <v>0</v>
      </c>
      <c r="F14" s="540">
        <f>+'TTA Pivot Table'!I$110</f>
        <v>0</v>
      </c>
      <c r="G14" s="539">
        <f>+'TTA Pivot Table'!I$112</f>
        <v>0</v>
      </c>
      <c r="H14" s="539">
        <f>+'TTA Pivot Table'!I$114</f>
        <v>0</v>
      </c>
      <c r="I14" s="540">
        <f>+'TTA Pivot Table'!I$116</f>
        <v>0</v>
      </c>
      <c r="J14" s="540">
        <f>+'TTA Pivot Table'!I$118</f>
        <v>0</v>
      </c>
      <c r="K14" s="539">
        <f>+'TTA Pivot Table'!I$120</f>
        <v>0</v>
      </c>
      <c r="L14" s="539">
        <f>+'TTA Pivot Table'!I$122</f>
        <v>0</v>
      </c>
      <c r="M14" s="541">
        <f>+'TTA Pivot Table'!I$124</f>
        <v>0</v>
      </c>
      <c r="N14" s="540">
        <f>+'TTA Pivot Table'!I$126</f>
        <v>0</v>
      </c>
      <c r="O14" s="388"/>
      <c r="P14" s="536">
        <f>+M14-I14</f>
        <v>0</v>
      </c>
    </row>
    <row r="15" spans="1:16">
      <c r="A15" s="504"/>
      <c r="B15" s="539"/>
      <c r="C15" s="539"/>
      <c r="D15" s="539"/>
      <c r="E15" s="540"/>
      <c r="F15" s="540"/>
      <c r="G15" s="539"/>
      <c r="H15" s="539"/>
      <c r="I15" s="540"/>
      <c r="J15" s="540"/>
      <c r="K15" s="539"/>
      <c r="L15" s="539"/>
      <c r="M15" s="541"/>
      <c r="N15" s="540"/>
      <c r="O15" s="388"/>
      <c r="P15" s="536"/>
    </row>
    <row r="16" spans="1:16">
      <c r="A16" s="504" t="s">
        <v>1112</v>
      </c>
      <c r="B16" s="539">
        <f>+'TTA Pivot Table'!I$134</f>
        <v>4.4969262295081949</v>
      </c>
      <c r="C16" s="539">
        <f>+'TTA Pivot Table'!I$136</f>
        <v>4.7666666666666666</v>
      </c>
      <c r="D16" s="539">
        <f>+'TTA Pivot Table'!I$138</f>
        <v>0</v>
      </c>
      <c r="E16" s="540">
        <f>+'TTA Pivot Table'!I$140</f>
        <v>4.5389273356401381</v>
      </c>
      <c r="F16" s="540">
        <f>+'TTA Pivot Table'!I$142</f>
        <v>5.1427187784867829</v>
      </c>
      <c r="G16" s="539">
        <f>+'TTA Pivot Table'!I$144</f>
        <v>5.9351145038167941</v>
      </c>
      <c r="H16" s="539">
        <f>+'TTA Pivot Table'!I$146</f>
        <v>0</v>
      </c>
      <c r="I16" s="540">
        <f>+'TTA Pivot Table'!I$148</f>
        <v>5.22249833478506</v>
      </c>
      <c r="J16" s="540">
        <f>+'TTA Pivot Table'!I$150</f>
        <v>3.7636037797328119</v>
      </c>
      <c r="K16" s="539">
        <f>+'TTA Pivot Table'!I$152</f>
        <v>4.2500000000000009</v>
      </c>
      <c r="L16" s="539">
        <f>+'TTA Pivot Table'!I$154</f>
        <v>0</v>
      </c>
      <c r="M16" s="541">
        <f>+'TTA Pivot Table'!I$156</f>
        <v>3.8845329905741215</v>
      </c>
      <c r="N16" s="540">
        <f>+'TTA Pivot Table'!I$158</f>
        <v>0</v>
      </c>
      <c r="O16" s="388"/>
      <c r="P16" s="536">
        <f>+M16-I16</f>
        <v>-1.3379653442109385</v>
      </c>
    </row>
    <row r="17" spans="1:17">
      <c r="A17" s="504" t="s">
        <v>1113</v>
      </c>
      <c r="B17" s="539">
        <f>+'TTA Pivot Table'!I$166</f>
        <v>4.6942277691107641</v>
      </c>
      <c r="C17" s="539">
        <f>+'TTA Pivot Table'!I$168</f>
        <v>5.2049180327868854</v>
      </c>
      <c r="D17" s="539">
        <f>+'TTA Pivot Table'!I$170</f>
        <v>0</v>
      </c>
      <c r="E17" s="540">
        <f>+'TTA Pivot Table'!I$172</f>
        <v>4.7037660747091241</v>
      </c>
      <c r="F17" s="540">
        <f>+'TTA Pivot Table'!I$174</f>
        <v>4.9597316404559226</v>
      </c>
      <c r="G17" s="539">
        <f>+'TTA Pivot Table'!I$176</f>
        <v>5.3828671328671325</v>
      </c>
      <c r="H17" s="539">
        <f>+'TTA Pivot Table'!I$178</f>
        <v>0</v>
      </c>
      <c r="I17" s="540">
        <f>+'TTA Pivot Table'!I$180</f>
        <v>4.9764999307191342</v>
      </c>
      <c r="J17" s="540">
        <f>+'TTA Pivot Table'!I$182</f>
        <v>5.5650971283783779</v>
      </c>
      <c r="K17" s="539">
        <f>+'TTA Pivot Table'!I$184</f>
        <v>6.0306936771025166</v>
      </c>
      <c r="L17" s="539">
        <f>+'TTA Pivot Table'!I$186</f>
        <v>0</v>
      </c>
      <c r="M17" s="541">
        <f>+'TTA Pivot Table'!I$188</f>
        <v>5.6842576590730562</v>
      </c>
      <c r="N17" s="540">
        <f>+'TTA Pivot Table'!I$190</f>
        <v>5.8631701631701638</v>
      </c>
      <c r="O17" s="388"/>
      <c r="P17" s="536">
        <f>+M17-I17</f>
        <v>0.70775772835392203</v>
      </c>
    </row>
    <row r="18" spans="1:17">
      <c r="A18" s="504" t="s">
        <v>1114</v>
      </c>
      <c r="B18" s="542">
        <f>+'TTA Pivot Table'!I$198</f>
        <v>4.2948416407061254</v>
      </c>
      <c r="C18" s="539">
        <f>+'TTA Pivot Table'!I$200</f>
        <v>5.1741176470588224</v>
      </c>
      <c r="D18" s="539">
        <f>+'TTA Pivot Table'!I$202</f>
        <v>0</v>
      </c>
      <c r="E18" s="540">
        <f>+'TTA Pivot Table'!I$204</f>
        <v>4.3025347400926384</v>
      </c>
      <c r="F18" s="540">
        <f>+'TTA Pivot Table'!I$206</f>
        <v>5.4349177330895762</v>
      </c>
      <c r="G18" s="539">
        <f>+'TTA Pivot Table'!I$208</f>
        <v>8.2873863636363652</v>
      </c>
      <c r="H18" s="539">
        <f>+'TTA Pivot Table'!I$210</f>
        <v>0</v>
      </c>
      <c r="I18" s="540">
        <f>+'TTA Pivot Table'!I$212</f>
        <v>5.5299760161575353</v>
      </c>
      <c r="J18" s="540">
        <f>+'TTA Pivot Table'!I$214</f>
        <v>3.9357222336698952</v>
      </c>
      <c r="K18" s="539">
        <f>+'TTA Pivot Table'!I$216</f>
        <v>4.0507170693686687</v>
      </c>
      <c r="L18" s="539">
        <f>+'TTA Pivot Table'!I$218</f>
        <v>0</v>
      </c>
      <c r="M18" s="541">
        <f>+'TTA Pivot Table'!I$220</f>
        <v>3.9597669491525442</v>
      </c>
      <c r="N18" s="540">
        <f>+'TTA Pivot Table'!I$222</f>
        <v>0</v>
      </c>
      <c r="O18" s="388"/>
      <c r="P18" s="536">
        <f>+M18-I18</f>
        <v>-1.5702090670049911</v>
      </c>
    </row>
    <row r="19" spans="1:17">
      <c r="A19" s="504" t="s">
        <v>1115</v>
      </c>
      <c r="B19" s="539">
        <f>+'TTA Pivot Table'!I$230</f>
        <v>0</v>
      </c>
      <c r="C19" s="539">
        <f>+'TTA Pivot Table'!I$232</f>
        <v>0</v>
      </c>
      <c r="D19" s="539">
        <f>+'TTA Pivot Table'!I$234</f>
        <v>0</v>
      </c>
      <c r="E19" s="540">
        <f>+'TTA Pivot Table'!I$236</f>
        <v>0</v>
      </c>
      <c r="F19" s="540">
        <f>+'TTA Pivot Table'!I$238</f>
        <v>0</v>
      </c>
      <c r="G19" s="539">
        <f>+'TTA Pivot Table'!I$240</f>
        <v>0</v>
      </c>
      <c r="H19" s="539">
        <f>+'TTA Pivot Table'!I$242</f>
        <v>0</v>
      </c>
      <c r="I19" s="540">
        <f>+'TTA Pivot Table'!I$244</f>
        <v>0</v>
      </c>
      <c r="J19" s="540">
        <f>+'TTA Pivot Table'!I$246</f>
        <v>0</v>
      </c>
      <c r="K19" s="539">
        <f>+'TTA Pivot Table'!I$248</f>
        <v>0</v>
      </c>
      <c r="L19" s="539">
        <f>+'TTA Pivot Table'!I$250</f>
        <v>0</v>
      </c>
      <c r="M19" s="541">
        <f>+'TTA Pivot Table'!I$252</f>
        <v>0</v>
      </c>
      <c r="N19" s="540">
        <f>+'TTA Pivot Table'!I$254</f>
        <v>0</v>
      </c>
      <c r="O19" s="388"/>
      <c r="P19" s="536">
        <f>+M19-I19</f>
        <v>0</v>
      </c>
    </row>
    <row r="20" spans="1:17">
      <c r="A20" s="504"/>
      <c r="B20" s="539"/>
      <c r="C20" s="539"/>
      <c r="D20" s="539"/>
      <c r="E20" s="540"/>
      <c r="F20" s="540"/>
      <c r="G20" s="539"/>
      <c r="H20" s="539"/>
      <c r="I20" s="540"/>
      <c r="J20" s="540"/>
      <c r="K20" s="539"/>
      <c r="L20" s="539"/>
      <c r="M20" s="541"/>
      <c r="N20" s="540"/>
      <c r="O20" s="388"/>
      <c r="P20" s="536"/>
    </row>
    <row r="21" spans="1:17">
      <c r="A21" s="504" t="s">
        <v>1116</v>
      </c>
      <c r="B21" s="539">
        <f>+'TTA Pivot Table'!I$262</f>
        <v>4.6667507002801116</v>
      </c>
      <c r="C21" s="539">
        <f>+'TTA Pivot Table'!I$264</f>
        <v>8.5384615384615383</v>
      </c>
      <c r="D21" s="539">
        <f>+'TTA Pivot Table'!I$266</f>
        <v>0</v>
      </c>
      <c r="E21" s="540">
        <f>+'TTA Pivot Table'!I$268</f>
        <v>4.7016793893129769</v>
      </c>
      <c r="F21" s="540">
        <f>+'TTA Pivot Table'!I$270</f>
        <v>5.0105091875138363</v>
      </c>
      <c r="G21" s="539">
        <f>+'TTA Pivot Table'!I$272</f>
        <v>7.2341176470588238</v>
      </c>
      <c r="H21" s="539">
        <f>+'TTA Pivot Table'!I$274</f>
        <v>0</v>
      </c>
      <c r="I21" s="540">
        <f>+'TTA Pivot Table'!I$276</f>
        <v>5.0271215117556576</v>
      </c>
      <c r="J21" s="540">
        <f>+'TTA Pivot Table'!I$278</f>
        <v>3.4652894627238648</v>
      </c>
      <c r="K21" s="539">
        <f>+'TTA Pivot Table'!I$280</f>
        <v>3.5617429193899781</v>
      </c>
      <c r="L21" s="539">
        <f>+'TTA Pivot Table'!I$282</f>
        <v>0</v>
      </c>
      <c r="M21" s="541">
        <f>+'TTA Pivot Table'!I$284</f>
        <v>3.4807692307692299</v>
      </c>
      <c r="N21" s="540">
        <f>+'TTA Pivot Table'!I$286</f>
        <v>4.2225109489051098</v>
      </c>
      <c r="O21" s="388"/>
      <c r="P21" s="536">
        <f>+M21-I21</f>
        <v>-1.5463522809864276</v>
      </c>
    </row>
    <row r="22" spans="1:17">
      <c r="A22" s="504" t="s">
        <v>1117</v>
      </c>
      <c r="B22" s="539">
        <f>+'TTA Pivot Table'!I$294</f>
        <v>4.6643835616438354</v>
      </c>
      <c r="C22" s="539">
        <f>+'TTA Pivot Table'!I$296</f>
        <v>6.023076923076923</v>
      </c>
      <c r="D22" s="539">
        <f>+'TTA Pivot Table'!I$298</f>
        <v>4.666666666666667</v>
      </c>
      <c r="E22" s="540">
        <f>+'TTA Pivot Table'!I$300</f>
        <v>4.7217532467532468</v>
      </c>
      <c r="F22" s="540">
        <f>+'TTA Pivot Table'!I$302</f>
        <v>4.6972605160834213</v>
      </c>
      <c r="G22" s="539">
        <f>+'TTA Pivot Table'!I$304</f>
        <v>5.6112676056338033</v>
      </c>
      <c r="H22" s="539">
        <f>+'TTA Pivot Table'!I$306</f>
        <v>4.6362318840579704</v>
      </c>
      <c r="I22" s="540">
        <f>+'TTA Pivot Table'!I$308</f>
        <v>4.7027579564855753</v>
      </c>
      <c r="J22" s="540">
        <f>+'TTA Pivot Table'!I$310</f>
        <v>3.4211134358227953</v>
      </c>
      <c r="K22" s="539">
        <f>+'TTA Pivot Table'!I$312</f>
        <v>3.5821859198755339</v>
      </c>
      <c r="L22" s="539">
        <f>+'TTA Pivot Table'!I$314</f>
        <v>3.0465608465608462</v>
      </c>
      <c r="M22" s="541">
        <f>+'TTA Pivot Table'!I$316</f>
        <v>3.4460772195157428</v>
      </c>
      <c r="N22" s="540">
        <f>+'TTA Pivot Table'!I$318</f>
        <v>3.227149321266968</v>
      </c>
      <c r="O22" s="388"/>
      <c r="P22" s="536">
        <f>+M22-I22</f>
        <v>-1.2566807369698325</v>
      </c>
    </row>
    <row r="23" spans="1:17">
      <c r="A23" s="504" t="s">
        <v>1118</v>
      </c>
      <c r="B23" s="539">
        <f>+'TTA Pivot Table'!I$326</f>
        <v>4.2929865771812077</v>
      </c>
      <c r="C23" s="539">
        <f>+'TTA Pivot Table'!I$328</f>
        <v>4.1178097345132745</v>
      </c>
      <c r="D23" s="539">
        <f>+'TTA Pivot Table'!I$330</f>
        <v>0</v>
      </c>
      <c r="E23" s="540">
        <f>+'TTA Pivot Table'!I$332</f>
        <v>4.2677217613273761</v>
      </c>
      <c r="F23" s="540">
        <f>+'TTA Pivot Table'!I$334</f>
        <v>5.063647828117702</v>
      </c>
      <c r="G23" s="539">
        <f>+'TTA Pivot Table'!I$336</f>
        <v>6.2809200968523005</v>
      </c>
      <c r="H23" s="539">
        <f>+'TTA Pivot Table'!I$338</f>
        <v>0</v>
      </c>
      <c r="I23" s="540">
        <f>+'TTA Pivot Table'!I$340</f>
        <v>5.1371898771211235</v>
      </c>
      <c r="J23" s="540">
        <f>+'TTA Pivot Table'!I$342</f>
        <v>3.6282863446923268</v>
      </c>
      <c r="K23" s="539">
        <f>+'TTA Pivot Table'!I$344</f>
        <v>4.5479401251117073</v>
      </c>
      <c r="L23" s="539">
        <f>+'TTA Pivot Table'!I$346</f>
        <v>0</v>
      </c>
      <c r="M23" s="541">
        <f>+'TTA Pivot Table'!I$348</f>
        <v>3.9541032135507366</v>
      </c>
      <c r="N23" s="540">
        <f>+'TTA Pivot Table'!I$350</f>
        <v>0</v>
      </c>
      <c r="O23" s="388"/>
      <c r="P23" s="536">
        <f>+M23-I23</f>
        <v>-1.1830866635703869</v>
      </c>
      <c r="Q23" s="526"/>
    </row>
    <row r="24" spans="1:17">
      <c r="A24" s="504" t="s">
        <v>1119</v>
      </c>
      <c r="B24" s="539">
        <f>+'TTA Pivot Table'!I$358</f>
        <v>0</v>
      </c>
      <c r="C24" s="539">
        <f>+'TTA Pivot Table'!I$360</f>
        <v>0</v>
      </c>
      <c r="D24" s="539">
        <f>+'TTA Pivot Table'!I$362</f>
        <v>0</v>
      </c>
      <c r="E24" s="540">
        <f>+'TTA Pivot Table'!I$364</f>
        <v>0</v>
      </c>
      <c r="F24" s="540">
        <f>+'TTA Pivot Table'!I$366</f>
        <v>0</v>
      </c>
      <c r="G24" s="539">
        <f>+'TTA Pivot Table'!I$368</f>
        <v>0</v>
      </c>
      <c r="H24" s="539">
        <f>+'TTA Pivot Table'!I$370</f>
        <v>0</v>
      </c>
      <c r="I24" s="540">
        <f>+'TTA Pivot Table'!I$372</f>
        <v>0</v>
      </c>
      <c r="J24" s="540">
        <f>+'TTA Pivot Table'!I$374</f>
        <v>0</v>
      </c>
      <c r="K24" s="539">
        <f>+'TTA Pivot Table'!I$376</f>
        <v>0</v>
      </c>
      <c r="L24" s="539">
        <f>+'TTA Pivot Table'!I$378</f>
        <v>0</v>
      </c>
      <c r="M24" s="541">
        <f>+'TTA Pivot Table'!I$380</f>
        <v>0</v>
      </c>
      <c r="N24" s="540">
        <f>+'TTA Pivot Table'!I$382</f>
        <v>0</v>
      </c>
      <c r="O24" s="388"/>
      <c r="P24" s="536">
        <f>+M24-I24</f>
        <v>0</v>
      </c>
    </row>
    <row r="25" spans="1:17">
      <c r="A25" s="504"/>
      <c r="B25" s="539"/>
      <c r="C25" s="539"/>
      <c r="D25" s="539"/>
      <c r="E25" s="540"/>
      <c r="F25" s="540"/>
      <c r="G25" s="539"/>
      <c r="H25" s="539"/>
      <c r="I25" s="540"/>
      <c r="J25" s="540"/>
      <c r="K25" s="539"/>
      <c r="L25" s="539"/>
      <c r="M25" s="541"/>
      <c r="N25" s="540"/>
      <c r="O25" s="388"/>
      <c r="P25" s="536"/>
    </row>
    <row r="26" spans="1:17">
      <c r="A26" s="504" t="s">
        <v>1120</v>
      </c>
      <c r="B26" s="539">
        <f>+'TTA Pivot Table'!I$390</f>
        <v>3.8288582278481011</v>
      </c>
      <c r="C26" s="539">
        <f>+'TTA Pivot Table'!I$392</f>
        <v>4.1938909090909098</v>
      </c>
      <c r="D26" s="539">
        <f>+'TTA Pivot Table'!I$394</f>
        <v>0</v>
      </c>
      <c r="E26" s="540">
        <f>+'TTA Pivot Table'!I$396</f>
        <v>3.8351029548989111</v>
      </c>
      <c r="F26" s="540">
        <f>+'TTA Pivot Table'!I$398</f>
        <v>4.6341661217303818</v>
      </c>
      <c r="G26" s="539">
        <f>+'TTA Pivot Table'!I$400</f>
        <v>5.3233349633251841</v>
      </c>
      <c r="H26" s="539">
        <f>+'TTA Pivot Table'!I$402</f>
        <v>0</v>
      </c>
      <c r="I26" s="540">
        <f>+'TTA Pivot Table'!I$404</f>
        <v>4.6678786030379147</v>
      </c>
      <c r="J26" s="540">
        <f>+'TTA Pivot Table'!I$406</f>
        <v>6.1685422778257122</v>
      </c>
      <c r="K26" s="539">
        <f>+'TTA Pivot Table'!I$408</f>
        <v>8.897416012558871</v>
      </c>
      <c r="L26" s="539">
        <f>+'TTA Pivot Table'!I$410</f>
        <v>0</v>
      </c>
      <c r="M26" s="541">
        <f>+'TTA Pivot Table'!I$412</f>
        <v>6.7567969543147219</v>
      </c>
      <c r="N26" s="540">
        <f>+'TTA Pivot Table'!I$414</f>
        <v>3.8347483256053576</v>
      </c>
      <c r="O26" s="388"/>
      <c r="P26" s="536">
        <f>+M26-I26</f>
        <v>2.0889183512768073</v>
      </c>
    </row>
    <row r="27" spans="1:17">
      <c r="A27" s="504" t="s">
        <v>1121</v>
      </c>
      <c r="B27" s="539">
        <f>+'TTA Pivot Table'!I$422</f>
        <v>4.4735662532236287</v>
      </c>
      <c r="C27" s="539">
        <f>+'TTA Pivot Table'!I$424</f>
        <v>4.6845665961945038</v>
      </c>
      <c r="D27" s="539">
        <f>+'TTA Pivot Table'!I$426</f>
        <v>0</v>
      </c>
      <c r="E27" s="540">
        <f>+'TTA Pivot Table'!I$428</f>
        <v>4.4851497214484679</v>
      </c>
      <c r="F27" s="540">
        <f>+'TTA Pivot Table'!I$430</f>
        <v>4.8837253102815463</v>
      </c>
      <c r="G27" s="539">
        <f>+'TTA Pivot Table'!I$432</f>
        <v>5.2256038647342997</v>
      </c>
      <c r="H27" s="539">
        <f>+'TTA Pivot Table'!I$434</f>
        <v>0</v>
      </c>
      <c r="I27" s="540">
        <f>+'TTA Pivot Table'!I$436</f>
        <v>4.9030707549318873</v>
      </c>
      <c r="J27" s="540">
        <f>+'TTA Pivot Table'!I$438</f>
        <v>3.3571627337488876</v>
      </c>
      <c r="K27" s="539">
        <f>+'TTA Pivot Table'!I$440</f>
        <v>3.3796280449540759</v>
      </c>
      <c r="L27" s="539">
        <f>+'TTA Pivot Table'!I$442</f>
        <v>0</v>
      </c>
      <c r="M27" s="541">
        <f>+'TTA Pivot Table'!I$444</f>
        <v>3.3645281960160847</v>
      </c>
      <c r="N27" s="540">
        <f>+'TTA Pivot Table'!I$446</f>
        <v>3.7212824675324678</v>
      </c>
      <c r="O27" s="388"/>
      <c r="P27" s="536">
        <f>+M27-I27</f>
        <v>-1.5385425589158026</v>
      </c>
    </row>
    <row r="28" spans="1:17">
      <c r="A28" s="504" t="s">
        <v>1122</v>
      </c>
      <c r="B28" s="539">
        <f>+'TTA Pivot Table'!I$454</f>
        <v>4.3978723404255327</v>
      </c>
      <c r="C28" s="539">
        <f>+'TTA Pivot Table'!I$456</f>
        <v>5</v>
      </c>
      <c r="D28" s="539">
        <f>+'TTA Pivot Table'!I$458</f>
        <v>0</v>
      </c>
      <c r="E28" s="540">
        <f>+'TTA Pivot Table'!I$460</f>
        <v>4.4054621848739508</v>
      </c>
      <c r="F28" s="540">
        <f>+'TTA Pivot Table'!I$462</f>
        <v>4.5422800902193972</v>
      </c>
      <c r="G28" s="539">
        <f>+'TTA Pivot Table'!I$464</f>
        <v>6.5396341463414602</v>
      </c>
      <c r="H28" s="539">
        <f>+'TTA Pivot Table'!I$466</f>
        <v>0</v>
      </c>
      <c r="I28" s="540">
        <f>+'TTA Pivot Table'!I$468</f>
        <v>4.5946048480491992</v>
      </c>
      <c r="J28" s="540">
        <f>+'TTA Pivot Table'!I$470</f>
        <v>3.4518272425249155</v>
      </c>
      <c r="K28" s="539">
        <f>+'TTA Pivot Table'!I$472</f>
        <v>4.2747086750107899</v>
      </c>
      <c r="L28" s="539">
        <f>+'TTA Pivot Table'!I$474</f>
        <v>0</v>
      </c>
      <c r="M28" s="541">
        <f>+'TTA Pivot Table'!I$476</f>
        <v>3.6113900744832201</v>
      </c>
      <c r="N28" s="540">
        <f>+'TTA Pivot Table'!I$478</f>
        <v>6.5339702760084943</v>
      </c>
      <c r="O28" s="388"/>
      <c r="P28" s="536">
        <f>+M28-I28</f>
        <v>-0.98321477356597908</v>
      </c>
    </row>
    <row r="29" spans="1:17">
      <c r="A29" s="513" t="s">
        <v>1123</v>
      </c>
      <c r="B29" s="543">
        <f>+'TTA Pivot Table'!I$486</f>
        <v>4.644014732965009</v>
      </c>
      <c r="C29" s="543">
        <f>+'TTA Pivot Table'!I$488</f>
        <v>0</v>
      </c>
      <c r="D29" s="543">
        <f>+'TTA Pivot Table'!I$490</f>
        <v>0</v>
      </c>
      <c r="E29" s="544">
        <f>+'TTA Pivot Table'!I$492</f>
        <v>4.644014732965009</v>
      </c>
      <c r="F29" s="544">
        <f>+'TTA Pivot Table'!I$494</f>
        <v>5.1423226991048896</v>
      </c>
      <c r="G29" s="543">
        <f>+'TTA Pivot Table'!I$496</f>
        <v>9.6181818181818191</v>
      </c>
      <c r="H29" s="543">
        <f>+'TTA Pivot Table'!I$498</f>
        <v>0</v>
      </c>
      <c r="I29" s="544">
        <f>+'TTA Pivot Table'!I$500</f>
        <v>5.1870711201999544</v>
      </c>
      <c r="J29" s="544">
        <f>+'TTA Pivot Table'!I$502</f>
        <v>3.9903862300587742</v>
      </c>
      <c r="K29" s="543">
        <f>+'TTA Pivot Table'!I$504</f>
        <v>4.1132132132132133</v>
      </c>
      <c r="L29" s="543">
        <f>+'TTA Pivot Table'!I$506</f>
        <v>0</v>
      </c>
      <c r="M29" s="545">
        <f>+'TTA Pivot Table'!I$508</f>
        <v>4.0054511970534064</v>
      </c>
      <c r="N29" s="544">
        <f>+'TTA Pivot Table'!I$510</f>
        <v>6.4163507109004732</v>
      </c>
      <c r="O29" s="388"/>
      <c r="P29" s="546">
        <f>+M29-I29</f>
        <v>-1.1816199231465481</v>
      </c>
    </row>
    <row r="30" spans="1:17">
      <c r="A30" s="517" t="s">
        <v>1124</v>
      </c>
      <c r="B30" s="504"/>
      <c r="C30" s="504"/>
      <c r="D30" s="504"/>
      <c r="E30" s="504"/>
    </row>
    <row r="31" spans="1:17">
      <c r="A31" s="504"/>
      <c r="B31" s="547"/>
      <c r="C31" s="547"/>
      <c r="D31" s="547"/>
      <c r="E31" s="547"/>
      <c r="F31" s="547"/>
      <c r="G31" s="547"/>
      <c r="H31" s="547"/>
      <c r="I31" s="547"/>
      <c r="J31" s="547"/>
      <c r="K31" s="547"/>
      <c r="L31" s="547"/>
      <c r="M31" s="547"/>
      <c r="N31" s="547"/>
      <c r="O31" s="547"/>
    </row>
    <row r="32" spans="1:17">
      <c r="A32" s="504"/>
      <c r="B32" s="504"/>
      <c r="C32" s="504"/>
      <c r="D32" s="504"/>
      <c r="E32" s="504"/>
      <c r="N32" s="519" t="s">
        <v>1224</v>
      </c>
    </row>
    <row r="33" spans="1:16" ht="18">
      <c r="A33" s="480" t="s">
        <v>1174</v>
      </c>
      <c r="B33" s="482"/>
      <c r="C33" s="482"/>
      <c r="D33" s="482"/>
      <c r="E33" s="482"/>
      <c r="F33" s="481"/>
      <c r="G33" s="481"/>
      <c r="H33" s="481"/>
      <c r="I33" s="482"/>
      <c r="J33" s="481"/>
      <c r="K33" s="481"/>
      <c r="L33" s="481"/>
      <c r="M33" s="482"/>
      <c r="N33" s="481"/>
      <c r="P33" s="530"/>
    </row>
    <row r="34" spans="1:16" ht="18">
      <c r="A34" s="480"/>
      <c r="B34" s="482"/>
      <c r="C34" s="482"/>
      <c r="D34" s="482"/>
      <c r="E34" s="482"/>
      <c r="F34" s="481"/>
      <c r="G34" s="481"/>
      <c r="H34" s="481"/>
      <c r="I34" s="482"/>
      <c r="J34" s="481"/>
      <c r="K34" s="481"/>
      <c r="L34" s="481"/>
      <c r="M34" s="482"/>
      <c r="N34" s="481"/>
      <c r="P34" s="530"/>
    </row>
    <row r="35" spans="1:16" ht="15.75">
      <c r="A35" s="483" t="s">
        <v>1172</v>
      </c>
      <c r="B35" s="482"/>
      <c r="C35" s="482"/>
      <c r="D35" s="482"/>
      <c r="E35" s="482"/>
      <c r="F35" s="481"/>
      <c r="G35" s="481"/>
      <c r="H35" s="481"/>
      <c r="I35" s="482"/>
      <c r="J35" s="481"/>
      <c r="K35" s="481"/>
      <c r="L35" s="481"/>
      <c r="M35" s="482"/>
      <c r="N35" s="481"/>
      <c r="P35" s="530"/>
    </row>
    <row r="36" spans="1:16" ht="15.75">
      <c r="A36" s="483" t="s">
        <v>1138</v>
      </c>
      <c r="B36" s="482"/>
      <c r="C36" s="482"/>
      <c r="D36" s="482"/>
      <c r="E36" s="482"/>
      <c r="F36" s="481"/>
      <c r="G36" s="481"/>
      <c r="H36" s="481"/>
      <c r="I36" s="482"/>
      <c r="J36" s="481"/>
      <c r="K36" s="481"/>
      <c r="L36" s="481"/>
      <c r="M36" s="482"/>
      <c r="N36" s="481"/>
      <c r="P36" s="530"/>
    </row>
    <row r="37" spans="1:16" ht="15.75">
      <c r="A37" s="484"/>
      <c r="B37" s="484"/>
      <c r="C37" s="484"/>
      <c r="D37" s="484"/>
      <c r="E37" s="484"/>
      <c r="F37" s="485"/>
      <c r="G37" s="486"/>
      <c r="H37" s="486"/>
      <c r="I37" s="487"/>
      <c r="J37" s="487"/>
      <c r="K37" s="487"/>
      <c r="L37" s="487"/>
      <c r="M37" s="487"/>
      <c r="N37" s="487"/>
      <c r="P37" s="530"/>
    </row>
    <row r="38" spans="1:16" ht="18" customHeight="1">
      <c r="A38" s="312"/>
      <c r="B38" s="489" t="s">
        <v>1098</v>
      </c>
      <c r="C38" s="490"/>
      <c r="D38" s="490"/>
      <c r="E38" s="490"/>
      <c r="F38" s="490"/>
      <c r="G38" s="490"/>
      <c r="H38" s="490"/>
      <c r="I38" s="491"/>
      <c r="J38" s="492" t="s">
        <v>11</v>
      </c>
      <c r="K38" s="493"/>
      <c r="L38" s="493"/>
      <c r="M38" s="494"/>
      <c r="N38" s="652" t="s">
        <v>1099</v>
      </c>
      <c r="O38" s="507"/>
      <c r="P38" s="530"/>
    </row>
    <row r="39" spans="1:16" ht="42" customHeight="1">
      <c r="A39" s="495"/>
      <c r="B39" s="490" t="s">
        <v>1100</v>
      </c>
      <c r="C39" s="490"/>
      <c r="D39" s="490"/>
      <c r="E39" s="496"/>
      <c r="F39" s="497" t="s">
        <v>1101</v>
      </c>
      <c r="G39" s="490"/>
      <c r="H39" s="490"/>
      <c r="I39" s="491"/>
      <c r="J39" s="498" t="s">
        <v>1102</v>
      </c>
      <c r="K39" s="490"/>
      <c r="L39" s="490"/>
      <c r="M39" s="491"/>
      <c r="N39" s="653"/>
      <c r="O39" s="507"/>
      <c r="P39" s="530"/>
    </row>
    <row r="40" spans="1:16" ht="27.75" customHeight="1">
      <c r="A40" s="484"/>
      <c r="B40" s="499" t="s">
        <v>1103</v>
      </c>
      <c r="C40" s="499" t="s">
        <v>1104</v>
      </c>
      <c r="D40" s="499" t="s">
        <v>1105</v>
      </c>
      <c r="E40" s="500" t="s">
        <v>1106</v>
      </c>
      <c r="F40" s="500" t="s">
        <v>1103</v>
      </c>
      <c r="G40" s="499" t="s">
        <v>1104</v>
      </c>
      <c r="H40" s="499" t="s">
        <v>1105</v>
      </c>
      <c r="I40" s="500" t="s">
        <v>1106</v>
      </c>
      <c r="J40" s="501" t="s">
        <v>1103</v>
      </c>
      <c r="K40" s="502" t="s">
        <v>1104</v>
      </c>
      <c r="L40" s="503" t="s">
        <v>1105</v>
      </c>
      <c r="M40" s="501" t="s">
        <v>1106</v>
      </c>
      <c r="N40" s="654"/>
      <c r="O40" s="507"/>
      <c r="P40" s="530" t="s">
        <v>1173</v>
      </c>
    </row>
    <row r="41" spans="1:16" ht="12.75" hidden="1" customHeight="1">
      <c r="A41" s="504" t="s">
        <v>1107</v>
      </c>
      <c r="B41" s="531"/>
      <c r="C41" s="531"/>
      <c r="D41" s="531"/>
      <c r="E41" s="532"/>
      <c r="F41" s="533">
        <f>'TTA Pivot Table'!C$230</f>
        <v>0</v>
      </c>
      <c r="G41" s="534">
        <f>'TTA Pivot Table'!C$231</f>
        <v>0</v>
      </c>
      <c r="H41" s="534">
        <f>'TTA Pivot Table'!C$232</f>
        <v>0</v>
      </c>
      <c r="I41" s="533">
        <f>'TTA Pivot Table'!C$233</f>
        <v>0</v>
      </c>
      <c r="J41" s="533">
        <f>'TTA Pivot Table'!C$234</f>
        <v>0</v>
      </c>
      <c r="K41" s="534">
        <f>'TTA Pivot Table'!C$235</f>
        <v>0</v>
      </c>
      <c r="L41" s="534">
        <f>'TTA Pivot Table'!C$236</f>
        <v>0</v>
      </c>
      <c r="M41" s="535">
        <f>'TTA Pivot Table'!C$237</f>
        <v>0</v>
      </c>
      <c r="N41" s="533">
        <f>'TTA Pivot Table'!C$238</f>
        <v>0</v>
      </c>
      <c r="O41" s="388"/>
      <c r="P41" s="536">
        <f>+M41-I41</f>
        <v>0</v>
      </c>
    </row>
    <row r="42" spans="1:16" ht="15.75" hidden="1" customHeight="1">
      <c r="A42" s="504"/>
      <c r="B42" s="504"/>
      <c r="C42" s="504"/>
      <c r="D42" s="504"/>
      <c r="E42" s="537"/>
      <c r="F42" s="537"/>
      <c r="G42" s="388"/>
      <c r="H42" s="388"/>
      <c r="I42" s="537"/>
      <c r="J42" s="537"/>
      <c r="K42" s="388"/>
      <c r="L42" s="388"/>
      <c r="M42" s="538"/>
      <c r="N42" s="537"/>
      <c r="O42" s="388"/>
      <c r="P42" s="507">
        <f t="shared" ref="P42" si="0">+I42-M42</f>
        <v>0</v>
      </c>
    </row>
    <row r="43" spans="1:16">
      <c r="A43" s="504" t="s">
        <v>1108</v>
      </c>
      <c r="B43" s="539">
        <f>+'TTA Pivot Table'!C$6</f>
        <v>0</v>
      </c>
      <c r="C43" s="539">
        <f>+'TTA Pivot Table'!C$8</f>
        <v>0</v>
      </c>
      <c r="D43" s="539">
        <f>+'TTA Pivot Table'!C$10</f>
        <v>0</v>
      </c>
      <c r="E43" s="540">
        <f>+'TTA Pivot Table'!C$12</f>
        <v>0</v>
      </c>
      <c r="F43" s="540">
        <f>+'TTA Pivot Table'!C$14</f>
        <v>0</v>
      </c>
      <c r="G43" s="539">
        <f>+'TTA Pivot Table'!C$16</f>
        <v>0</v>
      </c>
      <c r="H43" s="539">
        <f>+'TTA Pivot Table'!C$18</f>
        <v>0</v>
      </c>
      <c r="I43" s="540">
        <f>+'TTA Pivot Table'!C$20</f>
        <v>0</v>
      </c>
      <c r="J43" s="540">
        <f>+'TTA Pivot Table'!C$22</f>
        <v>0</v>
      </c>
      <c r="K43" s="539">
        <f>+'TTA Pivot Table'!C$24</f>
        <v>0</v>
      </c>
      <c r="L43" s="539">
        <f>+'TTA Pivot Table'!C$26</f>
        <v>0</v>
      </c>
      <c r="M43" s="541">
        <f>+'TTA Pivot Table'!C$28</f>
        <v>0</v>
      </c>
      <c r="N43" s="540">
        <f>+'TTA Pivot Table'!C$30</f>
        <v>0</v>
      </c>
      <c r="O43" s="388"/>
      <c r="P43" s="536">
        <f t="shared" ref="P43:P61" si="1">+M43-I43</f>
        <v>0</v>
      </c>
    </row>
    <row r="44" spans="1:16">
      <c r="A44" s="504" t="s">
        <v>1109</v>
      </c>
      <c r="B44" s="539">
        <f>+'TTA Pivot Table'!C$38</f>
        <v>4.29</v>
      </c>
      <c r="C44" s="539">
        <f>+'TTA Pivot Table'!C$40</f>
        <v>5.21</v>
      </c>
      <c r="D44" s="539">
        <f>+'TTA Pivot Table'!C$42</f>
        <v>0</v>
      </c>
      <c r="E44" s="540">
        <f>+'TTA Pivot Table'!C$44</f>
        <v>4.3742253521126759</v>
      </c>
      <c r="F44" s="540">
        <f>+'TTA Pivot Table'!C$46</f>
        <v>4.6500000000000004</v>
      </c>
      <c r="G44" s="539">
        <f>+'TTA Pivot Table'!C$48</f>
        <v>6.2799999999999994</v>
      </c>
      <c r="H44" s="539">
        <f>+'TTA Pivot Table'!C$50</f>
        <v>0</v>
      </c>
      <c r="I44" s="540">
        <f>+'TTA Pivot Table'!C$52</f>
        <v>4.7644880952380957</v>
      </c>
      <c r="J44" s="540">
        <f>+'TTA Pivot Table'!C$54</f>
        <v>3.1000000000000005</v>
      </c>
      <c r="K44" s="539">
        <f>+'TTA Pivot Table'!C$56</f>
        <v>3.25</v>
      </c>
      <c r="L44" s="539">
        <f>+'TTA Pivot Table'!C$58</f>
        <v>0</v>
      </c>
      <c r="M44" s="541">
        <f>+'TTA Pivot Table'!C$60</f>
        <v>3.1437872340425534</v>
      </c>
      <c r="N44" s="540">
        <f>+'TTA Pivot Table'!C$62</f>
        <v>0</v>
      </c>
      <c r="O44" s="388"/>
      <c r="P44" s="536">
        <f t="shared" si="1"/>
        <v>-1.6207008611955422</v>
      </c>
    </row>
    <row r="45" spans="1:16">
      <c r="A45" s="504" t="s">
        <v>1110</v>
      </c>
      <c r="B45" s="539">
        <f>+'TTA Pivot Table'!C$70</f>
        <v>0</v>
      </c>
      <c r="C45" s="539">
        <f>+'TTA Pivot Table'!C$72</f>
        <v>0</v>
      </c>
      <c r="D45" s="539">
        <f>+'TTA Pivot Table'!C$74</f>
        <v>0</v>
      </c>
      <c r="E45" s="540">
        <f>+'TTA Pivot Table'!C$76</f>
        <v>0</v>
      </c>
      <c r="F45" s="540">
        <f>+'TTA Pivot Table'!C$78</f>
        <v>0</v>
      </c>
      <c r="G45" s="539">
        <f>+'TTA Pivot Table'!C$80</f>
        <v>0</v>
      </c>
      <c r="H45" s="539">
        <f>+'TTA Pivot Table'!C$82</f>
        <v>0</v>
      </c>
      <c r="I45" s="540">
        <f>+'TTA Pivot Table'!C$84</f>
        <v>0</v>
      </c>
      <c r="J45" s="540">
        <f>+'TTA Pivot Table'!C$86</f>
        <v>0</v>
      </c>
      <c r="K45" s="539">
        <f>+'TTA Pivot Table'!C$88</f>
        <v>0</v>
      </c>
      <c r="L45" s="539">
        <f>+'TTA Pivot Table'!C$90</f>
        <v>0</v>
      </c>
      <c r="M45" s="541">
        <f>+'TTA Pivot Table'!C$92</f>
        <v>0</v>
      </c>
      <c r="N45" s="540">
        <f>+'TTA Pivot Table'!C$94</f>
        <v>0</v>
      </c>
      <c r="O45" s="388"/>
      <c r="P45" s="536">
        <f t="shared" si="1"/>
        <v>0</v>
      </c>
    </row>
    <row r="46" spans="1:16">
      <c r="A46" s="504" t="s">
        <v>1111</v>
      </c>
      <c r="B46" s="539">
        <f>+'TTA Pivot Table'!C$102</f>
        <v>0</v>
      </c>
      <c r="C46" s="539">
        <f>+'TTA Pivot Table'!C$104</f>
        <v>0</v>
      </c>
      <c r="D46" s="539">
        <f>+'TTA Pivot Table'!C$106</f>
        <v>0</v>
      </c>
      <c r="E46" s="540">
        <f>+'TTA Pivot Table'!C$108</f>
        <v>0</v>
      </c>
      <c r="F46" s="540">
        <f>+'TTA Pivot Table'!C$110</f>
        <v>0</v>
      </c>
      <c r="G46" s="539">
        <f>+'TTA Pivot Table'!C$112</f>
        <v>0</v>
      </c>
      <c r="H46" s="539">
        <f>+'TTA Pivot Table'!C$114</f>
        <v>0</v>
      </c>
      <c r="I46" s="540">
        <f>+'TTA Pivot Table'!C$116</f>
        <v>0</v>
      </c>
      <c r="J46" s="540">
        <f>+'TTA Pivot Table'!C$118</f>
        <v>0</v>
      </c>
      <c r="K46" s="539">
        <f>+'TTA Pivot Table'!C$120</f>
        <v>0</v>
      </c>
      <c r="L46" s="539">
        <f>+'TTA Pivot Table'!C$122</f>
        <v>0</v>
      </c>
      <c r="M46" s="541">
        <f>+'TTA Pivot Table'!C$124</f>
        <v>0</v>
      </c>
      <c r="N46" s="540">
        <f>+'TTA Pivot Table'!C$126</f>
        <v>0</v>
      </c>
      <c r="O46" s="388"/>
      <c r="P46" s="536">
        <f t="shared" si="1"/>
        <v>0</v>
      </c>
    </row>
    <row r="47" spans="1:16">
      <c r="A47" s="504"/>
      <c r="B47" s="539"/>
      <c r="C47" s="539"/>
      <c r="D47" s="539"/>
      <c r="E47" s="540"/>
      <c r="F47" s="540"/>
      <c r="G47" s="539"/>
      <c r="H47" s="539"/>
      <c r="I47" s="540"/>
      <c r="J47" s="540"/>
      <c r="K47" s="539"/>
      <c r="L47" s="539"/>
      <c r="M47" s="541"/>
      <c r="N47" s="540"/>
      <c r="O47" s="388"/>
      <c r="P47" s="536"/>
    </row>
    <row r="48" spans="1:16">
      <c r="A48" s="504" t="s">
        <v>1112</v>
      </c>
      <c r="B48" s="539">
        <f>+'TTA Pivot Table'!C$134</f>
        <v>4.4736842105263168</v>
      </c>
      <c r="C48" s="539">
        <f>+'TTA Pivot Table'!C$136</f>
        <v>4.5</v>
      </c>
      <c r="D48" s="539">
        <f>+'TTA Pivot Table'!C$138</f>
        <v>0</v>
      </c>
      <c r="E48" s="540">
        <f>+'TTA Pivot Table'!C$140</f>
        <v>4.4772727272727284</v>
      </c>
      <c r="F48" s="540">
        <f>+'TTA Pivot Table'!C$142</f>
        <v>4.8792892156862742</v>
      </c>
      <c r="G48" s="539">
        <f>+'TTA Pivot Table'!C$144</f>
        <v>5.8291505791505793</v>
      </c>
      <c r="H48" s="539">
        <f>+'TTA Pivot Table'!C$146</f>
        <v>0</v>
      </c>
      <c r="I48" s="540">
        <f>+'TTA Pivot Table'!C$148</f>
        <v>4.9582664526484752</v>
      </c>
      <c r="J48" s="540">
        <f>+'TTA Pivot Table'!C$150</f>
        <v>3.6466256025709716</v>
      </c>
      <c r="K48" s="539">
        <f>+'TTA Pivot Table'!C$152</f>
        <v>4.4200415368639705</v>
      </c>
      <c r="L48" s="539">
        <f>+'TTA Pivot Table'!C$154</f>
        <v>0</v>
      </c>
      <c r="M48" s="541">
        <f>+'TTA Pivot Table'!C$156</f>
        <v>3.8051948051948075</v>
      </c>
      <c r="N48" s="540">
        <f>+'TTA Pivot Table'!C$158</f>
        <v>0</v>
      </c>
      <c r="O48" s="388"/>
      <c r="P48" s="536">
        <f t="shared" si="1"/>
        <v>-1.1530716474536677</v>
      </c>
    </row>
    <row r="49" spans="1:17">
      <c r="A49" s="504" t="s">
        <v>1113</v>
      </c>
      <c r="B49" s="539">
        <f>+'TTA Pivot Table'!C$166</f>
        <v>4.6352478363493308</v>
      </c>
      <c r="C49" s="539">
        <f>+'TTA Pivot Table'!C$168</f>
        <v>4.9499999999999993</v>
      </c>
      <c r="D49" s="539">
        <f>+'TTA Pivot Table'!C$170</f>
        <v>0</v>
      </c>
      <c r="E49" s="540">
        <f>+'TTA Pivot Table'!C$172</f>
        <v>4.6396431342125677</v>
      </c>
      <c r="F49" s="540">
        <f>+'TTA Pivot Table'!C$174</f>
        <v>4.796287204664007</v>
      </c>
      <c r="G49" s="539">
        <f>+'TTA Pivot Table'!C$176</f>
        <v>4.8</v>
      </c>
      <c r="H49" s="539">
        <f>+'TTA Pivot Table'!C$178</f>
        <v>0</v>
      </c>
      <c r="I49" s="540">
        <f>+'TTA Pivot Table'!C$180</f>
        <v>4.7964105606644907</v>
      </c>
      <c r="J49" s="540">
        <f>+'TTA Pivot Table'!C$182</f>
        <v>5.5039806996381184</v>
      </c>
      <c r="K49" s="539">
        <f>+'TTA Pivot Table'!C$184</f>
        <v>6.1119850187265925</v>
      </c>
      <c r="L49" s="539">
        <f>+'TTA Pivot Table'!C$186</f>
        <v>0</v>
      </c>
      <c r="M49" s="541">
        <f>+'TTA Pivot Table'!C$188</f>
        <v>5.6520985401459862</v>
      </c>
      <c r="N49" s="540">
        <f>+'TTA Pivot Table'!C$190</f>
        <v>5.9375</v>
      </c>
      <c r="O49" s="388"/>
      <c r="P49" s="536">
        <f t="shared" si="1"/>
        <v>0.85568797948149555</v>
      </c>
    </row>
    <row r="50" spans="1:17">
      <c r="A50" s="504" t="s">
        <v>1114</v>
      </c>
      <c r="B50" s="542">
        <f>+'TTA Pivot Table'!C$198</f>
        <v>4.1065570599613102</v>
      </c>
      <c r="C50" s="539">
        <f>+'TTA Pivot Table'!C$200</f>
        <v>4.24</v>
      </c>
      <c r="D50" s="539">
        <f>+'TTA Pivot Table'!C$202</f>
        <v>0</v>
      </c>
      <c r="E50" s="540">
        <f>+'TTA Pivot Table'!C$204</f>
        <v>4.1068146718146661</v>
      </c>
      <c r="F50" s="540">
        <f>+'TTA Pivot Table'!C$206</f>
        <v>4.5137518037518003</v>
      </c>
      <c r="G50" s="539">
        <f>+'TTA Pivot Table'!C$208</f>
        <v>8.4345454545454608</v>
      </c>
      <c r="H50" s="539">
        <f>+'TTA Pivot Table'!C$210</f>
        <v>0</v>
      </c>
      <c r="I50" s="540">
        <f>+'TTA Pivot Table'!C$212</f>
        <v>4.5292490118577042</v>
      </c>
      <c r="J50" s="540">
        <f>+'TTA Pivot Table'!C$214</f>
        <v>3.2500820633059804</v>
      </c>
      <c r="K50" s="539">
        <f>+'TTA Pivot Table'!C$216</f>
        <v>6.4038356164383599</v>
      </c>
      <c r="L50" s="539">
        <f>+'TTA Pivot Table'!C$218</f>
        <v>0</v>
      </c>
      <c r="M50" s="541">
        <f>+'TTA Pivot Table'!C$220</f>
        <v>3.4987041036717073</v>
      </c>
      <c r="N50" s="540">
        <f>+'TTA Pivot Table'!C$222</f>
        <v>0</v>
      </c>
      <c r="O50" s="388"/>
      <c r="P50" s="536">
        <f t="shared" si="1"/>
        <v>-1.030544908185997</v>
      </c>
    </row>
    <row r="51" spans="1:17">
      <c r="A51" s="504" t="s">
        <v>1115</v>
      </c>
      <c r="B51" s="539">
        <f>+'TTA Pivot Table'!C$230</f>
        <v>0</v>
      </c>
      <c r="C51" s="539">
        <f>+'TTA Pivot Table'!C$232</f>
        <v>0</v>
      </c>
      <c r="D51" s="539">
        <f>+'TTA Pivot Table'!C$234</f>
        <v>0</v>
      </c>
      <c r="E51" s="540">
        <f>+'TTA Pivot Table'!C$236</f>
        <v>0</v>
      </c>
      <c r="F51" s="540">
        <f>+'TTA Pivot Table'!C$238</f>
        <v>0</v>
      </c>
      <c r="G51" s="539">
        <f>+'TTA Pivot Table'!C$240</f>
        <v>0</v>
      </c>
      <c r="H51" s="539">
        <f>+'TTA Pivot Table'!C$242</f>
        <v>0</v>
      </c>
      <c r="I51" s="540">
        <f>+'TTA Pivot Table'!C$244</f>
        <v>0</v>
      </c>
      <c r="J51" s="540">
        <f>+'TTA Pivot Table'!C$246</f>
        <v>0</v>
      </c>
      <c r="K51" s="539">
        <f>+'TTA Pivot Table'!C$248</f>
        <v>0</v>
      </c>
      <c r="L51" s="539">
        <f>+'TTA Pivot Table'!C$250</f>
        <v>0</v>
      </c>
      <c r="M51" s="541">
        <f>+'TTA Pivot Table'!C$252</f>
        <v>0</v>
      </c>
      <c r="N51" s="540">
        <f>+'TTA Pivot Table'!C$254</f>
        <v>0</v>
      </c>
      <c r="O51" s="388"/>
      <c r="P51" s="536">
        <f t="shared" si="1"/>
        <v>0</v>
      </c>
    </row>
    <row r="52" spans="1:17">
      <c r="A52" s="504"/>
      <c r="B52" s="539"/>
      <c r="C52" s="539"/>
      <c r="D52" s="539"/>
      <c r="E52" s="540"/>
      <c r="F52" s="540"/>
      <c r="G52" s="539"/>
      <c r="H52" s="539"/>
      <c r="I52" s="540"/>
      <c r="J52" s="540"/>
      <c r="K52" s="539"/>
      <c r="L52" s="539"/>
      <c r="M52" s="541"/>
      <c r="N52" s="540"/>
      <c r="O52" s="388"/>
      <c r="P52" s="536"/>
    </row>
    <row r="53" spans="1:17">
      <c r="A53" s="504" t="s">
        <v>1116</v>
      </c>
      <c r="B53" s="539">
        <f>+'TTA Pivot Table'!C$262</f>
        <v>4.5940786026200877</v>
      </c>
      <c r="C53" s="539">
        <f>+'TTA Pivot Table'!C$264</f>
        <v>0</v>
      </c>
      <c r="D53" s="539">
        <f>+'TTA Pivot Table'!C$266</f>
        <v>0</v>
      </c>
      <c r="E53" s="540">
        <f>+'TTA Pivot Table'!C$268</f>
        <v>4.5940786026200877</v>
      </c>
      <c r="F53" s="540">
        <f>+'TTA Pivot Table'!C$270</f>
        <v>4.9450798722044729</v>
      </c>
      <c r="G53" s="539">
        <f>+'TTA Pivot Table'!C$272</f>
        <v>7.2018181818181821</v>
      </c>
      <c r="H53" s="539">
        <f>+'TTA Pivot Table'!C$274</f>
        <v>0</v>
      </c>
      <c r="I53" s="540">
        <f>+'TTA Pivot Table'!C$276</f>
        <v>4.9582212811011113</v>
      </c>
      <c r="J53" s="540">
        <f>+'TTA Pivot Table'!C$278</f>
        <v>3.5529979466119097</v>
      </c>
      <c r="K53" s="539">
        <f>+'TTA Pivot Table'!C$280</f>
        <v>3.4401903367496343</v>
      </c>
      <c r="L53" s="539">
        <f>+'TTA Pivot Table'!C$282</f>
        <v>0</v>
      </c>
      <c r="M53" s="541">
        <f>+'TTA Pivot Table'!C$284</f>
        <v>3.534169110459433</v>
      </c>
      <c r="N53" s="540">
        <f>+'TTA Pivot Table'!C$286</f>
        <v>4.0029158110882959</v>
      </c>
      <c r="O53" s="388"/>
      <c r="P53" s="536">
        <f t="shared" si="1"/>
        <v>-1.4240521706416782</v>
      </c>
    </row>
    <row r="54" spans="1:17">
      <c r="A54" s="504" t="s">
        <v>1117</v>
      </c>
      <c r="B54" s="539">
        <f>+'TTA Pivot Table'!C$294</f>
        <v>4.5259259259259261</v>
      </c>
      <c r="C54" s="539">
        <f>+'TTA Pivot Table'!C$296</f>
        <v>6.5777777777777775</v>
      </c>
      <c r="D54" s="539">
        <f>+'TTA Pivot Table'!C$298</f>
        <v>9.5</v>
      </c>
      <c r="E54" s="540">
        <f>+'TTA Pivot Table'!C$300</f>
        <v>4.6622093023255822</v>
      </c>
      <c r="F54" s="540">
        <f>+'TTA Pivot Table'!C$302</f>
        <v>4.639026969857218</v>
      </c>
      <c r="G54" s="539">
        <f>+'TTA Pivot Table'!C$304</f>
        <v>7.0232558139534884</v>
      </c>
      <c r="H54" s="539">
        <f>+'TTA Pivot Table'!C$306</f>
        <v>4.4517241379310342</v>
      </c>
      <c r="I54" s="540">
        <f>+'TTA Pivot Table'!C$308</f>
        <v>4.647530215449291</v>
      </c>
      <c r="J54" s="540">
        <f>+'TTA Pivot Table'!C$310</f>
        <v>3.3762588473205253</v>
      </c>
      <c r="K54" s="539">
        <f>+'TTA Pivot Table'!C$312</f>
        <v>3.75260663507109</v>
      </c>
      <c r="L54" s="539">
        <f>+'TTA Pivot Table'!C$314</f>
        <v>2.7636363636363632</v>
      </c>
      <c r="M54" s="541">
        <f>+'TTA Pivot Table'!C$316</f>
        <v>3.4236037574722462</v>
      </c>
      <c r="N54" s="540">
        <f>+'TTA Pivot Table'!C$318</f>
        <v>5.8047619047619055</v>
      </c>
      <c r="O54" s="388"/>
      <c r="P54" s="536">
        <f t="shared" si="1"/>
        <v>-1.2239264579770448</v>
      </c>
    </row>
    <row r="55" spans="1:17">
      <c r="A55" s="504" t="s">
        <v>1118</v>
      </c>
      <c r="B55" s="539">
        <f>+'TTA Pivot Table'!C$326</f>
        <v>4.3270731707317074</v>
      </c>
      <c r="C55" s="539">
        <f>+'TTA Pivot Table'!C$328</f>
        <v>4.357065868263474</v>
      </c>
      <c r="D55" s="539">
        <f>+'TTA Pivot Table'!C$330</f>
        <v>0</v>
      </c>
      <c r="E55" s="540">
        <f>+'TTA Pivot Table'!C$332</f>
        <v>4.3301997503121106</v>
      </c>
      <c r="F55" s="540">
        <f>+'TTA Pivot Table'!C$334</f>
        <v>4.801291706387036</v>
      </c>
      <c r="G55" s="539">
        <f>+'TTA Pivot Table'!C$336</f>
        <v>5.3836290322580647</v>
      </c>
      <c r="H55" s="539">
        <f>+'TTA Pivot Table'!C$338</f>
        <v>0</v>
      </c>
      <c r="I55" s="540">
        <f>+'TTA Pivot Table'!C$340</f>
        <v>4.8180069444444449</v>
      </c>
      <c r="J55" s="540">
        <f>+'TTA Pivot Table'!C$342</f>
        <v>3.4751749734888655</v>
      </c>
      <c r="K55" s="539">
        <f>+'TTA Pivot Table'!C$344</f>
        <v>4.4587074030552296</v>
      </c>
      <c r="L55" s="539">
        <f>+'TTA Pivot Table'!C$346</f>
        <v>0</v>
      </c>
      <c r="M55" s="541">
        <f>+'TTA Pivot Table'!C$348</f>
        <v>3.7809791742784071</v>
      </c>
      <c r="N55" s="540">
        <f>+'TTA Pivot Table'!C$350</f>
        <v>0</v>
      </c>
      <c r="O55" s="388"/>
      <c r="P55" s="536">
        <f t="shared" si="1"/>
        <v>-1.0370277701660378</v>
      </c>
      <c r="Q55" s="526"/>
    </row>
    <row r="56" spans="1:17">
      <c r="A56" s="504" t="s">
        <v>1119</v>
      </c>
      <c r="B56" s="539">
        <f>+'TTA Pivot Table'!C$358</f>
        <v>0</v>
      </c>
      <c r="C56" s="539">
        <f>+'TTA Pivot Table'!C$360</f>
        <v>0</v>
      </c>
      <c r="D56" s="539">
        <f>+'TTA Pivot Table'!C$362</f>
        <v>0</v>
      </c>
      <c r="E56" s="540">
        <f>+'TTA Pivot Table'!C$364</f>
        <v>0</v>
      </c>
      <c r="F56" s="540">
        <f>+'TTA Pivot Table'!C$366</f>
        <v>0</v>
      </c>
      <c r="G56" s="539">
        <f>+'TTA Pivot Table'!C$368</f>
        <v>0</v>
      </c>
      <c r="H56" s="539">
        <f>+'TTA Pivot Table'!C$370</f>
        <v>0</v>
      </c>
      <c r="I56" s="540">
        <f>+'TTA Pivot Table'!C$372</f>
        <v>0</v>
      </c>
      <c r="J56" s="540">
        <f>+'TTA Pivot Table'!C$374</f>
        <v>0</v>
      </c>
      <c r="K56" s="539">
        <f>+'TTA Pivot Table'!C$376</f>
        <v>0</v>
      </c>
      <c r="L56" s="539">
        <f>+'TTA Pivot Table'!C$378</f>
        <v>0</v>
      </c>
      <c r="M56" s="541">
        <f>+'TTA Pivot Table'!C$380</f>
        <v>0</v>
      </c>
      <c r="N56" s="540">
        <f>+'TTA Pivot Table'!C$382</f>
        <v>0</v>
      </c>
      <c r="O56" s="388"/>
      <c r="P56" s="536">
        <f t="shared" si="1"/>
        <v>0</v>
      </c>
    </row>
    <row r="57" spans="1:17">
      <c r="A57" s="504"/>
      <c r="B57" s="539"/>
      <c r="C57" s="539"/>
      <c r="D57" s="539"/>
      <c r="E57" s="540"/>
      <c r="F57" s="540"/>
      <c r="G57" s="539"/>
      <c r="H57" s="539"/>
      <c r="I57" s="540"/>
      <c r="J57" s="540"/>
      <c r="K57" s="539"/>
      <c r="L57" s="539"/>
      <c r="M57" s="541"/>
      <c r="N57" s="540"/>
      <c r="O57" s="388"/>
      <c r="P57" s="536"/>
    </row>
    <row r="58" spans="1:17">
      <c r="A58" s="504" t="s">
        <v>1120</v>
      </c>
      <c r="B58" s="539">
        <f>+'TTA Pivot Table'!C$390</f>
        <v>3.7683506401137983</v>
      </c>
      <c r="C58" s="539">
        <f>+'TTA Pivot Table'!C$392</f>
        <v>3.8980000000000001</v>
      </c>
      <c r="D58" s="539">
        <f>+'TTA Pivot Table'!C$394</f>
        <v>0</v>
      </c>
      <c r="E58" s="540">
        <f>+'TTA Pivot Table'!C$396</f>
        <v>3.7715873786407772</v>
      </c>
      <c r="F58" s="540">
        <f>+'TTA Pivot Table'!C$398</f>
        <v>4.4136416983085951</v>
      </c>
      <c r="G58" s="539">
        <f>+'TTA Pivot Table'!C$400</f>
        <v>4.6393741496598642</v>
      </c>
      <c r="H58" s="539">
        <f>+'TTA Pivot Table'!C$402</f>
        <v>0</v>
      </c>
      <c r="I58" s="540">
        <f>+'TTA Pivot Table'!C$404</f>
        <v>4.4245427069645205</v>
      </c>
      <c r="J58" s="540">
        <f>+'TTA Pivot Table'!C$406</f>
        <v>6.2202890571231935</v>
      </c>
      <c r="K58" s="539">
        <f>+'TTA Pivot Table'!C$408</f>
        <v>8.6084552058111381</v>
      </c>
      <c r="L58" s="539">
        <f>+'TTA Pivot Table'!C$410</f>
        <v>0</v>
      </c>
      <c r="M58" s="541">
        <f>+'TTA Pivot Table'!C$412</f>
        <v>6.7488595927116828</v>
      </c>
      <c r="N58" s="540">
        <f>+'TTA Pivot Table'!C$414</f>
        <v>4.0480312771503035</v>
      </c>
      <c r="O58" s="388"/>
      <c r="P58" s="536">
        <f t="shared" si="1"/>
        <v>2.3243168857471623</v>
      </c>
    </row>
    <row r="59" spans="1:17">
      <c r="A59" s="504" t="s">
        <v>1121</v>
      </c>
      <c r="B59" s="539">
        <f>+'TTA Pivot Table'!C$422</f>
        <v>4.4430274494089366</v>
      </c>
      <c r="C59" s="539">
        <f>+'TTA Pivot Table'!C$424</f>
        <v>4.6594704684317723</v>
      </c>
      <c r="D59" s="539">
        <f>+'TTA Pivot Table'!C$426</f>
        <v>0</v>
      </c>
      <c r="E59" s="540">
        <f>+'TTA Pivot Table'!C$428</f>
        <v>4.4531748305165673</v>
      </c>
      <c r="F59" s="540">
        <f>+'TTA Pivot Table'!C$430</f>
        <v>4.7173870110140523</v>
      </c>
      <c r="G59" s="539">
        <f>+'TTA Pivot Table'!C$432</f>
        <v>5.012183544303797</v>
      </c>
      <c r="H59" s="539">
        <f>+'TTA Pivot Table'!C$434</f>
        <v>0</v>
      </c>
      <c r="I59" s="540">
        <f>+'TTA Pivot Table'!C$436</f>
        <v>4.7308907733565269</v>
      </c>
      <c r="J59" s="540">
        <f>+'TTA Pivot Table'!C$438</f>
        <v>3.4442834832247295</v>
      </c>
      <c r="K59" s="539">
        <f>+'TTA Pivot Table'!C$440</f>
        <v>3.4492938982147612</v>
      </c>
      <c r="L59" s="539">
        <f>+'TTA Pivot Table'!C$442</f>
        <v>0</v>
      </c>
      <c r="M59" s="541">
        <f>+'TTA Pivot Table'!C$444</f>
        <v>3.4457257909875354</v>
      </c>
      <c r="N59" s="540">
        <f>+'TTA Pivot Table'!C$446</f>
        <v>3.0168849557522126</v>
      </c>
      <c r="O59" s="388"/>
      <c r="P59" s="536">
        <f t="shared" si="1"/>
        <v>-1.2851649823689915</v>
      </c>
    </row>
    <row r="60" spans="1:17">
      <c r="A60" s="504" t="s">
        <v>1122</v>
      </c>
      <c r="B60" s="539">
        <f>+'TTA Pivot Table'!C$454</f>
        <v>4.2916666666666687</v>
      </c>
      <c r="C60" s="539">
        <f>+'TTA Pivot Table'!C$456</f>
        <v>5</v>
      </c>
      <c r="D60" s="539">
        <f>+'TTA Pivot Table'!C$458</f>
        <v>0</v>
      </c>
      <c r="E60" s="540">
        <f>+'TTA Pivot Table'!C$460</f>
        <v>4.2975206611570265</v>
      </c>
      <c r="F60" s="540">
        <f>+'TTA Pivot Table'!C$462</f>
        <v>4.6003097040605647</v>
      </c>
      <c r="G60" s="539">
        <f>+'TTA Pivot Table'!C$464</f>
        <v>6.6621880998080574</v>
      </c>
      <c r="H60" s="539">
        <f>+'TTA Pivot Table'!C$466</f>
        <v>0</v>
      </c>
      <c r="I60" s="540">
        <f>+'TTA Pivot Table'!C$468</f>
        <v>4.6716829446548402</v>
      </c>
      <c r="J60" s="540">
        <f>+'TTA Pivot Table'!C$470</f>
        <v>3.4739994157172065</v>
      </c>
      <c r="K60" s="539">
        <f>+'TTA Pivot Table'!C$472</f>
        <v>4.2935285053929118</v>
      </c>
      <c r="L60" s="539">
        <f>+'TTA Pivot Table'!C$474</f>
        <v>0</v>
      </c>
      <c r="M60" s="541">
        <f>+'TTA Pivot Table'!C$476</f>
        <v>3.6554645740930285</v>
      </c>
      <c r="N60" s="540">
        <f>+'TTA Pivot Table'!C$478</f>
        <v>6.450598802395211</v>
      </c>
      <c r="O60" s="388"/>
      <c r="P60" s="536">
        <f t="shared" si="1"/>
        <v>-1.0162183705618117</v>
      </c>
    </row>
    <row r="61" spans="1:17">
      <c r="A61" s="513" t="s">
        <v>1123</v>
      </c>
      <c r="B61" s="543">
        <f>+'TTA Pivot Table'!C$486</f>
        <v>4.5999999999999996</v>
      </c>
      <c r="C61" s="543">
        <f>+'TTA Pivot Table'!C$488</f>
        <v>0</v>
      </c>
      <c r="D61" s="543">
        <f>+'TTA Pivot Table'!C$490</f>
        <v>0</v>
      </c>
      <c r="E61" s="544">
        <f>+'TTA Pivot Table'!C$492</f>
        <v>4.5999999999999996</v>
      </c>
      <c r="F61" s="544">
        <f>+'TTA Pivot Table'!C$494</f>
        <v>4.8</v>
      </c>
      <c r="G61" s="543">
        <f>+'TTA Pivot Table'!C$496</f>
        <v>9.1</v>
      </c>
      <c r="H61" s="543">
        <f>+'TTA Pivot Table'!C$498</f>
        <v>0</v>
      </c>
      <c r="I61" s="544">
        <f>+'TTA Pivot Table'!C$500</f>
        <v>4.819497114591921</v>
      </c>
      <c r="J61" s="544">
        <f>+'TTA Pivot Table'!C$502</f>
        <v>3.8</v>
      </c>
      <c r="K61" s="543">
        <f>+'TTA Pivot Table'!C$504</f>
        <v>3.4</v>
      </c>
      <c r="L61" s="543">
        <f>+'TTA Pivot Table'!C$506</f>
        <v>0</v>
      </c>
      <c r="M61" s="545">
        <f>+'TTA Pivot Table'!C$508</f>
        <v>3.7650526315789472</v>
      </c>
      <c r="N61" s="544">
        <f>+'TTA Pivot Table'!C$510</f>
        <v>5.5</v>
      </c>
      <c r="O61" s="388"/>
      <c r="P61" s="546">
        <f t="shared" si="1"/>
        <v>-1.0544444830129738</v>
      </c>
    </row>
    <row r="62" spans="1:17">
      <c r="A62" s="517" t="s">
        <v>1124</v>
      </c>
      <c r="B62" s="517"/>
      <c r="C62" s="517"/>
      <c r="D62" s="517"/>
      <c r="E62" s="517"/>
      <c r="F62" s="518"/>
      <c r="G62" s="518"/>
      <c r="H62" s="518"/>
      <c r="I62" s="518"/>
      <c r="J62" s="518"/>
      <c r="K62" s="518"/>
      <c r="L62" s="518"/>
      <c r="M62" s="518"/>
      <c r="N62" s="518"/>
    </row>
    <row r="63" spans="1:17">
      <c r="A63" s="517"/>
      <c r="B63" s="548"/>
      <c r="C63" s="548"/>
      <c r="D63" s="548"/>
      <c r="E63" s="548"/>
      <c r="F63" s="548"/>
      <c r="G63" s="548"/>
      <c r="H63" s="548"/>
      <c r="I63" s="548"/>
      <c r="J63" s="548"/>
      <c r="K63" s="548"/>
      <c r="L63" s="548"/>
      <c r="M63" s="548"/>
      <c r="N63" s="548"/>
      <c r="O63" s="547"/>
    </row>
    <row r="64" spans="1:17">
      <c r="A64" s="517"/>
      <c r="B64" s="517"/>
      <c r="C64" s="517"/>
      <c r="D64" s="517"/>
      <c r="E64" s="517"/>
      <c r="F64" s="518"/>
      <c r="G64" s="518"/>
      <c r="H64" s="518"/>
      <c r="I64" s="518"/>
      <c r="J64" s="518"/>
      <c r="K64" s="518"/>
      <c r="L64" s="518"/>
      <c r="M64" s="518"/>
      <c r="N64" s="519" t="s">
        <v>1224</v>
      </c>
    </row>
    <row r="65" spans="1:16" ht="18">
      <c r="A65" s="480" t="s">
        <v>1175</v>
      </c>
      <c r="B65" s="482"/>
      <c r="C65" s="482"/>
      <c r="D65" s="482"/>
      <c r="E65" s="482"/>
      <c r="F65" s="481"/>
      <c r="G65" s="481"/>
      <c r="H65" s="481"/>
      <c r="I65" s="482"/>
      <c r="J65" s="481"/>
      <c r="K65" s="481"/>
      <c r="L65" s="481"/>
      <c r="M65" s="482"/>
      <c r="N65" s="481"/>
      <c r="P65" s="530"/>
    </row>
    <row r="66" spans="1:16" ht="18">
      <c r="A66" s="480"/>
      <c r="B66" s="482"/>
      <c r="C66" s="482"/>
      <c r="D66" s="482"/>
      <c r="E66" s="482"/>
      <c r="F66" s="481"/>
      <c r="G66" s="481"/>
      <c r="H66" s="481"/>
      <c r="I66" s="482"/>
      <c r="J66" s="481"/>
      <c r="K66" s="481"/>
      <c r="L66" s="481"/>
      <c r="M66" s="482"/>
      <c r="N66" s="481"/>
      <c r="P66" s="530"/>
    </row>
    <row r="67" spans="1:16" ht="15.75">
      <c r="A67" s="483" t="s">
        <v>1172</v>
      </c>
      <c r="B67" s="482"/>
      <c r="C67" s="482"/>
      <c r="D67" s="482"/>
      <c r="E67" s="482"/>
      <c r="F67" s="481"/>
      <c r="G67" s="481"/>
      <c r="H67" s="481"/>
      <c r="I67" s="482"/>
      <c r="J67" s="481"/>
      <c r="K67" s="481"/>
      <c r="L67" s="481"/>
      <c r="M67" s="482"/>
      <c r="N67" s="481"/>
      <c r="P67" s="530"/>
    </row>
    <row r="68" spans="1:16" ht="15.75">
      <c r="A68" s="483" t="s">
        <v>1139</v>
      </c>
      <c r="B68" s="482"/>
      <c r="C68" s="482"/>
      <c r="D68" s="482"/>
      <c r="E68" s="482"/>
      <c r="F68" s="481"/>
      <c r="G68" s="481"/>
      <c r="H68" s="481"/>
      <c r="I68" s="482"/>
      <c r="J68" s="481"/>
      <c r="K68" s="481"/>
      <c r="L68" s="481"/>
      <c r="M68" s="482"/>
      <c r="N68" s="481"/>
      <c r="P68" s="530"/>
    </row>
    <row r="69" spans="1:16" ht="18" customHeight="1">
      <c r="A69" s="484"/>
      <c r="B69" s="484"/>
      <c r="C69" s="484"/>
      <c r="D69" s="484"/>
      <c r="E69" s="484"/>
      <c r="F69" s="485"/>
      <c r="G69" s="486"/>
      <c r="H69" s="486"/>
      <c r="I69" s="487"/>
      <c r="J69" s="487"/>
      <c r="K69" s="487"/>
      <c r="L69" s="487"/>
      <c r="M69" s="487"/>
      <c r="N69" s="487"/>
      <c r="O69" s="488"/>
      <c r="P69" s="530"/>
    </row>
    <row r="70" spans="1:16" ht="18" customHeight="1">
      <c r="A70" s="312"/>
      <c r="B70" s="489" t="s">
        <v>1098</v>
      </c>
      <c r="C70" s="490"/>
      <c r="D70" s="490"/>
      <c r="E70" s="490"/>
      <c r="F70" s="490"/>
      <c r="G70" s="490"/>
      <c r="H70" s="490"/>
      <c r="I70" s="491"/>
      <c r="J70" s="492" t="s">
        <v>11</v>
      </c>
      <c r="K70" s="493"/>
      <c r="L70" s="493"/>
      <c r="M70" s="494"/>
      <c r="N70" s="652" t="s">
        <v>1099</v>
      </c>
      <c r="O70" s="507"/>
      <c r="P70" s="530"/>
    </row>
    <row r="71" spans="1:16" ht="45" customHeight="1">
      <c r="A71" s="495"/>
      <c r="B71" s="490" t="s">
        <v>1100</v>
      </c>
      <c r="C71" s="490"/>
      <c r="D71" s="490"/>
      <c r="E71" s="496"/>
      <c r="F71" s="497" t="s">
        <v>1101</v>
      </c>
      <c r="G71" s="490"/>
      <c r="H71" s="490"/>
      <c r="I71" s="491"/>
      <c r="J71" s="498" t="s">
        <v>1102</v>
      </c>
      <c r="K71" s="490"/>
      <c r="L71" s="490"/>
      <c r="M71" s="491"/>
      <c r="N71" s="653"/>
      <c r="O71" s="507"/>
      <c r="P71" s="530"/>
    </row>
    <row r="72" spans="1:16" ht="27" customHeight="1">
      <c r="A72" s="484"/>
      <c r="B72" s="499" t="s">
        <v>1103</v>
      </c>
      <c r="C72" s="499" t="s">
        <v>1104</v>
      </c>
      <c r="D72" s="499" t="s">
        <v>1105</v>
      </c>
      <c r="E72" s="500" t="s">
        <v>1106</v>
      </c>
      <c r="F72" s="500" t="s">
        <v>1103</v>
      </c>
      <c r="G72" s="499" t="s">
        <v>1104</v>
      </c>
      <c r="H72" s="499" t="s">
        <v>1105</v>
      </c>
      <c r="I72" s="500" t="s">
        <v>1106</v>
      </c>
      <c r="J72" s="501" t="s">
        <v>1103</v>
      </c>
      <c r="K72" s="502" t="s">
        <v>1104</v>
      </c>
      <c r="L72" s="503" t="s">
        <v>1105</v>
      </c>
      <c r="M72" s="501" t="s">
        <v>1106</v>
      </c>
      <c r="N72" s="654"/>
      <c r="O72" s="507"/>
      <c r="P72" s="530" t="s">
        <v>1173</v>
      </c>
    </row>
    <row r="73" spans="1:16" ht="26.25" hidden="1" customHeight="1">
      <c r="A73" s="504" t="s">
        <v>1107</v>
      </c>
      <c r="B73" s="504"/>
      <c r="C73" s="504"/>
      <c r="D73" s="504"/>
      <c r="E73" s="504"/>
      <c r="F73" s="549">
        <f>'TTA Pivot Table'!D$230</f>
        <v>0</v>
      </c>
      <c r="G73" s="549">
        <f>'TTA Pivot Table'!D$231</f>
        <v>0</v>
      </c>
      <c r="H73" s="549">
        <f>'TTA Pivot Table'!D$232</f>
        <v>0</v>
      </c>
      <c r="I73" s="550">
        <f>'TTA Pivot Table'!D$233</f>
        <v>0</v>
      </c>
      <c r="J73" s="550">
        <f>'TTA Pivot Table'!D$234</f>
        <v>0</v>
      </c>
      <c r="K73" s="549">
        <f>'TTA Pivot Table'!D$235</f>
        <v>0</v>
      </c>
      <c r="L73" s="549">
        <f>'TTA Pivot Table'!D$236</f>
        <v>0</v>
      </c>
      <c r="M73" s="551">
        <f>'TTA Pivot Table'!D$237</f>
        <v>0</v>
      </c>
      <c r="N73" s="550">
        <f>'TTA Pivot Table'!D$238</f>
        <v>0</v>
      </c>
      <c r="O73" s="388"/>
      <c r="P73" s="536">
        <f>+M73-I73</f>
        <v>0</v>
      </c>
    </row>
    <row r="74" spans="1:16" ht="15.75" hidden="1">
      <c r="A74" s="504"/>
      <c r="B74" s="504"/>
      <c r="C74" s="504"/>
      <c r="D74" s="504"/>
      <c r="E74" s="504"/>
      <c r="F74" s="388"/>
      <c r="G74" s="388"/>
      <c r="H74" s="388"/>
      <c r="I74" s="537"/>
      <c r="J74" s="537"/>
      <c r="K74" s="388"/>
      <c r="L74" s="388"/>
      <c r="M74" s="538"/>
      <c r="N74" s="537"/>
      <c r="O74" s="388"/>
      <c r="P74" s="507">
        <f t="shared" ref="P74" si="2">+I74-M74</f>
        <v>0</v>
      </c>
    </row>
    <row r="75" spans="1:16">
      <c r="A75" s="504" t="s">
        <v>1108</v>
      </c>
      <c r="B75" s="539">
        <f>+'TTA Pivot Table'!D$6</f>
        <v>0</v>
      </c>
      <c r="C75" s="539">
        <f>+'TTA Pivot Table'!D$8</f>
        <v>0</v>
      </c>
      <c r="D75" s="539">
        <f>+'TTA Pivot Table'!D$10</f>
        <v>0</v>
      </c>
      <c r="E75" s="540">
        <f>+'TTA Pivot Table'!D$12</f>
        <v>0</v>
      </c>
      <c r="F75" s="540">
        <f>+'TTA Pivot Table'!D$14</f>
        <v>0</v>
      </c>
      <c r="G75" s="539">
        <f>+'TTA Pivot Table'!D$16</f>
        <v>0</v>
      </c>
      <c r="H75" s="539">
        <f>+'TTA Pivot Table'!D$18</f>
        <v>0</v>
      </c>
      <c r="I75" s="540">
        <f>+'TTA Pivot Table'!D$20</f>
        <v>0</v>
      </c>
      <c r="J75" s="540">
        <f>+'TTA Pivot Table'!D$22</f>
        <v>0</v>
      </c>
      <c r="K75" s="539">
        <f>+'TTA Pivot Table'!D$24</f>
        <v>0</v>
      </c>
      <c r="L75" s="539">
        <f>+'TTA Pivot Table'!D$26</f>
        <v>0</v>
      </c>
      <c r="M75" s="541">
        <f>+'TTA Pivot Table'!D$28</f>
        <v>0</v>
      </c>
      <c r="N75" s="540">
        <f>+'TTA Pivot Table'!D$30</f>
        <v>0</v>
      </c>
      <c r="O75" s="388"/>
      <c r="P75" s="536">
        <f t="shared" ref="P75:P93" si="3">+M75-I75</f>
        <v>0</v>
      </c>
    </row>
    <row r="76" spans="1:16">
      <c r="A76" s="504" t="s">
        <v>1109</v>
      </c>
      <c r="B76" s="539">
        <f>+'TTA Pivot Table'!D$38</f>
        <v>4.49</v>
      </c>
      <c r="C76" s="539">
        <f>+'TTA Pivot Table'!D$40</f>
        <v>5.76</v>
      </c>
      <c r="D76" s="539">
        <f>+'TTA Pivot Table'!D$42</f>
        <v>0</v>
      </c>
      <c r="E76" s="540">
        <f>+'TTA Pivot Table'!D$44</f>
        <v>5.2049006622516556</v>
      </c>
      <c r="F76" s="540">
        <f>+'TTA Pivot Table'!D$46</f>
        <v>6.04</v>
      </c>
      <c r="G76" s="539">
        <f>+'TTA Pivot Table'!D$48</f>
        <v>7.03</v>
      </c>
      <c r="H76" s="539">
        <f>+'TTA Pivot Table'!D$50</f>
        <v>0</v>
      </c>
      <c r="I76" s="540">
        <f>+'TTA Pivot Table'!D$52</f>
        <v>6.4369124423963129</v>
      </c>
      <c r="J76" s="540">
        <f>+'TTA Pivot Table'!D$54</f>
        <v>3.8</v>
      </c>
      <c r="K76" s="539">
        <f>+'TTA Pivot Table'!D$56</f>
        <v>6.3299999999999992</v>
      </c>
      <c r="L76" s="539">
        <f>+'TTA Pivot Table'!D$58</f>
        <v>0</v>
      </c>
      <c r="M76" s="541">
        <f>+'TTA Pivot Table'!D$60</f>
        <v>5.1711538461538451</v>
      </c>
      <c r="N76" s="540">
        <f>+'TTA Pivot Table'!D$62</f>
        <v>0</v>
      </c>
      <c r="O76" s="388"/>
      <c r="P76" s="536">
        <f t="shared" si="3"/>
        <v>-1.2657585962424678</v>
      </c>
    </row>
    <row r="77" spans="1:16">
      <c r="A77" s="504" t="s">
        <v>1110</v>
      </c>
      <c r="B77" s="539">
        <f>+'TTA Pivot Table'!D$70</f>
        <v>0</v>
      </c>
      <c r="C77" s="539">
        <f>+'TTA Pivot Table'!D$72</f>
        <v>0</v>
      </c>
      <c r="D77" s="539">
        <f>+'TTA Pivot Table'!D$74</f>
        <v>0</v>
      </c>
      <c r="E77" s="540">
        <f>+'TTA Pivot Table'!D$76</f>
        <v>0</v>
      </c>
      <c r="F77" s="540">
        <f>+'TTA Pivot Table'!D$78</f>
        <v>0</v>
      </c>
      <c r="G77" s="539">
        <f>+'TTA Pivot Table'!D$80</f>
        <v>0</v>
      </c>
      <c r="H77" s="539">
        <f>+'TTA Pivot Table'!D$82</f>
        <v>0</v>
      </c>
      <c r="I77" s="540">
        <f>+'TTA Pivot Table'!D$84</f>
        <v>0</v>
      </c>
      <c r="J77" s="540">
        <f>+'TTA Pivot Table'!D$86</f>
        <v>0</v>
      </c>
      <c r="K77" s="539">
        <f>+'TTA Pivot Table'!D$88</f>
        <v>0</v>
      </c>
      <c r="L77" s="539">
        <f>+'TTA Pivot Table'!D$90</f>
        <v>0</v>
      </c>
      <c r="M77" s="541">
        <f>+'TTA Pivot Table'!D$92</f>
        <v>0</v>
      </c>
      <c r="N77" s="540">
        <f>+'TTA Pivot Table'!D$94</f>
        <v>0</v>
      </c>
      <c r="O77" s="388"/>
      <c r="P77" s="536">
        <f t="shared" si="3"/>
        <v>0</v>
      </c>
    </row>
    <row r="78" spans="1:16">
      <c r="A78" s="504" t="s">
        <v>1111</v>
      </c>
      <c r="B78" s="539">
        <f>+'TTA Pivot Table'!D$102</f>
        <v>0</v>
      </c>
      <c r="C78" s="539">
        <f>+'TTA Pivot Table'!D$104</f>
        <v>0</v>
      </c>
      <c r="D78" s="539">
        <f>+'TTA Pivot Table'!D$106</f>
        <v>0</v>
      </c>
      <c r="E78" s="540">
        <f>+'TTA Pivot Table'!D$108</f>
        <v>0</v>
      </c>
      <c r="F78" s="540">
        <f>+'TTA Pivot Table'!D$110</f>
        <v>0</v>
      </c>
      <c r="G78" s="539">
        <f>+'TTA Pivot Table'!D$112</f>
        <v>0</v>
      </c>
      <c r="H78" s="539">
        <f>+'TTA Pivot Table'!D$114</f>
        <v>0</v>
      </c>
      <c r="I78" s="540">
        <f>+'TTA Pivot Table'!D$116</f>
        <v>0</v>
      </c>
      <c r="J78" s="540">
        <f>+'TTA Pivot Table'!D$118</f>
        <v>0</v>
      </c>
      <c r="K78" s="539">
        <f>+'TTA Pivot Table'!D$120</f>
        <v>0</v>
      </c>
      <c r="L78" s="539">
        <f>+'TTA Pivot Table'!D$122</f>
        <v>0</v>
      </c>
      <c r="M78" s="541">
        <f>+'TTA Pivot Table'!D$124</f>
        <v>0</v>
      </c>
      <c r="N78" s="540">
        <f>+'TTA Pivot Table'!D$126</f>
        <v>0</v>
      </c>
      <c r="O78" s="388"/>
      <c r="P78" s="536">
        <f t="shared" si="3"/>
        <v>0</v>
      </c>
    </row>
    <row r="79" spans="1:16">
      <c r="A79" s="504"/>
      <c r="B79" s="539"/>
      <c r="C79" s="539"/>
      <c r="D79" s="539"/>
      <c r="E79" s="540"/>
      <c r="F79" s="540"/>
      <c r="G79" s="539"/>
      <c r="H79" s="539"/>
      <c r="I79" s="540"/>
      <c r="J79" s="540"/>
      <c r="K79" s="539"/>
      <c r="L79" s="539"/>
      <c r="M79" s="541"/>
      <c r="N79" s="540"/>
      <c r="O79" s="388"/>
      <c r="P79" s="536"/>
    </row>
    <row r="80" spans="1:16">
      <c r="A80" s="504" t="s">
        <v>1112</v>
      </c>
      <c r="B80" s="539">
        <f>+'TTA Pivot Table'!D$134</f>
        <v>4.3819444444444402</v>
      </c>
      <c r="C80" s="539">
        <f>+'TTA Pivot Table'!D$136</f>
        <v>4.6428571428571397</v>
      </c>
      <c r="D80" s="539">
        <f>+'TTA Pivot Table'!D$138</f>
        <v>0</v>
      </c>
      <c r="E80" s="540">
        <f>+'TTA Pivot Table'!D$140</f>
        <v>4.4050632911392373</v>
      </c>
      <c r="F80" s="540">
        <f>+'TTA Pivot Table'!D$142</f>
        <v>4.7106666666666701</v>
      </c>
      <c r="G80" s="539">
        <f>+'TTA Pivot Table'!D$144</f>
        <v>4.7694174757281598</v>
      </c>
      <c r="H80" s="539">
        <f>+'TTA Pivot Table'!D$146</f>
        <v>0</v>
      </c>
      <c r="I80" s="540">
        <f>+'TTA Pivot Table'!D$148</f>
        <v>4.7164824603556017</v>
      </c>
      <c r="J80" s="540">
        <f>+'TTA Pivot Table'!D$150</f>
        <v>3.6556795131845798</v>
      </c>
      <c r="K80" s="539">
        <f>+'TTA Pivot Table'!D$152</f>
        <v>3.5416666666666701</v>
      </c>
      <c r="L80" s="539">
        <f>+'TTA Pivot Table'!D$154</f>
        <v>0</v>
      </c>
      <c r="M80" s="541">
        <f>+'TTA Pivot Table'!D$156</f>
        <v>3.6433092224231434</v>
      </c>
      <c r="N80" s="540">
        <f>+'TTA Pivot Table'!D$158</f>
        <v>0</v>
      </c>
      <c r="O80" s="388"/>
      <c r="P80" s="536">
        <f t="shared" si="3"/>
        <v>-1.0731732379324583</v>
      </c>
    </row>
    <row r="81" spans="1:16">
      <c r="A81" s="504" t="s">
        <v>1113</v>
      </c>
      <c r="B81" s="539">
        <f>+'TTA Pivot Table'!D$166</f>
        <v>0</v>
      </c>
      <c r="C81" s="539">
        <f>+'TTA Pivot Table'!D$168</f>
        <v>0</v>
      </c>
      <c r="D81" s="539">
        <f>+'TTA Pivot Table'!D$170</f>
        <v>0</v>
      </c>
      <c r="E81" s="540">
        <f>+'TTA Pivot Table'!D$172</f>
        <v>0</v>
      </c>
      <c r="F81" s="540">
        <f>+'TTA Pivot Table'!D$174</f>
        <v>0</v>
      </c>
      <c r="G81" s="539">
        <f>+'TTA Pivot Table'!D$176</f>
        <v>0</v>
      </c>
      <c r="H81" s="539">
        <f>+'TTA Pivot Table'!D$178</f>
        <v>0</v>
      </c>
      <c r="I81" s="540">
        <f>+'TTA Pivot Table'!D$180</f>
        <v>0</v>
      </c>
      <c r="J81" s="540">
        <f>+'TTA Pivot Table'!D$182</f>
        <v>0</v>
      </c>
      <c r="K81" s="539">
        <f>+'TTA Pivot Table'!D$184</f>
        <v>0</v>
      </c>
      <c r="L81" s="539">
        <f>+'TTA Pivot Table'!D$186</f>
        <v>0</v>
      </c>
      <c r="M81" s="541">
        <f>+'TTA Pivot Table'!D$188</f>
        <v>0</v>
      </c>
      <c r="N81" s="540">
        <f>+'TTA Pivot Table'!D$190</f>
        <v>0</v>
      </c>
      <c r="O81" s="388"/>
      <c r="P81" s="536">
        <f t="shared" si="3"/>
        <v>0</v>
      </c>
    </row>
    <row r="82" spans="1:16">
      <c r="A82" s="504" t="s">
        <v>1114</v>
      </c>
      <c r="B82" s="542">
        <f>+'TTA Pivot Table'!D$198</f>
        <v>4.3885573476702531</v>
      </c>
      <c r="C82" s="539">
        <f>+'TTA Pivot Table'!D$200</f>
        <v>5.7628571428571433</v>
      </c>
      <c r="D82" s="539">
        <f>+'TTA Pivot Table'!D$202</f>
        <v>0</v>
      </c>
      <c r="E82" s="540">
        <f>+'TTA Pivot Table'!D$204</f>
        <v>4.397123775601071</v>
      </c>
      <c r="F82" s="540">
        <f>+'TTA Pivot Table'!D$206</f>
        <v>5.5626943556975483</v>
      </c>
      <c r="G82" s="539">
        <f>+'TTA Pivot Table'!D$208</f>
        <v>9.0359677419354814</v>
      </c>
      <c r="H82" s="539">
        <f>+'TTA Pivot Table'!D$210</f>
        <v>0</v>
      </c>
      <c r="I82" s="540">
        <f>+'TTA Pivot Table'!D$212</f>
        <v>5.673695876288658</v>
      </c>
      <c r="J82" s="540">
        <f>+'TTA Pivot Table'!D$214</f>
        <v>3.9735876288659813</v>
      </c>
      <c r="K82" s="539">
        <f>+'TTA Pivot Table'!D$216</f>
        <v>2.9584080370942827</v>
      </c>
      <c r="L82" s="539">
        <f>+'TTA Pivot Table'!D$218</f>
        <v>0</v>
      </c>
      <c r="M82" s="541">
        <f>+'TTA Pivot Table'!D$220</f>
        <v>3.661113225499526</v>
      </c>
      <c r="N82" s="540">
        <f>+'TTA Pivot Table'!D$222</f>
        <v>0</v>
      </c>
      <c r="O82" s="388"/>
      <c r="P82" s="536">
        <f t="shared" si="3"/>
        <v>-2.012582650789132</v>
      </c>
    </row>
    <row r="83" spans="1:16">
      <c r="A83" s="504" t="s">
        <v>1115</v>
      </c>
      <c r="B83" s="539">
        <f>+'TTA Pivot Table'!D$230</f>
        <v>0</v>
      </c>
      <c r="C83" s="539">
        <f>+'TTA Pivot Table'!D$232</f>
        <v>0</v>
      </c>
      <c r="D83" s="539">
        <f>+'TTA Pivot Table'!D$234</f>
        <v>0</v>
      </c>
      <c r="E83" s="540">
        <f>+'TTA Pivot Table'!D$236</f>
        <v>0</v>
      </c>
      <c r="F83" s="540">
        <f>+'TTA Pivot Table'!D$238</f>
        <v>0</v>
      </c>
      <c r="G83" s="539">
        <f>+'TTA Pivot Table'!D$240</f>
        <v>0</v>
      </c>
      <c r="H83" s="539">
        <f>+'TTA Pivot Table'!D$242</f>
        <v>0</v>
      </c>
      <c r="I83" s="540">
        <f>+'TTA Pivot Table'!D$244</f>
        <v>0</v>
      </c>
      <c r="J83" s="540">
        <f>+'TTA Pivot Table'!D$246</f>
        <v>0</v>
      </c>
      <c r="K83" s="539">
        <f>+'TTA Pivot Table'!D$248</f>
        <v>0</v>
      </c>
      <c r="L83" s="539">
        <f>+'TTA Pivot Table'!D$250</f>
        <v>0</v>
      </c>
      <c r="M83" s="541">
        <f>+'TTA Pivot Table'!D$252</f>
        <v>0</v>
      </c>
      <c r="N83" s="540">
        <f>+'TTA Pivot Table'!D$254</f>
        <v>0</v>
      </c>
      <c r="O83" s="388"/>
      <c r="P83" s="536">
        <f t="shared" si="3"/>
        <v>0</v>
      </c>
    </row>
    <row r="84" spans="1:16">
      <c r="A84" s="504"/>
      <c r="B84" s="539"/>
      <c r="C84" s="539"/>
      <c r="D84" s="539"/>
      <c r="E84" s="540"/>
      <c r="F84" s="540"/>
      <c r="G84" s="539"/>
      <c r="H84" s="539"/>
      <c r="I84" s="540"/>
      <c r="J84" s="540"/>
      <c r="K84" s="539"/>
      <c r="L84" s="539"/>
      <c r="M84" s="541"/>
      <c r="N84" s="540"/>
      <c r="O84" s="388"/>
      <c r="P84" s="536"/>
    </row>
    <row r="85" spans="1:16">
      <c r="A85" s="504" t="s">
        <v>1116</v>
      </c>
      <c r="B85" s="539">
        <f>+'TTA Pivot Table'!D$262</f>
        <v>4.49</v>
      </c>
      <c r="C85" s="539">
        <f>+'TTA Pivot Table'!D$264</f>
        <v>8</v>
      </c>
      <c r="D85" s="539">
        <f>+'TTA Pivot Table'!D$266</f>
        <v>0</v>
      </c>
      <c r="E85" s="540">
        <f>+'TTA Pivot Table'!D$268</f>
        <v>4.6881451612903229</v>
      </c>
      <c r="F85" s="540">
        <f>+'TTA Pivot Table'!D$270</f>
        <v>5.53</v>
      </c>
      <c r="G85" s="539">
        <f>+'TTA Pivot Table'!D$272</f>
        <v>6.86</v>
      </c>
      <c r="H85" s="539">
        <f>+'TTA Pivot Table'!D$274</f>
        <v>0</v>
      </c>
      <c r="I85" s="540">
        <f>+'TTA Pivot Table'!D$276</f>
        <v>5.558470948012233</v>
      </c>
      <c r="J85" s="540">
        <f>+'TTA Pivot Table'!D$278</f>
        <v>3.66</v>
      </c>
      <c r="K85" s="539">
        <f>+'TTA Pivot Table'!D$280</f>
        <v>4.4000000000000004</v>
      </c>
      <c r="L85" s="539">
        <f>+'TTA Pivot Table'!D$282</f>
        <v>0</v>
      </c>
      <c r="M85" s="541">
        <f>+'TTA Pivot Table'!D$284</f>
        <v>3.7964425162689808</v>
      </c>
      <c r="N85" s="540">
        <f>+'TTA Pivot Table'!D$286</f>
        <v>4.7</v>
      </c>
      <c r="O85" s="388"/>
      <c r="P85" s="536">
        <f t="shared" si="3"/>
        <v>-1.7620284317432522</v>
      </c>
    </row>
    <row r="86" spans="1:16">
      <c r="A86" s="504" t="s">
        <v>1117</v>
      </c>
      <c r="B86" s="539">
        <f>+'TTA Pivot Table'!D$294</f>
        <v>4.5</v>
      </c>
      <c r="C86" s="539">
        <f>+'TTA Pivot Table'!D$296</f>
        <v>0</v>
      </c>
      <c r="D86" s="539">
        <f>+'TTA Pivot Table'!D$298</f>
        <v>0</v>
      </c>
      <c r="E86" s="540">
        <f>+'TTA Pivot Table'!D$300</f>
        <v>4.5</v>
      </c>
      <c r="F86" s="540">
        <f>+'TTA Pivot Table'!D$302</f>
        <v>4.8</v>
      </c>
      <c r="G86" s="539">
        <f>+'TTA Pivot Table'!D$304</f>
        <v>6.1</v>
      </c>
      <c r="H86" s="539">
        <f>+'TTA Pivot Table'!D$306</f>
        <v>6</v>
      </c>
      <c r="I86" s="540">
        <f>+'TTA Pivot Table'!D$308</f>
        <v>4.8112320112320113</v>
      </c>
      <c r="J86" s="540">
        <f>+'TTA Pivot Table'!D$310</f>
        <v>3.6</v>
      </c>
      <c r="K86" s="539">
        <f>+'TTA Pivot Table'!D$312</f>
        <v>4.2</v>
      </c>
      <c r="L86" s="539">
        <f>+'TTA Pivot Table'!D$314</f>
        <v>5.8</v>
      </c>
      <c r="M86" s="541">
        <f>+'TTA Pivot Table'!D$316</f>
        <v>3.7581871345029243</v>
      </c>
      <c r="N86" s="540">
        <f>+'TTA Pivot Table'!D$318</f>
        <v>5.4</v>
      </c>
      <c r="O86" s="388"/>
      <c r="P86" s="536">
        <f t="shared" si="3"/>
        <v>-1.053044876729087</v>
      </c>
    </row>
    <row r="87" spans="1:16">
      <c r="A87" s="504" t="s">
        <v>1118</v>
      </c>
      <c r="B87" s="539">
        <f>+'TTA Pivot Table'!D$326</f>
        <v>0</v>
      </c>
      <c r="C87" s="539">
        <f>+'TTA Pivot Table'!D$328</f>
        <v>0</v>
      </c>
      <c r="D87" s="539">
        <f>+'TTA Pivot Table'!D$330</f>
        <v>0</v>
      </c>
      <c r="E87" s="540">
        <f>+'TTA Pivot Table'!D$332</f>
        <v>0</v>
      </c>
      <c r="F87" s="540">
        <f>+'TTA Pivot Table'!D$334</f>
        <v>0</v>
      </c>
      <c r="G87" s="539">
        <f>+'TTA Pivot Table'!D$336</f>
        <v>0</v>
      </c>
      <c r="H87" s="539">
        <f>+'TTA Pivot Table'!D$338</f>
        <v>0</v>
      </c>
      <c r="I87" s="540">
        <f>+'TTA Pivot Table'!D$340</f>
        <v>0</v>
      </c>
      <c r="J87" s="540">
        <f>+'TTA Pivot Table'!D$342</f>
        <v>0</v>
      </c>
      <c r="K87" s="539">
        <f>+'TTA Pivot Table'!D$344</f>
        <v>0</v>
      </c>
      <c r="L87" s="539">
        <f>+'TTA Pivot Table'!D$346</f>
        <v>0</v>
      </c>
      <c r="M87" s="541">
        <f>+'TTA Pivot Table'!D$348</f>
        <v>0</v>
      </c>
      <c r="N87" s="540">
        <f>+'TTA Pivot Table'!D$350</f>
        <v>0</v>
      </c>
      <c r="O87" s="388"/>
      <c r="P87" s="536">
        <f t="shared" si="3"/>
        <v>0</v>
      </c>
    </row>
    <row r="88" spans="1:16">
      <c r="A88" s="504" t="s">
        <v>1119</v>
      </c>
      <c r="B88" s="539">
        <f>+'TTA Pivot Table'!D$358</f>
        <v>0</v>
      </c>
      <c r="C88" s="539">
        <f>+'TTA Pivot Table'!D$360</f>
        <v>0</v>
      </c>
      <c r="D88" s="539">
        <f>+'TTA Pivot Table'!D$362</f>
        <v>0</v>
      </c>
      <c r="E88" s="540">
        <f>+'TTA Pivot Table'!D$364</f>
        <v>0</v>
      </c>
      <c r="F88" s="540">
        <f>+'TTA Pivot Table'!D$366</f>
        <v>0</v>
      </c>
      <c r="G88" s="539">
        <f>+'TTA Pivot Table'!D$368</f>
        <v>0</v>
      </c>
      <c r="H88" s="539">
        <f>+'TTA Pivot Table'!D$370</f>
        <v>0</v>
      </c>
      <c r="I88" s="540">
        <f>+'TTA Pivot Table'!D$372</f>
        <v>0</v>
      </c>
      <c r="J88" s="540">
        <f>+'TTA Pivot Table'!D$374</f>
        <v>0</v>
      </c>
      <c r="K88" s="539">
        <f>+'TTA Pivot Table'!D$376</f>
        <v>0</v>
      </c>
      <c r="L88" s="539">
        <f>+'TTA Pivot Table'!D$378</f>
        <v>0</v>
      </c>
      <c r="M88" s="541">
        <f>+'TTA Pivot Table'!D$380</f>
        <v>0</v>
      </c>
      <c r="N88" s="540">
        <f>+'TTA Pivot Table'!D$382</f>
        <v>0</v>
      </c>
      <c r="O88" s="388"/>
      <c r="P88" s="536">
        <f t="shared" si="3"/>
        <v>0</v>
      </c>
    </row>
    <row r="89" spans="1:16">
      <c r="A89" s="504"/>
      <c r="B89" s="539"/>
      <c r="C89" s="539"/>
      <c r="D89" s="539"/>
      <c r="E89" s="540"/>
      <c r="F89" s="540"/>
      <c r="G89" s="539"/>
      <c r="H89" s="539"/>
      <c r="I89" s="540"/>
      <c r="J89" s="540"/>
      <c r="K89" s="539"/>
      <c r="L89" s="539"/>
      <c r="M89" s="541"/>
      <c r="N89" s="540"/>
      <c r="O89" s="388"/>
      <c r="P89" s="536"/>
    </row>
    <row r="90" spans="1:16">
      <c r="A90" s="504" t="s">
        <v>1120</v>
      </c>
      <c r="B90" s="539">
        <f>+'TTA Pivot Table'!D$390</f>
        <v>3.9930851735015773</v>
      </c>
      <c r="C90" s="539">
        <f>+'TTA Pivot Table'!D$392</f>
        <v>4.7224166666666667</v>
      </c>
      <c r="D90" s="539">
        <f>+'TTA Pivot Table'!D$394</f>
        <v>0</v>
      </c>
      <c r="E90" s="540">
        <f>+'TTA Pivot Table'!D$396</f>
        <v>4.0066331269349842</v>
      </c>
      <c r="F90" s="540">
        <f>+'TTA Pivot Table'!D$398</f>
        <v>5.0155631920580372</v>
      </c>
      <c r="G90" s="539">
        <f>+'TTA Pivot Table'!D$400</f>
        <v>5.6616170212765962</v>
      </c>
      <c r="H90" s="539">
        <f>+'TTA Pivot Table'!D$402</f>
        <v>0</v>
      </c>
      <c r="I90" s="540">
        <f>+'TTA Pivot Table'!D$404</f>
        <v>5.0485681159420288</v>
      </c>
      <c r="J90" s="540">
        <f>+'TTA Pivot Table'!D$406</f>
        <v>6.1341764057331867</v>
      </c>
      <c r="K90" s="539">
        <f>+'TTA Pivot Table'!D$408</f>
        <v>9.0206763636363636</v>
      </c>
      <c r="L90" s="539">
        <f>+'TTA Pivot Table'!D$410</f>
        <v>0</v>
      </c>
      <c r="M90" s="541">
        <f>+'TTA Pivot Table'!D$412</f>
        <v>6.8057394247038916</v>
      </c>
      <c r="N90" s="540">
        <f>+'TTA Pivot Table'!D$414</f>
        <v>3.8811285909712727</v>
      </c>
      <c r="O90" s="388"/>
      <c r="P90" s="536">
        <f t="shared" si="3"/>
        <v>1.7571713087618628</v>
      </c>
    </row>
    <row r="91" spans="1:16">
      <c r="A91" s="504" t="s">
        <v>1121</v>
      </c>
      <c r="B91" s="539">
        <f>+'TTA Pivot Table'!D$422</f>
        <v>4.5999999999999996</v>
      </c>
      <c r="C91" s="539">
        <f>+'TTA Pivot Table'!D$424</f>
        <v>4.4683333333333337</v>
      </c>
      <c r="D91" s="539">
        <f>+'TTA Pivot Table'!D$426</f>
        <v>0</v>
      </c>
      <c r="E91" s="540">
        <f>+'TTA Pivot Table'!D$428</f>
        <v>4.5914686825053987</v>
      </c>
      <c r="F91" s="540">
        <f>+'TTA Pivot Table'!D$430</f>
        <v>5.1604349644500207</v>
      </c>
      <c r="G91" s="539">
        <f>+'TTA Pivot Table'!D$432</f>
        <v>5.6294871794871799</v>
      </c>
      <c r="H91" s="539">
        <f>+'TTA Pivot Table'!D$434</f>
        <v>0</v>
      </c>
      <c r="I91" s="540">
        <f>+'TTA Pivot Table'!D$436</f>
        <v>5.1891637220259126</v>
      </c>
      <c r="J91" s="540">
        <f>+'TTA Pivot Table'!D$438</f>
        <v>3.436554354736173</v>
      </c>
      <c r="K91" s="539">
        <f>+'TTA Pivot Table'!D$440</f>
        <v>3.5602398081534772</v>
      </c>
      <c r="L91" s="539">
        <f>+'TTA Pivot Table'!D$442</f>
        <v>0</v>
      </c>
      <c r="M91" s="541">
        <f>+'TTA Pivot Table'!D$444</f>
        <v>3.4744562022339802</v>
      </c>
      <c r="N91" s="540">
        <f>+'TTA Pivot Table'!D$446</f>
        <v>5.1547649301143581</v>
      </c>
      <c r="O91" s="388"/>
      <c r="P91" s="536">
        <f t="shared" si="3"/>
        <v>-1.7147075197919324</v>
      </c>
    </row>
    <row r="92" spans="1:16">
      <c r="A92" s="504" t="s">
        <v>1122</v>
      </c>
      <c r="B92" s="539">
        <f>+'TTA Pivot Table'!D$454</f>
        <v>4.125</v>
      </c>
      <c r="C92" s="539">
        <f>+'TTA Pivot Table'!D$456</f>
        <v>0</v>
      </c>
      <c r="D92" s="539">
        <f>+'TTA Pivot Table'!D$458</f>
        <v>0</v>
      </c>
      <c r="E92" s="540">
        <f>+'TTA Pivot Table'!D$460</f>
        <v>4.125</v>
      </c>
      <c r="F92" s="540">
        <f>+'TTA Pivot Table'!D$462</f>
        <v>4.1467823571945104</v>
      </c>
      <c r="G92" s="539">
        <f>+'TTA Pivot Table'!D$464</f>
        <v>4.6666666666666696</v>
      </c>
      <c r="H92" s="539">
        <f>+'TTA Pivot Table'!D$466</f>
        <v>0</v>
      </c>
      <c r="I92" s="540">
        <f>+'TTA Pivot Table'!D$468</f>
        <v>4.1479076479076538</v>
      </c>
      <c r="J92" s="540">
        <f>+'TTA Pivot Table'!D$470</f>
        <v>2.9539170506912402</v>
      </c>
      <c r="K92" s="539">
        <f>+'TTA Pivot Table'!D$472</f>
        <v>5.3333333333333304</v>
      </c>
      <c r="L92" s="539">
        <f>+'TTA Pivot Table'!D$474</f>
        <v>0</v>
      </c>
      <c r="M92" s="541">
        <f>+'TTA Pivot Table'!D$476</f>
        <v>2.9863636363636323</v>
      </c>
      <c r="N92" s="540">
        <f>+'TTA Pivot Table'!D$478</f>
        <v>0.22222222222222199</v>
      </c>
      <c r="O92" s="388"/>
      <c r="P92" s="536">
        <f t="shared" si="3"/>
        <v>-1.1615440115440214</v>
      </c>
    </row>
    <row r="93" spans="1:16">
      <c r="A93" s="513" t="s">
        <v>1123</v>
      </c>
      <c r="B93" s="543">
        <f>+'TTA Pivot Table'!D$486</f>
        <v>0</v>
      </c>
      <c r="C93" s="543">
        <f>+'TTA Pivot Table'!D$488</f>
        <v>0</v>
      </c>
      <c r="D93" s="543">
        <f>+'TTA Pivot Table'!D$490</f>
        <v>0</v>
      </c>
      <c r="E93" s="544">
        <f>+'TTA Pivot Table'!D$492</f>
        <v>0</v>
      </c>
      <c r="F93" s="544">
        <f>+'TTA Pivot Table'!D$494</f>
        <v>0</v>
      </c>
      <c r="G93" s="543">
        <f>+'TTA Pivot Table'!D$496</f>
        <v>0</v>
      </c>
      <c r="H93" s="543">
        <f>+'TTA Pivot Table'!D$498</f>
        <v>0</v>
      </c>
      <c r="I93" s="544">
        <f>+'TTA Pivot Table'!D$500</f>
        <v>0</v>
      </c>
      <c r="J93" s="544">
        <f>+'TTA Pivot Table'!D$502</f>
        <v>0</v>
      </c>
      <c r="K93" s="543">
        <f>+'TTA Pivot Table'!D$504</f>
        <v>0</v>
      </c>
      <c r="L93" s="543">
        <f>+'TTA Pivot Table'!D$506</f>
        <v>0</v>
      </c>
      <c r="M93" s="545">
        <f>+'TTA Pivot Table'!D$508</f>
        <v>0</v>
      </c>
      <c r="N93" s="544">
        <f>+'TTA Pivot Table'!D$510</f>
        <v>0</v>
      </c>
      <c r="O93" s="388"/>
      <c r="P93" s="546">
        <f t="shared" si="3"/>
        <v>0</v>
      </c>
    </row>
    <row r="94" spans="1:16">
      <c r="A94" s="517" t="s">
        <v>1124</v>
      </c>
      <c r="B94" s="517"/>
      <c r="C94" s="517"/>
      <c r="D94" s="517"/>
      <c r="E94" s="517"/>
      <c r="F94" s="518"/>
      <c r="G94" s="518"/>
      <c r="H94" s="518"/>
      <c r="I94" s="518"/>
      <c r="J94" s="518"/>
      <c r="K94" s="518"/>
      <c r="L94" s="518"/>
      <c r="M94" s="518"/>
      <c r="N94" s="518"/>
    </row>
    <row r="95" spans="1:16">
      <c r="A95" s="517"/>
      <c r="B95" s="548"/>
      <c r="C95" s="548"/>
      <c r="D95" s="548"/>
      <c r="E95" s="548"/>
      <c r="F95" s="548"/>
      <c r="G95" s="548"/>
      <c r="H95" s="548"/>
      <c r="I95" s="548"/>
      <c r="J95" s="548"/>
      <c r="K95" s="548"/>
      <c r="L95" s="548"/>
      <c r="M95" s="548"/>
      <c r="N95" s="548"/>
      <c r="O95" s="547"/>
    </row>
    <row r="96" spans="1:16">
      <c r="A96" s="517"/>
      <c r="B96" s="517"/>
      <c r="C96" s="517"/>
      <c r="D96" s="517"/>
      <c r="E96" s="517"/>
      <c r="F96" s="518"/>
      <c r="G96" s="518"/>
      <c r="H96" s="518"/>
      <c r="I96" s="518"/>
      <c r="J96" s="518"/>
      <c r="K96" s="518"/>
      <c r="L96" s="518"/>
      <c r="M96" s="518"/>
      <c r="N96" s="519" t="s">
        <v>1224</v>
      </c>
    </row>
    <row r="97" spans="1:16" ht="18">
      <c r="A97" s="480" t="s">
        <v>1176</v>
      </c>
      <c r="B97" s="482"/>
      <c r="C97" s="482"/>
      <c r="D97" s="482"/>
      <c r="E97" s="482"/>
      <c r="F97" s="481"/>
      <c r="G97" s="481"/>
      <c r="H97" s="481"/>
      <c r="I97" s="482"/>
      <c r="J97" s="481"/>
      <c r="K97" s="481"/>
      <c r="L97" s="481"/>
      <c r="M97" s="482"/>
      <c r="N97" s="481"/>
      <c r="P97" s="530"/>
    </row>
    <row r="98" spans="1:16" ht="18">
      <c r="A98" s="480"/>
      <c r="B98" s="482"/>
      <c r="C98" s="482"/>
      <c r="D98" s="482"/>
      <c r="E98" s="482"/>
      <c r="F98" s="481"/>
      <c r="G98" s="481"/>
      <c r="H98" s="481"/>
      <c r="I98" s="482"/>
      <c r="J98" s="481"/>
      <c r="K98" s="481"/>
      <c r="L98" s="481"/>
      <c r="M98" s="482"/>
      <c r="N98" s="481"/>
      <c r="P98" s="530"/>
    </row>
    <row r="99" spans="1:16" ht="15.75">
      <c r="A99" s="483" t="s">
        <v>1172</v>
      </c>
      <c r="B99" s="482"/>
      <c r="C99" s="482"/>
      <c r="D99" s="482"/>
      <c r="E99" s="482"/>
      <c r="F99" s="481"/>
      <c r="G99" s="481"/>
      <c r="H99" s="481"/>
      <c r="I99" s="482"/>
      <c r="J99" s="481"/>
      <c r="K99" s="481"/>
      <c r="L99" s="481"/>
      <c r="M99" s="482"/>
      <c r="N99" s="481"/>
      <c r="P99" s="530"/>
    </row>
    <row r="100" spans="1:16" ht="15.75">
      <c r="A100" s="483" t="s">
        <v>1140</v>
      </c>
      <c r="B100" s="482"/>
      <c r="C100" s="482"/>
      <c r="D100" s="482"/>
      <c r="E100" s="482"/>
      <c r="F100" s="481"/>
      <c r="G100" s="481"/>
      <c r="H100" s="481"/>
      <c r="I100" s="482"/>
      <c r="J100" s="481"/>
      <c r="K100" s="481"/>
      <c r="L100" s="481"/>
      <c r="M100" s="482"/>
      <c r="N100" s="481"/>
      <c r="P100" s="530"/>
    </row>
    <row r="101" spans="1:16" ht="18" customHeight="1">
      <c r="A101" s="484"/>
      <c r="B101" s="484"/>
      <c r="C101" s="484"/>
      <c r="D101" s="484"/>
      <c r="E101" s="484"/>
      <c r="F101" s="485"/>
      <c r="G101" s="486"/>
      <c r="H101" s="486"/>
      <c r="I101" s="487"/>
      <c r="J101" s="487"/>
      <c r="K101" s="487"/>
      <c r="L101" s="487"/>
      <c r="M101" s="487"/>
      <c r="N101" s="487"/>
      <c r="O101" s="488"/>
      <c r="P101" s="530"/>
    </row>
    <row r="102" spans="1:16" ht="18" customHeight="1">
      <c r="A102" s="312"/>
      <c r="B102" s="489" t="s">
        <v>1098</v>
      </c>
      <c r="C102" s="490"/>
      <c r="D102" s="490"/>
      <c r="E102" s="490"/>
      <c r="F102" s="490"/>
      <c r="G102" s="490"/>
      <c r="H102" s="490"/>
      <c r="I102" s="491"/>
      <c r="J102" s="492" t="s">
        <v>11</v>
      </c>
      <c r="K102" s="493"/>
      <c r="L102" s="493"/>
      <c r="M102" s="494"/>
      <c r="N102" s="652" t="s">
        <v>1099</v>
      </c>
      <c r="O102" s="507"/>
      <c r="P102" s="530"/>
    </row>
    <row r="103" spans="1:16" ht="42.75" customHeight="1">
      <c r="A103" s="495"/>
      <c r="B103" s="490" t="s">
        <v>1100</v>
      </c>
      <c r="C103" s="490"/>
      <c r="D103" s="490"/>
      <c r="E103" s="496"/>
      <c r="F103" s="497" t="s">
        <v>1101</v>
      </c>
      <c r="G103" s="490"/>
      <c r="H103" s="490"/>
      <c r="I103" s="491"/>
      <c r="J103" s="498" t="s">
        <v>1102</v>
      </c>
      <c r="K103" s="490"/>
      <c r="L103" s="490"/>
      <c r="M103" s="491"/>
      <c r="N103" s="653"/>
      <c r="O103" s="507"/>
      <c r="P103" s="530"/>
    </row>
    <row r="104" spans="1:16" ht="33" customHeight="1">
      <c r="A104" s="484"/>
      <c r="B104" s="499" t="s">
        <v>1103</v>
      </c>
      <c r="C104" s="499" t="s">
        <v>1104</v>
      </c>
      <c r="D104" s="499" t="s">
        <v>1105</v>
      </c>
      <c r="E104" s="500" t="s">
        <v>1106</v>
      </c>
      <c r="F104" s="500" t="s">
        <v>1103</v>
      </c>
      <c r="G104" s="499" t="s">
        <v>1104</v>
      </c>
      <c r="H104" s="499" t="s">
        <v>1105</v>
      </c>
      <c r="I104" s="500" t="s">
        <v>1106</v>
      </c>
      <c r="J104" s="501" t="s">
        <v>1103</v>
      </c>
      <c r="K104" s="502" t="s">
        <v>1104</v>
      </c>
      <c r="L104" s="503" t="s">
        <v>1105</v>
      </c>
      <c r="M104" s="501" t="s">
        <v>1106</v>
      </c>
      <c r="N104" s="654"/>
      <c r="O104" s="507"/>
      <c r="P104" s="530" t="s">
        <v>1173</v>
      </c>
    </row>
    <row r="105" spans="1:16" hidden="1">
      <c r="A105" s="504" t="s">
        <v>1107</v>
      </c>
      <c r="B105" s="504"/>
      <c r="C105" s="504"/>
      <c r="D105" s="504"/>
      <c r="E105" s="504"/>
      <c r="F105" s="549">
        <f>'TTA Pivot Table'!E$230</f>
        <v>0</v>
      </c>
      <c r="G105" s="549">
        <f>'TTA Pivot Table'!E$231</f>
        <v>0</v>
      </c>
      <c r="H105" s="549">
        <f>'TTA Pivot Table'!E$232</f>
        <v>0</v>
      </c>
      <c r="I105" s="550">
        <f>'TTA Pivot Table'!E$233</f>
        <v>0</v>
      </c>
      <c r="J105" s="550">
        <f>'TTA Pivot Table'!E$234</f>
        <v>0</v>
      </c>
      <c r="K105" s="549">
        <f>'TTA Pivot Table'!E$235</f>
        <v>0</v>
      </c>
      <c r="L105" s="549">
        <f>'TTA Pivot Table'!E$236</f>
        <v>0</v>
      </c>
      <c r="M105" s="551">
        <f>'TTA Pivot Table'!E$237</f>
        <v>0</v>
      </c>
      <c r="N105" s="550">
        <f>'TTA Pivot Table'!E$238</f>
        <v>0</v>
      </c>
      <c r="O105" s="388"/>
      <c r="P105" s="536">
        <f>+M105-I105</f>
        <v>0</v>
      </c>
    </row>
    <row r="106" spans="1:16" ht="15.75" hidden="1">
      <c r="A106" s="504"/>
      <c r="B106" s="504"/>
      <c r="C106" s="504"/>
      <c r="D106" s="504"/>
      <c r="E106" s="504"/>
      <c r="F106" s="388"/>
      <c r="G106" s="388"/>
      <c r="H106" s="388"/>
      <c r="I106" s="537"/>
      <c r="J106" s="537"/>
      <c r="K106" s="388"/>
      <c r="L106" s="388"/>
      <c r="M106" s="538"/>
      <c r="N106" s="537"/>
      <c r="O106" s="388"/>
      <c r="P106" s="507">
        <f t="shared" ref="P106" si="4">+I106-M106</f>
        <v>0</v>
      </c>
    </row>
    <row r="107" spans="1:16">
      <c r="A107" s="504" t="s">
        <v>1108</v>
      </c>
      <c r="B107" s="539">
        <f>+'TTA Pivot Table'!E$6</f>
        <v>0</v>
      </c>
      <c r="C107" s="539">
        <f>+'TTA Pivot Table'!E$8</f>
        <v>0</v>
      </c>
      <c r="D107" s="539">
        <f>+'TTA Pivot Table'!E$10</f>
        <v>0</v>
      </c>
      <c r="E107" s="540">
        <f>+'TTA Pivot Table'!E$12</f>
        <v>0</v>
      </c>
      <c r="F107" s="540">
        <f>+'TTA Pivot Table'!E$14</f>
        <v>0</v>
      </c>
      <c r="G107" s="539">
        <f>+'TTA Pivot Table'!E$16</f>
        <v>0</v>
      </c>
      <c r="H107" s="539">
        <f>+'TTA Pivot Table'!E$18</f>
        <v>0</v>
      </c>
      <c r="I107" s="540">
        <f>+'TTA Pivot Table'!E$20</f>
        <v>0</v>
      </c>
      <c r="J107" s="540">
        <f>+'TTA Pivot Table'!E$22</f>
        <v>0</v>
      </c>
      <c r="K107" s="539">
        <f>+'TTA Pivot Table'!E$24</f>
        <v>0</v>
      </c>
      <c r="L107" s="539">
        <f>+'TTA Pivot Table'!E$26</f>
        <v>0</v>
      </c>
      <c r="M107" s="541">
        <f>+'TTA Pivot Table'!E$28</f>
        <v>0</v>
      </c>
      <c r="N107" s="540">
        <f>+'TTA Pivot Table'!E$30</f>
        <v>0</v>
      </c>
      <c r="O107" s="388"/>
      <c r="P107" s="536">
        <f t="shared" ref="P107:P125" si="5">+M107-I107</f>
        <v>0</v>
      </c>
    </row>
    <row r="108" spans="1:16">
      <c r="A108" s="504" t="s">
        <v>1109</v>
      </c>
      <c r="B108" s="539">
        <f>+'TTA Pivot Table'!E$38</f>
        <v>4.3109658119658123</v>
      </c>
      <c r="C108" s="539">
        <f>+'TTA Pivot Table'!E$40</f>
        <v>5.5247999999999999</v>
      </c>
      <c r="D108" s="539">
        <f>+'TTA Pivot Table'!E$42</f>
        <v>0</v>
      </c>
      <c r="E108" s="540">
        <f>+'TTA Pivot Table'!E$44</f>
        <v>4.3363598326359831</v>
      </c>
      <c r="F108" s="540">
        <f>+'TTA Pivot Table'!E$46</f>
        <v>5.6550344352617081</v>
      </c>
      <c r="G108" s="539">
        <f>+'TTA Pivot Table'!E$48</f>
        <v>6.672535211267606</v>
      </c>
      <c r="H108" s="539">
        <f>+'TTA Pivot Table'!E$50</f>
        <v>0</v>
      </c>
      <c r="I108" s="540">
        <f>+'TTA Pivot Table'!E$52</f>
        <v>5.7024688115561393</v>
      </c>
      <c r="J108" s="540">
        <f>+'TTA Pivot Table'!E$54</f>
        <v>3.5156458164094233</v>
      </c>
      <c r="K108" s="539">
        <f>+'TTA Pivot Table'!E$56</f>
        <v>3.3258994197292071</v>
      </c>
      <c r="L108" s="539">
        <f>+'TTA Pivot Table'!E$58</f>
        <v>0</v>
      </c>
      <c r="M108" s="541">
        <f>+'TTA Pivot Table'!E$60</f>
        <v>3.4595251716247146</v>
      </c>
      <c r="N108" s="540">
        <f>+'TTA Pivot Table'!E$62</f>
        <v>3.21</v>
      </c>
      <c r="O108" s="388"/>
      <c r="P108" s="536">
        <f t="shared" si="5"/>
        <v>-2.2429436399314246</v>
      </c>
    </row>
    <row r="109" spans="1:16">
      <c r="A109" s="504" t="s">
        <v>1110</v>
      </c>
      <c r="B109" s="539">
        <f>+'TTA Pivot Table'!E$70</f>
        <v>0</v>
      </c>
      <c r="C109" s="539">
        <f>+'TTA Pivot Table'!E$72</f>
        <v>0</v>
      </c>
      <c r="D109" s="539">
        <f>+'TTA Pivot Table'!E$74</f>
        <v>0</v>
      </c>
      <c r="E109" s="540">
        <f>+'TTA Pivot Table'!E$76</f>
        <v>0</v>
      </c>
      <c r="F109" s="540">
        <f>+'TTA Pivot Table'!E$78</f>
        <v>0</v>
      </c>
      <c r="G109" s="539">
        <f>+'TTA Pivot Table'!E$80</f>
        <v>0</v>
      </c>
      <c r="H109" s="539">
        <f>+'TTA Pivot Table'!E$82</f>
        <v>0</v>
      </c>
      <c r="I109" s="540">
        <f>+'TTA Pivot Table'!E$84</f>
        <v>0</v>
      </c>
      <c r="J109" s="540">
        <f>+'TTA Pivot Table'!E$86</f>
        <v>0</v>
      </c>
      <c r="K109" s="539">
        <f>+'TTA Pivot Table'!E$88</f>
        <v>0</v>
      </c>
      <c r="L109" s="539">
        <f>+'TTA Pivot Table'!E$90</f>
        <v>0</v>
      </c>
      <c r="M109" s="541">
        <f>+'TTA Pivot Table'!E$92</f>
        <v>0</v>
      </c>
      <c r="N109" s="540">
        <f>+'TTA Pivot Table'!E$94</f>
        <v>0</v>
      </c>
      <c r="O109" s="388"/>
      <c r="P109" s="536">
        <f t="shared" si="5"/>
        <v>0</v>
      </c>
    </row>
    <row r="110" spans="1:16">
      <c r="A110" s="504" t="s">
        <v>1111</v>
      </c>
      <c r="B110" s="539">
        <f>+'TTA Pivot Table'!E$102</f>
        <v>0</v>
      </c>
      <c r="C110" s="539">
        <f>+'TTA Pivot Table'!E$104</f>
        <v>0</v>
      </c>
      <c r="D110" s="539">
        <f>+'TTA Pivot Table'!E$106</f>
        <v>0</v>
      </c>
      <c r="E110" s="540">
        <f>+'TTA Pivot Table'!E$108</f>
        <v>0</v>
      </c>
      <c r="F110" s="540">
        <f>+'TTA Pivot Table'!E$110</f>
        <v>0</v>
      </c>
      <c r="G110" s="539">
        <f>+'TTA Pivot Table'!E$112</f>
        <v>0</v>
      </c>
      <c r="H110" s="539">
        <f>+'TTA Pivot Table'!E$114</f>
        <v>0</v>
      </c>
      <c r="I110" s="540">
        <f>+'TTA Pivot Table'!E$116</f>
        <v>0</v>
      </c>
      <c r="J110" s="540">
        <f>+'TTA Pivot Table'!E$118</f>
        <v>0</v>
      </c>
      <c r="K110" s="539">
        <f>+'TTA Pivot Table'!E$120</f>
        <v>0</v>
      </c>
      <c r="L110" s="539">
        <f>+'TTA Pivot Table'!E$122</f>
        <v>0</v>
      </c>
      <c r="M110" s="541">
        <f>+'TTA Pivot Table'!E$124</f>
        <v>0</v>
      </c>
      <c r="N110" s="540">
        <f>+'TTA Pivot Table'!E$126</f>
        <v>0</v>
      </c>
      <c r="O110" s="388"/>
      <c r="P110" s="536">
        <f t="shared" si="5"/>
        <v>0</v>
      </c>
    </row>
    <row r="111" spans="1:16">
      <c r="A111" s="504"/>
      <c r="B111" s="539"/>
      <c r="C111" s="539"/>
      <c r="D111" s="539"/>
      <c r="E111" s="540"/>
      <c r="F111" s="540"/>
      <c r="G111" s="539"/>
      <c r="H111" s="539"/>
      <c r="I111" s="540"/>
      <c r="J111" s="540"/>
      <c r="K111" s="539"/>
      <c r="L111" s="539"/>
      <c r="M111" s="541"/>
      <c r="N111" s="540"/>
      <c r="O111" s="388"/>
      <c r="P111" s="536"/>
    </row>
    <row r="112" spans="1:16">
      <c r="A112" s="504" t="s">
        <v>1112</v>
      </c>
      <c r="B112" s="539">
        <f>+'TTA Pivot Table'!E$134</f>
        <v>4.7008547008546993</v>
      </c>
      <c r="C112" s="539">
        <f>+'TTA Pivot Table'!E$136</f>
        <v>4.6800000000000015</v>
      </c>
      <c r="D112" s="539">
        <f>+'TTA Pivot Table'!E$138</f>
        <v>0</v>
      </c>
      <c r="E112" s="540">
        <f>+'TTA Pivot Table'!E$140</f>
        <v>4.6971830985915481</v>
      </c>
      <c r="F112" s="540">
        <f>+'TTA Pivot Table'!E$142</f>
        <v>5.3370742272100804</v>
      </c>
      <c r="G112" s="539">
        <f>+'TTA Pivot Table'!E$144</f>
        <v>5.7649727767695103</v>
      </c>
      <c r="H112" s="539">
        <f>+'TTA Pivot Table'!E$146</f>
        <v>0</v>
      </c>
      <c r="I112" s="540">
        <f>+'TTA Pivot Table'!E$148</f>
        <v>5.3789520426287742</v>
      </c>
      <c r="J112" s="540">
        <f>+'TTA Pivot Table'!E$150</f>
        <v>3.9095439820583096</v>
      </c>
      <c r="K112" s="539">
        <f>+'TTA Pivot Table'!E$152</f>
        <v>4.0839002267573701</v>
      </c>
      <c r="L112" s="539">
        <f>+'TTA Pivot Table'!E$154</f>
        <v>0</v>
      </c>
      <c r="M112" s="541">
        <f>+'TTA Pivot Table'!E$156</f>
        <v>3.9527736131934019</v>
      </c>
      <c r="N112" s="540">
        <f>+'TTA Pivot Table'!E$158</f>
        <v>0</v>
      </c>
      <c r="O112" s="388"/>
      <c r="P112" s="536">
        <f t="shared" si="5"/>
        <v>-1.4261784294353723</v>
      </c>
    </row>
    <row r="113" spans="1:17">
      <c r="A113" s="504" t="s">
        <v>1113</v>
      </c>
      <c r="B113" s="539">
        <f>+'TTA Pivot Table'!E$166</f>
        <v>4.7320186818889471</v>
      </c>
      <c r="C113" s="539">
        <f>+'TTA Pivot Table'!E$168</f>
        <v>5.311627906976744</v>
      </c>
      <c r="D113" s="539">
        <f>+'TTA Pivot Table'!E$170</f>
        <v>0</v>
      </c>
      <c r="E113" s="540">
        <f>+'TTA Pivot Table'!E$172</f>
        <v>4.744670050761421</v>
      </c>
      <c r="F113" s="540">
        <f>+'TTA Pivot Table'!E$174</f>
        <v>5.0841645533953219</v>
      </c>
      <c r="G113" s="539">
        <f>+'TTA Pivot Table'!E$176</f>
        <v>5.7580459770114949</v>
      </c>
      <c r="H113" s="539">
        <f>+'TTA Pivot Table'!E$178</f>
        <v>0</v>
      </c>
      <c r="I113" s="540">
        <f>+'TTA Pivot Table'!E$180</f>
        <v>5.115659414450711</v>
      </c>
      <c r="J113" s="540">
        <f>+'TTA Pivot Table'!E$182</f>
        <v>5.5951219512195127</v>
      </c>
      <c r="K113" s="539">
        <f>+'TTA Pivot Table'!E$184</f>
        <v>5.9697083725305733</v>
      </c>
      <c r="L113" s="539">
        <f>+'TTA Pivot Table'!E$186</f>
        <v>0</v>
      </c>
      <c r="M113" s="541">
        <f>+'TTA Pivot Table'!E$188</f>
        <v>5.6932938856015776</v>
      </c>
      <c r="N113" s="540">
        <f>+'TTA Pivot Table'!E$190</f>
        <v>5.8526234567901234</v>
      </c>
      <c r="O113" s="388"/>
      <c r="P113" s="536">
        <f t="shared" si="5"/>
        <v>0.57763447115086652</v>
      </c>
    </row>
    <row r="114" spans="1:17">
      <c r="A114" s="504" t="s">
        <v>1114</v>
      </c>
      <c r="B114" s="542">
        <f>+'TTA Pivot Table'!E$198</f>
        <v>4.3683536014967226</v>
      </c>
      <c r="C114" s="539">
        <f>+'TTA Pivot Table'!E$200</f>
        <v>5.2275000000000018</v>
      </c>
      <c r="D114" s="539">
        <f>+'TTA Pivot Table'!E$202</f>
        <v>0</v>
      </c>
      <c r="E114" s="540">
        <f>+'TTA Pivot Table'!E$204</f>
        <v>4.3778908418131337</v>
      </c>
      <c r="F114" s="540">
        <f>+'TTA Pivot Table'!E$206</f>
        <v>6.1931506090808428</v>
      </c>
      <c r="G114" s="539">
        <f>+'TTA Pivot Table'!E$208</f>
        <v>8.192560975609755</v>
      </c>
      <c r="H114" s="539">
        <f>+'TTA Pivot Table'!E$210</f>
        <v>0</v>
      </c>
      <c r="I114" s="540">
        <f>+'TTA Pivot Table'!E$212</f>
        <v>6.2799894067796611</v>
      </c>
      <c r="J114" s="540">
        <f>+'TTA Pivot Table'!E$214</f>
        <v>4.0420679681851066</v>
      </c>
      <c r="K114" s="539">
        <f>+'TTA Pivot Table'!E$216</f>
        <v>4.8432367149758457</v>
      </c>
      <c r="L114" s="539">
        <f>+'TTA Pivot Table'!E$218</f>
        <v>0</v>
      </c>
      <c r="M114" s="541">
        <f>+'TTA Pivot Table'!E$220</f>
        <v>4.1463710691823907</v>
      </c>
      <c r="N114" s="540">
        <f>+'TTA Pivot Table'!E$222</f>
        <v>0</v>
      </c>
      <c r="O114" s="388"/>
      <c r="P114" s="536">
        <f t="shared" si="5"/>
        <v>-2.1336183375972704</v>
      </c>
    </row>
    <row r="115" spans="1:17">
      <c r="A115" s="504" t="s">
        <v>1115</v>
      </c>
      <c r="B115" s="539">
        <f>+'TTA Pivot Table'!E$230</f>
        <v>0</v>
      </c>
      <c r="C115" s="539">
        <f>+'TTA Pivot Table'!E$232</f>
        <v>0</v>
      </c>
      <c r="D115" s="539">
        <f>+'TTA Pivot Table'!E$234</f>
        <v>0</v>
      </c>
      <c r="E115" s="540">
        <f>+'TTA Pivot Table'!E$236</f>
        <v>0</v>
      </c>
      <c r="F115" s="540">
        <f>+'TTA Pivot Table'!E$238</f>
        <v>0</v>
      </c>
      <c r="G115" s="539">
        <f>+'TTA Pivot Table'!E$240</f>
        <v>0</v>
      </c>
      <c r="H115" s="539">
        <f>+'TTA Pivot Table'!E$242</f>
        <v>0</v>
      </c>
      <c r="I115" s="540">
        <f>+'TTA Pivot Table'!E$244</f>
        <v>0</v>
      </c>
      <c r="J115" s="540">
        <f>+'TTA Pivot Table'!E$246</f>
        <v>0</v>
      </c>
      <c r="K115" s="539">
        <f>+'TTA Pivot Table'!E$248</f>
        <v>0</v>
      </c>
      <c r="L115" s="539">
        <f>+'TTA Pivot Table'!E$250</f>
        <v>0</v>
      </c>
      <c r="M115" s="541">
        <f>+'TTA Pivot Table'!E$252</f>
        <v>0</v>
      </c>
      <c r="N115" s="540">
        <f>+'TTA Pivot Table'!E$254</f>
        <v>0</v>
      </c>
      <c r="O115" s="388"/>
      <c r="P115" s="536">
        <f t="shared" si="5"/>
        <v>0</v>
      </c>
    </row>
    <row r="116" spans="1:17">
      <c r="A116" s="504"/>
      <c r="B116" s="539"/>
      <c r="C116" s="539"/>
      <c r="D116" s="539"/>
      <c r="E116" s="540"/>
      <c r="F116" s="540"/>
      <c r="G116" s="539"/>
      <c r="H116" s="539"/>
      <c r="I116" s="540"/>
      <c r="J116" s="540"/>
      <c r="K116" s="539"/>
      <c r="L116" s="539"/>
      <c r="M116" s="541"/>
      <c r="N116" s="540"/>
      <c r="O116" s="388"/>
      <c r="P116" s="536"/>
    </row>
    <row r="117" spans="1:17">
      <c r="A117" s="504" t="s">
        <v>1116</v>
      </c>
      <c r="B117" s="539">
        <f>+'TTA Pivot Table'!E$262</f>
        <v>0</v>
      </c>
      <c r="C117" s="539">
        <f>+'TTA Pivot Table'!E$264</f>
        <v>0</v>
      </c>
      <c r="D117" s="539">
        <f>+'TTA Pivot Table'!E$266</f>
        <v>0</v>
      </c>
      <c r="E117" s="540">
        <f>+'TTA Pivot Table'!E$268</f>
        <v>0</v>
      </c>
      <c r="F117" s="540">
        <f>+'TTA Pivot Table'!E$270</f>
        <v>0</v>
      </c>
      <c r="G117" s="539">
        <f>+'TTA Pivot Table'!E$272</f>
        <v>0</v>
      </c>
      <c r="H117" s="539">
        <f>+'TTA Pivot Table'!E$274</f>
        <v>0</v>
      </c>
      <c r="I117" s="540">
        <f>+'TTA Pivot Table'!E$276</f>
        <v>0</v>
      </c>
      <c r="J117" s="540">
        <f>+'TTA Pivot Table'!E$278</f>
        <v>0</v>
      </c>
      <c r="K117" s="539">
        <f>+'TTA Pivot Table'!E$280</f>
        <v>0</v>
      </c>
      <c r="L117" s="539">
        <f>+'TTA Pivot Table'!E$282</f>
        <v>0</v>
      </c>
      <c r="M117" s="541">
        <f>+'TTA Pivot Table'!E$284</f>
        <v>0</v>
      </c>
      <c r="N117" s="540">
        <f>+'TTA Pivot Table'!E$286</f>
        <v>0</v>
      </c>
      <c r="O117" s="388"/>
      <c r="P117" s="536">
        <f t="shared" si="5"/>
        <v>0</v>
      </c>
    </row>
    <row r="118" spans="1:17">
      <c r="A118" s="504" t="s">
        <v>1117</v>
      </c>
      <c r="B118" s="539">
        <f>+'TTA Pivot Table'!E$294</f>
        <v>4.945283018867924</v>
      </c>
      <c r="C118" s="539">
        <f>+'TTA Pivot Table'!E$296</f>
        <v>4.7750000000000004</v>
      </c>
      <c r="D118" s="539">
        <f>+'TTA Pivot Table'!E$298</f>
        <v>2.25</v>
      </c>
      <c r="E118" s="540">
        <f>+'TTA Pivot Table'!E$300</f>
        <v>4.8910714285714283</v>
      </c>
      <c r="F118" s="540">
        <f>+'TTA Pivot Table'!E$302</f>
        <v>4.6824282100877852</v>
      </c>
      <c r="G118" s="539">
        <f>+'TTA Pivot Table'!E$304</f>
        <v>4.3784615384615382</v>
      </c>
      <c r="H118" s="539">
        <f>+'TTA Pivot Table'!E$306</f>
        <v>4.6193548387096772</v>
      </c>
      <c r="I118" s="540">
        <f>+'TTA Pivot Table'!E$308</f>
        <v>4.6792430687985913</v>
      </c>
      <c r="J118" s="540">
        <f>+'TTA Pivot Table'!E$310</f>
        <v>3.401307735114079</v>
      </c>
      <c r="K118" s="539">
        <f>+'TTA Pivot Table'!E$312</f>
        <v>3.4258666666666668</v>
      </c>
      <c r="L118" s="539">
        <f>+'TTA Pivot Table'!E$314</f>
        <v>2.64</v>
      </c>
      <c r="M118" s="541">
        <f>+'TTA Pivot Table'!E$316</f>
        <v>3.3951180744777472</v>
      </c>
      <c r="N118" s="540">
        <f>+'TTA Pivot Table'!E$318</f>
        <v>7.7296296296296294</v>
      </c>
      <c r="O118" s="388"/>
      <c r="P118" s="536">
        <f t="shared" si="5"/>
        <v>-1.2841249943208441</v>
      </c>
    </row>
    <row r="119" spans="1:17">
      <c r="A119" s="504" t="s">
        <v>1118</v>
      </c>
      <c r="B119" s="539">
        <f>+'TTA Pivot Table'!E$326</f>
        <v>4.2551648351648357</v>
      </c>
      <c r="C119" s="539">
        <f>+'TTA Pivot Table'!E$328</f>
        <v>4.1115527950310558</v>
      </c>
      <c r="D119" s="539">
        <f>+'TTA Pivot Table'!E$330</f>
        <v>0</v>
      </c>
      <c r="E119" s="540">
        <f>+'TTA Pivot Table'!E$332</f>
        <v>4.2224611032531829</v>
      </c>
      <c r="F119" s="540">
        <f>+'TTA Pivot Table'!E$334</f>
        <v>5.6146745562130178</v>
      </c>
      <c r="G119" s="539">
        <f>+'TTA Pivot Table'!E$336</f>
        <v>6.4458426966292128</v>
      </c>
      <c r="H119" s="539">
        <f>+'TTA Pivot Table'!E$338</f>
        <v>0</v>
      </c>
      <c r="I119" s="540">
        <f>+'TTA Pivot Table'!E$340</f>
        <v>5.7387919463087247</v>
      </c>
      <c r="J119" s="540">
        <f>+'TTA Pivot Table'!E$342</f>
        <v>3.8205953488372097</v>
      </c>
      <c r="K119" s="539">
        <f>+'TTA Pivot Table'!E$344</f>
        <v>4.6484710234278666</v>
      </c>
      <c r="L119" s="539">
        <f>+'TTA Pivot Table'!E$346</f>
        <v>0</v>
      </c>
      <c r="M119" s="541">
        <f>+'TTA Pivot Table'!E$348</f>
        <v>4.1765906680805935</v>
      </c>
      <c r="N119" s="540">
        <f>+'TTA Pivot Table'!E$350</f>
        <v>0</v>
      </c>
      <c r="O119" s="388"/>
      <c r="P119" s="536">
        <f t="shared" si="5"/>
        <v>-1.5622012782281312</v>
      </c>
      <c r="Q119" s="526"/>
    </row>
    <row r="120" spans="1:17">
      <c r="A120" s="504" t="s">
        <v>1119</v>
      </c>
      <c r="B120" s="539">
        <f>+'TTA Pivot Table'!E$358</f>
        <v>0</v>
      </c>
      <c r="C120" s="539">
        <f>+'TTA Pivot Table'!E$360</f>
        <v>0</v>
      </c>
      <c r="D120" s="539">
        <f>+'TTA Pivot Table'!E$362</f>
        <v>0</v>
      </c>
      <c r="E120" s="540">
        <f>+'TTA Pivot Table'!E$364</f>
        <v>0</v>
      </c>
      <c r="F120" s="540">
        <f>+'TTA Pivot Table'!E$366</f>
        <v>0</v>
      </c>
      <c r="G120" s="539">
        <f>+'TTA Pivot Table'!E$368</f>
        <v>0</v>
      </c>
      <c r="H120" s="539">
        <f>+'TTA Pivot Table'!E$370</f>
        <v>0</v>
      </c>
      <c r="I120" s="540">
        <f>+'TTA Pivot Table'!E$372</f>
        <v>0</v>
      </c>
      <c r="J120" s="540">
        <f>+'TTA Pivot Table'!E$374</f>
        <v>0</v>
      </c>
      <c r="K120" s="539">
        <f>+'TTA Pivot Table'!E$376</f>
        <v>0</v>
      </c>
      <c r="L120" s="539">
        <f>+'TTA Pivot Table'!E$378</f>
        <v>0</v>
      </c>
      <c r="M120" s="541">
        <f>+'TTA Pivot Table'!E$380</f>
        <v>0</v>
      </c>
      <c r="N120" s="540">
        <f>+'TTA Pivot Table'!E$382</f>
        <v>0</v>
      </c>
      <c r="O120" s="388"/>
      <c r="P120" s="536">
        <f t="shared" si="5"/>
        <v>0</v>
      </c>
    </row>
    <row r="121" spans="1:17">
      <c r="A121" s="504"/>
      <c r="B121" s="539"/>
      <c r="C121" s="539"/>
      <c r="D121" s="539"/>
      <c r="E121" s="540"/>
      <c r="F121" s="540"/>
      <c r="G121" s="539"/>
      <c r="H121" s="539"/>
      <c r="I121" s="540"/>
      <c r="J121" s="540"/>
      <c r="K121" s="539"/>
      <c r="L121" s="539"/>
      <c r="M121" s="541"/>
      <c r="N121" s="540"/>
      <c r="O121" s="388"/>
      <c r="P121" s="536"/>
    </row>
    <row r="122" spans="1:17">
      <c r="A122" s="504" t="s">
        <v>1120</v>
      </c>
      <c r="B122" s="539">
        <f>+'TTA Pivot Table'!E$390</f>
        <v>3.8206323987538942</v>
      </c>
      <c r="C122" s="539">
        <f>+'TTA Pivot Table'!E$392</f>
        <v>4.8095714285714291</v>
      </c>
      <c r="D122" s="539">
        <f>+'TTA Pivot Table'!E$394</f>
        <v>0</v>
      </c>
      <c r="E122" s="540">
        <f>+'TTA Pivot Table'!E$396</f>
        <v>3.8277690721649487</v>
      </c>
      <c r="F122" s="540">
        <f>+'TTA Pivot Table'!E$398</f>
        <v>4.471064773293473</v>
      </c>
      <c r="G122" s="539">
        <f>+'TTA Pivot Table'!E$400</f>
        <v>5.8184466019417469</v>
      </c>
      <c r="H122" s="539">
        <f>+'TTA Pivot Table'!E$402</f>
        <v>0</v>
      </c>
      <c r="I122" s="540">
        <f>+'TTA Pivot Table'!E$404</f>
        <v>4.5368374407582932</v>
      </c>
      <c r="J122" s="540">
        <f>+'TTA Pivot Table'!E$406</f>
        <v>6.045377896613191</v>
      </c>
      <c r="K122" s="539">
        <f>+'TTA Pivot Table'!E$408</f>
        <v>8.9028505747126427</v>
      </c>
      <c r="L122" s="539">
        <f>+'TTA Pivot Table'!E$410</f>
        <v>0</v>
      </c>
      <c r="M122" s="541">
        <f>+'TTA Pivot Table'!E$412</f>
        <v>6.5846406362979035</v>
      </c>
      <c r="N122" s="540">
        <f>+'TTA Pivot Table'!E$414</f>
        <v>3.3510913811007268</v>
      </c>
      <c r="O122" s="388"/>
      <c r="P122" s="536">
        <f t="shared" si="5"/>
        <v>2.0478031955396103</v>
      </c>
    </row>
    <row r="123" spans="1:17">
      <c r="A123" s="504" t="s">
        <v>1121</v>
      </c>
      <c r="B123" s="539">
        <f>+'TTA Pivot Table'!E$422</f>
        <v>4.4884196185286092</v>
      </c>
      <c r="C123" s="539">
        <f>+'TTA Pivot Table'!E$424</f>
        <v>4.7987341772151906</v>
      </c>
      <c r="D123" s="539">
        <f>+'TTA Pivot Table'!E$426</f>
        <v>0</v>
      </c>
      <c r="E123" s="540">
        <f>+'TTA Pivot Table'!E$428</f>
        <v>4.5091949152542377</v>
      </c>
      <c r="F123" s="540">
        <f>+'TTA Pivot Table'!E$430</f>
        <v>5.1584905660377363</v>
      </c>
      <c r="G123" s="539">
        <f>+'TTA Pivot Table'!E$432</f>
        <v>5.2715384615384622</v>
      </c>
      <c r="H123" s="539">
        <f>+'TTA Pivot Table'!E$434</f>
        <v>0</v>
      </c>
      <c r="I123" s="540">
        <f>+'TTA Pivot Table'!E$436</f>
        <v>5.1669480145789368</v>
      </c>
      <c r="J123" s="540">
        <f>+'TTA Pivot Table'!E$438</f>
        <v>3.2133818321049104</v>
      </c>
      <c r="K123" s="539">
        <f>+'TTA Pivot Table'!E$440</f>
        <v>3.1967656515982599</v>
      </c>
      <c r="L123" s="539">
        <f>+'TTA Pivot Table'!E$442</f>
        <v>0</v>
      </c>
      <c r="M123" s="541">
        <f>+'TTA Pivot Table'!E$444</f>
        <v>3.2077983983729506</v>
      </c>
      <c r="N123" s="540">
        <f>+'TTA Pivot Table'!E$446</f>
        <v>3.8817638952687186</v>
      </c>
      <c r="O123" s="388"/>
      <c r="P123" s="536">
        <f t="shared" si="5"/>
        <v>-1.9591496162059863</v>
      </c>
    </row>
    <row r="124" spans="1:17">
      <c r="A124" s="504" t="s">
        <v>1122</v>
      </c>
      <c r="B124" s="539">
        <f>+'TTA Pivot Table'!E$454</f>
        <v>4.4894736842105276</v>
      </c>
      <c r="C124" s="539">
        <f>+'TTA Pivot Table'!E$456</f>
        <v>5</v>
      </c>
      <c r="D124" s="539">
        <f>+'TTA Pivot Table'!E$458</f>
        <v>0</v>
      </c>
      <c r="E124" s="540">
        <f>+'TTA Pivot Table'!E$460</f>
        <v>4.5000000000000009</v>
      </c>
      <c r="F124" s="540">
        <f>+'TTA Pivot Table'!E$462</f>
        <v>4.5394555952708258</v>
      </c>
      <c r="G124" s="539">
        <f>+'TTA Pivot Table'!E$464</f>
        <v>6.1339285714285712</v>
      </c>
      <c r="H124" s="539">
        <f>+'TTA Pivot Table'!E$466</f>
        <v>0</v>
      </c>
      <c r="I124" s="540">
        <f>+'TTA Pivot Table'!E$468</f>
        <v>4.5636339019767105</v>
      </c>
      <c r="J124" s="540">
        <f>+'TTA Pivot Table'!E$470</f>
        <v>3.4502583979328132</v>
      </c>
      <c r="K124" s="539">
        <f>+'TTA Pivot Table'!E$472</f>
        <v>4.1832386363636367</v>
      </c>
      <c r="L124" s="539">
        <f>+'TTA Pivot Table'!E$474</f>
        <v>0</v>
      </c>
      <c r="M124" s="541">
        <f>+'TTA Pivot Table'!E$476</f>
        <v>3.5467464472700048</v>
      </c>
      <c r="N124" s="540">
        <f>+'TTA Pivot Table'!E$478</f>
        <v>7.2352941176470607</v>
      </c>
      <c r="O124" s="388"/>
      <c r="P124" s="536">
        <f t="shared" si="5"/>
        <v>-1.0168874547067057</v>
      </c>
    </row>
    <row r="125" spans="1:17">
      <c r="A125" s="513" t="s">
        <v>1123</v>
      </c>
      <c r="B125" s="543">
        <f>+'TTA Pivot Table'!E$486</f>
        <v>4.7</v>
      </c>
      <c r="C125" s="543">
        <f>+'TTA Pivot Table'!E$488</f>
        <v>0</v>
      </c>
      <c r="D125" s="543">
        <f>+'TTA Pivot Table'!E$490</f>
        <v>0</v>
      </c>
      <c r="E125" s="544">
        <f>+'TTA Pivot Table'!E$492</f>
        <v>4.7</v>
      </c>
      <c r="F125" s="544">
        <f>+'TTA Pivot Table'!E$494</f>
        <v>5.6</v>
      </c>
      <c r="G125" s="543">
        <f>+'TTA Pivot Table'!E$496</f>
        <v>11.9</v>
      </c>
      <c r="H125" s="543">
        <f>+'TTA Pivot Table'!E$498</f>
        <v>0</v>
      </c>
      <c r="I125" s="544">
        <f>+'TTA Pivot Table'!E$500</f>
        <v>5.6704895104895101</v>
      </c>
      <c r="J125" s="544">
        <f>+'TTA Pivot Table'!E$502</f>
        <v>4.2</v>
      </c>
      <c r="K125" s="543">
        <f>+'TTA Pivot Table'!E$504</f>
        <v>4.8</v>
      </c>
      <c r="L125" s="543">
        <f>+'TTA Pivot Table'!E$506</f>
        <v>0</v>
      </c>
      <c r="M125" s="545">
        <f>+'TTA Pivot Table'!E$508</f>
        <v>4.2849785407725323</v>
      </c>
      <c r="N125" s="544">
        <f>+'TTA Pivot Table'!E$510</f>
        <v>7.2999999999999989</v>
      </c>
      <c r="O125" s="388"/>
      <c r="P125" s="546">
        <f t="shared" si="5"/>
        <v>-1.3855109697169778</v>
      </c>
    </row>
    <row r="126" spans="1:17">
      <c r="A126" s="517" t="s">
        <v>1124</v>
      </c>
      <c r="B126" s="517"/>
      <c r="C126" s="517"/>
      <c r="D126" s="517"/>
      <c r="E126" s="517"/>
      <c r="F126" s="518"/>
      <c r="G126" s="518"/>
      <c r="H126" s="518"/>
      <c r="I126" s="518"/>
      <c r="J126" s="518"/>
      <c r="K126" s="518"/>
      <c r="L126" s="518"/>
      <c r="M126" s="518"/>
      <c r="N126" s="518"/>
    </row>
    <row r="127" spans="1:17">
      <c r="A127" s="517" t="s">
        <v>1177</v>
      </c>
      <c r="B127" s="548"/>
      <c r="C127" s="548"/>
      <c r="D127" s="548"/>
      <c r="E127" s="548"/>
      <c r="F127" s="548"/>
      <c r="G127" s="548"/>
      <c r="H127" s="548"/>
      <c r="I127" s="548"/>
      <c r="J127" s="548"/>
      <c r="K127" s="548"/>
      <c r="L127" s="548"/>
      <c r="M127" s="548"/>
      <c r="N127" s="548"/>
      <c r="O127" s="547"/>
    </row>
    <row r="128" spans="1:17">
      <c r="A128" s="517"/>
      <c r="B128" s="517"/>
      <c r="C128" s="517"/>
      <c r="D128" s="517"/>
      <c r="E128" s="517"/>
      <c r="F128" s="518"/>
      <c r="G128" s="518"/>
      <c r="H128" s="518"/>
      <c r="I128" s="518"/>
      <c r="J128" s="518"/>
      <c r="K128" s="518"/>
      <c r="L128" s="518"/>
      <c r="M128" s="518"/>
      <c r="N128" s="519" t="s">
        <v>1224</v>
      </c>
    </row>
    <row r="129" spans="1:16" ht="18">
      <c r="A129" s="480" t="s">
        <v>1178</v>
      </c>
      <c r="B129" s="482"/>
      <c r="C129" s="482"/>
      <c r="D129" s="482"/>
      <c r="E129" s="482"/>
      <c r="F129" s="481"/>
      <c r="G129" s="481"/>
      <c r="H129" s="481"/>
      <c r="I129" s="482"/>
      <c r="J129" s="481"/>
      <c r="K129" s="481"/>
      <c r="L129" s="481"/>
      <c r="M129" s="482"/>
      <c r="N129" s="481"/>
      <c r="P129" s="530"/>
    </row>
    <row r="130" spans="1:16" ht="18">
      <c r="A130" s="480"/>
      <c r="B130" s="482"/>
      <c r="C130" s="482"/>
      <c r="D130" s="482"/>
      <c r="E130" s="482"/>
      <c r="F130" s="481"/>
      <c r="G130" s="481"/>
      <c r="H130" s="481"/>
      <c r="I130" s="482"/>
      <c r="J130" s="481"/>
      <c r="K130" s="481"/>
      <c r="L130" s="481"/>
      <c r="M130" s="482"/>
      <c r="N130" s="481"/>
      <c r="P130" s="530"/>
    </row>
    <row r="131" spans="1:16" ht="15.75">
      <c r="A131" s="483" t="s">
        <v>1172</v>
      </c>
      <c r="B131" s="482"/>
      <c r="C131" s="482"/>
      <c r="D131" s="482"/>
      <c r="E131" s="482"/>
      <c r="F131" s="481"/>
      <c r="G131" s="481"/>
      <c r="H131" s="481"/>
      <c r="I131" s="482"/>
      <c r="J131" s="481"/>
      <c r="K131" s="481"/>
      <c r="L131" s="481"/>
      <c r="M131" s="482"/>
      <c r="N131" s="481"/>
      <c r="P131" s="530"/>
    </row>
    <row r="132" spans="1:16" ht="15.75">
      <c r="A132" s="483" t="s">
        <v>1141</v>
      </c>
      <c r="B132" s="482"/>
      <c r="C132" s="482"/>
      <c r="D132" s="482"/>
      <c r="E132" s="482"/>
      <c r="F132" s="481"/>
      <c r="G132" s="481"/>
      <c r="H132" s="481"/>
      <c r="I132" s="482"/>
      <c r="J132" s="481"/>
      <c r="K132" s="481"/>
      <c r="L132" s="481"/>
      <c r="M132" s="482"/>
      <c r="N132" s="481"/>
      <c r="P132" s="530"/>
    </row>
    <row r="133" spans="1:16" ht="18" customHeight="1">
      <c r="A133" s="484"/>
      <c r="B133" s="484"/>
      <c r="C133" s="484"/>
      <c r="D133" s="484"/>
      <c r="E133" s="484"/>
      <c r="F133" s="485"/>
      <c r="G133" s="486"/>
      <c r="H133" s="486"/>
      <c r="I133" s="487"/>
      <c r="J133" s="487"/>
      <c r="K133" s="487"/>
      <c r="L133" s="487"/>
      <c r="M133" s="487"/>
      <c r="N133" s="487"/>
      <c r="O133" s="488"/>
      <c r="P133" s="530"/>
    </row>
    <row r="134" spans="1:16" ht="18" customHeight="1">
      <c r="A134" s="312"/>
      <c r="B134" s="489" t="s">
        <v>1098</v>
      </c>
      <c r="C134" s="490"/>
      <c r="D134" s="490"/>
      <c r="E134" s="490"/>
      <c r="F134" s="490"/>
      <c r="G134" s="490"/>
      <c r="H134" s="490"/>
      <c r="I134" s="491"/>
      <c r="J134" s="492" t="s">
        <v>11</v>
      </c>
      <c r="K134" s="493"/>
      <c r="L134" s="493"/>
      <c r="M134" s="494"/>
      <c r="N134" s="652" t="s">
        <v>1099</v>
      </c>
      <c r="O134" s="507"/>
      <c r="P134" s="530"/>
    </row>
    <row r="135" spans="1:16" ht="45" customHeight="1">
      <c r="A135" s="495"/>
      <c r="B135" s="490" t="s">
        <v>1100</v>
      </c>
      <c r="C135" s="490"/>
      <c r="D135" s="490"/>
      <c r="E135" s="496"/>
      <c r="F135" s="497" t="s">
        <v>1101</v>
      </c>
      <c r="G135" s="490"/>
      <c r="H135" s="490"/>
      <c r="I135" s="491"/>
      <c r="J135" s="498" t="s">
        <v>1102</v>
      </c>
      <c r="K135" s="490"/>
      <c r="L135" s="490"/>
      <c r="M135" s="491"/>
      <c r="N135" s="653"/>
      <c r="O135" s="507"/>
      <c r="P135" s="530"/>
    </row>
    <row r="136" spans="1:16" ht="27" customHeight="1">
      <c r="A136" s="484"/>
      <c r="B136" s="499" t="s">
        <v>1103</v>
      </c>
      <c r="C136" s="499" t="s">
        <v>1104</v>
      </c>
      <c r="D136" s="499" t="s">
        <v>1105</v>
      </c>
      <c r="E136" s="500" t="s">
        <v>1106</v>
      </c>
      <c r="F136" s="500" t="s">
        <v>1103</v>
      </c>
      <c r="G136" s="499" t="s">
        <v>1104</v>
      </c>
      <c r="H136" s="499" t="s">
        <v>1105</v>
      </c>
      <c r="I136" s="500" t="s">
        <v>1106</v>
      </c>
      <c r="J136" s="501" t="s">
        <v>1103</v>
      </c>
      <c r="K136" s="502" t="s">
        <v>1104</v>
      </c>
      <c r="L136" s="503" t="s">
        <v>1105</v>
      </c>
      <c r="M136" s="501" t="s">
        <v>1106</v>
      </c>
      <c r="N136" s="654"/>
      <c r="O136" s="507"/>
      <c r="P136" s="530" t="s">
        <v>1173</v>
      </c>
    </row>
    <row r="137" spans="1:16" hidden="1">
      <c r="A137" s="504" t="s">
        <v>1107</v>
      </c>
      <c r="B137" s="504"/>
      <c r="C137" s="504"/>
      <c r="D137" s="504"/>
      <c r="E137" s="504"/>
      <c r="F137" s="549">
        <f>'TTA Pivot Table'!F$230</f>
        <v>0</v>
      </c>
      <c r="G137" s="549">
        <f>'TTA Pivot Table'!F$231</f>
        <v>0</v>
      </c>
      <c r="H137" s="549">
        <f>'TTA Pivot Table'!F$232</f>
        <v>0</v>
      </c>
      <c r="I137" s="550">
        <f>'TTA Pivot Table'!F$233</f>
        <v>0</v>
      </c>
      <c r="J137" s="550">
        <f>'TTA Pivot Table'!F$234</f>
        <v>0</v>
      </c>
      <c r="K137" s="549">
        <f>'TTA Pivot Table'!F$235</f>
        <v>0</v>
      </c>
      <c r="L137" s="549">
        <f>'TTA Pivot Table'!F$236</f>
        <v>0</v>
      </c>
      <c r="M137" s="551">
        <f>'TTA Pivot Table'!F$237</f>
        <v>0</v>
      </c>
      <c r="N137" s="550">
        <f>'TTA Pivot Table'!F$238</f>
        <v>0</v>
      </c>
      <c r="O137" s="388"/>
      <c r="P137" s="536">
        <f>+M137-I137</f>
        <v>0</v>
      </c>
    </row>
    <row r="138" spans="1:16" ht="15.75" hidden="1">
      <c r="A138" s="504"/>
      <c r="B138" s="504"/>
      <c r="C138" s="504"/>
      <c r="D138" s="504"/>
      <c r="E138" s="504"/>
      <c r="F138" s="388"/>
      <c r="G138" s="388"/>
      <c r="H138" s="388"/>
      <c r="I138" s="537"/>
      <c r="J138" s="537"/>
      <c r="K138" s="388"/>
      <c r="L138" s="388"/>
      <c r="M138" s="538"/>
      <c r="N138" s="537"/>
      <c r="O138" s="388"/>
      <c r="P138" s="507">
        <f t="shared" ref="P138" si="6">+I138-M138</f>
        <v>0</v>
      </c>
    </row>
    <row r="139" spans="1:16">
      <c r="A139" s="504" t="s">
        <v>1108</v>
      </c>
      <c r="B139" s="539">
        <f>+'TTA Pivot Table'!F$6</f>
        <v>0</v>
      </c>
      <c r="C139" s="539">
        <f>+'TTA Pivot Table'!F$8</f>
        <v>0</v>
      </c>
      <c r="D139" s="539">
        <f>+'TTA Pivot Table'!F$10</f>
        <v>0</v>
      </c>
      <c r="E139" s="540">
        <f>+'TTA Pivot Table'!F$12</f>
        <v>0</v>
      </c>
      <c r="F139" s="540">
        <f>+'TTA Pivot Table'!F$14</f>
        <v>0</v>
      </c>
      <c r="G139" s="539">
        <f>+'TTA Pivot Table'!F$16</f>
        <v>0</v>
      </c>
      <c r="H139" s="539">
        <f>+'TTA Pivot Table'!F$18</f>
        <v>0</v>
      </c>
      <c r="I139" s="540">
        <f>+'TTA Pivot Table'!F$20</f>
        <v>0</v>
      </c>
      <c r="J139" s="540">
        <f>+'TTA Pivot Table'!F$22</f>
        <v>0</v>
      </c>
      <c r="K139" s="539">
        <f>+'TTA Pivot Table'!F$24</f>
        <v>0</v>
      </c>
      <c r="L139" s="539">
        <f>+'TTA Pivot Table'!F$26</f>
        <v>0</v>
      </c>
      <c r="M139" s="541">
        <f>+'TTA Pivot Table'!F$28</f>
        <v>0</v>
      </c>
      <c r="N139" s="540">
        <f>+'TTA Pivot Table'!F$30</f>
        <v>0</v>
      </c>
      <c r="O139" s="388"/>
      <c r="P139" s="536">
        <f t="shared" ref="P139:P157" si="7">+M139-I139</f>
        <v>0</v>
      </c>
    </row>
    <row r="140" spans="1:16">
      <c r="A140" s="504" t="s">
        <v>1109</v>
      </c>
      <c r="B140" s="539">
        <f>+'TTA Pivot Table'!F$38</f>
        <v>4.2895200000000004</v>
      </c>
      <c r="C140" s="539">
        <f>+'TTA Pivot Table'!F$40</f>
        <v>9.15</v>
      </c>
      <c r="D140" s="539">
        <f>+'TTA Pivot Table'!F$42</f>
        <v>0</v>
      </c>
      <c r="E140" s="540">
        <f>+'TTA Pivot Table'!F$44</f>
        <v>4.4219066147859918</v>
      </c>
      <c r="F140" s="540">
        <f>+'TTA Pivot Table'!F$46</f>
        <v>5.1416398713826368</v>
      </c>
      <c r="G140" s="539">
        <f>+'TTA Pivot Table'!F$48</f>
        <v>15.868999999999996</v>
      </c>
      <c r="H140" s="539">
        <f>+'TTA Pivot Table'!F$50</f>
        <v>0</v>
      </c>
      <c r="I140" s="540">
        <f>+'TTA Pivot Table'!F$52</f>
        <v>5.4758255451713387</v>
      </c>
      <c r="J140" s="540">
        <f>+'TTA Pivot Table'!F$54</f>
        <v>3.0629518072289157</v>
      </c>
      <c r="K140" s="539">
        <f>+'TTA Pivot Table'!F$56</f>
        <v>5.3897222222222219</v>
      </c>
      <c r="L140" s="539">
        <f>+'TTA Pivot Table'!F$58</f>
        <v>0</v>
      </c>
      <c r="M140" s="541">
        <f>+'TTA Pivot Table'!F$60</f>
        <v>3.2905706521739124</v>
      </c>
      <c r="N140" s="540">
        <f>+'TTA Pivot Table'!F$62</f>
        <v>0</v>
      </c>
      <c r="O140" s="388"/>
      <c r="P140" s="536">
        <f t="shared" si="7"/>
        <v>-2.1852548929974263</v>
      </c>
    </row>
    <row r="141" spans="1:16">
      <c r="A141" s="504" t="s">
        <v>1110</v>
      </c>
      <c r="B141" s="539">
        <f>+'TTA Pivot Table'!F$70</f>
        <v>0</v>
      </c>
      <c r="C141" s="539">
        <f>+'TTA Pivot Table'!F$72</f>
        <v>0</v>
      </c>
      <c r="D141" s="539">
        <f>+'TTA Pivot Table'!F$74</f>
        <v>0</v>
      </c>
      <c r="E141" s="540">
        <f>+'TTA Pivot Table'!F$76</f>
        <v>0</v>
      </c>
      <c r="F141" s="540">
        <f>+'TTA Pivot Table'!F$78</f>
        <v>0</v>
      </c>
      <c r="G141" s="539">
        <f>+'TTA Pivot Table'!F$80</f>
        <v>0</v>
      </c>
      <c r="H141" s="539">
        <f>+'TTA Pivot Table'!F$82</f>
        <v>0</v>
      </c>
      <c r="I141" s="540">
        <f>+'TTA Pivot Table'!F$84</f>
        <v>0</v>
      </c>
      <c r="J141" s="540">
        <f>+'TTA Pivot Table'!F$86</f>
        <v>0</v>
      </c>
      <c r="K141" s="539">
        <f>+'TTA Pivot Table'!F$88</f>
        <v>0</v>
      </c>
      <c r="L141" s="539">
        <f>+'TTA Pivot Table'!F$90</f>
        <v>0</v>
      </c>
      <c r="M141" s="541">
        <f>+'TTA Pivot Table'!F$92</f>
        <v>0</v>
      </c>
      <c r="N141" s="540">
        <f>+'TTA Pivot Table'!F$94</f>
        <v>0</v>
      </c>
      <c r="O141" s="388"/>
      <c r="P141" s="536">
        <f t="shared" si="7"/>
        <v>0</v>
      </c>
    </row>
    <row r="142" spans="1:16">
      <c r="A142" s="504" t="s">
        <v>1111</v>
      </c>
      <c r="B142" s="539">
        <f>+'TTA Pivot Table'!F$102</f>
        <v>0</v>
      </c>
      <c r="C142" s="539">
        <f>+'TTA Pivot Table'!F$104</f>
        <v>0</v>
      </c>
      <c r="D142" s="539">
        <f>+'TTA Pivot Table'!F$106</f>
        <v>0</v>
      </c>
      <c r="E142" s="540">
        <f>+'TTA Pivot Table'!F$108</f>
        <v>0</v>
      </c>
      <c r="F142" s="540">
        <f>+'TTA Pivot Table'!F$110</f>
        <v>0</v>
      </c>
      <c r="G142" s="539">
        <f>+'TTA Pivot Table'!F$112</f>
        <v>0</v>
      </c>
      <c r="H142" s="539">
        <f>+'TTA Pivot Table'!F$114</f>
        <v>0</v>
      </c>
      <c r="I142" s="540">
        <f>+'TTA Pivot Table'!F$116</f>
        <v>0</v>
      </c>
      <c r="J142" s="540">
        <f>+'TTA Pivot Table'!F$118</f>
        <v>0</v>
      </c>
      <c r="K142" s="539">
        <f>+'TTA Pivot Table'!F$120</f>
        <v>0</v>
      </c>
      <c r="L142" s="539">
        <f>+'TTA Pivot Table'!F$122</f>
        <v>0</v>
      </c>
      <c r="M142" s="541">
        <f>+'TTA Pivot Table'!F$124</f>
        <v>0</v>
      </c>
      <c r="N142" s="540">
        <f>+'TTA Pivot Table'!F$126</f>
        <v>0</v>
      </c>
      <c r="O142" s="388"/>
      <c r="P142" s="536">
        <f t="shared" si="7"/>
        <v>0</v>
      </c>
    </row>
    <row r="143" spans="1:16">
      <c r="A143" s="504"/>
      <c r="B143" s="539"/>
      <c r="C143" s="539"/>
      <c r="D143" s="539"/>
      <c r="E143" s="540"/>
      <c r="F143" s="540"/>
      <c r="G143" s="539"/>
      <c r="H143" s="539"/>
      <c r="I143" s="540"/>
      <c r="J143" s="540"/>
      <c r="K143" s="539"/>
      <c r="L143" s="539"/>
      <c r="M143" s="541"/>
      <c r="N143" s="540"/>
      <c r="O143" s="388"/>
      <c r="P143" s="536"/>
    </row>
    <row r="144" spans="1:16">
      <c r="A144" s="504" t="s">
        <v>1112</v>
      </c>
      <c r="B144" s="539">
        <f>+'TTA Pivot Table'!F$134</f>
        <v>4.583333333333333</v>
      </c>
      <c r="C144" s="539">
        <f>+'TTA Pivot Table'!F$136</f>
        <v>5.25</v>
      </c>
      <c r="D144" s="539">
        <f>+'TTA Pivot Table'!F$138</f>
        <v>0</v>
      </c>
      <c r="E144" s="540">
        <f>+'TTA Pivot Table'!F$140</f>
        <v>4.6666666666666661</v>
      </c>
      <c r="F144" s="540">
        <f>+'TTA Pivot Table'!F$142</f>
        <v>5.3492789794786457</v>
      </c>
      <c r="G144" s="539">
        <f>+'TTA Pivot Table'!F$144</f>
        <v>6.3127659574468087</v>
      </c>
      <c r="H144" s="539">
        <f>+'TTA Pivot Table'!F$146</f>
        <v>0</v>
      </c>
      <c r="I144" s="540">
        <f>+'TTA Pivot Table'!F$148</f>
        <v>5.4603778213935223</v>
      </c>
      <c r="J144" s="540">
        <f>+'TTA Pivot Table'!F$150</f>
        <v>3.6694155611330226</v>
      </c>
      <c r="K144" s="539">
        <f>+'TTA Pivot Table'!F$152</f>
        <v>4.1898373983739834</v>
      </c>
      <c r="L144" s="539">
        <f>+'TTA Pivot Table'!F$154</f>
        <v>0</v>
      </c>
      <c r="M144" s="541">
        <f>+'TTA Pivot Table'!F$156</f>
        <v>3.8286887285394378</v>
      </c>
      <c r="N144" s="540">
        <f>+'TTA Pivot Table'!F$158</f>
        <v>0</v>
      </c>
      <c r="O144" s="388"/>
      <c r="P144" s="536">
        <f t="shared" si="7"/>
        <v>-1.6316890928540846</v>
      </c>
    </row>
    <row r="145" spans="1:16">
      <c r="A145" s="504" t="s">
        <v>1113</v>
      </c>
      <c r="B145" s="539">
        <f>+'TTA Pivot Table'!F$166</f>
        <v>5</v>
      </c>
      <c r="C145" s="539">
        <f>+'TTA Pivot Table'!F$168</f>
        <v>0</v>
      </c>
      <c r="D145" s="539">
        <f>+'TTA Pivot Table'!F$170</f>
        <v>0</v>
      </c>
      <c r="E145" s="540">
        <f>+'TTA Pivot Table'!F$172</f>
        <v>5</v>
      </c>
      <c r="F145" s="540">
        <f>+'TTA Pivot Table'!F$174</f>
        <v>5.7</v>
      </c>
      <c r="G145" s="539">
        <f>+'TTA Pivot Table'!F$176</f>
        <v>0</v>
      </c>
      <c r="H145" s="539">
        <f>+'TTA Pivot Table'!F$178</f>
        <v>0</v>
      </c>
      <c r="I145" s="540">
        <f>+'TTA Pivot Table'!F$180</f>
        <v>5.7</v>
      </c>
      <c r="J145" s="540">
        <f>+'TTA Pivot Table'!F$182</f>
        <v>5.7</v>
      </c>
      <c r="K145" s="539">
        <f>+'TTA Pivot Table'!F$184</f>
        <v>6.7</v>
      </c>
      <c r="L145" s="539">
        <f>+'TTA Pivot Table'!F$186</f>
        <v>0</v>
      </c>
      <c r="M145" s="541">
        <f>+'TTA Pivot Table'!F$188</f>
        <v>5.9735042735042736</v>
      </c>
      <c r="N145" s="540">
        <f>+'TTA Pivot Table'!F$190</f>
        <v>5.6</v>
      </c>
      <c r="O145" s="388"/>
      <c r="P145" s="536">
        <f t="shared" si="7"/>
        <v>0.27350427350427342</v>
      </c>
    </row>
    <row r="146" spans="1:16">
      <c r="A146" s="504" t="s">
        <v>1114</v>
      </c>
      <c r="B146" s="542">
        <f>+'TTA Pivot Table'!F$198</f>
        <v>4.2850167785234907</v>
      </c>
      <c r="C146" s="539">
        <f>+'TTA Pivot Table'!F$200</f>
        <v>5.0559999999999974</v>
      </c>
      <c r="D146" s="539">
        <f>+'TTA Pivot Table'!F$202</f>
        <v>0</v>
      </c>
      <c r="E146" s="540">
        <f>+'TTA Pivot Table'!F$204</f>
        <v>4.2977392739273936</v>
      </c>
      <c r="F146" s="540">
        <f>+'TTA Pivot Table'!F$206</f>
        <v>5.9482729805013923</v>
      </c>
      <c r="G146" s="539">
        <f>+'TTA Pivot Table'!F$208</f>
        <v>7.5202857142857154</v>
      </c>
      <c r="H146" s="539">
        <f>+'TTA Pivot Table'!F$210</f>
        <v>0</v>
      </c>
      <c r="I146" s="540">
        <f>+'TTA Pivot Table'!F$212</f>
        <v>6.0442109851787267</v>
      </c>
      <c r="J146" s="540">
        <f>+'TTA Pivot Table'!F$214</f>
        <v>4.0473421926910298</v>
      </c>
      <c r="K146" s="539">
        <f>+'TTA Pivot Table'!F$216</f>
        <v>5.0311111111111133</v>
      </c>
      <c r="L146" s="539">
        <f>+'TTA Pivot Table'!F$218</f>
        <v>0</v>
      </c>
      <c r="M146" s="541">
        <f>+'TTA Pivot Table'!F$220</f>
        <v>4.2908250000000008</v>
      </c>
      <c r="N146" s="540">
        <f>+'TTA Pivot Table'!F$222</f>
        <v>0</v>
      </c>
      <c r="O146" s="388"/>
      <c r="P146" s="536">
        <f t="shared" si="7"/>
        <v>-1.7533859851787259</v>
      </c>
    </row>
    <row r="147" spans="1:16">
      <c r="A147" s="504" t="s">
        <v>1115</v>
      </c>
      <c r="B147" s="539">
        <f>+'TTA Pivot Table'!F$230</f>
        <v>0</v>
      </c>
      <c r="C147" s="539">
        <f>+'TTA Pivot Table'!F$232</f>
        <v>0</v>
      </c>
      <c r="D147" s="539">
        <f>+'TTA Pivot Table'!F$234</f>
        <v>0</v>
      </c>
      <c r="E147" s="540">
        <f>+'TTA Pivot Table'!F$236</f>
        <v>0</v>
      </c>
      <c r="F147" s="540">
        <f>+'TTA Pivot Table'!F$238</f>
        <v>0</v>
      </c>
      <c r="G147" s="539">
        <f>+'TTA Pivot Table'!F$240</f>
        <v>0</v>
      </c>
      <c r="H147" s="539">
        <f>+'TTA Pivot Table'!F$242</f>
        <v>0</v>
      </c>
      <c r="I147" s="540">
        <f>+'TTA Pivot Table'!F$244</f>
        <v>0</v>
      </c>
      <c r="J147" s="540">
        <f>+'TTA Pivot Table'!F$246</f>
        <v>0</v>
      </c>
      <c r="K147" s="539">
        <f>+'TTA Pivot Table'!F$248</f>
        <v>0</v>
      </c>
      <c r="L147" s="539">
        <f>+'TTA Pivot Table'!F$250</f>
        <v>0</v>
      </c>
      <c r="M147" s="541">
        <f>+'TTA Pivot Table'!F$252</f>
        <v>0</v>
      </c>
      <c r="N147" s="540">
        <f>+'TTA Pivot Table'!F$254</f>
        <v>0</v>
      </c>
      <c r="O147" s="388"/>
      <c r="P147" s="536">
        <f t="shared" si="7"/>
        <v>0</v>
      </c>
    </row>
    <row r="148" spans="1:16">
      <c r="A148" s="504"/>
      <c r="B148" s="539"/>
      <c r="C148" s="539"/>
      <c r="D148" s="539"/>
      <c r="E148" s="540"/>
      <c r="F148" s="540"/>
      <c r="G148" s="539"/>
      <c r="H148" s="539"/>
      <c r="I148" s="540"/>
      <c r="J148" s="540"/>
      <c r="K148" s="539"/>
      <c r="L148" s="539"/>
      <c r="M148" s="541"/>
      <c r="N148" s="540"/>
      <c r="O148" s="388"/>
      <c r="P148" s="536"/>
    </row>
    <row r="149" spans="1:16">
      <c r="A149" s="504" t="s">
        <v>1116</v>
      </c>
      <c r="B149" s="539">
        <f>+'TTA Pivot Table'!F$262</f>
        <v>5.3852800000000007</v>
      </c>
      <c r="C149" s="539">
        <f>+'TTA Pivot Table'!F$264</f>
        <v>9.1666666666666661</v>
      </c>
      <c r="D149" s="539">
        <f>+'TTA Pivot Table'!F$266</f>
        <v>0</v>
      </c>
      <c r="E149" s="540">
        <f>+'TTA Pivot Table'!F$268</f>
        <v>5.5584732824427485</v>
      </c>
      <c r="F149" s="540">
        <f>+'TTA Pivot Table'!F$270</f>
        <v>5.1094805194805195</v>
      </c>
      <c r="G149" s="539">
        <f>+'TTA Pivot Table'!F$272</f>
        <v>4.75</v>
      </c>
      <c r="H149" s="539">
        <f>+'TTA Pivot Table'!F$274</f>
        <v>0</v>
      </c>
      <c r="I149" s="540">
        <f>+'TTA Pivot Table'!F$276</f>
        <v>5.1076227390180877</v>
      </c>
      <c r="J149" s="540">
        <f>+'TTA Pivot Table'!F$278</f>
        <v>3.4838613861386136</v>
      </c>
      <c r="K149" s="539">
        <f>+'TTA Pivot Table'!F$280</f>
        <v>4.6723684210526315</v>
      </c>
      <c r="L149" s="539">
        <f>+'TTA Pivot Table'!F$282</f>
        <v>0</v>
      </c>
      <c r="M149" s="541">
        <f>+'TTA Pivot Table'!F$284</f>
        <v>3.5670349907918966</v>
      </c>
      <c r="N149" s="540">
        <f>+'TTA Pivot Table'!F$286</f>
        <v>4.7810344827586198</v>
      </c>
      <c r="O149" s="388"/>
      <c r="P149" s="536">
        <f t="shared" si="7"/>
        <v>-1.5405877482261912</v>
      </c>
    </row>
    <row r="150" spans="1:16">
      <c r="A150" s="504" t="s">
        <v>1117</v>
      </c>
      <c r="B150" s="539">
        <f>+'TTA Pivot Table'!F$294</f>
        <v>3.6</v>
      </c>
      <c r="C150" s="539">
        <f>+'TTA Pivot Table'!F$296</f>
        <v>0</v>
      </c>
      <c r="D150" s="539">
        <f>+'TTA Pivot Table'!F$298</f>
        <v>0</v>
      </c>
      <c r="E150" s="540">
        <f>+'TTA Pivot Table'!F$300</f>
        <v>3.6</v>
      </c>
      <c r="F150" s="540">
        <f>+'TTA Pivot Table'!F$302</f>
        <v>5.6</v>
      </c>
      <c r="G150" s="539">
        <f>+'TTA Pivot Table'!F$304</f>
        <v>6.2</v>
      </c>
      <c r="H150" s="539">
        <f>+'TTA Pivot Table'!F$306</f>
        <v>0</v>
      </c>
      <c r="I150" s="540">
        <f>+'TTA Pivot Table'!F$308</f>
        <v>5.6114068441064635</v>
      </c>
      <c r="J150" s="540">
        <f>+'TTA Pivot Table'!F$310</f>
        <v>3.4</v>
      </c>
      <c r="K150" s="539">
        <f>+'TTA Pivot Table'!F$312</f>
        <v>3.7</v>
      </c>
      <c r="L150" s="539">
        <f>+'TTA Pivot Table'!F$314</f>
        <v>3.6</v>
      </c>
      <c r="M150" s="541">
        <f>+'TTA Pivot Table'!F$316</f>
        <v>3.5038461538461538</v>
      </c>
      <c r="N150" s="540">
        <f>+'TTA Pivot Table'!F$318</f>
        <v>7.2</v>
      </c>
      <c r="O150" s="388"/>
      <c r="P150" s="536">
        <f t="shared" si="7"/>
        <v>-2.1075606902603097</v>
      </c>
    </row>
    <row r="151" spans="1:16">
      <c r="A151" s="504" t="s">
        <v>1118</v>
      </c>
      <c r="B151" s="539">
        <f>+'TTA Pivot Table'!F$326</f>
        <v>4.3546381578947368</v>
      </c>
      <c r="C151" s="539">
        <f>+'TTA Pivot Table'!F$328</f>
        <v>3.78</v>
      </c>
      <c r="D151" s="539">
        <f>+'TTA Pivot Table'!F$330</f>
        <v>0</v>
      </c>
      <c r="E151" s="540">
        <f>+'TTA Pivot Table'!F$332</f>
        <v>4.272084507042254</v>
      </c>
      <c r="F151" s="540">
        <f>+'TTA Pivot Table'!F$334</f>
        <v>5.6051923076923078</v>
      </c>
      <c r="G151" s="539">
        <f>+'TTA Pivot Table'!F$336</f>
        <v>7.3835294117647061</v>
      </c>
      <c r="H151" s="539">
        <f>+'TTA Pivot Table'!F$338</f>
        <v>0</v>
      </c>
      <c r="I151" s="540">
        <f>+'TTA Pivot Table'!F$340</f>
        <v>5.6845406824146982</v>
      </c>
      <c r="J151" s="540">
        <f>+'TTA Pivot Table'!F$342</f>
        <v>3.6868000000000003</v>
      </c>
      <c r="K151" s="539">
        <f>+'TTA Pivot Table'!F$344</f>
        <v>4.0777215189873424</v>
      </c>
      <c r="L151" s="539">
        <f>+'TTA Pivot Table'!F$346</f>
        <v>0</v>
      </c>
      <c r="M151" s="541">
        <f>+'TTA Pivot Table'!F$348</f>
        <v>3.8446337308347531</v>
      </c>
      <c r="N151" s="540">
        <f>+'TTA Pivot Table'!F$350</f>
        <v>0</v>
      </c>
      <c r="O151" s="388"/>
      <c r="P151" s="536">
        <f t="shared" si="7"/>
        <v>-1.8399069515799451</v>
      </c>
    </row>
    <row r="152" spans="1:16">
      <c r="A152" s="504" t="s">
        <v>1119</v>
      </c>
      <c r="B152" s="539">
        <f>+'TTA Pivot Table'!F$358</f>
        <v>0</v>
      </c>
      <c r="C152" s="539">
        <f>+'TTA Pivot Table'!F$360</f>
        <v>0</v>
      </c>
      <c r="D152" s="539">
        <f>+'TTA Pivot Table'!F$362</f>
        <v>0</v>
      </c>
      <c r="E152" s="540">
        <f>+'TTA Pivot Table'!F$364</f>
        <v>0</v>
      </c>
      <c r="F152" s="540">
        <f>+'TTA Pivot Table'!F$366</f>
        <v>0</v>
      </c>
      <c r="G152" s="539">
        <f>+'TTA Pivot Table'!F$368</f>
        <v>0</v>
      </c>
      <c r="H152" s="539">
        <f>+'TTA Pivot Table'!F$370</f>
        <v>0</v>
      </c>
      <c r="I152" s="540">
        <f>+'TTA Pivot Table'!F$372</f>
        <v>0</v>
      </c>
      <c r="J152" s="540">
        <f>+'TTA Pivot Table'!F$374</f>
        <v>0</v>
      </c>
      <c r="K152" s="539">
        <f>+'TTA Pivot Table'!F$376</f>
        <v>0</v>
      </c>
      <c r="L152" s="539">
        <f>+'TTA Pivot Table'!F$378</f>
        <v>0</v>
      </c>
      <c r="M152" s="541">
        <f>+'TTA Pivot Table'!F$380</f>
        <v>0</v>
      </c>
      <c r="N152" s="540">
        <f>+'TTA Pivot Table'!F$382</f>
        <v>0</v>
      </c>
      <c r="O152" s="388"/>
      <c r="P152" s="536">
        <f t="shared" si="7"/>
        <v>0</v>
      </c>
    </row>
    <row r="153" spans="1:16">
      <c r="A153" s="504"/>
      <c r="B153" s="539"/>
      <c r="C153" s="539"/>
      <c r="D153" s="539"/>
      <c r="E153" s="540"/>
      <c r="F153" s="540"/>
      <c r="G153" s="539"/>
      <c r="H153" s="539"/>
      <c r="I153" s="540"/>
      <c r="J153" s="540"/>
      <c r="K153" s="539"/>
      <c r="L153" s="539"/>
      <c r="M153" s="541"/>
      <c r="N153" s="540"/>
      <c r="O153" s="388"/>
      <c r="P153" s="536"/>
    </row>
    <row r="154" spans="1:16">
      <c r="A154" s="504" t="s">
        <v>1120</v>
      </c>
      <c r="B154" s="539">
        <f>+'TTA Pivot Table'!F$390</f>
        <v>0</v>
      </c>
      <c r="C154" s="539">
        <f>+'TTA Pivot Table'!F$392</f>
        <v>0</v>
      </c>
      <c r="D154" s="539">
        <f>+'TTA Pivot Table'!F$394</f>
        <v>0</v>
      </c>
      <c r="E154" s="540">
        <f>+'TTA Pivot Table'!F$396</f>
        <v>0</v>
      </c>
      <c r="F154" s="540">
        <f>+'TTA Pivot Table'!F$398</f>
        <v>0</v>
      </c>
      <c r="G154" s="539">
        <f>+'TTA Pivot Table'!F$400</f>
        <v>0</v>
      </c>
      <c r="H154" s="539">
        <f>+'TTA Pivot Table'!F$402</f>
        <v>0</v>
      </c>
      <c r="I154" s="540">
        <f>+'TTA Pivot Table'!F$404</f>
        <v>0</v>
      </c>
      <c r="J154" s="540">
        <f>+'TTA Pivot Table'!F$406</f>
        <v>0</v>
      </c>
      <c r="K154" s="539">
        <f>+'TTA Pivot Table'!F$408</f>
        <v>0</v>
      </c>
      <c r="L154" s="539">
        <f>+'TTA Pivot Table'!F$410</f>
        <v>0</v>
      </c>
      <c r="M154" s="541">
        <f>+'TTA Pivot Table'!F$412</f>
        <v>0</v>
      </c>
      <c r="N154" s="540">
        <f>+'TTA Pivot Table'!F$414</f>
        <v>0</v>
      </c>
      <c r="O154" s="388"/>
      <c r="P154" s="536">
        <f t="shared" si="7"/>
        <v>0</v>
      </c>
    </row>
    <row r="155" spans="1:16">
      <c r="A155" s="504" t="s">
        <v>1121</v>
      </c>
      <c r="B155" s="539">
        <f>+'TTA Pivot Table'!F$422</f>
        <v>4.3818181818181818</v>
      </c>
      <c r="C155" s="539">
        <f>+'TTA Pivot Table'!F$424</f>
        <v>0</v>
      </c>
      <c r="D155" s="539">
        <f>+'TTA Pivot Table'!F$426</f>
        <v>0</v>
      </c>
      <c r="E155" s="540">
        <f>+'TTA Pivot Table'!F$428</f>
        <v>4.3818181818181818</v>
      </c>
      <c r="F155" s="540">
        <f>+'TTA Pivot Table'!F$430</f>
        <v>4.5256410256410255</v>
      </c>
      <c r="G155" s="539">
        <f>+'TTA Pivot Table'!F$432</f>
        <v>0</v>
      </c>
      <c r="H155" s="539">
        <f>+'TTA Pivot Table'!F$434</f>
        <v>0</v>
      </c>
      <c r="I155" s="540">
        <f>+'TTA Pivot Table'!F$436</f>
        <v>4.5256410256410255</v>
      </c>
      <c r="J155" s="540">
        <f>+'TTA Pivot Table'!F$438</f>
        <v>2.9059063136456209</v>
      </c>
      <c r="K155" s="539">
        <f>+'TTA Pivot Table'!F$440</f>
        <v>3.1148058252427182</v>
      </c>
      <c r="L155" s="539">
        <f>+'TTA Pivot Table'!F$442</f>
        <v>0</v>
      </c>
      <c r="M155" s="541">
        <f>+'TTA Pivot Table'!F$444</f>
        <v>3.0368060836501902</v>
      </c>
      <c r="N155" s="540">
        <f>+'TTA Pivot Table'!F$446</f>
        <v>3.4749999999999996</v>
      </c>
      <c r="O155" s="388"/>
      <c r="P155" s="536">
        <f t="shared" si="7"/>
        <v>-1.4888349419908353</v>
      </c>
    </row>
    <row r="156" spans="1:16">
      <c r="A156" s="504" t="s">
        <v>1122</v>
      </c>
      <c r="B156" s="539">
        <f>+'TTA Pivot Table'!F$454</f>
        <v>0</v>
      </c>
      <c r="C156" s="539">
        <f>+'TTA Pivot Table'!F$456</f>
        <v>0</v>
      </c>
      <c r="D156" s="539">
        <f>+'TTA Pivot Table'!F$458</f>
        <v>0</v>
      </c>
      <c r="E156" s="540">
        <f>+'TTA Pivot Table'!F$460</f>
        <v>0</v>
      </c>
      <c r="F156" s="540">
        <f>+'TTA Pivot Table'!F$462</f>
        <v>0</v>
      </c>
      <c r="G156" s="539">
        <f>+'TTA Pivot Table'!F$464</f>
        <v>0</v>
      </c>
      <c r="H156" s="539">
        <f>+'TTA Pivot Table'!F$466</f>
        <v>0</v>
      </c>
      <c r="I156" s="540">
        <f>+'TTA Pivot Table'!F$468</f>
        <v>0</v>
      </c>
      <c r="J156" s="540">
        <f>+'TTA Pivot Table'!F$470</f>
        <v>0</v>
      </c>
      <c r="K156" s="539">
        <f>+'TTA Pivot Table'!F$472</f>
        <v>0</v>
      </c>
      <c r="L156" s="539">
        <f>+'TTA Pivot Table'!F$474</f>
        <v>0</v>
      </c>
      <c r="M156" s="541">
        <f>+'TTA Pivot Table'!F$476</f>
        <v>0</v>
      </c>
      <c r="N156" s="540">
        <f>+'TTA Pivot Table'!F$478</f>
        <v>0</v>
      </c>
      <c r="O156" s="388"/>
      <c r="P156" s="536">
        <f t="shared" si="7"/>
        <v>0</v>
      </c>
    </row>
    <row r="157" spans="1:16">
      <c r="A157" s="513" t="s">
        <v>1123</v>
      </c>
      <c r="B157" s="543">
        <f>+'TTA Pivot Table'!F$486</f>
        <v>0</v>
      </c>
      <c r="C157" s="543">
        <f>+'TTA Pivot Table'!F$488</f>
        <v>0</v>
      </c>
      <c r="D157" s="543">
        <f>+'TTA Pivot Table'!F$490</f>
        <v>0</v>
      </c>
      <c r="E157" s="544">
        <f>+'TTA Pivot Table'!F$492</f>
        <v>0</v>
      </c>
      <c r="F157" s="544">
        <f>+'TTA Pivot Table'!F$494</f>
        <v>0</v>
      </c>
      <c r="G157" s="543">
        <f>+'TTA Pivot Table'!F$496</f>
        <v>0</v>
      </c>
      <c r="H157" s="543">
        <f>+'TTA Pivot Table'!F$498</f>
        <v>0</v>
      </c>
      <c r="I157" s="544">
        <f>+'TTA Pivot Table'!F$500</f>
        <v>0</v>
      </c>
      <c r="J157" s="544">
        <f>+'TTA Pivot Table'!F$502</f>
        <v>0</v>
      </c>
      <c r="K157" s="543">
        <f>+'TTA Pivot Table'!F$504</f>
        <v>0</v>
      </c>
      <c r="L157" s="543">
        <f>+'TTA Pivot Table'!F$506</f>
        <v>0</v>
      </c>
      <c r="M157" s="545">
        <f>+'TTA Pivot Table'!F$508</f>
        <v>0</v>
      </c>
      <c r="N157" s="544">
        <f>+'TTA Pivot Table'!F$510</f>
        <v>0</v>
      </c>
      <c r="O157" s="388"/>
      <c r="P157" s="546">
        <f t="shared" si="7"/>
        <v>0</v>
      </c>
    </row>
    <row r="158" spans="1:16">
      <c r="A158" s="517" t="s">
        <v>1124</v>
      </c>
      <c r="B158" s="517"/>
      <c r="C158" s="517"/>
      <c r="D158" s="517"/>
      <c r="E158" s="517"/>
      <c r="F158" s="518"/>
      <c r="G158" s="518"/>
      <c r="H158" s="518"/>
      <c r="I158" s="518"/>
      <c r="J158" s="518"/>
      <c r="K158" s="518"/>
      <c r="L158" s="518"/>
      <c r="M158" s="518"/>
      <c r="N158" s="518"/>
    </row>
    <row r="159" spans="1:16">
      <c r="A159" s="517"/>
      <c r="B159" s="548"/>
      <c r="C159" s="548"/>
      <c r="D159" s="548"/>
      <c r="E159" s="548"/>
      <c r="F159" s="548"/>
      <c r="G159" s="548"/>
      <c r="H159" s="548"/>
      <c r="I159" s="548"/>
      <c r="J159" s="548"/>
      <c r="K159" s="548"/>
      <c r="L159" s="548"/>
      <c r="M159" s="548"/>
      <c r="N159" s="548"/>
      <c r="O159" s="547"/>
    </row>
    <row r="160" spans="1:16">
      <c r="A160" s="517"/>
      <c r="B160" s="517"/>
      <c r="C160" s="517"/>
      <c r="D160" s="517"/>
      <c r="E160" s="517"/>
      <c r="F160" s="518"/>
      <c r="G160" s="518"/>
      <c r="H160" s="518"/>
      <c r="I160" s="518"/>
      <c r="J160" s="518"/>
      <c r="K160" s="518"/>
      <c r="L160" s="518"/>
      <c r="M160" s="518"/>
      <c r="N160" s="519" t="s">
        <v>1224</v>
      </c>
    </row>
    <row r="161" spans="1:16" ht="18">
      <c r="A161" s="480" t="s">
        <v>1179</v>
      </c>
      <c r="B161" s="482"/>
      <c r="C161" s="482"/>
      <c r="D161" s="482"/>
      <c r="E161" s="482"/>
      <c r="F161" s="481"/>
      <c r="G161" s="481"/>
      <c r="H161" s="481"/>
      <c r="I161" s="482"/>
      <c r="J161" s="481"/>
      <c r="K161" s="481"/>
      <c r="L161" s="481"/>
      <c r="M161" s="482"/>
      <c r="N161" s="481"/>
      <c r="P161" s="530"/>
    </row>
    <row r="162" spans="1:16" ht="18">
      <c r="A162" s="480"/>
      <c r="B162" s="482"/>
      <c r="C162" s="482"/>
      <c r="D162" s="482"/>
      <c r="E162" s="482"/>
      <c r="F162" s="481"/>
      <c r="G162" s="481"/>
      <c r="H162" s="481"/>
      <c r="I162" s="482"/>
      <c r="J162" s="481"/>
      <c r="K162" s="481"/>
      <c r="L162" s="481"/>
      <c r="M162" s="482"/>
      <c r="N162" s="481"/>
      <c r="P162" s="530"/>
    </row>
    <row r="163" spans="1:16" ht="15.75">
      <c r="A163" s="483" t="s">
        <v>1172</v>
      </c>
      <c r="B163" s="482"/>
      <c r="C163" s="482"/>
      <c r="D163" s="482"/>
      <c r="E163" s="482"/>
      <c r="F163" s="481"/>
      <c r="G163" s="481"/>
      <c r="H163" s="481"/>
      <c r="I163" s="482"/>
      <c r="J163" s="481"/>
      <c r="K163" s="481"/>
      <c r="L163" s="481"/>
      <c r="M163" s="482"/>
      <c r="N163" s="481"/>
      <c r="P163" s="530"/>
    </row>
    <row r="164" spans="1:16" ht="15.75">
      <c r="A164" s="483" t="s">
        <v>1142</v>
      </c>
      <c r="B164" s="482"/>
      <c r="C164" s="482"/>
      <c r="D164" s="482"/>
      <c r="E164" s="482"/>
      <c r="F164" s="481"/>
      <c r="G164" s="481"/>
      <c r="H164" s="481"/>
      <c r="I164" s="482"/>
      <c r="J164" s="481"/>
      <c r="K164" s="481"/>
      <c r="L164" s="481"/>
      <c r="M164" s="482"/>
      <c r="N164" s="481"/>
      <c r="P164" s="530"/>
    </row>
    <row r="165" spans="1:16" ht="18" customHeight="1">
      <c r="A165" s="484"/>
      <c r="B165" s="484"/>
      <c r="C165" s="484"/>
      <c r="D165" s="484"/>
      <c r="E165" s="484"/>
      <c r="F165" s="485"/>
      <c r="G165" s="486"/>
      <c r="H165" s="486"/>
      <c r="I165" s="487"/>
      <c r="J165" s="487"/>
      <c r="K165" s="487"/>
      <c r="L165" s="487"/>
      <c r="M165" s="487"/>
      <c r="N165" s="487"/>
      <c r="O165" s="488"/>
      <c r="P165" s="530"/>
    </row>
    <row r="166" spans="1:16" ht="18" customHeight="1">
      <c r="A166" s="312"/>
      <c r="B166" s="489" t="s">
        <v>1098</v>
      </c>
      <c r="C166" s="490"/>
      <c r="D166" s="490"/>
      <c r="E166" s="490"/>
      <c r="F166" s="490"/>
      <c r="G166" s="490"/>
      <c r="H166" s="490"/>
      <c r="I166" s="491"/>
      <c r="J166" s="492" t="s">
        <v>11</v>
      </c>
      <c r="K166" s="493"/>
      <c r="L166" s="493"/>
      <c r="M166" s="494"/>
      <c r="N166" s="652" t="s">
        <v>1099</v>
      </c>
      <c r="O166" s="507"/>
      <c r="P166" s="530"/>
    </row>
    <row r="167" spans="1:16" ht="42" customHeight="1">
      <c r="A167" s="495"/>
      <c r="B167" s="490" t="s">
        <v>1100</v>
      </c>
      <c r="C167" s="490"/>
      <c r="D167" s="490"/>
      <c r="E167" s="496"/>
      <c r="F167" s="497" t="s">
        <v>1101</v>
      </c>
      <c r="G167" s="490"/>
      <c r="H167" s="490"/>
      <c r="I167" s="491"/>
      <c r="J167" s="498" t="s">
        <v>1102</v>
      </c>
      <c r="K167" s="490"/>
      <c r="L167" s="490"/>
      <c r="M167" s="491"/>
      <c r="N167" s="653"/>
      <c r="O167" s="507"/>
      <c r="P167" s="530"/>
    </row>
    <row r="168" spans="1:16" ht="31.5" customHeight="1">
      <c r="A168" s="484"/>
      <c r="B168" s="499" t="s">
        <v>1103</v>
      </c>
      <c r="C168" s="499" t="s">
        <v>1104</v>
      </c>
      <c r="D168" s="499" t="s">
        <v>1105</v>
      </c>
      <c r="E168" s="500" t="s">
        <v>1106</v>
      </c>
      <c r="F168" s="500" t="s">
        <v>1103</v>
      </c>
      <c r="G168" s="499" t="s">
        <v>1104</v>
      </c>
      <c r="H168" s="499" t="s">
        <v>1105</v>
      </c>
      <c r="I168" s="500" t="s">
        <v>1106</v>
      </c>
      <c r="J168" s="501" t="s">
        <v>1103</v>
      </c>
      <c r="K168" s="502" t="s">
        <v>1104</v>
      </c>
      <c r="L168" s="503" t="s">
        <v>1105</v>
      </c>
      <c r="M168" s="501" t="s">
        <v>1106</v>
      </c>
      <c r="N168" s="654"/>
      <c r="O168" s="507"/>
      <c r="P168" s="530" t="s">
        <v>1173</v>
      </c>
    </row>
    <row r="169" spans="1:16" hidden="1">
      <c r="A169" s="504" t="s">
        <v>1107</v>
      </c>
      <c r="B169" s="504"/>
      <c r="C169" s="504"/>
      <c r="D169" s="504"/>
      <c r="E169" s="504"/>
      <c r="F169" s="549">
        <f>'TTA Pivot Table'!G$230</f>
        <v>0</v>
      </c>
      <c r="G169" s="549">
        <f>'TTA Pivot Table'!G$231</f>
        <v>0</v>
      </c>
      <c r="H169" s="549">
        <f>'TTA Pivot Table'!G$232</f>
        <v>0</v>
      </c>
      <c r="I169" s="550">
        <f>'TTA Pivot Table'!G$233</f>
        <v>0</v>
      </c>
      <c r="J169" s="550">
        <f>'TTA Pivot Table'!G$234</f>
        <v>0</v>
      </c>
      <c r="K169" s="549">
        <f>'TTA Pivot Table'!G$235</f>
        <v>0</v>
      </c>
      <c r="L169" s="549">
        <f>'TTA Pivot Table'!G$236</f>
        <v>0</v>
      </c>
      <c r="M169" s="551">
        <f>'TTA Pivot Table'!G$237</f>
        <v>0</v>
      </c>
      <c r="N169" s="550">
        <f>'TTA Pivot Table'!G$238</f>
        <v>0</v>
      </c>
      <c r="O169" s="388"/>
      <c r="P169" s="536">
        <f>+M169-I169</f>
        <v>0</v>
      </c>
    </row>
    <row r="170" spans="1:16" ht="15.75" hidden="1">
      <c r="A170" s="504"/>
      <c r="B170" s="504"/>
      <c r="C170" s="504"/>
      <c r="D170" s="504"/>
      <c r="E170" s="504"/>
      <c r="F170" s="388"/>
      <c r="G170" s="388"/>
      <c r="H170" s="388"/>
      <c r="I170" s="537"/>
      <c r="J170" s="537"/>
      <c r="K170" s="388"/>
      <c r="L170" s="388"/>
      <c r="M170" s="538"/>
      <c r="N170" s="537"/>
      <c r="O170" s="388"/>
      <c r="P170" s="507">
        <f t="shared" ref="P170" si="8">+I170-M170</f>
        <v>0</v>
      </c>
    </row>
    <row r="171" spans="1:16">
      <c r="A171" s="504" t="s">
        <v>1108</v>
      </c>
      <c r="B171" s="539">
        <f>+'TTA Pivot Table'!G$6</f>
        <v>0</v>
      </c>
      <c r="C171" s="539">
        <f>+'TTA Pivot Table'!G$8</f>
        <v>0</v>
      </c>
      <c r="D171" s="539">
        <f>+'TTA Pivot Table'!G$10</f>
        <v>0</v>
      </c>
      <c r="E171" s="540">
        <f>+'TTA Pivot Table'!G$12</f>
        <v>0</v>
      </c>
      <c r="F171" s="540">
        <f>+'TTA Pivot Table'!G$14</f>
        <v>0</v>
      </c>
      <c r="G171" s="539">
        <f>+'TTA Pivot Table'!G$16</f>
        <v>0</v>
      </c>
      <c r="H171" s="539">
        <f>+'TTA Pivot Table'!G$18</f>
        <v>0</v>
      </c>
      <c r="I171" s="540">
        <f>+'TTA Pivot Table'!G$20</f>
        <v>0</v>
      </c>
      <c r="J171" s="540">
        <f>+'TTA Pivot Table'!G$22</f>
        <v>0</v>
      </c>
      <c r="K171" s="539">
        <f>+'TTA Pivot Table'!G$24</f>
        <v>0</v>
      </c>
      <c r="L171" s="539">
        <f>+'TTA Pivot Table'!G$26</f>
        <v>0</v>
      </c>
      <c r="M171" s="541">
        <f>+'TTA Pivot Table'!G$28</f>
        <v>0</v>
      </c>
      <c r="N171" s="540">
        <f>+'TTA Pivot Table'!G$30</f>
        <v>0</v>
      </c>
      <c r="O171" s="388"/>
      <c r="P171" s="536">
        <f t="shared" ref="P171:P189" si="9">+M171-I171</f>
        <v>0</v>
      </c>
    </row>
    <row r="172" spans="1:16">
      <c r="A172" s="504" t="s">
        <v>1109</v>
      </c>
      <c r="B172" s="539">
        <f>+'TTA Pivot Table'!G$38</f>
        <v>6.03</v>
      </c>
      <c r="C172" s="539">
        <f>+'TTA Pivot Table'!G$40</f>
        <v>4.4400000000000004</v>
      </c>
      <c r="D172" s="539">
        <f>+'TTA Pivot Table'!G$42</f>
        <v>0</v>
      </c>
      <c r="E172" s="540">
        <f>+'TTA Pivot Table'!G$44</f>
        <v>4.5974257425742575</v>
      </c>
      <c r="F172" s="540">
        <f>+'TTA Pivot Table'!G$46</f>
        <v>5.69</v>
      </c>
      <c r="G172" s="539">
        <f>+'TTA Pivot Table'!G$48</f>
        <v>5.65</v>
      </c>
      <c r="H172" s="539">
        <f>+'TTA Pivot Table'!G$50</f>
        <v>0</v>
      </c>
      <c r="I172" s="540">
        <f>+'TTA Pivot Table'!G$52</f>
        <v>5.6708403361344537</v>
      </c>
      <c r="J172" s="540">
        <f>+'TTA Pivot Table'!G$54</f>
        <v>3.29</v>
      </c>
      <c r="K172" s="539">
        <f>+'TTA Pivot Table'!G$56</f>
        <v>3.51</v>
      </c>
      <c r="L172" s="539">
        <f>+'TTA Pivot Table'!G$58</f>
        <v>0</v>
      </c>
      <c r="M172" s="541">
        <f>+'TTA Pivot Table'!G$60</f>
        <v>3.3476190476190473</v>
      </c>
      <c r="N172" s="540">
        <f>+'TTA Pivot Table'!G$62</f>
        <v>0</v>
      </c>
      <c r="O172" s="388"/>
      <c r="P172" s="536">
        <f t="shared" si="9"/>
        <v>-2.3232212885154064</v>
      </c>
    </row>
    <row r="173" spans="1:16">
      <c r="A173" s="504" t="s">
        <v>1110</v>
      </c>
      <c r="B173" s="539">
        <f>+'TTA Pivot Table'!G$70</f>
        <v>0</v>
      </c>
      <c r="C173" s="539">
        <f>+'TTA Pivot Table'!G$72</f>
        <v>0</v>
      </c>
      <c r="D173" s="539">
        <f>+'TTA Pivot Table'!G$74</f>
        <v>0</v>
      </c>
      <c r="E173" s="540">
        <f>+'TTA Pivot Table'!G$76</f>
        <v>0</v>
      </c>
      <c r="F173" s="540">
        <f>+'TTA Pivot Table'!G$78</f>
        <v>0</v>
      </c>
      <c r="G173" s="539">
        <f>+'TTA Pivot Table'!G$80</f>
        <v>0</v>
      </c>
      <c r="H173" s="539">
        <f>+'TTA Pivot Table'!G$82</f>
        <v>0</v>
      </c>
      <c r="I173" s="540">
        <f>+'TTA Pivot Table'!G$84</f>
        <v>0</v>
      </c>
      <c r="J173" s="540">
        <f>+'TTA Pivot Table'!G$86</f>
        <v>0</v>
      </c>
      <c r="K173" s="539">
        <f>+'TTA Pivot Table'!G$88</f>
        <v>0</v>
      </c>
      <c r="L173" s="539">
        <f>+'TTA Pivot Table'!G$90</f>
        <v>0</v>
      </c>
      <c r="M173" s="541">
        <f>+'TTA Pivot Table'!G$92</f>
        <v>0</v>
      </c>
      <c r="N173" s="540">
        <f>+'TTA Pivot Table'!G$94</f>
        <v>0</v>
      </c>
      <c r="O173" s="388"/>
      <c r="P173" s="536">
        <f t="shared" si="9"/>
        <v>0</v>
      </c>
    </row>
    <row r="174" spans="1:16">
      <c r="A174" s="504" t="s">
        <v>1111</v>
      </c>
      <c r="B174" s="539">
        <f>+'TTA Pivot Table'!G$102</f>
        <v>0</v>
      </c>
      <c r="C174" s="539">
        <f>+'TTA Pivot Table'!G$104</f>
        <v>0</v>
      </c>
      <c r="D174" s="539">
        <f>+'TTA Pivot Table'!G$106</f>
        <v>0</v>
      </c>
      <c r="E174" s="540">
        <f>+'TTA Pivot Table'!G$108</f>
        <v>0</v>
      </c>
      <c r="F174" s="540">
        <f>+'TTA Pivot Table'!G$110</f>
        <v>0</v>
      </c>
      <c r="G174" s="539">
        <f>+'TTA Pivot Table'!G$112</f>
        <v>0</v>
      </c>
      <c r="H174" s="539">
        <f>+'TTA Pivot Table'!G$114</f>
        <v>0</v>
      </c>
      <c r="I174" s="540">
        <f>+'TTA Pivot Table'!G$116</f>
        <v>0</v>
      </c>
      <c r="J174" s="540">
        <f>+'TTA Pivot Table'!G$118</f>
        <v>0</v>
      </c>
      <c r="K174" s="539">
        <f>+'TTA Pivot Table'!G$120</f>
        <v>0</v>
      </c>
      <c r="L174" s="539">
        <f>+'TTA Pivot Table'!G$122</f>
        <v>0</v>
      </c>
      <c r="M174" s="541">
        <f>+'TTA Pivot Table'!G$124</f>
        <v>0</v>
      </c>
      <c r="N174" s="540">
        <f>+'TTA Pivot Table'!G$126</f>
        <v>0</v>
      </c>
      <c r="O174" s="388"/>
      <c r="P174" s="536">
        <f t="shared" si="9"/>
        <v>0</v>
      </c>
    </row>
    <row r="175" spans="1:16">
      <c r="A175" s="504"/>
      <c r="B175" s="539"/>
      <c r="C175" s="539"/>
      <c r="D175" s="539"/>
      <c r="E175" s="540"/>
      <c r="F175" s="540"/>
      <c r="G175" s="539"/>
      <c r="H175" s="539"/>
      <c r="I175" s="540"/>
      <c r="J175" s="540"/>
      <c r="K175" s="539"/>
      <c r="L175" s="539"/>
      <c r="M175" s="541"/>
      <c r="N175" s="540"/>
      <c r="O175" s="388"/>
      <c r="P175" s="536"/>
    </row>
    <row r="176" spans="1:16">
      <c r="A176" s="504" t="s">
        <v>1112</v>
      </c>
      <c r="B176" s="539">
        <f>+'TTA Pivot Table'!G$134</f>
        <v>0</v>
      </c>
      <c r="C176" s="539">
        <f>+'TTA Pivot Table'!G$136</f>
        <v>0</v>
      </c>
      <c r="D176" s="539">
        <f>+'TTA Pivot Table'!G$138</f>
        <v>0</v>
      </c>
      <c r="E176" s="540">
        <f>+'TTA Pivot Table'!G$140</f>
        <v>0</v>
      </c>
      <c r="F176" s="540">
        <f>+'TTA Pivot Table'!G$142</f>
        <v>5.3931506849315101</v>
      </c>
      <c r="G176" s="539">
        <f>+'TTA Pivot Table'!G$144</f>
        <v>5.8157894736842097</v>
      </c>
      <c r="H176" s="539">
        <f>+'TTA Pivot Table'!G$146</f>
        <v>0</v>
      </c>
      <c r="I176" s="540">
        <f>+'TTA Pivot Table'!G$148</f>
        <v>5.4140625000000027</v>
      </c>
      <c r="J176" s="540">
        <f>+'TTA Pivot Table'!G$150</f>
        <v>4.2378640776698999</v>
      </c>
      <c r="K176" s="539">
        <f>+'TTA Pivot Table'!G$152</f>
        <v>4.5454545454545503</v>
      </c>
      <c r="L176" s="539">
        <f>+'TTA Pivot Table'!G$154</f>
        <v>0</v>
      </c>
      <c r="M176" s="541">
        <f>+'TTA Pivot Table'!G$156</f>
        <v>4.291999999999998</v>
      </c>
      <c r="N176" s="540">
        <f>+'TTA Pivot Table'!G$158</f>
        <v>0</v>
      </c>
      <c r="O176" s="388"/>
      <c r="P176" s="536">
        <f t="shared" si="9"/>
        <v>-1.1220625000000046</v>
      </c>
    </row>
    <row r="177" spans="1:17">
      <c r="A177" s="504" t="s">
        <v>1113</v>
      </c>
      <c r="B177" s="539">
        <f>+'TTA Pivot Table'!G$166</f>
        <v>0</v>
      </c>
      <c r="C177" s="539">
        <f>+'TTA Pivot Table'!G$168</f>
        <v>0</v>
      </c>
      <c r="D177" s="539">
        <f>+'TTA Pivot Table'!G$170</f>
        <v>0</v>
      </c>
      <c r="E177" s="540">
        <f>+'TTA Pivot Table'!G$172</f>
        <v>0</v>
      </c>
      <c r="F177" s="540">
        <f>+'TTA Pivot Table'!G$174</f>
        <v>0</v>
      </c>
      <c r="G177" s="539">
        <f>+'TTA Pivot Table'!G$176</f>
        <v>0</v>
      </c>
      <c r="H177" s="539">
        <f>+'TTA Pivot Table'!G$178</f>
        <v>0</v>
      </c>
      <c r="I177" s="540">
        <f>+'TTA Pivot Table'!G$180</f>
        <v>0</v>
      </c>
      <c r="J177" s="540">
        <f>+'TTA Pivot Table'!G$182</f>
        <v>0</v>
      </c>
      <c r="K177" s="539">
        <f>+'TTA Pivot Table'!G$184</f>
        <v>0</v>
      </c>
      <c r="L177" s="539">
        <f>+'TTA Pivot Table'!G$186</f>
        <v>0</v>
      </c>
      <c r="M177" s="541">
        <f>+'TTA Pivot Table'!G$188</f>
        <v>0</v>
      </c>
      <c r="N177" s="540">
        <f>+'TTA Pivot Table'!G$190</f>
        <v>0</v>
      </c>
      <c r="O177" s="388"/>
      <c r="P177" s="536">
        <f t="shared" si="9"/>
        <v>0</v>
      </c>
    </row>
    <row r="178" spans="1:17">
      <c r="A178" s="504" t="s">
        <v>1114</v>
      </c>
      <c r="B178" s="542">
        <f>+'TTA Pivot Table'!G$198</f>
        <v>5.9820000000000002</v>
      </c>
      <c r="C178" s="539">
        <f>+'TTA Pivot Table'!G$200</f>
        <v>4.74</v>
      </c>
      <c r="D178" s="539">
        <f>+'TTA Pivot Table'!G$202</f>
        <v>0</v>
      </c>
      <c r="E178" s="540">
        <f>+'TTA Pivot Table'!G$204</f>
        <v>5.7749999999999995</v>
      </c>
      <c r="F178" s="540">
        <f>+'TTA Pivot Table'!G$206</f>
        <v>9.2081355932203408</v>
      </c>
      <c r="G178" s="539">
        <f>+'TTA Pivot Table'!G$208</f>
        <v>7.3752000000000013</v>
      </c>
      <c r="H178" s="539">
        <f>+'TTA Pivot Table'!G$210</f>
        <v>0</v>
      </c>
      <c r="I178" s="540">
        <f>+'TTA Pivot Table'!G$212</f>
        <v>8.6626190476190494</v>
      </c>
      <c r="J178" s="540">
        <f>+'TTA Pivot Table'!G$214</f>
        <v>5.3513855421686696</v>
      </c>
      <c r="K178" s="539">
        <f>+'TTA Pivot Table'!G$216</f>
        <v>5.3528888888888897</v>
      </c>
      <c r="L178" s="539">
        <f>+'TTA Pivot Table'!G$218</f>
        <v>0</v>
      </c>
      <c r="M178" s="541">
        <f>+'TTA Pivot Table'!G$220</f>
        <v>5.3517061611374368</v>
      </c>
      <c r="N178" s="540">
        <f>+'TTA Pivot Table'!G$222</f>
        <v>0</v>
      </c>
      <c r="O178" s="388"/>
      <c r="P178" s="536">
        <f t="shared" si="9"/>
        <v>-3.3109128864816126</v>
      </c>
    </row>
    <row r="179" spans="1:17">
      <c r="A179" s="504" t="s">
        <v>1115</v>
      </c>
      <c r="B179" s="539">
        <f>+'TTA Pivot Table'!G$230</f>
        <v>0</v>
      </c>
      <c r="C179" s="539">
        <f>+'TTA Pivot Table'!G$232</f>
        <v>0</v>
      </c>
      <c r="D179" s="539">
        <f>+'TTA Pivot Table'!G$234</f>
        <v>0</v>
      </c>
      <c r="E179" s="540">
        <f>+'TTA Pivot Table'!G$236</f>
        <v>0</v>
      </c>
      <c r="F179" s="540">
        <f>+'TTA Pivot Table'!G$238</f>
        <v>0</v>
      </c>
      <c r="G179" s="539">
        <f>+'TTA Pivot Table'!G$240</f>
        <v>0</v>
      </c>
      <c r="H179" s="539">
        <f>+'TTA Pivot Table'!G$242</f>
        <v>0</v>
      </c>
      <c r="I179" s="540">
        <f>+'TTA Pivot Table'!G$244</f>
        <v>0</v>
      </c>
      <c r="J179" s="540">
        <f>+'TTA Pivot Table'!G$246</f>
        <v>0</v>
      </c>
      <c r="K179" s="539">
        <f>+'TTA Pivot Table'!G$248</f>
        <v>0</v>
      </c>
      <c r="L179" s="539">
        <f>+'TTA Pivot Table'!G$250</f>
        <v>0</v>
      </c>
      <c r="M179" s="541">
        <f>+'TTA Pivot Table'!G$252</f>
        <v>0</v>
      </c>
      <c r="N179" s="540">
        <f>+'TTA Pivot Table'!G$254</f>
        <v>0</v>
      </c>
      <c r="O179" s="388"/>
      <c r="P179" s="536">
        <f t="shared" si="9"/>
        <v>0</v>
      </c>
    </row>
    <row r="180" spans="1:17">
      <c r="A180" s="504"/>
      <c r="B180" s="539"/>
      <c r="C180" s="539"/>
      <c r="D180" s="539"/>
      <c r="E180" s="540"/>
      <c r="F180" s="540"/>
      <c r="G180" s="539"/>
      <c r="H180" s="539"/>
      <c r="I180" s="540"/>
      <c r="J180" s="540"/>
      <c r="K180" s="539"/>
      <c r="L180" s="539"/>
      <c r="M180" s="541"/>
      <c r="N180" s="540"/>
      <c r="O180" s="388"/>
      <c r="P180" s="536"/>
    </row>
    <row r="181" spans="1:17">
      <c r="A181" s="504" t="s">
        <v>1116</v>
      </c>
      <c r="B181" s="539">
        <f>+'TTA Pivot Table'!G$262</f>
        <v>5.01</v>
      </c>
      <c r="C181" s="539">
        <f>+'TTA Pivot Table'!G$264</f>
        <v>0</v>
      </c>
      <c r="D181" s="539">
        <f>+'TTA Pivot Table'!G$266</f>
        <v>0</v>
      </c>
      <c r="E181" s="540">
        <f>+'TTA Pivot Table'!G$268</f>
        <v>5.01</v>
      </c>
      <c r="F181" s="540">
        <f>+'TTA Pivot Table'!G$270</f>
        <v>5.75</v>
      </c>
      <c r="G181" s="539">
        <f>+'TTA Pivot Table'!G$272</f>
        <v>10</v>
      </c>
      <c r="H181" s="539">
        <f>+'TTA Pivot Table'!G$274</f>
        <v>0</v>
      </c>
      <c r="I181" s="540">
        <f>+'TTA Pivot Table'!G$276</f>
        <v>5.9661016949152543</v>
      </c>
      <c r="J181" s="540">
        <f>+'TTA Pivot Table'!G$278</f>
        <v>2.72</v>
      </c>
      <c r="K181" s="539">
        <f>+'TTA Pivot Table'!G$280</f>
        <v>3.29</v>
      </c>
      <c r="L181" s="539">
        <f>+'TTA Pivot Table'!G$282</f>
        <v>0</v>
      </c>
      <c r="M181" s="541">
        <f>+'TTA Pivot Table'!G$284</f>
        <v>2.8223076923076924</v>
      </c>
      <c r="N181" s="540">
        <f>+'TTA Pivot Table'!G$286</f>
        <v>4.9000000000000004</v>
      </c>
      <c r="O181" s="388"/>
      <c r="P181" s="536">
        <f t="shared" si="9"/>
        <v>-3.1437940026075619</v>
      </c>
    </row>
    <row r="182" spans="1:17">
      <c r="A182" s="504" t="s">
        <v>1117</v>
      </c>
      <c r="B182" s="539">
        <f>+'TTA Pivot Table'!G$294</f>
        <v>4.5</v>
      </c>
      <c r="C182" s="539">
        <f>+'TTA Pivot Table'!G$296</f>
        <v>0</v>
      </c>
      <c r="D182" s="539">
        <f>+'TTA Pivot Table'!G$298</f>
        <v>0</v>
      </c>
      <c r="E182" s="540">
        <f>+'TTA Pivot Table'!G$300</f>
        <v>4.5</v>
      </c>
      <c r="F182" s="540">
        <f>+'TTA Pivot Table'!G$302</f>
        <v>5</v>
      </c>
      <c r="G182" s="539">
        <f>+'TTA Pivot Table'!G$304</f>
        <v>6.8400000000000007</v>
      </c>
      <c r="H182" s="539">
        <f>+'TTA Pivot Table'!G$306</f>
        <v>4.4000000000000004</v>
      </c>
      <c r="I182" s="540">
        <f>+'TTA Pivot Table'!G$308</f>
        <v>5.0074316939890702</v>
      </c>
      <c r="J182" s="540">
        <f>+'TTA Pivot Table'!G$310</f>
        <v>3.5737931034482764</v>
      </c>
      <c r="K182" s="539">
        <f>+'TTA Pivot Table'!G$312</f>
        <v>2.8554404145077723</v>
      </c>
      <c r="L182" s="539">
        <f>+'TTA Pivot Table'!G$314</f>
        <v>3.0962962962962961</v>
      </c>
      <c r="M182" s="541">
        <f>+'TTA Pivot Table'!G$316</f>
        <v>3.2815709969788518</v>
      </c>
      <c r="N182" s="540">
        <f>+'TTA Pivot Table'!G$318</f>
        <v>1.6122448979591837</v>
      </c>
      <c r="O182" s="388"/>
      <c r="P182" s="536">
        <f t="shared" si="9"/>
        <v>-1.7258606970102184</v>
      </c>
    </row>
    <row r="183" spans="1:17">
      <c r="A183" s="504" t="s">
        <v>1118</v>
      </c>
      <c r="B183" s="539">
        <f>+'TTA Pivot Table'!G$326</f>
        <v>4.0082269503546097</v>
      </c>
      <c r="C183" s="539">
        <f>+'TTA Pivot Table'!G$328</f>
        <v>4.1816326530612242</v>
      </c>
      <c r="D183" s="539">
        <f>+'TTA Pivot Table'!G$330</f>
        <v>0</v>
      </c>
      <c r="E183" s="540">
        <f>+'TTA Pivot Table'!G$332</f>
        <v>4.0338972809667677</v>
      </c>
      <c r="F183" s="540">
        <f>+'TTA Pivot Table'!G$334</f>
        <v>5.520134907251264</v>
      </c>
      <c r="G183" s="539">
        <f>+'TTA Pivot Table'!G$336</f>
        <v>6.706212121212122</v>
      </c>
      <c r="H183" s="539">
        <f>+'TTA Pivot Table'!G$338</f>
        <v>0</v>
      </c>
      <c r="I183" s="540">
        <f>+'TTA Pivot Table'!G$340</f>
        <v>5.6389226100151744</v>
      </c>
      <c r="J183" s="540">
        <f>+'TTA Pivot Table'!G$342</f>
        <v>3.6292687385740403</v>
      </c>
      <c r="K183" s="539">
        <f>+'TTA Pivot Table'!G$344</f>
        <v>4.7668161434977581</v>
      </c>
      <c r="L183" s="539">
        <f>+'TTA Pivot Table'!G$346</f>
        <v>0</v>
      </c>
      <c r="M183" s="541">
        <f>+'TTA Pivot Table'!G$348</f>
        <v>3.9587142857142856</v>
      </c>
      <c r="N183" s="540">
        <f>+'TTA Pivot Table'!G$350</f>
        <v>0</v>
      </c>
      <c r="O183" s="388"/>
      <c r="P183" s="536">
        <f t="shared" si="9"/>
        <v>-1.6802083243008887</v>
      </c>
      <c r="Q183" s="526"/>
    </row>
    <row r="184" spans="1:17">
      <c r="A184" s="504" t="s">
        <v>1119</v>
      </c>
      <c r="B184" s="539">
        <f>+'TTA Pivot Table'!G$358</f>
        <v>0</v>
      </c>
      <c r="C184" s="539">
        <f>+'TTA Pivot Table'!G$360</f>
        <v>0</v>
      </c>
      <c r="D184" s="539">
        <f>+'TTA Pivot Table'!G$362</f>
        <v>0</v>
      </c>
      <c r="E184" s="540">
        <f>+'TTA Pivot Table'!G$364</f>
        <v>0</v>
      </c>
      <c r="F184" s="540">
        <f>+'TTA Pivot Table'!G$366</f>
        <v>0</v>
      </c>
      <c r="G184" s="539">
        <f>+'TTA Pivot Table'!G$368</f>
        <v>0</v>
      </c>
      <c r="H184" s="539">
        <f>+'TTA Pivot Table'!G$370</f>
        <v>0</v>
      </c>
      <c r="I184" s="540">
        <f>+'TTA Pivot Table'!G$372</f>
        <v>0</v>
      </c>
      <c r="J184" s="540">
        <f>+'TTA Pivot Table'!G$374</f>
        <v>0</v>
      </c>
      <c r="K184" s="539">
        <f>+'TTA Pivot Table'!G$376</f>
        <v>0</v>
      </c>
      <c r="L184" s="539">
        <f>+'TTA Pivot Table'!G$378</f>
        <v>0</v>
      </c>
      <c r="M184" s="541">
        <f>+'TTA Pivot Table'!G$380</f>
        <v>0</v>
      </c>
      <c r="N184" s="540">
        <f>+'TTA Pivot Table'!G$382</f>
        <v>0</v>
      </c>
      <c r="O184" s="388"/>
      <c r="P184" s="536">
        <f t="shared" si="9"/>
        <v>0</v>
      </c>
    </row>
    <row r="185" spans="1:17">
      <c r="A185" s="504"/>
      <c r="B185" s="539"/>
      <c r="C185" s="539"/>
      <c r="D185" s="539"/>
      <c r="E185" s="540"/>
      <c r="F185" s="540"/>
      <c r="G185" s="539"/>
      <c r="H185" s="539"/>
      <c r="I185" s="540"/>
      <c r="J185" s="540"/>
      <c r="K185" s="539"/>
      <c r="L185" s="539"/>
      <c r="M185" s="541"/>
      <c r="N185" s="540"/>
      <c r="O185" s="388"/>
      <c r="P185" s="536"/>
    </row>
    <row r="186" spans="1:17">
      <c r="A186" s="504" t="s">
        <v>1120</v>
      </c>
      <c r="B186" s="539">
        <f>+'TTA Pivot Table'!G$390</f>
        <v>3.758</v>
      </c>
      <c r="C186" s="539">
        <f>+'TTA Pivot Table'!G$392</f>
        <v>0</v>
      </c>
      <c r="D186" s="539">
        <f>+'TTA Pivot Table'!G$394</f>
        <v>0</v>
      </c>
      <c r="E186" s="540">
        <f>+'TTA Pivot Table'!G$396</f>
        <v>3.758</v>
      </c>
      <c r="F186" s="540">
        <f>+'TTA Pivot Table'!G$398</f>
        <v>4.5579999999999998</v>
      </c>
      <c r="G186" s="539">
        <f>+'TTA Pivot Table'!G$400</f>
        <v>5.4260000000000002</v>
      </c>
      <c r="H186" s="539">
        <f>+'TTA Pivot Table'!G$402</f>
        <v>0</v>
      </c>
      <c r="I186" s="540">
        <f>+'TTA Pivot Table'!G$404</f>
        <v>4.5929530201342272</v>
      </c>
      <c r="J186" s="540">
        <f>+'TTA Pivot Table'!G$406</f>
        <v>6.6760000000000002</v>
      </c>
      <c r="K186" s="539">
        <f>+'TTA Pivot Table'!G$408</f>
        <v>9.9</v>
      </c>
      <c r="L186" s="539">
        <f>+'TTA Pivot Table'!G$410</f>
        <v>0</v>
      </c>
      <c r="M186" s="541">
        <f>+'TTA Pivot Table'!G$412</f>
        <v>7.2187609427609418</v>
      </c>
      <c r="N186" s="540">
        <f>+'TTA Pivot Table'!G$414</f>
        <v>4.3330000000000002</v>
      </c>
      <c r="O186" s="388"/>
      <c r="P186" s="536">
        <f t="shared" si="9"/>
        <v>2.6258079226267146</v>
      </c>
    </row>
    <row r="187" spans="1:17">
      <c r="A187" s="504" t="s">
        <v>1121</v>
      </c>
      <c r="B187" s="539">
        <f>+'TTA Pivot Table'!G$422</f>
        <v>4.6709677419354838</v>
      </c>
      <c r="C187" s="539">
        <f>+'TTA Pivot Table'!G$424</f>
        <v>4.8</v>
      </c>
      <c r="D187" s="539">
        <f>+'TTA Pivot Table'!G$426</f>
        <v>0</v>
      </c>
      <c r="E187" s="540">
        <f>+'TTA Pivot Table'!G$428</f>
        <v>4.6881118881118882</v>
      </c>
      <c r="F187" s="540">
        <f>+'TTA Pivot Table'!G$430</f>
        <v>5.6346020761245681</v>
      </c>
      <c r="G187" s="539">
        <f>+'TTA Pivot Table'!G$432</f>
        <v>6.0687499999999996</v>
      </c>
      <c r="H187" s="539">
        <f>+'TTA Pivot Table'!G$434</f>
        <v>0</v>
      </c>
      <c r="I187" s="540">
        <f>+'TTA Pivot Table'!G$436</f>
        <v>5.7133144475920687</v>
      </c>
      <c r="J187" s="540">
        <f>+'TTA Pivot Table'!G$438</f>
        <v>3.2</v>
      </c>
      <c r="K187" s="539">
        <f>+'TTA Pivot Table'!G$440</f>
        <v>3.5359058565955119</v>
      </c>
      <c r="L187" s="539">
        <f>+'TTA Pivot Table'!G$442</f>
        <v>0</v>
      </c>
      <c r="M187" s="541">
        <f>+'TTA Pivot Table'!G$444</f>
        <v>3.373508623126944</v>
      </c>
      <c r="N187" s="540">
        <f>+'TTA Pivot Table'!G$446</f>
        <v>6.1825112107623319</v>
      </c>
      <c r="O187" s="388"/>
      <c r="P187" s="536">
        <f t="shared" si="9"/>
        <v>-2.3398058244651248</v>
      </c>
    </row>
    <row r="188" spans="1:17">
      <c r="A188" s="504" t="s">
        <v>1122</v>
      </c>
      <c r="B188" s="539">
        <f>+'TTA Pivot Table'!G$454</f>
        <v>0</v>
      </c>
      <c r="C188" s="539">
        <f>+'TTA Pivot Table'!G$456</f>
        <v>0</v>
      </c>
      <c r="D188" s="539">
        <f>+'TTA Pivot Table'!G$458</f>
        <v>0</v>
      </c>
      <c r="E188" s="540">
        <f>+'TTA Pivot Table'!G$460</f>
        <v>0</v>
      </c>
      <c r="F188" s="540">
        <f>+'TTA Pivot Table'!G$462</f>
        <v>4.1856023506366302</v>
      </c>
      <c r="G188" s="539">
        <f>+'TTA Pivot Table'!G$464</f>
        <v>0</v>
      </c>
      <c r="H188" s="539">
        <f>+'TTA Pivot Table'!G$466</f>
        <v>0</v>
      </c>
      <c r="I188" s="540">
        <f>+'TTA Pivot Table'!G$468</f>
        <v>4.1856023506366302</v>
      </c>
      <c r="J188" s="540">
        <f>+'TTA Pivot Table'!G$470</f>
        <v>3.1006097560975601</v>
      </c>
      <c r="K188" s="539">
        <f>+'TTA Pivot Table'!G$472</f>
        <v>3.6666666666666701</v>
      </c>
      <c r="L188" s="539">
        <f>+'TTA Pivot Table'!G$474</f>
        <v>0</v>
      </c>
      <c r="M188" s="541">
        <f>+'TTA Pivot Table'!G$476</f>
        <v>3.1205882352941168</v>
      </c>
      <c r="N188" s="540">
        <f>+'TTA Pivot Table'!G$478</f>
        <v>4</v>
      </c>
      <c r="O188" s="388"/>
      <c r="P188" s="536">
        <f t="shared" si="9"/>
        <v>-1.0650141153425134</v>
      </c>
    </row>
    <row r="189" spans="1:17">
      <c r="A189" s="513" t="s">
        <v>1123</v>
      </c>
      <c r="B189" s="543">
        <f>+'TTA Pivot Table'!G$486</f>
        <v>4.6238372093023257</v>
      </c>
      <c r="C189" s="543">
        <f>+'TTA Pivot Table'!G$488</f>
        <v>0</v>
      </c>
      <c r="D189" s="543">
        <f>+'TTA Pivot Table'!G$490</f>
        <v>0</v>
      </c>
      <c r="E189" s="544">
        <f>+'TTA Pivot Table'!G$492</f>
        <v>4.6238372093023257</v>
      </c>
      <c r="F189" s="544">
        <f>+'TTA Pivot Table'!G$494</f>
        <v>5.3769948186528502</v>
      </c>
      <c r="G189" s="543">
        <f>+'TTA Pivot Table'!G$496</f>
        <v>8.4818181818181824</v>
      </c>
      <c r="H189" s="543">
        <f>+'TTA Pivot Table'!G$498</f>
        <v>0</v>
      </c>
      <c r="I189" s="544">
        <f>+'TTA Pivot Table'!G$500</f>
        <v>5.4119877049180323</v>
      </c>
      <c r="J189" s="544">
        <f>+'TTA Pivot Table'!G$502</f>
        <v>3.910164835164835</v>
      </c>
      <c r="K189" s="543">
        <f>+'TTA Pivot Table'!G$504</f>
        <v>4.0299212598425189</v>
      </c>
      <c r="L189" s="543">
        <f>+'TTA Pivot Table'!G$506</f>
        <v>0</v>
      </c>
      <c r="M189" s="545">
        <f>+'TTA Pivot Table'!G$508</f>
        <v>3.9279532163742688</v>
      </c>
      <c r="N189" s="544">
        <f>+'TTA Pivot Table'!G$510</f>
        <v>5.9041666666666677</v>
      </c>
      <c r="O189" s="388"/>
      <c r="P189" s="546">
        <f t="shared" si="9"/>
        <v>-1.4840344885437635</v>
      </c>
    </row>
    <row r="190" spans="1:17">
      <c r="A190" s="517" t="s">
        <v>1124</v>
      </c>
      <c r="B190" s="517"/>
      <c r="C190" s="517"/>
      <c r="D190" s="517"/>
      <c r="E190" s="517"/>
      <c r="F190" s="518"/>
      <c r="G190" s="518"/>
      <c r="H190" s="518"/>
      <c r="I190" s="518"/>
      <c r="J190" s="518"/>
      <c r="K190" s="518"/>
      <c r="L190" s="518"/>
      <c r="M190" s="518"/>
      <c r="N190" s="518"/>
    </row>
    <row r="191" spans="1:17">
      <c r="A191" s="517"/>
      <c r="B191" s="548"/>
      <c r="C191" s="548"/>
      <c r="D191" s="548"/>
      <c r="E191" s="548"/>
      <c r="F191" s="548"/>
      <c r="G191" s="548"/>
      <c r="H191" s="548"/>
      <c r="I191" s="548"/>
      <c r="J191" s="548"/>
      <c r="K191" s="548"/>
      <c r="L191" s="548"/>
      <c r="M191" s="548"/>
      <c r="N191" s="548"/>
      <c r="O191" s="547"/>
    </row>
    <row r="192" spans="1:17">
      <c r="A192" s="517"/>
      <c r="B192" s="517"/>
      <c r="C192" s="517"/>
      <c r="D192" s="517"/>
      <c r="E192" s="517"/>
      <c r="F192" s="518"/>
      <c r="G192" s="518"/>
      <c r="H192" s="518"/>
      <c r="I192" s="518"/>
      <c r="J192" s="518"/>
      <c r="K192" s="518"/>
      <c r="L192" s="518"/>
      <c r="M192" s="518"/>
      <c r="N192" s="519" t="s">
        <v>1224</v>
      </c>
    </row>
    <row r="193" spans="1:16" ht="18">
      <c r="A193" s="480" t="s">
        <v>1180</v>
      </c>
      <c r="B193" s="482"/>
      <c r="C193" s="482"/>
      <c r="D193" s="482"/>
      <c r="E193" s="482"/>
      <c r="F193" s="481"/>
      <c r="G193" s="481"/>
      <c r="H193" s="481"/>
      <c r="I193" s="482"/>
      <c r="J193" s="481"/>
      <c r="K193" s="481"/>
      <c r="L193" s="481"/>
      <c r="M193" s="482"/>
      <c r="N193" s="481"/>
      <c r="P193" s="530"/>
    </row>
    <row r="194" spans="1:16" ht="18">
      <c r="A194" s="480"/>
      <c r="B194" s="482"/>
      <c r="C194" s="482"/>
      <c r="D194" s="482"/>
      <c r="E194" s="482"/>
      <c r="F194" s="481"/>
      <c r="G194" s="481"/>
      <c r="H194" s="481"/>
      <c r="I194" s="482"/>
      <c r="J194" s="481"/>
      <c r="K194" s="481"/>
      <c r="L194" s="481"/>
      <c r="M194" s="482"/>
      <c r="N194" s="481"/>
      <c r="P194" s="530"/>
    </row>
    <row r="195" spans="1:16" ht="15.75">
      <c r="A195" s="483" t="s">
        <v>1172</v>
      </c>
      <c r="B195" s="482"/>
      <c r="C195" s="482"/>
      <c r="D195" s="482"/>
      <c r="E195" s="482"/>
      <c r="F195" s="481"/>
      <c r="G195" s="481"/>
      <c r="H195" s="481"/>
      <c r="I195" s="482"/>
      <c r="J195" s="481"/>
      <c r="K195" s="481"/>
      <c r="L195" s="481"/>
      <c r="M195" s="482"/>
      <c r="N195" s="481"/>
      <c r="P195" s="530"/>
    </row>
    <row r="196" spans="1:16" ht="15.75">
      <c r="A196" s="483" t="s">
        <v>1143</v>
      </c>
      <c r="B196" s="482"/>
      <c r="C196" s="482"/>
      <c r="D196" s="482"/>
      <c r="E196" s="482"/>
      <c r="F196" s="481"/>
      <c r="G196" s="481"/>
      <c r="H196" s="481"/>
      <c r="I196" s="482"/>
      <c r="J196" s="481"/>
      <c r="K196" s="481"/>
      <c r="L196" s="481"/>
      <c r="M196" s="482"/>
      <c r="N196" s="481"/>
      <c r="P196" s="530"/>
    </row>
    <row r="197" spans="1:16" ht="18" customHeight="1">
      <c r="A197" s="484"/>
      <c r="B197" s="484"/>
      <c r="C197" s="484"/>
      <c r="D197" s="484"/>
      <c r="E197" s="484"/>
      <c r="F197" s="485"/>
      <c r="G197" s="486"/>
      <c r="H197" s="486"/>
      <c r="I197" s="487"/>
      <c r="J197" s="487"/>
      <c r="K197" s="487"/>
      <c r="L197" s="487"/>
      <c r="M197" s="487"/>
      <c r="N197" s="487"/>
      <c r="O197" s="488"/>
      <c r="P197" s="530"/>
    </row>
    <row r="198" spans="1:16" ht="18" customHeight="1">
      <c r="A198" s="312"/>
      <c r="B198" s="489" t="s">
        <v>1098</v>
      </c>
      <c r="C198" s="490"/>
      <c r="D198" s="490"/>
      <c r="E198" s="490"/>
      <c r="F198" s="490"/>
      <c r="G198" s="490"/>
      <c r="H198" s="490"/>
      <c r="I198" s="491"/>
      <c r="J198" s="492" t="s">
        <v>11</v>
      </c>
      <c r="K198" s="493"/>
      <c r="L198" s="493"/>
      <c r="M198" s="494"/>
      <c r="N198" s="652" t="s">
        <v>1099</v>
      </c>
      <c r="O198" s="507"/>
      <c r="P198" s="530"/>
    </row>
    <row r="199" spans="1:16" ht="39.75" customHeight="1">
      <c r="A199" s="495"/>
      <c r="B199" s="490" t="s">
        <v>1100</v>
      </c>
      <c r="C199" s="490"/>
      <c r="D199" s="490"/>
      <c r="E199" s="496"/>
      <c r="F199" s="497" t="s">
        <v>1101</v>
      </c>
      <c r="G199" s="490"/>
      <c r="H199" s="490"/>
      <c r="I199" s="491"/>
      <c r="J199" s="498" t="s">
        <v>1102</v>
      </c>
      <c r="K199" s="490"/>
      <c r="L199" s="490"/>
      <c r="M199" s="491"/>
      <c r="N199" s="653"/>
      <c r="O199" s="507"/>
      <c r="P199" s="530"/>
    </row>
    <row r="200" spans="1:16" ht="26.25" customHeight="1">
      <c r="A200" s="484"/>
      <c r="B200" s="499" t="s">
        <v>1103</v>
      </c>
      <c r="C200" s="499" t="s">
        <v>1104</v>
      </c>
      <c r="D200" s="499" t="s">
        <v>1105</v>
      </c>
      <c r="E200" s="500" t="s">
        <v>1106</v>
      </c>
      <c r="F200" s="500" t="s">
        <v>1103</v>
      </c>
      <c r="G200" s="499" t="s">
        <v>1104</v>
      </c>
      <c r="H200" s="499" t="s">
        <v>1105</v>
      </c>
      <c r="I200" s="500" t="s">
        <v>1106</v>
      </c>
      <c r="J200" s="501" t="s">
        <v>1103</v>
      </c>
      <c r="K200" s="502" t="s">
        <v>1104</v>
      </c>
      <c r="L200" s="503" t="s">
        <v>1105</v>
      </c>
      <c r="M200" s="501" t="s">
        <v>1106</v>
      </c>
      <c r="N200" s="654"/>
      <c r="O200" s="507"/>
      <c r="P200" s="530" t="s">
        <v>1173</v>
      </c>
    </row>
    <row r="201" spans="1:16" hidden="1">
      <c r="A201" s="504" t="s">
        <v>1107</v>
      </c>
      <c r="B201" s="504"/>
      <c r="C201" s="504"/>
      <c r="D201" s="504"/>
      <c r="E201" s="504"/>
      <c r="F201" s="549">
        <f>'TTA Pivot Table'!H$230</f>
        <v>0</v>
      </c>
      <c r="G201" s="549">
        <f>'TTA Pivot Table'!H$231</f>
        <v>0</v>
      </c>
      <c r="H201" s="549">
        <f>'TTA Pivot Table'!H$232</f>
        <v>0</v>
      </c>
      <c r="I201" s="550">
        <f>'TTA Pivot Table'!H$233</f>
        <v>0</v>
      </c>
      <c r="J201" s="550">
        <f>'TTA Pivot Table'!H$234</f>
        <v>0</v>
      </c>
      <c r="K201" s="549">
        <f>'TTA Pivot Table'!H$235</f>
        <v>0</v>
      </c>
      <c r="L201" s="549">
        <f>'TTA Pivot Table'!H$236</f>
        <v>0</v>
      </c>
      <c r="M201" s="551">
        <f>'TTA Pivot Table'!H$237</f>
        <v>0</v>
      </c>
      <c r="N201" s="550">
        <f>'TTA Pivot Table'!H$238</f>
        <v>0</v>
      </c>
      <c r="O201" s="388"/>
      <c r="P201" s="536">
        <f>+M201-I201</f>
        <v>0</v>
      </c>
    </row>
    <row r="202" spans="1:16" ht="15.75" hidden="1">
      <c r="A202" s="504"/>
      <c r="B202" s="504"/>
      <c r="C202" s="504"/>
      <c r="D202" s="504"/>
      <c r="E202" s="504"/>
      <c r="F202" s="388"/>
      <c r="G202" s="388"/>
      <c r="H202" s="388"/>
      <c r="I202" s="537"/>
      <c r="J202" s="537"/>
      <c r="K202" s="388"/>
      <c r="L202" s="388"/>
      <c r="M202" s="538"/>
      <c r="N202" s="537"/>
      <c r="O202" s="388"/>
      <c r="P202" s="507">
        <f t="shared" ref="P202" si="10">+I202-M202</f>
        <v>0</v>
      </c>
    </row>
    <row r="203" spans="1:16">
      <c r="A203" s="504" t="s">
        <v>1108</v>
      </c>
      <c r="B203" s="539">
        <f>+'TTA Pivot Table'!H$6</f>
        <v>0</v>
      </c>
      <c r="C203" s="539">
        <f>+'TTA Pivot Table'!H$8</f>
        <v>0</v>
      </c>
      <c r="D203" s="539">
        <f>+'TTA Pivot Table'!H$10</f>
        <v>0</v>
      </c>
      <c r="E203" s="540">
        <f>+'TTA Pivot Table'!H$12</f>
        <v>0</v>
      </c>
      <c r="F203" s="540">
        <f>+'TTA Pivot Table'!H$14</f>
        <v>0</v>
      </c>
      <c r="G203" s="539">
        <f>+'TTA Pivot Table'!H$16</f>
        <v>0</v>
      </c>
      <c r="H203" s="539">
        <f>+'TTA Pivot Table'!H$18</f>
        <v>0</v>
      </c>
      <c r="I203" s="540">
        <f>+'TTA Pivot Table'!H$20</f>
        <v>0</v>
      </c>
      <c r="J203" s="540">
        <f>+'TTA Pivot Table'!H$22</f>
        <v>0</v>
      </c>
      <c r="K203" s="539">
        <f>+'TTA Pivot Table'!H$24</f>
        <v>0</v>
      </c>
      <c r="L203" s="539">
        <f>+'TTA Pivot Table'!H$26</f>
        <v>0</v>
      </c>
      <c r="M203" s="541">
        <f>+'TTA Pivot Table'!H$28</f>
        <v>0</v>
      </c>
      <c r="N203" s="540">
        <f>+'TTA Pivot Table'!H$30</f>
        <v>0</v>
      </c>
      <c r="O203" s="388"/>
      <c r="P203" s="536">
        <f t="shared" ref="P203:P221" si="11">+M203-I203</f>
        <v>0</v>
      </c>
    </row>
    <row r="204" spans="1:16">
      <c r="A204" s="504" t="s">
        <v>1109</v>
      </c>
      <c r="B204" s="539">
        <f>+'TTA Pivot Table'!H$38</f>
        <v>4.668571428571429</v>
      </c>
      <c r="C204" s="539">
        <f>+'TTA Pivot Table'!H$40</f>
        <v>6.31</v>
      </c>
      <c r="D204" s="539">
        <f>+'TTA Pivot Table'!H$42</f>
        <v>0</v>
      </c>
      <c r="E204" s="540">
        <f>+'TTA Pivot Table'!H$44</f>
        <v>4.7621243523316057</v>
      </c>
      <c r="F204" s="540">
        <f>+'TTA Pivot Table'!H$46</f>
        <v>6.3873529411764709</v>
      </c>
      <c r="G204" s="539">
        <f>+'TTA Pivot Table'!H$48</f>
        <v>11.490735294117647</v>
      </c>
      <c r="H204" s="539">
        <f>+'TTA Pivot Table'!H$50</f>
        <v>0</v>
      </c>
      <c r="I204" s="540">
        <f>+'TTA Pivot Table'!H$52</f>
        <v>6.9543954248366013</v>
      </c>
      <c r="J204" s="540">
        <f>+'TTA Pivot Table'!H$54</f>
        <v>3.7516828478964399</v>
      </c>
      <c r="K204" s="539">
        <f>+'TTA Pivot Table'!H$56</f>
        <v>4.9974999999999996</v>
      </c>
      <c r="L204" s="539">
        <f>+'TTA Pivot Table'!H$58</f>
        <v>0</v>
      </c>
      <c r="M204" s="541">
        <f>+'TTA Pivot Table'!H$60</f>
        <v>3.9871128608923887</v>
      </c>
      <c r="N204" s="540">
        <f>+'TTA Pivot Table'!H$62</f>
        <v>0</v>
      </c>
      <c r="O204" s="388"/>
      <c r="P204" s="536">
        <f t="shared" si="11"/>
        <v>-2.9672825639442126</v>
      </c>
    </row>
    <row r="205" spans="1:16">
      <c r="A205" s="504" t="s">
        <v>1110</v>
      </c>
      <c r="B205" s="539">
        <f>+'TTA Pivot Table'!H$70</f>
        <v>0</v>
      </c>
      <c r="C205" s="539">
        <f>+'TTA Pivot Table'!H$72</f>
        <v>0</v>
      </c>
      <c r="D205" s="539">
        <f>+'TTA Pivot Table'!H$74</f>
        <v>0</v>
      </c>
      <c r="E205" s="540">
        <f>+'TTA Pivot Table'!H$76</f>
        <v>0</v>
      </c>
      <c r="F205" s="540">
        <f>+'TTA Pivot Table'!H$78</f>
        <v>0</v>
      </c>
      <c r="G205" s="539">
        <f>+'TTA Pivot Table'!H$80</f>
        <v>0</v>
      </c>
      <c r="H205" s="539">
        <f>+'TTA Pivot Table'!H$82</f>
        <v>0</v>
      </c>
      <c r="I205" s="540">
        <f>+'TTA Pivot Table'!H$84</f>
        <v>0</v>
      </c>
      <c r="J205" s="540">
        <f>+'TTA Pivot Table'!H$86</f>
        <v>0</v>
      </c>
      <c r="K205" s="539">
        <f>+'TTA Pivot Table'!H$88</f>
        <v>0</v>
      </c>
      <c r="L205" s="539">
        <f>+'TTA Pivot Table'!H$90</f>
        <v>0</v>
      </c>
      <c r="M205" s="541">
        <f>+'TTA Pivot Table'!H$92</f>
        <v>0</v>
      </c>
      <c r="N205" s="540">
        <f>+'TTA Pivot Table'!H$94</f>
        <v>0</v>
      </c>
      <c r="O205" s="388"/>
      <c r="P205" s="536">
        <f t="shared" si="11"/>
        <v>0</v>
      </c>
    </row>
    <row r="206" spans="1:16">
      <c r="A206" s="504" t="s">
        <v>1111</v>
      </c>
      <c r="B206" s="539">
        <f>+'TTA Pivot Table'!H$102</f>
        <v>0</v>
      </c>
      <c r="C206" s="539">
        <f>+'TTA Pivot Table'!H$104</f>
        <v>0</v>
      </c>
      <c r="D206" s="539">
        <f>+'TTA Pivot Table'!H$106</f>
        <v>0</v>
      </c>
      <c r="E206" s="540">
        <f>+'TTA Pivot Table'!H$108</f>
        <v>0</v>
      </c>
      <c r="F206" s="540">
        <f>+'TTA Pivot Table'!H$110</f>
        <v>0</v>
      </c>
      <c r="G206" s="539">
        <f>+'TTA Pivot Table'!H$112</f>
        <v>0</v>
      </c>
      <c r="H206" s="539">
        <f>+'TTA Pivot Table'!H$114</f>
        <v>0</v>
      </c>
      <c r="I206" s="540">
        <f>+'TTA Pivot Table'!H$116</f>
        <v>0</v>
      </c>
      <c r="J206" s="540">
        <f>+'TTA Pivot Table'!H$118</f>
        <v>0</v>
      </c>
      <c r="K206" s="539">
        <f>+'TTA Pivot Table'!H$120</f>
        <v>0</v>
      </c>
      <c r="L206" s="539">
        <f>+'TTA Pivot Table'!H$122</f>
        <v>0</v>
      </c>
      <c r="M206" s="541">
        <f>+'TTA Pivot Table'!H$124</f>
        <v>0</v>
      </c>
      <c r="N206" s="540">
        <f>+'TTA Pivot Table'!H$126</f>
        <v>0</v>
      </c>
      <c r="O206" s="388"/>
      <c r="P206" s="536">
        <f t="shared" si="11"/>
        <v>0</v>
      </c>
    </row>
    <row r="207" spans="1:16">
      <c r="A207" s="504"/>
      <c r="B207" s="539"/>
      <c r="C207" s="539"/>
      <c r="D207" s="539"/>
      <c r="E207" s="540"/>
      <c r="F207" s="540"/>
      <c r="G207" s="539"/>
      <c r="H207" s="539"/>
      <c r="I207" s="540"/>
      <c r="J207" s="540"/>
      <c r="K207" s="539"/>
      <c r="L207" s="539"/>
      <c r="M207" s="541"/>
      <c r="N207" s="540"/>
      <c r="O207" s="388"/>
      <c r="P207" s="536"/>
    </row>
    <row r="208" spans="1:16">
      <c r="A208" s="504" t="s">
        <v>1112</v>
      </c>
      <c r="B208" s="539">
        <f>+'TTA Pivot Table'!H$134</f>
        <v>4.0862068965517251</v>
      </c>
      <c r="C208" s="539">
        <f>+'TTA Pivot Table'!H$136</f>
        <v>4.9047619047619051</v>
      </c>
      <c r="D208" s="539">
        <f>+'TTA Pivot Table'!H$138</f>
        <v>0</v>
      </c>
      <c r="E208" s="540">
        <f>+'TTA Pivot Table'!H$140</f>
        <v>4.4300000000000006</v>
      </c>
      <c r="F208" s="540">
        <f>+'TTA Pivot Table'!H$142</f>
        <v>5.6797814207650275</v>
      </c>
      <c r="G208" s="539">
        <f>+'TTA Pivot Table'!H$144</f>
        <v>6.9975124378109452</v>
      </c>
      <c r="H208" s="539">
        <f>+'TTA Pivot Table'!H$146</f>
        <v>0</v>
      </c>
      <c r="I208" s="540">
        <f>+'TTA Pivot Table'!H$148</f>
        <v>5.9171146953405014</v>
      </c>
      <c r="J208" s="540">
        <f>+'TTA Pivot Table'!H$150</f>
        <v>4.0268817204301071</v>
      </c>
      <c r="K208" s="539">
        <f>+'TTA Pivot Table'!H$152</f>
        <v>4.7660891089108919</v>
      </c>
      <c r="L208" s="539">
        <f>+'TTA Pivot Table'!H$154</f>
        <v>0</v>
      </c>
      <c r="M208" s="541">
        <f>+'TTA Pivot Table'!H$156</f>
        <v>4.3099526066350711</v>
      </c>
      <c r="N208" s="540">
        <f>+'TTA Pivot Table'!H$158</f>
        <v>0</v>
      </c>
      <c r="O208" s="388"/>
      <c r="P208" s="536">
        <f t="shared" si="11"/>
        <v>-1.6071620887054303</v>
      </c>
    </row>
    <row r="209" spans="1:17">
      <c r="A209" s="504" t="s">
        <v>1113</v>
      </c>
      <c r="B209" s="539">
        <f>+'TTA Pivot Table'!H$166</f>
        <v>0</v>
      </c>
      <c r="C209" s="539">
        <f>+'TTA Pivot Table'!H$168</f>
        <v>0</v>
      </c>
      <c r="D209" s="539">
        <f>+'TTA Pivot Table'!H$170</f>
        <v>0</v>
      </c>
      <c r="E209" s="540">
        <f>+'TTA Pivot Table'!H$172</f>
        <v>0</v>
      </c>
      <c r="F209" s="540">
        <f>+'TTA Pivot Table'!H$174</f>
        <v>0</v>
      </c>
      <c r="G209" s="539">
        <f>+'TTA Pivot Table'!H$176</f>
        <v>0</v>
      </c>
      <c r="H209" s="539">
        <f>+'TTA Pivot Table'!H$178</f>
        <v>0</v>
      </c>
      <c r="I209" s="540">
        <f>+'TTA Pivot Table'!H$180</f>
        <v>0</v>
      </c>
      <c r="J209" s="540">
        <f>+'TTA Pivot Table'!H$182</f>
        <v>0</v>
      </c>
      <c r="K209" s="539">
        <f>+'TTA Pivot Table'!H$184</f>
        <v>0</v>
      </c>
      <c r="L209" s="539">
        <f>+'TTA Pivot Table'!H$186</f>
        <v>0</v>
      </c>
      <c r="M209" s="541">
        <f>+'TTA Pivot Table'!H$188</f>
        <v>0</v>
      </c>
      <c r="N209" s="540">
        <f>+'TTA Pivot Table'!H$190</f>
        <v>0</v>
      </c>
      <c r="O209" s="388"/>
      <c r="P209" s="536">
        <f t="shared" si="11"/>
        <v>0</v>
      </c>
    </row>
    <row r="210" spans="1:17">
      <c r="A210" s="504" t="s">
        <v>1114</v>
      </c>
      <c r="B210" s="542">
        <f>+'TTA Pivot Table'!H$198</f>
        <v>4.3133333333333299</v>
      </c>
      <c r="C210" s="539">
        <f>+'TTA Pivot Table'!H$200</f>
        <v>4.33</v>
      </c>
      <c r="D210" s="539">
        <f>+'TTA Pivot Table'!H$202</f>
        <v>0</v>
      </c>
      <c r="E210" s="540">
        <f>+'TTA Pivot Table'!H$204</f>
        <v>4.3139285714285682</v>
      </c>
      <c r="F210" s="540">
        <f>+'TTA Pivot Table'!H$206</f>
        <v>7.99</v>
      </c>
      <c r="G210" s="539">
        <f>+'TTA Pivot Table'!H$208</f>
        <v>10.876428571428599</v>
      </c>
      <c r="H210" s="539">
        <f>+'TTA Pivot Table'!H$210</f>
        <v>0</v>
      </c>
      <c r="I210" s="540">
        <f>+'TTA Pivot Table'!H$212</f>
        <v>8.4951250000000051</v>
      </c>
      <c r="J210" s="540">
        <f>+'TTA Pivot Table'!H$214</f>
        <v>4.4398924731182801</v>
      </c>
      <c r="K210" s="539">
        <f>+'TTA Pivot Table'!H$216</f>
        <v>5.5592857142857097</v>
      </c>
      <c r="L210" s="539">
        <f>+'TTA Pivot Table'!H$218</f>
        <v>0</v>
      </c>
      <c r="M210" s="541">
        <f>+'TTA Pivot Table'!H$220</f>
        <v>4.5863551401869156</v>
      </c>
      <c r="N210" s="540">
        <f>+'TTA Pivot Table'!H$222</f>
        <v>0</v>
      </c>
      <c r="O210" s="388"/>
      <c r="P210" s="536">
        <f t="shared" si="11"/>
        <v>-3.9087698598130896</v>
      </c>
    </row>
    <row r="211" spans="1:17">
      <c r="A211" s="504" t="s">
        <v>1115</v>
      </c>
      <c r="B211" s="539">
        <f>+'TTA Pivot Table'!H$230</f>
        <v>0</v>
      </c>
      <c r="C211" s="539">
        <f>+'TTA Pivot Table'!H$232</f>
        <v>0</v>
      </c>
      <c r="D211" s="539">
        <f>+'TTA Pivot Table'!H$234</f>
        <v>0</v>
      </c>
      <c r="E211" s="540">
        <f>+'TTA Pivot Table'!H$236</f>
        <v>0</v>
      </c>
      <c r="F211" s="540">
        <f>+'TTA Pivot Table'!H$238</f>
        <v>0</v>
      </c>
      <c r="G211" s="539">
        <f>+'TTA Pivot Table'!H$240</f>
        <v>0</v>
      </c>
      <c r="H211" s="539">
        <f>+'TTA Pivot Table'!H$242</f>
        <v>0</v>
      </c>
      <c r="I211" s="540">
        <f>+'TTA Pivot Table'!H$244</f>
        <v>0</v>
      </c>
      <c r="J211" s="540">
        <f>+'TTA Pivot Table'!H$246</f>
        <v>0</v>
      </c>
      <c r="K211" s="539">
        <f>+'TTA Pivot Table'!H$248</f>
        <v>0</v>
      </c>
      <c r="L211" s="539">
        <f>+'TTA Pivot Table'!H$250</f>
        <v>0</v>
      </c>
      <c r="M211" s="541">
        <f>+'TTA Pivot Table'!H$252</f>
        <v>0</v>
      </c>
      <c r="N211" s="540">
        <f>+'TTA Pivot Table'!H$254</f>
        <v>0</v>
      </c>
      <c r="O211" s="388"/>
      <c r="P211" s="536">
        <f t="shared" si="11"/>
        <v>0</v>
      </c>
    </row>
    <row r="212" spans="1:17">
      <c r="A212" s="504"/>
      <c r="B212" s="539"/>
      <c r="C212" s="539"/>
      <c r="D212" s="539"/>
      <c r="E212" s="540"/>
      <c r="F212" s="540"/>
      <c r="G212" s="539"/>
      <c r="H212" s="539"/>
      <c r="I212" s="540"/>
      <c r="J212" s="540"/>
      <c r="K212" s="539"/>
      <c r="L212" s="539"/>
      <c r="M212" s="541"/>
      <c r="N212" s="540"/>
      <c r="O212" s="388"/>
      <c r="P212" s="536"/>
    </row>
    <row r="213" spans="1:17">
      <c r="A213" s="504" t="s">
        <v>1116</v>
      </c>
      <c r="B213" s="539">
        <f>+'TTA Pivot Table'!H$262</f>
        <v>0</v>
      </c>
      <c r="C213" s="539">
        <f>+'TTA Pivot Table'!H$264</f>
        <v>0</v>
      </c>
      <c r="D213" s="539">
        <f>+'TTA Pivot Table'!H$266</f>
        <v>0</v>
      </c>
      <c r="E213" s="540">
        <f>+'TTA Pivot Table'!H$268</f>
        <v>0</v>
      </c>
      <c r="F213" s="540">
        <f>+'TTA Pivot Table'!H$270</f>
        <v>0</v>
      </c>
      <c r="G213" s="539">
        <f>+'TTA Pivot Table'!H$272</f>
        <v>0</v>
      </c>
      <c r="H213" s="539">
        <f>+'TTA Pivot Table'!H$274</f>
        <v>0</v>
      </c>
      <c r="I213" s="540">
        <f>+'TTA Pivot Table'!H$276</f>
        <v>0</v>
      </c>
      <c r="J213" s="540">
        <f>+'TTA Pivot Table'!H$278</f>
        <v>0</v>
      </c>
      <c r="K213" s="539">
        <f>+'TTA Pivot Table'!H$280</f>
        <v>0</v>
      </c>
      <c r="L213" s="539">
        <f>+'TTA Pivot Table'!H$282</f>
        <v>0</v>
      </c>
      <c r="M213" s="541">
        <f>+'TTA Pivot Table'!H$284</f>
        <v>0</v>
      </c>
      <c r="N213" s="540">
        <f>+'TTA Pivot Table'!H$286</f>
        <v>0</v>
      </c>
      <c r="O213" s="388"/>
      <c r="P213" s="536">
        <f t="shared" si="11"/>
        <v>0</v>
      </c>
    </row>
    <row r="214" spans="1:17">
      <c r="A214" s="504" t="s">
        <v>1117</v>
      </c>
      <c r="B214" s="539">
        <f>+'TTA Pivot Table'!H$294</f>
        <v>4.9749999999999996</v>
      </c>
      <c r="C214" s="539">
        <f>+'TTA Pivot Table'!H$296</f>
        <v>0</v>
      </c>
      <c r="D214" s="539">
        <f>+'TTA Pivot Table'!H$298</f>
        <v>0</v>
      </c>
      <c r="E214" s="540">
        <f>+'TTA Pivot Table'!H$300</f>
        <v>4.9749999999999996</v>
      </c>
      <c r="F214" s="540">
        <f>+'TTA Pivot Table'!H$302</f>
        <v>4.6332755632582314</v>
      </c>
      <c r="G214" s="539">
        <f>+'TTA Pivot Table'!H$304</f>
        <v>5.75</v>
      </c>
      <c r="H214" s="539">
        <f>+'TTA Pivot Table'!H$306</f>
        <v>0</v>
      </c>
      <c r="I214" s="540">
        <f>+'TTA Pivot Table'!H$308</f>
        <v>4.6409638554216865</v>
      </c>
      <c r="J214" s="540">
        <f>+'TTA Pivot Table'!H$310</f>
        <v>3.4934939759036143</v>
      </c>
      <c r="K214" s="539">
        <f>+'TTA Pivot Table'!H$312</f>
        <v>4.12</v>
      </c>
      <c r="L214" s="539">
        <f>+'TTA Pivot Table'!H$314</f>
        <v>6.8</v>
      </c>
      <c r="M214" s="541">
        <f>+'TTA Pivot Table'!H$316</f>
        <v>3.5628008752735227</v>
      </c>
      <c r="N214" s="540">
        <f>+'TTA Pivot Table'!H$318</f>
        <v>4.9249999999999998</v>
      </c>
      <c r="O214" s="388"/>
      <c r="P214" s="536">
        <f t="shared" si="11"/>
        <v>-1.0781629801481638</v>
      </c>
    </row>
    <row r="215" spans="1:17">
      <c r="A215" s="504" t="s">
        <v>1118</v>
      </c>
      <c r="B215" s="539">
        <f>+'TTA Pivot Table'!H$326</f>
        <v>4.5825217391304349</v>
      </c>
      <c r="C215" s="539">
        <f>+'TTA Pivot Table'!H$328</f>
        <v>3.0824999999999996</v>
      </c>
      <c r="D215" s="539">
        <f>+'TTA Pivot Table'!H$330</f>
        <v>0</v>
      </c>
      <c r="E215" s="540">
        <f>+'TTA Pivot Table'!H$332</f>
        <v>4.323525179856115</v>
      </c>
      <c r="F215" s="540">
        <f>+'TTA Pivot Table'!H$334</f>
        <v>5.3538281249999997</v>
      </c>
      <c r="G215" s="539">
        <f>+'TTA Pivot Table'!H$336</f>
        <v>7.5342857142857147</v>
      </c>
      <c r="H215" s="539">
        <f>+'TTA Pivot Table'!H$338</f>
        <v>0</v>
      </c>
      <c r="I215" s="540">
        <f>+'TTA Pivot Table'!H$340</f>
        <v>5.5688028169014085</v>
      </c>
      <c r="J215" s="540">
        <f>+'TTA Pivot Table'!H$342</f>
        <v>3.9043891402714932</v>
      </c>
      <c r="K215" s="539">
        <f>+'TTA Pivot Table'!H$344</f>
        <v>5.0396551724137932</v>
      </c>
      <c r="L215" s="539">
        <f>+'TTA Pivot Table'!H$346</f>
        <v>0</v>
      </c>
      <c r="M215" s="541">
        <f>+'TTA Pivot Table'!H$348</f>
        <v>4.2951632047477739</v>
      </c>
      <c r="N215" s="540">
        <f>+'TTA Pivot Table'!H$350</f>
        <v>0</v>
      </c>
      <c r="O215" s="392"/>
      <c r="P215" s="546">
        <f t="shared" si="11"/>
        <v>-1.2736396121536346</v>
      </c>
      <c r="Q215" s="552"/>
    </row>
    <row r="216" spans="1:17">
      <c r="A216" s="504" t="s">
        <v>1119</v>
      </c>
      <c r="B216" s="539">
        <f>+'TTA Pivot Table'!H$358</f>
        <v>0</v>
      </c>
      <c r="C216" s="539">
        <f>+'TTA Pivot Table'!H$360</f>
        <v>0</v>
      </c>
      <c r="D216" s="539">
        <f>+'TTA Pivot Table'!H$362</f>
        <v>0</v>
      </c>
      <c r="E216" s="540">
        <f>+'TTA Pivot Table'!H$364</f>
        <v>0</v>
      </c>
      <c r="F216" s="540">
        <f>+'TTA Pivot Table'!H$366</f>
        <v>0</v>
      </c>
      <c r="G216" s="539">
        <f>+'TTA Pivot Table'!H$368</f>
        <v>0</v>
      </c>
      <c r="H216" s="539">
        <f>+'TTA Pivot Table'!H$370</f>
        <v>0</v>
      </c>
      <c r="I216" s="540">
        <f>+'TTA Pivot Table'!H$372</f>
        <v>0</v>
      </c>
      <c r="J216" s="540">
        <f>+'TTA Pivot Table'!H$374</f>
        <v>0</v>
      </c>
      <c r="K216" s="539">
        <f>+'TTA Pivot Table'!H$376</f>
        <v>0</v>
      </c>
      <c r="L216" s="539">
        <f>+'TTA Pivot Table'!H$378</f>
        <v>0</v>
      </c>
      <c r="M216" s="541">
        <f>+'TTA Pivot Table'!H$380</f>
        <v>0</v>
      </c>
      <c r="N216" s="540">
        <f>+'TTA Pivot Table'!H$382</f>
        <v>0</v>
      </c>
      <c r="O216" s="388"/>
      <c r="P216" s="536">
        <f t="shared" si="11"/>
        <v>0</v>
      </c>
    </row>
    <row r="217" spans="1:17">
      <c r="A217" s="504"/>
      <c r="B217" s="539"/>
      <c r="C217" s="539"/>
      <c r="D217" s="539"/>
      <c r="E217" s="540"/>
      <c r="F217" s="540"/>
      <c r="G217" s="539"/>
      <c r="H217" s="539"/>
      <c r="I217" s="540"/>
      <c r="J217" s="540"/>
      <c r="K217" s="539"/>
      <c r="L217" s="539"/>
      <c r="M217" s="541"/>
      <c r="N217" s="540"/>
      <c r="O217" s="388"/>
      <c r="P217" s="536"/>
    </row>
    <row r="218" spans="1:17">
      <c r="A218" s="504" t="s">
        <v>1120</v>
      </c>
      <c r="B218" s="539">
        <f>+'TTA Pivot Table'!H$390</f>
        <v>0</v>
      </c>
      <c r="C218" s="539">
        <f>+'TTA Pivot Table'!H$392</f>
        <v>0</v>
      </c>
      <c r="D218" s="539">
        <f>+'TTA Pivot Table'!H$394</f>
        <v>0</v>
      </c>
      <c r="E218" s="540">
        <f>+'TTA Pivot Table'!H$396</f>
        <v>0</v>
      </c>
      <c r="F218" s="540">
        <f>+'TTA Pivot Table'!H$398</f>
        <v>0</v>
      </c>
      <c r="G218" s="539">
        <f>+'TTA Pivot Table'!H$400</f>
        <v>0</v>
      </c>
      <c r="H218" s="539">
        <f>+'TTA Pivot Table'!H$402</f>
        <v>0</v>
      </c>
      <c r="I218" s="540">
        <f>+'TTA Pivot Table'!H$404</f>
        <v>0</v>
      </c>
      <c r="J218" s="540">
        <f>+'TTA Pivot Table'!H$406</f>
        <v>0</v>
      </c>
      <c r="K218" s="539">
        <f>+'TTA Pivot Table'!H$408</f>
        <v>0</v>
      </c>
      <c r="L218" s="539">
        <f>+'TTA Pivot Table'!H$410</f>
        <v>0</v>
      </c>
      <c r="M218" s="541">
        <f>+'TTA Pivot Table'!H$412</f>
        <v>0</v>
      </c>
      <c r="N218" s="540">
        <f>+'TTA Pivot Table'!H$414</f>
        <v>0</v>
      </c>
      <c r="O218" s="388"/>
      <c r="P218" s="536">
        <f t="shared" si="11"/>
        <v>0</v>
      </c>
    </row>
    <row r="219" spans="1:17">
      <c r="A219" s="504" t="s">
        <v>1121</v>
      </c>
      <c r="B219" s="539">
        <f>+'TTA Pivot Table'!H$422</f>
        <v>0</v>
      </c>
      <c r="C219" s="539">
        <f>+'TTA Pivot Table'!H$424</f>
        <v>0</v>
      </c>
      <c r="D219" s="539">
        <f>+'TTA Pivot Table'!H$426</f>
        <v>0</v>
      </c>
      <c r="E219" s="540">
        <f>+'TTA Pivot Table'!H$428</f>
        <v>0</v>
      </c>
      <c r="F219" s="540">
        <f>+'TTA Pivot Table'!H$430</f>
        <v>0</v>
      </c>
      <c r="G219" s="539">
        <f>+'TTA Pivot Table'!H$432</f>
        <v>0</v>
      </c>
      <c r="H219" s="539">
        <f>+'TTA Pivot Table'!H$434</f>
        <v>0</v>
      </c>
      <c r="I219" s="540">
        <f>+'TTA Pivot Table'!H$436</f>
        <v>0</v>
      </c>
      <c r="J219" s="540">
        <f>+'TTA Pivot Table'!H$438</f>
        <v>0</v>
      </c>
      <c r="K219" s="539">
        <f>+'TTA Pivot Table'!H$440</f>
        <v>0</v>
      </c>
      <c r="L219" s="539">
        <f>+'TTA Pivot Table'!H$442</f>
        <v>0</v>
      </c>
      <c r="M219" s="541">
        <f>+'TTA Pivot Table'!H$444</f>
        <v>0</v>
      </c>
      <c r="N219" s="540">
        <f>+'TTA Pivot Table'!H$446</f>
        <v>0</v>
      </c>
      <c r="O219" s="388"/>
      <c r="P219" s="536">
        <f t="shared" si="11"/>
        <v>0</v>
      </c>
    </row>
    <row r="220" spans="1:17">
      <c r="A220" s="504" t="s">
        <v>1122</v>
      </c>
      <c r="B220" s="539">
        <f>+'TTA Pivot Table'!H$454</f>
        <v>6.5</v>
      </c>
      <c r="C220" s="539">
        <f>+'TTA Pivot Table'!H$456</f>
        <v>0</v>
      </c>
      <c r="D220" s="539">
        <f>+'TTA Pivot Table'!H$458</f>
        <v>0</v>
      </c>
      <c r="E220" s="540">
        <f>+'TTA Pivot Table'!H$460</f>
        <v>6.5</v>
      </c>
      <c r="F220" s="540">
        <f>+'TTA Pivot Table'!H$462</f>
        <v>5.0423728813559299</v>
      </c>
      <c r="G220" s="539">
        <f>+'TTA Pivot Table'!H$464</f>
        <v>5.9</v>
      </c>
      <c r="H220" s="539">
        <f>+'TTA Pivot Table'!H$466</f>
        <v>0</v>
      </c>
      <c r="I220" s="540">
        <f>+'TTA Pivot Table'!H$468</f>
        <v>5.1294416243654801</v>
      </c>
      <c r="J220" s="540">
        <f>+'TTA Pivot Table'!H$470</f>
        <v>3.6626506024096401</v>
      </c>
      <c r="K220" s="539">
        <f>+'TTA Pivot Table'!H$472</f>
        <v>3.8333333333333304</v>
      </c>
      <c r="L220" s="539">
        <f>+'TTA Pivot Table'!H$474</f>
        <v>0</v>
      </c>
      <c r="M220" s="541">
        <f>+'TTA Pivot Table'!H$476</f>
        <v>3.6793478260869579</v>
      </c>
      <c r="N220" s="540">
        <f>+'TTA Pivot Table'!H$478</f>
        <v>7</v>
      </c>
      <c r="O220" s="388"/>
      <c r="P220" s="536">
        <f t="shared" si="11"/>
        <v>-1.4500937982785223</v>
      </c>
    </row>
    <row r="221" spans="1:17">
      <c r="A221" s="513" t="s">
        <v>1123</v>
      </c>
      <c r="B221" s="543">
        <f>+'TTA Pivot Table'!H$486</f>
        <v>4.8553398058252428</v>
      </c>
      <c r="C221" s="543">
        <f>+'TTA Pivot Table'!H$488</f>
        <v>0</v>
      </c>
      <c r="D221" s="543">
        <f>+'TTA Pivot Table'!H$490</f>
        <v>0</v>
      </c>
      <c r="E221" s="544">
        <f>+'TTA Pivot Table'!H$492</f>
        <v>4.8553398058252428</v>
      </c>
      <c r="F221" s="544">
        <f>+'TTA Pivot Table'!H$494</f>
        <v>6.1670370370370371</v>
      </c>
      <c r="G221" s="543">
        <f>+'TTA Pivot Table'!H$496</f>
        <v>9.6142857142857139</v>
      </c>
      <c r="H221" s="543">
        <f>+'TTA Pivot Table'!H$498</f>
        <v>0</v>
      </c>
      <c r="I221" s="544">
        <f>+'TTA Pivot Table'!H$500</f>
        <v>6.3369718309859149</v>
      </c>
      <c r="J221" s="544">
        <f>+'TTA Pivot Table'!H$502</f>
        <v>4.3511627906976749</v>
      </c>
      <c r="K221" s="543">
        <f>+'TTA Pivot Table'!H$504</f>
        <v>4.542105263157894</v>
      </c>
      <c r="L221" s="543">
        <f>+'TTA Pivot Table'!H$506</f>
        <v>0</v>
      </c>
      <c r="M221" s="545">
        <f>+'TTA Pivot Table'!H$508</f>
        <v>4.3756756756756765</v>
      </c>
      <c r="N221" s="544">
        <f>+'TTA Pivot Table'!H$510</f>
        <v>9.0607594936708864</v>
      </c>
      <c r="O221" s="388"/>
      <c r="P221" s="546">
        <f t="shared" si="11"/>
        <v>-1.9612961553102384</v>
      </c>
    </row>
    <row r="222" spans="1:17">
      <c r="A222" s="517" t="s">
        <v>1124</v>
      </c>
      <c r="B222" s="517"/>
      <c r="C222" s="517"/>
      <c r="D222" s="517"/>
      <c r="E222" s="517"/>
      <c r="F222" s="518"/>
      <c r="G222" s="518"/>
      <c r="H222" s="518"/>
      <c r="I222" s="518"/>
      <c r="J222" s="518"/>
      <c r="K222" s="518"/>
      <c r="L222" s="518"/>
      <c r="M222" s="518"/>
      <c r="N222" s="518"/>
    </row>
    <row r="223" spans="1:17">
      <c r="A223" s="517"/>
      <c r="B223" s="548"/>
      <c r="C223" s="548"/>
      <c r="D223" s="548"/>
      <c r="E223" s="548"/>
      <c r="F223" s="548"/>
      <c r="G223" s="548"/>
      <c r="H223" s="548"/>
      <c r="I223" s="548"/>
      <c r="J223" s="548"/>
      <c r="K223" s="548"/>
      <c r="L223" s="548"/>
      <c r="M223" s="548"/>
      <c r="N223" s="548"/>
      <c r="O223" s="547"/>
    </row>
    <row r="224" spans="1:17">
      <c r="A224" s="517"/>
      <c r="B224" s="517"/>
      <c r="C224" s="517"/>
      <c r="D224" s="517"/>
      <c r="E224" s="517"/>
      <c r="F224" s="518"/>
      <c r="G224" s="518"/>
      <c r="H224" s="518"/>
      <c r="I224" s="518"/>
      <c r="J224" s="518"/>
      <c r="K224" s="518"/>
      <c r="L224" s="518"/>
      <c r="M224" s="518"/>
      <c r="N224" s="519" t="s">
        <v>1224</v>
      </c>
    </row>
    <row r="225" spans="1:16" ht="18">
      <c r="A225" s="480" t="s">
        <v>1181</v>
      </c>
      <c r="B225" s="482"/>
      <c r="C225" s="482"/>
      <c r="D225" s="482"/>
      <c r="E225" s="482"/>
      <c r="F225" s="481"/>
      <c r="G225" s="481"/>
      <c r="H225" s="481"/>
      <c r="I225" s="482"/>
      <c r="J225" s="481"/>
      <c r="K225" s="481"/>
      <c r="L225" s="481"/>
      <c r="M225" s="482"/>
      <c r="N225" s="481"/>
      <c r="P225" s="530"/>
    </row>
    <row r="226" spans="1:16" ht="18">
      <c r="A226" s="480"/>
      <c r="B226" s="482"/>
      <c r="C226" s="482"/>
      <c r="D226" s="482"/>
      <c r="E226" s="482"/>
      <c r="F226" s="481"/>
      <c r="G226" s="481"/>
      <c r="H226" s="481"/>
      <c r="I226" s="482"/>
      <c r="J226" s="481"/>
      <c r="K226" s="481"/>
      <c r="L226" s="481"/>
      <c r="M226" s="482"/>
      <c r="N226" s="481"/>
      <c r="P226" s="530"/>
    </row>
    <row r="227" spans="1:16" ht="15.75">
      <c r="A227" s="483" t="s">
        <v>1182</v>
      </c>
      <c r="B227" s="482"/>
      <c r="C227" s="482"/>
      <c r="D227" s="482"/>
      <c r="E227" s="482"/>
      <c r="F227" s="481"/>
      <c r="G227" s="481"/>
      <c r="H227" s="481"/>
      <c r="I227" s="482"/>
      <c r="J227" s="481"/>
      <c r="K227" s="481"/>
      <c r="L227" s="481"/>
      <c r="M227" s="482"/>
      <c r="N227" s="481"/>
      <c r="P227" s="530"/>
    </row>
    <row r="228" spans="1:16" ht="15.75">
      <c r="A228" s="483" t="s">
        <v>1144</v>
      </c>
      <c r="B228" s="482"/>
      <c r="C228" s="482"/>
      <c r="D228" s="482"/>
      <c r="E228" s="482"/>
      <c r="F228" s="481"/>
      <c r="G228" s="481"/>
      <c r="H228" s="481"/>
      <c r="I228" s="482"/>
      <c r="J228" s="481"/>
      <c r="K228" s="481"/>
      <c r="L228" s="481"/>
      <c r="M228" s="482"/>
      <c r="N228" s="481"/>
      <c r="P228" s="530"/>
    </row>
    <row r="229" spans="1:16" ht="18" customHeight="1">
      <c r="A229" s="484"/>
      <c r="B229" s="484"/>
      <c r="C229" s="484"/>
      <c r="D229" s="484"/>
      <c r="E229" s="484"/>
      <c r="F229" s="485"/>
      <c r="G229" s="486"/>
      <c r="H229" s="486"/>
      <c r="I229" s="487"/>
      <c r="J229" s="487"/>
      <c r="K229" s="487"/>
      <c r="L229" s="487"/>
      <c r="M229" s="487"/>
      <c r="N229" s="487"/>
      <c r="O229" s="488"/>
      <c r="P229" s="530"/>
    </row>
    <row r="230" spans="1:16" ht="18" customHeight="1">
      <c r="A230" s="312"/>
      <c r="B230" s="489" t="s">
        <v>1098</v>
      </c>
      <c r="C230" s="490"/>
      <c r="D230" s="490"/>
      <c r="E230" s="490"/>
      <c r="F230" s="490"/>
      <c r="G230" s="490"/>
      <c r="H230" s="490"/>
      <c r="I230" s="491"/>
      <c r="J230" s="492" t="s">
        <v>11</v>
      </c>
      <c r="K230" s="493"/>
      <c r="L230" s="493"/>
      <c r="M230" s="494"/>
      <c r="N230" s="652" t="s">
        <v>1099</v>
      </c>
      <c r="O230" s="507"/>
      <c r="P230" s="530"/>
    </row>
    <row r="231" spans="1:16" ht="43.5" customHeight="1">
      <c r="A231" s="495"/>
      <c r="B231" s="490" t="s">
        <v>1100</v>
      </c>
      <c r="C231" s="490"/>
      <c r="D231" s="490"/>
      <c r="E231" s="496"/>
      <c r="F231" s="497" t="s">
        <v>1101</v>
      </c>
      <c r="G231" s="490"/>
      <c r="H231" s="490"/>
      <c r="I231" s="491"/>
      <c r="J231" s="498" t="s">
        <v>1102</v>
      </c>
      <c r="K231" s="490"/>
      <c r="L231" s="490"/>
      <c r="M231" s="491"/>
      <c r="N231" s="653"/>
      <c r="O231" s="507"/>
      <c r="P231" s="530"/>
    </row>
    <row r="232" spans="1:16" ht="30.75" customHeight="1">
      <c r="A232" s="484"/>
      <c r="B232" s="499" t="s">
        <v>1103</v>
      </c>
      <c r="C232" s="499" t="s">
        <v>1104</v>
      </c>
      <c r="D232" s="499" t="s">
        <v>1105</v>
      </c>
      <c r="E232" s="500" t="s">
        <v>1106</v>
      </c>
      <c r="F232" s="500" t="s">
        <v>1103</v>
      </c>
      <c r="G232" s="499" t="s">
        <v>1104</v>
      </c>
      <c r="H232" s="499" t="s">
        <v>1105</v>
      </c>
      <c r="I232" s="500" t="s">
        <v>1106</v>
      </c>
      <c r="J232" s="501" t="s">
        <v>1103</v>
      </c>
      <c r="K232" s="502" t="s">
        <v>1104</v>
      </c>
      <c r="L232" s="503" t="s">
        <v>1105</v>
      </c>
      <c r="M232" s="501" t="s">
        <v>1106</v>
      </c>
      <c r="N232" s="654"/>
      <c r="O232" s="507"/>
      <c r="P232" s="530" t="s">
        <v>1173</v>
      </c>
    </row>
    <row r="233" spans="1:16" hidden="1">
      <c r="A233" s="504" t="s">
        <v>1107</v>
      </c>
      <c r="B233" s="531">
        <f>+GETPIVOTDATA(" AvHS1stT-FT-TTA",'TTA Pivot Table'!$A$3,"Type2","Two-Year")</f>
        <v>3.2251980463381957</v>
      </c>
      <c r="C233" s="531">
        <f>+GETPIVOTDATA(" AvHS1stT-PT-TTA",'TTA Pivot Table'!$A$3,"Type2","Two-Year")</f>
        <v>3.5172038494967</v>
      </c>
      <c r="D233" s="531">
        <f>+GETPIVOTDATA(" AvHS1stT-UNK-TTA",'TTA Pivot Table'!$A$3,"Type2","Two-Year")</f>
        <v>0.72189162545334662</v>
      </c>
      <c r="E233" s="532">
        <f>+GETPIVOTDATA(" AvHS1stT-TTA",'TTA Pivot Table'!$A$3,"Type2","Two-Year")</f>
        <v>3.032137589692173</v>
      </c>
      <c r="F233" s="533">
        <f>+GETPIVOTDATA(" Av1stT-FT-TTA",'TTA Pivot Table'!$A$3,"Type2","Two-Year")</f>
        <v>4.1846142722286652</v>
      </c>
      <c r="G233" s="534">
        <f>+GETPIVOTDATA(" Av1stT-PT-TTA",'TTA Pivot Table'!$A$3,"Type2","Two-Year")</f>
        <v>5.2908715689669581</v>
      </c>
      <c r="H233" s="534">
        <f>+GETPIVOTDATA(" Av1stT-UNK-TTA",'TTA Pivot Table'!$A$3,"Type2","Two-Year")</f>
        <v>6.75</v>
      </c>
      <c r="I233" s="533">
        <f>+GETPIVOTDATA(" Av1stT-TTA",'TTA Pivot Table'!$A$3,"Type2","Two-Year")</f>
        <v>4.6006158997120714</v>
      </c>
      <c r="J233" s="533">
        <f>+GETPIVOTDATA(" AvTRF-FT-TTA",'TTA Pivot Table'!$A$3,"Type2","Two-Year")</f>
        <v>3.0748486371864536</v>
      </c>
      <c r="K233" s="534">
        <f>+GETPIVOTDATA(" AvTRF-PT-TTA",'TTA Pivot Table'!$A$3,"Type2","Two-Year")</f>
        <v>3.7338894923653583</v>
      </c>
      <c r="L233" s="534">
        <f>+GETPIVOTDATA(" AvTRF-UNK-TTA",'TTA Pivot Table'!$A$3,"Type2","Two-Year")</f>
        <v>1.4722222222222223</v>
      </c>
      <c r="M233" s="535">
        <f>+GETPIVOTDATA(" AvTRF-TTA",'TTA Pivot Table'!$A$3,"Type2","Two-Year")</f>
        <v>3.4197976567628734</v>
      </c>
      <c r="N233" s="533">
        <f>+GETPIVOTDATA(" AvUNK-TTA",'TTA Pivot Table'!$A$3,"Type2","Two-Year")</f>
        <v>4.7519079728435889</v>
      </c>
      <c r="O233" s="388"/>
      <c r="P233" s="536">
        <f>+M233-I233</f>
        <v>-1.180818242949198</v>
      </c>
    </row>
    <row r="234" spans="1:16" ht="15.75" hidden="1">
      <c r="A234" s="504"/>
      <c r="B234" s="504"/>
      <c r="C234" s="504"/>
      <c r="D234" s="504"/>
      <c r="E234" s="504"/>
      <c r="F234" s="388"/>
      <c r="G234" s="388"/>
      <c r="H234" s="388"/>
      <c r="I234" s="537"/>
      <c r="J234" s="537"/>
      <c r="K234" s="388"/>
      <c r="L234" s="388"/>
      <c r="M234" s="538"/>
      <c r="N234" s="537"/>
      <c r="O234" s="388"/>
      <c r="P234" s="507">
        <f t="shared" ref="P234" si="12">+I234-M234</f>
        <v>0</v>
      </c>
    </row>
    <row r="235" spans="1:16">
      <c r="A235" s="504" t="s">
        <v>1108</v>
      </c>
      <c r="B235" s="539">
        <f>+'TTA Pivot Table'!N$6</f>
        <v>0</v>
      </c>
      <c r="C235" s="539">
        <f>+'TTA Pivot Table'!N$8</f>
        <v>0</v>
      </c>
      <c r="D235" s="539">
        <f>+'TTA Pivot Table'!N$10</f>
        <v>0</v>
      </c>
      <c r="E235" s="540">
        <f>+'TTA Pivot Table'!N$12</f>
        <v>0</v>
      </c>
      <c r="F235" s="540">
        <f>+'TTA Pivot Table'!N$14</f>
        <v>0</v>
      </c>
      <c r="G235" s="539">
        <f>+'TTA Pivot Table'!N$16</f>
        <v>0</v>
      </c>
      <c r="H235" s="539">
        <f>+'TTA Pivot Table'!N$18</f>
        <v>0</v>
      </c>
      <c r="I235" s="540">
        <f>+'TTA Pivot Table'!N$20</f>
        <v>0</v>
      </c>
      <c r="J235" s="540">
        <f>+'TTA Pivot Table'!N$22</f>
        <v>0</v>
      </c>
      <c r="K235" s="539">
        <f>+'TTA Pivot Table'!N$24</f>
        <v>0</v>
      </c>
      <c r="L235" s="539">
        <f>+'TTA Pivot Table'!N$26</f>
        <v>0</v>
      </c>
      <c r="M235" s="541">
        <f>+'TTA Pivot Table'!N$28</f>
        <v>0</v>
      </c>
      <c r="N235" s="540">
        <f>+'TTA Pivot Table'!N$30</f>
        <v>0</v>
      </c>
      <c r="O235" s="388"/>
      <c r="P235" s="536">
        <f t="shared" ref="P235:P253" si="13">+M235-I235</f>
        <v>0</v>
      </c>
    </row>
    <row r="236" spans="1:16">
      <c r="A236" s="504" t="s">
        <v>1109</v>
      </c>
      <c r="B236" s="539">
        <f>+'TTA Pivot Table'!N$38</f>
        <v>3.4954193548387096</v>
      </c>
      <c r="C236" s="539">
        <f>+'TTA Pivot Table'!N$40</f>
        <v>4.8056937799043062</v>
      </c>
      <c r="D236" s="539">
        <f>+'TTA Pivot Table'!N$42</f>
        <v>0</v>
      </c>
      <c r="E236" s="540">
        <f>+'TTA Pivot Table'!N$44</f>
        <v>4.0230635838150297</v>
      </c>
      <c r="F236" s="540">
        <f>+'TTA Pivot Table'!N$46</f>
        <v>5.2311568358481937</v>
      </c>
      <c r="G236" s="539">
        <f>+'TTA Pivot Table'!N$48</f>
        <v>7.0649946294307187</v>
      </c>
      <c r="H236" s="539">
        <f>+'TTA Pivot Table'!N$50</f>
        <v>0</v>
      </c>
      <c r="I236" s="540">
        <f>+'TTA Pivot Table'!N$52</f>
        <v>5.7787203335471453</v>
      </c>
      <c r="J236" s="540">
        <f>+'TTA Pivot Table'!N$54</f>
        <v>3.6877939747327511</v>
      </c>
      <c r="K236" s="539">
        <f>+'TTA Pivot Table'!N$56</f>
        <v>5.0002803738317745</v>
      </c>
      <c r="L236" s="539">
        <f>+'TTA Pivot Table'!N$58</f>
        <v>0</v>
      </c>
      <c r="M236" s="541">
        <f>+'TTA Pivot Table'!N$60</f>
        <v>4.2838090185676396</v>
      </c>
      <c r="N236" s="540">
        <f>+'TTA Pivot Table'!N$62</f>
        <v>0</v>
      </c>
      <c r="O236" s="388"/>
      <c r="P236" s="536">
        <f t="shared" si="13"/>
        <v>-1.4949113149795057</v>
      </c>
    </row>
    <row r="237" spans="1:16">
      <c r="A237" s="504" t="s">
        <v>1110</v>
      </c>
      <c r="B237" s="539">
        <f>+'TTA Pivot Table'!N$70</f>
        <v>0</v>
      </c>
      <c r="C237" s="539">
        <f>+'TTA Pivot Table'!N$72</f>
        <v>0</v>
      </c>
      <c r="D237" s="539">
        <f>+'TTA Pivot Table'!N$74</f>
        <v>0</v>
      </c>
      <c r="E237" s="540">
        <f>+'TTA Pivot Table'!N$76</f>
        <v>0</v>
      </c>
      <c r="F237" s="540">
        <f>+'TTA Pivot Table'!N$78</f>
        <v>0</v>
      </c>
      <c r="G237" s="539">
        <f>+'TTA Pivot Table'!N$80</f>
        <v>0</v>
      </c>
      <c r="H237" s="539">
        <f>+'TTA Pivot Table'!N$82</f>
        <v>0</v>
      </c>
      <c r="I237" s="540">
        <f>+'TTA Pivot Table'!N$84</f>
        <v>0</v>
      </c>
      <c r="J237" s="540">
        <f>+'TTA Pivot Table'!N$86</f>
        <v>0</v>
      </c>
      <c r="K237" s="539">
        <f>+'TTA Pivot Table'!N$88</f>
        <v>0</v>
      </c>
      <c r="L237" s="539">
        <f>+'TTA Pivot Table'!N$90</f>
        <v>0</v>
      </c>
      <c r="M237" s="541">
        <f>+'TTA Pivot Table'!N$92</f>
        <v>0</v>
      </c>
      <c r="N237" s="540">
        <f>+'TTA Pivot Table'!N$94</f>
        <v>0</v>
      </c>
      <c r="O237" s="388"/>
      <c r="P237" s="536">
        <f t="shared" si="13"/>
        <v>0</v>
      </c>
    </row>
    <row r="238" spans="1:16">
      <c r="A238" s="504" t="s">
        <v>1111</v>
      </c>
      <c r="B238" s="539">
        <f>+'TTA Pivot Table'!N$102</f>
        <v>3.1848668745128612</v>
      </c>
      <c r="C238" s="539">
        <f>+'TTA Pivot Table'!N$104</f>
        <v>3.745238338461538</v>
      </c>
      <c r="D238" s="539">
        <f>+'TTA Pivot Table'!N$106</f>
        <v>0.72189162545334662</v>
      </c>
      <c r="E238" s="540">
        <f>+'TTA Pivot Table'!N$108</f>
        <v>2.4137842012460329</v>
      </c>
      <c r="F238" s="540">
        <f>+'TTA Pivot Table'!N$110</f>
        <v>4.275235082483178</v>
      </c>
      <c r="G238" s="539">
        <f>+'TTA Pivot Table'!N$112</f>
        <v>5.5482165448794847</v>
      </c>
      <c r="H238" s="539">
        <f>+'TTA Pivot Table'!N$114</f>
        <v>6.75</v>
      </c>
      <c r="I238" s="540">
        <f>+'TTA Pivot Table'!N$116</f>
        <v>4.6983270988079271</v>
      </c>
      <c r="J238" s="540">
        <f>+'TTA Pivot Table'!N$118</f>
        <v>3.1314827769886362</v>
      </c>
      <c r="K238" s="539">
        <f>+'TTA Pivot Table'!N$120</f>
        <v>4.1079529762920002</v>
      </c>
      <c r="L238" s="539">
        <f>+'TTA Pivot Table'!N$122</f>
        <v>8.8333333333333339</v>
      </c>
      <c r="M238" s="541">
        <f>+'TTA Pivot Table'!N$124</f>
        <v>3.6308870499217254</v>
      </c>
      <c r="N238" s="540">
        <f>+'TTA Pivot Table'!N$126</f>
        <v>4.3890749130345812</v>
      </c>
      <c r="O238" s="388"/>
      <c r="P238" s="536">
        <f t="shared" si="13"/>
        <v>-1.0674400488862017</v>
      </c>
    </row>
    <row r="239" spans="1:16">
      <c r="A239" s="504"/>
      <c r="B239" s="539"/>
      <c r="C239" s="539"/>
      <c r="D239" s="539"/>
      <c r="E239" s="540"/>
      <c r="F239" s="540"/>
      <c r="G239" s="539"/>
      <c r="H239" s="539"/>
      <c r="I239" s="540"/>
      <c r="J239" s="540"/>
      <c r="K239" s="539"/>
      <c r="L239" s="539"/>
      <c r="M239" s="541"/>
      <c r="N239" s="540"/>
      <c r="O239" s="388"/>
      <c r="P239" s="536"/>
    </row>
    <row r="240" spans="1:16">
      <c r="A240" s="504" t="s">
        <v>1112</v>
      </c>
      <c r="B240" s="539">
        <f>+'TTA Pivot Table'!N$134</f>
        <v>3.0555555555555554</v>
      </c>
      <c r="C240" s="539">
        <f>+'TTA Pivot Table'!N$136</f>
        <v>4.1458333333333313</v>
      </c>
      <c r="D240" s="539">
        <f>+'TTA Pivot Table'!N$138</f>
        <v>0</v>
      </c>
      <c r="E240" s="540">
        <f>+'TTA Pivot Table'!N$140</f>
        <v>3.3281249999999987</v>
      </c>
      <c r="F240" s="540">
        <f>+'TTA Pivot Table'!N$142</f>
        <v>4.2043372021991461</v>
      </c>
      <c r="G240" s="539">
        <f>+'TTA Pivot Table'!N$144</f>
        <v>5.7500000000000027</v>
      </c>
      <c r="H240" s="539">
        <f>+'TTA Pivot Table'!N$146</f>
        <v>0</v>
      </c>
      <c r="I240" s="540">
        <f>+'TTA Pivot Table'!N$148</f>
        <v>4.4905425584868102</v>
      </c>
      <c r="J240" s="540">
        <f>+'TTA Pivot Table'!N$150</f>
        <v>3.3779761904761898</v>
      </c>
      <c r="K240" s="539">
        <f>+'TTA Pivot Table'!N$152</f>
        <v>3.3328981723237612</v>
      </c>
      <c r="L240" s="539">
        <f>+'TTA Pivot Table'!N$154</f>
        <v>0</v>
      </c>
      <c r="M240" s="541">
        <f>+'TTA Pivot Table'!N$156</f>
        <v>3.3539638386648121</v>
      </c>
      <c r="N240" s="540">
        <f>+'TTA Pivot Table'!N$158</f>
        <v>0</v>
      </c>
      <c r="O240" s="388"/>
      <c r="P240" s="536">
        <f t="shared" si="13"/>
        <v>-1.1365787198219981</v>
      </c>
    </row>
    <row r="241" spans="1:17">
      <c r="A241" s="504" t="s">
        <v>1113</v>
      </c>
      <c r="B241" s="539">
        <f>+'TTA Pivot Table'!N$166</f>
        <v>3.8260361317747074</v>
      </c>
      <c r="C241" s="539">
        <f>+'TTA Pivot Table'!N$168</f>
        <v>4.0155102040816333</v>
      </c>
      <c r="D241" s="539">
        <f>+'TTA Pivot Table'!N$170</f>
        <v>0</v>
      </c>
      <c r="E241" s="540">
        <f>+'TTA Pivot Table'!N$172</f>
        <v>3.8651770657672855</v>
      </c>
      <c r="F241" s="540">
        <f>+'TTA Pivot Table'!N$174</f>
        <v>4.7070208728652752</v>
      </c>
      <c r="G241" s="539">
        <f>+'TTA Pivot Table'!N$176</f>
        <v>5.3051094890510946</v>
      </c>
      <c r="H241" s="539">
        <f>+'TTA Pivot Table'!N$178</f>
        <v>0</v>
      </c>
      <c r="I241" s="540">
        <f>+'TTA Pivot Table'!N$180</f>
        <v>4.8878199470432477</v>
      </c>
      <c r="J241" s="540">
        <f>+'TTA Pivot Table'!N$182</f>
        <v>5.4798342541436478</v>
      </c>
      <c r="K241" s="539">
        <f>+'TTA Pivot Table'!N$184</f>
        <v>4.8416772554002536</v>
      </c>
      <c r="L241" s="539">
        <f>+'TTA Pivot Table'!N$186</f>
        <v>0</v>
      </c>
      <c r="M241" s="541">
        <f>+'TTA Pivot Table'!N$188</f>
        <v>5.286445899114363</v>
      </c>
      <c r="N241" s="540">
        <f>+'TTA Pivot Table'!N$190</f>
        <v>5.0575723199092444</v>
      </c>
      <c r="O241" s="388"/>
      <c r="P241" s="536">
        <f t="shared" si="13"/>
        <v>0.39862595207111529</v>
      </c>
    </row>
    <row r="242" spans="1:17">
      <c r="A242" s="504" t="s">
        <v>1114</v>
      </c>
      <c r="B242" s="542">
        <f>+'TTA Pivot Table'!N$198</f>
        <v>3.3043809523809529</v>
      </c>
      <c r="C242" s="539">
        <f>+'TTA Pivot Table'!N$200</f>
        <v>2.919622641509434</v>
      </c>
      <c r="D242" s="539">
        <f>+'TTA Pivot Table'!N$202</f>
        <v>0</v>
      </c>
      <c r="E242" s="540">
        <f>+'TTA Pivot Table'!N$204</f>
        <v>3.2489673913043489</v>
      </c>
      <c r="F242" s="540">
        <f>+'TTA Pivot Table'!N$206</f>
        <v>5.5628934426229479</v>
      </c>
      <c r="G242" s="539">
        <f>+'TTA Pivot Table'!N$208</f>
        <v>7.0596143250688703</v>
      </c>
      <c r="H242" s="539">
        <f>+'TTA Pivot Table'!N$210</f>
        <v>0</v>
      </c>
      <c r="I242" s="540">
        <f>+'TTA Pivot Table'!N$212</f>
        <v>5.9061086544535675</v>
      </c>
      <c r="J242" s="540">
        <f>+'TTA Pivot Table'!N$214</f>
        <v>3.7525276461295434</v>
      </c>
      <c r="K242" s="539">
        <f>+'TTA Pivot Table'!N$216</f>
        <v>4.6274207188160679</v>
      </c>
      <c r="L242" s="539">
        <f>+'TTA Pivot Table'!N$218</f>
        <v>0</v>
      </c>
      <c r="M242" s="541">
        <f>+'TTA Pivot Table'!N$220</f>
        <v>4.0988953749438721</v>
      </c>
      <c r="N242" s="540">
        <f>+'TTA Pivot Table'!N$222</f>
        <v>0</v>
      </c>
      <c r="O242" s="388"/>
      <c r="P242" s="536">
        <f t="shared" si="13"/>
        <v>-1.8072132795096953</v>
      </c>
    </row>
    <row r="243" spans="1:17">
      <c r="A243" s="504" t="s">
        <v>1115</v>
      </c>
      <c r="B243" s="539">
        <f>+'TTA Pivot Table'!N$230</f>
        <v>0</v>
      </c>
      <c r="C243" s="539">
        <f>+'TTA Pivot Table'!N$232</f>
        <v>0</v>
      </c>
      <c r="D243" s="539">
        <f>+'TTA Pivot Table'!N$234</f>
        <v>0</v>
      </c>
      <c r="E243" s="540">
        <f>+'TTA Pivot Table'!N$236</f>
        <v>0</v>
      </c>
      <c r="F243" s="540">
        <f>+'TTA Pivot Table'!N$238</f>
        <v>0</v>
      </c>
      <c r="G243" s="539">
        <f>+'TTA Pivot Table'!N$240</f>
        <v>0</v>
      </c>
      <c r="H243" s="539">
        <f>+'TTA Pivot Table'!N$242</f>
        <v>0</v>
      </c>
      <c r="I243" s="540">
        <f>+'TTA Pivot Table'!N$244</f>
        <v>0</v>
      </c>
      <c r="J243" s="540">
        <f>+'TTA Pivot Table'!N$246</f>
        <v>0</v>
      </c>
      <c r="K243" s="539">
        <f>+'TTA Pivot Table'!N$248</f>
        <v>0</v>
      </c>
      <c r="L243" s="539">
        <f>+'TTA Pivot Table'!N$250</f>
        <v>0</v>
      </c>
      <c r="M243" s="541">
        <f>+'TTA Pivot Table'!N$252</f>
        <v>0</v>
      </c>
      <c r="N243" s="540">
        <f>+'TTA Pivot Table'!N$254</f>
        <v>0</v>
      </c>
      <c r="O243" s="388"/>
      <c r="P243" s="536">
        <f t="shared" si="13"/>
        <v>0</v>
      </c>
    </row>
    <row r="244" spans="1:17">
      <c r="A244" s="504"/>
      <c r="B244" s="539"/>
      <c r="C244" s="539"/>
      <c r="D244" s="539"/>
      <c r="E244" s="540"/>
      <c r="F244" s="540"/>
      <c r="G244" s="539"/>
      <c r="H244" s="539"/>
      <c r="I244" s="540"/>
      <c r="J244" s="540"/>
      <c r="K244" s="539"/>
      <c r="L244" s="539"/>
      <c r="M244" s="541"/>
      <c r="N244" s="540"/>
      <c r="O244" s="388"/>
      <c r="P244" s="536"/>
    </row>
    <row r="245" spans="1:17">
      <c r="A245" s="504" t="s">
        <v>1116</v>
      </c>
      <c r="B245" s="539">
        <f>+'TTA Pivot Table'!N$262</f>
        <v>3.4873492605233216</v>
      </c>
      <c r="C245" s="539">
        <f>+'TTA Pivot Table'!N$264</f>
        <v>4.3067469879518061</v>
      </c>
      <c r="D245" s="539">
        <f>+'TTA Pivot Table'!N$266</f>
        <v>0</v>
      </c>
      <c r="E245" s="540">
        <f>+'TTA Pivot Table'!N$268</f>
        <v>3.6175119617224882</v>
      </c>
      <c r="F245" s="540">
        <f>+'TTA Pivot Table'!N$270</f>
        <v>3.2692874065974125</v>
      </c>
      <c r="G245" s="539">
        <f>+'TTA Pivot Table'!N$272</f>
        <v>4.1126086956521739</v>
      </c>
      <c r="H245" s="539">
        <f>+'TTA Pivot Table'!N$274</f>
        <v>0</v>
      </c>
      <c r="I245" s="540">
        <f>+'TTA Pivot Table'!N$276</f>
        <v>3.3191752400548697</v>
      </c>
      <c r="J245" s="540">
        <f>+'TTA Pivot Table'!N$278</f>
        <v>2.961821412705465</v>
      </c>
      <c r="K245" s="539">
        <f>+'TTA Pivot Table'!N$280</f>
        <v>4.3302568218298552</v>
      </c>
      <c r="L245" s="539">
        <f>+'TTA Pivot Table'!N$282</f>
        <v>0</v>
      </c>
      <c r="M245" s="541">
        <f>+'TTA Pivot Table'!N$284</f>
        <v>3.2584585942936664</v>
      </c>
      <c r="N245" s="540">
        <f>+'TTA Pivot Table'!N$286</f>
        <v>7.1865358300324083</v>
      </c>
      <c r="O245" s="388"/>
      <c r="P245" s="536">
        <f t="shared" si="13"/>
        <v>-6.0716645761203392E-2</v>
      </c>
    </row>
    <row r="246" spans="1:17">
      <c r="A246" s="504" t="s">
        <v>1117</v>
      </c>
      <c r="B246" s="539">
        <f>+'TTA Pivot Table'!N$294</f>
        <v>0.77925579718802396</v>
      </c>
      <c r="C246" s="539">
        <f>+'TTA Pivot Table'!N$296</f>
        <v>2.6355862445712575</v>
      </c>
      <c r="D246" s="539">
        <f>+'TTA Pivot Table'!N$298</f>
        <v>0</v>
      </c>
      <c r="E246" s="540">
        <f>+'TTA Pivot Table'!N$300</f>
        <v>2.124681296458232</v>
      </c>
      <c r="F246" s="540">
        <f>+'TTA Pivot Table'!N$302</f>
        <v>1.3708158125087619</v>
      </c>
      <c r="G246" s="539">
        <f>+'TTA Pivot Table'!N$304</f>
        <v>1.731195034205395</v>
      </c>
      <c r="H246" s="539">
        <f>+'TTA Pivot Table'!N$306</f>
        <v>0</v>
      </c>
      <c r="I246" s="540">
        <f>+'TTA Pivot Table'!N$308</f>
        <v>1.5540867326875702</v>
      </c>
      <c r="J246" s="540">
        <f>+'TTA Pivot Table'!N$310</f>
        <v>2.0034943327982169</v>
      </c>
      <c r="K246" s="539">
        <f>+'TTA Pivot Table'!N$312</f>
        <v>2.4324020234701726</v>
      </c>
      <c r="L246" s="539">
        <f>+'TTA Pivot Table'!N$314</f>
        <v>0</v>
      </c>
      <c r="M246" s="541">
        <f>+'TTA Pivot Table'!N$316</f>
        <v>2.2022820745816163</v>
      </c>
      <c r="N246" s="540">
        <f>+'TTA Pivot Table'!N$318</f>
        <v>0</v>
      </c>
      <c r="O246" s="388"/>
      <c r="P246" s="536">
        <f t="shared" si="13"/>
        <v>0.64819534189404604</v>
      </c>
    </row>
    <row r="247" spans="1:17">
      <c r="A247" s="504" t="s">
        <v>1118</v>
      </c>
      <c r="B247" s="539">
        <f>+'TTA Pivot Table'!N$326</f>
        <v>2.414467213114754</v>
      </c>
      <c r="C247" s="539">
        <f>+'TTA Pivot Table'!N$328</f>
        <v>2.6842434210526314</v>
      </c>
      <c r="D247" s="539">
        <f>+'TTA Pivot Table'!N$330</f>
        <v>0</v>
      </c>
      <c r="E247" s="540">
        <f>+'TTA Pivot Table'!N$332</f>
        <v>2.5041958424507662</v>
      </c>
      <c r="F247" s="540">
        <f>+'TTA Pivot Table'!N$334</f>
        <v>4.6700280898876407</v>
      </c>
      <c r="G247" s="539">
        <f>+'TTA Pivot Table'!N$336</f>
        <v>6.2937322834645668</v>
      </c>
      <c r="H247" s="539">
        <f>+'TTA Pivot Table'!N$338</f>
        <v>0</v>
      </c>
      <c r="I247" s="540">
        <f>+'TTA Pivot Table'!N$340</f>
        <v>5.1309365221278505</v>
      </c>
      <c r="J247" s="540">
        <f>+'TTA Pivot Table'!N$342</f>
        <v>3.6557529493407359</v>
      </c>
      <c r="K247" s="539">
        <f>+'TTA Pivot Table'!N$344</f>
        <v>4.6901263736263727</v>
      </c>
      <c r="L247" s="539">
        <f>+'TTA Pivot Table'!N$346</f>
        <v>0</v>
      </c>
      <c r="M247" s="541">
        <f>+'TTA Pivot Table'!N$348</f>
        <v>4.2330481447408772</v>
      </c>
      <c r="N247" s="540">
        <f>+'TTA Pivot Table'!N$350</f>
        <v>0</v>
      </c>
      <c r="O247" s="388"/>
      <c r="P247" s="536">
        <f t="shared" si="13"/>
        <v>-0.89788837738697325</v>
      </c>
      <c r="Q247" s="526"/>
    </row>
    <row r="248" spans="1:17">
      <c r="A248" s="504" t="s">
        <v>1119</v>
      </c>
      <c r="B248" s="539">
        <f>+'TTA Pivot Table'!N$358</f>
        <v>0</v>
      </c>
      <c r="C248" s="539">
        <f>+'TTA Pivot Table'!N$360</f>
        <v>0</v>
      </c>
      <c r="D248" s="539">
        <f>+'TTA Pivot Table'!N$362</f>
        <v>0</v>
      </c>
      <c r="E248" s="540">
        <f>+'TTA Pivot Table'!N$364</f>
        <v>0</v>
      </c>
      <c r="F248" s="540">
        <f>+'TTA Pivot Table'!N$366</f>
        <v>0</v>
      </c>
      <c r="G248" s="539">
        <f>+'TTA Pivot Table'!N$368</f>
        <v>0</v>
      </c>
      <c r="H248" s="539">
        <f>+'TTA Pivot Table'!N$370</f>
        <v>0</v>
      </c>
      <c r="I248" s="540">
        <f>+'TTA Pivot Table'!N$372</f>
        <v>0</v>
      </c>
      <c r="J248" s="540">
        <f>+'TTA Pivot Table'!N$374</f>
        <v>0</v>
      </c>
      <c r="K248" s="539">
        <f>+'TTA Pivot Table'!N$376</f>
        <v>0</v>
      </c>
      <c r="L248" s="539">
        <f>+'TTA Pivot Table'!N$378</f>
        <v>0</v>
      </c>
      <c r="M248" s="541">
        <f>+'TTA Pivot Table'!N$380</f>
        <v>0</v>
      </c>
      <c r="N248" s="540">
        <f>+'TTA Pivot Table'!N$382</f>
        <v>0</v>
      </c>
      <c r="O248" s="388"/>
      <c r="P248" s="536">
        <f t="shared" si="13"/>
        <v>0</v>
      </c>
    </row>
    <row r="249" spans="1:17">
      <c r="A249" s="504"/>
      <c r="B249" s="539"/>
      <c r="C249" s="539"/>
      <c r="D249" s="539"/>
      <c r="E249" s="540"/>
      <c r="F249" s="540"/>
      <c r="G249" s="539"/>
      <c r="H249" s="539"/>
      <c r="I249" s="540"/>
      <c r="J249" s="540"/>
      <c r="K249" s="539"/>
      <c r="L249" s="539"/>
      <c r="M249" s="541"/>
      <c r="N249" s="540"/>
      <c r="O249" s="388"/>
      <c r="P249" s="536"/>
    </row>
    <row r="250" spans="1:17">
      <c r="A250" s="504" t="s">
        <v>1120</v>
      </c>
      <c r="B250" s="539">
        <f>+'TTA Pivot Table'!N$390</f>
        <v>3.1645443037974683</v>
      </c>
      <c r="C250" s="539">
        <f>+'TTA Pivot Table'!N$392</f>
        <v>4.4222000000000001</v>
      </c>
      <c r="D250" s="539">
        <f>+'TTA Pivot Table'!N$394</f>
        <v>0</v>
      </c>
      <c r="E250" s="540">
        <f>+'TTA Pivot Table'!N$396</f>
        <v>3.3652340425531913</v>
      </c>
      <c r="F250" s="540">
        <f>+'TTA Pivot Table'!N$398</f>
        <v>4.0084275880328306</v>
      </c>
      <c r="G250" s="539">
        <f>+'TTA Pivot Table'!N$400</f>
        <v>5.1734201762977472</v>
      </c>
      <c r="H250" s="539">
        <f>+'TTA Pivot Table'!N$402</f>
        <v>0</v>
      </c>
      <c r="I250" s="540">
        <f>+'TTA Pivot Table'!N$404</f>
        <v>4.2563345143809919</v>
      </c>
      <c r="J250" s="540">
        <f>+'TTA Pivot Table'!N$406</f>
        <v>6.5647234314980798</v>
      </c>
      <c r="K250" s="539">
        <f>+'TTA Pivot Table'!N$408</f>
        <v>8.7535120226308347</v>
      </c>
      <c r="L250" s="539">
        <f>+'TTA Pivot Table'!N$410</f>
        <v>0</v>
      </c>
      <c r="M250" s="541">
        <f>+'TTA Pivot Table'!N$412</f>
        <v>7.6046922043010774</v>
      </c>
      <c r="N250" s="540">
        <f>+'TTA Pivot Table'!N$414</f>
        <v>4.2487201356285862</v>
      </c>
      <c r="O250" s="388"/>
      <c r="P250" s="536">
        <f t="shared" si="13"/>
        <v>3.3483576899200855</v>
      </c>
    </row>
    <row r="251" spans="1:17">
      <c r="A251" s="504" t="s">
        <v>1121</v>
      </c>
      <c r="B251" s="539">
        <f>+'TTA Pivot Table'!N$422</f>
        <v>3.590912803757401</v>
      </c>
      <c r="C251" s="539">
        <f>+'TTA Pivot Table'!N$424</f>
        <v>3.555153357281017</v>
      </c>
      <c r="D251" s="539">
        <f>+'TTA Pivot Table'!N$426</f>
        <v>0</v>
      </c>
      <c r="E251" s="540">
        <f>+'TTA Pivot Table'!N$428</f>
        <v>3.5757162987317974</v>
      </c>
      <c r="F251" s="540">
        <f>+'TTA Pivot Table'!N$430</f>
        <v>4.4175076148854453</v>
      </c>
      <c r="G251" s="539">
        <f>+'TTA Pivot Table'!N$432</f>
        <v>4.954490334545973</v>
      </c>
      <c r="H251" s="539">
        <f>+'TTA Pivot Table'!N$434</f>
        <v>0</v>
      </c>
      <c r="I251" s="540">
        <f>+'TTA Pivot Table'!N$436</f>
        <v>4.6760138731499596</v>
      </c>
      <c r="J251" s="540">
        <f>+'TTA Pivot Table'!N$438</f>
        <v>3.3333552718178234</v>
      </c>
      <c r="K251" s="539">
        <f>+'TTA Pivot Table'!N$440</f>
        <v>3.7206202505647972</v>
      </c>
      <c r="L251" s="539">
        <f>+'TTA Pivot Table'!N$442</f>
        <v>0</v>
      </c>
      <c r="M251" s="541">
        <f>+'TTA Pivot Table'!N$444</f>
        <v>3.5881192577913885</v>
      </c>
      <c r="N251" s="540">
        <f>+'TTA Pivot Table'!N$446</f>
        <v>4.3500169071235355</v>
      </c>
      <c r="O251" s="388"/>
      <c r="P251" s="536">
        <f t="shared" si="13"/>
        <v>-1.0878946153585711</v>
      </c>
    </row>
    <row r="252" spans="1:17">
      <c r="A252" s="504" t="s">
        <v>1122</v>
      </c>
      <c r="B252" s="539">
        <f>+'TTA Pivot Table'!N$454</f>
        <v>2.7972070431086831</v>
      </c>
      <c r="C252" s="539">
        <f>+'TTA Pivot Table'!N$456</f>
        <v>3.7239858906525574</v>
      </c>
      <c r="D252" s="539">
        <f>+'TTA Pivot Table'!N$458</f>
        <v>0</v>
      </c>
      <c r="E252" s="540">
        <f>+'TTA Pivot Table'!N$460</f>
        <v>3.0345528455284563</v>
      </c>
      <c r="F252" s="540">
        <f>+'TTA Pivot Table'!N$462</f>
        <v>4.0649057605521612</v>
      </c>
      <c r="G252" s="539">
        <f>+'TTA Pivot Table'!N$464</f>
        <v>6.4874484825777454</v>
      </c>
      <c r="H252" s="539">
        <f>+'TTA Pivot Table'!N$466</f>
        <v>0</v>
      </c>
      <c r="I252" s="540">
        <f>+'TTA Pivot Table'!N$468</f>
        <v>5.4851729818780885</v>
      </c>
      <c r="J252" s="540">
        <f>+'TTA Pivot Table'!N$470</f>
        <v>3.6369201030927845</v>
      </c>
      <c r="K252" s="539">
        <f>+'TTA Pivot Table'!N$472</f>
        <v>4.9940617577197166</v>
      </c>
      <c r="L252" s="539">
        <f>+'TTA Pivot Table'!N$474</f>
        <v>0</v>
      </c>
      <c r="M252" s="541">
        <f>+'TTA Pivot Table'!N$476</f>
        <v>4.5258946432540581</v>
      </c>
      <c r="N252" s="540">
        <f>+'TTA Pivot Table'!N$478</f>
        <v>5.8930067676442137</v>
      </c>
      <c r="O252" s="388"/>
      <c r="P252" s="536">
        <f t="shared" si="13"/>
        <v>-0.95927833862403045</v>
      </c>
    </row>
    <row r="253" spans="1:17">
      <c r="A253" s="513" t="s">
        <v>1123</v>
      </c>
      <c r="B253" s="543">
        <f>+'TTA Pivot Table'!N$486</f>
        <v>3.5032786885245906</v>
      </c>
      <c r="C253" s="543">
        <f>+'TTA Pivot Table'!N$488</f>
        <v>5.2000000000000011</v>
      </c>
      <c r="D253" s="543">
        <f>+'TTA Pivot Table'!N$490</f>
        <v>0</v>
      </c>
      <c r="E253" s="544">
        <f>+'TTA Pivot Table'!N$492</f>
        <v>3.5953488372093023</v>
      </c>
      <c r="F253" s="544">
        <f>+'TTA Pivot Table'!N$494</f>
        <v>4.3295387634936215</v>
      </c>
      <c r="G253" s="543">
        <f>+'TTA Pivot Table'!N$496</f>
        <v>5.52286995515695</v>
      </c>
      <c r="H253" s="543">
        <f>+'TTA Pivot Table'!N$498</f>
        <v>0</v>
      </c>
      <c r="I253" s="544">
        <f>+'TTA Pivot Table'!N$500</f>
        <v>4.543800322061192</v>
      </c>
      <c r="J253" s="544">
        <f>+'TTA Pivot Table'!N$502</f>
        <v>3.8384332925336597</v>
      </c>
      <c r="K253" s="543">
        <f>+'TTA Pivot Table'!N$504</f>
        <v>3.4886363636363629</v>
      </c>
      <c r="L253" s="543">
        <f>+'TTA Pivot Table'!N$506</f>
        <v>0</v>
      </c>
      <c r="M253" s="545">
        <f>+'TTA Pivot Table'!N$508</f>
        <v>3.7331052181351581</v>
      </c>
      <c r="N253" s="544">
        <f>+'TTA Pivot Table'!N$510</f>
        <v>6.9622950819672127</v>
      </c>
      <c r="O253" s="388"/>
      <c r="P253" s="546">
        <f t="shared" si="13"/>
        <v>-0.81069510392603394</v>
      </c>
    </row>
    <row r="254" spans="1:17">
      <c r="A254" s="517" t="s">
        <v>1124</v>
      </c>
      <c r="B254" s="517"/>
      <c r="C254" s="517"/>
      <c r="D254" s="517"/>
      <c r="E254" s="517"/>
      <c r="F254" s="518"/>
      <c r="G254" s="518"/>
      <c r="H254" s="518"/>
      <c r="I254" s="518"/>
      <c r="J254" s="518"/>
      <c r="K254" s="518"/>
      <c r="L254" s="518"/>
      <c r="M254" s="518"/>
      <c r="N254" s="518"/>
    </row>
    <row r="255" spans="1:17">
      <c r="A255" s="517"/>
      <c r="B255" s="548"/>
      <c r="C255" s="548"/>
      <c r="D255" s="548"/>
      <c r="E255" s="548"/>
      <c r="F255" s="548"/>
      <c r="G255" s="548"/>
      <c r="H255" s="548"/>
      <c r="I255" s="548"/>
      <c r="J255" s="548"/>
      <c r="K255" s="548"/>
      <c r="L255" s="548"/>
      <c r="M255" s="548"/>
      <c r="N255" s="548"/>
      <c r="O255" s="547"/>
    </row>
    <row r="256" spans="1:17">
      <c r="A256" s="517"/>
      <c r="B256" s="517"/>
      <c r="C256" s="517"/>
      <c r="D256" s="517"/>
      <c r="E256" s="517"/>
      <c r="F256" s="518"/>
      <c r="G256" s="518"/>
      <c r="H256" s="518"/>
      <c r="I256" s="518"/>
      <c r="J256" s="518"/>
      <c r="K256" s="518"/>
      <c r="L256" s="518"/>
      <c r="M256" s="518"/>
      <c r="N256" s="519" t="s">
        <v>1224</v>
      </c>
    </row>
    <row r="257" spans="1:16" ht="18">
      <c r="A257" s="480" t="s">
        <v>1183</v>
      </c>
      <c r="B257" s="482"/>
      <c r="C257" s="482"/>
      <c r="D257" s="482"/>
      <c r="E257" s="482"/>
      <c r="F257" s="481"/>
      <c r="G257" s="481"/>
      <c r="H257" s="481"/>
      <c r="I257" s="482"/>
      <c r="J257" s="481"/>
      <c r="K257" s="481"/>
      <c r="L257" s="481"/>
      <c r="M257" s="482"/>
      <c r="N257" s="481"/>
      <c r="P257" s="530"/>
    </row>
    <row r="258" spans="1:16" ht="18">
      <c r="A258" s="480"/>
      <c r="B258" s="482"/>
      <c r="C258" s="482"/>
      <c r="D258" s="482"/>
      <c r="E258" s="482"/>
      <c r="F258" s="481"/>
      <c r="G258" s="481"/>
      <c r="H258" s="481"/>
      <c r="I258" s="482"/>
      <c r="J258" s="481"/>
      <c r="K258" s="481"/>
      <c r="L258" s="481"/>
      <c r="M258" s="482"/>
      <c r="N258" s="481"/>
      <c r="P258" s="530"/>
    </row>
    <row r="259" spans="1:16" ht="15.75">
      <c r="A259" s="483" t="s">
        <v>1182</v>
      </c>
      <c r="B259" s="482"/>
      <c r="C259" s="482"/>
      <c r="D259" s="482"/>
      <c r="E259" s="482"/>
      <c r="F259" s="481"/>
      <c r="G259" s="481"/>
      <c r="H259" s="481"/>
      <c r="I259" s="482"/>
      <c r="J259" s="481"/>
      <c r="K259" s="481"/>
      <c r="L259" s="481"/>
      <c r="M259" s="482"/>
      <c r="N259" s="481"/>
      <c r="P259" s="530"/>
    </row>
    <row r="260" spans="1:16" ht="15.75">
      <c r="A260" s="483" t="s">
        <v>1145</v>
      </c>
      <c r="B260" s="482"/>
      <c r="C260" s="482"/>
      <c r="D260" s="482"/>
      <c r="E260" s="482"/>
      <c r="F260" s="481"/>
      <c r="G260" s="481"/>
      <c r="H260" s="481"/>
      <c r="I260" s="482"/>
      <c r="J260" s="481"/>
      <c r="K260" s="481"/>
      <c r="L260" s="481"/>
      <c r="M260" s="482"/>
      <c r="N260" s="481"/>
      <c r="P260" s="530"/>
    </row>
    <row r="261" spans="1:16" ht="18" customHeight="1">
      <c r="A261" s="484"/>
      <c r="B261" s="484"/>
      <c r="C261" s="484"/>
      <c r="D261" s="484"/>
      <c r="E261" s="484"/>
      <c r="F261" s="485"/>
      <c r="G261" s="486"/>
      <c r="H261" s="486"/>
      <c r="I261" s="487"/>
      <c r="J261" s="487"/>
      <c r="K261" s="487"/>
      <c r="L261" s="487"/>
      <c r="M261" s="487"/>
      <c r="N261" s="487"/>
      <c r="O261" s="488"/>
      <c r="P261" s="530"/>
    </row>
    <row r="262" spans="1:16" ht="18" customHeight="1">
      <c r="A262" s="312"/>
      <c r="B262" s="489" t="s">
        <v>1098</v>
      </c>
      <c r="C262" s="490"/>
      <c r="D262" s="490"/>
      <c r="E262" s="490"/>
      <c r="F262" s="490"/>
      <c r="G262" s="490"/>
      <c r="H262" s="490"/>
      <c r="I262" s="491"/>
      <c r="J262" s="492" t="s">
        <v>11</v>
      </c>
      <c r="K262" s="493"/>
      <c r="L262" s="493"/>
      <c r="M262" s="494"/>
      <c r="N262" s="652" t="s">
        <v>1099</v>
      </c>
      <c r="O262" s="507"/>
      <c r="P262" s="530"/>
    </row>
    <row r="263" spans="1:16" ht="42.75" customHeight="1">
      <c r="A263" s="495"/>
      <c r="B263" s="490" t="s">
        <v>1100</v>
      </c>
      <c r="C263" s="490"/>
      <c r="D263" s="490"/>
      <c r="E263" s="496"/>
      <c r="F263" s="497" t="s">
        <v>1101</v>
      </c>
      <c r="G263" s="490"/>
      <c r="H263" s="490"/>
      <c r="I263" s="491"/>
      <c r="J263" s="498" t="s">
        <v>1102</v>
      </c>
      <c r="K263" s="490"/>
      <c r="L263" s="490"/>
      <c r="M263" s="491"/>
      <c r="N263" s="653"/>
      <c r="O263" s="507"/>
      <c r="P263" s="530"/>
    </row>
    <row r="264" spans="1:16" ht="28.5" customHeight="1">
      <c r="A264" s="484"/>
      <c r="B264" s="499" t="s">
        <v>1103</v>
      </c>
      <c r="C264" s="499" t="s">
        <v>1104</v>
      </c>
      <c r="D264" s="499" t="s">
        <v>1105</v>
      </c>
      <c r="E264" s="500" t="s">
        <v>1106</v>
      </c>
      <c r="F264" s="500" t="s">
        <v>1103</v>
      </c>
      <c r="G264" s="499" t="s">
        <v>1104</v>
      </c>
      <c r="H264" s="499" t="s">
        <v>1105</v>
      </c>
      <c r="I264" s="500" t="s">
        <v>1106</v>
      </c>
      <c r="J264" s="501" t="s">
        <v>1103</v>
      </c>
      <c r="K264" s="502" t="s">
        <v>1104</v>
      </c>
      <c r="L264" s="503" t="s">
        <v>1105</v>
      </c>
      <c r="M264" s="501" t="s">
        <v>1106</v>
      </c>
      <c r="N264" s="654"/>
      <c r="O264" s="507"/>
      <c r="P264" s="530" t="s">
        <v>1173</v>
      </c>
    </row>
    <row r="265" spans="1:16" ht="24.75" hidden="1" customHeight="1">
      <c r="A265" s="504" t="s">
        <v>1107</v>
      </c>
      <c r="B265" s="504"/>
      <c r="C265" s="504"/>
      <c r="D265" s="504"/>
      <c r="E265" s="504"/>
      <c r="F265" s="549">
        <f>'TTA Pivot Table'!J$230</f>
        <v>0</v>
      </c>
      <c r="G265" s="549">
        <f>'TTA Pivot Table'!J$231</f>
        <v>0</v>
      </c>
      <c r="H265" s="549">
        <f>'TTA Pivot Table'!J$232</f>
        <v>0</v>
      </c>
      <c r="I265" s="550">
        <f>'TTA Pivot Table'!J$233</f>
        <v>0</v>
      </c>
      <c r="J265" s="550">
        <f>'TTA Pivot Table'!J$234</f>
        <v>0</v>
      </c>
      <c r="K265" s="549">
        <f>'TTA Pivot Table'!J$235</f>
        <v>0</v>
      </c>
      <c r="L265" s="549">
        <f>'TTA Pivot Table'!J$236</f>
        <v>0</v>
      </c>
      <c r="M265" s="551">
        <f>'TTA Pivot Table'!J$237</f>
        <v>0</v>
      </c>
      <c r="N265" s="550">
        <f>'TTA Pivot Table'!J$238</f>
        <v>0</v>
      </c>
      <c r="O265" s="388"/>
      <c r="P265" s="536">
        <f>+M265-I265</f>
        <v>0</v>
      </c>
    </row>
    <row r="266" spans="1:16" ht="15.75" hidden="1">
      <c r="A266" s="504"/>
      <c r="B266" s="504"/>
      <c r="C266" s="504"/>
      <c r="D266" s="504"/>
      <c r="E266" s="504"/>
      <c r="F266" s="388"/>
      <c r="G266" s="388"/>
      <c r="H266" s="388"/>
      <c r="I266" s="537"/>
      <c r="J266" s="537"/>
      <c r="K266" s="388"/>
      <c r="L266" s="388"/>
      <c r="M266" s="538"/>
      <c r="N266" s="537"/>
      <c r="O266" s="388"/>
      <c r="P266" s="507">
        <f t="shared" ref="P266" si="14">+I266-M266</f>
        <v>0</v>
      </c>
    </row>
    <row r="267" spans="1:16">
      <c r="A267" s="504" t="s">
        <v>1108</v>
      </c>
      <c r="B267" s="539">
        <f>+'TTA Pivot Table'!J$6</f>
        <v>0</v>
      </c>
      <c r="C267" s="539">
        <f>+'TTA Pivot Table'!J$8</f>
        <v>0</v>
      </c>
      <c r="D267" s="539">
        <f>+'TTA Pivot Table'!J$10</f>
        <v>0</v>
      </c>
      <c r="E267" s="540">
        <f>+'TTA Pivot Table'!J$12</f>
        <v>0</v>
      </c>
      <c r="F267" s="540">
        <f>+'TTA Pivot Table'!J$14</f>
        <v>0</v>
      </c>
      <c r="G267" s="539">
        <f>+'TTA Pivot Table'!J$16</f>
        <v>0</v>
      </c>
      <c r="H267" s="539">
        <f>+'TTA Pivot Table'!J$18</f>
        <v>0</v>
      </c>
      <c r="I267" s="540">
        <f>+'TTA Pivot Table'!J$20</f>
        <v>0</v>
      </c>
      <c r="J267" s="540">
        <f>+'TTA Pivot Table'!J$22</f>
        <v>0</v>
      </c>
      <c r="K267" s="539">
        <f>+'TTA Pivot Table'!J$24</f>
        <v>0</v>
      </c>
      <c r="L267" s="539">
        <f>+'TTA Pivot Table'!J$26</f>
        <v>0</v>
      </c>
      <c r="M267" s="541">
        <f>+'TTA Pivot Table'!J$28</f>
        <v>0</v>
      </c>
      <c r="N267" s="540">
        <f>+'TTA Pivot Table'!J$30</f>
        <v>0</v>
      </c>
      <c r="O267" s="388"/>
      <c r="P267" s="536">
        <f t="shared" ref="P267:P285" si="15">+M267-I267</f>
        <v>0</v>
      </c>
    </row>
    <row r="268" spans="1:16">
      <c r="A268" s="504" t="s">
        <v>1109</v>
      </c>
      <c r="B268" s="539">
        <f>+'TTA Pivot Table'!J$38</f>
        <v>0</v>
      </c>
      <c r="C268" s="539">
        <f>+'TTA Pivot Table'!J$40</f>
        <v>0</v>
      </c>
      <c r="D268" s="539">
        <f>+'TTA Pivot Table'!J$42</f>
        <v>0</v>
      </c>
      <c r="E268" s="540">
        <f>+'TTA Pivot Table'!J$44</f>
        <v>0</v>
      </c>
      <c r="F268" s="540">
        <f>+'TTA Pivot Table'!J$46</f>
        <v>0</v>
      </c>
      <c r="G268" s="539">
        <f>+'TTA Pivot Table'!J$48</f>
        <v>0</v>
      </c>
      <c r="H268" s="539">
        <f>+'TTA Pivot Table'!J$50</f>
        <v>0</v>
      </c>
      <c r="I268" s="540">
        <f>+'TTA Pivot Table'!J$52</f>
        <v>0</v>
      </c>
      <c r="J268" s="540">
        <f>+'TTA Pivot Table'!J$54</f>
        <v>0</v>
      </c>
      <c r="K268" s="539">
        <f>+'TTA Pivot Table'!J$56</f>
        <v>0</v>
      </c>
      <c r="L268" s="539">
        <f>+'TTA Pivot Table'!J$58</f>
        <v>0</v>
      </c>
      <c r="M268" s="541">
        <f>+'TTA Pivot Table'!J$60</f>
        <v>0</v>
      </c>
      <c r="N268" s="540">
        <f>+'TTA Pivot Table'!J$62</f>
        <v>0</v>
      </c>
      <c r="O268" s="388"/>
      <c r="P268" s="536">
        <f t="shared" si="15"/>
        <v>0</v>
      </c>
    </row>
    <row r="269" spans="1:16">
      <c r="A269" s="504" t="s">
        <v>1110</v>
      </c>
      <c r="B269" s="539">
        <f>+'TTA Pivot Table'!J$70</f>
        <v>0</v>
      </c>
      <c r="C269" s="539">
        <f>+'TTA Pivot Table'!J$72</f>
        <v>0</v>
      </c>
      <c r="D269" s="539">
        <f>+'TTA Pivot Table'!J$74</f>
        <v>0</v>
      </c>
      <c r="E269" s="540">
        <f>+'TTA Pivot Table'!J$76</f>
        <v>0</v>
      </c>
      <c r="F269" s="540">
        <f>+'TTA Pivot Table'!J$78</f>
        <v>0</v>
      </c>
      <c r="G269" s="539">
        <f>+'TTA Pivot Table'!J$80</f>
        <v>0</v>
      </c>
      <c r="H269" s="539">
        <f>+'TTA Pivot Table'!J$82</f>
        <v>0</v>
      </c>
      <c r="I269" s="540">
        <f>+'TTA Pivot Table'!J$84</f>
        <v>0</v>
      </c>
      <c r="J269" s="540">
        <f>+'TTA Pivot Table'!J$86</f>
        <v>0</v>
      </c>
      <c r="K269" s="539">
        <f>+'TTA Pivot Table'!J$88</f>
        <v>0</v>
      </c>
      <c r="L269" s="539">
        <f>+'TTA Pivot Table'!J$90</f>
        <v>0</v>
      </c>
      <c r="M269" s="541">
        <f>+'TTA Pivot Table'!J$92</f>
        <v>0</v>
      </c>
      <c r="N269" s="540">
        <f>+'TTA Pivot Table'!J$94</f>
        <v>0</v>
      </c>
      <c r="O269" s="388"/>
      <c r="P269" s="536">
        <f t="shared" si="15"/>
        <v>0</v>
      </c>
    </row>
    <row r="270" spans="1:16">
      <c r="A270" s="504" t="s">
        <v>1111</v>
      </c>
      <c r="B270" s="539">
        <f>+'TTA Pivot Table'!J$102</f>
        <v>3.2002824002382377</v>
      </c>
      <c r="C270" s="539">
        <f>+'TTA Pivot Table'!J$104</f>
        <v>3.7601720867208668</v>
      </c>
      <c r="D270" s="539">
        <f>+'TTA Pivot Table'!J$106</f>
        <v>0.72148949740034674</v>
      </c>
      <c r="E270" s="540">
        <f>+'TTA Pivot Table'!J$108</f>
        <v>2.3808860603705142</v>
      </c>
      <c r="F270" s="540">
        <f>+'TTA Pivot Table'!J$110</f>
        <v>4.314527779157868</v>
      </c>
      <c r="G270" s="539">
        <f>+'TTA Pivot Table'!J$112</f>
        <v>5.5373540858389916</v>
      </c>
      <c r="H270" s="539">
        <f>+'TTA Pivot Table'!J$114</f>
        <v>10</v>
      </c>
      <c r="I270" s="540">
        <f>+'TTA Pivot Table'!J$116</f>
        <v>4.7289484127961883</v>
      </c>
      <c r="J270" s="540">
        <f>+'TTA Pivot Table'!J$118</f>
        <v>3.1956685260673674</v>
      </c>
      <c r="K270" s="539">
        <f>+'TTA Pivot Table'!J$120</f>
        <v>4.1516374308074058</v>
      </c>
      <c r="L270" s="539">
        <f>+'TTA Pivot Table'!J$122</f>
        <v>8.8333333333333339</v>
      </c>
      <c r="M270" s="541">
        <f>+'TTA Pivot Table'!J$124</f>
        <v>3.7031141573260626</v>
      </c>
      <c r="N270" s="540">
        <f>+'TTA Pivot Table'!J$126</f>
        <v>4.3491386152748035</v>
      </c>
      <c r="O270" s="388"/>
      <c r="P270" s="536">
        <f t="shared" si="15"/>
        <v>-1.0258342554701256</v>
      </c>
    </row>
    <row r="271" spans="1:16">
      <c r="A271" s="504"/>
      <c r="B271" s="539"/>
      <c r="C271" s="539"/>
      <c r="D271" s="539"/>
      <c r="E271" s="540"/>
      <c r="F271" s="540"/>
      <c r="G271" s="539"/>
      <c r="H271" s="539"/>
      <c r="I271" s="540"/>
      <c r="J271" s="540"/>
      <c r="K271" s="539"/>
      <c r="L271" s="539"/>
      <c r="M271" s="541"/>
      <c r="N271" s="540"/>
      <c r="O271" s="388"/>
      <c r="P271" s="536"/>
    </row>
    <row r="272" spans="1:16">
      <c r="A272" s="504" t="s">
        <v>1112</v>
      </c>
      <c r="B272" s="539">
        <f>+'TTA Pivot Table'!J$134</f>
        <v>2.9076923076923071</v>
      </c>
      <c r="C272" s="539">
        <f>+'TTA Pivot Table'!J$136</f>
        <v>3.3666666666666654</v>
      </c>
      <c r="D272" s="539">
        <f>+'TTA Pivot Table'!J$138</f>
        <v>0</v>
      </c>
      <c r="E272" s="540">
        <f>+'TTA Pivot Table'!J$140</f>
        <v>2.9937499999999995</v>
      </c>
      <c r="F272" s="540">
        <f>+'TTA Pivot Table'!J$142</f>
        <v>4.1863057324840778</v>
      </c>
      <c r="G272" s="539">
        <f>+'TTA Pivot Table'!J$144</f>
        <v>5.6285266457680274</v>
      </c>
      <c r="H272" s="539">
        <f>+'TTA Pivot Table'!J$146</f>
        <v>0</v>
      </c>
      <c r="I272" s="540">
        <f>+'TTA Pivot Table'!J$148</f>
        <v>4.4298570672313407</v>
      </c>
      <c r="J272" s="540">
        <f>+'TTA Pivot Table'!J$150</f>
        <v>3.3187499999999992</v>
      </c>
      <c r="K272" s="539">
        <f>+'TTA Pivot Table'!J$152</f>
        <v>3.329499323410015</v>
      </c>
      <c r="L272" s="539">
        <f>+'TTA Pivot Table'!J$154</f>
        <v>0</v>
      </c>
      <c r="M272" s="541">
        <f>+'TTA Pivot Table'!J$156</f>
        <v>3.3245105148658447</v>
      </c>
      <c r="N272" s="540">
        <f>+'TTA Pivot Table'!J$158</f>
        <v>0</v>
      </c>
      <c r="O272" s="388"/>
      <c r="P272" s="536">
        <f t="shared" si="15"/>
        <v>-1.1053465523654959</v>
      </c>
    </row>
    <row r="273" spans="1:17">
      <c r="A273" s="504" t="s">
        <v>1113</v>
      </c>
      <c r="B273" s="539">
        <f>+'TTA Pivot Table'!J$166</f>
        <v>0</v>
      </c>
      <c r="C273" s="539">
        <f>+'TTA Pivot Table'!J$168</f>
        <v>0</v>
      </c>
      <c r="D273" s="539">
        <f>+'TTA Pivot Table'!J$170</f>
        <v>0</v>
      </c>
      <c r="E273" s="540">
        <f>+'TTA Pivot Table'!J$172</f>
        <v>0</v>
      </c>
      <c r="F273" s="540">
        <f>+'TTA Pivot Table'!J$174</f>
        <v>0</v>
      </c>
      <c r="G273" s="539">
        <f>+'TTA Pivot Table'!J$176</f>
        <v>0</v>
      </c>
      <c r="H273" s="539">
        <f>+'TTA Pivot Table'!J$178</f>
        <v>0</v>
      </c>
      <c r="I273" s="540">
        <f>+'TTA Pivot Table'!J$180</f>
        <v>0</v>
      </c>
      <c r="J273" s="540">
        <f>+'TTA Pivot Table'!J$182</f>
        <v>0</v>
      </c>
      <c r="K273" s="539">
        <f>+'TTA Pivot Table'!J$184</f>
        <v>0</v>
      </c>
      <c r="L273" s="539">
        <f>+'TTA Pivot Table'!J$186</f>
        <v>0</v>
      </c>
      <c r="M273" s="541">
        <f>+'TTA Pivot Table'!J$188</f>
        <v>0</v>
      </c>
      <c r="N273" s="540">
        <f>+'TTA Pivot Table'!J$190</f>
        <v>0</v>
      </c>
      <c r="O273" s="388"/>
      <c r="P273" s="536">
        <f t="shared" si="15"/>
        <v>0</v>
      </c>
    </row>
    <row r="274" spans="1:17">
      <c r="A274" s="504" t="s">
        <v>1114</v>
      </c>
      <c r="B274" s="542">
        <f>+'TTA Pivot Table'!J$198</f>
        <v>0</v>
      </c>
      <c r="C274" s="539">
        <f>+'TTA Pivot Table'!J$200</f>
        <v>0</v>
      </c>
      <c r="D274" s="539">
        <f>+'TTA Pivot Table'!J$202</f>
        <v>0</v>
      </c>
      <c r="E274" s="540">
        <f>+'TTA Pivot Table'!J$204</f>
        <v>0</v>
      </c>
      <c r="F274" s="540">
        <f>+'TTA Pivot Table'!J$206</f>
        <v>0</v>
      </c>
      <c r="G274" s="539">
        <f>+'TTA Pivot Table'!J$208</f>
        <v>0</v>
      </c>
      <c r="H274" s="539">
        <f>+'TTA Pivot Table'!J$210</f>
        <v>0</v>
      </c>
      <c r="I274" s="540">
        <f>+'TTA Pivot Table'!J$212</f>
        <v>0</v>
      </c>
      <c r="J274" s="540">
        <f>+'TTA Pivot Table'!J$214</f>
        <v>0</v>
      </c>
      <c r="K274" s="539">
        <f>+'TTA Pivot Table'!J$216</f>
        <v>0</v>
      </c>
      <c r="L274" s="539">
        <f>+'TTA Pivot Table'!J$218</f>
        <v>0</v>
      </c>
      <c r="M274" s="541">
        <f>+'TTA Pivot Table'!J$220</f>
        <v>0</v>
      </c>
      <c r="N274" s="540">
        <f>+'TTA Pivot Table'!J$222</f>
        <v>0</v>
      </c>
      <c r="O274" s="388"/>
      <c r="P274" s="536">
        <f t="shared" si="15"/>
        <v>0</v>
      </c>
    </row>
    <row r="275" spans="1:17">
      <c r="A275" s="504" t="s">
        <v>1115</v>
      </c>
      <c r="B275" s="539">
        <f>+'TTA Pivot Table'!J$230</f>
        <v>0</v>
      </c>
      <c r="C275" s="539">
        <f>+'TTA Pivot Table'!J$232</f>
        <v>0</v>
      </c>
      <c r="D275" s="539">
        <f>+'TTA Pivot Table'!J$234</f>
        <v>0</v>
      </c>
      <c r="E275" s="540">
        <f>+'TTA Pivot Table'!J$236</f>
        <v>0</v>
      </c>
      <c r="F275" s="540">
        <f>+'TTA Pivot Table'!J$238</f>
        <v>0</v>
      </c>
      <c r="G275" s="539">
        <f>+'TTA Pivot Table'!J$240</f>
        <v>0</v>
      </c>
      <c r="H275" s="539">
        <f>+'TTA Pivot Table'!J$242</f>
        <v>0</v>
      </c>
      <c r="I275" s="540">
        <f>+'TTA Pivot Table'!J$244</f>
        <v>0</v>
      </c>
      <c r="J275" s="540">
        <f>+'TTA Pivot Table'!J$246</f>
        <v>0</v>
      </c>
      <c r="K275" s="539">
        <f>+'TTA Pivot Table'!J$248</f>
        <v>0</v>
      </c>
      <c r="L275" s="539">
        <f>+'TTA Pivot Table'!J$250</f>
        <v>0</v>
      </c>
      <c r="M275" s="541">
        <f>+'TTA Pivot Table'!J$252</f>
        <v>0</v>
      </c>
      <c r="N275" s="540">
        <f>+'TTA Pivot Table'!J$254</f>
        <v>0</v>
      </c>
      <c r="O275" s="388"/>
      <c r="P275" s="536">
        <f t="shared" si="15"/>
        <v>0</v>
      </c>
    </row>
    <row r="276" spans="1:17">
      <c r="A276" s="504"/>
      <c r="B276" s="539"/>
      <c r="C276" s="539"/>
      <c r="D276" s="539"/>
      <c r="E276" s="540"/>
      <c r="F276" s="540"/>
      <c r="G276" s="539"/>
      <c r="H276" s="539"/>
      <c r="I276" s="540"/>
      <c r="J276" s="540"/>
      <c r="K276" s="539"/>
      <c r="L276" s="539"/>
      <c r="M276" s="541"/>
      <c r="N276" s="540"/>
      <c r="O276" s="388"/>
      <c r="P276" s="536"/>
    </row>
    <row r="277" spans="1:17">
      <c r="A277" s="504" t="s">
        <v>1116</v>
      </c>
      <c r="B277" s="539">
        <f>+'TTA Pivot Table'!J$262</f>
        <v>0</v>
      </c>
      <c r="C277" s="539">
        <f>+'TTA Pivot Table'!J$264</f>
        <v>0</v>
      </c>
      <c r="D277" s="539">
        <f>+'TTA Pivot Table'!J$266</f>
        <v>0</v>
      </c>
      <c r="E277" s="540">
        <f>+'TTA Pivot Table'!J$268</f>
        <v>0</v>
      </c>
      <c r="F277" s="540">
        <f>+'TTA Pivot Table'!J$270</f>
        <v>0</v>
      </c>
      <c r="G277" s="539">
        <f>+'TTA Pivot Table'!J$272</f>
        <v>0</v>
      </c>
      <c r="H277" s="539">
        <f>+'TTA Pivot Table'!J$274</f>
        <v>0</v>
      </c>
      <c r="I277" s="540">
        <f>+'TTA Pivot Table'!J$276</f>
        <v>0</v>
      </c>
      <c r="J277" s="540">
        <f>+'TTA Pivot Table'!J$278</f>
        <v>0</v>
      </c>
      <c r="K277" s="539">
        <f>+'TTA Pivot Table'!J$280</f>
        <v>0</v>
      </c>
      <c r="L277" s="539">
        <f>+'TTA Pivot Table'!J$282</f>
        <v>0</v>
      </c>
      <c r="M277" s="541">
        <f>+'TTA Pivot Table'!J$284</f>
        <v>0</v>
      </c>
      <c r="N277" s="540">
        <f>+'TTA Pivot Table'!J$286</f>
        <v>0</v>
      </c>
      <c r="O277" s="388"/>
      <c r="P277" s="536">
        <f t="shared" si="15"/>
        <v>0</v>
      </c>
    </row>
    <row r="278" spans="1:17">
      <c r="A278" s="504" t="s">
        <v>1117</v>
      </c>
      <c r="B278" s="539">
        <f>+'TTA Pivot Table'!J$294</f>
        <v>0</v>
      </c>
      <c r="C278" s="539">
        <f>+'TTA Pivot Table'!J$296</f>
        <v>0</v>
      </c>
      <c r="D278" s="539">
        <f>+'TTA Pivot Table'!J$298</f>
        <v>0</v>
      </c>
      <c r="E278" s="540">
        <f>+'TTA Pivot Table'!J$300</f>
        <v>0</v>
      </c>
      <c r="F278" s="540">
        <f>+'TTA Pivot Table'!J$302</f>
        <v>0</v>
      </c>
      <c r="G278" s="539">
        <f>+'TTA Pivot Table'!J$304</f>
        <v>0</v>
      </c>
      <c r="H278" s="539">
        <f>+'TTA Pivot Table'!J$306</f>
        <v>0</v>
      </c>
      <c r="I278" s="540">
        <f>+'TTA Pivot Table'!J$308</f>
        <v>0</v>
      </c>
      <c r="J278" s="540">
        <f>+'TTA Pivot Table'!J$310</f>
        <v>0</v>
      </c>
      <c r="K278" s="539">
        <f>+'TTA Pivot Table'!J$312</f>
        <v>0</v>
      </c>
      <c r="L278" s="539">
        <f>+'TTA Pivot Table'!J$314</f>
        <v>0</v>
      </c>
      <c r="M278" s="541">
        <f>+'TTA Pivot Table'!J$316</f>
        <v>0</v>
      </c>
      <c r="N278" s="540">
        <f>+'TTA Pivot Table'!J$318</f>
        <v>0</v>
      </c>
      <c r="O278" s="388"/>
      <c r="P278" s="536">
        <f t="shared" si="15"/>
        <v>0</v>
      </c>
    </row>
    <row r="279" spans="1:17">
      <c r="A279" s="504" t="s">
        <v>1118</v>
      </c>
      <c r="B279" s="539">
        <f>+'TTA Pivot Table'!J$326</f>
        <v>2.3432450331125825</v>
      </c>
      <c r="C279" s="539">
        <f>+'TTA Pivot Table'!J$328</f>
        <v>3.6322580645161286</v>
      </c>
      <c r="D279" s="539">
        <f>+'TTA Pivot Table'!J$330</f>
        <v>0</v>
      </c>
      <c r="E279" s="540">
        <f>+'TTA Pivot Table'!J$332</f>
        <v>2.8345491803278686</v>
      </c>
      <c r="F279" s="540">
        <f>+'TTA Pivot Table'!J$334</f>
        <v>4.2436410256410255</v>
      </c>
      <c r="G279" s="539">
        <f>+'TTA Pivot Table'!J$336</f>
        <v>6.16</v>
      </c>
      <c r="H279" s="539">
        <f>+'TTA Pivot Table'!J$338</f>
        <v>0</v>
      </c>
      <c r="I279" s="540">
        <f>+'TTA Pivot Table'!J$340</f>
        <v>4.7656343283582094</v>
      </c>
      <c r="J279" s="540">
        <f>+'TTA Pivot Table'!J$342</f>
        <v>3.1989632107023414</v>
      </c>
      <c r="K279" s="539">
        <f>+'TTA Pivot Table'!J$344</f>
        <v>4.3288697788697794</v>
      </c>
      <c r="L279" s="539">
        <f>+'TTA Pivot Table'!J$346</f>
        <v>0</v>
      </c>
      <c r="M279" s="541">
        <f>+'TTA Pivot Table'!J$348</f>
        <v>3.8503399433427763</v>
      </c>
      <c r="N279" s="540">
        <f>+'TTA Pivot Table'!J$350</f>
        <v>0</v>
      </c>
      <c r="O279" s="388"/>
      <c r="P279" s="536">
        <f t="shared" si="15"/>
        <v>-0.91529438501543314</v>
      </c>
      <c r="Q279" s="526"/>
    </row>
    <row r="280" spans="1:17">
      <c r="A280" s="504" t="s">
        <v>1119</v>
      </c>
      <c r="B280" s="539">
        <f>+'TTA Pivot Table'!J$358</f>
        <v>0</v>
      </c>
      <c r="C280" s="539">
        <f>+'TTA Pivot Table'!J$360</f>
        <v>0</v>
      </c>
      <c r="D280" s="539">
        <f>+'TTA Pivot Table'!J$362</f>
        <v>0</v>
      </c>
      <c r="E280" s="540">
        <f>+'TTA Pivot Table'!J$364</f>
        <v>0</v>
      </c>
      <c r="F280" s="540">
        <f>+'TTA Pivot Table'!J$366</f>
        <v>0</v>
      </c>
      <c r="G280" s="539">
        <f>+'TTA Pivot Table'!J$368</f>
        <v>0</v>
      </c>
      <c r="H280" s="539">
        <f>+'TTA Pivot Table'!J$370</f>
        <v>0</v>
      </c>
      <c r="I280" s="540">
        <f>+'TTA Pivot Table'!J$372</f>
        <v>0</v>
      </c>
      <c r="J280" s="540">
        <f>+'TTA Pivot Table'!J$374</f>
        <v>0</v>
      </c>
      <c r="K280" s="539">
        <f>+'TTA Pivot Table'!J$376</f>
        <v>0</v>
      </c>
      <c r="L280" s="539">
        <f>+'TTA Pivot Table'!J$378</f>
        <v>0</v>
      </c>
      <c r="M280" s="541">
        <f>+'TTA Pivot Table'!J$380</f>
        <v>0</v>
      </c>
      <c r="N280" s="540">
        <f>+'TTA Pivot Table'!J$382</f>
        <v>0</v>
      </c>
      <c r="O280" s="388"/>
      <c r="P280" s="536">
        <f t="shared" si="15"/>
        <v>0</v>
      </c>
    </row>
    <row r="281" spans="1:17">
      <c r="A281" s="504"/>
      <c r="B281" s="539"/>
      <c r="C281" s="539"/>
      <c r="D281" s="539"/>
      <c r="E281" s="540"/>
      <c r="F281" s="540"/>
      <c r="G281" s="539"/>
      <c r="H281" s="539"/>
      <c r="I281" s="540"/>
      <c r="J281" s="540"/>
      <c r="K281" s="539"/>
      <c r="L281" s="539"/>
      <c r="M281" s="541"/>
      <c r="N281" s="540"/>
      <c r="O281" s="388"/>
      <c r="P281" s="536"/>
    </row>
    <row r="282" spans="1:17">
      <c r="A282" s="504" t="s">
        <v>1120</v>
      </c>
      <c r="B282" s="539">
        <f>+'TTA Pivot Table'!J$390</f>
        <v>0</v>
      </c>
      <c r="C282" s="539">
        <f>+'TTA Pivot Table'!J$392</f>
        <v>0</v>
      </c>
      <c r="D282" s="539">
        <f>+'TTA Pivot Table'!J$394</f>
        <v>0</v>
      </c>
      <c r="E282" s="540">
        <f>+'TTA Pivot Table'!J$396</f>
        <v>0</v>
      </c>
      <c r="F282" s="540">
        <f>+'TTA Pivot Table'!J$398</f>
        <v>0</v>
      </c>
      <c r="G282" s="539">
        <f>+'TTA Pivot Table'!J$400</f>
        <v>0</v>
      </c>
      <c r="H282" s="539">
        <f>+'TTA Pivot Table'!J$402</f>
        <v>0</v>
      </c>
      <c r="I282" s="540">
        <f>+'TTA Pivot Table'!J$404</f>
        <v>0</v>
      </c>
      <c r="J282" s="540">
        <f>+'TTA Pivot Table'!J$406</f>
        <v>0</v>
      </c>
      <c r="K282" s="539">
        <f>+'TTA Pivot Table'!J$408</f>
        <v>0</v>
      </c>
      <c r="L282" s="539">
        <f>+'TTA Pivot Table'!J$410</f>
        <v>0</v>
      </c>
      <c r="M282" s="541">
        <f>+'TTA Pivot Table'!J$412</f>
        <v>0</v>
      </c>
      <c r="N282" s="540">
        <f>+'TTA Pivot Table'!J$414</f>
        <v>0</v>
      </c>
      <c r="O282" s="388"/>
      <c r="P282" s="536">
        <f t="shared" si="15"/>
        <v>0</v>
      </c>
    </row>
    <row r="283" spans="1:17">
      <c r="A283" s="504" t="s">
        <v>1121</v>
      </c>
      <c r="B283" s="539">
        <f>+'TTA Pivot Table'!J$422</f>
        <v>3.6300220750551877</v>
      </c>
      <c r="C283" s="539">
        <f>+'TTA Pivot Table'!J$424</f>
        <v>2.9166077738515894</v>
      </c>
      <c r="D283" s="539">
        <f>+'TTA Pivot Table'!J$426</f>
        <v>0</v>
      </c>
      <c r="E283" s="540">
        <f>+'TTA Pivot Table'!J$428</f>
        <v>3.2337585868498526</v>
      </c>
      <c r="F283" s="540">
        <f>+'TTA Pivot Table'!J$430</f>
        <v>4.5643835616438357</v>
      </c>
      <c r="G283" s="539">
        <f>+'TTA Pivot Table'!J$432</f>
        <v>4.9121951219512203</v>
      </c>
      <c r="H283" s="539">
        <f>+'TTA Pivot Table'!J$434</f>
        <v>0</v>
      </c>
      <c r="I283" s="540">
        <f>+'TTA Pivot Table'!J$436</f>
        <v>4.6972057578323456</v>
      </c>
      <c r="J283" s="540">
        <f>+'TTA Pivot Table'!J$438</f>
        <v>3.4644128113879007</v>
      </c>
      <c r="K283" s="539">
        <f>+'TTA Pivot Table'!J$440</f>
        <v>3.9569047619047617</v>
      </c>
      <c r="L283" s="539">
        <f>+'TTA Pivot Table'!J$442</f>
        <v>0</v>
      </c>
      <c r="M283" s="541">
        <f>+'TTA Pivot Table'!J$444</f>
        <v>3.7594864479315264</v>
      </c>
      <c r="N283" s="540">
        <f>+'TTA Pivot Table'!J$446</f>
        <v>2.953354890864996</v>
      </c>
      <c r="O283" s="388"/>
      <c r="P283" s="536">
        <f t="shared" si="15"/>
        <v>-0.9377193099008192</v>
      </c>
    </row>
    <row r="284" spans="1:17">
      <c r="A284" s="504" t="s">
        <v>1122</v>
      </c>
      <c r="B284" s="539">
        <f>+'TTA Pivot Table'!J$454</f>
        <v>0</v>
      </c>
      <c r="C284" s="539">
        <f>+'TTA Pivot Table'!J$456</f>
        <v>0</v>
      </c>
      <c r="D284" s="539">
        <f>+'TTA Pivot Table'!J$458</f>
        <v>0</v>
      </c>
      <c r="E284" s="540">
        <f>+'TTA Pivot Table'!J$460</f>
        <v>0</v>
      </c>
      <c r="F284" s="540">
        <f>+'TTA Pivot Table'!J$462</f>
        <v>0</v>
      </c>
      <c r="G284" s="539">
        <f>+'TTA Pivot Table'!J$464</f>
        <v>0</v>
      </c>
      <c r="H284" s="539">
        <f>+'TTA Pivot Table'!J$466</f>
        <v>0</v>
      </c>
      <c r="I284" s="540">
        <f>+'TTA Pivot Table'!J$468</f>
        <v>0</v>
      </c>
      <c r="J284" s="540">
        <f>+'TTA Pivot Table'!J$470</f>
        <v>0</v>
      </c>
      <c r="K284" s="539">
        <f>+'TTA Pivot Table'!J$472</f>
        <v>0</v>
      </c>
      <c r="L284" s="539">
        <f>+'TTA Pivot Table'!J$474</f>
        <v>0</v>
      </c>
      <c r="M284" s="541">
        <f>+'TTA Pivot Table'!J$476</f>
        <v>0</v>
      </c>
      <c r="N284" s="540">
        <f>+'TTA Pivot Table'!J$478</f>
        <v>0</v>
      </c>
      <c r="O284" s="388"/>
      <c r="P284" s="536">
        <f t="shared" si="15"/>
        <v>0</v>
      </c>
    </row>
    <row r="285" spans="1:17">
      <c r="A285" s="513" t="s">
        <v>1123</v>
      </c>
      <c r="B285" s="543">
        <f>+'TTA Pivot Table'!J$486</f>
        <v>3.4230769230769229</v>
      </c>
      <c r="C285" s="543">
        <f>+'TTA Pivot Table'!J$488</f>
        <v>6.7</v>
      </c>
      <c r="D285" s="543">
        <f>+'TTA Pivot Table'!J$490</f>
        <v>0</v>
      </c>
      <c r="E285" s="544">
        <f>+'TTA Pivot Table'!J$492</f>
        <v>3.5276595744680854</v>
      </c>
      <c r="F285" s="544">
        <f>+'TTA Pivot Table'!J$494</f>
        <v>4.4993079584775089</v>
      </c>
      <c r="G285" s="543">
        <f>+'TTA Pivot Table'!J$496</f>
        <v>7.5</v>
      </c>
      <c r="H285" s="543">
        <f>+'TTA Pivot Table'!J$498</f>
        <v>0</v>
      </c>
      <c r="I285" s="544">
        <f>+'TTA Pivot Table'!J$500</f>
        <v>4.7205128205128215</v>
      </c>
      <c r="J285" s="544">
        <f>+'TTA Pivot Table'!J$502</f>
        <v>4.1031249999999995</v>
      </c>
      <c r="K285" s="543">
        <f>+'TTA Pivot Table'!J$504</f>
        <v>3.3851851851851849</v>
      </c>
      <c r="L285" s="543">
        <f>+'TTA Pivot Table'!J$506</f>
        <v>0</v>
      </c>
      <c r="M285" s="545">
        <f>+'TTA Pivot Table'!J$508</f>
        <v>3.9455284552845526</v>
      </c>
      <c r="N285" s="544">
        <f>+'TTA Pivot Table'!J$510</f>
        <v>7.8035714285714288</v>
      </c>
      <c r="O285" s="388"/>
      <c r="P285" s="546">
        <f t="shared" si="15"/>
        <v>-0.77498436522826886</v>
      </c>
    </row>
    <row r="286" spans="1:17">
      <c r="A286" s="517" t="s">
        <v>1124</v>
      </c>
      <c r="B286" s="517"/>
      <c r="C286" s="517"/>
      <c r="D286" s="517"/>
      <c r="E286" s="517"/>
      <c r="F286" s="518"/>
      <c r="G286" s="518"/>
      <c r="H286" s="518"/>
      <c r="I286" s="518"/>
      <c r="J286" s="518"/>
      <c r="K286" s="518"/>
      <c r="L286" s="518"/>
      <c r="M286" s="518"/>
      <c r="N286" s="518"/>
    </row>
    <row r="287" spans="1:17">
      <c r="A287" s="517"/>
      <c r="B287" s="548"/>
      <c r="C287" s="548"/>
      <c r="D287" s="548"/>
      <c r="E287" s="548"/>
      <c r="F287" s="548"/>
      <c r="G287" s="548"/>
      <c r="H287" s="548"/>
      <c r="I287" s="548"/>
      <c r="J287" s="548"/>
      <c r="K287" s="548"/>
      <c r="L287" s="548"/>
      <c r="M287" s="548"/>
      <c r="N287" s="548"/>
      <c r="O287" s="547"/>
    </row>
    <row r="288" spans="1:17">
      <c r="A288" s="517"/>
      <c r="B288" s="517"/>
      <c r="C288" s="517"/>
      <c r="D288" s="517"/>
      <c r="E288" s="517"/>
      <c r="F288" s="518"/>
      <c r="G288" s="518"/>
      <c r="H288" s="518"/>
      <c r="I288" s="518"/>
      <c r="J288" s="518"/>
      <c r="K288" s="518"/>
      <c r="L288" s="518"/>
      <c r="M288" s="518"/>
      <c r="N288" s="519" t="s">
        <v>1224</v>
      </c>
    </row>
    <row r="289" spans="1:16" ht="18">
      <c r="A289" s="480" t="s">
        <v>1184</v>
      </c>
      <c r="B289" s="482"/>
      <c r="C289" s="482"/>
      <c r="D289" s="482"/>
      <c r="E289" s="482"/>
      <c r="F289" s="481"/>
      <c r="G289" s="481"/>
      <c r="H289" s="481"/>
      <c r="I289" s="482"/>
      <c r="J289" s="481"/>
      <c r="K289" s="481"/>
      <c r="L289" s="481"/>
      <c r="M289" s="482"/>
      <c r="N289" s="481"/>
      <c r="P289" s="530"/>
    </row>
    <row r="290" spans="1:16" ht="18">
      <c r="A290" s="480"/>
      <c r="B290" s="482"/>
      <c r="C290" s="482"/>
      <c r="D290" s="482"/>
      <c r="E290" s="482"/>
      <c r="F290" s="481"/>
      <c r="G290" s="481"/>
      <c r="H290" s="481"/>
      <c r="I290" s="482"/>
      <c r="J290" s="481"/>
      <c r="K290" s="481"/>
      <c r="L290" s="481"/>
      <c r="M290" s="482"/>
      <c r="N290" s="481"/>
      <c r="P290" s="530"/>
    </row>
    <row r="291" spans="1:16" ht="15.75">
      <c r="A291" s="483" t="s">
        <v>1182</v>
      </c>
      <c r="B291" s="482"/>
      <c r="C291" s="482"/>
      <c r="D291" s="482"/>
      <c r="E291" s="482"/>
      <c r="F291" s="481"/>
      <c r="G291" s="481"/>
      <c r="H291" s="481"/>
      <c r="I291" s="482"/>
      <c r="J291" s="481"/>
      <c r="K291" s="481"/>
      <c r="L291" s="481"/>
      <c r="M291" s="482"/>
      <c r="N291" s="481"/>
      <c r="P291" s="530"/>
    </row>
    <row r="292" spans="1:16" ht="15.75">
      <c r="A292" s="483" t="s">
        <v>1146</v>
      </c>
      <c r="B292" s="482"/>
      <c r="C292" s="482"/>
      <c r="D292" s="482"/>
      <c r="E292" s="482"/>
      <c r="F292" s="481"/>
      <c r="G292" s="481"/>
      <c r="H292" s="481"/>
      <c r="I292" s="482"/>
      <c r="J292" s="481"/>
      <c r="K292" s="481"/>
      <c r="L292" s="481"/>
      <c r="M292" s="482"/>
      <c r="N292" s="481"/>
      <c r="P292" s="530"/>
    </row>
    <row r="293" spans="1:16" ht="18" customHeight="1">
      <c r="A293" s="484"/>
      <c r="B293" s="484"/>
      <c r="C293" s="484"/>
      <c r="D293" s="484"/>
      <c r="E293" s="484"/>
      <c r="F293" s="485"/>
      <c r="G293" s="486"/>
      <c r="H293" s="486"/>
      <c r="I293" s="487"/>
      <c r="J293" s="487"/>
      <c r="K293" s="487"/>
      <c r="L293" s="487"/>
      <c r="M293" s="487"/>
      <c r="N293" s="487"/>
      <c r="O293" s="488"/>
      <c r="P293" s="530"/>
    </row>
    <row r="294" spans="1:16" ht="18" customHeight="1">
      <c r="A294" s="312"/>
      <c r="B294" s="489" t="s">
        <v>1098</v>
      </c>
      <c r="C294" s="490"/>
      <c r="D294" s="490"/>
      <c r="E294" s="490"/>
      <c r="F294" s="490"/>
      <c r="G294" s="490"/>
      <c r="H294" s="490"/>
      <c r="I294" s="491"/>
      <c r="J294" s="492" t="s">
        <v>11</v>
      </c>
      <c r="K294" s="493"/>
      <c r="L294" s="493"/>
      <c r="M294" s="494"/>
      <c r="N294" s="652" t="s">
        <v>1099</v>
      </c>
      <c r="O294" s="507"/>
      <c r="P294" s="530"/>
    </row>
    <row r="295" spans="1:16" ht="47.25" customHeight="1">
      <c r="A295" s="495"/>
      <c r="B295" s="490" t="s">
        <v>1100</v>
      </c>
      <c r="C295" s="490"/>
      <c r="D295" s="490"/>
      <c r="E295" s="496"/>
      <c r="F295" s="497" t="s">
        <v>1101</v>
      </c>
      <c r="G295" s="490"/>
      <c r="H295" s="490"/>
      <c r="I295" s="491"/>
      <c r="J295" s="498" t="s">
        <v>1102</v>
      </c>
      <c r="K295" s="490"/>
      <c r="L295" s="490"/>
      <c r="M295" s="491"/>
      <c r="N295" s="653"/>
      <c r="O295" s="507"/>
      <c r="P295" s="530"/>
    </row>
    <row r="296" spans="1:16" ht="30.75" customHeight="1">
      <c r="A296" s="484"/>
      <c r="B296" s="499" t="s">
        <v>1103</v>
      </c>
      <c r="C296" s="499" t="s">
        <v>1104</v>
      </c>
      <c r="D296" s="499" t="s">
        <v>1105</v>
      </c>
      <c r="E296" s="500" t="s">
        <v>1106</v>
      </c>
      <c r="F296" s="500" t="s">
        <v>1103</v>
      </c>
      <c r="G296" s="499" t="s">
        <v>1104</v>
      </c>
      <c r="H296" s="499" t="s">
        <v>1105</v>
      </c>
      <c r="I296" s="500" t="s">
        <v>1106</v>
      </c>
      <c r="J296" s="501" t="s">
        <v>1103</v>
      </c>
      <c r="K296" s="502" t="s">
        <v>1104</v>
      </c>
      <c r="L296" s="503" t="s">
        <v>1105</v>
      </c>
      <c r="M296" s="501" t="s">
        <v>1106</v>
      </c>
      <c r="N296" s="654"/>
      <c r="O296" s="507"/>
      <c r="P296" s="530" t="s">
        <v>1173</v>
      </c>
    </row>
    <row r="297" spans="1:16" hidden="1">
      <c r="A297" s="504" t="s">
        <v>1107</v>
      </c>
      <c r="B297" s="504"/>
      <c r="C297" s="504"/>
      <c r="D297" s="504"/>
      <c r="E297" s="504"/>
      <c r="F297" s="549">
        <f>'TTA Pivot Table'!K$230</f>
        <v>0</v>
      </c>
      <c r="G297" s="549">
        <f>'TTA Pivot Table'!K$231</f>
        <v>0</v>
      </c>
      <c r="H297" s="549">
        <f>'TTA Pivot Table'!K$232</f>
        <v>0</v>
      </c>
      <c r="I297" s="550">
        <f>'TTA Pivot Table'!K$233</f>
        <v>0</v>
      </c>
      <c r="J297" s="550">
        <f>'TTA Pivot Table'!K$234</f>
        <v>0</v>
      </c>
      <c r="K297" s="549">
        <f>'TTA Pivot Table'!K$235</f>
        <v>0</v>
      </c>
      <c r="L297" s="549">
        <f>'TTA Pivot Table'!K$236</f>
        <v>0</v>
      </c>
      <c r="M297" s="551">
        <f>'TTA Pivot Table'!K$237</f>
        <v>0</v>
      </c>
      <c r="N297" s="550">
        <f>'TTA Pivot Table'!K$238</f>
        <v>0</v>
      </c>
      <c r="O297" s="388"/>
      <c r="P297" s="536">
        <f>+M297-I297</f>
        <v>0</v>
      </c>
    </row>
    <row r="298" spans="1:16" ht="15.75" hidden="1">
      <c r="A298" s="504"/>
      <c r="B298" s="504"/>
      <c r="C298" s="504"/>
      <c r="D298" s="504"/>
      <c r="E298" s="504"/>
      <c r="F298" s="388"/>
      <c r="G298" s="388"/>
      <c r="H298" s="388"/>
      <c r="I298" s="537"/>
      <c r="J298" s="537"/>
      <c r="K298" s="388"/>
      <c r="L298" s="388"/>
      <c r="M298" s="538"/>
      <c r="N298" s="537"/>
      <c r="O298" s="388"/>
      <c r="P298" s="507">
        <f t="shared" ref="P298" si="16">+I298-M298</f>
        <v>0</v>
      </c>
    </row>
    <row r="299" spans="1:16">
      <c r="A299" s="504" t="s">
        <v>1108</v>
      </c>
      <c r="B299" s="539">
        <f>+'TTA Pivot Table'!K$6</f>
        <v>0</v>
      </c>
      <c r="C299" s="539">
        <f>+'TTA Pivot Table'!K$8</f>
        <v>0</v>
      </c>
      <c r="D299" s="539">
        <f>+'TTA Pivot Table'!K$10</f>
        <v>0</v>
      </c>
      <c r="E299" s="540">
        <f>+'TTA Pivot Table'!K$12</f>
        <v>0</v>
      </c>
      <c r="F299" s="540">
        <f>+'TTA Pivot Table'!K$14</f>
        <v>0</v>
      </c>
      <c r="G299" s="539">
        <f>+'TTA Pivot Table'!K$16</f>
        <v>0</v>
      </c>
      <c r="H299" s="539">
        <f>+'TTA Pivot Table'!K$18</f>
        <v>0</v>
      </c>
      <c r="I299" s="540">
        <f>+'TTA Pivot Table'!K$20</f>
        <v>0</v>
      </c>
      <c r="J299" s="540">
        <f>+'TTA Pivot Table'!K$22</f>
        <v>0</v>
      </c>
      <c r="K299" s="539">
        <f>+'TTA Pivot Table'!K$24</f>
        <v>0</v>
      </c>
      <c r="L299" s="539">
        <f>+'TTA Pivot Table'!K$26</f>
        <v>0</v>
      </c>
      <c r="M299" s="541">
        <f>+'TTA Pivot Table'!K$28</f>
        <v>0</v>
      </c>
      <c r="N299" s="540">
        <f>+'TTA Pivot Table'!K$30</f>
        <v>0</v>
      </c>
      <c r="O299" s="388"/>
      <c r="P299" s="536">
        <f t="shared" ref="P299:P317" si="17">+M299-I299</f>
        <v>0</v>
      </c>
    </row>
    <row r="300" spans="1:16">
      <c r="A300" s="504" t="s">
        <v>1109</v>
      </c>
      <c r="B300" s="539">
        <f>+'TTA Pivot Table'!K$38</f>
        <v>3.6048113207547172</v>
      </c>
      <c r="C300" s="539">
        <f>+'TTA Pivot Table'!K$40</f>
        <v>6.2258695652173914</v>
      </c>
      <c r="D300" s="539">
        <f>+'TTA Pivot Table'!K$42</f>
        <v>0</v>
      </c>
      <c r="E300" s="540">
        <f>+'TTA Pivot Table'!K$44</f>
        <v>4.3980263157894735</v>
      </c>
      <c r="F300" s="540">
        <f>+'TTA Pivot Table'!K$46</f>
        <v>4.8626323751891078</v>
      </c>
      <c r="G300" s="539">
        <f>+'TTA Pivot Table'!K$48</f>
        <v>6.8148684210526325</v>
      </c>
      <c r="H300" s="539">
        <f>+'TTA Pivot Table'!K$50</f>
        <v>0</v>
      </c>
      <c r="I300" s="540">
        <f>+'TTA Pivot Table'!K$52</f>
        <v>5.4776373056994823</v>
      </c>
      <c r="J300" s="540">
        <f>+'TTA Pivot Table'!K$54</f>
        <v>3.4619277108433733</v>
      </c>
      <c r="K300" s="539">
        <f>+'TTA Pivot Table'!K$56</f>
        <v>4.8239999999999998</v>
      </c>
      <c r="L300" s="539">
        <f>+'TTA Pivot Table'!K$58</f>
        <v>0</v>
      </c>
      <c r="M300" s="541">
        <f>+'TTA Pivot Table'!K$60</f>
        <v>4.0536286201022138</v>
      </c>
      <c r="N300" s="540">
        <f>+'TTA Pivot Table'!K$62</f>
        <v>0</v>
      </c>
      <c r="O300" s="388"/>
      <c r="P300" s="536">
        <f t="shared" si="17"/>
        <v>-1.4240086855972685</v>
      </c>
    </row>
    <row r="301" spans="1:16">
      <c r="A301" s="504" t="s">
        <v>1110</v>
      </c>
      <c r="B301" s="539">
        <f>+'TTA Pivot Table'!K$70</f>
        <v>0</v>
      </c>
      <c r="C301" s="539">
        <f>+'TTA Pivot Table'!K$72</f>
        <v>0</v>
      </c>
      <c r="D301" s="539">
        <f>+'TTA Pivot Table'!K$74</f>
        <v>0</v>
      </c>
      <c r="E301" s="540">
        <f>+'TTA Pivot Table'!K$76</f>
        <v>0</v>
      </c>
      <c r="F301" s="540">
        <f>+'TTA Pivot Table'!K$78</f>
        <v>0</v>
      </c>
      <c r="G301" s="539">
        <f>+'TTA Pivot Table'!K$80</f>
        <v>0</v>
      </c>
      <c r="H301" s="539">
        <f>+'TTA Pivot Table'!K$82</f>
        <v>0</v>
      </c>
      <c r="I301" s="540">
        <f>+'TTA Pivot Table'!K$84</f>
        <v>0</v>
      </c>
      <c r="J301" s="540">
        <f>+'TTA Pivot Table'!K$86</f>
        <v>0</v>
      </c>
      <c r="K301" s="539">
        <f>+'TTA Pivot Table'!K$88</f>
        <v>0</v>
      </c>
      <c r="L301" s="539">
        <f>+'TTA Pivot Table'!K$90</f>
        <v>0</v>
      </c>
      <c r="M301" s="541">
        <f>+'TTA Pivot Table'!K$92</f>
        <v>0</v>
      </c>
      <c r="N301" s="540">
        <f>+'TTA Pivot Table'!K$94</f>
        <v>0</v>
      </c>
      <c r="O301" s="388"/>
      <c r="P301" s="536">
        <f t="shared" si="17"/>
        <v>0</v>
      </c>
    </row>
    <row r="302" spans="1:16">
      <c r="A302" s="504" t="s">
        <v>1111</v>
      </c>
      <c r="B302" s="539">
        <f>+'TTA Pivot Table'!K$102</f>
        <v>3.0521137472283812</v>
      </c>
      <c r="C302" s="539">
        <f>+'TTA Pivot Table'!K$104</f>
        <v>3.5454426573426576</v>
      </c>
      <c r="D302" s="539">
        <f>+'TTA Pivot Table'!K$106</f>
        <v>0.7519692913385827</v>
      </c>
      <c r="E302" s="540">
        <f>+'TTA Pivot Table'!K$108</f>
        <v>2.7448012482662967</v>
      </c>
      <c r="F302" s="540">
        <f>+'TTA Pivot Table'!K$110</f>
        <v>4.0024520267260577</v>
      </c>
      <c r="G302" s="539">
        <f>+'TTA Pivot Table'!K$112</f>
        <v>5.6646142217245234</v>
      </c>
      <c r="H302" s="539">
        <f>+'TTA Pivot Table'!K$114</f>
        <v>3.5</v>
      </c>
      <c r="I302" s="540">
        <f>+'TTA Pivot Table'!K$116</f>
        <v>4.4751530105129023</v>
      </c>
      <c r="J302" s="540">
        <f>+'TTA Pivot Table'!K$118</f>
        <v>2.8094742105263157</v>
      </c>
      <c r="K302" s="539">
        <f>+'TTA Pivot Table'!K$120</f>
        <v>3.7299983333333331</v>
      </c>
      <c r="L302" s="539">
        <f>+'TTA Pivot Table'!K$122</f>
        <v>0</v>
      </c>
      <c r="M302" s="541">
        <f>+'TTA Pivot Table'!K$124</f>
        <v>3.1658061290322581</v>
      </c>
      <c r="N302" s="540">
        <f>+'TTA Pivot Table'!K$126</f>
        <v>4.5874139013452915</v>
      </c>
      <c r="O302" s="388"/>
      <c r="P302" s="536">
        <f t="shared" si="17"/>
        <v>-1.3093468814806442</v>
      </c>
    </row>
    <row r="303" spans="1:16">
      <c r="A303" s="504"/>
      <c r="B303" s="539"/>
      <c r="C303" s="539"/>
      <c r="D303" s="539"/>
      <c r="E303" s="540"/>
      <c r="F303" s="540"/>
      <c r="G303" s="539"/>
      <c r="H303" s="539"/>
      <c r="I303" s="540"/>
      <c r="J303" s="540"/>
      <c r="K303" s="539"/>
      <c r="L303" s="539"/>
      <c r="M303" s="541"/>
      <c r="N303" s="540"/>
      <c r="O303" s="388"/>
      <c r="P303" s="536"/>
    </row>
    <row r="304" spans="1:16">
      <c r="A304" s="504" t="s">
        <v>1112</v>
      </c>
      <c r="B304" s="539">
        <f>+'TTA Pivot Table'!K$134</f>
        <v>0</v>
      </c>
      <c r="C304" s="539">
        <f>+'TTA Pivot Table'!K$136</f>
        <v>0</v>
      </c>
      <c r="D304" s="539">
        <f>+'TTA Pivot Table'!K$138</f>
        <v>0</v>
      </c>
      <c r="E304" s="540">
        <f>+'TTA Pivot Table'!K$140</f>
        <v>0</v>
      </c>
      <c r="F304" s="540">
        <f>+'TTA Pivot Table'!K$142</f>
        <v>0</v>
      </c>
      <c r="G304" s="539">
        <f>+'TTA Pivot Table'!K$144</f>
        <v>0</v>
      </c>
      <c r="H304" s="539">
        <f>+'TTA Pivot Table'!K$146</f>
        <v>0</v>
      </c>
      <c r="I304" s="540">
        <f>+'TTA Pivot Table'!K$148</f>
        <v>0</v>
      </c>
      <c r="J304" s="540">
        <f>+'TTA Pivot Table'!K$150</f>
        <v>0</v>
      </c>
      <c r="K304" s="539">
        <f>+'TTA Pivot Table'!K$152</f>
        <v>0</v>
      </c>
      <c r="L304" s="539">
        <f>+'TTA Pivot Table'!K$154</f>
        <v>0</v>
      </c>
      <c r="M304" s="541">
        <f>+'TTA Pivot Table'!K$156</f>
        <v>0</v>
      </c>
      <c r="N304" s="540">
        <f>+'TTA Pivot Table'!K$158</f>
        <v>0</v>
      </c>
      <c r="O304" s="388"/>
      <c r="P304" s="536">
        <f t="shared" si="17"/>
        <v>0</v>
      </c>
    </row>
    <row r="305" spans="1:17">
      <c r="A305" s="504" t="s">
        <v>1113</v>
      </c>
      <c r="B305" s="539">
        <f>+'TTA Pivot Table'!K$166</f>
        <v>4.1189189189189195</v>
      </c>
      <c r="C305" s="539">
        <f>+'TTA Pivot Table'!K$168</f>
        <v>4.6864864864864861</v>
      </c>
      <c r="D305" s="539">
        <f>+'TTA Pivot Table'!K$170</f>
        <v>0</v>
      </c>
      <c r="E305" s="540">
        <f>+'TTA Pivot Table'!K$172</f>
        <v>4.2324324324324323</v>
      </c>
      <c r="F305" s="540">
        <f>+'TTA Pivot Table'!K$174</f>
        <v>4.8424742268041232</v>
      </c>
      <c r="G305" s="539">
        <f>+'TTA Pivot Table'!K$176</f>
        <v>5.5525179856115106</v>
      </c>
      <c r="H305" s="539">
        <f>+'TTA Pivot Table'!K$178</f>
        <v>0</v>
      </c>
      <c r="I305" s="540">
        <f>+'TTA Pivot Table'!K$180</f>
        <v>5.1011795543905638</v>
      </c>
      <c r="J305" s="540">
        <f>+'TTA Pivot Table'!K$182</f>
        <v>5.9453208556149741</v>
      </c>
      <c r="K305" s="539">
        <f>+'TTA Pivot Table'!K$184</f>
        <v>5.0289473684210533</v>
      </c>
      <c r="L305" s="539">
        <f>+'TTA Pivot Table'!K$186</f>
        <v>0</v>
      </c>
      <c r="M305" s="541">
        <f>+'TTA Pivot Table'!K$188</f>
        <v>5.6805133079847918</v>
      </c>
      <c r="N305" s="540">
        <f>+'TTA Pivot Table'!K$190</f>
        <v>5.6782881002087686</v>
      </c>
      <c r="O305" s="388"/>
      <c r="P305" s="536">
        <f t="shared" si="17"/>
        <v>0.57933375359422801</v>
      </c>
    </row>
    <row r="306" spans="1:17">
      <c r="A306" s="504" t="s">
        <v>1114</v>
      </c>
      <c r="B306" s="542">
        <f>+'TTA Pivot Table'!K$198</f>
        <v>4.0367669172932326</v>
      </c>
      <c r="C306" s="539">
        <f>+'TTA Pivot Table'!K$200</f>
        <v>4.7945000000000011</v>
      </c>
      <c r="D306" s="539">
        <f>+'TTA Pivot Table'!K$202</f>
        <v>0</v>
      </c>
      <c r="E306" s="540">
        <f>+'TTA Pivot Table'!K$204</f>
        <v>4.1358169934640525</v>
      </c>
      <c r="F306" s="540">
        <f>+'TTA Pivot Table'!K$206</f>
        <v>6.1894513031550042</v>
      </c>
      <c r="G306" s="539">
        <f>+'TTA Pivot Table'!K$208</f>
        <v>7.9052212389380525</v>
      </c>
      <c r="H306" s="539">
        <f>+'TTA Pivot Table'!K$210</f>
        <v>0</v>
      </c>
      <c r="I306" s="540">
        <f>+'TTA Pivot Table'!K$212</f>
        <v>6.5954869109947625</v>
      </c>
      <c r="J306" s="540">
        <f>+'TTA Pivot Table'!K$214</f>
        <v>4.2695811518324636</v>
      </c>
      <c r="K306" s="539">
        <f>+'TTA Pivot Table'!K$216</f>
        <v>4.8818575851393202</v>
      </c>
      <c r="L306" s="539">
        <f>+'TTA Pivot Table'!K$218</f>
        <v>0</v>
      </c>
      <c r="M306" s="541">
        <f>+'TTA Pivot Table'!K$220</f>
        <v>4.5436543909348455</v>
      </c>
      <c r="N306" s="540">
        <f>+'TTA Pivot Table'!K$222</f>
        <v>0</v>
      </c>
      <c r="O306" s="388"/>
      <c r="P306" s="536">
        <f t="shared" si="17"/>
        <v>-2.051832520059917</v>
      </c>
    </row>
    <row r="307" spans="1:17">
      <c r="A307" s="504" t="s">
        <v>1115</v>
      </c>
      <c r="B307" s="539">
        <f>+'TTA Pivot Table'!K$230</f>
        <v>0</v>
      </c>
      <c r="C307" s="539">
        <f>+'TTA Pivot Table'!K$232</f>
        <v>0</v>
      </c>
      <c r="D307" s="539">
        <f>+'TTA Pivot Table'!K$234</f>
        <v>0</v>
      </c>
      <c r="E307" s="540">
        <f>+'TTA Pivot Table'!K$236</f>
        <v>0</v>
      </c>
      <c r="F307" s="540">
        <f>+'TTA Pivot Table'!K$238</f>
        <v>0</v>
      </c>
      <c r="G307" s="539">
        <f>+'TTA Pivot Table'!K$240</f>
        <v>0</v>
      </c>
      <c r="H307" s="539">
        <f>+'TTA Pivot Table'!K$242</f>
        <v>0</v>
      </c>
      <c r="I307" s="540">
        <f>+'TTA Pivot Table'!K$244</f>
        <v>0</v>
      </c>
      <c r="J307" s="540">
        <f>+'TTA Pivot Table'!K$246</f>
        <v>0</v>
      </c>
      <c r="K307" s="539">
        <f>+'TTA Pivot Table'!K$248</f>
        <v>0</v>
      </c>
      <c r="L307" s="539">
        <f>+'TTA Pivot Table'!K$250</f>
        <v>0</v>
      </c>
      <c r="M307" s="541">
        <f>+'TTA Pivot Table'!K$252</f>
        <v>0</v>
      </c>
      <c r="N307" s="540">
        <f>+'TTA Pivot Table'!K$254</f>
        <v>0</v>
      </c>
      <c r="O307" s="388"/>
      <c r="P307" s="536">
        <f t="shared" si="17"/>
        <v>0</v>
      </c>
    </row>
    <row r="308" spans="1:17">
      <c r="A308" s="504"/>
      <c r="B308" s="539"/>
      <c r="C308" s="539"/>
      <c r="D308" s="539"/>
      <c r="E308" s="540"/>
      <c r="F308" s="540"/>
      <c r="G308" s="539"/>
      <c r="H308" s="539"/>
      <c r="I308" s="540"/>
      <c r="J308" s="540"/>
      <c r="K308" s="539"/>
      <c r="L308" s="539"/>
      <c r="M308" s="541"/>
      <c r="N308" s="540"/>
      <c r="O308" s="388"/>
      <c r="P308" s="536"/>
    </row>
    <row r="309" spans="1:17">
      <c r="A309" s="504" t="s">
        <v>1116</v>
      </c>
      <c r="B309" s="539">
        <f>+'TTA Pivot Table'!K$262</f>
        <v>3.5595377128953767</v>
      </c>
      <c r="C309" s="539">
        <f>+'TTA Pivot Table'!K$264</f>
        <v>4.1936585365853656</v>
      </c>
      <c r="D309" s="539">
        <f>+'TTA Pivot Table'!K$266</f>
        <v>0</v>
      </c>
      <c r="E309" s="540">
        <f>+'TTA Pivot Table'!K$268</f>
        <v>3.6170575221238934</v>
      </c>
      <c r="F309" s="540">
        <f>+'TTA Pivot Table'!K$270</f>
        <v>3.2708305199189733</v>
      </c>
      <c r="G309" s="539">
        <f>+'TTA Pivot Table'!K$272</f>
        <v>4.2710071942446044</v>
      </c>
      <c r="H309" s="539">
        <f>+'TTA Pivot Table'!K$274</f>
        <v>0</v>
      </c>
      <c r="I309" s="540">
        <f>+'TTA Pivot Table'!K$276</f>
        <v>3.315662689455015</v>
      </c>
      <c r="J309" s="540">
        <f>+'TTA Pivot Table'!K$278</f>
        <v>3.0338132911392406</v>
      </c>
      <c r="K309" s="539">
        <f>+'TTA Pivot Table'!K$280</f>
        <v>4.469753086419753</v>
      </c>
      <c r="L309" s="539">
        <f>+'TTA Pivot Table'!K$282</f>
        <v>0</v>
      </c>
      <c r="M309" s="541">
        <f>+'TTA Pivot Table'!K$284</f>
        <v>3.3822588376273215</v>
      </c>
      <c r="N309" s="540">
        <f>+'TTA Pivot Table'!K$286</f>
        <v>7.501493799323562</v>
      </c>
      <c r="O309" s="388"/>
      <c r="P309" s="536">
        <f t="shared" si="17"/>
        <v>6.6596148172306524E-2</v>
      </c>
    </row>
    <row r="310" spans="1:17">
      <c r="A310" s="504" t="s">
        <v>1117</v>
      </c>
      <c r="B310" s="539">
        <f>+'TTA Pivot Table'!K$294</f>
        <v>1.0523930593922759</v>
      </c>
      <c r="C310" s="539">
        <f>+'TTA Pivot Table'!K$296</f>
        <v>2.1260057088548758</v>
      </c>
      <c r="D310" s="539">
        <f>+'TTA Pivot Table'!K$298</f>
        <v>0</v>
      </c>
      <c r="E310" s="540">
        <f>+'TTA Pivot Table'!K$300</f>
        <v>1.7170104138215041</v>
      </c>
      <c r="F310" s="540">
        <f>+'TTA Pivot Table'!K$302</f>
        <v>1.4709830341745225</v>
      </c>
      <c r="G310" s="539">
        <f>+'TTA Pivot Table'!K$304</f>
        <v>1.6234361952400584</v>
      </c>
      <c r="H310" s="539">
        <f>+'TTA Pivot Table'!K$306</f>
        <v>0</v>
      </c>
      <c r="I310" s="540">
        <f>+'TTA Pivot Table'!K$308</f>
        <v>1.5423514062469392</v>
      </c>
      <c r="J310" s="540">
        <f>+'TTA Pivot Table'!K$310</f>
        <v>1.9842369514445453</v>
      </c>
      <c r="K310" s="539">
        <f>+'TTA Pivot Table'!K$312</f>
        <v>2.4216894319762887</v>
      </c>
      <c r="L310" s="539">
        <f>+'TTA Pivot Table'!K$314</f>
        <v>0</v>
      </c>
      <c r="M310" s="541">
        <f>+'TTA Pivot Table'!K$316</f>
        <v>2.19414246121995</v>
      </c>
      <c r="N310" s="540">
        <f>+'TTA Pivot Table'!K$318</f>
        <v>0</v>
      </c>
      <c r="O310" s="388"/>
      <c r="P310" s="536">
        <f t="shared" si="17"/>
        <v>0.65179105497301082</v>
      </c>
    </row>
    <row r="311" spans="1:17">
      <c r="A311" s="504" t="s">
        <v>1118</v>
      </c>
      <c r="B311" s="539">
        <f>+'TTA Pivot Table'!K$326</f>
        <v>2.3481270903010034</v>
      </c>
      <c r="C311" s="539">
        <f>+'TTA Pivot Table'!K$328</f>
        <v>2.3998571428571429</v>
      </c>
      <c r="D311" s="539">
        <f>+'TTA Pivot Table'!K$330</f>
        <v>0</v>
      </c>
      <c r="E311" s="540">
        <f>+'TTA Pivot Table'!K$332</f>
        <v>2.373143350604491</v>
      </c>
      <c r="F311" s="540">
        <f>+'TTA Pivot Table'!K$334</f>
        <v>5.3082597402597411</v>
      </c>
      <c r="G311" s="539">
        <f>+'TTA Pivot Table'!K$336</f>
        <v>6.5250557103064066</v>
      </c>
      <c r="H311" s="539">
        <f>+'TTA Pivot Table'!K$338</f>
        <v>0</v>
      </c>
      <c r="I311" s="540">
        <f>+'TTA Pivot Table'!K$340</f>
        <v>5.774709022957822</v>
      </c>
      <c r="J311" s="540">
        <f>+'TTA Pivot Table'!K$342</f>
        <v>4.0972828507795098</v>
      </c>
      <c r="K311" s="539">
        <f>+'TTA Pivot Table'!K$344</f>
        <v>5.1541130091984231</v>
      </c>
      <c r="L311" s="539">
        <f>+'TTA Pivot Table'!K$346</f>
        <v>0</v>
      </c>
      <c r="M311" s="541">
        <f>+'TTA Pivot Table'!K$348</f>
        <v>4.7619504132231407</v>
      </c>
      <c r="N311" s="540">
        <f>+'TTA Pivot Table'!K$350</f>
        <v>0</v>
      </c>
      <c r="O311" s="388"/>
      <c r="P311" s="536">
        <f t="shared" si="17"/>
        <v>-1.0127586097346812</v>
      </c>
      <c r="Q311" s="526"/>
    </row>
    <row r="312" spans="1:17">
      <c r="A312" s="504" t="s">
        <v>1119</v>
      </c>
      <c r="B312" s="539">
        <f>+'TTA Pivot Table'!K$358</f>
        <v>0</v>
      </c>
      <c r="C312" s="539">
        <f>+'TTA Pivot Table'!K$360</f>
        <v>0</v>
      </c>
      <c r="D312" s="539">
        <f>+'TTA Pivot Table'!K$362</f>
        <v>0</v>
      </c>
      <c r="E312" s="540">
        <f>+'TTA Pivot Table'!K$364</f>
        <v>0</v>
      </c>
      <c r="F312" s="540">
        <f>+'TTA Pivot Table'!K$366</f>
        <v>0</v>
      </c>
      <c r="G312" s="539">
        <f>+'TTA Pivot Table'!K$368</f>
        <v>0</v>
      </c>
      <c r="H312" s="539">
        <f>+'TTA Pivot Table'!K$370</f>
        <v>0</v>
      </c>
      <c r="I312" s="540">
        <f>+'TTA Pivot Table'!K$372</f>
        <v>0</v>
      </c>
      <c r="J312" s="540">
        <f>+'TTA Pivot Table'!K$374</f>
        <v>0</v>
      </c>
      <c r="K312" s="539">
        <f>+'TTA Pivot Table'!K$376</f>
        <v>0</v>
      </c>
      <c r="L312" s="539">
        <f>+'TTA Pivot Table'!K$378</f>
        <v>0</v>
      </c>
      <c r="M312" s="541">
        <f>+'TTA Pivot Table'!K$380</f>
        <v>0</v>
      </c>
      <c r="N312" s="540">
        <f>+'TTA Pivot Table'!K$382</f>
        <v>0</v>
      </c>
      <c r="O312" s="388"/>
      <c r="P312" s="536">
        <f t="shared" si="17"/>
        <v>0</v>
      </c>
    </row>
    <row r="313" spans="1:17">
      <c r="A313" s="504"/>
      <c r="B313" s="539"/>
      <c r="C313" s="539"/>
      <c r="D313" s="539"/>
      <c r="E313" s="540"/>
      <c r="F313" s="540"/>
      <c r="G313" s="539"/>
      <c r="H313" s="539"/>
      <c r="I313" s="540"/>
      <c r="J313" s="540"/>
      <c r="K313" s="539"/>
      <c r="L313" s="539"/>
      <c r="M313" s="541"/>
      <c r="N313" s="540"/>
      <c r="O313" s="388"/>
      <c r="P313" s="536"/>
    </row>
    <row r="314" spans="1:17">
      <c r="A314" s="504" t="s">
        <v>1120</v>
      </c>
      <c r="B314" s="539">
        <f>+'TTA Pivot Table'!K$390</f>
        <v>3.0942608695652178</v>
      </c>
      <c r="C314" s="539">
        <f>+'TTA Pivot Table'!K$392</f>
        <v>3.7223333333333333</v>
      </c>
      <c r="D314" s="539">
        <f>+'TTA Pivot Table'!K$394</f>
        <v>0</v>
      </c>
      <c r="E314" s="540">
        <f>+'TTA Pivot Table'!K$396</f>
        <v>3.1667307692307696</v>
      </c>
      <c r="F314" s="540">
        <f>+'TTA Pivot Table'!K$398</f>
        <v>4.2204646884272998</v>
      </c>
      <c r="G314" s="539">
        <f>+'TTA Pivot Table'!K$400</f>
        <v>5.1991166380789027</v>
      </c>
      <c r="H314" s="539">
        <f>+'TTA Pivot Table'!K$402</f>
        <v>0</v>
      </c>
      <c r="I314" s="540">
        <f>+'TTA Pivot Table'!K$404</f>
        <v>4.472031746031746</v>
      </c>
      <c r="J314" s="540">
        <f>+'TTA Pivot Table'!K$406</f>
        <v>6.6561092436974798</v>
      </c>
      <c r="K314" s="539">
        <f>+'TTA Pivot Table'!K$408</f>
        <v>8.9810455840455852</v>
      </c>
      <c r="L314" s="539">
        <f>+'TTA Pivot Table'!K$410</f>
        <v>0</v>
      </c>
      <c r="M314" s="541">
        <f>+'TTA Pivot Table'!K$412</f>
        <v>7.6428718258766626</v>
      </c>
      <c r="N314" s="540">
        <f>+'TTA Pivot Table'!K$414</f>
        <v>4.3031479565442323</v>
      </c>
      <c r="O314" s="388"/>
      <c r="P314" s="536">
        <f t="shared" si="17"/>
        <v>3.1708400798449166</v>
      </c>
    </row>
    <row r="315" spans="1:17">
      <c r="A315" s="504" t="s">
        <v>1121</v>
      </c>
      <c r="B315" s="539">
        <f>+'TTA Pivot Table'!K$422</f>
        <v>3.6339010809040286</v>
      </c>
      <c r="C315" s="539">
        <f>+'TTA Pivot Table'!K$424</f>
        <v>3.7941355343179843</v>
      </c>
      <c r="D315" s="539">
        <f>+'TTA Pivot Table'!K$426</f>
        <v>0</v>
      </c>
      <c r="E315" s="540">
        <f>+'TTA Pivot Table'!K$428</f>
        <v>3.7027824463118577</v>
      </c>
      <c r="F315" s="540">
        <f>+'TTA Pivot Table'!K$430</f>
        <v>4.5500142463671764</v>
      </c>
      <c r="G315" s="539">
        <f>+'TTA Pivot Table'!K$432</f>
        <v>5.012847132104854</v>
      </c>
      <c r="H315" s="539">
        <f>+'TTA Pivot Table'!K$434</f>
        <v>0</v>
      </c>
      <c r="I315" s="540">
        <f>+'TTA Pivot Table'!K$436</f>
        <v>4.7922220210068813</v>
      </c>
      <c r="J315" s="540">
        <f>+'TTA Pivot Table'!K$438</f>
        <v>3.5171493119737121</v>
      </c>
      <c r="K315" s="539">
        <f>+'TTA Pivot Table'!K$440</f>
        <v>3.8382428711024246</v>
      </c>
      <c r="L315" s="539">
        <f>+'TTA Pivot Table'!K$442</f>
        <v>0</v>
      </c>
      <c r="M315" s="541">
        <f>+'TTA Pivot Table'!K$444</f>
        <v>3.7412935631898789</v>
      </c>
      <c r="N315" s="540">
        <f>+'TTA Pivot Table'!K$446</f>
        <v>4.5143210246423493</v>
      </c>
      <c r="O315" s="388"/>
      <c r="P315" s="536">
        <f t="shared" si="17"/>
        <v>-1.0509284578170024</v>
      </c>
    </row>
    <row r="316" spans="1:17">
      <c r="A316" s="504" t="s">
        <v>1122</v>
      </c>
      <c r="B316" s="539">
        <f>+'TTA Pivot Table'!K$454</f>
        <v>2.8492753623188416</v>
      </c>
      <c r="C316" s="539">
        <f>+'TTA Pivot Table'!K$456</f>
        <v>3.8829787234042565</v>
      </c>
      <c r="D316" s="539">
        <f>+'TTA Pivot Table'!K$458</f>
        <v>0</v>
      </c>
      <c r="E316" s="540">
        <f>+'TTA Pivot Table'!K$460</f>
        <v>3.2138836772983126</v>
      </c>
      <c r="F316" s="540">
        <f>+'TTA Pivot Table'!K$462</f>
        <v>3.9454797779540018</v>
      </c>
      <c r="G316" s="539">
        <f>+'TTA Pivot Table'!K$464</f>
        <v>6.1844295302013439</v>
      </c>
      <c r="H316" s="539">
        <f>+'TTA Pivot Table'!K$466</f>
        <v>0</v>
      </c>
      <c r="I316" s="540">
        <f>+'TTA Pivot Table'!K$468</f>
        <v>5.2805346566351847</v>
      </c>
      <c r="J316" s="540">
        <f>+'TTA Pivot Table'!K$470</f>
        <v>3.77973112719752</v>
      </c>
      <c r="K316" s="539">
        <f>+'TTA Pivot Table'!K$472</f>
        <v>5.182127246236039</v>
      </c>
      <c r="L316" s="539">
        <f>+'TTA Pivot Table'!K$474</f>
        <v>0</v>
      </c>
      <c r="M316" s="541">
        <f>+'TTA Pivot Table'!K$476</f>
        <v>4.733972240581628</v>
      </c>
      <c r="N316" s="540">
        <f>+'TTA Pivot Table'!K$478</f>
        <v>7.0600638977635768</v>
      </c>
      <c r="O316" s="388"/>
      <c r="P316" s="536">
        <f t="shared" si="17"/>
        <v>-0.54656241605355671</v>
      </c>
    </row>
    <row r="317" spans="1:17">
      <c r="A317" s="513" t="s">
        <v>1123</v>
      </c>
      <c r="B317" s="543">
        <f>+'TTA Pivot Table'!K$486</f>
        <v>0</v>
      </c>
      <c r="C317" s="543">
        <f>+'TTA Pivot Table'!K$488</f>
        <v>0</v>
      </c>
      <c r="D317" s="543">
        <f>+'TTA Pivot Table'!K$490</f>
        <v>0</v>
      </c>
      <c r="E317" s="544">
        <f>+'TTA Pivot Table'!K$492</f>
        <v>0</v>
      </c>
      <c r="F317" s="544">
        <f>+'TTA Pivot Table'!K$494</f>
        <v>0</v>
      </c>
      <c r="G317" s="543">
        <f>+'TTA Pivot Table'!K$496</f>
        <v>0</v>
      </c>
      <c r="H317" s="543">
        <f>+'TTA Pivot Table'!K$498</f>
        <v>0</v>
      </c>
      <c r="I317" s="544">
        <f>+'TTA Pivot Table'!K$500</f>
        <v>0</v>
      </c>
      <c r="J317" s="544">
        <f>+'TTA Pivot Table'!K$502</f>
        <v>0</v>
      </c>
      <c r="K317" s="543">
        <f>+'TTA Pivot Table'!K$504</f>
        <v>0</v>
      </c>
      <c r="L317" s="543">
        <f>+'TTA Pivot Table'!K$506</f>
        <v>0</v>
      </c>
      <c r="M317" s="545">
        <f>+'TTA Pivot Table'!K$508</f>
        <v>0</v>
      </c>
      <c r="N317" s="544">
        <f>+'TTA Pivot Table'!K$510</f>
        <v>0</v>
      </c>
      <c r="O317" s="388"/>
      <c r="P317" s="546">
        <f t="shared" si="17"/>
        <v>0</v>
      </c>
    </row>
    <row r="318" spans="1:17">
      <c r="A318" s="517" t="s">
        <v>1124</v>
      </c>
      <c r="B318" s="517"/>
      <c r="C318" s="517"/>
      <c r="D318" s="517"/>
      <c r="E318" s="517"/>
      <c r="F318" s="518"/>
      <c r="G318" s="518"/>
      <c r="H318" s="518"/>
      <c r="I318" s="518"/>
      <c r="J318" s="518"/>
      <c r="K318" s="518"/>
      <c r="L318" s="518"/>
      <c r="M318" s="518"/>
      <c r="N318" s="518"/>
    </row>
    <row r="319" spans="1:17">
      <c r="A319" s="517"/>
      <c r="B319" s="548"/>
      <c r="C319" s="548"/>
      <c r="D319" s="548"/>
      <c r="E319" s="548"/>
      <c r="F319" s="548"/>
      <c r="G319" s="548"/>
      <c r="H319" s="548"/>
      <c r="I319" s="548"/>
      <c r="J319" s="548"/>
      <c r="K319" s="548"/>
      <c r="L319" s="548"/>
      <c r="M319" s="548"/>
      <c r="N319" s="548"/>
      <c r="O319" s="547"/>
    </row>
    <row r="320" spans="1:17">
      <c r="A320" s="517"/>
      <c r="B320" s="517"/>
      <c r="C320" s="517"/>
      <c r="D320" s="517"/>
      <c r="E320" s="517"/>
      <c r="F320" s="518"/>
      <c r="G320" s="518"/>
      <c r="H320" s="518"/>
      <c r="I320" s="518"/>
      <c r="J320" s="518"/>
      <c r="K320" s="518"/>
      <c r="L320" s="518"/>
      <c r="M320" s="518"/>
      <c r="N320" s="519" t="s">
        <v>1224</v>
      </c>
    </row>
    <row r="321" spans="1:16" ht="18">
      <c r="A321" s="480" t="s">
        <v>1185</v>
      </c>
      <c r="B321" s="482"/>
      <c r="C321" s="482"/>
      <c r="D321" s="482"/>
      <c r="E321" s="482"/>
      <c r="F321" s="481"/>
      <c r="G321" s="481"/>
      <c r="H321" s="481"/>
      <c r="I321" s="482"/>
      <c r="J321" s="481"/>
      <c r="K321" s="481"/>
      <c r="L321" s="481"/>
      <c r="M321" s="482"/>
      <c r="N321" s="481"/>
      <c r="P321" s="530"/>
    </row>
    <row r="322" spans="1:16" ht="18">
      <c r="A322" s="480"/>
      <c r="B322" s="482"/>
      <c r="C322" s="482"/>
      <c r="D322" s="482"/>
      <c r="E322" s="482"/>
      <c r="F322" s="481"/>
      <c r="G322" s="481"/>
      <c r="H322" s="481"/>
      <c r="I322" s="482"/>
      <c r="J322" s="481"/>
      <c r="K322" s="481"/>
      <c r="L322" s="481"/>
      <c r="M322" s="482"/>
      <c r="N322" s="481"/>
      <c r="P322" s="530"/>
    </row>
    <row r="323" spans="1:16" ht="15.75">
      <c r="A323" s="483" t="s">
        <v>1182</v>
      </c>
      <c r="B323" s="482"/>
      <c r="C323" s="482"/>
      <c r="D323" s="482"/>
      <c r="E323" s="482"/>
      <c r="F323" s="481"/>
      <c r="G323" s="481"/>
      <c r="H323" s="481"/>
      <c r="I323" s="482"/>
      <c r="J323" s="481"/>
      <c r="K323" s="481"/>
      <c r="L323" s="481"/>
      <c r="M323" s="482"/>
      <c r="N323" s="481"/>
      <c r="P323" s="530"/>
    </row>
    <row r="324" spans="1:16" ht="15.75">
      <c r="A324" s="483" t="s">
        <v>1147</v>
      </c>
      <c r="B324" s="482"/>
      <c r="C324" s="482"/>
      <c r="D324" s="482"/>
      <c r="E324" s="482"/>
      <c r="F324" s="481"/>
      <c r="G324" s="481"/>
      <c r="H324" s="481"/>
      <c r="I324" s="482"/>
      <c r="J324" s="481"/>
      <c r="K324" s="481"/>
      <c r="L324" s="481"/>
      <c r="M324" s="482"/>
      <c r="N324" s="481"/>
      <c r="P324" s="530"/>
    </row>
    <row r="325" spans="1:16" ht="18" customHeight="1">
      <c r="A325" s="484"/>
      <c r="B325" s="484"/>
      <c r="C325" s="484"/>
      <c r="D325" s="484"/>
      <c r="E325" s="484"/>
      <c r="F325" s="485"/>
      <c r="G325" s="486"/>
      <c r="H325" s="486"/>
      <c r="I325" s="487"/>
      <c r="J325" s="487"/>
      <c r="K325" s="487"/>
      <c r="L325" s="487"/>
      <c r="M325" s="487"/>
      <c r="N325" s="487"/>
      <c r="O325" s="488"/>
      <c r="P325" s="530"/>
    </row>
    <row r="326" spans="1:16" ht="18" customHeight="1">
      <c r="A326" s="312"/>
      <c r="B326" s="489" t="s">
        <v>1098</v>
      </c>
      <c r="C326" s="490"/>
      <c r="D326" s="490"/>
      <c r="E326" s="490"/>
      <c r="F326" s="490"/>
      <c r="G326" s="490"/>
      <c r="H326" s="490"/>
      <c r="I326" s="491"/>
      <c r="J326" s="492" t="s">
        <v>11</v>
      </c>
      <c r="K326" s="493"/>
      <c r="L326" s="493"/>
      <c r="M326" s="494"/>
      <c r="N326" s="652" t="s">
        <v>1099</v>
      </c>
      <c r="O326" s="507"/>
      <c r="P326" s="530"/>
    </row>
    <row r="327" spans="1:16" ht="48" customHeight="1">
      <c r="A327" s="495"/>
      <c r="B327" s="490" t="s">
        <v>1100</v>
      </c>
      <c r="C327" s="490"/>
      <c r="D327" s="490"/>
      <c r="E327" s="496"/>
      <c r="F327" s="497" t="s">
        <v>1101</v>
      </c>
      <c r="G327" s="490"/>
      <c r="H327" s="490"/>
      <c r="I327" s="491"/>
      <c r="J327" s="498" t="s">
        <v>1102</v>
      </c>
      <c r="K327" s="490"/>
      <c r="L327" s="490"/>
      <c r="M327" s="491"/>
      <c r="N327" s="653"/>
      <c r="O327" s="507"/>
      <c r="P327" s="530"/>
    </row>
    <row r="328" spans="1:16" ht="25.5" customHeight="1">
      <c r="A328" s="484"/>
      <c r="B328" s="499" t="s">
        <v>1103</v>
      </c>
      <c r="C328" s="499" t="s">
        <v>1104</v>
      </c>
      <c r="D328" s="499" t="s">
        <v>1105</v>
      </c>
      <c r="E328" s="500" t="s">
        <v>1106</v>
      </c>
      <c r="F328" s="500" t="s">
        <v>1103</v>
      </c>
      <c r="G328" s="499" t="s">
        <v>1104</v>
      </c>
      <c r="H328" s="499" t="s">
        <v>1105</v>
      </c>
      <c r="I328" s="500" t="s">
        <v>1106</v>
      </c>
      <c r="J328" s="501" t="s">
        <v>1103</v>
      </c>
      <c r="K328" s="502" t="s">
        <v>1104</v>
      </c>
      <c r="L328" s="503" t="s">
        <v>1105</v>
      </c>
      <c r="M328" s="501" t="s">
        <v>1106</v>
      </c>
      <c r="N328" s="654"/>
      <c r="O328" s="507"/>
      <c r="P328" s="530" t="s">
        <v>1173</v>
      </c>
    </row>
    <row r="329" spans="1:16" hidden="1">
      <c r="A329" s="504" t="s">
        <v>1107</v>
      </c>
      <c r="B329" s="504"/>
      <c r="C329" s="504"/>
      <c r="D329" s="504"/>
      <c r="E329" s="504"/>
      <c r="F329" s="549">
        <f>'TTA Pivot Table'!L$230</f>
        <v>0</v>
      </c>
      <c r="G329" s="549">
        <f>'TTA Pivot Table'!L$231</f>
        <v>0</v>
      </c>
      <c r="H329" s="549">
        <f>'TTA Pivot Table'!L$232</f>
        <v>0</v>
      </c>
      <c r="I329" s="550">
        <f>'TTA Pivot Table'!L$233</f>
        <v>0</v>
      </c>
      <c r="J329" s="550">
        <f>'TTA Pivot Table'!L$234</f>
        <v>0</v>
      </c>
      <c r="K329" s="549">
        <f>'TTA Pivot Table'!L$235</f>
        <v>0</v>
      </c>
      <c r="L329" s="549">
        <f>'TTA Pivot Table'!L$236</f>
        <v>0</v>
      </c>
      <c r="M329" s="551">
        <f>'TTA Pivot Table'!L$237</f>
        <v>0</v>
      </c>
      <c r="N329" s="550">
        <f>'TTA Pivot Table'!L$238</f>
        <v>0</v>
      </c>
      <c r="O329" s="388"/>
      <c r="P329" s="536">
        <f>+M329-I329</f>
        <v>0</v>
      </c>
    </row>
    <row r="330" spans="1:16" ht="15.75" hidden="1">
      <c r="A330" s="504"/>
      <c r="B330" s="504"/>
      <c r="C330" s="504"/>
      <c r="D330" s="504"/>
      <c r="E330" s="504"/>
      <c r="F330" s="388"/>
      <c r="G330" s="388"/>
      <c r="H330" s="388"/>
      <c r="I330" s="537"/>
      <c r="J330" s="537"/>
      <c r="K330" s="388"/>
      <c r="L330" s="388"/>
      <c r="M330" s="538"/>
      <c r="N330" s="537"/>
      <c r="O330" s="388"/>
      <c r="P330" s="507">
        <f t="shared" ref="P330" si="18">+I330-M330</f>
        <v>0</v>
      </c>
    </row>
    <row r="331" spans="1:16">
      <c r="A331" s="504" t="s">
        <v>1108</v>
      </c>
      <c r="B331" s="539">
        <f>+'TTA Pivot Table'!L$6</f>
        <v>0</v>
      </c>
      <c r="C331" s="539">
        <f>+'TTA Pivot Table'!L$8</f>
        <v>0</v>
      </c>
      <c r="D331" s="539">
        <f>+'TTA Pivot Table'!L$10</f>
        <v>0</v>
      </c>
      <c r="E331" s="540">
        <f>+'TTA Pivot Table'!L$12</f>
        <v>0</v>
      </c>
      <c r="F331" s="540">
        <f>+'TTA Pivot Table'!L$14</f>
        <v>0</v>
      </c>
      <c r="G331" s="539">
        <f>+'TTA Pivot Table'!L$16</f>
        <v>0</v>
      </c>
      <c r="H331" s="539">
        <f>+'TTA Pivot Table'!L$18</f>
        <v>0</v>
      </c>
      <c r="I331" s="540">
        <f>+'TTA Pivot Table'!L$20</f>
        <v>0</v>
      </c>
      <c r="J331" s="540">
        <f>+'TTA Pivot Table'!L$22</f>
        <v>0</v>
      </c>
      <c r="K331" s="539">
        <f>+'TTA Pivot Table'!L$24</f>
        <v>0</v>
      </c>
      <c r="L331" s="539">
        <f>+'TTA Pivot Table'!L$26</f>
        <v>0</v>
      </c>
      <c r="M331" s="541">
        <f>+'TTA Pivot Table'!L$28</f>
        <v>0</v>
      </c>
      <c r="N331" s="540">
        <f>+'TTA Pivot Table'!L$30</f>
        <v>0</v>
      </c>
      <c r="O331" s="388"/>
      <c r="P331" s="536">
        <f t="shared" ref="P331:P349" si="19">+M331-I331</f>
        <v>0</v>
      </c>
    </row>
    <row r="332" spans="1:16">
      <c r="A332" s="504" t="s">
        <v>1109</v>
      </c>
      <c r="B332" s="539">
        <f>+'TTA Pivot Table'!L$38</f>
        <v>2.5299999999999998</v>
      </c>
      <c r="C332" s="539">
        <f>+'TTA Pivot Table'!L$40</f>
        <v>2.5099999999999998</v>
      </c>
      <c r="D332" s="539">
        <f>+'TTA Pivot Table'!L$42</f>
        <v>0</v>
      </c>
      <c r="E332" s="540">
        <f>+'TTA Pivot Table'!L$44</f>
        <v>2.528550724637681</v>
      </c>
      <c r="F332" s="540">
        <f>+'TTA Pivot Table'!L$46</f>
        <v>4.32</v>
      </c>
      <c r="G332" s="539">
        <f>+'TTA Pivot Table'!L$48</f>
        <v>9.4499999999999993</v>
      </c>
      <c r="H332" s="539">
        <f>+'TTA Pivot Table'!L$50</f>
        <v>0</v>
      </c>
      <c r="I332" s="540">
        <f>+'TTA Pivot Table'!L$52</f>
        <v>4.990397727272728</v>
      </c>
      <c r="J332" s="540">
        <f>+'TTA Pivot Table'!L$54</f>
        <v>3.16</v>
      </c>
      <c r="K332" s="539">
        <f>+'TTA Pivot Table'!L$56</f>
        <v>5.71</v>
      </c>
      <c r="L332" s="539">
        <f>+'TTA Pivot Table'!L$58</f>
        <v>0</v>
      </c>
      <c r="M332" s="541">
        <f>+'TTA Pivot Table'!L$60</f>
        <v>3.8509677419354844</v>
      </c>
      <c r="N332" s="540">
        <f>+'TTA Pivot Table'!L$62</f>
        <v>0</v>
      </c>
      <c r="O332" s="388"/>
      <c r="P332" s="536">
        <f t="shared" si="19"/>
        <v>-1.1394299853372436</v>
      </c>
    </row>
    <row r="333" spans="1:16">
      <c r="A333" s="504" t="s">
        <v>1110</v>
      </c>
      <c r="B333" s="539">
        <f>+'TTA Pivot Table'!L$70</f>
        <v>0</v>
      </c>
      <c r="C333" s="539">
        <f>+'TTA Pivot Table'!L$72</f>
        <v>0</v>
      </c>
      <c r="D333" s="539">
        <f>+'TTA Pivot Table'!L$74</f>
        <v>0</v>
      </c>
      <c r="E333" s="540">
        <f>+'TTA Pivot Table'!L$76</f>
        <v>0</v>
      </c>
      <c r="F333" s="540">
        <f>+'TTA Pivot Table'!L$78</f>
        <v>0</v>
      </c>
      <c r="G333" s="539">
        <f>+'TTA Pivot Table'!L$80</f>
        <v>0</v>
      </c>
      <c r="H333" s="539">
        <f>+'TTA Pivot Table'!L$82</f>
        <v>0</v>
      </c>
      <c r="I333" s="540">
        <f>+'TTA Pivot Table'!L$84</f>
        <v>0</v>
      </c>
      <c r="J333" s="540">
        <f>+'TTA Pivot Table'!L$86</f>
        <v>0</v>
      </c>
      <c r="K333" s="539">
        <f>+'TTA Pivot Table'!L$88</f>
        <v>0</v>
      </c>
      <c r="L333" s="539">
        <f>+'TTA Pivot Table'!L$90</f>
        <v>0</v>
      </c>
      <c r="M333" s="541">
        <f>+'TTA Pivot Table'!L$92</f>
        <v>0</v>
      </c>
      <c r="N333" s="540">
        <f>+'TTA Pivot Table'!L$94</f>
        <v>0</v>
      </c>
      <c r="O333" s="388"/>
      <c r="P333" s="536">
        <f t="shared" si="19"/>
        <v>0</v>
      </c>
    </row>
    <row r="334" spans="1:16">
      <c r="A334" s="504" t="s">
        <v>1111</v>
      </c>
      <c r="B334" s="539">
        <f>+'TTA Pivot Table'!L$102</f>
        <v>0</v>
      </c>
      <c r="C334" s="539">
        <f>+'TTA Pivot Table'!L$104</f>
        <v>0</v>
      </c>
      <c r="D334" s="539">
        <f>+'TTA Pivot Table'!L$106</f>
        <v>0</v>
      </c>
      <c r="E334" s="540">
        <f>+'TTA Pivot Table'!L$108</f>
        <v>0</v>
      </c>
      <c r="F334" s="540">
        <f>+'TTA Pivot Table'!L$110</f>
        <v>0</v>
      </c>
      <c r="G334" s="539">
        <f>+'TTA Pivot Table'!L$112</f>
        <v>0</v>
      </c>
      <c r="H334" s="539">
        <f>+'TTA Pivot Table'!L$114</f>
        <v>0</v>
      </c>
      <c r="I334" s="540">
        <f>+'TTA Pivot Table'!L$116</f>
        <v>0</v>
      </c>
      <c r="J334" s="540">
        <f>+'TTA Pivot Table'!L$118</f>
        <v>0</v>
      </c>
      <c r="K334" s="539">
        <f>+'TTA Pivot Table'!L$120</f>
        <v>0</v>
      </c>
      <c r="L334" s="539">
        <f>+'TTA Pivot Table'!L$122</f>
        <v>0</v>
      </c>
      <c r="M334" s="541">
        <f>+'TTA Pivot Table'!L$124</f>
        <v>0</v>
      </c>
      <c r="N334" s="540">
        <f>+'TTA Pivot Table'!L$126</f>
        <v>0</v>
      </c>
      <c r="O334" s="388"/>
      <c r="P334" s="536">
        <f t="shared" si="19"/>
        <v>0</v>
      </c>
    </row>
    <row r="335" spans="1:16">
      <c r="A335" s="504"/>
      <c r="B335" s="539"/>
      <c r="C335" s="539"/>
      <c r="D335" s="539"/>
      <c r="E335" s="540"/>
      <c r="F335" s="540"/>
      <c r="G335" s="539"/>
      <c r="H335" s="539"/>
      <c r="I335" s="540"/>
      <c r="J335" s="540"/>
      <c r="K335" s="539"/>
      <c r="L335" s="539"/>
      <c r="M335" s="541"/>
      <c r="N335" s="540"/>
      <c r="O335" s="388"/>
      <c r="P335" s="536"/>
    </row>
    <row r="336" spans="1:16">
      <c r="A336" s="504" t="s">
        <v>1112</v>
      </c>
      <c r="B336" s="539">
        <f>+'TTA Pivot Table'!L$134</f>
        <v>0</v>
      </c>
      <c r="C336" s="539">
        <f>+'TTA Pivot Table'!L$136</f>
        <v>0</v>
      </c>
      <c r="D336" s="539">
        <f>+'TTA Pivot Table'!L$138</f>
        <v>0</v>
      </c>
      <c r="E336" s="540">
        <f>+'TTA Pivot Table'!L$140</f>
        <v>0</v>
      </c>
      <c r="F336" s="540">
        <f>+'TTA Pivot Table'!L$142</f>
        <v>0</v>
      </c>
      <c r="G336" s="539">
        <f>+'TTA Pivot Table'!L$144</f>
        <v>0</v>
      </c>
      <c r="H336" s="539">
        <f>+'TTA Pivot Table'!L$146</f>
        <v>0</v>
      </c>
      <c r="I336" s="540">
        <f>+'TTA Pivot Table'!L$148</f>
        <v>0</v>
      </c>
      <c r="J336" s="540">
        <f>+'TTA Pivot Table'!L$150</f>
        <v>0</v>
      </c>
      <c r="K336" s="539">
        <f>+'TTA Pivot Table'!L$152</f>
        <v>0</v>
      </c>
      <c r="L336" s="539">
        <f>+'TTA Pivot Table'!L$154</f>
        <v>0</v>
      </c>
      <c r="M336" s="541">
        <f>+'TTA Pivot Table'!L$156</f>
        <v>0</v>
      </c>
      <c r="N336" s="540">
        <f>+'TTA Pivot Table'!L$158</f>
        <v>0</v>
      </c>
      <c r="O336" s="388"/>
      <c r="P336" s="536">
        <f t="shared" si="19"/>
        <v>0</v>
      </c>
    </row>
    <row r="337" spans="1:17">
      <c r="A337" s="504" t="s">
        <v>1113</v>
      </c>
      <c r="B337" s="539">
        <f>+'TTA Pivot Table'!L$166</f>
        <v>3.7209558823529409</v>
      </c>
      <c r="C337" s="539">
        <f>+'TTA Pivot Table'!L$168</f>
        <v>3.9290123456790123</v>
      </c>
      <c r="D337" s="539">
        <f>+'TTA Pivot Table'!L$170</f>
        <v>0</v>
      </c>
      <c r="E337" s="540">
        <f>+'TTA Pivot Table'!L$172</f>
        <v>3.7686968838526909</v>
      </c>
      <c r="F337" s="540">
        <f>+'TTA Pivot Table'!L$174</f>
        <v>4.6817150063051711</v>
      </c>
      <c r="G337" s="539">
        <f>+'TTA Pivot Table'!L$176</f>
        <v>5.0968858131487886</v>
      </c>
      <c r="H337" s="539">
        <f>+'TTA Pivot Table'!L$178</f>
        <v>0</v>
      </c>
      <c r="I337" s="540">
        <f>+'TTA Pivot Table'!L$180</f>
        <v>4.7926062846580413</v>
      </c>
      <c r="J337" s="540">
        <f>+'TTA Pivot Table'!L$182</f>
        <v>5.1660738714090284</v>
      </c>
      <c r="K337" s="539">
        <f>+'TTA Pivot Table'!L$184</f>
        <v>4.8616393442622954</v>
      </c>
      <c r="L337" s="539">
        <f>+'TTA Pivot Table'!L$186</f>
        <v>0</v>
      </c>
      <c r="M337" s="541">
        <f>+'TTA Pivot Table'!L$188</f>
        <v>5.076447876447876</v>
      </c>
      <c r="N337" s="540">
        <f>+'TTA Pivot Table'!L$190</f>
        <v>4.8345433255269326</v>
      </c>
      <c r="O337" s="388"/>
      <c r="P337" s="536">
        <f t="shared" si="19"/>
        <v>0.2838415917898347</v>
      </c>
    </row>
    <row r="338" spans="1:17">
      <c r="A338" s="504" t="s">
        <v>1114</v>
      </c>
      <c r="B338" s="542">
        <f>+'TTA Pivot Table'!L$198</f>
        <v>2.7710526315789479</v>
      </c>
      <c r="C338" s="539">
        <f>+'TTA Pivot Table'!L$200</f>
        <v>0.66291666666666627</v>
      </c>
      <c r="D338" s="539">
        <f>+'TTA Pivot Table'!L$202</f>
        <v>0</v>
      </c>
      <c r="E338" s="540">
        <f>+'TTA Pivot Table'!L$204</f>
        <v>2.2651000000000003</v>
      </c>
      <c r="F338" s="540">
        <f>+'TTA Pivot Table'!L$206</f>
        <v>4.4399367088607571</v>
      </c>
      <c r="G338" s="539">
        <f>+'TTA Pivot Table'!L$208</f>
        <v>5.4232142857142831</v>
      </c>
      <c r="H338" s="539">
        <f>+'TTA Pivot Table'!L$210</f>
        <v>0</v>
      </c>
      <c r="I338" s="540">
        <f>+'TTA Pivot Table'!L$212</f>
        <v>4.646424999999998</v>
      </c>
      <c r="J338" s="540">
        <f>+'TTA Pivot Table'!L$214</f>
        <v>3.4670229007633608</v>
      </c>
      <c r="K338" s="539">
        <f>+'TTA Pivot Table'!L$216</f>
        <v>4.5404605263157887</v>
      </c>
      <c r="L338" s="539">
        <f>+'TTA Pivot Table'!L$218</f>
        <v>0</v>
      </c>
      <c r="M338" s="541">
        <f>+'TTA Pivot Table'!L$220</f>
        <v>3.8611352657004843</v>
      </c>
      <c r="N338" s="540">
        <f>+'TTA Pivot Table'!L$222</f>
        <v>0</v>
      </c>
      <c r="O338" s="388"/>
      <c r="P338" s="536">
        <f t="shared" si="19"/>
        <v>-0.78528973429951376</v>
      </c>
    </row>
    <row r="339" spans="1:17">
      <c r="A339" s="504" t="s">
        <v>1115</v>
      </c>
      <c r="B339" s="539">
        <f>+'TTA Pivot Table'!L$230</f>
        <v>0</v>
      </c>
      <c r="C339" s="539">
        <f>+'TTA Pivot Table'!L$232</f>
        <v>0</v>
      </c>
      <c r="D339" s="539">
        <f>+'TTA Pivot Table'!L$234</f>
        <v>0</v>
      </c>
      <c r="E339" s="540">
        <f>+'TTA Pivot Table'!L$236</f>
        <v>0</v>
      </c>
      <c r="F339" s="540">
        <f>+'TTA Pivot Table'!L$238</f>
        <v>0</v>
      </c>
      <c r="G339" s="539">
        <f>+'TTA Pivot Table'!L$240</f>
        <v>0</v>
      </c>
      <c r="H339" s="539">
        <f>+'TTA Pivot Table'!L$242</f>
        <v>0</v>
      </c>
      <c r="I339" s="540">
        <f>+'TTA Pivot Table'!L$244</f>
        <v>0</v>
      </c>
      <c r="J339" s="540">
        <f>+'TTA Pivot Table'!L$246</f>
        <v>0</v>
      </c>
      <c r="K339" s="539">
        <f>+'TTA Pivot Table'!L$248</f>
        <v>0</v>
      </c>
      <c r="L339" s="539">
        <f>+'TTA Pivot Table'!L$250</f>
        <v>0</v>
      </c>
      <c r="M339" s="541">
        <f>+'TTA Pivot Table'!L$252</f>
        <v>0</v>
      </c>
      <c r="N339" s="540">
        <f>+'TTA Pivot Table'!L$254</f>
        <v>0</v>
      </c>
      <c r="O339" s="388"/>
      <c r="P339" s="536">
        <f t="shared" si="19"/>
        <v>0</v>
      </c>
    </row>
    <row r="340" spans="1:17">
      <c r="A340" s="504"/>
      <c r="B340" s="539"/>
      <c r="C340" s="539"/>
      <c r="D340" s="539"/>
      <c r="E340" s="540"/>
      <c r="F340" s="540"/>
      <c r="G340" s="539"/>
      <c r="H340" s="539"/>
      <c r="I340" s="540"/>
      <c r="J340" s="540"/>
      <c r="K340" s="539"/>
      <c r="L340" s="539"/>
      <c r="M340" s="541"/>
      <c r="N340" s="540"/>
      <c r="O340" s="388"/>
      <c r="P340" s="536"/>
    </row>
    <row r="341" spans="1:17">
      <c r="A341" s="504" t="s">
        <v>1116</v>
      </c>
      <c r="B341" s="539">
        <f>+'TTA Pivot Table'!L$262</f>
        <v>3.3918720379146916</v>
      </c>
      <c r="C341" s="539">
        <f>+'TTA Pivot Table'!L$264</f>
        <v>4.281160714285714</v>
      </c>
      <c r="D341" s="539">
        <f>+'TTA Pivot Table'!L$266</f>
        <v>0</v>
      </c>
      <c r="E341" s="540">
        <f>+'TTA Pivot Table'!L$268</f>
        <v>3.5783895131086143</v>
      </c>
      <c r="F341" s="540">
        <f>+'TTA Pivot Table'!L$270</f>
        <v>3.2592113709307653</v>
      </c>
      <c r="G341" s="539">
        <f>+'TTA Pivot Table'!L$272</f>
        <v>4.0429319371727752</v>
      </c>
      <c r="H341" s="539">
        <f>+'TTA Pivot Table'!L$274</f>
        <v>0</v>
      </c>
      <c r="I341" s="540">
        <f>+'TTA Pivot Table'!L$276</f>
        <v>3.3223187183811129</v>
      </c>
      <c r="J341" s="540">
        <f>+'TTA Pivot Table'!L$278</f>
        <v>2.8625140924464487</v>
      </c>
      <c r="K341" s="539">
        <f>+'TTA Pivot Table'!L$280</f>
        <v>4.0871428571428572</v>
      </c>
      <c r="L341" s="539">
        <f>+'TTA Pivot Table'!L$282</f>
        <v>0</v>
      </c>
      <c r="M341" s="541">
        <f>+'TTA Pivot Table'!L$284</f>
        <v>3.0841458910433981</v>
      </c>
      <c r="N341" s="540">
        <f>+'TTA Pivot Table'!L$286</f>
        <v>6.4518576195773072</v>
      </c>
      <c r="O341" s="388"/>
      <c r="P341" s="536">
        <f t="shared" si="19"/>
        <v>-0.23817282733771483</v>
      </c>
    </row>
    <row r="342" spans="1:17">
      <c r="A342" s="504" t="s">
        <v>1117</v>
      </c>
      <c r="B342" s="539">
        <f>+'TTA Pivot Table'!L$294</f>
        <v>0.60108569908134779</v>
      </c>
      <c r="C342" s="539">
        <f>+'TTA Pivot Table'!L$296</f>
        <v>2.6899008960757822</v>
      </c>
      <c r="D342" s="539">
        <f>+'TTA Pivot Table'!L$298</f>
        <v>0</v>
      </c>
      <c r="E342" s="540">
        <f>+'TTA Pivot Table'!L$300</f>
        <v>2.1702117218636845</v>
      </c>
      <c r="F342" s="540">
        <f>+'TTA Pivot Table'!L$302</f>
        <v>1.2266619762407014</v>
      </c>
      <c r="G342" s="539">
        <f>+'TTA Pivot Table'!L$304</f>
        <v>1.8307206154902895</v>
      </c>
      <c r="H342" s="539">
        <f>+'TTA Pivot Table'!L$306</f>
        <v>0</v>
      </c>
      <c r="I342" s="540">
        <f>+'TTA Pivot Table'!L$308</f>
        <v>1.5581023906604194</v>
      </c>
      <c r="J342" s="540">
        <f>+'TTA Pivot Table'!L$310</f>
        <v>2.039189570586398</v>
      </c>
      <c r="K342" s="539">
        <f>+'TTA Pivot Table'!L$312</f>
        <v>2.3788946608273425</v>
      </c>
      <c r="L342" s="539">
        <f>+'TTA Pivot Table'!L$314</f>
        <v>0</v>
      </c>
      <c r="M342" s="541">
        <f>+'TTA Pivot Table'!L$316</f>
        <v>2.1888186797691191</v>
      </c>
      <c r="N342" s="540">
        <f>+'TTA Pivot Table'!L$318</f>
        <v>0</v>
      </c>
      <c r="O342" s="388"/>
      <c r="P342" s="536">
        <f t="shared" si="19"/>
        <v>0.6307162891086997</v>
      </c>
    </row>
    <row r="343" spans="1:17">
      <c r="A343" s="504" t="s">
        <v>1118</v>
      </c>
      <c r="B343" s="539">
        <f>+'TTA Pivot Table'!L$326</f>
        <v>2.9146502057613168</v>
      </c>
      <c r="C343" s="539">
        <f>+'TTA Pivot Table'!L$328</f>
        <v>3.3207216494845362</v>
      </c>
      <c r="D343" s="539">
        <f>+'TTA Pivot Table'!L$330</f>
        <v>0</v>
      </c>
      <c r="E343" s="540">
        <f>+'TTA Pivot Table'!L$332</f>
        <v>3.0305000000000004</v>
      </c>
      <c r="F343" s="540">
        <f>+'TTA Pivot Table'!L$334</f>
        <v>4.5184916201117327</v>
      </c>
      <c r="G343" s="539">
        <f>+'TTA Pivot Table'!L$336</f>
        <v>6.2569942196531798</v>
      </c>
      <c r="H343" s="539">
        <f>+'TTA Pivot Table'!L$338</f>
        <v>0</v>
      </c>
      <c r="I343" s="540">
        <f>+'TTA Pivot Table'!L$340</f>
        <v>4.9420985915492963</v>
      </c>
      <c r="J343" s="540">
        <f>+'TTA Pivot Table'!L$342</f>
        <v>4.0302422145328709</v>
      </c>
      <c r="K343" s="539">
        <f>+'TTA Pivot Table'!L$344</f>
        <v>4.720506329113924</v>
      </c>
      <c r="L343" s="539">
        <f>+'TTA Pivot Table'!L$346</f>
        <v>0</v>
      </c>
      <c r="M343" s="541">
        <f>+'TTA Pivot Table'!L$348</f>
        <v>4.3907768595041325</v>
      </c>
      <c r="N343" s="540">
        <f>+'TTA Pivot Table'!L$350</f>
        <v>0</v>
      </c>
      <c r="O343" s="388"/>
      <c r="P343" s="536">
        <f t="shared" si="19"/>
        <v>-0.55132173204516377</v>
      </c>
      <c r="Q343" s="526"/>
    </row>
    <row r="344" spans="1:17">
      <c r="A344" s="504" t="s">
        <v>1119</v>
      </c>
      <c r="B344" s="539">
        <f>+'TTA Pivot Table'!L$358</f>
        <v>0</v>
      </c>
      <c r="C344" s="539">
        <f>+'TTA Pivot Table'!L$360</f>
        <v>0</v>
      </c>
      <c r="D344" s="539">
        <f>+'TTA Pivot Table'!L$362</f>
        <v>0</v>
      </c>
      <c r="E344" s="540">
        <f>+'TTA Pivot Table'!L$364</f>
        <v>0</v>
      </c>
      <c r="F344" s="540">
        <f>+'TTA Pivot Table'!L$366</f>
        <v>0</v>
      </c>
      <c r="G344" s="539">
        <f>+'TTA Pivot Table'!L$368</f>
        <v>0</v>
      </c>
      <c r="H344" s="539">
        <f>+'TTA Pivot Table'!L$370</f>
        <v>0</v>
      </c>
      <c r="I344" s="540">
        <f>+'TTA Pivot Table'!L$372</f>
        <v>0</v>
      </c>
      <c r="J344" s="540">
        <f>+'TTA Pivot Table'!L$374</f>
        <v>0</v>
      </c>
      <c r="K344" s="539">
        <f>+'TTA Pivot Table'!L$376</f>
        <v>0</v>
      </c>
      <c r="L344" s="539">
        <f>+'TTA Pivot Table'!L$378</f>
        <v>0</v>
      </c>
      <c r="M344" s="541">
        <f>+'TTA Pivot Table'!L$380</f>
        <v>0</v>
      </c>
      <c r="N344" s="540">
        <f>+'TTA Pivot Table'!L$382</f>
        <v>0</v>
      </c>
      <c r="O344" s="388"/>
      <c r="P344" s="536">
        <f t="shared" si="19"/>
        <v>0</v>
      </c>
    </row>
    <row r="345" spans="1:17">
      <c r="A345" s="504"/>
      <c r="B345" s="539"/>
      <c r="C345" s="539"/>
      <c r="D345" s="539"/>
      <c r="E345" s="540"/>
      <c r="F345" s="540"/>
      <c r="G345" s="539"/>
      <c r="H345" s="539"/>
      <c r="I345" s="540"/>
      <c r="J345" s="540"/>
      <c r="K345" s="539"/>
      <c r="L345" s="539"/>
      <c r="M345" s="541"/>
      <c r="N345" s="540"/>
      <c r="O345" s="388"/>
      <c r="P345" s="536"/>
    </row>
    <row r="346" spans="1:17">
      <c r="A346" s="504" t="s">
        <v>1120</v>
      </c>
      <c r="B346" s="539">
        <f>+'TTA Pivot Table'!L$390</f>
        <v>3.2471935483870968</v>
      </c>
      <c r="C346" s="539">
        <f>+'TTA Pivot Table'!L$392</f>
        <v>5.3807142857142862</v>
      </c>
      <c r="D346" s="539">
        <f>+'TTA Pivot Table'!L$394</f>
        <v>0</v>
      </c>
      <c r="E346" s="540">
        <f>+'TTA Pivot Table'!L$396</f>
        <v>3.6402105263157893</v>
      </c>
      <c r="F346" s="540">
        <f>+'TTA Pivot Table'!L$398</f>
        <v>3.8227854984894258</v>
      </c>
      <c r="G346" s="539">
        <f>+'TTA Pivot Table'!L$400</f>
        <v>5.1056949152542375</v>
      </c>
      <c r="H346" s="539">
        <f>+'TTA Pivot Table'!L$402</f>
        <v>0</v>
      </c>
      <c r="I346" s="540">
        <f>+'TTA Pivot Table'!L$404</f>
        <v>4.043644852021675</v>
      </c>
      <c r="J346" s="540">
        <f>+'TTA Pivot Table'!L$406</f>
        <v>6.4080584192439858</v>
      </c>
      <c r="K346" s="539">
        <f>+'TTA Pivot Table'!L$408</f>
        <v>8.3999875389408096</v>
      </c>
      <c r="L346" s="539">
        <f>+'TTA Pivot Table'!L$410</f>
        <v>0</v>
      </c>
      <c r="M346" s="541">
        <f>+'TTA Pivot Table'!L$412</f>
        <v>7.4528447712418293</v>
      </c>
      <c r="N346" s="540">
        <f>+'TTA Pivot Table'!L$414</f>
        <v>4.1821254858411994</v>
      </c>
      <c r="O346" s="388"/>
      <c r="P346" s="536">
        <f t="shared" si="19"/>
        <v>3.4091999192201543</v>
      </c>
    </row>
    <row r="347" spans="1:17">
      <c r="A347" s="504" t="s">
        <v>1121</v>
      </c>
      <c r="B347" s="539">
        <f>+'TTA Pivot Table'!L$422</f>
        <v>3.57404958677686</v>
      </c>
      <c r="C347" s="539">
        <f>+'TTA Pivot Table'!L$424</f>
        <v>3.3493468795355592</v>
      </c>
      <c r="D347" s="539">
        <f>+'TTA Pivot Table'!L$426</f>
        <v>0</v>
      </c>
      <c r="E347" s="540">
        <f>+'TTA Pivot Table'!L$428</f>
        <v>3.4925223802001053</v>
      </c>
      <c r="F347" s="540">
        <f>+'TTA Pivot Table'!L$430</f>
        <v>4.1326350941105048</v>
      </c>
      <c r="G347" s="539">
        <f>+'TTA Pivot Table'!L$432</f>
        <v>4.6629588431590658</v>
      </c>
      <c r="H347" s="539">
        <f>+'TTA Pivot Table'!L$434</f>
        <v>0</v>
      </c>
      <c r="I347" s="540">
        <f>+'TTA Pivot Table'!L$436</f>
        <v>4.3198939512961507</v>
      </c>
      <c r="J347" s="540">
        <f>+'TTA Pivot Table'!L$438</f>
        <v>3.024650912996778</v>
      </c>
      <c r="K347" s="539">
        <f>+'TTA Pivot Table'!L$440</f>
        <v>3.2838957710380177</v>
      </c>
      <c r="L347" s="539">
        <f>+'TTA Pivot Table'!L$442</f>
        <v>0</v>
      </c>
      <c r="M347" s="541">
        <f>+'TTA Pivot Table'!L$444</f>
        <v>3.1690459195812517</v>
      </c>
      <c r="N347" s="540">
        <f>+'TTA Pivot Table'!L$446</f>
        <v>4.2226970227670755</v>
      </c>
      <c r="O347" s="388"/>
      <c r="P347" s="536">
        <f t="shared" si="19"/>
        <v>-1.150848031714899</v>
      </c>
    </row>
    <row r="348" spans="1:17">
      <c r="A348" s="504" t="s">
        <v>1122</v>
      </c>
      <c r="B348" s="539">
        <f>+'TTA Pivot Table'!L$454</f>
        <v>2.8521126760563384</v>
      </c>
      <c r="C348" s="539">
        <f>+'TTA Pivot Table'!L$456</f>
        <v>3.6969696969696972</v>
      </c>
      <c r="D348" s="539">
        <f>+'TTA Pivot Table'!L$458</f>
        <v>0</v>
      </c>
      <c r="E348" s="540">
        <f>+'TTA Pivot Table'!L$460</f>
        <v>3.0811088295687883</v>
      </c>
      <c r="F348" s="540">
        <f>+'TTA Pivot Table'!L$462</f>
        <v>4.3188405797101437</v>
      </c>
      <c r="G348" s="539">
        <f>+'TTA Pivot Table'!L$464</f>
        <v>7.0869380831212894</v>
      </c>
      <c r="H348" s="539">
        <f>+'TTA Pivot Table'!L$466</f>
        <v>0</v>
      </c>
      <c r="I348" s="540">
        <f>+'TTA Pivot Table'!L$468</f>
        <v>5.8908959537572256</v>
      </c>
      <c r="J348" s="540">
        <f>+'TTA Pivot Table'!L$470</f>
        <v>3.4098360655737703</v>
      </c>
      <c r="K348" s="539">
        <f>+'TTA Pivot Table'!L$472</f>
        <v>4.6642228739002913</v>
      </c>
      <c r="L348" s="539">
        <f>+'TTA Pivot Table'!L$474</f>
        <v>0</v>
      </c>
      <c r="M348" s="541">
        <f>+'TTA Pivot Table'!L$476</f>
        <v>4.1812443642921542</v>
      </c>
      <c r="N348" s="540">
        <f>+'TTA Pivot Table'!L$478</f>
        <v>4.6340977068793636</v>
      </c>
      <c r="O348" s="388"/>
      <c r="P348" s="536">
        <f t="shared" si="19"/>
        <v>-1.7096515894650715</v>
      </c>
    </row>
    <row r="349" spans="1:17">
      <c r="A349" s="513" t="s">
        <v>1123</v>
      </c>
      <c r="B349" s="543">
        <f>+'TTA Pivot Table'!L$486</f>
        <v>0</v>
      </c>
      <c r="C349" s="543">
        <f>+'TTA Pivot Table'!L$488</f>
        <v>0</v>
      </c>
      <c r="D349" s="543">
        <f>+'TTA Pivot Table'!L$490</f>
        <v>0</v>
      </c>
      <c r="E349" s="544">
        <f>+'TTA Pivot Table'!L$492</f>
        <v>0</v>
      </c>
      <c r="F349" s="544">
        <f>+'TTA Pivot Table'!L$494</f>
        <v>0</v>
      </c>
      <c r="G349" s="543">
        <f>+'TTA Pivot Table'!L$496</f>
        <v>0</v>
      </c>
      <c r="H349" s="543">
        <f>+'TTA Pivot Table'!L$498</f>
        <v>0</v>
      </c>
      <c r="I349" s="544">
        <f>+'TTA Pivot Table'!L$500</f>
        <v>0</v>
      </c>
      <c r="J349" s="544">
        <f>+'TTA Pivot Table'!L$502</f>
        <v>0</v>
      </c>
      <c r="K349" s="543">
        <f>+'TTA Pivot Table'!L$504</f>
        <v>0</v>
      </c>
      <c r="L349" s="543">
        <f>+'TTA Pivot Table'!L$506</f>
        <v>0</v>
      </c>
      <c r="M349" s="545">
        <f>+'TTA Pivot Table'!L$508</f>
        <v>0</v>
      </c>
      <c r="N349" s="544">
        <f>+'TTA Pivot Table'!L$510</f>
        <v>0</v>
      </c>
      <c r="O349" s="388"/>
      <c r="P349" s="546">
        <f t="shared" si="19"/>
        <v>0</v>
      </c>
    </row>
    <row r="350" spans="1:17">
      <c r="A350" s="517" t="s">
        <v>1124</v>
      </c>
      <c r="B350" s="517"/>
      <c r="C350" s="517"/>
      <c r="D350" s="517"/>
      <c r="E350" s="517"/>
      <c r="F350" s="518"/>
      <c r="G350" s="518"/>
      <c r="H350" s="518"/>
      <c r="I350" s="518"/>
      <c r="J350" s="518"/>
      <c r="K350" s="518"/>
      <c r="L350" s="518"/>
      <c r="M350" s="518"/>
      <c r="N350" s="518"/>
    </row>
    <row r="351" spans="1:17">
      <c r="A351" s="517"/>
      <c r="B351" s="548"/>
      <c r="C351" s="548"/>
      <c r="D351" s="548"/>
      <c r="E351" s="548"/>
      <c r="F351" s="548"/>
      <c r="G351" s="548"/>
      <c r="H351" s="548"/>
      <c r="I351" s="548"/>
      <c r="J351" s="548"/>
      <c r="K351" s="548"/>
      <c r="L351" s="548"/>
      <c r="M351" s="548"/>
      <c r="N351" s="548"/>
      <c r="O351" s="547"/>
    </row>
    <row r="352" spans="1:17">
      <c r="A352" s="517"/>
      <c r="B352" s="517"/>
      <c r="C352" s="517"/>
      <c r="D352" s="517"/>
      <c r="E352" s="517"/>
      <c r="F352" s="518"/>
      <c r="G352" s="518"/>
      <c r="H352" s="518"/>
      <c r="I352" s="518"/>
      <c r="J352" s="518"/>
      <c r="K352" s="518"/>
      <c r="L352" s="518"/>
      <c r="M352" s="518"/>
      <c r="N352" s="519" t="s">
        <v>1224</v>
      </c>
    </row>
    <row r="353" spans="1:16" ht="18">
      <c r="A353" s="480" t="s">
        <v>1186</v>
      </c>
      <c r="B353" s="482"/>
      <c r="C353" s="482"/>
      <c r="D353" s="482"/>
      <c r="E353" s="482"/>
      <c r="F353" s="481"/>
      <c r="G353" s="481"/>
      <c r="H353" s="481"/>
      <c r="I353" s="482"/>
      <c r="J353" s="481"/>
      <c r="K353" s="481"/>
      <c r="L353" s="481"/>
      <c r="M353" s="482"/>
      <c r="N353" s="481"/>
      <c r="P353" s="530"/>
    </row>
    <row r="354" spans="1:16" ht="18">
      <c r="A354" s="480"/>
      <c r="B354" s="482"/>
      <c r="C354" s="482"/>
      <c r="D354" s="482"/>
      <c r="E354" s="482"/>
      <c r="F354" s="481"/>
      <c r="G354" s="481"/>
      <c r="H354" s="481"/>
      <c r="I354" s="482"/>
      <c r="J354" s="481"/>
      <c r="K354" s="481"/>
      <c r="L354" s="481"/>
      <c r="M354" s="482"/>
      <c r="N354" s="481"/>
      <c r="P354" s="530"/>
    </row>
    <row r="355" spans="1:16" ht="15.75">
      <c r="A355" s="483" t="s">
        <v>1182</v>
      </c>
      <c r="B355" s="482"/>
      <c r="C355" s="482"/>
      <c r="D355" s="482"/>
      <c r="E355" s="482"/>
      <c r="F355" s="481"/>
      <c r="G355" s="481"/>
      <c r="H355" s="481"/>
      <c r="I355" s="482"/>
      <c r="J355" s="481"/>
      <c r="K355" s="481"/>
      <c r="L355" s="481"/>
      <c r="M355" s="482"/>
      <c r="N355" s="481"/>
      <c r="P355" s="530"/>
    </row>
    <row r="356" spans="1:16" ht="15.75">
      <c r="A356" s="483" t="s">
        <v>1148</v>
      </c>
      <c r="B356" s="482"/>
      <c r="C356" s="482"/>
      <c r="D356" s="482"/>
      <c r="E356" s="482"/>
      <c r="F356" s="481"/>
      <c r="G356" s="481"/>
      <c r="H356" s="481"/>
      <c r="I356" s="482"/>
      <c r="J356" s="481"/>
      <c r="K356" s="481"/>
      <c r="L356" s="481"/>
      <c r="M356" s="482"/>
      <c r="N356" s="481"/>
      <c r="P356" s="530"/>
    </row>
    <row r="357" spans="1:16" ht="17.25" customHeight="1">
      <c r="A357" s="484" t="s">
        <v>1187</v>
      </c>
      <c r="B357" s="484"/>
      <c r="C357" s="484"/>
      <c r="D357" s="484"/>
      <c r="E357" s="484"/>
      <c r="F357" s="485"/>
      <c r="G357" s="486"/>
      <c r="H357" s="486"/>
      <c r="I357" s="487"/>
      <c r="J357" s="487"/>
      <c r="K357" s="487"/>
      <c r="L357" s="487"/>
      <c r="M357" s="487"/>
      <c r="N357" s="487"/>
      <c r="O357" s="488"/>
      <c r="P357" s="530"/>
    </row>
    <row r="358" spans="1:16" ht="17.25" customHeight="1">
      <c r="A358" s="312"/>
      <c r="B358" s="489" t="s">
        <v>1098</v>
      </c>
      <c r="C358" s="490"/>
      <c r="D358" s="490"/>
      <c r="E358" s="490"/>
      <c r="F358" s="490"/>
      <c r="G358" s="490"/>
      <c r="H358" s="490"/>
      <c r="I358" s="491"/>
      <c r="J358" s="492" t="s">
        <v>11</v>
      </c>
      <c r="K358" s="493"/>
      <c r="L358" s="493"/>
      <c r="M358" s="494"/>
      <c r="N358" s="652" t="s">
        <v>1099</v>
      </c>
      <c r="O358" s="507"/>
      <c r="P358" s="530"/>
    </row>
    <row r="359" spans="1:16" ht="44.25" customHeight="1">
      <c r="A359" s="495"/>
      <c r="B359" s="490" t="s">
        <v>1100</v>
      </c>
      <c r="C359" s="490"/>
      <c r="D359" s="490"/>
      <c r="E359" s="496"/>
      <c r="F359" s="497" t="s">
        <v>1101</v>
      </c>
      <c r="G359" s="490"/>
      <c r="H359" s="490"/>
      <c r="I359" s="491"/>
      <c r="J359" s="498" t="s">
        <v>1102</v>
      </c>
      <c r="K359" s="490"/>
      <c r="L359" s="490"/>
      <c r="M359" s="491"/>
      <c r="N359" s="653"/>
      <c r="O359" s="507"/>
      <c r="P359" s="530"/>
    </row>
    <row r="360" spans="1:16" ht="30.75" customHeight="1">
      <c r="A360" s="484"/>
      <c r="B360" s="499" t="s">
        <v>1103</v>
      </c>
      <c r="C360" s="499" t="s">
        <v>1104</v>
      </c>
      <c r="D360" s="499" t="s">
        <v>1105</v>
      </c>
      <c r="E360" s="500" t="s">
        <v>1106</v>
      </c>
      <c r="F360" s="500" t="s">
        <v>1103</v>
      </c>
      <c r="G360" s="499" t="s">
        <v>1104</v>
      </c>
      <c r="H360" s="499" t="s">
        <v>1105</v>
      </c>
      <c r="I360" s="500" t="s">
        <v>1106</v>
      </c>
      <c r="J360" s="501" t="s">
        <v>1103</v>
      </c>
      <c r="K360" s="502" t="s">
        <v>1104</v>
      </c>
      <c r="L360" s="503" t="s">
        <v>1105</v>
      </c>
      <c r="M360" s="501" t="s">
        <v>1106</v>
      </c>
      <c r="N360" s="654"/>
      <c r="O360" s="507"/>
      <c r="P360" s="530" t="s">
        <v>1173</v>
      </c>
    </row>
    <row r="361" spans="1:16" hidden="1">
      <c r="A361" s="504" t="s">
        <v>1107</v>
      </c>
      <c r="B361" s="504"/>
      <c r="C361" s="504"/>
      <c r="D361" s="504"/>
      <c r="E361" s="504"/>
      <c r="F361" s="549">
        <f>'TTA Pivot Table'!M$230</f>
        <v>0</v>
      </c>
      <c r="G361" s="549">
        <f>'TTA Pivot Table'!M$231</f>
        <v>0</v>
      </c>
      <c r="H361" s="549">
        <f>'TTA Pivot Table'!M$232</f>
        <v>0</v>
      </c>
      <c r="I361" s="550">
        <f>'TTA Pivot Table'!M$233</f>
        <v>0</v>
      </c>
      <c r="J361" s="550">
        <f>'TTA Pivot Table'!M$234</f>
        <v>0</v>
      </c>
      <c r="K361" s="549">
        <f>'TTA Pivot Table'!M$235</f>
        <v>0</v>
      </c>
      <c r="L361" s="549">
        <f>'TTA Pivot Table'!M$236</f>
        <v>0</v>
      </c>
      <c r="M361" s="551">
        <f>'TTA Pivot Table'!M$237</f>
        <v>0</v>
      </c>
      <c r="N361" s="550">
        <f>'TTA Pivot Table'!M$238</f>
        <v>0</v>
      </c>
      <c r="O361" s="388"/>
      <c r="P361" s="536">
        <f>+M361-I361</f>
        <v>0</v>
      </c>
    </row>
    <row r="362" spans="1:16" ht="15.75" hidden="1">
      <c r="A362" s="504"/>
      <c r="B362" s="504"/>
      <c r="C362" s="504"/>
      <c r="D362" s="504"/>
      <c r="E362" s="504"/>
      <c r="F362" s="388"/>
      <c r="G362" s="388"/>
      <c r="H362" s="388"/>
      <c r="I362" s="537"/>
      <c r="J362" s="537"/>
      <c r="K362" s="388"/>
      <c r="L362" s="388"/>
      <c r="M362" s="538"/>
      <c r="N362" s="537"/>
      <c r="O362" s="388"/>
      <c r="P362" s="507">
        <f t="shared" ref="P362" si="20">+I362-M362</f>
        <v>0</v>
      </c>
    </row>
    <row r="363" spans="1:16">
      <c r="A363" s="504" t="s">
        <v>1108</v>
      </c>
      <c r="B363" s="539">
        <f>+'TTA Pivot Table'!M$6</f>
        <v>0</v>
      </c>
      <c r="C363" s="539">
        <f>+'TTA Pivot Table'!M$8</f>
        <v>0</v>
      </c>
      <c r="D363" s="539">
        <f>+'TTA Pivot Table'!M$10</f>
        <v>0</v>
      </c>
      <c r="E363" s="540">
        <f>+'TTA Pivot Table'!M$12</f>
        <v>0</v>
      </c>
      <c r="F363" s="540">
        <f>+'TTA Pivot Table'!M$14</f>
        <v>0</v>
      </c>
      <c r="G363" s="539">
        <f>+'TTA Pivot Table'!M$16</f>
        <v>0</v>
      </c>
      <c r="H363" s="539">
        <f>+'TTA Pivot Table'!M$18</f>
        <v>0</v>
      </c>
      <c r="I363" s="540">
        <f>+'TTA Pivot Table'!M$20</f>
        <v>0</v>
      </c>
      <c r="J363" s="540">
        <f>+'TTA Pivot Table'!M$22</f>
        <v>0</v>
      </c>
      <c r="K363" s="539">
        <f>+'TTA Pivot Table'!M$24</f>
        <v>0</v>
      </c>
      <c r="L363" s="539">
        <f>+'TTA Pivot Table'!M$26</f>
        <v>0</v>
      </c>
      <c r="M363" s="541">
        <f>+'TTA Pivot Table'!M$28</f>
        <v>0</v>
      </c>
      <c r="N363" s="540">
        <f>+'TTA Pivot Table'!M$30</f>
        <v>0</v>
      </c>
      <c r="O363" s="388"/>
      <c r="P363" s="536">
        <f t="shared" ref="P363:P381" si="21">+M363-I363</f>
        <v>0</v>
      </c>
    </row>
    <row r="364" spans="1:16">
      <c r="A364" s="504" t="s">
        <v>1109</v>
      </c>
      <c r="B364" s="539">
        <f>+'TTA Pivot Table'!M$38</f>
        <v>3.7855181347150246</v>
      </c>
      <c r="C364" s="539">
        <f>+'TTA Pivot Table'!M$40</f>
        <v>4.6886464088397792</v>
      </c>
      <c r="D364" s="539">
        <f>+'TTA Pivot Table'!M$42</f>
        <v>0</v>
      </c>
      <c r="E364" s="540">
        <f>+'TTA Pivot Table'!M$44</f>
        <v>4.2225935828877015</v>
      </c>
      <c r="F364" s="540">
        <f>+'TTA Pivot Table'!M$46</f>
        <v>5.6593606557377045</v>
      </c>
      <c r="G364" s="539">
        <f>+'TTA Pivot Table'!M$48</f>
        <v>7.0070395869191051</v>
      </c>
      <c r="H364" s="539">
        <f>+'TTA Pivot Table'!M$50</f>
        <v>0</v>
      </c>
      <c r="I364" s="540">
        <f>+'TTA Pivot Table'!M$52</f>
        <v>6.0941199333703491</v>
      </c>
      <c r="J364" s="540">
        <f>+'TTA Pivot Table'!M$54</f>
        <v>3.9183219178082194</v>
      </c>
      <c r="K364" s="539">
        <f>+'TTA Pivot Table'!M$56</f>
        <v>5.0273703041144895</v>
      </c>
      <c r="L364" s="539">
        <f>+'TTA Pivot Table'!M$58</f>
        <v>0</v>
      </c>
      <c r="M364" s="541">
        <f>+'TTA Pivot Table'!M$60</f>
        <v>4.4607174103237108</v>
      </c>
      <c r="N364" s="540">
        <f>+'TTA Pivot Table'!M$62</f>
        <v>0</v>
      </c>
      <c r="O364" s="388"/>
      <c r="P364" s="536">
        <f t="shared" si="21"/>
        <v>-1.6334025230466382</v>
      </c>
    </row>
    <row r="365" spans="1:16">
      <c r="A365" s="504" t="s">
        <v>1110</v>
      </c>
      <c r="B365" s="539">
        <f>+'TTA Pivot Table'!M$70</f>
        <v>0</v>
      </c>
      <c r="C365" s="539">
        <f>+'TTA Pivot Table'!M$72</f>
        <v>0</v>
      </c>
      <c r="D365" s="539">
        <f>+'TTA Pivot Table'!M$74</f>
        <v>0</v>
      </c>
      <c r="E365" s="540">
        <f>+'TTA Pivot Table'!M$76</f>
        <v>0</v>
      </c>
      <c r="F365" s="540">
        <f>+'TTA Pivot Table'!M$78</f>
        <v>0</v>
      </c>
      <c r="G365" s="539">
        <f>+'TTA Pivot Table'!M$80</f>
        <v>0</v>
      </c>
      <c r="H365" s="539">
        <f>+'TTA Pivot Table'!M$82</f>
        <v>0</v>
      </c>
      <c r="I365" s="540">
        <f>+'TTA Pivot Table'!M$84</f>
        <v>0</v>
      </c>
      <c r="J365" s="540">
        <f>+'TTA Pivot Table'!M$86</f>
        <v>0</v>
      </c>
      <c r="K365" s="539">
        <f>+'TTA Pivot Table'!M$88</f>
        <v>0</v>
      </c>
      <c r="L365" s="539">
        <f>+'TTA Pivot Table'!M$90</f>
        <v>0</v>
      </c>
      <c r="M365" s="541">
        <f>+'TTA Pivot Table'!M$92</f>
        <v>0</v>
      </c>
      <c r="N365" s="540">
        <f>+'TTA Pivot Table'!M$94</f>
        <v>0</v>
      </c>
      <c r="O365" s="388"/>
      <c r="P365" s="536">
        <f t="shared" si="21"/>
        <v>0</v>
      </c>
    </row>
    <row r="366" spans="1:16">
      <c r="A366" s="504" t="s">
        <v>1111</v>
      </c>
      <c r="B366" s="539">
        <f>+'TTA Pivot Table'!M$102</f>
        <v>3.3875250000000001</v>
      </c>
      <c r="C366" s="539">
        <f>+'TTA Pivot Table'!M$104</f>
        <v>4.833333333333333</v>
      </c>
      <c r="D366" s="539">
        <f>+'TTA Pivot Table'!M$106</f>
        <v>0.59523809523809523</v>
      </c>
      <c r="E366" s="540">
        <f>+'TTA Pivot Table'!M$108</f>
        <v>2.641805970149254</v>
      </c>
      <c r="F366" s="540">
        <f>+'TTA Pivot Table'!M$110</f>
        <v>4.024703703703703</v>
      </c>
      <c r="G366" s="539">
        <f>+'TTA Pivot Table'!M$112</f>
        <v>5.0357321428571424</v>
      </c>
      <c r="H366" s="539">
        <f>+'TTA Pivot Table'!M$114</f>
        <v>0</v>
      </c>
      <c r="I366" s="540">
        <f>+'TTA Pivot Table'!M$116</f>
        <v>4.2844174311926606</v>
      </c>
      <c r="J366" s="540">
        <f>+'TTA Pivot Table'!M$118</f>
        <v>3.4523571428571436</v>
      </c>
      <c r="K366" s="539">
        <f>+'TTA Pivot Table'!M$120</f>
        <v>4.0208666666666666</v>
      </c>
      <c r="L366" s="539">
        <f>+'TTA Pivot Table'!M$122</f>
        <v>0</v>
      </c>
      <c r="M366" s="541">
        <f>+'TTA Pivot Table'!M$124</f>
        <v>3.7555622222222222</v>
      </c>
      <c r="N366" s="540">
        <f>+'TTA Pivot Table'!M$126</f>
        <v>6.7333066666666666</v>
      </c>
      <c r="O366" s="388"/>
      <c r="P366" s="536">
        <f t="shared" si="21"/>
        <v>-0.52885520897043836</v>
      </c>
    </row>
    <row r="367" spans="1:16">
      <c r="A367" s="504"/>
      <c r="B367" s="539"/>
      <c r="C367" s="539"/>
      <c r="D367" s="539"/>
      <c r="E367" s="540"/>
      <c r="F367" s="540"/>
      <c r="G367" s="539"/>
      <c r="H367" s="539"/>
      <c r="I367" s="540"/>
      <c r="J367" s="540"/>
      <c r="K367" s="539"/>
      <c r="L367" s="539"/>
      <c r="M367" s="541"/>
      <c r="N367" s="540"/>
      <c r="O367" s="388"/>
      <c r="P367" s="536"/>
    </row>
    <row r="368" spans="1:16">
      <c r="A368" s="504" t="s">
        <v>1112</v>
      </c>
      <c r="B368" s="539">
        <f>+'TTA Pivot Table'!M$134</f>
        <v>4.4285714285714297</v>
      </c>
      <c r="C368" s="539">
        <f>+'TTA Pivot Table'!M$136</f>
        <v>5.4444444444444402</v>
      </c>
      <c r="D368" s="539">
        <f>+'TTA Pivot Table'!M$138</f>
        <v>0</v>
      </c>
      <c r="E368" s="540">
        <f>+'TTA Pivot Table'!M$140</f>
        <v>4.9999999999999982</v>
      </c>
      <c r="F368" s="540">
        <f>+'TTA Pivot Table'!M$142</f>
        <v>4.6268656716417897</v>
      </c>
      <c r="G368" s="539">
        <f>+'TTA Pivot Table'!M$144</f>
        <v>6.4811320754716988</v>
      </c>
      <c r="H368" s="539">
        <f>+'TTA Pivot Table'!M$146</f>
        <v>0</v>
      </c>
      <c r="I368" s="540">
        <f>+'TTA Pivot Table'!M$148</f>
        <v>5.4458333333333337</v>
      </c>
      <c r="J368" s="540">
        <f>+'TTA Pivot Table'!M$150</f>
        <v>4.5625</v>
      </c>
      <c r="K368" s="539">
        <f>+'TTA Pivot Table'!M$152</f>
        <v>3.42592592592593</v>
      </c>
      <c r="L368" s="539">
        <f>+'TTA Pivot Table'!M$154</f>
        <v>0</v>
      </c>
      <c r="M368" s="541">
        <f>+'TTA Pivot Table'!M$156</f>
        <v>4.0423728813559343</v>
      </c>
      <c r="N368" s="540">
        <f>+'TTA Pivot Table'!M$158</f>
        <v>0</v>
      </c>
      <c r="O368" s="388"/>
      <c r="P368" s="536">
        <f t="shared" si="21"/>
        <v>-1.4034604519773994</v>
      </c>
    </row>
    <row r="369" spans="1:17">
      <c r="A369" s="504" t="s">
        <v>1113</v>
      </c>
      <c r="B369" s="539">
        <f>+'TTA Pivot Table'!M$166</f>
        <v>3.8815261044176705</v>
      </c>
      <c r="C369" s="539">
        <f>+'TTA Pivot Table'!M$168</f>
        <v>3.7804347826086957</v>
      </c>
      <c r="D369" s="539">
        <f>+'TTA Pivot Table'!M$170</f>
        <v>0</v>
      </c>
      <c r="E369" s="540">
        <f>+'TTA Pivot Table'!M$172</f>
        <v>3.8657627118644062</v>
      </c>
      <c r="F369" s="540">
        <f>+'TTA Pivot Table'!M$174</f>
        <v>4.5564356435643569</v>
      </c>
      <c r="G369" s="539">
        <f>+'TTA Pivot Table'!M$176</f>
        <v>5.2322033898305094</v>
      </c>
      <c r="H369" s="539">
        <f>+'TTA Pivot Table'!M$178</f>
        <v>0</v>
      </c>
      <c r="I369" s="540">
        <f>+'TTA Pivot Table'!M$180</f>
        <v>4.7458432304038007</v>
      </c>
      <c r="J369" s="540">
        <f>+'TTA Pivot Table'!M$182</f>
        <v>5.1208459214501509</v>
      </c>
      <c r="K369" s="539">
        <f>+'TTA Pivot Table'!M$184</f>
        <v>4.4876404494382021</v>
      </c>
      <c r="L369" s="539">
        <f>+'TTA Pivot Table'!M$186</f>
        <v>0</v>
      </c>
      <c r="M369" s="541">
        <f>+'TTA Pivot Table'!M$188</f>
        <v>4.8994106090373286</v>
      </c>
      <c r="N369" s="540">
        <f>+'TTA Pivot Table'!M$190</f>
        <v>4.8090697674418603</v>
      </c>
      <c r="O369" s="388"/>
      <c r="P369" s="536">
        <f t="shared" si="21"/>
        <v>0.15356737863352787</v>
      </c>
    </row>
    <row r="370" spans="1:17">
      <c r="A370" s="504" t="s">
        <v>1114</v>
      </c>
      <c r="B370" s="542">
        <f>+'TTA Pivot Table'!M$198</f>
        <v>2.7678301886792473</v>
      </c>
      <c r="C370" s="539">
        <f>+'TTA Pivot Table'!M$200</f>
        <v>4.7711111111111117</v>
      </c>
      <c r="D370" s="539">
        <f>+'TTA Pivot Table'!M$202</f>
        <v>0</v>
      </c>
      <c r="E370" s="540">
        <f>+'TTA Pivot Table'!M$204</f>
        <v>2.9246086956521764</v>
      </c>
      <c r="F370" s="540">
        <f>+'TTA Pivot Table'!M$206</f>
        <v>4.9805714285714311</v>
      </c>
      <c r="G370" s="539">
        <f>+'TTA Pivot Table'!M$208</f>
        <v>6.0473584905660385</v>
      </c>
      <c r="H370" s="539">
        <f>+'TTA Pivot Table'!M$210</f>
        <v>0</v>
      </c>
      <c r="I370" s="540">
        <f>+'TTA Pivot Table'!M$212</f>
        <v>5.2285526315789497</v>
      </c>
      <c r="J370" s="540">
        <f>+'TTA Pivot Table'!M$214</f>
        <v>2.4182499999999982</v>
      </c>
      <c r="K370" s="539">
        <f>+'TTA Pivot Table'!M$216</f>
        <v>3.6061486486486505</v>
      </c>
      <c r="L370" s="539">
        <f>+'TTA Pivot Table'!M$218</f>
        <v>0</v>
      </c>
      <c r="M370" s="541">
        <f>+'TTA Pivot Table'!M$220</f>
        <v>2.7782793017456351</v>
      </c>
      <c r="N370" s="540">
        <f>+'TTA Pivot Table'!M$222</f>
        <v>0</v>
      </c>
      <c r="O370" s="388"/>
      <c r="P370" s="536">
        <f t="shared" si="21"/>
        <v>-2.4502733298333146</v>
      </c>
    </row>
    <row r="371" spans="1:17">
      <c r="A371" s="504" t="s">
        <v>1115</v>
      </c>
      <c r="B371" s="539">
        <f>+'TTA Pivot Table'!M$230</f>
        <v>0</v>
      </c>
      <c r="C371" s="539">
        <f>+'TTA Pivot Table'!M$232</f>
        <v>0</v>
      </c>
      <c r="D371" s="539">
        <f>+'TTA Pivot Table'!M$234</f>
        <v>0</v>
      </c>
      <c r="E371" s="540">
        <f>+'TTA Pivot Table'!M$236</f>
        <v>0</v>
      </c>
      <c r="F371" s="540">
        <f>+'TTA Pivot Table'!M$238</f>
        <v>0</v>
      </c>
      <c r="G371" s="539">
        <f>+'TTA Pivot Table'!M$240</f>
        <v>0</v>
      </c>
      <c r="H371" s="539">
        <f>+'TTA Pivot Table'!M$242</f>
        <v>0</v>
      </c>
      <c r="I371" s="540">
        <f>+'TTA Pivot Table'!M$244</f>
        <v>0</v>
      </c>
      <c r="J371" s="540">
        <f>+'TTA Pivot Table'!M$246</f>
        <v>0</v>
      </c>
      <c r="K371" s="539">
        <f>+'TTA Pivot Table'!M$248</f>
        <v>0</v>
      </c>
      <c r="L371" s="539">
        <f>+'TTA Pivot Table'!M$250</f>
        <v>0</v>
      </c>
      <c r="M371" s="541">
        <f>+'TTA Pivot Table'!M$252</f>
        <v>0</v>
      </c>
      <c r="N371" s="540">
        <f>+'TTA Pivot Table'!M$254</f>
        <v>0</v>
      </c>
      <c r="O371" s="388"/>
      <c r="P371" s="536">
        <f t="shared" si="21"/>
        <v>0</v>
      </c>
    </row>
    <row r="372" spans="1:17">
      <c r="A372" s="504"/>
      <c r="B372" s="539"/>
      <c r="C372" s="539"/>
      <c r="D372" s="539"/>
      <c r="E372" s="540"/>
      <c r="F372" s="540"/>
      <c r="G372" s="539"/>
      <c r="H372" s="539"/>
      <c r="I372" s="540"/>
      <c r="J372" s="540"/>
      <c r="K372" s="539"/>
      <c r="L372" s="539"/>
      <c r="M372" s="541"/>
      <c r="N372" s="540"/>
      <c r="O372" s="388"/>
      <c r="P372" s="536"/>
    </row>
    <row r="373" spans="1:17">
      <c r="A373" s="504" t="s">
        <v>1116</v>
      </c>
      <c r="B373" s="539">
        <f>+'TTA Pivot Table'!M$262</f>
        <v>3.718260869565218</v>
      </c>
      <c r="C373" s="539">
        <f>+'TTA Pivot Table'!M$264</f>
        <v>4.8838461538461537</v>
      </c>
      <c r="D373" s="539">
        <f>+'TTA Pivot Table'!M$266</f>
        <v>0</v>
      </c>
      <c r="E373" s="540">
        <f>+'TTA Pivot Table'!M$268</f>
        <v>3.9750847457627123</v>
      </c>
      <c r="F373" s="540">
        <f>+'TTA Pivot Table'!M$270</f>
        <v>3.3198837209302323</v>
      </c>
      <c r="G373" s="539">
        <f>+'TTA Pivot Table'!M$272</f>
        <v>3.5319999999999996</v>
      </c>
      <c r="H373" s="539">
        <f>+'TTA Pivot Table'!M$274</f>
        <v>0</v>
      </c>
      <c r="I373" s="540">
        <f>+'TTA Pivot Table'!M$276</f>
        <v>3.3287465181058495</v>
      </c>
      <c r="J373" s="540">
        <f>+'TTA Pivot Table'!M$278</f>
        <v>2.9326999999999996</v>
      </c>
      <c r="K373" s="539">
        <f>+'TTA Pivot Table'!M$280</f>
        <v>3.9281818181818182</v>
      </c>
      <c r="L373" s="539">
        <f>+'TTA Pivot Table'!M$282</f>
        <v>0</v>
      </c>
      <c r="M373" s="541">
        <f>+'TTA Pivot Table'!M$284</f>
        <v>3.1122131147540983</v>
      </c>
      <c r="N373" s="540">
        <f>+'TTA Pivot Table'!M$286</f>
        <v>8.1648076923076918</v>
      </c>
      <c r="O373" s="388"/>
      <c r="P373" s="536">
        <f t="shared" si="21"/>
        <v>-0.2165334033517512</v>
      </c>
    </row>
    <row r="374" spans="1:17">
      <c r="A374" s="504" t="s">
        <v>1117</v>
      </c>
      <c r="B374" s="539">
        <f>+'TTA Pivot Table'!M$294</f>
        <v>0.54501611970367014</v>
      </c>
      <c r="C374" s="539">
        <f>+'TTA Pivot Table'!M$296</f>
        <v>2.9965266551949199</v>
      </c>
      <c r="D374" s="539">
        <f>+'TTA Pivot Table'!M$298</f>
        <v>0</v>
      </c>
      <c r="E374" s="540">
        <f>+'TTA Pivot Table'!M$300</f>
        <v>2.509967312272992</v>
      </c>
      <c r="F374" s="540">
        <f>+'TTA Pivot Table'!M$302</f>
        <v>1.4016219121648954</v>
      </c>
      <c r="G374" s="539">
        <f>+'TTA Pivot Table'!M$304</f>
        <v>1.736900137388508</v>
      </c>
      <c r="H374" s="539">
        <f>+'TTA Pivot Table'!M$306</f>
        <v>0</v>
      </c>
      <c r="I374" s="540">
        <f>+'TTA Pivot Table'!M$308</f>
        <v>1.5758649898189849</v>
      </c>
      <c r="J374" s="540">
        <f>+'TTA Pivot Table'!M$310</f>
        <v>1.9725482766106821</v>
      </c>
      <c r="K374" s="539">
        <f>+'TTA Pivot Table'!M$312</f>
        <v>2.5886229660541717</v>
      </c>
      <c r="L374" s="539">
        <f>+'TTA Pivot Table'!M$314</f>
        <v>0</v>
      </c>
      <c r="M374" s="541">
        <f>+'TTA Pivot Table'!M$316</f>
        <v>2.2604038642644508</v>
      </c>
      <c r="N374" s="540">
        <f>+'TTA Pivot Table'!M$318</f>
        <v>0</v>
      </c>
      <c r="O374" s="388"/>
      <c r="P374" s="536">
        <f t="shared" si="21"/>
        <v>0.68453887444546591</v>
      </c>
    </row>
    <row r="375" spans="1:17">
      <c r="A375" s="504" t="s">
        <v>1118</v>
      </c>
      <c r="B375" s="539">
        <f>+'TTA Pivot Table'!M$326</f>
        <v>2.2418785578747626</v>
      </c>
      <c r="C375" s="539">
        <f>+'TTA Pivot Table'!M$328</f>
        <v>2.1750000000000003</v>
      </c>
      <c r="D375" s="539">
        <f>+'TTA Pivot Table'!M$330</f>
        <v>0</v>
      </c>
      <c r="E375" s="540">
        <f>+'TTA Pivot Table'!M$332</f>
        <v>2.2280000000000002</v>
      </c>
      <c r="F375" s="540">
        <f>+'TTA Pivot Table'!M$334</f>
        <v>4.2337611408199649</v>
      </c>
      <c r="G375" s="539">
        <f>+'TTA Pivot Table'!M$336</f>
        <v>5.6919742489270391</v>
      </c>
      <c r="H375" s="539">
        <f>+'TTA Pivot Table'!M$338</f>
        <v>0</v>
      </c>
      <c r="I375" s="540">
        <f>+'TTA Pivot Table'!M$340</f>
        <v>4.4845092250922507</v>
      </c>
      <c r="J375" s="540">
        <f>+'TTA Pivot Table'!M$342</f>
        <v>3.2352227722772278</v>
      </c>
      <c r="K375" s="539">
        <f>+'TTA Pivot Table'!M$344</f>
        <v>4.0482738095238098</v>
      </c>
      <c r="L375" s="539">
        <f>+'TTA Pivot Table'!M$346</f>
        <v>0</v>
      </c>
      <c r="M375" s="541">
        <f>+'TTA Pivot Table'!M$348</f>
        <v>3.604391891891892</v>
      </c>
      <c r="N375" s="540">
        <f>+'TTA Pivot Table'!M$350</f>
        <v>0</v>
      </c>
      <c r="O375" s="388"/>
      <c r="P375" s="536">
        <f t="shared" si="21"/>
        <v>-0.88011733320035868</v>
      </c>
      <c r="Q375" s="526"/>
    </row>
    <row r="376" spans="1:17">
      <c r="A376" s="504" t="s">
        <v>1119</v>
      </c>
      <c r="B376" s="539">
        <f>+'TTA Pivot Table'!M$358</f>
        <v>0</v>
      </c>
      <c r="C376" s="539">
        <f>+'TTA Pivot Table'!M$360</f>
        <v>0</v>
      </c>
      <c r="D376" s="539">
        <f>+'TTA Pivot Table'!M$362</f>
        <v>0</v>
      </c>
      <c r="E376" s="540">
        <f>+'TTA Pivot Table'!M$364</f>
        <v>0</v>
      </c>
      <c r="F376" s="540">
        <f>+'TTA Pivot Table'!M$366</f>
        <v>0</v>
      </c>
      <c r="G376" s="539">
        <f>+'TTA Pivot Table'!M$368</f>
        <v>0</v>
      </c>
      <c r="H376" s="539">
        <f>+'TTA Pivot Table'!M$370</f>
        <v>0</v>
      </c>
      <c r="I376" s="540">
        <f>+'TTA Pivot Table'!M$372</f>
        <v>0</v>
      </c>
      <c r="J376" s="540">
        <f>+'TTA Pivot Table'!M$374</f>
        <v>0</v>
      </c>
      <c r="K376" s="539">
        <f>+'TTA Pivot Table'!M$376</f>
        <v>0</v>
      </c>
      <c r="L376" s="539">
        <f>+'TTA Pivot Table'!M$378</f>
        <v>0</v>
      </c>
      <c r="M376" s="541">
        <f>+'TTA Pivot Table'!M$380</f>
        <v>0</v>
      </c>
      <c r="N376" s="540">
        <f>+'TTA Pivot Table'!M$382</f>
        <v>0</v>
      </c>
      <c r="O376" s="388"/>
      <c r="P376" s="536">
        <f t="shared" si="21"/>
        <v>0</v>
      </c>
    </row>
    <row r="377" spans="1:17">
      <c r="A377" s="504"/>
      <c r="B377" s="539"/>
      <c r="C377" s="539"/>
      <c r="D377" s="539"/>
      <c r="E377" s="540"/>
      <c r="F377" s="540"/>
      <c r="G377" s="539"/>
      <c r="H377" s="539"/>
      <c r="I377" s="540"/>
      <c r="J377" s="540"/>
      <c r="K377" s="539"/>
      <c r="L377" s="539"/>
      <c r="M377" s="541"/>
      <c r="N377" s="540"/>
      <c r="O377" s="388"/>
      <c r="P377" s="536"/>
    </row>
    <row r="378" spans="1:17">
      <c r="A378" s="504" t="s">
        <v>1120</v>
      </c>
      <c r="B378" s="539">
        <f>+'TTA Pivot Table'!M$390</f>
        <v>3.5</v>
      </c>
      <c r="C378" s="539">
        <f>+'TTA Pivot Table'!M$392</f>
        <v>3.1669999999999998</v>
      </c>
      <c r="D378" s="539">
        <f>+'TTA Pivot Table'!M$394</f>
        <v>0</v>
      </c>
      <c r="E378" s="540">
        <f>+'TTA Pivot Table'!M$396</f>
        <v>3.3334999999999999</v>
      </c>
      <c r="F378" s="540">
        <f>+'TTA Pivot Table'!M$398</f>
        <v>4.1159999999999997</v>
      </c>
      <c r="G378" s="539">
        <f>+'TTA Pivot Table'!M$400</f>
        <v>5.6929999999999996</v>
      </c>
      <c r="H378" s="539">
        <f>+'TTA Pivot Table'!M$402</f>
        <v>0</v>
      </c>
      <c r="I378" s="540">
        <f>+'TTA Pivot Table'!M$404</f>
        <v>4.4169541984732819</v>
      </c>
      <c r="J378" s="540">
        <f>+'TTA Pivot Table'!M$406</f>
        <v>6.7140000000000004</v>
      </c>
      <c r="K378" s="539">
        <f>+'TTA Pivot Table'!M$408</f>
        <v>9.7140000000000004</v>
      </c>
      <c r="L378" s="539">
        <f>+'TTA Pivot Table'!M$410</f>
        <v>0</v>
      </c>
      <c r="M378" s="541">
        <f>+'TTA Pivot Table'!M$412</f>
        <v>8.8568571428571428</v>
      </c>
      <c r="N378" s="540">
        <f>+'TTA Pivot Table'!M$414</f>
        <v>4.3959999999999999</v>
      </c>
      <c r="O378" s="388"/>
      <c r="P378" s="536">
        <f t="shared" si="21"/>
        <v>4.4399029443838609</v>
      </c>
    </row>
    <row r="379" spans="1:17">
      <c r="A379" s="504" t="s">
        <v>1121</v>
      </c>
      <c r="B379" s="539">
        <f>+'TTA Pivot Table'!M$422</f>
        <v>2.880662983425414</v>
      </c>
      <c r="C379" s="539">
        <f>+'TTA Pivot Table'!M$424</f>
        <v>2.7983870967741935</v>
      </c>
      <c r="D379" s="539">
        <f>+'TTA Pivot Table'!M$426</f>
        <v>0</v>
      </c>
      <c r="E379" s="540">
        <f>+'TTA Pivot Table'!M$428</f>
        <v>2.8596707818930045</v>
      </c>
      <c r="F379" s="540">
        <f>+'TTA Pivot Table'!M$430</f>
        <v>3.3901639344262295</v>
      </c>
      <c r="G379" s="539">
        <f>+'TTA Pivot Table'!M$432</f>
        <v>4.3322274881516591</v>
      </c>
      <c r="H379" s="539">
        <f>+'TTA Pivot Table'!M$434</f>
        <v>0</v>
      </c>
      <c r="I379" s="540">
        <f>+'TTA Pivot Table'!M$436</f>
        <v>3.6517105263157892</v>
      </c>
      <c r="J379" s="540">
        <f>+'TTA Pivot Table'!M$438</f>
        <v>2.7232478632478632</v>
      </c>
      <c r="K379" s="539">
        <f>+'TTA Pivot Table'!M$440</f>
        <v>3.0398981324278438</v>
      </c>
      <c r="L379" s="539">
        <f>+'TTA Pivot Table'!M$442</f>
        <v>0</v>
      </c>
      <c r="M379" s="541">
        <f>+'TTA Pivot Table'!M$444</f>
        <v>2.8821124361158432</v>
      </c>
      <c r="N379" s="540">
        <f>+'TTA Pivot Table'!M$446</f>
        <v>4.0096345514950169</v>
      </c>
      <c r="O379" s="388"/>
      <c r="P379" s="536">
        <f t="shared" si="21"/>
        <v>-0.76959809019994596</v>
      </c>
    </row>
    <row r="380" spans="1:17">
      <c r="A380" s="504" t="s">
        <v>1122</v>
      </c>
      <c r="B380" s="539">
        <f>+'TTA Pivot Table'!M$454</f>
        <v>2.7010135135135149</v>
      </c>
      <c r="C380" s="539">
        <f>+'TTA Pivot Table'!M$456</f>
        <v>3.5260869565217394</v>
      </c>
      <c r="D380" s="539">
        <f>+'TTA Pivot Table'!M$458</f>
        <v>0</v>
      </c>
      <c r="E380" s="540">
        <f>+'TTA Pivot Table'!M$460</f>
        <v>2.8352192362093365</v>
      </c>
      <c r="F380" s="540">
        <f>+'TTA Pivot Table'!M$462</f>
        <v>4.2758620689655187</v>
      </c>
      <c r="G380" s="539">
        <f>+'TTA Pivot Table'!M$464</f>
        <v>7.4596774193548345</v>
      </c>
      <c r="H380" s="539">
        <f>+'TTA Pivot Table'!M$466</f>
        <v>0</v>
      </c>
      <c r="I380" s="540">
        <f>+'TTA Pivot Table'!M$468</f>
        <v>6.0428388746803048</v>
      </c>
      <c r="J380" s="540">
        <f>+'TTA Pivot Table'!M$470</f>
        <v>3.3765822784810124</v>
      </c>
      <c r="K380" s="539">
        <f>+'TTA Pivot Table'!M$472</f>
        <v>4.206310679611649</v>
      </c>
      <c r="L380" s="539">
        <f>+'TTA Pivot Table'!M$474</f>
        <v>0</v>
      </c>
      <c r="M380" s="541">
        <f>+'TTA Pivot Table'!M$476</f>
        <v>3.8461538461538463</v>
      </c>
      <c r="N380" s="540">
        <f>+'TTA Pivot Table'!M$478</f>
        <v>4.8392523364485989</v>
      </c>
      <c r="O380" s="388"/>
      <c r="P380" s="536">
        <f t="shared" si="21"/>
        <v>-2.1966850285264585</v>
      </c>
    </row>
    <row r="381" spans="1:17">
      <c r="A381" s="513" t="s">
        <v>1123</v>
      </c>
      <c r="B381" s="543">
        <f>+'TTA Pivot Table'!M$486</f>
        <v>3.5509803921568626</v>
      </c>
      <c r="C381" s="543">
        <f>+'TTA Pivot Table'!M$488</f>
        <v>4.790909090909091</v>
      </c>
      <c r="D381" s="543">
        <f>+'TTA Pivot Table'!M$490</f>
        <v>0</v>
      </c>
      <c r="E381" s="544">
        <f>+'TTA Pivot Table'!M$492</f>
        <v>3.6341463414634148</v>
      </c>
      <c r="F381" s="544">
        <f>+'TTA Pivot Table'!M$494</f>
        <v>4.2623287671232877</v>
      </c>
      <c r="G381" s="543">
        <f>+'TTA Pivot Table'!M$496</f>
        <v>5.2954999999999997</v>
      </c>
      <c r="H381" s="543">
        <f>+'TTA Pivot Table'!M$498</f>
        <v>0</v>
      </c>
      <c r="I381" s="544">
        <f>+'TTA Pivot Table'!M$500</f>
        <v>4.4845161290322588</v>
      </c>
      <c r="J381" s="544">
        <f>+'TTA Pivot Table'!M$502</f>
        <v>3.8031900138696262</v>
      </c>
      <c r="K381" s="543">
        <f>+'TTA Pivot Table'!M$504</f>
        <v>3.4972307692307689</v>
      </c>
      <c r="L381" s="543">
        <f>+'TTA Pivot Table'!M$506</f>
        <v>0</v>
      </c>
      <c r="M381" s="545">
        <f>+'TTA Pivot Table'!M$508</f>
        <v>3.7081261950286803</v>
      </c>
      <c r="N381" s="544">
        <f>+'TTA Pivot Table'!M$510</f>
        <v>6.7117021276595752</v>
      </c>
      <c r="O381" s="388"/>
      <c r="P381" s="546">
        <f t="shared" si="21"/>
        <v>-0.77638993400357847</v>
      </c>
    </row>
    <row r="382" spans="1:17">
      <c r="A382" s="517" t="s">
        <v>1124</v>
      </c>
      <c r="B382" s="517"/>
      <c r="C382" s="517"/>
      <c r="D382" s="517"/>
      <c r="E382" s="517"/>
      <c r="F382" s="518"/>
      <c r="G382" s="518"/>
      <c r="H382" s="518"/>
      <c r="I382" s="518"/>
      <c r="J382" s="518"/>
      <c r="K382" s="518"/>
      <c r="L382" s="518"/>
      <c r="M382" s="518"/>
      <c r="N382" s="518"/>
    </row>
    <row r="383" spans="1:17">
      <c r="A383" s="517"/>
      <c r="B383" s="548"/>
      <c r="C383" s="548"/>
      <c r="D383" s="548"/>
      <c r="E383" s="548"/>
      <c r="F383" s="548"/>
      <c r="G383" s="548"/>
      <c r="H383" s="548"/>
      <c r="I383" s="548"/>
      <c r="J383" s="548"/>
      <c r="K383" s="548"/>
      <c r="L383" s="548"/>
      <c r="M383" s="548"/>
      <c r="N383" s="548"/>
      <c r="O383" s="547"/>
    </row>
    <row r="384" spans="1:17">
      <c r="A384" s="517"/>
      <c r="B384" s="517"/>
      <c r="C384" s="517"/>
      <c r="D384" s="517"/>
      <c r="E384" s="517"/>
      <c r="F384" s="518"/>
      <c r="G384" s="518"/>
      <c r="H384" s="518"/>
      <c r="I384" s="518"/>
      <c r="J384" s="518"/>
      <c r="K384" s="518"/>
      <c r="L384" s="518"/>
      <c r="M384" s="518"/>
      <c r="N384" s="519" t="s">
        <v>1224</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56"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14701-7CE1-47E9-81AE-4AD6C020C91D}">
  <sheetPr>
    <tabColor rgb="FF800000"/>
  </sheetPr>
  <dimension ref="A1:F28"/>
  <sheetViews>
    <sheetView showZeros="0" view="pageBreakPreview" zoomScaleNormal="100" zoomScaleSheetLayoutView="100" workbookViewId="0">
      <selection activeCell="C15" sqref="C15"/>
    </sheetView>
  </sheetViews>
  <sheetFormatPr defaultRowHeight="15"/>
  <cols>
    <col min="1" max="1" width="11.77734375" customWidth="1"/>
    <col min="2" max="2" width="24" customWidth="1"/>
    <col min="3" max="3" width="27.21875" customWidth="1"/>
  </cols>
  <sheetData>
    <row r="1" spans="1:3" ht="18">
      <c r="A1" s="480" t="s">
        <v>1162</v>
      </c>
      <c r="B1" s="482"/>
      <c r="C1" s="482"/>
    </row>
    <row r="2" spans="1:3" ht="18">
      <c r="A2" s="480"/>
      <c r="B2" s="482"/>
      <c r="C2" s="482"/>
    </row>
    <row r="3" spans="1:3" ht="15.75">
      <c r="A3" s="483" t="s">
        <v>1163</v>
      </c>
      <c r="B3" s="482"/>
      <c r="C3" s="482"/>
    </row>
    <row r="4" spans="1:3" ht="15.75">
      <c r="A4" s="483" t="s">
        <v>1164</v>
      </c>
      <c r="B4" s="482"/>
      <c r="C4" s="482"/>
    </row>
    <row r="5" spans="1:3" ht="15.75">
      <c r="A5" s="483" t="s">
        <v>1170</v>
      </c>
      <c r="B5" s="482"/>
      <c r="C5" s="482"/>
    </row>
    <row r="6" spans="1:3">
      <c r="A6" s="487"/>
      <c r="B6" s="487"/>
      <c r="C6" s="487"/>
    </row>
    <row r="7" spans="1:3" ht="24">
      <c r="A7" s="524"/>
      <c r="B7" s="490" t="s">
        <v>1165</v>
      </c>
      <c r="C7" s="490" t="s">
        <v>1166</v>
      </c>
    </row>
    <row r="8" spans="1:3">
      <c r="A8" s="504"/>
      <c r="B8" s="504"/>
      <c r="C8" s="504"/>
    </row>
    <row r="9" spans="1:3">
      <c r="A9" s="504" t="s">
        <v>1108</v>
      </c>
      <c r="B9" s="525" t="s">
        <v>1167</v>
      </c>
      <c r="C9" s="525" t="s">
        <v>1167</v>
      </c>
    </row>
    <row r="10" spans="1:3">
      <c r="A10" s="504" t="s">
        <v>1109</v>
      </c>
      <c r="B10" s="525">
        <v>120</v>
      </c>
      <c r="C10" s="525">
        <v>60</v>
      </c>
    </row>
    <row r="11" spans="1:3">
      <c r="A11" s="504" t="s">
        <v>1110</v>
      </c>
      <c r="B11" s="525" t="s">
        <v>1167</v>
      </c>
      <c r="C11" s="525" t="s">
        <v>1167</v>
      </c>
    </row>
    <row r="12" spans="1:3">
      <c r="A12" s="504" t="s">
        <v>1111</v>
      </c>
      <c r="B12" s="525" t="s">
        <v>1167</v>
      </c>
      <c r="C12" s="525">
        <v>60</v>
      </c>
    </row>
    <row r="13" spans="1:3">
      <c r="A13" s="504"/>
      <c r="B13" s="525"/>
      <c r="C13" s="525"/>
    </row>
    <row r="14" spans="1:3">
      <c r="A14" s="504" t="s">
        <v>1112</v>
      </c>
      <c r="B14" s="525" t="s">
        <v>1167</v>
      </c>
      <c r="C14" s="525" t="s">
        <v>1167</v>
      </c>
    </row>
    <row r="15" spans="1:3">
      <c r="A15" s="504" t="s">
        <v>1113</v>
      </c>
      <c r="B15" s="525" t="s">
        <v>1167</v>
      </c>
      <c r="C15" s="525" t="s">
        <v>1167</v>
      </c>
    </row>
    <row r="16" spans="1:3">
      <c r="A16" s="504" t="s">
        <v>1114</v>
      </c>
      <c r="B16" s="525">
        <v>120</v>
      </c>
      <c r="C16" s="525">
        <v>60</v>
      </c>
    </row>
    <row r="17" spans="1:6">
      <c r="A17" s="504" t="s">
        <v>1115</v>
      </c>
      <c r="B17" s="525" t="s">
        <v>1167</v>
      </c>
      <c r="C17" s="525" t="s">
        <v>1167</v>
      </c>
    </row>
    <row r="18" spans="1:6">
      <c r="A18" s="504"/>
      <c r="B18" s="525"/>
      <c r="C18" s="525"/>
    </row>
    <row r="19" spans="1:6">
      <c r="A19" s="504" t="s">
        <v>1116</v>
      </c>
      <c r="B19" s="525">
        <v>120</v>
      </c>
      <c r="C19" s="525" t="s">
        <v>1169</v>
      </c>
    </row>
    <row r="20" spans="1:6">
      <c r="A20" s="504" t="s">
        <v>1117</v>
      </c>
      <c r="B20" s="525">
        <v>120</v>
      </c>
      <c r="C20" s="525" t="s">
        <v>1167</v>
      </c>
    </row>
    <row r="21" spans="1:6">
      <c r="A21" s="504" t="s">
        <v>1118</v>
      </c>
      <c r="B21" s="525">
        <v>120</v>
      </c>
      <c r="C21" s="525">
        <v>60</v>
      </c>
      <c r="F21" s="526"/>
    </row>
    <row r="22" spans="1:6">
      <c r="A22" s="504" t="s">
        <v>1119</v>
      </c>
      <c r="B22" s="525" t="s">
        <v>1167</v>
      </c>
      <c r="C22" s="525" t="s">
        <v>1167</v>
      </c>
    </row>
    <row r="23" spans="1:6">
      <c r="A23" s="504"/>
      <c r="B23" s="525"/>
      <c r="C23" s="525"/>
    </row>
    <row r="24" spans="1:6">
      <c r="A24" s="504" t="s">
        <v>1120</v>
      </c>
      <c r="B24" s="525" t="s">
        <v>1167</v>
      </c>
      <c r="C24" s="525" t="s">
        <v>1167</v>
      </c>
    </row>
    <row r="25" spans="1:6">
      <c r="A25" s="504" t="s">
        <v>1121</v>
      </c>
      <c r="B25" s="525" t="s">
        <v>1167</v>
      </c>
      <c r="C25" s="525" t="s">
        <v>1167</v>
      </c>
    </row>
    <row r="26" spans="1:6">
      <c r="A26" s="527" t="s">
        <v>1122</v>
      </c>
      <c r="B26" s="525">
        <v>120</v>
      </c>
      <c r="C26" s="525">
        <v>66</v>
      </c>
    </row>
    <row r="27" spans="1:6">
      <c r="A27" s="513" t="s">
        <v>1123</v>
      </c>
      <c r="B27" s="528">
        <v>120</v>
      </c>
      <c r="C27" s="528">
        <v>60</v>
      </c>
    </row>
    <row r="28" spans="1:6">
      <c r="A28" s="517"/>
      <c r="B28" s="504"/>
      <c r="C28" s="529" t="s">
        <v>1226</v>
      </c>
    </row>
  </sheetData>
  <pageMargins left="0.7" right="0.7" top="0.75" bottom="0.75" header="0.3" footer="0.3"/>
  <pageSetup firstPageNumber="74" orientation="portrait" useFirstPageNumber="1" horizontalDpi="1200" verticalDpi="1200" r:id="rId1"/>
  <headerFooter>
    <oddHeader>&amp;R&amp;"Arial,Regular"&amp;8SREB-State Data Exchange</oddHeader>
    <oddFooter>&amp;C&amp;"Arial,Regular"&amp;10&amp;P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B257C-5D86-46CF-9C8B-4CBBEEFBA914}">
  <sheetPr>
    <tabColor rgb="FFE6B8B7"/>
  </sheetPr>
  <dimension ref="A1:F28"/>
  <sheetViews>
    <sheetView showZeros="0" view="pageBreakPreview" zoomScaleNormal="100" zoomScaleSheetLayoutView="100" workbookViewId="0">
      <selection activeCell="B9" sqref="B9:C27"/>
    </sheetView>
  </sheetViews>
  <sheetFormatPr defaultColWidth="9" defaultRowHeight="15"/>
  <cols>
    <col min="1" max="1" width="11.77734375" customWidth="1"/>
    <col min="2" max="3" width="23.88671875" customWidth="1"/>
  </cols>
  <sheetData>
    <row r="1" spans="1:3" ht="18">
      <c r="A1" s="480" t="s">
        <v>1162</v>
      </c>
      <c r="B1" s="482"/>
      <c r="C1" s="482"/>
    </row>
    <row r="2" spans="1:3" ht="18">
      <c r="A2" s="480"/>
      <c r="B2" s="482"/>
      <c r="C2" s="482"/>
    </row>
    <row r="3" spans="1:3" ht="15.75">
      <c r="A3" s="483" t="s">
        <v>1163</v>
      </c>
      <c r="B3" s="482"/>
      <c r="C3" s="482"/>
    </row>
    <row r="4" spans="1:3" ht="15.75">
      <c r="A4" s="483" t="s">
        <v>1164</v>
      </c>
      <c r="B4" s="482"/>
      <c r="C4" s="482"/>
    </row>
    <row r="5" spans="1:3" ht="15.75">
      <c r="A5" s="483" t="s">
        <v>1168</v>
      </c>
      <c r="B5" s="482"/>
      <c r="C5" s="482"/>
    </row>
    <row r="6" spans="1:3">
      <c r="A6" s="487"/>
      <c r="B6" s="487"/>
      <c r="C6" s="487"/>
    </row>
    <row r="7" spans="1:3" ht="24">
      <c r="A7" s="524"/>
      <c r="B7" s="490" t="s">
        <v>1165</v>
      </c>
      <c r="C7" s="490" t="s">
        <v>1166</v>
      </c>
    </row>
    <row r="8" spans="1:3">
      <c r="A8" s="504"/>
      <c r="B8" s="504"/>
      <c r="C8" s="504"/>
    </row>
    <row r="9" spans="1:3">
      <c r="A9" s="504" t="s">
        <v>1108</v>
      </c>
      <c r="B9" s="525" t="s">
        <v>1167</v>
      </c>
      <c r="C9" s="525" t="s">
        <v>1167</v>
      </c>
    </row>
    <row r="10" spans="1:3">
      <c r="A10" s="504" t="s">
        <v>1109</v>
      </c>
      <c r="B10" s="525">
        <v>120</v>
      </c>
      <c r="C10" s="525">
        <v>60</v>
      </c>
    </row>
    <row r="11" spans="1:3">
      <c r="A11" s="504" t="s">
        <v>1110</v>
      </c>
      <c r="B11" s="525">
        <v>120</v>
      </c>
      <c r="C11" s="525">
        <v>60</v>
      </c>
    </row>
    <row r="12" spans="1:3">
      <c r="A12" s="504" t="s">
        <v>1111</v>
      </c>
      <c r="B12" s="525">
        <v>120</v>
      </c>
      <c r="C12" s="525">
        <v>60</v>
      </c>
    </row>
    <row r="13" spans="1:3">
      <c r="A13" s="504"/>
      <c r="B13" s="525"/>
      <c r="C13" s="525"/>
    </row>
    <row r="14" spans="1:3">
      <c r="A14" s="504" t="s">
        <v>1112</v>
      </c>
      <c r="B14" s="525">
        <v>120</v>
      </c>
      <c r="C14" s="525">
        <v>64</v>
      </c>
    </row>
    <row r="15" spans="1:3">
      <c r="A15" s="504" t="s">
        <v>1113</v>
      </c>
      <c r="B15" s="525" t="s">
        <v>1167</v>
      </c>
      <c r="C15" s="525" t="s">
        <v>1167</v>
      </c>
    </row>
    <row r="16" spans="1:3">
      <c r="A16" s="504" t="s">
        <v>1114</v>
      </c>
      <c r="B16" s="525">
        <v>120</v>
      </c>
      <c r="C16" s="525">
        <v>60</v>
      </c>
    </row>
    <row r="17" spans="1:6">
      <c r="A17" s="504" t="s">
        <v>1115</v>
      </c>
      <c r="B17" s="525" t="s">
        <v>1167</v>
      </c>
      <c r="C17" s="525" t="s">
        <v>1167</v>
      </c>
    </row>
    <row r="18" spans="1:6">
      <c r="A18" s="504"/>
      <c r="B18" s="525"/>
      <c r="C18" s="525"/>
    </row>
    <row r="19" spans="1:6">
      <c r="A19" s="504" t="s">
        <v>1116</v>
      </c>
      <c r="B19" s="525">
        <v>120</v>
      </c>
      <c r="C19" s="525" t="s">
        <v>1169</v>
      </c>
    </row>
    <row r="20" spans="1:6">
      <c r="A20" s="504" t="s">
        <v>1117</v>
      </c>
      <c r="B20" s="525">
        <v>120</v>
      </c>
      <c r="C20" s="525" t="s">
        <v>1167</v>
      </c>
    </row>
    <row r="21" spans="1:6">
      <c r="A21" s="504" t="s">
        <v>1118</v>
      </c>
      <c r="B21" s="525">
        <v>120</v>
      </c>
      <c r="C21" s="525">
        <v>60</v>
      </c>
      <c r="F21" s="526"/>
    </row>
    <row r="22" spans="1:6">
      <c r="A22" s="504" t="s">
        <v>1119</v>
      </c>
      <c r="B22" s="525" t="s">
        <v>1167</v>
      </c>
      <c r="C22" s="525" t="s">
        <v>1167</v>
      </c>
    </row>
    <row r="23" spans="1:6">
      <c r="A23" s="504"/>
      <c r="B23" s="525"/>
      <c r="C23" s="525"/>
    </row>
    <row r="24" spans="1:6">
      <c r="A24" s="504" t="s">
        <v>1120</v>
      </c>
      <c r="B24" s="525" t="s">
        <v>1167</v>
      </c>
      <c r="C24" s="525" t="s">
        <v>1167</v>
      </c>
    </row>
    <row r="25" spans="1:6">
      <c r="A25" s="504" t="s">
        <v>1121</v>
      </c>
      <c r="B25" s="525" t="s">
        <v>1167</v>
      </c>
      <c r="C25" s="525" t="s">
        <v>1167</v>
      </c>
    </row>
    <row r="26" spans="1:6">
      <c r="A26" s="527" t="s">
        <v>1122</v>
      </c>
      <c r="B26" s="525">
        <v>120</v>
      </c>
      <c r="C26" s="525">
        <v>70</v>
      </c>
    </row>
    <row r="27" spans="1:6">
      <c r="A27" s="513" t="s">
        <v>1123</v>
      </c>
      <c r="B27" s="528">
        <v>120</v>
      </c>
      <c r="C27" s="528">
        <v>60</v>
      </c>
    </row>
    <row r="28" spans="1:6">
      <c r="A28" s="517"/>
      <c r="B28" s="504"/>
      <c r="C28" s="529" t="s">
        <v>1226</v>
      </c>
    </row>
  </sheetData>
  <pageMargins left="0.7" right="0.7" top="0.75" bottom="0.75" header="0.3" footer="0.3"/>
  <pageSetup firstPageNumber="67" orientation="portrait" useFirstPageNumber="1" r:id="rId1"/>
  <headerFooter>
    <oddHeader>&amp;R&amp;"Arial,Regular"&amp;8SREB-State Data Exchange</oddHeader>
    <oddFooter>&amp;C&amp;"Arial,Regular"&amp;10C-&amp;Pb</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BF06D-45ED-4B64-961A-E47E69A15965}">
  <sheetPr>
    <tabColor indexed="16"/>
  </sheetPr>
  <dimension ref="A1:P373"/>
  <sheetViews>
    <sheetView showZeros="0" view="pageBreakPreview" topLeftCell="A316" zoomScaleNormal="100" zoomScaleSheetLayoutView="100" workbookViewId="0">
      <selection activeCell="G297" sqref="G297"/>
    </sheetView>
  </sheetViews>
  <sheetFormatPr defaultColWidth="9" defaultRowHeight="15"/>
  <cols>
    <col min="1" max="1" width="11.21875" style="290" customWidth="1"/>
    <col min="2" max="2" width="7.21875" style="290" customWidth="1"/>
    <col min="3" max="3" width="7.109375" style="290" customWidth="1"/>
    <col min="4" max="4" width="9" style="290"/>
    <col min="5" max="5" width="7.109375" style="290" customWidth="1"/>
    <col min="6" max="6" width="6.77734375" style="290" customWidth="1"/>
    <col min="7" max="7" width="7.33203125" style="290" customWidth="1"/>
    <col min="8" max="8" width="9" style="290" customWidth="1"/>
    <col min="9" max="9" width="7.88671875" style="290" customWidth="1"/>
    <col min="10" max="10" width="6.109375" style="290" customWidth="1"/>
    <col min="11" max="11" width="6" style="290" customWidth="1"/>
    <col min="12" max="12" width="8.44140625" style="290" customWidth="1"/>
    <col min="13" max="13" width="5.109375" style="290" customWidth="1"/>
    <col min="14" max="14" width="9" style="290"/>
    <col min="15" max="15" width="4.21875" style="290" customWidth="1"/>
  </cols>
  <sheetData>
    <row r="1" spans="1:16" ht="18">
      <c r="A1" s="480" t="s">
        <v>1096</v>
      </c>
      <c r="B1" s="481"/>
      <c r="C1" s="481"/>
      <c r="D1" s="481"/>
      <c r="E1" s="482"/>
      <c r="F1" s="482"/>
      <c r="G1" s="482"/>
      <c r="H1" s="482"/>
      <c r="I1" s="482"/>
      <c r="J1" s="481"/>
      <c r="K1" s="481"/>
      <c r="L1" s="481"/>
      <c r="M1" s="482"/>
      <c r="N1" s="481"/>
    </row>
    <row r="2" spans="1:16" ht="18">
      <c r="A2" s="480"/>
      <c r="B2" s="481"/>
      <c r="C2" s="481"/>
      <c r="D2" s="481"/>
      <c r="E2" s="482"/>
      <c r="F2" s="482"/>
      <c r="G2" s="482"/>
      <c r="H2" s="482"/>
      <c r="I2" s="482"/>
      <c r="J2" s="481"/>
      <c r="K2" s="481"/>
      <c r="L2" s="481"/>
      <c r="M2" s="482"/>
      <c r="N2" s="481"/>
    </row>
    <row r="3" spans="1:16" ht="15.75">
      <c r="A3" s="483" t="s">
        <v>1097</v>
      </c>
      <c r="B3" s="481"/>
      <c r="C3" s="481"/>
      <c r="D3" s="481"/>
      <c r="E3" s="482"/>
      <c r="F3" s="482"/>
      <c r="G3" s="482"/>
      <c r="H3" s="482"/>
      <c r="I3" s="482"/>
      <c r="J3" s="481"/>
      <c r="K3" s="481"/>
      <c r="L3" s="481"/>
      <c r="M3" s="482"/>
      <c r="N3" s="481"/>
    </row>
    <row r="4" spans="1:16" ht="15.75">
      <c r="A4" s="483" t="s">
        <v>1150</v>
      </c>
      <c r="B4" s="481"/>
      <c r="C4" s="481"/>
      <c r="D4" s="481"/>
      <c r="E4" s="482"/>
      <c r="F4" s="482"/>
      <c r="G4" s="482"/>
      <c r="H4" s="482"/>
      <c r="I4" s="482"/>
      <c r="J4" s="481"/>
      <c r="K4" s="481"/>
      <c r="L4" s="481"/>
      <c r="M4" s="482"/>
      <c r="N4" s="481"/>
    </row>
    <row r="5" spans="1:16" ht="15.75" customHeight="1">
      <c r="A5" s="484"/>
      <c r="B5" s="484"/>
      <c r="C5" s="484"/>
      <c r="D5" s="484"/>
      <c r="E5" s="484"/>
      <c r="F5" s="485"/>
      <c r="G5" s="486"/>
      <c r="H5" s="486"/>
      <c r="I5" s="487"/>
      <c r="J5" s="487"/>
      <c r="K5" s="487"/>
      <c r="L5" s="487"/>
      <c r="M5" s="487"/>
      <c r="N5" s="487"/>
      <c r="O5" s="488"/>
    </row>
    <row r="6" spans="1:16" ht="15.75" customHeight="1">
      <c r="A6" s="312"/>
      <c r="B6" s="489" t="s">
        <v>1098</v>
      </c>
      <c r="C6" s="490"/>
      <c r="D6" s="490"/>
      <c r="E6" s="490"/>
      <c r="F6" s="490"/>
      <c r="G6" s="490"/>
      <c r="H6" s="490"/>
      <c r="I6" s="491"/>
      <c r="J6" s="492" t="s">
        <v>11</v>
      </c>
      <c r="K6" s="493"/>
      <c r="L6" s="493"/>
      <c r="M6" s="494"/>
      <c r="N6" s="652" t="s">
        <v>1099</v>
      </c>
      <c r="O6"/>
    </row>
    <row r="7" spans="1:16" ht="42" customHeight="1">
      <c r="A7" s="495"/>
      <c r="B7" s="490" t="s">
        <v>1100</v>
      </c>
      <c r="C7" s="490"/>
      <c r="D7" s="490"/>
      <c r="E7" s="496"/>
      <c r="F7" s="497" t="s">
        <v>1101</v>
      </c>
      <c r="G7" s="490"/>
      <c r="H7" s="490"/>
      <c r="I7" s="491"/>
      <c r="J7" s="498" t="s">
        <v>1102</v>
      </c>
      <c r="K7" s="490"/>
      <c r="L7" s="490"/>
      <c r="M7" s="491"/>
      <c r="N7" s="653"/>
      <c r="O7"/>
    </row>
    <row r="8" spans="1:16" ht="30" customHeight="1">
      <c r="A8" s="484"/>
      <c r="B8" s="499" t="s">
        <v>1103</v>
      </c>
      <c r="C8" s="499" t="s">
        <v>1104</v>
      </c>
      <c r="D8" s="499" t="s">
        <v>1105</v>
      </c>
      <c r="E8" s="500" t="s">
        <v>1106</v>
      </c>
      <c r="F8" s="500" t="s">
        <v>1103</v>
      </c>
      <c r="G8" s="499" t="s">
        <v>1104</v>
      </c>
      <c r="H8" s="499" t="s">
        <v>1105</v>
      </c>
      <c r="I8" s="500" t="s">
        <v>1106</v>
      </c>
      <c r="J8" s="501" t="s">
        <v>1103</v>
      </c>
      <c r="K8" s="502" t="s">
        <v>1104</v>
      </c>
      <c r="L8" s="503" t="s">
        <v>1105</v>
      </c>
      <c r="M8" s="501" t="s">
        <v>1106</v>
      </c>
      <c r="N8" s="654"/>
      <c r="O8"/>
    </row>
    <row r="9" spans="1:16" ht="15.75" hidden="1" customHeight="1">
      <c r="A9" s="504" t="s">
        <v>1107</v>
      </c>
      <c r="B9" s="337"/>
      <c r="C9" s="337"/>
      <c r="D9" s="337"/>
      <c r="E9" s="505"/>
      <c r="F9" s="505"/>
      <c r="G9" s="337"/>
      <c r="H9" s="337"/>
      <c r="I9" s="505"/>
      <c r="J9" s="505"/>
      <c r="K9" s="337"/>
      <c r="L9" s="337"/>
      <c r="M9" s="506"/>
      <c r="N9" s="505"/>
      <c r="O9" s="388"/>
      <c r="P9" s="507"/>
    </row>
    <row r="10" spans="1:16" ht="15.75" hidden="1" customHeight="1">
      <c r="A10" s="504"/>
      <c r="B10" s="337"/>
      <c r="C10" s="337"/>
      <c r="D10" s="337"/>
      <c r="E10" s="505"/>
      <c r="F10" s="505"/>
      <c r="G10" s="337"/>
      <c r="H10" s="508"/>
      <c r="I10" s="505"/>
      <c r="J10" s="505"/>
      <c r="K10" s="337"/>
      <c r="L10" s="337"/>
      <c r="M10" s="506"/>
      <c r="N10" s="505"/>
      <c r="O10" s="388"/>
    </row>
    <row r="11" spans="1:16">
      <c r="A11" s="504" t="s">
        <v>1108</v>
      </c>
      <c r="B11" s="509">
        <f>+'CTA Pivot Table'!I$7</f>
        <v>0</v>
      </c>
      <c r="C11" s="509">
        <f>+'CTA Pivot Table'!I$9</f>
        <v>0</v>
      </c>
      <c r="D11" s="509">
        <f>+'CTA Pivot Table'!I$11</f>
        <v>0</v>
      </c>
      <c r="E11" s="510">
        <f>+'CTA Pivot Table'!I$13</f>
        <v>0</v>
      </c>
      <c r="F11" s="510">
        <f>+'CTA Pivot Table'!I$15</f>
        <v>0</v>
      </c>
      <c r="G11" s="509">
        <f>+'CTA Pivot Table'!I$17</f>
        <v>0</v>
      </c>
      <c r="H11" s="509">
        <f>+'CTA Pivot Table'!I$19</f>
        <v>0</v>
      </c>
      <c r="I11" s="510">
        <f>+'CTA Pivot Table'!I$21</f>
        <v>0</v>
      </c>
      <c r="J11" s="510">
        <f>+'CTA Pivot Table'!I$23</f>
        <v>0</v>
      </c>
      <c r="K11" s="509">
        <f>+'CTA Pivot Table'!I$25</f>
        <v>0</v>
      </c>
      <c r="L11" s="509">
        <f>+'CTA Pivot Table'!I$27</f>
        <v>0</v>
      </c>
      <c r="M11" s="511">
        <f>+'CTA Pivot Table'!I$29</f>
        <v>0</v>
      </c>
      <c r="N11" s="510">
        <f>+'CTA Pivot Table'!I$31</f>
        <v>0</v>
      </c>
      <c r="O11" s="388"/>
    </row>
    <row r="12" spans="1:16">
      <c r="A12" s="504" t="s">
        <v>1109</v>
      </c>
      <c r="B12" s="509">
        <f>+'CTA Pivot Table'!I$39</f>
        <v>134.01448895544738</v>
      </c>
      <c r="C12" s="509">
        <f>+'CTA Pivot Table'!I$41</f>
        <v>142.55733333333333</v>
      </c>
      <c r="D12" s="509">
        <f>+'CTA Pivot Table'!I$43</f>
        <v>0</v>
      </c>
      <c r="E12" s="510">
        <f>+'CTA Pivot Table'!I$45</f>
        <v>134.67821132596686</v>
      </c>
      <c r="F12" s="510">
        <f>+'CTA Pivot Table'!I$47</f>
        <v>134.16703887510337</v>
      </c>
      <c r="G12" s="509">
        <f>+'CTA Pivot Table'!I$49</f>
        <v>131.41046025104603</v>
      </c>
      <c r="H12" s="509">
        <f>+'CTA Pivot Table'!I$51</f>
        <v>0</v>
      </c>
      <c r="I12" s="510">
        <f>+'CTA Pivot Table'!I$53</f>
        <v>133.9190816710576</v>
      </c>
      <c r="J12" s="510">
        <f>+'CTA Pivot Table'!I$55</f>
        <v>88.573013447432771</v>
      </c>
      <c r="K12" s="509">
        <f>+'CTA Pivot Table'!I$57</f>
        <v>78.527474892395972</v>
      </c>
      <c r="L12" s="509">
        <f>+'CTA Pivot Table'!IR$59</f>
        <v>0</v>
      </c>
      <c r="M12" s="511">
        <f>+'CTA Pivot Table'!I$61</f>
        <v>85.571838834119163</v>
      </c>
      <c r="N12" s="510">
        <f>+'CTA Pivot Table'!I$63</f>
        <v>108.68032786885246</v>
      </c>
      <c r="O12" s="388"/>
    </row>
    <row r="13" spans="1:16">
      <c r="A13" s="504" t="s">
        <v>1110</v>
      </c>
      <c r="B13" s="509">
        <f>+'CTA Pivot Table'!I$71</f>
        <v>0</v>
      </c>
      <c r="C13" s="509">
        <f>+'CTA Pivot Table'!I$73</f>
        <v>0</v>
      </c>
      <c r="D13" s="509">
        <f>+'CTA Pivot Table'!I$75</f>
        <v>0</v>
      </c>
      <c r="E13" s="510">
        <f>+'CTA Pivot Table'!I$77</f>
        <v>0</v>
      </c>
      <c r="F13" s="510">
        <f>+'CTA Pivot Table'!I$79</f>
        <v>0</v>
      </c>
      <c r="G13" s="509">
        <f>+'CTA Pivot Table'!I$81</f>
        <v>0</v>
      </c>
      <c r="H13" s="509">
        <f>+'CTA Pivot Table'!I$83</f>
        <v>0</v>
      </c>
      <c r="I13" s="510">
        <f>+'CTA Pivot Table'!I$85</f>
        <v>0</v>
      </c>
      <c r="J13" s="510">
        <f>+'CTA Pivot Table'!I$87</f>
        <v>0</v>
      </c>
      <c r="K13" s="509">
        <f>+'CTA Pivot Table'!I$89</f>
        <v>0</v>
      </c>
      <c r="L13" s="509">
        <f>+'CTA Pivot Table'!I$91</f>
        <v>0</v>
      </c>
      <c r="M13" s="511">
        <f>+'CTA Pivot Table'!I$93</f>
        <v>0</v>
      </c>
      <c r="N13" s="510">
        <f>+'CTA Pivot Table'!I$95</f>
        <v>0</v>
      </c>
      <c r="O13" s="388"/>
    </row>
    <row r="14" spans="1:16">
      <c r="A14" s="504" t="s">
        <v>1111</v>
      </c>
      <c r="B14" s="509">
        <f>+'CTA Pivot Table'!I$103</f>
        <v>0</v>
      </c>
      <c r="C14" s="509">
        <f>+'CTA Pivot Table'!I$105</f>
        <v>0</v>
      </c>
      <c r="D14" s="509">
        <f>+'CTA Pivot Table'!I$107</f>
        <v>0</v>
      </c>
      <c r="E14" s="510">
        <f>+'CTA Pivot Table'!I$109</f>
        <v>0</v>
      </c>
      <c r="F14" s="510">
        <f>+'CTA Pivot Table'!I$111</f>
        <v>0</v>
      </c>
      <c r="G14" s="509">
        <f>+'CTA Pivot Table'!I$113</f>
        <v>0</v>
      </c>
      <c r="H14" s="509">
        <f>+'CTA Pivot Table'!I$115</f>
        <v>0</v>
      </c>
      <c r="I14" s="510">
        <f>+'CTA Pivot Table'!I$117</f>
        <v>0</v>
      </c>
      <c r="J14" s="510">
        <f>+'CTA Pivot Table'!I$119</f>
        <v>0</v>
      </c>
      <c r="K14" s="509">
        <f>+'CTA Pivot Table'!I$121</f>
        <v>0</v>
      </c>
      <c r="L14" s="509">
        <f>+'CTA Pivot Table'!I$123</f>
        <v>0</v>
      </c>
      <c r="M14" s="511">
        <f>+'CTA Pivot Table'!I$125</f>
        <v>0</v>
      </c>
      <c r="N14" s="510">
        <f>+'CTA Pivot Table'!I$127</f>
        <v>0</v>
      </c>
      <c r="O14" s="388"/>
    </row>
    <row r="15" spans="1:16">
      <c r="A15" s="504"/>
      <c r="B15" s="509"/>
      <c r="C15" s="509"/>
      <c r="D15" s="509"/>
      <c r="E15" s="510"/>
      <c r="F15" s="510"/>
      <c r="G15" s="509"/>
      <c r="H15" s="509"/>
      <c r="I15" s="510"/>
      <c r="J15" s="510"/>
      <c r="K15" s="509"/>
      <c r="L15" s="509"/>
      <c r="M15" s="511"/>
      <c r="N15" s="510"/>
      <c r="O15" s="388"/>
    </row>
    <row r="16" spans="1:16">
      <c r="A16" s="504" t="s">
        <v>1112</v>
      </c>
      <c r="B16" s="509">
        <f>+'CTA Pivot Table'!I$135</f>
        <v>135.33420038535647</v>
      </c>
      <c r="C16" s="509">
        <f>+'CTA Pivot Table'!I$137</f>
        <v>135.27235294117648</v>
      </c>
      <c r="D16" s="509">
        <f>+'CTA Pivot Table'!I$139</f>
        <v>0</v>
      </c>
      <c r="E16" s="510">
        <f>+'CTA Pivot Table'!I$141</f>
        <v>135.32549668874171</v>
      </c>
      <c r="F16" s="510">
        <f>+'CTA Pivot Table'!I$143</f>
        <v>134.81978084593473</v>
      </c>
      <c r="G16" s="509">
        <f>+'CTA Pivot Table'!I$145</f>
        <v>133.71043254376931</v>
      </c>
      <c r="H16" s="509">
        <f>+'CTA Pivot Table'!I$147</f>
        <v>0</v>
      </c>
      <c r="I16" s="510">
        <f>+'CTA Pivot Table'!I$149</f>
        <v>134.71309794988611</v>
      </c>
      <c r="J16" s="510">
        <f>+'CTA Pivot Table'!I$151</f>
        <v>95.902039437504897</v>
      </c>
      <c r="K16" s="509">
        <f>+'CTA Pivot Table'!I$153</f>
        <v>86.985811366384524</v>
      </c>
      <c r="L16" s="509">
        <f>+'CTA Pivot Table'!I$155</f>
        <v>0</v>
      </c>
      <c r="M16" s="511">
        <f>+'CTA Pivot Table'!I$157</f>
        <v>93.715808230550266</v>
      </c>
      <c r="N16" s="510">
        <f>+'CTA Pivot Table'!I$159</f>
        <v>140.38326530612244</v>
      </c>
      <c r="O16" s="388"/>
    </row>
    <row r="17" spans="1:16">
      <c r="A17" s="504" t="s">
        <v>1113</v>
      </c>
      <c r="B17" s="509">
        <f>+'CTA Pivot Table'!I$167</f>
        <v>129.22758721782469</v>
      </c>
      <c r="C17" s="509">
        <f>+'CTA Pivot Table'!I$169</f>
        <v>127.61428571428571</v>
      </c>
      <c r="D17" s="509">
        <f>+'CTA Pivot Table'!I$171</f>
        <v>0</v>
      </c>
      <c r="E17" s="510">
        <f>+'CTA Pivot Table'!I$173</f>
        <v>129.19514507325482</v>
      </c>
      <c r="F17" s="510">
        <f>+'CTA Pivot Table'!I$175</f>
        <v>135.12747747747747</v>
      </c>
      <c r="G17" s="509">
        <f>+'CTA Pivot Table'!I$177</f>
        <v>136.2379446640316</v>
      </c>
      <c r="H17" s="509">
        <f>+'CTA Pivot Table'!I$179</f>
        <v>0</v>
      </c>
      <c r="I17" s="510">
        <f>+'CTA Pivot Table'!I$181</f>
        <v>135.16685353889281</v>
      </c>
      <c r="J17" s="510">
        <f>+'CTA Pivot Table'!I$183</f>
        <v>85.972279738009732</v>
      </c>
      <c r="K17" s="509">
        <f>+'CTA Pivot Table'!I$185</f>
        <v>78.199249855741485</v>
      </c>
      <c r="L17" s="509">
        <f>+'CTA Pivot Table'!I$187</f>
        <v>0</v>
      </c>
      <c r="M17" s="511">
        <f>+'CTA Pivot Table'!I$189</f>
        <v>83.888973090009273</v>
      </c>
      <c r="N17" s="510">
        <f>+'CTA Pivot Table'!I$191</f>
        <v>121.17940663176266</v>
      </c>
      <c r="O17" s="388"/>
    </row>
    <row r="18" spans="1:16">
      <c r="A18" s="504" t="s">
        <v>1114</v>
      </c>
      <c r="B18" s="509">
        <f>+'CTA Pivot Table'!I$199</f>
        <v>0</v>
      </c>
      <c r="C18" s="509">
        <f>+'CTA Pivot Table'!I$201</f>
        <v>0</v>
      </c>
      <c r="D18" s="509">
        <f>+'CTA Pivot Table'!I$203</f>
        <v>0</v>
      </c>
      <c r="E18" s="510">
        <f>+'CTA Pivot Table'!I$205</f>
        <v>0</v>
      </c>
      <c r="F18" s="510">
        <f>+'CTA Pivot Table'!I$207</f>
        <v>0</v>
      </c>
      <c r="G18" s="509">
        <f>+'CTA Pivot Table'!I$209</f>
        <v>0</v>
      </c>
      <c r="H18" s="509">
        <f>+'CTA Pivot Table'!I$211</f>
        <v>0</v>
      </c>
      <c r="I18" s="510">
        <f>+'CTA Pivot Table'!I$213</f>
        <v>0</v>
      </c>
      <c r="J18" s="510">
        <f>+'CTA Pivot Table'!I$215</f>
        <v>0</v>
      </c>
      <c r="K18" s="509">
        <f>+'CTA Pivot Table'!I$217</f>
        <v>0</v>
      </c>
      <c r="L18" s="509">
        <f>+'CTA Pivot Table'!I$219</f>
        <v>0</v>
      </c>
      <c r="M18" s="511">
        <f>+'CTA Pivot Table'!I$221</f>
        <v>0</v>
      </c>
      <c r="N18" s="510">
        <f>+'CTA Pivot Table'!I$223</f>
        <v>0</v>
      </c>
      <c r="O18" s="388"/>
    </row>
    <row r="19" spans="1:16">
      <c r="A19" s="504" t="s">
        <v>1115</v>
      </c>
      <c r="B19" s="509">
        <f>+'CTA Pivot Table'!I$231</f>
        <v>0</v>
      </c>
      <c r="C19" s="509">
        <f>+'CTA Pivot Table'!I$233</f>
        <v>0</v>
      </c>
      <c r="D19" s="509">
        <f>+'CTA Pivot Table'!I$235</f>
        <v>0</v>
      </c>
      <c r="E19" s="510">
        <f>+'CTA Pivot Table'!I$237</f>
        <v>0</v>
      </c>
      <c r="F19" s="510">
        <f>+'CTA Pivot Table'!I$239</f>
        <v>0</v>
      </c>
      <c r="G19" s="509">
        <f>+'CTA Pivot Table'!I$241</f>
        <v>0</v>
      </c>
      <c r="H19" s="509">
        <f>+'CTA Pivot Table'!I$243</f>
        <v>0</v>
      </c>
      <c r="I19" s="510">
        <f>+'CTA Pivot Table'!I$245</f>
        <v>0</v>
      </c>
      <c r="J19" s="510">
        <f>+'CTA Pivot Table'!I$247</f>
        <v>0</v>
      </c>
      <c r="K19" s="509">
        <f>+'CTA Pivot Table'!I$249</f>
        <v>0</v>
      </c>
      <c r="L19" s="509">
        <f>+'CTA Pivot Table'!I$251</f>
        <v>0</v>
      </c>
      <c r="M19" s="511">
        <f>+'CTA Pivot Table'!I$253</f>
        <v>0</v>
      </c>
      <c r="N19" s="510">
        <f>+'CTA Pivot Table'!I$255</f>
        <v>0</v>
      </c>
      <c r="O19" s="388"/>
    </row>
    <row r="20" spans="1:16">
      <c r="A20" s="504"/>
      <c r="B20" s="509"/>
      <c r="C20" s="509"/>
      <c r="D20" s="509"/>
      <c r="E20" s="510"/>
      <c r="F20" s="510"/>
      <c r="G20" s="509"/>
      <c r="H20" s="509"/>
      <c r="I20" s="510"/>
      <c r="J20" s="510"/>
      <c r="K20" s="509"/>
      <c r="L20" s="509"/>
      <c r="M20" s="511"/>
      <c r="N20" s="510"/>
      <c r="O20" s="388"/>
    </row>
    <row r="21" spans="1:16">
      <c r="A21" s="504" t="s">
        <v>1116</v>
      </c>
      <c r="B21" s="509">
        <f>+'CTA Pivot Table'!I$263</f>
        <v>0</v>
      </c>
      <c r="C21" s="509">
        <f>+'CTA Pivot Table'!I$265</f>
        <v>0</v>
      </c>
      <c r="D21" s="509">
        <f>+'CTA Pivot Table'!I$267</f>
        <v>0</v>
      </c>
      <c r="E21" s="510">
        <f>+'CTA Pivot Table'!I$269</f>
        <v>0</v>
      </c>
      <c r="F21" s="510">
        <f>+'CTA Pivot Table'!I$271</f>
        <v>0</v>
      </c>
      <c r="G21" s="509">
        <f>+'CTA Pivot Table'!I$273</f>
        <v>0</v>
      </c>
      <c r="H21" s="509">
        <f>+'CTA Pivot Table'!I$275</f>
        <v>0</v>
      </c>
      <c r="I21" s="510">
        <f>+'CTA Pivot Table'!I$277</f>
        <v>0</v>
      </c>
      <c r="J21" s="510">
        <f>+'CTA Pivot Table'!I$279</f>
        <v>0</v>
      </c>
      <c r="K21" s="509">
        <f>+'CTA Pivot Table'!I$281</f>
        <v>0</v>
      </c>
      <c r="L21" s="509">
        <f>+'CTA Pivot Table'!I$283</f>
        <v>0</v>
      </c>
      <c r="M21" s="511">
        <f>+'CTA Pivot Table'!I$285</f>
        <v>0</v>
      </c>
      <c r="N21" s="510">
        <f>+'CTA Pivot Table'!I$287</f>
        <v>0</v>
      </c>
      <c r="O21" s="388"/>
    </row>
    <row r="22" spans="1:16" ht="15.75">
      <c r="A22" s="504" t="s">
        <v>1117</v>
      </c>
      <c r="B22" s="509">
        <f>+'CTA Pivot Table'!I$295</f>
        <v>137.35</v>
      </c>
      <c r="C22" s="509">
        <f>+'CTA Pivot Table'!I$297</f>
        <v>97.066666666666663</v>
      </c>
      <c r="D22" s="509">
        <f>+'CTA Pivot Table'!I$299</f>
        <v>57</v>
      </c>
      <c r="E22" s="510">
        <f>+'CTA Pivot Table'!I$301</f>
        <v>135.03716216216216</v>
      </c>
      <c r="F22" s="510">
        <f>+'CTA Pivot Table'!I$303</f>
        <v>131.73825765804909</v>
      </c>
      <c r="G22" s="509">
        <f>+'CTA Pivot Table'!I$305</f>
        <v>78.280821917808225</v>
      </c>
      <c r="H22" s="509">
        <f>+'CTA Pivot Table'!I$307</f>
        <v>111.35</v>
      </c>
      <c r="I22" s="510">
        <f>+'CTA Pivot Table'!I$309</f>
        <v>131.33225764812187</v>
      </c>
      <c r="J22" s="510">
        <f>+'CTA Pivot Table'!I$311</f>
        <v>87.665075441138868</v>
      </c>
      <c r="K22" s="509">
        <f>+'CTA Pivot Table'!I$313</f>
        <v>60.565378900445765</v>
      </c>
      <c r="L22" s="509">
        <f>+'CTA Pivot Table'!I$315</f>
        <v>63.607142857142854</v>
      </c>
      <c r="M22" s="511">
        <f>+'CTA Pivot Table'!I$317</f>
        <v>82.424363111996158</v>
      </c>
      <c r="N22" s="510">
        <f>+'CTA Pivot Table'!I$319</f>
        <v>83.671363636363637</v>
      </c>
      <c r="O22" s="388"/>
      <c r="P22" s="512"/>
    </row>
    <row r="23" spans="1:16">
      <c r="A23" s="504" t="s">
        <v>1118</v>
      </c>
      <c r="B23" s="509">
        <f>+'CTA Pivot Table'!I$327</f>
        <v>0</v>
      </c>
      <c r="C23" s="509">
        <f>+'CTA Pivot Table'!I$329</f>
        <v>0</v>
      </c>
      <c r="D23" s="509">
        <f>+'CTA Pivot Table'!I$331</f>
        <v>0</v>
      </c>
      <c r="E23" s="510">
        <f>+'CTA Pivot Table'!I$333</f>
        <v>0</v>
      </c>
      <c r="F23" s="510">
        <f>+'CTA Pivot Table'!I$335</f>
        <v>0</v>
      </c>
      <c r="G23" s="509">
        <f>+'CTA Pivot Table'!I$337</f>
        <v>0</v>
      </c>
      <c r="H23" s="509">
        <f>+'CTA Pivot Table'!I$339</f>
        <v>0</v>
      </c>
      <c r="I23" s="510">
        <f>+'CTA Pivot Table'!I$341</f>
        <v>0</v>
      </c>
      <c r="J23" s="510">
        <f>+'CTA Pivot Table'!I$343</f>
        <v>0</v>
      </c>
      <c r="K23" s="509">
        <f>+'CTA Pivot Table'!I$345</f>
        <v>0</v>
      </c>
      <c r="L23" s="509">
        <f>+'CTA Pivot Table'!I$347</f>
        <v>0</v>
      </c>
      <c r="M23" s="511">
        <f>+'CTA Pivot Table'!I$349</f>
        <v>0</v>
      </c>
      <c r="N23" s="510">
        <f>+'CTA Pivot Table'!I$351</f>
        <v>0</v>
      </c>
      <c r="O23" s="388"/>
    </row>
    <row r="24" spans="1:16">
      <c r="A24" s="504" t="s">
        <v>1119</v>
      </c>
      <c r="B24" s="509">
        <f>+'CTA Pivot Table'!I$359</f>
        <v>0</v>
      </c>
      <c r="C24" s="509">
        <f>+'CTA Pivot Table'!I$361</f>
        <v>0</v>
      </c>
      <c r="D24" s="509">
        <f>+'CTA Pivot Table'!I$363</f>
        <v>0</v>
      </c>
      <c r="E24" s="510">
        <f>+'CTA Pivot Table'!I$365</f>
        <v>0</v>
      </c>
      <c r="F24" s="510">
        <f>+'CTA Pivot Table'!I$367</f>
        <v>0</v>
      </c>
      <c r="G24" s="509">
        <f>+'CTA Pivot Table'!I$369</f>
        <v>0</v>
      </c>
      <c r="H24" s="509">
        <f>+'CTA Pivot Table'!I$371</f>
        <v>0</v>
      </c>
      <c r="I24" s="510">
        <f>+'CTA Pivot Table'!I$373</f>
        <v>0</v>
      </c>
      <c r="J24" s="510">
        <f>+'CTA Pivot Table'!I$375</f>
        <v>0</v>
      </c>
      <c r="K24" s="509">
        <f>+'CTA Pivot Table'!I$377</f>
        <v>0</v>
      </c>
      <c r="L24" s="509">
        <f>+'CTA Pivot Table'!I$379</f>
        <v>0</v>
      </c>
      <c r="M24" s="511">
        <f>+'CTA Pivot Table'!I$381</f>
        <v>0</v>
      </c>
      <c r="N24" s="510">
        <f>+'CTA Pivot Table'!I$383</f>
        <v>0</v>
      </c>
      <c r="O24" s="388"/>
    </row>
    <row r="25" spans="1:16">
      <c r="A25" s="504"/>
      <c r="B25" s="509"/>
      <c r="C25" s="509"/>
      <c r="D25" s="509"/>
      <c r="E25" s="510"/>
      <c r="F25" s="510"/>
      <c r="G25" s="509"/>
      <c r="H25" s="509"/>
      <c r="I25" s="510"/>
      <c r="J25" s="510"/>
      <c r="K25" s="509"/>
      <c r="L25" s="509"/>
      <c r="M25" s="511"/>
      <c r="N25" s="510"/>
      <c r="O25" s="388"/>
    </row>
    <row r="26" spans="1:16">
      <c r="A26" s="504" t="s">
        <v>1120</v>
      </c>
      <c r="B26" s="509">
        <f>+'CTA Pivot Table'!I$391</f>
        <v>0</v>
      </c>
      <c r="C26" s="509">
        <f>+'CTA Pivot Table'!I$393</f>
        <v>0</v>
      </c>
      <c r="D26" s="509">
        <f>+'CTA Pivot Table'!I$395</f>
        <v>0</v>
      </c>
      <c r="E26" s="510">
        <f>+'CTA Pivot Table'!I$397</f>
        <v>0</v>
      </c>
      <c r="F26" s="510">
        <f>+'CTA Pivot Table'!I$399</f>
        <v>0</v>
      </c>
      <c r="G26" s="509">
        <f>+'CTA Pivot Table'!I$401</f>
        <v>0</v>
      </c>
      <c r="H26" s="509">
        <f>+'CTA Pivot Table'!I$403</f>
        <v>0</v>
      </c>
      <c r="I26" s="510">
        <f>+'CTA Pivot Table'!I$405</f>
        <v>0</v>
      </c>
      <c r="J26" s="510">
        <f>+'CTA Pivot Table'!I$407</f>
        <v>0</v>
      </c>
      <c r="K26" s="509">
        <f>+'CTA Pivot Table'!I$409</f>
        <v>0</v>
      </c>
      <c r="L26" s="509">
        <f>+'CTA Pivot Table'!I$411</f>
        <v>0</v>
      </c>
      <c r="M26" s="511">
        <f>+'CTA Pivot Table'!I$413</f>
        <v>0</v>
      </c>
      <c r="N26" s="510">
        <f>+'CTA Pivot Table'!I$415</f>
        <v>0</v>
      </c>
      <c r="O26" s="388"/>
    </row>
    <row r="27" spans="1:16">
      <c r="A27" s="504" t="s">
        <v>1121</v>
      </c>
      <c r="B27" s="509">
        <f>+'CTA Pivot Table'!I$423</f>
        <v>119.27644732316864</v>
      </c>
      <c r="C27" s="509">
        <f>+'CTA Pivot Table'!I$425</f>
        <v>118.46491978609627</v>
      </c>
      <c r="D27" s="509">
        <f>+'CTA Pivot Table'!I$427</f>
        <v>0</v>
      </c>
      <c r="E27" s="510">
        <f>+'CTA Pivot Table'!I$429</f>
        <v>119.23516674827268</v>
      </c>
      <c r="F27" s="510">
        <f>+'CTA Pivot Table'!I$431</f>
        <v>128.73785838111752</v>
      </c>
      <c r="G27" s="509">
        <f>+'CTA Pivot Table'!I$433</f>
        <v>132.17227488151661</v>
      </c>
      <c r="H27" s="509">
        <f>+'CTA Pivot Table'!I$435</f>
        <v>0</v>
      </c>
      <c r="I27" s="510">
        <f>+'CTA Pivot Table'!I$437</f>
        <v>128.92083070319407</v>
      </c>
      <c r="J27" s="510">
        <f>+'CTA Pivot Table'!I$439</f>
        <v>83.986918485814726</v>
      </c>
      <c r="K27" s="509">
        <f>+'CTA Pivot Table'!I$441</f>
        <v>65.330257419423447</v>
      </c>
      <c r="L27" s="509">
        <f>+'CTA Pivot Table'!I$443</f>
        <v>0</v>
      </c>
      <c r="M27" s="511">
        <f>+'CTA Pivot Table'!I$445</f>
        <v>77.665942877736754</v>
      </c>
      <c r="N27" s="510">
        <f>+'CTA Pivot Table'!I$447</f>
        <v>52.964851226727006</v>
      </c>
      <c r="O27" s="388"/>
    </row>
    <row r="28" spans="1:16">
      <c r="A28" s="504" t="s">
        <v>1122</v>
      </c>
      <c r="B28" s="509">
        <f>+'CTA Pivot Table'!I$455</f>
        <v>137.79956896551721</v>
      </c>
      <c r="C28" s="509">
        <f>+'CTA Pivot Table'!I$457</f>
        <v>107.95</v>
      </c>
      <c r="D28" s="509">
        <f>+'CTA Pivot Table'!I$459</f>
        <v>0</v>
      </c>
      <c r="E28" s="510">
        <f>+'CTA Pivot Table'!I$461</f>
        <v>136.56611570247932</v>
      </c>
      <c r="F28" s="510">
        <f>+'CTA Pivot Table'!I$463</f>
        <v>128.23022581567241</v>
      </c>
      <c r="G28" s="509">
        <f>+'CTA Pivot Table'!I$465</f>
        <v>119.83146258503413</v>
      </c>
      <c r="H28" s="509">
        <f>+'CTA Pivot Table'!I$467</f>
        <v>0</v>
      </c>
      <c r="I28" s="510">
        <f>+'CTA Pivot Table'!I$469</f>
        <v>128.03329345615506</v>
      </c>
      <c r="J28" s="510">
        <f>+'CTA Pivot Table'!I$471</f>
        <v>85.120605934841251</v>
      </c>
      <c r="K28" s="509">
        <f>+'CTA Pivot Table'!I$473</f>
        <v>68.170627802690603</v>
      </c>
      <c r="L28" s="509">
        <f>+'CTA Pivot Table'!I$475</f>
        <v>0</v>
      </c>
      <c r="M28" s="511">
        <f>+'CTA Pivot Table'!I$477</f>
        <v>81.93570104482643</v>
      </c>
      <c r="N28" s="510">
        <f>+'CTA Pivot Table'!I$479</f>
        <v>81.293147751605872</v>
      </c>
      <c r="O28" s="388"/>
    </row>
    <row r="29" spans="1:16">
      <c r="A29" s="513" t="s">
        <v>1123</v>
      </c>
      <c r="B29" s="514">
        <f>+'CTA Pivot Table'!I$487</f>
        <v>0</v>
      </c>
      <c r="C29" s="514">
        <f>+'CTA Pivot Table'!I$489</f>
        <v>0</v>
      </c>
      <c r="D29" s="514">
        <f>+'CTA Pivot Table'!I$491</f>
        <v>0</v>
      </c>
      <c r="E29" s="515">
        <f>+'CTA Pivot Table'!I$493</f>
        <v>0</v>
      </c>
      <c r="F29" s="515">
        <f>+'CTA Pivot Table'!I$495</f>
        <v>0</v>
      </c>
      <c r="G29" s="514">
        <f>+'CTA Pivot Table'!I$497</f>
        <v>0</v>
      </c>
      <c r="H29" s="514">
        <f>+'CTA Pivot Table'!I$499</f>
        <v>0</v>
      </c>
      <c r="I29" s="515">
        <f>+'CTA Pivot Table'!I$501</f>
        <v>0</v>
      </c>
      <c r="J29" s="515">
        <f>+'CTA Pivot Table'!I$503</f>
        <v>0</v>
      </c>
      <c r="K29" s="514">
        <f>+'CTA Pivot Table'!I$505</f>
        <v>0</v>
      </c>
      <c r="L29" s="514">
        <f>+'CTA Pivot Table'!I$507</f>
        <v>0</v>
      </c>
      <c r="M29" s="516">
        <f>+'CTA Pivot Table'!I$509</f>
        <v>0</v>
      </c>
      <c r="N29" s="515">
        <f>+'CTA Pivot Table'!I$511</f>
        <v>0</v>
      </c>
      <c r="O29" s="388"/>
    </row>
    <row r="30" spans="1:16">
      <c r="A30" s="517" t="s">
        <v>1149</v>
      </c>
      <c r="B30" s="518"/>
      <c r="C30" s="518"/>
      <c r="D30" s="518"/>
      <c r="E30" s="518"/>
      <c r="F30" s="518"/>
      <c r="G30" s="518"/>
      <c r="H30" s="518"/>
      <c r="I30" s="518"/>
      <c r="J30" s="518"/>
      <c r="K30" s="518"/>
      <c r="L30" s="518"/>
      <c r="M30" s="518"/>
      <c r="N30" s="518"/>
    </row>
    <row r="31" spans="1:16">
      <c r="A31" s="517"/>
      <c r="B31" s="518"/>
      <c r="C31" s="518"/>
      <c r="D31" s="518"/>
      <c r="E31" s="518"/>
      <c r="F31" s="518"/>
      <c r="G31" s="518"/>
      <c r="H31" s="518"/>
      <c r="I31" s="518"/>
      <c r="J31" s="518"/>
      <c r="K31" s="518"/>
      <c r="L31" s="518"/>
      <c r="M31" s="518"/>
      <c r="N31" s="519" t="s">
        <v>1224</v>
      </c>
    </row>
    <row r="32" spans="1:16" ht="18">
      <c r="A32" s="480" t="s">
        <v>1125</v>
      </c>
      <c r="B32" s="481"/>
      <c r="C32" s="481"/>
      <c r="D32" s="481"/>
      <c r="E32" s="482"/>
      <c r="F32" s="482"/>
      <c r="G32" s="482"/>
      <c r="H32" s="482"/>
      <c r="I32" s="482"/>
      <c r="J32" s="481"/>
      <c r="K32" s="481"/>
      <c r="L32" s="481"/>
      <c r="M32" s="482"/>
      <c r="N32" s="481"/>
    </row>
    <row r="33" spans="1:15" ht="18">
      <c r="A33" s="480"/>
      <c r="B33" s="481"/>
      <c r="C33" s="481"/>
      <c r="D33" s="481"/>
      <c r="E33" s="482"/>
      <c r="F33" s="482"/>
      <c r="G33" s="482"/>
      <c r="H33" s="482"/>
      <c r="I33" s="482"/>
      <c r="J33" s="481"/>
      <c r="K33" s="481"/>
      <c r="L33" s="481"/>
      <c r="M33" s="482"/>
      <c r="N33" s="481"/>
    </row>
    <row r="34" spans="1:15" ht="15.75">
      <c r="A34" s="483" t="s">
        <v>1097</v>
      </c>
      <c r="B34" s="481"/>
      <c r="C34" s="481"/>
      <c r="D34" s="481"/>
      <c r="E34" s="482"/>
      <c r="F34" s="482"/>
      <c r="G34" s="482"/>
      <c r="H34" s="482"/>
      <c r="I34" s="482"/>
      <c r="J34" s="481"/>
      <c r="K34" s="481"/>
      <c r="L34" s="481"/>
      <c r="M34" s="482"/>
      <c r="N34" s="481"/>
    </row>
    <row r="35" spans="1:15" ht="15.75">
      <c r="A35" s="483" t="s">
        <v>1151</v>
      </c>
      <c r="B35" s="481"/>
      <c r="C35" s="481"/>
      <c r="D35" s="481"/>
      <c r="E35" s="482"/>
      <c r="F35" s="482"/>
      <c r="G35" s="482"/>
      <c r="H35" s="482"/>
      <c r="I35" s="482"/>
      <c r="J35" s="481"/>
      <c r="K35" s="481"/>
      <c r="L35" s="481"/>
      <c r="M35" s="482"/>
      <c r="N35" s="481"/>
    </row>
    <row r="36" spans="1:15" ht="15.75" customHeight="1">
      <c r="A36" s="484"/>
      <c r="B36" s="484"/>
      <c r="C36" s="484"/>
      <c r="D36" s="484"/>
      <c r="E36" s="484"/>
      <c r="F36" s="485"/>
      <c r="G36" s="486"/>
      <c r="H36" s="486"/>
      <c r="I36" s="487"/>
      <c r="J36" s="487"/>
      <c r="K36" s="487"/>
      <c r="L36" s="487"/>
      <c r="M36" s="487"/>
      <c r="N36" s="487"/>
      <c r="O36" s="488"/>
    </row>
    <row r="37" spans="1:15" ht="15.75" customHeight="1">
      <c r="A37" s="312"/>
      <c r="B37" s="489" t="s">
        <v>1098</v>
      </c>
      <c r="C37" s="490"/>
      <c r="D37" s="490"/>
      <c r="E37" s="490"/>
      <c r="F37" s="490"/>
      <c r="G37" s="490"/>
      <c r="H37" s="490"/>
      <c r="I37" s="491"/>
      <c r="J37" s="492" t="s">
        <v>11</v>
      </c>
      <c r="K37" s="493"/>
      <c r="L37" s="493"/>
      <c r="M37" s="494"/>
      <c r="N37" s="652" t="s">
        <v>1099</v>
      </c>
      <c r="O37"/>
    </row>
    <row r="38" spans="1:15" ht="39.75" customHeight="1">
      <c r="A38" s="495"/>
      <c r="B38" s="490" t="s">
        <v>1100</v>
      </c>
      <c r="C38" s="490"/>
      <c r="D38" s="490"/>
      <c r="E38" s="496"/>
      <c r="F38" s="497" t="s">
        <v>1101</v>
      </c>
      <c r="G38" s="490"/>
      <c r="H38" s="490"/>
      <c r="I38" s="491"/>
      <c r="J38" s="498" t="s">
        <v>1102</v>
      </c>
      <c r="K38" s="490"/>
      <c r="L38" s="490"/>
      <c r="M38" s="491"/>
      <c r="N38" s="653"/>
      <c r="O38"/>
    </row>
    <row r="39" spans="1:15" ht="27.75" customHeight="1">
      <c r="A39" s="484"/>
      <c r="B39" s="499" t="s">
        <v>1103</v>
      </c>
      <c r="C39" s="499" t="s">
        <v>1104</v>
      </c>
      <c r="D39" s="499" t="s">
        <v>1105</v>
      </c>
      <c r="E39" s="500" t="s">
        <v>1106</v>
      </c>
      <c r="F39" s="500" t="s">
        <v>1103</v>
      </c>
      <c r="G39" s="499" t="s">
        <v>1104</v>
      </c>
      <c r="H39" s="499" t="s">
        <v>1105</v>
      </c>
      <c r="I39" s="500" t="s">
        <v>1106</v>
      </c>
      <c r="J39" s="501" t="s">
        <v>1103</v>
      </c>
      <c r="K39" s="502" t="s">
        <v>1104</v>
      </c>
      <c r="L39" s="503" t="s">
        <v>1105</v>
      </c>
      <c r="M39" s="501" t="s">
        <v>1106</v>
      </c>
      <c r="N39" s="654"/>
      <c r="O39"/>
    </row>
    <row r="40" spans="1:15" ht="15.75" hidden="1" customHeight="1">
      <c r="A40" s="504" t="s">
        <v>1107</v>
      </c>
      <c r="B40" s="337"/>
      <c r="C40" s="337"/>
      <c r="D40" s="337"/>
      <c r="E40" s="505"/>
      <c r="F40" s="505"/>
      <c r="G40" s="337"/>
      <c r="H40" s="337"/>
      <c r="I40" s="505"/>
      <c r="J40" s="505"/>
      <c r="K40" s="337"/>
      <c r="L40" s="337"/>
      <c r="M40" s="506"/>
      <c r="N40" s="505"/>
      <c r="O40" s="388"/>
    </row>
    <row r="41" spans="1:15" ht="15.75" hidden="1" customHeight="1">
      <c r="A41" s="504"/>
      <c r="B41" s="337"/>
      <c r="C41" s="337"/>
      <c r="D41" s="337"/>
      <c r="E41" s="505"/>
      <c r="F41" s="505"/>
      <c r="G41" s="337"/>
      <c r="H41" s="508"/>
      <c r="I41" s="505"/>
      <c r="J41" s="505"/>
      <c r="K41" s="337"/>
      <c r="L41" s="337"/>
      <c r="M41" s="506"/>
      <c r="N41" s="505"/>
      <c r="O41" s="388"/>
    </row>
    <row r="42" spans="1:15">
      <c r="A42" s="504" t="s">
        <v>1108</v>
      </c>
      <c r="B42" s="509">
        <f>+'CTA Pivot Table'!C$7</f>
        <v>0</v>
      </c>
      <c r="C42" s="509">
        <f>+'CTA Pivot Table'!C$9</f>
        <v>0</v>
      </c>
      <c r="D42" s="509">
        <f>+'CTA Pivot Table'!C$11</f>
        <v>0</v>
      </c>
      <c r="E42" s="510">
        <f>+'CTA Pivot Table'!C$13</f>
        <v>0</v>
      </c>
      <c r="F42" s="510">
        <f>+'CTA Pivot Table'!C$15</f>
        <v>0</v>
      </c>
      <c r="G42" s="509">
        <f>+'CTA Pivot Table'!C$17</f>
        <v>0</v>
      </c>
      <c r="H42" s="509">
        <f>+'CTA Pivot Table'!C$19</f>
        <v>0</v>
      </c>
      <c r="I42" s="510">
        <f>+'CTA Pivot Table'!C$21</f>
        <v>0</v>
      </c>
      <c r="J42" s="510">
        <f>+'CTA Pivot Table'!C$23</f>
        <v>0</v>
      </c>
      <c r="K42" s="509">
        <f>+'CTA Pivot Table'!C$25</f>
        <v>0</v>
      </c>
      <c r="L42" s="509">
        <f>+'CTA Pivot Table'!C$27</f>
        <v>0</v>
      </c>
      <c r="M42" s="511">
        <f>+'CTA Pivot Table'!C$29</f>
        <v>0</v>
      </c>
      <c r="N42" s="510">
        <f>+'CTA Pivot Table'!C$31</f>
        <v>0</v>
      </c>
      <c r="O42" s="388"/>
    </row>
    <row r="43" spans="1:15">
      <c r="A43" s="504" t="s">
        <v>1109</v>
      </c>
      <c r="B43" s="509">
        <f>+'CTA Pivot Table'!C$39</f>
        <v>130.19999999999999</v>
      </c>
      <c r="C43" s="509">
        <f>+'CTA Pivot Table'!C$41</f>
        <v>137.69999999999999</v>
      </c>
      <c r="D43" s="509">
        <f>+'CTA Pivot Table'!C$43</f>
        <v>0</v>
      </c>
      <c r="E43" s="510">
        <f>+'CTA Pivot Table'!C$45</f>
        <v>130.80999999999997</v>
      </c>
      <c r="F43" s="510">
        <f>+'CTA Pivot Table'!C$47</f>
        <v>129</v>
      </c>
      <c r="G43" s="509">
        <f>+'CTA Pivot Table'!C$49</f>
        <v>127.5</v>
      </c>
      <c r="H43" s="509">
        <f>+'CTA Pivot Table'!C$51</f>
        <v>0</v>
      </c>
      <c r="I43" s="510">
        <f>+'CTA Pivot Table'!C$53</f>
        <v>128.87008343265794</v>
      </c>
      <c r="J43" s="510">
        <f>+'CTA Pivot Table'!C$55</f>
        <v>86.700000000000017</v>
      </c>
      <c r="K43" s="509">
        <f>+'CTA Pivot Table'!C$57</f>
        <v>76.2</v>
      </c>
      <c r="L43" s="509">
        <f>+'CTA Pivot Table'!CR$59</f>
        <v>0</v>
      </c>
      <c r="M43" s="511">
        <f>+'CTA Pivot Table'!C$61</f>
        <v>83.518708609271528</v>
      </c>
      <c r="N43" s="510">
        <f>+'CTA Pivot Table'!C$63</f>
        <v>0</v>
      </c>
      <c r="O43" s="388"/>
    </row>
    <row r="44" spans="1:15">
      <c r="A44" s="504" t="s">
        <v>1110</v>
      </c>
      <c r="B44" s="509">
        <f>+'CTA Pivot Table'!C$71</f>
        <v>0</v>
      </c>
      <c r="C44" s="509">
        <f>+'CTA Pivot Table'!C$73</f>
        <v>0</v>
      </c>
      <c r="D44" s="509">
        <f>+'CTA Pivot Table'!C$75</f>
        <v>0</v>
      </c>
      <c r="E44" s="510">
        <f>+'CTA Pivot Table'!C$77</f>
        <v>0</v>
      </c>
      <c r="F44" s="510">
        <f>+'CTA Pivot Table'!C$79</f>
        <v>0</v>
      </c>
      <c r="G44" s="509">
        <f>+'CTA Pivot Table'!C$81</f>
        <v>0</v>
      </c>
      <c r="H44" s="509">
        <f>+'CTA Pivot Table'!C$83</f>
        <v>0</v>
      </c>
      <c r="I44" s="510">
        <f>+'CTA Pivot Table'!C$85</f>
        <v>0</v>
      </c>
      <c r="J44" s="510">
        <f>+'CTA Pivot Table'!C$87</f>
        <v>0</v>
      </c>
      <c r="K44" s="509">
        <f>+'CTA Pivot Table'!C$89</f>
        <v>0</v>
      </c>
      <c r="L44" s="509">
        <f>+'CTA Pivot Table'!C$91</f>
        <v>0</v>
      </c>
      <c r="M44" s="511">
        <f>+'CTA Pivot Table'!C$93</f>
        <v>0</v>
      </c>
      <c r="N44" s="510">
        <f>+'CTA Pivot Table'!C$95</f>
        <v>0</v>
      </c>
      <c r="O44" s="388"/>
    </row>
    <row r="45" spans="1:15">
      <c r="A45" s="504" t="s">
        <v>1111</v>
      </c>
      <c r="B45" s="509">
        <f>+'CTA Pivot Table'!C$103</f>
        <v>0</v>
      </c>
      <c r="C45" s="509">
        <f>+'CTA Pivot Table'!C$105</f>
        <v>0</v>
      </c>
      <c r="D45" s="509">
        <f>+'CTA Pivot Table'!C$107</f>
        <v>0</v>
      </c>
      <c r="E45" s="510">
        <f>+'CTA Pivot Table'!C$109</f>
        <v>0</v>
      </c>
      <c r="F45" s="510">
        <f>+'CTA Pivot Table'!C$111</f>
        <v>0</v>
      </c>
      <c r="G45" s="509">
        <f>+'CTA Pivot Table'!C$113</f>
        <v>0</v>
      </c>
      <c r="H45" s="509">
        <f>+'CTA Pivot Table'!C$115</f>
        <v>0</v>
      </c>
      <c r="I45" s="510">
        <f>+'CTA Pivot Table'!C$117</f>
        <v>0</v>
      </c>
      <c r="J45" s="510">
        <f>+'CTA Pivot Table'!C$119</f>
        <v>0</v>
      </c>
      <c r="K45" s="509">
        <f>+'CTA Pivot Table'!C$121</f>
        <v>0</v>
      </c>
      <c r="L45" s="509">
        <f>+'CTA Pivot Table'!C$123</f>
        <v>0</v>
      </c>
      <c r="M45" s="511">
        <f>+'CTA Pivot Table'!C$125</f>
        <v>0</v>
      </c>
      <c r="N45" s="510">
        <f>+'CTA Pivot Table'!C$127</f>
        <v>0</v>
      </c>
      <c r="O45" s="388"/>
    </row>
    <row r="46" spans="1:15">
      <c r="A46" s="504"/>
      <c r="B46" s="509"/>
      <c r="C46" s="509"/>
      <c r="D46" s="509"/>
      <c r="E46" s="510"/>
      <c r="F46" s="510"/>
      <c r="G46" s="509"/>
      <c r="H46" s="509"/>
      <c r="I46" s="510"/>
      <c r="J46" s="510"/>
      <c r="K46" s="509"/>
      <c r="L46" s="509"/>
      <c r="M46" s="511"/>
      <c r="N46" s="510"/>
      <c r="O46" s="388"/>
    </row>
    <row r="47" spans="1:15">
      <c r="A47" s="504" t="s">
        <v>1112</v>
      </c>
      <c r="B47" s="509">
        <f>+'CTA Pivot Table'!C$135</f>
        <v>123.03285714285715</v>
      </c>
      <c r="C47" s="509">
        <f>+'CTA Pivot Table'!C$137</f>
        <v>115.37708333333335</v>
      </c>
      <c r="D47" s="509">
        <f>+'CTA Pivot Table'!C$139</f>
        <v>0</v>
      </c>
      <c r="E47" s="510">
        <f>+'CTA Pivot Table'!C$141</f>
        <v>121.52680327868855</v>
      </c>
      <c r="F47" s="510">
        <f>+'CTA Pivot Table'!C$143</f>
        <v>123.43462686567165</v>
      </c>
      <c r="G47" s="509">
        <f>+'CTA Pivot Table'!C$145</f>
        <v>117.69571992110453</v>
      </c>
      <c r="H47" s="509">
        <f>+'CTA Pivot Table'!C$147</f>
        <v>0</v>
      </c>
      <c r="I47" s="510">
        <f>+'CTA Pivot Table'!C$149</f>
        <v>122.98021083866938</v>
      </c>
      <c r="J47" s="510">
        <f>+'CTA Pivot Table'!C$151</f>
        <v>89.424849849849835</v>
      </c>
      <c r="K47" s="509">
        <f>+'CTA Pivot Table'!C$153</f>
        <v>85.757841239109396</v>
      </c>
      <c r="L47" s="509">
        <f>+'CTA Pivot Table'!C$155</f>
        <v>0</v>
      </c>
      <c r="M47" s="511">
        <f>+'CTA Pivot Table'!C$157</f>
        <v>88.671614635116327</v>
      </c>
      <c r="N47" s="510">
        <f>+'CTA Pivot Table'!C$159</f>
        <v>147.64818181818183</v>
      </c>
      <c r="O47" s="388"/>
    </row>
    <row r="48" spans="1:15">
      <c r="A48" s="504" t="s">
        <v>1113</v>
      </c>
      <c r="B48" s="509">
        <f>+'CTA Pivot Table'!C$167</f>
        <v>131.19970215934475</v>
      </c>
      <c r="C48" s="509">
        <f>+'CTA Pivot Table'!C$169</f>
        <v>118.11785714285715</v>
      </c>
      <c r="D48" s="509">
        <f>+'CTA Pivot Table'!C$171</f>
        <v>0</v>
      </c>
      <c r="E48" s="510">
        <f>+'CTA Pivot Table'!C$173</f>
        <v>130.93253099927065</v>
      </c>
      <c r="F48" s="510">
        <f>+'CTA Pivot Table'!C$175</f>
        <v>133.97859237536656</v>
      </c>
      <c r="G48" s="509">
        <f>+'CTA Pivot Table'!C$177</f>
        <v>133.83652173913043</v>
      </c>
      <c r="H48" s="509">
        <f>+'CTA Pivot Table'!C$179</f>
        <v>0</v>
      </c>
      <c r="I48" s="510">
        <f>+'CTA Pivot Table'!C$181</f>
        <v>133.97395744680853</v>
      </c>
      <c r="J48" s="510">
        <f>+'CTA Pivot Table'!C$183</f>
        <v>91.211836734693875</v>
      </c>
      <c r="K48" s="509">
        <f>+'CTA Pivot Table'!C$185</f>
        <v>83.926972477064211</v>
      </c>
      <c r="L48" s="509">
        <f>+'CTA Pivot Table'!C$187</f>
        <v>0</v>
      </c>
      <c r="M48" s="511">
        <f>+'CTA Pivot Table'!C$189</f>
        <v>89.455088495575225</v>
      </c>
      <c r="N48" s="510">
        <f>+'CTA Pivot Table'!C$191</f>
        <v>127.76868327402136</v>
      </c>
      <c r="O48" s="388"/>
    </row>
    <row r="49" spans="1:16">
      <c r="A49" s="504" t="s">
        <v>1114</v>
      </c>
      <c r="B49" s="509">
        <f>+'CTA Pivot Table'!C$199</f>
        <v>0</v>
      </c>
      <c r="C49" s="509">
        <f>+'CTA Pivot Table'!C$201</f>
        <v>0</v>
      </c>
      <c r="D49" s="509">
        <f>+'CTA Pivot Table'!C$203</f>
        <v>0</v>
      </c>
      <c r="E49" s="510">
        <f>+'CTA Pivot Table'!C$205</f>
        <v>0</v>
      </c>
      <c r="F49" s="510">
        <f>+'CTA Pivot Table'!C$207</f>
        <v>0</v>
      </c>
      <c r="G49" s="509">
        <f>+'CTA Pivot Table'!C$209</f>
        <v>0</v>
      </c>
      <c r="H49" s="509">
        <f>+'CTA Pivot Table'!C$211</f>
        <v>0</v>
      </c>
      <c r="I49" s="510">
        <f>+'CTA Pivot Table'!C$213</f>
        <v>0</v>
      </c>
      <c r="J49" s="510">
        <f>+'CTA Pivot Table'!C$215</f>
        <v>0</v>
      </c>
      <c r="K49" s="509">
        <f>+'CTA Pivot Table'!C$217</f>
        <v>0</v>
      </c>
      <c r="L49" s="509">
        <f>+'CTA Pivot Table'!C$219</f>
        <v>0</v>
      </c>
      <c r="M49" s="511">
        <f>+'CTA Pivot Table'!C$221</f>
        <v>0</v>
      </c>
      <c r="N49" s="510">
        <f>+'CTA Pivot Table'!C$223</f>
        <v>0</v>
      </c>
      <c r="O49" s="388"/>
    </row>
    <row r="50" spans="1:16">
      <c r="A50" s="504" t="s">
        <v>1115</v>
      </c>
      <c r="B50" s="509">
        <f>+'CTA Pivot Table'!C$231</f>
        <v>0</v>
      </c>
      <c r="C50" s="509">
        <f>+'CTA Pivot Table'!C$233</f>
        <v>0</v>
      </c>
      <c r="D50" s="509">
        <f>+'CTA Pivot Table'!C$235</f>
        <v>0</v>
      </c>
      <c r="E50" s="510">
        <f>+'CTA Pivot Table'!C$237</f>
        <v>0</v>
      </c>
      <c r="F50" s="510">
        <f>+'CTA Pivot Table'!C$239</f>
        <v>0</v>
      </c>
      <c r="G50" s="509">
        <f>+'CTA Pivot Table'!C$241</f>
        <v>0</v>
      </c>
      <c r="H50" s="509">
        <f>+'CTA Pivot Table'!C$243</f>
        <v>0</v>
      </c>
      <c r="I50" s="510">
        <f>+'CTA Pivot Table'!C$245</f>
        <v>0</v>
      </c>
      <c r="J50" s="510">
        <f>+'CTA Pivot Table'!C$247</f>
        <v>0</v>
      </c>
      <c r="K50" s="509">
        <f>+'CTA Pivot Table'!C$249</f>
        <v>0</v>
      </c>
      <c r="L50" s="509">
        <f>+'CTA Pivot Table'!C$251</f>
        <v>0</v>
      </c>
      <c r="M50" s="511">
        <f>+'CTA Pivot Table'!C$253</f>
        <v>0</v>
      </c>
      <c r="N50" s="510">
        <f>+'CTA Pivot Table'!C$255</f>
        <v>0</v>
      </c>
      <c r="O50" s="388"/>
    </row>
    <row r="51" spans="1:16">
      <c r="A51" s="504"/>
      <c r="B51" s="509"/>
      <c r="C51" s="509"/>
      <c r="D51" s="509"/>
      <c r="E51" s="510"/>
      <c r="F51" s="510"/>
      <c r="G51" s="509"/>
      <c r="H51" s="509"/>
      <c r="I51" s="510"/>
      <c r="J51" s="510"/>
      <c r="K51" s="509"/>
      <c r="L51" s="509"/>
      <c r="M51" s="511"/>
      <c r="N51" s="510"/>
      <c r="O51" s="388"/>
    </row>
    <row r="52" spans="1:16">
      <c r="A52" s="504" t="s">
        <v>1116</v>
      </c>
      <c r="B52" s="509">
        <f>+'CTA Pivot Table'!C$263</f>
        <v>0</v>
      </c>
      <c r="C52" s="509">
        <f>+'CTA Pivot Table'!C$265</f>
        <v>0</v>
      </c>
      <c r="D52" s="509">
        <f>+'CTA Pivot Table'!C$267</f>
        <v>0</v>
      </c>
      <c r="E52" s="510">
        <f>+'CTA Pivot Table'!C$269</f>
        <v>0</v>
      </c>
      <c r="F52" s="510">
        <f>+'CTA Pivot Table'!C$271</f>
        <v>0</v>
      </c>
      <c r="G52" s="509">
        <f>+'CTA Pivot Table'!C$273</f>
        <v>0</v>
      </c>
      <c r="H52" s="509">
        <f>+'CTA Pivot Table'!C$275</f>
        <v>0</v>
      </c>
      <c r="I52" s="510">
        <f>+'CTA Pivot Table'!C$277</f>
        <v>0</v>
      </c>
      <c r="J52" s="510">
        <f>+'CTA Pivot Table'!C$279</f>
        <v>0</v>
      </c>
      <c r="K52" s="509">
        <f>+'CTA Pivot Table'!C$281</f>
        <v>0</v>
      </c>
      <c r="L52" s="509">
        <f>+'CTA Pivot Table'!C$283</f>
        <v>0</v>
      </c>
      <c r="M52" s="511">
        <f>+'CTA Pivot Table'!C$285</f>
        <v>0</v>
      </c>
      <c r="N52" s="510">
        <f>+'CTA Pivot Table'!C$287</f>
        <v>0</v>
      </c>
      <c r="O52" s="388"/>
    </row>
    <row r="53" spans="1:16" ht="15.75">
      <c r="A53" s="504" t="s">
        <v>1117</v>
      </c>
      <c r="B53" s="509">
        <f>+'CTA Pivot Table'!C$295</f>
        <v>130.57894736842104</v>
      </c>
      <c r="C53" s="509">
        <f>+'CTA Pivot Table'!C$297</f>
        <v>88.666666666666671</v>
      </c>
      <c r="D53" s="509">
        <f>+'CTA Pivot Table'!C$299</f>
        <v>0</v>
      </c>
      <c r="E53" s="510">
        <f>+'CTA Pivot Table'!C$301</f>
        <v>128.0891089108911</v>
      </c>
      <c r="F53" s="510">
        <f>+'CTA Pivot Table'!C$303</f>
        <v>128.16805752840909</v>
      </c>
      <c r="G53" s="509">
        <f>+'CTA Pivot Table'!C$305</f>
        <v>113.80645161290323</v>
      </c>
      <c r="H53" s="509">
        <f>+'CTA Pivot Table'!C$307</f>
        <v>109.85483870967742</v>
      </c>
      <c r="I53" s="510">
        <f>+'CTA Pivot Table'!C$309</f>
        <v>128.02888086642599</v>
      </c>
      <c r="J53" s="510">
        <f>+'CTA Pivot Table'!C$311</f>
        <v>87.073932926829272</v>
      </c>
      <c r="K53" s="509">
        <f>+'CTA Pivot Table'!C$313</f>
        <v>66.397687861271677</v>
      </c>
      <c r="L53" s="509">
        <f>+'CTA Pivot Table'!C$315</f>
        <v>72.672727272727272</v>
      </c>
      <c r="M53" s="511">
        <f>+'CTA Pivot Table'!C$317</f>
        <v>84.045881971465619</v>
      </c>
      <c r="N53" s="510">
        <f>+'CTA Pivot Table'!C$319</f>
        <v>103.34736842105262</v>
      </c>
      <c r="O53" s="388"/>
      <c r="P53" s="512"/>
    </row>
    <row r="54" spans="1:16">
      <c r="A54" s="504" t="s">
        <v>1118</v>
      </c>
      <c r="B54" s="509">
        <f>+'CTA Pivot Table'!C$327</f>
        <v>0</v>
      </c>
      <c r="C54" s="509">
        <f>+'CTA Pivot Table'!C$329</f>
        <v>0</v>
      </c>
      <c r="D54" s="509">
        <f>+'CTA Pivot Table'!C$331</f>
        <v>0</v>
      </c>
      <c r="E54" s="510">
        <f>+'CTA Pivot Table'!C$333</f>
        <v>0</v>
      </c>
      <c r="F54" s="510">
        <f>+'CTA Pivot Table'!C$335</f>
        <v>0</v>
      </c>
      <c r="G54" s="509">
        <f>+'CTA Pivot Table'!C$337</f>
        <v>0</v>
      </c>
      <c r="H54" s="509">
        <f>+'CTA Pivot Table'!C$339</f>
        <v>0</v>
      </c>
      <c r="I54" s="510">
        <f>+'CTA Pivot Table'!C$341</f>
        <v>0</v>
      </c>
      <c r="J54" s="510">
        <f>+'CTA Pivot Table'!C$343</f>
        <v>0</v>
      </c>
      <c r="K54" s="509">
        <f>+'CTA Pivot Table'!C$345</f>
        <v>0</v>
      </c>
      <c r="L54" s="509">
        <f>+'CTA Pivot Table'!C$347</f>
        <v>0</v>
      </c>
      <c r="M54" s="511">
        <f>+'CTA Pivot Table'!C$349</f>
        <v>0</v>
      </c>
      <c r="N54" s="510">
        <f>+'CTA Pivot Table'!C$351</f>
        <v>0</v>
      </c>
      <c r="O54" s="388"/>
    </row>
    <row r="55" spans="1:16">
      <c r="A55" s="504" t="s">
        <v>1119</v>
      </c>
      <c r="B55" s="509">
        <f>+'CTA Pivot Table'!C$359</f>
        <v>0</v>
      </c>
      <c r="C55" s="509">
        <f>+'CTA Pivot Table'!C$361</f>
        <v>0</v>
      </c>
      <c r="D55" s="509">
        <f>+'CTA Pivot Table'!C$363</f>
        <v>0</v>
      </c>
      <c r="E55" s="510">
        <f>+'CTA Pivot Table'!C$365</f>
        <v>0</v>
      </c>
      <c r="F55" s="510">
        <f>+'CTA Pivot Table'!C$367</f>
        <v>0</v>
      </c>
      <c r="G55" s="509">
        <f>+'CTA Pivot Table'!C$369</f>
        <v>0</v>
      </c>
      <c r="H55" s="509">
        <f>+'CTA Pivot Table'!C$371</f>
        <v>0</v>
      </c>
      <c r="I55" s="510">
        <f>+'CTA Pivot Table'!C$373</f>
        <v>0</v>
      </c>
      <c r="J55" s="510">
        <f>+'CTA Pivot Table'!C$375</f>
        <v>0</v>
      </c>
      <c r="K55" s="509">
        <f>+'CTA Pivot Table'!C$377</f>
        <v>0</v>
      </c>
      <c r="L55" s="509">
        <f>+'CTA Pivot Table'!C$379</f>
        <v>0</v>
      </c>
      <c r="M55" s="511">
        <f>+'CTA Pivot Table'!C$381</f>
        <v>0</v>
      </c>
      <c r="N55" s="510">
        <f>+'CTA Pivot Table'!C$383</f>
        <v>0</v>
      </c>
      <c r="O55" s="388"/>
    </row>
    <row r="56" spans="1:16">
      <c r="A56" s="504"/>
      <c r="B56" s="509"/>
      <c r="C56" s="509"/>
      <c r="D56" s="509"/>
      <c r="E56" s="510"/>
      <c r="F56" s="510"/>
      <c r="G56" s="509"/>
      <c r="H56" s="509"/>
      <c r="I56" s="510"/>
      <c r="J56" s="510"/>
      <c r="K56" s="509"/>
      <c r="L56" s="509"/>
      <c r="M56" s="511"/>
      <c r="N56" s="510"/>
      <c r="O56" s="388"/>
    </row>
    <row r="57" spans="1:16">
      <c r="A57" s="504" t="s">
        <v>1120</v>
      </c>
      <c r="B57" s="509">
        <f>+'CTA Pivot Table'!C$391</f>
        <v>0</v>
      </c>
      <c r="C57" s="509">
        <f>+'CTA Pivot Table'!C$393</f>
        <v>0</v>
      </c>
      <c r="D57" s="509">
        <f>+'CTA Pivot Table'!C$395</f>
        <v>0</v>
      </c>
      <c r="E57" s="510">
        <f>+'CTA Pivot Table'!C$397</f>
        <v>0</v>
      </c>
      <c r="F57" s="510">
        <f>+'CTA Pivot Table'!C$399</f>
        <v>0</v>
      </c>
      <c r="G57" s="509">
        <f>+'CTA Pivot Table'!C$401</f>
        <v>0</v>
      </c>
      <c r="H57" s="509">
        <f>+'CTA Pivot Table'!C$403</f>
        <v>0</v>
      </c>
      <c r="I57" s="510">
        <f>+'CTA Pivot Table'!C$405</f>
        <v>0</v>
      </c>
      <c r="J57" s="510">
        <f>+'CTA Pivot Table'!C$407</f>
        <v>0</v>
      </c>
      <c r="K57" s="509">
        <f>+'CTA Pivot Table'!C$409</f>
        <v>0</v>
      </c>
      <c r="L57" s="509">
        <f>+'CTA Pivot Table'!C$411</f>
        <v>0</v>
      </c>
      <c r="M57" s="511">
        <f>+'CTA Pivot Table'!C$413</f>
        <v>0</v>
      </c>
      <c r="N57" s="510">
        <f>+'CTA Pivot Table'!C$415</f>
        <v>0</v>
      </c>
      <c r="O57" s="388"/>
    </row>
    <row r="58" spans="1:16">
      <c r="A58" s="504" t="s">
        <v>1121</v>
      </c>
      <c r="B58" s="509">
        <f>+'CTA Pivot Table'!C$423</f>
        <v>118.07441948991244</v>
      </c>
      <c r="C58" s="509">
        <f>+'CTA Pivot Table'!C$425</f>
        <v>117.91645021645022</v>
      </c>
      <c r="D58" s="509">
        <f>+'CTA Pivot Table'!C$427</f>
        <v>0</v>
      </c>
      <c r="E58" s="510">
        <f>+'CTA Pivot Table'!C$429</f>
        <v>118.06776663628078</v>
      </c>
      <c r="F58" s="510">
        <f>+'CTA Pivot Table'!C$431</f>
        <v>125.14895409237681</v>
      </c>
      <c r="G58" s="509">
        <f>+'CTA Pivot Table'!C$433</f>
        <v>127.72307692307693</v>
      </c>
      <c r="H58" s="509">
        <f>+'CTA Pivot Table'!C$435</f>
        <v>0</v>
      </c>
      <c r="I58" s="510">
        <f>+'CTA Pivot Table'!C$437</f>
        <v>125.25912786400592</v>
      </c>
      <c r="J58" s="510">
        <f>+'CTA Pivot Table'!C$439</f>
        <v>86.308913810351171</v>
      </c>
      <c r="K58" s="509">
        <f>+'CTA Pivot Table'!C$441</f>
        <v>65.772863713386599</v>
      </c>
      <c r="L58" s="509">
        <f>+'CTA Pivot Table'!C$443</f>
        <v>0</v>
      </c>
      <c r="M58" s="511">
        <f>+'CTA Pivot Table'!C$445</f>
        <v>80.083676389653263</v>
      </c>
      <c r="N58" s="510">
        <f>+'CTA Pivot Table'!C$447</f>
        <v>37.762332545311267</v>
      </c>
      <c r="O58" s="388"/>
    </row>
    <row r="59" spans="1:16">
      <c r="A59" s="504" t="s">
        <v>1122</v>
      </c>
      <c r="B59" s="509">
        <f>+'CTA Pivot Table'!C$455</f>
        <v>137.58076923076933</v>
      </c>
      <c r="C59" s="509">
        <f>+'CTA Pivot Table'!C$457</f>
        <v>99.8125</v>
      </c>
      <c r="D59" s="509">
        <f>+'CTA Pivot Table'!C$459</f>
        <v>0</v>
      </c>
      <c r="E59" s="510">
        <f>+'CTA Pivot Table'!C$461</f>
        <v>135.39130434782618</v>
      </c>
      <c r="F59" s="510">
        <f>+'CTA Pivot Table'!C$463</f>
        <v>128.99517152890331</v>
      </c>
      <c r="G59" s="509">
        <f>+'CTA Pivot Table'!C$465</f>
        <v>116.49776785714296</v>
      </c>
      <c r="H59" s="509">
        <f>+'CTA Pivot Table'!C$467</f>
        <v>0</v>
      </c>
      <c r="I59" s="510">
        <f>+'CTA Pivot Table'!C$469</f>
        <v>128.62817907708447</v>
      </c>
      <c r="J59" s="510">
        <f>+'CTA Pivot Table'!C$471</f>
        <v>84.680636257989562</v>
      </c>
      <c r="K59" s="509">
        <f>+'CTA Pivot Table'!C$473</f>
        <v>68.832002129925471</v>
      </c>
      <c r="L59" s="509">
        <f>+'CTA Pivot Table'!C$475</f>
        <v>0</v>
      </c>
      <c r="M59" s="511">
        <f>+'CTA Pivot Table'!C$477</f>
        <v>81.283725176900276</v>
      </c>
      <c r="N59" s="510">
        <f>+'CTA Pivot Table'!C$479</f>
        <v>78.745308310991788</v>
      </c>
      <c r="O59" s="388"/>
    </row>
    <row r="60" spans="1:16">
      <c r="A60" s="513" t="s">
        <v>1123</v>
      </c>
      <c r="B60" s="514">
        <f>+'CTA Pivot Table'!C$487</f>
        <v>0</v>
      </c>
      <c r="C60" s="514">
        <f>+'CTA Pivot Table'!C$489</f>
        <v>0</v>
      </c>
      <c r="D60" s="514">
        <f>+'CTA Pivot Table'!C$491</f>
        <v>0</v>
      </c>
      <c r="E60" s="515">
        <f>+'CTA Pivot Table'!C$493</f>
        <v>0</v>
      </c>
      <c r="F60" s="515">
        <f>+'CTA Pivot Table'!C$495</f>
        <v>0</v>
      </c>
      <c r="G60" s="514">
        <f>+'CTA Pivot Table'!C$497</f>
        <v>0</v>
      </c>
      <c r="H60" s="514">
        <f>+'CTA Pivot Table'!C$499</f>
        <v>0</v>
      </c>
      <c r="I60" s="515">
        <f>+'CTA Pivot Table'!C$501</f>
        <v>0</v>
      </c>
      <c r="J60" s="515">
        <f>+'CTA Pivot Table'!C$503</f>
        <v>0</v>
      </c>
      <c r="K60" s="514">
        <f>+'CTA Pivot Table'!C$505</f>
        <v>0</v>
      </c>
      <c r="L60" s="514">
        <f>+'CTA Pivot Table'!C$507</f>
        <v>0</v>
      </c>
      <c r="M60" s="516">
        <f>+'CTA Pivot Table'!C$509</f>
        <v>0</v>
      </c>
      <c r="N60" s="515">
        <f>+'CTA Pivot Table'!C$511</f>
        <v>0</v>
      </c>
      <c r="O60" s="388"/>
    </row>
    <row r="61" spans="1:16">
      <c r="A61" s="517" t="s">
        <v>1149</v>
      </c>
      <c r="B61" s="518"/>
      <c r="C61" s="518"/>
      <c r="D61" s="518"/>
      <c r="E61" s="518"/>
      <c r="F61" s="518"/>
      <c r="G61" s="518"/>
      <c r="H61" s="518"/>
      <c r="I61" s="518"/>
      <c r="J61" s="518"/>
      <c r="K61" s="518"/>
      <c r="L61" s="518"/>
      <c r="M61" s="518"/>
      <c r="N61" s="518"/>
    </row>
    <row r="62" spans="1:16" s="290" customFormat="1" ht="12.75">
      <c r="A62" s="517"/>
      <c r="B62" s="518"/>
      <c r="C62" s="518"/>
      <c r="D62" s="518"/>
      <c r="E62" s="518"/>
      <c r="F62" s="518"/>
      <c r="G62" s="518"/>
      <c r="H62" s="518"/>
      <c r="I62" s="518"/>
      <c r="J62" s="518"/>
      <c r="K62" s="518"/>
      <c r="L62" s="518"/>
      <c r="M62" s="518"/>
      <c r="N62" s="518"/>
      <c r="O62" s="520"/>
    </row>
    <row r="63" spans="1:16">
      <c r="A63" s="504"/>
      <c r="N63" s="519" t="s">
        <v>1224</v>
      </c>
    </row>
    <row r="64" spans="1:16" ht="18">
      <c r="A64" s="480" t="s">
        <v>1126</v>
      </c>
      <c r="B64" s="481"/>
      <c r="C64" s="481"/>
      <c r="D64" s="481"/>
      <c r="E64" s="482"/>
      <c r="F64" s="482"/>
      <c r="G64" s="482"/>
      <c r="H64" s="482"/>
      <c r="I64" s="482"/>
      <c r="J64" s="481"/>
      <c r="K64" s="481"/>
      <c r="L64" s="481"/>
      <c r="M64" s="482"/>
      <c r="N64" s="481"/>
    </row>
    <row r="65" spans="1:15" ht="18">
      <c r="A65" s="480"/>
      <c r="B65" s="481"/>
      <c r="C65" s="481"/>
      <c r="D65" s="481"/>
      <c r="E65" s="482"/>
      <c r="F65" s="482"/>
      <c r="G65" s="482"/>
      <c r="H65" s="482"/>
      <c r="I65" s="482"/>
      <c r="J65" s="481"/>
      <c r="K65" s="481"/>
      <c r="L65" s="481"/>
      <c r="M65" s="482"/>
      <c r="N65" s="481"/>
    </row>
    <row r="66" spans="1:15" ht="15.75">
      <c r="A66" s="483" t="s">
        <v>1097</v>
      </c>
      <c r="B66" s="481"/>
      <c r="C66" s="481"/>
      <c r="D66" s="481"/>
      <c r="E66" s="482"/>
      <c r="F66" s="482"/>
      <c r="G66" s="482"/>
      <c r="H66" s="482"/>
      <c r="I66" s="482"/>
      <c r="J66" s="481"/>
      <c r="K66" s="481"/>
      <c r="L66" s="481"/>
      <c r="M66" s="482"/>
      <c r="N66" s="481"/>
    </row>
    <row r="67" spans="1:15" ht="15.75">
      <c r="A67" s="483" t="s">
        <v>1152</v>
      </c>
      <c r="B67" s="481"/>
      <c r="C67" s="481"/>
      <c r="D67" s="481"/>
      <c r="E67" s="482"/>
      <c r="F67" s="482"/>
      <c r="G67" s="482"/>
      <c r="H67" s="482"/>
      <c r="I67" s="482"/>
      <c r="J67" s="481"/>
      <c r="K67" s="481"/>
      <c r="L67" s="481"/>
      <c r="M67" s="482"/>
      <c r="N67" s="481"/>
    </row>
    <row r="68" spans="1:15" ht="15.75" customHeight="1">
      <c r="A68" s="484"/>
      <c r="B68" s="484"/>
      <c r="C68" s="484"/>
      <c r="D68" s="484"/>
      <c r="E68" s="484"/>
      <c r="F68" s="485"/>
      <c r="G68" s="486"/>
      <c r="H68" s="486"/>
      <c r="I68" s="487"/>
      <c r="J68" s="487"/>
      <c r="K68" s="487"/>
      <c r="L68" s="487"/>
      <c r="M68" s="487"/>
      <c r="N68" s="487"/>
      <c r="O68" s="488"/>
    </row>
    <row r="69" spans="1:15" ht="15.75" customHeight="1">
      <c r="A69" s="312"/>
      <c r="B69" s="489" t="s">
        <v>1098</v>
      </c>
      <c r="C69" s="490"/>
      <c r="D69" s="490"/>
      <c r="E69" s="490"/>
      <c r="F69" s="490"/>
      <c r="G69" s="490"/>
      <c r="H69" s="490"/>
      <c r="I69" s="491"/>
      <c r="J69" s="492" t="s">
        <v>11</v>
      </c>
      <c r="K69" s="493"/>
      <c r="L69" s="493"/>
      <c r="M69" s="494"/>
      <c r="N69" s="652" t="s">
        <v>1099</v>
      </c>
      <c r="O69"/>
    </row>
    <row r="70" spans="1:15" ht="42.75" customHeight="1">
      <c r="A70" s="495"/>
      <c r="B70" s="490" t="s">
        <v>1100</v>
      </c>
      <c r="C70" s="490"/>
      <c r="D70" s="490"/>
      <c r="E70" s="496"/>
      <c r="F70" s="497" t="s">
        <v>1101</v>
      </c>
      <c r="G70" s="490"/>
      <c r="H70" s="490"/>
      <c r="I70" s="491"/>
      <c r="J70" s="498" t="s">
        <v>1102</v>
      </c>
      <c r="K70" s="490"/>
      <c r="L70" s="490"/>
      <c r="M70" s="491"/>
      <c r="N70" s="653"/>
      <c r="O70"/>
    </row>
    <row r="71" spans="1:15" ht="28.5" customHeight="1">
      <c r="A71" s="484"/>
      <c r="B71" s="499" t="s">
        <v>1103</v>
      </c>
      <c r="C71" s="499" t="s">
        <v>1104</v>
      </c>
      <c r="D71" s="499" t="s">
        <v>1105</v>
      </c>
      <c r="E71" s="500" t="s">
        <v>1106</v>
      </c>
      <c r="F71" s="500" t="s">
        <v>1103</v>
      </c>
      <c r="G71" s="499" t="s">
        <v>1104</v>
      </c>
      <c r="H71" s="499" t="s">
        <v>1105</v>
      </c>
      <c r="I71" s="500" t="s">
        <v>1106</v>
      </c>
      <c r="J71" s="501" t="s">
        <v>1103</v>
      </c>
      <c r="K71" s="502" t="s">
        <v>1104</v>
      </c>
      <c r="L71" s="503" t="s">
        <v>1105</v>
      </c>
      <c r="M71" s="501" t="s">
        <v>1106</v>
      </c>
      <c r="N71" s="654"/>
      <c r="O71"/>
    </row>
    <row r="72" spans="1:15" ht="15.75" hidden="1" customHeight="1">
      <c r="A72" s="504" t="s">
        <v>1107</v>
      </c>
      <c r="B72" s="521">
        <f>+'CTA Pivot Table'!D$230</f>
        <v>0</v>
      </c>
      <c r="C72" s="521">
        <f>+'CTA Pivot Table'!D$231</f>
        <v>0</v>
      </c>
      <c r="D72" s="521">
        <f>+'CTA Pivot Table'!D$232</f>
        <v>0</v>
      </c>
      <c r="E72" s="522">
        <f>+'CTA Pivot Table'!D$233</f>
        <v>0</v>
      </c>
      <c r="F72" s="522"/>
      <c r="G72" s="522"/>
      <c r="H72" s="522"/>
      <c r="I72" s="522"/>
      <c r="J72" s="522">
        <f>+'CTA Pivot Table'!D$234</f>
        <v>0</v>
      </c>
      <c r="K72" s="521">
        <f>+'CTA Pivot Table'!D$235</f>
        <v>0</v>
      </c>
      <c r="L72" s="521">
        <f>+'CTA Pivot Table'!D$236</f>
        <v>0</v>
      </c>
      <c r="M72" s="523">
        <f>+'CTA Pivot Table'!D$237</f>
        <v>0</v>
      </c>
      <c r="N72" s="522">
        <f>+'CTA Pivot Table'!D$238</f>
        <v>0</v>
      </c>
      <c r="O72" s="388"/>
    </row>
    <row r="73" spans="1:15" ht="15.75" hidden="1" customHeight="1">
      <c r="A73" s="504"/>
      <c r="E73" s="292"/>
      <c r="I73" s="292"/>
      <c r="J73" s="292"/>
      <c r="M73" s="389"/>
      <c r="N73" s="292"/>
      <c r="O73" s="388"/>
    </row>
    <row r="74" spans="1:15">
      <c r="A74" s="504" t="s">
        <v>1108</v>
      </c>
      <c r="B74" s="509">
        <f>+'CTA Pivot Table'!D$7</f>
        <v>0</v>
      </c>
      <c r="C74" s="509">
        <f>+'CTA Pivot Table'!D$9</f>
        <v>0</v>
      </c>
      <c r="D74" s="509">
        <f>+'CTA Pivot Table'!D$11</f>
        <v>0</v>
      </c>
      <c r="E74" s="510">
        <f>+'CTA Pivot Table'!D$13</f>
        <v>0</v>
      </c>
      <c r="F74" s="510">
        <f>+'CTA Pivot Table'!D$15</f>
        <v>0</v>
      </c>
      <c r="G74" s="509">
        <f>+'CTA Pivot Table'!D$17</f>
        <v>0</v>
      </c>
      <c r="H74" s="509">
        <f>+'CTA Pivot Table'!D$19</f>
        <v>0</v>
      </c>
      <c r="I74" s="510">
        <f>+'CTA Pivot Table'!D$21</f>
        <v>0</v>
      </c>
      <c r="J74" s="510">
        <f>+'CTA Pivot Table'!D$23</f>
        <v>0</v>
      </c>
      <c r="K74" s="509">
        <f>+'CTA Pivot Table'!D$25</f>
        <v>0</v>
      </c>
      <c r="L74" s="509">
        <f>+'CTA Pivot Table'!D$27</f>
        <v>0</v>
      </c>
      <c r="M74" s="511">
        <f>+'CTA Pivot Table'!D$29</f>
        <v>0</v>
      </c>
      <c r="N74" s="510">
        <f>+'CTA Pivot Table'!D$31</f>
        <v>0</v>
      </c>
      <c r="O74" s="388"/>
    </row>
    <row r="75" spans="1:15">
      <c r="A75" s="504" t="s">
        <v>1109</v>
      </c>
      <c r="B75" s="509">
        <f>+'CTA Pivot Table'!D$39</f>
        <v>136</v>
      </c>
      <c r="C75" s="509">
        <f>+'CTA Pivot Table'!D$41</f>
        <v>145.4</v>
      </c>
      <c r="D75" s="509">
        <f>+'CTA Pivot Table'!D$43</f>
        <v>0</v>
      </c>
      <c r="E75" s="510">
        <f>+'CTA Pivot Table'!D$45</f>
        <v>140.35609756097563</v>
      </c>
      <c r="F75" s="510">
        <f>+'CTA Pivot Table'!D$47</f>
        <v>139.69999999999999</v>
      </c>
      <c r="G75" s="509">
        <f>+'CTA Pivot Table'!D$49</f>
        <v>143</v>
      </c>
      <c r="H75" s="509">
        <f>+'CTA Pivot Table'!D$51</f>
        <v>0</v>
      </c>
      <c r="I75" s="510">
        <f>+'CTA Pivot Table'!D$53</f>
        <v>140.89097744360902</v>
      </c>
      <c r="J75" s="510">
        <f>+'CTA Pivot Table'!D$55</f>
        <v>86.5</v>
      </c>
      <c r="K75" s="509">
        <f>+'CTA Pivot Table'!D$57</f>
        <v>89.3</v>
      </c>
      <c r="L75" s="509">
        <f>+'CTA Pivot Table'!DR$59</f>
        <v>0</v>
      </c>
      <c r="M75" s="511">
        <f>+'CTA Pivot Table'!D$61</f>
        <v>87.928367103694868</v>
      </c>
      <c r="N75" s="510">
        <f>+'CTA Pivot Table'!D$63</f>
        <v>89</v>
      </c>
      <c r="O75" s="388"/>
    </row>
    <row r="76" spans="1:15">
      <c r="A76" s="504" t="s">
        <v>1110</v>
      </c>
      <c r="B76" s="509">
        <f>+'CTA Pivot Table'!D$71</f>
        <v>0</v>
      </c>
      <c r="C76" s="509">
        <f>+'CTA Pivot Table'!D$73</f>
        <v>0</v>
      </c>
      <c r="D76" s="509">
        <f>+'CTA Pivot Table'!D$75</f>
        <v>0</v>
      </c>
      <c r="E76" s="510">
        <f>+'CTA Pivot Table'!D$77</f>
        <v>0</v>
      </c>
      <c r="F76" s="510">
        <f>+'CTA Pivot Table'!D$79</f>
        <v>0</v>
      </c>
      <c r="G76" s="509">
        <f>+'CTA Pivot Table'!D$81</f>
        <v>0</v>
      </c>
      <c r="H76" s="509">
        <f>+'CTA Pivot Table'!D$83</f>
        <v>0</v>
      </c>
      <c r="I76" s="510">
        <f>+'CTA Pivot Table'!D$85</f>
        <v>0</v>
      </c>
      <c r="J76" s="510">
        <f>+'CTA Pivot Table'!D$87</f>
        <v>0</v>
      </c>
      <c r="K76" s="509">
        <f>+'CTA Pivot Table'!D$89</f>
        <v>0</v>
      </c>
      <c r="L76" s="509">
        <f>+'CTA Pivot Table'!D$91</f>
        <v>0</v>
      </c>
      <c r="M76" s="511">
        <f>+'CTA Pivot Table'!D$93</f>
        <v>0</v>
      </c>
      <c r="N76" s="510">
        <f>+'CTA Pivot Table'!D$95</f>
        <v>0</v>
      </c>
      <c r="O76" s="388"/>
    </row>
    <row r="77" spans="1:15">
      <c r="A77" s="504" t="s">
        <v>1111</v>
      </c>
      <c r="B77" s="509">
        <f>+'CTA Pivot Table'!D$103</f>
        <v>0</v>
      </c>
      <c r="C77" s="509">
        <f>+'CTA Pivot Table'!D$105</f>
        <v>0</v>
      </c>
      <c r="D77" s="509">
        <f>+'CTA Pivot Table'!D$107</f>
        <v>0</v>
      </c>
      <c r="E77" s="510">
        <f>+'CTA Pivot Table'!D$109</f>
        <v>0</v>
      </c>
      <c r="F77" s="510">
        <f>+'CTA Pivot Table'!D$111</f>
        <v>0</v>
      </c>
      <c r="G77" s="509">
        <f>+'CTA Pivot Table'!D$113</f>
        <v>0</v>
      </c>
      <c r="H77" s="509">
        <f>+'CTA Pivot Table'!D$115</f>
        <v>0</v>
      </c>
      <c r="I77" s="510">
        <f>+'CTA Pivot Table'!D$117</f>
        <v>0</v>
      </c>
      <c r="J77" s="510">
        <f>+'CTA Pivot Table'!D$119</f>
        <v>0</v>
      </c>
      <c r="K77" s="509">
        <f>+'CTA Pivot Table'!D$121</f>
        <v>0</v>
      </c>
      <c r="L77" s="509">
        <f>+'CTA Pivot Table'!D$123</f>
        <v>0</v>
      </c>
      <c r="M77" s="511">
        <f>+'CTA Pivot Table'!D$125</f>
        <v>0</v>
      </c>
      <c r="N77" s="510">
        <f>+'CTA Pivot Table'!D$127</f>
        <v>0</v>
      </c>
      <c r="O77" s="388"/>
    </row>
    <row r="78" spans="1:15">
      <c r="A78" s="504"/>
      <c r="B78" s="509"/>
      <c r="C78" s="509"/>
      <c r="D78" s="509"/>
      <c r="E78" s="510"/>
      <c r="F78" s="510"/>
      <c r="G78" s="509"/>
      <c r="H78" s="509"/>
      <c r="I78" s="510"/>
      <c r="J78" s="510"/>
      <c r="K78" s="509"/>
      <c r="L78" s="509"/>
      <c r="M78" s="511"/>
      <c r="N78" s="510"/>
      <c r="O78" s="388"/>
    </row>
    <row r="79" spans="1:15">
      <c r="A79" s="504" t="s">
        <v>1112</v>
      </c>
      <c r="B79" s="509">
        <f>+'CTA Pivot Table'!D$135</f>
        <v>140.44</v>
      </c>
      <c r="C79" s="509">
        <f>+'CTA Pivot Table'!D$137</f>
        <v>149.54</v>
      </c>
      <c r="D79" s="509">
        <f>+'CTA Pivot Table'!D$139</f>
        <v>0</v>
      </c>
      <c r="E79" s="510">
        <f>+'CTA Pivot Table'!D$141</f>
        <v>141.15265060240964</v>
      </c>
      <c r="F79" s="510">
        <f>+'CTA Pivot Table'!D$143</f>
        <v>143.88</v>
      </c>
      <c r="G79" s="509">
        <f>+'CTA Pivot Table'!D$145</f>
        <v>145.82</v>
      </c>
      <c r="H79" s="509">
        <f>+'CTA Pivot Table'!D$147</f>
        <v>0</v>
      </c>
      <c r="I79" s="510">
        <f>+'CTA Pivot Table'!D$149</f>
        <v>144.06812121212121</v>
      </c>
      <c r="J79" s="510">
        <f>+'CTA Pivot Table'!D$151</f>
        <v>108.96</v>
      </c>
      <c r="K79" s="509">
        <f>+'CTA Pivot Table'!D$153</f>
        <v>108.25</v>
      </c>
      <c r="L79" s="509">
        <f>+'CTA Pivot Table'!D$155</f>
        <v>0</v>
      </c>
      <c r="M79" s="511">
        <f>+'CTA Pivot Table'!D$157</f>
        <v>108.87051409618573</v>
      </c>
      <c r="N79" s="510">
        <f>+'CTA Pivot Table'!D$159</f>
        <v>141.76</v>
      </c>
      <c r="O79" s="388"/>
    </row>
    <row r="80" spans="1:15">
      <c r="A80" s="504" t="s">
        <v>1113</v>
      </c>
      <c r="B80" s="509">
        <f>+'CTA Pivot Table'!D$167</f>
        <v>0</v>
      </c>
      <c r="C80" s="509">
        <f>+'CTA Pivot Table'!D$169</f>
        <v>0</v>
      </c>
      <c r="D80" s="509">
        <f>+'CTA Pivot Table'!D$171</f>
        <v>0</v>
      </c>
      <c r="E80" s="510">
        <f>+'CTA Pivot Table'!D$173</f>
        <v>0</v>
      </c>
      <c r="F80" s="510">
        <f>+'CTA Pivot Table'!D$175</f>
        <v>0</v>
      </c>
      <c r="G80" s="509">
        <f>+'CTA Pivot Table'!D$177</f>
        <v>0</v>
      </c>
      <c r="H80" s="509">
        <f>+'CTA Pivot Table'!D$179</f>
        <v>0</v>
      </c>
      <c r="I80" s="510">
        <f>+'CTA Pivot Table'!D$181</f>
        <v>0</v>
      </c>
      <c r="J80" s="510">
        <f>+'CTA Pivot Table'!D$183</f>
        <v>0</v>
      </c>
      <c r="K80" s="509">
        <f>+'CTA Pivot Table'!D$185</f>
        <v>0</v>
      </c>
      <c r="L80" s="509">
        <f>+'CTA Pivot Table'!D$187</f>
        <v>0</v>
      </c>
      <c r="M80" s="511">
        <f>+'CTA Pivot Table'!D$189</f>
        <v>0</v>
      </c>
      <c r="N80" s="510">
        <f>+'CTA Pivot Table'!D$191</f>
        <v>0</v>
      </c>
      <c r="O80" s="388"/>
    </row>
    <row r="81" spans="1:16">
      <c r="A81" s="504" t="s">
        <v>1114</v>
      </c>
      <c r="B81" s="509">
        <f>+'CTA Pivot Table'!D$199</f>
        <v>0</v>
      </c>
      <c r="C81" s="509">
        <f>+'CTA Pivot Table'!D$201</f>
        <v>0</v>
      </c>
      <c r="D81" s="509">
        <f>+'CTA Pivot Table'!D$203</f>
        <v>0</v>
      </c>
      <c r="E81" s="510">
        <f>+'CTA Pivot Table'!D$205</f>
        <v>0</v>
      </c>
      <c r="F81" s="510">
        <f>+'CTA Pivot Table'!D$207</f>
        <v>0</v>
      </c>
      <c r="G81" s="509">
        <f>+'CTA Pivot Table'!D$209</f>
        <v>0</v>
      </c>
      <c r="H81" s="509">
        <f>+'CTA Pivot Table'!D$211</f>
        <v>0</v>
      </c>
      <c r="I81" s="510">
        <f>+'CTA Pivot Table'!D$213</f>
        <v>0</v>
      </c>
      <c r="J81" s="510">
        <f>+'CTA Pivot Table'!D$215</f>
        <v>0</v>
      </c>
      <c r="K81" s="509">
        <f>+'CTA Pivot Table'!D$217</f>
        <v>0</v>
      </c>
      <c r="L81" s="509">
        <f>+'CTA Pivot Table'!D$219</f>
        <v>0</v>
      </c>
      <c r="M81" s="511">
        <f>+'CTA Pivot Table'!D$221</f>
        <v>0</v>
      </c>
      <c r="N81" s="510">
        <f>+'CTA Pivot Table'!D$223</f>
        <v>0</v>
      </c>
      <c r="O81" s="388"/>
    </row>
    <row r="82" spans="1:16">
      <c r="A82" s="504" t="s">
        <v>1115</v>
      </c>
      <c r="B82" s="509">
        <f>+'CTA Pivot Table'!D$231</f>
        <v>0</v>
      </c>
      <c r="C82" s="509">
        <f>+'CTA Pivot Table'!D$233</f>
        <v>0</v>
      </c>
      <c r="D82" s="509">
        <f>+'CTA Pivot Table'!D$235</f>
        <v>0</v>
      </c>
      <c r="E82" s="510">
        <f>+'CTA Pivot Table'!D$237</f>
        <v>0</v>
      </c>
      <c r="F82" s="510">
        <f>+'CTA Pivot Table'!D$239</f>
        <v>0</v>
      </c>
      <c r="G82" s="509">
        <f>+'CTA Pivot Table'!D$241</f>
        <v>0</v>
      </c>
      <c r="H82" s="509">
        <f>+'CTA Pivot Table'!D$243</f>
        <v>0</v>
      </c>
      <c r="I82" s="510">
        <f>+'CTA Pivot Table'!D$245</f>
        <v>0</v>
      </c>
      <c r="J82" s="510">
        <f>+'CTA Pivot Table'!D$247</f>
        <v>0</v>
      </c>
      <c r="K82" s="509">
        <f>+'CTA Pivot Table'!D$249</f>
        <v>0</v>
      </c>
      <c r="L82" s="509">
        <f>+'CTA Pivot Table'!D$251</f>
        <v>0</v>
      </c>
      <c r="M82" s="511">
        <f>+'CTA Pivot Table'!D$253</f>
        <v>0</v>
      </c>
      <c r="N82" s="510">
        <f>+'CTA Pivot Table'!D$255</f>
        <v>0</v>
      </c>
      <c r="O82" s="388"/>
    </row>
    <row r="83" spans="1:16">
      <c r="A83" s="504"/>
      <c r="B83" s="509"/>
      <c r="C83" s="509"/>
      <c r="D83" s="509"/>
      <c r="E83" s="510"/>
      <c r="F83" s="510"/>
      <c r="G83" s="509"/>
      <c r="H83" s="509"/>
      <c r="I83" s="510"/>
      <c r="J83" s="510"/>
      <c r="K83" s="509"/>
      <c r="L83" s="509"/>
      <c r="M83" s="511"/>
      <c r="N83" s="510"/>
      <c r="O83" s="388"/>
    </row>
    <row r="84" spans="1:16">
      <c r="A84" s="504" t="s">
        <v>1116</v>
      </c>
      <c r="B84" s="509">
        <f>+'CTA Pivot Table'!D$263</f>
        <v>0</v>
      </c>
      <c r="C84" s="509">
        <f>+'CTA Pivot Table'!D$265</f>
        <v>0</v>
      </c>
      <c r="D84" s="509">
        <f>+'CTA Pivot Table'!D$267</f>
        <v>0</v>
      </c>
      <c r="E84" s="510">
        <f>+'CTA Pivot Table'!D$269</f>
        <v>0</v>
      </c>
      <c r="F84" s="510">
        <f>+'CTA Pivot Table'!D$271</f>
        <v>0</v>
      </c>
      <c r="G84" s="509">
        <f>+'CTA Pivot Table'!D$273</f>
        <v>0</v>
      </c>
      <c r="H84" s="509">
        <f>+'CTA Pivot Table'!D$275</f>
        <v>0</v>
      </c>
      <c r="I84" s="510">
        <f>+'CTA Pivot Table'!D$277</f>
        <v>0</v>
      </c>
      <c r="J84" s="510">
        <f>+'CTA Pivot Table'!D$279</f>
        <v>0</v>
      </c>
      <c r="K84" s="509">
        <f>+'CTA Pivot Table'!D$281</f>
        <v>0</v>
      </c>
      <c r="L84" s="509">
        <f>+'CTA Pivot Table'!D$283</f>
        <v>0</v>
      </c>
      <c r="M84" s="511">
        <f>+'CTA Pivot Table'!D$285</f>
        <v>0</v>
      </c>
      <c r="N84" s="510">
        <f>+'CTA Pivot Table'!D$287</f>
        <v>0</v>
      </c>
      <c r="O84" s="388"/>
    </row>
    <row r="85" spans="1:16" ht="15.75">
      <c r="A85" s="504" t="s">
        <v>1117</v>
      </c>
      <c r="B85" s="509">
        <f>+'CTA Pivot Table'!D$295</f>
        <v>140</v>
      </c>
      <c r="C85" s="509">
        <f>+'CTA Pivot Table'!D$297</f>
        <v>0</v>
      </c>
      <c r="D85" s="509">
        <f>+'CTA Pivot Table'!D$299</f>
        <v>0</v>
      </c>
      <c r="E85" s="510">
        <f>+'CTA Pivot Table'!D$301</f>
        <v>140</v>
      </c>
      <c r="F85" s="510">
        <f>+'CTA Pivot Table'!D$303</f>
        <v>135</v>
      </c>
      <c r="G85" s="509">
        <f>+'CTA Pivot Table'!D$305</f>
        <v>80</v>
      </c>
      <c r="H85" s="509">
        <f>+'CTA Pivot Table'!D$307</f>
        <v>124</v>
      </c>
      <c r="I85" s="510">
        <f>+'CTA Pivot Table'!D$309</f>
        <v>134.64988632672944</v>
      </c>
      <c r="J85" s="510">
        <f>+'CTA Pivot Table'!D$311</f>
        <v>88</v>
      </c>
      <c r="K85" s="509">
        <f>+'CTA Pivot Table'!D$313</f>
        <v>70</v>
      </c>
      <c r="L85" s="509">
        <f>+'CTA Pivot Table'!D$315</f>
        <v>60</v>
      </c>
      <c r="M85" s="511">
        <f>+'CTA Pivot Table'!D$317</f>
        <v>84.054125412541254</v>
      </c>
      <c r="N85" s="510">
        <f>+'CTA Pivot Table'!D$319</f>
        <v>115.5</v>
      </c>
      <c r="O85" s="388"/>
      <c r="P85" s="512"/>
    </row>
    <row r="86" spans="1:16">
      <c r="A86" s="504" t="s">
        <v>1118</v>
      </c>
      <c r="B86" s="509">
        <f>+'CTA Pivot Table'!D$327</f>
        <v>0</v>
      </c>
      <c r="C86" s="509">
        <f>+'CTA Pivot Table'!D$329</f>
        <v>0</v>
      </c>
      <c r="D86" s="509">
        <f>+'CTA Pivot Table'!D$331</f>
        <v>0</v>
      </c>
      <c r="E86" s="510">
        <f>+'CTA Pivot Table'!D$333</f>
        <v>0</v>
      </c>
      <c r="F86" s="510">
        <f>+'CTA Pivot Table'!D$335</f>
        <v>0</v>
      </c>
      <c r="G86" s="509">
        <f>+'CTA Pivot Table'!D$337</f>
        <v>0</v>
      </c>
      <c r="H86" s="509">
        <f>+'CTA Pivot Table'!D$339</f>
        <v>0</v>
      </c>
      <c r="I86" s="510">
        <f>+'CTA Pivot Table'!D$341</f>
        <v>0</v>
      </c>
      <c r="J86" s="510">
        <f>+'CTA Pivot Table'!D$343</f>
        <v>0</v>
      </c>
      <c r="K86" s="509">
        <f>+'CTA Pivot Table'!D$345</f>
        <v>0</v>
      </c>
      <c r="L86" s="509">
        <f>+'CTA Pivot Table'!D$347</f>
        <v>0</v>
      </c>
      <c r="M86" s="511">
        <f>+'CTA Pivot Table'!D$349</f>
        <v>0</v>
      </c>
      <c r="N86" s="510">
        <f>+'CTA Pivot Table'!D$351</f>
        <v>0</v>
      </c>
      <c r="O86" s="388"/>
    </row>
    <row r="87" spans="1:16">
      <c r="A87" s="504" t="s">
        <v>1119</v>
      </c>
      <c r="B87" s="509">
        <f>+'CTA Pivot Table'!D$359</f>
        <v>0</v>
      </c>
      <c r="C87" s="509">
        <f>+'CTA Pivot Table'!D$361</f>
        <v>0</v>
      </c>
      <c r="D87" s="509">
        <f>+'CTA Pivot Table'!D$363</f>
        <v>0</v>
      </c>
      <c r="E87" s="510">
        <f>+'CTA Pivot Table'!D$365</f>
        <v>0</v>
      </c>
      <c r="F87" s="510">
        <f>+'CTA Pivot Table'!D$367</f>
        <v>0</v>
      </c>
      <c r="G87" s="509">
        <f>+'CTA Pivot Table'!D$369</f>
        <v>0</v>
      </c>
      <c r="H87" s="509">
        <f>+'CTA Pivot Table'!D$371</f>
        <v>0</v>
      </c>
      <c r="I87" s="510">
        <f>+'CTA Pivot Table'!D$373</f>
        <v>0</v>
      </c>
      <c r="J87" s="510">
        <f>+'CTA Pivot Table'!D$375</f>
        <v>0</v>
      </c>
      <c r="K87" s="509">
        <f>+'CTA Pivot Table'!D$377</f>
        <v>0</v>
      </c>
      <c r="L87" s="509">
        <f>+'CTA Pivot Table'!D$379</f>
        <v>0</v>
      </c>
      <c r="M87" s="511">
        <f>+'CTA Pivot Table'!D$381</f>
        <v>0</v>
      </c>
      <c r="N87" s="510">
        <f>+'CTA Pivot Table'!D$383</f>
        <v>0</v>
      </c>
      <c r="O87" s="388"/>
    </row>
    <row r="88" spans="1:16">
      <c r="A88" s="504"/>
      <c r="B88" s="509"/>
      <c r="C88" s="509"/>
      <c r="D88" s="509"/>
      <c r="E88" s="510"/>
      <c r="F88" s="510"/>
      <c r="G88" s="509"/>
      <c r="H88" s="509"/>
      <c r="I88" s="510"/>
      <c r="J88" s="510"/>
      <c r="K88" s="509"/>
      <c r="L88" s="509"/>
      <c r="M88" s="511"/>
      <c r="N88" s="510"/>
      <c r="O88" s="388"/>
    </row>
    <row r="89" spans="1:16">
      <c r="A89" s="504" t="s">
        <v>1120</v>
      </c>
      <c r="B89" s="509">
        <f>+'CTA Pivot Table'!D$391</f>
        <v>0</v>
      </c>
      <c r="C89" s="509">
        <f>+'CTA Pivot Table'!D$393</f>
        <v>0</v>
      </c>
      <c r="D89" s="509">
        <f>+'CTA Pivot Table'!D$395</f>
        <v>0</v>
      </c>
      <c r="E89" s="510">
        <f>+'CTA Pivot Table'!D$397</f>
        <v>0</v>
      </c>
      <c r="F89" s="510">
        <f>+'CTA Pivot Table'!D$399</f>
        <v>0</v>
      </c>
      <c r="G89" s="509">
        <f>+'CTA Pivot Table'!D$401</f>
        <v>0</v>
      </c>
      <c r="H89" s="509">
        <f>+'CTA Pivot Table'!D$403</f>
        <v>0</v>
      </c>
      <c r="I89" s="510">
        <f>+'CTA Pivot Table'!D$405</f>
        <v>0</v>
      </c>
      <c r="J89" s="510">
        <f>+'CTA Pivot Table'!D$407</f>
        <v>0</v>
      </c>
      <c r="K89" s="509">
        <f>+'CTA Pivot Table'!D$409</f>
        <v>0</v>
      </c>
      <c r="L89" s="509">
        <f>+'CTA Pivot Table'!D$411</f>
        <v>0</v>
      </c>
      <c r="M89" s="511">
        <f>+'CTA Pivot Table'!D$413</f>
        <v>0</v>
      </c>
      <c r="N89" s="510">
        <f>+'CTA Pivot Table'!D$415</f>
        <v>0</v>
      </c>
      <c r="O89" s="388"/>
    </row>
    <row r="90" spans="1:16">
      <c r="A90" s="504" t="s">
        <v>1121</v>
      </c>
      <c r="B90" s="509">
        <f>+'CTA Pivot Table'!D$423</f>
        <v>118.40815273477813</v>
      </c>
      <c r="C90" s="509">
        <f>+'CTA Pivot Table'!D$425</f>
        <v>105.76569343065694</v>
      </c>
      <c r="D90" s="509">
        <f>+'CTA Pivot Table'!D$427</f>
        <v>0</v>
      </c>
      <c r="E90" s="510">
        <f>+'CTA Pivot Table'!D$429</f>
        <v>117.57344578313253</v>
      </c>
      <c r="F90" s="510">
        <f>+'CTA Pivot Table'!D$431</f>
        <v>132.38889745566695</v>
      </c>
      <c r="G90" s="509">
        <f>+'CTA Pivot Table'!D$433</f>
        <v>135.51265822784811</v>
      </c>
      <c r="H90" s="509">
        <f>+'CTA Pivot Table'!D$435</f>
        <v>0</v>
      </c>
      <c r="I90" s="510">
        <f>+'CTA Pivot Table'!D$437</f>
        <v>132.56824127906975</v>
      </c>
      <c r="J90" s="510">
        <f>+'CTA Pivot Table'!D$439</f>
        <v>84.089957134108985</v>
      </c>
      <c r="K90" s="509">
        <f>+'CTA Pivot Table'!D$441</f>
        <v>67.647291092745633</v>
      </c>
      <c r="L90" s="509">
        <f>+'CTA Pivot Table'!D$443</f>
        <v>0</v>
      </c>
      <c r="M90" s="511">
        <f>+'CTA Pivot Table'!D$445</f>
        <v>79.029602939098481</v>
      </c>
      <c r="N90" s="510">
        <f>+'CTA Pivot Table'!D$447</f>
        <v>71.944343891402724</v>
      </c>
      <c r="O90" s="388"/>
    </row>
    <row r="91" spans="1:16">
      <c r="A91" s="504" t="s">
        <v>1122</v>
      </c>
      <c r="B91" s="509">
        <f>+'CTA Pivot Table'!D$455</f>
        <v>117.142857142857</v>
      </c>
      <c r="C91" s="509">
        <f>+'CTA Pivot Table'!D$457</f>
        <v>0</v>
      </c>
      <c r="D91" s="509">
        <f>+'CTA Pivot Table'!D$459</f>
        <v>0</v>
      </c>
      <c r="E91" s="510">
        <f>+'CTA Pivot Table'!D$461</f>
        <v>117.142857142857</v>
      </c>
      <c r="F91" s="510">
        <f>+'CTA Pivot Table'!D$463</f>
        <v>116.25648011781999</v>
      </c>
      <c r="G91" s="509">
        <f>+'CTA Pivot Table'!D$465</f>
        <v>138</v>
      </c>
      <c r="H91" s="509">
        <f>+'CTA Pivot Table'!D$467</f>
        <v>0</v>
      </c>
      <c r="I91" s="510">
        <f>+'CTA Pivot Table'!D$469</f>
        <v>116.27247976453242</v>
      </c>
      <c r="J91" s="510">
        <f>+'CTA Pivot Table'!D$471</f>
        <v>80.145238095238099</v>
      </c>
      <c r="K91" s="509">
        <f>+'CTA Pivot Table'!D$473</f>
        <v>75.285714285714306</v>
      </c>
      <c r="L91" s="509">
        <f>+'CTA Pivot Table'!D$475</f>
        <v>0</v>
      </c>
      <c r="M91" s="511">
        <f>+'CTA Pivot Table'!D$477</f>
        <v>79.988479262672811</v>
      </c>
      <c r="N91" s="510">
        <f>+'CTA Pivot Table'!D$479</f>
        <v>36</v>
      </c>
      <c r="O91" s="388"/>
    </row>
    <row r="92" spans="1:16">
      <c r="A92" s="513" t="s">
        <v>1123</v>
      </c>
      <c r="B92" s="514">
        <f>+'CTA Pivot Table'!D$487</f>
        <v>0</v>
      </c>
      <c r="C92" s="514">
        <f>+'CTA Pivot Table'!D$489</f>
        <v>0</v>
      </c>
      <c r="D92" s="514">
        <f>+'CTA Pivot Table'!D$491</f>
        <v>0</v>
      </c>
      <c r="E92" s="515">
        <f>+'CTA Pivot Table'!D$493</f>
        <v>0</v>
      </c>
      <c r="F92" s="515">
        <f>+'CTA Pivot Table'!D$495</f>
        <v>0</v>
      </c>
      <c r="G92" s="514">
        <f>+'CTA Pivot Table'!D$497</f>
        <v>0</v>
      </c>
      <c r="H92" s="514">
        <f>+'CTA Pivot Table'!D$499</f>
        <v>0</v>
      </c>
      <c r="I92" s="515">
        <f>+'CTA Pivot Table'!D$501</f>
        <v>0</v>
      </c>
      <c r="J92" s="515">
        <f>+'CTA Pivot Table'!D$503</f>
        <v>0</v>
      </c>
      <c r="K92" s="514">
        <f>+'CTA Pivot Table'!D$505</f>
        <v>0</v>
      </c>
      <c r="L92" s="514">
        <f>+'CTA Pivot Table'!D$507</f>
        <v>0</v>
      </c>
      <c r="M92" s="516">
        <f>+'CTA Pivot Table'!D$509</f>
        <v>0</v>
      </c>
      <c r="N92" s="515">
        <f>+'CTA Pivot Table'!D$511</f>
        <v>0</v>
      </c>
      <c r="O92" s="388"/>
    </row>
    <row r="93" spans="1:16">
      <c r="A93" s="517" t="s">
        <v>1149</v>
      </c>
      <c r="B93" s="518"/>
      <c r="C93" s="518"/>
      <c r="D93" s="518"/>
      <c r="E93" s="518"/>
      <c r="F93" s="518"/>
      <c r="G93" s="518"/>
      <c r="H93" s="518"/>
      <c r="I93" s="518"/>
      <c r="J93" s="518"/>
      <c r="K93" s="518"/>
      <c r="L93" s="518"/>
      <c r="M93" s="518"/>
      <c r="N93" s="518"/>
    </row>
    <row r="94" spans="1:16">
      <c r="A94" s="518"/>
      <c r="B94" s="518"/>
      <c r="C94" s="518"/>
      <c r="D94" s="518"/>
      <c r="E94" s="518"/>
      <c r="F94" s="518"/>
      <c r="G94" s="518"/>
      <c r="H94" s="518"/>
      <c r="I94" s="518"/>
      <c r="J94" s="518"/>
      <c r="K94" s="518"/>
      <c r="L94" s="518"/>
      <c r="M94" s="518"/>
      <c r="N94" s="519" t="s">
        <v>1224</v>
      </c>
    </row>
    <row r="95" spans="1:16" ht="18">
      <c r="A95" s="480" t="s">
        <v>1127</v>
      </c>
      <c r="B95" s="481"/>
      <c r="C95" s="481"/>
      <c r="D95" s="481"/>
      <c r="E95" s="482"/>
      <c r="F95" s="482"/>
      <c r="G95" s="482"/>
      <c r="H95" s="482"/>
      <c r="I95" s="482"/>
      <c r="J95" s="481"/>
      <c r="K95" s="481"/>
      <c r="L95" s="481"/>
      <c r="M95" s="482"/>
      <c r="N95" s="481"/>
    </row>
    <row r="96" spans="1:16" ht="18">
      <c r="A96" s="480"/>
      <c r="B96" s="481"/>
      <c r="C96" s="481"/>
      <c r="D96" s="481"/>
      <c r="E96" s="482"/>
      <c r="F96" s="482"/>
      <c r="G96" s="482"/>
      <c r="H96" s="482"/>
      <c r="I96" s="482"/>
      <c r="J96" s="481"/>
      <c r="K96" s="481"/>
      <c r="L96" s="481"/>
      <c r="M96" s="482"/>
      <c r="N96" s="481"/>
    </row>
    <row r="97" spans="1:15" ht="15.75">
      <c r="A97" s="483" t="s">
        <v>1097</v>
      </c>
      <c r="B97" s="481"/>
      <c r="C97" s="481"/>
      <c r="D97" s="481"/>
      <c r="E97" s="482"/>
      <c r="F97" s="482"/>
      <c r="G97" s="482"/>
      <c r="H97" s="482"/>
      <c r="I97" s="482"/>
      <c r="J97" s="481"/>
      <c r="K97" s="481"/>
      <c r="L97" s="481"/>
      <c r="M97" s="482"/>
      <c r="N97" s="481"/>
    </row>
    <row r="98" spans="1:15" ht="15.75">
      <c r="A98" s="483" t="s">
        <v>1153</v>
      </c>
      <c r="B98" s="481"/>
      <c r="C98" s="481"/>
      <c r="D98" s="481"/>
      <c r="E98" s="482"/>
      <c r="F98" s="482"/>
      <c r="G98" s="482"/>
      <c r="H98" s="482"/>
      <c r="I98" s="482"/>
      <c r="J98" s="481"/>
      <c r="K98" s="481"/>
      <c r="L98" s="481"/>
      <c r="M98" s="482"/>
      <c r="N98" s="481"/>
    </row>
    <row r="99" spans="1:15" ht="15.75" customHeight="1">
      <c r="A99" s="484"/>
      <c r="B99" s="484"/>
      <c r="C99" s="484"/>
      <c r="D99" s="484"/>
      <c r="E99" s="484"/>
      <c r="F99" s="485"/>
      <c r="G99" s="486"/>
      <c r="H99" s="486"/>
      <c r="I99" s="487"/>
      <c r="J99" s="487"/>
      <c r="K99" s="487"/>
      <c r="L99" s="487"/>
      <c r="M99" s="487"/>
      <c r="N99" s="487"/>
      <c r="O99" s="488"/>
    </row>
    <row r="100" spans="1:15" ht="15.75" customHeight="1">
      <c r="A100" s="312"/>
      <c r="B100" s="489" t="s">
        <v>1098</v>
      </c>
      <c r="C100" s="490"/>
      <c r="D100" s="490"/>
      <c r="E100" s="490"/>
      <c r="F100" s="490"/>
      <c r="G100" s="490"/>
      <c r="H100" s="490"/>
      <c r="I100" s="491"/>
      <c r="J100" s="492" t="s">
        <v>11</v>
      </c>
      <c r="K100" s="493"/>
      <c r="L100" s="493"/>
      <c r="M100" s="494"/>
      <c r="N100" s="652" t="s">
        <v>1099</v>
      </c>
      <c r="O100"/>
    </row>
    <row r="101" spans="1:15" ht="40.5" customHeight="1">
      <c r="A101" s="495"/>
      <c r="B101" s="490" t="s">
        <v>1100</v>
      </c>
      <c r="C101" s="490"/>
      <c r="D101" s="490"/>
      <c r="E101" s="496"/>
      <c r="F101" s="497" t="s">
        <v>1101</v>
      </c>
      <c r="G101" s="490"/>
      <c r="H101" s="490"/>
      <c r="I101" s="491"/>
      <c r="J101" s="498" t="s">
        <v>1102</v>
      </c>
      <c r="K101" s="490"/>
      <c r="L101" s="490"/>
      <c r="M101" s="491"/>
      <c r="N101" s="653"/>
      <c r="O101"/>
    </row>
    <row r="102" spans="1:15" ht="27" customHeight="1">
      <c r="A102" s="484"/>
      <c r="B102" s="499" t="s">
        <v>1103</v>
      </c>
      <c r="C102" s="499" t="s">
        <v>1104</v>
      </c>
      <c r="D102" s="499" t="s">
        <v>1105</v>
      </c>
      <c r="E102" s="500" t="s">
        <v>1106</v>
      </c>
      <c r="F102" s="500" t="s">
        <v>1103</v>
      </c>
      <c r="G102" s="499" t="s">
        <v>1104</v>
      </c>
      <c r="H102" s="499" t="s">
        <v>1105</v>
      </c>
      <c r="I102" s="500" t="s">
        <v>1106</v>
      </c>
      <c r="J102" s="501" t="s">
        <v>1103</v>
      </c>
      <c r="K102" s="502" t="s">
        <v>1104</v>
      </c>
      <c r="L102" s="503" t="s">
        <v>1105</v>
      </c>
      <c r="M102" s="501" t="s">
        <v>1106</v>
      </c>
      <c r="N102" s="654"/>
      <c r="O102"/>
    </row>
    <row r="103" spans="1:15" ht="15.75" hidden="1" customHeight="1">
      <c r="A103" s="504" t="s">
        <v>1107</v>
      </c>
      <c r="B103" s="521">
        <f>+'CTA Pivot Table'!E$230</f>
        <v>0</v>
      </c>
      <c r="C103" s="521">
        <f>+'CTA Pivot Table'!E$231</f>
        <v>0</v>
      </c>
      <c r="D103" s="521">
        <f>+'CTA Pivot Table'!E$232</f>
        <v>0</v>
      </c>
      <c r="E103" s="522">
        <f>+'CTA Pivot Table'!E$233</f>
        <v>0</v>
      </c>
      <c r="F103" s="522"/>
      <c r="G103" s="522"/>
      <c r="H103" s="522"/>
      <c r="I103" s="522"/>
      <c r="J103" s="522">
        <f>+'CTA Pivot Table'!E$234</f>
        <v>0</v>
      </c>
      <c r="K103" s="521">
        <f>+'CTA Pivot Table'!E$235</f>
        <v>0</v>
      </c>
      <c r="L103" s="521">
        <f>+'CTA Pivot Table'!E$236</f>
        <v>0</v>
      </c>
      <c r="M103" s="523">
        <f>+'CTA Pivot Table'!E$237</f>
        <v>0</v>
      </c>
      <c r="N103" s="522">
        <f>+'CTA Pivot Table'!E$238</f>
        <v>0</v>
      </c>
      <c r="O103" s="388"/>
    </row>
    <row r="104" spans="1:15" ht="15.75" hidden="1" customHeight="1">
      <c r="A104" s="504"/>
      <c r="E104" s="292"/>
      <c r="I104" s="292"/>
      <c r="J104" s="292"/>
      <c r="M104" s="389"/>
      <c r="N104" s="292"/>
      <c r="O104" s="388"/>
    </row>
    <row r="105" spans="1:15">
      <c r="A105" s="504" t="s">
        <v>1108</v>
      </c>
      <c r="B105" s="509">
        <f>+'CTA Pivot Table'!E$7</f>
        <v>0</v>
      </c>
      <c r="C105" s="509">
        <f>+'CTA Pivot Table'!E$9</f>
        <v>0</v>
      </c>
      <c r="D105" s="509">
        <f>+'CTA Pivot Table'!E$11</f>
        <v>0</v>
      </c>
      <c r="E105" s="510">
        <f>+'CTA Pivot Table'!E$13</f>
        <v>0</v>
      </c>
      <c r="F105" s="510">
        <f>+'CTA Pivot Table'!E$15</f>
        <v>0</v>
      </c>
      <c r="G105" s="509">
        <f>+'CTA Pivot Table'!E$17</f>
        <v>0</v>
      </c>
      <c r="H105" s="509">
        <f>+'CTA Pivot Table'!E$19</f>
        <v>0</v>
      </c>
      <c r="I105" s="510">
        <f>+'CTA Pivot Table'!E$21</f>
        <v>0</v>
      </c>
      <c r="J105" s="510">
        <f>+'CTA Pivot Table'!E$23</f>
        <v>0</v>
      </c>
      <c r="K105" s="509">
        <f>+'CTA Pivot Table'!E$25</f>
        <v>0</v>
      </c>
      <c r="L105" s="509">
        <f>+'CTA Pivot Table'!E$27</f>
        <v>0</v>
      </c>
      <c r="M105" s="511">
        <f>+'CTA Pivot Table'!E$29</f>
        <v>0</v>
      </c>
      <c r="N105" s="510">
        <f>+'CTA Pivot Table'!E$31</f>
        <v>0</v>
      </c>
      <c r="O105" s="388"/>
    </row>
    <row r="106" spans="1:15">
      <c r="A106" s="504" t="s">
        <v>1109</v>
      </c>
      <c r="B106" s="509">
        <f>+'CTA Pivot Table'!E$39</f>
        <v>134.40132061628759</v>
      </c>
      <c r="C106" s="509">
        <f>+'CTA Pivot Table'!E$41</f>
        <v>135.03</v>
      </c>
      <c r="D106" s="509">
        <f>+'CTA Pivot Table'!E$43</f>
        <v>0</v>
      </c>
      <c r="E106" s="510">
        <f>+'CTA Pivot Table'!E$45</f>
        <v>134.40589949016751</v>
      </c>
      <c r="F106" s="510">
        <f>+'CTA Pivot Table'!E$47</f>
        <v>138.27067039106146</v>
      </c>
      <c r="G106" s="509">
        <f>+'CTA Pivot Table'!E$49</f>
        <v>134</v>
      </c>
      <c r="H106" s="509">
        <f>+'CTA Pivot Table'!E$51</f>
        <v>0</v>
      </c>
      <c r="I106" s="510">
        <f>+'CTA Pivot Table'!E$53</f>
        <v>138.11271015467383</v>
      </c>
      <c r="J106" s="510">
        <f>+'CTA Pivot Table'!E$55</f>
        <v>88.336251920122891</v>
      </c>
      <c r="K106" s="509">
        <f>+'CTA Pivot Table'!E$57</f>
        <v>68.128907922912205</v>
      </c>
      <c r="L106" s="509">
        <f>+'CTA Pivot Table'!ER$59</f>
        <v>0</v>
      </c>
      <c r="M106" s="511">
        <f>+'CTA Pivot Table'!E$61</f>
        <v>83.001695873374786</v>
      </c>
      <c r="N106" s="510">
        <f>+'CTA Pivot Table'!E$63</f>
        <v>130</v>
      </c>
      <c r="O106" s="388"/>
    </row>
    <row r="107" spans="1:15">
      <c r="A107" s="504" t="s">
        <v>1110</v>
      </c>
      <c r="B107" s="509">
        <f>+'CTA Pivot Table'!E$71</f>
        <v>0</v>
      </c>
      <c r="C107" s="509">
        <f>+'CTA Pivot Table'!E$73</f>
        <v>0</v>
      </c>
      <c r="D107" s="509">
        <f>+'CTA Pivot Table'!E$75</f>
        <v>0</v>
      </c>
      <c r="E107" s="510">
        <f>+'CTA Pivot Table'!E$77</f>
        <v>0</v>
      </c>
      <c r="F107" s="510">
        <f>+'CTA Pivot Table'!E$79</f>
        <v>0</v>
      </c>
      <c r="G107" s="509">
        <f>+'CTA Pivot Table'!E$81</f>
        <v>0</v>
      </c>
      <c r="H107" s="509">
        <f>+'CTA Pivot Table'!E$83</f>
        <v>0</v>
      </c>
      <c r="I107" s="510">
        <f>+'CTA Pivot Table'!E$85</f>
        <v>0</v>
      </c>
      <c r="J107" s="510">
        <f>+'CTA Pivot Table'!E$87</f>
        <v>0</v>
      </c>
      <c r="K107" s="509">
        <f>+'CTA Pivot Table'!E$89</f>
        <v>0</v>
      </c>
      <c r="L107" s="509">
        <f>+'CTA Pivot Table'!E$91</f>
        <v>0</v>
      </c>
      <c r="M107" s="511">
        <f>+'CTA Pivot Table'!E$93</f>
        <v>0</v>
      </c>
      <c r="N107" s="510">
        <f>+'CTA Pivot Table'!E$95</f>
        <v>0</v>
      </c>
      <c r="O107" s="388"/>
    </row>
    <row r="108" spans="1:15">
      <c r="A108" s="504" t="s">
        <v>1111</v>
      </c>
      <c r="B108" s="509">
        <f>+'CTA Pivot Table'!E$103</f>
        <v>0</v>
      </c>
      <c r="C108" s="509">
        <f>+'CTA Pivot Table'!E$105</f>
        <v>0</v>
      </c>
      <c r="D108" s="509">
        <f>+'CTA Pivot Table'!E$107</f>
        <v>0</v>
      </c>
      <c r="E108" s="510">
        <f>+'CTA Pivot Table'!E$109</f>
        <v>0</v>
      </c>
      <c r="F108" s="510">
        <f>+'CTA Pivot Table'!E$111</f>
        <v>0</v>
      </c>
      <c r="G108" s="509">
        <f>+'CTA Pivot Table'!E$113</f>
        <v>0</v>
      </c>
      <c r="H108" s="509">
        <f>+'CTA Pivot Table'!E$115</f>
        <v>0</v>
      </c>
      <c r="I108" s="510">
        <f>+'CTA Pivot Table'!E$117</f>
        <v>0</v>
      </c>
      <c r="J108" s="510">
        <f>+'CTA Pivot Table'!E$119</f>
        <v>0</v>
      </c>
      <c r="K108" s="509">
        <f>+'CTA Pivot Table'!E$121</f>
        <v>0</v>
      </c>
      <c r="L108" s="509">
        <f>+'CTA Pivot Table'!E$123</f>
        <v>0</v>
      </c>
      <c r="M108" s="511">
        <f>+'CTA Pivot Table'!E$125</f>
        <v>0</v>
      </c>
      <c r="N108" s="510">
        <f>+'CTA Pivot Table'!E$127</f>
        <v>0</v>
      </c>
      <c r="O108" s="388"/>
    </row>
    <row r="109" spans="1:15">
      <c r="A109" s="504"/>
      <c r="B109" s="509"/>
      <c r="C109" s="509"/>
      <c r="D109" s="509"/>
      <c r="E109" s="510"/>
      <c r="F109" s="510"/>
      <c r="G109" s="509"/>
      <c r="H109" s="509"/>
      <c r="I109" s="510"/>
      <c r="J109" s="510"/>
      <c r="K109" s="509"/>
      <c r="L109" s="509"/>
      <c r="M109" s="511"/>
      <c r="N109" s="510"/>
      <c r="O109" s="388"/>
    </row>
    <row r="110" spans="1:15">
      <c r="A110" s="504" t="s">
        <v>1112</v>
      </c>
      <c r="B110" s="509">
        <f>+'CTA Pivot Table'!E$135</f>
        <v>138.99893442622951</v>
      </c>
      <c r="C110" s="509">
        <f>+'CTA Pivot Table'!E$137</f>
        <v>145.00319999999999</v>
      </c>
      <c r="D110" s="509">
        <f>+'CTA Pivot Table'!E$139</f>
        <v>0</v>
      </c>
      <c r="E110" s="510">
        <f>+'CTA Pivot Table'!E$141</f>
        <v>140.02006802721087</v>
      </c>
      <c r="F110" s="510">
        <f>+'CTA Pivot Table'!E$143</f>
        <v>140.71352418745275</v>
      </c>
      <c r="G110" s="509">
        <f>+'CTA Pivot Table'!E$145</f>
        <v>143.7695933456562</v>
      </c>
      <c r="H110" s="509">
        <f>+'CTA Pivot Table'!E$147</f>
        <v>0</v>
      </c>
      <c r="I110" s="510">
        <f>+'CTA Pivot Table'!E$149</f>
        <v>140.9969689696554</v>
      </c>
      <c r="J110" s="510">
        <f>+'CTA Pivot Table'!E$151</f>
        <v>98.946611834028971</v>
      </c>
      <c r="K110" s="509">
        <f>+'CTA Pivot Table'!E$153</f>
        <v>86.476266562743589</v>
      </c>
      <c r="L110" s="509">
        <f>+'CTA Pivot Table'!E$155</f>
        <v>0</v>
      </c>
      <c r="M110" s="511">
        <f>+'CTA Pivot Table'!E$157</f>
        <v>95.959410007468279</v>
      </c>
      <c r="N110" s="510">
        <f>+'CTA Pivot Table'!E$159</f>
        <v>140</v>
      </c>
      <c r="O110" s="388"/>
    </row>
    <row r="111" spans="1:15">
      <c r="A111" s="504" t="s">
        <v>1113</v>
      </c>
      <c r="B111" s="509">
        <f>+'CTA Pivot Table'!E$167</f>
        <v>127.84732490272373</v>
      </c>
      <c r="C111" s="509">
        <f>+'CTA Pivot Table'!E$169</f>
        <v>133.94523809523812</v>
      </c>
      <c r="D111" s="509">
        <f>+'CTA Pivot Table'!E$171</f>
        <v>0</v>
      </c>
      <c r="E111" s="510">
        <f>+'CTA Pivot Table'!E$173</f>
        <v>127.96939942802669</v>
      </c>
      <c r="F111" s="510">
        <f>+'CTA Pivot Table'!E$175</f>
        <v>135.84711682103378</v>
      </c>
      <c r="G111" s="509">
        <f>+'CTA Pivot Table'!E$177</f>
        <v>137.93382352941177</v>
      </c>
      <c r="H111" s="509">
        <f>+'CTA Pivot Table'!E$179</f>
        <v>0</v>
      </c>
      <c r="I111" s="510">
        <f>+'CTA Pivot Table'!E$181</f>
        <v>135.92859603789839</v>
      </c>
      <c r="J111" s="510">
        <f>+'CTA Pivot Table'!E$183</f>
        <v>83.006862410378957</v>
      </c>
      <c r="K111" s="509">
        <f>+'CTA Pivot Table'!E$185</f>
        <v>75.647556719022688</v>
      </c>
      <c r="L111" s="509">
        <f>+'CTA Pivot Table'!E$187</f>
        <v>0</v>
      </c>
      <c r="M111" s="511">
        <f>+'CTA Pivot Table'!E$189</f>
        <v>80.937226993865039</v>
      </c>
      <c r="N111" s="510">
        <f>+'CTA Pivot Table'!E$191</f>
        <v>118.69745145631069</v>
      </c>
      <c r="O111" s="388"/>
    </row>
    <row r="112" spans="1:15">
      <c r="A112" s="504" t="s">
        <v>1114</v>
      </c>
      <c r="B112" s="509">
        <f>+'CTA Pivot Table'!E$199</f>
        <v>0</v>
      </c>
      <c r="C112" s="509">
        <f>+'CTA Pivot Table'!E$201</f>
        <v>0</v>
      </c>
      <c r="D112" s="509">
        <f>+'CTA Pivot Table'!E$203</f>
        <v>0</v>
      </c>
      <c r="E112" s="510">
        <f>+'CTA Pivot Table'!E$205</f>
        <v>0</v>
      </c>
      <c r="F112" s="510">
        <f>+'CTA Pivot Table'!E$207</f>
        <v>0</v>
      </c>
      <c r="G112" s="509">
        <f>+'CTA Pivot Table'!E$209</f>
        <v>0</v>
      </c>
      <c r="H112" s="509">
        <f>+'CTA Pivot Table'!E$211</f>
        <v>0</v>
      </c>
      <c r="I112" s="510">
        <f>+'CTA Pivot Table'!E$213</f>
        <v>0</v>
      </c>
      <c r="J112" s="510">
        <f>+'CTA Pivot Table'!E$215</f>
        <v>0</v>
      </c>
      <c r="K112" s="509">
        <f>+'CTA Pivot Table'!E$217</f>
        <v>0</v>
      </c>
      <c r="L112" s="509">
        <f>+'CTA Pivot Table'!E$219</f>
        <v>0</v>
      </c>
      <c r="M112" s="511">
        <f>+'CTA Pivot Table'!E$221</f>
        <v>0</v>
      </c>
      <c r="N112" s="510">
        <f>+'CTA Pivot Table'!E$223</f>
        <v>0</v>
      </c>
      <c r="O112" s="388"/>
    </row>
    <row r="113" spans="1:16">
      <c r="A113" s="504" t="s">
        <v>1115</v>
      </c>
      <c r="B113" s="509">
        <f>+'CTA Pivot Table'!E$231</f>
        <v>0</v>
      </c>
      <c r="C113" s="509">
        <f>+'CTA Pivot Table'!E$233</f>
        <v>0</v>
      </c>
      <c r="D113" s="509">
        <f>+'CTA Pivot Table'!E$235</f>
        <v>0</v>
      </c>
      <c r="E113" s="510">
        <f>+'CTA Pivot Table'!E$237</f>
        <v>0</v>
      </c>
      <c r="F113" s="510">
        <f>+'CTA Pivot Table'!E$239</f>
        <v>0</v>
      </c>
      <c r="G113" s="509">
        <f>+'CTA Pivot Table'!E$241</f>
        <v>0</v>
      </c>
      <c r="H113" s="509">
        <f>+'CTA Pivot Table'!E$243</f>
        <v>0</v>
      </c>
      <c r="I113" s="510">
        <f>+'CTA Pivot Table'!E$245</f>
        <v>0</v>
      </c>
      <c r="J113" s="510">
        <f>+'CTA Pivot Table'!E$247</f>
        <v>0</v>
      </c>
      <c r="K113" s="509">
        <f>+'CTA Pivot Table'!E$249</f>
        <v>0</v>
      </c>
      <c r="L113" s="509">
        <f>+'CTA Pivot Table'!E$251</f>
        <v>0</v>
      </c>
      <c r="M113" s="511">
        <f>+'CTA Pivot Table'!E$253</f>
        <v>0</v>
      </c>
      <c r="N113" s="510">
        <f>+'CTA Pivot Table'!E$255</f>
        <v>0</v>
      </c>
      <c r="O113" s="388"/>
    </row>
    <row r="114" spans="1:16">
      <c r="A114" s="504"/>
      <c r="B114" s="509"/>
      <c r="C114" s="509"/>
      <c r="D114" s="509"/>
      <c r="E114" s="510"/>
      <c r="F114" s="510"/>
      <c r="G114" s="509"/>
      <c r="H114" s="509"/>
      <c r="I114" s="510"/>
      <c r="J114" s="510"/>
      <c r="K114" s="509"/>
      <c r="L114" s="509"/>
      <c r="M114" s="511"/>
      <c r="N114" s="510"/>
      <c r="O114" s="388"/>
    </row>
    <row r="115" spans="1:16">
      <c r="A115" s="504" t="s">
        <v>1116</v>
      </c>
      <c r="B115" s="509">
        <f>+'CTA Pivot Table'!E$263</f>
        <v>0</v>
      </c>
      <c r="C115" s="509">
        <f>+'CTA Pivot Table'!E$265</f>
        <v>0</v>
      </c>
      <c r="D115" s="509">
        <f>+'CTA Pivot Table'!E$267</f>
        <v>0</v>
      </c>
      <c r="E115" s="510">
        <f>+'CTA Pivot Table'!E$269</f>
        <v>0</v>
      </c>
      <c r="F115" s="510">
        <f>+'CTA Pivot Table'!E$271</f>
        <v>0</v>
      </c>
      <c r="G115" s="509">
        <f>+'CTA Pivot Table'!E$273</f>
        <v>0</v>
      </c>
      <c r="H115" s="509">
        <f>+'CTA Pivot Table'!E$275</f>
        <v>0</v>
      </c>
      <c r="I115" s="510">
        <f>+'CTA Pivot Table'!E$277</f>
        <v>0</v>
      </c>
      <c r="J115" s="510">
        <f>+'CTA Pivot Table'!E$279</f>
        <v>0</v>
      </c>
      <c r="K115" s="509">
        <f>+'CTA Pivot Table'!E$281</f>
        <v>0</v>
      </c>
      <c r="L115" s="509">
        <f>+'CTA Pivot Table'!E$283</f>
        <v>0</v>
      </c>
      <c r="M115" s="511">
        <f>+'CTA Pivot Table'!E$285</f>
        <v>0</v>
      </c>
      <c r="N115" s="510">
        <f>+'CTA Pivot Table'!E$287</f>
        <v>0</v>
      </c>
      <c r="O115" s="388"/>
    </row>
    <row r="116" spans="1:16" ht="15.75">
      <c r="A116" s="504" t="s">
        <v>1117</v>
      </c>
      <c r="B116" s="509">
        <f>+'CTA Pivot Table'!E$295</f>
        <v>150.80303030303031</v>
      </c>
      <c r="C116" s="509">
        <f>+'CTA Pivot Table'!E$297</f>
        <v>96</v>
      </c>
      <c r="D116" s="509">
        <f>+'CTA Pivot Table'!E$299</f>
        <v>57</v>
      </c>
      <c r="E116" s="510">
        <f>+'CTA Pivot Table'!E$301</f>
        <v>147.85507246376812</v>
      </c>
      <c r="F116" s="510">
        <f>+'CTA Pivot Table'!E$303</f>
        <v>134.30856567979305</v>
      </c>
      <c r="G116" s="509">
        <f>+'CTA Pivot Table'!E$305</f>
        <v>62.733333333333334</v>
      </c>
      <c r="H116" s="509">
        <f>+'CTA Pivot Table'!E$307</f>
        <v>115</v>
      </c>
      <c r="I116" s="510">
        <f>+'CTA Pivot Table'!E$309</f>
        <v>133.35551465382983</v>
      </c>
      <c r="J116" s="510">
        <f>+'CTA Pivot Table'!E$311</f>
        <v>89.072317880794699</v>
      </c>
      <c r="K116" s="509">
        <f>+'CTA Pivot Table'!E$313</f>
        <v>53.431654676258994</v>
      </c>
      <c r="L116" s="509">
        <f>+'CTA Pivot Table'!E$315</f>
        <v>56.089552238805972</v>
      </c>
      <c r="M116" s="511">
        <f>+'CTA Pivot Table'!E$317</f>
        <v>82.242942686056452</v>
      </c>
      <c r="N116" s="510">
        <f>+'CTA Pivot Table'!E$319</f>
        <v>147.88235294117646</v>
      </c>
      <c r="O116" s="388"/>
      <c r="P116" s="512"/>
    </row>
    <row r="117" spans="1:16">
      <c r="A117" s="504" t="s">
        <v>1118</v>
      </c>
      <c r="B117" s="509">
        <f>+'CTA Pivot Table'!E$327</f>
        <v>0</v>
      </c>
      <c r="C117" s="509">
        <f>+'CTA Pivot Table'!E$329</f>
        <v>0</v>
      </c>
      <c r="D117" s="509">
        <f>+'CTA Pivot Table'!E$331</f>
        <v>0</v>
      </c>
      <c r="E117" s="510">
        <f>+'CTA Pivot Table'!E$333</f>
        <v>0</v>
      </c>
      <c r="F117" s="510">
        <f>+'CTA Pivot Table'!E$335</f>
        <v>0</v>
      </c>
      <c r="G117" s="509">
        <f>+'CTA Pivot Table'!E$337</f>
        <v>0</v>
      </c>
      <c r="H117" s="509">
        <f>+'CTA Pivot Table'!E$339</f>
        <v>0</v>
      </c>
      <c r="I117" s="510">
        <f>+'CTA Pivot Table'!E$341</f>
        <v>0</v>
      </c>
      <c r="J117" s="510">
        <f>+'CTA Pivot Table'!E$343</f>
        <v>0</v>
      </c>
      <c r="K117" s="509">
        <f>+'CTA Pivot Table'!E$345</f>
        <v>0</v>
      </c>
      <c r="L117" s="509">
        <f>+'CTA Pivot Table'!E$347</f>
        <v>0</v>
      </c>
      <c r="M117" s="511">
        <f>+'CTA Pivot Table'!E$349</f>
        <v>0</v>
      </c>
      <c r="N117" s="510">
        <f>+'CTA Pivot Table'!E$351</f>
        <v>0</v>
      </c>
      <c r="O117" s="388"/>
    </row>
    <row r="118" spans="1:16">
      <c r="A118" s="504" t="s">
        <v>1119</v>
      </c>
      <c r="B118" s="509">
        <f>+'CTA Pivot Table'!E$359</f>
        <v>0</v>
      </c>
      <c r="C118" s="509">
        <f>+'CTA Pivot Table'!E$361</f>
        <v>0</v>
      </c>
      <c r="D118" s="509">
        <f>+'CTA Pivot Table'!E$363</f>
        <v>0</v>
      </c>
      <c r="E118" s="510">
        <f>+'CTA Pivot Table'!E$365</f>
        <v>0</v>
      </c>
      <c r="F118" s="510">
        <f>+'CTA Pivot Table'!E$367</f>
        <v>0</v>
      </c>
      <c r="G118" s="509">
        <f>+'CTA Pivot Table'!E$369</f>
        <v>0</v>
      </c>
      <c r="H118" s="509">
        <f>+'CTA Pivot Table'!E$371</f>
        <v>0</v>
      </c>
      <c r="I118" s="510">
        <f>+'CTA Pivot Table'!E$373</f>
        <v>0</v>
      </c>
      <c r="J118" s="510">
        <f>+'CTA Pivot Table'!E$375</f>
        <v>0</v>
      </c>
      <c r="K118" s="509">
        <f>+'CTA Pivot Table'!E$377</f>
        <v>0</v>
      </c>
      <c r="L118" s="509">
        <f>+'CTA Pivot Table'!E$379</f>
        <v>0</v>
      </c>
      <c r="M118" s="511">
        <f>+'CTA Pivot Table'!E$381</f>
        <v>0</v>
      </c>
      <c r="N118" s="510">
        <f>+'CTA Pivot Table'!E$383</f>
        <v>0</v>
      </c>
      <c r="O118" s="388"/>
    </row>
    <row r="119" spans="1:16">
      <c r="A119" s="504"/>
      <c r="B119" s="509"/>
      <c r="C119" s="509"/>
      <c r="D119" s="509"/>
      <c r="E119" s="510"/>
      <c r="F119" s="510"/>
      <c r="G119" s="509"/>
      <c r="H119" s="509"/>
      <c r="I119" s="510"/>
      <c r="J119" s="510"/>
      <c r="K119" s="509"/>
      <c r="L119" s="509"/>
      <c r="M119" s="511"/>
      <c r="N119" s="510"/>
      <c r="O119" s="388"/>
    </row>
    <row r="120" spans="1:16">
      <c r="A120" s="504" t="s">
        <v>1120</v>
      </c>
      <c r="B120" s="509">
        <f>+'CTA Pivot Table'!E$391</f>
        <v>0</v>
      </c>
      <c r="C120" s="509">
        <f>+'CTA Pivot Table'!E$393</f>
        <v>0</v>
      </c>
      <c r="D120" s="509">
        <f>+'CTA Pivot Table'!E$395</f>
        <v>0</v>
      </c>
      <c r="E120" s="510">
        <f>+'CTA Pivot Table'!E$397</f>
        <v>0</v>
      </c>
      <c r="F120" s="510">
        <f>+'CTA Pivot Table'!E$399</f>
        <v>0</v>
      </c>
      <c r="G120" s="509">
        <f>+'CTA Pivot Table'!E$401</f>
        <v>0</v>
      </c>
      <c r="H120" s="509">
        <f>+'CTA Pivot Table'!E$403</f>
        <v>0</v>
      </c>
      <c r="I120" s="510">
        <f>+'CTA Pivot Table'!E$405</f>
        <v>0</v>
      </c>
      <c r="J120" s="510">
        <f>+'CTA Pivot Table'!E$407</f>
        <v>0</v>
      </c>
      <c r="K120" s="509">
        <f>+'CTA Pivot Table'!E$409</f>
        <v>0</v>
      </c>
      <c r="L120" s="509">
        <f>+'CTA Pivot Table'!E$411</f>
        <v>0</v>
      </c>
      <c r="M120" s="511">
        <f>+'CTA Pivot Table'!E$413</f>
        <v>0</v>
      </c>
      <c r="N120" s="510">
        <f>+'CTA Pivot Table'!E$415</f>
        <v>0</v>
      </c>
      <c r="O120" s="388"/>
    </row>
    <row r="121" spans="1:16">
      <c r="A121" s="504" t="s">
        <v>1121</v>
      </c>
      <c r="B121" s="509">
        <f>+'CTA Pivot Table'!E$423</f>
        <v>122.18740617180983</v>
      </c>
      <c r="C121" s="509">
        <f>+'CTA Pivot Table'!E$425</f>
        <v>123.90759493670888</v>
      </c>
      <c r="D121" s="509">
        <f>+'CTA Pivot Table'!E$427</f>
        <v>0</v>
      </c>
      <c r="E121" s="510">
        <f>+'CTA Pivot Table'!E$429</f>
        <v>122.29374021909236</v>
      </c>
      <c r="F121" s="510">
        <f>+'CTA Pivot Table'!E$431</f>
        <v>136.33236577499525</v>
      </c>
      <c r="G121" s="509">
        <f>+'CTA Pivot Table'!E$433</f>
        <v>136.5564039408867</v>
      </c>
      <c r="H121" s="509">
        <f>+'CTA Pivot Table'!E$435</f>
        <v>0</v>
      </c>
      <c r="I121" s="510">
        <f>+'CTA Pivot Table'!E$437</f>
        <v>136.34838823322173</v>
      </c>
      <c r="J121" s="510">
        <f>+'CTA Pivot Table'!E$439</f>
        <v>81.899527186761233</v>
      </c>
      <c r="K121" s="509">
        <f>+'CTA Pivot Table'!E$441</f>
        <v>65.436764968722059</v>
      </c>
      <c r="L121" s="509">
        <f>+'CTA Pivot Table'!E$443</f>
        <v>0</v>
      </c>
      <c r="M121" s="511">
        <f>+'CTA Pivot Table'!E$445</f>
        <v>76.203228200371058</v>
      </c>
      <c r="N121" s="510">
        <f>+'CTA Pivot Table'!E$447</f>
        <v>64.021892393320968</v>
      </c>
      <c r="O121" s="388"/>
    </row>
    <row r="122" spans="1:16">
      <c r="A122" s="504" t="s">
        <v>1122</v>
      </c>
      <c r="B122" s="509">
        <f>+'CTA Pivot Table'!E$455</f>
        <v>141.04597701149405</v>
      </c>
      <c r="C122" s="509">
        <f>+'CTA Pivot Table'!E$457</f>
        <v>140.5</v>
      </c>
      <c r="D122" s="509">
        <f>+'CTA Pivot Table'!E$459</f>
        <v>0</v>
      </c>
      <c r="E122" s="510">
        <f>+'CTA Pivot Table'!E$461</f>
        <v>141.03370786516834</v>
      </c>
      <c r="F122" s="510">
        <f>+'CTA Pivot Table'!E$463</f>
        <v>129.6569949636264</v>
      </c>
      <c r="G122" s="509">
        <f>+'CTA Pivot Table'!E$465</f>
        <v>128.86694214876036</v>
      </c>
      <c r="H122" s="509">
        <f>+'CTA Pivot Table'!E$467</f>
        <v>0</v>
      </c>
      <c r="I122" s="510">
        <f>+'CTA Pivot Table'!E$469</f>
        <v>129.64384371990667</v>
      </c>
      <c r="J122" s="510">
        <f>+'CTA Pivot Table'!E$471</f>
        <v>86.375388601036221</v>
      </c>
      <c r="K122" s="509">
        <f>+'CTA Pivot Table'!E$473</f>
        <v>64.11044776119401</v>
      </c>
      <c r="L122" s="509">
        <f>+'CTA Pivot Table'!E$475</f>
        <v>0</v>
      </c>
      <c r="M122" s="511">
        <f>+'CTA Pivot Table'!E$477</f>
        <v>83.561825726141024</v>
      </c>
      <c r="N122" s="510">
        <f>+'CTA Pivot Table'!E$479</f>
        <v>93.087341772152016</v>
      </c>
      <c r="O122" s="388"/>
    </row>
    <row r="123" spans="1:16">
      <c r="A123" s="513" t="s">
        <v>1123</v>
      </c>
      <c r="B123" s="514">
        <f>+'CTA Pivot Table'!E$487</f>
        <v>0</v>
      </c>
      <c r="C123" s="514">
        <f>+'CTA Pivot Table'!E$489</f>
        <v>0</v>
      </c>
      <c r="D123" s="514">
        <f>+'CTA Pivot Table'!E$491</f>
        <v>0</v>
      </c>
      <c r="E123" s="515">
        <f>+'CTA Pivot Table'!E$493</f>
        <v>0</v>
      </c>
      <c r="F123" s="515">
        <f>+'CTA Pivot Table'!E$495</f>
        <v>0</v>
      </c>
      <c r="G123" s="514">
        <f>+'CTA Pivot Table'!E$497</f>
        <v>0</v>
      </c>
      <c r="H123" s="514">
        <f>+'CTA Pivot Table'!E$499</f>
        <v>0</v>
      </c>
      <c r="I123" s="515">
        <f>+'CTA Pivot Table'!E$501</f>
        <v>0</v>
      </c>
      <c r="J123" s="515">
        <f>+'CTA Pivot Table'!E$503</f>
        <v>0</v>
      </c>
      <c r="K123" s="514">
        <f>+'CTA Pivot Table'!E$505</f>
        <v>0</v>
      </c>
      <c r="L123" s="514">
        <f>+'CTA Pivot Table'!E$507</f>
        <v>0</v>
      </c>
      <c r="M123" s="516">
        <f>+'CTA Pivot Table'!E$509</f>
        <v>0</v>
      </c>
      <c r="N123" s="515">
        <f>+'CTA Pivot Table'!E$511</f>
        <v>0</v>
      </c>
      <c r="O123" s="388"/>
    </row>
    <row r="124" spans="1:16">
      <c r="A124" s="517" t="s">
        <v>1149</v>
      </c>
      <c r="B124" s="518"/>
      <c r="C124" s="518"/>
      <c r="D124" s="518"/>
      <c r="E124" s="518"/>
      <c r="F124" s="518"/>
      <c r="G124" s="518"/>
      <c r="H124" s="518"/>
      <c r="I124" s="518"/>
      <c r="J124" s="518"/>
      <c r="K124" s="518"/>
      <c r="L124" s="518"/>
      <c r="M124" s="518"/>
      <c r="N124" s="518"/>
    </row>
    <row r="125" spans="1:16">
      <c r="A125" s="518"/>
      <c r="B125" s="518"/>
      <c r="C125" s="518"/>
      <c r="D125" s="518"/>
      <c r="E125" s="518"/>
      <c r="F125" s="518"/>
      <c r="G125" s="518"/>
      <c r="H125" s="518"/>
      <c r="I125" s="518"/>
      <c r="J125" s="518"/>
      <c r="K125" s="518"/>
      <c r="L125" s="518"/>
      <c r="M125" s="518"/>
      <c r="N125" s="519" t="s">
        <v>1224</v>
      </c>
    </row>
    <row r="126" spans="1:16" ht="18">
      <c r="A126" s="480" t="s">
        <v>1128</v>
      </c>
      <c r="B126" s="481"/>
      <c r="C126" s="481"/>
      <c r="D126" s="481"/>
      <c r="E126" s="482"/>
      <c r="F126" s="482"/>
      <c r="G126" s="482"/>
      <c r="H126" s="482"/>
      <c r="I126" s="482"/>
      <c r="J126" s="481"/>
      <c r="K126" s="481"/>
      <c r="L126" s="481"/>
      <c r="M126" s="482"/>
      <c r="N126" s="481"/>
    </row>
    <row r="127" spans="1:16" ht="18">
      <c r="A127" s="480"/>
      <c r="B127" s="481"/>
      <c r="C127" s="481"/>
      <c r="D127" s="481"/>
      <c r="E127" s="482"/>
      <c r="F127" s="482"/>
      <c r="G127" s="482"/>
      <c r="H127" s="482"/>
      <c r="I127" s="482"/>
      <c r="J127" s="481"/>
      <c r="K127" s="481"/>
      <c r="L127" s="481"/>
      <c r="M127" s="482"/>
      <c r="N127" s="481"/>
    </row>
    <row r="128" spans="1:16" ht="15.75">
      <c r="A128" s="483" t="s">
        <v>1097</v>
      </c>
      <c r="B128" s="481"/>
      <c r="C128" s="481"/>
      <c r="D128" s="481"/>
      <c r="E128" s="482"/>
      <c r="F128" s="482"/>
      <c r="G128" s="482"/>
      <c r="H128" s="482"/>
      <c r="I128" s="482"/>
      <c r="J128" s="481"/>
      <c r="K128" s="481"/>
      <c r="L128" s="481"/>
      <c r="M128" s="482"/>
      <c r="N128" s="481"/>
    </row>
    <row r="129" spans="1:15" ht="15.75">
      <c r="A129" s="483" t="s">
        <v>1154</v>
      </c>
      <c r="B129" s="481"/>
      <c r="C129" s="481"/>
      <c r="D129" s="481"/>
      <c r="E129" s="482"/>
      <c r="F129" s="482"/>
      <c r="G129" s="482"/>
      <c r="H129" s="482"/>
      <c r="I129" s="482"/>
      <c r="J129" s="481"/>
      <c r="K129" s="481"/>
      <c r="L129" s="481"/>
      <c r="M129" s="482"/>
      <c r="N129" s="481"/>
    </row>
    <row r="130" spans="1:15" ht="15.75" customHeight="1">
      <c r="A130" s="484"/>
      <c r="B130" s="484"/>
      <c r="C130" s="484"/>
      <c r="D130" s="484"/>
      <c r="E130" s="484"/>
      <c r="F130" s="485"/>
      <c r="G130" s="486"/>
      <c r="H130" s="486"/>
      <c r="I130" s="487"/>
      <c r="J130" s="487"/>
      <c r="K130" s="487"/>
      <c r="L130" s="487"/>
      <c r="M130" s="487"/>
      <c r="N130" s="487"/>
      <c r="O130" s="488"/>
    </row>
    <row r="131" spans="1:15" ht="15.75" customHeight="1">
      <c r="A131" s="312"/>
      <c r="B131" s="489" t="s">
        <v>1098</v>
      </c>
      <c r="C131" s="490"/>
      <c r="D131" s="490"/>
      <c r="E131" s="490"/>
      <c r="F131" s="490"/>
      <c r="G131" s="490"/>
      <c r="H131" s="490"/>
      <c r="I131" s="491"/>
      <c r="J131" s="492" t="s">
        <v>11</v>
      </c>
      <c r="K131" s="493"/>
      <c r="L131" s="493"/>
      <c r="M131" s="494"/>
      <c r="N131" s="652" t="s">
        <v>1099</v>
      </c>
      <c r="O131"/>
    </row>
    <row r="132" spans="1:15" ht="42.75" customHeight="1">
      <c r="A132" s="495"/>
      <c r="B132" s="490" t="s">
        <v>1100</v>
      </c>
      <c r="C132" s="490"/>
      <c r="D132" s="490"/>
      <c r="E132" s="496"/>
      <c r="F132" s="497" t="s">
        <v>1101</v>
      </c>
      <c r="G132" s="490"/>
      <c r="H132" s="490"/>
      <c r="I132" s="491"/>
      <c r="J132" s="498" t="s">
        <v>1102</v>
      </c>
      <c r="K132" s="490"/>
      <c r="L132" s="490"/>
      <c r="M132" s="491"/>
      <c r="N132" s="653"/>
      <c r="O132"/>
    </row>
    <row r="133" spans="1:15" ht="27.75" customHeight="1">
      <c r="A133" s="484"/>
      <c r="B133" s="499" t="s">
        <v>1103</v>
      </c>
      <c r="C133" s="499" t="s">
        <v>1104</v>
      </c>
      <c r="D133" s="499" t="s">
        <v>1105</v>
      </c>
      <c r="E133" s="500" t="s">
        <v>1106</v>
      </c>
      <c r="F133" s="500" t="s">
        <v>1103</v>
      </c>
      <c r="G133" s="499" t="s">
        <v>1104</v>
      </c>
      <c r="H133" s="499" t="s">
        <v>1105</v>
      </c>
      <c r="I133" s="500" t="s">
        <v>1106</v>
      </c>
      <c r="J133" s="501" t="s">
        <v>1103</v>
      </c>
      <c r="K133" s="502" t="s">
        <v>1104</v>
      </c>
      <c r="L133" s="503" t="s">
        <v>1105</v>
      </c>
      <c r="M133" s="501" t="s">
        <v>1106</v>
      </c>
      <c r="N133" s="654"/>
      <c r="O133"/>
    </row>
    <row r="134" spans="1:15" ht="15.75" hidden="1" customHeight="1">
      <c r="A134" s="504" t="s">
        <v>1107</v>
      </c>
      <c r="B134" s="521">
        <f>+'CTA Pivot Table'!F$230</f>
        <v>0</v>
      </c>
      <c r="C134" s="521">
        <f>+'CTA Pivot Table'!F$231</f>
        <v>0</v>
      </c>
      <c r="D134" s="521">
        <f>+'CTA Pivot Table'!F$232</f>
        <v>0</v>
      </c>
      <c r="E134" s="522">
        <f>+'CTA Pivot Table'!F$233</f>
        <v>0</v>
      </c>
      <c r="F134" s="522"/>
      <c r="G134" s="522"/>
      <c r="H134" s="522"/>
      <c r="I134" s="522"/>
      <c r="J134" s="522">
        <f>+'CTA Pivot Table'!F$234</f>
        <v>0</v>
      </c>
      <c r="K134" s="521">
        <f>+'CTA Pivot Table'!F$235</f>
        <v>0</v>
      </c>
      <c r="L134" s="521">
        <f>+'CTA Pivot Table'!F$236</f>
        <v>0</v>
      </c>
      <c r="M134" s="523">
        <f>+'CTA Pivot Table'!F$237</f>
        <v>0</v>
      </c>
      <c r="N134" s="522">
        <f>+'CTA Pivot Table'!F$238</f>
        <v>0</v>
      </c>
      <c r="O134" s="388"/>
    </row>
    <row r="135" spans="1:15" ht="15.75" hidden="1" customHeight="1">
      <c r="A135" s="504"/>
      <c r="E135" s="292"/>
      <c r="I135" s="292"/>
      <c r="J135" s="292"/>
      <c r="M135" s="389"/>
      <c r="N135" s="292"/>
      <c r="O135" s="388"/>
    </row>
    <row r="136" spans="1:15">
      <c r="A136" s="504" t="s">
        <v>1108</v>
      </c>
      <c r="B136" s="509">
        <f>+'CTA Pivot Table'!F$7</f>
        <v>0</v>
      </c>
      <c r="C136" s="509">
        <f>+'CTA Pivot Table'!F$9</f>
        <v>0</v>
      </c>
      <c r="D136" s="509">
        <f>+'CTA Pivot Table'!F$11</f>
        <v>0</v>
      </c>
      <c r="E136" s="510">
        <f>+'CTA Pivot Table'!F$13</f>
        <v>0</v>
      </c>
      <c r="F136" s="510">
        <f>+'CTA Pivot Table'!F$15</f>
        <v>0</v>
      </c>
      <c r="G136" s="509">
        <f>+'CTA Pivot Table'!F$17</f>
        <v>0</v>
      </c>
      <c r="H136" s="509">
        <f>+'CTA Pivot Table'!F$19</f>
        <v>0</v>
      </c>
      <c r="I136" s="510">
        <f>+'CTA Pivot Table'!F$21</f>
        <v>0</v>
      </c>
      <c r="J136" s="510">
        <f>+'CTA Pivot Table'!F$23</f>
        <v>0</v>
      </c>
      <c r="K136" s="509">
        <f>+'CTA Pivot Table'!F$25</f>
        <v>0</v>
      </c>
      <c r="L136" s="509">
        <f>+'CTA Pivot Table'!F$27</f>
        <v>0</v>
      </c>
      <c r="M136" s="511">
        <f>+'CTA Pivot Table'!F$29</f>
        <v>0</v>
      </c>
      <c r="N136" s="510">
        <f>+'CTA Pivot Table'!F$31</f>
        <v>0</v>
      </c>
      <c r="O136" s="388"/>
    </row>
    <row r="137" spans="1:15">
      <c r="A137" s="504" t="s">
        <v>1109</v>
      </c>
      <c r="B137" s="509">
        <f>+'CTA Pivot Table'!F$39</f>
        <v>133.75085324232083</v>
      </c>
      <c r="C137" s="509">
        <f>+'CTA Pivot Table'!F$41</f>
        <v>131.80000000000001</v>
      </c>
      <c r="D137" s="509">
        <f>+'CTA Pivot Table'!F$43</f>
        <v>0</v>
      </c>
      <c r="E137" s="510">
        <f>+'CTA Pivot Table'!F$45</f>
        <v>133.57515527950309</v>
      </c>
      <c r="F137" s="510">
        <f>+'CTA Pivot Table'!F$47</f>
        <v>139.11780821917807</v>
      </c>
      <c r="G137" s="509">
        <f>+'CTA Pivot Table'!F$49</f>
        <v>139.28125</v>
      </c>
      <c r="H137" s="509">
        <f>+'CTA Pivot Table'!F$51</f>
        <v>0</v>
      </c>
      <c r="I137" s="510">
        <f>+'CTA Pivot Table'!F$53</f>
        <v>139.12629870129868</v>
      </c>
      <c r="J137" s="510">
        <f>+'CTA Pivot Table'!F$55</f>
        <v>89.096874999999997</v>
      </c>
      <c r="K137" s="509">
        <f>+'CTA Pivot Table'!F$57</f>
        <v>75.28235294117647</v>
      </c>
      <c r="L137" s="509">
        <f>+'CTA Pivot Table'!FR$59</f>
        <v>0</v>
      </c>
      <c r="M137" s="511">
        <f>+'CTA Pivot Table'!F$61</f>
        <v>87.348635235732004</v>
      </c>
      <c r="N137" s="510">
        <f>+'CTA Pivot Table'!F$63</f>
        <v>82</v>
      </c>
      <c r="O137" s="388"/>
    </row>
    <row r="138" spans="1:15">
      <c r="A138" s="504" t="s">
        <v>1110</v>
      </c>
      <c r="B138" s="509">
        <f>+'CTA Pivot Table'!F$71</f>
        <v>0</v>
      </c>
      <c r="C138" s="509">
        <f>+'CTA Pivot Table'!F$73</f>
        <v>0</v>
      </c>
      <c r="D138" s="509">
        <f>+'CTA Pivot Table'!F$75</f>
        <v>0</v>
      </c>
      <c r="E138" s="510">
        <f>+'CTA Pivot Table'!F$77</f>
        <v>0</v>
      </c>
      <c r="F138" s="510">
        <f>+'CTA Pivot Table'!F$79</f>
        <v>0</v>
      </c>
      <c r="G138" s="509">
        <f>+'CTA Pivot Table'!F$81</f>
        <v>0</v>
      </c>
      <c r="H138" s="509">
        <f>+'CTA Pivot Table'!F$83</f>
        <v>0</v>
      </c>
      <c r="I138" s="510">
        <f>+'CTA Pivot Table'!F$85</f>
        <v>0</v>
      </c>
      <c r="J138" s="510">
        <f>+'CTA Pivot Table'!F$87</f>
        <v>0</v>
      </c>
      <c r="K138" s="509">
        <f>+'CTA Pivot Table'!F$89</f>
        <v>0</v>
      </c>
      <c r="L138" s="509">
        <f>+'CTA Pivot Table'!F$91</f>
        <v>0</v>
      </c>
      <c r="M138" s="511">
        <f>+'CTA Pivot Table'!F$93</f>
        <v>0</v>
      </c>
      <c r="N138" s="510">
        <f>+'CTA Pivot Table'!F$95</f>
        <v>0</v>
      </c>
      <c r="O138" s="388"/>
    </row>
    <row r="139" spans="1:15">
      <c r="A139" s="504" t="s">
        <v>1111</v>
      </c>
      <c r="B139" s="509">
        <f>+'CTA Pivot Table'!F$103</f>
        <v>0</v>
      </c>
      <c r="C139" s="509">
        <f>+'CTA Pivot Table'!F$105</f>
        <v>0</v>
      </c>
      <c r="D139" s="509">
        <f>+'CTA Pivot Table'!F$107</f>
        <v>0</v>
      </c>
      <c r="E139" s="510">
        <f>+'CTA Pivot Table'!F$109</f>
        <v>0</v>
      </c>
      <c r="F139" s="510">
        <f>+'CTA Pivot Table'!F$111</f>
        <v>0</v>
      </c>
      <c r="G139" s="509">
        <f>+'CTA Pivot Table'!F$113</f>
        <v>0</v>
      </c>
      <c r="H139" s="509">
        <f>+'CTA Pivot Table'!F$115</f>
        <v>0</v>
      </c>
      <c r="I139" s="510">
        <f>+'CTA Pivot Table'!F$117</f>
        <v>0</v>
      </c>
      <c r="J139" s="510">
        <f>+'CTA Pivot Table'!F$119</f>
        <v>0</v>
      </c>
      <c r="K139" s="509">
        <f>+'CTA Pivot Table'!F$121</f>
        <v>0</v>
      </c>
      <c r="L139" s="509">
        <f>+'CTA Pivot Table'!F$123</f>
        <v>0</v>
      </c>
      <c r="M139" s="511">
        <f>+'CTA Pivot Table'!F$125</f>
        <v>0</v>
      </c>
      <c r="N139" s="510">
        <f>+'CTA Pivot Table'!F$127</f>
        <v>0</v>
      </c>
      <c r="O139" s="388"/>
    </row>
    <row r="140" spans="1:15">
      <c r="A140" s="504"/>
      <c r="B140" s="509"/>
      <c r="C140" s="509"/>
      <c r="D140" s="509"/>
      <c r="E140" s="510"/>
      <c r="F140" s="510"/>
      <c r="G140" s="509"/>
      <c r="H140" s="509"/>
      <c r="I140" s="510"/>
      <c r="J140" s="510"/>
      <c r="K140" s="509"/>
      <c r="L140" s="509"/>
      <c r="M140" s="511"/>
      <c r="N140" s="510"/>
      <c r="O140" s="388"/>
    </row>
    <row r="141" spans="1:15">
      <c r="A141" s="504" t="s">
        <v>1112</v>
      </c>
      <c r="B141" s="509">
        <f>+'CTA Pivot Table'!F$135</f>
        <v>137.73333333333332</v>
      </c>
      <c r="C141" s="509">
        <f>+'CTA Pivot Table'!F$137</f>
        <v>140.19999999999999</v>
      </c>
      <c r="D141" s="509">
        <f>+'CTA Pivot Table'!F$139</f>
        <v>0</v>
      </c>
      <c r="E141" s="510">
        <f>+'CTA Pivot Table'!F$141</f>
        <v>138.04166666666666</v>
      </c>
      <c r="F141" s="510">
        <f>+'CTA Pivot Table'!F$143</f>
        <v>138.1055706521739</v>
      </c>
      <c r="G141" s="509">
        <f>+'CTA Pivot Table'!F$145</f>
        <v>134.95195833333335</v>
      </c>
      <c r="H141" s="509">
        <f>+'CTA Pivot Table'!F$147</f>
        <v>0</v>
      </c>
      <c r="I141" s="510">
        <f>+'CTA Pivot Table'!F$149</f>
        <v>137.74169230769229</v>
      </c>
      <c r="J141" s="510">
        <f>+'CTA Pivot Table'!F$151</f>
        <v>94.834753153153159</v>
      </c>
      <c r="K141" s="509">
        <f>+'CTA Pivot Table'!F$153</f>
        <v>83.579757322175737</v>
      </c>
      <c r="L141" s="509">
        <f>+'CTA Pivot Table'!F$155</f>
        <v>0</v>
      </c>
      <c r="M141" s="511">
        <f>+'CTA Pivot Table'!F$157</f>
        <v>91.446914357682616</v>
      </c>
      <c r="N141" s="510">
        <f>+'CTA Pivot Table'!F$159</f>
        <v>137.2475</v>
      </c>
      <c r="O141" s="388"/>
    </row>
    <row r="142" spans="1:15">
      <c r="A142" s="504" t="s">
        <v>1113</v>
      </c>
      <c r="B142" s="509">
        <f>+'CTA Pivot Table'!F$167</f>
        <v>145</v>
      </c>
      <c r="C142" s="509">
        <f>+'CTA Pivot Table'!F$169</f>
        <v>0</v>
      </c>
      <c r="D142" s="509">
        <f>+'CTA Pivot Table'!F$171</f>
        <v>0</v>
      </c>
      <c r="E142" s="510">
        <f>+'CTA Pivot Table'!F$173</f>
        <v>145</v>
      </c>
      <c r="F142" s="510">
        <f>+'CTA Pivot Table'!F$175</f>
        <v>147.19999999999999</v>
      </c>
      <c r="G142" s="509">
        <f>+'CTA Pivot Table'!F$177</f>
        <v>159</v>
      </c>
      <c r="H142" s="509">
        <f>+'CTA Pivot Table'!F$179</f>
        <v>0</v>
      </c>
      <c r="I142" s="510">
        <f>+'CTA Pivot Table'!F$181</f>
        <v>147.38582677165354</v>
      </c>
      <c r="J142" s="510">
        <f>+'CTA Pivot Table'!F$183</f>
        <v>82.6</v>
      </c>
      <c r="K142" s="509">
        <f>+'CTA Pivot Table'!F$185</f>
        <v>73.5</v>
      </c>
      <c r="L142" s="509">
        <f>+'CTA Pivot Table'!F$187</f>
        <v>0</v>
      </c>
      <c r="M142" s="511">
        <f>+'CTA Pivot Table'!F$189</f>
        <v>79.682442748091603</v>
      </c>
      <c r="N142" s="510">
        <f>+'CTA Pivot Table'!F$191</f>
        <v>125.90000000000002</v>
      </c>
      <c r="O142" s="388"/>
    </row>
    <row r="143" spans="1:15">
      <c r="A143" s="504" t="s">
        <v>1114</v>
      </c>
      <c r="B143" s="509">
        <f>+'CTA Pivot Table'!F$199</f>
        <v>0</v>
      </c>
      <c r="C143" s="509">
        <f>+'CTA Pivot Table'!F$201</f>
        <v>0</v>
      </c>
      <c r="D143" s="509">
        <f>+'CTA Pivot Table'!F$203</f>
        <v>0</v>
      </c>
      <c r="E143" s="510">
        <f>+'CTA Pivot Table'!F$205</f>
        <v>0</v>
      </c>
      <c r="F143" s="510">
        <f>+'CTA Pivot Table'!F$207</f>
        <v>0</v>
      </c>
      <c r="G143" s="509">
        <f>+'CTA Pivot Table'!F$209</f>
        <v>0</v>
      </c>
      <c r="H143" s="509">
        <f>+'CTA Pivot Table'!F$211</f>
        <v>0</v>
      </c>
      <c r="I143" s="510">
        <f>+'CTA Pivot Table'!F$213</f>
        <v>0</v>
      </c>
      <c r="J143" s="510">
        <f>+'CTA Pivot Table'!F$215</f>
        <v>0</v>
      </c>
      <c r="K143" s="509">
        <f>+'CTA Pivot Table'!F$217</f>
        <v>0</v>
      </c>
      <c r="L143" s="509">
        <f>+'CTA Pivot Table'!F$219</f>
        <v>0</v>
      </c>
      <c r="M143" s="511">
        <f>+'CTA Pivot Table'!F$221</f>
        <v>0</v>
      </c>
      <c r="N143" s="510">
        <f>+'CTA Pivot Table'!F$223</f>
        <v>0</v>
      </c>
      <c r="O143" s="388"/>
    </row>
    <row r="144" spans="1:15" ht="16.5" customHeight="1">
      <c r="A144" s="504" t="s">
        <v>1115</v>
      </c>
      <c r="B144" s="509">
        <f>+'CTA Pivot Table'!F$231</f>
        <v>0</v>
      </c>
      <c r="C144" s="509">
        <f>+'CTA Pivot Table'!F$233</f>
        <v>0</v>
      </c>
      <c r="D144" s="509">
        <f>+'CTA Pivot Table'!F$235</f>
        <v>0</v>
      </c>
      <c r="E144" s="510">
        <f>+'CTA Pivot Table'!F$237</f>
        <v>0</v>
      </c>
      <c r="F144" s="510">
        <f>+'CTA Pivot Table'!F$239</f>
        <v>0</v>
      </c>
      <c r="G144" s="509">
        <f>+'CTA Pivot Table'!F$241</f>
        <v>0</v>
      </c>
      <c r="H144" s="509">
        <f>+'CTA Pivot Table'!F$243</f>
        <v>0</v>
      </c>
      <c r="I144" s="510">
        <f>+'CTA Pivot Table'!F$245</f>
        <v>0</v>
      </c>
      <c r="J144" s="510">
        <f>+'CTA Pivot Table'!F$247</f>
        <v>0</v>
      </c>
      <c r="K144" s="509">
        <f>+'CTA Pivot Table'!F$249</f>
        <v>0</v>
      </c>
      <c r="L144" s="509">
        <f>+'CTA Pivot Table'!F$251</f>
        <v>0</v>
      </c>
      <c r="M144" s="511">
        <f>+'CTA Pivot Table'!F$253</f>
        <v>0</v>
      </c>
      <c r="N144" s="510">
        <f>+'CTA Pivot Table'!F$255</f>
        <v>0</v>
      </c>
      <c r="O144" s="388"/>
    </row>
    <row r="145" spans="1:16" ht="16.5" customHeight="1">
      <c r="A145" s="504"/>
      <c r="B145" s="509"/>
      <c r="C145" s="509"/>
      <c r="D145" s="509"/>
      <c r="E145" s="510"/>
      <c r="F145" s="510"/>
      <c r="G145" s="509"/>
      <c r="H145" s="509"/>
      <c r="I145" s="510"/>
      <c r="J145" s="510"/>
      <c r="K145" s="509"/>
      <c r="L145" s="509"/>
      <c r="M145" s="511"/>
      <c r="N145" s="510"/>
      <c r="O145" s="388"/>
    </row>
    <row r="146" spans="1:16">
      <c r="A146" s="504" t="s">
        <v>1116</v>
      </c>
      <c r="B146" s="509">
        <f>+'CTA Pivot Table'!F$263</f>
        <v>0</v>
      </c>
      <c r="C146" s="509">
        <f>+'CTA Pivot Table'!F$265</f>
        <v>0</v>
      </c>
      <c r="D146" s="509">
        <f>+'CTA Pivot Table'!F$267</f>
        <v>0</v>
      </c>
      <c r="E146" s="510">
        <f>+'CTA Pivot Table'!F$269</f>
        <v>0</v>
      </c>
      <c r="F146" s="510">
        <f>+'CTA Pivot Table'!F$271</f>
        <v>0</v>
      </c>
      <c r="G146" s="509">
        <f>+'CTA Pivot Table'!F$273</f>
        <v>0</v>
      </c>
      <c r="H146" s="509">
        <f>+'CTA Pivot Table'!F$275</f>
        <v>0</v>
      </c>
      <c r="I146" s="510">
        <f>+'CTA Pivot Table'!F$277</f>
        <v>0</v>
      </c>
      <c r="J146" s="510">
        <f>+'CTA Pivot Table'!F$279</f>
        <v>0</v>
      </c>
      <c r="K146" s="509">
        <f>+'CTA Pivot Table'!F$281</f>
        <v>0</v>
      </c>
      <c r="L146" s="509">
        <f>+'CTA Pivot Table'!F$283</f>
        <v>0</v>
      </c>
      <c r="M146" s="511">
        <f>+'CTA Pivot Table'!F$285</f>
        <v>0</v>
      </c>
      <c r="N146" s="510">
        <f>+'CTA Pivot Table'!F$287</f>
        <v>0</v>
      </c>
      <c r="O146" s="388"/>
    </row>
    <row r="147" spans="1:16" ht="15.75">
      <c r="A147" s="504" t="s">
        <v>1117</v>
      </c>
      <c r="B147" s="509">
        <f>+'CTA Pivot Table'!F$295</f>
        <v>166</v>
      </c>
      <c r="C147" s="509">
        <f>+'CTA Pivot Table'!F$297</f>
        <v>0</v>
      </c>
      <c r="D147" s="509">
        <f>+'CTA Pivot Table'!F$299</f>
        <v>0</v>
      </c>
      <c r="E147" s="510">
        <f>+'CTA Pivot Table'!F$301</f>
        <v>166</v>
      </c>
      <c r="F147" s="510">
        <f>+'CTA Pivot Table'!F$303</f>
        <v>152</v>
      </c>
      <c r="G147" s="509">
        <f>+'CTA Pivot Table'!F$305</f>
        <v>157</v>
      </c>
      <c r="H147" s="509">
        <f>+'CTA Pivot Table'!F$307</f>
        <v>0</v>
      </c>
      <c r="I147" s="510">
        <f>+'CTA Pivot Table'!F$309</f>
        <v>152.01805054151623</v>
      </c>
      <c r="J147" s="510">
        <f>+'CTA Pivot Table'!F$311</f>
        <v>81</v>
      </c>
      <c r="K147" s="509">
        <f>+'CTA Pivot Table'!F$313</f>
        <v>63</v>
      </c>
      <c r="L147" s="509">
        <f>+'CTA Pivot Table'!F$315</f>
        <v>48</v>
      </c>
      <c r="M147" s="511">
        <f>+'CTA Pivot Table'!F$317</f>
        <v>75.209999999999994</v>
      </c>
      <c r="N147" s="510">
        <f>+'CTA Pivot Table'!F$319</f>
        <v>87.7</v>
      </c>
      <c r="O147" s="388"/>
      <c r="P147" s="512"/>
    </row>
    <row r="148" spans="1:16">
      <c r="A148" s="504" t="s">
        <v>1118</v>
      </c>
      <c r="B148" s="509">
        <f>+'CTA Pivot Table'!F$327</f>
        <v>0</v>
      </c>
      <c r="C148" s="509">
        <f>+'CTA Pivot Table'!F$329</f>
        <v>0</v>
      </c>
      <c r="D148" s="509">
        <f>+'CTA Pivot Table'!F$331</f>
        <v>0</v>
      </c>
      <c r="E148" s="510">
        <f>+'CTA Pivot Table'!F$333</f>
        <v>0</v>
      </c>
      <c r="F148" s="510">
        <f>+'CTA Pivot Table'!F$335</f>
        <v>0</v>
      </c>
      <c r="G148" s="509">
        <f>+'CTA Pivot Table'!F$337</f>
        <v>0</v>
      </c>
      <c r="H148" s="509">
        <f>+'CTA Pivot Table'!F$339</f>
        <v>0</v>
      </c>
      <c r="I148" s="510">
        <f>+'CTA Pivot Table'!F$341</f>
        <v>0</v>
      </c>
      <c r="J148" s="510">
        <f>+'CTA Pivot Table'!F$343</f>
        <v>0</v>
      </c>
      <c r="K148" s="509">
        <f>+'CTA Pivot Table'!F$345</f>
        <v>0</v>
      </c>
      <c r="L148" s="509">
        <f>+'CTA Pivot Table'!F$347</f>
        <v>0</v>
      </c>
      <c r="M148" s="511">
        <f>+'CTA Pivot Table'!F$349</f>
        <v>0</v>
      </c>
      <c r="N148" s="510">
        <f>+'CTA Pivot Table'!F$351</f>
        <v>0</v>
      </c>
      <c r="O148" s="388"/>
    </row>
    <row r="149" spans="1:16">
      <c r="A149" s="504" t="s">
        <v>1119</v>
      </c>
      <c r="B149" s="509">
        <f>+'CTA Pivot Table'!F$359</f>
        <v>0</v>
      </c>
      <c r="C149" s="509">
        <f>+'CTA Pivot Table'!F$361</f>
        <v>0</v>
      </c>
      <c r="D149" s="509">
        <f>+'CTA Pivot Table'!F$363</f>
        <v>0</v>
      </c>
      <c r="E149" s="510">
        <f>+'CTA Pivot Table'!F$365</f>
        <v>0</v>
      </c>
      <c r="F149" s="510">
        <f>+'CTA Pivot Table'!F$367</f>
        <v>0</v>
      </c>
      <c r="G149" s="509">
        <f>+'CTA Pivot Table'!F$369</f>
        <v>0</v>
      </c>
      <c r="H149" s="509">
        <f>+'CTA Pivot Table'!F$371</f>
        <v>0</v>
      </c>
      <c r="I149" s="510">
        <f>+'CTA Pivot Table'!F$373</f>
        <v>0</v>
      </c>
      <c r="J149" s="510">
        <f>+'CTA Pivot Table'!F$375</f>
        <v>0</v>
      </c>
      <c r="K149" s="509">
        <f>+'CTA Pivot Table'!F$377</f>
        <v>0</v>
      </c>
      <c r="L149" s="509">
        <f>+'CTA Pivot Table'!F$379</f>
        <v>0</v>
      </c>
      <c r="M149" s="511">
        <f>+'CTA Pivot Table'!F$381</f>
        <v>0</v>
      </c>
      <c r="N149" s="510">
        <f>+'CTA Pivot Table'!F$383</f>
        <v>0</v>
      </c>
      <c r="O149" s="388"/>
    </row>
    <row r="150" spans="1:16">
      <c r="A150" s="504"/>
      <c r="B150" s="509"/>
      <c r="C150" s="509"/>
      <c r="D150" s="509"/>
      <c r="E150" s="510"/>
      <c r="F150" s="510"/>
      <c r="G150" s="509"/>
      <c r="H150" s="509"/>
      <c r="I150" s="510"/>
      <c r="J150" s="510"/>
      <c r="K150" s="509"/>
      <c r="L150" s="509"/>
      <c r="M150" s="511"/>
      <c r="N150" s="510"/>
      <c r="O150" s="388"/>
    </row>
    <row r="151" spans="1:16">
      <c r="A151" s="504" t="s">
        <v>1120</v>
      </c>
      <c r="B151" s="509">
        <f>+'CTA Pivot Table'!F$391</f>
        <v>0</v>
      </c>
      <c r="C151" s="509">
        <f>+'CTA Pivot Table'!F$393</f>
        <v>0</v>
      </c>
      <c r="D151" s="509">
        <f>+'CTA Pivot Table'!F$395</f>
        <v>0</v>
      </c>
      <c r="E151" s="510">
        <f>+'CTA Pivot Table'!F$397</f>
        <v>0</v>
      </c>
      <c r="F151" s="510">
        <f>+'CTA Pivot Table'!F$399</f>
        <v>0</v>
      </c>
      <c r="G151" s="509">
        <f>+'CTA Pivot Table'!F$401</f>
        <v>0</v>
      </c>
      <c r="H151" s="509">
        <f>+'CTA Pivot Table'!F$403</f>
        <v>0</v>
      </c>
      <c r="I151" s="510">
        <f>+'CTA Pivot Table'!F$405</f>
        <v>0</v>
      </c>
      <c r="J151" s="510">
        <f>+'CTA Pivot Table'!F$407</f>
        <v>0</v>
      </c>
      <c r="K151" s="509">
        <f>+'CTA Pivot Table'!F$409</f>
        <v>0</v>
      </c>
      <c r="L151" s="509">
        <f>+'CTA Pivot Table'!F$411</f>
        <v>0</v>
      </c>
      <c r="M151" s="511">
        <f>+'CTA Pivot Table'!F$413</f>
        <v>0</v>
      </c>
      <c r="N151" s="510">
        <f>+'CTA Pivot Table'!F$415</f>
        <v>0</v>
      </c>
      <c r="O151" s="388"/>
    </row>
    <row r="152" spans="1:16">
      <c r="A152" s="504" t="s">
        <v>1121</v>
      </c>
      <c r="B152" s="509">
        <f>+'CTA Pivot Table'!F$423</f>
        <v>115.69454545454545</v>
      </c>
      <c r="C152" s="509">
        <f>+'CTA Pivot Table'!F$425</f>
        <v>138</v>
      </c>
      <c r="D152" s="509">
        <f>+'CTA Pivot Table'!F$427</f>
        <v>0</v>
      </c>
      <c r="E152" s="510">
        <f>+'CTA Pivot Table'!F$429</f>
        <v>116.09285714285714</v>
      </c>
      <c r="F152" s="510">
        <f>+'CTA Pivot Table'!F$431</f>
        <v>124.73731343283582</v>
      </c>
      <c r="G152" s="509">
        <f>+'CTA Pivot Table'!F$433</f>
        <v>117</v>
      </c>
      <c r="H152" s="509">
        <f>+'CTA Pivot Table'!F$435</f>
        <v>0</v>
      </c>
      <c r="I152" s="510">
        <f>+'CTA Pivot Table'!F$437</f>
        <v>124.62352941176471</v>
      </c>
      <c r="J152" s="510">
        <f>+'CTA Pivot Table'!F$439</f>
        <v>67.528270042194094</v>
      </c>
      <c r="K152" s="509">
        <f>+'CTA Pivot Table'!F$441</f>
        <v>57.078736330498181</v>
      </c>
      <c r="L152" s="509">
        <f>+'CTA Pivot Table'!F$443</f>
        <v>0</v>
      </c>
      <c r="M152" s="511">
        <f>+'CTA Pivot Table'!F$445</f>
        <v>60.897609868928292</v>
      </c>
      <c r="N152" s="510">
        <f>+'CTA Pivot Table'!F$447</f>
        <v>49.542758620689654</v>
      </c>
      <c r="O152" s="388"/>
    </row>
    <row r="153" spans="1:16">
      <c r="A153" s="504" t="s">
        <v>1122</v>
      </c>
      <c r="B153" s="509">
        <f>+'CTA Pivot Table'!F$455</f>
        <v>0</v>
      </c>
      <c r="C153" s="509">
        <f>+'CTA Pivot Table'!F$457</f>
        <v>0</v>
      </c>
      <c r="D153" s="509">
        <f>+'CTA Pivot Table'!F$459</f>
        <v>0</v>
      </c>
      <c r="E153" s="510">
        <f>+'CTA Pivot Table'!F$461</f>
        <v>0</v>
      </c>
      <c r="F153" s="510">
        <f>+'CTA Pivot Table'!F$463</f>
        <v>0</v>
      </c>
      <c r="G153" s="509">
        <f>+'CTA Pivot Table'!F$465</f>
        <v>0</v>
      </c>
      <c r="H153" s="509">
        <f>+'CTA Pivot Table'!F$467</f>
        <v>0</v>
      </c>
      <c r="I153" s="510">
        <f>+'CTA Pivot Table'!F$469</f>
        <v>0</v>
      </c>
      <c r="J153" s="510">
        <f>+'CTA Pivot Table'!F$471</f>
        <v>0</v>
      </c>
      <c r="K153" s="509">
        <f>+'CTA Pivot Table'!F$473</f>
        <v>0</v>
      </c>
      <c r="L153" s="509">
        <f>+'CTA Pivot Table'!F$475</f>
        <v>0</v>
      </c>
      <c r="M153" s="511">
        <f>+'CTA Pivot Table'!F$477</f>
        <v>0</v>
      </c>
      <c r="N153" s="510">
        <f>+'CTA Pivot Table'!F$479</f>
        <v>0</v>
      </c>
      <c r="O153" s="388"/>
    </row>
    <row r="154" spans="1:16">
      <c r="A154" s="513" t="s">
        <v>1123</v>
      </c>
      <c r="B154" s="514">
        <f>+'CTA Pivot Table'!F$487</f>
        <v>0</v>
      </c>
      <c r="C154" s="514">
        <f>+'CTA Pivot Table'!F$489</f>
        <v>0</v>
      </c>
      <c r="D154" s="514">
        <f>+'CTA Pivot Table'!F$491</f>
        <v>0</v>
      </c>
      <c r="E154" s="515">
        <f>+'CTA Pivot Table'!F$493</f>
        <v>0</v>
      </c>
      <c r="F154" s="515">
        <f>+'CTA Pivot Table'!F$495</f>
        <v>0</v>
      </c>
      <c r="G154" s="514">
        <f>+'CTA Pivot Table'!F$497</f>
        <v>0</v>
      </c>
      <c r="H154" s="514">
        <f>+'CTA Pivot Table'!F$499</f>
        <v>0</v>
      </c>
      <c r="I154" s="515">
        <f>+'CTA Pivot Table'!F$501</f>
        <v>0</v>
      </c>
      <c r="J154" s="515">
        <f>+'CTA Pivot Table'!F$503</f>
        <v>0</v>
      </c>
      <c r="K154" s="514">
        <f>+'CTA Pivot Table'!F$505</f>
        <v>0</v>
      </c>
      <c r="L154" s="514">
        <f>+'CTA Pivot Table'!F$507</f>
        <v>0</v>
      </c>
      <c r="M154" s="516">
        <f>+'CTA Pivot Table'!F$509</f>
        <v>0</v>
      </c>
      <c r="N154" s="515">
        <f>+'CTA Pivot Table'!F$511</f>
        <v>0</v>
      </c>
      <c r="O154" s="388"/>
    </row>
    <row r="155" spans="1:16">
      <c r="A155" s="517" t="s">
        <v>1149</v>
      </c>
      <c r="B155" s="518"/>
      <c r="C155" s="518"/>
      <c r="D155" s="518"/>
      <c r="E155" s="518"/>
      <c r="F155" s="518"/>
      <c r="G155" s="518"/>
      <c r="H155" s="518"/>
      <c r="I155" s="518"/>
      <c r="J155" s="518"/>
      <c r="K155" s="518"/>
      <c r="L155" s="518"/>
      <c r="M155" s="518"/>
      <c r="N155" s="518"/>
    </row>
    <row r="156" spans="1:16">
      <c r="A156" s="518"/>
      <c r="B156" s="518"/>
      <c r="C156" s="518"/>
      <c r="D156" s="518"/>
      <c r="E156" s="518"/>
      <c r="F156" s="518"/>
      <c r="G156" s="518"/>
      <c r="H156" s="518"/>
      <c r="I156" s="518"/>
      <c r="J156" s="518"/>
      <c r="K156" s="518"/>
      <c r="L156" s="518"/>
      <c r="M156" s="518"/>
      <c r="N156" s="519" t="s">
        <v>1224</v>
      </c>
    </row>
    <row r="157" spans="1:16" ht="18">
      <c r="A157" s="480" t="s">
        <v>1129</v>
      </c>
      <c r="B157" s="481"/>
      <c r="C157" s="481"/>
      <c r="D157" s="481"/>
      <c r="E157" s="482"/>
      <c r="F157" s="482"/>
      <c r="G157" s="482"/>
      <c r="H157" s="482"/>
      <c r="I157" s="482"/>
      <c r="J157" s="481"/>
      <c r="K157" s="481"/>
      <c r="L157" s="481"/>
      <c r="M157" s="482"/>
      <c r="N157" s="481"/>
    </row>
    <row r="158" spans="1:16" ht="18">
      <c r="A158" s="480"/>
      <c r="B158" s="481"/>
      <c r="C158" s="481"/>
      <c r="D158" s="481"/>
      <c r="E158" s="482"/>
      <c r="F158" s="482"/>
      <c r="G158" s="482"/>
      <c r="H158" s="482"/>
      <c r="I158" s="482"/>
      <c r="J158" s="481"/>
      <c r="K158" s="481"/>
      <c r="L158" s="481"/>
      <c r="M158" s="482"/>
      <c r="N158" s="481"/>
    </row>
    <row r="159" spans="1:16" ht="15.75">
      <c r="A159" s="483" t="s">
        <v>1097</v>
      </c>
      <c r="B159" s="481"/>
      <c r="C159" s="481"/>
      <c r="D159" s="481"/>
      <c r="E159" s="482"/>
      <c r="F159" s="482"/>
      <c r="G159" s="482"/>
      <c r="H159" s="482"/>
      <c r="I159" s="482"/>
      <c r="J159" s="481"/>
      <c r="K159" s="481"/>
      <c r="L159" s="481"/>
      <c r="M159" s="482"/>
      <c r="N159" s="481"/>
    </row>
    <row r="160" spans="1:16" ht="15.75">
      <c r="A160" s="483" t="s">
        <v>1155</v>
      </c>
      <c r="B160" s="481"/>
      <c r="C160" s="481"/>
      <c r="D160" s="481"/>
      <c r="E160" s="482"/>
      <c r="F160" s="482"/>
      <c r="G160" s="482"/>
      <c r="H160" s="482"/>
      <c r="I160" s="482"/>
      <c r="J160" s="481"/>
      <c r="K160" s="481"/>
      <c r="L160" s="481"/>
      <c r="M160" s="482"/>
      <c r="N160" s="481"/>
    </row>
    <row r="161" spans="1:15" ht="15.75" customHeight="1">
      <c r="A161" s="484"/>
      <c r="B161" s="484"/>
      <c r="C161" s="484"/>
      <c r="D161" s="484"/>
      <c r="E161" s="484"/>
      <c r="F161" s="485"/>
      <c r="G161" s="486"/>
      <c r="H161" s="486"/>
      <c r="I161" s="487"/>
      <c r="J161" s="487"/>
      <c r="K161" s="487"/>
      <c r="L161" s="487"/>
      <c r="M161" s="487"/>
      <c r="N161" s="487"/>
      <c r="O161" s="488"/>
    </row>
    <row r="162" spans="1:15" ht="15.75" customHeight="1">
      <c r="A162" s="312"/>
      <c r="B162" s="489" t="s">
        <v>1098</v>
      </c>
      <c r="C162" s="490"/>
      <c r="D162" s="490"/>
      <c r="E162" s="490"/>
      <c r="F162" s="490"/>
      <c r="G162" s="490"/>
      <c r="H162" s="490"/>
      <c r="I162" s="491"/>
      <c r="J162" s="492" t="s">
        <v>11</v>
      </c>
      <c r="K162" s="493"/>
      <c r="L162" s="493"/>
      <c r="M162" s="494"/>
      <c r="N162" s="652" t="s">
        <v>1099</v>
      </c>
      <c r="O162"/>
    </row>
    <row r="163" spans="1:15" ht="46.5" customHeight="1">
      <c r="A163" s="495"/>
      <c r="B163" s="490" t="s">
        <v>1100</v>
      </c>
      <c r="C163" s="490"/>
      <c r="D163" s="490"/>
      <c r="E163" s="496"/>
      <c r="F163" s="497" t="s">
        <v>1101</v>
      </c>
      <c r="G163" s="490"/>
      <c r="H163" s="490"/>
      <c r="I163" s="491"/>
      <c r="J163" s="498" t="s">
        <v>1102</v>
      </c>
      <c r="K163" s="490"/>
      <c r="L163" s="490"/>
      <c r="M163" s="491"/>
      <c r="N163" s="653"/>
      <c r="O163"/>
    </row>
    <row r="164" spans="1:15" ht="30.75" customHeight="1">
      <c r="A164" s="484"/>
      <c r="B164" s="499" t="s">
        <v>1103</v>
      </c>
      <c r="C164" s="499" t="s">
        <v>1104</v>
      </c>
      <c r="D164" s="499" t="s">
        <v>1105</v>
      </c>
      <c r="E164" s="500" t="s">
        <v>1106</v>
      </c>
      <c r="F164" s="500" t="s">
        <v>1103</v>
      </c>
      <c r="G164" s="499" t="s">
        <v>1104</v>
      </c>
      <c r="H164" s="499" t="s">
        <v>1105</v>
      </c>
      <c r="I164" s="500" t="s">
        <v>1106</v>
      </c>
      <c r="J164" s="501" t="s">
        <v>1103</v>
      </c>
      <c r="K164" s="502" t="s">
        <v>1104</v>
      </c>
      <c r="L164" s="503" t="s">
        <v>1105</v>
      </c>
      <c r="M164" s="501" t="s">
        <v>1106</v>
      </c>
      <c r="N164" s="654"/>
      <c r="O164"/>
    </row>
    <row r="165" spans="1:15" ht="15.75" hidden="1" customHeight="1">
      <c r="A165" s="504" t="s">
        <v>1107</v>
      </c>
      <c r="B165" s="521">
        <f>+'CTA Pivot Table'!G$230</f>
        <v>0</v>
      </c>
      <c r="C165" s="521">
        <f>+'CTA Pivot Table'!G$231</f>
        <v>0</v>
      </c>
      <c r="D165" s="521">
        <f>+'CTA Pivot Table'!G$232</f>
        <v>0</v>
      </c>
      <c r="E165" s="522">
        <f>+'CTA Pivot Table'!G$233</f>
        <v>0</v>
      </c>
      <c r="F165" s="522"/>
      <c r="G165" s="522"/>
      <c r="H165" s="522"/>
      <c r="I165" s="522"/>
      <c r="J165" s="522">
        <f>+'CTA Pivot Table'!G$234</f>
        <v>0</v>
      </c>
      <c r="K165" s="521">
        <f>+'CTA Pivot Table'!G$235</f>
        <v>0</v>
      </c>
      <c r="L165" s="521">
        <f>+'CTA Pivot Table'!G$236</f>
        <v>0</v>
      </c>
      <c r="M165" s="523">
        <f>+'CTA Pivot Table'!G$237</f>
        <v>0</v>
      </c>
      <c r="N165" s="522">
        <f>+'CTA Pivot Table'!G$238</f>
        <v>0</v>
      </c>
      <c r="O165" s="388"/>
    </row>
    <row r="166" spans="1:15" ht="15.75" hidden="1" customHeight="1">
      <c r="A166" s="504"/>
      <c r="E166" s="292"/>
      <c r="I166" s="292"/>
      <c r="J166" s="292"/>
      <c r="M166" s="389"/>
      <c r="N166" s="292"/>
      <c r="O166" s="388"/>
    </row>
    <row r="167" spans="1:15">
      <c r="A167" s="504" t="s">
        <v>1108</v>
      </c>
      <c r="B167" s="509">
        <f>+'CTA Pivot Table'!G$7</f>
        <v>0</v>
      </c>
      <c r="C167" s="509">
        <f>+'CTA Pivot Table'!G$9</f>
        <v>0</v>
      </c>
      <c r="D167" s="509">
        <f>+'CTA Pivot Table'!G$11</f>
        <v>0</v>
      </c>
      <c r="E167" s="510">
        <f>+'CTA Pivot Table'!G$13</f>
        <v>0</v>
      </c>
      <c r="F167" s="510">
        <f>+'CTA Pivot Table'!G$15</f>
        <v>0</v>
      </c>
      <c r="G167" s="509">
        <f>+'CTA Pivot Table'!G$17</f>
        <v>0</v>
      </c>
      <c r="H167" s="509">
        <f>+'CTA Pivot Table'!G$19</f>
        <v>0</v>
      </c>
      <c r="I167" s="510">
        <f>+'CTA Pivot Table'!G$21</f>
        <v>0</v>
      </c>
      <c r="J167" s="510">
        <f>+'CTA Pivot Table'!G$23</f>
        <v>0</v>
      </c>
      <c r="K167" s="509">
        <f>+'CTA Pivot Table'!G$25</f>
        <v>0</v>
      </c>
      <c r="L167" s="509">
        <f>+'CTA Pivot Table'!G$27</f>
        <v>0</v>
      </c>
      <c r="M167" s="511">
        <f>+'CTA Pivot Table'!G$29</f>
        <v>0</v>
      </c>
      <c r="N167" s="510">
        <f>+'CTA Pivot Table'!G$31</f>
        <v>0</v>
      </c>
      <c r="O167" s="388"/>
    </row>
    <row r="168" spans="1:15">
      <c r="A168" s="504" t="s">
        <v>1109</v>
      </c>
      <c r="B168" s="509">
        <f>+'CTA Pivot Table'!G$39</f>
        <v>126.7</v>
      </c>
      <c r="C168" s="509">
        <f>+'CTA Pivot Table'!G$41</f>
        <v>146.80000000000001</v>
      </c>
      <c r="D168" s="509">
        <f>+'CTA Pivot Table'!G$43</f>
        <v>0</v>
      </c>
      <c r="E168" s="510">
        <f>+'CTA Pivot Table'!G$45</f>
        <v>139.23548387096776</v>
      </c>
      <c r="F168" s="510">
        <f>+'CTA Pivot Table'!G$47</f>
        <v>132.6</v>
      </c>
      <c r="G168" s="509">
        <f>+'CTA Pivot Table'!G$49</f>
        <v>132.6</v>
      </c>
      <c r="H168" s="509">
        <f>+'CTA Pivot Table'!G$51</f>
        <v>0</v>
      </c>
      <c r="I168" s="510">
        <f>+'CTA Pivot Table'!G$53</f>
        <v>132.6</v>
      </c>
      <c r="J168" s="510">
        <f>+'CTA Pivot Table'!G$55</f>
        <v>90.5</v>
      </c>
      <c r="K168" s="509">
        <f>+'CTA Pivot Table'!G$57</f>
        <v>100.4</v>
      </c>
      <c r="L168" s="509">
        <f>+'CTA Pivot Table'!GR$59</f>
        <v>0</v>
      </c>
      <c r="M168" s="511">
        <f>+'CTA Pivot Table'!G$61</f>
        <v>94.224752475247527</v>
      </c>
      <c r="N168" s="510">
        <f>+'CTA Pivot Table'!G$63</f>
        <v>0</v>
      </c>
      <c r="O168" s="388"/>
    </row>
    <row r="169" spans="1:15">
      <c r="A169" s="504" t="s">
        <v>1110</v>
      </c>
      <c r="B169" s="509">
        <f>+'CTA Pivot Table'!G$71</f>
        <v>0</v>
      </c>
      <c r="C169" s="509">
        <f>+'CTA Pivot Table'!G$73</f>
        <v>0</v>
      </c>
      <c r="D169" s="509">
        <f>+'CTA Pivot Table'!G$75</f>
        <v>0</v>
      </c>
      <c r="E169" s="510">
        <f>+'CTA Pivot Table'!G$77</f>
        <v>0</v>
      </c>
      <c r="F169" s="510">
        <f>+'CTA Pivot Table'!G$79</f>
        <v>0</v>
      </c>
      <c r="G169" s="509">
        <f>+'CTA Pivot Table'!G$81</f>
        <v>0</v>
      </c>
      <c r="H169" s="509">
        <f>+'CTA Pivot Table'!G$83</f>
        <v>0</v>
      </c>
      <c r="I169" s="510">
        <f>+'CTA Pivot Table'!G$85</f>
        <v>0</v>
      </c>
      <c r="J169" s="510">
        <f>+'CTA Pivot Table'!G$87</f>
        <v>0</v>
      </c>
      <c r="K169" s="509">
        <f>+'CTA Pivot Table'!G$89</f>
        <v>0</v>
      </c>
      <c r="L169" s="509">
        <f>+'CTA Pivot Table'!G$91</f>
        <v>0</v>
      </c>
      <c r="M169" s="511">
        <f>+'CTA Pivot Table'!G$93</f>
        <v>0</v>
      </c>
      <c r="N169" s="510">
        <f>+'CTA Pivot Table'!G$95</f>
        <v>0</v>
      </c>
      <c r="O169" s="388"/>
    </row>
    <row r="170" spans="1:15">
      <c r="A170" s="504" t="s">
        <v>1111</v>
      </c>
      <c r="B170" s="509">
        <f>+'CTA Pivot Table'!G$103</f>
        <v>0</v>
      </c>
      <c r="C170" s="509">
        <f>+'CTA Pivot Table'!G$105</f>
        <v>0</v>
      </c>
      <c r="D170" s="509">
        <f>+'CTA Pivot Table'!G$107</f>
        <v>0</v>
      </c>
      <c r="E170" s="510">
        <f>+'CTA Pivot Table'!G$109</f>
        <v>0</v>
      </c>
      <c r="F170" s="510">
        <f>+'CTA Pivot Table'!G$111</f>
        <v>0</v>
      </c>
      <c r="G170" s="509">
        <f>+'CTA Pivot Table'!G$113</f>
        <v>0</v>
      </c>
      <c r="H170" s="509">
        <f>+'CTA Pivot Table'!G$115</f>
        <v>0</v>
      </c>
      <c r="I170" s="510">
        <f>+'CTA Pivot Table'!G$117</f>
        <v>0</v>
      </c>
      <c r="J170" s="510">
        <f>+'CTA Pivot Table'!G$119</f>
        <v>0</v>
      </c>
      <c r="K170" s="509">
        <f>+'CTA Pivot Table'!G$121</f>
        <v>0</v>
      </c>
      <c r="L170" s="509">
        <f>+'CTA Pivot Table'!G$123</f>
        <v>0</v>
      </c>
      <c r="M170" s="511">
        <f>+'CTA Pivot Table'!G$125</f>
        <v>0</v>
      </c>
      <c r="N170" s="510">
        <f>+'CTA Pivot Table'!G$127</f>
        <v>0</v>
      </c>
      <c r="O170" s="388"/>
    </row>
    <row r="171" spans="1:15">
      <c r="A171" s="504"/>
      <c r="B171" s="509"/>
      <c r="C171" s="509"/>
      <c r="D171" s="509"/>
      <c r="E171" s="510"/>
      <c r="F171" s="510"/>
      <c r="G171" s="509"/>
      <c r="H171" s="509"/>
      <c r="I171" s="510"/>
      <c r="J171" s="510"/>
      <c r="K171" s="509"/>
      <c r="L171" s="509"/>
      <c r="M171" s="511"/>
      <c r="N171" s="510"/>
      <c r="O171" s="388"/>
    </row>
    <row r="172" spans="1:15">
      <c r="A172" s="504" t="s">
        <v>1112</v>
      </c>
      <c r="B172" s="509">
        <f>+'CTA Pivot Table'!G$135</f>
        <v>0</v>
      </c>
      <c r="C172" s="509">
        <f>+'CTA Pivot Table'!G$137</f>
        <v>145</v>
      </c>
      <c r="D172" s="509">
        <f>+'CTA Pivot Table'!G$139</f>
        <v>0</v>
      </c>
      <c r="E172" s="510">
        <f>+'CTA Pivot Table'!G$141</f>
        <v>145</v>
      </c>
      <c r="F172" s="510">
        <f>+'CTA Pivot Table'!G$143</f>
        <v>149.36000000000001</v>
      </c>
      <c r="G172" s="509">
        <f>+'CTA Pivot Table'!G$145</f>
        <v>147.31</v>
      </c>
      <c r="H172" s="509">
        <f>+'CTA Pivot Table'!G$147</f>
        <v>0</v>
      </c>
      <c r="I172" s="510">
        <f>+'CTA Pivot Table'!G$149</f>
        <v>149.30370709382154</v>
      </c>
      <c r="J172" s="510">
        <f>+'CTA Pivot Table'!G$151</f>
        <v>106.23</v>
      </c>
      <c r="K172" s="509">
        <f>+'CTA Pivot Table'!G$153</f>
        <v>88.55</v>
      </c>
      <c r="L172" s="509">
        <f>+'CTA Pivot Table'!G$155</f>
        <v>0</v>
      </c>
      <c r="M172" s="511">
        <f>+'CTA Pivot Table'!G$157</f>
        <v>103.64897810218979</v>
      </c>
      <c r="N172" s="510">
        <f>+'CTA Pivot Table'!G$159</f>
        <v>142</v>
      </c>
      <c r="O172" s="388"/>
    </row>
    <row r="173" spans="1:15">
      <c r="A173" s="504" t="s">
        <v>1113</v>
      </c>
      <c r="B173" s="509">
        <f>+'CTA Pivot Table'!G$167</f>
        <v>0</v>
      </c>
      <c r="C173" s="509">
        <f>+'CTA Pivot Table'!G$169</f>
        <v>0</v>
      </c>
      <c r="D173" s="509">
        <f>+'CTA Pivot Table'!G$171</f>
        <v>0</v>
      </c>
      <c r="E173" s="510">
        <f>+'CTA Pivot Table'!G$173</f>
        <v>0</v>
      </c>
      <c r="F173" s="510">
        <f>+'CTA Pivot Table'!G$175</f>
        <v>0</v>
      </c>
      <c r="G173" s="509">
        <f>+'CTA Pivot Table'!G$177</f>
        <v>0</v>
      </c>
      <c r="H173" s="509">
        <f>+'CTA Pivot Table'!G$179</f>
        <v>0</v>
      </c>
      <c r="I173" s="510">
        <f>+'CTA Pivot Table'!G$181</f>
        <v>0</v>
      </c>
      <c r="J173" s="510">
        <f>+'CTA Pivot Table'!G$183</f>
        <v>0</v>
      </c>
      <c r="K173" s="509">
        <f>+'CTA Pivot Table'!G$185</f>
        <v>0</v>
      </c>
      <c r="L173" s="509">
        <f>+'CTA Pivot Table'!G$187</f>
        <v>0</v>
      </c>
      <c r="M173" s="511">
        <f>+'CTA Pivot Table'!G$189</f>
        <v>0</v>
      </c>
      <c r="N173" s="510">
        <f>+'CTA Pivot Table'!G$191</f>
        <v>0</v>
      </c>
      <c r="O173" s="388"/>
    </row>
    <row r="174" spans="1:15">
      <c r="A174" s="504" t="s">
        <v>1114</v>
      </c>
      <c r="B174" s="509">
        <f>+'CTA Pivot Table'!G$199</f>
        <v>0</v>
      </c>
      <c r="C174" s="509">
        <f>+'CTA Pivot Table'!G$201</f>
        <v>0</v>
      </c>
      <c r="D174" s="509">
        <f>+'CTA Pivot Table'!G$203</f>
        <v>0</v>
      </c>
      <c r="E174" s="510">
        <f>+'CTA Pivot Table'!G$205</f>
        <v>0</v>
      </c>
      <c r="F174" s="510">
        <f>+'CTA Pivot Table'!G$207</f>
        <v>0</v>
      </c>
      <c r="G174" s="509">
        <f>+'CTA Pivot Table'!G$209</f>
        <v>0</v>
      </c>
      <c r="H174" s="509">
        <f>+'CTA Pivot Table'!G$211</f>
        <v>0</v>
      </c>
      <c r="I174" s="510">
        <f>+'CTA Pivot Table'!G$213</f>
        <v>0</v>
      </c>
      <c r="J174" s="510">
        <f>+'CTA Pivot Table'!G$215</f>
        <v>0</v>
      </c>
      <c r="K174" s="509">
        <f>+'CTA Pivot Table'!G$217</f>
        <v>0</v>
      </c>
      <c r="L174" s="509">
        <f>+'CTA Pivot Table'!G$219</f>
        <v>0</v>
      </c>
      <c r="M174" s="511">
        <f>+'CTA Pivot Table'!G$221</f>
        <v>0</v>
      </c>
      <c r="N174" s="510">
        <f>+'CTA Pivot Table'!G$223</f>
        <v>0</v>
      </c>
      <c r="O174" s="388"/>
    </row>
    <row r="175" spans="1:15">
      <c r="A175" s="504" t="s">
        <v>1115</v>
      </c>
      <c r="B175" s="509">
        <f>+'CTA Pivot Table'!G$231</f>
        <v>0</v>
      </c>
      <c r="C175" s="509">
        <f>+'CTA Pivot Table'!G$233</f>
        <v>0</v>
      </c>
      <c r="D175" s="509">
        <f>+'CTA Pivot Table'!G$235</f>
        <v>0</v>
      </c>
      <c r="E175" s="510">
        <f>+'CTA Pivot Table'!G$237</f>
        <v>0</v>
      </c>
      <c r="F175" s="510">
        <f>+'CTA Pivot Table'!G$239</f>
        <v>0</v>
      </c>
      <c r="G175" s="509">
        <f>+'CTA Pivot Table'!G$241</f>
        <v>0</v>
      </c>
      <c r="H175" s="509">
        <f>+'CTA Pivot Table'!G$243</f>
        <v>0</v>
      </c>
      <c r="I175" s="510">
        <f>+'CTA Pivot Table'!G$245</f>
        <v>0</v>
      </c>
      <c r="J175" s="510">
        <f>+'CTA Pivot Table'!G$247</f>
        <v>0</v>
      </c>
      <c r="K175" s="509">
        <f>+'CTA Pivot Table'!G$249</f>
        <v>0</v>
      </c>
      <c r="L175" s="509">
        <f>+'CTA Pivot Table'!G$251</f>
        <v>0</v>
      </c>
      <c r="M175" s="511">
        <f>+'CTA Pivot Table'!G$253</f>
        <v>0</v>
      </c>
      <c r="N175" s="510">
        <f>+'CTA Pivot Table'!G$255</f>
        <v>0</v>
      </c>
      <c r="O175" s="388"/>
    </row>
    <row r="176" spans="1:15">
      <c r="A176" s="504"/>
      <c r="B176" s="509"/>
      <c r="C176" s="509"/>
      <c r="D176" s="509"/>
      <c r="E176" s="510"/>
      <c r="F176" s="510"/>
      <c r="G176" s="509"/>
      <c r="H176" s="509"/>
      <c r="I176" s="510"/>
      <c r="J176" s="510"/>
      <c r="K176" s="509"/>
      <c r="L176" s="509"/>
      <c r="M176" s="511"/>
      <c r="N176" s="510"/>
      <c r="O176" s="388"/>
    </row>
    <row r="177" spans="1:16">
      <c r="A177" s="504" t="s">
        <v>1116</v>
      </c>
      <c r="B177" s="509">
        <f>+'CTA Pivot Table'!G$263</f>
        <v>0</v>
      </c>
      <c r="C177" s="509">
        <f>+'CTA Pivot Table'!G$265</f>
        <v>0</v>
      </c>
      <c r="D177" s="509">
        <f>+'CTA Pivot Table'!G$267</f>
        <v>0</v>
      </c>
      <c r="E177" s="510">
        <f>+'CTA Pivot Table'!G$269</f>
        <v>0</v>
      </c>
      <c r="F177" s="510">
        <f>+'CTA Pivot Table'!G$271</f>
        <v>0</v>
      </c>
      <c r="G177" s="509">
        <f>+'CTA Pivot Table'!G$273</f>
        <v>0</v>
      </c>
      <c r="H177" s="509">
        <f>+'CTA Pivot Table'!G$275</f>
        <v>0</v>
      </c>
      <c r="I177" s="510">
        <f>+'CTA Pivot Table'!G$277</f>
        <v>0</v>
      </c>
      <c r="J177" s="510">
        <f>+'CTA Pivot Table'!G$279</f>
        <v>0</v>
      </c>
      <c r="K177" s="509">
        <f>+'CTA Pivot Table'!G$281</f>
        <v>0</v>
      </c>
      <c r="L177" s="509">
        <f>+'CTA Pivot Table'!G$283</f>
        <v>0</v>
      </c>
      <c r="M177" s="511">
        <f>+'CTA Pivot Table'!G$285</f>
        <v>0</v>
      </c>
      <c r="N177" s="510">
        <f>+'CTA Pivot Table'!G$287</f>
        <v>0</v>
      </c>
      <c r="O177" s="388"/>
    </row>
    <row r="178" spans="1:16" ht="15.75">
      <c r="A178" s="504" t="s">
        <v>1117</v>
      </c>
      <c r="B178" s="509">
        <f>+'CTA Pivot Table'!G$295</f>
        <v>145.5</v>
      </c>
      <c r="C178" s="509">
        <f>+'CTA Pivot Table'!G$297</f>
        <v>200</v>
      </c>
      <c r="D178" s="509">
        <f>+'CTA Pivot Table'!G$299</f>
        <v>0</v>
      </c>
      <c r="E178" s="510">
        <f>+'CTA Pivot Table'!G$301</f>
        <v>156.4</v>
      </c>
      <c r="F178" s="510">
        <f>+'CTA Pivot Table'!G$303</f>
        <v>137.92796610169492</v>
      </c>
      <c r="G178" s="509">
        <f>+'CTA Pivot Table'!G$305</f>
        <v>100.66666666666667</v>
      </c>
      <c r="H178" s="509">
        <f>+'CTA Pivot Table'!G$307</f>
        <v>0</v>
      </c>
      <c r="I178" s="510">
        <f>+'CTA Pivot Table'!G$309</f>
        <v>137.80992608236537</v>
      </c>
      <c r="J178" s="510">
        <f>+'CTA Pivot Table'!G$311</f>
        <v>85.424679487179489</v>
      </c>
      <c r="K178" s="509">
        <f>+'CTA Pivot Table'!G$313</f>
        <v>50.928571428571431</v>
      </c>
      <c r="L178" s="509">
        <f>+'CTA Pivot Table'!G$315</f>
        <v>71.400000000000006</v>
      </c>
      <c r="M178" s="511">
        <f>+'CTA Pivot Table'!G$317</f>
        <v>72.108187134502927</v>
      </c>
      <c r="N178" s="510">
        <f>+'CTA Pivot Table'!G$319</f>
        <v>58.769918699186995</v>
      </c>
      <c r="O178" s="388"/>
      <c r="P178" s="512"/>
    </row>
    <row r="179" spans="1:16">
      <c r="A179" s="504" t="s">
        <v>1118</v>
      </c>
      <c r="B179" s="509">
        <f>+'CTA Pivot Table'!G$327</f>
        <v>0</v>
      </c>
      <c r="C179" s="509">
        <f>+'CTA Pivot Table'!G$329</f>
        <v>0</v>
      </c>
      <c r="D179" s="509">
        <f>+'CTA Pivot Table'!G$331</f>
        <v>0</v>
      </c>
      <c r="E179" s="510">
        <f>+'CTA Pivot Table'!G$333</f>
        <v>0</v>
      </c>
      <c r="F179" s="510">
        <f>+'CTA Pivot Table'!G$335</f>
        <v>0</v>
      </c>
      <c r="G179" s="509">
        <f>+'CTA Pivot Table'!G$337</f>
        <v>0</v>
      </c>
      <c r="H179" s="509">
        <f>+'CTA Pivot Table'!G$339</f>
        <v>0</v>
      </c>
      <c r="I179" s="510">
        <f>+'CTA Pivot Table'!G$341</f>
        <v>0</v>
      </c>
      <c r="J179" s="510">
        <f>+'CTA Pivot Table'!G$343</f>
        <v>0</v>
      </c>
      <c r="K179" s="509">
        <f>+'CTA Pivot Table'!G$345</f>
        <v>0</v>
      </c>
      <c r="L179" s="509">
        <f>+'CTA Pivot Table'!G$347</f>
        <v>0</v>
      </c>
      <c r="M179" s="511">
        <f>+'CTA Pivot Table'!G$349</f>
        <v>0</v>
      </c>
      <c r="N179" s="510">
        <f>+'CTA Pivot Table'!G$351</f>
        <v>0</v>
      </c>
      <c r="O179" s="388"/>
    </row>
    <row r="180" spans="1:16">
      <c r="A180" s="504" t="s">
        <v>1119</v>
      </c>
      <c r="B180" s="509">
        <f>+'CTA Pivot Table'!G$359</f>
        <v>0</v>
      </c>
      <c r="C180" s="509">
        <f>+'CTA Pivot Table'!G$361</f>
        <v>0</v>
      </c>
      <c r="D180" s="509">
        <f>+'CTA Pivot Table'!G$363</f>
        <v>0</v>
      </c>
      <c r="E180" s="510">
        <f>+'CTA Pivot Table'!G$365</f>
        <v>0</v>
      </c>
      <c r="F180" s="510">
        <f>+'CTA Pivot Table'!G$367</f>
        <v>0</v>
      </c>
      <c r="G180" s="509">
        <f>+'CTA Pivot Table'!G$369</f>
        <v>0</v>
      </c>
      <c r="H180" s="509">
        <f>+'CTA Pivot Table'!G$371</f>
        <v>0</v>
      </c>
      <c r="I180" s="510">
        <f>+'CTA Pivot Table'!G$373</f>
        <v>0</v>
      </c>
      <c r="J180" s="510">
        <f>+'CTA Pivot Table'!G$375</f>
        <v>0</v>
      </c>
      <c r="K180" s="509">
        <f>+'CTA Pivot Table'!G$377</f>
        <v>0</v>
      </c>
      <c r="L180" s="509">
        <f>+'CTA Pivot Table'!G$379</f>
        <v>0</v>
      </c>
      <c r="M180" s="511">
        <f>+'CTA Pivot Table'!G$381</f>
        <v>0</v>
      </c>
      <c r="N180" s="510">
        <f>+'CTA Pivot Table'!G$383</f>
        <v>0</v>
      </c>
      <c r="O180" s="388"/>
    </row>
    <row r="181" spans="1:16">
      <c r="A181" s="504"/>
      <c r="B181" s="509"/>
      <c r="C181" s="509"/>
      <c r="D181" s="509"/>
      <c r="E181" s="510"/>
      <c r="F181" s="510"/>
      <c r="G181" s="509"/>
      <c r="H181" s="509"/>
      <c r="I181" s="510"/>
      <c r="J181" s="510"/>
      <c r="K181" s="509"/>
      <c r="L181" s="509"/>
      <c r="M181" s="511"/>
      <c r="N181" s="510"/>
      <c r="O181" s="388"/>
    </row>
    <row r="182" spans="1:16">
      <c r="A182" s="504" t="s">
        <v>1120</v>
      </c>
      <c r="B182" s="509">
        <f>+'CTA Pivot Table'!G$391</f>
        <v>0</v>
      </c>
      <c r="C182" s="509">
        <f>+'CTA Pivot Table'!G$393</f>
        <v>0</v>
      </c>
      <c r="D182" s="509">
        <f>+'CTA Pivot Table'!G$395</f>
        <v>0</v>
      </c>
      <c r="E182" s="510">
        <f>+'CTA Pivot Table'!G$397</f>
        <v>0</v>
      </c>
      <c r="F182" s="510">
        <f>+'CTA Pivot Table'!G$399</f>
        <v>0</v>
      </c>
      <c r="G182" s="509">
        <f>+'CTA Pivot Table'!G$401</f>
        <v>0</v>
      </c>
      <c r="H182" s="509">
        <f>+'CTA Pivot Table'!G$403</f>
        <v>0</v>
      </c>
      <c r="I182" s="510">
        <f>+'CTA Pivot Table'!G$405</f>
        <v>0</v>
      </c>
      <c r="J182" s="510">
        <f>+'CTA Pivot Table'!G$407</f>
        <v>0</v>
      </c>
      <c r="K182" s="509">
        <f>+'CTA Pivot Table'!G$409</f>
        <v>0</v>
      </c>
      <c r="L182" s="509">
        <f>+'CTA Pivot Table'!G$411</f>
        <v>0</v>
      </c>
      <c r="M182" s="511">
        <f>+'CTA Pivot Table'!G$413</f>
        <v>0</v>
      </c>
      <c r="N182" s="510">
        <f>+'CTA Pivot Table'!G$415</f>
        <v>0</v>
      </c>
      <c r="O182" s="388"/>
    </row>
    <row r="183" spans="1:16">
      <c r="A183" s="504" t="s">
        <v>1121</v>
      </c>
      <c r="B183" s="509">
        <f>+'CTA Pivot Table'!G$423</f>
        <v>122.96577181208055</v>
      </c>
      <c r="C183" s="509">
        <f>+'CTA Pivot Table'!G$425</f>
        <v>131.82105263157897</v>
      </c>
      <c r="D183" s="509">
        <f>+'CTA Pivot Table'!G$427</f>
        <v>0</v>
      </c>
      <c r="E183" s="510">
        <f>+'CTA Pivot Table'!G$429</f>
        <v>123.9672619047619</v>
      </c>
      <c r="F183" s="510">
        <f>+'CTA Pivot Table'!G$431</f>
        <v>134.6755485893417</v>
      </c>
      <c r="G183" s="509">
        <f>+'CTA Pivot Table'!G$433</f>
        <v>140.63437500000001</v>
      </c>
      <c r="H183" s="509">
        <f>+'CTA Pivot Table'!G$435</f>
        <v>0</v>
      </c>
      <c r="I183" s="510">
        <f>+'CTA Pivot Table'!G$437</f>
        <v>135.67127937336815</v>
      </c>
      <c r="J183" s="510">
        <f>+'CTA Pivot Table'!G$439</f>
        <v>75.578881278538816</v>
      </c>
      <c r="K183" s="509">
        <f>+'CTA Pivot Table'!G$441</f>
        <v>64.040020576131695</v>
      </c>
      <c r="L183" s="509">
        <f>+'CTA Pivot Table'!G$443</f>
        <v>0</v>
      </c>
      <c r="M183" s="511">
        <f>+'CTA Pivot Table'!G$445</f>
        <v>69.509740259740269</v>
      </c>
      <c r="N183" s="510">
        <f>+'CTA Pivot Table'!G$447</f>
        <v>63.8130612244898</v>
      </c>
      <c r="O183" s="388"/>
    </row>
    <row r="184" spans="1:16">
      <c r="A184" s="504" t="s">
        <v>1122</v>
      </c>
      <c r="B184" s="509">
        <f>+'CTA Pivot Table'!G$455</f>
        <v>0</v>
      </c>
      <c r="C184" s="509">
        <f>+'CTA Pivot Table'!G$457</f>
        <v>0</v>
      </c>
      <c r="D184" s="509">
        <f>+'CTA Pivot Table'!G$459</f>
        <v>0</v>
      </c>
      <c r="E184" s="510">
        <f>+'CTA Pivot Table'!G$461</f>
        <v>0</v>
      </c>
      <c r="F184" s="510">
        <f>+'CTA Pivot Table'!G$463</f>
        <v>122.36769078295301</v>
      </c>
      <c r="G184" s="509">
        <f>+'CTA Pivot Table'!G$465</f>
        <v>0</v>
      </c>
      <c r="H184" s="509">
        <f>+'CTA Pivot Table'!G$467</f>
        <v>0</v>
      </c>
      <c r="I184" s="510">
        <f>+'CTA Pivot Table'!G$469</f>
        <v>122.36769078295301</v>
      </c>
      <c r="J184" s="510">
        <f>+'CTA Pivot Table'!G$471</f>
        <v>85.954838709677404</v>
      </c>
      <c r="K184" s="509">
        <f>+'CTA Pivot Table'!G$473</f>
        <v>60.5</v>
      </c>
      <c r="L184" s="509">
        <f>+'CTA Pivot Table'!G$475</f>
        <v>0</v>
      </c>
      <c r="M184" s="511">
        <f>+'CTA Pivot Table'!G$477</f>
        <v>85.31446540880502</v>
      </c>
      <c r="N184" s="510">
        <f>+'CTA Pivot Table'!G$479</f>
        <v>0</v>
      </c>
      <c r="O184" s="388"/>
    </row>
    <row r="185" spans="1:16">
      <c r="A185" s="513" t="s">
        <v>1123</v>
      </c>
      <c r="B185" s="514">
        <f>+'CTA Pivot Table'!G$487</f>
        <v>0</v>
      </c>
      <c r="C185" s="514">
        <f>+'CTA Pivot Table'!G$489</f>
        <v>0</v>
      </c>
      <c r="D185" s="514">
        <f>+'CTA Pivot Table'!G$491</f>
        <v>0</v>
      </c>
      <c r="E185" s="515">
        <f>+'CTA Pivot Table'!G$493</f>
        <v>0</v>
      </c>
      <c r="F185" s="515">
        <f>+'CTA Pivot Table'!G$495</f>
        <v>0</v>
      </c>
      <c r="G185" s="514">
        <f>+'CTA Pivot Table'!G$497</f>
        <v>0</v>
      </c>
      <c r="H185" s="514">
        <f>+'CTA Pivot Table'!G$499</f>
        <v>0</v>
      </c>
      <c r="I185" s="515">
        <f>+'CTA Pivot Table'!G$501</f>
        <v>0</v>
      </c>
      <c r="J185" s="515">
        <f>+'CTA Pivot Table'!G$503</f>
        <v>0</v>
      </c>
      <c r="K185" s="514">
        <f>+'CTA Pivot Table'!G$505</f>
        <v>0</v>
      </c>
      <c r="L185" s="514">
        <f>+'CTA Pivot Table'!G$507</f>
        <v>0</v>
      </c>
      <c r="M185" s="516">
        <f>+'CTA Pivot Table'!G$509</f>
        <v>0</v>
      </c>
      <c r="N185" s="515">
        <f>+'CTA Pivot Table'!G$511</f>
        <v>0</v>
      </c>
      <c r="O185" s="388"/>
    </row>
    <row r="186" spans="1:16">
      <c r="A186" s="517" t="s">
        <v>1149</v>
      </c>
      <c r="B186" s="518"/>
      <c r="C186" s="518"/>
      <c r="D186" s="518"/>
      <c r="E186" s="518"/>
      <c r="F186" s="518"/>
      <c r="G186" s="518"/>
      <c r="H186" s="518"/>
      <c r="I186" s="518"/>
      <c r="J186" s="518"/>
      <c r="K186" s="518"/>
      <c r="L186" s="518"/>
      <c r="M186" s="518"/>
      <c r="N186" s="518"/>
    </row>
    <row r="187" spans="1:16">
      <c r="A187" s="518"/>
      <c r="B187" s="518"/>
      <c r="C187" s="518"/>
      <c r="D187" s="518"/>
      <c r="E187" s="518"/>
      <c r="F187" s="518"/>
      <c r="G187" s="518"/>
      <c r="H187" s="518"/>
      <c r="I187" s="518"/>
      <c r="J187" s="518"/>
      <c r="K187" s="518"/>
      <c r="L187" s="518"/>
      <c r="M187" s="518"/>
      <c r="N187" s="519" t="s">
        <v>1224</v>
      </c>
    </row>
    <row r="188" spans="1:16" ht="18">
      <c r="A188" s="480" t="s">
        <v>1130</v>
      </c>
      <c r="B188" s="481"/>
      <c r="C188" s="481"/>
      <c r="D188" s="481"/>
      <c r="E188" s="482"/>
      <c r="F188" s="482"/>
      <c r="G188" s="482"/>
      <c r="H188" s="482"/>
      <c r="I188" s="482"/>
      <c r="J188" s="481"/>
      <c r="K188" s="481"/>
      <c r="L188" s="481"/>
      <c r="M188" s="482"/>
      <c r="N188" s="481"/>
    </row>
    <row r="189" spans="1:16" ht="18">
      <c r="A189" s="480"/>
      <c r="B189" s="481"/>
      <c r="C189" s="481"/>
      <c r="D189" s="481"/>
      <c r="E189" s="482"/>
      <c r="F189" s="482"/>
      <c r="G189" s="482"/>
      <c r="H189" s="482"/>
      <c r="I189" s="482"/>
      <c r="J189" s="481"/>
      <c r="K189" s="481"/>
      <c r="L189" s="481"/>
      <c r="M189" s="482"/>
      <c r="N189" s="481"/>
    </row>
    <row r="190" spans="1:16" ht="15.75">
      <c r="A190" s="483" t="s">
        <v>1097</v>
      </c>
      <c r="B190" s="481"/>
      <c r="C190" s="481"/>
      <c r="D190" s="481"/>
      <c r="E190" s="482"/>
      <c r="F190" s="482"/>
      <c r="G190" s="482"/>
      <c r="H190" s="482"/>
      <c r="I190" s="482"/>
      <c r="J190" s="481"/>
      <c r="K190" s="481"/>
      <c r="L190" s="481"/>
      <c r="M190" s="482"/>
      <c r="N190" s="481"/>
    </row>
    <row r="191" spans="1:16" ht="15.75">
      <c r="A191" s="483" t="s">
        <v>1156</v>
      </c>
      <c r="B191" s="481"/>
      <c r="C191" s="481"/>
      <c r="D191" s="481"/>
      <c r="E191" s="482"/>
      <c r="F191" s="482"/>
      <c r="G191" s="482"/>
      <c r="H191" s="482"/>
      <c r="I191" s="482"/>
      <c r="J191" s="481"/>
      <c r="K191" s="481"/>
      <c r="L191" s="481"/>
      <c r="M191" s="482"/>
      <c r="N191" s="481"/>
    </row>
    <row r="192" spans="1:16" ht="15.75" customHeight="1">
      <c r="A192" s="484"/>
      <c r="B192" s="484"/>
      <c r="C192" s="484"/>
      <c r="D192" s="484"/>
      <c r="E192" s="484"/>
      <c r="F192" s="485"/>
      <c r="G192" s="486"/>
      <c r="H192" s="486"/>
      <c r="I192" s="487"/>
      <c r="J192" s="487"/>
      <c r="K192" s="487"/>
      <c r="L192" s="487"/>
      <c r="M192" s="487"/>
      <c r="N192" s="487"/>
      <c r="O192" s="488"/>
    </row>
    <row r="193" spans="1:15" ht="15.75" customHeight="1">
      <c r="A193" s="312"/>
      <c r="B193" s="489" t="s">
        <v>1098</v>
      </c>
      <c r="C193" s="490"/>
      <c r="D193" s="490"/>
      <c r="E193" s="490"/>
      <c r="F193" s="490"/>
      <c r="G193" s="490"/>
      <c r="H193" s="490"/>
      <c r="I193" s="491"/>
      <c r="J193" s="492" t="s">
        <v>11</v>
      </c>
      <c r="K193" s="493"/>
      <c r="L193" s="493"/>
      <c r="M193" s="494"/>
      <c r="N193" s="652" t="s">
        <v>1099</v>
      </c>
      <c r="O193"/>
    </row>
    <row r="194" spans="1:15" ht="43.5" customHeight="1">
      <c r="A194" s="495"/>
      <c r="B194" s="490" t="s">
        <v>1100</v>
      </c>
      <c r="C194" s="490"/>
      <c r="D194" s="490"/>
      <c r="E194" s="496"/>
      <c r="F194" s="497" t="s">
        <v>1101</v>
      </c>
      <c r="G194" s="490"/>
      <c r="H194" s="490"/>
      <c r="I194" s="491"/>
      <c r="J194" s="498" t="s">
        <v>1102</v>
      </c>
      <c r="K194" s="490"/>
      <c r="L194" s="490"/>
      <c r="M194" s="491"/>
      <c r="N194" s="653"/>
      <c r="O194"/>
    </row>
    <row r="195" spans="1:15" ht="30" customHeight="1">
      <c r="A195" s="484"/>
      <c r="B195" s="499" t="s">
        <v>1103</v>
      </c>
      <c r="C195" s="499" t="s">
        <v>1104</v>
      </c>
      <c r="D195" s="499" t="s">
        <v>1105</v>
      </c>
      <c r="E195" s="500" t="s">
        <v>1106</v>
      </c>
      <c r="F195" s="500" t="s">
        <v>1103</v>
      </c>
      <c r="G195" s="499" t="s">
        <v>1104</v>
      </c>
      <c r="H195" s="499" t="s">
        <v>1105</v>
      </c>
      <c r="I195" s="500" t="s">
        <v>1106</v>
      </c>
      <c r="J195" s="501" t="s">
        <v>1103</v>
      </c>
      <c r="K195" s="502" t="s">
        <v>1104</v>
      </c>
      <c r="L195" s="503" t="s">
        <v>1105</v>
      </c>
      <c r="M195" s="501" t="s">
        <v>1106</v>
      </c>
      <c r="N195" s="654"/>
      <c r="O195"/>
    </row>
    <row r="196" spans="1:15" ht="15.75" hidden="1" customHeight="1">
      <c r="A196" s="504" t="s">
        <v>1107</v>
      </c>
      <c r="B196" s="521">
        <f>+'CTA Pivot Table'!H$230</f>
        <v>0</v>
      </c>
      <c r="C196" s="521">
        <f>+'CTA Pivot Table'!H$231</f>
        <v>0</v>
      </c>
      <c r="D196" s="521">
        <f>+'CTA Pivot Table'!H$232</f>
        <v>0</v>
      </c>
      <c r="E196" s="522">
        <f>+'CTA Pivot Table'!H$233</f>
        <v>0</v>
      </c>
      <c r="F196" s="522"/>
      <c r="G196" s="522"/>
      <c r="H196" s="522"/>
      <c r="I196" s="522"/>
      <c r="J196" s="522">
        <f>+'CTA Pivot Table'!H$234</f>
        <v>0</v>
      </c>
      <c r="K196" s="521">
        <f>+'CTA Pivot Table'!H$235</f>
        <v>0</v>
      </c>
      <c r="L196" s="521">
        <f>+'CTA Pivot Table'!H$236</f>
        <v>0</v>
      </c>
      <c r="M196" s="523">
        <f>+'CTA Pivot Table'!H$237</f>
        <v>0</v>
      </c>
      <c r="N196" s="522">
        <f>+'CTA Pivot Table'!H$238</f>
        <v>0</v>
      </c>
      <c r="O196" s="388"/>
    </row>
    <row r="197" spans="1:15" ht="15.75" hidden="1" customHeight="1">
      <c r="A197" s="504"/>
      <c r="E197" s="292"/>
      <c r="I197" s="292"/>
      <c r="J197" s="292"/>
      <c r="M197" s="389"/>
      <c r="N197" s="292"/>
      <c r="O197" s="388"/>
    </row>
    <row r="198" spans="1:15">
      <c r="A198" s="504" t="s">
        <v>1108</v>
      </c>
      <c r="B198" s="509">
        <f>+'CTA Pivot Table'!H$7</f>
        <v>0</v>
      </c>
      <c r="C198" s="509">
        <f>+'CTA Pivot Table'!H$9</f>
        <v>0</v>
      </c>
      <c r="D198" s="509">
        <f>+'CTA Pivot Table'!H$11</f>
        <v>0</v>
      </c>
      <c r="E198" s="510">
        <f>+'CTA Pivot Table'!H$13</f>
        <v>0</v>
      </c>
      <c r="F198" s="510">
        <f>+'CTA Pivot Table'!H$15</f>
        <v>0</v>
      </c>
      <c r="G198" s="509">
        <f>+'CTA Pivot Table'!H$17</f>
        <v>0</v>
      </c>
      <c r="H198" s="509">
        <f>+'CTA Pivot Table'!H$19</f>
        <v>0</v>
      </c>
      <c r="I198" s="510">
        <f>+'CTA Pivot Table'!H$21</f>
        <v>0</v>
      </c>
      <c r="J198" s="510">
        <f>+'CTA Pivot Table'!H$23</f>
        <v>0</v>
      </c>
      <c r="K198" s="509">
        <f>+'CTA Pivot Table'!H$25</f>
        <v>0</v>
      </c>
      <c r="L198" s="509">
        <f>+'CTA Pivot Table'!H$27</f>
        <v>0</v>
      </c>
      <c r="M198" s="511">
        <f>+'CTA Pivot Table'!H$29</f>
        <v>0</v>
      </c>
      <c r="N198" s="510">
        <f>+'CTA Pivot Table'!H$31</f>
        <v>0</v>
      </c>
      <c r="O198" s="388"/>
    </row>
    <row r="199" spans="1:15">
      <c r="A199" s="504" t="s">
        <v>1109</v>
      </c>
      <c r="B199" s="509">
        <f>+'CTA Pivot Table'!H$39</f>
        <v>144.25066666666666</v>
      </c>
      <c r="C199" s="509">
        <f>+'CTA Pivot Table'!H$41</f>
        <v>170.1</v>
      </c>
      <c r="D199" s="509">
        <f>+'CTA Pivot Table'!H$43</f>
        <v>0</v>
      </c>
      <c r="E199" s="510">
        <f>+'CTA Pivot Table'!H$45</f>
        <v>145.35063829787231</v>
      </c>
      <c r="F199" s="510">
        <f>+'CTA Pivot Table'!H$47</f>
        <v>140.76961130742052</v>
      </c>
      <c r="G199" s="509">
        <f>+'CTA Pivot Table'!H$49</f>
        <v>118.39777777777779</v>
      </c>
      <c r="H199" s="509">
        <f>+'CTA Pivot Table'!H$51</f>
        <v>0</v>
      </c>
      <c r="I199" s="510">
        <f>+'CTA Pivot Table'!H$53</f>
        <v>139.12193126022916</v>
      </c>
      <c r="J199" s="510">
        <f>+'CTA Pivot Table'!H$55</f>
        <v>96.62450331125828</v>
      </c>
      <c r="K199" s="509">
        <f>+'CTA Pivot Table'!H$57</f>
        <v>88.338636363636368</v>
      </c>
      <c r="L199" s="509">
        <f>+'CTA Pivot Table'!HR$59</f>
        <v>0</v>
      </c>
      <c r="M199" s="511">
        <f>+'CTA Pivot Table'!H$61</f>
        <v>95.570809248554909</v>
      </c>
      <c r="N199" s="510">
        <f>+'CTA Pivot Table'!H$63</f>
        <v>176</v>
      </c>
      <c r="O199" s="388"/>
    </row>
    <row r="200" spans="1:15">
      <c r="A200" s="504" t="s">
        <v>1110</v>
      </c>
      <c r="B200" s="509">
        <f>+'CTA Pivot Table'!H$71</f>
        <v>0</v>
      </c>
      <c r="C200" s="509">
        <f>+'CTA Pivot Table'!H$73</f>
        <v>0</v>
      </c>
      <c r="D200" s="509">
        <f>+'CTA Pivot Table'!H$75</f>
        <v>0</v>
      </c>
      <c r="E200" s="510">
        <f>+'CTA Pivot Table'!H$77</f>
        <v>0</v>
      </c>
      <c r="F200" s="510">
        <f>+'CTA Pivot Table'!H$79</f>
        <v>0</v>
      </c>
      <c r="G200" s="509">
        <f>+'CTA Pivot Table'!H$81</f>
        <v>0</v>
      </c>
      <c r="H200" s="509">
        <f>+'CTA Pivot Table'!H$83</f>
        <v>0</v>
      </c>
      <c r="I200" s="510">
        <f>+'CTA Pivot Table'!H$85</f>
        <v>0</v>
      </c>
      <c r="J200" s="510">
        <f>+'CTA Pivot Table'!H$87</f>
        <v>0</v>
      </c>
      <c r="K200" s="509">
        <f>+'CTA Pivot Table'!H$89</f>
        <v>0</v>
      </c>
      <c r="L200" s="509">
        <f>+'CTA Pivot Table'!H$91</f>
        <v>0</v>
      </c>
      <c r="M200" s="511">
        <f>+'CTA Pivot Table'!H$93</f>
        <v>0</v>
      </c>
      <c r="N200" s="510">
        <f>+'CTA Pivot Table'!H$95</f>
        <v>0</v>
      </c>
      <c r="O200" s="388"/>
    </row>
    <row r="201" spans="1:15">
      <c r="A201" s="504" t="s">
        <v>1111</v>
      </c>
      <c r="B201" s="509">
        <f>+'CTA Pivot Table'!H$103</f>
        <v>0</v>
      </c>
      <c r="C201" s="509">
        <f>+'CTA Pivot Table'!H$105</f>
        <v>0</v>
      </c>
      <c r="D201" s="509">
        <f>+'CTA Pivot Table'!H$107</f>
        <v>0</v>
      </c>
      <c r="E201" s="510">
        <f>+'CTA Pivot Table'!H$109</f>
        <v>0</v>
      </c>
      <c r="F201" s="510">
        <f>+'CTA Pivot Table'!H$111</f>
        <v>0</v>
      </c>
      <c r="G201" s="509">
        <f>+'CTA Pivot Table'!H$113</f>
        <v>0</v>
      </c>
      <c r="H201" s="509">
        <f>+'CTA Pivot Table'!H$115</f>
        <v>0</v>
      </c>
      <c r="I201" s="510">
        <f>+'CTA Pivot Table'!H$117</f>
        <v>0</v>
      </c>
      <c r="J201" s="510">
        <f>+'CTA Pivot Table'!H$119</f>
        <v>0</v>
      </c>
      <c r="K201" s="509">
        <f>+'CTA Pivot Table'!H$121</f>
        <v>0</v>
      </c>
      <c r="L201" s="509">
        <f>+'CTA Pivot Table'!H$123</f>
        <v>0</v>
      </c>
      <c r="M201" s="511">
        <f>+'CTA Pivot Table'!H$125</f>
        <v>0</v>
      </c>
      <c r="N201" s="510">
        <f>+'CTA Pivot Table'!H$127</f>
        <v>0</v>
      </c>
      <c r="O201" s="388"/>
    </row>
    <row r="202" spans="1:15">
      <c r="A202" s="504"/>
      <c r="B202" s="509"/>
      <c r="C202" s="509"/>
      <c r="D202" s="509"/>
      <c r="E202" s="510"/>
      <c r="F202" s="510"/>
      <c r="G202" s="509"/>
      <c r="H202" s="509"/>
      <c r="I202" s="510"/>
      <c r="J202" s="510"/>
      <c r="K202" s="509"/>
      <c r="L202" s="509"/>
      <c r="M202" s="511"/>
      <c r="N202" s="510"/>
      <c r="O202" s="388"/>
    </row>
    <row r="203" spans="1:15">
      <c r="A203" s="504" t="s">
        <v>1112</v>
      </c>
      <c r="B203" s="509">
        <f>+'CTA Pivot Table'!H$135</f>
        <v>128.6351219512195</v>
      </c>
      <c r="C203" s="509">
        <f>+'CTA Pivot Table'!H$137</f>
        <v>130.28571428571428</v>
      </c>
      <c r="D203" s="509">
        <f>+'CTA Pivot Table'!H$139</f>
        <v>0</v>
      </c>
      <c r="E203" s="510">
        <f>+'CTA Pivot Table'!H$141</f>
        <v>128.87583333333333</v>
      </c>
      <c r="F203" s="510">
        <f>+'CTA Pivot Table'!H$143</f>
        <v>134.93351272015659</v>
      </c>
      <c r="G203" s="509">
        <f>+'CTA Pivot Table'!H$145</f>
        <v>130.61525773195874</v>
      </c>
      <c r="H203" s="509">
        <f>+'CTA Pivot Table'!H$147</f>
        <v>0</v>
      </c>
      <c r="I203" s="510">
        <f>+'CTA Pivot Table'!H$149</f>
        <v>134.24458059210528</v>
      </c>
      <c r="J203" s="510">
        <f>+'CTA Pivot Table'!H$151</f>
        <v>97.964453781512603</v>
      </c>
      <c r="K203" s="509">
        <f>+'CTA Pivot Table'!H$153</f>
        <v>93.023495575221247</v>
      </c>
      <c r="L203" s="509">
        <f>+'CTA Pivot Table'!H$155</f>
        <v>0</v>
      </c>
      <c r="M203" s="511">
        <f>+'CTA Pivot Table'!H$157</f>
        <v>96.049090909090907</v>
      </c>
      <c r="N203" s="510">
        <f>+'CTA Pivot Table'!H$159</f>
        <v>106.55333333333333</v>
      </c>
      <c r="O203" s="388"/>
    </row>
    <row r="204" spans="1:15">
      <c r="A204" s="504" t="s">
        <v>1113</v>
      </c>
      <c r="B204" s="509">
        <f>+'CTA Pivot Table'!H$167</f>
        <v>0</v>
      </c>
      <c r="C204" s="509">
        <f>+'CTA Pivot Table'!H$169</f>
        <v>0</v>
      </c>
      <c r="D204" s="509">
        <f>+'CTA Pivot Table'!H$171</f>
        <v>0</v>
      </c>
      <c r="E204" s="510">
        <f>+'CTA Pivot Table'!H$173</f>
        <v>0</v>
      </c>
      <c r="F204" s="510">
        <f>+'CTA Pivot Table'!H$175</f>
        <v>0</v>
      </c>
      <c r="G204" s="509">
        <f>+'CTA Pivot Table'!H$177</f>
        <v>0</v>
      </c>
      <c r="H204" s="509">
        <f>+'CTA Pivot Table'!H$179</f>
        <v>0</v>
      </c>
      <c r="I204" s="510">
        <f>+'CTA Pivot Table'!H$181</f>
        <v>0</v>
      </c>
      <c r="J204" s="510">
        <f>+'CTA Pivot Table'!H$183</f>
        <v>0</v>
      </c>
      <c r="K204" s="509">
        <f>+'CTA Pivot Table'!H$185</f>
        <v>0</v>
      </c>
      <c r="L204" s="509">
        <f>+'CTA Pivot Table'!H$187</f>
        <v>0</v>
      </c>
      <c r="M204" s="511">
        <f>+'CTA Pivot Table'!H$189</f>
        <v>0</v>
      </c>
      <c r="N204" s="510">
        <f>+'CTA Pivot Table'!H$191</f>
        <v>0</v>
      </c>
      <c r="O204" s="388"/>
    </row>
    <row r="205" spans="1:15">
      <c r="A205" s="504" t="s">
        <v>1114</v>
      </c>
      <c r="B205" s="509">
        <f>+'CTA Pivot Table'!H$199</f>
        <v>0</v>
      </c>
      <c r="C205" s="509">
        <f>+'CTA Pivot Table'!H$201</f>
        <v>0</v>
      </c>
      <c r="D205" s="509">
        <f>+'CTA Pivot Table'!H$203</f>
        <v>0</v>
      </c>
      <c r="E205" s="510">
        <f>+'CTA Pivot Table'!H$205</f>
        <v>0</v>
      </c>
      <c r="F205" s="510">
        <f>+'CTA Pivot Table'!H$207</f>
        <v>0</v>
      </c>
      <c r="G205" s="509">
        <f>+'CTA Pivot Table'!H$209</f>
        <v>0</v>
      </c>
      <c r="H205" s="509">
        <f>+'CTA Pivot Table'!H$211</f>
        <v>0</v>
      </c>
      <c r="I205" s="510">
        <f>+'CTA Pivot Table'!H$213</f>
        <v>0</v>
      </c>
      <c r="J205" s="510">
        <f>+'CTA Pivot Table'!H$215</f>
        <v>0</v>
      </c>
      <c r="K205" s="509">
        <f>+'CTA Pivot Table'!H$217</f>
        <v>0</v>
      </c>
      <c r="L205" s="509">
        <f>+'CTA Pivot Table'!H$219</f>
        <v>0</v>
      </c>
      <c r="M205" s="511">
        <f>+'CTA Pivot Table'!H$221</f>
        <v>0</v>
      </c>
      <c r="N205" s="510">
        <f>+'CTA Pivot Table'!H$223</f>
        <v>0</v>
      </c>
      <c r="O205" s="388"/>
    </row>
    <row r="206" spans="1:15">
      <c r="A206" s="504" t="s">
        <v>1115</v>
      </c>
      <c r="B206" s="509">
        <f>+'CTA Pivot Table'!H$231</f>
        <v>0</v>
      </c>
      <c r="C206" s="509">
        <f>+'CTA Pivot Table'!H$233</f>
        <v>0</v>
      </c>
      <c r="D206" s="509">
        <f>+'CTA Pivot Table'!H$235</f>
        <v>0</v>
      </c>
      <c r="E206" s="510">
        <f>+'CTA Pivot Table'!H$237</f>
        <v>0</v>
      </c>
      <c r="F206" s="510">
        <f>+'CTA Pivot Table'!H$239</f>
        <v>0</v>
      </c>
      <c r="G206" s="509">
        <f>+'CTA Pivot Table'!H$241</f>
        <v>0</v>
      </c>
      <c r="H206" s="509">
        <f>+'CTA Pivot Table'!H$243</f>
        <v>0</v>
      </c>
      <c r="I206" s="510">
        <f>+'CTA Pivot Table'!H$245</f>
        <v>0</v>
      </c>
      <c r="J206" s="510">
        <f>+'CTA Pivot Table'!H$247</f>
        <v>0</v>
      </c>
      <c r="K206" s="509">
        <f>+'CTA Pivot Table'!H$249</f>
        <v>0</v>
      </c>
      <c r="L206" s="509">
        <f>+'CTA Pivot Table'!H$251</f>
        <v>0</v>
      </c>
      <c r="M206" s="511">
        <f>+'CTA Pivot Table'!H$253</f>
        <v>0</v>
      </c>
      <c r="N206" s="510">
        <f>+'CTA Pivot Table'!H$255</f>
        <v>0</v>
      </c>
      <c r="O206" s="388"/>
    </row>
    <row r="207" spans="1:15">
      <c r="A207" s="504"/>
      <c r="B207" s="509"/>
      <c r="C207" s="509"/>
      <c r="D207" s="509"/>
      <c r="E207" s="510"/>
      <c r="F207" s="510"/>
      <c r="G207" s="509"/>
      <c r="H207" s="509"/>
      <c r="I207" s="510"/>
      <c r="J207" s="510"/>
      <c r="K207" s="509"/>
      <c r="L207" s="509"/>
      <c r="M207" s="511"/>
      <c r="N207" s="510"/>
      <c r="O207" s="388"/>
    </row>
    <row r="208" spans="1:15">
      <c r="A208" s="504" t="s">
        <v>1116</v>
      </c>
      <c r="B208" s="509">
        <f>+'CTA Pivot Table'!H$263</f>
        <v>0</v>
      </c>
      <c r="C208" s="509">
        <f>+'CTA Pivot Table'!H$265</f>
        <v>0</v>
      </c>
      <c r="D208" s="509">
        <f>+'CTA Pivot Table'!H$267</f>
        <v>0</v>
      </c>
      <c r="E208" s="510">
        <f>+'CTA Pivot Table'!H$269</f>
        <v>0</v>
      </c>
      <c r="F208" s="510">
        <f>+'CTA Pivot Table'!H$271</f>
        <v>0</v>
      </c>
      <c r="G208" s="509">
        <f>+'CTA Pivot Table'!H$273</f>
        <v>0</v>
      </c>
      <c r="H208" s="509">
        <f>+'CTA Pivot Table'!H$275</f>
        <v>0</v>
      </c>
      <c r="I208" s="510">
        <f>+'CTA Pivot Table'!H$277</f>
        <v>0</v>
      </c>
      <c r="J208" s="510">
        <f>+'CTA Pivot Table'!H$279</f>
        <v>0</v>
      </c>
      <c r="K208" s="509">
        <f>+'CTA Pivot Table'!H$281</f>
        <v>0</v>
      </c>
      <c r="L208" s="509">
        <f>+'CTA Pivot Table'!H$283</f>
        <v>0</v>
      </c>
      <c r="M208" s="511">
        <f>+'CTA Pivot Table'!H$285</f>
        <v>0</v>
      </c>
      <c r="N208" s="510">
        <f>+'CTA Pivot Table'!H$287</f>
        <v>0</v>
      </c>
      <c r="O208" s="388"/>
    </row>
    <row r="209" spans="1:16" ht="15.75">
      <c r="A209" s="504" t="s">
        <v>1117</v>
      </c>
      <c r="B209" s="509">
        <f>+'CTA Pivot Table'!H$295</f>
        <v>131.66666666666666</v>
      </c>
      <c r="C209" s="509">
        <f>+'CTA Pivot Table'!H$297</f>
        <v>0</v>
      </c>
      <c r="D209" s="509">
        <f>+'CTA Pivot Table'!H$299</f>
        <v>0</v>
      </c>
      <c r="E209" s="510">
        <f>+'CTA Pivot Table'!H$301</f>
        <v>131.66666666666666</v>
      </c>
      <c r="F209" s="510">
        <f>+'CTA Pivot Table'!H$303</f>
        <v>133.52906976744185</v>
      </c>
      <c r="G209" s="509">
        <f>+'CTA Pivot Table'!H$305</f>
        <v>138</v>
      </c>
      <c r="H209" s="509">
        <f>+'CTA Pivot Table'!H$307</f>
        <v>0</v>
      </c>
      <c r="I209" s="510">
        <f>+'CTA Pivot Table'!H$309</f>
        <v>133.54633204633205</v>
      </c>
      <c r="J209" s="510">
        <f>+'CTA Pivot Table'!H$311</f>
        <v>92.37767220902613</v>
      </c>
      <c r="K209" s="509">
        <f>+'CTA Pivot Table'!H$313</f>
        <v>79.357142857142861</v>
      </c>
      <c r="L209" s="509">
        <f>+'CTA Pivot Table'!H$315</f>
        <v>76</v>
      </c>
      <c r="M209" s="511">
        <f>+'CTA Pivot Table'!H$317</f>
        <v>90.81799163179916</v>
      </c>
      <c r="N209" s="510">
        <f>+'CTA Pivot Table'!H$319</f>
        <v>126.91666666666667</v>
      </c>
      <c r="O209" s="388"/>
      <c r="P209" s="512"/>
    </row>
    <row r="210" spans="1:16">
      <c r="A210" s="504" t="s">
        <v>1118</v>
      </c>
      <c r="B210" s="509">
        <f>+'CTA Pivot Table'!H$327</f>
        <v>0</v>
      </c>
      <c r="C210" s="509">
        <f>+'CTA Pivot Table'!H$329</f>
        <v>0</v>
      </c>
      <c r="D210" s="509">
        <f>+'CTA Pivot Table'!H$331</f>
        <v>0</v>
      </c>
      <c r="E210" s="510">
        <f>+'CTA Pivot Table'!H$333</f>
        <v>0</v>
      </c>
      <c r="F210" s="510">
        <f>+'CTA Pivot Table'!H$335</f>
        <v>0</v>
      </c>
      <c r="G210" s="509">
        <f>+'CTA Pivot Table'!H$337</f>
        <v>0</v>
      </c>
      <c r="H210" s="509">
        <f>+'CTA Pivot Table'!H$339</f>
        <v>0</v>
      </c>
      <c r="I210" s="510">
        <f>+'CTA Pivot Table'!H$341</f>
        <v>0</v>
      </c>
      <c r="J210" s="510">
        <f>+'CTA Pivot Table'!H$343</f>
        <v>0</v>
      </c>
      <c r="K210" s="509">
        <f>+'CTA Pivot Table'!H$345</f>
        <v>0</v>
      </c>
      <c r="L210" s="509">
        <f>+'CTA Pivot Table'!H$347</f>
        <v>0</v>
      </c>
      <c r="M210" s="511">
        <f>+'CTA Pivot Table'!H$349</f>
        <v>0</v>
      </c>
      <c r="N210" s="510">
        <f>+'CTA Pivot Table'!H$351</f>
        <v>0</v>
      </c>
      <c r="O210" s="388"/>
    </row>
    <row r="211" spans="1:16">
      <c r="A211" s="504" t="s">
        <v>1119</v>
      </c>
      <c r="B211" s="509">
        <f>+'CTA Pivot Table'!H$359</f>
        <v>0</v>
      </c>
      <c r="C211" s="509">
        <f>+'CTA Pivot Table'!H$361</f>
        <v>0</v>
      </c>
      <c r="D211" s="509">
        <f>+'CTA Pivot Table'!H$363</f>
        <v>0</v>
      </c>
      <c r="E211" s="510">
        <f>+'CTA Pivot Table'!H$365</f>
        <v>0</v>
      </c>
      <c r="F211" s="510">
        <f>+'CTA Pivot Table'!H$367</f>
        <v>0</v>
      </c>
      <c r="G211" s="509">
        <f>+'CTA Pivot Table'!H$369</f>
        <v>0</v>
      </c>
      <c r="H211" s="509">
        <f>+'CTA Pivot Table'!H$371</f>
        <v>0</v>
      </c>
      <c r="I211" s="510">
        <f>+'CTA Pivot Table'!H$373</f>
        <v>0</v>
      </c>
      <c r="J211" s="510">
        <f>+'CTA Pivot Table'!H$375</f>
        <v>0</v>
      </c>
      <c r="K211" s="509">
        <f>+'CTA Pivot Table'!H$377</f>
        <v>0</v>
      </c>
      <c r="L211" s="509">
        <f>+'CTA Pivot Table'!H$379</f>
        <v>0</v>
      </c>
      <c r="M211" s="511">
        <f>+'CTA Pivot Table'!H$381</f>
        <v>0</v>
      </c>
      <c r="N211" s="510">
        <f>+'CTA Pivot Table'!H$383</f>
        <v>0</v>
      </c>
      <c r="O211" s="388"/>
    </row>
    <row r="212" spans="1:16">
      <c r="A212" s="504"/>
      <c r="B212" s="509"/>
      <c r="C212" s="509"/>
      <c r="D212" s="509"/>
      <c r="E212" s="510"/>
      <c r="F212" s="510"/>
      <c r="G212" s="509"/>
      <c r="H212" s="509"/>
      <c r="I212" s="510"/>
      <c r="J212" s="510"/>
      <c r="K212" s="509"/>
      <c r="L212" s="509"/>
      <c r="M212" s="511"/>
      <c r="N212" s="510"/>
      <c r="O212" s="388"/>
    </row>
    <row r="213" spans="1:16">
      <c r="A213" s="504" t="s">
        <v>1120</v>
      </c>
      <c r="B213" s="509">
        <f>+'CTA Pivot Table'!H$391</f>
        <v>0</v>
      </c>
      <c r="C213" s="509">
        <f>+'CTA Pivot Table'!H$393</f>
        <v>0</v>
      </c>
      <c r="D213" s="509">
        <f>+'CTA Pivot Table'!H$395</f>
        <v>0</v>
      </c>
      <c r="E213" s="510">
        <f>+'CTA Pivot Table'!H$397</f>
        <v>0</v>
      </c>
      <c r="F213" s="510">
        <f>+'CTA Pivot Table'!H$399</f>
        <v>0</v>
      </c>
      <c r="G213" s="509">
        <f>+'CTA Pivot Table'!H$401</f>
        <v>0</v>
      </c>
      <c r="H213" s="509">
        <f>+'CTA Pivot Table'!H$403</f>
        <v>0</v>
      </c>
      <c r="I213" s="510">
        <f>+'CTA Pivot Table'!H$405</f>
        <v>0</v>
      </c>
      <c r="J213" s="510">
        <f>+'CTA Pivot Table'!H$407</f>
        <v>0</v>
      </c>
      <c r="K213" s="509">
        <f>+'CTA Pivot Table'!H$409</f>
        <v>0</v>
      </c>
      <c r="L213" s="509">
        <f>+'CTA Pivot Table'!H$411</f>
        <v>0</v>
      </c>
      <c r="M213" s="511">
        <f>+'CTA Pivot Table'!H$413</f>
        <v>0</v>
      </c>
      <c r="N213" s="510">
        <f>+'CTA Pivot Table'!H$415</f>
        <v>0</v>
      </c>
      <c r="O213" s="388"/>
    </row>
    <row r="214" spans="1:16">
      <c r="A214" s="504" t="s">
        <v>1121</v>
      </c>
      <c r="B214" s="509">
        <f>+'CTA Pivot Table'!H$423</f>
        <v>0</v>
      </c>
      <c r="C214" s="509">
        <f>+'CTA Pivot Table'!H$425</f>
        <v>0</v>
      </c>
      <c r="D214" s="509">
        <f>+'CTA Pivot Table'!H$427</f>
        <v>0</v>
      </c>
      <c r="E214" s="510">
        <f>+'CTA Pivot Table'!H$429</f>
        <v>0</v>
      </c>
      <c r="F214" s="510">
        <f>+'CTA Pivot Table'!H$431</f>
        <v>0</v>
      </c>
      <c r="G214" s="509">
        <f>+'CTA Pivot Table'!H$433</f>
        <v>0</v>
      </c>
      <c r="H214" s="509">
        <f>+'CTA Pivot Table'!H$435</f>
        <v>0</v>
      </c>
      <c r="I214" s="510">
        <f>+'CTA Pivot Table'!H$437</f>
        <v>0</v>
      </c>
      <c r="J214" s="510">
        <f>+'CTA Pivot Table'!H$439</f>
        <v>0</v>
      </c>
      <c r="K214" s="509">
        <f>+'CTA Pivot Table'!H$441</f>
        <v>0</v>
      </c>
      <c r="L214" s="509">
        <f>+'CTA Pivot Table'!H$443</f>
        <v>0</v>
      </c>
      <c r="M214" s="511">
        <f>+'CTA Pivot Table'!H$445</f>
        <v>0</v>
      </c>
      <c r="N214" s="510">
        <f>+'CTA Pivot Table'!H$447</f>
        <v>0</v>
      </c>
      <c r="O214" s="388"/>
    </row>
    <row r="215" spans="1:16">
      <c r="A215" s="504" t="s">
        <v>1122</v>
      </c>
      <c r="B215" s="509">
        <f>+'CTA Pivot Table'!H$455</f>
        <v>173</v>
      </c>
      <c r="C215" s="509">
        <f>+'CTA Pivot Table'!H$457</f>
        <v>0</v>
      </c>
      <c r="D215" s="509">
        <f>+'CTA Pivot Table'!H$459</f>
        <v>0</v>
      </c>
      <c r="E215" s="510">
        <f>+'CTA Pivot Table'!H$461</f>
        <v>173</v>
      </c>
      <c r="F215" s="510">
        <f>+'CTA Pivot Table'!H$463</f>
        <v>132.14457831325299</v>
      </c>
      <c r="G215" s="509">
        <f>+'CTA Pivot Table'!H$465</f>
        <v>141.055555555556</v>
      </c>
      <c r="H215" s="509">
        <f>+'CTA Pivot Table'!H$467</f>
        <v>0</v>
      </c>
      <c r="I215" s="510">
        <f>+'CTA Pivot Table'!H$469</f>
        <v>133.01630434782609</v>
      </c>
      <c r="J215" s="510">
        <f>+'CTA Pivot Table'!H$471</f>
        <v>99.342465753424705</v>
      </c>
      <c r="K215" s="509">
        <f>+'CTA Pivot Table'!H$473</f>
        <v>84.6666666666667</v>
      </c>
      <c r="L215" s="509">
        <f>+'CTA Pivot Table'!H$475</f>
        <v>0</v>
      </c>
      <c r="M215" s="511">
        <f>+'CTA Pivot Table'!H$477</f>
        <v>98.227848101265863</v>
      </c>
      <c r="N215" s="510">
        <f>+'CTA Pivot Table'!H$479</f>
        <v>85.857142857142904</v>
      </c>
      <c r="O215" s="388"/>
    </row>
    <row r="216" spans="1:16">
      <c r="A216" s="513" t="s">
        <v>1123</v>
      </c>
      <c r="B216" s="514">
        <f>+'CTA Pivot Table'!H$487</f>
        <v>0</v>
      </c>
      <c r="C216" s="514">
        <f>+'CTA Pivot Table'!H$489</f>
        <v>0</v>
      </c>
      <c r="D216" s="514">
        <f>+'CTA Pivot Table'!H$491</f>
        <v>0</v>
      </c>
      <c r="E216" s="515">
        <f>+'CTA Pivot Table'!H$493</f>
        <v>0</v>
      </c>
      <c r="F216" s="515">
        <f>+'CTA Pivot Table'!H$495</f>
        <v>0</v>
      </c>
      <c r="G216" s="514">
        <f>+'CTA Pivot Table'!H$497</f>
        <v>0</v>
      </c>
      <c r="H216" s="514">
        <f>+'CTA Pivot Table'!H$499</f>
        <v>0</v>
      </c>
      <c r="I216" s="515">
        <f>+'CTA Pivot Table'!H$501</f>
        <v>0</v>
      </c>
      <c r="J216" s="515">
        <f>+'CTA Pivot Table'!H$503</f>
        <v>0</v>
      </c>
      <c r="K216" s="514">
        <f>+'CTA Pivot Table'!H$505</f>
        <v>0</v>
      </c>
      <c r="L216" s="514">
        <f>+'CTA Pivot Table'!H$507</f>
        <v>0</v>
      </c>
      <c r="M216" s="516">
        <f>+'CTA Pivot Table'!H$509</f>
        <v>0</v>
      </c>
      <c r="N216" s="515">
        <f>+'CTA Pivot Table'!H$511</f>
        <v>0</v>
      </c>
      <c r="O216" s="388"/>
    </row>
    <row r="217" spans="1:16">
      <c r="A217" s="517" t="s">
        <v>1149</v>
      </c>
      <c r="B217" s="518"/>
      <c r="C217" s="518"/>
      <c r="D217" s="518"/>
      <c r="E217" s="518"/>
      <c r="F217" s="518"/>
      <c r="G217" s="518"/>
      <c r="H217" s="518"/>
      <c r="I217" s="518"/>
      <c r="J217" s="518"/>
      <c r="K217" s="518"/>
      <c r="L217" s="518"/>
      <c r="M217" s="518"/>
      <c r="N217" s="518"/>
    </row>
    <row r="218" spans="1:16">
      <c r="A218" s="518"/>
      <c r="B218" s="518"/>
      <c r="C218" s="518"/>
      <c r="D218" s="518"/>
      <c r="E218" s="518"/>
      <c r="F218" s="518"/>
      <c r="G218" s="518"/>
      <c r="H218" s="518"/>
      <c r="I218" s="518"/>
      <c r="J218" s="518"/>
      <c r="K218" s="518"/>
      <c r="L218" s="518"/>
      <c r="M218" s="518"/>
      <c r="N218" s="519" t="s">
        <v>1224</v>
      </c>
    </row>
    <row r="219" spans="1:16" ht="18">
      <c r="A219" s="480" t="s">
        <v>1131</v>
      </c>
      <c r="B219" s="481"/>
      <c r="C219" s="481"/>
      <c r="D219" s="481"/>
      <c r="E219" s="482"/>
      <c r="F219" s="482"/>
      <c r="G219" s="482"/>
      <c r="H219" s="482"/>
      <c r="I219" s="482"/>
      <c r="J219" s="481"/>
      <c r="K219" s="481"/>
      <c r="L219" s="481"/>
      <c r="M219" s="482"/>
      <c r="N219" s="481"/>
    </row>
    <row r="220" spans="1:16" ht="18">
      <c r="A220" s="480"/>
      <c r="B220" s="481"/>
      <c r="C220" s="481"/>
      <c r="D220" s="481"/>
      <c r="E220" s="482"/>
      <c r="F220" s="482"/>
      <c r="G220" s="482"/>
      <c r="H220" s="482"/>
      <c r="I220" s="482"/>
      <c r="J220" s="481"/>
      <c r="K220" s="481"/>
      <c r="L220" s="481"/>
      <c r="M220" s="482"/>
      <c r="N220" s="481"/>
    </row>
    <row r="221" spans="1:16" ht="15.75">
      <c r="A221" s="483" t="s">
        <v>1132</v>
      </c>
      <c r="B221" s="481"/>
      <c r="C221" s="481"/>
      <c r="D221" s="481"/>
      <c r="E221" s="482"/>
      <c r="F221" s="482"/>
      <c r="G221" s="482"/>
      <c r="H221" s="482"/>
      <c r="I221" s="482"/>
      <c r="J221" s="481"/>
      <c r="K221" s="481"/>
      <c r="L221" s="481"/>
      <c r="M221" s="482"/>
      <c r="N221" s="481"/>
    </row>
    <row r="222" spans="1:16" ht="15.75">
      <c r="A222" s="483" t="s">
        <v>1157</v>
      </c>
      <c r="B222" s="481"/>
      <c r="C222" s="481"/>
      <c r="D222" s="481"/>
      <c r="E222" s="482"/>
      <c r="F222" s="482"/>
      <c r="G222" s="482"/>
      <c r="H222" s="482"/>
      <c r="I222" s="482"/>
      <c r="J222" s="481"/>
      <c r="K222" s="481"/>
      <c r="L222" s="481"/>
      <c r="M222" s="482"/>
      <c r="N222" s="481"/>
    </row>
    <row r="223" spans="1:16" ht="15.75" customHeight="1">
      <c r="A223" s="484"/>
      <c r="B223" s="484"/>
      <c r="C223" s="484"/>
      <c r="D223" s="484"/>
      <c r="E223" s="484"/>
      <c r="F223" s="485"/>
      <c r="G223" s="486"/>
      <c r="H223" s="486"/>
      <c r="I223" s="487"/>
      <c r="J223" s="487"/>
      <c r="K223" s="487"/>
      <c r="L223" s="487"/>
      <c r="M223" s="487"/>
      <c r="N223" s="487"/>
      <c r="O223" s="488"/>
    </row>
    <row r="224" spans="1:16" ht="15.75" customHeight="1">
      <c r="A224" s="312"/>
      <c r="B224" s="489" t="s">
        <v>1098</v>
      </c>
      <c r="C224" s="490"/>
      <c r="D224" s="490"/>
      <c r="E224" s="490"/>
      <c r="F224" s="490"/>
      <c r="G224" s="490"/>
      <c r="H224" s="490"/>
      <c r="I224" s="491"/>
      <c r="J224" s="492" t="s">
        <v>11</v>
      </c>
      <c r="K224" s="493"/>
      <c r="L224" s="493"/>
      <c r="M224" s="494"/>
      <c r="N224" s="652" t="s">
        <v>1099</v>
      </c>
      <c r="O224"/>
    </row>
    <row r="225" spans="1:15" ht="50.25" customHeight="1">
      <c r="A225" s="495"/>
      <c r="B225" s="490" t="s">
        <v>1100</v>
      </c>
      <c r="C225" s="490"/>
      <c r="D225" s="490"/>
      <c r="E225" s="496"/>
      <c r="F225" s="497" t="s">
        <v>1101</v>
      </c>
      <c r="G225" s="490"/>
      <c r="H225" s="490"/>
      <c r="I225" s="491"/>
      <c r="J225" s="498" t="s">
        <v>1102</v>
      </c>
      <c r="K225" s="490"/>
      <c r="L225" s="490"/>
      <c r="M225" s="491"/>
      <c r="N225" s="653"/>
      <c r="O225"/>
    </row>
    <row r="226" spans="1:15" ht="30.75" customHeight="1">
      <c r="A226" s="484"/>
      <c r="B226" s="499" t="s">
        <v>1103</v>
      </c>
      <c r="C226" s="499" t="s">
        <v>1104</v>
      </c>
      <c r="D226" s="499" t="s">
        <v>1105</v>
      </c>
      <c r="E226" s="500" t="s">
        <v>1106</v>
      </c>
      <c r="F226" s="500" t="s">
        <v>1103</v>
      </c>
      <c r="G226" s="499" t="s">
        <v>1104</v>
      </c>
      <c r="H226" s="499" t="s">
        <v>1105</v>
      </c>
      <c r="I226" s="500" t="s">
        <v>1106</v>
      </c>
      <c r="J226" s="501" t="s">
        <v>1103</v>
      </c>
      <c r="K226" s="502" t="s">
        <v>1104</v>
      </c>
      <c r="L226" s="503" t="s">
        <v>1105</v>
      </c>
      <c r="M226" s="501" t="s">
        <v>1106</v>
      </c>
      <c r="N226" s="654"/>
      <c r="O226"/>
    </row>
    <row r="227" spans="1:15" ht="15.75" hidden="1" customHeight="1">
      <c r="A227" s="504" t="s">
        <v>1107</v>
      </c>
      <c r="B227" s="290">
        <f>+'CTA Pivot Table'!N$278</f>
        <v>0</v>
      </c>
      <c r="C227" s="290">
        <f>+'CTA Pivot Table'!N$279</f>
        <v>0</v>
      </c>
      <c r="D227" s="290">
        <f>+'CTA Pivot Table'!N$280</f>
        <v>0</v>
      </c>
      <c r="E227" s="292">
        <f>+'CTA Pivot Table'!N$281</f>
        <v>0</v>
      </c>
      <c r="F227" s="292">
        <f>+'CTA Pivot Table'!N$282</f>
        <v>0</v>
      </c>
      <c r="G227" s="290">
        <f>+'CTA Pivot Table'!N$283</f>
        <v>0</v>
      </c>
      <c r="H227" s="290">
        <f>+'CTA Pivot Table'!N$284</f>
        <v>0</v>
      </c>
      <c r="I227" s="292">
        <f>+'CTA Pivot Table'!N$285</f>
        <v>0</v>
      </c>
      <c r="J227" s="292">
        <f>+'CTA Pivot Table'!N$286</f>
        <v>0</v>
      </c>
      <c r="K227" s="290">
        <f>+'CTA Pivot Table'!N$287</f>
        <v>0</v>
      </c>
      <c r="L227" s="290">
        <f>+'CTA Pivot Table'!N$288</f>
        <v>0</v>
      </c>
      <c r="M227" s="389">
        <f>+'CTA Pivot Table'!N$289</f>
        <v>0</v>
      </c>
      <c r="N227" s="292">
        <f>+'CTA Pivot Table'!N$290</f>
        <v>0</v>
      </c>
      <c r="O227" s="388"/>
    </row>
    <row r="228" spans="1:15" ht="15.75" hidden="1" customHeight="1">
      <c r="A228" s="504"/>
      <c r="E228" s="292"/>
      <c r="F228" s="292"/>
      <c r="I228" s="292"/>
      <c r="J228" s="292"/>
      <c r="M228" s="389"/>
      <c r="N228" s="292"/>
      <c r="O228" s="388"/>
    </row>
    <row r="229" spans="1:15">
      <c r="A229" s="504" t="s">
        <v>1108</v>
      </c>
      <c r="B229" s="509">
        <f>+'CTA Pivot Table'!N$7</f>
        <v>0</v>
      </c>
      <c r="C229" s="509">
        <f>+'CTA Pivot Table'!N$9</f>
        <v>0</v>
      </c>
      <c r="D229" s="509">
        <f>+'CTA Pivot Table'!N$11</f>
        <v>0</v>
      </c>
      <c r="E229" s="510">
        <f>+'CTA Pivot Table'!N$13</f>
        <v>0</v>
      </c>
      <c r="F229" s="510">
        <f>+'CTA Pivot Table'!N$15</f>
        <v>0</v>
      </c>
      <c r="G229" s="509">
        <f>+'CTA Pivot Table'!N$17</f>
        <v>0</v>
      </c>
      <c r="H229" s="509">
        <f>+'CTA Pivot Table'!N$19</f>
        <v>0</v>
      </c>
      <c r="I229" s="510">
        <f>+'CTA Pivot Table'!N$21</f>
        <v>0</v>
      </c>
      <c r="J229" s="510">
        <f>+'CTA Pivot Table'!N$23</f>
        <v>0</v>
      </c>
      <c r="K229" s="509">
        <f>+'CTA Pivot Table'!N$25</f>
        <v>0</v>
      </c>
      <c r="L229" s="509">
        <f>+'CTA Pivot Table'!N$27</f>
        <v>0</v>
      </c>
      <c r="M229" s="511">
        <f>+'CTA Pivot Table'!N$29</f>
        <v>0</v>
      </c>
      <c r="N229" s="510">
        <f>+'CTA Pivot Table'!N$31</f>
        <v>0</v>
      </c>
      <c r="O229" s="388"/>
    </row>
    <row r="230" spans="1:15">
      <c r="A230" s="504" t="s">
        <v>1109</v>
      </c>
      <c r="B230" s="509">
        <f>+'CTA Pivot Table'!N$39</f>
        <v>78.144836956521743</v>
      </c>
      <c r="C230" s="509">
        <f>+'CTA Pivot Table'!N$41</f>
        <v>85.352229299363046</v>
      </c>
      <c r="D230" s="509">
        <f>+'CTA Pivot Table'!N$43</f>
        <v>0</v>
      </c>
      <c r="E230" s="510">
        <f>+'CTA Pivot Table'!N$45</f>
        <v>80.30019047619048</v>
      </c>
      <c r="F230" s="510">
        <f>+'CTA Pivot Table'!N$47</f>
        <v>83.524963503649616</v>
      </c>
      <c r="G230" s="509">
        <f>+'CTA Pivot Table'!N$49</f>
        <v>82.060584958217277</v>
      </c>
      <c r="H230" s="509">
        <f>+'CTA Pivot Table'!N$51</f>
        <v>0</v>
      </c>
      <c r="I230" s="510">
        <f>+'CTA Pivot Table'!N$53</f>
        <v>83.145798773891087</v>
      </c>
      <c r="J230" s="510">
        <f>+'CTA Pivot Table'!N$55</f>
        <v>67.319720930232549</v>
      </c>
      <c r="K230" s="509">
        <f>+'CTA Pivot Table'!N$57</f>
        <v>63.600842696629215</v>
      </c>
      <c r="L230" s="509">
        <f>+'CTA Pivot Table'!NR$59</f>
        <v>0</v>
      </c>
      <c r="M230" s="511">
        <f>+'CTA Pivot Table'!N$61</f>
        <v>65.837996642417465</v>
      </c>
      <c r="N230" s="510">
        <f>+'CTA Pivot Table'!N$63</f>
        <v>54.826470588235289</v>
      </c>
      <c r="O230" s="388"/>
    </row>
    <row r="231" spans="1:15">
      <c r="A231" s="504" t="s">
        <v>1110</v>
      </c>
      <c r="B231" s="509">
        <f>+'CTA Pivot Table'!N$71</f>
        <v>0</v>
      </c>
      <c r="C231" s="509">
        <f>+'CTA Pivot Table'!N$73</f>
        <v>0</v>
      </c>
      <c r="D231" s="509">
        <f>+'CTA Pivot Table'!N$75</f>
        <v>0</v>
      </c>
      <c r="E231" s="510">
        <f>+'CTA Pivot Table'!N$77</f>
        <v>0</v>
      </c>
      <c r="F231" s="510">
        <f>+'CTA Pivot Table'!N$79</f>
        <v>0</v>
      </c>
      <c r="G231" s="509">
        <f>+'CTA Pivot Table'!N$81</f>
        <v>0</v>
      </c>
      <c r="H231" s="509">
        <f>+'CTA Pivot Table'!N$83</f>
        <v>0</v>
      </c>
      <c r="I231" s="510">
        <f>+'CTA Pivot Table'!N$85</f>
        <v>0</v>
      </c>
      <c r="J231" s="510">
        <f>+'CTA Pivot Table'!N$87</f>
        <v>0</v>
      </c>
      <c r="K231" s="509">
        <f>+'CTA Pivot Table'!N$89</f>
        <v>0</v>
      </c>
      <c r="L231" s="509">
        <f>+'CTA Pivot Table'!N$91</f>
        <v>0</v>
      </c>
      <c r="M231" s="511">
        <f>+'CTA Pivot Table'!N$93</f>
        <v>0</v>
      </c>
      <c r="N231" s="510">
        <f>+'CTA Pivot Table'!N$95</f>
        <v>0</v>
      </c>
      <c r="O231" s="388"/>
    </row>
    <row r="232" spans="1:15">
      <c r="A232" s="504" t="s">
        <v>1111</v>
      </c>
      <c r="B232" s="509">
        <f>+'CTA Pivot Table'!N$103</f>
        <v>70.49604376237626</v>
      </c>
      <c r="C232" s="509">
        <f>+'CTA Pivot Table'!N$105</f>
        <v>68.62190214168038</v>
      </c>
      <c r="D232" s="509">
        <f>+'CTA Pivot Table'!N$107</f>
        <v>63.230784208144783</v>
      </c>
      <c r="E232" s="510">
        <f>+'CTA Pivot Table'!N$109</f>
        <v>68.252045126864857</v>
      </c>
      <c r="F232" s="510">
        <f>+'CTA Pivot Table'!N$111</f>
        <v>74.952808081414403</v>
      </c>
      <c r="G232" s="509">
        <f>+'CTA Pivot Table'!N$113</f>
        <v>75.287453585025389</v>
      </c>
      <c r="H232" s="509">
        <f>+'CTA Pivot Table'!N$115</f>
        <v>0</v>
      </c>
      <c r="I232" s="510">
        <f>+'CTA Pivot Table'!N$117</f>
        <v>75.066709452163266</v>
      </c>
      <c r="J232" s="510">
        <f>+'CTA Pivot Table'!N$119</f>
        <v>50.670937535145285</v>
      </c>
      <c r="K232" s="509">
        <f>+'CTA Pivot Table'!N$121</f>
        <v>48.661515821635028</v>
      </c>
      <c r="L232" s="509">
        <f>+'CTA Pivot Table'!N$123</f>
        <v>87</v>
      </c>
      <c r="M232" s="511">
        <f>+'CTA Pivot Table'!N$125</f>
        <v>49.697208251725797</v>
      </c>
      <c r="N232" s="510">
        <f>+'CTA Pivot Table'!N$127</f>
        <v>68.935169923252445</v>
      </c>
      <c r="O232" s="388"/>
    </row>
    <row r="233" spans="1:15">
      <c r="A233" s="504"/>
      <c r="B233" s="509"/>
      <c r="C233" s="509"/>
      <c r="D233" s="509"/>
      <c r="E233" s="510"/>
      <c r="F233" s="510"/>
      <c r="G233" s="509"/>
      <c r="H233" s="509"/>
      <c r="I233" s="510"/>
      <c r="J233" s="510"/>
      <c r="K233" s="509"/>
      <c r="L233" s="509"/>
      <c r="M233" s="511"/>
      <c r="N233" s="510"/>
      <c r="O233" s="388"/>
    </row>
    <row r="234" spans="1:15">
      <c r="A234" s="504" t="s">
        <v>1112</v>
      </c>
      <c r="B234" s="509">
        <f>+'CTA Pivot Table'!N$135</f>
        <v>80.755731707317082</v>
      </c>
      <c r="C234" s="509">
        <f>+'CTA Pivot Table'!N$137</f>
        <v>84.645483870967752</v>
      </c>
      <c r="D234" s="509">
        <f>+'CTA Pivot Table'!N$139</f>
        <v>0</v>
      </c>
      <c r="E234" s="510">
        <f>+'CTA Pivot Table'!N$141</f>
        <v>81.822831858407071</v>
      </c>
      <c r="F234" s="510">
        <f>+'CTA Pivot Table'!N$143</f>
        <v>78.528816326530603</v>
      </c>
      <c r="G234" s="509">
        <f>+'CTA Pivot Table'!N$145</f>
        <v>80.213787375415279</v>
      </c>
      <c r="H234" s="509">
        <f>+'CTA Pivot Table'!N$147</f>
        <v>0</v>
      </c>
      <c r="I234" s="510">
        <f>+'CTA Pivot Table'!N$149</f>
        <v>78.861173001310632</v>
      </c>
      <c r="J234" s="510">
        <f>+'CTA Pivot Table'!N$151</f>
        <v>62.804056795131849</v>
      </c>
      <c r="K234" s="509">
        <f>+'CTA Pivot Table'!N$153</f>
        <v>58.762142857142848</v>
      </c>
      <c r="L234" s="509">
        <f>+'CTA Pivot Table'!N$155</f>
        <v>0</v>
      </c>
      <c r="M234" s="511">
        <f>+'CTA Pivot Table'!N$157</f>
        <v>60.978676307007781</v>
      </c>
      <c r="N234" s="510">
        <f>+'CTA Pivot Table'!N$159</f>
        <v>67.958360655737721</v>
      </c>
      <c r="O234" s="388"/>
    </row>
    <row r="235" spans="1:15">
      <c r="A235" s="504" t="s">
        <v>1113</v>
      </c>
      <c r="B235" s="509">
        <f>+'CTA Pivot Table'!N$167</f>
        <v>76.15472779369631</v>
      </c>
      <c r="C235" s="509">
        <f>+'CTA Pivot Table'!N$169</f>
        <v>73.435021097046402</v>
      </c>
      <c r="D235" s="509">
        <f>+'CTA Pivot Table'!N$171</f>
        <v>0</v>
      </c>
      <c r="E235" s="510">
        <f>+'CTA Pivot Table'!N$173</f>
        <v>75.652725856697828</v>
      </c>
      <c r="F235" s="510">
        <f>+'CTA Pivot Table'!N$175</f>
        <v>85.276638855780675</v>
      </c>
      <c r="G235" s="509">
        <f>+'CTA Pivot Table'!N$177</f>
        <v>86.28581661891117</v>
      </c>
      <c r="H235" s="509">
        <f>+'CTA Pivot Table'!N$179</f>
        <v>0</v>
      </c>
      <c r="I235" s="510">
        <f>+'CTA Pivot Table'!N$181</f>
        <v>85.573106060606065</v>
      </c>
      <c r="J235" s="510">
        <f>+'CTA Pivot Table'!N$183</f>
        <v>60.043446737311776</v>
      </c>
      <c r="K235" s="509">
        <f>+'CTA Pivot Table'!N$185</f>
        <v>58.89342783505154</v>
      </c>
      <c r="L235" s="509">
        <f>+'CTA Pivot Table'!N$187</f>
        <v>0</v>
      </c>
      <c r="M235" s="511">
        <f>+'CTA Pivot Table'!N$189</f>
        <v>59.69606850914753</v>
      </c>
      <c r="N235" s="510">
        <f>+'CTA Pivot Table'!N$191</f>
        <v>80.397563805104411</v>
      </c>
      <c r="O235" s="388"/>
    </row>
    <row r="236" spans="1:15">
      <c r="A236" s="504" t="s">
        <v>1114</v>
      </c>
      <c r="B236" s="509">
        <f>+'CTA Pivot Table'!N$199</f>
        <v>0</v>
      </c>
      <c r="C236" s="509">
        <f>+'CTA Pivot Table'!N$201</f>
        <v>0</v>
      </c>
      <c r="D236" s="509">
        <f>+'CTA Pivot Table'!N$203</f>
        <v>0</v>
      </c>
      <c r="E236" s="510">
        <f>+'CTA Pivot Table'!N$205</f>
        <v>0</v>
      </c>
      <c r="F236" s="510">
        <f>+'CTA Pivot Table'!N$207</f>
        <v>0</v>
      </c>
      <c r="G236" s="509">
        <f>+'CTA Pivot Table'!N$209</f>
        <v>0</v>
      </c>
      <c r="H236" s="509">
        <f>+'CTA Pivot Table'!N$211</f>
        <v>0</v>
      </c>
      <c r="I236" s="510">
        <f>+'CTA Pivot Table'!N$213</f>
        <v>0</v>
      </c>
      <c r="J236" s="510">
        <f>+'CTA Pivot Table'!N$215</f>
        <v>0</v>
      </c>
      <c r="K236" s="509">
        <f>+'CTA Pivot Table'!N$217</f>
        <v>0</v>
      </c>
      <c r="L236" s="509">
        <f>+'CTA Pivot Table'!N$219</f>
        <v>0</v>
      </c>
      <c r="M236" s="511">
        <f>+'CTA Pivot Table'!N$221</f>
        <v>0</v>
      </c>
      <c r="N236" s="510">
        <f>+'CTA Pivot Table'!N$223</f>
        <v>0</v>
      </c>
      <c r="O236" s="388"/>
    </row>
    <row r="237" spans="1:15">
      <c r="A237" s="504" t="s">
        <v>1115</v>
      </c>
      <c r="B237" s="509">
        <f>+'CTA Pivot Table'!N$231</f>
        <v>0</v>
      </c>
      <c r="C237" s="509">
        <f>+'CTA Pivot Table'!N$233</f>
        <v>0</v>
      </c>
      <c r="D237" s="509">
        <f>+'CTA Pivot Table'!N$235</f>
        <v>0</v>
      </c>
      <c r="E237" s="510">
        <f>+'CTA Pivot Table'!N$237</f>
        <v>0</v>
      </c>
      <c r="F237" s="510">
        <f>+'CTA Pivot Table'!N$239</f>
        <v>0</v>
      </c>
      <c r="G237" s="509">
        <f>+'CTA Pivot Table'!N$241</f>
        <v>0</v>
      </c>
      <c r="H237" s="509">
        <f>+'CTA Pivot Table'!N$243</f>
        <v>0</v>
      </c>
      <c r="I237" s="510">
        <f>+'CTA Pivot Table'!N$245</f>
        <v>0</v>
      </c>
      <c r="J237" s="510">
        <f>+'CTA Pivot Table'!N$247</f>
        <v>0</v>
      </c>
      <c r="K237" s="509">
        <f>+'CTA Pivot Table'!N$249</f>
        <v>0</v>
      </c>
      <c r="L237" s="509">
        <f>+'CTA Pivot Table'!N$251</f>
        <v>0</v>
      </c>
      <c r="M237" s="511">
        <f>+'CTA Pivot Table'!N$253</f>
        <v>0</v>
      </c>
      <c r="N237" s="510">
        <f>+'CTA Pivot Table'!N$255</f>
        <v>0</v>
      </c>
      <c r="O237" s="388"/>
    </row>
    <row r="238" spans="1:15">
      <c r="A238" s="504"/>
      <c r="B238" s="509"/>
      <c r="C238" s="509"/>
      <c r="D238" s="509"/>
      <c r="E238" s="510"/>
      <c r="F238" s="510"/>
      <c r="G238" s="509"/>
      <c r="H238" s="509"/>
      <c r="I238" s="510"/>
      <c r="J238" s="510"/>
      <c r="K238" s="509"/>
      <c r="L238" s="509"/>
      <c r="M238" s="511"/>
      <c r="N238" s="510"/>
      <c r="O238" s="388"/>
    </row>
    <row r="239" spans="1:15">
      <c r="A239" s="504" t="s">
        <v>1116</v>
      </c>
      <c r="B239" s="509">
        <f>+'CTA Pivot Table'!N$263</f>
        <v>0</v>
      </c>
      <c r="C239" s="509">
        <f>+'CTA Pivot Table'!N$265</f>
        <v>0</v>
      </c>
      <c r="D239" s="509">
        <f>+'CTA Pivot Table'!N$267</f>
        <v>0</v>
      </c>
      <c r="E239" s="510">
        <f>+'CTA Pivot Table'!N$269</f>
        <v>0</v>
      </c>
      <c r="F239" s="510">
        <f>+'CTA Pivot Table'!N$271</f>
        <v>0</v>
      </c>
      <c r="G239" s="509">
        <f>+'CTA Pivot Table'!N$273</f>
        <v>0</v>
      </c>
      <c r="H239" s="509">
        <f>+'CTA Pivot Table'!N$275</f>
        <v>0</v>
      </c>
      <c r="I239" s="510">
        <f>+'CTA Pivot Table'!N$277</f>
        <v>0</v>
      </c>
      <c r="J239" s="510">
        <f>+'CTA Pivot Table'!N$279</f>
        <v>0</v>
      </c>
      <c r="K239" s="509">
        <f>+'CTA Pivot Table'!N$281</f>
        <v>0</v>
      </c>
      <c r="L239" s="509">
        <f>+'CTA Pivot Table'!N$283</f>
        <v>0</v>
      </c>
      <c r="M239" s="511">
        <f>+'CTA Pivot Table'!N$285</f>
        <v>0</v>
      </c>
      <c r="N239" s="510">
        <f>+'CTA Pivot Table'!N$287</f>
        <v>0</v>
      </c>
      <c r="O239" s="388"/>
    </row>
    <row r="240" spans="1:15">
      <c r="A240" s="504" t="s">
        <v>1117</v>
      </c>
      <c r="B240" s="509">
        <f>+'CTA Pivot Table'!N$295</f>
        <v>0</v>
      </c>
      <c r="C240" s="509">
        <f>+'CTA Pivot Table'!N$297</f>
        <v>0</v>
      </c>
      <c r="D240" s="509">
        <f>+'CTA Pivot Table'!N$299</f>
        <v>0</v>
      </c>
      <c r="E240" s="510">
        <f>+'CTA Pivot Table'!N$301</f>
        <v>0</v>
      </c>
      <c r="F240" s="510">
        <f>+'CTA Pivot Table'!N$303</f>
        <v>0</v>
      </c>
      <c r="G240" s="509">
        <f>+'CTA Pivot Table'!N$305</f>
        <v>0</v>
      </c>
      <c r="H240" s="509">
        <f>+'CTA Pivot Table'!N$307</f>
        <v>0</v>
      </c>
      <c r="I240" s="510">
        <f>+'CTA Pivot Table'!N$309</f>
        <v>0</v>
      </c>
      <c r="J240" s="510">
        <f>+'CTA Pivot Table'!N$311</f>
        <v>0</v>
      </c>
      <c r="K240" s="509">
        <f>+'CTA Pivot Table'!N$313</f>
        <v>0</v>
      </c>
      <c r="L240" s="509">
        <f>+'CTA Pivot Table'!N$315</f>
        <v>0</v>
      </c>
      <c r="M240" s="511">
        <f>+'CTA Pivot Table'!N$317</f>
        <v>0</v>
      </c>
      <c r="N240" s="510">
        <f>+'CTA Pivot Table'!N$319</f>
        <v>0</v>
      </c>
      <c r="O240" s="388"/>
    </row>
    <row r="241" spans="1:15">
      <c r="A241" s="504" t="s">
        <v>1118</v>
      </c>
      <c r="B241" s="509">
        <f>+'CTA Pivot Table'!N$327</f>
        <v>0</v>
      </c>
      <c r="C241" s="509">
        <f>+'CTA Pivot Table'!N$329</f>
        <v>0</v>
      </c>
      <c r="D241" s="509">
        <f>+'CTA Pivot Table'!N$331</f>
        <v>0</v>
      </c>
      <c r="E241" s="510">
        <f>+'CTA Pivot Table'!N$333</f>
        <v>0</v>
      </c>
      <c r="F241" s="510">
        <f>+'CTA Pivot Table'!N$335</f>
        <v>0</v>
      </c>
      <c r="G241" s="509">
        <f>+'CTA Pivot Table'!N$337</f>
        <v>0</v>
      </c>
      <c r="H241" s="509">
        <f>+'CTA Pivot Table'!N$339</f>
        <v>0</v>
      </c>
      <c r="I241" s="510">
        <f>+'CTA Pivot Table'!N$341</f>
        <v>0</v>
      </c>
      <c r="J241" s="510">
        <f>+'CTA Pivot Table'!N$343</f>
        <v>0</v>
      </c>
      <c r="K241" s="509">
        <f>+'CTA Pivot Table'!N$345</f>
        <v>0</v>
      </c>
      <c r="L241" s="509">
        <f>+'CTA Pivot Table'!N$347</f>
        <v>0</v>
      </c>
      <c r="M241" s="511">
        <f>+'CTA Pivot Table'!N$349</f>
        <v>0</v>
      </c>
      <c r="N241" s="510">
        <f>+'CTA Pivot Table'!N$351</f>
        <v>0</v>
      </c>
      <c r="O241" s="388"/>
    </row>
    <row r="242" spans="1:15">
      <c r="A242" s="504" t="s">
        <v>1119</v>
      </c>
      <c r="B242" s="509">
        <f>+'CTA Pivot Table'!N$359</f>
        <v>0</v>
      </c>
      <c r="C242" s="509">
        <f>+'CTA Pivot Table'!N$361</f>
        <v>0</v>
      </c>
      <c r="D242" s="509">
        <f>+'CTA Pivot Table'!N$363</f>
        <v>0</v>
      </c>
      <c r="E242" s="510">
        <f>+'CTA Pivot Table'!N$365</f>
        <v>0</v>
      </c>
      <c r="F242" s="510">
        <f>+'CTA Pivot Table'!N$367</f>
        <v>0</v>
      </c>
      <c r="G242" s="509">
        <f>+'CTA Pivot Table'!N$369</f>
        <v>0</v>
      </c>
      <c r="H242" s="509">
        <f>+'CTA Pivot Table'!N$371</f>
        <v>0</v>
      </c>
      <c r="I242" s="510">
        <f>+'CTA Pivot Table'!N$373</f>
        <v>0</v>
      </c>
      <c r="J242" s="510">
        <f>+'CTA Pivot Table'!N$375</f>
        <v>0</v>
      </c>
      <c r="K242" s="509">
        <f>+'CTA Pivot Table'!N$377</f>
        <v>0</v>
      </c>
      <c r="L242" s="509">
        <f>+'CTA Pivot Table'!N$379</f>
        <v>0</v>
      </c>
      <c r="M242" s="511">
        <f>+'CTA Pivot Table'!N$381</f>
        <v>0</v>
      </c>
      <c r="N242" s="510">
        <f>+'CTA Pivot Table'!N$383</f>
        <v>0</v>
      </c>
      <c r="O242" s="388"/>
    </row>
    <row r="243" spans="1:15">
      <c r="A243" s="504"/>
      <c r="B243" s="509"/>
      <c r="C243" s="509"/>
      <c r="D243" s="509"/>
      <c r="E243" s="510"/>
      <c r="F243" s="510"/>
      <c r="G243" s="509"/>
      <c r="H243" s="509"/>
      <c r="I243" s="510"/>
      <c r="J243" s="510"/>
      <c r="K243" s="509"/>
      <c r="L243" s="509"/>
      <c r="M243" s="511"/>
      <c r="N243" s="510"/>
      <c r="O243" s="388"/>
    </row>
    <row r="244" spans="1:15">
      <c r="A244" s="504" t="s">
        <v>1120</v>
      </c>
      <c r="B244" s="509">
        <f>+'CTA Pivot Table'!N$391</f>
        <v>0</v>
      </c>
      <c r="C244" s="509">
        <f>+'CTA Pivot Table'!N$393</f>
        <v>0</v>
      </c>
      <c r="D244" s="509">
        <f>+'CTA Pivot Table'!N$395</f>
        <v>0</v>
      </c>
      <c r="E244" s="510">
        <f>+'CTA Pivot Table'!N$397</f>
        <v>0</v>
      </c>
      <c r="F244" s="510">
        <f>+'CTA Pivot Table'!N$399</f>
        <v>0</v>
      </c>
      <c r="G244" s="509">
        <f>+'CTA Pivot Table'!N$401</f>
        <v>0</v>
      </c>
      <c r="H244" s="509">
        <f>+'CTA Pivot Table'!N$403</f>
        <v>0</v>
      </c>
      <c r="I244" s="510">
        <f>+'CTA Pivot Table'!N$405</f>
        <v>0</v>
      </c>
      <c r="J244" s="510">
        <f>+'CTA Pivot Table'!N$407</f>
        <v>0</v>
      </c>
      <c r="K244" s="509">
        <f>+'CTA Pivot Table'!N$409</f>
        <v>0</v>
      </c>
      <c r="L244" s="509">
        <f>+'CTA Pivot Table'!N$411</f>
        <v>0</v>
      </c>
      <c r="M244" s="511">
        <f>+'CTA Pivot Table'!N$413</f>
        <v>0</v>
      </c>
      <c r="N244" s="510">
        <f>+'CTA Pivot Table'!N$415</f>
        <v>0</v>
      </c>
      <c r="O244" s="388"/>
    </row>
    <row r="245" spans="1:15">
      <c r="A245" s="504" t="s">
        <v>1121</v>
      </c>
      <c r="B245" s="509">
        <f>+'CTA Pivot Table'!N$423</f>
        <v>66.315275275275255</v>
      </c>
      <c r="C245" s="509">
        <f>+'CTA Pivot Table'!N$425</f>
        <v>57.811205390566506</v>
      </c>
      <c r="D245" s="509">
        <f>+'CTA Pivot Table'!N$427</f>
        <v>0</v>
      </c>
      <c r="E245" s="510">
        <f>+'CTA Pivot Table'!N$429</f>
        <v>62.529915574316838</v>
      </c>
      <c r="F245" s="510">
        <f>+'CTA Pivot Table'!N$431</f>
        <v>81.228321370104524</v>
      </c>
      <c r="G245" s="509">
        <f>+'CTA Pivot Table'!N$433</f>
        <v>80.306021235903216</v>
      </c>
      <c r="H245" s="509">
        <f>+'CTA Pivot Table'!N$435</f>
        <v>0</v>
      </c>
      <c r="I245" s="510">
        <f>+'CTA Pivot Table'!N$437</f>
        <v>80.777851505878559</v>
      </c>
      <c r="J245" s="510">
        <f>+'CTA Pivot Table'!N$439</f>
        <v>61.485334872979216</v>
      </c>
      <c r="K245" s="509">
        <f>+'CTA Pivot Table'!N$441</f>
        <v>53.167288565299351</v>
      </c>
      <c r="L245" s="509">
        <f>+'CTA Pivot Table'!N$443</f>
        <v>0</v>
      </c>
      <c r="M245" s="511">
        <f>+'CTA Pivot Table'!N$445</f>
        <v>55.964494973465079</v>
      </c>
      <c r="N245" s="510">
        <f>+'CTA Pivot Table'!N$447</f>
        <v>44.518340355181039</v>
      </c>
      <c r="O245" s="388"/>
    </row>
    <row r="246" spans="1:15">
      <c r="A246" s="504" t="s">
        <v>1122</v>
      </c>
      <c r="B246" s="509">
        <f>+'CTA Pivot Table'!N$455</f>
        <v>79.444691495275151</v>
      </c>
      <c r="C246" s="509">
        <f>+'CTA Pivot Table'!N$457</f>
        <v>79.348837209302332</v>
      </c>
      <c r="D246" s="509">
        <f>+'CTA Pivot Table'!N$459</f>
        <v>0</v>
      </c>
      <c r="E246" s="510">
        <f>+'CTA Pivot Table'!N$461</f>
        <v>79.419394435351876</v>
      </c>
      <c r="F246" s="510">
        <f>+'CTA Pivot Table'!N$463</f>
        <v>77.818394388152754</v>
      </c>
      <c r="G246" s="509">
        <f>+'CTA Pivot Table'!N$465</f>
        <v>82.44177671068428</v>
      </c>
      <c r="H246" s="509">
        <f>+'CTA Pivot Table'!N$467</f>
        <v>0</v>
      </c>
      <c r="I246" s="510">
        <f>+'CTA Pivot Table'!N$469</f>
        <v>80.430315361139364</v>
      </c>
      <c r="J246" s="510">
        <f>+'CTA Pivot Table'!N$471</f>
        <v>67.009510869565219</v>
      </c>
      <c r="K246" s="509">
        <f>+'CTA Pivot Table'!N$473</f>
        <v>65.434287685408748</v>
      </c>
      <c r="L246" s="509">
        <f>+'CTA Pivot Table'!N$475</f>
        <v>0</v>
      </c>
      <c r="M246" s="511">
        <f>+'CTA Pivot Table'!N$477</f>
        <v>65.964767787691599</v>
      </c>
      <c r="N246" s="510">
        <f>+'CTA Pivot Table'!N$479</f>
        <v>63.568864468864469</v>
      </c>
      <c r="O246" s="388"/>
    </row>
    <row r="247" spans="1:15">
      <c r="A247" s="513" t="s">
        <v>1123</v>
      </c>
      <c r="B247" s="514">
        <f>+'CTA Pivot Table'!N$487</f>
        <v>0</v>
      </c>
      <c r="C247" s="514">
        <f>+'CTA Pivot Table'!N$489</f>
        <v>0</v>
      </c>
      <c r="D247" s="514">
        <f>+'CTA Pivot Table'!N$491</f>
        <v>0</v>
      </c>
      <c r="E247" s="515">
        <f>+'CTA Pivot Table'!N$493</f>
        <v>0</v>
      </c>
      <c r="F247" s="515">
        <f>+'CTA Pivot Table'!N$495</f>
        <v>0</v>
      </c>
      <c r="G247" s="514">
        <f>+'CTA Pivot Table'!N$497</f>
        <v>0</v>
      </c>
      <c r="H247" s="514">
        <f>+'CTA Pivot Table'!N$499</f>
        <v>0</v>
      </c>
      <c r="I247" s="515">
        <f>+'CTA Pivot Table'!N$501</f>
        <v>0</v>
      </c>
      <c r="J247" s="515">
        <f>+'CTA Pivot Table'!N$503</f>
        <v>0</v>
      </c>
      <c r="K247" s="514">
        <f>+'CTA Pivot Table'!N$505</f>
        <v>0</v>
      </c>
      <c r="L247" s="514">
        <f>+'CTA Pivot Table'!N$507</f>
        <v>0</v>
      </c>
      <c r="M247" s="516">
        <f>+'CTA Pivot Table'!N$509</f>
        <v>0</v>
      </c>
      <c r="N247" s="515">
        <f>+'CTA Pivot Table'!N$511</f>
        <v>0</v>
      </c>
      <c r="O247" s="388"/>
    </row>
    <row r="248" spans="1:15">
      <c r="A248" s="517" t="s">
        <v>1149</v>
      </c>
      <c r="B248" s="518"/>
      <c r="C248" s="518"/>
      <c r="D248" s="518"/>
      <c r="E248" s="518"/>
      <c r="F248" s="518"/>
      <c r="G248" s="518"/>
      <c r="H248" s="518"/>
      <c r="I248" s="518"/>
      <c r="J248" s="518"/>
      <c r="K248" s="518"/>
      <c r="L248" s="518"/>
      <c r="M248" s="518"/>
      <c r="N248" s="518"/>
    </row>
    <row r="249" spans="1:15">
      <c r="A249" s="518"/>
      <c r="B249" s="518"/>
      <c r="C249" s="518"/>
      <c r="D249" s="518"/>
      <c r="E249" s="518"/>
      <c r="F249" s="518"/>
      <c r="G249" s="518"/>
      <c r="H249" s="518"/>
      <c r="I249" s="518"/>
      <c r="J249" s="518"/>
      <c r="K249" s="518"/>
      <c r="L249" s="518"/>
      <c r="M249" s="518"/>
      <c r="N249" s="519" t="s">
        <v>1224</v>
      </c>
    </row>
    <row r="250" spans="1:15" ht="18">
      <c r="A250" s="480" t="s">
        <v>1133</v>
      </c>
      <c r="B250" s="481"/>
      <c r="C250" s="481"/>
      <c r="D250" s="481"/>
      <c r="E250" s="482"/>
      <c r="F250" s="482"/>
      <c r="G250" s="482"/>
      <c r="H250" s="482"/>
      <c r="I250" s="482"/>
      <c r="J250" s="481"/>
      <c r="K250" s="481"/>
      <c r="L250" s="481"/>
      <c r="M250" s="482"/>
      <c r="N250" s="481"/>
    </row>
    <row r="251" spans="1:15" ht="18">
      <c r="A251" s="480"/>
      <c r="B251" s="481"/>
      <c r="C251" s="481"/>
      <c r="D251" s="481"/>
      <c r="E251" s="482"/>
      <c r="F251" s="482"/>
      <c r="G251" s="482"/>
      <c r="H251" s="482"/>
      <c r="I251" s="482"/>
      <c r="J251" s="481"/>
      <c r="K251" s="481"/>
      <c r="L251" s="481"/>
      <c r="M251" s="482"/>
      <c r="N251" s="481"/>
    </row>
    <row r="252" spans="1:15" ht="15.75">
      <c r="A252" s="483" t="s">
        <v>1132</v>
      </c>
      <c r="B252" s="481"/>
      <c r="C252" s="481"/>
      <c r="D252" s="481"/>
      <c r="E252" s="482"/>
      <c r="F252" s="482"/>
      <c r="G252" s="482"/>
      <c r="H252" s="482"/>
      <c r="I252" s="482"/>
      <c r="J252" s="481"/>
      <c r="K252" s="481"/>
      <c r="L252" s="481"/>
      <c r="M252" s="482"/>
      <c r="N252" s="481"/>
    </row>
    <row r="253" spans="1:15" ht="15.75">
      <c r="A253" s="483" t="s">
        <v>1158</v>
      </c>
      <c r="B253" s="481"/>
      <c r="C253" s="481"/>
      <c r="D253" s="481"/>
      <c r="E253" s="482"/>
      <c r="F253" s="482"/>
      <c r="G253" s="482"/>
      <c r="H253" s="482"/>
      <c r="I253" s="482"/>
      <c r="J253" s="481"/>
      <c r="K253" s="481"/>
      <c r="L253" s="481"/>
      <c r="M253" s="482"/>
      <c r="N253" s="481"/>
    </row>
    <row r="254" spans="1:15" ht="15.75" customHeight="1">
      <c r="A254" s="484"/>
      <c r="B254" s="484"/>
      <c r="C254" s="484"/>
      <c r="D254" s="484"/>
      <c r="E254" s="484"/>
      <c r="F254" s="485"/>
      <c r="G254" s="486"/>
      <c r="H254" s="486"/>
      <c r="I254" s="487"/>
      <c r="J254" s="487"/>
      <c r="K254" s="487"/>
      <c r="L254" s="487"/>
      <c r="M254" s="487"/>
      <c r="N254" s="487"/>
      <c r="O254" s="488"/>
    </row>
    <row r="255" spans="1:15" ht="15.75" customHeight="1">
      <c r="A255" s="312"/>
      <c r="B255" s="489" t="s">
        <v>1098</v>
      </c>
      <c r="C255" s="490"/>
      <c r="D255" s="490"/>
      <c r="E255" s="490"/>
      <c r="F255" s="490"/>
      <c r="G255" s="490"/>
      <c r="H255" s="490"/>
      <c r="I255" s="491"/>
      <c r="J255" s="492" t="s">
        <v>11</v>
      </c>
      <c r="K255" s="493"/>
      <c r="L255" s="493"/>
      <c r="M255" s="494"/>
      <c r="N255" s="652" t="s">
        <v>1099</v>
      </c>
      <c r="O255"/>
    </row>
    <row r="256" spans="1:15" ht="49.5" customHeight="1">
      <c r="A256" s="495"/>
      <c r="B256" s="490" t="s">
        <v>1100</v>
      </c>
      <c r="C256" s="490"/>
      <c r="D256" s="490"/>
      <c r="E256" s="496"/>
      <c r="F256" s="497" t="s">
        <v>1101</v>
      </c>
      <c r="G256" s="490"/>
      <c r="H256" s="490"/>
      <c r="I256" s="491"/>
      <c r="J256" s="498" t="s">
        <v>1102</v>
      </c>
      <c r="K256" s="490"/>
      <c r="L256" s="490"/>
      <c r="M256" s="491"/>
      <c r="N256" s="653"/>
      <c r="O256"/>
    </row>
    <row r="257" spans="1:15" ht="29.25" customHeight="1">
      <c r="A257" s="484"/>
      <c r="B257" s="499" t="s">
        <v>1103</v>
      </c>
      <c r="C257" s="499" t="s">
        <v>1104</v>
      </c>
      <c r="D257" s="499" t="s">
        <v>1105</v>
      </c>
      <c r="E257" s="500" t="s">
        <v>1106</v>
      </c>
      <c r="F257" s="500" t="s">
        <v>1103</v>
      </c>
      <c r="G257" s="499" t="s">
        <v>1104</v>
      </c>
      <c r="H257" s="499" t="s">
        <v>1105</v>
      </c>
      <c r="I257" s="500" t="s">
        <v>1106</v>
      </c>
      <c r="J257" s="501" t="s">
        <v>1103</v>
      </c>
      <c r="K257" s="502" t="s">
        <v>1104</v>
      </c>
      <c r="L257" s="503" t="s">
        <v>1105</v>
      </c>
      <c r="M257" s="501" t="s">
        <v>1106</v>
      </c>
      <c r="N257" s="654"/>
      <c r="O257"/>
    </row>
    <row r="258" spans="1:15" ht="15.75" hidden="1" customHeight="1">
      <c r="A258" s="504" t="s">
        <v>1107</v>
      </c>
      <c r="B258" s="521">
        <f>+'CTA Pivot Table'!J$230</f>
        <v>0</v>
      </c>
      <c r="C258" s="521">
        <f>+'CTA Pivot Table'!J$231</f>
        <v>0</v>
      </c>
      <c r="D258" s="521">
        <f>+'CTA Pivot Table'!J$232</f>
        <v>0</v>
      </c>
      <c r="E258" s="522">
        <f>+'CTA Pivot Table'!J$233</f>
        <v>0</v>
      </c>
      <c r="F258" s="522"/>
      <c r="G258" s="522"/>
      <c r="H258" s="522"/>
      <c r="I258" s="522"/>
      <c r="J258" s="522">
        <f>+'CTA Pivot Table'!J$234</f>
        <v>0</v>
      </c>
      <c r="K258" s="521">
        <f>+'CTA Pivot Table'!J$235</f>
        <v>0</v>
      </c>
      <c r="L258" s="521">
        <f>+'CTA Pivot Table'!J$236</f>
        <v>0</v>
      </c>
      <c r="M258" s="523">
        <f>+'CTA Pivot Table'!J$237</f>
        <v>0</v>
      </c>
      <c r="N258" s="522">
        <f>+'CTA Pivot Table'!J$238</f>
        <v>0</v>
      </c>
      <c r="O258" s="388"/>
    </row>
    <row r="259" spans="1:15" ht="15.75" hidden="1" customHeight="1">
      <c r="A259" s="504"/>
      <c r="E259" s="292"/>
      <c r="I259" s="292"/>
      <c r="J259" s="292"/>
      <c r="M259" s="389"/>
      <c r="N259" s="292"/>
      <c r="O259" s="388"/>
    </row>
    <row r="260" spans="1:15">
      <c r="A260" s="504" t="s">
        <v>1108</v>
      </c>
      <c r="B260" s="509">
        <f>+'CTA Pivot Table'!J$7</f>
        <v>0</v>
      </c>
      <c r="C260" s="509">
        <f>+'CTA Pivot Table'!J$9</f>
        <v>0</v>
      </c>
      <c r="D260" s="509">
        <f>+'CTA Pivot Table'!J$11</f>
        <v>0</v>
      </c>
      <c r="E260" s="510">
        <f>+'CTA Pivot Table'!J$13</f>
        <v>0</v>
      </c>
      <c r="F260" s="510">
        <f>+'CTA Pivot Table'!J$15</f>
        <v>0</v>
      </c>
      <c r="G260" s="509">
        <f>+'CTA Pivot Table'!J$17</f>
        <v>0</v>
      </c>
      <c r="H260" s="509">
        <f>+'CTA Pivot Table'!J$19</f>
        <v>0</v>
      </c>
      <c r="I260" s="510">
        <f>+'CTA Pivot Table'!J$21</f>
        <v>0</v>
      </c>
      <c r="J260" s="510">
        <f>+'CTA Pivot Table'!J$23</f>
        <v>0</v>
      </c>
      <c r="K260" s="509">
        <f>+'CTA Pivot Table'!J$25</f>
        <v>0</v>
      </c>
      <c r="L260" s="509">
        <f>+'CTA Pivot Table'!J$27</f>
        <v>0</v>
      </c>
      <c r="M260" s="511">
        <f>+'CTA Pivot Table'!J$29</f>
        <v>0</v>
      </c>
      <c r="N260" s="510">
        <f>+'CTA Pivot Table'!J$31</f>
        <v>0</v>
      </c>
      <c r="O260" s="388"/>
    </row>
    <row r="261" spans="1:15">
      <c r="A261" s="504" t="s">
        <v>1109</v>
      </c>
      <c r="B261" s="509">
        <f>+'CTA Pivot Table'!J$39</f>
        <v>0</v>
      </c>
      <c r="C261" s="509">
        <f>+'CTA Pivot Table'!J$41</f>
        <v>0</v>
      </c>
      <c r="D261" s="509">
        <f>+'CTA Pivot Table'!J$43</f>
        <v>0</v>
      </c>
      <c r="E261" s="510">
        <f>+'CTA Pivot Table'!J$45</f>
        <v>0</v>
      </c>
      <c r="F261" s="510">
        <f>+'CTA Pivot Table'!J$47</f>
        <v>0</v>
      </c>
      <c r="G261" s="509">
        <f>+'CTA Pivot Table'!J$49</f>
        <v>0</v>
      </c>
      <c r="H261" s="509">
        <f>+'CTA Pivot Table'!J$51</f>
        <v>0</v>
      </c>
      <c r="I261" s="510">
        <f>+'CTA Pivot Table'!J$53</f>
        <v>0</v>
      </c>
      <c r="J261" s="510">
        <f>+'CTA Pivot Table'!J$55</f>
        <v>0</v>
      </c>
      <c r="K261" s="509">
        <f>+'CTA Pivot Table'!J$57</f>
        <v>0</v>
      </c>
      <c r="L261" s="509">
        <f>+'CTA Pivot Table'!JR$59</f>
        <v>0</v>
      </c>
      <c r="M261" s="511">
        <f>+'CTA Pivot Table'!J$61</f>
        <v>0</v>
      </c>
      <c r="N261" s="510">
        <f>+'CTA Pivot Table'!J$63</f>
        <v>0</v>
      </c>
      <c r="O261" s="388"/>
    </row>
    <row r="262" spans="1:15">
      <c r="A262" s="504" t="s">
        <v>1110</v>
      </c>
      <c r="B262" s="509">
        <f>+'CTA Pivot Table'!J$71</f>
        <v>0</v>
      </c>
      <c r="C262" s="509">
        <f>+'CTA Pivot Table'!J$73</f>
        <v>0</v>
      </c>
      <c r="D262" s="509">
        <f>+'CTA Pivot Table'!J$75</f>
        <v>0</v>
      </c>
      <c r="E262" s="510">
        <f>+'CTA Pivot Table'!J$77</f>
        <v>0</v>
      </c>
      <c r="F262" s="510">
        <f>+'CTA Pivot Table'!J$79</f>
        <v>0</v>
      </c>
      <c r="G262" s="509">
        <f>+'CTA Pivot Table'!J$81</f>
        <v>0</v>
      </c>
      <c r="H262" s="509">
        <f>+'CTA Pivot Table'!J$83</f>
        <v>0</v>
      </c>
      <c r="I262" s="510">
        <f>+'CTA Pivot Table'!J$85</f>
        <v>0</v>
      </c>
      <c r="J262" s="510">
        <f>+'CTA Pivot Table'!J$87</f>
        <v>0</v>
      </c>
      <c r="K262" s="509">
        <f>+'CTA Pivot Table'!J$89</f>
        <v>0</v>
      </c>
      <c r="L262" s="509">
        <f>+'CTA Pivot Table'!J$91</f>
        <v>0</v>
      </c>
      <c r="M262" s="511">
        <f>+'CTA Pivot Table'!J$93</f>
        <v>0</v>
      </c>
      <c r="N262" s="510">
        <f>+'CTA Pivot Table'!J$95</f>
        <v>0</v>
      </c>
      <c r="O262" s="388"/>
    </row>
    <row r="263" spans="1:15">
      <c r="A263" s="504" t="s">
        <v>1111</v>
      </c>
      <c r="B263" s="509">
        <f>+'CTA Pivot Table'!J$103</f>
        <v>70.836007055291475</v>
      </c>
      <c r="C263" s="509">
        <f>+'CTA Pivot Table'!J$105</f>
        <v>68.599548666666664</v>
      </c>
      <c r="D263" s="509">
        <f>+'CTA Pivot Table'!J$107</f>
        <v>63.292616845180127</v>
      </c>
      <c r="E263" s="510">
        <f>+'CTA Pivot Table'!J$109</f>
        <v>68.363274268160467</v>
      </c>
      <c r="F263" s="510">
        <f>+'CTA Pivot Table'!J$111</f>
        <v>75.274387110499319</v>
      </c>
      <c r="G263" s="509">
        <f>+'CTA Pivot Table'!J$113</f>
        <v>75.358810001158886</v>
      </c>
      <c r="H263" s="509">
        <f>+'CTA Pivot Table'!J$115</f>
        <v>0</v>
      </c>
      <c r="I263" s="510">
        <f>+'CTA Pivot Table'!J$117</f>
        <v>75.303987091138112</v>
      </c>
      <c r="J263" s="510">
        <f>+'CTA Pivot Table'!J$119</f>
        <v>51.481638600494399</v>
      </c>
      <c r="K263" s="509">
        <f>+'CTA Pivot Table'!J$121</f>
        <v>48.796007198515767</v>
      </c>
      <c r="L263" s="509">
        <f>+'CTA Pivot Table'!J$123</f>
        <v>87</v>
      </c>
      <c r="M263" s="511">
        <f>+'CTA Pivot Table'!J$125</f>
        <v>50.125766779342719</v>
      </c>
      <c r="N263" s="510">
        <f>+'CTA Pivot Table'!J$127</f>
        <v>69.375560552459405</v>
      </c>
      <c r="O263" s="388"/>
    </row>
    <row r="264" spans="1:15">
      <c r="A264" s="504"/>
      <c r="B264" s="509"/>
      <c r="C264" s="509"/>
      <c r="D264" s="509"/>
      <c r="E264" s="510"/>
      <c r="F264" s="510"/>
      <c r="G264" s="509"/>
      <c r="H264" s="509"/>
      <c r="I264" s="510"/>
      <c r="J264" s="510"/>
      <c r="K264" s="509"/>
      <c r="L264" s="509"/>
      <c r="M264" s="511"/>
      <c r="N264" s="510"/>
      <c r="O264" s="388"/>
    </row>
    <row r="265" spans="1:15">
      <c r="A265" s="504" t="s">
        <v>1112</v>
      </c>
      <c r="B265" s="509">
        <f>+'CTA Pivot Table'!J$135</f>
        <v>79.186400000000006</v>
      </c>
      <c r="C265" s="509">
        <f>+'CTA Pivot Table'!J$137</f>
        <v>76.6404</v>
      </c>
      <c r="D265" s="509">
        <f>+'CTA Pivot Table'!J$139</f>
        <v>0</v>
      </c>
      <c r="E265" s="510">
        <f>+'CTA Pivot Table'!J$141</f>
        <v>78.549899999999994</v>
      </c>
      <c r="F265" s="510">
        <f>+'CTA Pivot Table'!J$143</f>
        <v>77.614761499148202</v>
      </c>
      <c r="G265" s="509">
        <f>+'CTA Pivot Table'!J$145</f>
        <v>76.740661478599222</v>
      </c>
      <c r="H265" s="509">
        <f>+'CTA Pivot Table'!J$147</f>
        <v>0</v>
      </c>
      <c r="I265" s="510">
        <f>+'CTA Pivot Table'!J$149</f>
        <v>77.457777777777792</v>
      </c>
      <c r="J265" s="510">
        <f>+'CTA Pivot Table'!J$151</f>
        <v>62.11224839400429</v>
      </c>
      <c r="K265" s="509">
        <f>+'CTA Pivot Table'!J$153</f>
        <v>57.774101876675594</v>
      </c>
      <c r="L265" s="509">
        <f>+'CTA Pivot Table'!J$155</f>
        <v>0</v>
      </c>
      <c r="M265" s="511">
        <f>+'CTA Pivot Table'!J$157</f>
        <v>60.185904761904759</v>
      </c>
      <c r="N265" s="510">
        <f>+'CTA Pivot Table'!J$159</f>
        <v>70.029545454545456</v>
      </c>
      <c r="O265" s="388"/>
    </row>
    <row r="266" spans="1:15">
      <c r="A266" s="504" t="s">
        <v>1113</v>
      </c>
      <c r="B266" s="509">
        <f>+'CTA Pivot Table'!J$167</f>
        <v>0</v>
      </c>
      <c r="C266" s="509">
        <f>+'CTA Pivot Table'!J$169</f>
        <v>0</v>
      </c>
      <c r="D266" s="509">
        <f>+'CTA Pivot Table'!J$171</f>
        <v>0</v>
      </c>
      <c r="E266" s="510">
        <f>+'CTA Pivot Table'!J$173</f>
        <v>0</v>
      </c>
      <c r="F266" s="510">
        <f>+'CTA Pivot Table'!J$175</f>
        <v>0</v>
      </c>
      <c r="G266" s="509">
        <f>+'CTA Pivot Table'!J$177</f>
        <v>0</v>
      </c>
      <c r="H266" s="509">
        <f>+'CTA Pivot Table'!J$179</f>
        <v>0</v>
      </c>
      <c r="I266" s="510">
        <f>+'CTA Pivot Table'!J$181</f>
        <v>0</v>
      </c>
      <c r="J266" s="510">
        <f>+'CTA Pivot Table'!J$183</f>
        <v>0</v>
      </c>
      <c r="K266" s="509">
        <f>+'CTA Pivot Table'!J$185</f>
        <v>0</v>
      </c>
      <c r="L266" s="509">
        <f>+'CTA Pivot Table'!J$187</f>
        <v>0</v>
      </c>
      <c r="M266" s="511">
        <f>+'CTA Pivot Table'!J$189</f>
        <v>0</v>
      </c>
      <c r="N266" s="510">
        <f>+'CTA Pivot Table'!J$191</f>
        <v>0</v>
      </c>
      <c r="O266" s="388"/>
    </row>
    <row r="267" spans="1:15">
      <c r="A267" s="504" t="s">
        <v>1114</v>
      </c>
      <c r="B267" s="509">
        <f>+'CTA Pivot Table'!J$199</f>
        <v>0</v>
      </c>
      <c r="C267" s="509">
        <f>+'CTA Pivot Table'!J$201</f>
        <v>0</v>
      </c>
      <c r="D267" s="509">
        <f>+'CTA Pivot Table'!J$203</f>
        <v>0</v>
      </c>
      <c r="E267" s="510">
        <f>+'CTA Pivot Table'!J$205</f>
        <v>0</v>
      </c>
      <c r="F267" s="510">
        <f>+'CTA Pivot Table'!J$207</f>
        <v>0</v>
      </c>
      <c r="G267" s="509">
        <f>+'CTA Pivot Table'!J$209</f>
        <v>0</v>
      </c>
      <c r="H267" s="509">
        <f>+'CTA Pivot Table'!J$211</f>
        <v>0</v>
      </c>
      <c r="I267" s="510">
        <f>+'CTA Pivot Table'!J$213</f>
        <v>0</v>
      </c>
      <c r="J267" s="510">
        <f>+'CTA Pivot Table'!J$215</f>
        <v>0</v>
      </c>
      <c r="K267" s="509">
        <f>+'CTA Pivot Table'!J$217</f>
        <v>0</v>
      </c>
      <c r="L267" s="509">
        <f>+'CTA Pivot Table'!J$219</f>
        <v>0</v>
      </c>
      <c r="M267" s="511">
        <f>+'CTA Pivot Table'!J$221</f>
        <v>0</v>
      </c>
      <c r="N267" s="510">
        <f>+'CTA Pivot Table'!J$223</f>
        <v>0</v>
      </c>
      <c r="O267" s="388"/>
    </row>
    <row r="268" spans="1:15">
      <c r="A268" s="504" t="s">
        <v>1115</v>
      </c>
      <c r="B268" s="509">
        <f>+'CTA Pivot Table'!J$231</f>
        <v>0</v>
      </c>
      <c r="C268" s="509">
        <f>+'CTA Pivot Table'!J$233</f>
        <v>0</v>
      </c>
      <c r="D268" s="509">
        <f>+'CTA Pivot Table'!J$235</f>
        <v>0</v>
      </c>
      <c r="E268" s="510">
        <f>+'CTA Pivot Table'!J$237</f>
        <v>0</v>
      </c>
      <c r="F268" s="510">
        <f>+'CTA Pivot Table'!J$239</f>
        <v>0</v>
      </c>
      <c r="G268" s="509">
        <f>+'CTA Pivot Table'!J$241</f>
        <v>0</v>
      </c>
      <c r="H268" s="509">
        <f>+'CTA Pivot Table'!J$243</f>
        <v>0</v>
      </c>
      <c r="I268" s="510">
        <f>+'CTA Pivot Table'!J$245</f>
        <v>0</v>
      </c>
      <c r="J268" s="510">
        <f>+'CTA Pivot Table'!J$247</f>
        <v>0</v>
      </c>
      <c r="K268" s="509">
        <f>+'CTA Pivot Table'!J$249</f>
        <v>0</v>
      </c>
      <c r="L268" s="509">
        <f>+'CTA Pivot Table'!J$251</f>
        <v>0</v>
      </c>
      <c r="M268" s="511">
        <f>+'CTA Pivot Table'!J$253</f>
        <v>0</v>
      </c>
      <c r="N268" s="510">
        <f>+'CTA Pivot Table'!J$255</f>
        <v>0</v>
      </c>
      <c r="O268" s="388"/>
    </row>
    <row r="269" spans="1:15">
      <c r="A269" s="504"/>
      <c r="B269" s="509"/>
      <c r="C269" s="509"/>
      <c r="D269" s="509"/>
      <c r="E269" s="510"/>
      <c r="F269" s="510"/>
      <c r="G269" s="509"/>
      <c r="H269" s="509"/>
      <c r="I269" s="510"/>
      <c r="J269" s="510"/>
      <c r="K269" s="509"/>
      <c r="L269" s="509"/>
      <c r="M269" s="511"/>
      <c r="N269" s="510"/>
      <c r="O269" s="388"/>
    </row>
    <row r="270" spans="1:15">
      <c r="A270" s="504" t="s">
        <v>1116</v>
      </c>
      <c r="B270" s="509">
        <f>+'CTA Pivot Table'!J$263</f>
        <v>0</v>
      </c>
      <c r="C270" s="509">
        <f>+'CTA Pivot Table'!J$265</f>
        <v>0</v>
      </c>
      <c r="D270" s="509">
        <f>+'CTA Pivot Table'!J$267</f>
        <v>0</v>
      </c>
      <c r="E270" s="510">
        <f>+'CTA Pivot Table'!J$269</f>
        <v>0</v>
      </c>
      <c r="F270" s="510">
        <f>+'CTA Pivot Table'!J$271</f>
        <v>0</v>
      </c>
      <c r="G270" s="509">
        <f>+'CTA Pivot Table'!J$273</f>
        <v>0</v>
      </c>
      <c r="H270" s="509">
        <f>+'CTA Pivot Table'!J$275</f>
        <v>0</v>
      </c>
      <c r="I270" s="510">
        <f>+'CTA Pivot Table'!J$277</f>
        <v>0</v>
      </c>
      <c r="J270" s="510">
        <f>+'CTA Pivot Table'!J$279</f>
        <v>0</v>
      </c>
      <c r="K270" s="509">
        <f>+'CTA Pivot Table'!J$281</f>
        <v>0</v>
      </c>
      <c r="L270" s="509">
        <f>+'CTA Pivot Table'!J$283</f>
        <v>0</v>
      </c>
      <c r="M270" s="511">
        <f>+'CTA Pivot Table'!J$285</f>
        <v>0</v>
      </c>
      <c r="N270" s="510">
        <f>+'CTA Pivot Table'!J$287</f>
        <v>0</v>
      </c>
      <c r="O270" s="388"/>
    </row>
    <row r="271" spans="1:15">
      <c r="A271" s="504" t="s">
        <v>1117</v>
      </c>
      <c r="B271" s="509">
        <f>+'CTA Pivot Table'!J$295</f>
        <v>0</v>
      </c>
      <c r="C271" s="509">
        <f>+'CTA Pivot Table'!J$297</f>
        <v>0</v>
      </c>
      <c r="D271" s="509">
        <f>+'CTA Pivot Table'!J$299</f>
        <v>0</v>
      </c>
      <c r="E271" s="510">
        <f>+'CTA Pivot Table'!J$301</f>
        <v>0</v>
      </c>
      <c r="F271" s="510">
        <f>+'CTA Pivot Table'!J$303</f>
        <v>0</v>
      </c>
      <c r="G271" s="509">
        <f>+'CTA Pivot Table'!J$305</f>
        <v>0</v>
      </c>
      <c r="H271" s="509">
        <f>+'CTA Pivot Table'!J$307</f>
        <v>0</v>
      </c>
      <c r="I271" s="510">
        <f>+'CTA Pivot Table'!J$309</f>
        <v>0</v>
      </c>
      <c r="J271" s="510">
        <f>+'CTA Pivot Table'!J$311</f>
        <v>0</v>
      </c>
      <c r="K271" s="509">
        <f>+'CTA Pivot Table'!J$313</f>
        <v>0</v>
      </c>
      <c r="L271" s="509">
        <f>+'CTA Pivot Table'!J$315</f>
        <v>0</v>
      </c>
      <c r="M271" s="511">
        <f>+'CTA Pivot Table'!J$317</f>
        <v>0</v>
      </c>
      <c r="N271" s="510">
        <f>+'CTA Pivot Table'!J$319</f>
        <v>0</v>
      </c>
      <c r="O271" s="388"/>
    </row>
    <row r="272" spans="1:15">
      <c r="A272" s="504" t="s">
        <v>1118</v>
      </c>
      <c r="B272" s="509">
        <f>+'CTA Pivot Table'!J$327</f>
        <v>0</v>
      </c>
      <c r="C272" s="509">
        <f>+'CTA Pivot Table'!J$329</f>
        <v>0</v>
      </c>
      <c r="D272" s="509">
        <f>+'CTA Pivot Table'!J$331</f>
        <v>0</v>
      </c>
      <c r="E272" s="510">
        <f>+'CTA Pivot Table'!J$333</f>
        <v>0</v>
      </c>
      <c r="F272" s="510">
        <f>+'CTA Pivot Table'!J$335</f>
        <v>0</v>
      </c>
      <c r="G272" s="509">
        <f>+'CTA Pivot Table'!J$337</f>
        <v>0</v>
      </c>
      <c r="H272" s="509">
        <f>+'CTA Pivot Table'!J$339</f>
        <v>0</v>
      </c>
      <c r="I272" s="510">
        <f>+'CTA Pivot Table'!J$341</f>
        <v>0</v>
      </c>
      <c r="J272" s="510">
        <f>+'CTA Pivot Table'!J$343</f>
        <v>0</v>
      </c>
      <c r="K272" s="509">
        <f>+'CTA Pivot Table'!J$345</f>
        <v>0</v>
      </c>
      <c r="L272" s="509">
        <f>+'CTA Pivot Table'!J$347</f>
        <v>0</v>
      </c>
      <c r="M272" s="511">
        <f>+'CTA Pivot Table'!J$349</f>
        <v>0</v>
      </c>
      <c r="N272" s="510">
        <f>+'CTA Pivot Table'!J$351</f>
        <v>0</v>
      </c>
      <c r="O272" s="388"/>
    </row>
    <row r="273" spans="1:15">
      <c r="A273" s="504" t="s">
        <v>1119</v>
      </c>
      <c r="B273" s="509">
        <f>+'CTA Pivot Table'!J$359</f>
        <v>0</v>
      </c>
      <c r="C273" s="509">
        <f>+'CTA Pivot Table'!J$361</f>
        <v>0</v>
      </c>
      <c r="D273" s="509">
        <f>+'CTA Pivot Table'!J$363</f>
        <v>0</v>
      </c>
      <c r="E273" s="510">
        <f>+'CTA Pivot Table'!J$365</f>
        <v>0</v>
      </c>
      <c r="F273" s="510">
        <f>+'CTA Pivot Table'!J$367</f>
        <v>0</v>
      </c>
      <c r="G273" s="509">
        <f>+'CTA Pivot Table'!J$369</f>
        <v>0</v>
      </c>
      <c r="H273" s="509">
        <f>+'CTA Pivot Table'!J$371</f>
        <v>0</v>
      </c>
      <c r="I273" s="510">
        <f>+'CTA Pivot Table'!J$373</f>
        <v>0</v>
      </c>
      <c r="J273" s="510">
        <f>+'CTA Pivot Table'!J$375</f>
        <v>0</v>
      </c>
      <c r="K273" s="509">
        <f>+'CTA Pivot Table'!J$377</f>
        <v>0</v>
      </c>
      <c r="L273" s="509">
        <f>+'CTA Pivot Table'!J$379</f>
        <v>0</v>
      </c>
      <c r="M273" s="511">
        <f>+'CTA Pivot Table'!J$381</f>
        <v>0</v>
      </c>
      <c r="N273" s="510">
        <f>+'CTA Pivot Table'!J$383</f>
        <v>0</v>
      </c>
      <c r="O273" s="388"/>
    </row>
    <row r="274" spans="1:15">
      <c r="A274" s="504"/>
      <c r="B274" s="509"/>
      <c r="C274" s="509"/>
      <c r="D274" s="509"/>
      <c r="E274" s="510"/>
      <c r="F274" s="510"/>
      <c r="G274" s="509"/>
      <c r="H274" s="509"/>
      <c r="I274" s="510"/>
      <c r="J274" s="510"/>
      <c r="K274" s="509"/>
      <c r="L274" s="509"/>
      <c r="M274" s="511"/>
      <c r="N274" s="510"/>
      <c r="O274" s="388"/>
    </row>
    <row r="275" spans="1:15">
      <c r="A275" s="504" t="s">
        <v>1120</v>
      </c>
      <c r="B275" s="509">
        <f>+'CTA Pivot Table'!J$391</f>
        <v>0</v>
      </c>
      <c r="C275" s="509">
        <f>+'CTA Pivot Table'!J$393</f>
        <v>0</v>
      </c>
      <c r="D275" s="509">
        <f>+'CTA Pivot Table'!J$395</f>
        <v>0</v>
      </c>
      <c r="E275" s="510">
        <f>+'CTA Pivot Table'!J$397</f>
        <v>0</v>
      </c>
      <c r="F275" s="510">
        <f>+'CTA Pivot Table'!J$399</f>
        <v>0</v>
      </c>
      <c r="G275" s="509">
        <f>+'CTA Pivot Table'!J$401</f>
        <v>0</v>
      </c>
      <c r="H275" s="509">
        <f>+'CTA Pivot Table'!J$403</f>
        <v>0</v>
      </c>
      <c r="I275" s="510">
        <f>+'CTA Pivot Table'!J$405</f>
        <v>0</v>
      </c>
      <c r="J275" s="510">
        <f>+'CTA Pivot Table'!J$407</f>
        <v>0</v>
      </c>
      <c r="K275" s="509">
        <f>+'CTA Pivot Table'!J$409</f>
        <v>0</v>
      </c>
      <c r="L275" s="509">
        <f>+'CTA Pivot Table'!J$411</f>
        <v>0</v>
      </c>
      <c r="M275" s="511">
        <f>+'CTA Pivot Table'!J$413</f>
        <v>0</v>
      </c>
      <c r="N275" s="510">
        <f>+'CTA Pivot Table'!J$415</f>
        <v>0</v>
      </c>
      <c r="O275" s="388"/>
    </row>
    <row r="276" spans="1:15">
      <c r="A276" s="504" t="s">
        <v>1121</v>
      </c>
      <c r="B276" s="509">
        <f>+'CTA Pivot Table'!J$423</f>
        <v>74.68174603174603</v>
      </c>
      <c r="C276" s="509">
        <f>+'CTA Pivot Table'!J$425</f>
        <v>46.381683168316826</v>
      </c>
      <c r="D276" s="509">
        <f>+'CTA Pivot Table'!J$427</f>
        <v>0</v>
      </c>
      <c r="E276" s="510">
        <f>+'CTA Pivot Table'!J$429</f>
        <v>59.231441441441433</v>
      </c>
      <c r="F276" s="510">
        <f>+'CTA Pivot Table'!J$431</f>
        <v>87.201570680628279</v>
      </c>
      <c r="G276" s="509">
        <f>+'CTA Pivot Table'!J$433</f>
        <v>83.821041214750537</v>
      </c>
      <c r="H276" s="509">
        <f>+'CTA Pivot Table'!J$435</f>
        <v>0</v>
      </c>
      <c r="I276" s="510">
        <f>+'CTA Pivot Table'!J$437</f>
        <v>85.929387755102042</v>
      </c>
      <c r="J276" s="510">
        <f>+'CTA Pivot Table'!J$439</f>
        <v>63.084592145015108</v>
      </c>
      <c r="K276" s="509">
        <f>+'CTA Pivot Table'!J$441</f>
        <v>59.237209302325581</v>
      </c>
      <c r="L276" s="509">
        <f>+'CTA Pivot Table'!J$443</f>
        <v>0</v>
      </c>
      <c r="M276" s="511">
        <f>+'CTA Pivot Table'!J$445</f>
        <v>60.74073199527745</v>
      </c>
      <c r="N276" s="510">
        <f>+'CTA Pivot Table'!J$447</f>
        <v>32.931773236651289</v>
      </c>
      <c r="O276" s="388"/>
    </row>
    <row r="277" spans="1:15">
      <c r="A277" s="504" t="s">
        <v>1122</v>
      </c>
      <c r="B277" s="509">
        <f>+'CTA Pivot Table'!J$455</f>
        <v>0</v>
      </c>
      <c r="C277" s="509">
        <f>+'CTA Pivot Table'!J$457</f>
        <v>0</v>
      </c>
      <c r="D277" s="509">
        <f>+'CTA Pivot Table'!J$459</f>
        <v>0</v>
      </c>
      <c r="E277" s="510">
        <f>+'CTA Pivot Table'!J$461</f>
        <v>0</v>
      </c>
      <c r="F277" s="510">
        <f>+'CTA Pivot Table'!J$463</f>
        <v>0</v>
      </c>
      <c r="G277" s="509">
        <f>+'CTA Pivot Table'!J$465</f>
        <v>0</v>
      </c>
      <c r="H277" s="509">
        <f>+'CTA Pivot Table'!J$467</f>
        <v>0</v>
      </c>
      <c r="I277" s="510">
        <f>+'CTA Pivot Table'!J$469</f>
        <v>0</v>
      </c>
      <c r="J277" s="510">
        <f>+'CTA Pivot Table'!J$471</f>
        <v>0</v>
      </c>
      <c r="K277" s="509">
        <f>+'CTA Pivot Table'!J$473</f>
        <v>0</v>
      </c>
      <c r="L277" s="509">
        <f>+'CTA Pivot Table'!J$475</f>
        <v>0</v>
      </c>
      <c r="M277" s="511">
        <f>+'CTA Pivot Table'!J$477</f>
        <v>0</v>
      </c>
      <c r="N277" s="510">
        <f>+'CTA Pivot Table'!J$479</f>
        <v>0</v>
      </c>
      <c r="O277" s="388"/>
    </row>
    <row r="278" spans="1:15">
      <c r="A278" s="513" t="s">
        <v>1123</v>
      </c>
      <c r="B278" s="514">
        <f>+'CTA Pivot Table'!J$487</f>
        <v>0</v>
      </c>
      <c r="C278" s="514">
        <f>+'CTA Pivot Table'!J$489</f>
        <v>0</v>
      </c>
      <c r="D278" s="514">
        <f>+'CTA Pivot Table'!J$491</f>
        <v>0</v>
      </c>
      <c r="E278" s="515">
        <f>+'CTA Pivot Table'!J$493</f>
        <v>0</v>
      </c>
      <c r="F278" s="515">
        <f>+'CTA Pivot Table'!J$495</f>
        <v>0</v>
      </c>
      <c r="G278" s="514">
        <f>+'CTA Pivot Table'!J$497</f>
        <v>0</v>
      </c>
      <c r="H278" s="514">
        <f>+'CTA Pivot Table'!J$499</f>
        <v>0</v>
      </c>
      <c r="I278" s="515">
        <f>+'CTA Pivot Table'!J$501</f>
        <v>0</v>
      </c>
      <c r="J278" s="515">
        <f>+'CTA Pivot Table'!J$503</f>
        <v>0</v>
      </c>
      <c r="K278" s="514">
        <f>+'CTA Pivot Table'!J$505</f>
        <v>0</v>
      </c>
      <c r="L278" s="514">
        <f>+'CTA Pivot Table'!J$507</f>
        <v>0</v>
      </c>
      <c r="M278" s="516">
        <f>+'CTA Pivot Table'!J$509</f>
        <v>0</v>
      </c>
      <c r="N278" s="515">
        <f>+'CTA Pivot Table'!J$511</f>
        <v>0</v>
      </c>
      <c r="O278" s="388"/>
    </row>
    <row r="279" spans="1:15">
      <c r="A279" s="517" t="s">
        <v>1149</v>
      </c>
      <c r="B279" s="518"/>
      <c r="C279" s="518"/>
      <c r="D279" s="518"/>
      <c r="E279" s="518"/>
      <c r="F279" s="518"/>
      <c r="G279" s="518"/>
      <c r="H279" s="518"/>
      <c r="I279" s="518"/>
      <c r="J279" s="518"/>
      <c r="K279" s="518"/>
      <c r="L279" s="518"/>
      <c r="M279" s="518"/>
      <c r="N279" s="518"/>
    </row>
    <row r="280" spans="1:15">
      <c r="A280" s="518"/>
      <c r="B280" s="518"/>
      <c r="C280" s="518"/>
      <c r="D280" s="518"/>
      <c r="E280" s="518"/>
      <c r="F280" s="518"/>
      <c r="G280" s="518"/>
      <c r="H280" s="518"/>
      <c r="I280" s="518"/>
      <c r="J280" s="518"/>
      <c r="K280" s="518"/>
      <c r="L280" s="518"/>
      <c r="M280" s="518"/>
      <c r="N280" s="519" t="s">
        <v>1224</v>
      </c>
    </row>
    <row r="281" spans="1:15" ht="18">
      <c r="A281" s="480" t="s">
        <v>1134</v>
      </c>
      <c r="B281" s="481"/>
      <c r="C281" s="481"/>
      <c r="D281" s="481"/>
      <c r="E281" s="482"/>
      <c r="F281" s="482"/>
      <c r="G281" s="482"/>
      <c r="H281" s="482"/>
      <c r="I281" s="482"/>
      <c r="J281" s="481"/>
      <c r="K281" s="481"/>
      <c r="L281" s="481"/>
      <c r="M281" s="482"/>
      <c r="N281" s="481"/>
    </row>
    <row r="282" spans="1:15" ht="18">
      <c r="A282" s="480"/>
      <c r="B282" s="481"/>
      <c r="C282" s="481"/>
      <c r="D282" s="481"/>
      <c r="E282" s="482"/>
      <c r="F282" s="482"/>
      <c r="G282" s="482"/>
      <c r="H282" s="482"/>
      <c r="I282" s="482"/>
      <c r="J282" s="481"/>
      <c r="K282" s="481"/>
      <c r="L282" s="481"/>
      <c r="M282" s="482"/>
      <c r="N282" s="481"/>
    </row>
    <row r="283" spans="1:15" ht="15.75">
      <c r="A283" s="483" t="s">
        <v>1132</v>
      </c>
      <c r="B283" s="481"/>
      <c r="C283" s="481"/>
      <c r="D283" s="481"/>
      <c r="E283" s="482"/>
      <c r="F283" s="482"/>
      <c r="G283" s="482"/>
      <c r="H283" s="482"/>
      <c r="I283" s="482"/>
      <c r="J283" s="481"/>
      <c r="K283" s="481"/>
      <c r="L283" s="481"/>
      <c r="M283" s="482"/>
      <c r="N283" s="481"/>
    </row>
    <row r="284" spans="1:15" ht="15.75">
      <c r="A284" s="483" t="s">
        <v>1159</v>
      </c>
      <c r="B284" s="481"/>
      <c r="C284" s="481"/>
      <c r="D284" s="481"/>
      <c r="E284" s="482"/>
      <c r="F284" s="482"/>
      <c r="G284" s="482"/>
      <c r="H284" s="482"/>
      <c r="I284" s="482"/>
      <c r="J284" s="481"/>
      <c r="K284" s="481"/>
      <c r="L284" s="481"/>
      <c r="M284" s="482"/>
      <c r="N284" s="481"/>
    </row>
    <row r="285" spans="1:15" ht="15.75" customHeight="1">
      <c r="A285" s="484"/>
      <c r="B285" s="484"/>
      <c r="C285" s="484"/>
      <c r="D285" s="484"/>
      <c r="E285" s="484"/>
      <c r="F285" s="485"/>
      <c r="G285" s="486"/>
      <c r="H285" s="486"/>
      <c r="I285" s="487"/>
      <c r="J285" s="487"/>
      <c r="K285" s="487"/>
      <c r="L285" s="487"/>
      <c r="M285" s="487"/>
      <c r="N285" s="487"/>
      <c r="O285" s="488"/>
    </row>
    <row r="286" spans="1:15" ht="15.75" customHeight="1">
      <c r="A286" s="312"/>
      <c r="B286" s="489" t="s">
        <v>1098</v>
      </c>
      <c r="C286" s="490"/>
      <c r="D286" s="490"/>
      <c r="E286" s="490"/>
      <c r="F286" s="490"/>
      <c r="G286" s="490"/>
      <c r="H286" s="490"/>
      <c r="I286" s="491"/>
      <c r="J286" s="492" t="s">
        <v>11</v>
      </c>
      <c r="K286" s="493"/>
      <c r="L286" s="493"/>
      <c r="M286" s="494"/>
      <c r="N286" s="652" t="s">
        <v>1099</v>
      </c>
      <c r="O286"/>
    </row>
    <row r="287" spans="1:15" ht="50.25" customHeight="1">
      <c r="A287" s="495"/>
      <c r="B287" s="490" t="s">
        <v>1100</v>
      </c>
      <c r="C287" s="490"/>
      <c r="D287" s="490"/>
      <c r="E287" s="496"/>
      <c r="F287" s="497" t="s">
        <v>1101</v>
      </c>
      <c r="G287" s="490"/>
      <c r="H287" s="490"/>
      <c r="I287" s="491"/>
      <c r="J287" s="498" t="s">
        <v>1102</v>
      </c>
      <c r="K287" s="490"/>
      <c r="L287" s="490"/>
      <c r="M287" s="491"/>
      <c r="N287" s="653"/>
      <c r="O287"/>
    </row>
    <row r="288" spans="1:15" ht="27" customHeight="1">
      <c r="A288" s="484"/>
      <c r="B288" s="499" t="s">
        <v>1103</v>
      </c>
      <c r="C288" s="499" t="s">
        <v>1104</v>
      </c>
      <c r="D288" s="499" t="s">
        <v>1105</v>
      </c>
      <c r="E288" s="500" t="s">
        <v>1106</v>
      </c>
      <c r="F288" s="500" t="s">
        <v>1103</v>
      </c>
      <c r="G288" s="499" t="s">
        <v>1104</v>
      </c>
      <c r="H288" s="499" t="s">
        <v>1105</v>
      </c>
      <c r="I288" s="500" t="s">
        <v>1106</v>
      </c>
      <c r="J288" s="501" t="s">
        <v>1103</v>
      </c>
      <c r="K288" s="502" t="s">
        <v>1104</v>
      </c>
      <c r="L288" s="503" t="s">
        <v>1105</v>
      </c>
      <c r="M288" s="501" t="s">
        <v>1106</v>
      </c>
      <c r="N288" s="654"/>
      <c r="O288"/>
    </row>
    <row r="289" spans="1:15" ht="15.75" hidden="1" customHeight="1">
      <c r="A289" s="504" t="s">
        <v>1107</v>
      </c>
      <c r="B289" s="521">
        <f>+'CTA Pivot Table'!K$230</f>
        <v>0</v>
      </c>
      <c r="C289" s="521">
        <f>+'CTA Pivot Table'!K$231</f>
        <v>0</v>
      </c>
      <c r="D289" s="521">
        <f>+'CTA Pivot Table'!K$232</f>
        <v>0</v>
      </c>
      <c r="E289" s="522">
        <f>+'CTA Pivot Table'!K$233</f>
        <v>0</v>
      </c>
      <c r="F289" s="522"/>
      <c r="G289" s="522"/>
      <c r="H289" s="522"/>
      <c r="I289" s="522"/>
      <c r="J289" s="522">
        <f>+'CTA Pivot Table'!K$234</f>
        <v>0</v>
      </c>
      <c r="K289" s="521">
        <f>+'CTA Pivot Table'!K$235</f>
        <v>0</v>
      </c>
      <c r="L289" s="521">
        <f>+'CTA Pivot Table'!K$236</f>
        <v>0</v>
      </c>
      <c r="M289" s="523">
        <f>+'CTA Pivot Table'!K$237</f>
        <v>0</v>
      </c>
      <c r="N289" s="522">
        <f>+'CTA Pivot Table'!K$238</f>
        <v>0</v>
      </c>
      <c r="O289" s="388"/>
    </row>
    <row r="290" spans="1:15" ht="15.75" hidden="1" customHeight="1">
      <c r="A290" s="504"/>
      <c r="E290" s="292"/>
      <c r="I290" s="292"/>
      <c r="J290" s="292"/>
      <c r="M290" s="389"/>
      <c r="N290" s="292"/>
      <c r="O290" s="388"/>
    </row>
    <row r="291" spans="1:15">
      <c r="A291" s="504" t="s">
        <v>1108</v>
      </c>
      <c r="B291" s="509">
        <f>+'CTA Pivot Table'!K$7</f>
        <v>0</v>
      </c>
      <c r="C291" s="509">
        <f>+'CTA Pivot Table'!K$9</f>
        <v>0</v>
      </c>
      <c r="D291" s="509">
        <f>+'CTA Pivot Table'!K$11</f>
        <v>0</v>
      </c>
      <c r="E291" s="510">
        <f>+'CTA Pivot Table'!K$13</f>
        <v>0</v>
      </c>
      <c r="F291" s="510">
        <f>+'CTA Pivot Table'!K$15</f>
        <v>0</v>
      </c>
      <c r="G291" s="509">
        <f>+'CTA Pivot Table'!K$17</f>
        <v>0</v>
      </c>
      <c r="H291" s="509">
        <f>+'CTA Pivot Table'!K$19</f>
        <v>0</v>
      </c>
      <c r="I291" s="510">
        <f>+'CTA Pivot Table'!K$21</f>
        <v>0</v>
      </c>
      <c r="J291" s="510">
        <f>+'CTA Pivot Table'!K$23</f>
        <v>0</v>
      </c>
      <c r="K291" s="509">
        <f>+'CTA Pivot Table'!K$25</f>
        <v>0</v>
      </c>
      <c r="L291" s="509">
        <f>+'CTA Pivot Table'!K$27</f>
        <v>0</v>
      </c>
      <c r="M291" s="511">
        <f>+'CTA Pivot Table'!K$29</f>
        <v>0</v>
      </c>
      <c r="N291" s="510">
        <f>+'CTA Pivot Table'!K$31</f>
        <v>0</v>
      </c>
      <c r="O291" s="388"/>
    </row>
    <row r="292" spans="1:15">
      <c r="A292" s="504" t="s">
        <v>1109</v>
      </c>
      <c r="B292" s="509">
        <f>+'CTA Pivot Table'!K$39</f>
        <v>77.987962962962968</v>
      </c>
      <c r="C292" s="509">
        <f>+'CTA Pivot Table'!K$41</f>
        <v>74.354838709677423</v>
      </c>
      <c r="D292" s="509">
        <f>+'CTA Pivot Table'!K$43</f>
        <v>0</v>
      </c>
      <c r="E292" s="510">
        <f>+'CTA Pivot Table'!K$45</f>
        <v>77.177697841726626</v>
      </c>
      <c r="F292" s="510">
        <f>+'CTA Pivot Table'!K$47</f>
        <v>86.04720812182741</v>
      </c>
      <c r="G292" s="509">
        <f>+'CTA Pivot Table'!K$49</f>
        <v>84.399999999999991</v>
      </c>
      <c r="H292" s="509">
        <f>+'CTA Pivot Table'!K$51</f>
        <v>0</v>
      </c>
      <c r="I292" s="510">
        <f>+'CTA Pivot Table'!K$53</f>
        <v>85.56586826347305</v>
      </c>
      <c r="J292" s="510">
        <f>+'CTA Pivot Table'!K$55</f>
        <v>68.445833333333326</v>
      </c>
      <c r="K292" s="509">
        <f>+'CTA Pivot Table'!K$57</f>
        <v>62.441860465116278</v>
      </c>
      <c r="L292" s="509">
        <f>+'CTA Pivot Table'!KR$59</f>
        <v>0</v>
      </c>
      <c r="M292" s="511">
        <f>+'CTA Pivot Table'!K$61</f>
        <v>65.838047138047145</v>
      </c>
      <c r="N292" s="510">
        <f>+'CTA Pivot Table'!K$63</f>
        <v>59</v>
      </c>
      <c r="O292" s="388"/>
    </row>
    <row r="293" spans="1:15">
      <c r="A293" s="504" t="s">
        <v>1110</v>
      </c>
      <c r="B293" s="509">
        <f>+'CTA Pivot Table'!K$71</f>
        <v>0</v>
      </c>
      <c r="C293" s="509">
        <f>+'CTA Pivot Table'!K$73</f>
        <v>0</v>
      </c>
      <c r="D293" s="509">
        <f>+'CTA Pivot Table'!K$75</f>
        <v>0</v>
      </c>
      <c r="E293" s="510">
        <f>+'CTA Pivot Table'!K$77</f>
        <v>0</v>
      </c>
      <c r="F293" s="510">
        <f>+'CTA Pivot Table'!K$79</f>
        <v>0</v>
      </c>
      <c r="G293" s="509">
        <f>+'CTA Pivot Table'!K$81</f>
        <v>0</v>
      </c>
      <c r="H293" s="509">
        <f>+'CTA Pivot Table'!K$83</f>
        <v>0</v>
      </c>
      <c r="I293" s="510">
        <f>+'CTA Pivot Table'!K$85</f>
        <v>0</v>
      </c>
      <c r="J293" s="510">
        <f>+'CTA Pivot Table'!K$87</f>
        <v>0</v>
      </c>
      <c r="K293" s="509">
        <f>+'CTA Pivot Table'!K$89</f>
        <v>0</v>
      </c>
      <c r="L293" s="509">
        <f>+'CTA Pivot Table'!K$91</f>
        <v>0</v>
      </c>
      <c r="M293" s="511">
        <f>+'CTA Pivot Table'!K$93</f>
        <v>0</v>
      </c>
      <c r="N293" s="510">
        <f>+'CTA Pivot Table'!K$95</f>
        <v>0</v>
      </c>
      <c r="O293" s="388"/>
    </row>
    <row r="294" spans="1:15">
      <c r="A294" s="504" t="s">
        <v>1111</v>
      </c>
      <c r="B294" s="509">
        <f>+'CTA Pivot Table'!K$103</f>
        <v>68.258650509164966</v>
      </c>
      <c r="C294" s="509">
        <f>+'CTA Pivot Table'!K$105</f>
        <v>68.870212025316448</v>
      </c>
      <c r="D294" s="509">
        <f>+'CTA Pivot Table'!K$107</f>
        <v>62.625837414965993</v>
      </c>
      <c r="E294" s="510">
        <f>+'CTA Pivot Table'!K$109</f>
        <v>67.339810301507555</v>
      </c>
      <c r="F294" s="510">
        <f>+'CTA Pivot Table'!K$111</f>
        <v>72.885284797891046</v>
      </c>
      <c r="G294" s="509">
        <f>+'CTA Pivot Table'!K$113</f>
        <v>74.629479429987612</v>
      </c>
      <c r="H294" s="509">
        <f>+'CTA Pivot Table'!K$115</f>
        <v>0</v>
      </c>
      <c r="I294" s="510">
        <f>+'CTA Pivot Table'!K$117</f>
        <v>73.341841745053515</v>
      </c>
      <c r="J294" s="510">
        <f>+'CTA Pivot Table'!K$119</f>
        <v>46.835487455197125</v>
      </c>
      <c r="K294" s="509">
        <f>+'CTA Pivot Table'!K$121</f>
        <v>47.377149139280121</v>
      </c>
      <c r="L294" s="509">
        <f>+'CTA Pivot Table'!K$123</f>
        <v>0</v>
      </c>
      <c r="M294" s="511">
        <f>+'CTA Pivot Table'!K$125</f>
        <v>47.032707863247865</v>
      </c>
      <c r="N294" s="510">
        <f>+'CTA Pivot Table'!K$127</f>
        <v>66.299875</v>
      </c>
      <c r="O294" s="388"/>
    </row>
    <row r="295" spans="1:15">
      <c r="A295" s="504"/>
      <c r="B295" s="509"/>
      <c r="C295" s="509"/>
      <c r="D295" s="509"/>
      <c r="E295" s="510"/>
      <c r="F295" s="510"/>
      <c r="G295" s="509"/>
      <c r="H295" s="509"/>
      <c r="I295" s="510"/>
      <c r="J295" s="510"/>
      <c r="K295" s="509"/>
      <c r="L295" s="509"/>
      <c r="M295" s="511"/>
      <c r="N295" s="510"/>
      <c r="O295" s="388"/>
    </row>
    <row r="296" spans="1:15">
      <c r="A296" s="504" t="s">
        <v>1112</v>
      </c>
      <c r="B296" s="509">
        <f>+'CTA Pivot Table'!K$135</f>
        <v>0</v>
      </c>
      <c r="C296" s="509">
        <f>+'CTA Pivot Table'!K$137</f>
        <v>0</v>
      </c>
      <c r="D296" s="509">
        <f>+'CTA Pivot Table'!K$139</f>
        <v>0</v>
      </c>
      <c r="E296" s="510">
        <f>+'CTA Pivot Table'!K$141</f>
        <v>0</v>
      </c>
      <c r="F296" s="510">
        <f>+'CTA Pivot Table'!K$143</f>
        <v>0</v>
      </c>
      <c r="G296" s="509">
        <f>+'CTA Pivot Table'!K$145</f>
        <v>0</v>
      </c>
      <c r="H296" s="509">
        <f>+'CTA Pivot Table'!K$147</f>
        <v>0</v>
      </c>
      <c r="I296" s="510">
        <f>+'CTA Pivot Table'!K$149</f>
        <v>0</v>
      </c>
      <c r="J296" s="510">
        <f>+'CTA Pivot Table'!K$151</f>
        <v>0</v>
      </c>
      <c r="K296" s="509">
        <f>+'CTA Pivot Table'!K$153</f>
        <v>0</v>
      </c>
      <c r="L296" s="509">
        <f>+'CTA Pivot Table'!K$155</f>
        <v>0</v>
      </c>
      <c r="M296" s="511">
        <f>+'CTA Pivot Table'!K$157</f>
        <v>0</v>
      </c>
      <c r="N296" s="510">
        <f>+'CTA Pivot Table'!K$159</f>
        <v>0</v>
      </c>
      <c r="O296" s="388"/>
    </row>
    <row r="297" spans="1:15">
      <c r="A297" s="504" t="s">
        <v>1113</v>
      </c>
      <c r="B297" s="509">
        <f>+'CTA Pivot Table'!K$167</f>
        <v>74.947619047619042</v>
      </c>
      <c r="C297" s="509">
        <f>+'CTA Pivot Table'!K$169</f>
        <v>71.079411764705881</v>
      </c>
      <c r="D297" s="509">
        <f>+'CTA Pivot Table'!K$171</f>
        <v>0</v>
      </c>
      <c r="E297" s="510">
        <f>+'CTA Pivot Table'!K$173</f>
        <v>74.220994475138113</v>
      </c>
      <c r="F297" s="510">
        <f>+'CTA Pivot Table'!K$175</f>
        <v>85.170155038759702</v>
      </c>
      <c r="G297" s="509">
        <f>+'CTA Pivot Table'!K$177</f>
        <v>88.896323529411774</v>
      </c>
      <c r="H297" s="509">
        <f>+'CTA Pivot Table'!K$179</f>
        <v>0</v>
      </c>
      <c r="I297" s="510">
        <f>+'CTA Pivot Table'!K$181</f>
        <v>86.456345177664986</v>
      </c>
      <c r="J297" s="510">
        <f>+'CTA Pivot Table'!K$183</f>
        <v>58.992592592592587</v>
      </c>
      <c r="K297" s="509">
        <f>+'CTA Pivot Table'!K$185</f>
        <v>57.855474452554752</v>
      </c>
      <c r="L297" s="509">
        <f>+'CTA Pivot Table'!K$187</f>
        <v>0</v>
      </c>
      <c r="M297" s="511">
        <f>+'CTA Pivot Table'!K$189</f>
        <v>58.654663774403474</v>
      </c>
      <c r="N297" s="510">
        <f>+'CTA Pivot Table'!K$191</f>
        <v>81.44</v>
      </c>
      <c r="O297" s="388"/>
    </row>
    <row r="298" spans="1:15">
      <c r="A298" s="504" t="s">
        <v>1114</v>
      </c>
      <c r="B298" s="509">
        <f>+'CTA Pivot Table'!K$199</f>
        <v>0</v>
      </c>
      <c r="C298" s="509">
        <f>+'CTA Pivot Table'!K$201</f>
        <v>0</v>
      </c>
      <c r="D298" s="509">
        <f>+'CTA Pivot Table'!K$203</f>
        <v>0</v>
      </c>
      <c r="E298" s="510">
        <f>+'CTA Pivot Table'!K$205</f>
        <v>0</v>
      </c>
      <c r="F298" s="510">
        <f>+'CTA Pivot Table'!K$207</f>
        <v>0</v>
      </c>
      <c r="G298" s="509">
        <f>+'CTA Pivot Table'!K$209</f>
        <v>0</v>
      </c>
      <c r="H298" s="509">
        <f>+'CTA Pivot Table'!K$211</f>
        <v>0</v>
      </c>
      <c r="I298" s="510">
        <f>+'CTA Pivot Table'!K$213</f>
        <v>0</v>
      </c>
      <c r="J298" s="510">
        <f>+'CTA Pivot Table'!K$215</f>
        <v>0</v>
      </c>
      <c r="K298" s="509">
        <f>+'CTA Pivot Table'!K$217</f>
        <v>0</v>
      </c>
      <c r="L298" s="509">
        <f>+'CTA Pivot Table'!K$219</f>
        <v>0</v>
      </c>
      <c r="M298" s="511">
        <f>+'CTA Pivot Table'!K$221</f>
        <v>0</v>
      </c>
      <c r="N298" s="510">
        <f>+'CTA Pivot Table'!K$223</f>
        <v>0</v>
      </c>
      <c r="O298" s="388"/>
    </row>
    <row r="299" spans="1:15">
      <c r="A299" s="504" t="s">
        <v>1115</v>
      </c>
      <c r="B299" s="509">
        <f>+'CTA Pivot Table'!K$231</f>
        <v>0</v>
      </c>
      <c r="C299" s="509">
        <f>+'CTA Pivot Table'!K$233</f>
        <v>0</v>
      </c>
      <c r="D299" s="509">
        <f>+'CTA Pivot Table'!K$235</f>
        <v>0</v>
      </c>
      <c r="E299" s="510">
        <f>+'CTA Pivot Table'!K$237</f>
        <v>0</v>
      </c>
      <c r="F299" s="510">
        <f>+'CTA Pivot Table'!K$239</f>
        <v>0</v>
      </c>
      <c r="G299" s="509">
        <f>+'CTA Pivot Table'!K$241</f>
        <v>0</v>
      </c>
      <c r="H299" s="509">
        <f>+'CTA Pivot Table'!K$243</f>
        <v>0</v>
      </c>
      <c r="I299" s="510">
        <f>+'CTA Pivot Table'!K$245</f>
        <v>0</v>
      </c>
      <c r="J299" s="510">
        <f>+'CTA Pivot Table'!K$247</f>
        <v>0</v>
      </c>
      <c r="K299" s="509">
        <f>+'CTA Pivot Table'!K$249</f>
        <v>0</v>
      </c>
      <c r="L299" s="509">
        <f>+'CTA Pivot Table'!K$251</f>
        <v>0</v>
      </c>
      <c r="M299" s="511">
        <f>+'CTA Pivot Table'!K$253</f>
        <v>0</v>
      </c>
      <c r="N299" s="510">
        <f>+'CTA Pivot Table'!K$255</f>
        <v>0</v>
      </c>
      <c r="O299" s="388"/>
    </row>
    <row r="300" spans="1:15">
      <c r="A300" s="504"/>
      <c r="B300" s="509"/>
      <c r="C300" s="509"/>
      <c r="D300" s="509"/>
      <c r="E300" s="510"/>
      <c r="F300" s="510"/>
      <c r="G300" s="509"/>
      <c r="H300" s="509"/>
      <c r="I300" s="510"/>
      <c r="J300" s="510"/>
      <c r="K300" s="509"/>
      <c r="L300" s="509"/>
      <c r="M300" s="511"/>
      <c r="N300" s="510"/>
      <c r="O300" s="388"/>
    </row>
    <row r="301" spans="1:15">
      <c r="A301" s="504" t="s">
        <v>1116</v>
      </c>
      <c r="B301" s="509">
        <f>+'CTA Pivot Table'!K$263</f>
        <v>0</v>
      </c>
      <c r="C301" s="509">
        <f>+'CTA Pivot Table'!K$265</f>
        <v>0</v>
      </c>
      <c r="D301" s="509">
        <f>+'CTA Pivot Table'!K$267</f>
        <v>0</v>
      </c>
      <c r="E301" s="510">
        <f>+'CTA Pivot Table'!K$269</f>
        <v>0</v>
      </c>
      <c r="F301" s="510">
        <f>+'CTA Pivot Table'!K$271</f>
        <v>0</v>
      </c>
      <c r="G301" s="509">
        <f>+'CTA Pivot Table'!K$273</f>
        <v>0</v>
      </c>
      <c r="H301" s="509">
        <f>+'CTA Pivot Table'!K$275</f>
        <v>0</v>
      </c>
      <c r="I301" s="510">
        <f>+'CTA Pivot Table'!K$277</f>
        <v>0</v>
      </c>
      <c r="J301" s="510">
        <f>+'CTA Pivot Table'!K$279</f>
        <v>0</v>
      </c>
      <c r="K301" s="509">
        <f>+'CTA Pivot Table'!K$281</f>
        <v>0</v>
      </c>
      <c r="L301" s="509">
        <f>+'CTA Pivot Table'!K$283</f>
        <v>0</v>
      </c>
      <c r="M301" s="511">
        <f>+'CTA Pivot Table'!K$285</f>
        <v>0</v>
      </c>
      <c r="N301" s="510">
        <f>+'CTA Pivot Table'!K$287</f>
        <v>0</v>
      </c>
      <c r="O301" s="388"/>
    </row>
    <row r="302" spans="1:15">
      <c r="A302" s="504" t="s">
        <v>1117</v>
      </c>
      <c r="B302" s="509">
        <f>+'CTA Pivot Table'!K$295</f>
        <v>0</v>
      </c>
      <c r="C302" s="509">
        <f>+'CTA Pivot Table'!K$297</f>
        <v>0</v>
      </c>
      <c r="D302" s="509">
        <f>+'CTA Pivot Table'!K$299</f>
        <v>0</v>
      </c>
      <c r="E302" s="510">
        <f>+'CTA Pivot Table'!K$301</f>
        <v>0</v>
      </c>
      <c r="F302" s="510">
        <f>+'CTA Pivot Table'!K$303</f>
        <v>0</v>
      </c>
      <c r="G302" s="509">
        <f>+'CTA Pivot Table'!K$305</f>
        <v>0</v>
      </c>
      <c r="H302" s="509">
        <f>+'CTA Pivot Table'!K$307</f>
        <v>0</v>
      </c>
      <c r="I302" s="510">
        <f>+'CTA Pivot Table'!K$309</f>
        <v>0</v>
      </c>
      <c r="J302" s="510">
        <f>+'CTA Pivot Table'!K$311</f>
        <v>0</v>
      </c>
      <c r="K302" s="509">
        <f>+'CTA Pivot Table'!K$313</f>
        <v>0</v>
      </c>
      <c r="L302" s="509">
        <f>+'CTA Pivot Table'!K$315</f>
        <v>0</v>
      </c>
      <c r="M302" s="511">
        <f>+'CTA Pivot Table'!K$317</f>
        <v>0</v>
      </c>
      <c r="N302" s="510">
        <f>+'CTA Pivot Table'!K$319</f>
        <v>0</v>
      </c>
      <c r="O302" s="388"/>
    </row>
    <row r="303" spans="1:15">
      <c r="A303" s="504" t="s">
        <v>1118</v>
      </c>
      <c r="B303" s="509">
        <f>+'CTA Pivot Table'!K$327</f>
        <v>0</v>
      </c>
      <c r="C303" s="509">
        <f>+'CTA Pivot Table'!K$329</f>
        <v>0</v>
      </c>
      <c r="D303" s="509">
        <f>+'CTA Pivot Table'!K$331</f>
        <v>0</v>
      </c>
      <c r="E303" s="510">
        <f>+'CTA Pivot Table'!K$333</f>
        <v>0</v>
      </c>
      <c r="F303" s="510">
        <f>+'CTA Pivot Table'!K$335</f>
        <v>0</v>
      </c>
      <c r="G303" s="509">
        <f>+'CTA Pivot Table'!K$337</f>
        <v>0</v>
      </c>
      <c r="H303" s="509">
        <f>+'CTA Pivot Table'!K$339</f>
        <v>0</v>
      </c>
      <c r="I303" s="510">
        <f>+'CTA Pivot Table'!K$341</f>
        <v>0</v>
      </c>
      <c r="J303" s="510">
        <f>+'CTA Pivot Table'!K$343</f>
        <v>0</v>
      </c>
      <c r="K303" s="509">
        <f>+'CTA Pivot Table'!K$345</f>
        <v>0</v>
      </c>
      <c r="L303" s="509">
        <f>+'CTA Pivot Table'!K$347</f>
        <v>0</v>
      </c>
      <c r="M303" s="511">
        <f>+'CTA Pivot Table'!K$349</f>
        <v>0</v>
      </c>
      <c r="N303" s="510">
        <f>+'CTA Pivot Table'!K$351</f>
        <v>0</v>
      </c>
      <c r="O303" s="388"/>
    </row>
    <row r="304" spans="1:15">
      <c r="A304" s="504" t="s">
        <v>1119</v>
      </c>
      <c r="B304" s="509">
        <f>+'CTA Pivot Table'!K$359</f>
        <v>0</v>
      </c>
      <c r="C304" s="509">
        <f>+'CTA Pivot Table'!K$361</f>
        <v>0</v>
      </c>
      <c r="D304" s="509">
        <f>+'CTA Pivot Table'!K$363</f>
        <v>0</v>
      </c>
      <c r="E304" s="510">
        <f>+'CTA Pivot Table'!K$365</f>
        <v>0</v>
      </c>
      <c r="F304" s="510">
        <f>+'CTA Pivot Table'!K$367</f>
        <v>0</v>
      </c>
      <c r="G304" s="509">
        <f>+'CTA Pivot Table'!K$369</f>
        <v>0</v>
      </c>
      <c r="H304" s="509">
        <f>+'CTA Pivot Table'!K$371</f>
        <v>0</v>
      </c>
      <c r="I304" s="510">
        <f>+'CTA Pivot Table'!K$373</f>
        <v>0</v>
      </c>
      <c r="J304" s="510">
        <f>+'CTA Pivot Table'!K$375</f>
        <v>0</v>
      </c>
      <c r="K304" s="509">
        <f>+'CTA Pivot Table'!K$377</f>
        <v>0</v>
      </c>
      <c r="L304" s="509">
        <f>+'CTA Pivot Table'!K$379</f>
        <v>0</v>
      </c>
      <c r="M304" s="511">
        <f>+'CTA Pivot Table'!K$381</f>
        <v>0</v>
      </c>
      <c r="N304" s="510">
        <f>+'CTA Pivot Table'!K$383</f>
        <v>0</v>
      </c>
      <c r="O304" s="388"/>
    </row>
    <row r="305" spans="1:15">
      <c r="A305" s="504"/>
      <c r="B305" s="509"/>
      <c r="C305" s="509"/>
      <c r="D305" s="509"/>
      <c r="E305" s="510"/>
      <c r="F305" s="510"/>
      <c r="G305" s="509"/>
      <c r="H305" s="509"/>
      <c r="I305" s="510"/>
      <c r="J305" s="510"/>
      <c r="K305" s="509"/>
      <c r="L305" s="509"/>
      <c r="M305" s="511"/>
      <c r="N305" s="510"/>
      <c r="O305" s="388"/>
    </row>
    <row r="306" spans="1:15">
      <c r="A306" s="504" t="s">
        <v>1120</v>
      </c>
      <c r="B306" s="509">
        <f>+'CTA Pivot Table'!K$391</f>
        <v>0</v>
      </c>
      <c r="C306" s="509">
        <f>+'CTA Pivot Table'!K$393</f>
        <v>0</v>
      </c>
      <c r="D306" s="509">
        <f>+'CTA Pivot Table'!K$395</f>
        <v>0</v>
      </c>
      <c r="E306" s="510">
        <f>+'CTA Pivot Table'!K$397</f>
        <v>0</v>
      </c>
      <c r="F306" s="510">
        <f>+'CTA Pivot Table'!K$399</f>
        <v>0</v>
      </c>
      <c r="G306" s="509">
        <f>+'CTA Pivot Table'!K$401</f>
        <v>0</v>
      </c>
      <c r="H306" s="509">
        <f>+'CTA Pivot Table'!K$403</f>
        <v>0</v>
      </c>
      <c r="I306" s="510">
        <f>+'CTA Pivot Table'!K$405</f>
        <v>0</v>
      </c>
      <c r="J306" s="510">
        <f>+'CTA Pivot Table'!K$407</f>
        <v>0</v>
      </c>
      <c r="K306" s="509">
        <f>+'CTA Pivot Table'!K$409</f>
        <v>0</v>
      </c>
      <c r="L306" s="509">
        <f>+'CTA Pivot Table'!K$411</f>
        <v>0</v>
      </c>
      <c r="M306" s="511">
        <f>+'CTA Pivot Table'!K$413</f>
        <v>0</v>
      </c>
      <c r="N306" s="510">
        <f>+'CTA Pivot Table'!K$415</f>
        <v>0</v>
      </c>
      <c r="O306" s="388"/>
    </row>
    <row r="307" spans="1:15">
      <c r="A307" s="504" t="s">
        <v>1121</v>
      </c>
      <c r="B307" s="509">
        <f>+'CTA Pivot Table'!K$423</f>
        <v>65.053590467231118</v>
      </c>
      <c r="C307" s="509">
        <f>+'CTA Pivot Table'!K$425</f>
        <v>60.898351226993874</v>
      </c>
      <c r="D307" s="509">
        <f>+'CTA Pivot Table'!K$427</f>
        <v>0</v>
      </c>
      <c r="E307" s="510">
        <f>+'CTA Pivot Table'!K$429</f>
        <v>63.184198723477657</v>
      </c>
      <c r="F307" s="510">
        <f>+'CTA Pivot Table'!K$431</f>
        <v>81.167064375389558</v>
      </c>
      <c r="G307" s="509">
        <f>+'CTA Pivot Table'!K$433</f>
        <v>80.65167993630574</v>
      </c>
      <c r="H307" s="509">
        <f>+'CTA Pivot Table'!K$435</f>
        <v>0</v>
      </c>
      <c r="I307" s="510">
        <f>+'CTA Pivot Table'!K$437</f>
        <v>80.894977092177712</v>
      </c>
      <c r="J307" s="510">
        <f>+'CTA Pivot Table'!K$439</f>
        <v>62.013849811769376</v>
      </c>
      <c r="K307" s="509">
        <f>+'CTA Pivot Table'!K$441</f>
        <v>53.455774909305667</v>
      </c>
      <c r="L307" s="509">
        <f>+'CTA Pivot Table'!K$443</f>
        <v>0</v>
      </c>
      <c r="M307" s="511">
        <f>+'CTA Pivot Table'!K$445</f>
        <v>56.011550295857994</v>
      </c>
      <c r="N307" s="510">
        <f>+'CTA Pivot Table'!K$447</f>
        <v>45.488978301480095</v>
      </c>
      <c r="O307" s="388"/>
    </row>
    <row r="308" spans="1:15">
      <c r="A308" s="504" t="s">
        <v>1122</v>
      </c>
      <c r="B308" s="509">
        <f>+'CTA Pivot Table'!K$455</f>
        <v>76.297777777777782</v>
      </c>
      <c r="C308" s="509">
        <f>+'CTA Pivot Table'!K$457</f>
        <v>77.39795918367345</v>
      </c>
      <c r="D308" s="509">
        <f>+'CTA Pivot Table'!K$459</f>
        <v>0</v>
      </c>
      <c r="E308" s="510">
        <f>+'CTA Pivot Table'!K$461</f>
        <v>76.631578947368411</v>
      </c>
      <c r="F308" s="510">
        <f>+'CTA Pivot Table'!K$463</f>
        <v>78.333204782105653</v>
      </c>
      <c r="G308" s="509">
        <f>+'CTA Pivot Table'!K$465</f>
        <v>82.230052417006419</v>
      </c>
      <c r="H308" s="509">
        <f>+'CTA Pivot Table'!K$467</f>
        <v>0</v>
      </c>
      <c r="I308" s="510">
        <f>+'CTA Pivot Table'!K$469</f>
        <v>80.553509208561479</v>
      </c>
      <c r="J308" s="510">
        <f>+'CTA Pivot Table'!K$471</f>
        <v>68.269146608315111</v>
      </c>
      <c r="K308" s="509">
        <f>+'CTA Pivot Table'!K$473</f>
        <v>66.274999999999977</v>
      </c>
      <c r="L308" s="509">
        <f>+'CTA Pivot Table'!K$475</f>
        <v>0</v>
      </c>
      <c r="M308" s="511">
        <f>+'CTA Pivot Table'!K$477</f>
        <v>66.900480439258743</v>
      </c>
      <c r="N308" s="510">
        <f>+'CTA Pivot Table'!K$479</f>
        <v>79.627450980392155</v>
      </c>
      <c r="O308" s="388"/>
    </row>
    <row r="309" spans="1:15">
      <c r="A309" s="513" t="s">
        <v>1123</v>
      </c>
      <c r="B309" s="514">
        <f>+'CTA Pivot Table'!K$487</f>
        <v>0</v>
      </c>
      <c r="C309" s="514">
        <f>+'CTA Pivot Table'!K$489</f>
        <v>0</v>
      </c>
      <c r="D309" s="514">
        <f>+'CTA Pivot Table'!K$491</f>
        <v>0</v>
      </c>
      <c r="E309" s="515">
        <f>+'CTA Pivot Table'!K$493</f>
        <v>0</v>
      </c>
      <c r="F309" s="515">
        <f>+'CTA Pivot Table'!K$495</f>
        <v>0</v>
      </c>
      <c r="G309" s="514">
        <f>+'CTA Pivot Table'!K$497</f>
        <v>0</v>
      </c>
      <c r="H309" s="514">
        <f>+'CTA Pivot Table'!K$499</f>
        <v>0</v>
      </c>
      <c r="I309" s="515">
        <f>+'CTA Pivot Table'!K$501</f>
        <v>0</v>
      </c>
      <c r="J309" s="515">
        <f>+'CTA Pivot Table'!K$503</f>
        <v>0</v>
      </c>
      <c r="K309" s="514">
        <f>+'CTA Pivot Table'!K$505</f>
        <v>0</v>
      </c>
      <c r="L309" s="514">
        <f>+'CTA Pivot Table'!K$507</f>
        <v>0</v>
      </c>
      <c r="M309" s="516">
        <f>+'CTA Pivot Table'!K$509</f>
        <v>0</v>
      </c>
      <c r="N309" s="515">
        <f>+'CTA Pivot Table'!K$511</f>
        <v>0</v>
      </c>
      <c r="O309" s="388"/>
    </row>
    <row r="310" spans="1:15">
      <c r="A310" s="517" t="s">
        <v>1149</v>
      </c>
      <c r="B310" s="518"/>
      <c r="C310" s="518"/>
      <c r="D310" s="518"/>
      <c r="E310" s="518"/>
      <c r="F310" s="518"/>
      <c r="G310" s="518"/>
      <c r="H310" s="518"/>
      <c r="I310" s="518"/>
      <c r="J310" s="518"/>
      <c r="K310" s="518"/>
      <c r="L310" s="518"/>
      <c r="M310" s="518"/>
      <c r="N310" s="518"/>
    </row>
    <row r="311" spans="1:15">
      <c r="A311" s="518"/>
      <c r="B311" s="518"/>
      <c r="C311" s="518"/>
      <c r="D311" s="518"/>
      <c r="E311" s="518"/>
      <c r="F311" s="518"/>
      <c r="G311" s="518"/>
      <c r="H311" s="518"/>
      <c r="I311" s="518"/>
      <c r="J311" s="518"/>
      <c r="K311" s="518"/>
      <c r="L311" s="518"/>
      <c r="M311" s="518"/>
      <c r="N311" s="519" t="s">
        <v>1224</v>
      </c>
    </row>
    <row r="312" spans="1:15" ht="18">
      <c r="A312" s="480" t="s">
        <v>1135</v>
      </c>
      <c r="B312" s="481"/>
      <c r="C312" s="481"/>
      <c r="D312" s="481"/>
      <c r="E312" s="482"/>
      <c r="F312" s="482"/>
      <c r="G312" s="482"/>
      <c r="H312" s="482"/>
      <c r="I312" s="482"/>
      <c r="J312" s="481"/>
      <c r="K312" s="481"/>
      <c r="L312" s="481"/>
      <c r="M312" s="482"/>
      <c r="N312" s="481"/>
    </row>
    <row r="313" spans="1:15" ht="18">
      <c r="A313" s="480"/>
      <c r="B313" s="481"/>
      <c r="C313" s="481"/>
      <c r="D313" s="481"/>
      <c r="E313" s="482"/>
      <c r="F313" s="482"/>
      <c r="G313" s="482"/>
      <c r="H313" s="482"/>
      <c r="I313" s="482"/>
      <c r="J313" s="481"/>
      <c r="K313" s="481"/>
      <c r="L313" s="481"/>
      <c r="M313" s="482"/>
      <c r="N313" s="481"/>
    </row>
    <row r="314" spans="1:15" ht="15.75">
      <c r="A314" s="483" t="s">
        <v>1132</v>
      </c>
      <c r="B314" s="481"/>
      <c r="C314" s="481"/>
      <c r="D314" s="481"/>
      <c r="E314" s="482"/>
      <c r="F314" s="482"/>
      <c r="G314" s="482"/>
      <c r="H314" s="482"/>
      <c r="I314" s="482"/>
      <c r="J314" s="481"/>
      <c r="K314" s="481"/>
      <c r="L314" s="481"/>
      <c r="M314" s="482"/>
      <c r="N314" s="481"/>
    </row>
    <row r="315" spans="1:15" ht="15.75">
      <c r="A315" s="483" t="s">
        <v>1160</v>
      </c>
      <c r="B315" s="481"/>
      <c r="C315" s="481"/>
      <c r="D315" s="481"/>
      <c r="E315" s="482"/>
      <c r="F315" s="482"/>
      <c r="G315" s="482"/>
      <c r="H315" s="482"/>
      <c r="I315" s="482"/>
      <c r="J315" s="481"/>
      <c r="K315" s="481"/>
      <c r="L315" s="481"/>
      <c r="M315" s="482"/>
      <c r="N315" s="481"/>
    </row>
    <row r="316" spans="1:15" ht="15.75" customHeight="1">
      <c r="A316" s="484"/>
      <c r="B316" s="484"/>
      <c r="C316" s="484"/>
      <c r="D316" s="484"/>
      <c r="E316" s="484"/>
      <c r="F316" s="485"/>
      <c r="G316" s="486"/>
      <c r="H316" s="486"/>
      <c r="I316" s="487"/>
      <c r="J316" s="487"/>
      <c r="K316" s="487"/>
      <c r="L316" s="487"/>
      <c r="M316" s="487"/>
      <c r="N316" s="487"/>
      <c r="O316" s="488"/>
    </row>
    <row r="317" spans="1:15" ht="15.75" customHeight="1">
      <c r="A317" s="312"/>
      <c r="B317" s="489" t="s">
        <v>1098</v>
      </c>
      <c r="C317" s="490"/>
      <c r="D317" s="490"/>
      <c r="E317" s="490"/>
      <c r="F317" s="490"/>
      <c r="G317" s="490"/>
      <c r="H317" s="490"/>
      <c r="I317" s="491"/>
      <c r="J317" s="492" t="s">
        <v>11</v>
      </c>
      <c r="K317" s="493"/>
      <c r="L317" s="493"/>
      <c r="M317" s="494"/>
      <c r="N317" s="652" t="s">
        <v>1099</v>
      </c>
      <c r="O317"/>
    </row>
    <row r="318" spans="1:15" ht="45" customHeight="1">
      <c r="A318" s="495"/>
      <c r="B318" s="490" t="s">
        <v>1100</v>
      </c>
      <c r="C318" s="490"/>
      <c r="D318" s="490"/>
      <c r="E318" s="496"/>
      <c r="F318" s="497" t="s">
        <v>1101</v>
      </c>
      <c r="G318" s="490"/>
      <c r="H318" s="490"/>
      <c r="I318" s="491"/>
      <c r="J318" s="498" t="s">
        <v>1102</v>
      </c>
      <c r="K318" s="490"/>
      <c r="L318" s="490"/>
      <c r="M318" s="491"/>
      <c r="N318" s="653"/>
      <c r="O318"/>
    </row>
    <row r="319" spans="1:15" ht="30" customHeight="1">
      <c r="A319" s="484"/>
      <c r="B319" s="499" t="s">
        <v>1103</v>
      </c>
      <c r="C319" s="499" t="s">
        <v>1104</v>
      </c>
      <c r="D319" s="499" t="s">
        <v>1105</v>
      </c>
      <c r="E319" s="500" t="s">
        <v>1106</v>
      </c>
      <c r="F319" s="500" t="s">
        <v>1103</v>
      </c>
      <c r="G319" s="499" t="s">
        <v>1104</v>
      </c>
      <c r="H319" s="499" t="s">
        <v>1105</v>
      </c>
      <c r="I319" s="500" t="s">
        <v>1106</v>
      </c>
      <c r="J319" s="501" t="s">
        <v>1103</v>
      </c>
      <c r="K319" s="502" t="s">
        <v>1104</v>
      </c>
      <c r="L319" s="503" t="s">
        <v>1105</v>
      </c>
      <c r="M319" s="501" t="s">
        <v>1106</v>
      </c>
      <c r="N319" s="654"/>
      <c r="O319"/>
    </row>
    <row r="320" spans="1:15" ht="15.75" hidden="1" customHeight="1">
      <c r="A320" s="504" t="s">
        <v>1107</v>
      </c>
      <c r="B320" s="521">
        <f>+'CTA Pivot Table'!L$230</f>
        <v>0</v>
      </c>
      <c r="C320" s="521">
        <f>+'CTA Pivot Table'!L$231</f>
        <v>0</v>
      </c>
      <c r="D320" s="521">
        <f>+'CTA Pivot Table'!L$232</f>
        <v>0</v>
      </c>
      <c r="E320" s="522">
        <f>+'CTA Pivot Table'!L$233</f>
        <v>0</v>
      </c>
      <c r="F320" s="522"/>
      <c r="G320" s="522"/>
      <c r="H320" s="522"/>
      <c r="I320" s="522"/>
      <c r="J320" s="522">
        <f>+'CTA Pivot Table'!L$234</f>
        <v>0</v>
      </c>
      <c r="K320" s="521">
        <f>+'CTA Pivot Table'!L$235</f>
        <v>0</v>
      </c>
      <c r="L320" s="521">
        <f>+'CTA Pivot Table'!L$236</f>
        <v>0</v>
      </c>
      <c r="M320" s="523">
        <f>+'CTA Pivot Table'!L$237</f>
        <v>0</v>
      </c>
      <c r="N320" s="522">
        <f>+'CTA Pivot Table'!L$238</f>
        <v>0</v>
      </c>
      <c r="O320" s="388"/>
    </row>
    <row r="321" spans="1:15" ht="15.75" hidden="1" customHeight="1">
      <c r="A321" s="504"/>
      <c r="E321" s="292"/>
      <c r="I321" s="292"/>
      <c r="J321" s="292"/>
      <c r="M321" s="389"/>
      <c r="N321" s="292"/>
      <c r="O321" s="388"/>
    </row>
    <row r="322" spans="1:15">
      <c r="A322" s="504" t="s">
        <v>1108</v>
      </c>
      <c r="B322" s="509">
        <f>+'CTA Pivot Table'!L$7</f>
        <v>0</v>
      </c>
      <c r="C322" s="509">
        <f>+'CTA Pivot Table'!L$9</f>
        <v>0</v>
      </c>
      <c r="D322" s="509">
        <f>+'CTA Pivot Table'!L$11</f>
        <v>0</v>
      </c>
      <c r="E322" s="510">
        <f>+'CTA Pivot Table'!L$13</f>
        <v>0</v>
      </c>
      <c r="F322" s="510">
        <f>+'CTA Pivot Table'!L$15</f>
        <v>0</v>
      </c>
      <c r="G322" s="509">
        <f>+'CTA Pivot Table'!L$17</f>
        <v>0</v>
      </c>
      <c r="H322" s="509">
        <f>+'CTA Pivot Table'!L$19</f>
        <v>0</v>
      </c>
      <c r="I322" s="510">
        <f>+'CTA Pivot Table'!L$21</f>
        <v>0</v>
      </c>
      <c r="J322" s="510">
        <f>+'CTA Pivot Table'!L$23</f>
        <v>0</v>
      </c>
      <c r="K322" s="509">
        <f>+'CTA Pivot Table'!L$25</f>
        <v>0</v>
      </c>
      <c r="L322" s="509">
        <f>+'CTA Pivot Table'!L$27</f>
        <v>0</v>
      </c>
      <c r="M322" s="511">
        <f>+'CTA Pivot Table'!L$29</f>
        <v>0</v>
      </c>
      <c r="N322" s="510">
        <f>+'CTA Pivot Table'!L$31</f>
        <v>0</v>
      </c>
      <c r="O322" s="388"/>
    </row>
    <row r="323" spans="1:15">
      <c r="A323" s="504" t="s">
        <v>1109</v>
      </c>
      <c r="B323" s="509">
        <f>+'CTA Pivot Table'!L$39</f>
        <v>76.7</v>
      </c>
      <c r="C323" s="509">
        <f>+'CTA Pivot Table'!L$41</f>
        <v>71</v>
      </c>
      <c r="D323" s="509">
        <f>+'CTA Pivot Table'!L$43</f>
        <v>0</v>
      </c>
      <c r="E323" s="510">
        <f>+'CTA Pivot Table'!L$45</f>
        <v>76.511258278145704</v>
      </c>
      <c r="F323" s="510">
        <f>+'CTA Pivot Table'!L$47</f>
        <v>79.8</v>
      </c>
      <c r="G323" s="509">
        <f>+'CTA Pivot Table'!L$49</f>
        <v>76.900000000000006</v>
      </c>
      <c r="H323" s="509">
        <f>+'CTA Pivot Table'!L$51</f>
        <v>0</v>
      </c>
      <c r="I323" s="510">
        <f>+'CTA Pivot Table'!L$53</f>
        <v>79.430909090909097</v>
      </c>
      <c r="J323" s="510">
        <f>+'CTA Pivot Table'!L$55</f>
        <v>58.7</v>
      </c>
      <c r="K323" s="509">
        <f>+'CTA Pivot Table'!L$57</f>
        <v>53.5</v>
      </c>
      <c r="L323" s="509">
        <f>+'CTA Pivot Table'!LR$59</f>
        <v>0</v>
      </c>
      <c r="M323" s="511">
        <f>+'CTA Pivot Table'!L$61</f>
        <v>57.269127516778525</v>
      </c>
      <c r="N323" s="510">
        <f>+'CTA Pivot Table'!L$63</f>
        <v>0</v>
      </c>
      <c r="O323" s="388"/>
    </row>
    <row r="324" spans="1:15">
      <c r="A324" s="504" t="s">
        <v>1110</v>
      </c>
      <c r="B324" s="509">
        <f>+'CTA Pivot Table'!L$71</f>
        <v>0</v>
      </c>
      <c r="C324" s="509">
        <f>+'CTA Pivot Table'!L$73</f>
        <v>0</v>
      </c>
      <c r="D324" s="509">
        <f>+'CTA Pivot Table'!L$75</f>
        <v>0</v>
      </c>
      <c r="E324" s="510">
        <f>+'CTA Pivot Table'!L$77</f>
        <v>0</v>
      </c>
      <c r="F324" s="510">
        <f>+'CTA Pivot Table'!L$79</f>
        <v>0</v>
      </c>
      <c r="G324" s="509">
        <f>+'CTA Pivot Table'!L$81</f>
        <v>0</v>
      </c>
      <c r="H324" s="509">
        <f>+'CTA Pivot Table'!L$83</f>
        <v>0</v>
      </c>
      <c r="I324" s="510">
        <f>+'CTA Pivot Table'!L$85</f>
        <v>0</v>
      </c>
      <c r="J324" s="510">
        <f>+'CTA Pivot Table'!L$87</f>
        <v>0</v>
      </c>
      <c r="K324" s="509">
        <f>+'CTA Pivot Table'!L$89</f>
        <v>0</v>
      </c>
      <c r="L324" s="509">
        <f>+'CTA Pivot Table'!L$91</f>
        <v>0</v>
      </c>
      <c r="M324" s="511">
        <f>+'CTA Pivot Table'!L$93</f>
        <v>0</v>
      </c>
      <c r="N324" s="510">
        <f>+'CTA Pivot Table'!L$95</f>
        <v>0</v>
      </c>
      <c r="O324" s="388"/>
    </row>
    <row r="325" spans="1:15">
      <c r="A325" s="504" t="s">
        <v>1111</v>
      </c>
      <c r="B325" s="509">
        <f>+'CTA Pivot Table'!L$103</f>
        <v>0</v>
      </c>
      <c r="C325" s="509">
        <f>+'CTA Pivot Table'!L$105</f>
        <v>0</v>
      </c>
      <c r="D325" s="509">
        <f>+'CTA Pivot Table'!L$107</f>
        <v>0</v>
      </c>
      <c r="E325" s="510">
        <f>+'CTA Pivot Table'!L$109</f>
        <v>0</v>
      </c>
      <c r="F325" s="510">
        <f>+'CTA Pivot Table'!L$111</f>
        <v>0</v>
      </c>
      <c r="G325" s="509">
        <f>+'CTA Pivot Table'!L$113</f>
        <v>0</v>
      </c>
      <c r="H325" s="509">
        <f>+'CTA Pivot Table'!L$115</f>
        <v>0</v>
      </c>
      <c r="I325" s="510">
        <f>+'CTA Pivot Table'!L$117</f>
        <v>0</v>
      </c>
      <c r="J325" s="510">
        <f>+'CTA Pivot Table'!L$119</f>
        <v>0</v>
      </c>
      <c r="K325" s="509">
        <f>+'CTA Pivot Table'!L$121</f>
        <v>0</v>
      </c>
      <c r="L325" s="509">
        <f>+'CTA Pivot Table'!L$123</f>
        <v>0</v>
      </c>
      <c r="M325" s="511">
        <f>+'CTA Pivot Table'!L$125</f>
        <v>0</v>
      </c>
      <c r="N325" s="510">
        <f>+'CTA Pivot Table'!L$127</f>
        <v>0</v>
      </c>
      <c r="O325" s="388"/>
    </row>
    <row r="326" spans="1:15">
      <c r="A326" s="504"/>
      <c r="B326" s="509"/>
      <c r="C326" s="509"/>
      <c r="D326" s="509"/>
      <c r="E326" s="510"/>
      <c r="F326" s="510"/>
      <c r="G326" s="509"/>
      <c r="H326" s="509"/>
      <c r="I326" s="510"/>
      <c r="J326" s="510"/>
      <c r="K326" s="509"/>
      <c r="L326" s="509"/>
      <c r="M326" s="511"/>
      <c r="N326" s="510"/>
      <c r="O326" s="388"/>
    </row>
    <row r="327" spans="1:15">
      <c r="A327" s="504" t="s">
        <v>1112</v>
      </c>
      <c r="B327" s="509">
        <f>+'CTA Pivot Table'!L$135</f>
        <v>0</v>
      </c>
      <c r="C327" s="509">
        <f>+'CTA Pivot Table'!L$137</f>
        <v>0</v>
      </c>
      <c r="D327" s="509">
        <f>+'CTA Pivot Table'!L$139</f>
        <v>0</v>
      </c>
      <c r="E327" s="510">
        <f>+'CTA Pivot Table'!L$141</f>
        <v>0</v>
      </c>
      <c r="F327" s="510">
        <f>+'CTA Pivot Table'!L$143</f>
        <v>0</v>
      </c>
      <c r="G327" s="509">
        <f>+'CTA Pivot Table'!L$145</f>
        <v>0</v>
      </c>
      <c r="H327" s="509">
        <f>+'CTA Pivot Table'!L$147</f>
        <v>0</v>
      </c>
      <c r="I327" s="510">
        <f>+'CTA Pivot Table'!L$149</f>
        <v>0</v>
      </c>
      <c r="J327" s="510">
        <f>+'CTA Pivot Table'!L$151</f>
        <v>0</v>
      </c>
      <c r="K327" s="509">
        <f>+'CTA Pivot Table'!L$153</f>
        <v>0</v>
      </c>
      <c r="L327" s="509">
        <f>+'CTA Pivot Table'!L$155</f>
        <v>0</v>
      </c>
      <c r="M327" s="511">
        <f>+'CTA Pivot Table'!L$157</f>
        <v>0</v>
      </c>
      <c r="N327" s="510">
        <f>+'CTA Pivot Table'!L$159</f>
        <v>0</v>
      </c>
      <c r="O327" s="388"/>
    </row>
    <row r="328" spans="1:15">
      <c r="A328" s="504" t="s">
        <v>1113</v>
      </c>
      <c r="B328" s="509">
        <f>+'CTA Pivot Table'!L$167</f>
        <v>74.673039215686273</v>
      </c>
      <c r="C328" s="509">
        <f>+'CTA Pivot Table'!L$169</f>
        <v>73.33986928104575</v>
      </c>
      <c r="D328" s="509">
        <f>+'CTA Pivot Table'!L$171</f>
        <v>0</v>
      </c>
      <c r="E328" s="510">
        <f>+'CTA Pivot Table'!L$173</f>
        <v>74.406405228758175</v>
      </c>
      <c r="F328" s="510">
        <f>+'CTA Pivot Table'!L$175</f>
        <v>84.888700564971757</v>
      </c>
      <c r="G328" s="509">
        <f>+'CTA Pivot Table'!L$177</f>
        <v>85.988811188811184</v>
      </c>
      <c r="H328" s="509">
        <f>+'CTA Pivot Table'!L$179</f>
        <v>0</v>
      </c>
      <c r="I328" s="510">
        <f>+'CTA Pivot Table'!L$181</f>
        <v>85.157386848847139</v>
      </c>
      <c r="J328" s="510">
        <f>+'CTA Pivot Table'!L$183</f>
        <v>61.718974358974364</v>
      </c>
      <c r="K328" s="509">
        <f>+'CTA Pivot Table'!L$185</f>
        <v>59.528213166144198</v>
      </c>
      <c r="L328" s="509">
        <f>+'CTA Pivot Table'!L$187</f>
        <v>0</v>
      </c>
      <c r="M328" s="511">
        <f>+'CTA Pivot Table'!L$189</f>
        <v>61.083075523202915</v>
      </c>
      <c r="N328" s="510">
        <f>+'CTA Pivot Table'!L$191</f>
        <v>81.423391812865503</v>
      </c>
      <c r="O328" s="388"/>
    </row>
    <row r="329" spans="1:15">
      <c r="A329" s="504" t="s">
        <v>1114</v>
      </c>
      <c r="B329" s="509">
        <f>+'CTA Pivot Table'!L$199</f>
        <v>0</v>
      </c>
      <c r="C329" s="509">
        <f>+'CTA Pivot Table'!L$201</f>
        <v>0</v>
      </c>
      <c r="D329" s="509">
        <f>+'CTA Pivot Table'!L$203</f>
        <v>0</v>
      </c>
      <c r="E329" s="510">
        <f>+'CTA Pivot Table'!L$205</f>
        <v>0</v>
      </c>
      <c r="F329" s="510">
        <f>+'CTA Pivot Table'!L$207</f>
        <v>0</v>
      </c>
      <c r="G329" s="509">
        <f>+'CTA Pivot Table'!L$209</f>
        <v>0</v>
      </c>
      <c r="H329" s="509">
        <f>+'CTA Pivot Table'!L$211</f>
        <v>0</v>
      </c>
      <c r="I329" s="510">
        <f>+'CTA Pivot Table'!L$213</f>
        <v>0</v>
      </c>
      <c r="J329" s="510">
        <f>+'CTA Pivot Table'!L$215</f>
        <v>0</v>
      </c>
      <c r="K329" s="509">
        <f>+'CTA Pivot Table'!L$217</f>
        <v>0</v>
      </c>
      <c r="L329" s="509">
        <f>+'CTA Pivot Table'!L$219</f>
        <v>0</v>
      </c>
      <c r="M329" s="511">
        <f>+'CTA Pivot Table'!L$221</f>
        <v>0</v>
      </c>
      <c r="N329" s="510">
        <f>+'CTA Pivot Table'!L$223</f>
        <v>0</v>
      </c>
      <c r="O329" s="388"/>
    </row>
    <row r="330" spans="1:15">
      <c r="A330" s="504" t="s">
        <v>1115</v>
      </c>
      <c r="B330" s="509">
        <f>+'CTA Pivot Table'!L$231</f>
        <v>0</v>
      </c>
      <c r="C330" s="509">
        <f>+'CTA Pivot Table'!L$233</f>
        <v>0</v>
      </c>
      <c r="D330" s="509">
        <f>+'CTA Pivot Table'!L$235</f>
        <v>0</v>
      </c>
      <c r="E330" s="510">
        <f>+'CTA Pivot Table'!L$237</f>
        <v>0</v>
      </c>
      <c r="F330" s="510">
        <f>+'CTA Pivot Table'!L$239</f>
        <v>0</v>
      </c>
      <c r="G330" s="509">
        <f>+'CTA Pivot Table'!L$241</f>
        <v>0</v>
      </c>
      <c r="H330" s="509">
        <f>+'CTA Pivot Table'!L$243</f>
        <v>0</v>
      </c>
      <c r="I330" s="510">
        <f>+'CTA Pivot Table'!L$245</f>
        <v>0</v>
      </c>
      <c r="J330" s="510">
        <f>+'CTA Pivot Table'!L$247</f>
        <v>0</v>
      </c>
      <c r="K330" s="509">
        <f>+'CTA Pivot Table'!L$249</f>
        <v>0</v>
      </c>
      <c r="L330" s="509">
        <f>+'CTA Pivot Table'!L$251</f>
        <v>0</v>
      </c>
      <c r="M330" s="511">
        <f>+'CTA Pivot Table'!L$253</f>
        <v>0</v>
      </c>
      <c r="N330" s="510">
        <f>+'CTA Pivot Table'!L$255</f>
        <v>0</v>
      </c>
      <c r="O330" s="388"/>
    </row>
    <row r="331" spans="1:15">
      <c r="A331" s="504"/>
      <c r="B331" s="509"/>
      <c r="C331" s="509"/>
      <c r="D331" s="509"/>
      <c r="E331" s="510"/>
      <c r="F331" s="510"/>
      <c r="G331" s="509"/>
      <c r="H331" s="509"/>
      <c r="I331" s="510"/>
      <c r="J331" s="510"/>
      <c r="K331" s="509"/>
      <c r="L331" s="509"/>
      <c r="M331" s="511"/>
      <c r="N331" s="510"/>
      <c r="O331" s="388"/>
    </row>
    <row r="332" spans="1:15">
      <c r="A332" s="504" t="s">
        <v>1116</v>
      </c>
      <c r="B332" s="509">
        <f>+'CTA Pivot Table'!L$263</f>
        <v>0</v>
      </c>
      <c r="C332" s="509">
        <f>+'CTA Pivot Table'!L$265</f>
        <v>0</v>
      </c>
      <c r="D332" s="509">
        <f>+'CTA Pivot Table'!L$267</f>
        <v>0</v>
      </c>
      <c r="E332" s="510">
        <f>+'CTA Pivot Table'!L$269</f>
        <v>0</v>
      </c>
      <c r="F332" s="510">
        <f>+'CTA Pivot Table'!L$271</f>
        <v>0</v>
      </c>
      <c r="G332" s="509">
        <f>+'CTA Pivot Table'!L$273</f>
        <v>0</v>
      </c>
      <c r="H332" s="509">
        <f>+'CTA Pivot Table'!L$275</f>
        <v>0</v>
      </c>
      <c r="I332" s="510">
        <f>+'CTA Pivot Table'!L$277</f>
        <v>0</v>
      </c>
      <c r="J332" s="510">
        <f>+'CTA Pivot Table'!L$279</f>
        <v>0</v>
      </c>
      <c r="K332" s="509">
        <f>+'CTA Pivot Table'!L$281</f>
        <v>0</v>
      </c>
      <c r="L332" s="509">
        <f>+'CTA Pivot Table'!L$283</f>
        <v>0</v>
      </c>
      <c r="M332" s="511">
        <f>+'CTA Pivot Table'!L$285</f>
        <v>0</v>
      </c>
      <c r="N332" s="510">
        <f>+'CTA Pivot Table'!L$287</f>
        <v>0</v>
      </c>
      <c r="O332" s="388"/>
    </row>
    <row r="333" spans="1:15">
      <c r="A333" s="504" t="s">
        <v>1117</v>
      </c>
      <c r="B333" s="509">
        <f>+'CTA Pivot Table'!L$295</f>
        <v>0</v>
      </c>
      <c r="C333" s="509">
        <f>+'CTA Pivot Table'!L$297</f>
        <v>0</v>
      </c>
      <c r="D333" s="509">
        <f>+'CTA Pivot Table'!L$299</f>
        <v>0</v>
      </c>
      <c r="E333" s="510">
        <f>+'CTA Pivot Table'!L$301</f>
        <v>0</v>
      </c>
      <c r="F333" s="510">
        <f>+'CTA Pivot Table'!L$303</f>
        <v>0</v>
      </c>
      <c r="G333" s="509">
        <f>+'CTA Pivot Table'!L$305</f>
        <v>0</v>
      </c>
      <c r="H333" s="509">
        <f>+'CTA Pivot Table'!L$307</f>
        <v>0</v>
      </c>
      <c r="I333" s="510">
        <f>+'CTA Pivot Table'!L$309</f>
        <v>0</v>
      </c>
      <c r="J333" s="510">
        <f>+'CTA Pivot Table'!L$311</f>
        <v>0</v>
      </c>
      <c r="K333" s="509">
        <f>+'CTA Pivot Table'!L$313</f>
        <v>0</v>
      </c>
      <c r="L333" s="509">
        <f>+'CTA Pivot Table'!L$315</f>
        <v>0</v>
      </c>
      <c r="M333" s="511">
        <f>+'CTA Pivot Table'!L$317</f>
        <v>0</v>
      </c>
      <c r="N333" s="510">
        <f>+'CTA Pivot Table'!L$319</f>
        <v>0</v>
      </c>
      <c r="O333" s="388"/>
    </row>
    <row r="334" spans="1:15">
      <c r="A334" s="504" t="s">
        <v>1118</v>
      </c>
      <c r="B334" s="509">
        <f>+'CTA Pivot Table'!L$327</f>
        <v>0</v>
      </c>
      <c r="C334" s="509">
        <f>+'CTA Pivot Table'!L$329</f>
        <v>0</v>
      </c>
      <c r="D334" s="509">
        <f>+'CTA Pivot Table'!L$331</f>
        <v>0</v>
      </c>
      <c r="E334" s="510">
        <f>+'CTA Pivot Table'!L$333</f>
        <v>0</v>
      </c>
      <c r="F334" s="510">
        <f>+'CTA Pivot Table'!L$335</f>
        <v>0</v>
      </c>
      <c r="G334" s="509">
        <f>+'CTA Pivot Table'!L$337</f>
        <v>0</v>
      </c>
      <c r="H334" s="509">
        <f>+'CTA Pivot Table'!L$339</f>
        <v>0</v>
      </c>
      <c r="I334" s="510">
        <f>+'CTA Pivot Table'!L$341</f>
        <v>0</v>
      </c>
      <c r="J334" s="510">
        <f>+'CTA Pivot Table'!L$343</f>
        <v>0</v>
      </c>
      <c r="K334" s="509">
        <f>+'CTA Pivot Table'!L$345</f>
        <v>0</v>
      </c>
      <c r="L334" s="509">
        <f>+'CTA Pivot Table'!L$347</f>
        <v>0</v>
      </c>
      <c r="M334" s="511">
        <f>+'CTA Pivot Table'!L$349</f>
        <v>0</v>
      </c>
      <c r="N334" s="510">
        <f>+'CTA Pivot Table'!L$351</f>
        <v>0</v>
      </c>
      <c r="O334" s="388"/>
    </row>
    <row r="335" spans="1:15">
      <c r="A335" s="504" t="s">
        <v>1119</v>
      </c>
      <c r="B335" s="509">
        <f>+'CTA Pivot Table'!L$359</f>
        <v>0</v>
      </c>
      <c r="C335" s="509">
        <f>+'CTA Pivot Table'!L$361</f>
        <v>0</v>
      </c>
      <c r="D335" s="509">
        <f>+'CTA Pivot Table'!L$363</f>
        <v>0</v>
      </c>
      <c r="E335" s="510">
        <f>+'CTA Pivot Table'!L$365</f>
        <v>0</v>
      </c>
      <c r="F335" s="510">
        <f>+'CTA Pivot Table'!L$367</f>
        <v>0</v>
      </c>
      <c r="G335" s="509">
        <f>+'CTA Pivot Table'!L$369</f>
        <v>0</v>
      </c>
      <c r="H335" s="509">
        <f>+'CTA Pivot Table'!L$371</f>
        <v>0</v>
      </c>
      <c r="I335" s="510">
        <f>+'CTA Pivot Table'!L$373</f>
        <v>0</v>
      </c>
      <c r="J335" s="510">
        <f>+'CTA Pivot Table'!L$375</f>
        <v>0</v>
      </c>
      <c r="K335" s="509">
        <f>+'CTA Pivot Table'!L$377</f>
        <v>0</v>
      </c>
      <c r="L335" s="509">
        <f>+'CTA Pivot Table'!L$379</f>
        <v>0</v>
      </c>
      <c r="M335" s="511">
        <f>+'CTA Pivot Table'!L$381</f>
        <v>0</v>
      </c>
      <c r="N335" s="510">
        <f>+'CTA Pivot Table'!L$383</f>
        <v>0</v>
      </c>
      <c r="O335" s="388"/>
    </row>
    <row r="336" spans="1:15">
      <c r="A336" s="504"/>
      <c r="B336" s="509"/>
      <c r="C336" s="509"/>
      <c r="D336" s="509"/>
      <c r="E336" s="510"/>
      <c r="F336" s="510"/>
      <c r="G336" s="509"/>
      <c r="H336" s="509"/>
      <c r="I336" s="510"/>
      <c r="J336" s="510"/>
      <c r="K336" s="509"/>
      <c r="L336" s="509"/>
      <c r="M336" s="511"/>
      <c r="N336" s="510"/>
      <c r="O336" s="388"/>
    </row>
    <row r="337" spans="1:15">
      <c r="A337" s="504" t="s">
        <v>1120</v>
      </c>
      <c r="B337" s="509">
        <f>+'CTA Pivot Table'!L$391</f>
        <v>0</v>
      </c>
      <c r="C337" s="509">
        <f>+'CTA Pivot Table'!L$393</f>
        <v>0</v>
      </c>
      <c r="D337" s="509">
        <f>+'CTA Pivot Table'!L$395</f>
        <v>0</v>
      </c>
      <c r="E337" s="510">
        <f>+'CTA Pivot Table'!L$397</f>
        <v>0</v>
      </c>
      <c r="F337" s="510">
        <f>+'CTA Pivot Table'!L$399</f>
        <v>0</v>
      </c>
      <c r="G337" s="509">
        <f>+'CTA Pivot Table'!L$401</f>
        <v>0</v>
      </c>
      <c r="H337" s="509">
        <f>+'CTA Pivot Table'!L$403</f>
        <v>0</v>
      </c>
      <c r="I337" s="510">
        <f>+'CTA Pivot Table'!L$405</f>
        <v>0</v>
      </c>
      <c r="J337" s="510">
        <f>+'CTA Pivot Table'!L$407</f>
        <v>0</v>
      </c>
      <c r="K337" s="509">
        <f>+'CTA Pivot Table'!L$409</f>
        <v>0</v>
      </c>
      <c r="L337" s="509">
        <f>+'CTA Pivot Table'!L$411</f>
        <v>0</v>
      </c>
      <c r="M337" s="511">
        <f>+'CTA Pivot Table'!L$413</f>
        <v>0</v>
      </c>
      <c r="N337" s="510">
        <f>+'CTA Pivot Table'!L$415</f>
        <v>0</v>
      </c>
      <c r="O337" s="388"/>
    </row>
    <row r="338" spans="1:15">
      <c r="A338" s="504" t="s">
        <v>1121</v>
      </c>
      <c r="B338" s="509">
        <f>+'CTA Pivot Table'!L$423</f>
        <v>66.259447004608305</v>
      </c>
      <c r="C338" s="509">
        <f>+'CTA Pivot Table'!L$425</f>
        <v>59.209037900874648</v>
      </c>
      <c r="D338" s="509">
        <f>+'CTA Pivot Table'!L$427</f>
        <v>0</v>
      </c>
      <c r="E338" s="510">
        <f>+'CTA Pivot Table'!L$429</f>
        <v>63.528458498023717</v>
      </c>
      <c r="F338" s="510">
        <f>+'CTA Pivot Table'!L$431</f>
        <v>80.647732051667177</v>
      </c>
      <c r="G338" s="509">
        <f>+'CTA Pivot Table'!L$433</f>
        <v>78.053326403326423</v>
      </c>
      <c r="H338" s="509">
        <f>+'CTA Pivot Table'!L$435</f>
        <v>0</v>
      </c>
      <c r="I338" s="510">
        <f>+'CTA Pivot Table'!L$437</f>
        <v>79.697487150199905</v>
      </c>
      <c r="J338" s="510">
        <f>+'CTA Pivot Table'!L$439</f>
        <v>60.515700619020819</v>
      </c>
      <c r="K338" s="509">
        <f>+'CTA Pivot Table'!L$441</f>
        <v>51.152745901639349</v>
      </c>
      <c r="L338" s="509">
        <f>+'CTA Pivot Table'!L$443</f>
        <v>0</v>
      </c>
      <c r="M338" s="511">
        <f>+'CTA Pivot Table'!L$445</f>
        <v>55.098197770927193</v>
      </c>
      <c r="N338" s="510">
        <f>+'CTA Pivot Table'!L$447</f>
        <v>45.473463218004703</v>
      </c>
      <c r="O338" s="388"/>
    </row>
    <row r="339" spans="1:15">
      <c r="A339" s="504" t="s">
        <v>1122</v>
      </c>
      <c r="B339" s="509">
        <f>+'CTA Pivot Table'!L$455</f>
        <v>78.850560398505593</v>
      </c>
      <c r="C339" s="509">
        <f>+'CTA Pivot Table'!L$457</f>
        <v>78.073333333333338</v>
      </c>
      <c r="D339" s="509">
        <f>+'CTA Pivot Table'!L$459</f>
        <v>0</v>
      </c>
      <c r="E339" s="510">
        <f>+'CTA Pivot Table'!L$461</f>
        <v>78.639165911151409</v>
      </c>
      <c r="F339" s="510">
        <f>+'CTA Pivot Table'!L$463</f>
        <v>77.02927927927928</v>
      </c>
      <c r="G339" s="509">
        <f>+'CTA Pivot Table'!L$465</f>
        <v>81.69439579684763</v>
      </c>
      <c r="H339" s="509">
        <f>+'CTA Pivot Table'!L$467</f>
        <v>0</v>
      </c>
      <c r="I339" s="510">
        <f>+'CTA Pivot Table'!L$469</f>
        <v>79.653694581280789</v>
      </c>
      <c r="J339" s="510">
        <f>+'CTA Pivot Table'!L$471</f>
        <v>65.023529411764713</v>
      </c>
      <c r="K339" s="509">
        <f>+'CTA Pivot Table'!L$473</f>
        <v>63.590043923865288</v>
      </c>
      <c r="L339" s="509">
        <f>+'CTA Pivot Table'!L$475</f>
        <v>0</v>
      </c>
      <c r="M339" s="511">
        <f>+'CTA Pivot Table'!L$477</f>
        <v>64.139891696750908</v>
      </c>
      <c r="N339" s="510">
        <f>+'CTA Pivot Table'!L$479</f>
        <v>41.362978283350571</v>
      </c>
      <c r="O339" s="388"/>
    </row>
    <row r="340" spans="1:15">
      <c r="A340" s="513" t="s">
        <v>1123</v>
      </c>
      <c r="B340" s="514">
        <f>+'CTA Pivot Table'!L$487</f>
        <v>0</v>
      </c>
      <c r="C340" s="514">
        <f>+'CTA Pivot Table'!L$489</f>
        <v>0</v>
      </c>
      <c r="D340" s="514">
        <f>+'CTA Pivot Table'!L$491</f>
        <v>0</v>
      </c>
      <c r="E340" s="515">
        <f>+'CTA Pivot Table'!L$493</f>
        <v>0</v>
      </c>
      <c r="F340" s="515">
        <f>+'CTA Pivot Table'!L$495</f>
        <v>0</v>
      </c>
      <c r="G340" s="514">
        <f>+'CTA Pivot Table'!L$497</f>
        <v>0</v>
      </c>
      <c r="H340" s="514">
        <f>+'CTA Pivot Table'!L$499</f>
        <v>0</v>
      </c>
      <c r="I340" s="515">
        <f>+'CTA Pivot Table'!L$501</f>
        <v>0</v>
      </c>
      <c r="J340" s="515">
        <f>+'CTA Pivot Table'!L$503</f>
        <v>0</v>
      </c>
      <c r="K340" s="514">
        <f>+'CTA Pivot Table'!L$505</f>
        <v>0</v>
      </c>
      <c r="L340" s="514">
        <f>+'CTA Pivot Table'!L$507</f>
        <v>0</v>
      </c>
      <c r="M340" s="516">
        <f>+'CTA Pivot Table'!L$509</f>
        <v>0</v>
      </c>
      <c r="N340" s="515">
        <f>+'CTA Pivot Table'!L$511</f>
        <v>0</v>
      </c>
      <c r="O340" s="388"/>
    </row>
    <row r="341" spans="1:15">
      <c r="A341" s="517" t="s">
        <v>1149</v>
      </c>
      <c r="B341" s="518"/>
      <c r="C341" s="518"/>
      <c r="D341" s="518"/>
      <c r="E341" s="518"/>
      <c r="F341" s="518"/>
      <c r="G341" s="518"/>
      <c r="H341" s="518"/>
      <c r="I341" s="518"/>
      <c r="J341" s="518"/>
      <c r="K341" s="518"/>
      <c r="L341" s="518"/>
      <c r="M341" s="518"/>
      <c r="N341" s="518"/>
    </row>
    <row r="342" spans="1:15">
      <c r="A342" s="518"/>
      <c r="B342" s="518"/>
      <c r="C342" s="518"/>
      <c r="D342" s="518"/>
      <c r="E342" s="518"/>
      <c r="F342" s="518"/>
      <c r="G342" s="518"/>
      <c r="H342" s="518"/>
      <c r="I342" s="518"/>
      <c r="J342" s="518"/>
      <c r="K342" s="518"/>
      <c r="L342" s="518"/>
      <c r="M342" s="518"/>
      <c r="N342" s="519" t="s">
        <v>1224</v>
      </c>
    </row>
    <row r="343" spans="1:15" ht="18">
      <c r="A343" s="480" t="s">
        <v>1136</v>
      </c>
      <c r="B343" s="481"/>
      <c r="C343" s="481"/>
      <c r="D343" s="481"/>
      <c r="E343" s="482"/>
      <c r="F343" s="482"/>
      <c r="G343" s="482"/>
      <c r="H343" s="482"/>
      <c r="I343" s="482"/>
      <c r="J343" s="481"/>
      <c r="K343" s="481"/>
      <c r="L343" s="481"/>
      <c r="M343" s="482"/>
      <c r="N343" s="481"/>
    </row>
    <row r="344" spans="1:15" ht="18">
      <c r="A344" s="480"/>
      <c r="B344" s="481"/>
      <c r="C344" s="481"/>
      <c r="D344" s="481"/>
      <c r="E344" s="482"/>
      <c r="F344" s="482"/>
      <c r="G344" s="482"/>
      <c r="H344" s="482"/>
      <c r="I344" s="482"/>
      <c r="J344" s="481"/>
      <c r="K344" s="481"/>
      <c r="L344" s="481"/>
      <c r="M344" s="482"/>
      <c r="N344" s="481"/>
    </row>
    <row r="345" spans="1:15" ht="15.75">
      <c r="A345" s="483" t="s">
        <v>1132</v>
      </c>
      <c r="B345" s="481"/>
      <c r="C345" s="481"/>
      <c r="D345" s="481"/>
      <c r="E345" s="482"/>
      <c r="F345" s="482"/>
      <c r="G345" s="482"/>
      <c r="H345" s="482"/>
      <c r="I345" s="482"/>
      <c r="J345" s="481"/>
      <c r="K345" s="481"/>
      <c r="L345" s="481"/>
      <c r="M345" s="482"/>
      <c r="N345" s="481"/>
    </row>
    <row r="346" spans="1:15" ht="15.75">
      <c r="A346" s="483" t="s">
        <v>1161</v>
      </c>
      <c r="B346" s="481"/>
      <c r="C346" s="481"/>
      <c r="D346" s="481"/>
      <c r="E346" s="482"/>
      <c r="F346" s="482"/>
      <c r="G346" s="482"/>
      <c r="H346" s="482"/>
      <c r="I346" s="482"/>
      <c r="J346" s="481"/>
      <c r="K346" s="481"/>
      <c r="L346" s="481"/>
      <c r="M346" s="482"/>
      <c r="N346" s="481"/>
    </row>
    <row r="347" spans="1:15" ht="15.75" customHeight="1">
      <c r="A347" s="484"/>
      <c r="B347" s="484"/>
      <c r="C347" s="484"/>
      <c r="D347" s="484"/>
      <c r="E347" s="484"/>
      <c r="F347" s="485"/>
      <c r="G347" s="486"/>
      <c r="H347" s="486"/>
      <c r="I347" s="487"/>
      <c r="J347" s="487"/>
      <c r="K347" s="487"/>
      <c r="L347" s="487"/>
      <c r="M347" s="487"/>
      <c r="N347" s="487"/>
      <c r="O347" s="488"/>
    </row>
    <row r="348" spans="1:15" ht="15.75" customHeight="1">
      <c r="A348" s="312"/>
      <c r="B348" s="489" t="s">
        <v>1098</v>
      </c>
      <c r="C348" s="490"/>
      <c r="D348" s="490"/>
      <c r="E348" s="490"/>
      <c r="F348" s="490"/>
      <c r="G348" s="490"/>
      <c r="H348" s="490"/>
      <c r="I348" s="491"/>
      <c r="J348" s="492" t="s">
        <v>11</v>
      </c>
      <c r="K348" s="493"/>
      <c r="L348" s="493"/>
      <c r="M348" s="494"/>
      <c r="N348" s="652" t="s">
        <v>1099</v>
      </c>
      <c r="O348"/>
    </row>
    <row r="349" spans="1:15" ht="45.75" customHeight="1">
      <c r="A349" s="495"/>
      <c r="B349" s="490" t="s">
        <v>1100</v>
      </c>
      <c r="C349" s="490"/>
      <c r="D349" s="490"/>
      <c r="E349" s="496"/>
      <c r="F349" s="497" t="s">
        <v>1101</v>
      </c>
      <c r="G349" s="490"/>
      <c r="H349" s="490"/>
      <c r="I349" s="491"/>
      <c r="J349" s="498" t="s">
        <v>1102</v>
      </c>
      <c r="K349" s="490"/>
      <c r="L349" s="490"/>
      <c r="M349" s="491"/>
      <c r="N349" s="653"/>
      <c r="O349"/>
    </row>
    <row r="350" spans="1:15" ht="29.25" customHeight="1">
      <c r="A350" s="484"/>
      <c r="B350" s="499" t="s">
        <v>1103</v>
      </c>
      <c r="C350" s="499" t="s">
        <v>1104</v>
      </c>
      <c r="D350" s="499" t="s">
        <v>1105</v>
      </c>
      <c r="E350" s="500" t="s">
        <v>1106</v>
      </c>
      <c r="F350" s="500" t="s">
        <v>1103</v>
      </c>
      <c r="G350" s="499" t="s">
        <v>1104</v>
      </c>
      <c r="H350" s="499" t="s">
        <v>1105</v>
      </c>
      <c r="I350" s="500" t="s">
        <v>1106</v>
      </c>
      <c r="J350" s="501" t="s">
        <v>1103</v>
      </c>
      <c r="K350" s="502" t="s">
        <v>1104</v>
      </c>
      <c r="L350" s="503" t="s">
        <v>1105</v>
      </c>
      <c r="M350" s="501" t="s">
        <v>1106</v>
      </c>
      <c r="N350" s="654"/>
      <c r="O350"/>
    </row>
    <row r="351" spans="1:15" ht="15.75" hidden="1" customHeight="1">
      <c r="A351" s="504" t="s">
        <v>1107</v>
      </c>
      <c r="B351" s="521">
        <f>+'CTA Pivot Table'!M$230</f>
        <v>0</v>
      </c>
      <c r="C351" s="521">
        <f>+'CTA Pivot Table'!M$231</f>
        <v>0</v>
      </c>
      <c r="D351" s="521">
        <f>+'CTA Pivot Table'!M$232</f>
        <v>0</v>
      </c>
      <c r="E351" s="522">
        <f>+'CTA Pivot Table'!M$233</f>
        <v>0</v>
      </c>
      <c r="F351" s="522"/>
      <c r="G351" s="522"/>
      <c r="H351" s="522"/>
      <c r="I351" s="522"/>
      <c r="J351" s="522">
        <f>+'CTA Pivot Table'!M$234</f>
        <v>0</v>
      </c>
      <c r="K351" s="521">
        <f>+'CTA Pivot Table'!M$235</f>
        <v>0</v>
      </c>
      <c r="L351" s="521">
        <f>+'CTA Pivot Table'!M$236</f>
        <v>0</v>
      </c>
      <c r="M351" s="523">
        <f>+'CTA Pivot Table'!M$237</f>
        <v>0</v>
      </c>
      <c r="N351" s="522">
        <f>+'CTA Pivot Table'!M$238</f>
        <v>0</v>
      </c>
      <c r="O351" s="388"/>
    </row>
    <row r="352" spans="1:15" ht="15.75" hidden="1" customHeight="1">
      <c r="A352" s="504"/>
      <c r="E352" s="292"/>
      <c r="I352" s="292"/>
      <c r="J352" s="292"/>
      <c r="M352" s="389"/>
      <c r="N352" s="292"/>
      <c r="O352" s="388"/>
    </row>
    <row r="353" spans="1:15">
      <c r="A353" s="504" t="s">
        <v>1108</v>
      </c>
      <c r="B353" s="509">
        <f>+'CTA Pivot Table'!M$7</f>
        <v>0</v>
      </c>
      <c r="C353" s="509">
        <f>+'CTA Pivot Table'!M$9</f>
        <v>0</v>
      </c>
      <c r="D353" s="509">
        <f>+'CTA Pivot Table'!M$11</f>
        <v>0</v>
      </c>
      <c r="E353" s="510">
        <f>+'CTA Pivot Table'!M$13</f>
        <v>0</v>
      </c>
      <c r="F353" s="510">
        <f>+'CTA Pivot Table'!M$15</f>
        <v>0</v>
      </c>
      <c r="G353" s="509">
        <f>+'CTA Pivot Table'!M$17</f>
        <v>0</v>
      </c>
      <c r="H353" s="509">
        <f>+'CTA Pivot Table'!M$19</f>
        <v>0</v>
      </c>
      <c r="I353" s="510">
        <f>+'CTA Pivot Table'!M$21</f>
        <v>0</v>
      </c>
      <c r="J353" s="510">
        <f>+'CTA Pivot Table'!M$23</f>
        <v>0</v>
      </c>
      <c r="K353" s="509">
        <f>+'CTA Pivot Table'!M$25</f>
        <v>0</v>
      </c>
      <c r="L353" s="509">
        <f>+'CTA Pivot Table'!M$27</f>
        <v>0</v>
      </c>
      <c r="M353" s="511">
        <f>+'CTA Pivot Table'!M$29</f>
        <v>0</v>
      </c>
      <c r="N353" s="510">
        <f>+'CTA Pivot Table'!M$31</f>
        <v>0</v>
      </c>
      <c r="O353" s="388"/>
    </row>
    <row r="354" spans="1:15">
      <c r="A354" s="504" t="s">
        <v>1109</v>
      </c>
      <c r="B354" s="509">
        <f>+'CTA Pivot Table'!M$39</f>
        <v>78.617634854771794</v>
      </c>
      <c r="C354" s="509">
        <f>+'CTA Pivot Table'!M$41</f>
        <v>86.836690647482015</v>
      </c>
      <c r="D354" s="509">
        <f>+'CTA Pivot Table'!M$43</f>
        <v>0</v>
      </c>
      <c r="E354" s="510">
        <f>+'CTA Pivot Table'!M$45</f>
        <v>81.624078947368417</v>
      </c>
      <c r="F354" s="510">
        <f>+'CTA Pivot Table'!M$47</f>
        <v>83.037499999999994</v>
      </c>
      <c r="G354" s="509">
        <f>+'CTA Pivot Table'!M$49</f>
        <v>81.171753986332561</v>
      </c>
      <c r="H354" s="509">
        <f>+'CTA Pivot Table'!M$51</f>
        <v>0</v>
      </c>
      <c r="I354" s="510">
        <f>+'CTA Pivot Table'!M$53</f>
        <v>82.544978953698134</v>
      </c>
      <c r="J354" s="510">
        <f>+'CTA Pivot Table'!M$55</f>
        <v>68.195404120443726</v>
      </c>
      <c r="K354" s="509">
        <f>+'CTA Pivot Table'!M$57</f>
        <v>65.327602905569009</v>
      </c>
      <c r="L354" s="509">
        <f>+'CTA Pivot Table'!MR$59</f>
        <v>0</v>
      </c>
      <c r="M354" s="511">
        <f>+'CTA Pivot Table'!M$61</f>
        <v>67.060919540229889</v>
      </c>
      <c r="N354" s="510">
        <f>+'CTA Pivot Table'!M$63</f>
        <v>48.084615384615375</v>
      </c>
      <c r="O354" s="388"/>
    </row>
    <row r="355" spans="1:15">
      <c r="A355" s="504" t="s">
        <v>1110</v>
      </c>
      <c r="B355" s="509">
        <f>+'CTA Pivot Table'!M$71</f>
        <v>0</v>
      </c>
      <c r="C355" s="509">
        <f>+'CTA Pivot Table'!M$73</f>
        <v>0</v>
      </c>
      <c r="D355" s="509">
        <f>+'CTA Pivot Table'!M$75</f>
        <v>0</v>
      </c>
      <c r="E355" s="510">
        <f>+'CTA Pivot Table'!M$77</f>
        <v>0</v>
      </c>
      <c r="F355" s="510">
        <f>+'CTA Pivot Table'!M$79</f>
        <v>0</v>
      </c>
      <c r="G355" s="509">
        <f>+'CTA Pivot Table'!M$81</f>
        <v>0</v>
      </c>
      <c r="H355" s="509">
        <f>+'CTA Pivot Table'!M$83</f>
        <v>0</v>
      </c>
      <c r="I355" s="510">
        <f>+'CTA Pivot Table'!M$85</f>
        <v>0</v>
      </c>
      <c r="J355" s="510">
        <f>+'CTA Pivot Table'!M$87</f>
        <v>0</v>
      </c>
      <c r="K355" s="509">
        <f>+'CTA Pivot Table'!M$89</f>
        <v>0</v>
      </c>
      <c r="L355" s="509">
        <f>+'CTA Pivot Table'!M$91</f>
        <v>0</v>
      </c>
      <c r="M355" s="511">
        <f>+'CTA Pivot Table'!M$93</f>
        <v>0</v>
      </c>
      <c r="N355" s="510">
        <f>+'CTA Pivot Table'!M$95</f>
        <v>0</v>
      </c>
      <c r="O355" s="388"/>
    </row>
    <row r="356" spans="1:15">
      <c r="A356" s="504" t="s">
        <v>1111</v>
      </c>
      <c r="B356" s="509">
        <f>+'CTA Pivot Table'!M$103</f>
        <v>65.929847368421051</v>
      </c>
      <c r="C356" s="509">
        <f>+'CTA Pivot Table'!M$105</f>
        <v>69.175020000000004</v>
      </c>
      <c r="D356" s="509">
        <f>+'CTA Pivot Table'!M$107</f>
        <v>59</v>
      </c>
      <c r="E356" s="510">
        <f>+'CTA Pivot Table'!M$109</f>
        <v>65.95932209302326</v>
      </c>
      <c r="F356" s="510">
        <f>+'CTA Pivot Table'!M$111</f>
        <v>68.573498529411765</v>
      </c>
      <c r="G356" s="509">
        <f>+'CTA Pivot Table'!M$113</f>
        <v>71.049985000000007</v>
      </c>
      <c r="H356" s="509">
        <f>+'CTA Pivot Table'!M$115</f>
        <v>0</v>
      </c>
      <c r="I356" s="510">
        <f>+'CTA Pivot Table'!M$117</f>
        <v>69.136336363636374</v>
      </c>
      <c r="J356" s="510">
        <f>+'CTA Pivot Table'!M$119</f>
        <v>51.296322222222223</v>
      </c>
      <c r="K356" s="509">
        <f>+'CTA Pivot Table'!M$121</f>
        <v>52.346200000000003</v>
      </c>
      <c r="L356" s="509">
        <f>+'CTA Pivot Table'!M$123</f>
        <v>0</v>
      </c>
      <c r="M356" s="511">
        <f>+'CTA Pivot Table'!M$125</f>
        <v>51.811356603773589</v>
      </c>
      <c r="N356" s="510">
        <f>+'CTA Pivot Table'!M$127</f>
        <v>66.818172727272724</v>
      </c>
      <c r="O356" s="388"/>
    </row>
    <row r="357" spans="1:15">
      <c r="A357" s="504"/>
      <c r="B357" s="509"/>
      <c r="C357" s="509"/>
      <c r="D357" s="509"/>
      <c r="E357" s="510"/>
      <c r="F357" s="510"/>
      <c r="G357" s="509"/>
      <c r="H357" s="509"/>
      <c r="I357" s="510"/>
      <c r="J357" s="510"/>
      <c r="K357" s="509"/>
      <c r="L357" s="509"/>
      <c r="M357" s="511"/>
      <c r="N357" s="510"/>
      <c r="O357" s="388"/>
    </row>
    <row r="358" spans="1:15">
      <c r="A358" s="504" t="s">
        <v>1112</v>
      </c>
      <c r="B358" s="509">
        <f>+'CTA Pivot Table'!M$135</f>
        <v>97.570000000000007</v>
      </c>
      <c r="C358" s="509">
        <f>+'CTA Pivot Table'!M$137</f>
        <v>118</v>
      </c>
      <c r="D358" s="509">
        <f>+'CTA Pivot Table'!M$139</f>
        <v>0</v>
      </c>
      <c r="E358" s="510">
        <f>+'CTA Pivot Table'!M$141</f>
        <v>106.99923076923076</v>
      </c>
      <c r="F358" s="510">
        <f>+'CTA Pivot Table'!M$143</f>
        <v>99.57</v>
      </c>
      <c r="G358" s="509">
        <f>+'CTA Pivot Table'!M$145</f>
        <v>100.5</v>
      </c>
      <c r="H358" s="509">
        <f>+'CTA Pivot Table'!M$147</f>
        <v>0</v>
      </c>
      <c r="I358" s="510">
        <f>+'CTA Pivot Table'!M$149</f>
        <v>100.00073684210525</v>
      </c>
      <c r="J358" s="510">
        <f>+'CTA Pivot Table'!M$151</f>
        <v>75.23</v>
      </c>
      <c r="K358" s="509">
        <f>+'CTA Pivot Table'!M$153</f>
        <v>69.930000000000007</v>
      </c>
      <c r="L358" s="509">
        <f>+'CTA Pivot Table'!M$155</f>
        <v>0</v>
      </c>
      <c r="M358" s="511">
        <f>+'CTA Pivot Table'!M$157</f>
        <v>72.265593220338985</v>
      </c>
      <c r="N358" s="510">
        <f>+'CTA Pivot Table'!M$159</f>
        <v>66.790000000000006</v>
      </c>
      <c r="O358" s="388"/>
    </row>
    <row r="359" spans="1:15">
      <c r="A359" s="504" t="s">
        <v>1113</v>
      </c>
      <c r="B359" s="509">
        <f>+'CTA Pivot Table'!M$167</f>
        <v>79.919444444444437</v>
      </c>
      <c r="C359" s="509">
        <f>+'CTA Pivot Table'!M$169</f>
        <v>75.328000000000003</v>
      </c>
      <c r="D359" s="509">
        <f>+'CTA Pivot Table'!M$171</f>
        <v>0</v>
      </c>
      <c r="E359" s="510">
        <f>+'CTA Pivot Table'!M$173</f>
        <v>79.240236686390517</v>
      </c>
      <c r="F359" s="510">
        <f>+'CTA Pivot Table'!M$175</f>
        <v>86.714440433212985</v>
      </c>
      <c r="G359" s="509">
        <f>+'CTA Pivot Table'!M$177</f>
        <v>81.820714285714288</v>
      </c>
      <c r="H359" s="509">
        <f>+'CTA Pivot Table'!M$179</f>
        <v>0</v>
      </c>
      <c r="I359" s="510">
        <f>+'CTA Pivot Table'!M$181</f>
        <v>85.07146282973622</v>
      </c>
      <c r="J359" s="510">
        <f>+'CTA Pivot Table'!M$183</f>
        <v>58.328493150684928</v>
      </c>
      <c r="K359" s="509">
        <f>+'CTA Pivot Table'!M$185</f>
        <v>59.340983606557373</v>
      </c>
      <c r="L359" s="509">
        <f>+'CTA Pivot Table'!M$187</f>
        <v>0</v>
      </c>
      <c r="M359" s="511">
        <f>+'CTA Pivot Table'!M$189</f>
        <v>58.666605839416057</v>
      </c>
      <c r="N359" s="510">
        <f>+'CTA Pivot Table'!M$191</f>
        <v>77.184725536992843</v>
      </c>
      <c r="O359" s="388"/>
    </row>
    <row r="360" spans="1:15">
      <c r="A360" s="504" t="s">
        <v>1114</v>
      </c>
      <c r="B360" s="509">
        <f>+'CTA Pivot Table'!M$199</f>
        <v>0</v>
      </c>
      <c r="C360" s="509">
        <f>+'CTA Pivot Table'!M$201</f>
        <v>0</v>
      </c>
      <c r="D360" s="509">
        <f>+'CTA Pivot Table'!M$203</f>
        <v>0</v>
      </c>
      <c r="E360" s="510">
        <f>+'CTA Pivot Table'!M$205</f>
        <v>0</v>
      </c>
      <c r="F360" s="510">
        <f>+'CTA Pivot Table'!M$207</f>
        <v>0</v>
      </c>
      <c r="G360" s="509">
        <f>+'CTA Pivot Table'!M$209</f>
        <v>0</v>
      </c>
      <c r="H360" s="509">
        <f>+'CTA Pivot Table'!M$211</f>
        <v>0</v>
      </c>
      <c r="I360" s="510">
        <f>+'CTA Pivot Table'!M$213</f>
        <v>0</v>
      </c>
      <c r="J360" s="510">
        <f>+'CTA Pivot Table'!M$215</f>
        <v>0</v>
      </c>
      <c r="K360" s="509">
        <f>+'CTA Pivot Table'!M$217</f>
        <v>0</v>
      </c>
      <c r="L360" s="509">
        <f>+'CTA Pivot Table'!M$219</f>
        <v>0</v>
      </c>
      <c r="M360" s="511">
        <f>+'CTA Pivot Table'!M$221</f>
        <v>0</v>
      </c>
      <c r="N360" s="510">
        <f>+'CTA Pivot Table'!M$223</f>
        <v>0</v>
      </c>
      <c r="O360" s="388"/>
    </row>
    <row r="361" spans="1:15">
      <c r="A361" s="504" t="s">
        <v>1115</v>
      </c>
      <c r="B361" s="509">
        <f>+'CTA Pivot Table'!M$231</f>
        <v>0</v>
      </c>
      <c r="C361" s="509">
        <f>+'CTA Pivot Table'!M$233</f>
        <v>0</v>
      </c>
      <c r="D361" s="509">
        <f>+'CTA Pivot Table'!M$235</f>
        <v>0</v>
      </c>
      <c r="E361" s="510">
        <f>+'CTA Pivot Table'!M$237</f>
        <v>0</v>
      </c>
      <c r="F361" s="510">
        <f>+'CTA Pivot Table'!M$239</f>
        <v>0</v>
      </c>
      <c r="G361" s="509">
        <f>+'CTA Pivot Table'!M$241</f>
        <v>0</v>
      </c>
      <c r="H361" s="509">
        <f>+'CTA Pivot Table'!M$243</f>
        <v>0</v>
      </c>
      <c r="I361" s="510">
        <f>+'CTA Pivot Table'!M$245</f>
        <v>0</v>
      </c>
      <c r="J361" s="510">
        <f>+'CTA Pivot Table'!M$247</f>
        <v>0</v>
      </c>
      <c r="K361" s="509">
        <f>+'CTA Pivot Table'!M$249</f>
        <v>0</v>
      </c>
      <c r="L361" s="509">
        <f>+'CTA Pivot Table'!M$251</f>
        <v>0</v>
      </c>
      <c r="M361" s="511">
        <f>+'CTA Pivot Table'!M$253</f>
        <v>0</v>
      </c>
      <c r="N361" s="510">
        <f>+'CTA Pivot Table'!M$255</f>
        <v>0</v>
      </c>
      <c r="O361" s="388"/>
    </row>
    <row r="362" spans="1:15">
      <c r="A362" s="504"/>
      <c r="B362" s="509"/>
      <c r="C362" s="509"/>
      <c r="D362" s="509"/>
      <c r="E362" s="510"/>
      <c r="F362" s="510"/>
      <c r="G362" s="509"/>
      <c r="H362" s="509"/>
      <c r="I362" s="510"/>
      <c r="J362" s="510"/>
      <c r="K362" s="509"/>
      <c r="L362" s="509"/>
      <c r="M362" s="511"/>
      <c r="N362" s="510"/>
      <c r="O362" s="388"/>
    </row>
    <row r="363" spans="1:15">
      <c r="A363" s="504" t="s">
        <v>1116</v>
      </c>
      <c r="B363" s="509">
        <f>+'CTA Pivot Table'!M$263</f>
        <v>0</v>
      </c>
      <c r="C363" s="509">
        <f>+'CTA Pivot Table'!M$265</f>
        <v>0</v>
      </c>
      <c r="D363" s="509">
        <f>+'CTA Pivot Table'!M$267</f>
        <v>0</v>
      </c>
      <c r="E363" s="510">
        <f>+'CTA Pivot Table'!M$269</f>
        <v>0</v>
      </c>
      <c r="F363" s="510">
        <f>+'CTA Pivot Table'!M$271</f>
        <v>0</v>
      </c>
      <c r="G363" s="509">
        <f>+'CTA Pivot Table'!M$273</f>
        <v>0</v>
      </c>
      <c r="H363" s="509">
        <f>+'CTA Pivot Table'!M$275</f>
        <v>0</v>
      </c>
      <c r="I363" s="510">
        <f>+'CTA Pivot Table'!M$277</f>
        <v>0</v>
      </c>
      <c r="J363" s="510">
        <f>+'CTA Pivot Table'!M$279</f>
        <v>0</v>
      </c>
      <c r="K363" s="509">
        <f>+'CTA Pivot Table'!M$281</f>
        <v>0</v>
      </c>
      <c r="L363" s="509">
        <f>+'CTA Pivot Table'!M$283</f>
        <v>0</v>
      </c>
      <c r="M363" s="511">
        <f>+'CTA Pivot Table'!M$285</f>
        <v>0</v>
      </c>
      <c r="N363" s="510">
        <f>+'CTA Pivot Table'!M$287</f>
        <v>0</v>
      </c>
      <c r="O363" s="388"/>
    </row>
    <row r="364" spans="1:15">
      <c r="A364" s="504" t="s">
        <v>1117</v>
      </c>
      <c r="B364" s="509">
        <f>+'CTA Pivot Table'!M$295</f>
        <v>0</v>
      </c>
      <c r="C364" s="509">
        <f>+'CTA Pivot Table'!M$297</f>
        <v>0</v>
      </c>
      <c r="D364" s="509">
        <f>+'CTA Pivot Table'!M$299</f>
        <v>0</v>
      </c>
      <c r="E364" s="510">
        <f>+'CTA Pivot Table'!M$301</f>
        <v>0</v>
      </c>
      <c r="F364" s="510">
        <f>+'CTA Pivot Table'!M$303</f>
        <v>0</v>
      </c>
      <c r="G364" s="509">
        <f>+'CTA Pivot Table'!M$305</f>
        <v>0</v>
      </c>
      <c r="H364" s="509">
        <f>+'CTA Pivot Table'!M$307</f>
        <v>0</v>
      </c>
      <c r="I364" s="510">
        <f>+'CTA Pivot Table'!M$309</f>
        <v>0</v>
      </c>
      <c r="J364" s="510">
        <f>+'CTA Pivot Table'!M$311</f>
        <v>0</v>
      </c>
      <c r="K364" s="509">
        <f>+'CTA Pivot Table'!M$313</f>
        <v>0</v>
      </c>
      <c r="L364" s="509">
        <f>+'CTA Pivot Table'!M$315</f>
        <v>0</v>
      </c>
      <c r="M364" s="511">
        <f>+'CTA Pivot Table'!M$317</f>
        <v>0</v>
      </c>
      <c r="N364" s="510">
        <f>+'CTA Pivot Table'!M$319</f>
        <v>0</v>
      </c>
      <c r="O364" s="388"/>
    </row>
    <row r="365" spans="1:15">
      <c r="A365" s="504" t="s">
        <v>1118</v>
      </c>
      <c r="B365" s="509">
        <f>+'CTA Pivot Table'!M$327</f>
        <v>0</v>
      </c>
      <c r="C365" s="509">
        <f>+'CTA Pivot Table'!M$329</f>
        <v>0</v>
      </c>
      <c r="D365" s="509">
        <f>+'CTA Pivot Table'!M$331</f>
        <v>0</v>
      </c>
      <c r="E365" s="510">
        <f>+'CTA Pivot Table'!M$333</f>
        <v>0</v>
      </c>
      <c r="F365" s="510">
        <f>+'CTA Pivot Table'!M$335</f>
        <v>0</v>
      </c>
      <c r="G365" s="509">
        <f>+'CTA Pivot Table'!M$337</f>
        <v>0</v>
      </c>
      <c r="H365" s="509">
        <f>+'CTA Pivot Table'!M$339</f>
        <v>0</v>
      </c>
      <c r="I365" s="510">
        <f>+'CTA Pivot Table'!M$341</f>
        <v>0</v>
      </c>
      <c r="J365" s="510">
        <f>+'CTA Pivot Table'!M$343</f>
        <v>0</v>
      </c>
      <c r="K365" s="509">
        <f>+'CTA Pivot Table'!M$345</f>
        <v>0</v>
      </c>
      <c r="L365" s="509">
        <f>+'CTA Pivot Table'!M$347</f>
        <v>0</v>
      </c>
      <c r="M365" s="511">
        <f>+'CTA Pivot Table'!M$349</f>
        <v>0</v>
      </c>
      <c r="N365" s="510">
        <f>+'CTA Pivot Table'!M$351</f>
        <v>0</v>
      </c>
      <c r="O365" s="388"/>
    </row>
    <row r="366" spans="1:15">
      <c r="A366" s="504" t="s">
        <v>1119</v>
      </c>
      <c r="B366" s="509">
        <f>+'CTA Pivot Table'!M$359</f>
        <v>0</v>
      </c>
      <c r="C366" s="509">
        <f>+'CTA Pivot Table'!M$361</f>
        <v>0</v>
      </c>
      <c r="D366" s="509">
        <f>+'CTA Pivot Table'!M$363</f>
        <v>0</v>
      </c>
      <c r="E366" s="510">
        <f>+'CTA Pivot Table'!M$365</f>
        <v>0</v>
      </c>
      <c r="F366" s="510">
        <f>+'CTA Pivot Table'!M$367</f>
        <v>0</v>
      </c>
      <c r="G366" s="509">
        <f>+'CTA Pivot Table'!M$369</f>
        <v>0</v>
      </c>
      <c r="H366" s="509">
        <f>+'CTA Pivot Table'!M$371</f>
        <v>0</v>
      </c>
      <c r="I366" s="510">
        <f>+'CTA Pivot Table'!M$373</f>
        <v>0</v>
      </c>
      <c r="J366" s="510">
        <f>+'CTA Pivot Table'!M$375</f>
        <v>0</v>
      </c>
      <c r="K366" s="509">
        <f>+'CTA Pivot Table'!M$377</f>
        <v>0</v>
      </c>
      <c r="L366" s="509">
        <f>+'CTA Pivot Table'!M$379</f>
        <v>0</v>
      </c>
      <c r="M366" s="511">
        <f>+'CTA Pivot Table'!M$381</f>
        <v>0</v>
      </c>
      <c r="N366" s="510">
        <f>+'CTA Pivot Table'!M$383</f>
        <v>0</v>
      </c>
      <c r="O366" s="388"/>
    </row>
    <row r="367" spans="1:15">
      <c r="A367" s="504"/>
      <c r="B367" s="509"/>
      <c r="C367" s="509"/>
      <c r="D367" s="509"/>
      <c r="E367" s="510"/>
      <c r="F367" s="510"/>
      <c r="G367" s="509"/>
      <c r="H367" s="509"/>
      <c r="I367" s="510"/>
      <c r="J367" s="510"/>
      <c r="K367" s="509"/>
      <c r="L367" s="509"/>
      <c r="M367" s="511"/>
      <c r="N367" s="510"/>
      <c r="O367" s="388"/>
    </row>
    <row r="368" spans="1:15">
      <c r="A368" s="504" t="s">
        <v>1120</v>
      </c>
      <c r="B368" s="509">
        <f>+'CTA Pivot Table'!M$391</f>
        <v>0</v>
      </c>
      <c r="C368" s="509">
        <f>+'CTA Pivot Table'!M$393</f>
        <v>0</v>
      </c>
      <c r="D368" s="509">
        <f>+'CTA Pivot Table'!M$395</f>
        <v>0</v>
      </c>
      <c r="E368" s="510">
        <f>+'CTA Pivot Table'!M$397</f>
        <v>0</v>
      </c>
      <c r="F368" s="510">
        <f>+'CTA Pivot Table'!M$399</f>
        <v>0</v>
      </c>
      <c r="G368" s="509">
        <f>+'CTA Pivot Table'!M$401</f>
        <v>0</v>
      </c>
      <c r="H368" s="509">
        <f>+'CTA Pivot Table'!M$403</f>
        <v>0</v>
      </c>
      <c r="I368" s="510">
        <f>+'CTA Pivot Table'!M$405</f>
        <v>0</v>
      </c>
      <c r="J368" s="510">
        <f>+'CTA Pivot Table'!M$407</f>
        <v>0</v>
      </c>
      <c r="K368" s="509">
        <f>+'CTA Pivot Table'!M$409</f>
        <v>0</v>
      </c>
      <c r="L368" s="509">
        <f>+'CTA Pivot Table'!M$411</f>
        <v>0</v>
      </c>
      <c r="M368" s="511">
        <f>+'CTA Pivot Table'!M$413</f>
        <v>0</v>
      </c>
      <c r="N368" s="510">
        <f>+'CTA Pivot Table'!M$415</f>
        <v>0</v>
      </c>
      <c r="O368" s="388"/>
    </row>
    <row r="369" spans="1:15">
      <c r="A369" s="504" t="s">
        <v>1121</v>
      </c>
      <c r="B369" s="509">
        <f>+'CTA Pivot Table'!M$423</f>
        <v>65.704147465437799</v>
      </c>
      <c r="C369" s="509">
        <f>+'CTA Pivot Table'!M$425</f>
        <v>38.335514018691583</v>
      </c>
      <c r="D369" s="509">
        <f>+'CTA Pivot Table'!M$427</f>
        <v>0</v>
      </c>
      <c r="E369" s="510">
        <f>+'CTA Pivot Table'!M$429</f>
        <v>56.665740740740745</v>
      </c>
      <c r="F369" s="510">
        <f>+'CTA Pivot Table'!M$431</f>
        <v>77.746594982078847</v>
      </c>
      <c r="G369" s="509">
        <f>+'CTA Pivot Table'!M$433</f>
        <v>72.839449541284424</v>
      </c>
      <c r="H369" s="509">
        <f>+'CTA Pivot Table'!M$435</f>
        <v>0</v>
      </c>
      <c r="I369" s="510">
        <f>+'CTA Pivot Table'!M$437</f>
        <v>76.368041237113403</v>
      </c>
      <c r="J369" s="510">
        <f>+'CTA Pivot Table'!M$439</f>
        <v>59.179029733959311</v>
      </c>
      <c r="K369" s="509">
        <f>+'CTA Pivot Table'!M$441</f>
        <v>50.31707317073171</v>
      </c>
      <c r="L369" s="509">
        <f>+'CTA Pivot Table'!M$443</f>
        <v>0</v>
      </c>
      <c r="M369" s="511">
        <f>+'CTA Pivot Table'!M$445</f>
        <v>54.98549051937345</v>
      </c>
      <c r="N369" s="510">
        <f>+'CTA Pivot Table'!M$447</f>
        <v>48.12920353982301</v>
      </c>
      <c r="O369" s="388"/>
    </row>
    <row r="370" spans="1:15">
      <c r="A370" s="504" t="s">
        <v>1122</v>
      </c>
      <c r="B370" s="509">
        <f>+'CTA Pivot Table'!M$455</f>
        <v>82.912087912087927</v>
      </c>
      <c r="C370" s="509">
        <f>+'CTA Pivot Table'!M$457</f>
        <v>84.483221476510096</v>
      </c>
      <c r="D370" s="509">
        <f>+'CTA Pivot Table'!M$459</f>
        <v>0</v>
      </c>
      <c r="E370" s="510">
        <f>+'CTA Pivot Table'!M$461</f>
        <v>83.24892086330938</v>
      </c>
      <c r="F370" s="510">
        <f>+'CTA Pivot Table'!M$463</f>
        <v>76.095108695652172</v>
      </c>
      <c r="G370" s="509">
        <f>+'CTA Pivot Table'!M$465</f>
        <v>86.18720379146923</v>
      </c>
      <c r="H370" s="509">
        <f>+'CTA Pivot Table'!M$467</f>
        <v>0</v>
      </c>
      <c r="I370" s="510">
        <f>+'CTA Pivot Table'!M$469</f>
        <v>81.486075949367105</v>
      </c>
      <c r="J370" s="510">
        <f>+'CTA Pivot Table'!M$471</f>
        <v>64.699248120300751</v>
      </c>
      <c r="K370" s="509">
        <f>+'CTA Pivot Table'!M$473</f>
        <v>63.481481481481495</v>
      </c>
      <c r="L370" s="509">
        <f>+'CTA Pivot Table'!M$475</f>
        <v>0</v>
      </c>
      <c r="M370" s="511">
        <f>+'CTA Pivot Table'!M$477</f>
        <v>63.945558739255027</v>
      </c>
      <c r="N370" s="510">
        <f>+'CTA Pivot Table'!M$479</f>
        <v>59.214925373134321</v>
      </c>
      <c r="O370" s="388"/>
    </row>
    <row r="371" spans="1:15">
      <c r="A371" s="513" t="s">
        <v>1123</v>
      </c>
      <c r="B371" s="514">
        <f>+'CTA Pivot Table'!M$487</f>
        <v>0</v>
      </c>
      <c r="C371" s="514">
        <f>+'CTA Pivot Table'!M$489</f>
        <v>0</v>
      </c>
      <c r="D371" s="514">
        <f>+'CTA Pivot Table'!M$491</f>
        <v>0</v>
      </c>
      <c r="E371" s="515">
        <f>+'CTA Pivot Table'!M$493</f>
        <v>0</v>
      </c>
      <c r="F371" s="515">
        <f>+'CTA Pivot Table'!M$495</f>
        <v>0</v>
      </c>
      <c r="G371" s="514">
        <f>+'CTA Pivot Table'!M$497</f>
        <v>0</v>
      </c>
      <c r="H371" s="514">
        <f>+'CTA Pivot Table'!M$499</f>
        <v>0</v>
      </c>
      <c r="I371" s="515">
        <f>+'CTA Pivot Table'!M$501</f>
        <v>0</v>
      </c>
      <c r="J371" s="515">
        <f>+'CTA Pivot Table'!M$503</f>
        <v>0</v>
      </c>
      <c r="K371" s="514">
        <f>+'CTA Pivot Table'!M$505</f>
        <v>0</v>
      </c>
      <c r="L371" s="514">
        <f>+'CTA Pivot Table'!M$507</f>
        <v>0</v>
      </c>
      <c r="M371" s="516">
        <f>+'CTA Pivot Table'!M$509</f>
        <v>0</v>
      </c>
      <c r="N371" s="515">
        <f>+'CTA Pivot Table'!M$511</f>
        <v>0</v>
      </c>
      <c r="O371" s="388"/>
    </row>
    <row r="372" spans="1:15">
      <c r="A372" s="517" t="s">
        <v>1149</v>
      </c>
      <c r="B372" s="518"/>
      <c r="C372" s="518"/>
      <c r="D372" s="518"/>
      <c r="E372" s="518"/>
      <c r="F372" s="518"/>
      <c r="G372" s="518"/>
      <c r="H372" s="518"/>
      <c r="I372" s="518"/>
      <c r="J372" s="518"/>
      <c r="K372" s="518"/>
      <c r="L372" s="518"/>
      <c r="M372" s="518"/>
      <c r="N372" s="518"/>
    </row>
    <row r="373" spans="1:15">
      <c r="A373" s="518"/>
      <c r="B373" s="518"/>
      <c r="C373" s="518"/>
      <c r="D373" s="518"/>
      <c r="E373" s="518"/>
      <c r="F373" s="518"/>
      <c r="G373" s="518"/>
      <c r="H373" s="518"/>
      <c r="I373" s="518"/>
      <c r="J373" s="518"/>
      <c r="K373" s="518"/>
      <c r="L373" s="518"/>
      <c r="M373" s="518"/>
      <c r="N373" s="519" t="s">
        <v>1224</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75" orientation="landscape" useFirstPageNumber="1" r:id="rId1"/>
  <headerFooter alignWithMargins="0">
    <oddHeader>&amp;R&amp;"Arial,Regular"&amp;8SREB-State Data Exchange</oddHeader>
    <oddFooter>&amp;C&amp;"Arial,Regular"&amp;10 &amp;P</oddFooter>
  </headerFooter>
  <rowBreaks count="11" manualBreakCount="11">
    <brk id="31" max="16383" man="1"/>
    <brk id="63" max="16383" man="1"/>
    <brk id="94" max="14" man="1"/>
    <brk id="125" max="16383" man="1"/>
    <brk id="156" max="16383" man="1"/>
    <brk id="187" max="16383" man="1"/>
    <brk id="218" max="16383" man="1"/>
    <brk id="249" max="16383" man="1"/>
    <brk id="280" max="16383" man="1"/>
    <brk id="311" max="13" man="1"/>
    <brk id="34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A139-841E-43D2-9EF2-F74E56A1D1A5}">
  <sheetPr>
    <tabColor theme="5" tint="0.59999389629810485"/>
  </sheetPr>
  <dimension ref="A1:P373"/>
  <sheetViews>
    <sheetView showZeros="0" tabSelected="1" view="pageBreakPreview" topLeftCell="A153" zoomScaleNormal="100" zoomScaleSheetLayoutView="100" workbookViewId="0">
      <selection activeCell="Q20" sqref="Q20"/>
    </sheetView>
  </sheetViews>
  <sheetFormatPr defaultColWidth="9" defaultRowHeight="15"/>
  <cols>
    <col min="1" max="1" width="11.21875" style="290" customWidth="1"/>
    <col min="2" max="2" width="7.21875" style="290" customWidth="1"/>
    <col min="3" max="3" width="7.109375" style="290" customWidth="1"/>
    <col min="4" max="4" width="9" style="290"/>
    <col min="5" max="5" width="7.109375" style="290" customWidth="1"/>
    <col min="6" max="6" width="6.77734375" style="290" customWidth="1"/>
    <col min="7" max="7" width="7.33203125" style="290" customWidth="1"/>
    <col min="8" max="8" width="9" style="290" customWidth="1"/>
    <col min="9" max="9" width="7.88671875" style="290" customWidth="1"/>
    <col min="10" max="10" width="6.109375" style="290" customWidth="1"/>
    <col min="11" max="11" width="6" style="290" customWidth="1"/>
    <col min="12" max="12" width="8.44140625" style="290" customWidth="1"/>
    <col min="13" max="13" width="5.109375" style="290" customWidth="1"/>
    <col min="14" max="14" width="9" style="290"/>
    <col min="15" max="15" width="4.21875" style="290" customWidth="1"/>
  </cols>
  <sheetData>
    <row r="1" spans="1:16" ht="18">
      <c r="A1" s="480" t="s">
        <v>1096</v>
      </c>
      <c r="B1" s="481"/>
      <c r="C1" s="481"/>
      <c r="D1" s="481"/>
      <c r="E1" s="482"/>
      <c r="F1" s="482"/>
      <c r="G1" s="482"/>
      <c r="H1" s="482"/>
      <c r="I1" s="482"/>
      <c r="J1" s="481"/>
      <c r="K1" s="481"/>
      <c r="L1" s="481"/>
      <c r="M1" s="482"/>
      <c r="N1" s="481"/>
    </row>
    <row r="2" spans="1:16" ht="18">
      <c r="A2" s="480"/>
      <c r="B2" s="481"/>
      <c r="C2" s="481"/>
      <c r="D2" s="481"/>
      <c r="E2" s="482"/>
      <c r="F2" s="482"/>
      <c r="G2" s="482"/>
      <c r="H2" s="482"/>
      <c r="I2" s="482"/>
      <c r="J2" s="481"/>
      <c r="K2" s="481"/>
      <c r="L2" s="481"/>
      <c r="M2" s="482"/>
      <c r="N2" s="481"/>
    </row>
    <row r="3" spans="1:16" ht="15.75">
      <c r="A3" s="483" t="s">
        <v>1097</v>
      </c>
      <c r="B3" s="481"/>
      <c r="C3" s="481"/>
      <c r="D3" s="481"/>
      <c r="E3" s="482"/>
      <c r="F3" s="482"/>
      <c r="G3" s="482"/>
      <c r="H3" s="482"/>
      <c r="I3" s="482"/>
      <c r="J3" s="481"/>
      <c r="K3" s="481"/>
      <c r="L3" s="481"/>
      <c r="M3" s="482"/>
      <c r="N3" s="481"/>
    </row>
    <row r="4" spans="1:16" ht="15.75">
      <c r="A4" s="483" t="s">
        <v>1137</v>
      </c>
      <c r="B4" s="481"/>
      <c r="C4" s="481"/>
      <c r="D4" s="481"/>
      <c r="E4" s="482"/>
      <c r="F4" s="482"/>
      <c r="G4" s="482"/>
      <c r="H4" s="482"/>
      <c r="I4" s="482"/>
      <c r="J4" s="481"/>
      <c r="K4" s="481"/>
      <c r="L4" s="481"/>
      <c r="M4" s="482"/>
      <c r="N4" s="481"/>
    </row>
    <row r="5" spans="1:16" ht="15.75" customHeight="1">
      <c r="A5" s="484"/>
      <c r="B5" s="484"/>
      <c r="C5" s="484"/>
      <c r="D5" s="484"/>
      <c r="E5" s="484"/>
      <c r="F5" s="485"/>
      <c r="G5" s="486"/>
      <c r="H5" s="486"/>
      <c r="I5" s="487"/>
      <c r="J5" s="487"/>
      <c r="K5" s="487"/>
      <c r="L5" s="487"/>
      <c r="M5" s="487"/>
      <c r="N5" s="487"/>
      <c r="O5" s="488"/>
    </row>
    <row r="6" spans="1:16" ht="15.75" customHeight="1">
      <c r="A6" s="312"/>
      <c r="B6" s="489" t="s">
        <v>1098</v>
      </c>
      <c r="C6" s="490"/>
      <c r="D6" s="490"/>
      <c r="E6" s="490"/>
      <c r="F6" s="490"/>
      <c r="G6" s="490"/>
      <c r="H6" s="490"/>
      <c r="I6" s="491"/>
      <c r="J6" s="492" t="s">
        <v>11</v>
      </c>
      <c r="K6" s="493"/>
      <c r="L6" s="493"/>
      <c r="M6" s="494"/>
      <c r="N6" s="652" t="s">
        <v>1099</v>
      </c>
      <c r="O6"/>
    </row>
    <row r="7" spans="1:16" ht="42" customHeight="1">
      <c r="A7" s="495"/>
      <c r="B7" s="490" t="s">
        <v>1100</v>
      </c>
      <c r="C7" s="490"/>
      <c r="D7" s="490"/>
      <c r="E7" s="496"/>
      <c r="F7" s="497" t="s">
        <v>1101</v>
      </c>
      <c r="G7" s="490"/>
      <c r="H7" s="490"/>
      <c r="I7" s="491"/>
      <c r="J7" s="498" t="s">
        <v>1102</v>
      </c>
      <c r="K7" s="490"/>
      <c r="L7" s="490"/>
      <c r="M7" s="491"/>
      <c r="N7" s="653"/>
      <c r="O7"/>
    </row>
    <row r="8" spans="1:16" ht="45.75" customHeight="1">
      <c r="A8" s="484"/>
      <c r="B8" s="499" t="s">
        <v>1103</v>
      </c>
      <c r="C8" s="499" t="s">
        <v>1104</v>
      </c>
      <c r="D8" s="499" t="s">
        <v>1105</v>
      </c>
      <c r="E8" s="500" t="s">
        <v>1106</v>
      </c>
      <c r="F8" s="500" t="s">
        <v>1103</v>
      </c>
      <c r="G8" s="499" t="s">
        <v>1104</v>
      </c>
      <c r="H8" s="499" t="s">
        <v>1105</v>
      </c>
      <c r="I8" s="500" t="s">
        <v>1106</v>
      </c>
      <c r="J8" s="501" t="s">
        <v>1103</v>
      </c>
      <c r="K8" s="502" t="s">
        <v>1104</v>
      </c>
      <c r="L8" s="503" t="s">
        <v>1105</v>
      </c>
      <c r="M8" s="501" t="s">
        <v>1106</v>
      </c>
      <c r="N8" s="654"/>
      <c r="O8"/>
    </row>
    <row r="9" spans="1:16" ht="14.25" hidden="1" customHeight="1">
      <c r="A9" s="504" t="s">
        <v>1107</v>
      </c>
      <c r="B9" s="337"/>
      <c r="C9" s="337"/>
      <c r="D9" s="337"/>
      <c r="E9" s="505"/>
      <c r="F9" s="505"/>
      <c r="G9" s="337"/>
      <c r="H9" s="337"/>
      <c r="I9" s="505"/>
      <c r="J9" s="505"/>
      <c r="K9" s="337"/>
      <c r="L9" s="337"/>
      <c r="M9" s="506"/>
      <c r="N9" s="505"/>
      <c r="O9" s="388"/>
      <c r="P9" s="507"/>
    </row>
    <row r="10" spans="1:16" ht="18" hidden="1" customHeight="1">
      <c r="A10" s="504"/>
      <c r="B10" s="337"/>
      <c r="C10" s="337"/>
      <c r="D10" s="337"/>
      <c r="E10" s="505"/>
      <c r="F10" s="505"/>
      <c r="G10" s="337"/>
      <c r="H10" s="508"/>
      <c r="I10" s="505"/>
      <c r="J10" s="505"/>
      <c r="K10" s="337"/>
      <c r="L10" s="337"/>
      <c r="M10" s="506"/>
      <c r="N10" s="505"/>
      <c r="O10" s="388"/>
    </row>
    <row r="11" spans="1:16">
      <c r="A11" s="504" t="s">
        <v>1108</v>
      </c>
      <c r="B11" s="509">
        <f>+'CTA Pivot Table'!I$6</f>
        <v>0</v>
      </c>
      <c r="C11" s="509">
        <f>+'CTA Pivot Table'!I$8</f>
        <v>0</v>
      </c>
      <c r="D11" s="509">
        <f>+'CTA Pivot Table'!I$10</f>
        <v>0</v>
      </c>
      <c r="E11" s="510">
        <f>+'CTA Pivot Table'!I$12</f>
        <v>0</v>
      </c>
      <c r="F11" s="510">
        <f>+'CTA Pivot Table'!I$14</f>
        <v>0</v>
      </c>
      <c r="G11" s="509">
        <f>+'CTA Pivot Table'!I$16</f>
        <v>0</v>
      </c>
      <c r="H11" s="509">
        <f>+'CTA Pivot Table'!I$18</f>
        <v>0</v>
      </c>
      <c r="I11" s="510">
        <f>+'CTA Pivot Table'!I$20</f>
        <v>0</v>
      </c>
      <c r="J11" s="510">
        <f>+'CTA Pivot Table'!I$22</f>
        <v>0</v>
      </c>
      <c r="K11" s="509">
        <f>+'CTA Pivot Table'!I$24</f>
        <v>0</v>
      </c>
      <c r="L11" s="509">
        <f>+'CTA Pivot Table'!I$26</f>
        <v>0</v>
      </c>
      <c r="M11" s="511">
        <f>+'CTA Pivot Table'!I$28</f>
        <v>0</v>
      </c>
      <c r="N11" s="510">
        <f>+'CTA Pivot Table'!I$30</f>
        <v>0</v>
      </c>
      <c r="O11" s="388"/>
    </row>
    <row r="12" spans="1:16">
      <c r="A12" s="504" t="s">
        <v>1109</v>
      </c>
      <c r="B12" s="509">
        <f>+'CTA Pivot Table'!I$38</f>
        <v>135.16802610114192</v>
      </c>
      <c r="C12" s="509">
        <f>+'CTA Pivot Table'!I$40</f>
        <v>135.75757575757575</v>
      </c>
      <c r="D12" s="509">
        <f>+'CTA Pivot Table'!I$42</f>
        <v>0</v>
      </c>
      <c r="E12" s="510">
        <f>+'CTA Pivot Table'!I$44</f>
        <v>135.2317206256821</v>
      </c>
      <c r="F12" s="510">
        <f>+'CTA Pivot Table'!I$46</f>
        <v>134.73025609252375</v>
      </c>
      <c r="G12" s="509">
        <f>+'CTA Pivot Table'!I$48</f>
        <v>129.28531914893617</v>
      </c>
      <c r="H12" s="509">
        <f>+'CTA Pivot Table'!I$50</f>
        <v>0</v>
      </c>
      <c r="I12" s="510">
        <f>+'CTA Pivot Table'!I$52</f>
        <v>134.24849397590364</v>
      </c>
      <c r="J12" s="510">
        <f>+'CTA Pivot Table'!I$54</f>
        <v>89.519119974675519</v>
      </c>
      <c r="K12" s="509">
        <f>+'CTA Pivot Table'!I$56</f>
        <v>81.352233676975942</v>
      </c>
      <c r="L12" s="509">
        <f>+'CTA Pivot Table'!IR$58</f>
        <v>0</v>
      </c>
      <c r="M12" s="511">
        <f>+'CTA Pivot Table'!I$60</f>
        <v>86.943736454269597</v>
      </c>
      <c r="N12" s="510">
        <f>+'CTA Pivot Table'!I$62</f>
        <v>129</v>
      </c>
      <c r="O12" s="388"/>
    </row>
    <row r="13" spans="1:16">
      <c r="A13" s="504" t="s">
        <v>1110</v>
      </c>
      <c r="B13" s="509">
        <f>+'CTA Pivot Table'!I$70</f>
        <v>0</v>
      </c>
      <c r="C13" s="509">
        <f>+'CTA Pivot Table'!I$72</f>
        <v>0</v>
      </c>
      <c r="D13" s="509">
        <f>+'CTA Pivot Table'!I$74</f>
        <v>0</v>
      </c>
      <c r="E13" s="510">
        <f>+'CTA Pivot Table'!I$76</f>
        <v>0</v>
      </c>
      <c r="F13" s="510">
        <f>+'CTA Pivot Table'!I$78</f>
        <v>0</v>
      </c>
      <c r="G13" s="509">
        <f>+'CTA Pivot Table'!I$80</f>
        <v>0</v>
      </c>
      <c r="H13" s="509">
        <f>+'CTA Pivot Table'!I$82</f>
        <v>0</v>
      </c>
      <c r="I13" s="510">
        <f>+'CTA Pivot Table'!I$84</f>
        <v>0</v>
      </c>
      <c r="J13" s="510">
        <f>+'CTA Pivot Table'!I$86</f>
        <v>0</v>
      </c>
      <c r="K13" s="509">
        <f>+'CTA Pivot Table'!I$88</f>
        <v>0</v>
      </c>
      <c r="L13" s="509">
        <f>+'CTA Pivot Table'!I$90</f>
        <v>0</v>
      </c>
      <c r="M13" s="511">
        <f>+'CTA Pivot Table'!I$92</f>
        <v>0</v>
      </c>
      <c r="N13" s="510">
        <f>+'CTA Pivot Table'!I$94</f>
        <v>0</v>
      </c>
      <c r="O13" s="388"/>
    </row>
    <row r="14" spans="1:16">
      <c r="A14" s="504" t="s">
        <v>1111</v>
      </c>
      <c r="B14" s="509">
        <f>+'CTA Pivot Table'!I$102</f>
        <v>0</v>
      </c>
      <c r="C14" s="509">
        <f>+'CTA Pivot Table'!I$104</f>
        <v>0</v>
      </c>
      <c r="D14" s="509">
        <f>+'CTA Pivot Table'!I$106</f>
        <v>0</v>
      </c>
      <c r="E14" s="510">
        <f>+'CTA Pivot Table'!I$108</f>
        <v>0</v>
      </c>
      <c r="F14" s="510">
        <f>+'CTA Pivot Table'!I$110</f>
        <v>0</v>
      </c>
      <c r="G14" s="509">
        <f>+'CTA Pivot Table'!I$112</f>
        <v>0</v>
      </c>
      <c r="H14" s="509">
        <f>+'CTA Pivot Table'!I$114</f>
        <v>0</v>
      </c>
      <c r="I14" s="510">
        <f>+'CTA Pivot Table'!I$116</f>
        <v>0</v>
      </c>
      <c r="J14" s="510">
        <f>+'CTA Pivot Table'!I$118</f>
        <v>0</v>
      </c>
      <c r="K14" s="509">
        <f>+'CTA Pivot Table'!I$120</f>
        <v>0</v>
      </c>
      <c r="L14" s="509">
        <f>+'CTA Pivot Table'!I$122</f>
        <v>0</v>
      </c>
      <c r="M14" s="511">
        <f>+'CTA Pivot Table'!I$124</f>
        <v>0</v>
      </c>
      <c r="N14" s="510">
        <f>+'CTA Pivot Table'!I$126</f>
        <v>0</v>
      </c>
      <c r="O14" s="388"/>
    </row>
    <row r="15" spans="1:16">
      <c r="A15" s="504"/>
      <c r="B15" s="509"/>
      <c r="C15" s="509"/>
      <c r="D15" s="509"/>
      <c r="E15" s="510"/>
      <c r="F15" s="510"/>
      <c r="G15" s="509"/>
      <c r="H15" s="509"/>
      <c r="I15" s="510"/>
      <c r="J15" s="510"/>
      <c r="K15" s="509"/>
      <c r="L15" s="509"/>
      <c r="M15" s="511"/>
      <c r="N15" s="510"/>
      <c r="O15" s="388"/>
    </row>
    <row r="16" spans="1:16">
      <c r="A16" s="504" t="s">
        <v>1112</v>
      </c>
      <c r="B16" s="509">
        <f>+'CTA Pivot Table'!I$134</f>
        <v>131.86782786885243</v>
      </c>
      <c r="C16" s="509">
        <f>+'CTA Pivot Table'!I$136</f>
        <v>125.25555555555556</v>
      </c>
      <c r="D16" s="509">
        <f>+'CTA Pivot Table'!I$138</f>
        <v>0</v>
      </c>
      <c r="E16" s="510">
        <f>+'CTA Pivot Table'!I$140</f>
        <v>130.83823529411765</v>
      </c>
      <c r="F16" s="510">
        <f>+'CTA Pivot Table'!I$142</f>
        <v>135.41658215587972</v>
      </c>
      <c r="G16" s="509">
        <f>+'CTA Pivot Table'!I$144</f>
        <v>135.14188295165391</v>
      </c>
      <c r="H16" s="509">
        <f>+'CTA Pivot Table'!I$146</f>
        <v>0</v>
      </c>
      <c r="I16" s="510">
        <f>+'CTA Pivot Table'!I$148</f>
        <v>135.38892503970899</v>
      </c>
      <c r="J16" s="510">
        <f>+'CTA Pivot Table'!I$150</f>
        <v>95.527404692082143</v>
      </c>
      <c r="K16" s="509">
        <f>+'CTA Pivot Table'!I$152</f>
        <v>86.031366322008836</v>
      </c>
      <c r="L16" s="509">
        <f>+'CTA Pivot Table'!I$154</f>
        <v>0</v>
      </c>
      <c r="M16" s="511">
        <f>+'CTA Pivot Table'!I$156</f>
        <v>93.16647264047009</v>
      </c>
      <c r="N16" s="510">
        <f>+'CTA Pivot Table'!I$158</f>
        <v>146.62420000000003</v>
      </c>
      <c r="O16" s="388"/>
    </row>
    <row r="17" spans="1:16">
      <c r="A17" s="504" t="s">
        <v>1113</v>
      </c>
      <c r="B17" s="509">
        <f>+'CTA Pivot Table'!I$166</f>
        <v>131.95117004680185</v>
      </c>
      <c r="C17" s="509">
        <f>+'CTA Pivot Table'!I$168</f>
        <v>135.01475409836064</v>
      </c>
      <c r="D17" s="509">
        <f>+'CTA Pivot Table'!I$170</f>
        <v>0</v>
      </c>
      <c r="E17" s="510">
        <f>+'CTA Pivot Table'!I$172</f>
        <v>132.0083894672382</v>
      </c>
      <c r="F17" s="510">
        <f>+'CTA Pivot Table'!I$174</f>
        <v>137.10887317847352</v>
      </c>
      <c r="G17" s="509">
        <f>+'CTA Pivot Table'!I$176</f>
        <v>136.58881118881118</v>
      </c>
      <c r="H17" s="509">
        <f>+'CTA Pivot Table'!I$178</f>
        <v>0</v>
      </c>
      <c r="I17" s="510">
        <f>+'CTA Pivot Table'!I$180</f>
        <v>137.08826382153248</v>
      </c>
      <c r="J17" s="510">
        <f>+'CTA Pivot Table'!I$182</f>
        <v>87.376731418918908</v>
      </c>
      <c r="K17" s="509">
        <f>+'CTA Pivot Table'!I$184</f>
        <v>80.04481276856967</v>
      </c>
      <c r="L17" s="509">
        <f>+'CTA Pivot Table'!I$186</f>
        <v>0</v>
      </c>
      <c r="M17" s="511">
        <f>+'CTA Pivot Table'!I$188</f>
        <v>85.5002670856245</v>
      </c>
      <c r="N17" s="510">
        <f>+'CTA Pivot Table'!I$190</f>
        <v>102.54522144522144</v>
      </c>
      <c r="O17" s="388"/>
    </row>
    <row r="18" spans="1:16">
      <c r="A18" s="504" t="s">
        <v>1114</v>
      </c>
      <c r="B18" s="509">
        <f>+'CTA Pivot Table'!I$198</f>
        <v>0</v>
      </c>
      <c r="C18" s="509">
        <f>+'CTA Pivot Table'!I$200</f>
        <v>0</v>
      </c>
      <c r="D18" s="509">
        <f>+'CTA Pivot Table'!I$202</f>
        <v>0</v>
      </c>
      <c r="E18" s="510">
        <f>+'CTA Pivot Table'!I$204</f>
        <v>0</v>
      </c>
      <c r="F18" s="510">
        <f>+'CTA Pivot Table'!I$206</f>
        <v>0</v>
      </c>
      <c r="G18" s="509">
        <f>+'CTA Pivot Table'!I$208</f>
        <v>0</v>
      </c>
      <c r="H18" s="509">
        <f>+'CTA Pivot Table'!I$210</f>
        <v>0</v>
      </c>
      <c r="I18" s="510">
        <f>+'CTA Pivot Table'!I$212</f>
        <v>0</v>
      </c>
      <c r="J18" s="510">
        <f>+'CTA Pivot Table'!I$214</f>
        <v>0</v>
      </c>
      <c r="K18" s="509">
        <f>+'CTA Pivot Table'!I$216</f>
        <v>0</v>
      </c>
      <c r="L18" s="509">
        <f>+'CTA Pivot Table'!I$218</f>
        <v>0</v>
      </c>
      <c r="M18" s="511">
        <f>+'CTA Pivot Table'!I$220</f>
        <v>0</v>
      </c>
      <c r="N18" s="510">
        <f>+'CTA Pivot Table'!I$222</f>
        <v>0</v>
      </c>
      <c r="O18" s="388"/>
    </row>
    <row r="19" spans="1:16">
      <c r="A19" s="504" t="s">
        <v>1115</v>
      </c>
      <c r="B19" s="509">
        <f>+'CTA Pivot Table'!I$230</f>
        <v>0</v>
      </c>
      <c r="C19" s="509">
        <f>+'CTA Pivot Table'!I$232</f>
        <v>0</v>
      </c>
      <c r="D19" s="509">
        <f>+'CTA Pivot Table'!I$234</f>
        <v>0</v>
      </c>
      <c r="E19" s="510">
        <f>+'CTA Pivot Table'!I$236</f>
        <v>0</v>
      </c>
      <c r="F19" s="510">
        <f>+'CTA Pivot Table'!I$238</f>
        <v>0</v>
      </c>
      <c r="G19" s="509">
        <f>+'CTA Pivot Table'!I$240</f>
        <v>0</v>
      </c>
      <c r="H19" s="509">
        <f>+'CTA Pivot Table'!I$242</f>
        <v>0</v>
      </c>
      <c r="I19" s="510">
        <f>+'CTA Pivot Table'!I$244</f>
        <v>0</v>
      </c>
      <c r="J19" s="510">
        <f>+'CTA Pivot Table'!I$246</f>
        <v>0</v>
      </c>
      <c r="K19" s="509">
        <f>+'CTA Pivot Table'!I$248</f>
        <v>0</v>
      </c>
      <c r="L19" s="509">
        <f>+'CTA Pivot Table'!I$250</f>
        <v>0</v>
      </c>
      <c r="M19" s="511">
        <f>+'CTA Pivot Table'!I$252</f>
        <v>0</v>
      </c>
      <c r="N19" s="510">
        <f>+'CTA Pivot Table'!I$254</f>
        <v>0</v>
      </c>
      <c r="O19" s="388"/>
    </row>
    <row r="20" spans="1:16">
      <c r="A20" s="504"/>
      <c r="B20" s="509"/>
      <c r="C20" s="509"/>
      <c r="D20" s="509"/>
      <c r="E20" s="510"/>
      <c r="F20" s="510"/>
      <c r="G20" s="509"/>
      <c r="H20" s="509"/>
      <c r="I20" s="510"/>
      <c r="J20" s="510"/>
      <c r="K20" s="509"/>
      <c r="L20" s="509"/>
      <c r="M20" s="511"/>
      <c r="N20" s="510"/>
      <c r="O20" s="388"/>
    </row>
    <row r="21" spans="1:16">
      <c r="A21" s="504" t="s">
        <v>1116</v>
      </c>
      <c r="B21" s="509">
        <f>+'CTA Pivot Table'!I$262</f>
        <v>0</v>
      </c>
      <c r="C21" s="509">
        <f>+'CTA Pivot Table'!I$264</f>
        <v>0</v>
      </c>
      <c r="D21" s="509">
        <f>+'CTA Pivot Table'!I$266</f>
        <v>0</v>
      </c>
      <c r="E21" s="510">
        <f>+'CTA Pivot Table'!I$268</f>
        <v>0</v>
      </c>
      <c r="F21" s="510">
        <f>+'CTA Pivot Table'!I$270</f>
        <v>0</v>
      </c>
      <c r="G21" s="509">
        <f>+'CTA Pivot Table'!I$272</f>
        <v>0</v>
      </c>
      <c r="H21" s="509">
        <f>+'CTA Pivot Table'!I$274</f>
        <v>0</v>
      </c>
      <c r="I21" s="510">
        <f>+'CTA Pivot Table'!I$276</f>
        <v>0</v>
      </c>
      <c r="J21" s="510">
        <f>+'CTA Pivot Table'!I$278</f>
        <v>0</v>
      </c>
      <c r="K21" s="509">
        <f>+'CTA Pivot Table'!I$280</f>
        <v>0</v>
      </c>
      <c r="L21" s="509">
        <f>+'CTA Pivot Table'!I$282</f>
        <v>0</v>
      </c>
      <c r="M21" s="511">
        <f>+'CTA Pivot Table'!I$284</f>
        <v>0</v>
      </c>
      <c r="N21" s="510">
        <f>+'CTA Pivot Table'!I$286</f>
        <v>0</v>
      </c>
      <c r="O21" s="388"/>
    </row>
    <row r="22" spans="1:16" ht="15.75">
      <c r="A22" s="504" t="s">
        <v>1117</v>
      </c>
      <c r="B22" s="509">
        <f>+'CTA Pivot Table'!I$294</f>
        <v>136.35273972602741</v>
      </c>
      <c r="C22" s="509">
        <f>+'CTA Pivot Table'!I$296</f>
        <v>107.69230769230769</v>
      </c>
      <c r="D22" s="509">
        <f>+'CTA Pivot Table'!I$298</f>
        <v>94</v>
      </c>
      <c r="E22" s="510">
        <f>+'CTA Pivot Table'!I$300</f>
        <v>134.73051948051949</v>
      </c>
      <c r="F22" s="510">
        <f>+'CTA Pivot Table'!I$302</f>
        <v>132.08651466949453</v>
      </c>
      <c r="G22" s="509">
        <f>+'CTA Pivot Table'!I$304</f>
        <v>94.274647887323937</v>
      </c>
      <c r="H22" s="509">
        <f>+'CTA Pivot Table'!I$306</f>
        <v>116.18840579710145</v>
      </c>
      <c r="I22" s="510">
        <f>+'CTA Pivot Table'!I$308</f>
        <v>131.8034408790439</v>
      </c>
      <c r="J22" s="510">
        <f>+'CTA Pivot Table'!I$310</f>
        <v>88.148094241790233</v>
      </c>
      <c r="K22" s="509">
        <f>+'CTA Pivot Table'!I$312</f>
        <v>63.445740956826135</v>
      </c>
      <c r="L22" s="509">
        <f>+'CTA Pivot Table'!I$314</f>
        <v>60.359788359788361</v>
      </c>
      <c r="M22" s="511">
        <f>+'CTA Pivot Table'!I$316</f>
        <v>83.148331273176765</v>
      </c>
      <c r="N22" s="510">
        <f>+'CTA Pivot Table'!I$318</f>
        <v>77.505429864253401</v>
      </c>
      <c r="O22" s="388"/>
      <c r="P22" s="512"/>
    </row>
    <row r="23" spans="1:16">
      <c r="A23" s="504" t="s">
        <v>1118</v>
      </c>
      <c r="B23" s="509">
        <f>+'CTA Pivot Table'!I$326</f>
        <v>0</v>
      </c>
      <c r="C23" s="509">
        <f>+'CTA Pivot Table'!I$328</f>
        <v>0</v>
      </c>
      <c r="D23" s="509">
        <f>+'CTA Pivot Table'!I$330</f>
        <v>0</v>
      </c>
      <c r="E23" s="510">
        <f>+'CTA Pivot Table'!I$332</f>
        <v>0</v>
      </c>
      <c r="F23" s="510">
        <f>+'CTA Pivot Table'!I$334</f>
        <v>0</v>
      </c>
      <c r="G23" s="509">
        <f>+'CTA Pivot Table'!I$336</f>
        <v>0</v>
      </c>
      <c r="H23" s="509">
        <f>+'CTA Pivot Table'!I$338</f>
        <v>0</v>
      </c>
      <c r="I23" s="510">
        <f>+'CTA Pivot Table'!I$340</f>
        <v>0</v>
      </c>
      <c r="J23" s="510">
        <f>+'CTA Pivot Table'!I$342</f>
        <v>0</v>
      </c>
      <c r="K23" s="509">
        <f>+'CTA Pivot Table'!I$344</f>
        <v>0</v>
      </c>
      <c r="L23" s="509">
        <f>+'CTA Pivot Table'!I$346</f>
        <v>0</v>
      </c>
      <c r="M23" s="511">
        <f>+'CTA Pivot Table'!I$348</f>
        <v>0</v>
      </c>
      <c r="N23" s="510">
        <f>+'CTA Pivot Table'!I$350</f>
        <v>0</v>
      </c>
      <c r="O23" s="388"/>
    </row>
    <row r="24" spans="1:16">
      <c r="A24" s="504" t="s">
        <v>1119</v>
      </c>
      <c r="B24" s="509">
        <f>+'CTA Pivot Table'!I$358</f>
        <v>0</v>
      </c>
      <c r="C24" s="509">
        <f>+'CTA Pivot Table'!I$360</f>
        <v>0</v>
      </c>
      <c r="D24" s="509">
        <f>+'CTA Pivot Table'!I$362</f>
        <v>0</v>
      </c>
      <c r="E24" s="510">
        <f>+'CTA Pivot Table'!I$364</f>
        <v>0</v>
      </c>
      <c r="F24" s="510">
        <f>+'CTA Pivot Table'!I$366</f>
        <v>0</v>
      </c>
      <c r="G24" s="509">
        <f>+'CTA Pivot Table'!I$368</f>
        <v>0</v>
      </c>
      <c r="H24" s="509">
        <f>+'CTA Pivot Table'!I$370</f>
        <v>0</v>
      </c>
      <c r="I24" s="510">
        <f>+'CTA Pivot Table'!I$372</f>
        <v>0</v>
      </c>
      <c r="J24" s="510">
        <f>+'CTA Pivot Table'!I$374</f>
        <v>0</v>
      </c>
      <c r="K24" s="509">
        <f>+'CTA Pivot Table'!I$376</f>
        <v>0</v>
      </c>
      <c r="L24" s="509">
        <f>+'CTA Pivot Table'!I$378</f>
        <v>0</v>
      </c>
      <c r="M24" s="511">
        <f>+'CTA Pivot Table'!I$380</f>
        <v>0</v>
      </c>
      <c r="N24" s="510">
        <f>+'CTA Pivot Table'!I$382</f>
        <v>0</v>
      </c>
      <c r="O24" s="388"/>
    </row>
    <row r="25" spans="1:16">
      <c r="A25" s="504"/>
      <c r="B25" s="509"/>
      <c r="C25" s="509"/>
      <c r="D25" s="509"/>
      <c r="E25" s="510"/>
      <c r="F25" s="510"/>
      <c r="G25" s="509"/>
      <c r="H25" s="509"/>
      <c r="I25" s="510"/>
      <c r="J25" s="510"/>
      <c r="K25" s="509"/>
      <c r="L25" s="509"/>
      <c r="M25" s="511"/>
      <c r="N25" s="510"/>
      <c r="O25" s="388"/>
    </row>
    <row r="26" spans="1:16">
      <c r="A26" s="504" t="s">
        <v>1120</v>
      </c>
      <c r="B26" s="509">
        <f>+'CTA Pivot Table'!I$390</f>
        <v>0</v>
      </c>
      <c r="C26" s="509">
        <f>+'CTA Pivot Table'!I$392</f>
        <v>0</v>
      </c>
      <c r="D26" s="509">
        <f>+'CTA Pivot Table'!I$394</f>
        <v>0</v>
      </c>
      <c r="E26" s="510">
        <f>+'CTA Pivot Table'!I$396</f>
        <v>0</v>
      </c>
      <c r="F26" s="510">
        <f>+'CTA Pivot Table'!I$398</f>
        <v>0</v>
      </c>
      <c r="G26" s="509">
        <f>+'CTA Pivot Table'!I$400</f>
        <v>0</v>
      </c>
      <c r="H26" s="509">
        <f>+'CTA Pivot Table'!I$402</f>
        <v>0</v>
      </c>
      <c r="I26" s="510">
        <f>+'CTA Pivot Table'!I$404</f>
        <v>0</v>
      </c>
      <c r="J26" s="510">
        <f>+'CTA Pivot Table'!I$406</f>
        <v>0</v>
      </c>
      <c r="K26" s="509">
        <f>+'CTA Pivot Table'!I$408</f>
        <v>0</v>
      </c>
      <c r="L26" s="509">
        <f>+'CTA Pivot Table'!I$410</f>
        <v>0</v>
      </c>
      <c r="M26" s="511">
        <f>+'CTA Pivot Table'!I$412</f>
        <v>0</v>
      </c>
      <c r="N26" s="510">
        <f>+'CTA Pivot Table'!I$414</f>
        <v>0</v>
      </c>
      <c r="O26" s="388"/>
    </row>
    <row r="27" spans="1:16">
      <c r="A27" s="504" t="s">
        <v>1121</v>
      </c>
      <c r="B27" s="509">
        <f>+'CTA Pivot Table'!I$422</f>
        <v>120.12937492324697</v>
      </c>
      <c r="C27" s="509">
        <f>+'CTA Pivot Table'!I$424</f>
        <v>119.28509513742071</v>
      </c>
      <c r="D27" s="509">
        <f>+'CTA Pivot Table'!I$426</f>
        <v>0</v>
      </c>
      <c r="E27" s="510">
        <f>+'CTA Pivot Table'!I$428</f>
        <v>120.08302576601673</v>
      </c>
      <c r="F27" s="510">
        <f>+'CTA Pivot Table'!I$430</f>
        <v>129.90202829960882</v>
      </c>
      <c r="G27" s="509">
        <f>+'CTA Pivot Table'!I$432</f>
        <v>132.76650563607083</v>
      </c>
      <c r="H27" s="509">
        <f>+'CTA Pivot Table'!I$434</f>
        <v>0</v>
      </c>
      <c r="I27" s="510">
        <f>+'CTA Pivot Table'!I$436</f>
        <v>130.06411681625579</v>
      </c>
      <c r="J27" s="510">
        <f>+'CTA Pivot Table'!I$438</f>
        <v>83.792041406945685</v>
      </c>
      <c r="K27" s="509">
        <f>+'CTA Pivot Table'!I$440</f>
        <v>64.473352729762112</v>
      </c>
      <c r="L27" s="509">
        <f>+'CTA Pivot Table'!I$442</f>
        <v>0</v>
      </c>
      <c r="M27" s="511">
        <f>+'CTA Pivot Table'!I$444</f>
        <v>77.458228747778904</v>
      </c>
      <c r="N27" s="510">
        <f>+'CTA Pivot Table'!I$446</f>
        <v>51.529740259740265</v>
      </c>
      <c r="O27" s="388"/>
    </row>
    <row r="28" spans="1:16">
      <c r="A28" s="504" t="s">
        <v>1122</v>
      </c>
      <c r="B28" s="509">
        <f>+'CTA Pivot Table'!I$454</f>
        <v>145.47021276595746</v>
      </c>
      <c r="C28" s="509">
        <f>+'CTA Pivot Table'!I$456</f>
        <v>135</v>
      </c>
      <c r="D28" s="509">
        <f>+'CTA Pivot Table'!I$458</f>
        <v>0</v>
      </c>
      <c r="E28" s="510">
        <f>+'CTA Pivot Table'!I$460</f>
        <v>145.33823529411765</v>
      </c>
      <c r="F28" s="510">
        <f>+'CTA Pivot Table'!I$462</f>
        <v>134.75316383022331</v>
      </c>
      <c r="G28" s="509">
        <f>+'CTA Pivot Table'!I$464</f>
        <v>122.09984756097545</v>
      </c>
      <c r="H28" s="509">
        <f>+'CTA Pivot Table'!I$466</f>
        <v>0</v>
      </c>
      <c r="I28" s="510">
        <f>+'CTA Pivot Table'!I$468</f>
        <v>134.42168443752229</v>
      </c>
      <c r="J28" s="510">
        <f>+'CTA Pivot Table'!I$470</f>
        <v>88.18942068106314</v>
      </c>
      <c r="K28" s="509">
        <f>+'CTA Pivot Table'!I$472</f>
        <v>68.796504100129468</v>
      </c>
      <c r="L28" s="509">
        <f>+'CTA Pivot Table'!I$474</f>
        <v>0</v>
      </c>
      <c r="M28" s="511">
        <f>+'CTA Pivot Table'!I$476</f>
        <v>84.42898987362959</v>
      </c>
      <c r="N28" s="510">
        <f>+'CTA Pivot Table'!I$478</f>
        <v>90.092356687897905</v>
      </c>
      <c r="O28" s="388"/>
    </row>
    <row r="29" spans="1:16">
      <c r="A29" s="513" t="s">
        <v>1123</v>
      </c>
      <c r="B29" s="514">
        <f>+'CTA Pivot Table'!I$486</f>
        <v>0</v>
      </c>
      <c r="C29" s="514">
        <f>+'CTA Pivot Table'!I$488</f>
        <v>0</v>
      </c>
      <c r="D29" s="514">
        <f>+'CTA Pivot Table'!I$490</f>
        <v>0</v>
      </c>
      <c r="E29" s="515">
        <f>+'CTA Pivot Table'!I$492</f>
        <v>0</v>
      </c>
      <c r="F29" s="515">
        <f>+'CTA Pivot Table'!I$494</f>
        <v>0</v>
      </c>
      <c r="G29" s="514">
        <f>+'CTA Pivot Table'!I$496</f>
        <v>0</v>
      </c>
      <c r="H29" s="514">
        <f>+'CTA Pivot Table'!I$498</f>
        <v>0</v>
      </c>
      <c r="I29" s="515">
        <f>+'CTA Pivot Table'!I$500</f>
        <v>0</v>
      </c>
      <c r="J29" s="515">
        <f>+'CTA Pivot Table'!I$502</f>
        <v>0</v>
      </c>
      <c r="K29" s="514">
        <f>+'CTA Pivot Table'!I$504</f>
        <v>0</v>
      </c>
      <c r="L29" s="514">
        <f>+'CTA Pivot Table'!I$506</f>
        <v>0</v>
      </c>
      <c r="M29" s="516">
        <f>+'CTA Pivot Table'!I$508</f>
        <v>0</v>
      </c>
      <c r="N29" s="515">
        <f>+'CTA Pivot Table'!I$510</f>
        <v>0</v>
      </c>
      <c r="O29" s="388"/>
    </row>
    <row r="30" spans="1:16">
      <c r="A30" s="517" t="s">
        <v>1124</v>
      </c>
      <c r="B30" s="518"/>
      <c r="C30" s="518"/>
      <c r="D30" s="518"/>
      <c r="E30" s="518"/>
      <c r="F30" s="518"/>
      <c r="G30" s="518"/>
      <c r="H30" s="518"/>
      <c r="I30" s="518"/>
      <c r="J30" s="518"/>
      <c r="K30" s="518"/>
      <c r="L30" s="518"/>
      <c r="M30" s="518"/>
      <c r="N30" s="518"/>
    </row>
    <row r="31" spans="1:16">
      <c r="A31" s="517"/>
      <c r="B31" s="518"/>
      <c r="C31" s="518"/>
      <c r="D31" s="518"/>
      <c r="E31" s="518"/>
      <c r="F31" s="518"/>
      <c r="G31" s="518"/>
      <c r="H31" s="518"/>
      <c r="I31" s="518"/>
      <c r="J31" s="518"/>
      <c r="K31" s="518"/>
      <c r="L31" s="518"/>
      <c r="M31" s="518"/>
      <c r="N31" s="519" t="s">
        <v>1224</v>
      </c>
    </row>
    <row r="32" spans="1:16" ht="18">
      <c r="A32" s="480" t="s">
        <v>1125</v>
      </c>
      <c r="B32" s="481"/>
      <c r="C32" s="481"/>
      <c r="D32" s="481"/>
      <c r="E32" s="482"/>
      <c r="F32" s="482"/>
      <c r="G32" s="482"/>
      <c r="H32" s="482"/>
      <c r="I32" s="482"/>
      <c r="J32" s="481"/>
      <c r="K32" s="481"/>
      <c r="L32" s="481"/>
      <c r="M32" s="482"/>
      <c r="N32" s="481"/>
    </row>
    <row r="33" spans="1:15" ht="18">
      <c r="A33" s="480"/>
      <c r="B33" s="481"/>
      <c r="C33" s="481"/>
      <c r="D33" s="481"/>
      <c r="E33" s="482"/>
      <c r="F33" s="482"/>
      <c r="G33" s="482"/>
      <c r="H33" s="482"/>
      <c r="I33" s="482"/>
      <c r="J33" s="481"/>
      <c r="K33" s="481"/>
      <c r="L33" s="481"/>
      <c r="M33" s="482"/>
      <c r="N33" s="481"/>
    </row>
    <row r="34" spans="1:15" ht="15.75">
      <c r="A34" s="483" t="s">
        <v>1097</v>
      </c>
      <c r="B34" s="481"/>
      <c r="C34" s="481"/>
      <c r="D34" s="481"/>
      <c r="E34" s="482"/>
      <c r="F34" s="482"/>
      <c r="G34" s="482"/>
      <c r="H34" s="482"/>
      <c r="I34" s="482"/>
      <c r="J34" s="481"/>
      <c r="K34" s="481"/>
      <c r="L34" s="481"/>
      <c r="M34" s="482"/>
      <c r="N34" s="481"/>
    </row>
    <row r="35" spans="1:15" ht="15.75">
      <c r="A35" s="483" t="s">
        <v>1138</v>
      </c>
      <c r="B35" s="481"/>
      <c r="C35" s="481"/>
      <c r="D35" s="481"/>
      <c r="E35" s="482"/>
      <c r="F35" s="482"/>
      <c r="G35" s="482"/>
      <c r="H35" s="482"/>
      <c r="I35" s="482"/>
      <c r="J35" s="481"/>
      <c r="K35" s="481"/>
      <c r="L35" s="481"/>
      <c r="M35" s="482"/>
      <c r="N35" s="481"/>
    </row>
    <row r="36" spans="1:15" ht="15.75" customHeight="1">
      <c r="A36" s="484"/>
      <c r="B36" s="484"/>
      <c r="C36" s="484"/>
      <c r="D36" s="484"/>
      <c r="E36" s="484"/>
      <c r="F36" s="485"/>
      <c r="G36" s="486"/>
      <c r="H36" s="486"/>
      <c r="I36" s="487"/>
      <c r="J36" s="487"/>
      <c r="K36" s="487"/>
      <c r="L36" s="487"/>
      <c r="M36" s="487"/>
      <c r="N36" s="487"/>
      <c r="O36" s="488"/>
    </row>
    <row r="37" spans="1:15" ht="15.75" customHeight="1">
      <c r="A37" s="312"/>
      <c r="B37" s="489" t="s">
        <v>1098</v>
      </c>
      <c r="C37" s="490"/>
      <c r="D37" s="490"/>
      <c r="E37" s="490"/>
      <c r="F37" s="490"/>
      <c r="G37" s="490"/>
      <c r="H37" s="490"/>
      <c r="I37" s="491"/>
      <c r="J37" s="492" t="s">
        <v>11</v>
      </c>
      <c r="K37" s="493"/>
      <c r="L37" s="493"/>
      <c r="M37" s="494"/>
      <c r="N37" s="652" t="s">
        <v>1099</v>
      </c>
      <c r="O37"/>
    </row>
    <row r="38" spans="1:15" ht="39.75" customHeight="1">
      <c r="A38" s="495"/>
      <c r="B38" s="490" t="s">
        <v>1100</v>
      </c>
      <c r="C38" s="490"/>
      <c r="D38" s="490"/>
      <c r="E38" s="496"/>
      <c r="F38" s="497" t="s">
        <v>1101</v>
      </c>
      <c r="G38" s="490"/>
      <c r="H38" s="490"/>
      <c r="I38" s="491"/>
      <c r="J38" s="498" t="s">
        <v>1102</v>
      </c>
      <c r="K38" s="490"/>
      <c r="L38" s="490"/>
      <c r="M38" s="491"/>
      <c r="N38" s="653"/>
      <c r="O38"/>
    </row>
    <row r="39" spans="1:15" ht="27.75" customHeight="1">
      <c r="A39" s="484"/>
      <c r="B39" s="499" t="s">
        <v>1103</v>
      </c>
      <c r="C39" s="499" t="s">
        <v>1104</v>
      </c>
      <c r="D39" s="499" t="s">
        <v>1105</v>
      </c>
      <c r="E39" s="500" t="s">
        <v>1106</v>
      </c>
      <c r="F39" s="500" t="s">
        <v>1103</v>
      </c>
      <c r="G39" s="499" t="s">
        <v>1104</v>
      </c>
      <c r="H39" s="499" t="s">
        <v>1105</v>
      </c>
      <c r="I39" s="500" t="s">
        <v>1106</v>
      </c>
      <c r="J39" s="501" t="s">
        <v>1103</v>
      </c>
      <c r="K39" s="502" t="s">
        <v>1104</v>
      </c>
      <c r="L39" s="503" t="s">
        <v>1105</v>
      </c>
      <c r="M39" s="501" t="s">
        <v>1106</v>
      </c>
      <c r="N39" s="654"/>
      <c r="O39"/>
    </row>
    <row r="40" spans="1:15" ht="17.25" hidden="1" customHeight="1">
      <c r="A40" s="504" t="s">
        <v>1107</v>
      </c>
      <c r="B40" s="337"/>
      <c r="C40" s="337"/>
      <c r="D40" s="337"/>
      <c r="E40" s="505"/>
      <c r="F40" s="505"/>
      <c r="G40" s="337"/>
      <c r="H40" s="337"/>
      <c r="I40" s="505"/>
      <c r="J40" s="505"/>
      <c r="K40" s="337"/>
      <c r="L40" s="337"/>
      <c r="M40" s="506"/>
      <c r="N40" s="505"/>
      <c r="O40" s="388"/>
    </row>
    <row r="41" spans="1:15" ht="13.5" hidden="1" customHeight="1">
      <c r="A41" s="504"/>
      <c r="B41" s="337"/>
      <c r="C41" s="337"/>
      <c r="D41" s="337"/>
      <c r="E41" s="505"/>
      <c r="F41" s="505"/>
      <c r="G41" s="337"/>
      <c r="H41" s="508"/>
      <c r="I41" s="505"/>
      <c r="J41" s="505"/>
      <c r="K41" s="337"/>
      <c r="L41" s="337"/>
      <c r="M41" s="506"/>
      <c r="N41" s="505"/>
      <c r="O41" s="388"/>
    </row>
    <row r="42" spans="1:15">
      <c r="A42" s="504" t="s">
        <v>1108</v>
      </c>
      <c r="B42" s="509">
        <f>+'CTA Pivot Table'!C$6</f>
        <v>0</v>
      </c>
      <c r="C42" s="509">
        <f>+'CTA Pivot Table'!C$8</f>
        <v>0</v>
      </c>
      <c r="D42" s="509">
        <f>+'CTA Pivot Table'!C$10</f>
        <v>0</v>
      </c>
      <c r="E42" s="510">
        <f>+'CTA Pivot Table'!C$12</f>
        <v>0</v>
      </c>
      <c r="F42" s="510">
        <f>+'CTA Pivot Table'!C$14</f>
        <v>0</v>
      </c>
      <c r="G42" s="509">
        <f>+'CTA Pivot Table'!C$16</f>
        <v>0</v>
      </c>
      <c r="H42" s="509">
        <f>+'CTA Pivot Table'!C$18</f>
        <v>0</v>
      </c>
      <c r="I42" s="510">
        <f>+'CTA Pivot Table'!C$20</f>
        <v>0</v>
      </c>
      <c r="J42" s="510">
        <f>+'CTA Pivot Table'!C$22</f>
        <v>0</v>
      </c>
      <c r="K42" s="509">
        <f>+'CTA Pivot Table'!C$24</f>
        <v>0</v>
      </c>
      <c r="L42" s="509">
        <f>+'CTA Pivot Table'!C$26</f>
        <v>0</v>
      </c>
      <c r="M42" s="511">
        <f>+'CTA Pivot Table'!C$28</f>
        <v>0</v>
      </c>
      <c r="N42" s="510">
        <f>+'CTA Pivot Table'!C$30</f>
        <v>0</v>
      </c>
      <c r="O42" s="388"/>
    </row>
    <row r="43" spans="1:15">
      <c r="A43" s="504" t="s">
        <v>1109</v>
      </c>
      <c r="B43" s="509">
        <f>+'CTA Pivot Table'!C$38</f>
        <v>131.1</v>
      </c>
      <c r="C43" s="509">
        <f>+'CTA Pivot Table'!C$40</f>
        <v>137</v>
      </c>
      <c r="D43" s="509">
        <f>+'CTA Pivot Table'!C$42</f>
        <v>0</v>
      </c>
      <c r="E43" s="510">
        <f>+'CTA Pivot Table'!C$44</f>
        <v>131.64014084507042</v>
      </c>
      <c r="F43" s="510">
        <f>+'CTA Pivot Table'!C$46</f>
        <v>129.6</v>
      </c>
      <c r="G43" s="509">
        <f>+'CTA Pivot Table'!C$48</f>
        <v>127.10000000000001</v>
      </c>
      <c r="H43" s="509">
        <f>+'CTA Pivot Table'!C$50</f>
        <v>0</v>
      </c>
      <c r="I43" s="510">
        <f>+'CTA Pivot Table'!C$52</f>
        <v>129.42440476190475</v>
      </c>
      <c r="J43" s="510">
        <f>+'CTA Pivot Table'!C$54</f>
        <v>88.799999999999983</v>
      </c>
      <c r="K43" s="509">
        <f>+'CTA Pivot Table'!C$56</f>
        <v>79.5</v>
      </c>
      <c r="L43" s="509">
        <f>+'CTA Pivot Table'!CR$58</f>
        <v>0</v>
      </c>
      <c r="M43" s="511">
        <f>+'CTA Pivot Table'!C$60</f>
        <v>86.085191489361691</v>
      </c>
      <c r="N43" s="510">
        <f>+'CTA Pivot Table'!C$62</f>
        <v>0</v>
      </c>
      <c r="O43" s="388"/>
    </row>
    <row r="44" spans="1:15">
      <c r="A44" s="504" t="s">
        <v>1110</v>
      </c>
      <c r="B44" s="509">
        <f>+'CTA Pivot Table'!C$70</f>
        <v>0</v>
      </c>
      <c r="C44" s="509">
        <f>+'CTA Pivot Table'!C$72</f>
        <v>0</v>
      </c>
      <c r="D44" s="509">
        <f>+'CTA Pivot Table'!C$74</f>
        <v>0</v>
      </c>
      <c r="E44" s="510">
        <f>+'CTA Pivot Table'!C$76</f>
        <v>0</v>
      </c>
      <c r="F44" s="510">
        <f>+'CTA Pivot Table'!C$78</f>
        <v>0</v>
      </c>
      <c r="G44" s="509">
        <f>+'CTA Pivot Table'!C$80</f>
        <v>0</v>
      </c>
      <c r="H44" s="509">
        <f>+'CTA Pivot Table'!C$82</f>
        <v>0</v>
      </c>
      <c r="I44" s="510">
        <f>+'CTA Pivot Table'!C$84</f>
        <v>0</v>
      </c>
      <c r="J44" s="510">
        <f>+'CTA Pivot Table'!C$86</f>
        <v>0</v>
      </c>
      <c r="K44" s="509">
        <f>+'CTA Pivot Table'!C$88</f>
        <v>0</v>
      </c>
      <c r="L44" s="509">
        <f>+'CTA Pivot Table'!C$90</f>
        <v>0</v>
      </c>
      <c r="M44" s="511">
        <f>+'CTA Pivot Table'!C$92</f>
        <v>0</v>
      </c>
      <c r="N44" s="510">
        <f>+'CTA Pivot Table'!C$94</f>
        <v>0</v>
      </c>
      <c r="O44" s="388"/>
    </row>
    <row r="45" spans="1:15">
      <c r="A45" s="504" t="s">
        <v>1111</v>
      </c>
      <c r="B45" s="509">
        <f>+'CTA Pivot Table'!C$102</f>
        <v>0</v>
      </c>
      <c r="C45" s="509">
        <f>+'CTA Pivot Table'!C$104</f>
        <v>0</v>
      </c>
      <c r="D45" s="509">
        <f>+'CTA Pivot Table'!C$106</f>
        <v>0</v>
      </c>
      <c r="E45" s="510">
        <f>+'CTA Pivot Table'!C$108</f>
        <v>0</v>
      </c>
      <c r="F45" s="510">
        <f>+'CTA Pivot Table'!C$110</f>
        <v>0</v>
      </c>
      <c r="G45" s="509">
        <f>+'CTA Pivot Table'!C$112</f>
        <v>0</v>
      </c>
      <c r="H45" s="509">
        <f>+'CTA Pivot Table'!C$114</f>
        <v>0</v>
      </c>
      <c r="I45" s="510">
        <f>+'CTA Pivot Table'!C$116</f>
        <v>0</v>
      </c>
      <c r="J45" s="510">
        <f>+'CTA Pivot Table'!C$118</f>
        <v>0</v>
      </c>
      <c r="K45" s="509">
        <f>+'CTA Pivot Table'!C$120</f>
        <v>0</v>
      </c>
      <c r="L45" s="509">
        <f>+'CTA Pivot Table'!C$122</f>
        <v>0</v>
      </c>
      <c r="M45" s="511">
        <f>+'CTA Pivot Table'!C$124</f>
        <v>0</v>
      </c>
      <c r="N45" s="510">
        <f>+'CTA Pivot Table'!C$126</f>
        <v>0</v>
      </c>
      <c r="O45" s="388"/>
    </row>
    <row r="46" spans="1:15">
      <c r="A46" s="504"/>
      <c r="B46" s="509"/>
      <c r="C46" s="509"/>
      <c r="D46" s="509"/>
      <c r="E46" s="510"/>
      <c r="F46" s="510"/>
      <c r="G46" s="509"/>
      <c r="H46" s="509"/>
      <c r="I46" s="510"/>
      <c r="J46" s="510"/>
      <c r="K46" s="509"/>
      <c r="L46" s="509"/>
      <c r="M46" s="511"/>
      <c r="N46" s="510"/>
      <c r="O46" s="388"/>
    </row>
    <row r="47" spans="1:15">
      <c r="A47" s="504" t="s">
        <v>1112</v>
      </c>
      <c r="B47" s="509">
        <f>+'CTA Pivot Table'!C$134</f>
        <v>119.17105263157869</v>
      </c>
      <c r="C47" s="509">
        <f>+'CTA Pivot Table'!C$136</f>
        <v>110.111111111111</v>
      </c>
      <c r="D47" s="509">
        <f>+'CTA Pivot Table'!C$138</f>
        <v>0</v>
      </c>
      <c r="E47" s="510">
        <f>+'CTA Pivot Table'!C$140</f>
        <v>117.93560606060581</v>
      </c>
      <c r="F47" s="510">
        <f>+'CTA Pivot Table'!C$142</f>
        <v>123.53343837535007</v>
      </c>
      <c r="G47" s="509">
        <f>+'CTA Pivot Table'!C$144</f>
        <v>115.75498069498042</v>
      </c>
      <c r="H47" s="509">
        <f>+'CTA Pivot Table'!C$146</f>
        <v>0</v>
      </c>
      <c r="I47" s="510">
        <f>+'CTA Pivot Table'!C$148</f>
        <v>122.88669020866766</v>
      </c>
      <c r="J47" s="510">
        <f>+'CTA Pivot Table'!C$150</f>
        <v>90.078291376539866</v>
      </c>
      <c r="K47" s="509">
        <f>+'CTA Pivot Table'!C$152</f>
        <v>83.486334371754964</v>
      </c>
      <c r="L47" s="509">
        <f>+'CTA Pivot Table'!C$154</f>
        <v>0</v>
      </c>
      <c r="M47" s="511">
        <f>+'CTA Pivot Table'!C$156</f>
        <v>88.726778794975473</v>
      </c>
      <c r="N47" s="510">
        <f>+'CTA Pivot Table'!C$158</f>
        <v>155.46882352941179</v>
      </c>
      <c r="O47" s="388"/>
    </row>
    <row r="48" spans="1:15">
      <c r="A48" s="504" t="s">
        <v>1113</v>
      </c>
      <c r="B48" s="509">
        <f>+'CTA Pivot Table'!C$166</f>
        <v>133.4524783634933</v>
      </c>
      <c r="C48" s="509">
        <f>+'CTA Pivot Table'!C$168</f>
        <v>132.51111111111109</v>
      </c>
      <c r="D48" s="509">
        <f>+'CTA Pivot Table'!C$170</f>
        <v>0</v>
      </c>
      <c r="E48" s="510">
        <f>+'CTA Pivot Table'!C$172</f>
        <v>133.43933281613653</v>
      </c>
      <c r="F48" s="510">
        <f>+'CTA Pivot Table'!C$174</f>
        <v>135.64191469776006</v>
      </c>
      <c r="G48" s="509">
        <f>+'CTA Pivot Table'!C$176</f>
        <v>131.29642857142855</v>
      </c>
      <c r="H48" s="509">
        <f>+'CTA Pivot Table'!C$178</f>
        <v>0</v>
      </c>
      <c r="I48" s="510">
        <f>+'CTA Pivot Table'!C$180</f>
        <v>135.49753782260458</v>
      </c>
      <c r="J48" s="510">
        <f>+'CTA Pivot Table'!C$182</f>
        <v>93.605186972255723</v>
      </c>
      <c r="K48" s="509">
        <f>+'CTA Pivot Table'!C$184</f>
        <v>87.699250936329577</v>
      </c>
      <c r="L48" s="509">
        <f>+'CTA Pivot Table'!C$186</f>
        <v>0</v>
      </c>
      <c r="M48" s="511">
        <f>+'CTA Pivot Table'!C$188</f>
        <v>92.166423357664229</v>
      </c>
      <c r="N48" s="510">
        <f>+'CTA Pivot Table'!C$190</f>
        <v>98</v>
      </c>
      <c r="O48" s="388"/>
    </row>
    <row r="49" spans="1:16">
      <c r="A49" s="504" t="s">
        <v>1114</v>
      </c>
      <c r="B49" s="509">
        <f>+'CTA Pivot Table'!C$198</f>
        <v>0</v>
      </c>
      <c r="C49" s="509">
        <f>+'CTA Pivot Table'!C$200</f>
        <v>0</v>
      </c>
      <c r="D49" s="509">
        <f>+'CTA Pivot Table'!C$202</f>
        <v>0</v>
      </c>
      <c r="E49" s="510">
        <f>+'CTA Pivot Table'!C$204</f>
        <v>0</v>
      </c>
      <c r="F49" s="510">
        <f>+'CTA Pivot Table'!C$206</f>
        <v>0</v>
      </c>
      <c r="G49" s="509">
        <f>+'CTA Pivot Table'!C$208</f>
        <v>0</v>
      </c>
      <c r="H49" s="509">
        <f>+'CTA Pivot Table'!C$210</f>
        <v>0</v>
      </c>
      <c r="I49" s="510">
        <f>+'CTA Pivot Table'!C$212</f>
        <v>0</v>
      </c>
      <c r="J49" s="510">
        <f>+'CTA Pivot Table'!C$214</f>
        <v>0</v>
      </c>
      <c r="K49" s="509">
        <f>+'CTA Pivot Table'!C$216</f>
        <v>0</v>
      </c>
      <c r="L49" s="509">
        <f>+'CTA Pivot Table'!C$218</f>
        <v>0</v>
      </c>
      <c r="M49" s="511">
        <f>+'CTA Pivot Table'!C$220</f>
        <v>0</v>
      </c>
      <c r="N49" s="510">
        <f>+'CTA Pivot Table'!C$222</f>
        <v>0</v>
      </c>
      <c r="O49" s="388"/>
    </row>
    <row r="50" spans="1:16">
      <c r="A50" s="504" t="s">
        <v>1115</v>
      </c>
      <c r="B50" s="509">
        <f>+'CTA Pivot Table'!C$230</f>
        <v>0</v>
      </c>
      <c r="C50" s="509">
        <f>+'CTA Pivot Table'!C$232</f>
        <v>0</v>
      </c>
      <c r="D50" s="509">
        <f>+'CTA Pivot Table'!C$234</f>
        <v>0</v>
      </c>
      <c r="E50" s="510">
        <f>+'CTA Pivot Table'!C$236</f>
        <v>0</v>
      </c>
      <c r="F50" s="510">
        <f>+'CTA Pivot Table'!C$238</f>
        <v>0</v>
      </c>
      <c r="G50" s="509">
        <f>+'CTA Pivot Table'!C$240</f>
        <v>0</v>
      </c>
      <c r="H50" s="509">
        <f>+'CTA Pivot Table'!C$242</f>
        <v>0</v>
      </c>
      <c r="I50" s="510">
        <f>+'CTA Pivot Table'!C$244</f>
        <v>0</v>
      </c>
      <c r="J50" s="510">
        <f>+'CTA Pivot Table'!C$246</f>
        <v>0</v>
      </c>
      <c r="K50" s="509">
        <f>+'CTA Pivot Table'!C$248</f>
        <v>0</v>
      </c>
      <c r="L50" s="509">
        <f>+'CTA Pivot Table'!C$250</f>
        <v>0</v>
      </c>
      <c r="M50" s="511">
        <f>+'CTA Pivot Table'!C$252</f>
        <v>0</v>
      </c>
      <c r="N50" s="510">
        <f>+'CTA Pivot Table'!C$254</f>
        <v>0</v>
      </c>
      <c r="O50" s="388"/>
    </row>
    <row r="51" spans="1:16">
      <c r="A51" s="504"/>
      <c r="B51" s="509"/>
      <c r="C51" s="509"/>
      <c r="D51" s="509"/>
      <c r="E51" s="510"/>
      <c r="F51" s="510"/>
      <c r="G51" s="509"/>
      <c r="H51" s="509"/>
      <c r="I51" s="510"/>
      <c r="J51" s="510"/>
      <c r="K51" s="509"/>
      <c r="L51" s="509"/>
      <c r="M51" s="511"/>
      <c r="N51" s="510"/>
      <c r="O51" s="388"/>
    </row>
    <row r="52" spans="1:16">
      <c r="A52" s="504" t="s">
        <v>1116</v>
      </c>
      <c r="B52" s="509">
        <f>+'CTA Pivot Table'!C$262</f>
        <v>0</v>
      </c>
      <c r="C52" s="509">
        <f>+'CTA Pivot Table'!C$264</f>
        <v>0</v>
      </c>
      <c r="D52" s="509">
        <f>+'CTA Pivot Table'!C$266</f>
        <v>0</v>
      </c>
      <c r="E52" s="510">
        <f>+'CTA Pivot Table'!C$268</f>
        <v>0</v>
      </c>
      <c r="F52" s="510">
        <f>+'CTA Pivot Table'!C$270</f>
        <v>0</v>
      </c>
      <c r="G52" s="509">
        <f>+'CTA Pivot Table'!C$272</f>
        <v>0</v>
      </c>
      <c r="H52" s="509">
        <f>+'CTA Pivot Table'!C$274</f>
        <v>0</v>
      </c>
      <c r="I52" s="510">
        <f>+'CTA Pivot Table'!C$276</f>
        <v>0</v>
      </c>
      <c r="J52" s="510">
        <f>+'CTA Pivot Table'!C$278</f>
        <v>0</v>
      </c>
      <c r="K52" s="509">
        <f>+'CTA Pivot Table'!C$280</f>
        <v>0</v>
      </c>
      <c r="L52" s="509">
        <f>+'CTA Pivot Table'!C$282</f>
        <v>0</v>
      </c>
      <c r="M52" s="511">
        <f>+'CTA Pivot Table'!C$284</f>
        <v>0</v>
      </c>
      <c r="N52" s="510">
        <f>+'CTA Pivot Table'!C$286</f>
        <v>0</v>
      </c>
      <c r="O52" s="388"/>
    </row>
    <row r="53" spans="1:16" ht="15.75">
      <c r="A53" s="504" t="s">
        <v>1117</v>
      </c>
      <c r="B53" s="509">
        <f>+'CTA Pivot Table'!C$294</f>
        <v>127.31481481481481</v>
      </c>
      <c r="C53" s="509">
        <f>+'CTA Pivot Table'!C$296</f>
        <v>112.22222222222223</v>
      </c>
      <c r="D53" s="509">
        <f>+'CTA Pivot Table'!C$298</f>
        <v>90</v>
      </c>
      <c r="E53" s="510">
        <f>+'CTA Pivot Table'!C$300</f>
        <v>126.30813953488372</v>
      </c>
      <c r="F53" s="510">
        <f>+'CTA Pivot Table'!C$302</f>
        <v>128.89185616076151</v>
      </c>
      <c r="G53" s="509">
        <f>+'CTA Pivot Table'!C$304</f>
        <v>114.37209302325581</v>
      </c>
      <c r="H53" s="509">
        <f>+'CTA Pivot Table'!C$306</f>
        <v>121.65517241379311</v>
      </c>
      <c r="I53" s="510">
        <f>+'CTA Pivot Table'!C$308</f>
        <v>128.81879488526889</v>
      </c>
      <c r="J53" s="510">
        <f>+'CTA Pivot Table'!C$310</f>
        <v>86.97189079878666</v>
      </c>
      <c r="K53" s="509">
        <f>+'CTA Pivot Table'!C$312</f>
        <v>67.297393364928908</v>
      </c>
      <c r="L53" s="509">
        <f>+'CTA Pivot Table'!C$314</f>
        <v>52.575757575757578</v>
      </c>
      <c r="M53" s="511">
        <f>+'CTA Pivot Table'!C$316</f>
        <v>83.748078565328782</v>
      </c>
      <c r="N53" s="510">
        <f>+'CTA Pivot Table'!C$318</f>
        <v>90.628571428571433</v>
      </c>
      <c r="O53" s="388"/>
      <c r="P53" s="512"/>
    </row>
    <row r="54" spans="1:16">
      <c r="A54" s="504" t="s">
        <v>1118</v>
      </c>
      <c r="B54" s="509">
        <f>+'CTA Pivot Table'!C$326</f>
        <v>0</v>
      </c>
      <c r="C54" s="509">
        <f>+'CTA Pivot Table'!C$328</f>
        <v>0</v>
      </c>
      <c r="D54" s="509">
        <f>+'CTA Pivot Table'!C$330</f>
        <v>0</v>
      </c>
      <c r="E54" s="510">
        <f>+'CTA Pivot Table'!C$332</f>
        <v>0</v>
      </c>
      <c r="F54" s="510">
        <f>+'CTA Pivot Table'!C$334</f>
        <v>0</v>
      </c>
      <c r="G54" s="509">
        <f>+'CTA Pivot Table'!C$336</f>
        <v>0</v>
      </c>
      <c r="H54" s="509">
        <f>+'CTA Pivot Table'!C$338</f>
        <v>0</v>
      </c>
      <c r="I54" s="510">
        <f>+'CTA Pivot Table'!C$340</f>
        <v>0</v>
      </c>
      <c r="J54" s="510">
        <f>+'CTA Pivot Table'!C$342</f>
        <v>0</v>
      </c>
      <c r="K54" s="509">
        <f>+'CTA Pivot Table'!C$344</f>
        <v>0</v>
      </c>
      <c r="L54" s="509">
        <f>+'CTA Pivot Table'!C$346</f>
        <v>0</v>
      </c>
      <c r="M54" s="511">
        <f>+'CTA Pivot Table'!C$348</f>
        <v>0</v>
      </c>
      <c r="N54" s="510">
        <f>+'CTA Pivot Table'!C$350</f>
        <v>0</v>
      </c>
      <c r="O54" s="388"/>
    </row>
    <row r="55" spans="1:16">
      <c r="A55" s="504" t="s">
        <v>1119</v>
      </c>
      <c r="B55" s="509">
        <f>+'CTA Pivot Table'!C$358</f>
        <v>0</v>
      </c>
      <c r="C55" s="509">
        <f>+'CTA Pivot Table'!C$360</f>
        <v>0</v>
      </c>
      <c r="D55" s="509">
        <f>+'CTA Pivot Table'!C$362</f>
        <v>0</v>
      </c>
      <c r="E55" s="510">
        <f>+'CTA Pivot Table'!C$364</f>
        <v>0</v>
      </c>
      <c r="F55" s="510">
        <f>+'CTA Pivot Table'!C$366</f>
        <v>0</v>
      </c>
      <c r="G55" s="509">
        <f>+'CTA Pivot Table'!C$368</f>
        <v>0</v>
      </c>
      <c r="H55" s="509">
        <f>+'CTA Pivot Table'!C$370</f>
        <v>0</v>
      </c>
      <c r="I55" s="510">
        <f>+'CTA Pivot Table'!C$372</f>
        <v>0</v>
      </c>
      <c r="J55" s="510">
        <f>+'CTA Pivot Table'!C$374</f>
        <v>0</v>
      </c>
      <c r="K55" s="509">
        <f>+'CTA Pivot Table'!C$376</f>
        <v>0</v>
      </c>
      <c r="L55" s="509">
        <f>+'CTA Pivot Table'!C$378</f>
        <v>0</v>
      </c>
      <c r="M55" s="511">
        <f>+'CTA Pivot Table'!C$380</f>
        <v>0</v>
      </c>
      <c r="N55" s="510">
        <f>+'CTA Pivot Table'!C$382</f>
        <v>0</v>
      </c>
      <c r="O55" s="388"/>
    </row>
    <row r="56" spans="1:16">
      <c r="A56" s="504"/>
      <c r="B56" s="509"/>
      <c r="C56" s="509"/>
      <c r="D56" s="509"/>
      <c r="E56" s="510"/>
      <c r="F56" s="510"/>
      <c r="G56" s="509"/>
      <c r="H56" s="509"/>
      <c r="I56" s="510"/>
      <c r="J56" s="510"/>
      <c r="K56" s="509"/>
      <c r="L56" s="509"/>
      <c r="M56" s="511"/>
      <c r="N56" s="510"/>
      <c r="O56" s="388"/>
    </row>
    <row r="57" spans="1:16">
      <c r="A57" s="504" t="s">
        <v>1120</v>
      </c>
      <c r="B57" s="509">
        <f>+'CTA Pivot Table'!C$390</f>
        <v>0</v>
      </c>
      <c r="C57" s="509">
        <f>+'CTA Pivot Table'!C$392</f>
        <v>0</v>
      </c>
      <c r="D57" s="509">
        <f>+'CTA Pivot Table'!C$394</f>
        <v>0</v>
      </c>
      <c r="E57" s="510">
        <f>+'CTA Pivot Table'!C$396</f>
        <v>0</v>
      </c>
      <c r="F57" s="510">
        <f>+'CTA Pivot Table'!C$398</f>
        <v>0</v>
      </c>
      <c r="G57" s="509">
        <f>+'CTA Pivot Table'!C$400</f>
        <v>0</v>
      </c>
      <c r="H57" s="509">
        <f>+'CTA Pivot Table'!C$402</f>
        <v>0</v>
      </c>
      <c r="I57" s="510">
        <f>+'CTA Pivot Table'!C$404</f>
        <v>0</v>
      </c>
      <c r="J57" s="510">
        <f>+'CTA Pivot Table'!C$406</f>
        <v>0</v>
      </c>
      <c r="K57" s="509">
        <f>+'CTA Pivot Table'!C$408</f>
        <v>0</v>
      </c>
      <c r="L57" s="509">
        <f>+'CTA Pivot Table'!C$410</f>
        <v>0</v>
      </c>
      <c r="M57" s="511">
        <f>+'CTA Pivot Table'!C$412</f>
        <v>0</v>
      </c>
      <c r="N57" s="510">
        <f>+'CTA Pivot Table'!C$414</f>
        <v>0</v>
      </c>
      <c r="O57" s="388"/>
    </row>
    <row r="58" spans="1:16">
      <c r="A58" s="504" t="s">
        <v>1121</v>
      </c>
      <c r="B58" s="509">
        <f>+'CTA Pivot Table'!C$422</f>
        <v>118.878431176117</v>
      </c>
      <c r="C58" s="509">
        <f>+'CTA Pivot Table'!C$424</f>
        <v>116.62606924643583</v>
      </c>
      <c r="D58" s="509">
        <f>+'CTA Pivot Table'!C$426</f>
        <v>0</v>
      </c>
      <c r="E58" s="510">
        <f>+'CTA Pivot Table'!C$428</f>
        <v>118.77283490881315</v>
      </c>
      <c r="F58" s="510">
        <f>+'CTA Pivot Table'!C$430</f>
        <v>126.16931257121155</v>
      </c>
      <c r="G58" s="509">
        <f>+'CTA Pivot Table'!C$432</f>
        <v>129.15490506329112</v>
      </c>
      <c r="H58" s="509">
        <f>+'CTA Pivot Table'!C$434</f>
        <v>0</v>
      </c>
      <c r="I58" s="510">
        <f>+'CTA Pivot Table'!C$436</f>
        <v>126.30607378415597</v>
      </c>
      <c r="J58" s="510">
        <f>+'CTA Pivot Table'!C$438</f>
        <v>86.455899617642316</v>
      </c>
      <c r="K58" s="509">
        <f>+'CTA Pivot Table'!C$440</f>
        <v>65.770223820943244</v>
      </c>
      <c r="L58" s="509">
        <f>+'CTA Pivot Table'!C$442</f>
        <v>0</v>
      </c>
      <c r="M58" s="511">
        <f>+'CTA Pivot Table'!C$444</f>
        <v>80.501280920421863</v>
      </c>
      <c r="N58" s="510">
        <f>+'CTA Pivot Table'!C$446</f>
        <v>40.325946902654863</v>
      </c>
      <c r="O58" s="388"/>
    </row>
    <row r="59" spans="1:16">
      <c r="A59" s="504" t="s">
        <v>1122</v>
      </c>
      <c r="B59" s="509">
        <f>+'CTA Pivot Table'!C$454</f>
        <v>150.62499999999991</v>
      </c>
      <c r="C59" s="509">
        <f>+'CTA Pivot Table'!C$456</f>
        <v>167</v>
      </c>
      <c r="D59" s="509">
        <f>+'CTA Pivot Table'!C$458</f>
        <v>0</v>
      </c>
      <c r="E59" s="510">
        <f>+'CTA Pivot Table'!C$460</f>
        <v>150.76033057851231</v>
      </c>
      <c r="F59" s="510">
        <f>+'CTA Pivot Table'!C$462</f>
        <v>138.26362697866449</v>
      </c>
      <c r="G59" s="509">
        <f>+'CTA Pivot Table'!C$464</f>
        <v>119.52879078694795</v>
      </c>
      <c r="H59" s="509">
        <f>+'CTA Pivot Table'!C$466</f>
        <v>0</v>
      </c>
      <c r="I59" s="510">
        <f>+'CTA Pivot Table'!C$468</f>
        <v>137.61510863065541</v>
      </c>
      <c r="J59" s="510">
        <f>+'CTA Pivot Table'!C$470</f>
        <v>88.556164183464816</v>
      </c>
      <c r="K59" s="509">
        <f>+'CTA Pivot Table'!C$472</f>
        <v>68.78145865434</v>
      </c>
      <c r="L59" s="509">
        <f>+'CTA Pivot Table'!C$474</f>
        <v>0</v>
      </c>
      <c r="M59" s="511">
        <f>+'CTA Pivot Table'!C$476</f>
        <v>84.177527578755829</v>
      </c>
      <c r="N59" s="510">
        <f>+'CTA Pivot Table'!C$478</f>
        <v>90.95508982035912</v>
      </c>
      <c r="O59" s="388"/>
    </row>
    <row r="60" spans="1:16">
      <c r="A60" s="513" t="s">
        <v>1123</v>
      </c>
      <c r="B60" s="514">
        <f>+'CTA Pivot Table'!C$486</f>
        <v>0</v>
      </c>
      <c r="C60" s="514">
        <f>+'CTA Pivot Table'!C$488</f>
        <v>0</v>
      </c>
      <c r="D60" s="514">
        <f>+'CTA Pivot Table'!C$490</f>
        <v>0</v>
      </c>
      <c r="E60" s="515">
        <f>+'CTA Pivot Table'!C$492</f>
        <v>0</v>
      </c>
      <c r="F60" s="515">
        <f>+'CTA Pivot Table'!C$494</f>
        <v>0</v>
      </c>
      <c r="G60" s="514">
        <f>+'CTA Pivot Table'!C$496</f>
        <v>0</v>
      </c>
      <c r="H60" s="514">
        <f>+'CTA Pivot Table'!C$498</f>
        <v>0</v>
      </c>
      <c r="I60" s="515">
        <f>+'CTA Pivot Table'!C$500</f>
        <v>0</v>
      </c>
      <c r="J60" s="515">
        <f>+'CTA Pivot Table'!C$502</f>
        <v>0</v>
      </c>
      <c r="K60" s="514">
        <f>+'CTA Pivot Table'!C$504</f>
        <v>0</v>
      </c>
      <c r="L60" s="514">
        <f>+'CTA Pivot Table'!C$506</f>
        <v>0</v>
      </c>
      <c r="M60" s="516">
        <f>+'CTA Pivot Table'!C$508</f>
        <v>0</v>
      </c>
      <c r="N60" s="515">
        <f>+'CTA Pivot Table'!C$510</f>
        <v>0</v>
      </c>
      <c r="O60" s="388"/>
    </row>
    <row r="61" spans="1:16">
      <c r="A61" s="517" t="s">
        <v>1124</v>
      </c>
      <c r="B61" s="518"/>
      <c r="C61" s="518"/>
      <c r="D61" s="518"/>
      <c r="E61" s="518"/>
      <c r="F61" s="518"/>
      <c r="G61" s="518"/>
      <c r="H61" s="518"/>
      <c r="I61" s="518"/>
      <c r="J61" s="518"/>
      <c r="K61" s="518"/>
      <c r="L61" s="518"/>
      <c r="M61" s="518"/>
      <c r="N61" s="518"/>
    </row>
    <row r="62" spans="1:16" s="290" customFormat="1" ht="12.75">
      <c r="A62" s="517"/>
      <c r="B62" s="518"/>
      <c r="C62" s="518"/>
      <c r="D62" s="518"/>
      <c r="E62" s="518"/>
      <c r="F62" s="518"/>
      <c r="G62" s="518"/>
      <c r="H62" s="518"/>
      <c r="I62" s="518"/>
      <c r="J62" s="518"/>
      <c r="K62" s="518"/>
      <c r="L62" s="518"/>
      <c r="M62" s="518"/>
      <c r="N62" s="518"/>
      <c r="O62" s="520"/>
    </row>
    <row r="63" spans="1:16">
      <c r="A63" s="504"/>
      <c r="N63" s="519" t="s">
        <v>1224</v>
      </c>
    </row>
    <row r="64" spans="1:16" ht="18">
      <c r="A64" s="480" t="s">
        <v>1126</v>
      </c>
      <c r="B64" s="481"/>
      <c r="C64" s="481"/>
      <c r="D64" s="481"/>
      <c r="E64" s="482"/>
      <c r="F64" s="482"/>
      <c r="G64" s="482"/>
      <c r="H64" s="482"/>
      <c r="I64" s="482"/>
      <c r="J64" s="481"/>
      <c r="K64" s="481"/>
      <c r="L64" s="481"/>
      <c r="M64" s="482"/>
      <c r="N64" s="481"/>
    </row>
    <row r="65" spans="1:15" ht="18">
      <c r="A65" s="480"/>
      <c r="B65" s="481"/>
      <c r="C65" s="481"/>
      <c r="D65" s="481"/>
      <c r="E65" s="482"/>
      <c r="F65" s="482"/>
      <c r="G65" s="482"/>
      <c r="H65" s="482"/>
      <c r="I65" s="482"/>
      <c r="J65" s="481"/>
      <c r="K65" s="481"/>
      <c r="L65" s="481"/>
      <c r="M65" s="482"/>
      <c r="N65" s="481"/>
    </row>
    <row r="66" spans="1:15" ht="15.75">
      <c r="A66" s="483" t="s">
        <v>1097</v>
      </c>
      <c r="B66" s="481"/>
      <c r="C66" s="481"/>
      <c r="D66" s="481"/>
      <c r="E66" s="482"/>
      <c r="F66" s="482"/>
      <c r="G66" s="482"/>
      <c r="H66" s="482"/>
      <c r="I66" s="482"/>
      <c r="J66" s="481"/>
      <c r="K66" s="481"/>
      <c r="L66" s="481"/>
      <c r="M66" s="482"/>
      <c r="N66" s="481"/>
    </row>
    <row r="67" spans="1:15" ht="15.75">
      <c r="A67" s="483" t="s">
        <v>1139</v>
      </c>
      <c r="B67" s="481"/>
      <c r="C67" s="481"/>
      <c r="D67" s="481"/>
      <c r="E67" s="482"/>
      <c r="F67" s="482"/>
      <c r="G67" s="482"/>
      <c r="H67" s="482"/>
      <c r="I67" s="482"/>
      <c r="J67" s="481"/>
      <c r="K67" s="481"/>
      <c r="L67" s="481"/>
      <c r="M67" s="482"/>
      <c r="N67" s="481"/>
    </row>
    <row r="68" spans="1:15" ht="15.75" customHeight="1">
      <c r="A68" s="484"/>
      <c r="B68" s="484"/>
      <c r="C68" s="484"/>
      <c r="D68" s="484"/>
      <c r="E68" s="484"/>
      <c r="F68" s="485"/>
      <c r="G68" s="486"/>
      <c r="H68" s="486"/>
      <c r="I68" s="487"/>
      <c r="J68" s="487"/>
      <c r="K68" s="487"/>
      <c r="L68" s="487"/>
      <c r="M68" s="487"/>
      <c r="N68" s="487"/>
      <c r="O68" s="488"/>
    </row>
    <row r="69" spans="1:15" ht="15.75" customHeight="1">
      <c r="A69" s="312"/>
      <c r="B69" s="489" t="s">
        <v>1098</v>
      </c>
      <c r="C69" s="490"/>
      <c r="D69" s="490"/>
      <c r="E69" s="490"/>
      <c r="F69" s="490"/>
      <c r="G69" s="490"/>
      <c r="H69" s="490"/>
      <c r="I69" s="491"/>
      <c r="J69" s="492" t="s">
        <v>11</v>
      </c>
      <c r="K69" s="493"/>
      <c r="L69" s="493"/>
      <c r="M69" s="494"/>
      <c r="N69" s="652" t="s">
        <v>1099</v>
      </c>
      <c r="O69"/>
    </row>
    <row r="70" spans="1:15" ht="42.75" customHeight="1">
      <c r="A70" s="495"/>
      <c r="B70" s="490" t="s">
        <v>1100</v>
      </c>
      <c r="C70" s="490"/>
      <c r="D70" s="490"/>
      <c r="E70" s="496"/>
      <c r="F70" s="497" t="s">
        <v>1101</v>
      </c>
      <c r="G70" s="490"/>
      <c r="H70" s="490"/>
      <c r="I70" s="491"/>
      <c r="J70" s="498" t="s">
        <v>1102</v>
      </c>
      <c r="K70" s="490"/>
      <c r="L70" s="490"/>
      <c r="M70" s="491"/>
      <c r="N70" s="653"/>
      <c r="O70"/>
    </row>
    <row r="71" spans="1:15" ht="28.5" customHeight="1">
      <c r="A71" s="484"/>
      <c r="B71" s="499" t="s">
        <v>1103</v>
      </c>
      <c r="C71" s="499" t="s">
        <v>1104</v>
      </c>
      <c r="D71" s="499" t="s">
        <v>1105</v>
      </c>
      <c r="E71" s="500" t="s">
        <v>1106</v>
      </c>
      <c r="F71" s="500" t="s">
        <v>1103</v>
      </c>
      <c r="G71" s="499" t="s">
        <v>1104</v>
      </c>
      <c r="H71" s="499" t="s">
        <v>1105</v>
      </c>
      <c r="I71" s="500" t="s">
        <v>1106</v>
      </c>
      <c r="J71" s="501" t="s">
        <v>1103</v>
      </c>
      <c r="K71" s="502" t="s">
        <v>1104</v>
      </c>
      <c r="L71" s="503" t="s">
        <v>1105</v>
      </c>
      <c r="M71" s="501" t="s">
        <v>1106</v>
      </c>
      <c r="N71" s="654"/>
      <c r="O71"/>
    </row>
    <row r="72" spans="1:15" ht="15.75" hidden="1" customHeight="1">
      <c r="A72" s="504" t="s">
        <v>1107</v>
      </c>
      <c r="B72" s="521">
        <f>+'CTA Pivot Table'!D$230</f>
        <v>0</v>
      </c>
      <c r="C72" s="521">
        <f>+'CTA Pivot Table'!D$231</f>
        <v>0</v>
      </c>
      <c r="D72" s="521">
        <f>+'CTA Pivot Table'!D$232</f>
        <v>0</v>
      </c>
      <c r="E72" s="522">
        <f>+'CTA Pivot Table'!D$233</f>
        <v>0</v>
      </c>
      <c r="F72" s="522"/>
      <c r="G72" s="522"/>
      <c r="H72" s="522"/>
      <c r="I72" s="522"/>
      <c r="J72" s="522">
        <f>+'CTA Pivot Table'!D$234</f>
        <v>0</v>
      </c>
      <c r="K72" s="521">
        <f>+'CTA Pivot Table'!D$235</f>
        <v>0</v>
      </c>
      <c r="L72" s="521">
        <f>+'CTA Pivot Table'!D$236</f>
        <v>0</v>
      </c>
      <c r="M72" s="523">
        <f>+'CTA Pivot Table'!D$237</f>
        <v>0</v>
      </c>
      <c r="N72" s="522">
        <f>+'CTA Pivot Table'!D$238</f>
        <v>0</v>
      </c>
      <c r="O72" s="388"/>
    </row>
    <row r="73" spans="1:15" ht="15.75" hidden="1" customHeight="1">
      <c r="A73" s="504"/>
      <c r="E73" s="292"/>
      <c r="I73" s="292"/>
      <c r="J73" s="292"/>
      <c r="M73" s="389"/>
      <c r="N73" s="292"/>
      <c r="O73" s="388"/>
    </row>
    <row r="74" spans="1:15">
      <c r="A74" s="504" t="s">
        <v>1108</v>
      </c>
      <c r="B74" s="509">
        <f>+'CTA Pivot Table'!D$6</f>
        <v>0</v>
      </c>
      <c r="C74" s="509">
        <f>+'CTA Pivot Table'!D$8</f>
        <v>0</v>
      </c>
      <c r="D74" s="509">
        <f>+'CTA Pivot Table'!D$10</f>
        <v>0</v>
      </c>
      <c r="E74" s="510">
        <f>+'CTA Pivot Table'!D$12</f>
        <v>0</v>
      </c>
      <c r="F74" s="510">
        <f>+'CTA Pivot Table'!D$14</f>
        <v>0</v>
      </c>
      <c r="G74" s="509">
        <f>+'CTA Pivot Table'!D$16</f>
        <v>0</v>
      </c>
      <c r="H74" s="509">
        <f>+'CTA Pivot Table'!D$18</f>
        <v>0</v>
      </c>
      <c r="I74" s="510">
        <f>+'CTA Pivot Table'!D$20</f>
        <v>0</v>
      </c>
      <c r="J74" s="510">
        <f>+'CTA Pivot Table'!D$22</f>
        <v>0</v>
      </c>
      <c r="K74" s="509">
        <f>+'CTA Pivot Table'!D$24</f>
        <v>0</v>
      </c>
      <c r="L74" s="509">
        <f>+'CTA Pivot Table'!D$26</f>
        <v>0</v>
      </c>
      <c r="M74" s="511">
        <f>+'CTA Pivot Table'!D$28</f>
        <v>0</v>
      </c>
      <c r="N74" s="510">
        <f>+'CTA Pivot Table'!D$30</f>
        <v>0</v>
      </c>
      <c r="O74" s="388"/>
    </row>
    <row r="75" spans="1:15">
      <c r="A75" s="504" t="s">
        <v>1109</v>
      </c>
      <c r="B75" s="509">
        <f>+'CTA Pivot Table'!D$38</f>
        <v>141.69999999999999</v>
      </c>
      <c r="C75" s="509">
        <f>+'CTA Pivot Table'!D$40</f>
        <v>139</v>
      </c>
      <c r="D75" s="509">
        <f>+'CTA Pivot Table'!D$42</f>
        <v>0</v>
      </c>
      <c r="E75" s="510">
        <f>+'CTA Pivot Table'!D$44</f>
        <v>140.18013245033112</v>
      </c>
      <c r="F75" s="510">
        <f>+'CTA Pivot Table'!D$46</f>
        <v>129.6</v>
      </c>
      <c r="G75" s="509">
        <f>+'CTA Pivot Table'!D$48</f>
        <v>122.2</v>
      </c>
      <c r="H75" s="509">
        <f>+'CTA Pivot Table'!D$50</f>
        <v>0</v>
      </c>
      <c r="I75" s="510">
        <f>+'CTA Pivot Table'!D$52</f>
        <v>126.63317972350231</v>
      </c>
      <c r="J75" s="510">
        <f>+'CTA Pivot Table'!D$54</f>
        <v>89.1</v>
      </c>
      <c r="K75" s="509">
        <f>+'CTA Pivot Table'!D$56</f>
        <v>97.5</v>
      </c>
      <c r="L75" s="509">
        <f>+'CTA Pivot Table'!DR$58</f>
        <v>0</v>
      </c>
      <c r="M75" s="511">
        <f>+'CTA Pivot Table'!D$60</f>
        <v>93.652447552447541</v>
      </c>
      <c r="N75" s="510">
        <f>+'CTA Pivot Table'!D$62</f>
        <v>0</v>
      </c>
      <c r="O75" s="388"/>
    </row>
    <row r="76" spans="1:15">
      <c r="A76" s="504" t="s">
        <v>1110</v>
      </c>
      <c r="B76" s="509">
        <f>+'CTA Pivot Table'!D$70</f>
        <v>0</v>
      </c>
      <c r="C76" s="509">
        <f>+'CTA Pivot Table'!D$72</f>
        <v>0</v>
      </c>
      <c r="D76" s="509">
        <f>+'CTA Pivot Table'!D$74</f>
        <v>0</v>
      </c>
      <c r="E76" s="510">
        <f>+'CTA Pivot Table'!D$76</f>
        <v>0</v>
      </c>
      <c r="F76" s="510">
        <f>+'CTA Pivot Table'!D$78</f>
        <v>0</v>
      </c>
      <c r="G76" s="509">
        <f>+'CTA Pivot Table'!D$80</f>
        <v>0</v>
      </c>
      <c r="H76" s="509">
        <f>+'CTA Pivot Table'!D$82</f>
        <v>0</v>
      </c>
      <c r="I76" s="510">
        <f>+'CTA Pivot Table'!D$84</f>
        <v>0</v>
      </c>
      <c r="J76" s="510">
        <f>+'CTA Pivot Table'!D$86</f>
        <v>0</v>
      </c>
      <c r="K76" s="509">
        <f>+'CTA Pivot Table'!D$88</f>
        <v>0</v>
      </c>
      <c r="L76" s="509">
        <f>+'CTA Pivot Table'!D$90</f>
        <v>0</v>
      </c>
      <c r="M76" s="511">
        <f>+'CTA Pivot Table'!D$92</f>
        <v>0</v>
      </c>
      <c r="N76" s="510">
        <f>+'CTA Pivot Table'!D$94</f>
        <v>0</v>
      </c>
      <c r="O76" s="388"/>
    </row>
    <row r="77" spans="1:15">
      <c r="A77" s="504" t="s">
        <v>1111</v>
      </c>
      <c r="B77" s="509">
        <f>+'CTA Pivot Table'!D$102</f>
        <v>0</v>
      </c>
      <c r="C77" s="509">
        <f>+'CTA Pivot Table'!D$104</f>
        <v>0</v>
      </c>
      <c r="D77" s="509">
        <f>+'CTA Pivot Table'!D$106</f>
        <v>0</v>
      </c>
      <c r="E77" s="510">
        <f>+'CTA Pivot Table'!D$108</f>
        <v>0</v>
      </c>
      <c r="F77" s="510">
        <f>+'CTA Pivot Table'!D$110</f>
        <v>0</v>
      </c>
      <c r="G77" s="509">
        <f>+'CTA Pivot Table'!D$112</f>
        <v>0</v>
      </c>
      <c r="H77" s="509">
        <f>+'CTA Pivot Table'!D$114</f>
        <v>0</v>
      </c>
      <c r="I77" s="510">
        <f>+'CTA Pivot Table'!D$116</f>
        <v>0</v>
      </c>
      <c r="J77" s="510">
        <f>+'CTA Pivot Table'!D$118</f>
        <v>0</v>
      </c>
      <c r="K77" s="509">
        <f>+'CTA Pivot Table'!D$120</f>
        <v>0</v>
      </c>
      <c r="L77" s="509">
        <f>+'CTA Pivot Table'!D$122</f>
        <v>0</v>
      </c>
      <c r="M77" s="511">
        <f>+'CTA Pivot Table'!D$124</f>
        <v>0</v>
      </c>
      <c r="N77" s="510">
        <f>+'CTA Pivot Table'!D$126</f>
        <v>0</v>
      </c>
      <c r="O77" s="388"/>
    </row>
    <row r="78" spans="1:15">
      <c r="A78" s="504"/>
      <c r="B78" s="509"/>
      <c r="C78" s="509"/>
      <c r="D78" s="509"/>
      <c r="E78" s="510"/>
      <c r="F78" s="510"/>
      <c r="G78" s="509"/>
      <c r="H78" s="509"/>
      <c r="I78" s="510"/>
      <c r="J78" s="510"/>
      <c r="K78" s="509"/>
      <c r="L78" s="509"/>
      <c r="M78" s="511"/>
      <c r="N78" s="510"/>
      <c r="O78" s="388"/>
    </row>
    <row r="79" spans="1:15">
      <c r="A79" s="504" t="s">
        <v>1112</v>
      </c>
      <c r="B79" s="509">
        <f>+'CTA Pivot Table'!D$134</f>
        <v>136.743055555556</v>
      </c>
      <c r="C79" s="509">
        <f>+'CTA Pivot Table'!D$136</f>
        <v>150.21428571428601</v>
      </c>
      <c r="D79" s="509">
        <f>+'CTA Pivot Table'!D$138</f>
        <v>0</v>
      </c>
      <c r="E79" s="510">
        <f>+'CTA Pivot Table'!D$140</f>
        <v>137.93670886075992</v>
      </c>
      <c r="F79" s="510">
        <f>+'CTA Pivot Table'!D$142</f>
        <v>144.83804266666701</v>
      </c>
      <c r="G79" s="509">
        <f>+'CTA Pivot Table'!D$144</f>
        <v>148.88509708737899</v>
      </c>
      <c r="H79" s="509">
        <f>+'CTA Pivot Table'!D$146</f>
        <v>0</v>
      </c>
      <c r="I79" s="510">
        <f>+'CTA Pivot Table'!D$148</f>
        <v>145.23866410379659</v>
      </c>
      <c r="J79" s="510">
        <f>+'CTA Pivot Table'!D$150</f>
        <v>107.11257606490901</v>
      </c>
      <c r="K79" s="509">
        <f>+'CTA Pivot Table'!D$152</f>
        <v>93.586083333333306</v>
      </c>
      <c r="L79" s="509">
        <f>+'CTA Pivot Table'!D$154</f>
        <v>0</v>
      </c>
      <c r="M79" s="511">
        <f>+'CTA Pivot Table'!D$156</f>
        <v>105.64496383363498</v>
      </c>
      <c r="N79" s="510">
        <f>+'CTA Pivot Table'!D$158</f>
        <v>140.55000000000001</v>
      </c>
      <c r="O79" s="388"/>
    </row>
    <row r="80" spans="1:15">
      <c r="A80" s="504" t="s">
        <v>1113</v>
      </c>
      <c r="B80" s="509">
        <f>+'CTA Pivot Table'!D$166</f>
        <v>0</v>
      </c>
      <c r="C80" s="509">
        <f>+'CTA Pivot Table'!D$168</f>
        <v>0</v>
      </c>
      <c r="D80" s="509">
        <f>+'CTA Pivot Table'!D$170</f>
        <v>0</v>
      </c>
      <c r="E80" s="510">
        <f>+'CTA Pivot Table'!D$172</f>
        <v>0</v>
      </c>
      <c r="F80" s="510">
        <f>+'CTA Pivot Table'!D$174</f>
        <v>0</v>
      </c>
      <c r="G80" s="509">
        <f>+'CTA Pivot Table'!D$176</f>
        <v>0</v>
      </c>
      <c r="H80" s="509">
        <f>+'CTA Pivot Table'!D$178</f>
        <v>0</v>
      </c>
      <c r="I80" s="510">
        <f>+'CTA Pivot Table'!D$180</f>
        <v>0</v>
      </c>
      <c r="J80" s="510">
        <f>+'CTA Pivot Table'!D$182</f>
        <v>0</v>
      </c>
      <c r="K80" s="509">
        <f>+'CTA Pivot Table'!D$184</f>
        <v>0</v>
      </c>
      <c r="L80" s="509">
        <f>+'CTA Pivot Table'!D$186</f>
        <v>0</v>
      </c>
      <c r="M80" s="511">
        <f>+'CTA Pivot Table'!D$188</f>
        <v>0</v>
      </c>
      <c r="N80" s="510">
        <f>+'CTA Pivot Table'!D$190</f>
        <v>0</v>
      </c>
      <c r="O80" s="388"/>
    </row>
    <row r="81" spans="1:16">
      <c r="A81" s="504" t="s">
        <v>1114</v>
      </c>
      <c r="B81" s="509">
        <f>+'CTA Pivot Table'!D$198</f>
        <v>0</v>
      </c>
      <c r="C81" s="509">
        <f>+'CTA Pivot Table'!D$200</f>
        <v>0</v>
      </c>
      <c r="D81" s="509">
        <f>+'CTA Pivot Table'!D$202</f>
        <v>0</v>
      </c>
      <c r="E81" s="510">
        <f>+'CTA Pivot Table'!D$204</f>
        <v>0</v>
      </c>
      <c r="F81" s="510">
        <f>+'CTA Pivot Table'!D$206</f>
        <v>0</v>
      </c>
      <c r="G81" s="509">
        <f>+'CTA Pivot Table'!D$208</f>
        <v>0</v>
      </c>
      <c r="H81" s="509">
        <f>+'CTA Pivot Table'!D$210</f>
        <v>0</v>
      </c>
      <c r="I81" s="510">
        <f>+'CTA Pivot Table'!D$212</f>
        <v>0</v>
      </c>
      <c r="J81" s="510">
        <f>+'CTA Pivot Table'!D$214</f>
        <v>0</v>
      </c>
      <c r="K81" s="509">
        <f>+'CTA Pivot Table'!D$216</f>
        <v>0</v>
      </c>
      <c r="L81" s="509">
        <f>+'CTA Pivot Table'!D$218</f>
        <v>0</v>
      </c>
      <c r="M81" s="511">
        <f>+'CTA Pivot Table'!D$220</f>
        <v>0</v>
      </c>
      <c r="N81" s="510">
        <f>+'CTA Pivot Table'!D$222</f>
        <v>0</v>
      </c>
      <c r="O81" s="388"/>
    </row>
    <row r="82" spans="1:16">
      <c r="A82" s="504" t="s">
        <v>1115</v>
      </c>
      <c r="B82" s="509">
        <f>+'CTA Pivot Table'!D$230</f>
        <v>0</v>
      </c>
      <c r="C82" s="509">
        <f>+'CTA Pivot Table'!D$232</f>
        <v>0</v>
      </c>
      <c r="D82" s="509">
        <f>+'CTA Pivot Table'!D$234</f>
        <v>0</v>
      </c>
      <c r="E82" s="510">
        <f>+'CTA Pivot Table'!D$236</f>
        <v>0</v>
      </c>
      <c r="F82" s="510">
        <f>+'CTA Pivot Table'!D$238</f>
        <v>0</v>
      </c>
      <c r="G82" s="509">
        <f>+'CTA Pivot Table'!D$240</f>
        <v>0</v>
      </c>
      <c r="H82" s="509">
        <f>+'CTA Pivot Table'!D$242</f>
        <v>0</v>
      </c>
      <c r="I82" s="510">
        <f>+'CTA Pivot Table'!D$244</f>
        <v>0</v>
      </c>
      <c r="J82" s="510">
        <f>+'CTA Pivot Table'!D$246</f>
        <v>0</v>
      </c>
      <c r="K82" s="509">
        <f>+'CTA Pivot Table'!D$248</f>
        <v>0</v>
      </c>
      <c r="L82" s="509">
        <f>+'CTA Pivot Table'!D$250</f>
        <v>0</v>
      </c>
      <c r="M82" s="511">
        <f>+'CTA Pivot Table'!D$252</f>
        <v>0</v>
      </c>
      <c r="N82" s="510">
        <f>+'CTA Pivot Table'!D$254</f>
        <v>0</v>
      </c>
      <c r="O82" s="388"/>
    </row>
    <row r="83" spans="1:16">
      <c r="A83" s="504"/>
      <c r="B83" s="509"/>
      <c r="C83" s="509"/>
      <c r="D83" s="509"/>
      <c r="E83" s="510"/>
      <c r="F83" s="510"/>
      <c r="G83" s="509"/>
      <c r="H83" s="509"/>
      <c r="I83" s="510"/>
      <c r="J83" s="510"/>
      <c r="K83" s="509"/>
      <c r="L83" s="509"/>
      <c r="M83" s="511"/>
      <c r="N83" s="510"/>
      <c r="O83" s="388"/>
    </row>
    <row r="84" spans="1:16">
      <c r="A84" s="504" t="s">
        <v>1116</v>
      </c>
      <c r="B84" s="509">
        <f>+'CTA Pivot Table'!D$262</f>
        <v>0</v>
      </c>
      <c r="C84" s="509">
        <f>+'CTA Pivot Table'!D$264</f>
        <v>0</v>
      </c>
      <c r="D84" s="509">
        <f>+'CTA Pivot Table'!D$266</f>
        <v>0</v>
      </c>
      <c r="E84" s="510">
        <f>+'CTA Pivot Table'!D$268</f>
        <v>0</v>
      </c>
      <c r="F84" s="510">
        <f>+'CTA Pivot Table'!D$270</f>
        <v>0</v>
      </c>
      <c r="G84" s="509">
        <f>+'CTA Pivot Table'!D$272</f>
        <v>0</v>
      </c>
      <c r="H84" s="509">
        <f>+'CTA Pivot Table'!D$274</f>
        <v>0</v>
      </c>
      <c r="I84" s="510">
        <f>+'CTA Pivot Table'!D$276</f>
        <v>0</v>
      </c>
      <c r="J84" s="510">
        <f>+'CTA Pivot Table'!D$278</f>
        <v>0</v>
      </c>
      <c r="K84" s="509">
        <f>+'CTA Pivot Table'!D$280</f>
        <v>0</v>
      </c>
      <c r="L84" s="509">
        <f>+'CTA Pivot Table'!D$282</f>
        <v>0</v>
      </c>
      <c r="M84" s="511">
        <f>+'CTA Pivot Table'!D$284</f>
        <v>0</v>
      </c>
      <c r="N84" s="510">
        <f>+'CTA Pivot Table'!D$286</f>
        <v>0</v>
      </c>
      <c r="O84" s="388"/>
    </row>
    <row r="85" spans="1:16" ht="15.75">
      <c r="A85" s="504" t="s">
        <v>1117</v>
      </c>
      <c r="B85" s="509">
        <f>+'CTA Pivot Table'!D$294</f>
        <v>119</v>
      </c>
      <c r="C85" s="509">
        <f>+'CTA Pivot Table'!D$296</f>
        <v>0</v>
      </c>
      <c r="D85" s="509">
        <f>+'CTA Pivot Table'!D$298</f>
        <v>0</v>
      </c>
      <c r="E85" s="510">
        <f>+'CTA Pivot Table'!D$300</f>
        <v>119</v>
      </c>
      <c r="F85" s="510">
        <f>+'CTA Pivot Table'!D$302</f>
        <v>135</v>
      </c>
      <c r="G85" s="509">
        <f>+'CTA Pivot Table'!D$304</f>
        <v>103</v>
      </c>
      <c r="H85" s="509">
        <f>+'CTA Pivot Table'!D$306</f>
        <v>129</v>
      </c>
      <c r="I85" s="510">
        <f>+'CTA Pivot Table'!D$308</f>
        <v>134.76482976482976</v>
      </c>
      <c r="J85" s="510">
        <f>+'CTA Pivot Table'!D$310</f>
        <v>90</v>
      </c>
      <c r="K85" s="509">
        <f>+'CTA Pivot Table'!D$312</f>
        <v>70</v>
      </c>
      <c r="L85" s="509">
        <f>+'CTA Pivot Table'!D$314</f>
        <v>103</v>
      </c>
      <c r="M85" s="511">
        <f>+'CTA Pivot Table'!D$316</f>
        <v>85.168859649122808</v>
      </c>
      <c r="N85" s="510">
        <f>+'CTA Pivot Table'!D$318</f>
        <v>103.70000000000002</v>
      </c>
      <c r="O85" s="388"/>
      <c r="P85" s="512"/>
    </row>
    <row r="86" spans="1:16">
      <c r="A86" s="504" t="s">
        <v>1118</v>
      </c>
      <c r="B86" s="509">
        <f>+'CTA Pivot Table'!D$326</f>
        <v>0</v>
      </c>
      <c r="C86" s="509">
        <f>+'CTA Pivot Table'!D$328</f>
        <v>0</v>
      </c>
      <c r="D86" s="509">
        <f>+'CTA Pivot Table'!D$330</f>
        <v>0</v>
      </c>
      <c r="E86" s="510">
        <f>+'CTA Pivot Table'!D$332</f>
        <v>0</v>
      </c>
      <c r="F86" s="510">
        <f>+'CTA Pivot Table'!D$334</f>
        <v>0</v>
      </c>
      <c r="G86" s="509">
        <f>+'CTA Pivot Table'!D$336</f>
        <v>0</v>
      </c>
      <c r="H86" s="509">
        <f>+'CTA Pivot Table'!D$338</f>
        <v>0</v>
      </c>
      <c r="I86" s="510">
        <f>+'CTA Pivot Table'!D$340</f>
        <v>0</v>
      </c>
      <c r="J86" s="510">
        <f>+'CTA Pivot Table'!D$342</f>
        <v>0</v>
      </c>
      <c r="K86" s="509">
        <f>+'CTA Pivot Table'!D$344</f>
        <v>0</v>
      </c>
      <c r="L86" s="509">
        <f>+'CTA Pivot Table'!D$346</f>
        <v>0</v>
      </c>
      <c r="M86" s="511">
        <f>+'CTA Pivot Table'!D$348</f>
        <v>0</v>
      </c>
      <c r="N86" s="510">
        <f>+'CTA Pivot Table'!D$350</f>
        <v>0</v>
      </c>
      <c r="O86" s="388"/>
    </row>
    <row r="87" spans="1:16">
      <c r="A87" s="504" t="s">
        <v>1119</v>
      </c>
      <c r="B87" s="509">
        <f>+'CTA Pivot Table'!D$358</f>
        <v>0</v>
      </c>
      <c r="C87" s="509">
        <f>+'CTA Pivot Table'!D$360</f>
        <v>0</v>
      </c>
      <c r="D87" s="509">
        <f>+'CTA Pivot Table'!D$362</f>
        <v>0</v>
      </c>
      <c r="E87" s="510">
        <f>+'CTA Pivot Table'!D$364</f>
        <v>0</v>
      </c>
      <c r="F87" s="510">
        <f>+'CTA Pivot Table'!D$366</f>
        <v>0</v>
      </c>
      <c r="G87" s="509">
        <f>+'CTA Pivot Table'!D$368</f>
        <v>0</v>
      </c>
      <c r="H87" s="509">
        <f>+'CTA Pivot Table'!D$370</f>
        <v>0</v>
      </c>
      <c r="I87" s="510">
        <f>+'CTA Pivot Table'!D$372</f>
        <v>0</v>
      </c>
      <c r="J87" s="510">
        <f>+'CTA Pivot Table'!D$374</f>
        <v>0</v>
      </c>
      <c r="K87" s="509">
        <f>+'CTA Pivot Table'!D$376</f>
        <v>0</v>
      </c>
      <c r="L87" s="509">
        <f>+'CTA Pivot Table'!D$378</f>
        <v>0</v>
      </c>
      <c r="M87" s="511">
        <f>+'CTA Pivot Table'!D$380</f>
        <v>0</v>
      </c>
      <c r="N87" s="510">
        <f>+'CTA Pivot Table'!D$382</f>
        <v>0</v>
      </c>
      <c r="O87" s="388"/>
    </row>
    <row r="88" spans="1:16">
      <c r="A88" s="504"/>
      <c r="B88" s="509"/>
      <c r="C88" s="509"/>
      <c r="D88" s="509"/>
      <c r="E88" s="510"/>
      <c r="F88" s="510"/>
      <c r="G88" s="509"/>
      <c r="H88" s="509"/>
      <c r="I88" s="510"/>
      <c r="J88" s="510"/>
      <c r="K88" s="509"/>
      <c r="L88" s="509"/>
      <c r="M88" s="511"/>
      <c r="N88" s="510"/>
      <c r="O88" s="388"/>
    </row>
    <row r="89" spans="1:16">
      <c r="A89" s="504" t="s">
        <v>1120</v>
      </c>
      <c r="B89" s="509">
        <f>+'CTA Pivot Table'!D$390</f>
        <v>0</v>
      </c>
      <c r="C89" s="509">
        <f>+'CTA Pivot Table'!D$392</f>
        <v>0</v>
      </c>
      <c r="D89" s="509">
        <f>+'CTA Pivot Table'!D$394</f>
        <v>0</v>
      </c>
      <c r="E89" s="510">
        <f>+'CTA Pivot Table'!D$396</f>
        <v>0</v>
      </c>
      <c r="F89" s="510">
        <f>+'CTA Pivot Table'!D$398</f>
        <v>0</v>
      </c>
      <c r="G89" s="509">
        <f>+'CTA Pivot Table'!D$400</f>
        <v>0</v>
      </c>
      <c r="H89" s="509">
        <f>+'CTA Pivot Table'!D$402</f>
        <v>0</v>
      </c>
      <c r="I89" s="510">
        <f>+'CTA Pivot Table'!D$404</f>
        <v>0</v>
      </c>
      <c r="J89" s="510">
        <f>+'CTA Pivot Table'!D$406</f>
        <v>0</v>
      </c>
      <c r="K89" s="509">
        <f>+'CTA Pivot Table'!D$408</f>
        <v>0</v>
      </c>
      <c r="L89" s="509">
        <f>+'CTA Pivot Table'!D$410</f>
        <v>0</v>
      </c>
      <c r="M89" s="511">
        <f>+'CTA Pivot Table'!D$412</f>
        <v>0</v>
      </c>
      <c r="N89" s="510">
        <f>+'CTA Pivot Table'!D$414</f>
        <v>0</v>
      </c>
      <c r="O89" s="388"/>
    </row>
    <row r="90" spans="1:16">
      <c r="A90" s="504" t="s">
        <v>1121</v>
      </c>
      <c r="B90" s="509">
        <f>+'CTA Pivot Table'!D$422</f>
        <v>120.17367205542725</v>
      </c>
      <c r="C90" s="509">
        <f>+'CTA Pivot Table'!D$424</f>
        <v>112.05</v>
      </c>
      <c r="D90" s="509">
        <f>+'CTA Pivot Table'!D$426</f>
        <v>0</v>
      </c>
      <c r="E90" s="510">
        <f>+'CTA Pivot Table'!D$428</f>
        <v>119.64730021598271</v>
      </c>
      <c r="F90" s="510">
        <f>+'CTA Pivot Table'!D$430</f>
        <v>133.12856545378503</v>
      </c>
      <c r="G90" s="509">
        <f>+'CTA Pivot Table'!D$432</f>
        <v>135.15576923076924</v>
      </c>
      <c r="H90" s="509">
        <f>+'CTA Pivot Table'!D$434</f>
        <v>0</v>
      </c>
      <c r="I90" s="510">
        <f>+'CTA Pivot Table'!D$436</f>
        <v>133.25272870043187</v>
      </c>
      <c r="J90" s="510">
        <f>+'CTA Pivot Table'!D$438</f>
        <v>84.66153846153847</v>
      </c>
      <c r="K90" s="509">
        <f>+'CTA Pivot Table'!D$440</f>
        <v>67.681390887290178</v>
      </c>
      <c r="L90" s="509">
        <f>+'CTA Pivot Table'!D$442</f>
        <v>0</v>
      </c>
      <c r="M90" s="511">
        <f>+'CTA Pivot Table'!D$444</f>
        <v>79.458186360964135</v>
      </c>
      <c r="N90" s="510">
        <f>+'CTA Pivot Table'!D$446</f>
        <v>69.204066073697575</v>
      </c>
      <c r="O90" s="388"/>
    </row>
    <row r="91" spans="1:16">
      <c r="A91" s="504" t="s">
        <v>1122</v>
      </c>
      <c r="B91" s="509">
        <f>+'CTA Pivot Table'!D$454</f>
        <v>117.3125</v>
      </c>
      <c r="C91" s="509">
        <f>+'CTA Pivot Table'!D$456</f>
        <v>0</v>
      </c>
      <c r="D91" s="509">
        <f>+'CTA Pivot Table'!D$458</f>
        <v>0</v>
      </c>
      <c r="E91" s="510">
        <f>+'CTA Pivot Table'!D$460</f>
        <v>117.3125</v>
      </c>
      <c r="F91" s="510">
        <f>+'CTA Pivot Table'!D$462</f>
        <v>116.402675343456</v>
      </c>
      <c r="G91" s="509">
        <f>+'CTA Pivot Table'!D$464</f>
        <v>117</v>
      </c>
      <c r="H91" s="509">
        <f>+'CTA Pivot Table'!D$466</f>
        <v>0</v>
      </c>
      <c r="I91" s="510">
        <f>+'CTA Pivot Table'!D$468</f>
        <v>116.403968253968</v>
      </c>
      <c r="J91" s="510">
        <f>+'CTA Pivot Table'!D$470</f>
        <v>80.092165898617495</v>
      </c>
      <c r="K91" s="509">
        <f>+'CTA Pivot Table'!D$472</f>
        <v>66.6666666666667</v>
      </c>
      <c r="L91" s="509">
        <f>+'CTA Pivot Table'!D$474</f>
        <v>0</v>
      </c>
      <c r="M91" s="511">
        <f>+'CTA Pivot Table'!D$476</f>
        <v>79.909090909090892</v>
      </c>
      <c r="N91" s="510">
        <f>+'CTA Pivot Table'!D$478</f>
        <v>2.3333333333333299</v>
      </c>
      <c r="O91" s="388"/>
    </row>
    <row r="92" spans="1:16">
      <c r="A92" s="513" t="s">
        <v>1123</v>
      </c>
      <c r="B92" s="514">
        <f>+'CTA Pivot Table'!D$486</f>
        <v>0</v>
      </c>
      <c r="C92" s="514">
        <f>+'CTA Pivot Table'!D$488</f>
        <v>0</v>
      </c>
      <c r="D92" s="514">
        <f>+'CTA Pivot Table'!D$490</f>
        <v>0</v>
      </c>
      <c r="E92" s="515">
        <f>+'CTA Pivot Table'!D$492</f>
        <v>0</v>
      </c>
      <c r="F92" s="515">
        <f>+'CTA Pivot Table'!D$494</f>
        <v>0</v>
      </c>
      <c r="G92" s="514">
        <f>+'CTA Pivot Table'!D$496</f>
        <v>0</v>
      </c>
      <c r="H92" s="514">
        <f>+'CTA Pivot Table'!D$498</f>
        <v>0</v>
      </c>
      <c r="I92" s="515">
        <f>+'CTA Pivot Table'!D$500</f>
        <v>0</v>
      </c>
      <c r="J92" s="515">
        <f>+'CTA Pivot Table'!D$502</f>
        <v>0</v>
      </c>
      <c r="K92" s="514">
        <f>+'CTA Pivot Table'!D$504</f>
        <v>0</v>
      </c>
      <c r="L92" s="514">
        <f>+'CTA Pivot Table'!D$506</f>
        <v>0</v>
      </c>
      <c r="M92" s="516">
        <f>+'CTA Pivot Table'!D$508</f>
        <v>0</v>
      </c>
      <c r="N92" s="515">
        <f>+'CTA Pivot Table'!D$510</f>
        <v>0</v>
      </c>
      <c r="O92" s="388"/>
    </row>
    <row r="93" spans="1:16">
      <c r="A93" s="517" t="s">
        <v>1124</v>
      </c>
      <c r="B93" s="518"/>
      <c r="C93" s="518"/>
      <c r="D93" s="518"/>
      <c r="E93" s="518"/>
      <c r="F93" s="518"/>
      <c r="G93" s="518"/>
      <c r="H93" s="518"/>
      <c r="I93" s="518"/>
      <c r="J93" s="518"/>
      <c r="K93" s="518"/>
      <c r="L93" s="518"/>
      <c r="M93" s="518"/>
      <c r="N93" s="518"/>
    </row>
    <row r="94" spans="1:16">
      <c r="A94" s="518"/>
      <c r="B94" s="518"/>
      <c r="C94" s="518"/>
      <c r="D94" s="518"/>
      <c r="E94" s="518"/>
      <c r="F94" s="518"/>
      <c r="G94" s="518"/>
      <c r="H94" s="518"/>
      <c r="I94" s="518"/>
      <c r="J94" s="518"/>
      <c r="K94" s="518"/>
      <c r="L94" s="518"/>
      <c r="M94" s="518"/>
      <c r="N94" s="519" t="s">
        <v>1224</v>
      </c>
    </row>
    <row r="95" spans="1:16" ht="18">
      <c r="A95" s="480" t="s">
        <v>1127</v>
      </c>
      <c r="B95" s="481"/>
      <c r="C95" s="481"/>
      <c r="D95" s="481"/>
      <c r="E95" s="482"/>
      <c r="F95" s="482"/>
      <c r="G95" s="482"/>
      <c r="H95" s="482"/>
      <c r="I95" s="482"/>
      <c r="J95" s="481"/>
      <c r="K95" s="481"/>
      <c r="L95" s="481"/>
      <c r="M95" s="482"/>
      <c r="N95" s="481"/>
    </row>
    <row r="96" spans="1:16" ht="18">
      <c r="A96" s="480"/>
      <c r="B96" s="481"/>
      <c r="C96" s="481"/>
      <c r="D96" s="481"/>
      <c r="E96" s="482"/>
      <c r="F96" s="482"/>
      <c r="G96" s="482"/>
      <c r="H96" s="482"/>
      <c r="I96" s="482"/>
      <c r="J96" s="481"/>
      <c r="K96" s="481"/>
      <c r="L96" s="481"/>
      <c r="M96" s="482"/>
      <c r="N96" s="481"/>
    </row>
    <row r="97" spans="1:15" ht="15.75">
      <c r="A97" s="483" t="s">
        <v>1097</v>
      </c>
      <c r="B97" s="481"/>
      <c r="C97" s="481"/>
      <c r="D97" s="481"/>
      <c r="E97" s="482"/>
      <c r="F97" s="482"/>
      <c r="G97" s="482"/>
      <c r="H97" s="482"/>
      <c r="I97" s="482"/>
      <c r="J97" s="481"/>
      <c r="K97" s="481"/>
      <c r="L97" s="481"/>
      <c r="M97" s="482"/>
      <c r="N97" s="481"/>
    </row>
    <row r="98" spans="1:15" ht="15.75">
      <c r="A98" s="483" t="s">
        <v>1140</v>
      </c>
      <c r="B98" s="481"/>
      <c r="C98" s="481"/>
      <c r="D98" s="481"/>
      <c r="E98" s="482"/>
      <c r="F98" s="482"/>
      <c r="G98" s="482"/>
      <c r="H98" s="482"/>
      <c r="I98" s="482"/>
      <c r="J98" s="481"/>
      <c r="K98" s="481"/>
      <c r="L98" s="481"/>
      <c r="M98" s="482"/>
      <c r="N98" s="481"/>
    </row>
    <row r="99" spans="1:15" ht="15.75" customHeight="1">
      <c r="A99" s="484"/>
      <c r="B99" s="484"/>
      <c r="C99" s="484"/>
      <c r="D99" s="484"/>
      <c r="E99" s="484"/>
      <c r="F99" s="485"/>
      <c r="G99" s="486"/>
      <c r="H99" s="486"/>
      <c r="I99" s="487"/>
      <c r="J99" s="487"/>
      <c r="K99" s="487"/>
      <c r="L99" s="487"/>
      <c r="M99" s="487"/>
      <c r="N99" s="487"/>
      <c r="O99" s="488"/>
    </row>
    <row r="100" spans="1:15" ht="15.75" customHeight="1">
      <c r="A100" s="312"/>
      <c r="B100" s="489" t="s">
        <v>1098</v>
      </c>
      <c r="C100" s="490"/>
      <c r="D100" s="490"/>
      <c r="E100" s="490"/>
      <c r="F100" s="490"/>
      <c r="G100" s="490"/>
      <c r="H100" s="490"/>
      <c r="I100" s="491"/>
      <c r="J100" s="492" t="s">
        <v>11</v>
      </c>
      <c r="K100" s="493"/>
      <c r="L100" s="493"/>
      <c r="M100" s="494"/>
      <c r="N100" s="652" t="s">
        <v>1099</v>
      </c>
      <c r="O100"/>
    </row>
    <row r="101" spans="1:15" ht="40.5" customHeight="1">
      <c r="A101" s="495"/>
      <c r="B101" s="490" t="s">
        <v>1100</v>
      </c>
      <c r="C101" s="490"/>
      <c r="D101" s="490"/>
      <c r="E101" s="496"/>
      <c r="F101" s="497" t="s">
        <v>1101</v>
      </c>
      <c r="G101" s="490"/>
      <c r="H101" s="490"/>
      <c r="I101" s="491"/>
      <c r="J101" s="498" t="s">
        <v>1102</v>
      </c>
      <c r="K101" s="490"/>
      <c r="L101" s="490"/>
      <c r="M101" s="491"/>
      <c r="N101" s="653"/>
      <c r="O101"/>
    </row>
    <row r="102" spans="1:15" ht="27" customHeight="1">
      <c r="A102" s="484"/>
      <c r="B102" s="499" t="s">
        <v>1103</v>
      </c>
      <c r="C102" s="499" t="s">
        <v>1104</v>
      </c>
      <c r="D102" s="499" t="s">
        <v>1105</v>
      </c>
      <c r="E102" s="500" t="s">
        <v>1106</v>
      </c>
      <c r="F102" s="500" t="s">
        <v>1103</v>
      </c>
      <c r="G102" s="499" t="s">
        <v>1104</v>
      </c>
      <c r="H102" s="499" t="s">
        <v>1105</v>
      </c>
      <c r="I102" s="500" t="s">
        <v>1106</v>
      </c>
      <c r="J102" s="501" t="s">
        <v>1103</v>
      </c>
      <c r="K102" s="502" t="s">
        <v>1104</v>
      </c>
      <c r="L102" s="503" t="s">
        <v>1105</v>
      </c>
      <c r="M102" s="501" t="s">
        <v>1106</v>
      </c>
      <c r="N102" s="654"/>
      <c r="O102"/>
    </row>
    <row r="103" spans="1:15" hidden="1">
      <c r="A103" s="504" t="s">
        <v>1107</v>
      </c>
      <c r="B103" s="521">
        <f>+'CTA Pivot Table'!E$230</f>
        <v>0</v>
      </c>
      <c r="C103" s="521">
        <f>+'CTA Pivot Table'!E$231</f>
        <v>0</v>
      </c>
      <c r="D103" s="521">
        <f>+'CTA Pivot Table'!E$232</f>
        <v>0</v>
      </c>
      <c r="E103" s="522">
        <f>+'CTA Pivot Table'!E$233</f>
        <v>0</v>
      </c>
      <c r="F103" s="522"/>
      <c r="G103" s="522"/>
      <c r="H103" s="522"/>
      <c r="I103" s="522"/>
      <c r="J103" s="522">
        <f>+'CTA Pivot Table'!E$234</f>
        <v>0</v>
      </c>
      <c r="K103" s="521">
        <f>+'CTA Pivot Table'!E$235</f>
        <v>0</v>
      </c>
      <c r="L103" s="521">
        <f>+'CTA Pivot Table'!E$236</f>
        <v>0</v>
      </c>
      <c r="M103" s="523">
        <f>+'CTA Pivot Table'!E$237</f>
        <v>0</v>
      </c>
      <c r="N103" s="522">
        <f>+'CTA Pivot Table'!E$238</f>
        <v>0</v>
      </c>
      <c r="O103" s="388"/>
    </row>
    <row r="104" spans="1:15" hidden="1">
      <c r="A104" s="504"/>
      <c r="E104" s="292"/>
      <c r="I104" s="292"/>
      <c r="J104" s="292"/>
      <c r="M104" s="389"/>
      <c r="N104" s="292"/>
      <c r="O104" s="388"/>
    </row>
    <row r="105" spans="1:15">
      <c r="A105" s="504" t="s">
        <v>1108</v>
      </c>
      <c r="B105" s="509">
        <f>+'CTA Pivot Table'!E$6</f>
        <v>0</v>
      </c>
      <c r="C105" s="509">
        <f>+'CTA Pivot Table'!E$8</f>
        <v>0</v>
      </c>
      <c r="D105" s="509">
        <f>+'CTA Pivot Table'!E$10</f>
        <v>0</v>
      </c>
      <c r="E105" s="510">
        <f>+'CTA Pivot Table'!E$12</f>
        <v>0</v>
      </c>
      <c r="F105" s="510">
        <f>+'CTA Pivot Table'!E$14</f>
        <v>0</v>
      </c>
      <c r="G105" s="509">
        <f>+'CTA Pivot Table'!E$16</f>
        <v>0</v>
      </c>
      <c r="H105" s="509">
        <f>+'CTA Pivot Table'!E$18</f>
        <v>0</v>
      </c>
      <c r="I105" s="510">
        <f>+'CTA Pivot Table'!E$20</f>
        <v>0</v>
      </c>
      <c r="J105" s="510">
        <f>+'CTA Pivot Table'!E$22</f>
        <v>0</v>
      </c>
      <c r="K105" s="509">
        <f>+'CTA Pivot Table'!E$24</f>
        <v>0</v>
      </c>
      <c r="L105" s="509">
        <f>+'CTA Pivot Table'!E$26</f>
        <v>0</v>
      </c>
      <c r="M105" s="511">
        <f>+'CTA Pivot Table'!E$28</f>
        <v>0</v>
      </c>
      <c r="N105" s="510">
        <f>+'CTA Pivot Table'!E$30</f>
        <v>0</v>
      </c>
      <c r="O105" s="388"/>
    </row>
    <row r="106" spans="1:15">
      <c r="A106" s="504" t="s">
        <v>1109</v>
      </c>
      <c r="B106" s="509">
        <f>+'CTA Pivot Table'!E$38</f>
        <v>135.7805128205128</v>
      </c>
      <c r="C106" s="509">
        <f>+'CTA Pivot Table'!E$40</f>
        <v>123.708</v>
      </c>
      <c r="D106" s="509">
        <f>+'CTA Pivot Table'!E$42</f>
        <v>0</v>
      </c>
      <c r="E106" s="510">
        <f>+'CTA Pivot Table'!E$44</f>
        <v>135.52794979079496</v>
      </c>
      <c r="F106" s="510">
        <f>+'CTA Pivot Table'!E$46</f>
        <v>139.16666666666666</v>
      </c>
      <c r="G106" s="509">
        <f>+'CTA Pivot Table'!E$48</f>
        <v>136.95492957746481</v>
      </c>
      <c r="H106" s="509">
        <f>+'CTA Pivot Table'!E$50</f>
        <v>0</v>
      </c>
      <c r="I106" s="510">
        <f>+'CTA Pivot Table'!E$52</f>
        <v>139.06355876559422</v>
      </c>
      <c r="J106" s="510">
        <f>+'CTA Pivot Table'!E$54</f>
        <v>88.360844841592197</v>
      </c>
      <c r="K106" s="509">
        <f>+'CTA Pivot Table'!E$56</f>
        <v>66.515860735009667</v>
      </c>
      <c r="L106" s="509">
        <f>+'CTA Pivot Table'!ER$58</f>
        <v>0</v>
      </c>
      <c r="M106" s="511">
        <f>+'CTA Pivot Table'!E$60</f>
        <v>81.899828375286035</v>
      </c>
      <c r="N106" s="510">
        <f>+'CTA Pivot Table'!E$62</f>
        <v>129</v>
      </c>
      <c r="O106" s="388"/>
    </row>
    <row r="107" spans="1:15">
      <c r="A107" s="504" t="s">
        <v>1110</v>
      </c>
      <c r="B107" s="509">
        <f>+'CTA Pivot Table'!E$70</f>
        <v>0</v>
      </c>
      <c r="C107" s="509">
        <f>+'CTA Pivot Table'!E$72</f>
        <v>0</v>
      </c>
      <c r="D107" s="509">
        <f>+'CTA Pivot Table'!E$74</f>
        <v>0</v>
      </c>
      <c r="E107" s="510">
        <f>+'CTA Pivot Table'!E$76</f>
        <v>0</v>
      </c>
      <c r="F107" s="510">
        <f>+'CTA Pivot Table'!E$78</f>
        <v>0</v>
      </c>
      <c r="G107" s="509">
        <f>+'CTA Pivot Table'!E$80</f>
        <v>0</v>
      </c>
      <c r="H107" s="509">
        <f>+'CTA Pivot Table'!E$82</f>
        <v>0</v>
      </c>
      <c r="I107" s="510">
        <f>+'CTA Pivot Table'!E$84</f>
        <v>0</v>
      </c>
      <c r="J107" s="510">
        <f>+'CTA Pivot Table'!E$86</f>
        <v>0</v>
      </c>
      <c r="K107" s="509">
        <f>+'CTA Pivot Table'!E$88</f>
        <v>0</v>
      </c>
      <c r="L107" s="509">
        <f>+'CTA Pivot Table'!E$90</f>
        <v>0</v>
      </c>
      <c r="M107" s="511">
        <f>+'CTA Pivot Table'!E$92</f>
        <v>0</v>
      </c>
      <c r="N107" s="510">
        <f>+'CTA Pivot Table'!E$94</f>
        <v>0</v>
      </c>
      <c r="O107" s="388"/>
    </row>
    <row r="108" spans="1:15">
      <c r="A108" s="504" t="s">
        <v>1111</v>
      </c>
      <c r="B108" s="509">
        <f>+'CTA Pivot Table'!E$102</f>
        <v>0</v>
      </c>
      <c r="C108" s="509">
        <f>+'CTA Pivot Table'!E$104</f>
        <v>0</v>
      </c>
      <c r="D108" s="509">
        <f>+'CTA Pivot Table'!E$106</f>
        <v>0</v>
      </c>
      <c r="E108" s="510">
        <f>+'CTA Pivot Table'!E$108</f>
        <v>0</v>
      </c>
      <c r="F108" s="510">
        <f>+'CTA Pivot Table'!E$110</f>
        <v>0</v>
      </c>
      <c r="G108" s="509">
        <f>+'CTA Pivot Table'!E$112</f>
        <v>0</v>
      </c>
      <c r="H108" s="509">
        <f>+'CTA Pivot Table'!E$114</f>
        <v>0</v>
      </c>
      <c r="I108" s="510">
        <f>+'CTA Pivot Table'!E$116</f>
        <v>0</v>
      </c>
      <c r="J108" s="510">
        <f>+'CTA Pivot Table'!E$118</f>
        <v>0</v>
      </c>
      <c r="K108" s="509">
        <f>+'CTA Pivot Table'!E$120</f>
        <v>0</v>
      </c>
      <c r="L108" s="509">
        <f>+'CTA Pivot Table'!E$122</f>
        <v>0</v>
      </c>
      <c r="M108" s="511">
        <f>+'CTA Pivot Table'!E$124</f>
        <v>0</v>
      </c>
      <c r="N108" s="510">
        <f>+'CTA Pivot Table'!E$126</f>
        <v>0</v>
      </c>
      <c r="O108" s="388"/>
    </row>
    <row r="109" spans="1:15">
      <c r="A109" s="504"/>
      <c r="B109" s="509"/>
      <c r="C109" s="509"/>
      <c r="D109" s="509"/>
      <c r="E109" s="510"/>
      <c r="F109" s="510"/>
      <c r="G109" s="509"/>
      <c r="H109" s="509"/>
      <c r="I109" s="510"/>
      <c r="J109" s="510"/>
      <c r="K109" s="509"/>
      <c r="L109" s="509"/>
      <c r="M109" s="511"/>
      <c r="N109" s="510"/>
      <c r="O109" s="388"/>
    </row>
    <row r="110" spans="1:15">
      <c r="A110" s="504" t="s">
        <v>1112</v>
      </c>
      <c r="B110" s="509">
        <f>+'CTA Pivot Table'!E$134</f>
        <v>137.57264957264942</v>
      </c>
      <c r="C110" s="509">
        <f>+'CTA Pivot Table'!E$136</f>
        <v>129.36000000000001</v>
      </c>
      <c r="D110" s="509">
        <f>+'CTA Pivot Table'!E$138</f>
        <v>0</v>
      </c>
      <c r="E110" s="510">
        <f>+'CTA Pivot Table'!E$140</f>
        <v>136.12676056338015</v>
      </c>
      <c r="F110" s="510">
        <f>+'CTA Pivot Table'!E$142</f>
        <v>141.2999153376648</v>
      </c>
      <c r="G110" s="509">
        <f>+'CTA Pivot Table'!E$144</f>
        <v>144.12920145190577</v>
      </c>
      <c r="H110" s="509">
        <f>+'CTA Pivot Table'!E$146</f>
        <v>0</v>
      </c>
      <c r="I110" s="510">
        <f>+'CTA Pivot Table'!E$148</f>
        <v>141.57681349911184</v>
      </c>
      <c r="J110" s="510">
        <f>+'CTA Pivot Table'!E$150</f>
        <v>98.184846748068821</v>
      </c>
      <c r="K110" s="509">
        <f>+'CTA Pivot Table'!E$152</f>
        <v>86.72050642479212</v>
      </c>
      <c r="L110" s="509">
        <f>+'CTA Pivot Table'!E$154</f>
        <v>0</v>
      </c>
      <c r="M110" s="511">
        <f>+'CTA Pivot Table'!E$156</f>
        <v>95.342395052473805</v>
      </c>
      <c r="N110" s="510">
        <f>+'CTA Pivot Table'!E$158</f>
        <v>155.952</v>
      </c>
      <c r="O110" s="388"/>
    </row>
    <row r="111" spans="1:15">
      <c r="A111" s="504" t="s">
        <v>1113</v>
      </c>
      <c r="B111" s="509">
        <f>+'CTA Pivot Table'!E$166</f>
        <v>130.9338868707836</v>
      </c>
      <c r="C111" s="509">
        <f>+'CTA Pivot Table'!E$168</f>
        <v>136.06279069767442</v>
      </c>
      <c r="D111" s="509">
        <f>+'CTA Pivot Table'!E$170</f>
        <v>0</v>
      </c>
      <c r="E111" s="510">
        <f>+'CTA Pivot Table'!E$172</f>
        <v>131.04583756345178</v>
      </c>
      <c r="F111" s="510">
        <f>+'CTA Pivot Table'!E$174</f>
        <v>137.8462947309101</v>
      </c>
      <c r="G111" s="509">
        <f>+'CTA Pivot Table'!E$176</f>
        <v>139.99540229885059</v>
      </c>
      <c r="H111" s="509">
        <f>+'CTA Pivot Table'!E$178</f>
        <v>0</v>
      </c>
      <c r="I111" s="510">
        <f>+'CTA Pivot Table'!E$180</f>
        <v>137.9467365028203</v>
      </c>
      <c r="J111" s="510">
        <f>+'CTA Pivot Table'!E$182</f>
        <v>83.942799866354832</v>
      </c>
      <c r="K111" s="509">
        <f>+'CTA Pivot Table'!E$184</f>
        <v>75.957102539981179</v>
      </c>
      <c r="L111" s="509">
        <f>+'CTA Pivot Table'!E$186</f>
        <v>0</v>
      </c>
      <c r="M111" s="511">
        <f>+'CTA Pivot Table'!E$188</f>
        <v>81.849901380670616</v>
      </c>
      <c r="N111" s="510">
        <f>+'CTA Pivot Table'!E$190</f>
        <v>103.51666666666667</v>
      </c>
      <c r="O111" s="388"/>
    </row>
    <row r="112" spans="1:15">
      <c r="A112" s="504" t="s">
        <v>1114</v>
      </c>
      <c r="B112" s="509">
        <f>+'CTA Pivot Table'!E$198</f>
        <v>0</v>
      </c>
      <c r="C112" s="509">
        <f>+'CTA Pivot Table'!E$200</f>
        <v>0</v>
      </c>
      <c r="D112" s="509">
        <f>+'CTA Pivot Table'!E$202</f>
        <v>0</v>
      </c>
      <c r="E112" s="510">
        <f>+'CTA Pivot Table'!E$204</f>
        <v>0</v>
      </c>
      <c r="F112" s="510">
        <f>+'CTA Pivot Table'!E$206</f>
        <v>0</v>
      </c>
      <c r="G112" s="509">
        <f>+'CTA Pivot Table'!E$208</f>
        <v>0</v>
      </c>
      <c r="H112" s="509">
        <f>+'CTA Pivot Table'!E$210</f>
        <v>0</v>
      </c>
      <c r="I112" s="510">
        <f>+'CTA Pivot Table'!E$212</f>
        <v>0</v>
      </c>
      <c r="J112" s="510">
        <f>+'CTA Pivot Table'!E$214</f>
        <v>0</v>
      </c>
      <c r="K112" s="509">
        <f>+'CTA Pivot Table'!E$216</f>
        <v>0</v>
      </c>
      <c r="L112" s="509">
        <f>+'CTA Pivot Table'!E$218</f>
        <v>0</v>
      </c>
      <c r="M112" s="511">
        <f>+'CTA Pivot Table'!E$220</f>
        <v>0</v>
      </c>
      <c r="N112" s="510">
        <f>+'CTA Pivot Table'!E$222</f>
        <v>0</v>
      </c>
      <c r="O112" s="388"/>
    </row>
    <row r="113" spans="1:16">
      <c r="A113" s="504" t="s">
        <v>1115</v>
      </c>
      <c r="B113" s="509">
        <f>+'CTA Pivot Table'!E$230</f>
        <v>0</v>
      </c>
      <c r="C113" s="509">
        <f>+'CTA Pivot Table'!E$232</f>
        <v>0</v>
      </c>
      <c r="D113" s="509">
        <f>+'CTA Pivot Table'!E$234</f>
        <v>0</v>
      </c>
      <c r="E113" s="510">
        <f>+'CTA Pivot Table'!E$236</f>
        <v>0</v>
      </c>
      <c r="F113" s="510">
        <f>+'CTA Pivot Table'!E$238</f>
        <v>0</v>
      </c>
      <c r="G113" s="509">
        <f>+'CTA Pivot Table'!E$240</f>
        <v>0</v>
      </c>
      <c r="H113" s="509">
        <f>+'CTA Pivot Table'!E$242</f>
        <v>0</v>
      </c>
      <c r="I113" s="510">
        <f>+'CTA Pivot Table'!E$244</f>
        <v>0</v>
      </c>
      <c r="J113" s="510">
        <f>+'CTA Pivot Table'!E$246</f>
        <v>0</v>
      </c>
      <c r="K113" s="509">
        <f>+'CTA Pivot Table'!E$248</f>
        <v>0</v>
      </c>
      <c r="L113" s="509">
        <f>+'CTA Pivot Table'!E$250</f>
        <v>0</v>
      </c>
      <c r="M113" s="511">
        <f>+'CTA Pivot Table'!E$252</f>
        <v>0</v>
      </c>
      <c r="N113" s="510">
        <f>+'CTA Pivot Table'!E$254</f>
        <v>0</v>
      </c>
      <c r="O113" s="388"/>
    </row>
    <row r="114" spans="1:16">
      <c r="A114" s="504"/>
      <c r="B114" s="509"/>
      <c r="C114" s="509"/>
      <c r="D114" s="509"/>
      <c r="E114" s="510"/>
      <c r="F114" s="510"/>
      <c r="G114" s="509"/>
      <c r="H114" s="509"/>
      <c r="I114" s="510"/>
      <c r="J114" s="510"/>
      <c r="K114" s="509"/>
      <c r="L114" s="509"/>
      <c r="M114" s="511"/>
      <c r="N114" s="510"/>
      <c r="O114" s="388"/>
    </row>
    <row r="115" spans="1:16">
      <c r="A115" s="504" t="s">
        <v>1116</v>
      </c>
      <c r="B115" s="509">
        <f>+'CTA Pivot Table'!E$262</f>
        <v>0</v>
      </c>
      <c r="C115" s="509">
        <f>+'CTA Pivot Table'!E$264</f>
        <v>0</v>
      </c>
      <c r="D115" s="509">
        <f>+'CTA Pivot Table'!E$266</f>
        <v>0</v>
      </c>
      <c r="E115" s="510">
        <f>+'CTA Pivot Table'!E$268</f>
        <v>0</v>
      </c>
      <c r="F115" s="510">
        <f>+'CTA Pivot Table'!E$270</f>
        <v>0</v>
      </c>
      <c r="G115" s="509">
        <f>+'CTA Pivot Table'!E$272</f>
        <v>0</v>
      </c>
      <c r="H115" s="509">
        <f>+'CTA Pivot Table'!E$274</f>
        <v>0</v>
      </c>
      <c r="I115" s="510">
        <f>+'CTA Pivot Table'!E$276</f>
        <v>0</v>
      </c>
      <c r="J115" s="510">
        <f>+'CTA Pivot Table'!E$278</f>
        <v>0</v>
      </c>
      <c r="K115" s="509">
        <f>+'CTA Pivot Table'!E$280</f>
        <v>0</v>
      </c>
      <c r="L115" s="509">
        <f>+'CTA Pivot Table'!E$282</f>
        <v>0</v>
      </c>
      <c r="M115" s="511">
        <f>+'CTA Pivot Table'!E$284</f>
        <v>0</v>
      </c>
      <c r="N115" s="510">
        <f>+'CTA Pivot Table'!E$286</f>
        <v>0</v>
      </c>
      <c r="O115" s="388"/>
    </row>
    <row r="116" spans="1:16" ht="15.75">
      <c r="A116" s="504" t="s">
        <v>1117</v>
      </c>
      <c r="B116" s="509">
        <f>+'CTA Pivot Table'!E$294</f>
        <v>149.15094339622641</v>
      </c>
      <c r="C116" s="509">
        <f>+'CTA Pivot Table'!E$296</f>
        <v>97.5</v>
      </c>
      <c r="D116" s="509">
        <f>+'CTA Pivot Table'!E$298</f>
        <v>96</v>
      </c>
      <c r="E116" s="510">
        <f>+'CTA Pivot Table'!E$300</f>
        <v>146.35714285714286</v>
      </c>
      <c r="F116" s="510">
        <f>+'CTA Pivot Table'!E$302</f>
        <v>134.11590537122453</v>
      </c>
      <c r="G116" s="509">
        <f>+'CTA Pivot Table'!E$304</f>
        <v>71.476923076923072</v>
      </c>
      <c r="H116" s="509">
        <f>+'CTA Pivot Table'!E$306</f>
        <v>108.12903225806451</v>
      </c>
      <c r="I116" s="510">
        <f>+'CTA Pivot Table'!E$308</f>
        <v>133.40046941469853</v>
      </c>
      <c r="J116" s="510">
        <f>+'CTA Pivot Table'!E$310</f>
        <v>89.184752365052873</v>
      </c>
      <c r="K116" s="509">
        <f>+'CTA Pivot Table'!E$312</f>
        <v>59.671999999999997</v>
      </c>
      <c r="L116" s="509">
        <f>+'CTA Pivot Table'!E$314</f>
        <v>57.883333333333333</v>
      </c>
      <c r="M116" s="511">
        <f>+'CTA Pivot Table'!E$316</f>
        <v>83.732288828337872</v>
      </c>
      <c r="N116" s="510">
        <f>+'CTA Pivot Table'!E$318</f>
        <v>145.05925925925925</v>
      </c>
      <c r="O116" s="388"/>
      <c r="P116" s="512"/>
    </row>
    <row r="117" spans="1:16">
      <c r="A117" s="504" t="s">
        <v>1118</v>
      </c>
      <c r="B117" s="509">
        <f>+'CTA Pivot Table'!E$326</f>
        <v>0</v>
      </c>
      <c r="C117" s="509">
        <f>+'CTA Pivot Table'!E$328</f>
        <v>0</v>
      </c>
      <c r="D117" s="509">
        <f>+'CTA Pivot Table'!E$330</f>
        <v>0</v>
      </c>
      <c r="E117" s="510">
        <f>+'CTA Pivot Table'!E$332</f>
        <v>0</v>
      </c>
      <c r="F117" s="510">
        <f>+'CTA Pivot Table'!E$334</f>
        <v>0</v>
      </c>
      <c r="G117" s="509">
        <f>+'CTA Pivot Table'!E$336</f>
        <v>0</v>
      </c>
      <c r="H117" s="509">
        <f>+'CTA Pivot Table'!E$338</f>
        <v>0</v>
      </c>
      <c r="I117" s="510">
        <f>+'CTA Pivot Table'!E$340</f>
        <v>0</v>
      </c>
      <c r="J117" s="510">
        <f>+'CTA Pivot Table'!E$342</f>
        <v>0</v>
      </c>
      <c r="K117" s="509">
        <f>+'CTA Pivot Table'!E$344</f>
        <v>0</v>
      </c>
      <c r="L117" s="509">
        <f>+'CTA Pivot Table'!E$346</f>
        <v>0</v>
      </c>
      <c r="M117" s="511">
        <f>+'CTA Pivot Table'!E$348</f>
        <v>0</v>
      </c>
      <c r="N117" s="510">
        <f>+'CTA Pivot Table'!E$350</f>
        <v>0</v>
      </c>
      <c r="O117" s="388"/>
    </row>
    <row r="118" spans="1:16">
      <c r="A118" s="504" t="s">
        <v>1119</v>
      </c>
      <c r="B118" s="509">
        <f>+'CTA Pivot Table'!E$358</f>
        <v>0</v>
      </c>
      <c r="C118" s="509">
        <f>+'CTA Pivot Table'!E$360</f>
        <v>0</v>
      </c>
      <c r="D118" s="509">
        <f>+'CTA Pivot Table'!E$362</f>
        <v>0</v>
      </c>
      <c r="E118" s="510">
        <f>+'CTA Pivot Table'!E$364</f>
        <v>0</v>
      </c>
      <c r="F118" s="510">
        <f>+'CTA Pivot Table'!E$366</f>
        <v>0</v>
      </c>
      <c r="G118" s="509">
        <f>+'CTA Pivot Table'!E$368</f>
        <v>0</v>
      </c>
      <c r="H118" s="509">
        <f>+'CTA Pivot Table'!E$370</f>
        <v>0</v>
      </c>
      <c r="I118" s="510">
        <f>+'CTA Pivot Table'!E$372</f>
        <v>0</v>
      </c>
      <c r="J118" s="510">
        <f>+'CTA Pivot Table'!E$374</f>
        <v>0</v>
      </c>
      <c r="K118" s="509">
        <f>+'CTA Pivot Table'!E$376</f>
        <v>0</v>
      </c>
      <c r="L118" s="509">
        <f>+'CTA Pivot Table'!E$378</f>
        <v>0</v>
      </c>
      <c r="M118" s="511">
        <f>+'CTA Pivot Table'!E$380</f>
        <v>0</v>
      </c>
      <c r="N118" s="510">
        <f>+'CTA Pivot Table'!E$382</f>
        <v>0</v>
      </c>
      <c r="O118" s="388"/>
    </row>
    <row r="119" spans="1:16">
      <c r="A119" s="504"/>
      <c r="B119" s="509"/>
      <c r="C119" s="509"/>
      <c r="D119" s="509"/>
      <c r="E119" s="510"/>
      <c r="F119" s="510"/>
      <c r="G119" s="509"/>
      <c r="H119" s="509"/>
      <c r="I119" s="510"/>
      <c r="J119" s="510"/>
      <c r="K119" s="509"/>
      <c r="L119" s="509"/>
      <c r="M119" s="511"/>
      <c r="N119" s="510"/>
      <c r="O119" s="388"/>
    </row>
    <row r="120" spans="1:16">
      <c r="A120" s="504" t="s">
        <v>1120</v>
      </c>
      <c r="B120" s="509">
        <f>+'CTA Pivot Table'!E$390</f>
        <v>0</v>
      </c>
      <c r="C120" s="509">
        <f>+'CTA Pivot Table'!E$392</f>
        <v>0</v>
      </c>
      <c r="D120" s="509">
        <f>+'CTA Pivot Table'!E$394</f>
        <v>0</v>
      </c>
      <c r="E120" s="510">
        <f>+'CTA Pivot Table'!E$396</f>
        <v>0</v>
      </c>
      <c r="F120" s="510">
        <f>+'CTA Pivot Table'!E$398</f>
        <v>0</v>
      </c>
      <c r="G120" s="509">
        <f>+'CTA Pivot Table'!E$400</f>
        <v>0</v>
      </c>
      <c r="H120" s="509">
        <f>+'CTA Pivot Table'!E$402</f>
        <v>0</v>
      </c>
      <c r="I120" s="510">
        <f>+'CTA Pivot Table'!E$404</f>
        <v>0</v>
      </c>
      <c r="J120" s="510">
        <f>+'CTA Pivot Table'!E$406</f>
        <v>0</v>
      </c>
      <c r="K120" s="509">
        <f>+'CTA Pivot Table'!E$408</f>
        <v>0</v>
      </c>
      <c r="L120" s="509">
        <f>+'CTA Pivot Table'!E$410</f>
        <v>0</v>
      </c>
      <c r="M120" s="511">
        <f>+'CTA Pivot Table'!E$412</f>
        <v>0</v>
      </c>
      <c r="N120" s="510">
        <f>+'CTA Pivot Table'!E$414</f>
        <v>0</v>
      </c>
      <c r="O120" s="388"/>
    </row>
    <row r="121" spans="1:16">
      <c r="A121" s="504" t="s">
        <v>1121</v>
      </c>
      <c r="B121" s="509">
        <f>+'CTA Pivot Table'!E$422</f>
        <v>122.98785195277021</v>
      </c>
      <c r="C121" s="509">
        <f>+'CTA Pivot Table'!E$424</f>
        <v>125.59018987341773</v>
      </c>
      <c r="D121" s="509">
        <f>+'CTA Pivot Table'!E$426</f>
        <v>0</v>
      </c>
      <c r="E121" s="510">
        <f>+'CTA Pivot Table'!E$428</f>
        <v>123.16207627118644</v>
      </c>
      <c r="F121" s="510">
        <f>+'CTA Pivot Table'!E$430</f>
        <v>138.17006012855069</v>
      </c>
      <c r="G121" s="509">
        <f>+'CTA Pivot Table'!E$432</f>
        <v>136.8125641025641</v>
      </c>
      <c r="H121" s="509">
        <f>+'CTA Pivot Table'!E$434</f>
        <v>0</v>
      </c>
      <c r="I121" s="510">
        <f>+'CTA Pivot Table'!E$436</f>
        <v>138.06850182236718</v>
      </c>
      <c r="J121" s="510">
        <f>+'CTA Pivot Table'!E$438</f>
        <v>81.340088063558923</v>
      </c>
      <c r="K121" s="509">
        <f>+'CTA Pivot Table'!E$440</f>
        <v>62.768318517117464</v>
      </c>
      <c r="L121" s="509">
        <f>+'CTA Pivot Table'!E$442</f>
        <v>0</v>
      </c>
      <c r="M121" s="511">
        <f>+'CTA Pivot Table'!E$444</f>
        <v>75.099529680945722</v>
      </c>
      <c r="N121" s="510">
        <f>+'CTA Pivot Table'!E$446</f>
        <v>57.839503904455661</v>
      </c>
      <c r="O121" s="388"/>
    </row>
    <row r="122" spans="1:16">
      <c r="A122" s="504" t="s">
        <v>1122</v>
      </c>
      <c r="B122" s="509">
        <f>+'CTA Pivot Table'!E$454</f>
        <v>144.32631578947382</v>
      </c>
      <c r="C122" s="509">
        <f>+'CTA Pivot Table'!E$456</f>
        <v>119</v>
      </c>
      <c r="D122" s="509">
        <f>+'CTA Pivot Table'!E$458</f>
        <v>0</v>
      </c>
      <c r="E122" s="510">
        <f>+'CTA Pivot Table'!E$460</f>
        <v>143.80412371134037</v>
      </c>
      <c r="F122" s="510">
        <f>+'CTA Pivot Table'!E$462</f>
        <v>132.73494638438297</v>
      </c>
      <c r="G122" s="509">
        <f>+'CTA Pivot Table'!E$464</f>
        <v>124.88392857142871</v>
      </c>
      <c r="H122" s="509">
        <f>+'CTA Pivot Table'!E$466</f>
        <v>0</v>
      </c>
      <c r="I122" s="510">
        <f>+'CTA Pivot Table'!E$468</f>
        <v>132.61589493636632</v>
      </c>
      <c r="J122" s="510">
        <f>+'CTA Pivot Table'!E$470</f>
        <v>87.901808785529724</v>
      </c>
      <c r="K122" s="509">
        <f>+'CTA Pivot Table'!E$472</f>
        <v>67.982954545454533</v>
      </c>
      <c r="L122" s="509">
        <f>+'CTA Pivot Table'!E$474</f>
        <v>0</v>
      </c>
      <c r="M122" s="511">
        <f>+'CTA Pivot Table'!E$476</f>
        <v>85.279730740463719</v>
      </c>
      <c r="N122" s="510">
        <f>+'CTA Pivot Table'!E$478</f>
        <v>94.714285714285467</v>
      </c>
      <c r="O122" s="388"/>
    </row>
    <row r="123" spans="1:16">
      <c r="A123" s="513" t="s">
        <v>1123</v>
      </c>
      <c r="B123" s="514">
        <f>+'CTA Pivot Table'!E$486</f>
        <v>0</v>
      </c>
      <c r="C123" s="514">
        <f>+'CTA Pivot Table'!E$488</f>
        <v>0</v>
      </c>
      <c r="D123" s="514">
        <f>+'CTA Pivot Table'!E$490</f>
        <v>0</v>
      </c>
      <c r="E123" s="515">
        <f>+'CTA Pivot Table'!E$492</f>
        <v>0</v>
      </c>
      <c r="F123" s="515">
        <f>+'CTA Pivot Table'!E$494</f>
        <v>0</v>
      </c>
      <c r="G123" s="514">
        <f>+'CTA Pivot Table'!E$496</f>
        <v>0</v>
      </c>
      <c r="H123" s="514">
        <f>+'CTA Pivot Table'!E$498</f>
        <v>0</v>
      </c>
      <c r="I123" s="515">
        <f>+'CTA Pivot Table'!E$500</f>
        <v>0</v>
      </c>
      <c r="J123" s="515">
        <f>+'CTA Pivot Table'!E$502</f>
        <v>0</v>
      </c>
      <c r="K123" s="514">
        <f>+'CTA Pivot Table'!E$504</f>
        <v>0</v>
      </c>
      <c r="L123" s="514">
        <f>+'CTA Pivot Table'!E$506</f>
        <v>0</v>
      </c>
      <c r="M123" s="516">
        <f>+'CTA Pivot Table'!E$508</f>
        <v>0</v>
      </c>
      <c r="N123" s="515">
        <f>+'CTA Pivot Table'!E$510</f>
        <v>0</v>
      </c>
      <c r="O123" s="388"/>
    </row>
    <row r="124" spans="1:16">
      <c r="A124" s="517" t="s">
        <v>1124</v>
      </c>
      <c r="B124" s="518"/>
      <c r="C124" s="518"/>
      <c r="D124" s="518"/>
      <c r="E124" s="518"/>
      <c r="F124" s="518"/>
      <c r="G124" s="518"/>
      <c r="H124" s="518"/>
      <c r="I124" s="518"/>
      <c r="J124" s="518"/>
      <c r="K124" s="518"/>
      <c r="L124" s="518"/>
      <c r="M124" s="518"/>
      <c r="N124" s="518"/>
    </row>
    <row r="125" spans="1:16">
      <c r="A125" s="518"/>
      <c r="B125" s="518"/>
      <c r="C125" s="518"/>
      <c r="D125" s="518"/>
      <c r="E125" s="518"/>
      <c r="F125" s="518"/>
      <c r="G125" s="518"/>
      <c r="H125" s="518"/>
      <c r="I125" s="518"/>
      <c r="J125" s="518"/>
      <c r="K125" s="518"/>
      <c r="L125" s="518"/>
      <c r="M125" s="518"/>
      <c r="N125" s="519" t="s">
        <v>1224</v>
      </c>
    </row>
    <row r="126" spans="1:16" ht="18">
      <c r="A126" s="480" t="s">
        <v>1128</v>
      </c>
      <c r="B126" s="481"/>
      <c r="C126" s="481"/>
      <c r="D126" s="481"/>
      <c r="E126" s="482"/>
      <c r="F126" s="482"/>
      <c r="G126" s="482"/>
      <c r="H126" s="482"/>
      <c r="I126" s="482"/>
      <c r="J126" s="481"/>
      <c r="K126" s="481"/>
      <c r="L126" s="481"/>
      <c r="M126" s="482"/>
      <c r="N126" s="481"/>
    </row>
    <row r="127" spans="1:16" ht="18">
      <c r="A127" s="480"/>
      <c r="B127" s="481"/>
      <c r="C127" s="481"/>
      <c r="D127" s="481"/>
      <c r="E127" s="482"/>
      <c r="F127" s="482"/>
      <c r="G127" s="482"/>
      <c r="H127" s="482"/>
      <c r="I127" s="482"/>
      <c r="J127" s="481"/>
      <c r="K127" s="481"/>
      <c r="L127" s="481"/>
      <c r="M127" s="482"/>
      <c r="N127" s="481"/>
    </row>
    <row r="128" spans="1:16" ht="15.75">
      <c r="A128" s="483" t="s">
        <v>1097</v>
      </c>
      <c r="B128" s="481"/>
      <c r="C128" s="481"/>
      <c r="D128" s="481"/>
      <c r="E128" s="482"/>
      <c r="F128" s="482"/>
      <c r="G128" s="482"/>
      <c r="H128" s="482"/>
      <c r="I128" s="482"/>
      <c r="J128" s="481"/>
      <c r="K128" s="481"/>
      <c r="L128" s="481"/>
      <c r="M128" s="482"/>
      <c r="N128" s="481"/>
    </row>
    <row r="129" spans="1:15" ht="15.75">
      <c r="A129" s="483" t="s">
        <v>1141</v>
      </c>
      <c r="B129" s="481"/>
      <c r="C129" s="481"/>
      <c r="D129" s="481"/>
      <c r="E129" s="482"/>
      <c r="F129" s="482"/>
      <c r="G129" s="482"/>
      <c r="H129" s="482"/>
      <c r="I129" s="482"/>
      <c r="J129" s="481"/>
      <c r="K129" s="481"/>
      <c r="L129" s="481"/>
      <c r="M129" s="482"/>
      <c r="N129" s="481"/>
    </row>
    <row r="130" spans="1:15" ht="15.75" customHeight="1">
      <c r="A130" s="484"/>
      <c r="B130" s="484"/>
      <c r="C130" s="484"/>
      <c r="D130" s="484"/>
      <c r="E130" s="484"/>
      <c r="F130" s="485"/>
      <c r="G130" s="486"/>
      <c r="H130" s="486"/>
      <c r="I130" s="487"/>
      <c r="J130" s="487"/>
      <c r="K130" s="487"/>
      <c r="L130" s="487"/>
      <c r="M130" s="487"/>
      <c r="N130" s="487"/>
      <c r="O130" s="488"/>
    </row>
    <row r="131" spans="1:15" ht="15.75" customHeight="1">
      <c r="A131" s="312"/>
      <c r="B131" s="489" t="s">
        <v>1098</v>
      </c>
      <c r="C131" s="490"/>
      <c r="D131" s="490"/>
      <c r="E131" s="490"/>
      <c r="F131" s="490"/>
      <c r="G131" s="490"/>
      <c r="H131" s="490"/>
      <c r="I131" s="491"/>
      <c r="J131" s="492" t="s">
        <v>11</v>
      </c>
      <c r="K131" s="493"/>
      <c r="L131" s="493"/>
      <c r="M131" s="494"/>
      <c r="N131" s="652" t="s">
        <v>1099</v>
      </c>
      <c r="O131"/>
    </row>
    <row r="132" spans="1:15" ht="42.75" customHeight="1">
      <c r="A132" s="495"/>
      <c r="B132" s="490" t="s">
        <v>1100</v>
      </c>
      <c r="C132" s="490"/>
      <c r="D132" s="490"/>
      <c r="E132" s="496"/>
      <c r="F132" s="497" t="s">
        <v>1101</v>
      </c>
      <c r="G132" s="490"/>
      <c r="H132" s="490"/>
      <c r="I132" s="491"/>
      <c r="J132" s="498" t="s">
        <v>1102</v>
      </c>
      <c r="K132" s="490"/>
      <c r="L132" s="490"/>
      <c r="M132" s="491"/>
      <c r="N132" s="653"/>
      <c r="O132"/>
    </row>
    <row r="133" spans="1:15" ht="27.75" customHeight="1">
      <c r="A133" s="484"/>
      <c r="B133" s="499" t="s">
        <v>1103</v>
      </c>
      <c r="C133" s="499" t="s">
        <v>1104</v>
      </c>
      <c r="D133" s="499" t="s">
        <v>1105</v>
      </c>
      <c r="E133" s="500" t="s">
        <v>1106</v>
      </c>
      <c r="F133" s="500" t="s">
        <v>1103</v>
      </c>
      <c r="G133" s="499" t="s">
        <v>1104</v>
      </c>
      <c r="H133" s="499" t="s">
        <v>1105</v>
      </c>
      <c r="I133" s="500" t="s">
        <v>1106</v>
      </c>
      <c r="J133" s="501" t="s">
        <v>1103</v>
      </c>
      <c r="K133" s="502" t="s">
        <v>1104</v>
      </c>
      <c r="L133" s="503" t="s">
        <v>1105</v>
      </c>
      <c r="M133" s="501" t="s">
        <v>1106</v>
      </c>
      <c r="N133" s="654"/>
      <c r="O133"/>
    </row>
    <row r="134" spans="1:15" hidden="1">
      <c r="A134" s="504" t="s">
        <v>1107</v>
      </c>
      <c r="B134" s="521">
        <f>+'CTA Pivot Table'!F$230</f>
        <v>0</v>
      </c>
      <c r="C134" s="521">
        <f>+'CTA Pivot Table'!F$231</f>
        <v>0</v>
      </c>
      <c r="D134" s="521">
        <f>+'CTA Pivot Table'!F$232</f>
        <v>0</v>
      </c>
      <c r="E134" s="522">
        <f>+'CTA Pivot Table'!F$233</f>
        <v>0</v>
      </c>
      <c r="F134" s="522"/>
      <c r="G134" s="522"/>
      <c r="H134" s="522"/>
      <c r="I134" s="522"/>
      <c r="J134" s="522">
        <f>+'CTA Pivot Table'!F$234</f>
        <v>0</v>
      </c>
      <c r="K134" s="521">
        <f>+'CTA Pivot Table'!F$235</f>
        <v>0</v>
      </c>
      <c r="L134" s="521">
        <f>+'CTA Pivot Table'!F$236</f>
        <v>0</v>
      </c>
      <c r="M134" s="523">
        <f>+'CTA Pivot Table'!F$237</f>
        <v>0</v>
      </c>
      <c r="N134" s="522">
        <f>+'CTA Pivot Table'!F$238</f>
        <v>0</v>
      </c>
      <c r="O134" s="388"/>
    </row>
    <row r="135" spans="1:15" hidden="1">
      <c r="A135" s="504"/>
      <c r="E135" s="292"/>
      <c r="I135" s="292"/>
      <c r="J135" s="292"/>
      <c r="M135" s="389"/>
      <c r="N135" s="292"/>
      <c r="O135" s="388"/>
    </row>
    <row r="136" spans="1:15">
      <c r="A136" s="504" t="s">
        <v>1108</v>
      </c>
      <c r="B136" s="509">
        <f>+'CTA Pivot Table'!F$6</f>
        <v>0</v>
      </c>
      <c r="C136" s="509">
        <f>+'CTA Pivot Table'!F$8</f>
        <v>0</v>
      </c>
      <c r="D136" s="509">
        <f>+'CTA Pivot Table'!F$10</f>
        <v>0</v>
      </c>
      <c r="E136" s="510">
        <f>+'CTA Pivot Table'!F$12</f>
        <v>0</v>
      </c>
      <c r="F136" s="510">
        <f>+'CTA Pivot Table'!F$14</f>
        <v>0</v>
      </c>
      <c r="G136" s="509">
        <f>+'CTA Pivot Table'!F$16</f>
        <v>0</v>
      </c>
      <c r="H136" s="509">
        <f>+'CTA Pivot Table'!F$18</f>
        <v>0</v>
      </c>
      <c r="I136" s="510">
        <f>+'CTA Pivot Table'!F$20</f>
        <v>0</v>
      </c>
      <c r="J136" s="510">
        <f>+'CTA Pivot Table'!F$22</f>
        <v>0</v>
      </c>
      <c r="K136" s="509">
        <f>+'CTA Pivot Table'!F$24</f>
        <v>0</v>
      </c>
      <c r="L136" s="509">
        <f>+'CTA Pivot Table'!F$26</f>
        <v>0</v>
      </c>
      <c r="M136" s="511">
        <f>+'CTA Pivot Table'!F$28</f>
        <v>0</v>
      </c>
      <c r="N136" s="510">
        <f>+'CTA Pivot Table'!F$30</f>
        <v>0</v>
      </c>
      <c r="O136" s="388"/>
    </row>
    <row r="137" spans="1:15">
      <c r="A137" s="504" t="s">
        <v>1109</v>
      </c>
      <c r="B137" s="509">
        <f>+'CTA Pivot Table'!F$38</f>
        <v>135.25200000000001</v>
      </c>
      <c r="C137" s="509">
        <f>+'CTA Pivot Table'!F$40</f>
        <v>135</v>
      </c>
      <c r="D137" s="509">
        <f>+'CTA Pivot Table'!F$42</f>
        <v>0</v>
      </c>
      <c r="E137" s="510">
        <f>+'CTA Pivot Table'!F$44</f>
        <v>135.24513618677042</v>
      </c>
      <c r="F137" s="510">
        <f>+'CTA Pivot Table'!F$46</f>
        <v>138.79903536977491</v>
      </c>
      <c r="G137" s="509">
        <f>+'CTA Pivot Table'!F$48</f>
        <v>117.9</v>
      </c>
      <c r="H137" s="509">
        <f>+'CTA Pivot Table'!F$50</f>
        <v>0</v>
      </c>
      <c r="I137" s="510">
        <f>+'CTA Pivot Table'!F$52</f>
        <v>138.14797507788163</v>
      </c>
      <c r="J137" s="510">
        <f>+'CTA Pivot Table'!F$54</f>
        <v>88.080120481927707</v>
      </c>
      <c r="K137" s="509">
        <f>+'CTA Pivot Table'!F$56</f>
        <v>77.088888888888889</v>
      </c>
      <c r="L137" s="509">
        <f>+'CTA Pivot Table'!FR$58</f>
        <v>0</v>
      </c>
      <c r="M137" s="511">
        <f>+'CTA Pivot Table'!F$60</f>
        <v>87.004891304347836</v>
      </c>
      <c r="N137" s="510">
        <f>+'CTA Pivot Table'!F$62</f>
        <v>0</v>
      </c>
      <c r="O137" s="388"/>
    </row>
    <row r="138" spans="1:15">
      <c r="A138" s="504" t="s">
        <v>1110</v>
      </c>
      <c r="B138" s="509">
        <f>+'CTA Pivot Table'!F$70</f>
        <v>0</v>
      </c>
      <c r="C138" s="509">
        <f>+'CTA Pivot Table'!F$72</f>
        <v>0</v>
      </c>
      <c r="D138" s="509">
        <f>+'CTA Pivot Table'!F$74</f>
        <v>0</v>
      </c>
      <c r="E138" s="510">
        <f>+'CTA Pivot Table'!F$76</f>
        <v>0</v>
      </c>
      <c r="F138" s="510">
        <f>+'CTA Pivot Table'!F$78</f>
        <v>0</v>
      </c>
      <c r="G138" s="509">
        <f>+'CTA Pivot Table'!F$80</f>
        <v>0</v>
      </c>
      <c r="H138" s="509">
        <f>+'CTA Pivot Table'!F$82</f>
        <v>0</v>
      </c>
      <c r="I138" s="510">
        <f>+'CTA Pivot Table'!F$84</f>
        <v>0</v>
      </c>
      <c r="J138" s="510">
        <f>+'CTA Pivot Table'!F$86</f>
        <v>0</v>
      </c>
      <c r="K138" s="509">
        <f>+'CTA Pivot Table'!F$88</f>
        <v>0</v>
      </c>
      <c r="L138" s="509">
        <f>+'CTA Pivot Table'!F$90</f>
        <v>0</v>
      </c>
      <c r="M138" s="511">
        <f>+'CTA Pivot Table'!F$92</f>
        <v>0</v>
      </c>
      <c r="N138" s="510">
        <f>+'CTA Pivot Table'!F$94</f>
        <v>0</v>
      </c>
      <c r="O138" s="388"/>
    </row>
    <row r="139" spans="1:15">
      <c r="A139" s="504" t="s">
        <v>1111</v>
      </c>
      <c r="B139" s="509">
        <f>+'CTA Pivot Table'!F$102</f>
        <v>0</v>
      </c>
      <c r="C139" s="509">
        <f>+'CTA Pivot Table'!F$104</f>
        <v>0</v>
      </c>
      <c r="D139" s="509">
        <f>+'CTA Pivot Table'!F$106</f>
        <v>0</v>
      </c>
      <c r="E139" s="510">
        <f>+'CTA Pivot Table'!F$108</f>
        <v>0</v>
      </c>
      <c r="F139" s="510">
        <f>+'CTA Pivot Table'!F$110</f>
        <v>0</v>
      </c>
      <c r="G139" s="509">
        <f>+'CTA Pivot Table'!F$112</f>
        <v>0</v>
      </c>
      <c r="H139" s="509">
        <f>+'CTA Pivot Table'!F$114</f>
        <v>0</v>
      </c>
      <c r="I139" s="510">
        <f>+'CTA Pivot Table'!F$116</f>
        <v>0</v>
      </c>
      <c r="J139" s="510">
        <f>+'CTA Pivot Table'!F$118</f>
        <v>0</v>
      </c>
      <c r="K139" s="509">
        <f>+'CTA Pivot Table'!F$120</f>
        <v>0</v>
      </c>
      <c r="L139" s="509">
        <f>+'CTA Pivot Table'!F$122</f>
        <v>0</v>
      </c>
      <c r="M139" s="511">
        <f>+'CTA Pivot Table'!F$124</f>
        <v>0</v>
      </c>
      <c r="N139" s="510">
        <f>+'CTA Pivot Table'!F$126</f>
        <v>0</v>
      </c>
      <c r="O139" s="388"/>
    </row>
    <row r="140" spans="1:15">
      <c r="A140" s="504"/>
      <c r="B140" s="509"/>
      <c r="C140" s="509"/>
      <c r="D140" s="509"/>
      <c r="E140" s="510"/>
      <c r="F140" s="510"/>
      <c r="G140" s="509"/>
      <c r="H140" s="509"/>
      <c r="I140" s="510"/>
      <c r="J140" s="510"/>
      <c r="K140" s="509"/>
      <c r="L140" s="509"/>
      <c r="M140" s="511"/>
      <c r="N140" s="510"/>
      <c r="O140" s="388"/>
    </row>
    <row r="141" spans="1:15">
      <c r="A141" s="504" t="s">
        <v>1112</v>
      </c>
      <c r="B141" s="509">
        <f>+'CTA Pivot Table'!F$134</f>
        <v>136.82142857142856</v>
      </c>
      <c r="C141" s="509">
        <f>+'CTA Pivot Table'!F$136</f>
        <v>131.41666666666666</v>
      </c>
      <c r="D141" s="509">
        <f>+'CTA Pivot Table'!F$138</f>
        <v>0</v>
      </c>
      <c r="E141" s="510">
        <f>+'CTA Pivot Table'!F$140</f>
        <v>136.14583333333331</v>
      </c>
      <c r="F141" s="510">
        <f>+'CTA Pivot Table'!F$142</f>
        <v>139.92858569051603</v>
      </c>
      <c r="G141" s="509">
        <f>+'CTA Pivot Table'!F$144</f>
        <v>139.39880851063822</v>
      </c>
      <c r="H141" s="509">
        <f>+'CTA Pivot Table'!F$146</f>
        <v>0</v>
      </c>
      <c r="I141" s="510">
        <f>+'CTA Pivot Table'!F$148</f>
        <v>139.86749754661454</v>
      </c>
      <c r="J141" s="510">
        <f>+'CTA Pivot Table'!F$150</f>
        <v>93.28252420222303</v>
      </c>
      <c r="K141" s="509">
        <f>+'CTA Pivot Table'!F$152</f>
        <v>82.403560975609778</v>
      </c>
      <c r="L141" s="509">
        <f>+'CTA Pivot Table'!F$154</f>
        <v>0</v>
      </c>
      <c r="M141" s="511">
        <f>+'CTA Pivot Table'!F$156</f>
        <v>89.953057974620563</v>
      </c>
      <c r="N141" s="510">
        <f>+'CTA Pivot Table'!F$158</f>
        <v>138.86700000000002</v>
      </c>
      <c r="O141" s="388"/>
    </row>
    <row r="142" spans="1:15">
      <c r="A142" s="504" t="s">
        <v>1113</v>
      </c>
      <c r="B142" s="509">
        <f>+'CTA Pivot Table'!F$166</f>
        <v>139.4</v>
      </c>
      <c r="C142" s="509">
        <f>+'CTA Pivot Table'!F$168</f>
        <v>0</v>
      </c>
      <c r="D142" s="509">
        <f>+'CTA Pivot Table'!F$170</f>
        <v>0</v>
      </c>
      <c r="E142" s="510">
        <f>+'CTA Pivot Table'!F$172</f>
        <v>139.4</v>
      </c>
      <c r="F142" s="510">
        <f>+'CTA Pivot Table'!F$174</f>
        <v>154.69999999999999</v>
      </c>
      <c r="G142" s="509">
        <f>+'CTA Pivot Table'!F$176</f>
        <v>0</v>
      </c>
      <c r="H142" s="509">
        <f>+'CTA Pivot Table'!F$178</f>
        <v>0</v>
      </c>
      <c r="I142" s="510">
        <f>+'CTA Pivot Table'!F$180</f>
        <v>154.69999999999999</v>
      </c>
      <c r="J142" s="510">
        <f>+'CTA Pivot Table'!F$182</f>
        <v>86.8</v>
      </c>
      <c r="K142" s="509">
        <f>+'CTA Pivot Table'!F$184</f>
        <v>88.1</v>
      </c>
      <c r="L142" s="509">
        <f>+'CTA Pivot Table'!F$186</f>
        <v>0</v>
      </c>
      <c r="M142" s="511">
        <f>+'CTA Pivot Table'!F$188</f>
        <v>87.155555555555566</v>
      </c>
      <c r="N142" s="510">
        <f>+'CTA Pivot Table'!F$190</f>
        <v>110.5</v>
      </c>
      <c r="O142" s="388"/>
    </row>
    <row r="143" spans="1:15">
      <c r="A143" s="504" t="s">
        <v>1114</v>
      </c>
      <c r="B143" s="509">
        <f>+'CTA Pivot Table'!F$198</f>
        <v>0</v>
      </c>
      <c r="C143" s="509">
        <f>+'CTA Pivot Table'!F$200</f>
        <v>0</v>
      </c>
      <c r="D143" s="509">
        <f>+'CTA Pivot Table'!F$202</f>
        <v>0</v>
      </c>
      <c r="E143" s="510">
        <f>+'CTA Pivot Table'!F$204</f>
        <v>0</v>
      </c>
      <c r="F143" s="510">
        <f>+'CTA Pivot Table'!F$206</f>
        <v>0</v>
      </c>
      <c r="G143" s="509">
        <f>+'CTA Pivot Table'!F$208</f>
        <v>0</v>
      </c>
      <c r="H143" s="509">
        <f>+'CTA Pivot Table'!F$210</f>
        <v>0</v>
      </c>
      <c r="I143" s="510">
        <f>+'CTA Pivot Table'!F$212</f>
        <v>0</v>
      </c>
      <c r="J143" s="510">
        <f>+'CTA Pivot Table'!F$214</f>
        <v>0</v>
      </c>
      <c r="K143" s="509">
        <f>+'CTA Pivot Table'!F$216</f>
        <v>0</v>
      </c>
      <c r="L143" s="509">
        <f>+'CTA Pivot Table'!F$218</f>
        <v>0</v>
      </c>
      <c r="M143" s="511">
        <f>+'CTA Pivot Table'!F$220</f>
        <v>0</v>
      </c>
      <c r="N143" s="510">
        <f>+'CTA Pivot Table'!F$222</f>
        <v>0</v>
      </c>
      <c r="O143" s="388"/>
    </row>
    <row r="144" spans="1:15" ht="16.5" customHeight="1">
      <c r="A144" s="504" t="s">
        <v>1115</v>
      </c>
      <c r="B144" s="509">
        <f>+'CTA Pivot Table'!F$230</f>
        <v>0</v>
      </c>
      <c r="C144" s="509">
        <f>+'CTA Pivot Table'!F$232</f>
        <v>0</v>
      </c>
      <c r="D144" s="509">
        <f>+'CTA Pivot Table'!F$234</f>
        <v>0</v>
      </c>
      <c r="E144" s="510">
        <f>+'CTA Pivot Table'!F$236</f>
        <v>0</v>
      </c>
      <c r="F144" s="510">
        <f>+'CTA Pivot Table'!F$238</f>
        <v>0</v>
      </c>
      <c r="G144" s="509">
        <f>+'CTA Pivot Table'!F$240</f>
        <v>0</v>
      </c>
      <c r="H144" s="509">
        <f>+'CTA Pivot Table'!F$242</f>
        <v>0</v>
      </c>
      <c r="I144" s="510">
        <f>+'CTA Pivot Table'!F$244</f>
        <v>0</v>
      </c>
      <c r="J144" s="510">
        <f>+'CTA Pivot Table'!F$246</f>
        <v>0</v>
      </c>
      <c r="K144" s="509">
        <f>+'CTA Pivot Table'!F$248</f>
        <v>0</v>
      </c>
      <c r="L144" s="509">
        <f>+'CTA Pivot Table'!F$250</f>
        <v>0</v>
      </c>
      <c r="M144" s="511">
        <f>+'CTA Pivot Table'!F$252</f>
        <v>0</v>
      </c>
      <c r="N144" s="510">
        <f>+'CTA Pivot Table'!F$254</f>
        <v>0</v>
      </c>
      <c r="O144" s="388"/>
    </row>
    <row r="145" spans="1:16" ht="16.5" customHeight="1">
      <c r="A145" s="504"/>
      <c r="B145" s="509"/>
      <c r="C145" s="509"/>
      <c r="D145" s="509"/>
      <c r="E145" s="510"/>
      <c r="F145" s="510"/>
      <c r="G145" s="509"/>
      <c r="H145" s="509"/>
      <c r="I145" s="510"/>
      <c r="J145" s="510"/>
      <c r="K145" s="509"/>
      <c r="L145" s="509"/>
      <c r="M145" s="511"/>
      <c r="N145" s="510"/>
      <c r="O145" s="388"/>
    </row>
    <row r="146" spans="1:16">
      <c r="A146" s="504" t="s">
        <v>1116</v>
      </c>
      <c r="B146" s="509">
        <f>+'CTA Pivot Table'!F$262</f>
        <v>0</v>
      </c>
      <c r="C146" s="509">
        <f>+'CTA Pivot Table'!F$264</f>
        <v>0</v>
      </c>
      <c r="D146" s="509">
        <f>+'CTA Pivot Table'!F$266</f>
        <v>0</v>
      </c>
      <c r="E146" s="510">
        <f>+'CTA Pivot Table'!F$268</f>
        <v>0</v>
      </c>
      <c r="F146" s="510">
        <f>+'CTA Pivot Table'!F$270</f>
        <v>0</v>
      </c>
      <c r="G146" s="509">
        <f>+'CTA Pivot Table'!F$272</f>
        <v>0</v>
      </c>
      <c r="H146" s="509">
        <f>+'CTA Pivot Table'!F$274</f>
        <v>0</v>
      </c>
      <c r="I146" s="510">
        <f>+'CTA Pivot Table'!F$276</f>
        <v>0</v>
      </c>
      <c r="J146" s="510">
        <f>+'CTA Pivot Table'!F$278</f>
        <v>0</v>
      </c>
      <c r="K146" s="509">
        <f>+'CTA Pivot Table'!F$280</f>
        <v>0</v>
      </c>
      <c r="L146" s="509">
        <f>+'CTA Pivot Table'!F$282</f>
        <v>0</v>
      </c>
      <c r="M146" s="511">
        <f>+'CTA Pivot Table'!F$284</f>
        <v>0</v>
      </c>
      <c r="N146" s="510">
        <f>+'CTA Pivot Table'!F$286</f>
        <v>0</v>
      </c>
      <c r="O146" s="388"/>
    </row>
    <row r="147" spans="1:16" ht="15.75">
      <c r="A147" s="504" t="s">
        <v>1117</v>
      </c>
      <c r="B147" s="509">
        <f>+'CTA Pivot Table'!F$294</f>
        <v>136</v>
      </c>
      <c r="C147" s="509">
        <f>+'CTA Pivot Table'!F$296</f>
        <v>0</v>
      </c>
      <c r="D147" s="509">
        <f>+'CTA Pivot Table'!F$298</f>
        <v>0</v>
      </c>
      <c r="E147" s="510">
        <f>+'CTA Pivot Table'!F$300</f>
        <v>136</v>
      </c>
      <c r="F147" s="510">
        <f>+'CTA Pivot Table'!F$302</f>
        <v>153</v>
      </c>
      <c r="G147" s="509">
        <f>+'CTA Pivot Table'!F$304</f>
        <v>103</v>
      </c>
      <c r="H147" s="509">
        <f>+'CTA Pivot Table'!F$306</f>
        <v>0</v>
      </c>
      <c r="I147" s="510">
        <f>+'CTA Pivot Table'!F$308</f>
        <v>152.04942965779469</v>
      </c>
      <c r="J147" s="510">
        <f>+'CTA Pivot Table'!F$310</f>
        <v>82</v>
      </c>
      <c r="K147" s="509">
        <f>+'CTA Pivot Table'!F$312</f>
        <v>62</v>
      </c>
      <c r="L147" s="509">
        <f>+'CTA Pivot Table'!F$314</f>
        <v>64</v>
      </c>
      <c r="M147" s="511">
        <f>+'CTA Pivot Table'!F$316</f>
        <v>74.890532544378701</v>
      </c>
      <c r="N147" s="510">
        <f>+'CTA Pivot Table'!F$318</f>
        <v>126</v>
      </c>
      <c r="O147" s="388"/>
      <c r="P147" s="512"/>
    </row>
    <row r="148" spans="1:16">
      <c r="A148" s="504" t="s">
        <v>1118</v>
      </c>
      <c r="B148" s="509">
        <f>+'CTA Pivot Table'!F$326</f>
        <v>0</v>
      </c>
      <c r="C148" s="509">
        <f>+'CTA Pivot Table'!F$328</f>
        <v>0</v>
      </c>
      <c r="D148" s="509">
        <f>+'CTA Pivot Table'!F$330</f>
        <v>0</v>
      </c>
      <c r="E148" s="510">
        <f>+'CTA Pivot Table'!F$332</f>
        <v>0</v>
      </c>
      <c r="F148" s="510">
        <f>+'CTA Pivot Table'!F$334</f>
        <v>0</v>
      </c>
      <c r="G148" s="509">
        <f>+'CTA Pivot Table'!F$336</f>
        <v>0</v>
      </c>
      <c r="H148" s="509">
        <f>+'CTA Pivot Table'!F$338</f>
        <v>0</v>
      </c>
      <c r="I148" s="510">
        <f>+'CTA Pivot Table'!F$340</f>
        <v>0</v>
      </c>
      <c r="J148" s="510">
        <f>+'CTA Pivot Table'!F$342</f>
        <v>0</v>
      </c>
      <c r="K148" s="509">
        <f>+'CTA Pivot Table'!F$344</f>
        <v>0</v>
      </c>
      <c r="L148" s="509">
        <f>+'CTA Pivot Table'!F$346</f>
        <v>0</v>
      </c>
      <c r="M148" s="511">
        <f>+'CTA Pivot Table'!F$348</f>
        <v>0</v>
      </c>
      <c r="N148" s="510">
        <f>+'CTA Pivot Table'!F$350</f>
        <v>0</v>
      </c>
      <c r="O148" s="388"/>
    </row>
    <row r="149" spans="1:16">
      <c r="A149" s="504" t="s">
        <v>1119</v>
      </c>
      <c r="B149" s="509">
        <f>+'CTA Pivot Table'!F$358</f>
        <v>0</v>
      </c>
      <c r="C149" s="509">
        <f>+'CTA Pivot Table'!F$360</f>
        <v>0</v>
      </c>
      <c r="D149" s="509">
        <f>+'CTA Pivot Table'!F$362</f>
        <v>0</v>
      </c>
      <c r="E149" s="510">
        <f>+'CTA Pivot Table'!F$364</f>
        <v>0</v>
      </c>
      <c r="F149" s="510">
        <f>+'CTA Pivot Table'!F$366</f>
        <v>0</v>
      </c>
      <c r="G149" s="509">
        <f>+'CTA Pivot Table'!F$368</f>
        <v>0</v>
      </c>
      <c r="H149" s="509">
        <f>+'CTA Pivot Table'!F$370</f>
        <v>0</v>
      </c>
      <c r="I149" s="510">
        <f>+'CTA Pivot Table'!F$372</f>
        <v>0</v>
      </c>
      <c r="J149" s="510">
        <f>+'CTA Pivot Table'!F$374</f>
        <v>0</v>
      </c>
      <c r="K149" s="509">
        <f>+'CTA Pivot Table'!F$376</f>
        <v>0</v>
      </c>
      <c r="L149" s="509">
        <f>+'CTA Pivot Table'!F$378</f>
        <v>0</v>
      </c>
      <c r="M149" s="511">
        <f>+'CTA Pivot Table'!F$380</f>
        <v>0</v>
      </c>
      <c r="N149" s="510">
        <f>+'CTA Pivot Table'!F$382</f>
        <v>0</v>
      </c>
      <c r="O149" s="388"/>
    </row>
    <row r="150" spans="1:16">
      <c r="A150" s="504"/>
      <c r="B150" s="509"/>
      <c r="C150" s="509"/>
      <c r="D150" s="509"/>
      <c r="E150" s="510"/>
      <c r="F150" s="510"/>
      <c r="G150" s="509"/>
      <c r="H150" s="509"/>
      <c r="I150" s="510"/>
      <c r="J150" s="510"/>
      <c r="K150" s="509"/>
      <c r="L150" s="509"/>
      <c r="M150" s="511"/>
      <c r="N150" s="510"/>
      <c r="O150" s="388"/>
    </row>
    <row r="151" spans="1:16">
      <c r="A151" s="504" t="s">
        <v>1120</v>
      </c>
      <c r="B151" s="509">
        <f>+'CTA Pivot Table'!F$390</f>
        <v>0</v>
      </c>
      <c r="C151" s="509">
        <f>+'CTA Pivot Table'!F$392</f>
        <v>0</v>
      </c>
      <c r="D151" s="509">
        <f>+'CTA Pivot Table'!F$394</f>
        <v>0</v>
      </c>
      <c r="E151" s="510">
        <f>+'CTA Pivot Table'!F$396</f>
        <v>0</v>
      </c>
      <c r="F151" s="510">
        <f>+'CTA Pivot Table'!F$398</f>
        <v>0</v>
      </c>
      <c r="G151" s="509">
        <f>+'CTA Pivot Table'!F$400</f>
        <v>0</v>
      </c>
      <c r="H151" s="509">
        <f>+'CTA Pivot Table'!F$402</f>
        <v>0</v>
      </c>
      <c r="I151" s="510">
        <f>+'CTA Pivot Table'!F$404</f>
        <v>0</v>
      </c>
      <c r="J151" s="510">
        <f>+'CTA Pivot Table'!F$406</f>
        <v>0</v>
      </c>
      <c r="K151" s="509">
        <f>+'CTA Pivot Table'!F$408</f>
        <v>0</v>
      </c>
      <c r="L151" s="509">
        <f>+'CTA Pivot Table'!F$410</f>
        <v>0</v>
      </c>
      <c r="M151" s="511">
        <f>+'CTA Pivot Table'!F$412</f>
        <v>0</v>
      </c>
      <c r="N151" s="510">
        <f>+'CTA Pivot Table'!F$414</f>
        <v>0</v>
      </c>
      <c r="O151" s="388"/>
    </row>
    <row r="152" spans="1:16">
      <c r="A152" s="504" t="s">
        <v>1121</v>
      </c>
      <c r="B152" s="509">
        <f>+'CTA Pivot Table'!F$422</f>
        <v>110.80909090909091</v>
      </c>
      <c r="C152" s="509">
        <f>+'CTA Pivot Table'!F$424</f>
        <v>0</v>
      </c>
      <c r="D152" s="509">
        <f>+'CTA Pivot Table'!F$426</f>
        <v>0</v>
      </c>
      <c r="E152" s="510">
        <f>+'CTA Pivot Table'!F$428</f>
        <v>110.80909090909091</v>
      </c>
      <c r="F152" s="510">
        <f>+'CTA Pivot Table'!F$430</f>
        <v>125.87435897435898</v>
      </c>
      <c r="G152" s="509">
        <f>+'CTA Pivot Table'!F$432</f>
        <v>0</v>
      </c>
      <c r="H152" s="509">
        <f>+'CTA Pivot Table'!F$434</f>
        <v>0</v>
      </c>
      <c r="I152" s="510">
        <f>+'CTA Pivot Table'!F$436</f>
        <v>125.87435897435898</v>
      </c>
      <c r="J152" s="510">
        <f>+'CTA Pivot Table'!F$438</f>
        <v>67.747657841140523</v>
      </c>
      <c r="K152" s="509">
        <f>+'CTA Pivot Table'!F$440</f>
        <v>56.596116504854365</v>
      </c>
      <c r="L152" s="509">
        <f>+'CTA Pivot Table'!F$442</f>
        <v>0</v>
      </c>
      <c r="M152" s="511">
        <f>+'CTA Pivot Table'!F$444</f>
        <v>60.759923954372617</v>
      </c>
      <c r="N152" s="510">
        <f>+'CTA Pivot Table'!F$446</f>
        <v>49.225675675675674</v>
      </c>
      <c r="O152" s="388"/>
    </row>
    <row r="153" spans="1:16">
      <c r="A153" s="504" t="s">
        <v>1122</v>
      </c>
      <c r="B153" s="509">
        <f>+'CTA Pivot Table'!F$454</f>
        <v>0</v>
      </c>
      <c r="C153" s="509">
        <f>+'CTA Pivot Table'!F$456</f>
        <v>0</v>
      </c>
      <c r="D153" s="509">
        <f>+'CTA Pivot Table'!F$458</f>
        <v>0</v>
      </c>
      <c r="E153" s="510">
        <f>+'CTA Pivot Table'!F$460</f>
        <v>0</v>
      </c>
      <c r="F153" s="510">
        <f>+'CTA Pivot Table'!F$462</f>
        <v>0</v>
      </c>
      <c r="G153" s="509">
        <f>+'CTA Pivot Table'!F$464</f>
        <v>0</v>
      </c>
      <c r="H153" s="509">
        <f>+'CTA Pivot Table'!F$466</f>
        <v>0</v>
      </c>
      <c r="I153" s="510">
        <f>+'CTA Pivot Table'!F$468</f>
        <v>0</v>
      </c>
      <c r="J153" s="510">
        <f>+'CTA Pivot Table'!F$470</f>
        <v>0</v>
      </c>
      <c r="K153" s="509">
        <f>+'CTA Pivot Table'!F$472</f>
        <v>0</v>
      </c>
      <c r="L153" s="509">
        <f>+'CTA Pivot Table'!F$474</f>
        <v>0</v>
      </c>
      <c r="M153" s="511">
        <f>+'CTA Pivot Table'!F$476</f>
        <v>0</v>
      </c>
      <c r="N153" s="510">
        <f>+'CTA Pivot Table'!F$478</f>
        <v>0</v>
      </c>
      <c r="O153" s="388"/>
    </row>
    <row r="154" spans="1:16">
      <c r="A154" s="513" t="s">
        <v>1123</v>
      </c>
      <c r="B154" s="514">
        <f>+'CTA Pivot Table'!F$486</f>
        <v>0</v>
      </c>
      <c r="C154" s="514">
        <f>+'CTA Pivot Table'!F$488</f>
        <v>0</v>
      </c>
      <c r="D154" s="514">
        <f>+'CTA Pivot Table'!F$490</f>
        <v>0</v>
      </c>
      <c r="E154" s="515">
        <f>+'CTA Pivot Table'!F$492</f>
        <v>0</v>
      </c>
      <c r="F154" s="515">
        <f>+'CTA Pivot Table'!F$494</f>
        <v>0</v>
      </c>
      <c r="G154" s="514">
        <f>+'CTA Pivot Table'!F$496</f>
        <v>0</v>
      </c>
      <c r="H154" s="514">
        <f>+'CTA Pivot Table'!F$498</f>
        <v>0</v>
      </c>
      <c r="I154" s="515">
        <f>+'CTA Pivot Table'!F$500</f>
        <v>0</v>
      </c>
      <c r="J154" s="515">
        <f>+'CTA Pivot Table'!F$502</f>
        <v>0</v>
      </c>
      <c r="K154" s="514">
        <f>+'CTA Pivot Table'!F$504</f>
        <v>0</v>
      </c>
      <c r="L154" s="514">
        <f>+'CTA Pivot Table'!F$506</f>
        <v>0</v>
      </c>
      <c r="M154" s="516">
        <f>+'CTA Pivot Table'!F$508</f>
        <v>0</v>
      </c>
      <c r="N154" s="515">
        <f>+'CTA Pivot Table'!F$510</f>
        <v>0</v>
      </c>
      <c r="O154" s="388"/>
    </row>
    <row r="155" spans="1:16">
      <c r="A155" s="517" t="s">
        <v>1124</v>
      </c>
      <c r="B155" s="518"/>
      <c r="C155" s="518"/>
      <c r="D155" s="518"/>
      <c r="E155" s="518"/>
      <c r="F155" s="518"/>
      <c r="G155" s="518"/>
      <c r="H155" s="518"/>
      <c r="I155" s="518"/>
      <c r="J155" s="518"/>
      <c r="K155" s="518"/>
      <c r="L155" s="518"/>
      <c r="M155" s="518"/>
      <c r="N155" s="518"/>
    </row>
    <row r="156" spans="1:16">
      <c r="A156" s="518"/>
      <c r="B156" s="518"/>
      <c r="C156" s="518"/>
      <c r="D156" s="518"/>
      <c r="E156" s="518"/>
      <c r="F156" s="518"/>
      <c r="G156" s="518"/>
      <c r="H156" s="518"/>
      <c r="I156" s="518"/>
      <c r="J156" s="518"/>
      <c r="K156" s="518"/>
      <c r="L156" s="518"/>
      <c r="M156" s="518"/>
      <c r="N156" s="519" t="s">
        <v>1224</v>
      </c>
    </row>
    <row r="157" spans="1:16" ht="18">
      <c r="A157" s="480" t="s">
        <v>1129</v>
      </c>
      <c r="B157" s="481"/>
      <c r="C157" s="481"/>
      <c r="D157" s="481"/>
      <c r="E157" s="482"/>
      <c r="F157" s="482"/>
      <c r="G157" s="482"/>
      <c r="H157" s="482"/>
      <c r="I157" s="482"/>
      <c r="J157" s="481"/>
      <c r="K157" s="481"/>
      <c r="L157" s="481"/>
      <c r="M157" s="482"/>
      <c r="N157" s="481"/>
    </row>
    <row r="158" spans="1:16" ht="18">
      <c r="A158" s="480"/>
      <c r="B158" s="481"/>
      <c r="C158" s="481"/>
      <c r="D158" s="481"/>
      <c r="E158" s="482"/>
      <c r="F158" s="482"/>
      <c r="G158" s="482"/>
      <c r="H158" s="482"/>
      <c r="I158" s="482"/>
      <c r="J158" s="481"/>
      <c r="K158" s="481"/>
      <c r="L158" s="481"/>
      <c r="M158" s="482"/>
      <c r="N158" s="481"/>
    </row>
    <row r="159" spans="1:16" ht="15.75">
      <c r="A159" s="483" t="s">
        <v>1097</v>
      </c>
      <c r="B159" s="481"/>
      <c r="C159" s="481"/>
      <c r="D159" s="481"/>
      <c r="E159" s="482"/>
      <c r="F159" s="482"/>
      <c r="G159" s="482"/>
      <c r="H159" s="482"/>
      <c r="I159" s="482"/>
      <c r="J159" s="481"/>
      <c r="K159" s="481"/>
      <c r="L159" s="481"/>
      <c r="M159" s="482"/>
      <c r="N159" s="481"/>
    </row>
    <row r="160" spans="1:16" ht="15.75">
      <c r="A160" s="483" t="s">
        <v>1142</v>
      </c>
      <c r="B160" s="481"/>
      <c r="C160" s="481"/>
      <c r="D160" s="481"/>
      <c r="E160" s="482"/>
      <c r="F160" s="482"/>
      <c r="G160" s="482"/>
      <c r="H160" s="482"/>
      <c r="I160" s="482"/>
      <c r="J160" s="481"/>
      <c r="K160" s="481"/>
      <c r="L160" s="481"/>
      <c r="M160" s="482"/>
      <c r="N160" s="481"/>
    </row>
    <row r="161" spans="1:15" ht="15.75" customHeight="1">
      <c r="A161" s="484"/>
      <c r="B161" s="484"/>
      <c r="C161" s="484"/>
      <c r="D161" s="484"/>
      <c r="E161" s="484"/>
      <c r="F161" s="485"/>
      <c r="G161" s="486"/>
      <c r="H161" s="486"/>
      <c r="I161" s="487"/>
      <c r="J161" s="487"/>
      <c r="K161" s="487"/>
      <c r="L161" s="487"/>
      <c r="M161" s="487"/>
      <c r="N161" s="487"/>
      <c r="O161" s="488"/>
    </row>
    <row r="162" spans="1:15" ht="15.75" customHeight="1">
      <c r="A162" s="312"/>
      <c r="B162" s="489" t="s">
        <v>1098</v>
      </c>
      <c r="C162" s="490"/>
      <c r="D162" s="490"/>
      <c r="E162" s="490"/>
      <c r="F162" s="490"/>
      <c r="G162" s="490"/>
      <c r="H162" s="490"/>
      <c r="I162" s="491"/>
      <c r="J162" s="492" t="s">
        <v>11</v>
      </c>
      <c r="K162" s="493"/>
      <c r="L162" s="493"/>
      <c r="M162" s="494"/>
      <c r="N162" s="652" t="s">
        <v>1099</v>
      </c>
      <c r="O162"/>
    </row>
    <row r="163" spans="1:15" ht="46.5" customHeight="1">
      <c r="A163" s="495"/>
      <c r="B163" s="490" t="s">
        <v>1100</v>
      </c>
      <c r="C163" s="490"/>
      <c r="D163" s="490"/>
      <c r="E163" s="496"/>
      <c r="F163" s="497" t="s">
        <v>1101</v>
      </c>
      <c r="G163" s="490"/>
      <c r="H163" s="490"/>
      <c r="I163" s="491"/>
      <c r="J163" s="498" t="s">
        <v>1102</v>
      </c>
      <c r="K163" s="490"/>
      <c r="L163" s="490"/>
      <c r="M163" s="491"/>
      <c r="N163" s="653"/>
      <c r="O163"/>
    </row>
    <row r="164" spans="1:15" ht="30.75" customHeight="1">
      <c r="A164" s="484"/>
      <c r="B164" s="499" t="s">
        <v>1103</v>
      </c>
      <c r="C164" s="499" t="s">
        <v>1104</v>
      </c>
      <c r="D164" s="499" t="s">
        <v>1105</v>
      </c>
      <c r="E164" s="500" t="s">
        <v>1106</v>
      </c>
      <c r="F164" s="500" t="s">
        <v>1103</v>
      </c>
      <c r="G164" s="499" t="s">
        <v>1104</v>
      </c>
      <c r="H164" s="499" t="s">
        <v>1105</v>
      </c>
      <c r="I164" s="500" t="s">
        <v>1106</v>
      </c>
      <c r="J164" s="501" t="s">
        <v>1103</v>
      </c>
      <c r="K164" s="502" t="s">
        <v>1104</v>
      </c>
      <c r="L164" s="503" t="s">
        <v>1105</v>
      </c>
      <c r="M164" s="501" t="s">
        <v>1106</v>
      </c>
      <c r="N164" s="654"/>
      <c r="O164"/>
    </row>
    <row r="165" spans="1:15" hidden="1">
      <c r="A165" s="504" t="s">
        <v>1107</v>
      </c>
      <c r="B165" s="521">
        <f>+'CTA Pivot Table'!G$230</f>
        <v>0</v>
      </c>
      <c r="C165" s="521">
        <f>+'CTA Pivot Table'!G$231</f>
        <v>0</v>
      </c>
      <c r="D165" s="521">
        <f>+'CTA Pivot Table'!G$232</f>
        <v>0</v>
      </c>
      <c r="E165" s="522">
        <f>+'CTA Pivot Table'!G$233</f>
        <v>0</v>
      </c>
      <c r="F165" s="522"/>
      <c r="G165" s="522"/>
      <c r="H165" s="522"/>
      <c r="I165" s="522"/>
      <c r="J165" s="522">
        <f>+'CTA Pivot Table'!G$234</f>
        <v>0</v>
      </c>
      <c r="K165" s="521">
        <f>+'CTA Pivot Table'!G$235</f>
        <v>0</v>
      </c>
      <c r="L165" s="521">
        <f>+'CTA Pivot Table'!G$236</f>
        <v>0</v>
      </c>
      <c r="M165" s="523">
        <f>+'CTA Pivot Table'!G$237</f>
        <v>0</v>
      </c>
      <c r="N165" s="522">
        <f>+'CTA Pivot Table'!G$238</f>
        <v>0</v>
      </c>
      <c r="O165" s="388"/>
    </row>
    <row r="166" spans="1:15" hidden="1">
      <c r="A166" s="504"/>
      <c r="E166" s="292"/>
      <c r="I166" s="292"/>
      <c r="J166" s="292"/>
      <c r="M166" s="389"/>
      <c r="N166" s="292"/>
      <c r="O166" s="388"/>
    </row>
    <row r="167" spans="1:15">
      <c r="A167" s="504" t="s">
        <v>1108</v>
      </c>
      <c r="B167" s="509">
        <f>+'CTA Pivot Table'!G$6</f>
        <v>0</v>
      </c>
      <c r="C167" s="509">
        <f>+'CTA Pivot Table'!G$8</f>
        <v>0</v>
      </c>
      <c r="D167" s="509">
        <f>+'CTA Pivot Table'!G$10</f>
        <v>0</v>
      </c>
      <c r="E167" s="510">
        <f>+'CTA Pivot Table'!G$12</f>
        <v>0</v>
      </c>
      <c r="F167" s="510">
        <f>+'CTA Pivot Table'!G$14</f>
        <v>0</v>
      </c>
      <c r="G167" s="509">
        <f>+'CTA Pivot Table'!G$16</f>
        <v>0</v>
      </c>
      <c r="H167" s="509">
        <f>+'CTA Pivot Table'!G$18</f>
        <v>0</v>
      </c>
      <c r="I167" s="510">
        <f>+'CTA Pivot Table'!G$20</f>
        <v>0</v>
      </c>
      <c r="J167" s="510">
        <f>+'CTA Pivot Table'!G$22</f>
        <v>0</v>
      </c>
      <c r="K167" s="509">
        <f>+'CTA Pivot Table'!G$24</f>
        <v>0</v>
      </c>
      <c r="L167" s="509">
        <f>+'CTA Pivot Table'!G$26</f>
        <v>0</v>
      </c>
      <c r="M167" s="511">
        <f>+'CTA Pivot Table'!G$28</f>
        <v>0</v>
      </c>
      <c r="N167" s="510">
        <f>+'CTA Pivot Table'!G$30</f>
        <v>0</v>
      </c>
      <c r="O167" s="388"/>
    </row>
    <row r="168" spans="1:15">
      <c r="A168" s="504" t="s">
        <v>1109</v>
      </c>
      <c r="B168" s="509">
        <f>+'CTA Pivot Table'!G$38</f>
        <v>133.1</v>
      </c>
      <c r="C168" s="509">
        <f>+'CTA Pivot Table'!G$40</f>
        <v>132.9</v>
      </c>
      <c r="D168" s="509">
        <f>+'CTA Pivot Table'!G$42</f>
        <v>0</v>
      </c>
      <c r="E168" s="510">
        <f>+'CTA Pivot Table'!G$44</f>
        <v>132.919801980198</v>
      </c>
      <c r="F168" s="510">
        <f>+'CTA Pivot Table'!G$46</f>
        <v>143.9</v>
      </c>
      <c r="G168" s="509">
        <f>+'CTA Pivot Table'!G$48</f>
        <v>124.9</v>
      </c>
      <c r="H168" s="509">
        <f>+'CTA Pivot Table'!G$50</f>
        <v>0</v>
      </c>
      <c r="I168" s="510">
        <f>+'CTA Pivot Table'!G$52</f>
        <v>134.79915966386557</v>
      </c>
      <c r="J168" s="510">
        <f>+'CTA Pivot Table'!G$54</f>
        <v>85.8</v>
      </c>
      <c r="K168" s="509">
        <f>+'CTA Pivot Table'!G$56</f>
        <v>91.1</v>
      </c>
      <c r="L168" s="509">
        <f>+'CTA Pivot Table'!GR$58</f>
        <v>0</v>
      </c>
      <c r="M168" s="511">
        <f>+'CTA Pivot Table'!G$60</f>
        <v>87.188095238095229</v>
      </c>
      <c r="N168" s="510">
        <f>+'CTA Pivot Table'!G$62</f>
        <v>0</v>
      </c>
      <c r="O168" s="388"/>
    </row>
    <row r="169" spans="1:15">
      <c r="A169" s="504" t="s">
        <v>1110</v>
      </c>
      <c r="B169" s="509">
        <f>+'CTA Pivot Table'!G$70</f>
        <v>0</v>
      </c>
      <c r="C169" s="509">
        <f>+'CTA Pivot Table'!G$72</f>
        <v>0</v>
      </c>
      <c r="D169" s="509">
        <f>+'CTA Pivot Table'!G$74</f>
        <v>0</v>
      </c>
      <c r="E169" s="510">
        <f>+'CTA Pivot Table'!G$76</f>
        <v>0</v>
      </c>
      <c r="F169" s="510">
        <f>+'CTA Pivot Table'!G$78</f>
        <v>0</v>
      </c>
      <c r="G169" s="509">
        <f>+'CTA Pivot Table'!G$80</f>
        <v>0</v>
      </c>
      <c r="H169" s="509">
        <f>+'CTA Pivot Table'!G$82</f>
        <v>0</v>
      </c>
      <c r="I169" s="510">
        <f>+'CTA Pivot Table'!G$84</f>
        <v>0</v>
      </c>
      <c r="J169" s="510">
        <f>+'CTA Pivot Table'!G$86</f>
        <v>0</v>
      </c>
      <c r="K169" s="509">
        <f>+'CTA Pivot Table'!G$88</f>
        <v>0</v>
      </c>
      <c r="L169" s="509">
        <f>+'CTA Pivot Table'!G$90</f>
        <v>0</v>
      </c>
      <c r="M169" s="511">
        <f>+'CTA Pivot Table'!G$92</f>
        <v>0</v>
      </c>
      <c r="N169" s="510">
        <f>+'CTA Pivot Table'!G$94</f>
        <v>0</v>
      </c>
      <c r="O169" s="388"/>
    </row>
    <row r="170" spans="1:15">
      <c r="A170" s="504" t="s">
        <v>1111</v>
      </c>
      <c r="B170" s="509">
        <f>+'CTA Pivot Table'!G$102</f>
        <v>0</v>
      </c>
      <c r="C170" s="509">
        <f>+'CTA Pivot Table'!G$104</f>
        <v>0</v>
      </c>
      <c r="D170" s="509">
        <f>+'CTA Pivot Table'!G$106</f>
        <v>0</v>
      </c>
      <c r="E170" s="510">
        <f>+'CTA Pivot Table'!G$108</f>
        <v>0</v>
      </c>
      <c r="F170" s="510">
        <f>+'CTA Pivot Table'!G$110</f>
        <v>0</v>
      </c>
      <c r="G170" s="509">
        <f>+'CTA Pivot Table'!G$112</f>
        <v>0</v>
      </c>
      <c r="H170" s="509">
        <f>+'CTA Pivot Table'!G$114</f>
        <v>0</v>
      </c>
      <c r="I170" s="510">
        <f>+'CTA Pivot Table'!G$116</f>
        <v>0</v>
      </c>
      <c r="J170" s="510">
        <f>+'CTA Pivot Table'!G$118</f>
        <v>0</v>
      </c>
      <c r="K170" s="509">
        <f>+'CTA Pivot Table'!G$120</f>
        <v>0</v>
      </c>
      <c r="L170" s="509">
        <f>+'CTA Pivot Table'!G$122</f>
        <v>0</v>
      </c>
      <c r="M170" s="511">
        <f>+'CTA Pivot Table'!G$124</f>
        <v>0</v>
      </c>
      <c r="N170" s="510">
        <f>+'CTA Pivot Table'!G$126</f>
        <v>0</v>
      </c>
      <c r="O170" s="388"/>
    </row>
    <row r="171" spans="1:15">
      <c r="A171" s="504"/>
      <c r="B171" s="509"/>
      <c r="C171" s="509"/>
      <c r="D171" s="509"/>
      <c r="E171" s="510"/>
      <c r="F171" s="510"/>
      <c r="G171" s="509"/>
      <c r="H171" s="509"/>
      <c r="I171" s="510"/>
      <c r="J171" s="510"/>
      <c r="K171" s="509"/>
      <c r="L171" s="509"/>
      <c r="M171" s="511"/>
      <c r="N171" s="510"/>
      <c r="O171" s="388"/>
    </row>
    <row r="172" spans="1:15">
      <c r="A172" s="504" t="s">
        <v>1112</v>
      </c>
      <c r="B172" s="509">
        <f>+'CTA Pivot Table'!G$134</f>
        <v>0</v>
      </c>
      <c r="C172" s="509">
        <f>+'CTA Pivot Table'!G$136</f>
        <v>0</v>
      </c>
      <c r="D172" s="509">
        <f>+'CTA Pivot Table'!G$138</f>
        <v>0</v>
      </c>
      <c r="E172" s="510">
        <f>+'CTA Pivot Table'!G$140</f>
        <v>0</v>
      </c>
      <c r="F172" s="510">
        <f>+'CTA Pivot Table'!G$142</f>
        <v>150.42098630136999</v>
      </c>
      <c r="G172" s="509">
        <f>+'CTA Pivot Table'!G$144</f>
        <v>153.07</v>
      </c>
      <c r="H172" s="509">
        <f>+'CTA Pivot Table'!G$146</f>
        <v>0</v>
      </c>
      <c r="I172" s="510">
        <f>+'CTA Pivot Table'!G$148</f>
        <v>150.55205729166678</v>
      </c>
      <c r="J172" s="510">
        <f>+'CTA Pivot Table'!G$150</f>
        <v>113.291262135922</v>
      </c>
      <c r="K172" s="509">
        <f>+'CTA Pivot Table'!G$152</f>
        <v>108.36363636363602</v>
      </c>
      <c r="L172" s="509">
        <f>+'CTA Pivot Table'!G$154</f>
        <v>0</v>
      </c>
      <c r="M172" s="511">
        <f>+'CTA Pivot Table'!G$156</f>
        <v>112.42399999999967</v>
      </c>
      <c r="N172" s="510">
        <f>+'CTA Pivot Table'!G$158</f>
        <v>0</v>
      </c>
      <c r="O172" s="388"/>
    </row>
    <row r="173" spans="1:15">
      <c r="A173" s="504" t="s">
        <v>1113</v>
      </c>
      <c r="B173" s="509">
        <f>+'CTA Pivot Table'!G$166</f>
        <v>0</v>
      </c>
      <c r="C173" s="509">
        <f>+'CTA Pivot Table'!G$168</f>
        <v>0</v>
      </c>
      <c r="D173" s="509">
        <f>+'CTA Pivot Table'!G$170</f>
        <v>0</v>
      </c>
      <c r="E173" s="510">
        <f>+'CTA Pivot Table'!G$172</f>
        <v>0</v>
      </c>
      <c r="F173" s="510">
        <f>+'CTA Pivot Table'!G$174</f>
        <v>0</v>
      </c>
      <c r="G173" s="509">
        <f>+'CTA Pivot Table'!G$176</f>
        <v>0</v>
      </c>
      <c r="H173" s="509">
        <f>+'CTA Pivot Table'!G$178</f>
        <v>0</v>
      </c>
      <c r="I173" s="510">
        <f>+'CTA Pivot Table'!G$180</f>
        <v>0</v>
      </c>
      <c r="J173" s="510">
        <f>+'CTA Pivot Table'!G$182</f>
        <v>0</v>
      </c>
      <c r="K173" s="509">
        <f>+'CTA Pivot Table'!G$184</f>
        <v>0</v>
      </c>
      <c r="L173" s="509">
        <f>+'CTA Pivot Table'!G$186</f>
        <v>0</v>
      </c>
      <c r="M173" s="511">
        <f>+'CTA Pivot Table'!G$188</f>
        <v>0</v>
      </c>
      <c r="N173" s="510">
        <f>+'CTA Pivot Table'!G$190</f>
        <v>0</v>
      </c>
      <c r="O173" s="388"/>
    </row>
    <row r="174" spans="1:15">
      <c r="A174" s="504" t="s">
        <v>1114</v>
      </c>
      <c r="B174" s="509">
        <f>+'CTA Pivot Table'!G$198</f>
        <v>0</v>
      </c>
      <c r="C174" s="509">
        <f>+'CTA Pivot Table'!G$200</f>
        <v>0</v>
      </c>
      <c r="D174" s="509">
        <f>+'CTA Pivot Table'!G$202</f>
        <v>0</v>
      </c>
      <c r="E174" s="510">
        <f>+'CTA Pivot Table'!G$204</f>
        <v>0</v>
      </c>
      <c r="F174" s="510">
        <f>+'CTA Pivot Table'!G$206</f>
        <v>0</v>
      </c>
      <c r="G174" s="509">
        <f>+'CTA Pivot Table'!G$208</f>
        <v>0</v>
      </c>
      <c r="H174" s="509">
        <f>+'CTA Pivot Table'!G$210</f>
        <v>0</v>
      </c>
      <c r="I174" s="510">
        <f>+'CTA Pivot Table'!G$212</f>
        <v>0</v>
      </c>
      <c r="J174" s="510">
        <f>+'CTA Pivot Table'!G$214</f>
        <v>0</v>
      </c>
      <c r="K174" s="509">
        <f>+'CTA Pivot Table'!G$216</f>
        <v>0</v>
      </c>
      <c r="L174" s="509">
        <f>+'CTA Pivot Table'!G$218</f>
        <v>0</v>
      </c>
      <c r="M174" s="511">
        <f>+'CTA Pivot Table'!G$220</f>
        <v>0</v>
      </c>
      <c r="N174" s="510">
        <f>+'CTA Pivot Table'!G$222</f>
        <v>0</v>
      </c>
      <c r="O174" s="388"/>
    </row>
    <row r="175" spans="1:15">
      <c r="A175" s="504" t="s">
        <v>1115</v>
      </c>
      <c r="B175" s="509">
        <f>+'CTA Pivot Table'!G$230</f>
        <v>0</v>
      </c>
      <c r="C175" s="509">
        <f>+'CTA Pivot Table'!G$232</f>
        <v>0</v>
      </c>
      <c r="D175" s="509">
        <f>+'CTA Pivot Table'!G$234</f>
        <v>0</v>
      </c>
      <c r="E175" s="510">
        <f>+'CTA Pivot Table'!G$236</f>
        <v>0</v>
      </c>
      <c r="F175" s="510">
        <f>+'CTA Pivot Table'!G$238</f>
        <v>0</v>
      </c>
      <c r="G175" s="509">
        <f>+'CTA Pivot Table'!G$240</f>
        <v>0</v>
      </c>
      <c r="H175" s="509">
        <f>+'CTA Pivot Table'!G$242</f>
        <v>0</v>
      </c>
      <c r="I175" s="510">
        <f>+'CTA Pivot Table'!G$244</f>
        <v>0</v>
      </c>
      <c r="J175" s="510">
        <f>+'CTA Pivot Table'!G$246</f>
        <v>0</v>
      </c>
      <c r="K175" s="509">
        <f>+'CTA Pivot Table'!G$248</f>
        <v>0</v>
      </c>
      <c r="L175" s="509">
        <f>+'CTA Pivot Table'!G$250</f>
        <v>0</v>
      </c>
      <c r="M175" s="511">
        <f>+'CTA Pivot Table'!G$252</f>
        <v>0</v>
      </c>
      <c r="N175" s="510">
        <f>+'CTA Pivot Table'!G$254</f>
        <v>0</v>
      </c>
      <c r="O175" s="388"/>
    </row>
    <row r="176" spans="1:15">
      <c r="A176" s="504"/>
      <c r="B176" s="509"/>
      <c r="C176" s="509"/>
      <c r="D176" s="509"/>
      <c r="E176" s="510"/>
      <c r="F176" s="510"/>
      <c r="G176" s="509"/>
      <c r="H176" s="509"/>
      <c r="I176" s="510"/>
      <c r="J176" s="510"/>
      <c r="K176" s="509"/>
      <c r="L176" s="509"/>
      <c r="M176" s="511"/>
      <c r="N176" s="510"/>
      <c r="O176" s="388"/>
    </row>
    <row r="177" spans="1:16">
      <c r="A177" s="504" t="s">
        <v>1116</v>
      </c>
      <c r="B177" s="509">
        <f>+'CTA Pivot Table'!G$262</f>
        <v>0</v>
      </c>
      <c r="C177" s="509">
        <f>+'CTA Pivot Table'!G$264</f>
        <v>0</v>
      </c>
      <c r="D177" s="509">
        <f>+'CTA Pivot Table'!G$266</f>
        <v>0</v>
      </c>
      <c r="E177" s="510">
        <f>+'CTA Pivot Table'!G$268</f>
        <v>0</v>
      </c>
      <c r="F177" s="510">
        <f>+'CTA Pivot Table'!G$270</f>
        <v>0</v>
      </c>
      <c r="G177" s="509">
        <f>+'CTA Pivot Table'!G$272</f>
        <v>0</v>
      </c>
      <c r="H177" s="509">
        <f>+'CTA Pivot Table'!G$274</f>
        <v>0</v>
      </c>
      <c r="I177" s="510">
        <f>+'CTA Pivot Table'!G$276</f>
        <v>0</v>
      </c>
      <c r="J177" s="510">
        <f>+'CTA Pivot Table'!G$278</f>
        <v>0</v>
      </c>
      <c r="K177" s="509">
        <f>+'CTA Pivot Table'!G$280</f>
        <v>0</v>
      </c>
      <c r="L177" s="509">
        <f>+'CTA Pivot Table'!G$282</f>
        <v>0</v>
      </c>
      <c r="M177" s="511">
        <f>+'CTA Pivot Table'!G$284</f>
        <v>0</v>
      </c>
      <c r="N177" s="510">
        <f>+'CTA Pivot Table'!G$286</f>
        <v>0</v>
      </c>
      <c r="O177" s="388"/>
    </row>
    <row r="178" spans="1:16" ht="15.75">
      <c r="A178" s="504" t="s">
        <v>1117</v>
      </c>
      <c r="B178" s="509">
        <f>+'CTA Pivot Table'!G$294</f>
        <v>121</v>
      </c>
      <c r="C178" s="509">
        <f>+'CTA Pivot Table'!G$296</f>
        <v>0</v>
      </c>
      <c r="D178" s="509">
        <f>+'CTA Pivot Table'!G$298</f>
        <v>0</v>
      </c>
      <c r="E178" s="510">
        <f>+'CTA Pivot Table'!G$300</f>
        <v>121</v>
      </c>
      <c r="F178" s="510">
        <f>+'CTA Pivot Table'!G$302</f>
        <v>141.42825607064017</v>
      </c>
      <c r="G178" s="509">
        <f>+'CTA Pivot Table'!G$304</f>
        <v>131.19999999999999</v>
      </c>
      <c r="H178" s="509">
        <f>+'CTA Pivot Table'!G$306</f>
        <v>123</v>
      </c>
      <c r="I178" s="510">
        <f>+'CTA Pivot Table'!G$308</f>
        <v>141.29180327868852</v>
      </c>
      <c r="J178" s="510">
        <f>+'CTA Pivot Table'!G$310</f>
        <v>90.041379310344823</v>
      </c>
      <c r="K178" s="509">
        <f>+'CTA Pivot Table'!G$312</f>
        <v>55.512953367875646</v>
      </c>
      <c r="L178" s="509">
        <f>+'CTA Pivot Table'!G$314</f>
        <v>67.925925925925924</v>
      </c>
      <c r="M178" s="511">
        <f>+'CTA Pivot Table'!G$316</f>
        <v>76.018126888217523</v>
      </c>
      <c r="N178" s="510">
        <f>+'CTA Pivot Table'!G$318</f>
        <v>58.146938775510208</v>
      </c>
      <c r="O178" s="388"/>
      <c r="P178" s="512"/>
    </row>
    <row r="179" spans="1:16">
      <c r="A179" s="504" t="s">
        <v>1118</v>
      </c>
      <c r="B179" s="509">
        <f>+'CTA Pivot Table'!G$326</f>
        <v>0</v>
      </c>
      <c r="C179" s="509">
        <f>+'CTA Pivot Table'!G$328</f>
        <v>0</v>
      </c>
      <c r="D179" s="509">
        <f>+'CTA Pivot Table'!G$330</f>
        <v>0</v>
      </c>
      <c r="E179" s="510">
        <f>+'CTA Pivot Table'!G$332</f>
        <v>0</v>
      </c>
      <c r="F179" s="510">
        <f>+'CTA Pivot Table'!G$334</f>
        <v>0</v>
      </c>
      <c r="G179" s="509">
        <f>+'CTA Pivot Table'!G$336</f>
        <v>0</v>
      </c>
      <c r="H179" s="509">
        <f>+'CTA Pivot Table'!G$338</f>
        <v>0</v>
      </c>
      <c r="I179" s="510">
        <f>+'CTA Pivot Table'!G$340</f>
        <v>0</v>
      </c>
      <c r="J179" s="510">
        <f>+'CTA Pivot Table'!G$342</f>
        <v>0</v>
      </c>
      <c r="K179" s="509">
        <f>+'CTA Pivot Table'!G$344</f>
        <v>0</v>
      </c>
      <c r="L179" s="509">
        <f>+'CTA Pivot Table'!G$346</f>
        <v>0</v>
      </c>
      <c r="M179" s="511">
        <f>+'CTA Pivot Table'!G$348</f>
        <v>0</v>
      </c>
      <c r="N179" s="510">
        <f>+'CTA Pivot Table'!G$350</f>
        <v>0</v>
      </c>
      <c r="O179" s="388"/>
    </row>
    <row r="180" spans="1:16">
      <c r="A180" s="504" t="s">
        <v>1119</v>
      </c>
      <c r="B180" s="509">
        <f>+'CTA Pivot Table'!G$358</f>
        <v>0</v>
      </c>
      <c r="C180" s="509">
        <f>+'CTA Pivot Table'!G$360</f>
        <v>0</v>
      </c>
      <c r="D180" s="509">
        <f>+'CTA Pivot Table'!G$362</f>
        <v>0</v>
      </c>
      <c r="E180" s="510">
        <f>+'CTA Pivot Table'!G$364</f>
        <v>0</v>
      </c>
      <c r="F180" s="510">
        <f>+'CTA Pivot Table'!G$366</f>
        <v>0</v>
      </c>
      <c r="G180" s="509">
        <f>+'CTA Pivot Table'!G$368</f>
        <v>0</v>
      </c>
      <c r="H180" s="509">
        <f>+'CTA Pivot Table'!G$370</f>
        <v>0</v>
      </c>
      <c r="I180" s="510">
        <f>+'CTA Pivot Table'!G$372</f>
        <v>0</v>
      </c>
      <c r="J180" s="510">
        <f>+'CTA Pivot Table'!G$374</f>
        <v>0</v>
      </c>
      <c r="K180" s="509">
        <f>+'CTA Pivot Table'!G$376</f>
        <v>0</v>
      </c>
      <c r="L180" s="509">
        <f>+'CTA Pivot Table'!G$378</f>
        <v>0</v>
      </c>
      <c r="M180" s="511">
        <f>+'CTA Pivot Table'!G$380</f>
        <v>0</v>
      </c>
      <c r="N180" s="510">
        <f>+'CTA Pivot Table'!G$382</f>
        <v>0</v>
      </c>
      <c r="O180" s="388"/>
    </row>
    <row r="181" spans="1:16">
      <c r="A181" s="504"/>
      <c r="B181" s="509"/>
      <c r="C181" s="509"/>
      <c r="D181" s="509"/>
      <c r="E181" s="510"/>
      <c r="F181" s="510"/>
      <c r="G181" s="509"/>
      <c r="H181" s="509"/>
      <c r="I181" s="510"/>
      <c r="J181" s="510"/>
      <c r="K181" s="509"/>
      <c r="L181" s="509"/>
      <c r="M181" s="511"/>
      <c r="N181" s="510"/>
      <c r="O181" s="388"/>
    </row>
    <row r="182" spans="1:16">
      <c r="A182" s="504" t="s">
        <v>1120</v>
      </c>
      <c r="B182" s="509">
        <f>+'CTA Pivot Table'!G$390</f>
        <v>0</v>
      </c>
      <c r="C182" s="509">
        <f>+'CTA Pivot Table'!G$392</f>
        <v>0</v>
      </c>
      <c r="D182" s="509">
        <f>+'CTA Pivot Table'!G$394</f>
        <v>0</v>
      </c>
      <c r="E182" s="510">
        <f>+'CTA Pivot Table'!G$396</f>
        <v>0</v>
      </c>
      <c r="F182" s="510">
        <f>+'CTA Pivot Table'!G$398</f>
        <v>0</v>
      </c>
      <c r="G182" s="509">
        <f>+'CTA Pivot Table'!G$400</f>
        <v>0</v>
      </c>
      <c r="H182" s="509">
        <f>+'CTA Pivot Table'!G$402</f>
        <v>0</v>
      </c>
      <c r="I182" s="510">
        <f>+'CTA Pivot Table'!G$404</f>
        <v>0</v>
      </c>
      <c r="J182" s="510">
        <f>+'CTA Pivot Table'!G$406</f>
        <v>0</v>
      </c>
      <c r="K182" s="509">
        <f>+'CTA Pivot Table'!G$408</f>
        <v>0</v>
      </c>
      <c r="L182" s="509">
        <f>+'CTA Pivot Table'!G$410</f>
        <v>0</v>
      </c>
      <c r="M182" s="511">
        <f>+'CTA Pivot Table'!G$412</f>
        <v>0</v>
      </c>
      <c r="N182" s="510">
        <f>+'CTA Pivot Table'!G$414</f>
        <v>0</v>
      </c>
      <c r="O182" s="388"/>
    </row>
    <row r="183" spans="1:16">
      <c r="A183" s="504" t="s">
        <v>1121</v>
      </c>
      <c r="B183" s="509">
        <f>+'CTA Pivot Table'!G$422</f>
        <v>121.99677419354838</v>
      </c>
      <c r="C183" s="509">
        <f>+'CTA Pivot Table'!G$424</f>
        <v>128.83157894736843</v>
      </c>
      <c r="D183" s="509">
        <f>+'CTA Pivot Table'!G$426</f>
        <v>0</v>
      </c>
      <c r="E183" s="510">
        <f>+'CTA Pivot Table'!G$428</f>
        <v>122.90489510489509</v>
      </c>
      <c r="F183" s="510">
        <f>+'CTA Pivot Table'!G$430</f>
        <v>135.80830449826991</v>
      </c>
      <c r="G183" s="509">
        <f>+'CTA Pivot Table'!G$432</f>
        <v>137.95156249999999</v>
      </c>
      <c r="H183" s="509">
        <f>+'CTA Pivot Table'!G$434</f>
        <v>0</v>
      </c>
      <c r="I183" s="510">
        <f>+'CTA Pivot Table'!G$436</f>
        <v>136.19688385269123</v>
      </c>
      <c r="J183" s="510">
        <f>+'CTA Pivot Table'!G$438</f>
        <v>72.052280701754384</v>
      </c>
      <c r="K183" s="509">
        <f>+'CTA Pivot Table'!G$440</f>
        <v>63.971045429666134</v>
      </c>
      <c r="L183" s="509">
        <f>+'CTA Pivot Table'!G$442</f>
        <v>0</v>
      </c>
      <c r="M183" s="511">
        <f>+'CTA Pivot Table'!G$444</f>
        <v>67.878003958156626</v>
      </c>
      <c r="N183" s="510">
        <f>+'CTA Pivot Table'!G$446</f>
        <v>71.017040358744396</v>
      </c>
      <c r="O183" s="388"/>
    </row>
    <row r="184" spans="1:16">
      <c r="A184" s="504" t="s">
        <v>1122</v>
      </c>
      <c r="B184" s="509">
        <f>+'CTA Pivot Table'!G$454</f>
        <v>0</v>
      </c>
      <c r="C184" s="509">
        <f>+'CTA Pivot Table'!G$456</f>
        <v>0</v>
      </c>
      <c r="D184" s="509">
        <f>+'CTA Pivot Table'!G$458</f>
        <v>0</v>
      </c>
      <c r="E184" s="510">
        <f>+'CTA Pivot Table'!G$460</f>
        <v>0</v>
      </c>
      <c r="F184" s="510">
        <f>+'CTA Pivot Table'!G$462</f>
        <v>122.460333006856</v>
      </c>
      <c r="G184" s="509">
        <f>+'CTA Pivot Table'!G$464</f>
        <v>0</v>
      </c>
      <c r="H184" s="509">
        <f>+'CTA Pivot Table'!G$466</f>
        <v>0</v>
      </c>
      <c r="I184" s="510">
        <f>+'CTA Pivot Table'!G$468</f>
        <v>122.460333006856</v>
      </c>
      <c r="J184" s="510">
        <f>+'CTA Pivot Table'!G$470</f>
        <v>83.121951219512198</v>
      </c>
      <c r="K184" s="509">
        <f>+'CTA Pivot Table'!G$472</f>
        <v>77.3333333333333</v>
      </c>
      <c r="L184" s="509">
        <f>+'CTA Pivot Table'!G$474</f>
        <v>0</v>
      </c>
      <c r="M184" s="511">
        <f>+'CTA Pivot Table'!G$476</f>
        <v>82.917647058823533</v>
      </c>
      <c r="N184" s="510">
        <f>+'CTA Pivot Table'!G$478</f>
        <v>33</v>
      </c>
      <c r="O184" s="388"/>
    </row>
    <row r="185" spans="1:16">
      <c r="A185" s="513" t="s">
        <v>1123</v>
      </c>
      <c r="B185" s="514">
        <f>+'CTA Pivot Table'!G$486</f>
        <v>0</v>
      </c>
      <c r="C185" s="514">
        <f>+'CTA Pivot Table'!G$488</f>
        <v>0</v>
      </c>
      <c r="D185" s="514">
        <f>+'CTA Pivot Table'!G$490</f>
        <v>0</v>
      </c>
      <c r="E185" s="515">
        <f>+'CTA Pivot Table'!G$492</f>
        <v>0</v>
      </c>
      <c r="F185" s="515">
        <f>+'CTA Pivot Table'!G$494</f>
        <v>0</v>
      </c>
      <c r="G185" s="514">
        <f>+'CTA Pivot Table'!G$496</f>
        <v>0</v>
      </c>
      <c r="H185" s="514">
        <f>+'CTA Pivot Table'!G$498</f>
        <v>0</v>
      </c>
      <c r="I185" s="515">
        <f>+'CTA Pivot Table'!G$500</f>
        <v>0</v>
      </c>
      <c r="J185" s="515">
        <f>+'CTA Pivot Table'!G$502</f>
        <v>0</v>
      </c>
      <c r="K185" s="514">
        <f>+'CTA Pivot Table'!G$504</f>
        <v>0</v>
      </c>
      <c r="L185" s="514">
        <f>+'CTA Pivot Table'!G$506</f>
        <v>0</v>
      </c>
      <c r="M185" s="516">
        <f>+'CTA Pivot Table'!G$508</f>
        <v>0</v>
      </c>
      <c r="N185" s="515">
        <f>+'CTA Pivot Table'!G$510</f>
        <v>0</v>
      </c>
      <c r="O185" s="388"/>
    </row>
    <row r="186" spans="1:16">
      <c r="A186" s="517" t="s">
        <v>1124</v>
      </c>
      <c r="B186" s="518"/>
      <c r="C186" s="518"/>
      <c r="D186" s="518"/>
      <c r="E186" s="518"/>
      <c r="F186" s="518"/>
      <c r="G186" s="518"/>
      <c r="H186" s="518"/>
      <c r="I186" s="518"/>
      <c r="J186" s="518"/>
      <c r="K186" s="518"/>
      <c r="L186" s="518"/>
      <c r="M186" s="518"/>
      <c r="N186" s="518"/>
    </row>
    <row r="187" spans="1:16">
      <c r="A187" s="518"/>
      <c r="B187" s="518"/>
      <c r="C187" s="518"/>
      <c r="D187" s="518"/>
      <c r="E187" s="518"/>
      <c r="F187" s="518"/>
      <c r="G187" s="518"/>
      <c r="H187" s="518"/>
      <c r="I187" s="518"/>
      <c r="J187" s="518"/>
      <c r="K187" s="518"/>
      <c r="L187" s="518"/>
      <c r="M187" s="518"/>
      <c r="N187" s="519" t="s">
        <v>1224</v>
      </c>
    </row>
    <row r="188" spans="1:16" ht="18">
      <c r="A188" s="480" t="s">
        <v>1130</v>
      </c>
      <c r="B188" s="481"/>
      <c r="C188" s="481"/>
      <c r="D188" s="481"/>
      <c r="E188" s="482"/>
      <c r="F188" s="482"/>
      <c r="G188" s="482"/>
      <c r="H188" s="482"/>
      <c r="I188" s="482"/>
      <c r="J188" s="481"/>
      <c r="K188" s="481"/>
      <c r="L188" s="481"/>
      <c r="M188" s="482"/>
      <c r="N188" s="481"/>
    </row>
    <row r="189" spans="1:16" ht="18">
      <c r="A189" s="480"/>
      <c r="B189" s="481"/>
      <c r="C189" s="481"/>
      <c r="D189" s="481"/>
      <c r="E189" s="482"/>
      <c r="F189" s="482"/>
      <c r="G189" s="482"/>
      <c r="H189" s="482"/>
      <c r="I189" s="482"/>
      <c r="J189" s="481"/>
      <c r="K189" s="481"/>
      <c r="L189" s="481"/>
      <c r="M189" s="482"/>
      <c r="N189" s="481"/>
    </row>
    <row r="190" spans="1:16" ht="15.75">
      <c r="A190" s="483" t="s">
        <v>1097</v>
      </c>
      <c r="B190" s="481"/>
      <c r="C190" s="481"/>
      <c r="D190" s="481"/>
      <c r="E190" s="482"/>
      <c r="F190" s="482"/>
      <c r="G190" s="482"/>
      <c r="H190" s="482"/>
      <c r="I190" s="482"/>
      <c r="J190" s="481"/>
      <c r="K190" s="481"/>
      <c r="L190" s="481"/>
      <c r="M190" s="482"/>
      <c r="N190" s="481"/>
    </row>
    <row r="191" spans="1:16" ht="15.75">
      <c r="A191" s="483" t="s">
        <v>1143</v>
      </c>
      <c r="B191" s="481"/>
      <c r="C191" s="481"/>
      <c r="D191" s="481"/>
      <c r="E191" s="482"/>
      <c r="F191" s="482"/>
      <c r="G191" s="482"/>
      <c r="H191" s="482"/>
      <c r="I191" s="482"/>
      <c r="J191" s="481"/>
      <c r="K191" s="481"/>
      <c r="L191" s="481"/>
      <c r="M191" s="482"/>
      <c r="N191" s="481"/>
    </row>
    <row r="192" spans="1:16" ht="15.75" customHeight="1">
      <c r="A192" s="484"/>
      <c r="B192" s="484"/>
      <c r="C192" s="484"/>
      <c r="D192" s="484"/>
      <c r="E192" s="484"/>
      <c r="F192" s="485"/>
      <c r="G192" s="486"/>
      <c r="H192" s="486"/>
      <c r="I192" s="487"/>
      <c r="J192" s="487"/>
      <c r="K192" s="487"/>
      <c r="L192" s="487"/>
      <c r="M192" s="487"/>
      <c r="N192" s="487"/>
      <c r="O192" s="488"/>
    </row>
    <row r="193" spans="1:15" ht="15.75" customHeight="1">
      <c r="A193" s="312"/>
      <c r="B193" s="489" t="s">
        <v>1098</v>
      </c>
      <c r="C193" s="490"/>
      <c r="D193" s="490"/>
      <c r="E193" s="490"/>
      <c r="F193" s="490"/>
      <c r="G193" s="490"/>
      <c r="H193" s="490"/>
      <c r="I193" s="491"/>
      <c r="J193" s="492" t="s">
        <v>11</v>
      </c>
      <c r="K193" s="493"/>
      <c r="L193" s="493"/>
      <c r="M193" s="494"/>
      <c r="N193" s="652" t="s">
        <v>1099</v>
      </c>
      <c r="O193"/>
    </row>
    <row r="194" spans="1:15" ht="43.5" customHeight="1">
      <c r="A194" s="495"/>
      <c r="B194" s="490" t="s">
        <v>1100</v>
      </c>
      <c r="C194" s="490"/>
      <c r="D194" s="490"/>
      <c r="E194" s="496"/>
      <c r="F194" s="497" t="s">
        <v>1101</v>
      </c>
      <c r="G194" s="490"/>
      <c r="H194" s="490"/>
      <c r="I194" s="491"/>
      <c r="J194" s="498" t="s">
        <v>1102</v>
      </c>
      <c r="K194" s="490"/>
      <c r="L194" s="490"/>
      <c r="M194" s="491"/>
      <c r="N194" s="653"/>
      <c r="O194"/>
    </row>
    <row r="195" spans="1:15" ht="30" customHeight="1">
      <c r="A195" s="484"/>
      <c r="B195" s="499" t="s">
        <v>1103</v>
      </c>
      <c r="C195" s="499" t="s">
        <v>1104</v>
      </c>
      <c r="D195" s="499" t="s">
        <v>1105</v>
      </c>
      <c r="E195" s="500" t="s">
        <v>1106</v>
      </c>
      <c r="F195" s="500" t="s">
        <v>1103</v>
      </c>
      <c r="G195" s="499" t="s">
        <v>1104</v>
      </c>
      <c r="H195" s="499" t="s">
        <v>1105</v>
      </c>
      <c r="I195" s="500" t="s">
        <v>1106</v>
      </c>
      <c r="J195" s="501" t="s">
        <v>1103</v>
      </c>
      <c r="K195" s="502" t="s">
        <v>1104</v>
      </c>
      <c r="L195" s="503" t="s">
        <v>1105</v>
      </c>
      <c r="M195" s="501" t="s">
        <v>1106</v>
      </c>
      <c r="N195" s="654"/>
      <c r="O195"/>
    </row>
    <row r="196" spans="1:15" hidden="1">
      <c r="A196" s="504" t="s">
        <v>1107</v>
      </c>
      <c r="B196" s="521">
        <f>+'CTA Pivot Table'!H$230</f>
        <v>0</v>
      </c>
      <c r="C196" s="521">
        <f>+'CTA Pivot Table'!H$231</f>
        <v>0</v>
      </c>
      <c r="D196" s="521">
        <f>+'CTA Pivot Table'!H$232</f>
        <v>0</v>
      </c>
      <c r="E196" s="522">
        <f>+'CTA Pivot Table'!H$233</f>
        <v>0</v>
      </c>
      <c r="F196" s="522"/>
      <c r="G196" s="522"/>
      <c r="H196" s="522"/>
      <c r="I196" s="522"/>
      <c r="J196" s="522">
        <f>+'CTA Pivot Table'!H$234</f>
        <v>0</v>
      </c>
      <c r="K196" s="521">
        <f>+'CTA Pivot Table'!H$235</f>
        <v>0</v>
      </c>
      <c r="L196" s="521">
        <f>+'CTA Pivot Table'!H$236</f>
        <v>0</v>
      </c>
      <c r="M196" s="523">
        <f>+'CTA Pivot Table'!H$237</f>
        <v>0</v>
      </c>
      <c r="N196" s="522">
        <f>+'CTA Pivot Table'!H$238</f>
        <v>0</v>
      </c>
      <c r="O196" s="388"/>
    </row>
    <row r="197" spans="1:15" hidden="1">
      <c r="A197" s="504"/>
      <c r="E197" s="292"/>
      <c r="I197" s="292"/>
      <c r="J197" s="292"/>
      <c r="M197" s="389"/>
      <c r="N197" s="292"/>
      <c r="O197" s="388"/>
    </row>
    <row r="198" spans="1:15">
      <c r="A198" s="504" t="s">
        <v>1108</v>
      </c>
      <c r="B198" s="509">
        <f>+'CTA Pivot Table'!H$6</f>
        <v>0</v>
      </c>
      <c r="C198" s="509">
        <f>+'CTA Pivot Table'!H$8</f>
        <v>0</v>
      </c>
      <c r="D198" s="509">
        <f>+'CTA Pivot Table'!H$10</f>
        <v>0</v>
      </c>
      <c r="E198" s="510">
        <f>+'CTA Pivot Table'!H$12</f>
        <v>0</v>
      </c>
      <c r="F198" s="510">
        <f>+'CTA Pivot Table'!H$14</f>
        <v>0</v>
      </c>
      <c r="G198" s="509">
        <f>+'CTA Pivot Table'!H$16</f>
        <v>0</v>
      </c>
      <c r="H198" s="509">
        <f>+'CTA Pivot Table'!H$18</f>
        <v>0</v>
      </c>
      <c r="I198" s="510">
        <f>+'CTA Pivot Table'!H$20</f>
        <v>0</v>
      </c>
      <c r="J198" s="510">
        <f>+'CTA Pivot Table'!H$22</f>
        <v>0</v>
      </c>
      <c r="K198" s="509">
        <f>+'CTA Pivot Table'!H$24</f>
        <v>0</v>
      </c>
      <c r="L198" s="509">
        <f>+'CTA Pivot Table'!H$26</f>
        <v>0</v>
      </c>
      <c r="M198" s="511">
        <f>+'CTA Pivot Table'!H$28</f>
        <v>0</v>
      </c>
      <c r="N198" s="510">
        <f>+'CTA Pivot Table'!H$30</f>
        <v>0</v>
      </c>
      <c r="O198" s="388"/>
    </row>
    <row r="199" spans="1:15">
      <c r="A199" s="504" t="s">
        <v>1109</v>
      </c>
      <c r="B199" s="509">
        <f>+'CTA Pivot Table'!H$38</f>
        <v>146.16043956043956</v>
      </c>
      <c r="C199" s="509">
        <f>+'CTA Pivot Table'!H$40</f>
        <v>153.4</v>
      </c>
      <c r="D199" s="509">
        <f>+'CTA Pivot Table'!H$42</f>
        <v>0</v>
      </c>
      <c r="E199" s="510">
        <f>+'CTA Pivot Table'!H$44</f>
        <v>146.57305699481867</v>
      </c>
      <c r="F199" s="510">
        <f>+'CTA Pivot Table'!H$46</f>
        <v>142.83970588235292</v>
      </c>
      <c r="G199" s="509">
        <f>+'CTA Pivot Table'!H$48</f>
        <v>141.38088235294117</v>
      </c>
      <c r="H199" s="509">
        <f>+'CTA Pivot Table'!H$50</f>
        <v>0</v>
      </c>
      <c r="I199" s="510">
        <f>+'CTA Pivot Table'!H$52</f>
        <v>142.67761437908493</v>
      </c>
      <c r="J199" s="510">
        <f>+'CTA Pivot Table'!H$54</f>
        <v>98.895145631067962</v>
      </c>
      <c r="K199" s="509">
        <f>+'CTA Pivot Table'!H$56</f>
        <v>91.574999999999989</v>
      </c>
      <c r="L199" s="509">
        <f>+'CTA Pivot Table'!HR$58</f>
        <v>0</v>
      </c>
      <c r="M199" s="511">
        <f>+'CTA Pivot Table'!H$60</f>
        <v>97.511811023622045</v>
      </c>
      <c r="N199" s="510">
        <f>+'CTA Pivot Table'!H$62</f>
        <v>0</v>
      </c>
      <c r="O199" s="388"/>
    </row>
    <row r="200" spans="1:15">
      <c r="A200" s="504" t="s">
        <v>1110</v>
      </c>
      <c r="B200" s="509">
        <f>+'CTA Pivot Table'!H$70</f>
        <v>0</v>
      </c>
      <c r="C200" s="509">
        <f>+'CTA Pivot Table'!H$72</f>
        <v>0</v>
      </c>
      <c r="D200" s="509">
        <f>+'CTA Pivot Table'!H$74</f>
        <v>0</v>
      </c>
      <c r="E200" s="510">
        <f>+'CTA Pivot Table'!H$76</f>
        <v>0</v>
      </c>
      <c r="F200" s="510">
        <f>+'CTA Pivot Table'!H$78</f>
        <v>0</v>
      </c>
      <c r="G200" s="509">
        <f>+'CTA Pivot Table'!H$80</f>
        <v>0</v>
      </c>
      <c r="H200" s="509">
        <f>+'CTA Pivot Table'!H$82</f>
        <v>0</v>
      </c>
      <c r="I200" s="510">
        <f>+'CTA Pivot Table'!H$84</f>
        <v>0</v>
      </c>
      <c r="J200" s="510">
        <f>+'CTA Pivot Table'!H$86</f>
        <v>0</v>
      </c>
      <c r="K200" s="509">
        <f>+'CTA Pivot Table'!H$88</f>
        <v>0</v>
      </c>
      <c r="L200" s="509">
        <f>+'CTA Pivot Table'!H$90</f>
        <v>0</v>
      </c>
      <c r="M200" s="511">
        <f>+'CTA Pivot Table'!H$92</f>
        <v>0</v>
      </c>
      <c r="N200" s="510">
        <f>+'CTA Pivot Table'!H$94</f>
        <v>0</v>
      </c>
      <c r="O200" s="388"/>
    </row>
    <row r="201" spans="1:15">
      <c r="A201" s="504" t="s">
        <v>1111</v>
      </c>
      <c r="B201" s="509">
        <f>+'CTA Pivot Table'!H$102</f>
        <v>0</v>
      </c>
      <c r="C201" s="509">
        <f>+'CTA Pivot Table'!H$104</f>
        <v>0</v>
      </c>
      <c r="D201" s="509">
        <f>+'CTA Pivot Table'!H$106</f>
        <v>0</v>
      </c>
      <c r="E201" s="510">
        <f>+'CTA Pivot Table'!H$108</f>
        <v>0</v>
      </c>
      <c r="F201" s="510">
        <f>+'CTA Pivot Table'!H$110</f>
        <v>0</v>
      </c>
      <c r="G201" s="509">
        <f>+'CTA Pivot Table'!H$112</f>
        <v>0</v>
      </c>
      <c r="H201" s="509">
        <f>+'CTA Pivot Table'!H$114</f>
        <v>0</v>
      </c>
      <c r="I201" s="510">
        <f>+'CTA Pivot Table'!H$116</f>
        <v>0</v>
      </c>
      <c r="J201" s="510">
        <f>+'CTA Pivot Table'!H$118</f>
        <v>0</v>
      </c>
      <c r="K201" s="509">
        <f>+'CTA Pivot Table'!H$120</f>
        <v>0</v>
      </c>
      <c r="L201" s="509">
        <f>+'CTA Pivot Table'!H$122</f>
        <v>0</v>
      </c>
      <c r="M201" s="511">
        <f>+'CTA Pivot Table'!H$124</f>
        <v>0</v>
      </c>
      <c r="N201" s="510">
        <f>+'CTA Pivot Table'!H$126</f>
        <v>0</v>
      </c>
      <c r="O201" s="388"/>
    </row>
    <row r="202" spans="1:15">
      <c r="A202" s="504"/>
      <c r="B202" s="509"/>
      <c r="C202" s="509"/>
      <c r="D202" s="509"/>
      <c r="E202" s="510"/>
      <c r="F202" s="510"/>
      <c r="G202" s="509"/>
      <c r="H202" s="509"/>
      <c r="I202" s="510"/>
      <c r="J202" s="510"/>
      <c r="K202" s="509"/>
      <c r="L202" s="509"/>
      <c r="M202" s="511"/>
      <c r="N202" s="510"/>
      <c r="O202" s="388"/>
    </row>
    <row r="203" spans="1:15">
      <c r="A203" s="504" t="s">
        <v>1112</v>
      </c>
      <c r="B203" s="509">
        <f>+'CTA Pivot Table'!H$134</f>
        <v>120.20689655172416</v>
      </c>
      <c r="C203" s="509">
        <f>+'CTA Pivot Table'!H$136</f>
        <v>113.19047619047615</v>
      </c>
      <c r="D203" s="509">
        <f>+'CTA Pivot Table'!H$138</f>
        <v>0</v>
      </c>
      <c r="E203" s="510">
        <f>+'CTA Pivot Table'!H$140</f>
        <v>117.26</v>
      </c>
      <c r="F203" s="510">
        <f>+'CTA Pivot Table'!H$142</f>
        <v>133.86787978142061</v>
      </c>
      <c r="G203" s="509">
        <f>+'CTA Pivot Table'!H$144</f>
        <v>134.7334825870646</v>
      </c>
      <c r="H203" s="509">
        <f>+'CTA Pivot Table'!H$146</f>
        <v>0</v>
      </c>
      <c r="I203" s="510">
        <f>+'CTA Pivot Table'!H$148</f>
        <v>134.02378136200704</v>
      </c>
      <c r="J203" s="510">
        <f>+'CTA Pivot Table'!H$150</f>
        <v>99.661029185867804</v>
      </c>
      <c r="K203" s="509">
        <f>+'CTA Pivot Table'!H$152</f>
        <v>97.426064356435674</v>
      </c>
      <c r="L203" s="509">
        <f>+'CTA Pivot Table'!H$154</f>
        <v>0</v>
      </c>
      <c r="M203" s="511">
        <f>+'CTA Pivot Table'!H$156</f>
        <v>98.805175355450203</v>
      </c>
      <c r="N203" s="510">
        <f>+'CTA Pivot Table'!H$158</f>
        <v>97</v>
      </c>
      <c r="O203" s="388"/>
    </row>
    <row r="204" spans="1:15">
      <c r="A204" s="504" t="s">
        <v>1113</v>
      </c>
      <c r="B204" s="509">
        <f>+'CTA Pivot Table'!H$166</f>
        <v>0</v>
      </c>
      <c r="C204" s="509">
        <f>+'CTA Pivot Table'!H$168</f>
        <v>0</v>
      </c>
      <c r="D204" s="509">
        <f>+'CTA Pivot Table'!H$170</f>
        <v>0</v>
      </c>
      <c r="E204" s="510">
        <f>+'CTA Pivot Table'!H$172</f>
        <v>0</v>
      </c>
      <c r="F204" s="510">
        <f>+'CTA Pivot Table'!H$174</f>
        <v>0</v>
      </c>
      <c r="G204" s="509">
        <f>+'CTA Pivot Table'!H$176</f>
        <v>0</v>
      </c>
      <c r="H204" s="509">
        <f>+'CTA Pivot Table'!H$178</f>
        <v>0</v>
      </c>
      <c r="I204" s="510">
        <f>+'CTA Pivot Table'!H$180</f>
        <v>0</v>
      </c>
      <c r="J204" s="510">
        <f>+'CTA Pivot Table'!H$182</f>
        <v>0</v>
      </c>
      <c r="K204" s="509">
        <f>+'CTA Pivot Table'!H$184</f>
        <v>0</v>
      </c>
      <c r="L204" s="509">
        <f>+'CTA Pivot Table'!H$186</f>
        <v>0</v>
      </c>
      <c r="M204" s="511">
        <f>+'CTA Pivot Table'!H$188</f>
        <v>0</v>
      </c>
      <c r="N204" s="510">
        <f>+'CTA Pivot Table'!H$190</f>
        <v>0</v>
      </c>
      <c r="O204" s="388"/>
    </row>
    <row r="205" spans="1:15">
      <c r="A205" s="504" t="s">
        <v>1114</v>
      </c>
      <c r="B205" s="509">
        <f>+'CTA Pivot Table'!H$198</f>
        <v>0</v>
      </c>
      <c r="C205" s="509">
        <f>+'CTA Pivot Table'!H$200</f>
        <v>0</v>
      </c>
      <c r="D205" s="509">
        <f>+'CTA Pivot Table'!H$202</f>
        <v>0</v>
      </c>
      <c r="E205" s="510">
        <f>+'CTA Pivot Table'!H$204</f>
        <v>0</v>
      </c>
      <c r="F205" s="510">
        <f>+'CTA Pivot Table'!H$206</f>
        <v>0</v>
      </c>
      <c r="G205" s="509">
        <f>+'CTA Pivot Table'!H$208</f>
        <v>0</v>
      </c>
      <c r="H205" s="509">
        <f>+'CTA Pivot Table'!H$210</f>
        <v>0</v>
      </c>
      <c r="I205" s="510">
        <f>+'CTA Pivot Table'!H$212</f>
        <v>0</v>
      </c>
      <c r="J205" s="510">
        <f>+'CTA Pivot Table'!H$214</f>
        <v>0</v>
      </c>
      <c r="K205" s="509">
        <f>+'CTA Pivot Table'!H$216</f>
        <v>0</v>
      </c>
      <c r="L205" s="509">
        <f>+'CTA Pivot Table'!H$218</f>
        <v>0</v>
      </c>
      <c r="M205" s="511">
        <f>+'CTA Pivot Table'!H$220</f>
        <v>0</v>
      </c>
      <c r="N205" s="510">
        <f>+'CTA Pivot Table'!H$222</f>
        <v>0</v>
      </c>
      <c r="O205" s="388"/>
    </row>
    <row r="206" spans="1:15">
      <c r="A206" s="504" t="s">
        <v>1115</v>
      </c>
      <c r="B206" s="509">
        <f>+'CTA Pivot Table'!H$230</f>
        <v>0</v>
      </c>
      <c r="C206" s="509">
        <f>+'CTA Pivot Table'!H$232</f>
        <v>0</v>
      </c>
      <c r="D206" s="509">
        <f>+'CTA Pivot Table'!H$234</f>
        <v>0</v>
      </c>
      <c r="E206" s="510">
        <f>+'CTA Pivot Table'!H$236</f>
        <v>0</v>
      </c>
      <c r="F206" s="510">
        <f>+'CTA Pivot Table'!H$238</f>
        <v>0</v>
      </c>
      <c r="G206" s="509">
        <f>+'CTA Pivot Table'!H$240</f>
        <v>0</v>
      </c>
      <c r="H206" s="509">
        <f>+'CTA Pivot Table'!H$242</f>
        <v>0</v>
      </c>
      <c r="I206" s="510">
        <f>+'CTA Pivot Table'!H$244</f>
        <v>0</v>
      </c>
      <c r="J206" s="510">
        <f>+'CTA Pivot Table'!H$246</f>
        <v>0</v>
      </c>
      <c r="K206" s="509">
        <f>+'CTA Pivot Table'!H$248</f>
        <v>0</v>
      </c>
      <c r="L206" s="509">
        <f>+'CTA Pivot Table'!H$250</f>
        <v>0</v>
      </c>
      <c r="M206" s="511">
        <f>+'CTA Pivot Table'!H$252</f>
        <v>0</v>
      </c>
      <c r="N206" s="510">
        <f>+'CTA Pivot Table'!H$254</f>
        <v>0</v>
      </c>
      <c r="O206" s="388"/>
    </row>
    <row r="207" spans="1:15">
      <c r="A207" s="504"/>
      <c r="B207" s="509"/>
      <c r="C207" s="509"/>
      <c r="D207" s="509"/>
      <c r="E207" s="510"/>
      <c r="F207" s="510"/>
      <c r="G207" s="509"/>
      <c r="H207" s="509"/>
      <c r="I207" s="510"/>
      <c r="J207" s="510"/>
      <c r="K207" s="509"/>
      <c r="L207" s="509"/>
      <c r="M207" s="511"/>
      <c r="N207" s="510"/>
      <c r="O207" s="388"/>
    </row>
    <row r="208" spans="1:15">
      <c r="A208" s="504" t="s">
        <v>1116</v>
      </c>
      <c r="B208" s="509">
        <f>+'CTA Pivot Table'!H$262</f>
        <v>0</v>
      </c>
      <c r="C208" s="509">
        <f>+'CTA Pivot Table'!H$264</f>
        <v>0</v>
      </c>
      <c r="D208" s="509">
        <f>+'CTA Pivot Table'!H$266</f>
        <v>0</v>
      </c>
      <c r="E208" s="510">
        <f>+'CTA Pivot Table'!H$268</f>
        <v>0</v>
      </c>
      <c r="F208" s="510">
        <f>+'CTA Pivot Table'!H$270</f>
        <v>0</v>
      </c>
      <c r="G208" s="509">
        <f>+'CTA Pivot Table'!H$272</f>
        <v>0</v>
      </c>
      <c r="H208" s="509">
        <f>+'CTA Pivot Table'!H$274</f>
        <v>0</v>
      </c>
      <c r="I208" s="510">
        <f>+'CTA Pivot Table'!H$276</f>
        <v>0</v>
      </c>
      <c r="J208" s="510">
        <f>+'CTA Pivot Table'!H$278</f>
        <v>0</v>
      </c>
      <c r="K208" s="509">
        <f>+'CTA Pivot Table'!H$280</f>
        <v>0</v>
      </c>
      <c r="L208" s="509">
        <f>+'CTA Pivot Table'!H$282</f>
        <v>0</v>
      </c>
      <c r="M208" s="511">
        <f>+'CTA Pivot Table'!H$284</f>
        <v>0</v>
      </c>
      <c r="N208" s="510">
        <f>+'CTA Pivot Table'!H$286</f>
        <v>0</v>
      </c>
      <c r="O208" s="388"/>
    </row>
    <row r="209" spans="1:16" ht="15.75">
      <c r="A209" s="504" t="s">
        <v>1117</v>
      </c>
      <c r="B209" s="509">
        <f>+'CTA Pivot Table'!H$294</f>
        <v>167</v>
      </c>
      <c r="C209" s="509">
        <f>+'CTA Pivot Table'!H$296</f>
        <v>0</v>
      </c>
      <c r="D209" s="509">
        <f>+'CTA Pivot Table'!H$298</f>
        <v>0</v>
      </c>
      <c r="E209" s="510">
        <f>+'CTA Pivot Table'!H$300</f>
        <v>167</v>
      </c>
      <c r="F209" s="510">
        <f>+'CTA Pivot Table'!H$302</f>
        <v>132.98786828422877</v>
      </c>
      <c r="G209" s="509">
        <f>+'CTA Pivot Table'!H$304</f>
        <v>148</v>
      </c>
      <c r="H209" s="509">
        <f>+'CTA Pivot Table'!H$306</f>
        <v>0</v>
      </c>
      <c r="I209" s="510">
        <f>+'CTA Pivot Table'!H$308</f>
        <v>133.09122203098107</v>
      </c>
      <c r="J209" s="510">
        <f>+'CTA Pivot Table'!H$310</f>
        <v>92.375903614457826</v>
      </c>
      <c r="K209" s="509">
        <f>+'CTA Pivot Table'!H$312</f>
        <v>82.4</v>
      </c>
      <c r="L209" s="509">
        <f>+'CTA Pivot Table'!H$314</f>
        <v>91</v>
      </c>
      <c r="M209" s="511">
        <f>+'CTA Pivot Table'!H$316</f>
        <v>91.496717724288843</v>
      </c>
      <c r="N209" s="510">
        <f>+'CTA Pivot Table'!H$318</f>
        <v>97.9</v>
      </c>
      <c r="O209" s="388"/>
      <c r="P209" s="512"/>
    </row>
    <row r="210" spans="1:16">
      <c r="A210" s="504" t="s">
        <v>1118</v>
      </c>
      <c r="B210" s="509">
        <f>+'CTA Pivot Table'!H$326</f>
        <v>0</v>
      </c>
      <c r="C210" s="509">
        <f>+'CTA Pivot Table'!H$328</f>
        <v>0</v>
      </c>
      <c r="D210" s="509">
        <f>+'CTA Pivot Table'!H$330</f>
        <v>0</v>
      </c>
      <c r="E210" s="510">
        <f>+'CTA Pivot Table'!H$332</f>
        <v>0</v>
      </c>
      <c r="F210" s="510">
        <f>+'CTA Pivot Table'!H$334</f>
        <v>0</v>
      </c>
      <c r="G210" s="509">
        <f>+'CTA Pivot Table'!H$336</f>
        <v>0</v>
      </c>
      <c r="H210" s="509">
        <f>+'CTA Pivot Table'!H$338</f>
        <v>0</v>
      </c>
      <c r="I210" s="510">
        <f>+'CTA Pivot Table'!H$340</f>
        <v>0</v>
      </c>
      <c r="J210" s="510">
        <f>+'CTA Pivot Table'!H$342</f>
        <v>0</v>
      </c>
      <c r="K210" s="509">
        <f>+'CTA Pivot Table'!H$344</f>
        <v>0</v>
      </c>
      <c r="L210" s="509">
        <f>+'CTA Pivot Table'!H$346</f>
        <v>0</v>
      </c>
      <c r="M210" s="511">
        <f>+'CTA Pivot Table'!H$348</f>
        <v>0</v>
      </c>
      <c r="N210" s="510">
        <f>+'CTA Pivot Table'!H$350</f>
        <v>0</v>
      </c>
      <c r="O210" s="388"/>
    </row>
    <row r="211" spans="1:16">
      <c r="A211" s="504" t="s">
        <v>1119</v>
      </c>
      <c r="B211" s="509">
        <f>+'CTA Pivot Table'!H$358</f>
        <v>0</v>
      </c>
      <c r="C211" s="509">
        <f>+'CTA Pivot Table'!H$360</f>
        <v>0</v>
      </c>
      <c r="D211" s="509">
        <f>+'CTA Pivot Table'!H$362</f>
        <v>0</v>
      </c>
      <c r="E211" s="510">
        <f>+'CTA Pivot Table'!H$364</f>
        <v>0</v>
      </c>
      <c r="F211" s="510">
        <f>+'CTA Pivot Table'!H$366</f>
        <v>0</v>
      </c>
      <c r="G211" s="509">
        <f>+'CTA Pivot Table'!H$368</f>
        <v>0</v>
      </c>
      <c r="H211" s="509">
        <f>+'CTA Pivot Table'!H$370</f>
        <v>0</v>
      </c>
      <c r="I211" s="510">
        <f>+'CTA Pivot Table'!H$372</f>
        <v>0</v>
      </c>
      <c r="J211" s="510">
        <f>+'CTA Pivot Table'!H$374</f>
        <v>0</v>
      </c>
      <c r="K211" s="509">
        <f>+'CTA Pivot Table'!H$376</f>
        <v>0</v>
      </c>
      <c r="L211" s="509">
        <f>+'CTA Pivot Table'!H$378</f>
        <v>0</v>
      </c>
      <c r="M211" s="511">
        <f>+'CTA Pivot Table'!H$380</f>
        <v>0</v>
      </c>
      <c r="N211" s="510">
        <f>+'CTA Pivot Table'!H$382</f>
        <v>0</v>
      </c>
      <c r="O211" s="388"/>
    </row>
    <row r="212" spans="1:16">
      <c r="A212" s="504"/>
      <c r="B212" s="509"/>
      <c r="C212" s="509"/>
      <c r="D212" s="509"/>
      <c r="E212" s="510"/>
      <c r="F212" s="510"/>
      <c r="G212" s="509"/>
      <c r="H212" s="509"/>
      <c r="I212" s="510"/>
      <c r="J212" s="510"/>
      <c r="K212" s="509"/>
      <c r="L212" s="509"/>
      <c r="M212" s="511"/>
      <c r="N212" s="510"/>
      <c r="O212" s="388"/>
    </row>
    <row r="213" spans="1:16">
      <c r="A213" s="504" t="s">
        <v>1120</v>
      </c>
      <c r="B213" s="509">
        <f>+'CTA Pivot Table'!H$390</f>
        <v>0</v>
      </c>
      <c r="C213" s="509">
        <f>+'CTA Pivot Table'!H$392</f>
        <v>0</v>
      </c>
      <c r="D213" s="509">
        <f>+'CTA Pivot Table'!H$394</f>
        <v>0</v>
      </c>
      <c r="E213" s="510">
        <f>+'CTA Pivot Table'!H$396</f>
        <v>0</v>
      </c>
      <c r="F213" s="510">
        <f>+'CTA Pivot Table'!H$398</f>
        <v>0</v>
      </c>
      <c r="G213" s="509">
        <f>+'CTA Pivot Table'!H$400</f>
        <v>0</v>
      </c>
      <c r="H213" s="509">
        <f>+'CTA Pivot Table'!H$402</f>
        <v>0</v>
      </c>
      <c r="I213" s="510">
        <f>+'CTA Pivot Table'!H$404</f>
        <v>0</v>
      </c>
      <c r="J213" s="510">
        <f>+'CTA Pivot Table'!H$406</f>
        <v>0</v>
      </c>
      <c r="K213" s="509">
        <f>+'CTA Pivot Table'!H$408</f>
        <v>0</v>
      </c>
      <c r="L213" s="509">
        <f>+'CTA Pivot Table'!H$410</f>
        <v>0</v>
      </c>
      <c r="M213" s="511">
        <f>+'CTA Pivot Table'!H$412</f>
        <v>0</v>
      </c>
      <c r="N213" s="510">
        <f>+'CTA Pivot Table'!H$414</f>
        <v>0</v>
      </c>
      <c r="O213" s="388"/>
    </row>
    <row r="214" spans="1:16">
      <c r="A214" s="504" t="s">
        <v>1121</v>
      </c>
      <c r="B214" s="509">
        <f>+'CTA Pivot Table'!H$422</f>
        <v>0</v>
      </c>
      <c r="C214" s="509">
        <f>+'CTA Pivot Table'!H$424</f>
        <v>0</v>
      </c>
      <c r="D214" s="509">
        <f>+'CTA Pivot Table'!H$426</f>
        <v>0</v>
      </c>
      <c r="E214" s="510">
        <f>+'CTA Pivot Table'!H$428</f>
        <v>0</v>
      </c>
      <c r="F214" s="510">
        <f>+'CTA Pivot Table'!H$430</f>
        <v>0</v>
      </c>
      <c r="G214" s="509">
        <f>+'CTA Pivot Table'!H$432</f>
        <v>0</v>
      </c>
      <c r="H214" s="509">
        <f>+'CTA Pivot Table'!H$434</f>
        <v>0</v>
      </c>
      <c r="I214" s="510">
        <f>+'CTA Pivot Table'!H$436</f>
        <v>0</v>
      </c>
      <c r="J214" s="510">
        <f>+'CTA Pivot Table'!H$438</f>
        <v>0</v>
      </c>
      <c r="K214" s="509">
        <f>+'CTA Pivot Table'!H$440</f>
        <v>0</v>
      </c>
      <c r="L214" s="509">
        <f>+'CTA Pivot Table'!H$442</f>
        <v>0</v>
      </c>
      <c r="M214" s="511">
        <f>+'CTA Pivot Table'!H$444</f>
        <v>0</v>
      </c>
      <c r="N214" s="510">
        <f>+'CTA Pivot Table'!H$446</f>
        <v>0</v>
      </c>
      <c r="O214" s="388"/>
    </row>
    <row r="215" spans="1:16">
      <c r="A215" s="504" t="s">
        <v>1122</v>
      </c>
      <c r="B215" s="509">
        <f>+'CTA Pivot Table'!H$454</f>
        <v>130.625</v>
      </c>
      <c r="C215" s="509">
        <f>+'CTA Pivot Table'!H$456</f>
        <v>0</v>
      </c>
      <c r="D215" s="509">
        <f>+'CTA Pivot Table'!H$458</f>
        <v>0</v>
      </c>
      <c r="E215" s="510">
        <f>+'CTA Pivot Table'!H$460</f>
        <v>130.625</v>
      </c>
      <c r="F215" s="510">
        <f>+'CTA Pivot Table'!H$462</f>
        <v>143.81073446327699</v>
      </c>
      <c r="G215" s="509">
        <f>+'CTA Pivot Table'!H$464</f>
        <v>174.25</v>
      </c>
      <c r="H215" s="509">
        <f>+'CTA Pivot Table'!H$466</f>
        <v>0</v>
      </c>
      <c r="I215" s="510">
        <f>+'CTA Pivot Table'!H$468</f>
        <v>146.90101522842653</v>
      </c>
      <c r="J215" s="510">
        <f>+'CTA Pivot Table'!H$470</f>
        <v>97.168674698795201</v>
      </c>
      <c r="K215" s="509">
        <f>+'CTA Pivot Table'!H$472</f>
        <v>98.8888888888889</v>
      </c>
      <c r="L215" s="509">
        <f>+'CTA Pivot Table'!H$474</f>
        <v>0</v>
      </c>
      <c r="M215" s="511">
        <f>+'CTA Pivot Table'!H$476</f>
        <v>97.336956521739154</v>
      </c>
      <c r="N215" s="510">
        <f>+'CTA Pivot Table'!H$478</f>
        <v>91.1875</v>
      </c>
      <c r="O215" s="388"/>
    </row>
    <row r="216" spans="1:16">
      <c r="A216" s="513" t="s">
        <v>1123</v>
      </c>
      <c r="B216" s="514">
        <f>+'CTA Pivot Table'!H$486</f>
        <v>0</v>
      </c>
      <c r="C216" s="514">
        <f>+'CTA Pivot Table'!H$488</f>
        <v>0</v>
      </c>
      <c r="D216" s="514">
        <f>+'CTA Pivot Table'!H$490</f>
        <v>0</v>
      </c>
      <c r="E216" s="515">
        <f>+'CTA Pivot Table'!H$492</f>
        <v>0</v>
      </c>
      <c r="F216" s="515">
        <f>+'CTA Pivot Table'!H$494</f>
        <v>0</v>
      </c>
      <c r="G216" s="514">
        <f>+'CTA Pivot Table'!H$496</f>
        <v>0</v>
      </c>
      <c r="H216" s="514">
        <f>+'CTA Pivot Table'!H$498</f>
        <v>0</v>
      </c>
      <c r="I216" s="515">
        <f>+'CTA Pivot Table'!H$500</f>
        <v>0</v>
      </c>
      <c r="J216" s="515">
        <f>+'CTA Pivot Table'!H$502</f>
        <v>0</v>
      </c>
      <c r="K216" s="514">
        <f>+'CTA Pivot Table'!H$504</f>
        <v>0</v>
      </c>
      <c r="L216" s="514">
        <f>+'CTA Pivot Table'!H$506</f>
        <v>0</v>
      </c>
      <c r="M216" s="516">
        <f>+'CTA Pivot Table'!H$508</f>
        <v>0</v>
      </c>
      <c r="N216" s="515">
        <f>+'CTA Pivot Table'!H$510</f>
        <v>0</v>
      </c>
      <c r="O216" s="388"/>
    </row>
    <row r="217" spans="1:16">
      <c r="A217" s="517" t="s">
        <v>1124</v>
      </c>
      <c r="B217" s="518"/>
      <c r="C217" s="518"/>
      <c r="D217" s="518"/>
      <c r="E217" s="518"/>
      <c r="F217" s="518"/>
      <c r="G217" s="518"/>
      <c r="H217" s="518"/>
      <c r="I217" s="518"/>
      <c r="J217" s="518"/>
      <c r="K217" s="518"/>
      <c r="L217" s="518"/>
      <c r="M217" s="518"/>
      <c r="N217" s="518"/>
    </row>
    <row r="218" spans="1:16">
      <c r="A218" s="518"/>
      <c r="B218" s="518"/>
      <c r="C218" s="518"/>
      <c r="D218" s="518"/>
      <c r="E218" s="518"/>
      <c r="F218" s="518"/>
      <c r="G218" s="518"/>
      <c r="H218" s="518"/>
      <c r="I218" s="518"/>
      <c r="J218" s="518"/>
      <c r="K218" s="518"/>
      <c r="L218" s="518"/>
      <c r="M218" s="518"/>
      <c r="N218" s="519" t="s">
        <v>1224</v>
      </c>
    </row>
    <row r="219" spans="1:16" ht="18">
      <c r="A219" s="480" t="s">
        <v>1131</v>
      </c>
      <c r="B219" s="481"/>
      <c r="C219" s="481"/>
      <c r="D219" s="481"/>
      <c r="E219" s="482"/>
      <c r="F219" s="482"/>
      <c r="G219" s="482"/>
      <c r="H219" s="482"/>
      <c r="I219" s="482"/>
      <c r="J219" s="481"/>
      <c r="K219" s="481"/>
      <c r="L219" s="481"/>
      <c r="M219" s="482"/>
      <c r="N219" s="481"/>
    </row>
    <row r="220" spans="1:16" ht="18">
      <c r="A220" s="480"/>
      <c r="B220" s="481"/>
      <c r="C220" s="481"/>
      <c r="D220" s="481"/>
      <c r="E220" s="482"/>
      <c r="F220" s="482"/>
      <c r="G220" s="482"/>
      <c r="H220" s="482"/>
      <c r="I220" s="482"/>
      <c r="J220" s="481"/>
      <c r="K220" s="481"/>
      <c r="L220" s="481"/>
      <c r="M220" s="482"/>
      <c r="N220" s="481"/>
    </row>
    <row r="221" spans="1:16" ht="15.75">
      <c r="A221" s="483" t="s">
        <v>1132</v>
      </c>
      <c r="B221" s="481"/>
      <c r="C221" s="481"/>
      <c r="D221" s="481"/>
      <c r="E221" s="482"/>
      <c r="F221" s="482"/>
      <c r="G221" s="482"/>
      <c r="H221" s="482"/>
      <c r="I221" s="482"/>
      <c r="J221" s="481"/>
      <c r="K221" s="481"/>
      <c r="L221" s="481"/>
      <c r="M221" s="482"/>
      <c r="N221" s="481"/>
    </row>
    <row r="222" spans="1:16" ht="15.75">
      <c r="A222" s="483" t="s">
        <v>1144</v>
      </c>
      <c r="B222" s="481"/>
      <c r="C222" s="481"/>
      <c r="D222" s="481"/>
      <c r="E222" s="482"/>
      <c r="F222" s="482"/>
      <c r="G222" s="482"/>
      <c r="H222" s="482"/>
      <c r="I222" s="482"/>
      <c r="J222" s="481"/>
      <c r="K222" s="481"/>
      <c r="L222" s="481"/>
      <c r="M222" s="482"/>
      <c r="N222" s="481"/>
    </row>
    <row r="223" spans="1:16" ht="15.75" customHeight="1">
      <c r="A223" s="484"/>
      <c r="B223" s="484"/>
      <c r="C223" s="484"/>
      <c r="D223" s="484"/>
      <c r="E223" s="484"/>
      <c r="F223" s="485"/>
      <c r="G223" s="486"/>
      <c r="H223" s="486"/>
      <c r="I223" s="487"/>
      <c r="J223" s="487"/>
      <c r="K223" s="487"/>
      <c r="L223" s="487"/>
      <c r="M223" s="487"/>
      <c r="N223" s="487"/>
      <c r="O223" s="488"/>
    </row>
    <row r="224" spans="1:16" ht="15.75" customHeight="1">
      <c r="A224" s="312"/>
      <c r="B224" s="489" t="s">
        <v>1098</v>
      </c>
      <c r="C224" s="490"/>
      <c r="D224" s="490"/>
      <c r="E224" s="490"/>
      <c r="F224" s="490"/>
      <c r="G224" s="490"/>
      <c r="H224" s="490"/>
      <c r="I224" s="491"/>
      <c r="J224" s="492" t="s">
        <v>11</v>
      </c>
      <c r="K224" s="493"/>
      <c r="L224" s="493"/>
      <c r="M224" s="494"/>
      <c r="N224" s="652" t="s">
        <v>1099</v>
      </c>
      <c r="O224"/>
    </row>
    <row r="225" spans="1:15" ht="50.25" customHeight="1">
      <c r="A225" s="495"/>
      <c r="B225" s="490" t="s">
        <v>1100</v>
      </c>
      <c r="C225" s="490"/>
      <c r="D225" s="490"/>
      <c r="E225" s="496"/>
      <c r="F225" s="497" t="s">
        <v>1101</v>
      </c>
      <c r="G225" s="490"/>
      <c r="H225" s="490"/>
      <c r="I225" s="491"/>
      <c r="J225" s="498" t="s">
        <v>1102</v>
      </c>
      <c r="K225" s="490"/>
      <c r="L225" s="490"/>
      <c r="M225" s="491"/>
      <c r="N225" s="653"/>
      <c r="O225"/>
    </row>
    <row r="226" spans="1:15" ht="30.75" customHeight="1">
      <c r="A226" s="484"/>
      <c r="B226" s="499" t="s">
        <v>1103</v>
      </c>
      <c r="C226" s="499" t="s">
        <v>1104</v>
      </c>
      <c r="D226" s="499" t="s">
        <v>1105</v>
      </c>
      <c r="E226" s="500" t="s">
        <v>1106</v>
      </c>
      <c r="F226" s="500" t="s">
        <v>1103</v>
      </c>
      <c r="G226" s="499" t="s">
        <v>1104</v>
      </c>
      <c r="H226" s="499" t="s">
        <v>1105</v>
      </c>
      <c r="I226" s="500" t="s">
        <v>1106</v>
      </c>
      <c r="J226" s="501" t="s">
        <v>1103</v>
      </c>
      <c r="K226" s="502" t="s">
        <v>1104</v>
      </c>
      <c r="L226" s="503" t="s">
        <v>1105</v>
      </c>
      <c r="M226" s="501" t="s">
        <v>1106</v>
      </c>
      <c r="N226" s="654"/>
      <c r="O226"/>
    </row>
    <row r="227" spans="1:15" hidden="1">
      <c r="A227" s="504" t="s">
        <v>1107</v>
      </c>
      <c r="B227" s="290">
        <f>+'CTA Pivot Table'!N$278</f>
        <v>0</v>
      </c>
      <c r="C227" s="290">
        <f>+'CTA Pivot Table'!N$279</f>
        <v>0</v>
      </c>
      <c r="D227" s="290">
        <f>+'CTA Pivot Table'!N$280</f>
        <v>0</v>
      </c>
      <c r="E227" s="292">
        <f>+'CTA Pivot Table'!N$281</f>
        <v>0</v>
      </c>
      <c r="F227" s="292">
        <f>+'CTA Pivot Table'!N$282</f>
        <v>0</v>
      </c>
      <c r="G227" s="290">
        <f>+'CTA Pivot Table'!N$283</f>
        <v>0</v>
      </c>
      <c r="H227" s="290">
        <f>+'CTA Pivot Table'!N$284</f>
        <v>0</v>
      </c>
      <c r="I227" s="292">
        <f>+'CTA Pivot Table'!N$285</f>
        <v>0</v>
      </c>
      <c r="J227" s="292">
        <f>+'CTA Pivot Table'!N$286</f>
        <v>0</v>
      </c>
      <c r="K227" s="290">
        <f>+'CTA Pivot Table'!N$287</f>
        <v>0</v>
      </c>
      <c r="L227" s="290">
        <f>+'CTA Pivot Table'!N$288</f>
        <v>0</v>
      </c>
      <c r="M227" s="389">
        <f>+'CTA Pivot Table'!N$289</f>
        <v>0</v>
      </c>
      <c r="N227" s="292">
        <f>+'CTA Pivot Table'!N$290</f>
        <v>0</v>
      </c>
      <c r="O227" s="388"/>
    </row>
    <row r="228" spans="1:15" hidden="1">
      <c r="A228" s="504"/>
      <c r="E228" s="292"/>
      <c r="F228" s="292"/>
      <c r="I228" s="292"/>
      <c r="J228" s="292"/>
      <c r="M228" s="389"/>
      <c r="N228" s="292"/>
      <c r="O228" s="388"/>
    </row>
    <row r="229" spans="1:15">
      <c r="A229" s="504" t="s">
        <v>1108</v>
      </c>
      <c r="B229" s="509">
        <f>+'CTA Pivot Table'!N$6</f>
        <v>0</v>
      </c>
      <c r="C229" s="509">
        <f>+'CTA Pivot Table'!N$8</f>
        <v>0</v>
      </c>
      <c r="D229" s="509">
        <f>+'CTA Pivot Table'!N$10</f>
        <v>0</v>
      </c>
      <c r="E229" s="510">
        <f>+'CTA Pivot Table'!N$12</f>
        <v>0</v>
      </c>
      <c r="F229" s="510">
        <f>+'CTA Pivot Table'!N$14</f>
        <v>0</v>
      </c>
      <c r="G229" s="509">
        <f>+'CTA Pivot Table'!N$16</f>
        <v>0</v>
      </c>
      <c r="H229" s="509">
        <f>+'CTA Pivot Table'!N$18</f>
        <v>0</v>
      </c>
      <c r="I229" s="510">
        <f>+'CTA Pivot Table'!N$20</f>
        <v>0</v>
      </c>
      <c r="J229" s="510">
        <f>+'CTA Pivot Table'!N$22</f>
        <v>0</v>
      </c>
      <c r="K229" s="509">
        <f>+'CTA Pivot Table'!N$24</f>
        <v>0</v>
      </c>
      <c r="L229" s="509">
        <f>+'CTA Pivot Table'!N$26</f>
        <v>0</v>
      </c>
      <c r="M229" s="511">
        <f>+'CTA Pivot Table'!N$28</f>
        <v>0</v>
      </c>
      <c r="N229" s="510">
        <f>+'CTA Pivot Table'!N$30</f>
        <v>0</v>
      </c>
      <c r="O229" s="388"/>
    </row>
    <row r="230" spans="1:15">
      <c r="A230" s="504" t="s">
        <v>1109</v>
      </c>
      <c r="B230" s="509">
        <f>+'CTA Pivot Table'!N$38</f>
        <v>77.63983870967742</v>
      </c>
      <c r="C230" s="509">
        <f>+'CTA Pivot Table'!N$40</f>
        <v>79.552542372881348</v>
      </c>
      <c r="D230" s="509">
        <f>+'CTA Pivot Table'!N$42</f>
        <v>0</v>
      </c>
      <c r="E230" s="510">
        <f>+'CTA Pivot Table'!N$44</f>
        <v>78.026878612716786</v>
      </c>
      <c r="F230" s="510">
        <f>+'CTA Pivot Table'!N$46</f>
        <v>83.090214906264279</v>
      </c>
      <c r="G230" s="509">
        <f>+'CTA Pivot Table'!N$48</f>
        <v>83.401855895196491</v>
      </c>
      <c r="H230" s="509">
        <f>+'CTA Pivot Table'!N$50</f>
        <v>0</v>
      </c>
      <c r="I230" s="510">
        <f>+'CTA Pivot Table'!N$52</f>
        <v>82.782039769082729</v>
      </c>
      <c r="J230" s="510">
        <f>+'CTA Pivot Table'!N$54</f>
        <v>67.908850457782293</v>
      </c>
      <c r="K230" s="509">
        <f>+'CTA Pivot Table'!N$56</f>
        <v>63.708992805755408</v>
      </c>
      <c r="L230" s="509">
        <f>+'CTA Pivot Table'!NR$58</f>
        <v>0</v>
      </c>
      <c r="M230" s="511">
        <f>+'CTA Pivot Table'!N$60</f>
        <v>65.981122729774356</v>
      </c>
      <c r="N230" s="510">
        <f>+'CTA Pivot Table'!N$62</f>
        <v>0</v>
      </c>
      <c r="O230" s="388"/>
    </row>
    <row r="231" spans="1:15">
      <c r="A231" s="504" t="s">
        <v>1110</v>
      </c>
      <c r="B231" s="509">
        <f>+'CTA Pivot Table'!N$70</f>
        <v>0</v>
      </c>
      <c r="C231" s="509">
        <f>+'CTA Pivot Table'!N$72</f>
        <v>0</v>
      </c>
      <c r="D231" s="509">
        <f>+'CTA Pivot Table'!N$74</f>
        <v>0</v>
      </c>
      <c r="E231" s="510">
        <f>+'CTA Pivot Table'!N$76</f>
        <v>0</v>
      </c>
      <c r="F231" s="510">
        <f>+'CTA Pivot Table'!N$78</f>
        <v>0</v>
      </c>
      <c r="G231" s="509">
        <f>+'CTA Pivot Table'!N$80</f>
        <v>0</v>
      </c>
      <c r="H231" s="509">
        <f>+'CTA Pivot Table'!N$82</f>
        <v>0</v>
      </c>
      <c r="I231" s="510">
        <f>+'CTA Pivot Table'!N$84</f>
        <v>0</v>
      </c>
      <c r="J231" s="510">
        <f>+'CTA Pivot Table'!N$86</f>
        <v>0</v>
      </c>
      <c r="K231" s="509">
        <f>+'CTA Pivot Table'!N$88</f>
        <v>0</v>
      </c>
      <c r="L231" s="509">
        <f>+'CTA Pivot Table'!N$90</f>
        <v>0</v>
      </c>
      <c r="M231" s="511">
        <f>+'CTA Pivot Table'!N$92</f>
        <v>0</v>
      </c>
      <c r="N231" s="510">
        <f>+'CTA Pivot Table'!N$94</f>
        <v>0</v>
      </c>
      <c r="O231" s="388"/>
    </row>
    <row r="232" spans="1:15">
      <c r="A232" s="504" t="s">
        <v>1111</v>
      </c>
      <c r="B232" s="509">
        <f>+'CTA Pivot Table'!N$102</f>
        <v>72.017552195375416</v>
      </c>
      <c r="C232" s="509">
        <f>+'CTA Pivot Table'!N$104</f>
        <v>70.781859138461542</v>
      </c>
      <c r="D232" s="509">
        <f>+'CTA Pivot Table'!N$106</f>
        <v>64.026885525881966</v>
      </c>
      <c r="E232" s="510">
        <f>+'CTA Pivot Table'!N$108</f>
        <v>68.932599424003769</v>
      </c>
      <c r="F232" s="510">
        <f>+'CTA Pivot Table'!N$110</f>
        <v>75.53636632841328</v>
      </c>
      <c r="G232" s="509">
        <f>+'CTA Pivot Table'!N$112</f>
        <v>75.723209139491743</v>
      </c>
      <c r="H232" s="509">
        <f>+'CTA Pivot Table'!N$114</f>
        <v>71</v>
      </c>
      <c r="I232" s="510">
        <f>+'CTA Pivot Table'!N$116</f>
        <v>75.598110920685542</v>
      </c>
      <c r="J232" s="510">
        <f>+'CTA Pivot Table'!N$118</f>
        <v>54.135442027698858</v>
      </c>
      <c r="K232" s="509">
        <f>+'CTA Pivot Table'!N$120</f>
        <v>49.309704980385469</v>
      </c>
      <c r="L232" s="509">
        <f>+'CTA Pivot Table'!N$122</f>
        <v>57.333333333333336</v>
      </c>
      <c r="M232" s="511">
        <f>+'CTA Pivot Table'!N$124</f>
        <v>51.675561819446855</v>
      </c>
      <c r="N232" s="510">
        <f>+'CTA Pivot Table'!N$126</f>
        <v>70.004488725189262</v>
      </c>
      <c r="O232" s="388"/>
    </row>
    <row r="233" spans="1:15">
      <c r="A233" s="504"/>
      <c r="B233" s="509"/>
      <c r="C233" s="509"/>
      <c r="D233" s="509"/>
      <c r="E233" s="510"/>
      <c r="F233" s="510"/>
      <c r="G233" s="509"/>
      <c r="H233" s="509"/>
      <c r="I233" s="510"/>
      <c r="J233" s="510"/>
      <c r="K233" s="509"/>
      <c r="L233" s="509"/>
      <c r="M233" s="511"/>
      <c r="N233" s="510"/>
      <c r="O233" s="388"/>
    </row>
    <row r="234" spans="1:15">
      <c r="A234" s="504" t="s">
        <v>1112</v>
      </c>
      <c r="B234" s="509">
        <f>+'CTA Pivot Table'!N$134</f>
        <v>77.958333333333357</v>
      </c>
      <c r="C234" s="509">
        <f>+'CTA Pivot Table'!N$136</f>
        <v>80.083333333333357</v>
      </c>
      <c r="D234" s="509">
        <f>+'CTA Pivot Table'!N$138</f>
        <v>0</v>
      </c>
      <c r="E234" s="510">
        <f>+'CTA Pivot Table'!N$140</f>
        <v>78.489583333333357</v>
      </c>
      <c r="F234" s="510">
        <f>+'CTA Pivot Table'!N$142</f>
        <v>80.578277336591327</v>
      </c>
      <c r="G234" s="509">
        <f>+'CTA Pivot Table'!N$144</f>
        <v>86.309193548387043</v>
      </c>
      <c r="H234" s="509">
        <f>+'CTA Pivot Table'!N$146</f>
        <v>0</v>
      </c>
      <c r="I234" s="510">
        <f>+'CTA Pivot Table'!N$148</f>
        <v>81.639452463912392</v>
      </c>
      <c r="J234" s="510">
        <f>+'CTA Pivot Table'!N$150</f>
        <v>67.747232142857143</v>
      </c>
      <c r="K234" s="509">
        <f>+'CTA Pivot Table'!N$152</f>
        <v>53.401122715404703</v>
      </c>
      <c r="L234" s="509">
        <f>+'CTA Pivot Table'!N$154</f>
        <v>0</v>
      </c>
      <c r="M234" s="511">
        <f>+'CTA Pivot Table'!N$156</f>
        <v>60.105285118219754</v>
      </c>
      <c r="N234" s="510">
        <f>+'CTA Pivot Table'!N$158</f>
        <v>71.0625</v>
      </c>
      <c r="O234" s="388"/>
    </row>
    <row r="235" spans="1:15">
      <c r="A235" s="504" t="s">
        <v>1113</v>
      </c>
      <c r="B235" s="509">
        <f>+'CTA Pivot Table'!N$166</f>
        <v>77.849309245483525</v>
      </c>
      <c r="C235" s="509">
        <f>+'CTA Pivot Table'!N$168</f>
        <v>74.036734693877548</v>
      </c>
      <c r="D235" s="509">
        <f>+'CTA Pivot Table'!N$170</f>
        <v>0</v>
      </c>
      <c r="E235" s="510">
        <f>+'CTA Pivot Table'!N$172</f>
        <v>77.061720067453621</v>
      </c>
      <c r="F235" s="510">
        <f>+'CTA Pivot Table'!N$174</f>
        <v>87.641872232764072</v>
      </c>
      <c r="G235" s="509">
        <f>+'CTA Pivot Table'!N$176</f>
        <v>84.781459854014599</v>
      </c>
      <c r="H235" s="509">
        <f>+'CTA Pivot Table'!N$178</f>
        <v>0</v>
      </c>
      <c r="I235" s="510">
        <f>+'CTA Pivot Table'!N$180</f>
        <v>86.777184466019406</v>
      </c>
      <c r="J235" s="510">
        <f>+'CTA Pivot Table'!N$182</f>
        <v>57.355303867403308</v>
      </c>
      <c r="K235" s="509">
        <f>+'CTA Pivot Table'!N$184</f>
        <v>57.343202033036839</v>
      </c>
      <c r="L235" s="509">
        <f>+'CTA Pivot Table'!N$186</f>
        <v>0</v>
      </c>
      <c r="M235" s="511">
        <f>+'CTA Pivot Table'!N$188</f>
        <v>57.351636503658071</v>
      </c>
      <c r="N235" s="510">
        <f>+'CTA Pivot Table'!N$190</f>
        <v>78.138230289279647</v>
      </c>
      <c r="O235" s="388"/>
    </row>
    <row r="236" spans="1:15">
      <c r="A236" s="504" t="s">
        <v>1114</v>
      </c>
      <c r="B236" s="509">
        <f>+'CTA Pivot Table'!N$198</f>
        <v>0</v>
      </c>
      <c r="C236" s="509">
        <f>+'CTA Pivot Table'!N$200</f>
        <v>0</v>
      </c>
      <c r="D236" s="509">
        <f>+'CTA Pivot Table'!N$202</f>
        <v>0</v>
      </c>
      <c r="E236" s="510">
        <f>+'CTA Pivot Table'!N$204</f>
        <v>0</v>
      </c>
      <c r="F236" s="510">
        <f>+'CTA Pivot Table'!N$206</f>
        <v>0</v>
      </c>
      <c r="G236" s="509">
        <f>+'CTA Pivot Table'!N$208</f>
        <v>0</v>
      </c>
      <c r="H236" s="509">
        <f>+'CTA Pivot Table'!N$210</f>
        <v>0</v>
      </c>
      <c r="I236" s="510">
        <f>+'CTA Pivot Table'!N$212</f>
        <v>0</v>
      </c>
      <c r="J236" s="510">
        <f>+'CTA Pivot Table'!N$214</f>
        <v>0</v>
      </c>
      <c r="K236" s="509">
        <f>+'CTA Pivot Table'!N$216</f>
        <v>0</v>
      </c>
      <c r="L236" s="509">
        <f>+'CTA Pivot Table'!N$218</f>
        <v>0</v>
      </c>
      <c r="M236" s="511">
        <f>+'CTA Pivot Table'!N$220</f>
        <v>0</v>
      </c>
      <c r="N236" s="510">
        <f>+'CTA Pivot Table'!N$222</f>
        <v>0</v>
      </c>
      <c r="O236" s="388"/>
    </row>
    <row r="237" spans="1:15">
      <c r="A237" s="504" t="s">
        <v>1115</v>
      </c>
      <c r="B237" s="509">
        <f>+'CTA Pivot Table'!N$230</f>
        <v>0</v>
      </c>
      <c r="C237" s="509">
        <f>+'CTA Pivot Table'!N$232</f>
        <v>0</v>
      </c>
      <c r="D237" s="509">
        <f>+'CTA Pivot Table'!N$234</f>
        <v>0</v>
      </c>
      <c r="E237" s="510">
        <f>+'CTA Pivot Table'!N$236</f>
        <v>0</v>
      </c>
      <c r="F237" s="510">
        <f>+'CTA Pivot Table'!N$238</f>
        <v>0</v>
      </c>
      <c r="G237" s="509">
        <f>+'CTA Pivot Table'!N$240</f>
        <v>0</v>
      </c>
      <c r="H237" s="509">
        <f>+'CTA Pivot Table'!N$242</f>
        <v>0</v>
      </c>
      <c r="I237" s="510">
        <f>+'CTA Pivot Table'!N$244</f>
        <v>0</v>
      </c>
      <c r="J237" s="510">
        <f>+'CTA Pivot Table'!N$246</f>
        <v>0</v>
      </c>
      <c r="K237" s="509">
        <f>+'CTA Pivot Table'!N$248</f>
        <v>0</v>
      </c>
      <c r="L237" s="509">
        <f>+'CTA Pivot Table'!N$250</f>
        <v>0</v>
      </c>
      <c r="M237" s="511">
        <f>+'CTA Pivot Table'!N$252</f>
        <v>0</v>
      </c>
      <c r="N237" s="510">
        <f>+'CTA Pivot Table'!N$254</f>
        <v>0</v>
      </c>
      <c r="O237" s="388"/>
    </row>
    <row r="238" spans="1:15">
      <c r="A238" s="504"/>
      <c r="B238" s="509"/>
      <c r="C238" s="509"/>
      <c r="D238" s="509"/>
      <c r="E238" s="510"/>
      <c r="F238" s="510"/>
      <c r="G238" s="509"/>
      <c r="H238" s="509"/>
      <c r="I238" s="510"/>
      <c r="J238" s="510"/>
      <c r="K238" s="509"/>
      <c r="L238" s="509"/>
      <c r="M238" s="511"/>
      <c r="N238" s="510"/>
      <c r="O238" s="388"/>
    </row>
    <row r="239" spans="1:15">
      <c r="A239" s="504" t="s">
        <v>1116</v>
      </c>
      <c r="B239" s="509">
        <f>+'CTA Pivot Table'!N$262</f>
        <v>0</v>
      </c>
      <c r="C239" s="509">
        <f>+'CTA Pivot Table'!N$264</f>
        <v>0</v>
      </c>
      <c r="D239" s="509">
        <f>+'CTA Pivot Table'!N$266</f>
        <v>0</v>
      </c>
      <c r="E239" s="510">
        <f>+'CTA Pivot Table'!N$268</f>
        <v>0</v>
      </c>
      <c r="F239" s="510">
        <f>+'CTA Pivot Table'!N$270</f>
        <v>0</v>
      </c>
      <c r="G239" s="509">
        <f>+'CTA Pivot Table'!N$272</f>
        <v>0</v>
      </c>
      <c r="H239" s="509">
        <f>+'CTA Pivot Table'!N$274</f>
        <v>0</v>
      </c>
      <c r="I239" s="510">
        <f>+'CTA Pivot Table'!N$276</f>
        <v>0</v>
      </c>
      <c r="J239" s="510">
        <f>+'CTA Pivot Table'!N$278</f>
        <v>0</v>
      </c>
      <c r="K239" s="509">
        <f>+'CTA Pivot Table'!N$280</f>
        <v>0</v>
      </c>
      <c r="L239" s="509">
        <f>+'CTA Pivot Table'!N$282</f>
        <v>0</v>
      </c>
      <c r="M239" s="511">
        <f>+'CTA Pivot Table'!N$284</f>
        <v>0</v>
      </c>
      <c r="N239" s="510">
        <f>+'CTA Pivot Table'!N$286</f>
        <v>0</v>
      </c>
      <c r="O239" s="388"/>
    </row>
    <row r="240" spans="1:15">
      <c r="A240" s="504" t="s">
        <v>1117</v>
      </c>
      <c r="B240" s="509">
        <f>+'CTA Pivot Table'!N$294</f>
        <v>0</v>
      </c>
      <c r="C240" s="509">
        <f>+'CTA Pivot Table'!N$296</f>
        <v>0</v>
      </c>
      <c r="D240" s="509">
        <f>+'CTA Pivot Table'!N$298</f>
        <v>0</v>
      </c>
      <c r="E240" s="510">
        <f>+'CTA Pivot Table'!N$300</f>
        <v>0</v>
      </c>
      <c r="F240" s="510">
        <f>+'CTA Pivot Table'!N$302</f>
        <v>0</v>
      </c>
      <c r="G240" s="509">
        <f>+'CTA Pivot Table'!N$304</f>
        <v>68.175925925925924</v>
      </c>
      <c r="H240" s="509">
        <f>+'CTA Pivot Table'!N$306</f>
        <v>0</v>
      </c>
      <c r="I240" s="510">
        <f>+'CTA Pivot Table'!N$308</f>
        <v>34.67087980173482</v>
      </c>
      <c r="J240" s="510">
        <f>+'CTA Pivot Table'!N$310</f>
        <v>0</v>
      </c>
      <c r="K240" s="509">
        <f>+'CTA Pivot Table'!N$312</f>
        <v>0</v>
      </c>
      <c r="L240" s="509">
        <f>+'CTA Pivot Table'!N$314</f>
        <v>0</v>
      </c>
      <c r="M240" s="511">
        <f>+'CTA Pivot Table'!N$316</f>
        <v>0</v>
      </c>
      <c r="N240" s="510">
        <f>+'CTA Pivot Table'!N$318</f>
        <v>0</v>
      </c>
      <c r="O240" s="388"/>
    </row>
    <row r="241" spans="1:15">
      <c r="A241" s="504" t="s">
        <v>1118</v>
      </c>
      <c r="B241" s="509">
        <f>+'CTA Pivot Table'!N$326</f>
        <v>0</v>
      </c>
      <c r="C241" s="509">
        <f>+'CTA Pivot Table'!N$328</f>
        <v>0</v>
      </c>
      <c r="D241" s="509">
        <f>+'CTA Pivot Table'!N$330</f>
        <v>0</v>
      </c>
      <c r="E241" s="510">
        <f>+'CTA Pivot Table'!N$332</f>
        <v>0</v>
      </c>
      <c r="F241" s="510">
        <f>+'CTA Pivot Table'!N$334</f>
        <v>0</v>
      </c>
      <c r="G241" s="509">
        <f>+'CTA Pivot Table'!N$336</f>
        <v>0</v>
      </c>
      <c r="H241" s="509">
        <f>+'CTA Pivot Table'!N$338</f>
        <v>0</v>
      </c>
      <c r="I241" s="510">
        <f>+'CTA Pivot Table'!N$340</f>
        <v>0</v>
      </c>
      <c r="J241" s="510">
        <f>+'CTA Pivot Table'!N$342</f>
        <v>0</v>
      </c>
      <c r="K241" s="509">
        <f>+'CTA Pivot Table'!N$344</f>
        <v>0</v>
      </c>
      <c r="L241" s="509">
        <f>+'CTA Pivot Table'!N$346</f>
        <v>0</v>
      </c>
      <c r="M241" s="511">
        <f>+'CTA Pivot Table'!N$348</f>
        <v>0</v>
      </c>
      <c r="N241" s="510">
        <f>+'CTA Pivot Table'!N$350</f>
        <v>0</v>
      </c>
      <c r="O241" s="388"/>
    </row>
    <row r="242" spans="1:15">
      <c r="A242" s="504" t="s">
        <v>1119</v>
      </c>
      <c r="B242" s="509">
        <f>+'CTA Pivot Table'!N$358</f>
        <v>0</v>
      </c>
      <c r="C242" s="509">
        <f>+'CTA Pivot Table'!N$360</f>
        <v>0</v>
      </c>
      <c r="D242" s="509">
        <f>+'CTA Pivot Table'!N$362</f>
        <v>0</v>
      </c>
      <c r="E242" s="510">
        <f>+'CTA Pivot Table'!N$364</f>
        <v>0</v>
      </c>
      <c r="F242" s="510">
        <f>+'CTA Pivot Table'!N$366</f>
        <v>0</v>
      </c>
      <c r="G242" s="509">
        <f>+'CTA Pivot Table'!N$368</f>
        <v>0</v>
      </c>
      <c r="H242" s="509">
        <f>+'CTA Pivot Table'!N$370</f>
        <v>0</v>
      </c>
      <c r="I242" s="510">
        <f>+'CTA Pivot Table'!N$372</f>
        <v>0</v>
      </c>
      <c r="J242" s="510">
        <f>+'CTA Pivot Table'!N$374</f>
        <v>0</v>
      </c>
      <c r="K242" s="509">
        <f>+'CTA Pivot Table'!N$376</f>
        <v>0</v>
      </c>
      <c r="L242" s="509">
        <f>+'CTA Pivot Table'!N$378</f>
        <v>0</v>
      </c>
      <c r="M242" s="511">
        <f>+'CTA Pivot Table'!N$380</f>
        <v>0</v>
      </c>
      <c r="N242" s="510">
        <f>+'CTA Pivot Table'!N$382</f>
        <v>0</v>
      </c>
      <c r="O242" s="388"/>
    </row>
    <row r="243" spans="1:15">
      <c r="A243" s="504"/>
      <c r="B243" s="509"/>
      <c r="C243" s="509"/>
      <c r="D243" s="509"/>
      <c r="E243" s="510"/>
      <c r="F243" s="510"/>
      <c r="G243" s="509"/>
      <c r="H243" s="509"/>
      <c r="I243" s="510"/>
      <c r="J243" s="510"/>
      <c r="K243" s="509"/>
      <c r="L243" s="509"/>
      <c r="M243" s="511"/>
      <c r="N243" s="510"/>
      <c r="O243" s="388"/>
    </row>
    <row r="244" spans="1:15">
      <c r="A244" s="504" t="s">
        <v>1120</v>
      </c>
      <c r="B244" s="509">
        <f>+'CTA Pivot Table'!N$390</f>
        <v>0</v>
      </c>
      <c r="C244" s="509">
        <f>+'CTA Pivot Table'!N$392</f>
        <v>0</v>
      </c>
      <c r="D244" s="509">
        <f>+'CTA Pivot Table'!N$394</f>
        <v>0</v>
      </c>
      <c r="E244" s="510">
        <f>+'CTA Pivot Table'!N$396</f>
        <v>0</v>
      </c>
      <c r="F244" s="510">
        <f>+'CTA Pivot Table'!N$398</f>
        <v>0</v>
      </c>
      <c r="G244" s="509">
        <f>+'CTA Pivot Table'!N$400</f>
        <v>0</v>
      </c>
      <c r="H244" s="509">
        <f>+'CTA Pivot Table'!N$402</f>
        <v>0</v>
      </c>
      <c r="I244" s="510">
        <f>+'CTA Pivot Table'!N$404</f>
        <v>0</v>
      </c>
      <c r="J244" s="510">
        <f>+'CTA Pivot Table'!N$406</f>
        <v>0</v>
      </c>
      <c r="K244" s="509">
        <f>+'CTA Pivot Table'!N$408</f>
        <v>0</v>
      </c>
      <c r="L244" s="509">
        <f>+'CTA Pivot Table'!N$410</f>
        <v>0</v>
      </c>
      <c r="M244" s="511">
        <f>+'CTA Pivot Table'!N$412</f>
        <v>0</v>
      </c>
      <c r="N244" s="510">
        <f>+'CTA Pivot Table'!N$414</f>
        <v>0</v>
      </c>
      <c r="O244" s="388"/>
    </row>
    <row r="245" spans="1:15">
      <c r="A245" s="504" t="s">
        <v>1121</v>
      </c>
      <c r="B245" s="509">
        <f>+'CTA Pivot Table'!N$422</f>
        <v>68.229691647947746</v>
      </c>
      <c r="C245" s="509">
        <f>+'CTA Pivot Table'!N$424</f>
        <v>58.862061342912405</v>
      </c>
      <c r="D245" s="509">
        <f>+'CTA Pivot Table'!N$426</f>
        <v>0</v>
      </c>
      <c r="E245" s="510">
        <f>+'CTA Pivot Table'!N$428</f>
        <v>64.248778769375321</v>
      </c>
      <c r="F245" s="510">
        <f>+'CTA Pivot Table'!N$430</f>
        <v>83.535028473049934</v>
      </c>
      <c r="G245" s="509">
        <f>+'CTA Pivot Table'!N$432</f>
        <v>81.848434267779453</v>
      </c>
      <c r="H245" s="509">
        <f>+'CTA Pivot Table'!N$434</f>
        <v>0</v>
      </c>
      <c r="I245" s="510">
        <f>+'CTA Pivot Table'!N$436</f>
        <v>82.723093300367381</v>
      </c>
      <c r="J245" s="510">
        <f>+'CTA Pivot Table'!N$438</f>
        <v>62.782150849019359</v>
      </c>
      <c r="K245" s="509">
        <f>+'CTA Pivot Table'!N$440</f>
        <v>54.281324022728832</v>
      </c>
      <c r="L245" s="509">
        <f>+'CTA Pivot Table'!N$442</f>
        <v>0</v>
      </c>
      <c r="M245" s="511">
        <f>+'CTA Pivot Table'!N$444</f>
        <v>57.189844172221193</v>
      </c>
      <c r="N245" s="510">
        <f>+'CTA Pivot Table'!N$446</f>
        <v>47.839907506626808</v>
      </c>
      <c r="O245" s="388"/>
    </row>
    <row r="246" spans="1:15">
      <c r="A246" s="504" t="s">
        <v>1122</v>
      </c>
      <c r="B246" s="509">
        <f>+'CTA Pivot Table'!N$454</f>
        <v>79.332726168791737</v>
      </c>
      <c r="C246" s="509">
        <f>+'CTA Pivot Table'!N$456</f>
        <v>79.798941798941797</v>
      </c>
      <c r="D246" s="509">
        <f>+'CTA Pivot Table'!N$458</f>
        <v>0</v>
      </c>
      <c r="E246" s="510">
        <f>+'CTA Pivot Table'!N$460</f>
        <v>79.452122854561878</v>
      </c>
      <c r="F246" s="510">
        <f>+'CTA Pivot Table'!N$462</f>
        <v>78.99761083089993</v>
      </c>
      <c r="G246" s="509">
        <f>+'CTA Pivot Table'!N$464</f>
        <v>84.000187336080927</v>
      </c>
      <c r="H246" s="509">
        <f>+'CTA Pivot Table'!N$466</f>
        <v>0</v>
      </c>
      <c r="I246" s="510">
        <f>+'CTA Pivot Table'!N$468</f>
        <v>81.930477759472822</v>
      </c>
      <c r="J246" s="510">
        <f>+'CTA Pivot Table'!N$470</f>
        <v>66.074097938144348</v>
      </c>
      <c r="K246" s="509">
        <f>+'CTA Pivot Table'!N$472</f>
        <v>66.164574143196475</v>
      </c>
      <c r="L246" s="509">
        <f>+'CTA Pivot Table'!N$474</f>
        <v>0</v>
      </c>
      <c r="M246" s="511">
        <f>+'CTA Pivot Table'!N$476</f>
        <v>66.133362969548799</v>
      </c>
      <c r="N246" s="510">
        <f>+'CTA Pivot Table'!N$478</f>
        <v>60.134708346761201</v>
      </c>
      <c r="O246" s="388"/>
    </row>
    <row r="247" spans="1:15">
      <c r="A247" s="513" t="s">
        <v>1123</v>
      </c>
      <c r="B247" s="514">
        <f>+'CTA Pivot Table'!N$486</f>
        <v>0</v>
      </c>
      <c r="C247" s="514">
        <f>+'CTA Pivot Table'!N$488</f>
        <v>0</v>
      </c>
      <c r="D247" s="514">
        <f>+'CTA Pivot Table'!N$490</f>
        <v>0</v>
      </c>
      <c r="E247" s="515">
        <f>+'CTA Pivot Table'!N$492</f>
        <v>0</v>
      </c>
      <c r="F247" s="515">
        <f>+'CTA Pivot Table'!N$494</f>
        <v>0</v>
      </c>
      <c r="G247" s="514">
        <f>+'CTA Pivot Table'!N$496</f>
        <v>0</v>
      </c>
      <c r="H247" s="514">
        <f>+'CTA Pivot Table'!N$498</f>
        <v>0</v>
      </c>
      <c r="I247" s="515">
        <f>+'CTA Pivot Table'!N$500</f>
        <v>0</v>
      </c>
      <c r="J247" s="515">
        <f>+'CTA Pivot Table'!N$502</f>
        <v>0</v>
      </c>
      <c r="K247" s="514">
        <f>+'CTA Pivot Table'!N$504</f>
        <v>0</v>
      </c>
      <c r="L247" s="514">
        <f>+'CTA Pivot Table'!N$506</f>
        <v>0</v>
      </c>
      <c r="M247" s="516">
        <f>+'CTA Pivot Table'!N$508</f>
        <v>0</v>
      </c>
      <c r="N247" s="515">
        <f>+'CTA Pivot Table'!N$510</f>
        <v>0</v>
      </c>
      <c r="O247" s="388"/>
    </row>
    <row r="248" spans="1:15">
      <c r="A248" s="517" t="s">
        <v>1124</v>
      </c>
      <c r="B248" s="518"/>
      <c r="C248" s="518"/>
      <c r="D248" s="518"/>
      <c r="E248" s="518"/>
      <c r="F248" s="518"/>
      <c r="G248" s="518"/>
      <c r="H248" s="518"/>
      <c r="I248" s="518"/>
      <c r="J248" s="518"/>
      <c r="K248" s="518"/>
      <c r="L248" s="518"/>
      <c r="M248" s="518"/>
      <c r="N248" s="518"/>
    </row>
    <row r="249" spans="1:15">
      <c r="A249" s="518"/>
      <c r="B249" s="518"/>
      <c r="C249" s="518"/>
      <c r="D249" s="518"/>
      <c r="E249" s="518"/>
      <c r="F249" s="518"/>
      <c r="G249" s="518"/>
      <c r="H249" s="518"/>
      <c r="I249" s="518"/>
      <c r="J249" s="518"/>
      <c r="K249" s="518"/>
      <c r="L249" s="518"/>
      <c r="M249" s="518"/>
      <c r="N249" s="519" t="s">
        <v>1224</v>
      </c>
    </row>
    <row r="250" spans="1:15" ht="18">
      <c r="A250" s="480" t="s">
        <v>1133</v>
      </c>
      <c r="B250" s="481"/>
      <c r="C250" s="481"/>
      <c r="D250" s="481"/>
      <c r="E250" s="482"/>
      <c r="F250" s="482"/>
      <c r="G250" s="482"/>
      <c r="H250" s="482"/>
      <c r="I250" s="482"/>
      <c r="J250" s="481"/>
      <c r="K250" s="481"/>
      <c r="L250" s="481"/>
      <c r="M250" s="482"/>
      <c r="N250" s="481"/>
    </row>
    <row r="251" spans="1:15" ht="18">
      <c r="A251" s="480"/>
      <c r="B251" s="481"/>
      <c r="C251" s="481"/>
      <c r="D251" s="481"/>
      <c r="E251" s="482"/>
      <c r="F251" s="482"/>
      <c r="G251" s="482"/>
      <c r="H251" s="482"/>
      <c r="I251" s="482"/>
      <c r="J251" s="481"/>
      <c r="K251" s="481"/>
      <c r="L251" s="481"/>
      <c r="M251" s="482"/>
      <c r="N251" s="481"/>
    </row>
    <row r="252" spans="1:15" ht="15.75">
      <c r="A252" s="483" t="s">
        <v>1132</v>
      </c>
      <c r="B252" s="481"/>
      <c r="C252" s="481"/>
      <c r="D252" s="481"/>
      <c r="E252" s="482"/>
      <c r="F252" s="482"/>
      <c r="G252" s="482"/>
      <c r="H252" s="482"/>
      <c r="I252" s="482"/>
      <c r="J252" s="481"/>
      <c r="K252" s="481"/>
      <c r="L252" s="481"/>
      <c r="M252" s="482"/>
      <c r="N252" s="481"/>
    </row>
    <row r="253" spans="1:15" ht="15.75">
      <c r="A253" s="483" t="s">
        <v>1145</v>
      </c>
      <c r="B253" s="481"/>
      <c r="C253" s="481"/>
      <c r="D253" s="481"/>
      <c r="E253" s="482"/>
      <c r="F253" s="482"/>
      <c r="G253" s="482"/>
      <c r="H253" s="482"/>
      <c r="I253" s="482"/>
      <c r="J253" s="481"/>
      <c r="K253" s="481"/>
      <c r="L253" s="481"/>
      <c r="M253" s="482"/>
      <c r="N253" s="481"/>
    </row>
    <row r="254" spans="1:15" ht="15.75" customHeight="1">
      <c r="A254" s="484"/>
      <c r="B254" s="484"/>
      <c r="C254" s="484"/>
      <c r="D254" s="484"/>
      <c r="E254" s="484"/>
      <c r="F254" s="485"/>
      <c r="G254" s="486"/>
      <c r="H254" s="486"/>
      <c r="I254" s="487"/>
      <c r="J254" s="487"/>
      <c r="K254" s="487"/>
      <c r="L254" s="487"/>
      <c r="M254" s="487"/>
      <c r="N254" s="487"/>
      <c r="O254" s="488"/>
    </row>
    <row r="255" spans="1:15" ht="15.75" customHeight="1">
      <c r="A255" s="312"/>
      <c r="B255" s="489" t="s">
        <v>1098</v>
      </c>
      <c r="C255" s="490"/>
      <c r="D255" s="490"/>
      <c r="E255" s="490"/>
      <c r="F255" s="490"/>
      <c r="G255" s="490"/>
      <c r="H255" s="490"/>
      <c r="I255" s="491"/>
      <c r="J255" s="492" t="s">
        <v>11</v>
      </c>
      <c r="K255" s="493"/>
      <c r="L255" s="493"/>
      <c r="M255" s="494"/>
      <c r="N255" s="652" t="s">
        <v>1099</v>
      </c>
      <c r="O255"/>
    </row>
    <row r="256" spans="1:15" ht="49.5" customHeight="1">
      <c r="A256" s="495"/>
      <c r="B256" s="490" t="s">
        <v>1100</v>
      </c>
      <c r="C256" s="490"/>
      <c r="D256" s="490"/>
      <c r="E256" s="496"/>
      <c r="F256" s="497" t="s">
        <v>1101</v>
      </c>
      <c r="G256" s="490"/>
      <c r="H256" s="490"/>
      <c r="I256" s="491"/>
      <c r="J256" s="498" t="s">
        <v>1102</v>
      </c>
      <c r="K256" s="490"/>
      <c r="L256" s="490"/>
      <c r="M256" s="491"/>
      <c r="N256" s="653"/>
      <c r="O256"/>
    </row>
    <row r="257" spans="1:15" ht="29.25" customHeight="1">
      <c r="A257" s="484"/>
      <c r="B257" s="499" t="s">
        <v>1103</v>
      </c>
      <c r="C257" s="499" t="s">
        <v>1104</v>
      </c>
      <c r="D257" s="499" t="s">
        <v>1105</v>
      </c>
      <c r="E257" s="500" t="s">
        <v>1106</v>
      </c>
      <c r="F257" s="500" t="s">
        <v>1103</v>
      </c>
      <c r="G257" s="499" t="s">
        <v>1104</v>
      </c>
      <c r="H257" s="499" t="s">
        <v>1105</v>
      </c>
      <c r="I257" s="500" t="s">
        <v>1106</v>
      </c>
      <c r="J257" s="501" t="s">
        <v>1103</v>
      </c>
      <c r="K257" s="502" t="s">
        <v>1104</v>
      </c>
      <c r="L257" s="503" t="s">
        <v>1105</v>
      </c>
      <c r="M257" s="501" t="s">
        <v>1106</v>
      </c>
      <c r="N257" s="654"/>
      <c r="O257"/>
    </row>
    <row r="258" spans="1:15" hidden="1">
      <c r="A258" s="504" t="s">
        <v>1107</v>
      </c>
      <c r="B258" s="521">
        <f>+'CTA Pivot Table'!J$230</f>
        <v>0</v>
      </c>
      <c r="C258" s="521">
        <f>+'CTA Pivot Table'!J$231</f>
        <v>0</v>
      </c>
      <c r="D258" s="521">
        <f>+'CTA Pivot Table'!J$232</f>
        <v>0</v>
      </c>
      <c r="E258" s="522">
        <f>+'CTA Pivot Table'!J$233</f>
        <v>0</v>
      </c>
      <c r="F258" s="522"/>
      <c r="G258" s="522"/>
      <c r="H258" s="522"/>
      <c r="I258" s="522"/>
      <c r="J258" s="522">
        <f>+'CTA Pivot Table'!J$234</f>
        <v>0</v>
      </c>
      <c r="K258" s="521">
        <f>+'CTA Pivot Table'!J$235</f>
        <v>0</v>
      </c>
      <c r="L258" s="521">
        <f>+'CTA Pivot Table'!J$236</f>
        <v>0</v>
      </c>
      <c r="M258" s="523">
        <f>+'CTA Pivot Table'!J$237</f>
        <v>0</v>
      </c>
      <c r="N258" s="522">
        <f>+'CTA Pivot Table'!J$238</f>
        <v>0</v>
      </c>
      <c r="O258" s="388"/>
    </row>
    <row r="259" spans="1:15" hidden="1">
      <c r="A259" s="504"/>
      <c r="E259" s="292"/>
      <c r="I259" s="292"/>
      <c r="J259" s="292"/>
      <c r="M259" s="389"/>
      <c r="N259" s="292"/>
      <c r="O259" s="388"/>
    </row>
    <row r="260" spans="1:15">
      <c r="A260" s="504" t="s">
        <v>1108</v>
      </c>
      <c r="B260" s="509">
        <f>+'CTA Pivot Table'!J$6</f>
        <v>0</v>
      </c>
      <c r="C260" s="509">
        <f>+'CTA Pivot Table'!J$8</f>
        <v>0</v>
      </c>
      <c r="D260" s="509">
        <f>+'CTA Pivot Table'!J$10</f>
        <v>0</v>
      </c>
      <c r="E260" s="510">
        <f>+'CTA Pivot Table'!J$12</f>
        <v>0</v>
      </c>
      <c r="F260" s="510">
        <f>+'CTA Pivot Table'!J$14</f>
        <v>0</v>
      </c>
      <c r="G260" s="509">
        <f>+'CTA Pivot Table'!J$16</f>
        <v>0</v>
      </c>
      <c r="H260" s="509">
        <f>+'CTA Pivot Table'!J$18</f>
        <v>0</v>
      </c>
      <c r="I260" s="510">
        <f>+'CTA Pivot Table'!J$20</f>
        <v>0</v>
      </c>
      <c r="J260" s="510">
        <f>+'CTA Pivot Table'!J$22</f>
        <v>0</v>
      </c>
      <c r="K260" s="509">
        <f>+'CTA Pivot Table'!J$24</f>
        <v>0</v>
      </c>
      <c r="L260" s="509">
        <f>+'CTA Pivot Table'!J$26</f>
        <v>0</v>
      </c>
      <c r="M260" s="511">
        <f>+'CTA Pivot Table'!J$28</f>
        <v>0</v>
      </c>
      <c r="N260" s="510">
        <f>+'CTA Pivot Table'!J$30</f>
        <v>0</v>
      </c>
      <c r="O260" s="388"/>
    </row>
    <row r="261" spans="1:15">
      <c r="A261" s="504" t="s">
        <v>1109</v>
      </c>
      <c r="B261" s="509">
        <f>+'CTA Pivot Table'!J$38</f>
        <v>0</v>
      </c>
      <c r="C261" s="509">
        <f>+'CTA Pivot Table'!J$40</f>
        <v>0</v>
      </c>
      <c r="D261" s="509">
        <f>+'CTA Pivot Table'!J$42</f>
        <v>0</v>
      </c>
      <c r="E261" s="510">
        <f>+'CTA Pivot Table'!J$44</f>
        <v>0</v>
      </c>
      <c r="F261" s="510">
        <f>+'CTA Pivot Table'!J$46</f>
        <v>0</v>
      </c>
      <c r="G261" s="509">
        <f>+'CTA Pivot Table'!J$48</f>
        <v>0</v>
      </c>
      <c r="H261" s="509">
        <f>+'CTA Pivot Table'!J$50</f>
        <v>0</v>
      </c>
      <c r="I261" s="510">
        <f>+'CTA Pivot Table'!J$52</f>
        <v>0</v>
      </c>
      <c r="J261" s="510">
        <f>+'CTA Pivot Table'!J$54</f>
        <v>0</v>
      </c>
      <c r="K261" s="509">
        <f>+'CTA Pivot Table'!J$56</f>
        <v>0</v>
      </c>
      <c r="L261" s="509">
        <f>+'CTA Pivot Table'!JR$58</f>
        <v>0</v>
      </c>
      <c r="M261" s="511">
        <f>+'CTA Pivot Table'!J$60</f>
        <v>0</v>
      </c>
      <c r="N261" s="510">
        <f>+'CTA Pivot Table'!J$62</f>
        <v>0</v>
      </c>
      <c r="O261" s="388"/>
    </row>
    <row r="262" spans="1:15">
      <c r="A262" s="504" t="s">
        <v>1110</v>
      </c>
      <c r="B262" s="509">
        <f>+'CTA Pivot Table'!J$70</f>
        <v>0</v>
      </c>
      <c r="C262" s="509">
        <f>+'CTA Pivot Table'!J$72</f>
        <v>0</v>
      </c>
      <c r="D262" s="509">
        <f>+'CTA Pivot Table'!J$74</f>
        <v>0</v>
      </c>
      <c r="E262" s="510">
        <f>+'CTA Pivot Table'!J$76</f>
        <v>0</v>
      </c>
      <c r="F262" s="510">
        <f>+'CTA Pivot Table'!J$78</f>
        <v>0</v>
      </c>
      <c r="G262" s="509">
        <f>+'CTA Pivot Table'!J$80</f>
        <v>0</v>
      </c>
      <c r="H262" s="509">
        <f>+'CTA Pivot Table'!J$82</f>
        <v>0</v>
      </c>
      <c r="I262" s="510">
        <f>+'CTA Pivot Table'!J$84</f>
        <v>0</v>
      </c>
      <c r="J262" s="510">
        <f>+'CTA Pivot Table'!J$86</f>
        <v>0</v>
      </c>
      <c r="K262" s="509">
        <f>+'CTA Pivot Table'!J$88</f>
        <v>0</v>
      </c>
      <c r="L262" s="509">
        <f>+'CTA Pivot Table'!J$90</f>
        <v>0</v>
      </c>
      <c r="M262" s="511">
        <f>+'CTA Pivot Table'!J$92</f>
        <v>0</v>
      </c>
      <c r="N262" s="510">
        <f>+'CTA Pivot Table'!J$94</f>
        <v>0</v>
      </c>
      <c r="O262" s="388"/>
    </row>
    <row r="263" spans="1:15">
      <c r="A263" s="504" t="s">
        <v>1111</v>
      </c>
      <c r="B263" s="509">
        <f>+'CTA Pivot Table'!J$102</f>
        <v>72.550197766527688</v>
      </c>
      <c r="C263" s="509">
        <f>+'CTA Pivot Table'!J$104</f>
        <v>70.920069173441732</v>
      </c>
      <c r="D263" s="509">
        <f>+'CTA Pivot Table'!J$106</f>
        <v>64.241437296360488</v>
      </c>
      <c r="E263" s="510">
        <f>+'CTA Pivot Table'!J$108</f>
        <v>69.133065526622616</v>
      </c>
      <c r="F263" s="510">
        <f>+'CTA Pivot Table'!J$110</f>
        <v>75.715668333126331</v>
      </c>
      <c r="G263" s="509">
        <f>+'CTA Pivot Table'!J$112</f>
        <v>75.64216530067894</v>
      </c>
      <c r="H263" s="509">
        <f>+'CTA Pivot Table'!J$114</f>
        <v>79</v>
      </c>
      <c r="I263" s="510">
        <f>+'CTA Pivot Table'!J$116</f>
        <v>75.690906775902434</v>
      </c>
      <c r="J263" s="510">
        <f>+'CTA Pivot Table'!J$118</f>
        <v>54.449963355503108</v>
      </c>
      <c r="K263" s="509">
        <f>+'CTA Pivot Table'!J$120</f>
        <v>49.578127257110133</v>
      </c>
      <c r="L263" s="509">
        <f>+'CTA Pivot Table'!J$122</f>
        <v>57.333333333333336</v>
      </c>
      <c r="M263" s="511">
        <f>+'CTA Pivot Table'!J$124</f>
        <v>51.873481561143095</v>
      </c>
      <c r="N263" s="510">
        <f>+'CTA Pivot Table'!J$126</f>
        <v>69.881326124196988</v>
      </c>
      <c r="O263" s="388"/>
    </row>
    <row r="264" spans="1:15">
      <c r="A264" s="504"/>
      <c r="B264" s="509"/>
      <c r="C264" s="509"/>
      <c r="D264" s="509"/>
      <c r="E264" s="510"/>
      <c r="F264" s="510"/>
      <c r="G264" s="509"/>
      <c r="H264" s="509"/>
      <c r="I264" s="510"/>
      <c r="J264" s="510"/>
      <c r="K264" s="509"/>
      <c r="L264" s="509"/>
      <c r="M264" s="511"/>
      <c r="N264" s="510"/>
      <c r="O264" s="388"/>
    </row>
    <row r="265" spans="1:15">
      <c r="A265" s="504" t="s">
        <v>1112</v>
      </c>
      <c r="B265" s="509">
        <f>+'CTA Pivot Table'!J$134</f>
        <v>77.107692307692332</v>
      </c>
      <c r="C265" s="509">
        <f>+'CTA Pivot Table'!J$136</f>
        <v>70.86666666666666</v>
      </c>
      <c r="D265" s="509">
        <f>+'CTA Pivot Table'!J$138</f>
        <v>0</v>
      </c>
      <c r="E265" s="510">
        <f>+'CTA Pivot Table'!J$140</f>
        <v>75.937500000000028</v>
      </c>
      <c r="F265" s="510">
        <f>+'CTA Pivot Table'!J$142</f>
        <v>80.107420382165614</v>
      </c>
      <c r="G265" s="509">
        <f>+'CTA Pivot Table'!J$144</f>
        <v>81.860125391849522</v>
      </c>
      <c r="H265" s="509">
        <f>+'CTA Pivot Table'!J$146</f>
        <v>0</v>
      </c>
      <c r="I265" s="510">
        <f>+'CTA Pivot Table'!J$148</f>
        <v>80.40340391741664</v>
      </c>
      <c r="J265" s="510">
        <f>+'CTA Pivot Table'!J$150</f>
        <v>66.835124999999991</v>
      </c>
      <c r="K265" s="509">
        <f>+'CTA Pivot Table'!J$152</f>
        <v>52.813612990527744</v>
      </c>
      <c r="L265" s="509">
        <f>+'CTA Pivot Table'!J$154</f>
        <v>0</v>
      </c>
      <c r="M265" s="511">
        <f>+'CTA Pivot Table'!J$156</f>
        <v>59.321058738216102</v>
      </c>
      <c r="N265" s="510">
        <f>+'CTA Pivot Table'!J$158</f>
        <v>71.369565217391298</v>
      </c>
      <c r="O265" s="388"/>
    </row>
    <row r="266" spans="1:15">
      <c r="A266" s="504" t="s">
        <v>1113</v>
      </c>
      <c r="B266" s="509">
        <f>+'CTA Pivot Table'!J$166</f>
        <v>0</v>
      </c>
      <c r="C266" s="509">
        <f>+'CTA Pivot Table'!J$168</f>
        <v>0</v>
      </c>
      <c r="D266" s="509">
        <f>+'CTA Pivot Table'!J$170</f>
        <v>0</v>
      </c>
      <c r="E266" s="510">
        <f>+'CTA Pivot Table'!J$172</f>
        <v>0</v>
      </c>
      <c r="F266" s="510">
        <f>+'CTA Pivot Table'!J$174</f>
        <v>0</v>
      </c>
      <c r="G266" s="509">
        <f>+'CTA Pivot Table'!J$176</f>
        <v>0</v>
      </c>
      <c r="H266" s="509">
        <f>+'CTA Pivot Table'!J$178</f>
        <v>0</v>
      </c>
      <c r="I266" s="510">
        <f>+'CTA Pivot Table'!J$180</f>
        <v>0</v>
      </c>
      <c r="J266" s="510">
        <f>+'CTA Pivot Table'!J$182</f>
        <v>0</v>
      </c>
      <c r="K266" s="509">
        <f>+'CTA Pivot Table'!J$184</f>
        <v>0</v>
      </c>
      <c r="L266" s="509">
        <f>+'CTA Pivot Table'!J$186</f>
        <v>0</v>
      </c>
      <c r="M266" s="511">
        <f>+'CTA Pivot Table'!J$188</f>
        <v>0</v>
      </c>
      <c r="N266" s="510">
        <f>+'CTA Pivot Table'!J$190</f>
        <v>0</v>
      </c>
      <c r="O266" s="388"/>
    </row>
    <row r="267" spans="1:15">
      <c r="A267" s="504" t="s">
        <v>1114</v>
      </c>
      <c r="B267" s="509">
        <f>+'CTA Pivot Table'!J$198</f>
        <v>0</v>
      </c>
      <c r="C267" s="509">
        <f>+'CTA Pivot Table'!J$200</f>
        <v>0</v>
      </c>
      <c r="D267" s="509">
        <f>+'CTA Pivot Table'!J$202</f>
        <v>0</v>
      </c>
      <c r="E267" s="510">
        <f>+'CTA Pivot Table'!J$204</f>
        <v>0</v>
      </c>
      <c r="F267" s="510">
        <f>+'CTA Pivot Table'!J$206</f>
        <v>0</v>
      </c>
      <c r="G267" s="509">
        <f>+'CTA Pivot Table'!J$208</f>
        <v>0</v>
      </c>
      <c r="H267" s="509">
        <f>+'CTA Pivot Table'!J$210</f>
        <v>0</v>
      </c>
      <c r="I267" s="510">
        <f>+'CTA Pivot Table'!J$212</f>
        <v>0</v>
      </c>
      <c r="J267" s="510">
        <f>+'CTA Pivot Table'!J$214</f>
        <v>0</v>
      </c>
      <c r="K267" s="509">
        <f>+'CTA Pivot Table'!J$216</f>
        <v>0</v>
      </c>
      <c r="L267" s="509">
        <f>+'CTA Pivot Table'!J$218</f>
        <v>0</v>
      </c>
      <c r="M267" s="511">
        <f>+'CTA Pivot Table'!J$220</f>
        <v>0</v>
      </c>
      <c r="N267" s="510">
        <f>+'CTA Pivot Table'!J$222</f>
        <v>0</v>
      </c>
      <c r="O267" s="388"/>
    </row>
    <row r="268" spans="1:15">
      <c r="A268" s="504" t="s">
        <v>1115</v>
      </c>
      <c r="B268" s="509">
        <f>+'CTA Pivot Table'!J$230</f>
        <v>0</v>
      </c>
      <c r="C268" s="509">
        <f>+'CTA Pivot Table'!J$232</f>
        <v>0</v>
      </c>
      <c r="D268" s="509">
        <f>+'CTA Pivot Table'!J$234</f>
        <v>0</v>
      </c>
      <c r="E268" s="510">
        <f>+'CTA Pivot Table'!J$236</f>
        <v>0</v>
      </c>
      <c r="F268" s="510">
        <f>+'CTA Pivot Table'!J$238</f>
        <v>0</v>
      </c>
      <c r="G268" s="509">
        <f>+'CTA Pivot Table'!J$240</f>
        <v>0</v>
      </c>
      <c r="H268" s="509">
        <f>+'CTA Pivot Table'!J$242</f>
        <v>0</v>
      </c>
      <c r="I268" s="510">
        <f>+'CTA Pivot Table'!J$244</f>
        <v>0</v>
      </c>
      <c r="J268" s="510">
        <f>+'CTA Pivot Table'!J$246</f>
        <v>0</v>
      </c>
      <c r="K268" s="509">
        <f>+'CTA Pivot Table'!J$248</f>
        <v>0</v>
      </c>
      <c r="L268" s="509">
        <f>+'CTA Pivot Table'!J$250</f>
        <v>0</v>
      </c>
      <c r="M268" s="511">
        <f>+'CTA Pivot Table'!J$252</f>
        <v>0</v>
      </c>
      <c r="N268" s="510">
        <f>+'CTA Pivot Table'!J$254</f>
        <v>0</v>
      </c>
      <c r="O268" s="388"/>
    </row>
    <row r="269" spans="1:15">
      <c r="A269" s="504"/>
      <c r="B269" s="509"/>
      <c r="C269" s="509"/>
      <c r="D269" s="509"/>
      <c r="E269" s="510"/>
      <c r="F269" s="510"/>
      <c r="G269" s="509"/>
      <c r="H269" s="509"/>
      <c r="I269" s="510"/>
      <c r="J269" s="510"/>
      <c r="K269" s="509"/>
      <c r="L269" s="509"/>
      <c r="M269" s="511"/>
      <c r="N269" s="510"/>
      <c r="O269" s="388"/>
    </row>
    <row r="270" spans="1:15">
      <c r="A270" s="504" t="s">
        <v>1116</v>
      </c>
      <c r="B270" s="509">
        <f>+'CTA Pivot Table'!J$262</f>
        <v>0</v>
      </c>
      <c r="C270" s="509">
        <f>+'CTA Pivot Table'!J$264</f>
        <v>0</v>
      </c>
      <c r="D270" s="509">
        <f>+'CTA Pivot Table'!J$266</f>
        <v>0</v>
      </c>
      <c r="E270" s="510">
        <f>+'CTA Pivot Table'!J$268</f>
        <v>0</v>
      </c>
      <c r="F270" s="510">
        <f>+'CTA Pivot Table'!J$270</f>
        <v>0</v>
      </c>
      <c r="G270" s="509">
        <f>+'CTA Pivot Table'!J$272</f>
        <v>0</v>
      </c>
      <c r="H270" s="509">
        <f>+'CTA Pivot Table'!J$274</f>
        <v>0</v>
      </c>
      <c r="I270" s="510">
        <f>+'CTA Pivot Table'!J$276</f>
        <v>0</v>
      </c>
      <c r="J270" s="510">
        <f>+'CTA Pivot Table'!J$278</f>
        <v>0</v>
      </c>
      <c r="K270" s="509">
        <f>+'CTA Pivot Table'!J$280</f>
        <v>0</v>
      </c>
      <c r="L270" s="509">
        <f>+'CTA Pivot Table'!J$282</f>
        <v>0</v>
      </c>
      <c r="M270" s="511">
        <f>+'CTA Pivot Table'!J$284</f>
        <v>0</v>
      </c>
      <c r="N270" s="510">
        <f>+'CTA Pivot Table'!J$286</f>
        <v>0</v>
      </c>
      <c r="O270" s="388"/>
    </row>
    <row r="271" spans="1:15">
      <c r="A271" s="504" t="s">
        <v>1117</v>
      </c>
      <c r="B271" s="509">
        <f>+'CTA Pivot Table'!J$294</f>
        <v>0</v>
      </c>
      <c r="C271" s="509">
        <f>+'CTA Pivot Table'!J$296</f>
        <v>0</v>
      </c>
      <c r="D271" s="509">
        <f>+'CTA Pivot Table'!J$298</f>
        <v>0</v>
      </c>
      <c r="E271" s="510">
        <f>+'CTA Pivot Table'!J$300</f>
        <v>0</v>
      </c>
      <c r="F271" s="510">
        <f>+'CTA Pivot Table'!J$302</f>
        <v>0</v>
      </c>
      <c r="G271" s="509">
        <f>+'CTA Pivot Table'!J$304</f>
        <v>0</v>
      </c>
      <c r="H271" s="509">
        <f>+'CTA Pivot Table'!J$306</f>
        <v>0</v>
      </c>
      <c r="I271" s="510">
        <f>+'CTA Pivot Table'!J$308</f>
        <v>0</v>
      </c>
      <c r="J271" s="510">
        <f>+'CTA Pivot Table'!J$310</f>
        <v>0</v>
      </c>
      <c r="K271" s="509">
        <f>+'CTA Pivot Table'!J$312</f>
        <v>0</v>
      </c>
      <c r="L271" s="509">
        <f>+'CTA Pivot Table'!J$314</f>
        <v>0</v>
      </c>
      <c r="M271" s="511">
        <f>+'CTA Pivot Table'!J$316</f>
        <v>0</v>
      </c>
      <c r="N271" s="510">
        <f>+'CTA Pivot Table'!J$318</f>
        <v>0</v>
      </c>
      <c r="O271" s="388"/>
    </row>
    <row r="272" spans="1:15">
      <c r="A272" s="504" t="s">
        <v>1118</v>
      </c>
      <c r="B272" s="509">
        <f>+'CTA Pivot Table'!J$326</f>
        <v>0</v>
      </c>
      <c r="C272" s="509">
        <f>+'CTA Pivot Table'!J$328</f>
        <v>0</v>
      </c>
      <c r="D272" s="509">
        <f>+'CTA Pivot Table'!J$330</f>
        <v>0</v>
      </c>
      <c r="E272" s="510">
        <f>+'CTA Pivot Table'!J$332</f>
        <v>0</v>
      </c>
      <c r="F272" s="510">
        <f>+'CTA Pivot Table'!J$334</f>
        <v>0</v>
      </c>
      <c r="G272" s="509">
        <f>+'CTA Pivot Table'!J$336</f>
        <v>0</v>
      </c>
      <c r="H272" s="509">
        <f>+'CTA Pivot Table'!J$338</f>
        <v>0</v>
      </c>
      <c r="I272" s="510">
        <f>+'CTA Pivot Table'!J$340</f>
        <v>0</v>
      </c>
      <c r="J272" s="510">
        <f>+'CTA Pivot Table'!J$342</f>
        <v>0</v>
      </c>
      <c r="K272" s="509">
        <f>+'CTA Pivot Table'!J$344</f>
        <v>0</v>
      </c>
      <c r="L272" s="509">
        <f>+'CTA Pivot Table'!J$346</f>
        <v>0</v>
      </c>
      <c r="M272" s="511">
        <f>+'CTA Pivot Table'!J$348</f>
        <v>0</v>
      </c>
      <c r="N272" s="510">
        <f>+'CTA Pivot Table'!J$350</f>
        <v>0</v>
      </c>
      <c r="O272" s="388"/>
    </row>
    <row r="273" spans="1:15">
      <c r="A273" s="504" t="s">
        <v>1119</v>
      </c>
      <c r="B273" s="509">
        <f>+'CTA Pivot Table'!J$358</f>
        <v>0</v>
      </c>
      <c r="C273" s="509">
        <f>+'CTA Pivot Table'!J$360</f>
        <v>0</v>
      </c>
      <c r="D273" s="509">
        <f>+'CTA Pivot Table'!J$362</f>
        <v>0</v>
      </c>
      <c r="E273" s="510">
        <f>+'CTA Pivot Table'!J$364</f>
        <v>0</v>
      </c>
      <c r="F273" s="510">
        <f>+'CTA Pivot Table'!J$366</f>
        <v>0</v>
      </c>
      <c r="G273" s="509">
        <f>+'CTA Pivot Table'!J$368</f>
        <v>0</v>
      </c>
      <c r="H273" s="509">
        <f>+'CTA Pivot Table'!J$370</f>
        <v>0</v>
      </c>
      <c r="I273" s="510">
        <f>+'CTA Pivot Table'!J$372</f>
        <v>0</v>
      </c>
      <c r="J273" s="510">
        <f>+'CTA Pivot Table'!J$374</f>
        <v>0</v>
      </c>
      <c r="K273" s="509">
        <f>+'CTA Pivot Table'!J$376</f>
        <v>0</v>
      </c>
      <c r="L273" s="509">
        <f>+'CTA Pivot Table'!J$378</f>
        <v>0</v>
      </c>
      <c r="M273" s="511">
        <f>+'CTA Pivot Table'!J$380</f>
        <v>0</v>
      </c>
      <c r="N273" s="510">
        <f>+'CTA Pivot Table'!J$382</f>
        <v>0</v>
      </c>
      <c r="O273" s="388"/>
    </row>
    <row r="274" spans="1:15">
      <c r="A274" s="504"/>
      <c r="B274" s="509"/>
      <c r="C274" s="509"/>
      <c r="D274" s="509"/>
      <c r="E274" s="510"/>
      <c r="F274" s="510"/>
      <c r="G274" s="509"/>
      <c r="H274" s="509"/>
      <c r="I274" s="510"/>
      <c r="J274" s="510"/>
      <c r="K274" s="509"/>
      <c r="L274" s="509"/>
      <c r="M274" s="511"/>
      <c r="N274" s="510"/>
      <c r="O274" s="388"/>
    </row>
    <row r="275" spans="1:15">
      <c r="A275" s="504" t="s">
        <v>1120</v>
      </c>
      <c r="B275" s="509">
        <f>+'CTA Pivot Table'!J$390</f>
        <v>0</v>
      </c>
      <c r="C275" s="509">
        <f>+'CTA Pivot Table'!J$392</f>
        <v>0</v>
      </c>
      <c r="D275" s="509">
        <f>+'CTA Pivot Table'!J$394</f>
        <v>0</v>
      </c>
      <c r="E275" s="510">
        <f>+'CTA Pivot Table'!J$396</f>
        <v>0</v>
      </c>
      <c r="F275" s="510">
        <f>+'CTA Pivot Table'!J$398</f>
        <v>0</v>
      </c>
      <c r="G275" s="509">
        <f>+'CTA Pivot Table'!J$400</f>
        <v>0</v>
      </c>
      <c r="H275" s="509">
        <f>+'CTA Pivot Table'!J$402</f>
        <v>0</v>
      </c>
      <c r="I275" s="510">
        <f>+'CTA Pivot Table'!J$404</f>
        <v>0</v>
      </c>
      <c r="J275" s="510">
        <f>+'CTA Pivot Table'!J$406</f>
        <v>0</v>
      </c>
      <c r="K275" s="509">
        <f>+'CTA Pivot Table'!J$408</f>
        <v>0</v>
      </c>
      <c r="L275" s="509">
        <f>+'CTA Pivot Table'!J$410</f>
        <v>0</v>
      </c>
      <c r="M275" s="511">
        <f>+'CTA Pivot Table'!J$412</f>
        <v>0</v>
      </c>
      <c r="N275" s="510">
        <f>+'CTA Pivot Table'!J$414</f>
        <v>0</v>
      </c>
      <c r="O275" s="388"/>
    </row>
    <row r="276" spans="1:15">
      <c r="A276" s="504" t="s">
        <v>1121</v>
      </c>
      <c r="B276" s="509">
        <f>+'CTA Pivot Table'!J$422</f>
        <v>71.888079470198676</v>
      </c>
      <c r="C276" s="509">
        <f>+'CTA Pivot Table'!J$424</f>
        <v>46.205300353356897</v>
      </c>
      <c r="D276" s="509">
        <f>+'CTA Pivot Table'!J$426</f>
        <v>0</v>
      </c>
      <c r="E276" s="510">
        <f>+'CTA Pivot Table'!J$428</f>
        <v>57.622669283611387</v>
      </c>
      <c r="F276" s="510">
        <f>+'CTA Pivot Table'!J$430</f>
        <v>88.098904109589043</v>
      </c>
      <c r="G276" s="509">
        <f>+'CTA Pivot Table'!J$432</f>
        <v>86.994678492239444</v>
      </c>
      <c r="H276" s="509">
        <f>+'CTA Pivot Table'!J$434</f>
        <v>0</v>
      </c>
      <c r="I276" s="510">
        <f>+'CTA Pivot Table'!J$436</f>
        <v>87.67722269263335</v>
      </c>
      <c r="J276" s="510">
        <f>+'CTA Pivot Table'!J$438</f>
        <v>66.249466192170814</v>
      </c>
      <c r="K276" s="509">
        <f>+'CTA Pivot Table'!J$440</f>
        <v>60.155476190476186</v>
      </c>
      <c r="L276" s="509">
        <f>+'CTA Pivot Table'!J$442</f>
        <v>0</v>
      </c>
      <c r="M276" s="511">
        <f>+'CTA Pivot Table'!J$444</f>
        <v>62.598288159771748</v>
      </c>
      <c r="N276" s="510">
        <f>+'CTA Pivot Table'!J$446</f>
        <v>36.141875505254646</v>
      </c>
      <c r="O276" s="388"/>
    </row>
    <row r="277" spans="1:15">
      <c r="A277" s="504" t="s">
        <v>1122</v>
      </c>
      <c r="B277" s="509">
        <f>+'CTA Pivot Table'!J$454</f>
        <v>0</v>
      </c>
      <c r="C277" s="509">
        <f>+'CTA Pivot Table'!J$456</f>
        <v>0</v>
      </c>
      <c r="D277" s="509">
        <f>+'CTA Pivot Table'!J$458</f>
        <v>0</v>
      </c>
      <c r="E277" s="510">
        <f>+'CTA Pivot Table'!J$460</f>
        <v>0</v>
      </c>
      <c r="F277" s="510">
        <f>+'CTA Pivot Table'!J$462</f>
        <v>0</v>
      </c>
      <c r="G277" s="509">
        <f>+'CTA Pivot Table'!J$464</f>
        <v>0</v>
      </c>
      <c r="H277" s="509">
        <f>+'CTA Pivot Table'!J$466</f>
        <v>0</v>
      </c>
      <c r="I277" s="510">
        <f>+'CTA Pivot Table'!J$468</f>
        <v>0</v>
      </c>
      <c r="J277" s="510">
        <f>+'CTA Pivot Table'!J$470</f>
        <v>0</v>
      </c>
      <c r="K277" s="509">
        <f>+'CTA Pivot Table'!J$472</f>
        <v>0</v>
      </c>
      <c r="L277" s="509">
        <f>+'CTA Pivot Table'!J$474</f>
        <v>0</v>
      </c>
      <c r="M277" s="511">
        <f>+'CTA Pivot Table'!J$476</f>
        <v>0</v>
      </c>
      <c r="N277" s="510">
        <f>+'CTA Pivot Table'!J$478</f>
        <v>0</v>
      </c>
      <c r="O277" s="388"/>
    </row>
    <row r="278" spans="1:15">
      <c r="A278" s="513" t="s">
        <v>1123</v>
      </c>
      <c r="B278" s="514">
        <f>+'CTA Pivot Table'!J$486</f>
        <v>0</v>
      </c>
      <c r="C278" s="514">
        <f>+'CTA Pivot Table'!J$488</f>
        <v>0</v>
      </c>
      <c r="D278" s="514">
        <f>+'CTA Pivot Table'!J$490</f>
        <v>0</v>
      </c>
      <c r="E278" s="515">
        <f>+'CTA Pivot Table'!J$492</f>
        <v>0</v>
      </c>
      <c r="F278" s="515">
        <f>+'CTA Pivot Table'!J$494</f>
        <v>0</v>
      </c>
      <c r="G278" s="514">
        <f>+'CTA Pivot Table'!J$496</f>
        <v>0</v>
      </c>
      <c r="H278" s="514">
        <f>+'CTA Pivot Table'!J$498</f>
        <v>0</v>
      </c>
      <c r="I278" s="515">
        <f>+'CTA Pivot Table'!J$500</f>
        <v>0</v>
      </c>
      <c r="J278" s="515">
        <f>+'CTA Pivot Table'!J$502</f>
        <v>0</v>
      </c>
      <c r="K278" s="514">
        <f>+'CTA Pivot Table'!J$504</f>
        <v>0</v>
      </c>
      <c r="L278" s="514">
        <f>+'CTA Pivot Table'!J$506</f>
        <v>0</v>
      </c>
      <c r="M278" s="516">
        <f>+'CTA Pivot Table'!J$508</f>
        <v>0</v>
      </c>
      <c r="N278" s="515">
        <f>+'CTA Pivot Table'!J$510</f>
        <v>0</v>
      </c>
      <c r="O278" s="388"/>
    </row>
    <row r="279" spans="1:15">
      <c r="A279" s="517" t="s">
        <v>1124</v>
      </c>
      <c r="B279" s="518"/>
      <c r="C279" s="518"/>
      <c r="D279" s="518"/>
      <c r="E279" s="518"/>
      <c r="F279" s="518"/>
      <c r="G279" s="518"/>
      <c r="H279" s="518"/>
      <c r="I279" s="518"/>
      <c r="J279" s="518"/>
      <c r="K279" s="518"/>
      <c r="L279" s="518"/>
      <c r="M279" s="518"/>
      <c r="N279" s="518"/>
    </row>
    <row r="280" spans="1:15">
      <c r="A280" s="518"/>
      <c r="B280" s="518"/>
      <c r="C280" s="518"/>
      <c r="D280" s="518"/>
      <c r="E280" s="518"/>
      <c r="F280" s="518"/>
      <c r="G280" s="518"/>
      <c r="H280" s="518"/>
      <c r="I280" s="518"/>
      <c r="J280" s="518"/>
      <c r="K280" s="518"/>
      <c r="L280" s="518"/>
      <c r="M280" s="518"/>
      <c r="N280" s="519" t="s">
        <v>1224</v>
      </c>
    </row>
    <row r="281" spans="1:15" ht="18">
      <c r="A281" s="480" t="s">
        <v>1134</v>
      </c>
      <c r="B281" s="481"/>
      <c r="C281" s="481"/>
      <c r="D281" s="481"/>
      <c r="E281" s="482"/>
      <c r="F281" s="482"/>
      <c r="G281" s="482"/>
      <c r="H281" s="482"/>
      <c r="I281" s="482"/>
      <c r="J281" s="481"/>
      <c r="K281" s="481"/>
      <c r="L281" s="481"/>
      <c r="M281" s="482"/>
      <c r="N281" s="481"/>
    </row>
    <row r="282" spans="1:15" ht="18">
      <c r="A282" s="480"/>
      <c r="B282" s="481"/>
      <c r="C282" s="481"/>
      <c r="D282" s="481"/>
      <c r="E282" s="482"/>
      <c r="F282" s="482"/>
      <c r="G282" s="482"/>
      <c r="H282" s="482"/>
      <c r="I282" s="482"/>
      <c r="J282" s="481"/>
      <c r="K282" s="481"/>
      <c r="L282" s="481"/>
      <c r="M282" s="482"/>
      <c r="N282" s="481"/>
    </row>
    <row r="283" spans="1:15" ht="15.75">
      <c r="A283" s="483" t="s">
        <v>1132</v>
      </c>
      <c r="B283" s="481"/>
      <c r="C283" s="481"/>
      <c r="D283" s="481"/>
      <c r="E283" s="482"/>
      <c r="F283" s="482"/>
      <c r="G283" s="482"/>
      <c r="H283" s="482"/>
      <c r="I283" s="482"/>
      <c r="J283" s="481"/>
      <c r="K283" s="481"/>
      <c r="L283" s="481"/>
      <c r="M283" s="482"/>
      <c r="N283" s="481"/>
    </row>
    <row r="284" spans="1:15" ht="15.75">
      <c r="A284" s="483" t="s">
        <v>1146</v>
      </c>
      <c r="B284" s="481"/>
      <c r="C284" s="481"/>
      <c r="D284" s="481"/>
      <c r="E284" s="482"/>
      <c r="F284" s="482"/>
      <c r="G284" s="482"/>
      <c r="H284" s="482"/>
      <c r="I284" s="482"/>
      <c r="J284" s="481"/>
      <c r="K284" s="481"/>
      <c r="L284" s="481"/>
      <c r="M284" s="482"/>
      <c r="N284" s="481"/>
    </row>
    <row r="285" spans="1:15" ht="15.75" customHeight="1">
      <c r="A285" s="484"/>
      <c r="B285" s="484"/>
      <c r="C285" s="484"/>
      <c r="D285" s="484"/>
      <c r="E285" s="484"/>
      <c r="F285" s="485"/>
      <c r="G285" s="486"/>
      <c r="H285" s="486"/>
      <c r="I285" s="487"/>
      <c r="J285" s="487"/>
      <c r="K285" s="487"/>
      <c r="L285" s="487"/>
      <c r="M285" s="487"/>
      <c r="N285" s="487"/>
      <c r="O285" s="488"/>
    </row>
    <row r="286" spans="1:15" ht="15.75" customHeight="1">
      <c r="A286" s="312"/>
      <c r="B286" s="489" t="s">
        <v>1098</v>
      </c>
      <c r="C286" s="490"/>
      <c r="D286" s="490"/>
      <c r="E286" s="490"/>
      <c r="F286" s="490"/>
      <c r="G286" s="490"/>
      <c r="H286" s="490"/>
      <c r="I286" s="491"/>
      <c r="J286" s="492" t="s">
        <v>11</v>
      </c>
      <c r="K286" s="493"/>
      <c r="L286" s="493"/>
      <c r="M286" s="494"/>
      <c r="N286" s="652" t="s">
        <v>1099</v>
      </c>
      <c r="O286"/>
    </row>
    <row r="287" spans="1:15" ht="50.25" customHeight="1">
      <c r="A287" s="495"/>
      <c r="B287" s="490" t="s">
        <v>1100</v>
      </c>
      <c r="C287" s="490"/>
      <c r="D287" s="490"/>
      <c r="E287" s="496"/>
      <c r="F287" s="497" t="s">
        <v>1101</v>
      </c>
      <c r="G287" s="490"/>
      <c r="H287" s="490"/>
      <c r="I287" s="491"/>
      <c r="J287" s="498" t="s">
        <v>1102</v>
      </c>
      <c r="K287" s="490"/>
      <c r="L287" s="490"/>
      <c r="M287" s="491"/>
      <c r="N287" s="653"/>
      <c r="O287"/>
    </row>
    <row r="288" spans="1:15" ht="27" customHeight="1">
      <c r="A288" s="484"/>
      <c r="B288" s="499" t="s">
        <v>1103</v>
      </c>
      <c r="C288" s="499" t="s">
        <v>1104</v>
      </c>
      <c r="D288" s="499" t="s">
        <v>1105</v>
      </c>
      <c r="E288" s="500" t="s">
        <v>1106</v>
      </c>
      <c r="F288" s="500" t="s">
        <v>1103</v>
      </c>
      <c r="G288" s="499" t="s">
        <v>1104</v>
      </c>
      <c r="H288" s="499" t="s">
        <v>1105</v>
      </c>
      <c r="I288" s="500" t="s">
        <v>1106</v>
      </c>
      <c r="J288" s="501" t="s">
        <v>1103</v>
      </c>
      <c r="K288" s="502" t="s">
        <v>1104</v>
      </c>
      <c r="L288" s="503" t="s">
        <v>1105</v>
      </c>
      <c r="M288" s="501" t="s">
        <v>1106</v>
      </c>
      <c r="N288" s="654"/>
      <c r="O288"/>
    </row>
    <row r="289" spans="1:15" hidden="1">
      <c r="A289" s="504" t="s">
        <v>1107</v>
      </c>
      <c r="B289" s="521">
        <f>+'CTA Pivot Table'!K$230</f>
        <v>0</v>
      </c>
      <c r="C289" s="521">
        <f>+'CTA Pivot Table'!K$231</f>
        <v>0</v>
      </c>
      <c r="D289" s="521">
        <f>+'CTA Pivot Table'!K$232</f>
        <v>0</v>
      </c>
      <c r="E289" s="522">
        <f>+'CTA Pivot Table'!K$233</f>
        <v>0</v>
      </c>
      <c r="F289" s="522"/>
      <c r="G289" s="522"/>
      <c r="H289" s="522"/>
      <c r="I289" s="522"/>
      <c r="J289" s="522">
        <f>+'CTA Pivot Table'!K$234</f>
        <v>0</v>
      </c>
      <c r="K289" s="521">
        <f>+'CTA Pivot Table'!K$235</f>
        <v>0</v>
      </c>
      <c r="L289" s="521">
        <f>+'CTA Pivot Table'!K$236</f>
        <v>0</v>
      </c>
      <c r="M289" s="523">
        <f>+'CTA Pivot Table'!K$237</f>
        <v>0</v>
      </c>
      <c r="N289" s="522">
        <f>+'CTA Pivot Table'!K$238</f>
        <v>0</v>
      </c>
      <c r="O289" s="388"/>
    </row>
    <row r="290" spans="1:15" hidden="1">
      <c r="A290" s="504"/>
      <c r="E290" s="292"/>
      <c r="I290" s="292"/>
      <c r="J290" s="292"/>
      <c r="M290" s="389"/>
      <c r="N290" s="292"/>
      <c r="O290" s="388"/>
    </row>
    <row r="291" spans="1:15">
      <c r="A291" s="504" t="s">
        <v>1108</v>
      </c>
      <c r="B291" s="509">
        <f>+'CTA Pivot Table'!K$6</f>
        <v>0</v>
      </c>
      <c r="C291" s="509">
        <f>+'CTA Pivot Table'!K$8</f>
        <v>0</v>
      </c>
      <c r="D291" s="509">
        <f>+'CTA Pivot Table'!K$10</f>
        <v>0</v>
      </c>
      <c r="E291" s="510">
        <f>+'CTA Pivot Table'!K$12</f>
        <v>0</v>
      </c>
      <c r="F291" s="510">
        <f>+'CTA Pivot Table'!K$14</f>
        <v>0</v>
      </c>
      <c r="G291" s="509">
        <f>+'CTA Pivot Table'!K$16</f>
        <v>0</v>
      </c>
      <c r="H291" s="509">
        <f>+'CTA Pivot Table'!K$18</f>
        <v>0</v>
      </c>
      <c r="I291" s="510">
        <f>+'CTA Pivot Table'!K$20</f>
        <v>0</v>
      </c>
      <c r="J291" s="510">
        <f>+'CTA Pivot Table'!K$22</f>
        <v>0</v>
      </c>
      <c r="K291" s="509">
        <f>+'CTA Pivot Table'!K$24</f>
        <v>0</v>
      </c>
      <c r="L291" s="509">
        <f>+'CTA Pivot Table'!K$26</f>
        <v>0</v>
      </c>
      <c r="M291" s="511">
        <f>+'CTA Pivot Table'!K$28</f>
        <v>0</v>
      </c>
      <c r="N291" s="510">
        <f>+'CTA Pivot Table'!K$30</f>
        <v>0</v>
      </c>
      <c r="O291" s="388"/>
    </row>
    <row r="292" spans="1:15">
      <c r="A292" s="504" t="s">
        <v>1109</v>
      </c>
      <c r="B292" s="509">
        <f>+'CTA Pivot Table'!K$38</f>
        <v>76.672641509433959</v>
      </c>
      <c r="C292" s="509">
        <f>+'CTA Pivot Table'!K$40</f>
        <v>72.319565217391315</v>
      </c>
      <c r="D292" s="509">
        <f>+'CTA Pivot Table'!K$42</f>
        <v>0</v>
      </c>
      <c r="E292" s="510">
        <f>+'CTA Pivot Table'!K$44</f>
        <v>75.35526315789474</v>
      </c>
      <c r="F292" s="510">
        <f>+'CTA Pivot Table'!K$46</f>
        <v>87.872012102874436</v>
      </c>
      <c r="G292" s="509">
        <f>+'CTA Pivot Table'!K$48</f>
        <v>82.928289473684202</v>
      </c>
      <c r="H292" s="509">
        <f>+'CTA Pivot Table'!K$50</f>
        <v>0</v>
      </c>
      <c r="I292" s="510">
        <f>+'CTA Pivot Table'!K$52</f>
        <v>86.314611398963734</v>
      </c>
      <c r="J292" s="510">
        <f>+'CTA Pivot Table'!K$54</f>
        <v>72.274698795180726</v>
      </c>
      <c r="K292" s="509">
        <f>+'CTA Pivot Table'!K$56</f>
        <v>61.791372549019606</v>
      </c>
      <c r="L292" s="509">
        <f>+'CTA Pivot Table'!KR$58</f>
        <v>0</v>
      </c>
      <c r="M292" s="511">
        <f>+'CTA Pivot Table'!K$60</f>
        <v>67.720613287904598</v>
      </c>
      <c r="N292" s="510">
        <f>+'CTA Pivot Table'!K$62</f>
        <v>0</v>
      </c>
      <c r="O292" s="388"/>
    </row>
    <row r="293" spans="1:15">
      <c r="A293" s="504" t="s">
        <v>1110</v>
      </c>
      <c r="B293" s="509">
        <f>+'CTA Pivot Table'!K$70</f>
        <v>0</v>
      </c>
      <c r="C293" s="509">
        <f>+'CTA Pivot Table'!K$72</f>
        <v>0</v>
      </c>
      <c r="D293" s="509">
        <f>+'CTA Pivot Table'!K$74</f>
        <v>0</v>
      </c>
      <c r="E293" s="510">
        <f>+'CTA Pivot Table'!K$76</f>
        <v>0</v>
      </c>
      <c r="F293" s="510">
        <f>+'CTA Pivot Table'!K$78</f>
        <v>0</v>
      </c>
      <c r="G293" s="509">
        <f>+'CTA Pivot Table'!K$80</f>
        <v>0</v>
      </c>
      <c r="H293" s="509">
        <f>+'CTA Pivot Table'!K$82</f>
        <v>0</v>
      </c>
      <c r="I293" s="510">
        <f>+'CTA Pivot Table'!K$84</f>
        <v>0</v>
      </c>
      <c r="J293" s="510">
        <f>+'CTA Pivot Table'!K$86</f>
        <v>0</v>
      </c>
      <c r="K293" s="509">
        <f>+'CTA Pivot Table'!K$88</f>
        <v>0</v>
      </c>
      <c r="L293" s="509">
        <f>+'CTA Pivot Table'!K$90</f>
        <v>0</v>
      </c>
      <c r="M293" s="511">
        <f>+'CTA Pivot Table'!K$92</f>
        <v>0</v>
      </c>
      <c r="N293" s="510">
        <f>+'CTA Pivot Table'!K$94</f>
        <v>0</v>
      </c>
      <c r="O293" s="388"/>
    </row>
    <row r="294" spans="1:15">
      <c r="A294" s="504" t="s">
        <v>1111</v>
      </c>
      <c r="B294" s="509">
        <f>+'CTA Pivot Table'!K$102</f>
        <v>68.055417516629717</v>
      </c>
      <c r="C294" s="509">
        <f>+'CTA Pivot Table'!K$104</f>
        <v>68.744748251748248</v>
      </c>
      <c r="D294" s="509">
        <f>+'CTA Pivot Table'!K$106</f>
        <v>59.188954330708661</v>
      </c>
      <c r="E294" s="510">
        <f>+'CTA Pivot Table'!K$108</f>
        <v>66.630359916782268</v>
      </c>
      <c r="F294" s="510">
        <f>+'CTA Pivot Table'!K$110</f>
        <v>74.340075189309559</v>
      </c>
      <c r="G294" s="509">
        <f>+'CTA Pivot Table'!K$112</f>
        <v>76.660162374020146</v>
      </c>
      <c r="H294" s="509">
        <f>+'CTA Pivot Table'!K$114</f>
        <v>63</v>
      </c>
      <c r="I294" s="510">
        <f>+'CTA Pivot Table'!K$116</f>
        <v>74.996493724115965</v>
      </c>
      <c r="J294" s="510">
        <f>+'CTA Pivot Table'!K$118</f>
        <v>52.436874210526319</v>
      </c>
      <c r="K294" s="509">
        <f>+'CTA Pivot Table'!K$120</f>
        <v>47.319151833333329</v>
      </c>
      <c r="L294" s="509">
        <f>+'CTA Pivot Table'!K$122</f>
        <v>0</v>
      </c>
      <c r="M294" s="511">
        <f>+'CTA Pivot Table'!K$124</f>
        <v>50.455820387096779</v>
      </c>
      <c r="N294" s="510">
        <f>+'CTA Pivot Table'!K$126</f>
        <v>70.675221375186851</v>
      </c>
      <c r="O294" s="388"/>
    </row>
    <row r="295" spans="1:15">
      <c r="A295" s="504"/>
      <c r="B295" s="509"/>
      <c r="C295" s="509"/>
      <c r="D295" s="509"/>
      <c r="E295" s="510"/>
      <c r="F295" s="510"/>
      <c r="G295" s="509"/>
      <c r="H295" s="509"/>
      <c r="I295" s="510"/>
      <c r="J295" s="510"/>
      <c r="K295" s="509"/>
      <c r="L295" s="509"/>
      <c r="M295" s="511"/>
      <c r="N295" s="510"/>
      <c r="O295" s="388"/>
    </row>
    <row r="296" spans="1:15">
      <c r="A296" s="504" t="s">
        <v>1112</v>
      </c>
      <c r="B296" s="509">
        <f>+'CTA Pivot Table'!K$134</f>
        <v>0</v>
      </c>
      <c r="C296" s="509">
        <f>+'CTA Pivot Table'!K$136</f>
        <v>0</v>
      </c>
      <c r="D296" s="509">
        <f>+'CTA Pivot Table'!K$138</f>
        <v>0</v>
      </c>
      <c r="E296" s="510">
        <f>+'CTA Pivot Table'!K$140</f>
        <v>0</v>
      </c>
      <c r="F296" s="510">
        <f>+'CTA Pivot Table'!K$142</f>
        <v>0</v>
      </c>
      <c r="G296" s="509">
        <f>+'CTA Pivot Table'!K$144</f>
        <v>0</v>
      </c>
      <c r="H296" s="509">
        <f>+'CTA Pivot Table'!K$146</f>
        <v>0</v>
      </c>
      <c r="I296" s="510">
        <f>+'CTA Pivot Table'!K$148</f>
        <v>0</v>
      </c>
      <c r="J296" s="510">
        <f>+'CTA Pivot Table'!K$150</f>
        <v>0</v>
      </c>
      <c r="K296" s="509">
        <f>+'CTA Pivot Table'!K$152</f>
        <v>0</v>
      </c>
      <c r="L296" s="509">
        <f>+'CTA Pivot Table'!K$154</f>
        <v>0</v>
      </c>
      <c r="M296" s="511">
        <f>+'CTA Pivot Table'!K$156</f>
        <v>0</v>
      </c>
      <c r="N296" s="510">
        <f>+'CTA Pivot Table'!K$158</f>
        <v>0</v>
      </c>
      <c r="O296" s="388"/>
    </row>
    <row r="297" spans="1:15">
      <c r="A297" s="504" t="s">
        <v>1113</v>
      </c>
      <c r="B297" s="509">
        <f>+'CTA Pivot Table'!K$166</f>
        <v>75.463513513513504</v>
      </c>
      <c r="C297" s="509">
        <f>+'CTA Pivot Table'!K$168</f>
        <v>77.402702702702712</v>
      </c>
      <c r="D297" s="509">
        <f>+'CTA Pivot Table'!K$170</f>
        <v>0</v>
      </c>
      <c r="E297" s="510">
        <f>+'CTA Pivot Table'!K$172</f>
        <v>75.851351351351354</v>
      </c>
      <c r="F297" s="510">
        <f>+'CTA Pivot Table'!K$174</f>
        <v>87.404123711340205</v>
      </c>
      <c r="G297" s="509">
        <f>+'CTA Pivot Table'!K$176</f>
        <v>84.653956834532366</v>
      </c>
      <c r="H297" s="509">
        <f>+'CTA Pivot Table'!K$178</f>
        <v>0</v>
      </c>
      <c r="I297" s="510">
        <f>+'CTA Pivot Table'!K$180</f>
        <v>86.402096985583228</v>
      </c>
      <c r="J297" s="510">
        <f>+'CTA Pivot Table'!K$182</f>
        <v>52.416844919786101</v>
      </c>
      <c r="K297" s="509">
        <f>+'CTA Pivot Table'!K$184</f>
        <v>57.369078947368415</v>
      </c>
      <c r="L297" s="509">
        <f>+'CTA Pivot Table'!K$186</f>
        <v>0</v>
      </c>
      <c r="M297" s="511">
        <f>+'CTA Pivot Table'!K$188</f>
        <v>53.847908745247146</v>
      </c>
      <c r="N297" s="510">
        <f>+'CTA Pivot Table'!K$190</f>
        <v>80.500208768267214</v>
      </c>
      <c r="O297" s="388"/>
    </row>
    <row r="298" spans="1:15">
      <c r="A298" s="504" t="s">
        <v>1114</v>
      </c>
      <c r="B298" s="509">
        <f>+'CTA Pivot Table'!K$198</f>
        <v>0</v>
      </c>
      <c r="C298" s="509">
        <f>+'CTA Pivot Table'!K$200</f>
        <v>0</v>
      </c>
      <c r="D298" s="509">
        <f>+'CTA Pivot Table'!K$202</f>
        <v>0</v>
      </c>
      <c r="E298" s="510">
        <f>+'CTA Pivot Table'!K$204</f>
        <v>0</v>
      </c>
      <c r="F298" s="510">
        <f>+'CTA Pivot Table'!K$206</f>
        <v>0</v>
      </c>
      <c r="G298" s="509">
        <f>+'CTA Pivot Table'!K$208</f>
        <v>0</v>
      </c>
      <c r="H298" s="509">
        <f>+'CTA Pivot Table'!K$210</f>
        <v>0</v>
      </c>
      <c r="I298" s="510">
        <f>+'CTA Pivot Table'!K$212</f>
        <v>0</v>
      </c>
      <c r="J298" s="510">
        <f>+'CTA Pivot Table'!K$214</f>
        <v>0</v>
      </c>
      <c r="K298" s="509">
        <f>+'CTA Pivot Table'!K$216</f>
        <v>0</v>
      </c>
      <c r="L298" s="509">
        <f>+'CTA Pivot Table'!K$218</f>
        <v>0</v>
      </c>
      <c r="M298" s="511">
        <f>+'CTA Pivot Table'!K$220</f>
        <v>0</v>
      </c>
      <c r="N298" s="510">
        <f>+'CTA Pivot Table'!K$222</f>
        <v>0</v>
      </c>
      <c r="O298" s="388"/>
    </row>
    <row r="299" spans="1:15">
      <c r="A299" s="504" t="s">
        <v>1115</v>
      </c>
      <c r="B299" s="509">
        <f>+'CTA Pivot Table'!K$230</f>
        <v>0</v>
      </c>
      <c r="C299" s="509">
        <f>+'CTA Pivot Table'!K$232</f>
        <v>0</v>
      </c>
      <c r="D299" s="509">
        <f>+'CTA Pivot Table'!K$234</f>
        <v>0</v>
      </c>
      <c r="E299" s="510">
        <f>+'CTA Pivot Table'!K$236</f>
        <v>0</v>
      </c>
      <c r="F299" s="510">
        <f>+'CTA Pivot Table'!K$238</f>
        <v>0</v>
      </c>
      <c r="G299" s="509">
        <f>+'CTA Pivot Table'!K$240</f>
        <v>0</v>
      </c>
      <c r="H299" s="509">
        <f>+'CTA Pivot Table'!K$242</f>
        <v>0</v>
      </c>
      <c r="I299" s="510">
        <f>+'CTA Pivot Table'!K$244</f>
        <v>0</v>
      </c>
      <c r="J299" s="510">
        <f>+'CTA Pivot Table'!K$246</f>
        <v>0</v>
      </c>
      <c r="K299" s="509">
        <f>+'CTA Pivot Table'!K$248</f>
        <v>0</v>
      </c>
      <c r="L299" s="509">
        <f>+'CTA Pivot Table'!K$250</f>
        <v>0</v>
      </c>
      <c r="M299" s="511">
        <f>+'CTA Pivot Table'!K$252</f>
        <v>0</v>
      </c>
      <c r="N299" s="510">
        <f>+'CTA Pivot Table'!K$254</f>
        <v>0</v>
      </c>
      <c r="O299" s="388"/>
    </row>
    <row r="300" spans="1:15">
      <c r="A300" s="504"/>
      <c r="B300" s="509"/>
      <c r="C300" s="509"/>
      <c r="D300" s="509"/>
      <c r="E300" s="510"/>
      <c r="F300" s="510"/>
      <c r="G300" s="509"/>
      <c r="H300" s="509"/>
      <c r="I300" s="510"/>
      <c r="J300" s="510"/>
      <c r="K300" s="509"/>
      <c r="L300" s="509"/>
      <c r="M300" s="511"/>
      <c r="N300" s="510"/>
      <c r="O300" s="388"/>
    </row>
    <row r="301" spans="1:15">
      <c r="A301" s="504" t="s">
        <v>1116</v>
      </c>
      <c r="B301" s="509">
        <f>+'CTA Pivot Table'!K$262</f>
        <v>0</v>
      </c>
      <c r="C301" s="509">
        <f>+'CTA Pivot Table'!K$264</f>
        <v>0</v>
      </c>
      <c r="D301" s="509">
        <f>+'CTA Pivot Table'!K$266</f>
        <v>0</v>
      </c>
      <c r="E301" s="510">
        <f>+'CTA Pivot Table'!K$268</f>
        <v>0</v>
      </c>
      <c r="F301" s="510">
        <f>+'CTA Pivot Table'!K$270</f>
        <v>0</v>
      </c>
      <c r="G301" s="509">
        <f>+'CTA Pivot Table'!K$272</f>
        <v>0</v>
      </c>
      <c r="H301" s="509">
        <f>+'CTA Pivot Table'!K$274</f>
        <v>0</v>
      </c>
      <c r="I301" s="510">
        <f>+'CTA Pivot Table'!K$276</f>
        <v>0</v>
      </c>
      <c r="J301" s="510">
        <f>+'CTA Pivot Table'!K$278</f>
        <v>0</v>
      </c>
      <c r="K301" s="509">
        <f>+'CTA Pivot Table'!K$280</f>
        <v>0</v>
      </c>
      <c r="L301" s="509">
        <f>+'CTA Pivot Table'!K$282</f>
        <v>0</v>
      </c>
      <c r="M301" s="511">
        <f>+'CTA Pivot Table'!K$284</f>
        <v>0</v>
      </c>
      <c r="N301" s="510">
        <f>+'CTA Pivot Table'!K$286</f>
        <v>0</v>
      </c>
      <c r="O301" s="388"/>
    </row>
    <row r="302" spans="1:15">
      <c r="A302" s="504" t="s">
        <v>1117</v>
      </c>
      <c r="B302" s="509">
        <f>+'CTA Pivot Table'!K$294</f>
        <v>0</v>
      </c>
      <c r="C302" s="509">
        <f>+'CTA Pivot Table'!K$296</f>
        <v>0</v>
      </c>
      <c r="D302" s="509">
        <f>+'CTA Pivot Table'!K$298</f>
        <v>0</v>
      </c>
      <c r="E302" s="510">
        <f>+'CTA Pivot Table'!K$300</f>
        <v>0</v>
      </c>
      <c r="F302" s="510">
        <f>+'CTA Pivot Table'!K$302</f>
        <v>0</v>
      </c>
      <c r="G302" s="509">
        <f>+'CTA Pivot Table'!K$304</f>
        <v>105.47349397590361</v>
      </c>
      <c r="H302" s="509">
        <f>+'CTA Pivot Table'!K$306</f>
        <v>0</v>
      </c>
      <c r="I302" s="510">
        <f>+'CTA Pivot Table'!K$308</f>
        <v>49.3756345177665</v>
      </c>
      <c r="J302" s="510">
        <f>+'CTA Pivot Table'!K$310</f>
        <v>0</v>
      </c>
      <c r="K302" s="509">
        <f>+'CTA Pivot Table'!K$312</f>
        <v>0</v>
      </c>
      <c r="L302" s="509">
        <f>+'CTA Pivot Table'!K$314</f>
        <v>0</v>
      </c>
      <c r="M302" s="511">
        <f>+'CTA Pivot Table'!K$316</f>
        <v>0</v>
      </c>
      <c r="N302" s="510">
        <f>+'CTA Pivot Table'!K$318</f>
        <v>0</v>
      </c>
      <c r="O302" s="388"/>
    </row>
    <row r="303" spans="1:15">
      <c r="A303" s="504" t="s">
        <v>1118</v>
      </c>
      <c r="B303" s="509">
        <f>+'CTA Pivot Table'!K$326</f>
        <v>0</v>
      </c>
      <c r="C303" s="509">
        <f>+'CTA Pivot Table'!K$328</f>
        <v>0</v>
      </c>
      <c r="D303" s="509">
        <f>+'CTA Pivot Table'!K$330</f>
        <v>0</v>
      </c>
      <c r="E303" s="510">
        <f>+'CTA Pivot Table'!K$332</f>
        <v>0</v>
      </c>
      <c r="F303" s="510">
        <f>+'CTA Pivot Table'!K$334</f>
        <v>0</v>
      </c>
      <c r="G303" s="509">
        <f>+'CTA Pivot Table'!K$336</f>
        <v>0</v>
      </c>
      <c r="H303" s="509">
        <f>+'CTA Pivot Table'!K$338</f>
        <v>0</v>
      </c>
      <c r="I303" s="510">
        <f>+'CTA Pivot Table'!K$340</f>
        <v>0</v>
      </c>
      <c r="J303" s="510">
        <f>+'CTA Pivot Table'!K$342</f>
        <v>0</v>
      </c>
      <c r="K303" s="509">
        <f>+'CTA Pivot Table'!K$344</f>
        <v>0</v>
      </c>
      <c r="L303" s="509">
        <f>+'CTA Pivot Table'!K$346</f>
        <v>0</v>
      </c>
      <c r="M303" s="511">
        <f>+'CTA Pivot Table'!K$348</f>
        <v>0</v>
      </c>
      <c r="N303" s="510">
        <f>+'CTA Pivot Table'!K$350</f>
        <v>0</v>
      </c>
      <c r="O303" s="388"/>
    </row>
    <row r="304" spans="1:15">
      <c r="A304" s="504" t="s">
        <v>1119</v>
      </c>
      <c r="B304" s="509">
        <f>+'CTA Pivot Table'!K$358</f>
        <v>0</v>
      </c>
      <c r="C304" s="509">
        <f>+'CTA Pivot Table'!K$360</f>
        <v>0</v>
      </c>
      <c r="D304" s="509">
        <f>+'CTA Pivot Table'!K$362</f>
        <v>0</v>
      </c>
      <c r="E304" s="510">
        <f>+'CTA Pivot Table'!K$364</f>
        <v>0</v>
      </c>
      <c r="F304" s="510">
        <f>+'CTA Pivot Table'!K$366</f>
        <v>0</v>
      </c>
      <c r="G304" s="509">
        <f>+'CTA Pivot Table'!K$368</f>
        <v>0</v>
      </c>
      <c r="H304" s="509">
        <f>+'CTA Pivot Table'!K$370</f>
        <v>0</v>
      </c>
      <c r="I304" s="510">
        <f>+'CTA Pivot Table'!K$372</f>
        <v>0</v>
      </c>
      <c r="J304" s="510">
        <f>+'CTA Pivot Table'!K$374</f>
        <v>0</v>
      </c>
      <c r="K304" s="509">
        <f>+'CTA Pivot Table'!K$376</f>
        <v>0</v>
      </c>
      <c r="L304" s="509">
        <f>+'CTA Pivot Table'!K$378</f>
        <v>0</v>
      </c>
      <c r="M304" s="511">
        <f>+'CTA Pivot Table'!K$380</f>
        <v>0</v>
      </c>
      <c r="N304" s="510">
        <f>+'CTA Pivot Table'!K$382</f>
        <v>0</v>
      </c>
      <c r="O304" s="388"/>
    </row>
    <row r="305" spans="1:15">
      <c r="A305" s="504"/>
      <c r="B305" s="509"/>
      <c r="C305" s="509"/>
      <c r="D305" s="509"/>
      <c r="E305" s="510"/>
      <c r="F305" s="510"/>
      <c r="G305" s="509"/>
      <c r="H305" s="509"/>
      <c r="I305" s="510"/>
      <c r="J305" s="510"/>
      <c r="K305" s="509"/>
      <c r="L305" s="509"/>
      <c r="M305" s="511"/>
      <c r="N305" s="510"/>
      <c r="O305" s="388"/>
    </row>
    <row r="306" spans="1:15">
      <c r="A306" s="504" t="s">
        <v>1120</v>
      </c>
      <c r="B306" s="509">
        <f>+'CTA Pivot Table'!K$390</f>
        <v>0</v>
      </c>
      <c r="C306" s="509">
        <f>+'CTA Pivot Table'!K$392</f>
        <v>0</v>
      </c>
      <c r="D306" s="509">
        <f>+'CTA Pivot Table'!K$394</f>
        <v>0</v>
      </c>
      <c r="E306" s="510">
        <f>+'CTA Pivot Table'!K$396</f>
        <v>0</v>
      </c>
      <c r="F306" s="510">
        <f>+'CTA Pivot Table'!K$398</f>
        <v>0</v>
      </c>
      <c r="G306" s="509">
        <f>+'CTA Pivot Table'!K$400</f>
        <v>0</v>
      </c>
      <c r="H306" s="509">
        <f>+'CTA Pivot Table'!K$402</f>
        <v>0</v>
      </c>
      <c r="I306" s="510">
        <f>+'CTA Pivot Table'!K$404</f>
        <v>0</v>
      </c>
      <c r="J306" s="510">
        <f>+'CTA Pivot Table'!K$406</f>
        <v>0</v>
      </c>
      <c r="K306" s="509">
        <f>+'CTA Pivot Table'!K$408</f>
        <v>0</v>
      </c>
      <c r="L306" s="509">
        <f>+'CTA Pivot Table'!K$410</f>
        <v>0</v>
      </c>
      <c r="M306" s="511">
        <f>+'CTA Pivot Table'!K$412</f>
        <v>0</v>
      </c>
      <c r="N306" s="510">
        <f>+'CTA Pivot Table'!K$414</f>
        <v>0</v>
      </c>
      <c r="O306" s="388"/>
    </row>
    <row r="307" spans="1:15">
      <c r="A307" s="504" t="s">
        <v>1121</v>
      </c>
      <c r="B307" s="509">
        <f>+'CTA Pivot Table'!K$422</f>
        <v>67.59698657058631</v>
      </c>
      <c r="C307" s="509">
        <f>+'CTA Pivot Table'!K$424</f>
        <v>62.05004344048654</v>
      </c>
      <c r="D307" s="509">
        <f>+'CTA Pivot Table'!K$426</f>
        <v>0</v>
      </c>
      <c r="E307" s="510">
        <f>+'CTA Pivot Table'!K$428</f>
        <v>65.21247432306258</v>
      </c>
      <c r="F307" s="510">
        <f>+'CTA Pivot Table'!K$430</f>
        <v>83.876778421502507</v>
      </c>
      <c r="G307" s="509">
        <f>+'CTA Pivot Table'!K$432</f>
        <v>82.123315165671755</v>
      </c>
      <c r="H307" s="509">
        <f>+'CTA Pivot Table'!K$434</f>
        <v>0</v>
      </c>
      <c r="I307" s="510">
        <f>+'CTA Pivot Table'!K$436</f>
        <v>82.959163346613536</v>
      </c>
      <c r="J307" s="510">
        <f>+'CTA Pivot Table'!K$438</f>
        <v>62.7455124255494</v>
      </c>
      <c r="K307" s="509">
        <f>+'CTA Pivot Table'!K$440</f>
        <v>54.468357466465314</v>
      </c>
      <c r="L307" s="509">
        <f>+'CTA Pivot Table'!K$442</f>
        <v>0</v>
      </c>
      <c r="M307" s="511">
        <f>+'CTA Pivot Table'!K$444</f>
        <v>56.967518293439163</v>
      </c>
      <c r="N307" s="510">
        <f>+'CTA Pivot Table'!K$446</f>
        <v>48.246610740768482</v>
      </c>
      <c r="O307" s="388"/>
    </row>
    <row r="308" spans="1:15">
      <c r="A308" s="504" t="s">
        <v>1122</v>
      </c>
      <c r="B308" s="509">
        <f>+'CTA Pivot Table'!K$454</f>
        <v>76.98840579710145</v>
      </c>
      <c r="C308" s="509">
        <f>+'CTA Pivot Table'!K$456</f>
        <v>81.65425531914893</v>
      </c>
      <c r="D308" s="509">
        <f>+'CTA Pivot Table'!K$458</f>
        <v>0</v>
      </c>
      <c r="E308" s="510">
        <f>+'CTA Pivot Table'!K$460</f>
        <v>78.634146341463421</v>
      </c>
      <c r="F308" s="510">
        <f>+'CTA Pivot Table'!K$462</f>
        <v>79.767248215701841</v>
      </c>
      <c r="G308" s="509">
        <f>+'CTA Pivot Table'!K$464</f>
        <v>84.080268456375833</v>
      </c>
      <c r="H308" s="509">
        <f>+'CTA Pivot Table'!K$466</f>
        <v>0</v>
      </c>
      <c r="I308" s="510">
        <f>+'CTA Pivot Table'!K$468</f>
        <v>82.339042740515453</v>
      </c>
      <c r="J308" s="510">
        <f>+'CTA Pivot Table'!K$470</f>
        <v>67.656670113753918</v>
      </c>
      <c r="K308" s="509">
        <f>+'CTA Pivot Table'!K$472</f>
        <v>68.217581350169979</v>
      </c>
      <c r="L308" s="509">
        <f>+'CTA Pivot Table'!K$474</f>
        <v>0</v>
      </c>
      <c r="M308" s="511">
        <f>+'CTA Pivot Table'!K$476</f>
        <v>68.038334434897564</v>
      </c>
      <c r="N308" s="510">
        <f>+'CTA Pivot Table'!K$478</f>
        <v>76.047923322683701</v>
      </c>
      <c r="O308" s="388"/>
    </row>
    <row r="309" spans="1:15">
      <c r="A309" s="513" t="s">
        <v>1123</v>
      </c>
      <c r="B309" s="514">
        <f>+'CTA Pivot Table'!K$486</f>
        <v>0</v>
      </c>
      <c r="C309" s="514">
        <f>+'CTA Pivot Table'!K$488</f>
        <v>0</v>
      </c>
      <c r="D309" s="514">
        <f>+'CTA Pivot Table'!K$490</f>
        <v>0</v>
      </c>
      <c r="E309" s="515">
        <f>+'CTA Pivot Table'!K$492</f>
        <v>0</v>
      </c>
      <c r="F309" s="515">
        <f>+'CTA Pivot Table'!K$494</f>
        <v>0</v>
      </c>
      <c r="G309" s="514">
        <f>+'CTA Pivot Table'!K$496</f>
        <v>0</v>
      </c>
      <c r="H309" s="514">
        <f>+'CTA Pivot Table'!K$498</f>
        <v>0</v>
      </c>
      <c r="I309" s="515">
        <f>+'CTA Pivot Table'!K$500</f>
        <v>0</v>
      </c>
      <c r="J309" s="515">
        <f>+'CTA Pivot Table'!K$502</f>
        <v>0</v>
      </c>
      <c r="K309" s="514">
        <f>+'CTA Pivot Table'!K$504</f>
        <v>0</v>
      </c>
      <c r="L309" s="514">
        <f>+'CTA Pivot Table'!K$506</f>
        <v>0</v>
      </c>
      <c r="M309" s="516">
        <f>+'CTA Pivot Table'!K$508</f>
        <v>0</v>
      </c>
      <c r="N309" s="515">
        <f>+'CTA Pivot Table'!K$510</f>
        <v>0</v>
      </c>
      <c r="O309" s="388"/>
    </row>
    <row r="310" spans="1:15">
      <c r="A310" s="517" t="s">
        <v>1124</v>
      </c>
      <c r="B310" s="518"/>
      <c r="C310" s="518"/>
      <c r="D310" s="518"/>
      <c r="E310" s="518"/>
      <c r="F310" s="518"/>
      <c r="G310" s="518"/>
      <c r="H310" s="518"/>
      <c r="I310" s="518"/>
      <c r="J310" s="518"/>
      <c r="K310" s="518"/>
      <c r="L310" s="518"/>
      <c r="M310" s="518"/>
      <c r="N310" s="518"/>
    </row>
    <row r="311" spans="1:15">
      <c r="A311" s="518"/>
      <c r="B311" s="518"/>
      <c r="C311" s="518"/>
      <c r="D311" s="518"/>
      <c r="E311" s="518"/>
      <c r="F311" s="518"/>
      <c r="G311" s="518"/>
      <c r="H311" s="518"/>
      <c r="I311" s="518"/>
      <c r="J311" s="518"/>
      <c r="K311" s="518"/>
      <c r="L311" s="518"/>
      <c r="M311" s="518"/>
      <c r="N311" s="519" t="s">
        <v>1224</v>
      </c>
    </row>
    <row r="312" spans="1:15" ht="18">
      <c r="A312" s="480" t="s">
        <v>1135</v>
      </c>
      <c r="B312" s="481"/>
      <c r="C312" s="481"/>
      <c r="D312" s="481"/>
      <c r="E312" s="482"/>
      <c r="F312" s="482"/>
      <c r="G312" s="482"/>
      <c r="H312" s="482"/>
      <c r="I312" s="482"/>
      <c r="J312" s="481"/>
      <c r="K312" s="481"/>
      <c r="L312" s="481"/>
      <c r="M312" s="482"/>
      <c r="N312" s="481"/>
    </row>
    <row r="313" spans="1:15" ht="18">
      <c r="A313" s="480"/>
      <c r="B313" s="481"/>
      <c r="C313" s="481"/>
      <c r="D313" s="481"/>
      <c r="E313" s="482"/>
      <c r="F313" s="482"/>
      <c r="G313" s="482"/>
      <c r="H313" s="482"/>
      <c r="I313" s="482"/>
      <c r="J313" s="481"/>
      <c r="K313" s="481"/>
      <c r="L313" s="481"/>
      <c r="M313" s="482"/>
      <c r="N313" s="481"/>
    </row>
    <row r="314" spans="1:15" ht="15.75">
      <c r="A314" s="483" t="s">
        <v>1132</v>
      </c>
      <c r="B314" s="481"/>
      <c r="C314" s="481"/>
      <c r="D314" s="481"/>
      <c r="E314" s="482"/>
      <c r="F314" s="482"/>
      <c r="G314" s="482"/>
      <c r="H314" s="482"/>
      <c r="I314" s="482"/>
      <c r="J314" s="481"/>
      <c r="K314" s="481"/>
      <c r="L314" s="481"/>
      <c r="M314" s="482"/>
      <c r="N314" s="481"/>
    </row>
    <row r="315" spans="1:15" ht="15.75">
      <c r="A315" s="483" t="s">
        <v>1147</v>
      </c>
      <c r="B315" s="481"/>
      <c r="C315" s="481"/>
      <c r="D315" s="481"/>
      <c r="E315" s="482"/>
      <c r="F315" s="482"/>
      <c r="G315" s="482"/>
      <c r="H315" s="482"/>
      <c r="I315" s="482"/>
      <c r="J315" s="481"/>
      <c r="K315" s="481"/>
      <c r="L315" s="481"/>
      <c r="M315" s="482"/>
      <c r="N315" s="481"/>
    </row>
    <row r="316" spans="1:15" ht="15.75" customHeight="1">
      <c r="A316" s="484"/>
      <c r="B316" s="484"/>
      <c r="C316" s="484"/>
      <c r="D316" s="484"/>
      <c r="E316" s="484"/>
      <c r="F316" s="485"/>
      <c r="G316" s="486"/>
      <c r="H316" s="486"/>
      <c r="I316" s="487"/>
      <c r="J316" s="487"/>
      <c r="K316" s="487"/>
      <c r="L316" s="487"/>
      <c r="M316" s="487"/>
      <c r="N316" s="487"/>
      <c r="O316" s="488"/>
    </row>
    <row r="317" spans="1:15" ht="15.75" customHeight="1">
      <c r="A317" s="312"/>
      <c r="B317" s="489" t="s">
        <v>1098</v>
      </c>
      <c r="C317" s="490"/>
      <c r="D317" s="490"/>
      <c r="E317" s="490"/>
      <c r="F317" s="490"/>
      <c r="G317" s="490"/>
      <c r="H317" s="490"/>
      <c r="I317" s="491"/>
      <c r="J317" s="492" t="s">
        <v>11</v>
      </c>
      <c r="K317" s="493"/>
      <c r="L317" s="493"/>
      <c r="M317" s="494"/>
      <c r="N317" s="652" t="s">
        <v>1099</v>
      </c>
      <c r="O317"/>
    </row>
    <row r="318" spans="1:15" ht="45" customHeight="1">
      <c r="A318" s="495"/>
      <c r="B318" s="490" t="s">
        <v>1100</v>
      </c>
      <c r="C318" s="490"/>
      <c r="D318" s="490"/>
      <c r="E318" s="496"/>
      <c r="F318" s="497" t="s">
        <v>1101</v>
      </c>
      <c r="G318" s="490"/>
      <c r="H318" s="490"/>
      <c r="I318" s="491"/>
      <c r="J318" s="498" t="s">
        <v>1102</v>
      </c>
      <c r="K318" s="490"/>
      <c r="L318" s="490"/>
      <c r="M318" s="491"/>
      <c r="N318" s="653"/>
      <c r="O318"/>
    </row>
    <row r="319" spans="1:15" ht="30" customHeight="1">
      <c r="A319" s="484"/>
      <c r="B319" s="499" t="s">
        <v>1103</v>
      </c>
      <c r="C319" s="499" t="s">
        <v>1104</v>
      </c>
      <c r="D319" s="499" t="s">
        <v>1105</v>
      </c>
      <c r="E319" s="500" t="s">
        <v>1106</v>
      </c>
      <c r="F319" s="500" t="s">
        <v>1103</v>
      </c>
      <c r="G319" s="499" t="s">
        <v>1104</v>
      </c>
      <c r="H319" s="499" t="s">
        <v>1105</v>
      </c>
      <c r="I319" s="500" t="s">
        <v>1106</v>
      </c>
      <c r="J319" s="501" t="s">
        <v>1103</v>
      </c>
      <c r="K319" s="502" t="s">
        <v>1104</v>
      </c>
      <c r="L319" s="503" t="s">
        <v>1105</v>
      </c>
      <c r="M319" s="501" t="s">
        <v>1106</v>
      </c>
      <c r="N319" s="654"/>
      <c r="O319"/>
    </row>
    <row r="320" spans="1:15" hidden="1">
      <c r="A320" s="504" t="s">
        <v>1107</v>
      </c>
      <c r="B320" s="521">
        <f>+'CTA Pivot Table'!L$230</f>
        <v>0</v>
      </c>
      <c r="C320" s="521">
        <f>+'CTA Pivot Table'!L$231</f>
        <v>0</v>
      </c>
      <c r="D320" s="521">
        <f>+'CTA Pivot Table'!L$232</f>
        <v>0</v>
      </c>
      <c r="E320" s="522">
        <f>+'CTA Pivot Table'!L$233</f>
        <v>0</v>
      </c>
      <c r="F320" s="522"/>
      <c r="G320" s="522"/>
      <c r="H320" s="522"/>
      <c r="I320" s="522"/>
      <c r="J320" s="522">
        <f>+'CTA Pivot Table'!L$234</f>
        <v>0</v>
      </c>
      <c r="K320" s="521">
        <f>+'CTA Pivot Table'!L$235</f>
        <v>0</v>
      </c>
      <c r="L320" s="521">
        <f>+'CTA Pivot Table'!L$236</f>
        <v>0</v>
      </c>
      <c r="M320" s="523">
        <f>+'CTA Pivot Table'!L$237</f>
        <v>0</v>
      </c>
      <c r="N320" s="522">
        <f>+'CTA Pivot Table'!L$238</f>
        <v>0</v>
      </c>
      <c r="O320" s="388"/>
    </row>
    <row r="321" spans="1:15" hidden="1">
      <c r="A321" s="504"/>
      <c r="E321" s="292"/>
      <c r="I321" s="292"/>
      <c r="J321" s="292"/>
      <c r="M321" s="389"/>
      <c r="N321" s="292"/>
      <c r="O321" s="388"/>
    </row>
    <row r="322" spans="1:15">
      <c r="A322" s="504" t="s">
        <v>1108</v>
      </c>
      <c r="B322" s="509">
        <f>+'CTA Pivot Table'!L$6</f>
        <v>0</v>
      </c>
      <c r="C322" s="509">
        <f>+'CTA Pivot Table'!L$8</f>
        <v>0</v>
      </c>
      <c r="D322" s="509">
        <f>+'CTA Pivot Table'!L$10</f>
        <v>0</v>
      </c>
      <c r="E322" s="510">
        <f>+'CTA Pivot Table'!L$12</f>
        <v>0</v>
      </c>
      <c r="F322" s="510">
        <f>+'CTA Pivot Table'!L$14</f>
        <v>0</v>
      </c>
      <c r="G322" s="509">
        <f>+'CTA Pivot Table'!L$16</f>
        <v>0</v>
      </c>
      <c r="H322" s="509">
        <f>+'CTA Pivot Table'!L$18</f>
        <v>0</v>
      </c>
      <c r="I322" s="510">
        <f>+'CTA Pivot Table'!L$20</f>
        <v>0</v>
      </c>
      <c r="J322" s="510">
        <f>+'CTA Pivot Table'!L$22</f>
        <v>0</v>
      </c>
      <c r="K322" s="509">
        <f>+'CTA Pivot Table'!L$24</f>
        <v>0</v>
      </c>
      <c r="L322" s="509">
        <f>+'CTA Pivot Table'!L$26</f>
        <v>0</v>
      </c>
      <c r="M322" s="511">
        <f>+'CTA Pivot Table'!L$28</f>
        <v>0</v>
      </c>
      <c r="N322" s="510">
        <f>+'CTA Pivot Table'!L$30</f>
        <v>0</v>
      </c>
      <c r="O322" s="388"/>
    </row>
    <row r="323" spans="1:15">
      <c r="A323" s="504" t="s">
        <v>1109</v>
      </c>
      <c r="B323" s="509">
        <f>+'CTA Pivot Table'!L$38</f>
        <v>74.5</v>
      </c>
      <c r="C323" s="509">
        <f>+'CTA Pivot Table'!L$40</f>
        <v>67.599999999999994</v>
      </c>
      <c r="D323" s="509">
        <f>+'CTA Pivot Table'!L$42</f>
        <v>0</v>
      </c>
      <c r="E323" s="510">
        <f>+'CTA Pivot Table'!L$44</f>
        <v>74</v>
      </c>
      <c r="F323" s="510">
        <f>+'CTA Pivot Table'!L$46</f>
        <v>77.099999999999994</v>
      </c>
      <c r="G323" s="509">
        <f>+'CTA Pivot Table'!L$48</f>
        <v>76.400000000000006</v>
      </c>
      <c r="H323" s="509">
        <f>+'CTA Pivot Table'!L$50</f>
        <v>0</v>
      </c>
      <c r="I323" s="510">
        <f>+'CTA Pivot Table'!L$52</f>
        <v>77.008522727272734</v>
      </c>
      <c r="J323" s="510">
        <f>+'CTA Pivot Table'!L$54</f>
        <v>54.4</v>
      </c>
      <c r="K323" s="509">
        <f>+'CTA Pivot Table'!L$56</f>
        <v>55.7</v>
      </c>
      <c r="L323" s="509">
        <f>+'CTA Pivot Table'!LR$58</f>
        <v>0</v>
      </c>
      <c r="M323" s="511">
        <f>+'CTA Pivot Table'!L$60</f>
        <v>54.752258064516134</v>
      </c>
      <c r="N323" s="510">
        <f>+'CTA Pivot Table'!L$62</f>
        <v>0</v>
      </c>
      <c r="O323" s="388"/>
    </row>
    <row r="324" spans="1:15">
      <c r="A324" s="504" t="s">
        <v>1110</v>
      </c>
      <c r="B324" s="509">
        <f>+'CTA Pivot Table'!L$70</f>
        <v>0</v>
      </c>
      <c r="C324" s="509">
        <f>+'CTA Pivot Table'!L$72</f>
        <v>0</v>
      </c>
      <c r="D324" s="509">
        <f>+'CTA Pivot Table'!L$74</f>
        <v>0</v>
      </c>
      <c r="E324" s="510">
        <f>+'CTA Pivot Table'!L$76</f>
        <v>0</v>
      </c>
      <c r="F324" s="510">
        <f>+'CTA Pivot Table'!L$78</f>
        <v>0</v>
      </c>
      <c r="G324" s="509">
        <f>+'CTA Pivot Table'!L$80</f>
        <v>0</v>
      </c>
      <c r="H324" s="509">
        <f>+'CTA Pivot Table'!L$82</f>
        <v>0</v>
      </c>
      <c r="I324" s="510">
        <f>+'CTA Pivot Table'!L$84</f>
        <v>0</v>
      </c>
      <c r="J324" s="510">
        <f>+'CTA Pivot Table'!L$86</f>
        <v>0</v>
      </c>
      <c r="K324" s="509">
        <f>+'CTA Pivot Table'!L$88</f>
        <v>0</v>
      </c>
      <c r="L324" s="509">
        <f>+'CTA Pivot Table'!L$90</f>
        <v>0</v>
      </c>
      <c r="M324" s="511">
        <f>+'CTA Pivot Table'!L$92</f>
        <v>0</v>
      </c>
      <c r="N324" s="510">
        <f>+'CTA Pivot Table'!L$94</f>
        <v>0</v>
      </c>
      <c r="O324" s="388"/>
    </row>
    <row r="325" spans="1:15">
      <c r="A325" s="504" t="s">
        <v>1111</v>
      </c>
      <c r="B325" s="509">
        <f>+'CTA Pivot Table'!L$102</f>
        <v>0</v>
      </c>
      <c r="C325" s="509">
        <f>+'CTA Pivot Table'!L$104</f>
        <v>0</v>
      </c>
      <c r="D325" s="509">
        <f>+'CTA Pivot Table'!L$106</f>
        <v>0</v>
      </c>
      <c r="E325" s="510">
        <f>+'CTA Pivot Table'!L$108</f>
        <v>0</v>
      </c>
      <c r="F325" s="510">
        <f>+'CTA Pivot Table'!L$110</f>
        <v>0</v>
      </c>
      <c r="G325" s="509">
        <f>+'CTA Pivot Table'!L$112</f>
        <v>0</v>
      </c>
      <c r="H325" s="509">
        <f>+'CTA Pivot Table'!L$114</f>
        <v>0</v>
      </c>
      <c r="I325" s="510">
        <f>+'CTA Pivot Table'!L$116</f>
        <v>0</v>
      </c>
      <c r="J325" s="510">
        <f>+'CTA Pivot Table'!L$118</f>
        <v>0</v>
      </c>
      <c r="K325" s="509">
        <f>+'CTA Pivot Table'!L$120</f>
        <v>0</v>
      </c>
      <c r="L325" s="509">
        <f>+'CTA Pivot Table'!L$122</f>
        <v>0</v>
      </c>
      <c r="M325" s="511">
        <f>+'CTA Pivot Table'!L$124</f>
        <v>0</v>
      </c>
      <c r="N325" s="510">
        <f>+'CTA Pivot Table'!L$126</f>
        <v>0</v>
      </c>
      <c r="O325" s="388"/>
    </row>
    <row r="326" spans="1:15">
      <c r="A326" s="504"/>
      <c r="B326" s="509"/>
      <c r="C326" s="509"/>
      <c r="D326" s="509"/>
      <c r="E326" s="510"/>
      <c r="F326" s="510"/>
      <c r="G326" s="509"/>
      <c r="H326" s="509"/>
      <c r="I326" s="510"/>
      <c r="J326" s="510"/>
      <c r="K326" s="509"/>
      <c r="L326" s="509"/>
      <c r="M326" s="511"/>
      <c r="N326" s="510"/>
      <c r="O326" s="388"/>
    </row>
    <row r="327" spans="1:15">
      <c r="A327" s="504" t="s">
        <v>1112</v>
      </c>
      <c r="B327" s="509">
        <f>+'CTA Pivot Table'!L$134</f>
        <v>0</v>
      </c>
      <c r="C327" s="509">
        <f>+'CTA Pivot Table'!L$136</f>
        <v>0</v>
      </c>
      <c r="D327" s="509">
        <f>+'CTA Pivot Table'!L$138</f>
        <v>0</v>
      </c>
      <c r="E327" s="510">
        <f>+'CTA Pivot Table'!L$140</f>
        <v>0</v>
      </c>
      <c r="F327" s="510">
        <f>+'CTA Pivot Table'!L$142</f>
        <v>0</v>
      </c>
      <c r="G327" s="509">
        <f>+'CTA Pivot Table'!L$144</f>
        <v>0</v>
      </c>
      <c r="H327" s="509">
        <f>+'CTA Pivot Table'!L$146</f>
        <v>0</v>
      </c>
      <c r="I327" s="510">
        <f>+'CTA Pivot Table'!L$148</f>
        <v>0</v>
      </c>
      <c r="J327" s="510">
        <f>+'CTA Pivot Table'!L$150</f>
        <v>0</v>
      </c>
      <c r="K327" s="509">
        <f>+'CTA Pivot Table'!L$152</f>
        <v>0</v>
      </c>
      <c r="L327" s="509">
        <f>+'CTA Pivot Table'!L$154</f>
        <v>0</v>
      </c>
      <c r="M327" s="511">
        <f>+'CTA Pivot Table'!L$156</f>
        <v>0</v>
      </c>
      <c r="N327" s="510">
        <f>+'CTA Pivot Table'!L$158</f>
        <v>0</v>
      </c>
      <c r="O327" s="388"/>
    </row>
    <row r="328" spans="1:15">
      <c r="A328" s="504" t="s">
        <v>1113</v>
      </c>
      <c r="B328" s="509">
        <f>+'CTA Pivot Table'!L$166</f>
        <v>76.711948529411757</v>
      </c>
      <c r="C328" s="509">
        <f>+'CTA Pivot Table'!L$168</f>
        <v>71.953086419753092</v>
      </c>
      <c r="D328" s="509">
        <f>+'CTA Pivot Table'!L$170</f>
        <v>0</v>
      </c>
      <c r="E328" s="510">
        <f>+'CTA Pivot Table'!L$172</f>
        <v>75.6199716713881</v>
      </c>
      <c r="F328" s="510">
        <f>+'CTA Pivot Table'!L$174</f>
        <v>87.665952080706191</v>
      </c>
      <c r="G328" s="509">
        <f>+'CTA Pivot Table'!L$176</f>
        <v>85.279238754325277</v>
      </c>
      <c r="H328" s="509">
        <f>+'CTA Pivot Table'!L$178</f>
        <v>0</v>
      </c>
      <c r="I328" s="510">
        <f>+'CTA Pivot Table'!L$180</f>
        <v>87.028465804066542</v>
      </c>
      <c r="J328" s="510">
        <f>+'CTA Pivot Table'!L$182</f>
        <v>61.372777017783868</v>
      </c>
      <c r="K328" s="509">
        <f>+'CTA Pivot Table'!L$184</f>
        <v>57.664590163934427</v>
      </c>
      <c r="L328" s="509">
        <f>+'CTA Pivot Table'!L$186</f>
        <v>0</v>
      </c>
      <c r="M328" s="511">
        <f>+'CTA Pivot Table'!L$188</f>
        <v>60.281081081081076</v>
      </c>
      <c r="N328" s="510">
        <f>+'CTA Pivot Table'!L$190</f>
        <v>77.856323185011718</v>
      </c>
      <c r="O328" s="388"/>
    </row>
    <row r="329" spans="1:15">
      <c r="A329" s="504" t="s">
        <v>1114</v>
      </c>
      <c r="B329" s="509">
        <f>+'CTA Pivot Table'!L$198</f>
        <v>0</v>
      </c>
      <c r="C329" s="509">
        <f>+'CTA Pivot Table'!L$200</f>
        <v>0</v>
      </c>
      <c r="D329" s="509">
        <f>+'CTA Pivot Table'!L$202</f>
        <v>0</v>
      </c>
      <c r="E329" s="510">
        <f>+'CTA Pivot Table'!L$204</f>
        <v>0</v>
      </c>
      <c r="F329" s="510">
        <f>+'CTA Pivot Table'!L$206</f>
        <v>0</v>
      </c>
      <c r="G329" s="509">
        <f>+'CTA Pivot Table'!L$208</f>
        <v>0</v>
      </c>
      <c r="H329" s="509">
        <f>+'CTA Pivot Table'!L$210</f>
        <v>0</v>
      </c>
      <c r="I329" s="510">
        <f>+'CTA Pivot Table'!L$212</f>
        <v>0</v>
      </c>
      <c r="J329" s="510">
        <f>+'CTA Pivot Table'!L$214</f>
        <v>0</v>
      </c>
      <c r="K329" s="509">
        <f>+'CTA Pivot Table'!L$216</f>
        <v>0</v>
      </c>
      <c r="L329" s="509">
        <f>+'CTA Pivot Table'!L$218</f>
        <v>0</v>
      </c>
      <c r="M329" s="511">
        <f>+'CTA Pivot Table'!L$220</f>
        <v>0</v>
      </c>
      <c r="N329" s="510">
        <f>+'CTA Pivot Table'!L$222</f>
        <v>0</v>
      </c>
      <c r="O329" s="388"/>
    </row>
    <row r="330" spans="1:15">
      <c r="A330" s="504" t="s">
        <v>1115</v>
      </c>
      <c r="B330" s="509">
        <f>+'CTA Pivot Table'!L$230</f>
        <v>0</v>
      </c>
      <c r="C330" s="509">
        <f>+'CTA Pivot Table'!L$232</f>
        <v>0</v>
      </c>
      <c r="D330" s="509">
        <f>+'CTA Pivot Table'!L$234</f>
        <v>0</v>
      </c>
      <c r="E330" s="510">
        <f>+'CTA Pivot Table'!L$236</f>
        <v>0</v>
      </c>
      <c r="F330" s="510">
        <f>+'CTA Pivot Table'!L$238</f>
        <v>0</v>
      </c>
      <c r="G330" s="509">
        <f>+'CTA Pivot Table'!L$240</f>
        <v>0</v>
      </c>
      <c r="H330" s="509">
        <f>+'CTA Pivot Table'!L$242</f>
        <v>0</v>
      </c>
      <c r="I330" s="510">
        <f>+'CTA Pivot Table'!L$244</f>
        <v>0</v>
      </c>
      <c r="J330" s="510">
        <f>+'CTA Pivot Table'!L$246</f>
        <v>0</v>
      </c>
      <c r="K330" s="509">
        <f>+'CTA Pivot Table'!L$248</f>
        <v>0</v>
      </c>
      <c r="L330" s="509">
        <f>+'CTA Pivot Table'!L$250</f>
        <v>0</v>
      </c>
      <c r="M330" s="511">
        <f>+'CTA Pivot Table'!L$252</f>
        <v>0</v>
      </c>
      <c r="N330" s="510">
        <f>+'CTA Pivot Table'!L$254</f>
        <v>0</v>
      </c>
      <c r="O330" s="388"/>
    </row>
    <row r="331" spans="1:15">
      <c r="A331" s="504"/>
      <c r="B331" s="509"/>
      <c r="C331" s="509"/>
      <c r="D331" s="509"/>
      <c r="E331" s="510"/>
      <c r="F331" s="510"/>
      <c r="G331" s="509"/>
      <c r="H331" s="509"/>
      <c r="I331" s="510"/>
      <c r="J331" s="510"/>
      <c r="K331" s="509"/>
      <c r="L331" s="509"/>
      <c r="M331" s="511"/>
      <c r="N331" s="510"/>
      <c r="O331" s="388"/>
    </row>
    <row r="332" spans="1:15">
      <c r="A332" s="504" t="s">
        <v>1116</v>
      </c>
      <c r="B332" s="509">
        <f>+'CTA Pivot Table'!L$262</f>
        <v>0</v>
      </c>
      <c r="C332" s="509">
        <f>+'CTA Pivot Table'!L$264</f>
        <v>0</v>
      </c>
      <c r="D332" s="509">
        <f>+'CTA Pivot Table'!L$266</f>
        <v>0</v>
      </c>
      <c r="E332" s="510">
        <f>+'CTA Pivot Table'!L$268</f>
        <v>0</v>
      </c>
      <c r="F332" s="510">
        <f>+'CTA Pivot Table'!L$270</f>
        <v>0</v>
      </c>
      <c r="G332" s="509">
        <f>+'CTA Pivot Table'!L$272</f>
        <v>0</v>
      </c>
      <c r="H332" s="509">
        <f>+'CTA Pivot Table'!L$274</f>
        <v>0</v>
      </c>
      <c r="I332" s="510">
        <f>+'CTA Pivot Table'!L$276</f>
        <v>0</v>
      </c>
      <c r="J332" s="510">
        <f>+'CTA Pivot Table'!L$278</f>
        <v>0</v>
      </c>
      <c r="K332" s="509">
        <f>+'CTA Pivot Table'!L$280</f>
        <v>0</v>
      </c>
      <c r="L332" s="509">
        <f>+'CTA Pivot Table'!L$282</f>
        <v>0</v>
      </c>
      <c r="M332" s="511">
        <f>+'CTA Pivot Table'!L$284</f>
        <v>0</v>
      </c>
      <c r="N332" s="510">
        <f>+'CTA Pivot Table'!L$286</f>
        <v>0</v>
      </c>
      <c r="O332" s="388"/>
    </row>
    <row r="333" spans="1:15">
      <c r="A333" s="504" t="s">
        <v>1117</v>
      </c>
      <c r="B333" s="509">
        <f>+'CTA Pivot Table'!L$294</f>
        <v>0</v>
      </c>
      <c r="C333" s="509">
        <f>+'CTA Pivot Table'!L$296</f>
        <v>0</v>
      </c>
      <c r="D333" s="509">
        <f>+'CTA Pivot Table'!L$298</f>
        <v>0</v>
      </c>
      <c r="E333" s="510">
        <f>+'CTA Pivot Table'!L$300</f>
        <v>0</v>
      </c>
      <c r="F333" s="510">
        <f>+'CTA Pivot Table'!L$302</f>
        <v>0</v>
      </c>
      <c r="G333" s="509">
        <f>+'CTA Pivot Table'!L$304</f>
        <v>50.331058020477819</v>
      </c>
      <c r="H333" s="509">
        <f>+'CTA Pivot Table'!L$306</f>
        <v>0</v>
      </c>
      <c r="I333" s="510">
        <f>+'CTA Pivot Table'!L$308</f>
        <v>27.616104868913858</v>
      </c>
      <c r="J333" s="510">
        <f>+'CTA Pivot Table'!L$310</f>
        <v>0</v>
      </c>
      <c r="K333" s="509">
        <f>+'CTA Pivot Table'!L$312</f>
        <v>0</v>
      </c>
      <c r="L333" s="509">
        <f>+'CTA Pivot Table'!L$314</f>
        <v>0</v>
      </c>
      <c r="M333" s="511">
        <f>+'CTA Pivot Table'!L$316</f>
        <v>0</v>
      </c>
      <c r="N333" s="510">
        <f>+'CTA Pivot Table'!L$318</f>
        <v>0</v>
      </c>
      <c r="O333" s="388"/>
    </row>
    <row r="334" spans="1:15">
      <c r="A334" s="504" t="s">
        <v>1118</v>
      </c>
      <c r="B334" s="509">
        <f>+'CTA Pivot Table'!L$326</f>
        <v>0</v>
      </c>
      <c r="C334" s="509">
        <f>+'CTA Pivot Table'!L$328</f>
        <v>0</v>
      </c>
      <c r="D334" s="509">
        <f>+'CTA Pivot Table'!L$330</f>
        <v>0</v>
      </c>
      <c r="E334" s="510">
        <f>+'CTA Pivot Table'!L$332</f>
        <v>0</v>
      </c>
      <c r="F334" s="510">
        <f>+'CTA Pivot Table'!L$334</f>
        <v>0</v>
      </c>
      <c r="G334" s="509">
        <f>+'CTA Pivot Table'!L$336</f>
        <v>0</v>
      </c>
      <c r="H334" s="509">
        <f>+'CTA Pivot Table'!L$338</f>
        <v>0</v>
      </c>
      <c r="I334" s="510">
        <f>+'CTA Pivot Table'!L$340</f>
        <v>0</v>
      </c>
      <c r="J334" s="510">
        <f>+'CTA Pivot Table'!L$342</f>
        <v>0</v>
      </c>
      <c r="K334" s="509">
        <f>+'CTA Pivot Table'!L$344</f>
        <v>0</v>
      </c>
      <c r="L334" s="509">
        <f>+'CTA Pivot Table'!L$346</f>
        <v>0</v>
      </c>
      <c r="M334" s="511">
        <f>+'CTA Pivot Table'!L$348</f>
        <v>0</v>
      </c>
      <c r="N334" s="510">
        <f>+'CTA Pivot Table'!L$350</f>
        <v>0</v>
      </c>
      <c r="O334" s="388"/>
    </row>
    <row r="335" spans="1:15">
      <c r="A335" s="504" t="s">
        <v>1119</v>
      </c>
      <c r="B335" s="509">
        <f>+'CTA Pivot Table'!L$358</f>
        <v>0</v>
      </c>
      <c r="C335" s="509">
        <f>+'CTA Pivot Table'!L$360</f>
        <v>0</v>
      </c>
      <c r="D335" s="509">
        <f>+'CTA Pivot Table'!L$362</f>
        <v>0</v>
      </c>
      <c r="E335" s="510">
        <f>+'CTA Pivot Table'!L$364</f>
        <v>0</v>
      </c>
      <c r="F335" s="510">
        <f>+'CTA Pivot Table'!L$366</f>
        <v>0</v>
      </c>
      <c r="G335" s="509">
        <f>+'CTA Pivot Table'!L$368</f>
        <v>0</v>
      </c>
      <c r="H335" s="509">
        <f>+'CTA Pivot Table'!L$370</f>
        <v>0</v>
      </c>
      <c r="I335" s="510">
        <f>+'CTA Pivot Table'!L$372</f>
        <v>0</v>
      </c>
      <c r="J335" s="510">
        <f>+'CTA Pivot Table'!L$374</f>
        <v>0</v>
      </c>
      <c r="K335" s="509">
        <f>+'CTA Pivot Table'!L$376</f>
        <v>0</v>
      </c>
      <c r="L335" s="509">
        <f>+'CTA Pivot Table'!L$378</f>
        <v>0</v>
      </c>
      <c r="M335" s="511">
        <f>+'CTA Pivot Table'!L$380</f>
        <v>0</v>
      </c>
      <c r="N335" s="510">
        <f>+'CTA Pivot Table'!L$382</f>
        <v>0</v>
      </c>
      <c r="O335" s="388"/>
    </row>
    <row r="336" spans="1:15">
      <c r="A336" s="504"/>
      <c r="B336" s="509"/>
      <c r="C336" s="509"/>
      <c r="D336" s="509"/>
      <c r="E336" s="510"/>
      <c r="F336" s="510"/>
      <c r="G336" s="509"/>
      <c r="H336" s="509"/>
      <c r="I336" s="510"/>
      <c r="J336" s="510"/>
      <c r="K336" s="509"/>
      <c r="L336" s="509"/>
      <c r="M336" s="511"/>
      <c r="N336" s="510"/>
      <c r="O336" s="388"/>
    </row>
    <row r="337" spans="1:15">
      <c r="A337" s="504" t="s">
        <v>1120</v>
      </c>
      <c r="B337" s="509">
        <f>+'CTA Pivot Table'!L$390</f>
        <v>0</v>
      </c>
      <c r="C337" s="509">
        <f>+'CTA Pivot Table'!L$392</f>
        <v>0</v>
      </c>
      <c r="D337" s="509">
        <f>+'CTA Pivot Table'!L$394</f>
        <v>0</v>
      </c>
      <c r="E337" s="510">
        <f>+'CTA Pivot Table'!L$396</f>
        <v>0</v>
      </c>
      <c r="F337" s="510">
        <f>+'CTA Pivot Table'!L$398</f>
        <v>0</v>
      </c>
      <c r="G337" s="509">
        <f>+'CTA Pivot Table'!L$400</f>
        <v>0</v>
      </c>
      <c r="H337" s="509">
        <f>+'CTA Pivot Table'!L$402</f>
        <v>0</v>
      </c>
      <c r="I337" s="510">
        <f>+'CTA Pivot Table'!L$404</f>
        <v>0</v>
      </c>
      <c r="J337" s="510">
        <f>+'CTA Pivot Table'!L$406</f>
        <v>0</v>
      </c>
      <c r="K337" s="509">
        <f>+'CTA Pivot Table'!L$408</f>
        <v>0</v>
      </c>
      <c r="L337" s="509">
        <f>+'CTA Pivot Table'!L$410</f>
        <v>0</v>
      </c>
      <c r="M337" s="511">
        <f>+'CTA Pivot Table'!L$412</f>
        <v>0</v>
      </c>
      <c r="N337" s="510">
        <f>+'CTA Pivot Table'!L$414</f>
        <v>0</v>
      </c>
      <c r="O337" s="388"/>
    </row>
    <row r="338" spans="1:15">
      <c r="A338" s="504" t="s">
        <v>1121</v>
      </c>
      <c r="B338" s="509">
        <f>+'CTA Pivot Table'!L$422</f>
        <v>69.011322314049593</v>
      </c>
      <c r="C338" s="509">
        <f>+'CTA Pivot Table'!L$424</f>
        <v>59.921915820029021</v>
      </c>
      <c r="D338" s="509">
        <f>+'CTA Pivot Table'!L$426</f>
        <v>0</v>
      </c>
      <c r="E338" s="510">
        <f>+'CTA Pivot Table'!L$428</f>
        <v>65.713480779357567</v>
      </c>
      <c r="F338" s="510">
        <f>+'CTA Pivot Table'!L$430</f>
        <v>82.619095324833026</v>
      </c>
      <c r="G338" s="509">
        <f>+'CTA Pivot Table'!L$432</f>
        <v>79.762625139043394</v>
      </c>
      <c r="H338" s="509">
        <f>+'CTA Pivot Table'!L$434</f>
        <v>0</v>
      </c>
      <c r="I338" s="510">
        <f>+'CTA Pivot Table'!L$436</f>
        <v>81.610467399842889</v>
      </c>
      <c r="J338" s="510">
        <f>+'CTA Pivot Table'!L$438</f>
        <v>63.689849624060152</v>
      </c>
      <c r="K338" s="509">
        <f>+'CTA Pivot Table'!L$440</f>
        <v>53.56176847501068</v>
      </c>
      <c r="L338" s="509">
        <f>+'CTA Pivot Table'!L$442</f>
        <v>0</v>
      </c>
      <c r="M338" s="511">
        <f>+'CTA Pivot Table'!L$444</f>
        <v>58.048679514632397</v>
      </c>
      <c r="N338" s="510">
        <f>+'CTA Pivot Table'!L$446</f>
        <v>50.517863397548162</v>
      </c>
      <c r="O338" s="388"/>
    </row>
    <row r="339" spans="1:15">
      <c r="A339" s="504" t="s">
        <v>1122</v>
      </c>
      <c r="B339" s="509">
        <f>+'CTA Pivot Table'!L$454</f>
        <v>78.645070422535198</v>
      </c>
      <c r="C339" s="509">
        <f>+'CTA Pivot Table'!L$456</f>
        <v>77.806818181818201</v>
      </c>
      <c r="D339" s="509">
        <f>+'CTA Pivot Table'!L$458</f>
        <v>0</v>
      </c>
      <c r="E339" s="510">
        <f>+'CTA Pivot Table'!L$460</f>
        <v>78.417864476386043</v>
      </c>
      <c r="F339" s="510">
        <f>+'CTA Pivot Table'!L$462</f>
        <v>76.87402452619844</v>
      </c>
      <c r="G339" s="509">
        <f>+'CTA Pivot Table'!L$464</f>
        <v>82.327396098388462</v>
      </c>
      <c r="H339" s="509">
        <f>+'CTA Pivot Table'!L$466</f>
        <v>0</v>
      </c>
      <c r="I339" s="510">
        <f>+'CTA Pivot Table'!L$468</f>
        <v>79.971098265895961</v>
      </c>
      <c r="J339" s="510">
        <f>+'CTA Pivot Table'!L$470</f>
        <v>63.597189695550334</v>
      </c>
      <c r="K339" s="509">
        <f>+'CTA Pivot Table'!L$472</f>
        <v>61.516129032258064</v>
      </c>
      <c r="L339" s="509">
        <f>+'CTA Pivot Table'!L$474</f>
        <v>0</v>
      </c>
      <c r="M339" s="511">
        <f>+'CTA Pivot Table'!L$476</f>
        <v>62.317403065825069</v>
      </c>
      <c r="N339" s="510">
        <f>+'CTA Pivot Table'!L$478</f>
        <v>44.980059820538401</v>
      </c>
      <c r="O339" s="388"/>
    </row>
    <row r="340" spans="1:15">
      <c r="A340" s="513" t="s">
        <v>1123</v>
      </c>
      <c r="B340" s="514">
        <f>+'CTA Pivot Table'!L$486</f>
        <v>0</v>
      </c>
      <c r="C340" s="514">
        <f>+'CTA Pivot Table'!L$488</f>
        <v>0</v>
      </c>
      <c r="D340" s="514">
        <f>+'CTA Pivot Table'!L$490</f>
        <v>0</v>
      </c>
      <c r="E340" s="515">
        <f>+'CTA Pivot Table'!L$492</f>
        <v>0</v>
      </c>
      <c r="F340" s="515">
        <f>+'CTA Pivot Table'!L$494</f>
        <v>0</v>
      </c>
      <c r="G340" s="514">
        <f>+'CTA Pivot Table'!L$496</f>
        <v>0</v>
      </c>
      <c r="H340" s="514">
        <f>+'CTA Pivot Table'!L$498</f>
        <v>0</v>
      </c>
      <c r="I340" s="515">
        <f>+'CTA Pivot Table'!L$500</f>
        <v>0</v>
      </c>
      <c r="J340" s="515">
        <f>+'CTA Pivot Table'!L$502</f>
        <v>0</v>
      </c>
      <c r="K340" s="514">
        <f>+'CTA Pivot Table'!L$504</f>
        <v>0</v>
      </c>
      <c r="L340" s="514">
        <f>+'CTA Pivot Table'!L$506</f>
        <v>0</v>
      </c>
      <c r="M340" s="516">
        <f>+'CTA Pivot Table'!L$508</f>
        <v>0</v>
      </c>
      <c r="N340" s="515">
        <f>+'CTA Pivot Table'!L$510</f>
        <v>0</v>
      </c>
      <c r="O340" s="388"/>
    </row>
    <row r="341" spans="1:15">
      <c r="A341" s="517" t="s">
        <v>1124</v>
      </c>
      <c r="B341" s="518"/>
      <c r="C341" s="518"/>
      <c r="D341" s="518"/>
      <c r="E341" s="518"/>
      <c r="F341" s="518"/>
      <c r="G341" s="518"/>
      <c r="H341" s="518"/>
      <c r="I341" s="518"/>
      <c r="J341" s="518"/>
      <c r="K341" s="518"/>
      <c r="L341" s="518"/>
      <c r="M341" s="518"/>
      <c r="N341" s="518"/>
    </row>
    <row r="342" spans="1:15">
      <c r="A342" s="518"/>
      <c r="B342" s="518"/>
      <c r="C342" s="518"/>
      <c r="D342" s="518"/>
      <c r="E342" s="518"/>
      <c r="F342" s="518"/>
      <c r="G342" s="518"/>
      <c r="H342" s="518"/>
      <c r="I342" s="518"/>
      <c r="J342" s="518"/>
      <c r="K342" s="518"/>
      <c r="L342" s="518"/>
      <c r="M342" s="518"/>
      <c r="N342" s="519" t="s">
        <v>1224</v>
      </c>
    </row>
    <row r="343" spans="1:15" ht="18">
      <c r="A343" s="480" t="s">
        <v>1136</v>
      </c>
      <c r="B343" s="481"/>
      <c r="C343" s="481"/>
      <c r="D343" s="481"/>
      <c r="E343" s="482"/>
      <c r="F343" s="482"/>
      <c r="G343" s="482"/>
      <c r="H343" s="482"/>
      <c r="I343" s="482"/>
      <c r="J343" s="481"/>
      <c r="K343" s="481"/>
      <c r="L343" s="481"/>
      <c r="M343" s="482"/>
      <c r="N343" s="481"/>
    </row>
    <row r="344" spans="1:15" ht="18">
      <c r="A344" s="480"/>
      <c r="B344" s="481"/>
      <c r="C344" s="481"/>
      <c r="D344" s="481"/>
      <c r="E344" s="482"/>
      <c r="F344" s="482"/>
      <c r="G344" s="482"/>
      <c r="H344" s="482"/>
      <c r="I344" s="482"/>
      <c r="J344" s="481"/>
      <c r="K344" s="481"/>
      <c r="L344" s="481"/>
      <c r="M344" s="482"/>
      <c r="N344" s="481"/>
    </row>
    <row r="345" spans="1:15" ht="15.75">
      <c r="A345" s="483" t="s">
        <v>1132</v>
      </c>
      <c r="B345" s="481"/>
      <c r="C345" s="481"/>
      <c r="D345" s="481"/>
      <c r="E345" s="482"/>
      <c r="F345" s="482"/>
      <c r="G345" s="482"/>
      <c r="H345" s="482"/>
      <c r="I345" s="482"/>
      <c r="J345" s="481"/>
      <c r="K345" s="481"/>
      <c r="L345" s="481"/>
      <c r="M345" s="482"/>
      <c r="N345" s="481"/>
    </row>
    <row r="346" spans="1:15" ht="15.75">
      <c r="A346" s="483" t="s">
        <v>1148</v>
      </c>
      <c r="B346" s="481"/>
      <c r="C346" s="481"/>
      <c r="D346" s="481"/>
      <c r="E346" s="482"/>
      <c r="F346" s="482"/>
      <c r="G346" s="482"/>
      <c r="H346" s="482"/>
      <c r="I346" s="482"/>
      <c r="J346" s="481"/>
      <c r="K346" s="481"/>
      <c r="L346" s="481"/>
      <c r="M346" s="482"/>
      <c r="N346" s="481"/>
    </row>
    <row r="347" spans="1:15" ht="15.75" customHeight="1">
      <c r="A347" s="484"/>
      <c r="B347" s="484"/>
      <c r="C347" s="484"/>
      <c r="D347" s="484"/>
      <c r="E347" s="484"/>
      <c r="F347" s="485"/>
      <c r="G347" s="486"/>
      <c r="H347" s="486"/>
      <c r="I347" s="487"/>
      <c r="J347" s="487"/>
      <c r="K347" s="487"/>
      <c r="L347" s="487"/>
      <c r="M347" s="487"/>
      <c r="N347" s="487"/>
      <c r="O347" s="488"/>
    </row>
    <row r="348" spans="1:15" ht="15.75" customHeight="1">
      <c r="A348" s="312"/>
      <c r="B348" s="489" t="s">
        <v>1098</v>
      </c>
      <c r="C348" s="490"/>
      <c r="D348" s="490"/>
      <c r="E348" s="490"/>
      <c r="F348" s="490"/>
      <c r="G348" s="490"/>
      <c r="H348" s="490"/>
      <c r="I348" s="491"/>
      <c r="J348" s="492" t="s">
        <v>11</v>
      </c>
      <c r="K348" s="493"/>
      <c r="L348" s="493"/>
      <c r="M348" s="494"/>
      <c r="N348" s="652" t="s">
        <v>1099</v>
      </c>
      <c r="O348"/>
    </row>
    <row r="349" spans="1:15" ht="45.75" customHeight="1">
      <c r="A349" s="495"/>
      <c r="B349" s="490" t="s">
        <v>1100</v>
      </c>
      <c r="C349" s="490"/>
      <c r="D349" s="490"/>
      <c r="E349" s="496"/>
      <c r="F349" s="497" t="s">
        <v>1101</v>
      </c>
      <c r="G349" s="490"/>
      <c r="H349" s="490"/>
      <c r="I349" s="491"/>
      <c r="J349" s="498" t="s">
        <v>1102</v>
      </c>
      <c r="K349" s="490"/>
      <c r="L349" s="490"/>
      <c r="M349" s="491"/>
      <c r="N349" s="653"/>
      <c r="O349"/>
    </row>
    <row r="350" spans="1:15" ht="29.25" customHeight="1">
      <c r="A350" s="484"/>
      <c r="B350" s="499" t="s">
        <v>1103</v>
      </c>
      <c r="C350" s="499" t="s">
        <v>1104</v>
      </c>
      <c r="D350" s="499" t="s">
        <v>1105</v>
      </c>
      <c r="E350" s="500" t="s">
        <v>1106</v>
      </c>
      <c r="F350" s="500" t="s">
        <v>1103</v>
      </c>
      <c r="G350" s="499" t="s">
        <v>1104</v>
      </c>
      <c r="H350" s="499" t="s">
        <v>1105</v>
      </c>
      <c r="I350" s="500" t="s">
        <v>1106</v>
      </c>
      <c r="J350" s="501" t="s">
        <v>1103</v>
      </c>
      <c r="K350" s="502" t="s">
        <v>1104</v>
      </c>
      <c r="L350" s="503" t="s">
        <v>1105</v>
      </c>
      <c r="M350" s="501" t="s">
        <v>1106</v>
      </c>
      <c r="N350" s="654"/>
      <c r="O350"/>
    </row>
    <row r="351" spans="1:15" hidden="1">
      <c r="A351" s="504" t="s">
        <v>1107</v>
      </c>
      <c r="B351" s="521">
        <f>+'CTA Pivot Table'!M$230</f>
        <v>0</v>
      </c>
      <c r="C351" s="521">
        <f>+'CTA Pivot Table'!M$231</f>
        <v>0</v>
      </c>
      <c r="D351" s="521">
        <f>+'CTA Pivot Table'!M$232</f>
        <v>0</v>
      </c>
      <c r="E351" s="522">
        <f>+'CTA Pivot Table'!M$233</f>
        <v>0</v>
      </c>
      <c r="F351" s="522"/>
      <c r="G351" s="522"/>
      <c r="H351" s="522"/>
      <c r="I351" s="522"/>
      <c r="J351" s="522">
        <f>+'CTA Pivot Table'!M$234</f>
        <v>0</v>
      </c>
      <c r="K351" s="521">
        <f>+'CTA Pivot Table'!M$235</f>
        <v>0</v>
      </c>
      <c r="L351" s="521">
        <f>+'CTA Pivot Table'!M$236</f>
        <v>0</v>
      </c>
      <c r="M351" s="523">
        <f>+'CTA Pivot Table'!M$237</f>
        <v>0</v>
      </c>
      <c r="N351" s="522">
        <f>+'CTA Pivot Table'!M$238</f>
        <v>0</v>
      </c>
      <c r="O351" s="388"/>
    </row>
    <row r="352" spans="1:15" hidden="1">
      <c r="A352" s="504"/>
      <c r="E352" s="292"/>
      <c r="I352" s="292"/>
      <c r="J352" s="292"/>
      <c r="M352" s="389"/>
      <c r="N352" s="292"/>
      <c r="O352" s="388"/>
    </row>
    <row r="353" spans="1:15">
      <c r="A353" s="504" t="s">
        <v>1108</v>
      </c>
      <c r="B353" s="509">
        <f>+'CTA Pivot Table'!M$6</f>
        <v>0</v>
      </c>
      <c r="C353" s="509">
        <f>+'CTA Pivot Table'!M$8</f>
        <v>0</v>
      </c>
      <c r="D353" s="509">
        <f>+'CTA Pivot Table'!M$10</f>
        <v>0</v>
      </c>
      <c r="E353" s="510">
        <f>+'CTA Pivot Table'!M$12</f>
        <v>0</v>
      </c>
      <c r="F353" s="510">
        <f>+'CTA Pivot Table'!M$14</f>
        <v>0</v>
      </c>
      <c r="G353" s="509">
        <f>+'CTA Pivot Table'!M$16</f>
        <v>0</v>
      </c>
      <c r="H353" s="509">
        <f>+'CTA Pivot Table'!M$18</f>
        <v>0</v>
      </c>
      <c r="I353" s="510">
        <f>+'CTA Pivot Table'!M$20</f>
        <v>0</v>
      </c>
      <c r="J353" s="510">
        <f>+'CTA Pivot Table'!M$22</f>
        <v>0</v>
      </c>
      <c r="K353" s="509">
        <f>+'CTA Pivot Table'!M$24</f>
        <v>0</v>
      </c>
      <c r="L353" s="509">
        <f>+'CTA Pivot Table'!M$26</f>
        <v>0</v>
      </c>
      <c r="M353" s="511">
        <f>+'CTA Pivot Table'!M$28</f>
        <v>0</v>
      </c>
      <c r="N353" s="510">
        <f>+'CTA Pivot Table'!M$30</f>
        <v>0</v>
      </c>
      <c r="O353" s="388"/>
    </row>
    <row r="354" spans="1:15">
      <c r="A354" s="504" t="s">
        <v>1109</v>
      </c>
      <c r="B354" s="509">
        <f>+'CTA Pivot Table'!M$38</f>
        <v>78.946632124352334</v>
      </c>
      <c r="C354" s="509">
        <f>+'CTA Pivot Table'!M$40</f>
        <v>80.819327731092415</v>
      </c>
      <c r="D354" s="509">
        <f>+'CTA Pivot Table'!M$42</f>
        <v>0</v>
      </c>
      <c r="E354" s="510">
        <f>+'CTA Pivot Table'!M$44</f>
        <v>79.312700534759358</v>
      </c>
      <c r="F354" s="510">
        <f>+'CTA Pivot Table'!M$46</f>
        <v>82.001885245901633</v>
      </c>
      <c r="G354" s="509">
        <f>+'CTA Pivot Table'!M$48</f>
        <v>84.225265017667851</v>
      </c>
      <c r="H354" s="509">
        <f>+'CTA Pivot Table'!M$50</f>
        <v>0</v>
      </c>
      <c r="I354" s="510">
        <f>+'CTA Pivot Table'!M$52</f>
        <v>82.017656857301489</v>
      </c>
      <c r="J354" s="510">
        <f>+'CTA Pivot Table'!M$54</f>
        <v>68.05204460966543</v>
      </c>
      <c r="K354" s="509">
        <f>+'CTA Pivot Table'!M$56</f>
        <v>65.245996275605222</v>
      </c>
      <c r="L354" s="509">
        <f>+'CTA Pivot Table'!MR$58</f>
        <v>0</v>
      </c>
      <c r="M354" s="511">
        <f>+'CTA Pivot Table'!M$60</f>
        <v>66.65032558139535</v>
      </c>
      <c r="N354" s="510">
        <f>+'CTA Pivot Table'!M$62</f>
        <v>0</v>
      </c>
      <c r="O354" s="388"/>
    </row>
    <row r="355" spans="1:15">
      <c r="A355" s="504" t="s">
        <v>1110</v>
      </c>
      <c r="B355" s="509">
        <f>+'CTA Pivot Table'!M$70</f>
        <v>0</v>
      </c>
      <c r="C355" s="509">
        <f>+'CTA Pivot Table'!M$72</f>
        <v>0</v>
      </c>
      <c r="D355" s="509">
        <f>+'CTA Pivot Table'!M$74</f>
        <v>0</v>
      </c>
      <c r="E355" s="510">
        <f>+'CTA Pivot Table'!M$76</f>
        <v>0</v>
      </c>
      <c r="F355" s="510">
        <f>+'CTA Pivot Table'!M$78</f>
        <v>0</v>
      </c>
      <c r="G355" s="509">
        <f>+'CTA Pivot Table'!M$80</f>
        <v>0</v>
      </c>
      <c r="H355" s="509">
        <f>+'CTA Pivot Table'!M$82</f>
        <v>0</v>
      </c>
      <c r="I355" s="510">
        <f>+'CTA Pivot Table'!M$84</f>
        <v>0</v>
      </c>
      <c r="J355" s="510">
        <f>+'CTA Pivot Table'!M$86</f>
        <v>0</v>
      </c>
      <c r="K355" s="509">
        <f>+'CTA Pivot Table'!M$88</f>
        <v>0</v>
      </c>
      <c r="L355" s="509">
        <f>+'CTA Pivot Table'!M$90</f>
        <v>0</v>
      </c>
      <c r="M355" s="511">
        <f>+'CTA Pivot Table'!M$92</f>
        <v>0</v>
      </c>
      <c r="N355" s="510">
        <f>+'CTA Pivot Table'!M$94</f>
        <v>0</v>
      </c>
      <c r="O355" s="388"/>
    </row>
    <row r="356" spans="1:15">
      <c r="A356" s="504" t="s">
        <v>1111</v>
      </c>
      <c r="B356" s="509">
        <f>+'CTA Pivot Table'!M$102</f>
        <v>71.975024999999988</v>
      </c>
      <c r="C356" s="509">
        <f>+'CTA Pivot Table'!M$104</f>
        <v>85.333333333333329</v>
      </c>
      <c r="D356" s="509">
        <f>+'CTA Pivot Table'!M$106</f>
        <v>63.80952380952381</v>
      </c>
      <c r="E356" s="510">
        <f>+'CTA Pivot Table'!M$108</f>
        <v>70.611955223880599</v>
      </c>
      <c r="F356" s="510">
        <f>+'CTA Pivot Table'!M$110</f>
        <v>73.049362962962974</v>
      </c>
      <c r="G356" s="509">
        <f>+'CTA Pivot Table'!M$112</f>
        <v>69.714292857142851</v>
      </c>
      <c r="H356" s="509">
        <f>+'CTA Pivot Table'!M$114</f>
        <v>0</v>
      </c>
      <c r="I356" s="510">
        <f>+'CTA Pivot Table'!M$116</f>
        <v>72.192647706422022</v>
      </c>
      <c r="J356" s="510">
        <f>+'CTA Pivot Table'!M$118</f>
        <v>61.166657142857147</v>
      </c>
      <c r="K356" s="509">
        <f>+'CTA Pivot Table'!M$120</f>
        <v>40.479187500000002</v>
      </c>
      <c r="L356" s="509">
        <f>+'CTA Pivot Table'!M$122</f>
        <v>0</v>
      </c>
      <c r="M356" s="511">
        <f>+'CTA Pivot Table'!M$124</f>
        <v>50.133340000000004</v>
      </c>
      <c r="N356" s="510">
        <f>+'CTA Pivot Table'!M$126</f>
        <v>74.599973333333338</v>
      </c>
      <c r="O356" s="388"/>
    </row>
    <row r="357" spans="1:15">
      <c r="A357" s="504"/>
      <c r="B357" s="509"/>
      <c r="C357" s="509"/>
      <c r="D357" s="509"/>
      <c r="E357" s="510"/>
      <c r="F357" s="510"/>
      <c r="G357" s="509"/>
      <c r="H357" s="509"/>
      <c r="I357" s="510"/>
      <c r="J357" s="510"/>
      <c r="K357" s="509"/>
      <c r="L357" s="509"/>
      <c r="M357" s="511"/>
      <c r="N357" s="510"/>
      <c r="O357" s="388"/>
    </row>
    <row r="358" spans="1:15">
      <c r="A358" s="504" t="s">
        <v>1112</v>
      </c>
      <c r="B358" s="509">
        <f>+'CTA Pivot Table'!M$134</f>
        <v>85.857142857142904</v>
      </c>
      <c r="C358" s="509">
        <f>+'CTA Pivot Table'!M$136</f>
        <v>95.4444444444445</v>
      </c>
      <c r="D358" s="509">
        <f>+'CTA Pivot Table'!M$138</f>
        <v>0</v>
      </c>
      <c r="E358" s="510">
        <f>+'CTA Pivot Table'!M$140</f>
        <v>91.250000000000057</v>
      </c>
      <c r="F358" s="510">
        <f>+'CTA Pivot Table'!M$142</f>
        <v>91.611791044776098</v>
      </c>
      <c r="G358" s="509">
        <f>+'CTA Pivot Table'!M$144</f>
        <v>113.087547169811</v>
      </c>
      <c r="H358" s="509">
        <f>+'CTA Pivot Table'!M$146</f>
        <v>0</v>
      </c>
      <c r="I358" s="510">
        <f>+'CTA Pivot Table'!M$148</f>
        <v>101.09691666666653</v>
      </c>
      <c r="J358" s="510">
        <f>+'CTA Pivot Table'!M$150</f>
        <v>85.989374999999995</v>
      </c>
      <c r="K358" s="509">
        <f>+'CTA Pivot Table'!M$152</f>
        <v>69.481481481481495</v>
      </c>
      <c r="L358" s="509">
        <f>+'CTA Pivot Table'!M$154</f>
        <v>0</v>
      </c>
      <c r="M358" s="511">
        <f>+'CTA Pivot Table'!M$156</f>
        <v>78.434915254237282</v>
      </c>
      <c r="N358" s="510">
        <f>+'CTA Pivot Table'!M$158</f>
        <v>64</v>
      </c>
      <c r="O358" s="388"/>
    </row>
    <row r="359" spans="1:15">
      <c r="A359" s="504" t="s">
        <v>1113</v>
      </c>
      <c r="B359" s="509">
        <f>+'CTA Pivot Table'!M$166</f>
        <v>81.752208835341364</v>
      </c>
      <c r="C359" s="509">
        <f>+'CTA Pivot Table'!M$168</f>
        <v>78.667391304347831</v>
      </c>
      <c r="D359" s="509">
        <f>+'CTA Pivot Table'!M$170</f>
        <v>0</v>
      </c>
      <c r="E359" s="510">
        <f>+'CTA Pivot Table'!M$172</f>
        <v>81.27118644067798</v>
      </c>
      <c r="F359" s="510">
        <f>+'CTA Pivot Table'!M$174</f>
        <v>87.959405940594067</v>
      </c>
      <c r="G359" s="509">
        <f>+'CTA Pivot Table'!M$176</f>
        <v>83.862711864406776</v>
      </c>
      <c r="H359" s="509">
        <f>+'CTA Pivot Table'!M$178</f>
        <v>0</v>
      </c>
      <c r="I359" s="510">
        <f>+'CTA Pivot Table'!M$180</f>
        <v>86.811163895486956</v>
      </c>
      <c r="J359" s="510">
        <f>+'CTA Pivot Table'!M$182</f>
        <v>59.642900302114803</v>
      </c>
      <c r="K359" s="509">
        <f>+'CTA Pivot Table'!M$184</f>
        <v>56.74831460674158</v>
      </c>
      <c r="L359" s="509">
        <f>+'CTA Pivot Table'!M$186</f>
        <v>0</v>
      </c>
      <c r="M359" s="511">
        <f>+'CTA Pivot Table'!M$188</f>
        <v>58.630648330058932</v>
      </c>
      <c r="N359" s="510">
        <f>+'CTA Pivot Table'!M$190</f>
        <v>76.06697674418605</v>
      </c>
      <c r="O359" s="388"/>
    </row>
    <row r="360" spans="1:15">
      <c r="A360" s="504" t="s">
        <v>1114</v>
      </c>
      <c r="B360" s="509">
        <f>+'CTA Pivot Table'!M$198</f>
        <v>0</v>
      </c>
      <c r="C360" s="509">
        <f>+'CTA Pivot Table'!M$200</f>
        <v>0</v>
      </c>
      <c r="D360" s="509">
        <f>+'CTA Pivot Table'!M$202</f>
        <v>0</v>
      </c>
      <c r="E360" s="510">
        <f>+'CTA Pivot Table'!M$204</f>
        <v>0</v>
      </c>
      <c r="F360" s="510">
        <f>+'CTA Pivot Table'!M$206</f>
        <v>0</v>
      </c>
      <c r="G360" s="509">
        <f>+'CTA Pivot Table'!M$208</f>
        <v>0</v>
      </c>
      <c r="H360" s="509">
        <f>+'CTA Pivot Table'!M$210</f>
        <v>0</v>
      </c>
      <c r="I360" s="510">
        <f>+'CTA Pivot Table'!M$212</f>
        <v>0</v>
      </c>
      <c r="J360" s="510">
        <f>+'CTA Pivot Table'!M$214</f>
        <v>0</v>
      </c>
      <c r="K360" s="509">
        <f>+'CTA Pivot Table'!M$216</f>
        <v>0</v>
      </c>
      <c r="L360" s="509">
        <f>+'CTA Pivot Table'!M$218</f>
        <v>0</v>
      </c>
      <c r="M360" s="511">
        <f>+'CTA Pivot Table'!M$220</f>
        <v>0</v>
      </c>
      <c r="N360" s="510">
        <f>+'CTA Pivot Table'!M$222</f>
        <v>0</v>
      </c>
      <c r="O360" s="388"/>
    </row>
    <row r="361" spans="1:15">
      <c r="A361" s="504" t="s">
        <v>1115</v>
      </c>
      <c r="B361" s="509">
        <f>+'CTA Pivot Table'!M$230</f>
        <v>0</v>
      </c>
      <c r="C361" s="509">
        <f>+'CTA Pivot Table'!M$232</f>
        <v>0</v>
      </c>
      <c r="D361" s="509">
        <f>+'CTA Pivot Table'!M$234</f>
        <v>0</v>
      </c>
      <c r="E361" s="510">
        <f>+'CTA Pivot Table'!M$236</f>
        <v>0</v>
      </c>
      <c r="F361" s="510">
        <f>+'CTA Pivot Table'!M$238</f>
        <v>0</v>
      </c>
      <c r="G361" s="509">
        <f>+'CTA Pivot Table'!M$240</f>
        <v>0</v>
      </c>
      <c r="H361" s="509">
        <f>+'CTA Pivot Table'!M$242</f>
        <v>0</v>
      </c>
      <c r="I361" s="510">
        <f>+'CTA Pivot Table'!M$244</f>
        <v>0</v>
      </c>
      <c r="J361" s="510">
        <f>+'CTA Pivot Table'!M$246</f>
        <v>0</v>
      </c>
      <c r="K361" s="509">
        <f>+'CTA Pivot Table'!M$248</f>
        <v>0</v>
      </c>
      <c r="L361" s="509">
        <f>+'CTA Pivot Table'!M$250</f>
        <v>0</v>
      </c>
      <c r="M361" s="511">
        <f>+'CTA Pivot Table'!M$252</f>
        <v>0</v>
      </c>
      <c r="N361" s="510">
        <f>+'CTA Pivot Table'!M$254</f>
        <v>0</v>
      </c>
      <c r="O361" s="388"/>
    </row>
    <row r="362" spans="1:15">
      <c r="A362" s="504"/>
      <c r="B362" s="509"/>
      <c r="C362" s="509"/>
      <c r="D362" s="509"/>
      <c r="E362" s="510"/>
      <c r="F362" s="510"/>
      <c r="G362" s="509"/>
      <c r="H362" s="509"/>
      <c r="I362" s="510"/>
      <c r="J362" s="510"/>
      <c r="K362" s="509"/>
      <c r="L362" s="509"/>
      <c r="M362" s="511"/>
      <c r="N362" s="510"/>
      <c r="O362" s="388"/>
    </row>
    <row r="363" spans="1:15">
      <c r="A363" s="504" t="s">
        <v>1116</v>
      </c>
      <c r="B363" s="509">
        <f>+'CTA Pivot Table'!M$262</f>
        <v>0</v>
      </c>
      <c r="C363" s="509">
        <f>+'CTA Pivot Table'!M$264</f>
        <v>0</v>
      </c>
      <c r="D363" s="509">
        <f>+'CTA Pivot Table'!M$266</f>
        <v>0</v>
      </c>
      <c r="E363" s="510">
        <f>+'CTA Pivot Table'!M$268</f>
        <v>0</v>
      </c>
      <c r="F363" s="510">
        <f>+'CTA Pivot Table'!M$270</f>
        <v>0</v>
      </c>
      <c r="G363" s="509">
        <f>+'CTA Pivot Table'!M$272</f>
        <v>0</v>
      </c>
      <c r="H363" s="509">
        <f>+'CTA Pivot Table'!M$274</f>
        <v>0</v>
      </c>
      <c r="I363" s="510">
        <f>+'CTA Pivot Table'!M$276</f>
        <v>0</v>
      </c>
      <c r="J363" s="510">
        <f>+'CTA Pivot Table'!M$278</f>
        <v>0</v>
      </c>
      <c r="K363" s="509">
        <f>+'CTA Pivot Table'!M$280</f>
        <v>0</v>
      </c>
      <c r="L363" s="509">
        <f>+'CTA Pivot Table'!M$282</f>
        <v>0</v>
      </c>
      <c r="M363" s="511">
        <f>+'CTA Pivot Table'!M$284</f>
        <v>0</v>
      </c>
      <c r="N363" s="510">
        <f>+'CTA Pivot Table'!M$286</f>
        <v>0</v>
      </c>
      <c r="O363" s="388"/>
    </row>
    <row r="364" spans="1:15">
      <c r="A364" s="504" t="s">
        <v>1117</v>
      </c>
      <c r="B364" s="509">
        <f>+'CTA Pivot Table'!M$294</f>
        <v>0</v>
      </c>
      <c r="C364" s="509">
        <f>+'CTA Pivot Table'!M$296</f>
        <v>0</v>
      </c>
      <c r="D364" s="509">
        <f>+'CTA Pivot Table'!M$298</f>
        <v>0</v>
      </c>
      <c r="E364" s="510">
        <f>+'CTA Pivot Table'!M$300</f>
        <v>0</v>
      </c>
      <c r="F364" s="510">
        <f>+'CTA Pivot Table'!M$302</f>
        <v>0</v>
      </c>
      <c r="G364" s="509">
        <f>+'CTA Pivot Table'!M$304</f>
        <v>23.653061224489797</v>
      </c>
      <c r="H364" s="509">
        <f>+'CTA Pivot Table'!M$306</f>
        <v>0</v>
      </c>
      <c r="I364" s="510">
        <f>+'CTA Pivot Table'!M$308</f>
        <v>12.292424242424243</v>
      </c>
      <c r="J364" s="510">
        <f>+'CTA Pivot Table'!M$310</f>
        <v>0</v>
      </c>
      <c r="K364" s="509">
        <f>+'CTA Pivot Table'!M$312</f>
        <v>0</v>
      </c>
      <c r="L364" s="509">
        <f>+'CTA Pivot Table'!M$314</f>
        <v>0</v>
      </c>
      <c r="M364" s="511">
        <f>+'CTA Pivot Table'!M$316</f>
        <v>0</v>
      </c>
      <c r="N364" s="510">
        <f>+'CTA Pivot Table'!M$318</f>
        <v>0</v>
      </c>
      <c r="O364" s="388"/>
    </row>
    <row r="365" spans="1:15">
      <c r="A365" s="504" t="s">
        <v>1118</v>
      </c>
      <c r="B365" s="509">
        <f>+'CTA Pivot Table'!M$326</f>
        <v>0</v>
      </c>
      <c r="C365" s="509">
        <f>+'CTA Pivot Table'!M$328</f>
        <v>0</v>
      </c>
      <c r="D365" s="509">
        <f>+'CTA Pivot Table'!M$330</f>
        <v>0</v>
      </c>
      <c r="E365" s="510">
        <f>+'CTA Pivot Table'!M$332</f>
        <v>0</v>
      </c>
      <c r="F365" s="510">
        <f>+'CTA Pivot Table'!M$334</f>
        <v>0</v>
      </c>
      <c r="G365" s="509">
        <f>+'CTA Pivot Table'!M$336</f>
        <v>0</v>
      </c>
      <c r="H365" s="509">
        <f>+'CTA Pivot Table'!M$338</f>
        <v>0</v>
      </c>
      <c r="I365" s="510">
        <f>+'CTA Pivot Table'!M$340</f>
        <v>0</v>
      </c>
      <c r="J365" s="510">
        <f>+'CTA Pivot Table'!M$342</f>
        <v>0</v>
      </c>
      <c r="K365" s="509">
        <f>+'CTA Pivot Table'!M$344</f>
        <v>0</v>
      </c>
      <c r="L365" s="509">
        <f>+'CTA Pivot Table'!M$346</f>
        <v>0</v>
      </c>
      <c r="M365" s="511">
        <f>+'CTA Pivot Table'!M$348</f>
        <v>0</v>
      </c>
      <c r="N365" s="510">
        <f>+'CTA Pivot Table'!M$350</f>
        <v>0</v>
      </c>
      <c r="O365" s="388"/>
    </row>
    <row r="366" spans="1:15">
      <c r="A366" s="504" t="s">
        <v>1119</v>
      </c>
      <c r="B366" s="509">
        <f>+'CTA Pivot Table'!M$358</f>
        <v>0</v>
      </c>
      <c r="C366" s="509">
        <f>+'CTA Pivot Table'!M$360</f>
        <v>0</v>
      </c>
      <c r="D366" s="509">
        <f>+'CTA Pivot Table'!M$362</f>
        <v>0</v>
      </c>
      <c r="E366" s="510">
        <f>+'CTA Pivot Table'!M$364</f>
        <v>0</v>
      </c>
      <c r="F366" s="510">
        <f>+'CTA Pivot Table'!M$366</f>
        <v>0</v>
      </c>
      <c r="G366" s="509">
        <f>+'CTA Pivot Table'!M$368</f>
        <v>0</v>
      </c>
      <c r="H366" s="509">
        <f>+'CTA Pivot Table'!M$370</f>
        <v>0</v>
      </c>
      <c r="I366" s="510">
        <f>+'CTA Pivot Table'!M$372</f>
        <v>0</v>
      </c>
      <c r="J366" s="510">
        <f>+'CTA Pivot Table'!M$374</f>
        <v>0</v>
      </c>
      <c r="K366" s="509">
        <f>+'CTA Pivot Table'!M$376</f>
        <v>0</v>
      </c>
      <c r="L366" s="509">
        <f>+'CTA Pivot Table'!M$378</f>
        <v>0</v>
      </c>
      <c r="M366" s="511">
        <f>+'CTA Pivot Table'!M$380</f>
        <v>0</v>
      </c>
      <c r="N366" s="510">
        <f>+'CTA Pivot Table'!M$382</f>
        <v>0</v>
      </c>
      <c r="O366" s="388"/>
    </row>
    <row r="367" spans="1:15">
      <c r="A367" s="504"/>
      <c r="B367" s="509"/>
      <c r="C367" s="509"/>
      <c r="D367" s="509"/>
      <c r="E367" s="510"/>
      <c r="F367" s="510"/>
      <c r="G367" s="509"/>
      <c r="H367" s="509"/>
      <c r="I367" s="510"/>
      <c r="J367" s="510"/>
      <c r="K367" s="509"/>
      <c r="L367" s="509"/>
      <c r="M367" s="511"/>
      <c r="N367" s="510"/>
      <c r="O367" s="388"/>
    </row>
    <row r="368" spans="1:15">
      <c r="A368" s="504" t="s">
        <v>1120</v>
      </c>
      <c r="B368" s="509">
        <f>+'CTA Pivot Table'!M$390</f>
        <v>0</v>
      </c>
      <c r="C368" s="509">
        <f>+'CTA Pivot Table'!M$392</f>
        <v>0</v>
      </c>
      <c r="D368" s="509">
        <f>+'CTA Pivot Table'!M$394</f>
        <v>0</v>
      </c>
      <c r="E368" s="510">
        <f>+'CTA Pivot Table'!M$396</f>
        <v>0</v>
      </c>
      <c r="F368" s="510">
        <f>+'CTA Pivot Table'!M$398</f>
        <v>0</v>
      </c>
      <c r="G368" s="509">
        <f>+'CTA Pivot Table'!M$400</f>
        <v>0</v>
      </c>
      <c r="H368" s="509">
        <f>+'CTA Pivot Table'!M$402</f>
        <v>0</v>
      </c>
      <c r="I368" s="510">
        <f>+'CTA Pivot Table'!M$404</f>
        <v>0</v>
      </c>
      <c r="J368" s="510">
        <f>+'CTA Pivot Table'!M$406</f>
        <v>0</v>
      </c>
      <c r="K368" s="509">
        <f>+'CTA Pivot Table'!M$408</f>
        <v>0</v>
      </c>
      <c r="L368" s="509">
        <f>+'CTA Pivot Table'!M$410</f>
        <v>0</v>
      </c>
      <c r="M368" s="511">
        <f>+'CTA Pivot Table'!M$412</f>
        <v>0</v>
      </c>
      <c r="N368" s="510">
        <f>+'CTA Pivot Table'!M$414</f>
        <v>0</v>
      </c>
      <c r="O368" s="388"/>
    </row>
    <row r="369" spans="1:15">
      <c r="A369" s="504" t="s">
        <v>1121</v>
      </c>
      <c r="B369" s="509">
        <f>+'CTA Pivot Table'!M$422</f>
        <v>64.520441988950267</v>
      </c>
      <c r="C369" s="509">
        <f>+'CTA Pivot Table'!M$424</f>
        <v>44.261290322580642</v>
      </c>
      <c r="D369" s="509">
        <f>+'CTA Pivot Table'!M$426</f>
        <v>0</v>
      </c>
      <c r="E369" s="510">
        <f>+'CTA Pivot Table'!M$428</f>
        <v>59.351440329218107</v>
      </c>
      <c r="F369" s="510">
        <f>+'CTA Pivot Table'!M$430</f>
        <v>76.407832422586537</v>
      </c>
      <c r="G369" s="509">
        <f>+'CTA Pivot Table'!M$432</f>
        <v>73.563981042654035</v>
      </c>
      <c r="H369" s="509">
        <f>+'CTA Pivot Table'!M$434</f>
        <v>0</v>
      </c>
      <c r="I369" s="510">
        <f>+'CTA Pivot Table'!M$436</f>
        <v>75.618289473684214</v>
      </c>
      <c r="J369" s="510">
        <f>+'CTA Pivot Table'!M$438</f>
        <v>58.532478632478636</v>
      </c>
      <c r="K369" s="509">
        <f>+'CTA Pivot Table'!M$440</f>
        <v>49.377928692699491</v>
      </c>
      <c r="L369" s="509">
        <f>+'CTA Pivot Table'!M$442</f>
        <v>0</v>
      </c>
      <c r="M369" s="511">
        <f>+'CTA Pivot Table'!M$444</f>
        <v>53.939608177172069</v>
      </c>
      <c r="N369" s="510">
        <f>+'CTA Pivot Table'!M$446</f>
        <v>52.683680555555561</v>
      </c>
      <c r="O369" s="388"/>
    </row>
    <row r="370" spans="1:15">
      <c r="A370" s="504" t="s">
        <v>1122</v>
      </c>
      <c r="B370" s="509">
        <f>+'CTA Pivot Table'!M$454</f>
        <v>81.523648648648674</v>
      </c>
      <c r="C370" s="509">
        <f>+'CTA Pivot Table'!M$456</f>
        <v>81.339130434782589</v>
      </c>
      <c r="D370" s="509">
        <f>+'CTA Pivot Table'!M$458</f>
        <v>0</v>
      </c>
      <c r="E370" s="510">
        <f>+'CTA Pivot Table'!M$460</f>
        <v>81.493635077793499</v>
      </c>
      <c r="F370" s="510">
        <f>+'CTA Pivot Table'!M$462</f>
        <v>78.893678160919535</v>
      </c>
      <c r="G370" s="509">
        <f>+'CTA Pivot Table'!M$464</f>
        <v>87.857142857142847</v>
      </c>
      <c r="H370" s="509">
        <f>+'CTA Pivot Table'!M$466</f>
        <v>0</v>
      </c>
      <c r="I370" s="510">
        <f>+'CTA Pivot Table'!M$468</f>
        <v>83.868286445012771</v>
      </c>
      <c r="J370" s="510">
        <f>+'CTA Pivot Table'!M$470</f>
        <v>63.082278481012658</v>
      </c>
      <c r="K370" s="509">
        <f>+'CTA Pivot Table'!M$472</f>
        <v>61.033980582524272</v>
      </c>
      <c r="L370" s="509">
        <f>+'CTA Pivot Table'!M$474</f>
        <v>0</v>
      </c>
      <c r="M370" s="511">
        <f>+'CTA Pivot Table'!M$476</f>
        <v>61.923076923076906</v>
      </c>
      <c r="N370" s="510">
        <f>+'CTA Pivot Table'!M$478</f>
        <v>41.996261682242974</v>
      </c>
      <c r="O370" s="388"/>
    </row>
    <row r="371" spans="1:15">
      <c r="A371" s="513" t="s">
        <v>1123</v>
      </c>
      <c r="B371" s="514">
        <f>+'CTA Pivot Table'!M$486</f>
        <v>0</v>
      </c>
      <c r="C371" s="514">
        <f>+'CTA Pivot Table'!M$488</f>
        <v>0</v>
      </c>
      <c r="D371" s="514">
        <f>+'CTA Pivot Table'!M$490</f>
        <v>0</v>
      </c>
      <c r="E371" s="515">
        <f>+'CTA Pivot Table'!M$492</f>
        <v>0</v>
      </c>
      <c r="F371" s="515">
        <f>+'CTA Pivot Table'!M$494</f>
        <v>0</v>
      </c>
      <c r="G371" s="514">
        <f>+'CTA Pivot Table'!M$496</f>
        <v>0</v>
      </c>
      <c r="H371" s="514">
        <f>+'CTA Pivot Table'!M$498</f>
        <v>0</v>
      </c>
      <c r="I371" s="515">
        <f>+'CTA Pivot Table'!M$500</f>
        <v>0</v>
      </c>
      <c r="J371" s="515">
        <f>+'CTA Pivot Table'!M$502</f>
        <v>0</v>
      </c>
      <c r="K371" s="514">
        <f>+'CTA Pivot Table'!M$504</f>
        <v>0</v>
      </c>
      <c r="L371" s="514">
        <f>+'CTA Pivot Table'!M$506</f>
        <v>0</v>
      </c>
      <c r="M371" s="516">
        <f>+'CTA Pivot Table'!M$508</f>
        <v>0</v>
      </c>
      <c r="N371" s="515">
        <f>+'CTA Pivot Table'!M$510</f>
        <v>0</v>
      </c>
      <c r="O371" s="388"/>
    </row>
    <row r="372" spans="1:15">
      <c r="A372" s="517" t="s">
        <v>1124</v>
      </c>
      <c r="B372" s="518"/>
      <c r="C372" s="518"/>
      <c r="D372" s="518"/>
      <c r="E372" s="518"/>
      <c r="F372" s="518"/>
      <c r="G372" s="518"/>
      <c r="H372" s="518"/>
      <c r="I372" s="518"/>
      <c r="J372" s="518"/>
      <c r="K372" s="518"/>
      <c r="L372" s="518"/>
      <c r="M372" s="518"/>
      <c r="N372" s="518"/>
    </row>
    <row r="373" spans="1:15">
      <c r="A373" s="518"/>
      <c r="B373" s="518"/>
      <c r="C373" s="518"/>
      <c r="D373" s="518"/>
      <c r="E373" s="518"/>
      <c r="F373" s="518"/>
      <c r="G373" s="518"/>
      <c r="H373" s="518"/>
      <c r="I373" s="518"/>
      <c r="J373" s="518"/>
      <c r="K373" s="518"/>
      <c r="L373" s="518"/>
      <c r="M373" s="518"/>
      <c r="N373" s="519" t="s">
        <v>1224</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68" orientation="landscape" useFirstPageNumber="1" r:id="rId1"/>
  <headerFooter alignWithMargins="0">
    <oddHeader>&amp;R&amp;"Arial,Regular"&amp;8SREB-State Data Exchange</oddHeader>
    <oddFooter>&amp;C&amp;"Arial,Regular"&amp;10C-&amp;P</oddFooter>
  </headerFooter>
  <rowBreaks count="11" manualBreakCount="11">
    <brk id="31" max="16383" man="1"/>
    <brk id="63" max="16383" man="1"/>
    <brk id="94" max="13" man="1"/>
    <brk id="125" max="16383" man="1"/>
    <brk id="156" max="16383" man="1"/>
    <brk id="187" max="16383" man="1"/>
    <brk id="218" max="16383" man="1"/>
    <brk id="249" max="16383" man="1"/>
    <brk id="280" max="16383" man="1"/>
    <brk id="311" max="16383" man="1"/>
    <brk id="342"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6BE7E-4642-45D3-9E31-C6112CAF7504}">
  <sheetPr>
    <tabColor indexed="17"/>
  </sheetPr>
  <dimension ref="A1:AX423"/>
  <sheetViews>
    <sheetView zoomScale="90" zoomScaleNormal="90" workbookViewId="0">
      <pane xSplit="2" ySplit="5" topLeftCell="C6" activePane="bottomRight" state="frozen"/>
      <selection pane="topRight" activeCell="C1" sqref="C1"/>
      <selection pane="bottomLeft" activeCell="A6" sqref="A6"/>
      <selection pane="bottomRight" activeCell="I77" sqref="I77"/>
    </sheetView>
  </sheetViews>
  <sheetFormatPr defaultColWidth="5.109375" defaultRowHeight="12.75"/>
  <cols>
    <col min="1" max="1" width="4.109375" style="290" customWidth="1"/>
    <col min="2" max="2" width="18.77734375" style="290" customWidth="1"/>
    <col min="3" max="8" width="9.33203125" style="290" customWidth="1"/>
    <col min="9" max="9" width="11.21875" style="290" customWidth="1"/>
    <col min="10" max="13" width="9" style="290" customWidth="1"/>
    <col min="14" max="14" width="11" style="290" customWidth="1"/>
    <col min="15" max="15" width="7.33203125" style="290" customWidth="1"/>
    <col min="16" max="16" width="9.21875" style="290" customWidth="1"/>
    <col min="17" max="17" width="1.77734375" style="290" customWidth="1"/>
    <col min="18" max="18" width="23.77734375" style="291" customWidth="1"/>
    <col min="19" max="19" width="5.77734375" style="291" customWidth="1"/>
    <col min="20" max="26" width="6.6640625" style="290" customWidth="1"/>
    <col min="27" max="27" width="8.77734375" style="290" customWidth="1"/>
    <col min="28" max="31" width="6.6640625" style="290" customWidth="1"/>
    <col min="32" max="32" width="2" style="290" customWidth="1"/>
    <col min="33" max="33" width="8.21875" style="291" customWidth="1"/>
    <col min="34" max="34" width="6.44140625" style="291" customWidth="1"/>
    <col min="35" max="35" width="7.44140625" style="291" customWidth="1"/>
    <col min="36" max="36" width="7.77734375" style="291" customWidth="1"/>
    <col min="37" max="37" width="7.109375" style="291" customWidth="1"/>
    <col min="38" max="38" width="7.77734375" style="291" customWidth="1"/>
    <col min="39" max="39" width="8.44140625" style="291" customWidth="1"/>
    <col min="40" max="40" width="7.77734375" style="291" customWidth="1"/>
    <col min="41" max="41" width="7.109375" style="291" customWidth="1"/>
    <col min="42" max="42" width="6.77734375" style="291" customWidth="1"/>
    <col min="43" max="43" width="7.21875" style="291" customWidth="1"/>
    <col min="44" max="44" width="7.77734375" style="291" customWidth="1"/>
    <col min="45" max="45" width="5.109375" style="290" customWidth="1"/>
    <col min="46" max="46" width="10.88671875" style="290" customWidth="1"/>
    <col min="47" max="47" width="5.109375" style="290" customWidth="1"/>
    <col min="48" max="48" width="10.88671875" style="290" customWidth="1"/>
    <col min="49" max="49" width="5.109375" style="290" customWidth="1"/>
    <col min="50" max="50" width="10.88671875" style="290" customWidth="1"/>
    <col min="51" max="51" width="5.109375" style="290" customWidth="1"/>
    <col min="52" max="52" width="10.88671875" style="290" customWidth="1"/>
    <col min="53" max="53" width="5.109375" style="290" customWidth="1"/>
    <col min="54" max="54" width="10.88671875" style="290" customWidth="1"/>
    <col min="55" max="55" width="5.109375" style="290" customWidth="1"/>
    <col min="56" max="56" width="10.88671875" style="290" customWidth="1"/>
    <col min="57" max="57" width="5.109375" style="290" customWidth="1"/>
    <col min="58" max="58" width="10.88671875" style="290" customWidth="1"/>
    <col min="59" max="59" width="5.109375" style="290" customWidth="1"/>
    <col min="60" max="60" width="10.88671875" style="290" customWidth="1"/>
    <col min="61" max="62" width="5.109375" style="290" customWidth="1"/>
    <col min="63" max="63" width="10.88671875" style="290" customWidth="1"/>
    <col min="64" max="64" width="5.109375" style="290" customWidth="1"/>
    <col min="65" max="65" width="10.88671875" style="290" customWidth="1"/>
    <col min="66" max="66" width="5.109375" style="290" customWidth="1"/>
    <col min="67" max="67" width="10.88671875" style="290" customWidth="1"/>
    <col min="68" max="68" width="5.109375" style="290" customWidth="1"/>
    <col min="69" max="69" width="10.88671875" style="290" customWidth="1"/>
    <col min="70" max="70" width="5.109375" style="290" customWidth="1"/>
    <col min="71" max="71" width="10.88671875" style="290" customWidth="1"/>
    <col min="72" max="72" width="5.109375" style="290" customWidth="1"/>
    <col min="73" max="73" width="10.88671875" style="290" customWidth="1"/>
    <col min="74" max="74" width="5.109375" style="290" customWidth="1"/>
    <col min="75" max="75" width="10.88671875" style="290" customWidth="1"/>
    <col min="76" max="76" width="5.109375" style="290" customWidth="1"/>
    <col min="77" max="77" width="10.88671875" style="290" customWidth="1"/>
    <col min="78" max="78" width="5.109375" style="290" customWidth="1"/>
    <col min="79" max="79" width="10.88671875" style="290" customWidth="1"/>
    <col min="80" max="80" width="5.109375" style="290" customWidth="1"/>
    <col min="81" max="81" width="10.88671875" style="290" customWidth="1"/>
    <col min="82" max="82" width="5.109375" style="290" customWidth="1"/>
    <col min="83" max="83" width="10.88671875" style="290" customWidth="1"/>
    <col min="84" max="85" width="5.109375" style="290" customWidth="1"/>
    <col min="86" max="86" width="10.88671875" style="290" customWidth="1"/>
    <col min="87" max="87" width="5.109375" style="290" customWidth="1"/>
    <col min="88" max="88" width="10.88671875" style="290" customWidth="1"/>
    <col min="89" max="89" width="5.109375" style="290" customWidth="1"/>
    <col min="90" max="90" width="10.88671875" style="290" customWidth="1"/>
    <col min="91" max="91" width="5.109375" style="290" customWidth="1"/>
    <col min="92" max="92" width="10.88671875" style="290" customWidth="1"/>
    <col min="93" max="93" width="5.109375" style="290" customWidth="1"/>
    <col min="94" max="94" width="10.88671875" style="290" customWidth="1"/>
    <col min="95" max="95" width="5.109375" style="290" customWidth="1"/>
    <col min="96" max="96" width="10.88671875" style="290" customWidth="1"/>
    <col min="97" max="98" width="5.109375" style="290" customWidth="1"/>
    <col min="99" max="99" width="10.88671875" style="290" customWidth="1"/>
    <col min="100" max="100" width="5.109375" style="290" customWidth="1"/>
    <col min="101" max="101" width="10.88671875" style="290" customWidth="1"/>
    <col min="102" max="102" width="5.109375" style="290" customWidth="1"/>
    <col min="103" max="103" width="10.88671875" style="290" customWidth="1"/>
    <col min="104" max="104" width="5.109375" style="290" customWidth="1"/>
    <col min="105" max="105" width="10.88671875" style="290" customWidth="1"/>
    <col min="106" max="106" width="5.109375" style="290" customWidth="1"/>
    <col min="107" max="107" width="10.88671875" style="290" customWidth="1"/>
    <col min="108" max="108" width="5.109375" style="290" customWidth="1"/>
    <col min="109" max="109" width="10.88671875" style="290" customWidth="1"/>
    <col min="110" max="110" width="5.109375" style="290" customWidth="1"/>
    <col min="111" max="111" width="10.88671875" style="290" customWidth="1"/>
    <col min="112" max="112" width="5.109375" style="290" customWidth="1"/>
    <col min="113" max="113" width="10.88671875" style="290" customWidth="1"/>
    <col min="114" max="114" width="5.109375" style="290" customWidth="1"/>
    <col min="115" max="115" width="10.88671875" style="290" customWidth="1"/>
    <col min="116" max="116" width="5.109375" style="290" customWidth="1"/>
    <col min="117" max="117" width="10.88671875" style="290" customWidth="1"/>
    <col min="118" max="118" width="5.109375" style="290" customWidth="1"/>
    <col min="119" max="119" width="10.88671875" style="290" customWidth="1"/>
    <col min="120" max="120" width="5.109375" style="290" customWidth="1"/>
    <col min="121" max="121" width="10.88671875" style="290" customWidth="1"/>
    <col min="122" max="122" width="5.109375" style="290" customWidth="1"/>
    <col min="123" max="123" width="10.88671875" style="290" customWidth="1"/>
    <col min="124" max="124" width="5.109375" style="290" customWidth="1"/>
    <col min="125" max="125" width="10.88671875" style="290" customWidth="1"/>
    <col min="126" max="126" width="5.109375" style="290" customWidth="1"/>
    <col min="127" max="127" width="10.88671875" style="290" customWidth="1"/>
    <col min="128" max="128" width="5.109375" style="290" customWidth="1"/>
    <col min="129" max="129" width="10.88671875" style="290" customWidth="1"/>
    <col min="130" max="131" width="5.109375" style="290" customWidth="1"/>
    <col min="132" max="132" width="10.88671875" style="290" customWidth="1"/>
    <col min="133" max="133" width="5.109375" style="290" customWidth="1"/>
    <col min="134" max="134" width="10.88671875" style="290" customWidth="1"/>
    <col min="135" max="135" width="5.109375" style="290" customWidth="1"/>
    <col min="136" max="136" width="10.88671875" style="290" customWidth="1"/>
    <col min="137" max="137" width="5.109375" style="290" customWidth="1"/>
    <col min="138" max="138" width="10.88671875" style="290" customWidth="1"/>
    <col min="139" max="139" width="5.109375" style="290" customWidth="1"/>
    <col min="140" max="140" width="10.88671875" style="290" customWidth="1"/>
    <col min="141" max="141" width="5.109375" style="290" customWidth="1"/>
    <col min="142" max="142" width="10.88671875" style="290" customWidth="1"/>
    <col min="143" max="143" width="5.109375" style="290" customWidth="1"/>
    <col min="144" max="144" width="10.88671875" style="290" customWidth="1"/>
    <col min="145" max="145" width="5.109375" style="290" customWidth="1"/>
    <col min="146" max="146" width="10.88671875" style="290" customWidth="1"/>
    <col min="147" max="147" width="5.109375" style="290" customWidth="1"/>
    <col min="148" max="148" width="10.88671875" style="290" customWidth="1"/>
    <col min="149" max="149" width="5.109375" style="290" customWidth="1"/>
    <col min="150" max="150" width="10.88671875" style="290" customWidth="1"/>
    <col min="151" max="151" width="5.109375" style="290" customWidth="1"/>
    <col min="152" max="152" width="10.88671875" style="290" customWidth="1"/>
    <col min="153" max="153" width="5.109375" style="290" customWidth="1"/>
    <col min="154" max="154" width="10.88671875" style="290" customWidth="1"/>
    <col min="155" max="155" width="5.109375" style="290" customWidth="1"/>
    <col min="156" max="156" width="10.88671875" style="290" customWidth="1"/>
    <col min="157" max="157" width="5.109375" style="290" customWidth="1"/>
    <col min="158" max="158" width="10.88671875" style="290" customWidth="1"/>
    <col min="159" max="159" width="5.109375" style="290" customWidth="1"/>
    <col min="160" max="160" width="10.88671875" style="290" customWidth="1"/>
    <col min="161" max="161" width="5.109375" style="290" customWidth="1"/>
    <col min="162" max="162" width="10.88671875" style="290" customWidth="1"/>
    <col min="163" max="163" width="5.109375" style="290" customWidth="1"/>
    <col min="164" max="164" width="10.88671875" style="290" customWidth="1"/>
    <col min="165" max="165" width="5.109375" style="290" customWidth="1"/>
    <col min="166" max="166" width="10.88671875" style="290" customWidth="1"/>
    <col min="167" max="167" width="5.109375" style="290" customWidth="1"/>
    <col min="168" max="168" width="10.88671875" style="290" customWidth="1"/>
    <col min="169" max="169" width="5.109375" style="290" customWidth="1"/>
    <col min="170" max="170" width="10.88671875" style="290" customWidth="1"/>
    <col min="171" max="171" width="5.109375" style="290" customWidth="1"/>
    <col min="172" max="172" width="10.88671875" style="290" customWidth="1"/>
    <col min="173" max="173" width="5.109375" style="290" customWidth="1"/>
    <col min="174" max="174" width="10.88671875" style="290" customWidth="1"/>
    <col min="175" max="176" width="5.109375" style="290" customWidth="1"/>
    <col min="177" max="177" width="10.88671875" style="290" customWidth="1"/>
    <col min="178" max="178" width="5.109375" style="290" customWidth="1"/>
    <col min="179" max="179" width="10.88671875" style="290" customWidth="1"/>
    <col min="180" max="180" width="5.109375" style="290" customWidth="1"/>
    <col min="181" max="181" width="10.88671875" style="290" customWidth="1"/>
    <col min="182" max="182" width="5.109375" style="290" customWidth="1"/>
    <col min="183" max="183" width="10.88671875" style="290" customWidth="1"/>
    <col min="184" max="184" width="5.109375" style="290" customWidth="1"/>
    <col min="185" max="185" width="10.88671875" style="290" customWidth="1"/>
    <col min="186" max="186" width="5.109375" style="290" customWidth="1"/>
    <col min="187" max="187" width="10.88671875" style="290" customWidth="1"/>
    <col min="188" max="188" width="5.109375" style="290" customWidth="1"/>
    <col min="189" max="189" width="10.88671875" style="290" customWidth="1"/>
    <col min="190" max="190" width="5.109375" style="290" customWidth="1"/>
    <col min="191" max="191" width="10.88671875" style="290" customWidth="1"/>
    <col min="192" max="192" width="5.109375" style="290" customWidth="1"/>
    <col min="193" max="193" width="10.88671875" style="290" customWidth="1"/>
    <col min="194" max="194" width="5.109375" style="290" customWidth="1"/>
    <col min="195" max="195" width="10.88671875" style="290" customWidth="1"/>
    <col min="196" max="196" width="5.109375" style="290" customWidth="1"/>
    <col min="197" max="197" width="10.88671875" style="290" customWidth="1"/>
    <col min="198" max="199" width="5.109375" style="290" customWidth="1"/>
    <col min="200" max="200" width="10.88671875" style="290" customWidth="1"/>
    <col min="201" max="201" width="5.109375" style="290" customWidth="1"/>
    <col min="202" max="202" width="10.88671875" style="290" customWidth="1"/>
    <col min="203" max="203" width="5.109375" style="290" customWidth="1"/>
    <col min="204" max="204" width="10.88671875" style="290" customWidth="1"/>
    <col min="205" max="205" width="5.109375" style="290" customWidth="1"/>
    <col min="206" max="206" width="10.88671875" style="290" customWidth="1"/>
    <col min="207" max="207" width="5.109375" style="290" customWidth="1"/>
    <col min="208" max="208" width="10.88671875" style="290" customWidth="1"/>
    <col min="209" max="209" width="5.109375" style="290" customWidth="1"/>
    <col min="210" max="210" width="10.88671875" style="290" customWidth="1"/>
    <col min="211" max="211" width="5.109375" style="290" customWidth="1"/>
    <col min="212" max="212" width="10.88671875" style="290" customWidth="1"/>
    <col min="213" max="213" width="5.109375" style="290" customWidth="1"/>
    <col min="214" max="214" width="10.88671875" style="290" customWidth="1"/>
    <col min="215" max="215" width="5.109375" style="290" customWidth="1"/>
    <col min="216" max="216" width="10.88671875" style="290" customWidth="1"/>
    <col min="217" max="217" width="5.109375" style="290" customWidth="1"/>
    <col min="218" max="218" width="10.88671875" style="290" customWidth="1"/>
    <col min="219" max="219" width="5.109375" style="290" customWidth="1"/>
    <col min="220" max="220" width="10.88671875" style="290" customWidth="1"/>
    <col min="221" max="221" width="5.109375" style="290" customWidth="1"/>
    <col min="222" max="222" width="10.88671875" style="290" customWidth="1"/>
    <col min="223" max="223" width="5.109375" style="290" customWidth="1"/>
    <col min="224" max="224" width="10.88671875" style="290" customWidth="1"/>
    <col min="225" max="225" width="5.109375" style="290" customWidth="1"/>
    <col min="226" max="226" width="10.88671875" style="290" customWidth="1"/>
    <col min="227" max="227" width="5.109375" style="290" customWidth="1"/>
    <col min="228" max="228" width="10.88671875" style="290" customWidth="1"/>
    <col min="229" max="230" width="5.109375" style="290" customWidth="1"/>
    <col min="231" max="231" width="10.88671875" style="290" customWidth="1"/>
    <col min="232" max="232" width="5.109375" style="290" customWidth="1"/>
    <col min="233" max="233" width="10.88671875" style="290" customWidth="1"/>
    <col min="234" max="234" width="5.109375" style="290" customWidth="1"/>
    <col min="235" max="235" width="10.88671875" style="290" customWidth="1"/>
    <col min="236" max="236" width="5.109375" style="290" customWidth="1"/>
    <col min="237" max="237" width="10.88671875" style="290" customWidth="1"/>
    <col min="238" max="238" width="5.109375" style="290" customWidth="1"/>
    <col min="239" max="239" width="10.88671875" style="290" customWidth="1"/>
    <col min="240" max="240" width="5.109375" style="290" customWidth="1"/>
    <col min="241" max="241" width="10.88671875" style="290" customWidth="1"/>
    <col min="242" max="242" width="5.109375" style="290" customWidth="1"/>
    <col min="243" max="243" width="10.88671875" style="290" customWidth="1"/>
    <col min="244" max="16384" width="5.109375" style="290"/>
  </cols>
  <sheetData>
    <row r="1" spans="1:44">
      <c r="C1" s="290" t="s">
        <v>1033</v>
      </c>
      <c r="T1" s="292"/>
      <c r="Z1" s="290">
        <f>+Z97+Z99+Z101+Z103+Z105+Z107+Z109+Z111+Z113+Z115</f>
        <v>0.99719702779173391</v>
      </c>
      <c r="AG1" s="293" t="s">
        <v>1034</v>
      </c>
    </row>
    <row r="2" spans="1:44">
      <c r="T2" s="292"/>
      <c r="AG2" s="294" t="s">
        <v>1035</v>
      </c>
      <c r="AH2" s="295"/>
      <c r="AI2" s="295"/>
      <c r="AJ2" s="295"/>
      <c r="AK2" s="295"/>
      <c r="AL2" s="295"/>
      <c r="AM2" s="295"/>
      <c r="AN2" s="295"/>
      <c r="AO2" s="295"/>
      <c r="AP2" s="295"/>
      <c r="AQ2" s="295"/>
      <c r="AR2" s="295"/>
    </row>
    <row r="3" spans="1:44" ht="15">
      <c r="A3" s="296"/>
      <c r="B3" s="297"/>
      <c r="C3" s="298" t="s">
        <v>876</v>
      </c>
      <c r="D3" s="299" t="s">
        <v>145</v>
      </c>
      <c r="E3" s="299"/>
      <c r="F3" s="299"/>
      <c r="G3" s="299"/>
      <c r="H3" s="299"/>
      <c r="I3" s="299"/>
      <c r="J3" s="299"/>
      <c r="K3" s="299"/>
      <c r="L3" s="299"/>
      <c r="M3" s="299"/>
      <c r="N3" s="299"/>
      <c r="O3" s="299"/>
      <c r="P3" s="300"/>
      <c r="Q3"/>
      <c r="T3" s="301" t="s">
        <v>1036</v>
      </c>
      <c r="U3" s="302"/>
      <c r="V3" s="302"/>
      <c r="W3" s="302"/>
      <c r="X3" s="302"/>
      <c r="Y3" s="302"/>
      <c r="Z3" s="302"/>
      <c r="AA3" s="302"/>
      <c r="AB3" s="302"/>
      <c r="AC3" s="302"/>
      <c r="AD3" s="302"/>
      <c r="AE3" s="302"/>
      <c r="AG3" s="291" t="s">
        <v>1037</v>
      </c>
    </row>
    <row r="4" spans="1:44" ht="25.5">
      <c r="A4" s="303"/>
      <c r="B4" s="304"/>
      <c r="C4" s="298" t="s">
        <v>877</v>
      </c>
      <c r="D4" s="299"/>
      <c r="E4" s="299"/>
      <c r="F4" s="299"/>
      <c r="G4" s="299"/>
      <c r="H4" s="299"/>
      <c r="I4" s="305" t="s">
        <v>878</v>
      </c>
      <c r="J4" s="298" t="s">
        <v>879</v>
      </c>
      <c r="K4" s="299"/>
      <c r="L4" s="299"/>
      <c r="M4" s="299"/>
      <c r="N4" s="306" t="s">
        <v>880</v>
      </c>
      <c r="O4" s="298" t="s">
        <v>881</v>
      </c>
      <c r="P4" s="307" t="s">
        <v>882</v>
      </c>
      <c r="Q4"/>
      <c r="T4" s="308" t="s">
        <v>877</v>
      </c>
      <c r="U4" s="309"/>
      <c r="V4" s="309"/>
      <c r="W4" s="309"/>
      <c r="X4" s="309"/>
      <c r="Y4" s="309"/>
      <c r="Z4" s="310"/>
      <c r="AA4" s="311" t="s">
        <v>879</v>
      </c>
      <c r="AB4" s="309"/>
      <c r="AC4" s="309"/>
      <c r="AD4" s="309"/>
      <c r="AE4" s="310"/>
      <c r="AF4" s="312"/>
      <c r="AG4" s="313" t="s">
        <v>877</v>
      </c>
      <c r="AH4" s="314"/>
      <c r="AI4" s="314"/>
      <c r="AJ4" s="314"/>
      <c r="AK4" s="314"/>
      <c r="AL4" s="314"/>
      <c r="AM4" s="315" t="s">
        <v>878</v>
      </c>
      <c r="AN4" s="316" t="s">
        <v>879</v>
      </c>
      <c r="AO4" s="314"/>
      <c r="AP4" s="314"/>
      <c r="AQ4" s="314"/>
      <c r="AR4" s="315" t="s">
        <v>880</v>
      </c>
    </row>
    <row r="5" spans="1:44" ht="15">
      <c r="A5" s="317" t="s">
        <v>135</v>
      </c>
      <c r="B5" s="298" t="s">
        <v>883</v>
      </c>
      <c r="C5" s="298">
        <v>1</v>
      </c>
      <c r="D5" s="317">
        <v>2</v>
      </c>
      <c r="E5" s="317">
        <v>3</v>
      </c>
      <c r="F5" s="317">
        <v>4</v>
      </c>
      <c r="G5" s="317">
        <v>5</v>
      </c>
      <c r="H5" s="317">
        <v>6</v>
      </c>
      <c r="I5" s="318"/>
      <c r="J5" s="298">
        <v>7</v>
      </c>
      <c r="K5" s="317">
        <v>8</v>
      </c>
      <c r="L5" s="317">
        <v>9</v>
      </c>
      <c r="M5" s="317">
        <v>10</v>
      </c>
      <c r="N5" s="318"/>
      <c r="O5" s="298" t="s">
        <v>881</v>
      </c>
      <c r="P5" s="319"/>
      <c r="Q5"/>
      <c r="T5" s="320">
        <v>1</v>
      </c>
      <c r="U5" s="321">
        <v>2</v>
      </c>
      <c r="V5" s="321">
        <v>3</v>
      </c>
      <c r="W5" s="321">
        <v>4</v>
      </c>
      <c r="X5" s="321">
        <v>5</v>
      </c>
      <c r="Y5" s="321">
        <v>6</v>
      </c>
      <c r="Z5" s="322" t="s">
        <v>1038</v>
      </c>
      <c r="AA5" s="323">
        <v>7</v>
      </c>
      <c r="AB5" s="321">
        <v>8</v>
      </c>
      <c r="AC5" s="321">
        <v>9</v>
      </c>
      <c r="AD5" s="321">
        <v>10</v>
      </c>
      <c r="AE5" s="322" t="s">
        <v>1038</v>
      </c>
      <c r="AG5" s="324">
        <v>1</v>
      </c>
      <c r="AH5" s="324">
        <v>2</v>
      </c>
      <c r="AI5" s="324">
        <v>3</v>
      </c>
      <c r="AJ5" s="324">
        <v>4</v>
      </c>
      <c r="AK5" s="324">
        <v>5</v>
      </c>
      <c r="AL5" s="324">
        <v>6</v>
      </c>
      <c r="AM5" s="325"/>
      <c r="AN5" s="326">
        <v>7</v>
      </c>
      <c r="AO5" s="324">
        <v>8</v>
      </c>
      <c r="AP5" s="324">
        <v>9</v>
      </c>
      <c r="AQ5" s="324">
        <v>10</v>
      </c>
      <c r="AR5" s="325"/>
    </row>
    <row r="6" spans="1:44" ht="15">
      <c r="A6" s="317" t="s">
        <v>884</v>
      </c>
      <c r="B6" s="298" t="s">
        <v>1039</v>
      </c>
      <c r="C6" s="327"/>
      <c r="D6" s="328"/>
      <c r="E6" s="328"/>
      <c r="F6" s="328"/>
      <c r="G6" s="328"/>
      <c r="H6" s="328"/>
      <c r="I6" s="327"/>
      <c r="J6" s="327"/>
      <c r="K6" s="328"/>
      <c r="L6" s="328"/>
      <c r="M6" s="328"/>
      <c r="N6" s="327"/>
      <c r="O6" s="327"/>
      <c r="P6" s="329"/>
      <c r="Q6"/>
      <c r="R6" s="330" t="s">
        <v>1040</v>
      </c>
      <c r="S6" s="331" t="s">
        <v>1041</v>
      </c>
      <c r="T6" s="332">
        <f t="shared" ref="T6:AE7" si="0">IF(C6&gt;0,C6/C6,)</f>
        <v>0</v>
      </c>
      <c r="U6" s="333">
        <f t="shared" si="0"/>
        <v>0</v>
      </c>
      <c r="V6" s="333">
        <f t="shared" si="0"/>
        <v>0</v>
      </c>
      <c r="W6" s="333">
        <f t="shared" si="0"/>
        <v>0</v>
      </c>
      <c r="X6" s="333">
        <f t="shared" si="0"/>
        <v>0</v>
      </c>
      <c r="Y6" s="333">
        <f t="shared" si="0"/>
        <v>0</v>
      </c>
      <c r="Z6" s="332">
        <f t="shared" si="0"/>
        <v>0</v>
      </c>
      <c r="AA6" s="332">
        <f t="shared" si="0"/>
        <v>0</v>
      </c>
      <c r="AB6" s="333">
        <f t="shared" si="0"/>
        <v>0</v>
      </c>
      <c r="AC6" s="333">
        <f t="shared" si="0"/>
        <v>0</v>
      </c>
      <c r="AD6" s="333">
        <f t="shared" si="0"/>
        <v>0</v>
      </c>
      <c r="AE6" s="332">
        <f t="shared" si="0"/>
        <v>0</v>
      </c>
      <c r="AG6" s="334">
        <f>+T8+T10+T12+T14+T16+T18+T20+T22+T24+T26</f>
        <v>0</v>
      </c>
      <c r="AH6" s="334">
        <f t="shared" ref="AH6:AR7" si="1">+U8+U10+U12+U14+U16+U18+U20+U22+U24+U26</f>
        <v>0</v>
      </c>
      <c r="AI6" s="334">
        <f t="shared" si="1"/>
        <v>0</v>
      </c>
      <c r="AJ6" s="334">
        <f t="shared" si="1"/>
        <v>0</v>
      </c>
      <c r="AK6" s="334">
        <f t="shared" si="1"/>
        <v>0</v>
      </c>
      <c r="AL6" s="334">
        <f t="shared" si="1"/>
        <v>0</v>
      </c>
      <c r="AM6" s="334">
        <f t="shared" si="1"/>
        <v>0</v>
      </c>
      <c r="AN6" s="334">
        <f t="shared" si="1"/>
        <v>0</v>
      </c>
      <c r="AO6" s="334">
        <f t="shared" si="1"/>
        <v>0</v>
      </c>
      <c r="AP6" s="334">
        <f t="shared" si="1"/>
        <v>0</v>
      </c>
      <c r="AQ6" s="334">
        <f t="shared" si="1"/>
        <v>0</v>
      </c>
      <c r="AR6" s="334">
        <f t="shared" si="1"/>
        <v>0</v>
      </c>
    </row>
    <row r="7" spans="1:44" ht="15">
      <c r="A7" s="303"/>
      <c r="B7" s="335" t="s">
        <v>1042</v>
      </c>
      <c r="C7" s="336"/>
      <c r="D7" s="337"/>
      <c r="E7" s="337"/>
      <c r="F7" s="337"/>
      <c r="G7" s="337"/>
      <c r="H7" s="337"/>
      <c r="I7" s="336"/>
      <c r="J7" s="336"/>
      <c r="K7" s="337"/>
      <c r="L7" s="337"/>
      <c r="M7" s="337"/>
      <c r="N7" s="336"/>
      <c r="O7" s="336"/>
      <c r="P7" s="338"/>
      <c r="Q7"/>
      <c r="R7" s="339"/>
      <c r="S7" s="340" t="s">
        <v>869</v>
      </c>
      <c r="T7" s="341">
        <f t="shared" si="0"/>
        <v>0</v>
      </c>
      <c r="U7" s="342">
        <f t="shared" si="0"/>
        <v>0</v>
      </c>
      <c r="V7" s="342">
        <f t="shared" si="0"/>
        <v>0</v>
      </c>
      <c r="W7" s="342">
        <f t="shared" si="0"/>
        <v>0</v>
      </c>
      <c r="X7" s="342">
        <f t="shared" si="0"/>
        <v>0</v>
      </c>
      <c r="Y7" s="342">
        <f t="shared" si="0"/>
        <v>0</v>
      </c>
      <c r="Z7" s="341">
        <f t="shared" si="0"/>
        <v>0</v>
      </c>
      <c r="AA7" s="341">
        <f t="shared" si="0"/>
        <v>0</v>
      </c>
      <c r="AB7" s="342">
        <f t="shared" si="0"/>
        <v>0</v>
      </c>
      <c r="AC7" s="342">
        <f t="shared" si="0"/>
        <v>0</v>
      </c>
      <c r="AD7" s="342">
        <f t="shared" si="0"/>
        <v>0</v>
      </c>
      <c r="AE7" s="341">
        <f t="shared" si="0"/>
        <v>0</v>
      </c>
      <c r="AG7" s="343">
        <f>+T9+T11+T13+T15+T17+T19+T21+T23+T25+T27</f>
        <v>0</v>
      </c>
      <c r="AH7" s="343">
        <f t="shared" si="1"/>
        <v>0</v>
      </c>
      <c r="AI7" s="343">
        <f t="shared" si="1"/>
        <v>0</v>
      </c>
      <c r="AJ7" s="343">
        <f t="shared" si="1"/>
        <v>0</v>
      </c>
      <c r="AK7" s="343">
        <f t="shared" si="1"/>
        <v>0</v>
      </c>
      <c r="AL7" s="343">
        <f t="shared" si="1"/>
        <v>0</v>
      </c>
      <c r="AM7" s="343">
        <f t="shared" si="1"/>
        <v>0</v>
      </c>
      <c r="AN7" s="343">
        <f t="shared" si="1"/>
        <v>0</v>
      </c>
      <c r="AO7" s="343">
        <f t="shared" si="1"/>
        <v>0</v>
      </c>
      <c r="AP7" s="343">
        <f t="shared" si="1"/>
        <v>0</v>
      </c>
      <c r="AQ7" s="343">
        <f t="shared" si="1"/>
        <v>0</v>
      </c>
      <c r="AR7" s="343">
        <f t="shared" si="1"/>
        <v>0</v>
      </c>
    </row>
    <row r="8" spans="1:44" ht="15">
      <c r="A8" s="303"/>
      <c r="B8" s="335" t="s">
        <v>1043</v>
      </c>
      <c r="C8" s="336"/>
      <c r="D8" s="337"/>
      <c r="E8" s="337"/>
      <c r="F8" s="337"/>
      <c r="G8" s="337"/>
      <c r="H8" s="337"/>
      <c r="I8" s="336"/>
      <c r="J8" s="336"/>
      <c r="K8" s="337"/>
      <c r="L8" s="337"/>
      <c r="M8" s="337"/>
      <c r="N8" s="336"/>
      <c r="O8" s="336"/>
      <c r="P8" s="338"/>
      <c r="Q8"/>
      <c r="R8" s="330" t="s">
        <v>1044</v>
      </c>
      <c r="S8" s="331" t="s">
        <v>1041</v>
      </c>
      <c r="T8" s="332">
        <f t="shared" ref="T8:AE9" si="2">IF(C6&gt;0,C8/C6,)</f>
        <v>0</v>
      </c>
      <c r="U8" s="344">
        <f t="shared" si="2"/>
        <v>0</v>
      </c>
      <c r="V8" s="344">
        <f t="shared" si="2"/>
        <v>0</v>
      </c>
      <c r="W8" s="344">
        <f t="shared" si="2"/>
        <v>0</v>
      </c>
      <c r="X8" s="344">
        <f t="shared" si="2"/>
        <v>0</v>
      </c>
      <c r="Y8" s="344">
        <f t="shared" si="2"/>
        <v>0</v>
      </c>
      <c r="Z8" s="332">
        <f t="shared" si="2"/>
        <v>0</v>
      </c>
      <c r="AA8" s="332">
        <f t="shared" si="2"/>
        <v>0</v>
      </c>
      <c r="AB8" s="344">
        <f t="shared" si="2"/>
        <v>0</v>
      </c>
      <c r="AC8" s="344">
        <f t="shared" si="2"/>
        <v>0</v>
      </c>
      <c r="AD8" s="344">
        <f t="shared" si="2"/>
        <v>0</v>
      </c>
      <c r="AE8" s="332">
        <f t="shared" si="2"/>
        <v>0</v>
      </c>
      <c r="AG8" s="345" t="s">
        <v>1045</v>
      </c>
      <c r="AH8" s="334"/>
      <c r="AI8" s="334"/>
      <c r="AJ8" s="334"/>
      <c r="AK8" s="334"/>
      <c r="AL8" s="334"/>
      <c r="AM8" s="334"/>
      <c r="AN8" s="334"/>
      <c r="AO8" s="334"/>
      <c r="AP8" s="334"/>
      <c r="AQ8" s="334"/>
      <c r="AR8" s="334"/>
    </row>
    <row r="9" spans="1:44" ht="15">
      <c r="A9" s="303"/>
      <c r="B9" s="335" t="s">
        <v>1046</v>
      </c>
      <c r="C9" s="336"/>
      <c r="D9" s="337"/>
      <c r="E9" s="337"/>
      <c r="F9" s="337"/>
      <c r="G9" s="337"/>
      <c r="H9" s="337"/>
      <c r="I9" s="336"/>
      <c r="J9" s="336"/>
      <c r="K9" s="337"/>
      <c r="L9" s="337"/>
      <c r="M9" s="337"/>
      <c r="N9" s="336"/>
      <c r="O9" s="336"/>
      <c r="P9" s="338"/>
      <c r="Q9"/>
      <c r="R9" s="346"/>
      <c r="S9" s="340" t="s">
        <v>869</v>
      </c>
      <c r="T9" s="341">
        <f t="shared" si="2"/>
        <v>0</v>
      </c>
      <c r="U9" s="342">
        <f t="shared" si="2"/>
        <v>0</v>
      </c>
      <c r="V9" s="342">
        <f t="shared" si="2"/>
        <v>0</v>
      </c>
      <c r="W9" s="342">
        <f t="shared" si="2"/>
        <v>0</v>
      </c>
      <c r="X9" s="342">
        <f t="shared" si="2"/>
        <v>0</v>
      </c>
      <c r="Y9" s="342">
        <f t="shared" si="2"/>
        <v>0</v>
      </c>
      <c r="Z9" s="341">
        <f t="shared" si="2"/>
        <v>0</v>
      </c>
      <c r="AA9" s="341">
        <f t="shared" si="2"/>
        <v>0</v>
      </c>
      <c r="AB9" s="342">
        <f t="shared" si="2"/>
        <v>0</v>
      </c>
      <c r="AC9" s="342">
        <f t="shared" si="2"/>
        <v>0</v>
      </c>
      <c r="AD9" s="342">
        <f t="shared" si="2"/>
        <v>0</v>
      </c>
      <c r="AE9" s="341">
        <f t="shared" si="2"/>
        <v>0</v>
      </c>
      <c r="AG9" s="347">
        <f>(T9-T8)*100</f>
        <v>0</v>
      </c>
      <c r="AH9" s="347">
        <f t="shared" ref="AH9:AR9" si="3">(U9-U8)*100</f>
        <v>0</v>
      </c>
      <c r="AI9" s="347">
        <f t="shared" si="3"/>
        <v>0</v>
      </c>
      <c r="AJ9" s="347">
        <f t="shared" si="3"/>
        <v>0</v>
      </c>
      <c r="AK9" s="347">
        <f t="shared" si="3"/>
        <v>0</v>
      </c>
      <c r="AL9" s="347">
        <f t="shared" si="3"/>
        <v>0</v>
      </c>
      <c r="AM9" s="347">
        <f t="shared" si="3"/>
        <v>0</v>
      </c>
      <c r="AN9" s="347">
        <f t="shared" si="3"/>
        <v>0</v>
      </c>
      <c r="AO9" s="347">
        <f t="shared" si="3"/>
        <v>0</v>
      </c>
      <c r="AP9" s="347">
        <f t="shared" si="3"/>
        <v>0</v>
      </c>
      <c r="AQ9" s="347">
        <f t="shared" si="3"/>
        <v>0</v>
      </c>
      <c r="AR9" s="347">
        <f t="shared" si="3"/>
        <v>0</v>
      </c>
    </row>
    <row r="10" spans="1:44" ht="15">
      <c r="A10" s="303"/>
      <c r="B10" s="335" t="s">
        <v>1047</v>
      </c>
      <c r="C10" s="336"/>
      <c r="D10" s="337"/>
      <c r="E10" s="337"/>
      <c r="F10" s="337"/>
      <c r="G10" s="337"/>
      <c r="H10" s="337"/>
      <c r="I10" s="336"/>
      <c r="J10" s="336"/>
      <c r="K10" s="337"/>
      <c r="L10" s="337"/>
      <c r="M10" s="337"/>
      <c r="N10" s="336"/>
      <c r="O10" s="336"/>
      <c r="P10" s="338"/>
      <c r="Q10"/>
      <c r="R10" s="330" t="s">
        <v>1048</v>
      </c>
      <c r="S10" s="331" t="s">
        <v>1041</v>
      </c>
      <c r="T10" s="332">
        <f t="shared" ref="T10:AE11" si="4">IF(C6&gt;0,C10/C6,)</f>
        <v>0</v>
      </c>
      <c r="U10" s="344">
        <f t="shared" si="4"/>
        <v>0</v>
      </c>
      <c r="V10" s="344">
        <f t="shared" si="4"/>
        <v>0</v>
      </c>
      <c r="W10" s="344">
        <f t="shared" si="4"/>
        <v>0</v>
      </c>
      <c r="X10" s="344">
        <f t="shared" si="4"/>
        <v>0</v>
      </c>
      <c r="Y10" s="344">
        <f t="shared" si="4"/>
        <v>0</v>
      </c>
      <c r="Z10" s="332">
        <f t="shared" si="4"/>
        <v>0</v>
      </c>
      <c r="AA10" s="332">
        <f t="shared" si="4"/>
        <v>0</v>
      </c>
      <c r="AB10" s="344">
        <f t="shared" si="4"/>
        <v>0</v>
      </c>
      <c r="AC10" s="344">
        <f t="shared" si="4"/>
        <v>0</v>
      </c>
      <c r="AD10" s="344">
        <f t="shared" si="4"/>
        <v>0</v>
      </c>
      <c r="AE10" s="332">
        <f t="shared" si="4"/>
        <v>0</v>
      </c>
      <c r="AG10" s="345" t="s">
        <v>1045</v>
      </c>
      <c r="AH10" s="334"/>
      <c r="AI10" s="334"/>
      <c r="AJ10" s="334"/>
      <c r="AK10" s="334"/>
      <c r="AL10" s="334"/>
      <c r="AM10" s="334"/>
      <c r="AN10" s="334"/>
      <c r="AO10" s="334"/>
      <c r="AP10" s="334"/>
      <c r="AQ10" s="334"/>
      <c r="AR10" s="334"/>
    </row>
    <row r="11" spans="1:44" ht="15">
      <c r="A11" s="303"/>
      <c r="B11" s="335" t="s">
        <v>1049</v>
      </c>
      <c r="C11" s="336"/>
      <c r="D11" s="337"/>
      <c r="E11" s="337"/>
      <c r="F11" s="337"/>
      <c r="G11" s="337"/>
      <c r="H11" s="337"/>
      <c r="I11" s="336"/>
      <c r="J11" s="336"/>
      <c r="K11" s="337"/>
      <c r="L11" s="337"/>
      <c r="M11" s="337"/>
      <c r="N11" s="336"/>
      <c r="O11" s="336"/>
      <c r="P11" s="338"/>
      <c r="Q11"/>
      <c r="R11" s="339"/>
      <c r="S11" s="340" t="s">
        <v>869</v>
      </c>
      <c r="T11" s="341">
        <f t="shared" si="4"/>
        <v>0</v>
      </c>
      <c r="U11" s="342">
        <f t="shared" si="4"/>
        <v>0</v>
      </c>
      <c r="V11" s="342">
        <f t="shared" si="4"/>
        <v>0</v>
      </c>
      <c r="W11" s="342">
        <f t="shared" si="4"/>
        <v>0</v>
      </c>
      <c r="X11" s="342">
        <f t="shared" si="4"/>
        <v>0</v>
      </c>
      <c r="Y11" s="342">
        <f t="shared" si="4"/>
        <v>0</v>
      </c>
      <c r="Z11" s="341">
        <f t="shared" si="4"/>
        <v>0</v>
      </c>
      <c r="AA11" s="341">
        <f t="shared" si="4"/>
        <v>0</v>
      </c>
      <c r="AB11" s="342">
        <f t="shared" si="4"/>
        <v>0</v>
      </c>
      <c r="AC11" s="342">
        <f t="shared" si="4"/>
        <v>0</v>
      </c>
      <c r="AD11" s="342">
        <f t="shared" si="4"/>
        <v>0</v>
      </c>
      <c r="AE11" s="341">
        <f t="shared" si="4"/>
        <v>0</v>
      </c>
      <c r="AG11" s="347">
        <f>(T11-T10)*100</f>
        <v>0</v>
      </c>
      <c r="AH11" s="347">
        <f t="shared" ref="AH11:AR11" si="5">(U11-U10)*100</f>
        <v>0</v>
      </c>
      <c r="AI11" s="347">
        <f t="shared" si="5"/>
        <v>0</v>
      </c>
      <c r="AJ11" s="347">
        <f t="shared" si="5"/>
        <v>0</v>
      </c>
      <c r="AK11" s="347">
        <f t="shared" si="5"/>
        <v>0</v>
      </c>
      <c r="AL11" s="347">
        <f t="shared" si="5"/>
        <v>0</v>
      </c>
      <c r="AM11" s="347">
        <f t="shared" si="5"/>
        <v>0</v>
      </c>
      <c r="AN11" s="347">
        <f t="shared" si="5"/>
        <v>0</v>
      </c>
      <c r="AO11" s="347">
        <f t="shared" si="5"/>
        <v>0</v>
      </c>
      <c r="AP11" s="347">
        <f t="shared" si="5"/>
        <v>0</v>
      </c>
      <c r="AQ11" s="347">
        <f t="shared" si="5"/>
        <v>0</v>
      </c>
      <c r="AR11" s="347">
        <f t="shared" si="5"/>
        <v>0</v>
      </c>
    </row>
    <row r="12" spans="1:44" ht="15">
      <c r="A12" s="303"/>
      <c r="B12" s="335" t="s">
        <v>1050</v>
      </c>
      <c r="C12" s="336"/>
      <c r="D12" s="337"/>
      <c r="E12" s="337"/>
      <c r="F12" s="337"/>
      <c r="G12" s="337"/>
      <c r="H12" s="337"/>
      <c r="I12" s="336"/>
      <c r="J12" s="336"/>
      <c r="K12" s="337"/>
      <c r="L12" s="337"/>
      <c r="M12" s="337"/>
      <c r="N12" s="336"/>
      <c r="O12" s="336"/>
      <c r="P12" s="338"/>
      <c r="Q12"/>
      <c r="R12" s="330" t="s">
        <v>1051</v>
      </c>
      <c r="S12" s="331" t="s">
        <v>1041</v>
      </c>
      <c r="T12" s="332">
        <f t="shared" ref="T12:AE13" si="6">IF(C6&gt;0,C12/C6,)</f>
        <v>0</v>
      </c>
      <c r="U12" s="344">
        <f t="shared" si="6"/>
        <v>0</v>
      </c>
      <c r="V12" s="344">
        <f t="shared" si="6"/>
        <v>0</v>
      </c>
      <c r="W12" s="344">
        <f t="shared" si="6"/>
        <v>0</v>
      </c>
      <c r="X12" s="344">
        <f t="shared" si="6"/>
        <v>0</v>
      </c>
      <c r="Y12" s="344">
        <f t="shared" si="6"/>
        <v>0</v>
      </c>
      <c r="Z12" s="332">
        <f t="shared" si="6"/>
        <v>0</v>
      </c>
      <c r="AA12" s="332">
        <f t="shared" si="6"/>
        <v>0</v>
      </c>
      <c r="AB12" s="344">
        <f t="shared" si="6"/>
        <v>0</v>
      </c>
      <c r="AC12" s="344">
        <f t="shared" si="6"/>
        <v>0</v>
      </c>
      <c r="AD12" s="344">
        <f t="shared" si="6"/>
        <v>0</v>
      </c>
      <c r="AE12" s="332">
        <f t="shared" si="6"/>
        <v>0</v>
      </c>
      <c r="AG12" s="345" t="s">
        <v>1045</v>
      </c>
      <c r="AH12" s="334"/>
      <c r="AI12" s="334"/>
      <c r="AJ12" s="334"/>
      <c r="AK12" s="334"/>
      <c r="AL12" s="334"/>
      <c r="AM12" s="334"/>
      <c r="AN12" s="334"/>
      <c r="AO12" s="334"/>
      <c r="AP12" s="334"/>
      <c r="AQ12" s="334"/>
      <c r="AR12" s="334"/>
    </row>
    <row r="13" spans="1:44" ht="15">
      <c r="A13" s="303"/>
      <c r="B13" s="335" t="s">
        <v>1052</v>
      </c>
      <c r="C13" s="336"/>
      <c r="D13" s="337"/>
      <c r="E13" s="337"/>
      <c r="F13" s="337"/>
      <c r="G13" s="337"/>
      <c r="H13" s="337"/>
      <c r="I13" s="336"/>
      <c r="J13" s="336"/>
      <c r="K13" s="337"/>
      <c r="L13" s="337"/>
      <c r="M13" s="337"/>
      <c r="N13" s="336"/>
      <c r="O13" s="336"/>
      <c r="P13" s="338"/>
      <c r="Q13"/>
      <c r="R13" s="339"/>
      <c r="S13" s="340" t="s">
        <v>869</v>
      </c>
      <c r="T13" s="341">
        <f t="shared" si="6"/>
        <v>0</v>
      </c>
      <c r="U13" s="342">
        <f t="shared" si="6"/>
        <v>0</v>
      </c>
      <c r="V13" s="342">
        <f t="shared" si="6"/>
        <v>0</v>
      </c>
      <c r="W13" s="342">
        <f t="shared" si="6"/>
        <v>0</v>
      </c>
      <c r="X13" s="342">
        <f t="shared" si="6"/>
        <v>0</v>
      </c>
      <c r="Y13" s="342">
        <f t="shared" si="6"/>
        <v>0</v>
      </c>
      <c r="Z13" s="341">
        <f t="shared" si="6"/>
        <v>0</v>
      </c>
      <c r="AA13" s="341">
        <f t="shared" si="6"/>
        <v>0</v>
      </c>
      <c r="AB13" s="342">
        <f t="shared" si="6"/>
        <v>0</v>
      </c>
      <c r="AC13" s="342">
        <f t="shared" si="6"/>
        <v>0</v>
      </c>
      <c r="AD13" s="342">
        <f t="shared" si="6"/>
        <v>0</v>
      </c>
      <c r="AE13" s="341">
        <f t="shared" si="6"/>
        <v>0</v>
      </c>
      <c r="AG13" s="348">
        <f>(T13-T12)*100</f>
        <v>0</v>
      </c>
      <c r="AH13" s="348">
        <f t="shared" ref="AH13:AR13" si="7">(U13-U12)*100</f>
        <v>0</v>
      </c>
      <c r="AI13" s="348">
        <f t="shared" si="7"/>
        <v>0</v>
      </c>
      <c r="AJ13" s="348">
        <f t="shared" si="7"/>
        <v>0</v>
      </c>
      <c r="AK13" s="348">
        <f t="shared" si="7"/>
        <v>0</v>
      </c>
      <c r="AL13" s="348">
        <f t="shared" si="7"/>
        <v>0</v>
      </c>
      <c r="AM13" s="348">
        <f t="shared" si="7"/>
        <v>0</v>
      </c>
      <c r="AN13" s="348">
        <f t="shared" si="7"/>
        <v>0</v>
      </c>
      <c r="AO13" s="348">
        <f t="shared" si="7"/>
        <v>0</v>
      </c>
      <c r="AP13" s="348">
        <f t="shared" si="7"/>
        <v>0</v>
      </c>
      <c r="AQ13" s="348">
        <f t="shared" si="7"/>
        <v>0</v>
      </c>
      <c r="AR13" s="348">
        <f t="shared" si="7"/>
        <v>0</v>
      </c>
    </row>
    <row r="14" spans="1:44" ht="15">
      <c r="A14" s="303"/>
      <c r="B14" s="335" t="s">
        <v>1053</v>
      </c>
      <c r="C14" s="336"/>
      <c r="D14" s="337"/>
      <c r="E14" s="337"/>
      <c r="F14" s="337"/>
      <c r="G14" s="337"/>
      <c r="H14" s="337"/>
      <c r="I14" s="336"/>
      <c r="J14" s="336"/>
      <c r="K14" s="337"/>
      <c r="L14" s="337"/>
      <c r="M14" s="337"/>
      <c r="N14" s="336"/>
      <c r="O14" s="336"/>
      <c r="P14" s="338"/>
      <c r="Q14"/>
      <c r="R14" s="330" t="s">
        <v>1054</v>
      </c>
      <c r="S14" s="331" t="s">
        <v>1041</v>
      </c>
      <c r="T14" s="332">
        <f t="shared" ref="T14:AE15" si="8">IF(C6&gt;0,C14/C6,)</f>
        <v>0</v>
      </c>
      <c r="U14" s="344">
        <f t="shared" si="8"/>
        <v>0</v>
      </c>
      <c r="V14" s="344">
        <f t="shared" si="8"/>
        <v>0</v>
      </c>
      <c r="W14" s="344">
        <f t="shared" si="8"/>
        <v>0</v>
      </c>
      <c r="X14" s="344">
        <f t="shared" si="8"/>
        <v>0</v>
      </c>
      <c r="Y14" s="344">
        <f t="shared" si="8"/>
        <v>0</v>
      </c>
      <c r="Z14" s="332">
        <f t="shared" si="8"/>
        <v>0</v>
      </c>
      <c r="AA14" s="332">
        <f t="shared" si="8"/>
        <v>0</v>
      </c>
      <c r="AB14" s="344">
        <f t="shared" si="8"/>
        <v>0</v>
      </c>
      <c r="AC14" s="344">
        <f t="shared" si="8"/>
        <v>0</v>
      </c>
      <c r="AD14" s="344">
        <f t="shared" si="8"/>
        <v>0</v>
      </c>
      <c r="AE14" s="332">
        <f t="shared" si="8"/>
        <v>0</v>
      </c>
      <c r="AG14" s="345" t="s">
        <v>1045</v>
      </c>
      <c r="AH14" s="334"/>
      <c r="AI14" s="334"/>
      <c r="AJ14" s="334"/>
      <c r="AK14" s="334"/>
      <c r="AL14" s="334"/>
      <c r="AM14" s="334"/>
      <c r="AN14" s="334"/>
      <c r="AO14" s="334"/>
      <c r="AP14" s="334"/>
      <c r="AQ14" s="334"/>
      <c r="AR14" s="334"/>
    </row>
    <row r="15" spans="1:44" ht="15">
      <c r="A15" s="303"/>
      <c r="B15" s="335" t="s">
        <v>1055</v>
      </c>
      <c r="C15" s="336"/>
      <c r="D15" s="337"/>
      <c r="E15" s="337"/>
      <c r="F15" s="337"/>
      <c r="G15" s="337"/>
      <c r="H15" s="337"/>
      <c r="I15" s="336"/>
      <c r="J15" s="336"/>
      <c r="K15" s="337"/>
      <c r="L15" s="337"/>
      <c r="M15" s="337"/>
      <c r="N15" s="336"/>
      <c r="O15" s="336"/>
      <c r="P15" s="338"/>
      <c r="Q15"/>
      <c r="R15" s="339"/>
      <c r="S15" s="340" t="s">
        <v>869</v>
      </c>
      <c r="T15" s="341">
        <f t="shared" si="8"/>
        <v>0</v>
      </c>
      <c r="U15" s="342">
        <f t="shared" si="8"/>
        <v>0</v>
      </c>
      <c r="V15" s="342">
        <f t="shared" si="8"/>
        <v>0</v>
      </c>
      <c r="W15" s="342">
        <f t="shared" si="8"/>
        <v>0</v>
      </c>
      <c r="X15" s="342">
        <f t="shared" si="8"/>
        <v>0</v>
      </c>
      <c r="Y15" s="342">
        <f t="shared" si="8"/>
        <v>0</v>
      </c>
      <c r="Z15" s="341">
        <f t="shared" si="8"/>
        <v>0</v>
      </c>
      <c r="AA15" s="341">
        <f t="shared" si="8"/>
        <v>0</v>
      </c>
      <c r="AB15" s="342">
        <f t="shared" si="8"/>
        <v>0</v>
      </c>
      <c r="AC15" s="342">
        <f t="shared" si="8"/>
        <v>0</v>
      </c>
      <c r="AD15" s="342">
        <f t="shared" si="8"/>
        <v>0</v>
      </c>
      <c r="AE15" s="341">
        <f t="shared" si="8"/>
        <v>0</v>
      </c>
      <c r="AG15" s="347">
        <f>(T15-T14)*100</f>
        <v>0</v>
      </c>
      <c r="AH15" s="347">
        <f t="shared" ref="AH15:AR15" si="9">(U15-U14)*100</f>
        <v>0</v>
      </c>
      <c r="AI15" s="347">
        <f t="shared" si="9"/>
        <v>0</v>
      </c>
      <c r="AJ15" s="347">
        <f t="shared" si="9"/>
        <v>0</v>
      </c>
      <c r="AK15" s="347">
        <f t="shared" si="9"/>
        <v>0</v>
      </c>
      <c r="AL15" s="347">
        <f t="shared" si="9"/>
        <v>0</v>
      </c>
      <c r="AM15" s="347">
        <f t="shared" si="9"/>
        <v>0</v>
      </c>
      <c r="AN15" s="347">
        <f t="shared" si="9"/>
        <v>0</v>
      </c>
      <c r="AO15" s="347">
        <f t="shared" si="9"/>
        <v>0</v>
      </c>
      <c r="AP15" s="347">
        <f t="shared" si="9"/>
        <v>0</v>
      </c>
      <c r="AQ15" s="347">
        <f t="shared" si="9"/>
        <v>0</v>
      </c>
      <c r="AR15" s="347">
        <f t="shared" si="9"/>
        <v>0</v>
      </c>
    </row>
    <row r="16" spans="1:44" ht="15">
      <c r="A16" s="303"/>
      <c r="B16" s="335" t="s">
        <v>1056</v>
      </c>
      <c r="C16" s="336"/>
      <c r="D16" s="337"/>
      <c r="E16" s="337"/>
      <c r="F16" s="337"/>
      <c r="G16" s="337"/>
      <c r="H16" s="337"/>
      <c r="I16" s="336"/>
      <c r="J16" s="336"/>
      <c r="K16" s="337"/>
      <c r="L16" s="337"/>
      <c r="M16" s="337"/>
      <c r="N16" s="336"/>
      <c r="O16" s="336"/>
      <c r="P16" s="338"/>
      <c r="Q16"/>
      <c r="R16" s="330" t="s">
        <v>1057</v>
      </c>
      <c r="S16" s="331" t="s">
        <v>1041</v>
      </c>
      <c r="T16" s="332">
        <f t="shared" ref="T16:AE17" si="10">IF(C6&gt;0,C16/C6,)</f>
        <v>0</v>
      </c>
      <c r="U16" s="344">
        <f t="shared" si="10"/>
        <v>0</v>
      </c>
      <c r="V16" s="344">
        <f t="shared" si="10"/>
        <v>0</v>
      </c>
      <c r="W16" s="344">
        <f t="shared" si="10"/>
        <v>0</v>
      </c>
      <c r="X16" s="344">
        <f t="shared" si="10"/>
        <v>0</v>
      </c>
      <c r="Y16" s="344">
        <f t="shared" si="10"/>
        <v>0</v>
      </c>
      <c r="Z16" s="332">
        <f t="shared" si="10"/>
        <v>0</v>
      </c>
      <c r="AA16" s="332">
        <f t="shared" si="10"/>
        <v>0</v>
      </c>
      <c r="AB16" s="344">
        <f t="shared" si="10"/>
        <v>0</v>
      </c>
      <c r="AC16" s="344">
        <f t="shared" si="10"/>
        <v>0</v>
      </c>
      <c r="AD16" s="344">
        <f t="shared" si="10"/>
        <v>0</v>
      </c>
      <c r="AE16" s="332">
        <f t="shared" si="10"/>
        <v>0</v>
      </c>
      <c r="AG16" s="345" t="s">
        <v>1045</v>
      </c>
      <c r="AH16" s="334"/>
      <c r="AI16" s="334"/>
      <c r="AJ16" s="334"/>
      <c r="AK16" s="334"/>
      <c r="AL16" s="334"/>
      <c r="AM16" s="334"/>
      <c r="AN16" s="334"/>
      <c r="AO16" s="334"/>
      <c r="AP16" s="334"/>
      <c r="AQ16" s="334"/>
      <c r="AR16" s="334"/>
    </row>
    <row r="17" spans="1:50" ht="15">
      <c r="A17" s="303"/>
      <c r="B17" s="335" t="s">
        <v>1058</v>
      </c>
      <c r="C17" s="336"/>
      <c r="D17" s="337"/>
      <c r="E17" s="337"/>
      <c r="F17" s="337"/>
      <c r="G17" s="337"/>
      <c r="H17" s="337"/>
      <c r="I17" s="336"/>
      <c r="J17" s="336"/>
      <c r="K17" s="337"/>
      <c r="L17" s="337"/>
      <c r="M17" s="337"/>
      <c r="N17" s="336"/>
      <c r="O17" s="336"/>
      <c r="P17" s="338"/>
      <c r="Q17"/>
      <c r="R17" s="339"/>
      <c r="S17" s="340" t="s">
        <v>869</v>
      </c>
      <c r="T17" s="341">
        <f t="shared" si="10"/>
        <v>0</v>
      </c>
      <c r="U17" s="342">
        <f t="shared" si="10"/>
        <v>0</v>
      </c>
      <c r="V17" s="342">
        <f t="shared" si="10"/>
        <v>0</v>
      </c>
      <c r="W17" s="342">
        <f t="shared" si="10"/>
        <v>0</v>
      </c>
      <c r="X17" s="342">
        <f t="shared" si="10"/>
        <v>0</v>
      </c>
      <c r="Y17" s="342">
        <f t="shared" si="10"/>
        <v>0</v>
      </c>
      <c r="Z17" s="341">
        <f t="shared" si="10"/>
        <v>0</v>
      </c>
      <c r="AA17" s="341">
        <f t="shared" si="10"/>
        <v>0</v>
      </c>
      <c r="AB17" s="342">
        <f t="shared" si="10"/>
        <v>0</v>
      </c>
      <c r="AC17" s="342">
        <f t="shared" si="10"/>
        <v>0</v>
      </c>
      <c r="AD17" s="342">
        <f t="shared" si="10"/>
        <v>0</v>
      </c>
      <c r="AE17" s="341">
        <f t="shared" si="10"/>
        <v>0</v>
      </c>
      <c r="AG17" s="347">
        <f>(T17-T16)*100</f>
        <v>0</v>
      </c>
      <c r="AH17" s="347">
        <f t="shared" ref="AH17:AR17" si="11">(U17-U16)*100</f>
        <v>0</v>
      </c>
      <c r="AI17" s="347">
        <f t="shared" si="11"/>
        <v>0</v>
      </c>
      <c r="AJ17" s="347">
        <f t="shared" si="11"/>
        <v>0</v>
      </c>
      <c r="AK17" s="347">
        <f t="shared" si="11"/>
        <v>0</v>
      </c>
      <c r="AL17" s="347">
        <f t="shared" si="11"/>
        <v>0</v>
      </c>
      <c r="AM17" s="347">
        <f t="shared" si="11"/>
        <v>0</v>
      </c>
      <c r="AN17" s="347">
        <f t="shared" si="11"/>
        <v>0</v>
      </c>
      <c r="AO17" s="347">
        <f t="shared" si="11"/>
        <v>0</v>
      </c>
      <c r="AP17" s="347">
        <f t="shared" si="11"/>
        <v>0</v>
      </c>
      <c r="AQ17" s="347">
        <f t="shared" si="11"/>
        <v>0</v>
      </c>
      <c r="AR17" s="347">
        <f t="shared" si="11"/>
        <v>0</v>
      </c>
    </row>
    <row r="18" spans="1:50" ht="15">
      <c r="A18" s="303"/>
      <c r="B18" s="335" t="s">
        <v>1059</v>
      </c>
      <c r="C18" s="336"/>
      <c r="D18" s="337"/>
      <c r="E18" s="337"/>
      <c r="F18" s="337"/>
      <c r="G18" s="337"/>
      <c r="H18" s="337"/>
      <c r="I18" s="336"/>
      <c r="J18" s="336"/>
      <c r="K18" s="337"/>
      <c r="L18" s="337"/>
      <c r="M18" s="337"/>
      <c r="N18" s="336"/>
      <c r="O18" s="336"/>
      <c r="P18" s="338"/>
      <c r="Q18"/>
      <c r="R18" s="330" t="s">
        <v>1060</v>
      </c>
      <c r="S18" s="331" t="s">
        <v>1041</v>
      </c>
      <c r="T18" s="332">
        <f t="shared" ref="T18:AE19" si="12">IF(C6&gt;0,C18/C6,)</f>
        <v>0</v>
      </c>
      <c r="U18" s="344">
        <f t="shared" si="12"/>
        <v>0</v>
      </c>
      <c r="V18" s="344">
        <f t="shared" si="12"/>
        <v>0</v>
      </c>
      <c r="W18" s="344">
        <f t="shared" si="12"/>
        <v>0</v>
      </c>
      <c r="X18" s="344">
        <f t="shared" si="12"/>
        <v>0</v>
      </c>
      <c r="Y18" s="344">
        <f t="shared" si="12"/>
        <v>0</v>
      </c>
      <c r="Z18" s="332">
        <f t="shared" si="12"/>
        <v>0</v>
      </c>
      <c r="AA18" s="332">
        <f t="shared" si="12"/>
        <v>0</v>
      </c>
      <c r="AB18" s="344">
        <f t="shared" si="12"/>
        <v>0</v>
      </c>
      <c r="AC18" s="344">
        <f t="shared" si="12"/>
        <v>0</v>
      </c>
      <c r="AD18" s="344">
        <f t="shared" si="12"/>
        <v>0</v>
      </c>
      <c r="AE18" s="332">
        <f t="shared" si="12"/>
        <v>0</v>
      </c>
      <c r="AG18" s="345" t="s">
        <v>1045</v>
      </c>
      <c r="AH18" s="334"/>
      <c r="AI18" s="334"/>
      <c r="AJ18" s="334"/>
      <c r="AK18" s="334"/>
      <c r="AL18" s="334"/>
      <c r="AM18" s="334"/>
      <c r="AN18" s="334"/>
      <c r="AO18" s="334"/>
      <c r="AP18" s="334"/>
      <c r="AQ18" s="334"/>
      <c r="AR18" s="334"/>
    </row>
    <row r="19" spans="1:50" ht="15">
      <c r="A19" s="303"/>
      <c r="B19" s="335" t="s">
        <v>1061</v>
      </c>
      <c r="C19" s="336"/>
      <c r="D19" s="337"/>
      <c r="E19" s="337"/>
      <c r="F19" s="337"/>
      <c r="G19" s="337"/>
      <c r="H19" s="337"/>
      <c r="I19" s="336"/>
      <c r="J19" s="336"/>
      <c r="K19" s="337"/>
      <c r="L19" s="337"/>
      <c r="M19" s="337"/>
      <c r="N19" s="336"/>
      <c r="O19" s="336"/>
      <c r="P19" s="338"/>
      <c r="Q19"/>
      <c r="R19" s="339"/>
      <c r="S19" s="340" t="s">
        <v>869</v>
      </c>
      <c r="T19" s="341">
        <f t="shared" si="12"/>
        <v>0</v>
      </c>
      <c r="U19" s="342">
        <f t="shared" si="12"/>
        <v>0</v>
      </c>
      <c r="V19" s="342">
        <f t="shared" si="12"/>
        <v>0</v>
      </c>
      <c r="W19" s="342">
        <f t="shared" si="12"/>
        <v>0</v>
      </c>
      <c r="X19" s="342">
        <f t="shared" si="12"/>
        <v>0</v>
      </c>
      <c r="Y19" s="342">
        <f t="shared" si="12"/>
        <v>0</v>
      </c>
      <c r="Z19" s="341">
        <f t="shared" si="12"/>
        <v>0</v>
      </c>
      <c r="AA19" s="341">
        <f t="shared" si="12"/>
        <v>0</v>
      </c>
      <c r="AB19" s="342">
        <f t="shared" si="12"/>
        <v>0</v>
      </c>
      <c r="AC19" s="342">
        <f t="shared" si="12"/>
        <v>0</v>
      </c>
      <c r="AD19" s="342">
        <f t="shared" si="12"/>
        <v>0</v>
      </c>
      <c r="AE19" s="341">
        <f t="shared" si="12"/>
        <v>0</v>
      </c>
      <c r="AG19" s="347">
        <f>(T19-T18)*100</f>
        <v>0</v>
      </c>
      <c r="AH19" s="347">
        <f t="shared" ref="AH19:AR19" si="13">(U19-U18)*100</f>
        <v>0</v>
      </c>
      <c r="AI19" s="347">
        <f t="shared" si="13"/>
        <v>0</v>
      </c>
      <c r="AJ19" s="347">
        <f t="shared" si="13"/>
        <v>0</v>
      </c>
      <c r="AK19" s="347">
        <f t="shared" si="13"/>
        <v>0</v>
      </c>
      <c r="AL19" s="347">
        <f t="shared" si="13"/>
        <v>0</v>
      </c>
      <c r="AM19" s="347">
        <f t="shared" si="13"/>
        <v>0</v>
      </c>
      <c r="AN19" s="347">
        <f t="shared" si="13"/>
        <v>0</v>
      </c>
      <c r="AO19" s="347">
        <f t="shared" si="13"/>
        <v>0</v>
      </c>
      <c r="AP19" s="347">
        <f t="shared" si="13"/>
        <v>0</v>
      </c>
      <c r="AQ19" s="347">
        <f t="shared" si="13"/>
        <v>0</v>
      </c>
      <c r="AR19" s="347">
        <f t="shared" si="13"/>
        <v>0</v>
      </c>
    </row>
    <row r="20" spans="1:50" ht="15">
      <c r="A20" s="303"/>
      <c r="B20" s="335" t="s">
        <v>1062</v>
      </c>
      <c r="C20" s="336"/>
      <c r="D20" s="337"/>
      <c r="E20" s="337"/>
      <c r="F20" s="337"/>
      <c r="G20" s="337"/>
      <c r="H20" s="337"/>
      <c r="I20" s="336"/>
      <c r="J20" s="336"/>
      <c r="K20" s="337"/>
      <c r="L20" s="337"/>
      <c r="M20" s="337"/>
      <c r="N20" s="336"/>
      <c r="O20" s="336"/>
      <c r="P20" s="338"/>
      <c r="Q20"/>
      <c r="R20" s="330" t="s">
        <v>1063</v>
      </c>
      <c r="S20" s="331" t="s">
        <v>1041</v>
      </c>
      <c r="T20" s="332">
        <f t="shared" ref="T20:AE21" si="14">IF(C6&gt;0,C20/C6,)</f>
        <v>0</v>
      </c>
      <c r="U20" s="344">
        <f t="shared" si="14"/>
        <v>0</v>
      </c>
      <c r="V20" s="344">
        <f t="shared" si="14"/>
        <v>0</v>
      </c>
      <c r="W20" s="344">
        <f t="shared" si="14"/>
        <v>0</v>
      </c>
      <c r="X20" s="344">
        <f t="shared" si="14"/>
        <v>0</v>
      </c>
      <c r="Y20" s="344">
        <f t="shared" si="14"/>
        <v>0</v>
      </c>
      <c r="Z20" s="332">
        <f t="shared" si="14"/>
        <v>0</v>
      </c>
      <c r="AA20" s="332">
        <f t="shared" si="14"/>
        <v>0</v>
      </c>
      <c r="AB20" s="344">
        <f t="shared" si="14"/>
        <v>0</v>
      </c>
      <c r="AC20" s="344">
        <f t="shared" si="14"/>
        <v>0</v>
      </c>
      <c r="AD20" s="344">
        <f t="shared" si="14"/>
        <v>0</v>
      </c>
      <c r="AE20" s="332">
        <f t="shared" si="14"/>
        <v>0</v>
      </c>
      <c r="AG20" s="345" t="s">
        <v>1045</v>
      </c>
      <c r="AH20" s="334"/>
      <c r="AI20" s="334"/>
      <c r="AJ20" s="334"/>
      <c r="AK20" s="334"/>
      <c r="AL20" s="334"/>
      <c r="AM20" s="334"/>
      <c r="AN20" s="334"/>
      <c r="AO20" s="334"/>
      <c r="AP20" s="334"/>
      <c r="AQ20" s="334"/>
      <c r="AR20" s="334"/>
    </row>
    <row r="21" spans="1:50" ht="15">
      <c r="A21" s="303"/>
      <c r="B21" s="335" t="s">
        <v>1064</v>
      </c>
      <c r="C21" s="336"/>
      <c r="D21" s="337"/>
      <c r="E21" s="337"/>
      <c r="F21" s="337"/>
      <c r="G21" s="337"/>
      <c r="H21" s="337"/>
      <c r="I21" s="336"/>
      <c r="J21" s="336"/>
      <c r="K21" s="337"/>
      <c r="L21" s="337"/>
      <c r="M21" s="337"/>
      <c r="N21" s="336"/>
      <c r="O21" s="336"/>
      <c r="P21" s="338"/>
      <c r="Q21"/>
      <c r="R21" s="339"/>
      <c r="S21" s="340" t="s">
        <v>869</v>
      </c>
      <c r="T21" s="341">
        <f t="shared" si="14"/>
        <v>0</v>
      </c>
      <c r="U21" s="342">
        <f t="shared" si="14"/>
        <v>0</v>
      </c>
      <c r="V21" s="342">
        <f t="shared" si="14"/>
        <v>0</v>
      </c>
      <c r="W21" s="342">
        <f t="shared" si="14"/>
        <v>0</v>
      </c>
      <c r="X21" s="342">
        <f t="shared" si="14"/>
        <v>0</v>
      </c>
      <c r="Y21" s="342">
        <f t="shared" si="14"/>
        <v>0</v>
      </c>
      <c r="Z21" s="341">
        <f t="shared" si="14"/>
        <v>0</v>
      </c>
      <c r="AA21" s="341">
        <f t="shared" si="14"/>
        <v>0</v>
      </c>
      <c r="AB21" s="342">
        <f t="shared" si="14"/>
        <v>0</v>
      </c>
      <c r="AC21" s="342">
        <f t="shared" si="14"/>
        <v>0</v>
      </c>
      <c r="AD21" s="342">
        <f t="shared" si="14"/>
        <v>0</v>
      </c>
      <c r="AE21" s="341">
        <f t="shared" si="14"/>
        <v>0</v>
      </c>
      <c r="AG21" s="347">
        <f>(T21-T20)*100</f>
        <v>0</v>
      </c>
      <c r="AH21" s="347">
        <f t="shared" ref="AH21:AR21" si="15">(U21-U20)*100</f>
        <v>0</v>
      </c>
      <c r="AI21" s="347">
        <f t="shared" si="15"/>
        <v>0</v>
      </c>
      <c r="AJ21" s="347">
        <f t="shared" si="15"/>
        <v>0</v>
      </c>
      <c r="AK21" s="347">
        <f t="shared" si="15"/>
        <v>0</v>
      </c>
      <c r="AL21" s="347">
        <f t="shared" si="15"/>
        <v>0</v>
      </c>
      <c r="AM21" s="347">
        <f t="shared" si="15"/>
        <v>0</v>
      </c>
      <c r="AN21" s="347">
        <f t="shared" si="15"/>
        <v>0</v>
      </c>
      <c r="AO21" s="347">
        <f t="shared" si="15"/>
        <v>0</v>
      </c>
      <c r="AP21" s="347">
        <f t="shared" si="15"/>
        <v>0</v>
      </c>
      <c r="AQ21" s="347">
        <f t="shared" si="15"/>
        <v>0</v>
      </c>
      <c r="AR21" s="347">
        <f t="shared" si="15"/>
        <v>0</v>
      </c>
    </row>
    <row r="22" spans="1:50" ht="15">
      <c r="A22" s="303"/>
      <c r="B22" s="335" t="s">
        <v>1065</v>
      </c>
      <c r="C22" s="336"/>
      <c r="D22" s="337"/>
      <c r="E22" s="337"/>
      <c r="F22" s="337"/>
      <c r="G22" s="337"/>
      <c r="H22" s="337"/>
      <c r="I22" s="336"/>
      <c r="J22" s="336"/>
      <c r="K22" s="337"/>
      <c r="L22" s="337"/>
      <c r="M22" s="337"/>
      <c r="N22" s="336"/>
      <c r="O22" s="336"/>
      <c r="P22" s="338"/>
      <c r="Q22"/>
      <c r="R22" s="330" t="s">
        <v>1066</v>
      </c>
      <c r="S22" s="331" t="s">
        <v>1041</v>
      </c>
      <c r="T22" s="332">
        <f t="shared" ref="T22:AE23" si="16">IF(C6&gt;0,C22/C6,)</f>
        <v>0</v>
      </c>
      <c r="U22" s="344">
        <f t="shared" si="16"/>
        <v>0</v>
      </c>
      <c r="V22" s="344">
        <f t="shared" si="16"/>
        <v>0</v>
      </c>
      <c r="W22" s="344">
        <f t="shared" si="16"/>
        <v>0</v>
      </c>
      <c r="X22" s="344">
        <f t="shared" si="16"/>
        <v>0</v>
      </c>
      <c r="Y22" s="344">
        <f t="shared" si="16"/>
        <v>0</v>
      </c>
      <c r="Z22" s="332">
        <f t="shared" si="16"/>
        <v>0</v>
      </c>
      <c r="AA22" s="332">
        <f t="shared" si="16"/>
        <v>0</v>
      </c>
      <c r="AB22" s="344">
        <f t="shared" si="16"/>
        <v>0</v>
      </c>
      <c r="AC22" s="344">
        <f t="shared" si="16"/>
        <v>0</v>
      </c>
      <c r="AD22" s="344">
        <f t="shared" si="16"/>
        <v>0</v>
      </c>
      <c r="AE22" s="332">
        <f t="shared" si="16"/>
        <v>0</v>
      </c>
      <c r="AG22" s="345" t="s">
        <v>1045</v>
      </c>
      <c r="AH22" s="334"/>
      <c r="AI22" s="334"/>
      <c r="AJ22" s="334"/>
      <c r="AK22" s="334"/>
      <c r="AL22" s="334"/>
      <c r="AM22" s="334"/>
      <c r="AN22" s="334"/>
      <c r="AO22" s="334"/>
      <c r="AP22" s="334"/>
      <c r="AQ22" s="334"/>
      <c r="AR22" s="334"/>
    </row>
    <row r="23" spans="1:50" ht="15">
      <c r="A23" s="303"/>
      <c r="B23" s="335" t="s">
        <v>1067</v>
      </c>
      <c r="C23" s="336"/>
      <c r="D23" s="337"/>
      <c r="E23" s="337"/>
      <c r="F23" s="337"/>
      <c r="G23" s="337"/>
      <c r="H23" s="337"/>
      <c r="I23" s="336"/>
      <c r="J23" s="336"/>
      <c r="K23" s="337"/>
      <c r="L23" s="337"/>
      <c r="M23" s="337"/>
      <c r="N23" s="336"/>
      <c r="O23" s="336"/>
      <c r="P23" s="338"/>
      <c r="Q23"/>
      <c r="R23" s="339"/>
      <c r="S23" s="340" t="s">
        <v>869</v>
      </c>
      <c r="T23" s="341">
        <f t="shared" si="16"/>
        <v>0</v>
      </c>
      <c r="U23" s="342">
        <f t="shared" si="16"/>
        <v>0</v>
      </c>
      <c r="V23" s="342">
        <f t="shared" si="16"/>
        <v>0</v>
      </c>
      <c r="W23" s="342">
        <f t="shared" si="16"/>
        <v>0</v>
      </c>
      <c r="X23" s="342">
        <f t="shared" si="16"/>
        <v>0</v>
      </c>
      <c r="Y23" s="342">
        <f t="shared" si="16"/>
        <v>0</v>
      </c>
      <c r="Z23" s="341">
        <f t="shared" si="16"/>
        <v>0</v>
      </c>
      <c r="AA23" s="341">
        <f t="shared" si="16"/>
        <v>0</v>
      </c>
      <c r="AB23" s="342">
        <f t="shared" si="16"/>
        <v>0</v>
      </c>
      <c r="AC23" s="342">
        <f t="shared" si="16"/>
        <v>0</v>
      </c>
      <c r="AD23" s="342">
        <f t="shared" si="16"/>
        <v>0</v>
      </c>
      <c r="AE23" s="341">
        <f t="shared" si="16"/>
        <v>0</v>
      </c>
      <c r="AG23" s="347">
        <f>(T23-T22)*100</f>
        <v>0</v>
      </c>
      <c r="AH23" s="347">
        <f t="shared" ref="AH23:AR23" si="17">(U23-U22)*100</f>
        <v>0</v>
      </c>
      <c r="AI23" s="347">
        <f t="shared" si="17"/>
        <v>0</v>
      </c>
      <c r="AJ23" s="347">
        <f t="shared" si="17"/>
        <v>0</v>
      </c>
      <c r="AK23" s="347">
        <f t="shared" si="17"/>
        <v>0</v>
      </c>
      <c r="AL23" s="347">
        <f t="shared" si="17"/>
        <v>0</v>
      </c>
      <c r="AM23" s="347">
        <f t="shared" si="17"/>
        <v>0</v>
      </c>
      <c r="AN23" s="347">
        <f t="shared" si="17"/>
        <v>0</v>
      </c>
      <c r="AO23" s="347">
        <f t="shared" si="17"/>
        <v>0</v>
      </c>
      <c r="AP23" s="347">
        <f t="shared" si="17"/>
        <v>0</v>
      </c>
      <c r="AQ23" s="347">
        <f t="shared" si="17"/>
        <v>0</v>
      </c>
      <c r="AR23" s="347">
        <f t="shared" si="17"/>
        <v>0</v>
      </c>
    </row>
    <row r="24" spans="1:50" ht="15">
      <c r="A24" s="303"/>
      <c r="B24" s="335" t="s">
        <v>1068</v>
      </c>
      <c r="C24" s="336"/>
      <c r="D24" s="337"/>
      <c r="E24" s="337"/>
      <c r="F24" s="337"/>
      <c r="G24" s="337"/>
      <c r="H24" s="337"/>
      <c r="I24" s="336"/>
      <c r="J24" s="336"/>
      <c r="K24" s="337"/>
      <c r="L24" s="337"/>
      <c r="M24" s="337"/>
      <c r="N24" s="336"/>
      <c r="O24" s="336"/>
      <c r="P24" s="338"/>
      <c r="Q24"/>
      <c r="R24" s="330" t="s">
        <v>1069</v>
      </c>
      <c r="S24" s="331" t="s">
        <v>1041</v>
      </c>
      <c r="T24" s="332">
        <f t="shared" ref="T24:AE25" si="18">IF(C6&gt;0,C24/C6,)</f>
        <v>0</v>
      </c>
      <c r="U24" s="344">
        <f t="shared" si="18"/>
        <v>0</v>
      </c>
      <c r="V24" s="344">
        <f t="shared" si="18"/>
        <v>0</v>
      </c>
      <c r="W24" s="344">
        <f t="shared" si="18"/>
        <v>0</v>
      </c>
      <c r="X24" s="344">
        <f t="shared" si="18"/>
        <v>0</v>
      </c>
      <c r="Y24" s="344">
        <f t="shared" si="18"/>
        <v>0</v>
      </c>
      <c r="Z24" s="332">
        <f t="shared" si="18"/>
        <v>0</v>
      </c>
      <c r="AA24" s="332">
        <f t="shared" si="18"/>
        <v>0</v>
      </c>
      <c r="AB24" s="344">
        <f t="shared" si="18"/>
        <v>0</v>
      </c>
      <c r="AC24" s="344">
        <f t="shared" si="18"/>
        <v>0</v>
      </c>
      <c r="AD24" s="344">
        <f t="shared" si="18"/>
        <v>0</v>
      </c>
      <c r="AE24" s="332">
        <f t="shared" si="18"/>
        <v>0</v>
      </c>
      <c r="AG24" s="345" t="s">
        <v>1045</v>
      </c>
      <c r="AH24" s="334"/>
      <c r="AI24" s="334"/>
      <c r="AJ24" s="334"/>
      <c r="AK24" s="334"/>
      <c r="AL24" s="334"/>
      <c r="AM24" s="334"/>
      <c r="AN24" s="334"/>
      <c r="AO24" s="334"/>
      <c r="AP24" s="334"/>
      <c r="AQ24" s="334"/>
      <c r="AR24" s="334"/>
    </row>
    <row r="25" spans="1:50" ht="15">
      <c r="A25" s="303"/>
      <c r="B25" s="335" t="s">
        <v>1070</v>
      </c>
      <c r="C25" s="336"/>
      <c r="D25" s="337"/>
      <c r="E25" s="337"/>
      <c r="F25" s="337"/>
      <c r="G25" s="337"/>
      <c r="H25" s="337"/>
      <c r="I25" s="336"/>
      <c r="J25" s="336"/>
      <c r="K25" s="337"/>
      <c r="L25" s="337"/>
      <c r="M25" s="337"/>
      <c r="N25" s="336"/>
      <c r="O25" s="336"/>
      <c r="P25" s="338"/>
      <c r="Q25"/>
      <c r="R25" s="339"/>
      <c r="S25" s="340" t="s">
        <v>869</v>
      </c>
      <c r="T25" s="341">
        <f t="shared" si="18"/>
        <v>0</v>
      </c>
      <c r="U25" s="342">
        <f t="shared" si="18"/>
        <v>0</v>
      </c>
      <c r="V25" s="342">
        <f t="shared" si="18"/>
        <v>0</v>
      </c>
      <c r="W25" s="342">
        <f t="shared" si="18"/>
        <v>0</v>
      </c>
      <c r="X25" s="342">
        <f t="shared" si="18"/>
        <v>0</v>
      </c>
      <c r="Y25" s="342">
        <f t="shared" si="18"/>
        <v>0</v>
      </c>
      <c r="Z25" s="341">
        <f t="shared" si="18"/>
        <v>0</v>
      </c>
      <c r="AA25" s="341">
        <f t="shared" si="18"/>
        <v>0</v>
      </c>
      <c r="AB25" s="342">
        <f t="shared" si="18"/>
        <v>0</v>
      </c>
      <c r="AC25" s="342">
        <f t="shared" si="18"/>
        <v>0</v>
      </c>
      <c r="AD25" s="342">
        <f t="shared" si="18"/>
        <v>0</v>
      </c>
      <c r="AE25" s="341">
        <f t="shared" si="18"/>
        <v>0</v>
      </c>
      <c r="AG25" s="347">
        <f>(T25-T24)*100</f>
        <v>0</v>
      </c>
      <c r="AH25" s="347">
        <f t="shared" ref="AH25:AR25" si="19">(U25-U24)*100</f>
        <v>0</v>
      </c>
      <c r="AI25" s="347">
        <f t="shared" si="19"/>
        <v>0</v>
      </c>
      <c r="AJ25" s="347">
        <f t="shared" si="19"/>
        <v>0</v>
      </c>
      <c r="AK25" s="347">
        <f t="shared" si="19"/>
        <v>0</v>
      </c>
      <c r="AL25" s="347">
        <f t="shared" si="19"/>
        <v>0</v>
      </c>
      <c r="AM25" s="347">
        <f t="shared" si="19"/>
        <v>0</v>
      </c>
      <c r="AN25" s="347">
        <f t="shared" si="19"/>
        <v>0</v>
      </c>
      <c r="AO25" s="347">
        <f t="shared" si="19"/>
        <v>0</v>
      </c>
      <c r="AP25" s="347">
        <f t="shared" si="19"/>
        <v>0</v>
      </c>
      <c r="AQ25" s="347">
        <f t="shared" si="19"/>
        <v>0</v>
      </c>
      <c r="AR25" s="347">
        <f t="shared" si="19"/>
        <v>0</v>
      </c>
    </row>
    <row r="26" spans="1:50" ht="15">
      <c r="A26" s="303"/>
      <c r="B26" s="335" t="s">
        <v>1071</v>
      </c>
      <c r="C26" s="336"/>
      <c r="D26" s="337"/>
      <c r="E26" s="337"/>
      <c r="F26" s="337"/>
      <c r="G26" s="337"/>
      <c r="H26" s="337"/>
      <c r="I26" s="336"/>
      <c r="J26" s="336"/>
      <c r="K26" s="337"/>
      <c r="L26" s="337"/>
      <c r="M26" s="337"/>
      <c r="N26" s="336"/>
      <c r="O26" s="336"/>
      <c r="P26" s="338"/>
      <c r="Q26"/>
      <c r="R26" s="330" t="s">
        <v>1072</v>
      </c>
      <c r="S26" s="331" t="s">
        <v>1041</v>
      </c>
      <c r="T26" s="332">
        <f t="shared" ref="T26:AE27" si="20">IF(C6&gt;0,C26/C6,)</f>
        <v>0</v>
      </c>
      <c r="U26" s="344">
        <f t="shared" si="20"/>
        <v>0</v>
      </c>
      <c r="V26" s="344">
        <f t="shared" si="20"/>
        <v>0</v>
      </c>
      <c r="W26" s="344">
        <f t="shared" si="20"/>
        <v>0</v>
      </c>
      <c r="X26" s="344">
        <f t="shared" si="20"/>
        <v>0</v>
      </c>
      <c r="Y26" s="344">
        <f t="shared" si="20"/>
        <v>0</v>
      </c>
      <c r="Z26" s="332">
        <f t="shared" si="20"/>
        <v>0</v>
      </c>
      <c r="AA26" s="332">
        <f t="shared" si="20"/>
        <v>0</v>
      </c>
      <c r="AB26" s="344">
        <f t="shared" si="20"/>
        <v>0</v>
      </c>
      <c r="AC26" s="344">
        <f t="shared" si="20"/>
        <v>0</v>
      </c>
      <c r="AD26" s="344">
        <f t="shared" si="20"/>
        <v>0</v>
      </c>
      <c r="AE26" s="332">
        <f t="shared" si="20"/>
        <v>0</v>
      </c>
      <c r="AG26" s="345" t="s">
        <v>1045</v>
      </c>
      <c r="AH26" s="349"/>
      <c r="AI26" s="349"/>
      <c r="AJ26" s="349"/>
      <c r="AK26" s="349"/>
      <c r="AL26" s="349"/>
      <c r="AM26" s="349"/>
      <c r="AN26" s="349"/>
      <c r="AO26" s="349"/>
      <c r="AP26" s="349"/>
      <c r="AQ26" s="349"/>
      <c r="AR26" s="349"/>
    </row>
    <row r="27" spans="1:50" ht="15.75" thickBot="1">
      <c r="A27" s="303"/>
      <c r="B27" s="335" t="s">
        <v>1073</v>
      </c>
      <c r="C27" s="336"/>
      <c r="D27" s="337"/>
      <c r="E27" s="337"/>
      <c r="F27" s="337"/>
      <c r="G27" s="337"/>
      <c r="H27" s="337"/>
      <c r="I27" s="336"/>
      <c r="J27" s="336"/>
      <c r="K27" s="337"/>
      <c r="L27" s="337"/>
      <c r="M27" s="337"/>
      <c r="N27" s="336"/>
      <c r="O27" s="336"/>
      <c r="P27" s="338"/>
      <c r="Q27"/>
      <c r="R27" s="350"/>
      <c r="S27" s="351" t="s">
        <v>869</v>
      </c>
      <c r="T27" s="352">
        <f t="shared" si="20"/>
        <v>0</v>
      </c>
      <c r="U27" s="353">
        <f t="shared" si="20"/>
        <v>0</v>
      </c>
      <c r="V27" s="353">
        <f t="shared" si="20"/>
        <v>0</v>
      </c>
      <c r="W27" s="353">
        <f t="shared" si="20"/>
        <v>0</v>
      </c>
      <c r="X27" s="353">
        <f t="shared" si="20"/>
        <v>0</v>
      </c>
      <c r="Y27" s="353">
        <f t="shared" si="20"/>
        <v>0</v>
      </c>
      <c r="Z27" s="352">
        <f t="shared" si="20"/>
        <v>0</v>
      </c>
      <c r="AA27" s="352">
        <f t="shared" si="20"/>
        <v>0</v>
      </c>
      <c r="AB27" s="353">
        <f t="shared" si="20"/>
        <v>0</v>
      </c>
      <c r="AC27" s="353">
        <f t="shared" si="20"/>
        <v>0</v>
      </c>
      <c r="AD27" s="353">
        <f t="shared" si="20"/>
        <v>0</v>
      </c>
      <c r="AE27" s="352">
        <f t="shared" si="20"/>
        <v>0</v>
      </c>
      <c r="AF27" s="354"/>
      <c r="AG27" s="355">
        <f>(T27-T26)*100</f>
        <v>0</v>
      </c>
      <c r="AH27" s="355">
        <f t="shared" ref="AH27:AR27" si="21">(U27-U26)*100</f>
        <v>0</v>
      </c>
      <c r="AI27" s="355">
        <f t="shared" si="21"/>
        <v>0</v>
      </c>
      <c r="AJ27" s="355">
        <f t="shared" si="21"/>
        <v>0</v>
      </c>
      <c r="AK27" s="355">
        <f t="shared" si="21"/>
        <v>0</v>
      </c>
      <c r="AL27" s="355">
        <f t="shared" si="21"/>
        <v>0</v>
      </c>
      <c r="AM27" s="355">
        <f t="shared" si="21"/>
        <v>0</v>
      </c>
      <c r="AN27" s="355">
        <f t="shared" si="21"/>
        <v>0</v>
      </c>
      <c r="AO27" s="355">
        <f t="shared" si="21"/>
        <v>0</v>
      </c>
      <c r="AP27" s="355">
        <f t="shared" si="21"/>
        <v>0</v>
      </c>
      <c r="AQ27" s="355">
        <f t="shared" si="21"/>
        <v>0</v>
      </c>
      <c r="AR27" s="355">
        <f t="shared" si="21"/>
        <v>0</v>
      </c>
    </row>
    <row r="28" spans="1:50" ht="15">
      <c r="A28" s="317" t="s">
        <v>354</v>
      </c>
      <c r="B28" s="298" t="s">
        <v>1039</v>
      </c>
      <c r="C28" s="327">
        <v>4547</v>
      </c>
      <c r="D28" s="328">
        <v>1300</v>
      </c>
      <c r="E28" s="328">
        <v>4520</v>
      </c>
      <c r="F28" s="328">
        <v>946</v>
      </c>
      <c r="G28" s="328">
        <v>304</v>
      </c>
      <c r="H28" s="328">
        <v>1186</v>
      </c>
      <c r="I28" s="327">
        <v>12803</v>
      </c>
      <c r="J28" s="327"/>
      <c r="K28" s="328">
        <v>1721</v>
      </c>
      <c r="L28" s="328">
        <v>645</v>
      </c>
      <c r="M28" s="328">
        <v>3730</v>
      </c>
      <c r="N28" s="327">
        <v>6096</v>
      </c>
      <c r="O28" s="327"/>
      <c r="P28" s="329"/>
      <c r="Q28">
        <f>+P30+P32+P34+P36+P38+P40+P42+P44+P46+P48</f>
        <v>0</v>
      </c>
      <c r="R28" s="330" t="s">
        <v>1040</v>
      </c>
      <c r="S28" s="331" t="s">
        <v>1041</v>
      </c>
      <c r="T28" s="332">
        <f t="shared" ref="T28:AE29" si="22">IF(C28&gt;0,C28/C28,)</f>
        <v>1</v>
      </c>
      <c r="U28" s="344">
        <f t="shared" si="22"/>
        <v>1</v>
      </c>
      <c r="V28" s="344">
        <f t="shared" si="22"/>
        <v>1</v>
      </c>
      <c r="W28" s="344">
        <f t="shared" si="22"/>
        <v>1</v>
      </c>
      <c r="X28" s="344">
        <f t="shared" si="22"/>
        <v>1</v>
      </c>
      <c r="Y28" s="344">
        <f t="shared" si="22"/>
        <v>1</v>
      </c>
      <c r="Z28" s="332">
        <f t="shared" si="22"/>
        <v>1</v>
      </c>
      <c r="AA28" s="332">
        <f t="shared" si="22"/>
        <v>0</v>
      </c>
      <c r="AB28" s="344">
        <f t="shared" si="22"/>
        <v>1</v>
      </c>
      <c r="AC28" s="344">
        <f t="shared" si="22"/>
        <v>1</v>
      </c>
      <c r="AD28" s="344">
        <f t="shared" si="22"/>
        <v>1</v>
      </c>
      <c r="AE28" s="332">
        <f t="shared" si="22"/>
        <v>1</v>
      </c>
      <c r="AG28" s="334">
        <f>+T30+T32+T34+T36+T38+T40+T42+T44+T46+T48</f>
        <v>1.0000000000000002</v>
      </c>
      <c r="AH28" s="334">
        <f t="shared" ref="AH28:AR29" si="23">+U30+U32+U34+U36+U38+U40+U42+U44+U46+U48</f>
        <v>0.94307692307692315</v>
      </c>
      <c r="AI28" s="334">
        <f t="shared" si="23"/>
        <v>0.99977876106194685</v>
      </c>
      <c r="AJ28" s="334">
        <f t="shared" si="23"/>
        <v>0.99999999999999989</v>
      </c>
      <c r="AK28" s="334">
        <f t="shared" si="23"/>
        <v>1</v>
      </c>
      <c r="AL28" s="334">
        <f t="shared" si="23"/>
        <v>1</v>
      </c>
      <c r="AM28" s="334">
        <f t="shared" si="23"/>
        <v>0.99414199796922598</v>
      </c>
      <c r="AN28" s="334">
        <f t="shared" si="23"/>
        <v>0</v>
      </c>
      <c r="AO28" s="334">
        <f t="shared" si="23"/>
        <v>0.99012202208018585</v>
      </c>
      <c r="AP28" s="334">
        <f t="shared" si="23"/>
        <v>1</v>
      </c>
      <c r="AQ28" s="334">
        <f t="shared" si="23"/>
        <v>0.98981233243967837</v>
      </c>
      <c r="AR28" s="334">
        <f t="shared" si="23"/>
        <v>0.99097769028871396</v>
      </c>
    </row>
    <row r="29" spans="1:50" ht="15">
      <c r="A29" s="303"/>
      <c r="B29" s="335" t="s">
        <v>1042</v>
      </c>
      <c r="C29" s="336">
        <v>4475</v>
      </c>
      <c r="D29" s="337">
        <v>1297</v>
      </c>
      <c r="E29" s="337">
        <v>4675</v>
      </c>
      <c r="F29" s="337">
        <v>1034</v>
      </c>
      <c r="G29" s="337">
        <v>319</v>
      </c>
      <c r="H29" s="337">
        <v>1198</v>
      </c>
      <c r="I29" s="336">
        <v>12998</v>
      </c>
      <c r="J29" s="336"/>
      <c r="K29" s="337">
        <v>1589</v>
      </c>
      <c r="L29" s="337">
        <v>575</v>
      </c>
      <c r="M29" s="337">
        <v>3480</v>
      </c>
      <c r="N29" s="336">
        <v>5644</v>
      </c>
      <c r="O29" s="336"/>
      <c r="P29" s="338"/>
      <c r="Q29"/>
      <c r="R29" s="339"/>
      <c r="S29" s="340" t="s">
        <v>869</v>
      </c>
      <c r="T29" s="341">
        <f t="shared" si="22"/>
        <v>1</v>
      </c>
      <c r="U29" s="342">
        <f t="shared" si="22"/>
        <v>1</v>
      </c>
      <c r="V29" s="342">
        <f t="shared" si="22"/>
        <v>1</v>
      </c>
      <c r="W29" s="342">
        <f t="shared" si="22"/>
        <v>1</v>
      </c>
      <c r="X29" s="342">
        <f t="shared" si="22"/>
        <v>1</v>
      </c>
      <c r="Y29" s="342">
        <f t="shared" si="22"/>
        <v>1</v>
      </c>
      <c r="Z29" s="341">
        <f t="shared" si="22"/>
        <v>1</v>
      </c>
      <c r="AA29" s="341">
        <f t="shared" si="22"/>
        <v>0</v>
      </c>
      <c r="AB29" s="342">
        <f t="shared" si="22"/>
        <v>1</v>
      </c>
      <c r="AC29" s="342">
        <f t="shared" si="22"/>
        <v>1</v>
      </c>
      <c r="AD29" s="342">
        <f t="shared" si="22"/>
        <v>1</v>
      </c>
      <c r="AE29" s="341">
        <f t="shared" si="22"/>
        <v>1</v>
      </c>
      <c r="AG29" s="343">
        <f>+T31+T33+T35+T37+T39+T41+T43+T45+T47+T49</f>
        <v>0.99999999999999989</v>
      </c>
      <c r="AH29" s="343">
        <f t="shared" si="23"/>
        <v>1</v>
      </c>
      <c r="AI29" s="343">
        <f t="shared" si="23"/>
        <v>1</v>
      </c>
      <c r="AJ29" s="343">
        <f t="shared" si="23"/>
        <v>1</v>
      </c>
      <c r="AK29" s="343">
        <f t="shared" si="23"/>
        <v>1</v>
      </c>
      <c r="AL29" s="343">
        <f t="shared" si="23"/>
        <v>0.99999999999999989</v>
      </c>
      <c r="AM29" s="343">
        <f t="shared" si="23"/>
        <v>1</v>
      </c>
      <c r="AN29" s="343">
        <f t="shared" si="23"/>
        <v>0</v>
      </c>
      <c r="AO29" s="343">
        <f t="shared" si="23"/>
        <v>1</v>
      </c>
      <c r="AP29" s="343">
        <f t="shared" si="23"/>
        <v>0.99999999999999989</v>
      </c>
      <c r="AQ29" s="356">
        <f t="shared" si="23"/>
        <v>0.99999999999999989</v>
      </c>
      <c r="AR29" s="356">
        <f t="shared" si="23"/>
        <v>0.99999999999999989</v>
      </c>
      <c r="AT29" s="357"/>
      <c r="AU29" s="357"/>
      <c r="AV29" s="357"/>
      <c r="AW29" s="357"/>
      <c r="AX29" s="357"/>
    </row>
    <row r="30" spans="1:50" ht="15">
      <c r="A30" s="303"/>
      <c r="B30" s="335" t="s">
        <v>1043</v>
      </c>
      <c r="C30" s="336">
        <v>774</v>
      </c>
      <c r="D30" s="337">
        <v>66</v>
      </c>
      <c r="E30" s="337">
        <v>1170</v>
      </c>
      <c r="F30" s="337">
        <v>250</v>
      </c>
      <c r="G30" s="337">
        <v>10</v>
      </c>
      <c r="H30" s="337">
        <v>182</v>
      </c>
      <c r="I30" s="336">
        <v>2452</v>
      </c>
      <c r="J30" s="336"/>
      <c r="K30" s="337">
        <v>106</v>
      </c>
      <c r="L30" s="337">
        <v>128</v>
      </c>
      <c r="M30" s="337">
        <v>386</v>
      </c>
      <c r="N30" s="336">
        <v>620</v>
      </c>
      <c r="O30" s="336"/>
      <c r="P30" s="338"/>
      <c r="Q30"/>
      <c r="R30" s="330" t="s">
        <v>1044</v>
      </c>
      <c r="S30" s="331" t="s">
        <v>1041</v>
      </c>
      <c r="T30" s="332">
        <f t="shared" ref="T30:AE31" si="24">IF(C28&gt;0,C30/C28,)</f>
        <v>0.17022212447767759</v>
      </c>
      <c r="U30" s="344">
        <f t="shared" si="24"/>
        <v>5.0769230769230768E-2</v>
      </c>
      <c r="V30" s="344">
        <f t="shared" si="24"/>
        <v>0.25884955752212391</v>
      </c>
      <c r="W30" s="344">
        <f t="shared" si="24"/>
        <v>0.26427061310782241</v>
      </c>
      <c r="X30" s="344">
        <f t="shared" si="24"/>
        <v>3.2894736842105261E-2</v>
      </c>
      <c r="Y30" s="344">
        <f t="shared" si="24"/>
        <v>0.15345699831365936</v>
      </c>
      <c r="Z30" s="332">
        <f t="shared" si="24"/>
        <v>0.19151761305943921</v>
      </c>
      <c r="AA30" s="332">
        <f t="shared" si="24"/>
        <v>0</v>
      </c>
      <c r="AB30" s="344">
        <f t="shared" si="24"/>
        <v>6.1592097617664147E-2</v>
      </c>
      <c r="AC30" s="344">
        <f t="shared" si="24"/>
        <v>0.19844961240310077</v>
      </c>
      <c r="AD30" s="344">
        <f t="shared" si="24"/>
        <v>0.10348525469168901</v>
      </c>
      <c r="AE30" s="332">
        <f t="shared" si="24"/>
        <v>0.10170603674540682</v>
      </c>
      <c r="AG30" s="345" t="s">
        <v>1045</v>
      </c>
      <c r="AH30" s="334"/>
      <c r="AI30" s="334"/>
      <c r="AJ30" s="334"/>
      <c r="AK30" s="334"/>
      <c r="AL30" s="334"/>
      <c r="AM30" s="334"/>
      <c r="AN30" s="334"/>
      <c r="AO30" s="334"/>
      <c r="AP30" s="334"/>
      <c r="AQ30" s="334"/>
      <c r="AR30" s="334"/>
    </row>
    <row r="31" spans="1:50" ht="15">
      <c r="A31" s="303"/>
      <c r="B31" s="335" t="s">
        <v>1046</v>
      </c>
      <c r="C31" s="336">
        <v>689</v>
      </c>
      <c r="D31" s="337">
        <v>66</v>
      </c>
      <c r="E31" s="337">
        <v>1363</v>
      </c>
      <c r="F31" s="337">
        <v>293</v>
      </c>
      <c r="G31" s="337">
        <v>35</v>
      </c>
      <c r="H31" s="337">
        <v>225</v>
      </c>
      <c r="I31" s="336">
        <v>2671</v>
      </c>
      <c r="J31" s="336"/>
      <c r="K31" s="337">
        <v>108</v>
      </c>
      <c r="L31" s="337">
        <v>146</v>
      </c>
      <c r="M31" s="337">
        <v>482</v>
      </c>
      <c r="N31" s="336">
        <v>736</v>
      </c>
      <c r="O31" s="336"/>
      <c r="P31" s="338"/>
      <c r="Q31"/>
      <c r="R31" s="339"/>
      <c r="S31" s="340" t="s">
        <v>869</v>
      </c>
      <c r="T31" s="341">
        <f t="shared" si="24"/>
        <v>0.15396648044692737</v>
      </c>
      <c r="U31" s="342">
        <f t="shared" si="24"/>
        <v>5.0886661526599847E-2</v>
      </c>
      <c r="V31" s="342">
        <f t="shared" si="24"/>
        <v>0.29155080213903745</v>
      </c>
      <c r="W31" s="342">
        <f t="shared" si="24"/>
        <v>0.28336557059961315</v>
      </c>
      <c r="X31" s="342">
        <f t="shared" si="24"/>
        <v>0.109717868338558</v>
      </c>
      <c r="Y31" s="342">
        <f t="shared" si="24"/>
        <v>0.18781302170283806</v>
      </c>
      <c r="Z31" s="341">
        <f t="shared" si="24"/>
        <v>0.20549315279273733</v>
      </c>
      <c r="AA31" s="341">
        <f t="shared" si="24"/>
        <v>0</v>
      </c>
      <c r="AB31" s="342">
        <f t="shared" si="24"/>
        <v>6.7967275015733172E-2</v>
      </c>
      <c r="AC31" s="342">
        <f t="shared" si="24"/>
        <v>0.25391304347826088</v>
      </c>
      <c r="AD31" s="342">
        <f t="shared" si="24"/>
        <v>0.13850574712643679</v>
      </c>
      <c r="AE31" s="341">
        <f t="shared" si="24"/>
        <v>0.13040396881644223</v>
      </c>
      <c r="AG31" s="347">
        <f>(T31-T30)*100</f>
        <v>-1.625564403075022</v>
      </c>
      <c r="AH31" s="347">
        <f t="shared" ref="AH31:AR31" si="25">(U31-U30)*100</f>
        <v>1.1743075736907888E-2</v>
      </c>
      <c r="AI31" s="347">
        <f t="shared" si="25"/>
        <v>3.2701244616913536</v>
      </c>
      <c r="AJ31" s="347">
        <f t="shared" si="25"/>
        <v>1.9094957491790743</v>
      </c>
      <c r="AK31" s="347">
        <f t="shared" si="25"/>
        <v>7.6823131496452728</v>
      </c>
      <c r="AL31" s="347">
        <f t="shared" si="25"/>
        <v>3.43560233891787</v>
      </c>
      <c r="AM31" s="347">
        <f t="shared" si="25"/>
        <v>1.3975539733298126</v>
      </c>
      <c r="AN31" s="347">
        <f t="shared" si="25"/>
        <v>0</v>
      </c>
      <c r="AO31" s="347">
        <f t="shared" si="25"/>
        <v>0.63751773980690252</v>
      </c>
      <c r="AP31" s="347">
        <f t="shared" si="25"/>
        <v>5.5463431075160106</v>
      </c>
      <c r="AQ31" s="347">
        <f t="shared" si="25"/>
        <v>3.5020492434747781</v>
      </c>
      <c r="AR31" s="347">
        <f t="shared" si="25"/>
        <v>2.869793207103541</v>
      </c>
    </row>
    <row r="32" spans="1:50" ht="15">
      <c r="A32" s="303"/>
      <c r="B32" s="335" t="s">
        <v>1047</v>
      </c>
      <c r="C32" s="336">
        <v>78</v>
      </c>
      <c r="D32" s="337">
        <v>85</v>
      </c>
      <c r="E32" s="337">
        <v>25</v>
      </c>
      <c r="F32" s="337">
        <v>7</v>
      </c>
      <c r="G32" s="337">
        <v>91</v>
      </c>
      <c r="H32" s="337">
        <v>11</v>
      </c>
      <c r="I32" s="336">
        <v>297</v>
      </c>
      <c r="J32" s="336"/>
      <c r="K32" s="337">
        <v>46</v>
      </c>
      <c r="L32" s="337">
        <v>10</v>
      </c>
      <c r="M32" s="337">
        <v>362</v>
      </c>
      <c r="N32" s="336">
        <v>418</v>
      </c>
      <c r="O32" s="336"/>
      <c r="P32" s="338"/>
      <c r="Q32"/>
      <c r="R32" s="330" t="s">
        <v>1048</v>
      </c>
      <c r="S32" s="331" t="s">
        <v>1041</v>
      </c>
      <c r="T32" s="332">
        <f t="shared" ref="T32:AE33" si="26">IF(C28&gt;0,C32/C28,)</f>
        <v>1.7154167583021771E-2</v>
      </c>
      <c r="U32" s="344">
        <f t="shared" si="26"/>
        <v>6.5384615384615388E-2</v>
      </c>
      <c r="V32" s="344">
        <f t="shared" si="26"/>
        <v>5.5309734513274336E-3</v>
      </c>
      <c r="W32" s="344">
        <f t="shared" si="26"/>
        <v>7.3995771670190271E-3</v>
      </c>
      <c r="X32" s="344">
        <f t="shared" si="26"/>
        <v>0.29934210526315791</v>
      </c>
      <c r="Y32" s="344">
        <f t="shared" si="26"/>
        <v>9.2748735244519397E-3</v>
      </c>
      <c r="Z32" s="332">
        <f t="shared" si="26"/>
        <v>2.3197688041865189E-2</v>
      </c>
      <c r="AA32" s="332">
        <f t="shared" si="26"/>
        <v>0</v>
      </c>
      <c r="AB32" s="344">
        <f t="shared" si="26"/>
        <v>2.6728646135967461E-2</v>
      </c>
      <c r="AC32" s="344">
        <f t="shared" si="26"/>
        <v>1.5503875968992248E-2</v>
      </c>
      <c r="AD32" s="344">
        <f t="shared" si="26"/>
        <v>9.7050938337801609E-2</v>
      </c>
      <c r="AE32" s="332">
        <f t="shared" si="26"/>
        <v>6.8569553805774272E-2</v>
      </c>
      <c r="AG32" s="345" t="s">
        <v>1045</v>
      </c>
      <c r="AH32" s="334"/>
      <c r="AI32" s="334"/>
      <c r="AJ32" s="334"/>
      <c r="AK32" s="334"/>
      <c r="AL32" s="334"/>
      <c r="AM32" s="334"/>
      <c r="AN32" s="334"/>
      <c r="AO32" s="334"/>
      <c r="AP32" s="334"/>
      <c r="AQ32" s="334"/>
      <c r="AR32" s="334"/>
    </row>
    <row r="33" spans="1:44" ht="15">
      <c r="A33" s="303"/>
      <c r="B33" s="335" t="s">
        <v>1049</v>
      </c>
      <c r="C33" s="336">
        <v>61</v>
      </c>
      <c r="D33" s="337">
        <v>57</v>
      </c>
      <c r="E33" s="337">
        <v>10</v>
      </c>
      <c r="F33" s="337">
        <v>29</v>
      </c>
      <c r="G33" s="337">
        <v>58</v>
      </c>
      <c r="H33" s="337">
        <v>10</v>
      </c>
      <c r="I33" s="336">
        <v>225</v>
      </c>
      <c r="J33" s="336"/>
      <c r="K33" s="337">
        <v>31</v>
      </c>
      <c r="L33" s="337">
        <v>5</v>
      </c>
      <c r="M33" s="337">
        <v>278</v>
      </c>
      <c r="N33" s="336">
        <v>314</v>
      </c>
      <c r="O33" s="336"/>
      <c r="P33" s="338"/>
      <c r="Q33"/>
      <c r="R33" s="339"/>
      <c r="S33" s="340" t="s">
        <v>869</v>
      </c>
      <c r="T33" s="341">
        <f t="shared" si="26"/>
        <v>1.3631284916201117E-2</v>
      </c>
      <c r="U33" s="342">
        <f t="shared" si="26"/>
        <v>4.3947571318427137E-2</v>
      </c>
      <c r="V33" s="342">
        <f t="shared" si="26"/>
        <v>2.1390374331550803E-3</v>
      </c>
      <c r="W33" s="342">
        <f t="shared" si="26"/>
        <v>2.8046421663442941E-2</v>
      </c>
      <c r="X33" s="342">
        <f t="shared" si="26"/>
        <v>0.18181818181818182</v>
      </c>
      <c r="Y33" s="342">
        <f t="shared" si="26"/>
        <v>8.3472454090150246E-3</v>
      </c>
      <c r="Z33" s="341">
        <f t="shared" si="26"/>
        <v>1.7310355439298354E-2</v>
      </c>
      <c r="AA33" s="341">
        <f t="shared" si="26"/>
        <v>0</v>
      </c>
      <c r="AB33" s="342">
        <f t="shared" si="26"/>
        <v>1.9509125235997484E-2</v>
      </c>
      <c r="AC33" s="342">
        <f t="shared" si="26"/>
        <v>8.6956521739130436E-3</v>
      </c>
      <c r="AD33" s="342">
        <f t="shared" si="26"/>
        <v>7.988505747126437E-2</v>
      </c>
      <c r="AE33" s="341">
        <f t="shared" si="26"/>
        <v>5.5634301913536501E-2</v>
      </c>
      <c r="AG33" s="347">
        <f>(T33-T32)*100</f>
        <v>-0.35228826668206542</v>
      </c>
      <c r="AH33" s="347">
        <f t="shared" ref="AH33:AR33" si="27">(U33-U32)*100</f>
        <v>-2.1437044066188253</v>
      </c>
      <c r="AI33" s="347">
        <f t="shared" si="27"/>
        <v>-0.33919360181723535</v>
      </c>
      <c r="AJ33" s="347">
        <f t="shared" si="27"/>
        <v>2.0646844496423915</v>
      </c>
      <c r="AK33" s="347">
        <f t="shared" si="27"/>
        <v>-11.752392344497608</v>
      </c>
      <c r="AL33" s="347">
        <f t="shared" si="27"/>
        <v>-9.2762811543691509E-2</v>
      </c>
      <c r="AM33" s="347">
        <f t="shared" si="27"/>
        <v>-0.58873326025668349</v>
      </c>
      <c r="AN33" s="347">
        <f t="shared" si="27"/>
        <v>0</v>
      </c>
      <c r="AO33" s="347">
        <f t="shared" si="27"/>
        <v>-0.72195208999699767</v>
      </c>
      <c r="AP33" s="347">
        <f t="shared" si="27"/>
        <v>-0.68082237950792046</v>
      </c>
      <c r="AQ33" s="347">
        <f t="shared" si="27"/>
        <v>-1.716588086653724</v>
      </c>
      <c r="AR33" s="347">
        <f t="shared" si="27"/>
        <v>-1.2935251892237771</v>
      </c>
    </row>
    <row r="34" spans="1:44" ht="15">
      <c r="A34" s="303"/>
      <c r="B34" s="335" t="s">
        <v>1050</v>
      </c>
      <c r="C34" s="336"/>
      <c r="D34" s="337"/>
      <c r="E34" s="337"/>
      <c r="F34" s="337"/>
      <c r="G34" s="337"/>
      <c r="H34" s="337"/>
      <c r="I34" s="336"/>
      <c r="J34" s="336"/>
      <c r="K34" s="337"/>
      <c r="L34" s="337"/>
      <c r="M34" s="337"/>
      <c r="N34" s="336"/>
      <c r="O34" s="336"/>
      <c r="P34" s="338"/>
      <c r="Q34"/>
      <c r="R34" s="330" t="s">
        <v>1051</v>
      </c>
      <c r="S34" s="331" t="s">
        <v>1041</v>
      </c>
      <c r="T34" s="332">
        <f t="shared" ref="T34:AE35" si="28">IF(C28&gt;0,C34/C28,)</f>
        <v>0</v>
      </c>
      <c r="U34" s="344">
        <f t="shared" si="28"/>
        <v>0</v>
      </c>
      <c r="V34" s="344">
        <f t="shared" si="28"/>
        <v>0</v>
      </c>
      <c r="W34" s="344">
        <f t="shared" si="28"/>
        <v>0</v>
      </c>
      <c r="X34" s="344">
        <f t="shared" si="28"/>
        <v>0</v>
      </c>
      <c r="Y34" s="344">
        <f t="shared" si="28"/>
        <v>0</v>
      </c>
      <c r="Z34" s="332">
        <f t="shared" si="28"/>
        <v>0</v>
      </c>
      <c r="AA34" s="332">
        <f t="shared" si="28"/>
        <v>0</v>
      </c>
      <c r="AB34" s="344">
        <f t="shared" si="28"/>
        <v>0</v>
      </c>
      <c r="AC34" s="344">
        <f t="shared" si="28"/>
        <v>0</v>
      </c>
      <c r="AD34" s="344">
        <f t="shared" si="28"/>
        <v>0</v>
      </c>
      <c r="AE34" s="332">
        <f t="shared" si="28"/>
        <v>0</v>
      </c>
      <c r="AG34" s="345" t="s">
        <v>1045</v>
      </c>
      <c r="AH34" s="334"/>
      <c r="AI34" s="334"/>
      <c r="AJ34" s="334"/>
      <c r="AK34" s="334"/>
      <c r="AL34" s="334"/>
      <c r="AM34" s="334"/>
      <c r="AN34" s="334"/>
      <c r="AO34" s="334"/>
      <c r="AP34" s="334"/>
      <c r="AQ34" s="334"/>
      <c r="AR34" s="334"/>
    </row>
    <row r="35" spans="1:44" ht="15">
      <c r="A35" s="303"/>
      <c r="B35" s="335" t="s">
        <v>1052</v>
      </c>
      <c r="C35" s="336"/>
      <c r="D35" s="337"/>
      <c r="E35" s="337"/>
      <c r="F35" s="337"/>
      <c r="G35" s="337"/>
      <c r="H35" s="337"/>
      <c r="I35" s="336"/>
      <c r="J35" s="336"/>
      <c r="K35" s="337"/>
      <c r="L35" s="337"/>
      <c r="M35" s="337"/>
      <c r="N35" s="336"/>
      <c r="O35" s="336"/>
      <c r="P35" s="338"/>
      <c r="Q35"/>
      <c r="R35" s="339"/>
      <c r="S35" s="340" t="s">
        <v>869</v>
      </c>
      <c r="T35" s="341">
        <f t="shared" si="28"/>
        <v>0</v>
      </c>
      <c r="U35" s="342">
        <f t="shared" si="28"/>
        <v>0</v>
      </c>
      <c r="V35" s="342">
        <f t="shared" si="28"/>
        <v>0</v>
      </c>
      <c r="W35" s="342">
        <f t="shared" si="28"/>
        <v>0</v>
      </c>
      <c r="X35" s="342">
        <f t="shared" si="28"/>
        <v>0</v>
      </c>
      <c r="Y35" s="342">
        <f t="shared" si="28"/>
        <v>0</v>
      </c>
      <c r="Z35" s="341">
        <f t="shared" si="28"/>
        <v>0</v>
      </c>
      <c r="AA35" s="341">
        <f t="shared" si="28"/>
        <v>0</v>
      </c>
      <c r="AB35" s="342">
        <f t="shared" si="28"/>
        <v>0</v>
      </c>
      <c r="AC35" s="342">
        <f t="shared" si="28"/>
        <v>0</v>
      </c>
      <c r="AD35" s="342">
        <f t="shared" si="28"/>
        <v>0</v>
      </c>
      <c r="AE35" s="341">
        <f t="shared" si="28"/>
        <v>0</v>
      </c>
      <c r="AG35" s="348">
        <f>(T35-T34)*100</f>
        <v>0</v>
      </c>
      <c r="AH35" s="348">
        <f t="shared" ref="AH35:AR35" si="29">(U35-U34)*100</f>
        <v>0</v>
      </c>
      <c r="AI35" s="348">
        <f t="shared" si="29"/>
        <v>0</v>
      </c>
      <c r="AJ35" s="348">
        <f t="shared" si="29"/>
        <v>0</v>
      </c>
      <c r="AK35" s="348">
        <f t="shared" si="29"/>
        <v>0</v>
      </c>
      <c r="AL35" s="348">
        <f t="shared" si="29"/>
        <v>0</v>
      </c>
      <c r="AM35" s="348">
        <f t="shared" si="29"/>
        <v>0</v>
      </c>
      <c r="AN35" s="348">
        <f t="shared" si="29"/>
        <v>0</v>
      </c>
      <c r="AO35" s="348">
        <f t="shared" si="29"/>
        <v>0</v>
      </c>
      <c r="AP35" s="348">
        <f t="shared" si="29"/>
        <v>0</v>
      </c>
      <c r="AQ35" s="348">
        <f t="shared" si="29"/>
        <v>0</v>
      </c>
      <c r="AR35" s="348">
        <f t="shared" si="29"/>
        <v>0</v>
      </c>
    </row>
    <row r="36" spans="1:44" ht="15">
      <c r="A36" s="303"/>
      <c r="B36" s="335" t="s">
        <v>1053</v>
      </c>
      <c r="C36" s="336">
        <v>2343</v>
      </c>
      <c r="D36" s="337">
        <v>130</v>
      </c>
      <c r="E36" s="337">
        <v>1452</v>
      </c>
      <c r="F36" s="337">
        <v>311</v>
      </c>
      <c r="G36" s="337">
        <v>62</v>
      </c>
      <c r="H36" s="337">
        <v>544</v>
      </c>
      <c r="I36" s="336">
        <v>4842</v>
      </c>
      <c r="J36" s="336"/>
      <c r="K36" s="337">
        <v>661</v>
      </c>
      <c r="L36" s="337">
        <v>306</v>
      </c>
      <c r="M36" s="337">
        <v>1220</v>
      </c>
      <c r="N36" s="336">
        <v>2187</v>
      </c>
      <c r="O36" s="336"/>
      <c r="P36" s="338"/>
      <c r="Q36"/>
      <c r="R36" s="330" t="s">
        <v>1054</v>
      </c>
      <c r="S36" s="331" t="s">
        <v>1041</v>
      </c>
      <c r="T36" s="332">
        <f t="shared" ref="T36:AE37" si="30">IF(C28&gt;0,C36/C28,)</f>
        <v>0.51528480316692327</v>
      </c>
      <c r="U36" s="344">
        <f t="shared" si="30"/>
        <v>0.1</v>
      </c>
      <c r="V36" s="344">
        <f t="shared" si="30"/>
        <v>0.32123893805309733</v>
      </c>
      <c r="W36" s="344">
        <f t="shared" si="30"/>
        <v>0.32875264270613108</v>
      </c>
      <c r="X36" s="344">
        <f t="shared" si="30"/>
        <v>0.20394736842105263</v>
      </c>
      <c r="Y36" s="344">
        <f t="shared" si="30"/>
        <v>0.45868465430016864</v>
      </c>
      <c r="Z36" s="332">
        <f t="shared" si="30"/>
        <v>0.37819261110677183</v>
      </c>
      <c r="AA36" s="332">
        <f t="shared" si="30"/>
        <v>0</v>
      </c>
      <c r="AB36" s="344">
        <f t="shared" si="30"/>
        <v>0.38407902382335851</v>
      </c>
      <c r="AC36" s="344">
        <f t="shared" si="30"/>
        <v>0.47441860465116281</v>
      </c>
      <c r="AD36" s="344">
        <f t="shared" si="30"/>
        <v>0.32707774798927614</v>
      </c>
      <c r="AE36" s="332">
        <f t="shared" si="30"/>
        <v>0.35875984251968501</v>
      </c>
      <c r="AG36" s="345" t="s">
        <v>1045</v>
      </c>
      <c r="AH36" s="334"/>
      <c r="AI36" s="334"/>
      <c r="AJ36" s="334"/>
      <c r="AK36" s="334"/>
      <c r="AL36" s="334"/>
      <c r="AM36" s="334"/>
      <c r="AN36" s="334"/>
      <c r="AO36" s="334"/>
      <c r="AP36" s="334"/>
      <c r="AQ36" s="334"/>
      <c r="AR36" s="334"/>
    </row>
    <row r="37" spans="1:44" ht="15">
      <c r="A37" s="303"/>
      <c r="B37" s="335" t="s">
        <v>1055</v>
      </c>
      <c r="C37" s="336">
        <v>2299</v>
      </c>
      <c r="D37" s="337">
        <v>170</v>
      </c>
      <c r="E37" s="337">
        <v>1432</v>
      </c>
      <c r="F37" s="337">
        <v>292</v>
      </c>
      <c r="G37" s="337">
        <v>77</v>
      </c>
      <c r="H37" s="337">
        <v>566</v>
      </c>
      <c r="I37" s="336">
        <v>4836</v>
      </c>
      <c r="J37" s="336"/>
      <c r="K37" s="337">
        <v>591</v>
      </c>
      <c r="L37" s="337">
        <v>240</v>
      </c>
      <c r="M37" s="337">
        <v>1224</v>
      </c>
      <c r="N37" s="336">
        <v>2055</v>
      </c>
      <c r="O37" s="336"/>
      <c r="P37" s="338"/>
      <c r="Q37"/>
      <c r="R37" s="339"/>
      <c r="S37" s="340" t="s">
        <v>869</v>
      </c>
      <c r="T37" s="341">
        <f t="shared" si="30"/>
        <v>0.51374301675977652</v>
      </c>
      <c r="U37" s="342">
        <f t="shared" si="30"/>
        <v>0.13107170393215112</v>
      </c>
      <c r="V37" s="342">
        <f t="shared" si="30"/>
        <v>0.30631016042780751</v>
      </c>
      <c r="W37" s="342">
        <f t="shared" si="30"/>
        <v>0.28239845261121854</v>
      </c>
      <c r="X37" s="342">
        <f t="shared" si="30"/>
        <v>0.2413793103448276</v>
      </c>
      <c r="Y37" s="342">
        <f t="shared" si="30"/>
        <v>0.47245409015025042</v>
      </c>
      <c r="Z37" s="341">
        <f t="shared" si="30"/>
        <v>0.37205723957531928</v>
      </c>
      <c r="AA37" s="341">
        <f t="shared" si="30"/>
        <v>0</v>
      </c>
      <c r="AB37" s="342">
        <f t="shared" si="30"/>
        <v>0.37193203272498426</v>
      </c>
      <c r="AC37" s="342">
        <f t="shared" si="30"/>
        <v>0.41739130434782606</v>
      </c>
      <c r="AD37" s="342">
        <f t="shared" si="30"/>
        <v>0.35172413793103446</v>
      </c>
      <c r="AE37" s="341">
        <f t="shared" si="30"/>
        <v>0.36410347271438698</v>
      </c>
      <c r="AG37" s="347">
        <f>(T37-T36)*100</f>
        <v>-0.15417864071467502</v>
      </c>
      <c r="AH37" s="347">
        <f t="shared" ref="AH37:AR37" si="31">(U37-U36)*100</f>
        <v>3.1071703932151111</v>
      </c>
      <c r="AI37" s="347">
        <f t="shared" si="31"/>
        <v>-1.4928777625289824</v>
      </c>
      <c r="AJ37" s="347">
        <f t="shared" si="31"/>
        <v>-4.6354190094912537</v>
      </c>
      <c r="AK37" s="347">
        <f t="shared" si="31"/>
        <v>3.743194192377497</v>
      </c>
      <c r="AL37" s="347">
        <f t="shared" si="31"/>
        <v>1.3769435850081779</v>
      </c>
      <c r="AM37" s="347">
        <f t="shared" si="31"/>
        <v>-0.61353715314525492</v>
      </c>
      <c r="AN37" s="347">
        <f t="shared" si="31"/>
        <v>0</v>
      </c>
      <c r="AO37" s="347">
        <f t="shared" si="31"/>
        <v>-1.2146991098374249</v>
      </c>
      <c r="AP37" s="347">
        <f t="shared" si="31"/>
        <v>-5.702730030333675</v>
      </c>
      <c r="AQ37" s="347">
        <f t="shared" si="31"/>
        <v>2.4646389941758331</v>
      </c>
      <c r="AR37" s="347">
        <f t="shared" si="31"/>
        <v>0.53436301947019649</v>
      </c>
    </row>
    <row r="38" spans="1:44" ht="15">
      <c r="A38" s="303"/>
      <c r="B38" s="335" t="s">
        <v>1056</v>
      </c>
      <c r="C38" s="336">
        <v>177</v>
      </c>
      <c r="D38" s="337">
        <v>87</v>
      </c>
      <c r="E38" s="337">
        <v>71</v>
      </c>
      <c r="F38" s="337">
        <v>10</v>
      </c>
      <c r="G38" s="337">
        <v>57</v>
      </c>
      <c r="H38" s="337">
        <v>68</v>
      </c>
      <c r="I38" s="336">
        <v>470</v>
      </c>
      <c r="J38" s="336"/>
      <c r="K38" s="337">
        <v>304</v>
      </c>
      <c r="L38" s="337">
        <v>46</v>
      </c>
      <c r="M38" s="337">
        <v>581</v>
      </c>
      <c r="N38" s="336">
        <v>931</v>
      </c>
      <c r="O38" s="336"/>
      <c r="P38" s="338"/>
      <c r="Q38"/>
      <c r="R38" s="330" t="s">
        <v>1057</v>
      </c>
      <c r="S38" s="331" t="s">
        <v>1041</v>
      </c>
      <c r="T38" s="332">
        <f t="shared" ref="T38:AE39" si="32">IF(C28&gt;0,C38/C28,)</f>
        <v>3.8926764899934026E-2</v>
      </c>
      <c r="U38" s="344">
        <f t="shared" si="32"/>
        <v>6.6923076923076918E-2</v>
      </c>
      <c r="V38" s="344">
        <f t="shared" si="32"/>
        <v>1.5707964601769913E-2</v>
      </c>
      <c r="W38" s="344">
        <f t="shared" si="32"/>
        <v>1.0570824524312896E-2</v>
      </c>
      <c r="X38" s="344">
        <f t="shared" si="32"/>
        <v>0.1875</v>
      </c>
      <c r="Y38" s="344">
        <f t="shared" si="32"/>
        <v>5.733558178752108E-2</v>
      </c>
      <c r="Z38" s="332">
        <f t="shared" si="32"/>
        <v>3.67101460595173E-2</v>
      </c>
      <c r="AA38" s="332">
        <f t="shared" si="32"/>
        <v>0</v>
      </c>
      <c r="AB38" s="344">
        <f t="shared" si="32"/>
        <v>0.17664148750726322</v>
      </c>
      <c r="AC38" s="344">
        <f t="shared" si="32"/>
        <v>7.131782945736434E-2</v>
      </c>
      <c r="AD38" s="344">
        <f t="shared" si="32"/>
        <v>0.15576407506702414</v>
      </c>
      <c r="AE38" s="332">
        <f t="shared" si="32"/>
        <v>0.15272309711286089</v>
      </c>
      <c r="AG38" s="345" t="s">
        <v>1045</v>
      </c>
      <c r="AH38" s="334"/>
      <c r="AI38" s="334"/>
      <c r="AJ38" s="334"/>
      <c r="AK38" s="334"/>
      <c r="AL38" s="334"/>
      <c r="AM38" s="334"/>
      <c r="AN38" s="334"/>
      <c r="AO38" s="334"/>
      <c r="AP38" s="334"/>
      <c r="AQ38" s="334"/>
      <c r="AR38" s="334"/>
    </row>
    <row r="39" spans="1:44" ht="15">
      <c r="A39" s="303"/>
      <c r="B39" s="335" t="s">
        <v>1058</v>
      </c>
      <c r="C39" s="336">
        <v>218</v>
      </c>
      <c r="D39" s="337">
        <v>96</v>
      </c>
      <c r="E39" s="337">
        <v>55</v>
      </c>
      <c r="F39" s="337">
        <v>16</v>
      </c>
      <c r="G39" s="337">
        <v>48</v>
      </c>
      <c r="H39" s="337">
        <v>45</v>
      </c>
      <c r="I39" s="336">
        <v>478</v>
      </c>
      <c r="J39" s="336"/>
      <c r="K39" s="337">
        <v>244</v>
      </c>
      <c r="L39" s="337">
        <v>35</v>
      </c>
      <c r="M39" s="337">
        <v>439</v>
      </c>
      <c r="N39" s="336">
        <v>718</v>
      </c>
      <c r="O39" s="336"/>
      <c r="P39" s="338"/>
      <c r="Q39"/>
      <c r="R39" s="339"/>
      <c r="S39" s="340" t="s">
        <v>869</v>
      </c>
      <c r="T39" s="341">
        <f t="shared" si="32"/>
        <v>4.8715083798882682E-2</v>
      </c>
      <c r="U39" s="342">
        <f t="shared" si="32"/>
        <v>7.4016962220508867E-2</v>
      </c>
      <c r="V39" s="342">
        <f t="shared" si="32"/>
        <v>1.1764705882352941E-2</v>
      </c>
      <c r="W39" s="342">
        <f t="shared" si="32"/>
        <v>1.5473887814313346E-2</v>
      </c>
      <c r="X39" s="342">
        <f t="shared" si="32"/>
        <v>0.15047021943573669</v>
      </c>
      <c r="Y39" s="342">
        <f t="shared" si="32"/>
        <v>3.7562604340567615E-2</v>
      </c>
      <c r="Z39" s="341">
        <f t="shared" si="32"/>
        <v>3.6774888444376055E-2</v>
      </c>
      <c r="AA39" s="341">
        <f t="shared" si="32"/>
        <v>0</v>
      </c>
      <c r="AB39" s="342">
        <f t="shared" si="32"/>
        <v>0.15355569540591568</v>
      </c>
      <c r="AC39" s="342">
        <f t="shared" si="32"/>
        <v>6.0869565217391307E-2</v>
      </c>
      <c r="AD39" s="342">
        <f t="shared" si="32"/>
        <v>0.12614942528735631</v>
      </c>
      <c r="AE39" s="341">
        <f t="shared" si="32"/>
        <v>0.12721474131821403</v>
      </c>
      <c r="AG39" s="347">
        <f>(T39-T38)*100</f>
        <v>0.97883188989486558</v>
      </c>
      <c r="AH39" s="347">
        <f t="shared" ref="AH39:AR39" si="33">(U39-U38)*100</f>
        <v>0.70938852974319477</v>
      </c>
      <c r="AI39" s="347">
        <f t="shared" si="33"/>
        <v>-0.39432587194169721</v>
      </c>
      <c r="AJ39" s="347">
        <f t="shared" si="33"/>
        <v>0.490306329000045</v>
      </c>
      <c r="AK39" s="347">
        <f t="shared" si="33"/>
        <v>-3.7029780564263315</v>
      </c>
      <c r="AL39" s="347">
        <f t="shared" si="33"/>
        <v>-1.9772977446953464</v>
      </c>
      <c r="AM39" s="347">
        <f t="shared" si="33"/>
        <v>6.4742384858755553E-3</v>
      </c>
      <c r="AN39" s="347">
        <f t="shared" si="33"/>
        <v>0</v>
      </c>
      <c r="AO39" s="347">
        <f t="shared" si="33"/>
        <v>-2.3085792101347535</v>
      </c>
      <c r="AP39" s="347">
        <f t="shared" si="33"/>
        <v>-1.0448264239973033</v>
      </c>
      <c r="AQ39" s="347">
        <f t="shared" si="33"/>
        <v>-2.9614649779667825</v>
      </c>
      <c r="AR39" s="347">
        <f t="shared" si="33"/>
        <v>-2.5508355794646858</v>
      </c>
    </row>
    <row r="40" spans="1:44" ht="15">
      <c r="A40" s="303"/>
      <c r="B40" s="335" t="s">
        <v>1059</v>
      </c>
      <c r="C40" s="336"/>
      <c r="D40" s="337"/>
      <c r="E40" s="337"/>
      <c r="F40" s="337"/>
      <c r="G40" s="337"/>
      <c r="H40" s="337"/>
      <c r="I40" s="336"/>
      <c r="J40" s="336"/>
      <c r="K40" s="337"/>
      <c r="L40" s="337"/>
      <c r="M40" s="337"/>
      <c r="N40" s="336"/>
      <c r="O40" s="336"/>
      <c r="P40" s="338"/>
      <c r="Q40"/>
      <c r="R40" s="330" t="s">
        <v>1060</v>
      </c>
      <c r="S40" s="331" t="s">
        <v>1041</v>
      </c>
      <c r="T40" s="332">
        <f t="shared" ref="T40:AE41" si="34">IF(C28&gt;0,C40/C28,)</f>
        <v>0</v>
      </c>
      <c r="U40" s="344">
        <f t="shared" si="34"/>
        <v>0</v>
      </c>
      <c r="V40" s="344">
        <f t="shared" si="34"/>
        <v>0</v>
      </c>
      <c r="W40" s="344">
        <f t="shared" si="34"/>
        <v>0</v>
      </c>
      <c r="X40" s="344">
        <f t="shared" si="34"/>
        <v>0</v>
      </c>
      <c r="Y40" s="344">
        <f t="shared" si="34"/>
        <v>0</v>
      </c>
      <c r="Z40" s="332">
        <f t="shared" si="34"/>
        <v>0</v>
      </c>
      <c r="AA40" s="332">
        <f t="shared" si="34"/>
        <v>0</v>
      </c>
      <c r="AB40" s="344">
        <f t="shared" si="34"/>
        <v>0</v>
      </c>
      <c r="AC40" s="344">
        <f t="shared" si="34"/>
        <v>0</v>
      </c>
      <c r="AD40" s="344">
        <f t="shared" si="34"/>
        <v>0</v>
      </c>
      <c r="AE40" s="332">
        <f t="shared" si="34"/>
        <v>0</v>
      </c>
      <c r="AG40" s="345" t="s">
        <v>1045</v>
      </c>
      <c r="AH40" s="334"/>
      <c r="AI40" s="334"/>
      <c r="AJ40" s="334"/>
      <c r="AK40" s="334"/>
      <c r="AL40" s="334"/>
      <c r="AM40" s="334"/>
      <c r="AN40" s="334"/>
      <c r="AO40" s="334"/>
      <c r="AP40" s="334"/>
      <c r="AQ40" s="334"/>
      <c r="AR40" s="334"/>
    </row>
    <row r="41" spans="1:44" ht="15">
      <c r="A41" s="303"/>
      <c r="B41" s="335" t="s">
        <v>1061</v>
      </c>
      <c r="C41" s="336"/>
      <c r="D41" s="337"/>
      <c r="E41" s="337"/>
      <c r="F41" s="337"/>
      <c r="G41" s="337"/>
      <c r="H41" s="337"/>
      <c r="I41" s="336"/>
      <c r="J41" s="336"/>
      <c r="K41" s="337"/>
      <c r="L41" s="337"/>
      <c r="M41" s="337"/>
      <c r="N41" s="336"/>
      <c r="O41" s="336"/>
      <c r="P41" s="338"/>
      <c r="Q41"/>
      <c r="R41" s="339"/>
      <c r="S41" s="340" t="s">
        <v>869</v>
      </c>
      <c r="T41" s="341">
        <f t="shared" si="34"/>
        <v>0</v>
      </c>
      <c r="U41" s="342">
        <f t="shared" si="34"/>
        <v>0</v>
      </c>
      <c r="V41" s="342">
        <f t="shared" si="34"/>
        <v>0</v>
      </c>
      <c r="W41" s="342">
        <f t="shared" si="34"/>
        <v>0</v>
      </c>
      <c r="X41" s="342">
        <f t="shared" si="34"/>
        <v>0</v>
      </c>
      <c r="Y41" s="342">
        <f t="shared" si="34"/>
        <v>0</v>
      </c>
      <c r="Z41" s="341">
        <f t="shared" si="34"/>
        <v>0</v>
      </c>
      <c r="AA41" s="341">
        <f t="shared" si="34"/>
        <v>0</v>
      </c>
      <c r="AB41" s="342">
        <f t="shared" si="34"/>
        <v>0</v>
      </c>
      <c r="AC41" s="342">
        <f t="shared" si="34"/>
        <v>0</v>
      </c>
      <c r="AD41" s="342">
        <f t="shared" si="34"/>
        <v>0</v>
      </c>
      <c r="AE41" s="341">
        <f t="shared" si="34"/>
        <v>0</v>
      </c>
      <c r="AG41" s="347">
        <f>(T41-T40)*100</f>
        <v>0</v>
      </c>
      <c r="AH41" s="347">
        <f t="shared" ref="AH41:AR41" si="35">(U41-U40)*100</f>
        <v>0</v>
      </c>
      <c r="AI41" s="347">
        <f t="shared" si="35"/>
        <v>0</v>
      </c>
      <c r="AJ41" s="347">
        <f t="shared" si="35"/>
        <v>0</v>
      </c>
      <c r="AK41" s="347">
        <f t="shared" si="35"/>
        <v>0</v>
      </c>
      <c r="AL41" s="347">
        <f t="shared" si="35"/>
        <v>0</v>
      </c>
      <c r="AM41" s="347">
        <f t="shared" si="35"/>
        <v>0</v>
      </c>
      <c r="AN41" s="347">
        <f t="shared" si="35"/>
        <v>0</v>
      </c>
      <c r="AO41" s="347">
        <f t="shared" si="35"/>
        <v>0</v>
      </c>
      <c r="AP41" s="347">
        <f t="shared" si="35"/>
        <v>0</v>
      </c>
      <c r="AQ41" s="347">
        <f t="shared" si="35"/>
        <v>0</v>
      </c>
      <c r="AR41" s="347">
        <f t="shared" si="35"/>
        <v>0</v>
      </c>
    </row>
    <row r="42" spans="1:44" ht="15">
      <c r="A42" s="303"/>
      <c r="B42" s="335" t="s">
        <v>1062</v>
      </c>
      <c r="C42" s="336">
        <v>832</v>
      </c>
      <c r="D42" s="337">
        <v>393</v>
      </c>
      <c r="E42" s="337">
        <v>1231</v>
      </c>
      <c r="F42" s="337">
        <v>332</v>
      </c>
      <c r="G42" s="337">
        <v>62</v>
      </c>
      <c r="H42" s="337">
        <v>309</v>
      </c>
      <c r="I42" s="336">
        <v>3159</v>
      </c>
      <c r="J42" s="336"/>
      <c r="K42" s="337">
        <v>332</v>
      </c>
      <c r="L42" s="337">
        <v>113</v>
      </c>
      <c r="M42" s="337">
        <v>584</v>
      </c>
      <c r="N42" s="336">
        <v>1029</v>
      </c>
      <c r="O42" s="336"/>
      <c r="P42" s="338"/>
      <c r="Q42"/>
      <c r="R42" s="330" t="s">
        <v>1063</v>
      </c>
      <c r="S42" s="331" t="s">
        <v>1041</v>
      </c>
      <c r="T42" s="332">
        <f t="shared" ref="T42:AE43" si="36">IF(C28&gt;0,C42/C28,)</f>
        <v>0.18297778755223224</v>
      </c>
      <c r="U42" s="344">
        <f t="shared" si="36"/>
        <v>0.30230769230769233</v>
      </c>
      <c r="V42" s="344">
        <f t="shared" si="36"/>
        <v>0.27234513274336281</v>
      </c>
      <c r="W42" s="344">
        <f t="shared" si="36"/>
        <v>0.35095137420718814</v>
      </c>
      <c r="X42" s="344">
        <f t="shared" si="36"/>
        <v>0.20394736842105263</v>
      </c>
      <c r="Y42" s="344">
        <f t="shared" si="36"/>
        <v>0.260539629005059</v>
      </c>
      <c r="Z42" s="332">
        <f t="shared" si="36"/>
        <v>0.24673904553620246</v>
      </c>
      <c r="AA42" s="332">
        <f t="shared" si="36"/>
        <v>0</v>
      </c>
      <c r="AB42" s="344">
        <f t="shared" si="36"/>
        <v>0.19291109819872168</v>
      </c>
      <c r="AC42" s="344">
        <f t="shared" si="36"/>
        <v>0.17519379844961241</v>
      </c>
      <c r="AD42" s="344">
        <f t="shared" si="36"/>
        <v>0.15656836461126006</v>
      </c>
      <c r="AE42" s="332">
        <f t="shared" si="36"/>
        <v>0.1687992125984252</v>
      </c>
      <c r="AG42" s="345" t="s">
        <v>1045</v>
      </c>
      <c r="AH42" s="334"/>
      <c r="AI42" s="334"/>
      <c r="AJ42" s="334"/>
      <c r="AK42" s="334"/>
      <c r="AL42" s="334"/>
      <c r="AM42" s="334"/>
      <c r="AN42" s="334"/>
      <c r="AO42" s="334"/>
      <c r="AP42" s="334"/>
      <c r="AQ42" s="334"/>
      <c r="AR42" s="334"/>
    </row>
    <row r="43" spans="1:44" ht="15">
      <c r="A43" s="303"/>
      <c r="B43" s="335" t="s">
        <v>1064</v>
      </c>
      <c r="C43" s="336">
        <v>842</v>
      </c>
      <c r="D43" s="337">
        <v>411</v>
      </c>
      <c r="E43" s="337">
        <v>1302</v>
      </c>
      <c r="F43" s="337">
        <v>352</v>
      </c>
      <c r="G43" s="337">
        <v>63</v>
      </c>
      <c r="H43" s="337">
        <v>302</v>
      </c>
      <c r="I43" s="336">
        <v>3272</v>
      </c>
      <c r="J43" s="336"/>
      <c r="K43" s="337">
        <v>336</v>
      </c>
      <c r="L43" s="337">
        <v>108</v>
      </c>
      <c r="M43" s="337">
        <v>631</v>
      </c>
      <c r="N43" s="336">
        <v>1075</v>
      </c>
      <c r="O43" s="336"/>
      <c r="P43" s="338"/>
      <c r="Q43"/>
      <c r="R43" s="339"/>
      <c r="S43" s="340" t="s">
        <v>869</v>
      </c>
      <c r="T43" s="341">
        <f t="shared" si="36"/>
        <v>0.18815642458100559</v>
      </c>
      <c r="U43" s="342">
        <f t="shared" si="36"/>
        <v>0.31688511950655357</v>
      </c>
      <c r="V43" s="342">
        <f t="shared" si="36"/>
        <v>0.27850267379679144</v>
      </c>
      <c r="W43" s="342">
        <f t="shared" si="36"/>
        <v>0.34042553191489361</v>
      </c>
      <c r="X43" s="342">
        <f t="shared" si="36"/>
        <v>0.19749216300940439</v>
      </c>
      <c r="Y43" s="342">
        <f t="shared" si="36"/>
        <v>0.25208681135225375</v>
      </c>
      <c r="Z43" s="341">
        <f t="shared" si="36"/>
        <v>0.25173103554392984</v>
      </c>
      <c r="AA43" s="341">
        <f t="shared" si="36"/>
        <v>0</v>
      </c>
      <c r="AB43" s="342">
        <f t="shared" si="36"/>
        <v>0.21145374449339208</v>
      </c>
      <c r="AC43" s="342">
        <f t="shared" si="36"/>
        <v>0.18782608695652173</v>
      </c>
      <c r="AD43" s="342">
        <f t="shared" si="36"/>
        <v>0.18132183908045976</v>
      </c>
      <c r="AE43" s="341">
        <f t="shared" si="36"/>
        <v>0.19046775336640681</v>
      </c>
      <c r="AG43" s="347">
        <f>(T43-T42)*100</f>
        <v>0.51786370287733585</v>
      </c>
      <c r="AH43" s="347">
        <f t="shared" ref="AH43:AR43" si="37">(U43-U42)*100</f>
        <v>1.4577427198861237</v>
      </c>
      <c r="AI43" s="347">
        <f t="shared" si="37"/>
        <v>0.6157541053428639</v>
      </c>
      <c r="AJ43" s="347">
        <f t="shared" si="37"/>
        <v>-1.0525842292294529</v>
      </c>
      <c r="AK43" s="347">
        <f t="shared" si="37"/>
        <v>-0.64552054116482349</v>
      </c>
      <c r="AL43" s="347">
        <f t="shared" si="37"/>
        <v>-0.84528176528052557</v>
      </c>
      <c r="AM43" s="347">
        <f t="shared" si="37"/>
        <v>0.4991990007727376</v>
      </c>
      <c r="AN43" s="347">
        <f t="shared" si="37"/>
        <v>0</v>
      </c>
      <c r="AO43" s="347">
        <f t="shared" si="37"/>
        <v>1.8542646294670395</v>
      </c>
      <c r="AP43" s="347">
        <f t="shared" si="37"/>
        <v>1.2632288506909313</v>
      </c>
      <c r="AQ43" s="347">
        <f t="shared" si="37"/>
        <v>2.4753474469199706</v>
      </c>
      <c r="AR43" s="347">
        <f t="shared" si="37"/>
        <v>2.166854076798161</v>
      </c>
    </row>
    <row r="44" spans="1:44" ht="15">
      <c r="A44" s="303"/>
      <c r="B44" s="335" t="s">
        <v>1065</v>
      </c>
      <c r="C44" s="336">
        <v>343</v>
      </c>
      <c r="D44" s="337">
        <v>465</v>
      </c>
      <c r="E44" s="337">
        <v>517</v>
      </c>
      <c r="F44" s="337">
        <v>36</v>
      </c>
      <c r="G44" s="337">
        <v>22</v>
      </c>
      <c r="H44" s="337">
        <v>72</v>
      </c>
      <c r="I44" s="336">
        <v>1455</v>
      </c>
      <c r="J44" s="336"/>
      <c r="K44" s="337">
        <v>255</v>
      </c>
      <c r="L44" s="337">
        <v>42</v>
      </c>
      <c r="M44" s="337">
        <v>559</v>
      </c>
      <c r="N44" s="336">
        <v>856</v>
      </c>
      <c r="O44" s="336"/>
      <c r="P44" s="338"/>
      <c r="Q44"/>
      <c r="R44" s="330" t="s">
        <v>1066</v>
      </c>
      <c r="S44" s="331" t="s">
        <v>1041</v>
      </c>
      <c r="T44" s="332">
        <f t="shared" ref="T44:AE45" si="38">IF(C28&gt;0,C44/C28,)</f>
        <v>7.5434352320211132E-2</v>
      </c>
      <c r="U44" s="344">
        <f t="shared" si="38"/>
        <v>0.3576923076923077</v>
      </c>
      <c r="V44" s="344">
        <f t="shared" si="38"/>
        <v>0.11438053097345133</v>
      </c>
      <c r="W44" s="344">
        <f t="shared" si="38"/>
        <v>3.8054968287526428E-2</v>
      </c>
      <c r="X44" s="344">
        <f t="shared" si="38"/>
        <v>7.2368421052631582E-2</v>
      </c>
      <c r="Y44" s="344">
        <f t="shared" si="38"/>
        <v>6.0708263069139963E-2</v>
      </c>
      <c r="Z44" s="332">
        <f t="shared" si="38"/>
        <v>0.11364523939701632</v>
      </c>
      <c r="AA44" s="332">
        <f t="shared" si="38"/>
        <v>0</v>
      </c>
      <c r="AB44" s="344">
        <f t="shared" si="38"/>
        <v>0.14816966879721091</v>
      </c>
      <c r="AC44" s="344">
        <f t="shared" si="38"/>
        <v>6.5116279069767441E-2</v>
      </c>
      <c r="AD44" s="344">
        <f t="shared" si="38"/>
        <v>0.14986595174262735</v>
      </c>
      <c r="AE44" s="332">
        <f t="shared" si="38"/>
        <v>0.14041994750656167</v>
      </c>
      <c r="AG44" s="345" t="s">
        <v>1045</v>
      </c>
      <c r="AH44" s="334"/>
      <c r="AI44" s="334"/>
      <c r="AJ44" s="334"/>
      <c r="AK44" s="334"/>
      <c r="AL44" s="334"/>
      <c r="AM44" s="334"/>
      <c r="AN44" s="334"/>
      <c r="AO44" s="334"/>
      <c r="AP44" s="334"/>
      <c r="AQ44" s="334"/>
      <c r="AR44" s="334"/>
    </row>
    <row r="45" spans="1:44" ht="15">
      <c r="A45" s="303"/>
      <c r="B45" s="335" t="s">
        <v>1067</v>
      </c>
      <c r="C45" s="336">
        <v>366</v>
      </c>
      <c r="D45" s="337">
        <v>428</v>
      </c>
      <c r="E45" s="337">
        <v>467</v>
      </c>
      <c r="F45" s="337">
        <v>51</v>
      </c>
      <c r="G45" s="337">
        <v>38</v>
      </c>
      <c r="H45" s="337">
        <v>44</v>
      </c>
      <c r="I45" s="336">
        <v>1394</v>
      </c>
      <c r="J45" s="336"/>
      <c r="K45" s="337">
        <v>258</v>
      </c>
      <c r="L45" s="337">
        <v>41</v>
      </c>
      <c r="M45" s="337">
        <v>413</v>
      </c>
      <c r="N45" s="336">
        <v>712</v>
      </c>
      <c r="O45" s="336"/>
      <c r="P45" s="338"/>
      <c r="Q45"/>
      <c r="R45" s="339"/>
      <c r="S45" s="340" t="s">
        <v>869</v>
      </c>
      <c r="T45" s="341">
        <f t="shared" si="38"/>
        <v>8.1787709497206706E-2</v>
      </c>
      <c r="U45" s="342">
        <f t="shared" si="38"/>
        <v>0.3299922898997687</v>
      </c>
      <c r="V45" s="342">
        <f t="shared" si="38"/>
        <v>9.9893048128342252E-2</v>
      </c>
      <c r="W45" s="342">
        <f t="shared" si="38"/>
        <v>4.9323017408123788E-2</v>
      </c>
      <c r="X45" s="342">
        <f t="shared" si="38"/>
        <v>0.11912225705329153</v>
      </c>
      <c r="Y45" s="342">
        <f t="shared" si="38"/>
        <v>3.6727879799666109E-2</v>
      </c>
      <c r="Z45" s="341">
        <f t="shared" si="38"/>
        <v>0.10724726881058624</v>
      </c>
      <c r="AA45" s="341">
        <f t="shared" si="38"/>
        <v>0</v>
      </c>
      <c r="AB45" s="342">
        <f t="shared" si="38"/>
        <v>0.16236626809314034</v>
      </c>
      <c r="AC45" s="342">
        <f t="shared" si="38"/>
        <v>7.1304347826086953E-2</v>
      </c>
      <c r="AD45" s="342">
        <f t="shared" si="38"/>
        <v>0.11867816091954023</v>
      </c>
      <c r="AE45" s="341">
        <f t="shared" si="38"/>
        <v>0.1261516654854713</v>
      </c>
      <c r="AG45" s="347">
        <f>(T45-T44)*100</f>
        <v>0.63533571769955755</v>
      </c>
      <c r="AH45" s="347">
        <f t="shared" ref="AH45:AR45" si="39">(U45-U44)*100</f>
        <v>-2.7700017792539002</v>
      </c>
      <c r="AI45" s="347">
        <f t="shared" si="39"/>
        <v>-1.4487482845109076</v>
      </c>
      <c r="AJ45" s="347">
        <f t="shared" si="39"/>
        <v>1.1268049120597361</v>
      </c>
      <c r="AK45" s="347">
        <f t="shared" si="39"/>
        <v>4.6753836000659952</v>
      </c>
      <c r="AL45" s="347">
        <f t="shared" si="39"/>
        <v>-2.3980383269473853</v>
      </c>
      <c r="AM45" s="347">
        <f t="shared" si="39"/>
        <v>-0.6397970586430074</v>
      </c>
      <c r="AN45" s="347">
        <f t="shared" si="39"/>
        <v>0</v>
      </c>
      <c r="AO45" s="347">
        <f t="shared" si="39"/>
        <v>1.4196599295929424</v>
      </c>
      <c r="AP45" s="347">
        <f t="shared" si="39"/>
        <v>0.61880687563195114</v>
      </c>
      <c r="AQ45" s="347">
        <f t="shared" si="39"/>
        <v>-3.1187790823087118</v>
      </c>
      <c r="AR45" s="347">
        <f t="shared" si="39"/>
        <v>-1.4268282021090373</v>
      </c>
    </row>
    <row r="46" spans="1:44" ht="15">
      <c r="A46" s="303"/>
      <c r="B46" s="335" t="s">
        <v>1068</v>
      </c>
      <c r="C46" s="336"/>
      <c r="D46" s="337"/>
      <c r="E46" s="337"/>
      <c r="F46" s="337"/>
      <c r="G46" s="337"/>
      <c r="H46" s="337"/>
      <c r="I46" s="336"/>
      <c r="J46" s="336"/>
      <c r="K46" s="337"/>
      <c r="L46" s="337"/>
      <c r="M46" s="337"/>
      <c r="N46" s="336"/>
      <c r="O46" s="336"/>
      <c r="P46" s="338"/>
      <c r="Q46"/>
      <c r="R46" s="330" t="s">
        <v>1069</v>
      </c>
      <c r="S46" s="331" t="s">
        <v>1041</v>
      </c>
      <c r="T46" s="332">
        <f t="shared" ref="T46:AE47" si="40">IF(C28&gt;0,C46/C28,)</f>
        <v>0</v>
      </c>
      <c r="U46" s="344">
        <f t="shared" si="40"/>
        <v>0</v>
      </c>
      <c r="V46" s="344">
        <f t="shared" si="40"/>
        <v>0</v>
      </c>
      <c r="W46" s="344">
        <f t="shared" si="40"/>
        <v>0</v>
      </c>
      <c r="X46" s="344">
        <f t="shared" si="40"/>
        <v>0</v>
      </c>
      <c r="Y46" s="344">
        <f t="shared" si="40"/>
        <v>0</v>
      </c>
      <c r="Z46" s="332">
        <f t="shared" si="40"/>
        <v>0</v>
      </c>
      <c r="AA46" s="332">
        <f t="shared" si="40"/>
        <v>0</v>
      </c>
      <c r="AB46" s="344">
        <f t="shared" si="40"/>
        <v>0</v>
      </c>
      <c r="AC46" s="344">
        <f t="shared" si="40"/>
        <v>0</v>
      </c>
      <c r="AD46" s="344">
        <f t="shared" si="40"/>
        <v>0</v>
      </c>
      <c r="AE46" s="332">
        <f t="shared" si="40"/>
        <v>0</v>
      </c>
      <c r="AG46" s="345" t="s">
        <v>1045</v>
      </c>
      <c r="AH46" s="334"/>
      <c r="AI46" s="334"/>
      <c r="AJ46" s="334"/>
      <c r="AK46" s="334"/>
      <c r="AL46" s="334"/>
      <c r="AM46" s="334"/>
      <c r="AN46" s="334"/>
      <c r="AO46" s="334"/>
      <c r="AP46" s="334"/>
      <c r="AQ46" s="334"/>
      <c r="AR46" s="334"/>
    </row>
    <row r="47" spans="1:44" ht="15">
      <c r="A47" s="303"/>
      <c r="B47" s="335" t="s">
        <v>1070</v>
      </c>
      <c r="C47" s="336"/>
      <c r="D47" s="337"/>
      <c r="E47" s="337"/>
      <c r="F47" s="337"/>
      <c r="G47" s="337"/>
      <c r="H47" s="337"/>
      <c r="I47" s="336"/>
      <c r="J47" s="336"/>
      <c r="K47" s="337"/>
      <c r="L47" s="337"/>
      <c r="M47" s="337"/>
      <c r="N47" s="336"/>
      <c r="O47" s="336"/>
      <c r="P47" s="338"/>
      <c r="Q47"/>
      <c r="R47" s="339"/>
      <c r="S47" s="340" t="s">
        <v>869</v>
      </c>
      <c r="T47" s="341">
        <f t="shared" si="40"/>
        <v>0</v>
      </c>
      <c r="U47" s="342">
        <f t="shared" si="40"/>
        <v>0</v>
      </c>
      <c r="V47" s="342">
        <f t="shared" si="40"/>
        <v>0</v>
      </c>
      <c r="W47" s="342">
        <f t="shared" si="40"/>
        <v>0</v>
      </c>
      <c r="X47" s="342">
        <f t="shared" si="40"/>
        <v>0</v>
      </c>
      <c r="Y47" s="342">
        <f t="shared" si="40"/>
        <v>0</v>
      </c>
      <c r="Z47" s="341">
        <f t="shared" si="40"/>
        <v>0</v>
      </c>
      <c r="AA47" s="341">
        <f t="shared" si="40"/>
        <v>0</v>
      </c>
      <c r="AB47" s="342">
        <f t="shared" si="40"/>
        <v>0</v>
      </c>
      <c r="AC47" s="342">
        <f t="shared" si="40"/>
        <v>0</v>
      </c>
      <c r="AD47" s="342">
        <f t="shared" si="40"/>
        <v>0</v>
      </c>
      <c r="AE47" s="341">
        <f t="shared" si="40"/>
        <v>0</v>
      </c>
      <c r="AG47" s="347">
        <f>(T47-T46)*100</f>
        <v>0</v>
      </c>
      <c r="AH47" s="347">
        <f t="shared" ref="AH47:AR47" si="41">(U47-U46)*100</f>
        <v>0</v>
      </c>
      <c r="AI47" s="347">
        <f t="shared" si="41"/>
        <v>0</v>
      </c>
      <c r="AJ47" s="347">
        <f t="shared" si="41"/>
        <v>0</v>
      </c>
      <c r="AK47" s="347">
        <f t="shared" si="41"/>
        <v>0</v>
      </c>
      <c r="AL47" s="347">
        <f t="shared" si="41"/>
        <v>0</v>
      </c>
      <c r="AM47" s="347">
        <f t="shared" si="41"/>
        <v>0</v>
      </c>
      <c r="AN47" s="347">
        <f t="shared" si="41"/>
        <v>0</v>
      </c>
      <c r="AO47" s="347">
        <f t="shared" si="41"/>
        <v>0</v>
      </c>
      <c r="AP47" s="347">
        <f t="shared" si="41"/>
        <v>0</v>
      </c>
      <c r="AQ47" s="347">
        <f t="shared" si="41"/>
        <v>0</v>
      </c>
      <c r="AR47" s="347">
        <f t="shared" si="41"/>
        <v>0</v>
      </c>
    </row>
    <row r="48" spans="1:44" ht="15">
      <c r="A48" s="303"/>
      <c r="B48" s="335" t="s">
        <v>1071</v>
      </c>
      <c r="C48" s="336">
        <v>0</v>
      </c>
      <c r="D48" s="337">
        <v>0</v>
      </c>
      <c r="E48" s="337">
        <v>53</v>
      </c>
      <c r="F48" s="337">
        <v>0</v>
      </c>
      <c r="G48" s="337">
        <v>0</v>
      </c>
      <c r="H48" s="337">
        <v>0</v>
      </c>
      <c r="I48" s="336">
        <v>53</v>
      </c>
      <c r="J48" s="336"/>
      <c r="K48" s="337">
        <v>0</v>
      </c>
      <c r="L48" s="337">
        <v>0</v>
      </c>
      <c r="M48" s="337">
        <v>0</v>
      </c>
      <c r="N48" s="336">
        <v>0</v>
      </c>
      <c r="O48" s="336"/>
      <c r="P48" s="338"/>
      <c r="Q48"/>
      <c r="R48" s="330" t="s">
        <v>1072</v>
      </c>
      <c r="S48" s="331" t="s">
        <v>1041</v>
      </c>
      <c r="T48" s="332">
        <f t="shared" ref="T48:AE49" si="42">IF(C28&gt;0,C48/C28,)</f>
        <v>0</v>
      </c>
      <c r="U48" s="344">
        <f t="shared" si="42"/>
        <v>0</v>
      </c>
      <c r="V48" s="344">
        <f t="shared" si="42"/>
        <v>1.1725663716814159E-2</v>
      </c>
      <c r="W48" s="344">
        <f t="shared" si="42"/>
        <v>0</v>
      </c>
      <c r="X48" s="344">
        <f t="shared" si="42"/>
        <v>0</v>
      </c>
      <c r="Y48" s="344">
        <f t="shared" si="42"/>
        <v>0</v>
      </c>
      <c r="Z48" s="332">
        <f t="shared" si="42"/>
        <v>4.1396547684136534E-3</v>
      </c>
      <c r="AA48" s="332">
        <f t="shared" si="42"/>
        <v>0</v>
      </c>
      <c r="AB48" s="344">
        <f t="shared" si="42"/>
        <v>0</v>
      </c>
      <c r="AC48" s="344">
        <f t="shared" si="42"/>
        <v>0</v>
      </c>
      <c r="AD48" s="344">
        <f t="shared" si="42"/>
        <v>0</v>
      </c>
      <c r="AE48" s="332">
        <f t="shared" si="42"/>
        <v>0</v>
      </c>
      <c r="AG48" s="345" t="s">
        <v>1045</v>
      </c>
      <c r="AH48" s="349"/>
      <c r="AI48" s="349"/>
      <c r="AJ48" s="349"/>
      <c r="AK48" s="349"/>
      <c r="AL48" s="349"/>
      <c r="AM48" s="349"/>
      <c r="AN48" s="349"/>
      <c r="AO48" s="349"/>
      <c r="AP48" s="349"/>
      <c r="AQ48" s="349"/>
      <c r="AR48" s="349"/>
    </row>
    <row r="49" spans="1:44" ht="15.75" thickBot="1">
      <c r="A49" s="303"/>
      <c r="B49" s="335" t="s">
        <v>1073</v>
      </c>
      <c r="C49" s="336"/>
      <c r="D49" s="337">
        <v>69</v>
      </c>
      <c r="E49" s="337">
        <v>46</v>
      </c>
      <c r="F49" s="337">
        <v>1</v>
      </c>
      <c r="G49" s="337"/>
      <c r="H49" s="337">
        <v>6</v>
      </c>
      <c r="I49" s="336">
        <v>122</v>
      </c>
      <c r="J49" s="336"/>
      <c r="K49" s="337">
        <v>21</v>
      </c>
      <c r="L49" s="337"/>
      <c r="M49" s="337">
        <v>13</v>
      </c>
      <c r="N49" s="336">
        <v>34</v>
      </c>
      <c r="O49" s="336"/>
      <c r="P49" s="338"/>
      <c r="Q49"/>
      <c r="R49" s="350"/>
      <c r="S49" s="351" t="s">
        <v>869</v>
      </c>
      <c r="T49" s="352">
        <f t="shared" si="42"/>
        <v>0</v>
      </c>
      <c r="U49" s="353">
        <f t="shared" si="42"/>
        <v>5.319969159599075E-2</v>
      </c>
      <c r="V49" s="353">
        <f t="shared" si="42"/>
        <v>9.8395721925133694E-3</v>
      </c>
      <c r="W49" s="353">
        <f t="shared" si="42"/>
        <v>9.6711798839458415E-4</v>
      </c>
      <c r="X49" s="353">
        <f t="shared" si="42"/>
        <v>0</v>
      </c>
      <c r="Y49" s="353">
        <f t="shared" si="42"/>
        <v>5.008347245409015E-3</v>
      </c>
      <c r="Z49" s="352">
        <f t="shared" si="42"/>
        <v>9.3860593937528849E-3</v>
      </c>
      <c r="AA49" s="352">
        <f t="shared" si="42"/>
        <v>0</v>
      </c>
      <c r="AB49" s="353">
        <f t="shared" si="42"/>
        <v>1.3215859030837005E-2</v>
      </c>
      <c r="AC49" s="353">
        <f t="shared" si="42"/>
        <v>0</v>
      </c>
      <c r="AD49" s="353">
        <f t="shared" si="42"/>
        <v>3.7356321839080459E-3</v>
      </c>
      <c r="AE49" s="352">
        <f t="shared" si="42"/>
        <v>6.024096385542169E-3</v>
      </c>
      <c r="AF49" s="354"/>
      <c r="AG49" s="355">
        <f>(T49-T48)*100</f>
        <v>0</v>
      </c>
      <c r="AH49" s="355">
        <f t="shared" ref="AH49:AR49" si="43">(U49-U48)*100</f>
        <v>5.3199691595990748</v>
      </c>
      <c r="AI49" s="355">
        <f t="shared" si="43"/>
        <v>-0.18860915243007897</v>
      </c>
      <c r="AJ49" s="355">
        <f t="shared" si="43"/>
        <v>9.6711798839458421E-2</v>
      </c>
      <c r="AK49" s="355">
        <f t="shared" si="43"/>
        <v>0</v>
      </c>
      <c r="AL49" s="355">
        <f t="shared" si="43"/>
        <v>0.5008347245409015</v>
      </c>
      <c r="AM49" s="355">
        <f t="shared" si="43"/>
        <v>0.52464046253392316</v>
      </c>
      <c r="AN49" s="355">
        <f t="shared" si="43"/>
        <v>0</v>
      </c>
      <c r="AO49" s="355">
        <f t="shared" si="43"/>
        <v>1.3215859030837005</v>
      </c>
      <c r="AP49" s="355">
        <f t="shared" si="43"/>
        <v>0</v>
      </c>
      <c r="AQ49" s="355">
        <f t="shared" si="43"/>
        <v>0.37356321839080459</v>
      </c>
      <c r="AR49" s="355">
        <f t="shared" si="43"/>
        <v>0.60240963855421692</v>
      </c>
    </row>
    <row r="50" spans="1:44" ht="15">
      <c r="A50" s="317" t="s">
        <v>918</v>
      </c>
      <c r="B50" s="298" t="s">
        <v>1039</v>
      </c>
      <c r="C50" s="327"/>
      <c r="D50" s="328"/>
      <c r="E50" s="328"/>
      <c r="F50" s="328"/>
      <c r="G50" s="328"/>
      <c r="H50" s="328"/>
      <c r="I50" s="327"/>
      <c r="J50" s="327"/>
      <c r="K50" s="328"/>
      <c r="L50" s="328"/>
      <c r="M50" s="328"/>
      <c r="N50" s="327"/>
      <c r="O50" s="327"/>
      <c r="P50" s="329"/>
      <c r="Q50"/>
      <c r="R50" s="330" t="s">
        <v>1040</v>
      </c>
      <c r="S50" s="331" t="s">
        <v>1041</v>
      </c>
      <c r="T50" s="332">
        <f t="shared" ref="T50:AE51" si="44">IF(C50&gt;0,C50/C50,)</f>
        <v>0</v>
      </c>
      <c r="U50" s="344">
        <f t="shared" si="44"/>
        <v>0</v>
      </c>
      <c r="V50" s="344">
        <f t="shared" si="44"/>
        <v>0</v>
      </c>
      <c r="W50" s="344">
        <f t="shared" si="44"/>
        <v>0</v>
      </c>
      <c r="X50" s="344">
        <f t="shared" si="44"/>
        <v>0</v>
      </c>
      <c r="Y50" s="344">
        <f t="shared" si="44"/>
        <v>0</v>
      </c>
      <c r="Z50" s="332">
        <f t="shared" si="44"/>
        <v>0</v>
      </c>
      <c r="AA50" s="332">
        <f t="shared" si="44"/>
        <v>0</v>
      </c>
      <c r="AB50" s="344">
        <f t="shared" si="44"/>
        <v>0</v>
      </c>
      <c r="AC50" s="344">
        <f t="shared" si="44"/>
        <v>0</v>
      </c>
      <c r="AD50" s="344">
        <f t="shared" si="44"/>
        <v>0</v>
      </c>
      <c r="AE50" s="332">
        <f t="shared" si="44"/>
        <v>0</v>
      </c>
      <c r="AG50" s="334">
        <f>+T52+T54+T56+T58+T60+T62+T64+T66+T68+T70</f>
        <v>0</v>
      </c>
      <c r="AH50" s="334">
        <f t="shared" ref="AH50:AR51" si="45">+U52+U54+U56+U58+U60+U62+U64+U66+U68+U70</f>
        <v>0</v>
      </c>
      <c r="AI50" s="334">
        <f t="shared" si="45"/>
        <v>0</v>
      </c>
      <c r="AJ50" s="334">
        <f t="shared" si="45"/>
        <v>0</v>
      </c>
      <c r="AK50" s="334">
        <f t="shared" si="45"/>
        <v>0</v>
      </c>
      <c r="AL50" s="334">
        <f t="shared" si="45"/>
        <v>0</v>
      </c>
      <c r="AM50" s="334">
        <f t="shared" si="45"/>
        <v>0</v>
      </c>
      <c r="AN50" s="334">
        <f t="shared" si="45"/>
        <v>0</v>
      </c>
      <c r="AO50" s="334">
        <f t="shared" si="45"/>
        <v>0</v>
      </c>
      <c r="AP50" s="334">
        <f t="shared" si="45"/>
        <v>0</v>
      </c>
      <c r="AQ50" s="334">
        <f t="shared" si="45"/>
        <v>0</v>
      </c>
      <c r="AR50" s="334">
        <f t="shared" si="45"/>
        <v>0</v>
      </c>
    </row>
    <row r="51" spans="1:44" ht="15">
      <c r="A51" s="303"/>
      <c r="B51" s="335" t="s">
        <v>1042</v>
      </c>
      <c r="C51" s="336"/>
      <c r="D51" s="337"/>
      <c r="E51" s="337"/>
      <c r="F51" s="337"/>
      <c r="G51" s="337"/>
      <c r="H51" s="337"/>
      <c r="I51" s="336"/>
      <c r="J51" s="336"/>
      <c r="K51" s="337"/>
      <c r="L51" s="337"/>
      <c r="M51" s="337"/>
      <c r="N51" s="336"/>
      <c r="O51" s="336"/>
      <c r="P51" s="338"/>
      <c r="Q51"/>
      <c r="R51" s="339"/>
      <c r="S51" s="340" t="s">
        <v>869</v>
      </c>
      <c r="T51" s="341">
        <f t="shared" si="44"/>
        <v>0</v>
      </c>
      <c r="U51" s="342">
        <f t="shared" si="44"/>
        <v>0</v>
      </c>
      <c r="V51" s="342">
        <f t="shared" si="44"/>
        <v>0</v>
      </c>
      <c r="W51" s="342">
        <f t="shared" si="44"/>
        <v>0</v>
      </c>
      <c r="X51" s="342">
        <f t="shared" si="44"/>
        <v>0</v>
      </c>
      <c r="Y51" s="342">
        <f t="shared" si="44"/>
        <v>0</v>
      </c>
      <c r="Z51" s="341">
        <f t="shared" si="44"/>
        <v>0</v>
      </c>
      <c r="AA51" s="341">
        <f t="shared" si="44"/>
        <v>0</v>
      </c>
      <c r="AB51" s="342">
        <f t="shared" si="44"/>
        <v>0</v>
      </c>
      <c r="AC51" s="342">
        <f t="shared" si="44"/>
        <v>0</v>
      </c>
      <c r="AD51" s="342">
        <f t="shared" si="44"/>
        <v>0</v>
      </c>
      <c r="AE51" s="341">
        <f t="shared" si="44"/>
        <v>0</v>
      </c>
      <c r="AG51" s="343">
        <f>+T53+T55+T57+T59+T61+T63+T65+T67+T69+T71</f>
        <v>0</v>
      </c>
      <c r="AH51" s="343">
        <f t="shared" si="45"/>
        <v>0</v>
      </c>
      <c r="AI51" s="343">
        <f t="shared" si="45"/>
        <v>0</v>
      </c>
      <c r="AJ51" s="343">
        <f t="shared" si="45"/>
        <v>0</v>
      </c>
      <c r="AK51" s="343">
        <f t="shared" si="45"/>
        <v>0</v>
      </c>
      <c r="AL51" s="343">
        <f t="shared" si="45"/>
        <v>0</v>
      </c>
      <c r="AM51" s="343">
        <f t="shared" si="45"/>
        <v>0</v>
      </c>
      <c r="AN51" s="343">
        <f t="shared" si="45"/>
        <v>0</v>
      </c>
      <c r="AO51" s="343">
        <f t="shared" si="45"/>
        <v>0</v>
      </c>
      <c r="AP51" s="343">
        <f t="shared" si="45"/>
        <v>0</v>
      </c>
      <c r="AQ51" s="343">
        <f t="shared" si="45"/>
        <v>0</v>
      </c>
      <c r="AR51" s="343">
        <f t="shared" si="45"/>
        <v>0</v>
      </c>
    </row>
    <row r="52" spans="1:44" ht="15">
      <c r="A52" s="303"/>
      <c r="B52" s="335" t="s">
        <v>1043</v>
      </c>
      <c r="C52" s="336"/>
      <c r="D52" s="337"/>
      <c r="E52" s="337"/>
      <c r="F52" s="337"/>
      <c r="G52" s="337"/>
      <c r="H52" s="337"/>
      <c r="I52" s="336"/>
      <c r="J52" s="336"/>
      <c r="K52" s="337"/>
      <c r="L52" s="337"/>
      <c r="M52" s="337"/>
      <c r="N52" s="336"/>
      <c r="O52" s="336"/>
      <c r="P52" s="338"/>
      <c r="Q52"/>
      <c r="R52" s="330" t="s">
        <v>1044</v>
      </c>
      <c r="S52" s="331" t="s">
        <v>1041</v>
      </c>
      <c r="T52" s="332">
        <f t="shared" ref="T52:AE53" si="46">IF(C50&gt;0,C52/C50,)</f>
        <v>0</v>
      </c>
      <c r="U52" s="344">
        <f t="shared" si="46"/>
        <v>0</v>
      </c>
      <c r="V52" s="344">
        <f t="shared" si="46"/>
        <v>0</v>
      </c>
      <c r="W52" s="344">
        <f t="shared" si="46"/>
        <v>0</v>
      </c>
      <c r="X52" s="344">
        <f t="shared" si="46"/>
        <v>0</v>
      </c>
      <c r="Y52" s="344">
        <f t="shared" si="46"/>
        <v>0</v>
      </c>
      <c r="Z52" s="332">
        <f t="shared" si="46"/>
        <v>0</v>
      </c>
      <c r="AA52" s="332">
        <f t="shared" si="46"/>
        <v>0</v>
      </c>
      <c r="AB52" s="344">
        <f t="shared" si="46"/>
        <v>0</v>
      </c>
      <c r="AC52" s="344">
        <f t="shared" si="46"/>
        <v>0</v>
      </c>
      <c r="AD52" s="344">
        <f t="shared" si="46"/>
        <v>0</v>
      </c>
      <c r="AE52" s="332">
        <f t="shared" si="46"/>
        <v>0</v>
      </c>
      <c r="AG52" s="345" t="s">
        <v>1045</v>
      </c>
      <c r="AH52" s="334"/>
      <c r="AI52" s="334"/>
      <c r="AJ52" s="334"/>
      <c r="AK52" s="334"/>
      <c r="AL52" s="334"/>
      <c r="AM52" s="334"/>
      <c r="AN52" s="334"/>
      <c r="AO52" s="334"/>
      <c r="AP52" s="334"/>
      <c r="AQ52" s="334"/>
      <c r="AR52" s="334"/>
    </row>
    <row r="53" spans="1:44" ht="15">
      <c r="A53" s="303"/>
      <c r="B53" s="335" t="s">
        <v>1046</v>
      </c>
      <c r="C53" s="336"/>
      <c r="D53" s="337"/>
      <c r="E53" s="337"/>
      <c r="F53" s="337"/>
      <c r="G53" s="337"/>
      <c r="H53" s="337"/>
      <c r="I53" s="336"/>
      <c r="J53" s="336"/>
      <c r="K53" s="337"/>
      <c r="L53" s="337"/>
      <c r="M53" s="337"/>
      <c r="N53" s="336"/>
      <c r="O53" s="336"/>
      <c r="P53" s="338"/>
      <c r="Q53"/>
      <c r="R53" s="339"/>
      <c r="S53" s="340" t="s">
        <v>869</v>
      </c>
      <c r="T53" s="341">
        <f t="shared" si="46"/>
        <v>0</v>
      </c>
      <c r="U53" s="342">
        <f t="shared" si="46"/>
        <v>0</v>
      </c>
      <c r="V53" s="342">
        <f t="shared" si="46"/>
        <v>0</v>
      </c>
      <c r="W53" s="342">
        <f t="shared" si="46"/>
        <v>0</v>
      </c>
      <c r="X53" s="342">
        <f t="shared" si="46"/>
        <v>0</v>
      </c>
      <c r="Y53" s="342">
        <f t="shared" si="46"/>
        <v>0</v>
      </c>
      <c r="Z53" s="341">
        <f t="shared" si="46"/>
        <v>0</v>
      </c>
      <c r="AA53" s="341">
        <f t="shared" si="46"/>
        <v>0</v>
      </c>
      <c r="AB53" s="342">
        <f t="shared" si="46"/>
        <v>0</v>
      </c>
      <c r="AC53" s="342">
        <f t="shared" si="46"/>
        <v>0</v>
      </c>
      <c r="AD53" s="342">
        <f t="shared" si="46"/>
        <v>0</v>
      </c>
      <c r="AE53" s="341">
        <f t="shared" si="46"/>
        <v>0</v>
      </c>
      <c r="AG53" s="347">
        <f>(T53-T52)*100</f>
        <v>0</v>
      </c>
      <c r="AH53" s="347">
        <f t="shared" ref="AH53:AR53" si="47">(U53-U52)*100</f>
        <v>0</v>
      </c>
      <c r="AI53" s="347">
        <f t="shared" si="47"/>
        <v>0</v>
      </c>
      <c r="AJ53" s="347">
        <f t="shared" si="47"/>
        <v>0</v>
      </c>
      <c r="AK53" s="347">
        <f t="shared" si="47"/>
        <v>0</v>
      </c>
      <c r="AL53" s="347">
        <f t="shared" si="47"/>
        <v>0</v>
      </c>
      <c r="AM53" s="347">
        <f t="shared" si="47"/>
        <v>0</v>
      </c>
      <c r="AN53" s="347">
        <f t="shared" si="47"/>
        <v>0</v>
      </c>
      <c r="AO53" s="347">
        <f t="shared" si="47"/>
        <v>0</v>
      </c>
      <c r="AP53" s="347">
        <f t="shared" si="47"/>
        <v>0</v>
      </c>
      <c r="AQ53" s="347">
        <f t="shared" si="47"/>
        <v>0</v>
      </c>
      <c r="AR53" s="347">
        <f t="shared" si="47"/>
        <v>0</v>
      </c>
    </row>
    <row r="54" spans="1:44" ht="15">
      <c r="A54" s="303"/>
      <c r="B54" s="335" t="s">
        <v>1047</v>
      </c>
      <c r="C54" s="336"/>
      <c r="D54" s="337"/>
      <c r="E54" s="337"/>
      <c r="F54" s="337"/>
      <c r="G54" s="337"/>
      <c r="H54" s="337"/>
      <c r="I54" s="336"/>
      <c r="J54" s="336"/>
      <c r="K54" s="337"/>
      <c r="L54" s="337"/>
      <c r="M54" s="337"/>
      <c r="N54" s="336"/>
      <c r="O54" s="336"/>
      <c r="P54" s="338"/>
      <c r="Q54"/>
      <c r="R54" s="330" t="s">
        <v>1048</v>
      </c>
      <c r="S54" s="331" t="s">
        <v>1041</v>
      </c>
      <c r="T54" s="332">
        <f t="shared" ref="T54:AE55" si="48">IF(C50&gt;0,C54/C50,)</f>
        <v>0</v>
      </c>
      <c r="U54" s="344">
        <f t="shared" si="48"/>
        <v>0</v>
      </c>
      <c r="V54" s="344">
        <f t="shared" si="48"/>
        <v>0</v>
      </c>
      <c r="W54" s="344">
        <f t="shared" si="48"/>
        <v>0</v>
      </c>
      <c r="X54" s="344">
        <f t="shared" si="48"/>
        <v>0</v>
      </c>
      <c r="Y54" s="344">
        <f t="shared" si="48"/>
        <v>0</v>
      </c>
      <c r="Z54" s="332">
        <f t="shared" si="48"/>
        <v>0</v>
      </c>
      <c r="AA54" s="332">
        <f t="shared" si="48"/>
        <v>0</v>
      </c>
      <c r="AB54" s="344">
        <f t="shared" si="48"/>
        <v>0</v>
      </c>
      <c r="AC54" s="344">
        <f t="shared" si="48"/>
        <v>0</v>
      </c>
      <c r="AD54" s="344">
        <f t="shared" si="48"/>
        <v>0</v>
      </c>
      <c r="AE54" s="332">
        <f t="shared" si="48"/>
        <v>0</v>
      </c>
      <c r="AG54" s="345" t="s">
        <v>1045</v>
      </c>
      <c r="AH54" s="334"/>
      <c r="AI54" s="334"/>
      <c r="AJ54" s="334"/>
      <c r="AK54" s="334"/>
      <c r="AL54" s="334"/>
      <c r="AM54" s="334"/>
      <c r="AN54" s="334"/>
      <c r="AO54" s="334"/>
      <c r="AP54" s="334"/>
      <c r="AQ54" s="334"/>
      <c r="AR54" s="334"/>
    </row>
    <row r="55" spans="1:44" ht="15">
      <c r="A55" s="303"/>
      <c r="B55" s="335" t="s">
        <v>1049</v>
      </c>
      <c r="C55" s="336"/>
      <c r="D55" s="337"/>
      <c r="E55" s="337"/>
      <c r="F55" s="337"/>
      <c r="G55" s="337"/>
      <c r="H55" s="337"/>
      <c r="I55" s="336"/>
      <c r="J55" s="336"/>
      <c r="K55" s="337"/>
      <c r="L55" s="337"/>
      <c r="M55" s="337"/>
      <c r="N55" s="336"/>
      <c r="O55" s="336"/>
      <c r="P55" s="338"/>
      <c r="Q55"/>
      <c r="R55" s="339"/>
      <c r="S55" s="340" t="s">
        <v>869</v>
      </c>
      <c r="T55" s="341">
        <f t="shared" si="48"/>
        <v>0</v>
      </c>
      <c r="U55" s="342">
        <f t="shared" si="48"/>
        <v>0</v>
      </c>
      <c r="V55" s="342">
        <f t="shared" si="48"/>
        <v>0</v>
      </c>
      <c r="W55" s="342">
        <f t="shared" si="48"/>
        <v>0</v>
      </c>
      <c r="X55" s="342">
        <f t="shared" si="48"/>
        <v>0</v>
      </c>
      <c r="Y55" s="342">
        <f t="shared" si="48"/>
        <v>0</v>
      </c>
      <c r="Z55" s="341">
        <f t="shared" si="48"/>
        <v>0</v>
      </c>
      <c r="AA55" s="341">
        <f t="shared" si="48"/>
        <v>0</v>
      </c>
      <c r="AB55" s="342">
        <f t="shared" si="48"/>
        <v>0</v>
      </c>
      <c r="AC55" s="342">
        <f t="shared" si="48"/>
        <v>0</v>
      </c>
      <c r="AD55" s="342">
        <f t="shared" si="48"/>
        <v>0</v>
      </c>
      <c r="AE55" s="341">
        <f t="shared" si="48"/>
        <v>0</v>
      </c>
      <c r="AG55" s="347">
        <f>(T55-T54)*100</f>
        <v>0</v>
      </c>
      <c r="AH55" s="347">
        <f t="shared" ref="AH55:AR55" si="49">(U55-U54)*100</f>
        <v>0</v>
      </c>
      <c r="AI55" s="347">
        <f t="shared" si="49"/>
        <v>0</v>
      </c>
      <c r="AJ55" s="347">
        <f t="shared" si="49"/>
        <v>0</v>
      </c>
      <c r="AK55" s="347">
        <f t="shared" si="49"/>
        <v>0</v>
      </c>
      <c r="AL55" s="347">
        <f t="shared" si="49"/>
        <v>0</v>
      </c>
      <c r="AM55" s="347">
        <f t="shared" si="49"/>
        <v>0</v>
      </c>
      <c r="AN55" s="347">
        <f t="shared" si="49"/>
        <v>0</v>
      </c>
      <c r="AO55" s="347">
        <f t="shared" si="49"/>
        <v>0</v>
      </c>
      <c r="AP55" s="347">
        <f t="shared" si="49"/>
        <v>0</v>
      </c>
      <c r="AQ55" s="347">
        <f t="shared" si="49"/>
        <v>0</v>
      </c>
      <c r="AR55" s="347">
        <f t="shared" si="49"/>
        <v>0</v>
      </c>
    </row>
    <row r="56" spans="1:44" ht="15">
      <c r="A56" s="303"/>
      <c r="B56" s="335" t="s">
        <v>1050</v>
      </c>
      <c r="C56" s="336"/>
      <c r="D56" s="337"/>
      <c r="E56" s="337"/>
      <c r="F56" s="337"/>
      <c r="G56" s="337"/>
      <c r="H56" s="337"/>
      <c r="I56" s="336"/>
      <c r="J56" s="336"/>
      <c r="K56" s="337"/>
      <c r="L56" s="337"/>
      <c r="M56" s="337"/>
      <c r="N56" s="336"/>
      <c r="O56" s="336"/>
      <c r="P56" s="338"/>
      <c r="Q56"/>
      <c r="R56" s="330" t="s">
        <v>1051</v>
      </c>
      <c r="S56" s="331" t="s">
        <v>1041</v>
      </c>
      <c r="T56" s="332">
        <f t="shared" ref="T56:AE57" si="50">IF(C50&gt;0,C56/C50,)</f>
        <v>0</v>
      </c>
      <c r="U56" s="344">
        <f t="shared" si="50"/>
        <v>0</v>
      </c>
      <c r="V56" s="344">
        <f t="shared" si="50"/>
        <v>0</v>
      </c>
      <c r="W56" s="344">
        <f t="shared" si="50"/>
        <v>0</v>
      </c>
      <c r="X56" s="344">
        <f t="shared" si="50"/>
        <v>0</v>
      </c>
      <c r="Y56" s="344">
        <f t="shared" si="50"/>
        <v>0</v>
      </c>
      <c r="Z56" s="332">
        <f t="shared" si="50"/>
        <v>0</v>
      </c>
      <c r="AA56" s="332">
        <f t="shared" si="50"/>
        <v>0</v>
      </c>
      <c r="AB56" s="344">
        <f t="shared" si="50"/>
        <v>0</v>
      </c>
      <c r="AC56" s="344">
        <f t="shared" si="50"/>
        <v>0</v>
      </c>
      <c r="AD56" s="344">
        <f t="shared" si="50"/>
        <v>0</v>
      </c>
      <c r="AE56" s="332">
        <f t="shared" si="50"/>
        <v>0</v>
      </c>
      <c r="AG56" s="345" t="s">
        <v>1045</v>
      </c>
      <c r="AH56" s="334"/>
      <c r="AI56" s="334"/>
      <c r="AJ56" s="334"/>
      <c r="AK56" s="334"/>
      <c r="AL56" s="334"/>
      <c r="AM56" s="334"/>
      <c r="AN56" s="334"/>
      <c r="AO56" s="334"/>
      <c r="AP56" s="334"/>
      <c r="AQ56" s="334"/>
      <c r="AR56" s="334"/>
    </row>
    <row r="57" spans="1:44" ht="15">
      <c r="A57" s="303"/>
      <c r="B57" s="335" t="s">
        <v>1052</v>
      </c>
      <c r="C57" s="336"/>
      <c r="D57" s="337"/>
      <c r="E57" s="337"/>
      <c r="F57" s="337"/>
      <c r="G57" s="337"/>
      <c r="H57" s="337"/>
      <c r="I57" s="336"/>
      <c r="J57" s="336"/>
      <c r="K57" s="337"/>
      <c r="L57" s="337"/>
      <c r="M57" s="337"/>
      <c r="N57" s="336"/>
      <c r="O57" s="336"/>
      <c r="P57" s="338"/>
      <c r="Q57"/>
      <c r="R57" s="339"/>
      <c r="S57" s="340" t="s">
        <v>869</v>
      </c>
      <c r="T57" s="341">
        <f t="shared" si="50"/>
        <v>0</v>
      </c>
      <c r="U57" s="342">
        <f t="shared" si="50"/>
        <v>0</v>
      </c>
      <c r="V57" s="342">
        <f t="shared" si="50"/>
        <v>0</v>
      </c>
      <c r="W57" s="342">
        <f t="shared" si="50"/>
        <v>0</v>
      </c>
      <c r="X57" s="342">
        <f t="shared" si="50"/>
        <v>0</v>
      </c>
      <c r="Y57" s="342">
        <f t="shared" si="50"/>
        <v>0</v>
      </c>
      <c r="Z57" s="341">
        <f t="shared" si="50"/>
        <v>0</v>
      </c>
      <c r="AA57" s="341">
        <f t="shared" si="50"/>
        <v>0</v>
      </c>
      <c r="AB57" s="342">
        <f t="shared" si="50"/>
        <v>0</v>
      </c>
      <c r="AC57" s="342">
        <f t="shared" si="50"/>
        <v>0</v>
      </c>
      <c r="AD57" s="342">
        <f t="shared" si="50"/>
        <v>0</v>
      </c>
      <c r="AE57" s="341">
        <f t="shared" si="50"/>
        <v>0</v>
      </c>
      <c r="AG57" s="348">
        <f>(T57-T56)*100</f>
        <v>0</v>
      </c>
      <c r="AH57" s="348">
        <f t="shared" ref="AH57:AR57" si="51">(U57-U56)*100</f>
        <v>0</v>
      </c>
      <c r="AI57" s="348">
        <f t="shared" si="51"/>
        <v>0</v>
      </c>
      <c r="AJ57" s="348">
        <f t="shared" si="51"/>
        <v>0</v>
      </c>
      <c r="AK57" s="348">
        <f t="shared" si="51"/>
        <v>0</v>
      </c>
      <c r="AL57" s="348">
        <f t="shared" si="51"/>
        <v>0</v>
      </c>
      <c r="AM57" s="348">
        <f t="shared" si="51"/>
        <v>0</v>
      </c>
      <c r="AN57" s="348">
        <f t="shared" si="51"/>
        <v>0</v>
      </c>
      <c r="AO57" s="348">
        <f t="shared" si="51"/>
        <v>0</v>
      </c>
      <c r="AP57" s="348">
        <f t="shared" si="51"/>
        <v>0</v>
      </c>
      <c r="AQ57" s="348">
        <f t="shared" si="51"/>
        <v>0</v>
      </c>
      <c r="AR57" s="348">
        <f t="shared" si="51"/>
        <v>0</v>
      </c>
    </row>
    <row r="58" spans="1:44" ht="15">
      <c r="A58" s="303"/>
      <c r="B58" s="335" t="s">
        <v>1053</v>
      </c>
      <c r="C58" s="336"/>
      <c r="D58" s="337"/>
      <c r="E58" s="337"/>
      <c r="F58" s="337"/>
      <c r="G58" s="337"/>
      <c r="H58" s="337"/>
      <c r="I58" s="336"/>
      <c r="J58" s="336"/>
      <c r="K58" s="337"/>
      <c r="L58" s="337"/>
      <c r="M58" s="337"/>
      <c r="N58" s="336"/>
      <c r="O58" s="336"/>
      <c r="P58" s="338"/>
      <c r="Q58"/>
      <c r="R58" s="330" t="s">
        <v>1054</v>
      </c>
      <c r="S58" s="331" t="s">
        <v>1041</v>
      </c>
      <c r="T58" s="332">
        <f t="shared" ref="T58:AE59" si="52">IF(C50&gt;0,C58/C50,)</f>
        <v>0</v>
      </c>
      <c r="U58" s="344">
        <f t="shared" si="52"/>
        <v>0</v>
      </c>
      <c r="V58" s="344">
        <f t="shared" si="52"/>
        <v>0</v>
      </c>
      <c r="W58" s="344">
        <f t="shared" si="52"/>
        <v>0</v>
      </c>
      <c r="X58" s="344">
        <f t="shared" si="52"/>
        <v>0</v>
      </c>
      <c r="Y58" s="344">
        <f t="shared" si="52"/>
        <v>0</v>
      </c>
      <c r="Z58" s="332">
        <f t="shared" si="52"/>
        <v>0</v>
      </c>
      <c r="AA58" s="332">
        <f t="shared" si="52"/>
        <v>0</v>
      </c>
      <c r="AB58" s="344">
        <f t="shared" si="52"/>
        <v>0</v>
      </c>
      <c r="AC58" s="344">
        <f t="shared" si="52"/>
        <v>0</v>
      </c>
      <c r="AD58" s="344">
        <f t="shared" si="52"/>
        <v>0</v>
      </c>
      <c r="AE58" s="332">
        <f t="shared" si="52"/>
        <v>0</v>
      </c>
      <c r="AG58" s="345" t="s">
        <v>1045</v>
      </c>
      <c r="AH58" s="334"/>
      <c r="AI58" s="334"/>
      <c r="AJ58" s="334"/>
      <c r="AK58" s="334"/>
      <c r="AL58" s="334"/>
      <c r="AM58" s="334"/>
      <c r="AN58" s="334"/>
      <c r="AO58" s="334"/>
      <c r="AP58" s="334"/>
      <c r="AQ58" s="334"/>
      <c r="AR58" s="334"/>
    </row>
    <row r="59" spans="1:44" ht="15">
      <c r="A59" s="303"/>
      <c r="B59" s="335" t="s">
        <v>1055</v>
      </c>
      <c r="C59" s="336"/>
      <c r="D59" s="337"/>
      <c r="E59" s="337"/>
      <c r="F59" s="337"/>
      <c r="G59" s="337"/>
      <c r="H59" s="337"/>
      <c r="I59" s="336"/>
      <c r="J59" s="336"/>
      <c r="K59" s="337"/>
      <c r="L59" s="337"/>
      <c r="M59" s="337"/>
      <c r="N59" s="336"/>
      <c r="O59" s="336"/>
      <c r="P59" s="338"/>
      <c r="Q59"/>
      <c r="R59" s="339"/>
      <c r="S59" s="340" t="s">
        <v>869</v>
      </c>
      <c r="T59" s="341">
        <f t="shared" si="52"/>
        <v>0</v>
      </c>
      <c r="U59" s="342">
        <f t="shared" si="52"/>
        <v>0</v>
      </c>
      <c r="V59" s="342">
        <f t="shared" si="52"/>
        <v>0</v>
      </c>
      <c r="W59" s="342">
        <f t="shared" si="52"/>
        <v>0</v>
      </c>
      <c r="X59" s="342">
        <f t="shared" si="52"/>
        <v>0</v>
      </c>
      <c r="Y59" s="342">
        <f t="shared" si="52"/>
        <v>0</v>
      </c>
      <c r="Z59" s="341">
        <f t="shared" si="52"/>
        <v>0</v>
      </c>
      <c r="AA59" s="341">
        <f t="shared" si="52"/>
        <v>0</v>
      </c>
      <c r="AB59" s="342">
        <f t="shared" si="52"/>
        <v>0</v>
      </c>
      <c r="AC59" s="342">
        <f t="shared" si="52"/>
        <v>0</v>
      </c>
      <c r="AD59" s="342">
        <f t="shared" si="52"/>
        <v>0</v>
      </c>
      <c r="AE59" s="341">
        <f t="shared" si="52"/>
        <v>0</v>
      </c>
      <c r="AG59" s="347">
        <f>(T59-T58)*100</f>
        <v>0</v>
      </c>
      <c r="AH59" s="347">
        <f t="shared" ref="AH59:AR59" si="53">(U59-U58)*100</f>
        <v>0</v>
      </c>
      <c r="AI59" s="347">
        <f t="shared" si="53"/>
        <v>0</v>
      </c>
      <c r="AJ59" s="347">
        <f t="shared" si="53"/>
        <v>0</v>
      </c>
      <c r="AK59" s="347">
        <f t="shared" si="53"/>
        <v>0</v>
      </c>
      <c r="AL59" s="347">
        <f t="shared" si="53"/>
        <v>0</v>
      </c>
      <c r="AM59" s="347">
        <f t="shared" si="53"/>
        <v>0</v>
      </c>
      <c r="AN59" s="347">
        <f t="shared" si="53"/>
        <v>0</v>
      </c>
      <c r="AO59" s="347">
        <f t="shared" si="53"/>
        <v>0</v>
      </c>
      <c r="AP59" s="347">
        <f t="shared" si="53"/>
        <v>0</v>
      </c>
      <c r="AQ59" s="347">
        <f t="shared" si="53"/>
        <v>0</v>
      </c>
      <c r="AR59" s="347">
        <f t="shared" si="53"/>
        <v>0</v>
      </c>
    </row>
    <row r="60" spans="1:44" ht="15">
      <c r="A60" s="303"/>
      <c r="B60" s="335" t="s">
        <v>1056</v>
      </c>
      <c r="C60" s="336"/>
      <c r="D60" s="337"/>
      <c r="E60" s="337"/>
      <c r="F60" s="337"/>
      <c r="G60" s="337"/>
      <c r="H60" s="337"/>
      <c r="I60" s="336"/>
      <c r="J60" s="336"/>
      <c r="K60" s="337"/>
      <c r="L60" s="337"/>
      <c r="M60" s="337"/>
      <c r="N60" s="336"/>
      <c r="O60" s="336"/>
      <c r="P60" s="338"/>
      <c r="Q60"/>
      <c r="R60" s="330" t="s">
        <v>1057</v>
      </c>
      <c r="S60" s="331" t="s">
        <v>1041</v>
      </c>
      <c r="T60" s="332">
        <f t="shared" ref="T60:AE61" si="54">IF(C50&gt;0,C60/C50,)</f>
        <v>0</v>
      </c>
      <c r="U60" s="344">
        <f t="shared" si="54"/>
        <v>0</v>
      </c>
      <c r="V60" s="344">
        <f t="shared" si="54"/>
        <v>0</v>
      </c>
      <c r="W60" s="344">
        <f t="shared" si="54"/>
        <v>0</v>
      </c>
      <c r="X60" s="344">
        <f t="shared" si="54"/>
        <v>0</v>
      </c>
      <c r="Y60" s="344">
        <f t="shared" si="54"/>
        <v>0</v>
      </c>
      <c r="Z60" s="332">
        <f t="shared" si="54"/>
        <v>0</v>
      </c>
      <c r="AA60" s="332">
        <f t="shared" si="54"/>
        <v>0</v>
      </c>
      <c r="AB60" s="344">
        <f t="shared" si="54"/>
        <v>0</v>
      </c>
      <c r="AC60" s="344">
        <f t="shared" si="54"/>
        <v>0</v>
      </c>
      <c r="AD60" s="344">
        <f t="shared" si="54"/>
        <v>0</v>
      </c>
      <c r="AE60" s="332">
        <f t="shared" si="54"/>
        <v>0</v>
      </c>
      <c r="AG60" s="345" t="s">
        <v>1045</v>
      </c>
      <c r="AH60" s="334"/>
      <c r="AI60" s="334"/>
      <c r="AJ60" s="334"/>
      <c r="AK60" s="334"/>
      <c r="AL60" s="334"/>
      <c r="AM60" s="334"/>
      <c r="AN60" s="334"/>
      <c r="AO60" s="334"/>
      <c r="AP60" s="334"/>
      <c r="AQ60" s="334"/>
      <c r="AR60" s="334"/>
    </row>
    <row r="61" spans="1:44" ht="15">
      <c r="A61" s="303"/>
      <c r="B61" s="335" t="s">
        <v>1058</v>
      </c>
      <c r="C61" s="336"/>
      <c r="D61" s="337"/>
      <c r="E61" s="337"/>
      <c r="F61" s="337"/>
      <c r="G61" s="337"/>
      <c r="H61" s="337"/>
      <c r="I61" s="336"/>
      <c r="J61" s="336"/>
      <c r="K61" s="337"/>
      <c r="L61" s="337"/>
      <c r="M61" s="337"/>
      <c r="N61" s="336"/>
      <c r="O61" s="336"/>
      <c r="P61" s="338"/>
      <c r="Q61"/>
      <c r="R61" s="339"/>
      <c r="S61" s="340" t="s">
        <v>869</v>
      </c>
      <c r="T61" s="341">
        <f t="shared" si="54"/>
        <v>0</v>
      </c>
      <c r="U61" s="342">
        <f t="shared" si="54"/>
        <v>0</v>
      </c>
      <c r="V61" s="342">
        <f t="shared" si="54"/>
        <v>0</v>
      </c>
      <c r="W61" s="342">
        <f t="shared" si="54"/>
        <v>0</v>
      </c>
      <c r="X61" s="342">
        <f t="shared" si="54"/>
        <v>0</v>
      </c>
      <c r="Y61" s="342">
        <f t="shared" si="54"/>
        <v>0</v>
      </c>
      <c r="Z61" s="341">
        <f t="shared" si="54"/>
        <v>0</v>
      </c>
      <c r="AA61" s="341">
        <f t="shared" si="54"/>
        <v>0</v>
      </c>
      <c r="AB61" s="342">
        <f t="shared" si="54"/>
        <v>0</v>
      </c>
      <c r="AC61" s="342">
        <f t="shared" si="54"/>
        <v>0</v>
      </c>
      <c r="AD61" s="342">
        <f t="shared" si="54"/>
        <v>0</v>
      </c>
      <c r="AE61" s="341">
        <f t="shared" si="54"/>
        <v>0</v>
      </c>
      <c r="AG61" s="347">
        <f>(T61-T60)*100</f>
        <v>0</v>
      </c>
      <c r="AH61" s="347">
        <f t="shared" ref="AH61:AR61" si="55">(U61-U60)*100</f>
        <v>0</v>
      </c>
      <c r="AI61" s="347">
        <f t="shared" si="55"/>
        <v>0</v>
      </c>
      <c r="AJ61" s="347">
        <f t="shared" si="55"/>
        <v>0</v>
      </c>
      <c r="AK61" s="347">
        <f t="shared" si="55"/>
        <v>0</v>
      </c>
      <c r="AL61" s="347">
        <f t="shared" si="55"/>
        <v>0</v>
      </c>
      <c r="AM61" s="347">
        <f t="shared" si="55"/>
        <v>0</v>
      </c>
      <c r="AN61" s="347">
        <f t="shared" si="55"/>
        <v>0</v>
      </c>
      <c r="AO61" s="347">
        <f t="shared" si="55"/>
        <v>0</v>
      </c>
      <c r="AP61" s="347">
        <f t="shared" si="55"/>
        <v>0</v>
      </c>
      <c r="AQ61" s="347">
        <f t="shared" si="55"/>
        <v>0</v>
      </c>
      <c r="AR61" s="347">
        <f t="shared" si="55"/>
        <v>0</v>
      </c>
    </row>
    <row r="62" spans="1:44" ht="15">
      <c r="A62" s="303"/>
      <c r="B62" s="335" t="s">
        <v>1059</v>
      </c>
      <c r="C62" s="336"/>
      <c r="D62" s="337"/>
      <c r="E62" s="337"/>
      <c r="F62" s="337"/>
      <c r="G62" s="337"/>
      <c r="H62" s="337"/>
      <c r="I62" s="336"/>
      <c r="J62" s="336"/>
      <c r="K62" s="337"/>
      <c r="L62" s="337"/>
      <c r="M62" s="337"/>
      <c r="N62" s="336"/>
      <c r="O62" s="336"/>
      <c r="P62" s="338"/>
      <c r="Q62"/>
      <c r="R62" s="330" t="s">
        <v>1060</v>
      </c>
      <c r="S62" s="331" t="s">
        <v>1041</v>
      </c>
      <c r="T62" s="332">
        <f t="shared" ref="T62:AE63" si="56">IF(C50&gt;0,C62/C50,)</f>
        <v>0</v>
      </c>
      <c r="U62" s="344">
        <f t="shared" si="56"/>
        <v>0</v>
      </c>
      <c r="V62" s="344">
        <f t="shared" si="56"/>
        <v>0</v>
      </c>
      <c r="W62" s="344">
        <f t="shared" si="56"/>
        <v>0</v>
      </c>
      <c r="X62" s="344">
        <f t="shared" si="56"/>
        <v>0</v>
      </c>
      <c r="Y62" s="344">
        <f t="shared" si="56"/>
        <v>0</v>
      </c>
      <c r="Z62" s="332">
        <f t="shared" si="56"/>
        <v>0</v>
      </c>
      <c r="AA62" s="332">
        <f t="shared" si="56"/>
        <v>0</v>
      </c>
      <c r="AB62" s="344">
        <f t="shared" si="56"/>
        <v>0</v>
      </c>
      <c r="AC62" s="344">
        <f t="shared" si="56"/>
        <v>0</v>
      </c>
      <c r="AD62" s="344">
        <f t="shared" si="56"/>
        <v>0</v>
      </c>
      <c r="AE62" s="332">
        <f t="shared" si="56"/>
        <v>0</v>
      </c>
      <c r="AG62" s="345" t="s">
        <v>1045</v>
      </c>
      <c r="AH62" s="334"/>
      <c r="AI62" s="334"/>
      <c r="AJ62" s="334"/>
      <c r="AK62" s="334"/>
      <c r="AL62" s="334"/>
      <c r="AM62" s="334"/>
      <c r="AN62" s="334"/>
      <c r="AO62" s="334"/>
      <c r="AP62" s="334"/>
      <c r="AQ62" s="334"/>
      <c r="AR62" s="334"/>
    </row>
    <row r="63" spans="1:44" ht="15">
      <c r="A63" s="303"/>
      <c r="B63" s="335" t="s">
        <v>1061</v>
      </c>
      <c r="C63" s="336"/>
      <c r="D63" s="337"/>
      <c r="E63" s="337"/>
      <c r="F63" s="337"/>
      <c r="G63" s="337"/>
      <c r="H63" s="337"/>
      <c r="I63" s="336"/>
      <c r="J63" s="336"/>
      <c r="K63" s="337"/>
      <c r="L63" s="337"/>
      <c r="M63" s="337"/>
      <c r="N63" s="336"/>
      <c r="O63" s="336"/>
      <c r="P63" s="338"/>
      <c r="Q63"/>
      <c r="R63" s="339"/>
      <c r="S63" s="340" t="s">
        <v>869</v>
      </c>
      <c r="T63" s="341">
        <f t="shared" si="56"/>
        <v>0</v>
      </c>
      <c r="U63" s="342">
        <f t="shared" si="56"/>
        <v>0</v>
      </c>
      <c r="V63" s="342">
        <f t="shared" si="56"/>
        <v>0</v>
      </c>
      <c r="W63" s="342">
        <f t="shared" si="56"/>
        <v>0</v>
      </c>
      <c r="X63" s="342">
        <f t="shared" si="56"/>
        <v>0</v>
      </c>
      <c r="Y63" s="342">
        <f t="shared" si="56"/>
        <v>0</v>
      </c>
      <c r="Z63" s="341">
        <f t="shared" si="56"/>
        <v>0</v>
      </c>
      <c r="AA63" s="341">
        <f t="shared" si="56"/>
        <v>0</v>
      </c>
      <c r="AB63" s="342">
        <f t="shared" si="56"/>
        <v>0</v>
      </c>
      <c r="AC63" s="342">
        <f t="shared" si="56"/>
        <v>0</v>
      </c>
      <c r="AD63" s="342">
        <f t="shared" si="56"/>
        <v>0</v>
      </c>
      <c r="AE63" s="341">
        <f t="shared" si="56"/>
        <v>0</v>
      </c>
      <c r="AG63" s="347">
        <f>(T63-T62)*100</f>
        <v>0</v>
      </c>
      <c r="AH63" s="347">
        <f t="shared" ref="AH63:AR63" si="57">(U63-U62)*100</f>
        <v>0</v>
      </c>
      <c r="AI63" s="347">
        <f t="shared" si="57"/>
        <v>0</v>
      </c>
      <c r="AJ63" s="347">
        <f t="shared" si="57"/>
        <v>0</v>
      </c>
      <c r="AK63" s="347">
        <f t="shared" si="57"/>
        <v>0</v>
      </c>
      <c r="AL63" s="347">
        <f t="shared" si="57"/>
        <v>0</v>
      </c>
      <c r="AM63" s="347">
        <f t="shared" si="57"/>
        <v>0</v>
      </c>
      <c r="AN63" s="347">
        <f t="shared" si="57"/>
        <v>0</v>
      </c>
      <c r="AO63" s="347">
        <f t="shared" si="57"/>
        <v>0</v>
      </c>
      <c r="AP63" s="347">
        <f t="shared" si="57"/>
        <v>0</v>
      </c>
      <c r="AQ63" s="347">
        <f t="shared" si="57"/>
        <v>0</v>
      </c>
      <c r="AR63" s="347">
        <f t="shared" si="57"/>
        <v>0</v>
      </c>
    </row>
    <row r="64" spans="1:44" ht="15">
      <c r="A64" s="303"/>
      <c r="B64" s="335" t="s">
        <v>1062</v>
      </c>
      <c r="C64" s="336"/>
      <c r="D64" s="337"/>
      <c r="E64" s="337"/>
      <c r="F64" s="337"/>
      <c r="G64" s="337"/>
      <c r="H64" s="337"/>
      <c r="I64" s="336"/>
      <c r="J64" s="336"/>
      <c r="K64" s="337"/>
      <c r="L64" s="337"/>
      <c r="M64" s="337"/>
      <c r="N64" s="336"/>
      <c r="O64" s="336"/>
      <c r="P64" s="338"/>
      <c r="Q64"/>
      <c r="R64" s="330" t="s">
        <v>1063</v>
      </c>
      <c r="S64" s="331" t="s">
        <v>1041</v>
      </c>
      <c r="T64" s="332">
        <f t="shared" ref="T64:AE65" si="58">IF(C50&gt;0,C64/C50,)</f>
        <v>0</v>
      </c>
      <c r="U64" s="344">
        <f t="shared" si="58"/>
        <v>0</v>
      </c>
      <c r="V64" s="344">
        <f t="shared" si="58"/>
        <v>0</v>
      </c>
      <c r="W64" s="344">
        <f t="shared" si="58"/>
        <v>0</v>
      </c>
      <c r="X64" s="344">
        <f t="shared" si="58"/>
        <v>0</v>
      </c>
      <c r="Y64" s="344">
        <f t="shared" si="58"/>
        <v>0</v>
      </c>
      <c r="Z64" s="332">
        <f t="shared" si="58"/>
        <v>0</v>
      </c>
      <c r="AA64" s="332">
        <f t="shared" si="58"/>
        <v>0</v>
      </c>
      <c r="AB64" s="344">
        <f t="shared" si="58"/>
        <v>0</v>
      </c>
      <c r="AC64" s="344">
        <f t="shared" si="58"/>
        <v>0</v>
      </c>
      <c r="AD64" s="344">
        <f t="shared" si="58"/>
        <v>0</v>
      </c>
      <c r="AE64" s="332">
        <f t="shared" si="58"/>
        <v>0</v>
      </c>
      <c r="AG64" s="345" t="s">
        <v>1045</v>
      </c>
      <c r="AH64" s="334"/>
      <c r="AI64" s="334"/>
      <c r="AJ64" s="334"/>
      <c r="AK64" s="334"/>
      <c r="AL64" s="334"/>
      <c r="AM64" s="334"/>
      <c r="AN64" s="334"/>
      <c r="AO64" s="334"/>
      <c r="AP64" s="334"/>
      <c r="AQ64" s="334"/>
      <c r="AR64" s="334"/>
    </row>
    <row r="65" spans="1:50" ht="15">
      <c r="A65" s="303"/>
      <c r="B65" s="335" t="s">
        <v>1064</v>
      </c>
      <c r="C65" s="336"/>
      <c r="D65" s="337"/>
      <c r="E65" s="337"/>
      <c r="F65" s="337"/>
      <c r="G65" s="337"/>
      <c r="H65" s="337"/>
      <c r="I65" s="336"/>
      <c r="J65" s="336"/>
      <c r="K65" s="337"/>
      <c r="L65" s="337"/>
      <c r="M65" s="337"/>
      <c r="N65" s="336"/>
      <c r="O65" s="336"/>
      <c r="P65" s="338"/>
      <c r="Q65"/>
      <c r="R65" s="339"/>
      <c r="S65" s="340" t="s">
        <v>869</v>
      </c>
      <c r="T65" s="341">
        <f t="shared" si="58"/>
        <v>0</v>
      </c>
      <c r="U65" s="342">
        <f t="shared" si="58"/>
        <v>0</v>
      </c>
      <c r="V65" s="342">
        <f t="shared" si="58"/>
        <v>0</v>
      </c>
      <c r="W65" s="342">
        <f t="shared" si="58"/>
        <v>0</v>
      </c>
      <c r="X65" s="342">
        <f t="shared" si="58"/>
        <v>0</v>
      </c>
      <c r="Y65" s="342">
        <f t="shared" si="58"/>
        <v>0</v>
      </c>
      <c r="Z65" s="341">
        <f t="shared" si="58"/>
        <v>0</v>
      </c>
      <c r="AA65" s="341">
        <f t="shared" si="58"/>
        <v>0</v>
      </c>
      <c r="AB65" s="342">
        <f t="shared" si="58"/>
        <v>0</v>
      </c>
      <c r="AC65" s="342">
        <f t="shared" si="58"/>
        <v>0</v>
      </c>
      <c r="AD65" s="342">
        <f t="shared" si="58"/>
        <v>0</v>
      </c>
      <c r="AE65" s="341">
        <f t="shared" si="58"/>
        <v>0</v>
      </c>
      <c r="AG65" s="347">
        <f>(T65-T64)*100</f>
        <v>0</v>
      </c>
      <c r="AH65" s="347">
        <f t="shared" ref="AH65:AR65" si="59">(U65-U64)*100</f>
        <v>0</v>
      </c>
      <c r="AI65" s="347">
        <f t="shared" si="59"/>
        <v>0</v>
      </c>
      <c r="AJ65" s="347">
        <f t="shared" si="59"/>
        <v>0</v>
      </c>
      <c r="AK65" s="347">
        <f t="shared" si="59"/>
        <v>0</v>
      </c>
      <c r="AL65" s="347">
        <f t="shared" si="59"/>
        <v>0</v>
      </c>
      <c r="AM65" s="347">
        <f t="shared" si="59"/>
        <v>0</v>
      </c>
      <c r="AN65" s="347">
        <f t="shared" si="59"/>
        <v>0</v>
      </c>
      <c r="AO65" s="347">
        <f t="shared" si="59"/>
        <v>0</v>
      </c>
      <c r="AP65" s="347">
        <f t="shared" si="59"/>
        <v>0</v>
      </c>
      <c r="AQ65" s="347">
        <f t="shared" si="59"/>
        <v>0</v>
      </c>
      <c r="AR65" s="347">
        <f t="shared" si="59"/>
        <v>0</v>
      </c>
    </row>
    <row r="66" spans="1:50" ht="15">
      <c r="A66" s="303"/>
      <c r="B66" s="335" t="s">
        <v>1065</v>
      </c>
      <c r="C66" s="336"/>
      <c r="D66" s="337"/>
      <c r="E66" s="337"/>
      <c r="F66" s="337"/>
      <c r="G66" s="337"/>
      <c r="H66" s="337"/>
      <c r="I66" s="336"/>
      <c r="J66" s="336"/>
      <c r="K66" s="337"/>
      <c r="L66" s="337"/>
      <c r="M66" s="337"/>
      <c r="N66" s="336"/>
      <c r="O66" s="336"/>
      <c r="P66" s="338"/>
      <c r="Q66"/>
      <c r="R66" s="330" t="s">
        <v>1066</v>
      </c>
      <c r="S66" s="331" t="s">
        <v>1041</v>
      </c>
      <c r="T66" s="332">
        <f t="shared" ref="T66:AE67" si="60">IF(C50&gt;0,C66/C50,)</f>
        <v>0</v>
      </c>
      <c r="U66" s="344">
        <f t="shared" si="60"/>
        <v>0</v>
      </c>
      <c r="V66" s="344">
        <f t="shared" si="60"/>
        <v>0</v>
      </c>
      <c r="W66" s="344">
        <f t="shared" si="60"/>
        <v>0</v>
      </c>
      <c r="X66" s="344">
        <f t="shared" si="60"/>
        <v>0</v>
      </c>
      <c r="Y66" s="344">
        <f t="shared" si="60"/>
        <v>0</v>
      </c>
      <c r="Z66" s="332">
        <f t="shared" si="60"/>
        <v>0</v>
      </c>
      <c r="AA66" s="332">
        <f t="shared" si="60"/>
        <v>0</v>
      </c>
      <c r="AB66" s="344">
        <f t="shared" si="60"/>
        <v>0</v>
      </c>
      <c r="AC66" s="344">
        <f t="shared" si="60"/>
        <v>0</v>
      </c>
      <c r="AD66" s="344">
        <f t="shared" si="60"/>
        <v>0</v>
      </c>
      <c r="AE66" s="332">
        <f t="shared" si="60"/>
        <v>0</v>
      </c>
      <c r="AG66" s="345" t="s">
        <v>1045</v>
      </c>
      <c r="AH66" s="334"/>
      <c r="AI66" s="334"/>
      <c r="AJ66" s="334"/>
      <c r="AK66" s="334"/>
      <c r="AL66" s="334"/>
      <c r="AM66" s="334"/>
      <c r="AN66" s="334"/>
      <c r="AO66" s="334"/>
      <c r="AP66" s="334"/>
      <c r="AQ66" s="334"/>
      <c r="AR66" s="334"/>
    </row>
    <row r="67" spans="1:50" ht="15">
      <c r="A67" s="303"/>
      <c r="B67" s="335" t="s">
        <v>1067</v>
      </c>
      <c r="C67" s="336"/>
      <c r="D67" s="337"/>
      <c r="E67" s="337"/>
      <c r="F67" s="337"/>
      <c r="G67" s="337"/>
      <c r="H67" s="337"/>
      <c r="I67" s="336"/>
      <c r="J67" s="336"/>
      <c r="K67" s="337"/>
      <c r="L67" s="337"/>
      <c r="M67" s="337"/>
      <c r="N67" s="336"/>
      <c r="O67" s="336"/>
      <c r="P67" s="338"/>
      <c r="Q67"/>
      <c r="R67" s="339"/>
      <c r="S67" s="340" t="s">
        <v>869</v>
      </c>
      <c r="T67" s="341">
        <f t="shared" si="60"/>
        <v>0</v>
      </c>
      <c r="U67" s="342">
        <f t="shared" si="60"/>
        <v>0</v>
      </c>
      <c r="V67" s="342">
        <f t="shared" si="60"/>
        <v>0</v>
      </c>
      <c r="W67" s="342">
        <f t="shared" si="60"/>
        <v>0</v>
      </c>
      <c r="X67" s="342">
        <f t="shared" si="60"/>
        <v>0</v>
      </c>
      <c r="Y67" s="342">
        <f t="shared" si="60"/>
        <v>0</v>
      </c>
      <c r="Z67" s="341">
        <f t="shared" si="60"/>
        <v>0</v>
      </c>
      <c r="AA67" s="341">
        <f t="shared" si="60"/>
        <v>0</v>
      </c>
      <c r="AB67" s="342">
        <f t="shared" si="60"/>
        <v>0</v>
      </c>
      <c r="AC67" s="342">
        <f t="shared" si="60"/>
        <v>0</v>
      </c>
      <c r="AD67" s="342">
        <f t="shared" si="60"/>
        <v>0</v>
      </c>
      <c r="AE67" s="341">
        <f t="shared" si="60"/>
        <v>0</v>
      </c>
      <c r="AG67" s="347">
        <f>(T67-T66)*100</f>
        <v>0</v>
      </c>
      <c r="AH67" s="347">
        <f t="shared" ref="AH67:AR67" si="61">(U67-U66)*100</f>
        <v>0</v>
      </c>
      <c r="AI67" s="347">
        <f t="shared" si="61"/>
        <v>0</v>
      </c>
      <c r="AJ67" s="347">
        <f t="shared" si="61"/>
        <v>0</v>
      </c>
      <c r="AK67" s="347">
        <f t="shared" si="61"/>
        <v>0</v>
      </c>
      <c r="AL67" s="347">
        <f t="shared" si="61"/>
        <v>0</v>
      </c>
      <c r="AM67" s="347">
        <f t="shared" si="61"/>
        <v>0</v>
      </c>
      <c r="AN67" s="347">
        <f t="shared" si="61"/>
        <v>0</v>
      </c>
      <c r="AO67" s="347">
        <f t="shared" si="61"/>
        <v>0</v>
      </c>
      <c r="AP67" s="347">
        <f t="shared" si="61"/>
        <v>0</v>
      </c>
      <c r="AQ67" s="347">
        <f t="shared" si="61"/>
        <v>0</v>
      </c>
      <c r="AR67" s="347">
        <f t="shared" si="61"/>
        <v>0</v>
      </c>
    </row>
    <row r="68" spans="1:50" ht="15">
      <c r="A68" s="303"/>
      <c r="B68" s="335" t="s">
        <v>1068</v>
      </c>
      <c r="C68" s="336"/>
      <c r="D68" s="337"/>
      <c r="E68" s="337"/>
      <c r="F68" s="337"/>
      <c r="G68" s="337"/>
      <c r="H68" s="337"/>
      <c r="I68" s="336"/>
      <c r="J68" s="336"/>
      <c r="K68" s="337"/>
      <c r="L68" s="337"/>
      <c r="M68" s="337"/>
      <c r="N68" s="336"/>
      <c r="O68" s="336"/>
      <c r="P68" s="338"/>
      <c r="Q68"/>
      <c r="R68" s="330" t="s">
        <v>1069</v>
      </c>
      <c r="S68" s="331" t="s">
        <v>1041</v>
      </c>
      <c r="T68" s="332">
        <f t="shared" ref="T68:AE69" si="62">IF(C50&gt;0,C68/C50,)</f>
        <v>0</v>
      </c>
      <c r="U68" s="344">
        <f t="shared" si="62"/>
        <v>0</v>
      </c>
      <c r="V68" s="344">
        <f t="shared" si="62"/>
        <v>0</v>
      </c>
      <c r="W68" s="344">
        <f t="shared" si="62"/>
        <v>0</v>
      </c>
      <c r="X68" s="344">
        <f t="shared" si="62"/>
        <v>0</v>
      </c>
      <c r="Y68" s="344">
        <f t="shared" si="62"/>
        <v>0</v>
      </c>
      <c r="Z68" s="332">
        <f t="shared" si="62"/>
        <v>0</v>
      </c>
      <c r="AA68" s="332">
        <f t="shared" si="62"/>
        <v>0</v>
      </c>
      <c r="AB68" s="344">
        <f t="shared" si="62"/>
        <v>0</v>
      </c>
      <c r="AC68" s="344">
        <f t="shared" si="62"/>
        <v>0</v>
      </c>
      <c r="AD68" s="344">
        <f t="shared" si="62"/>
        <v>0</v>
      </c>
      <c r="AE68" s="332">
        <f t="shared" si="62"/>
        <v>0</v>
      </c>
      <c r="AG68" s="345" t="s">
        <v>1045</v>
      </c>
      <c r="AH68" s="334"/>
      <c r="AI68" s="334"/>
      <c r="AJ68" s="334"/>
      <c r="AK68" s="334"/>
      <c r="AL68" s="334"/>
      <c r="AM68" s="334"/>
      <c r="AN68" s="334"/>
      <c r="AO68" s="334"/>
      <c r="AP68" s="334"/>
      <c r="AQ68" s="334"/>
      <c r="AR68" s="334"/>
    </row>
    <row r="69" spans="1:50" ht="15">
      <c r="A69" s="303"/>
      <c r="B69" s="335" t="s">
        <v>1070</v>
      </c>
      <c r="C69" s="336"/>
      <c r="D69" s="337"/>
      <c r="E69" s="337"/>
      <c r="F69" s="337"/>
      <c r="G69" s="337"/>
      <c r="H69" s="337"/>
      <c r="I69" s="336"/>
      <c r="J69" s="336"/>
      <c r="K69" s="337"/>
      <c r="L69" s="337"/>
      <c r="M69" s="337"/>
      <c r="N69" s="336"/>
      <c r="O69" s="336"/>
      <c r="P69" s="338"/>
      <c r="Q69"/>
      <c r="R69" s="339"/>
      <c r="S69" s="340" t="s">
        <v>869</v>
      </c>
      <c r="T69" s="341">
        <f t="shared" si="62"/>
        <v>0</v>
      </c>
      <c r="U69" s="342">
        <f t="shared" si="62"/>
        <v>0</v>
      </c>
      <c r="V69" s="342">
        <f t="shared" si="62"/>
        <v>0</v>
      </c>
      <c r="W69" s="342">
        <f t="shared" si="62"/>
        <v>0</v>
      </c>
      <c r="X69" s="342">
        <f t="shared" si="62"/>
        <v>0</v>
      </c>
      <c r="Y69" s="342">
        <f t="shared" si="62"/>
        <v>0</v>
      </c>
      <c r="Z69" s="341">
        <f t="shared" si="62"/>
        <v>0</v>
      </c>
      <c r="AA69" s="341">
        <f t="shared" si="62"/>
        <v>0</v>
      </c>
      <c r="AB69" s="342">
        <f t="shared" si="62"/>
        <v>0</v>
      </c>
      <c r="AC69" s="342">
        <f t="shared" si="62"/>
        <v>0</v>
      </c>
      <c r="AD69" s="342">
        <f t="shared" si="62"/>
        <v>0</v>
      </c>
      <c r="AE69" s="341">
        <f t="shared" si="62"/>
        <v>0</v>
      </c>
      <c r="AG69" s="347">
        <f>(T69-T68)*100</f>
        <v>0</v>
      </c>
      <c r="AH69" s="347">
        <f t="shared" ref="AH69:AR69" si="63">(U69-U68)*100</f>
        <v>0</v>
      </c>
      <c r="AI69" s="347">
        <f t="shared" si="63"/>
        <v>0</v>
      </c>
      <c r="AJ69" s="347">
        <f t="shared" si="63"/>
        <v>0</v>
      </c>
      <c r="AK69" s="347">
        <f t="shared" si="63"/>
        <v>0</v>
      </c>
      <c r="AL69" s="347">
        <f t="shared" si="63"/>
        <v>0</v>
      </c>
      <c r="AM69" s="347">
        <f t="shared" si="63"/>
        <v>0</v>
      </c>
      <c r="AN69" s="347">
        <f t="shared" si="63"/>
        <v>0</v>
      </c>
      <c r="AO69" s="347">
        <f t="shared" si="63"/>
        <v>0</v>
      </c>
      <c r="AP69" s="347">
        <f t="shared" si="63"/>
        <v>0</v>
      </c>
      <c r="AQ69" s="347">
        <f t="shared" si="63"/>
        <v>0</v>
      </c>
      <c r="AR69" s="347">
        <f t="shared" si="63"/>
        <v>0</v>
      </c>
    </row>
    <row r="70" spans="1:50" ht="15">
      <c r="A70" s="303"/>
      <c r="B70" s="335" t="s">
        <v>1071</v>
      </c>
      <c r="C70" s="336"/>
      <c r="D70" s="337"/>
      <c r="E70" s="337"/>
      <c r="F70" s="337"/>
      <c r="G70" s="337"/>
      <c r="H70" s="337"/>
      <c r="I70" s="336"/>
      <c r="J70" s="336"/>
      <c r="K70" s="337"/>
      <c r="L70" s="337"/>
      <c r="M70" s="337"/>
      <c r="N70" s="336"/>
      <c r="O70" s="336"/>
      <c r="P70" s="338"/>
      <c r="Q70"/>
      <c r="R70" s="330" t="s">
        <v>1072</v>
      </c>
      <c r="S70" s="331" t="s">
        <v>1041</v>
      </c>
      <c r="T70" s="332">
        <f t="shared" ref="T70:AE71" si="64">IF(C50&gt;0,C70/C50,)</f>
        <v>0</v>
      </c>
      <c r="U70" s="344">
        <f t="shared" si="64"/>
        <v>0</v>
      </c>
      <c r="V70" s="344">
        <f t="shared" si="64"/>
        <v>0</v>
      </c>
      <c r="W70" s="344">
        <f t="shared" si="64"/>
        <v>0</v>
      </c>
      <c r="X70" s="344">
        <f t="shared" si="64"/>
        <v>0</v>
      </c>
      <c r="Y70" s="344">
        <f t="shared" si="64"/>
        <v>0</v>
      </c>
      <c r="Z70" s="332">
        <f t="shared" si="64"/>
        <v>0</v>
      </c>
      <c r="AA70" s="332">
        <f t="shared" si="64"/>
        <v>0</v>
      </c>
      <c r="AB70" s="344">
        <f t="shared" si="64"/>
        <v>0</v>
      </c>
      <c r="AC70" s="344">
        <f t="shared" si="64"/>
        <v>0</v>
      </c>
      <c r="AD70" s="344">
        <f t="shared" si="64"/>
        <v>0</v>
      </c>
      <c r="AE70" s="332">
        <f t="shared" si="64"/>
        <v>0</v>
      </c>
      <c r="AG70" s="345" t="s">
        <v>1045</v>
      </c>
      <c r="AH70" s="349"/>
      <c r="AI70" s="349"/>
      <c r="AJ70" s="349"/>
      <c r="AK70" s="349"/>
      <c r="AL70" s="349"/>
      <c r="AM70" s="349"/>
      <c r="AN70" s="349"/>
      <c r="AO70" s="349"/>
      <c r="AP70" s="349"/>
      <c r="AQ70" s="349"/>
      <c r="AR70" s="349"/>
    </row>
    <row r="71" spans="1:50" ht="15.75" thickBot="1">
      <c r="A71" s="303"/>
      <c r="B71" s="335" t="s">
        <v>1073</v>
      </c>
      <c r="C71" s="336"/>
      <c r="D71" s="337"/>
      <c r="E71" s="337"/>
      <c r="F71" s="337"/>
      <c r="G71" s="337"/>
      <c r="H71" s="337"/>
      <c r="I71" s="336"/>
      <c r="J71" s="336"/>
      <c r="K71" s="337"/>
      <c r="L71" s="337"/>
      <c r="M71" s="337"/>
      <c r="N71" s="336"/>
      <c r="O71" s="336"/>
      <c r="P71" s="338"/>
      <c r="Q71"/>
      <c r="R71" s="350"/>
      <c r="S71" s="351" t="s">
        <v>869</v>
      </c>
      <c r="T71" s="352">
        <f t="shared" si="64"/>
        <v>0</v>
      </c>
      <c r="U71" s="353">
        <f t="shared" si="64"/>
        <v>0</v>
      </c>
      <c r="V71" s="353">
        <f t="shared" si="64"/>
        <v>0</v>
      </c>
      <c r="W71" s="353">
        <f t="shared" si="64"/>
        <v>0</v>
      </c>
      <c r="X71" s="353">
        <f t="shared" si="64"/>
        <v>0</v>
      </c>
      <c r="Y71" s="353">
        <f t="shared" si="64"/>
        <v>0</v>
      </c>
      <c r="Z71" s="352">
        <f t="shared" si="64"/>
        <v>0</v>
      </c>
      <c r="AA71" s="352">
        <f t="shared" si="64"/>
        <v>0</v>
      </c>
      <c r="AB71" s="353">
        <f t="shared" si="64"/>
        <v>0</v>
      </c>
      <c r="AC71" s="353">
        <f t="shared" si="64"/>
        <v>0</v>
      </c>
      <c r="AD71" s="353">
        <f t="shared" si="64"/>
        <v>0</v>
      </c>
      <c r="AE71" s="352">
        <f t="shared" si="64"/>
        <v>0</v>
      </c>
      <c r="AF71" s="354"/>
      <c r="AG71" s="355">
        <f>(T71-T70)*100</f>
        <v>0</v>
      </c>
      <c r="AH71" s="355">
        <f t="shared" ref="AH71:AR71" si="65">(U71-U70)*100</f>
        <v>0</v>
      </c>
      <c r="AI71" s="355">
        <f t="shared" si="65"/>
        <v>0</v>
      </c>
      <c r="AJ71" s="355">
        <f t="shared" si="65"/>
        <v>0</v>
      </c>
      <c r="AK71" s="355">
        <f t="shared" si="65"/>
        <v>0</v>
      </c>
      <c r="AL71" s="355">
        <f t="shared" si="65"/>
        <v>0</v>
      </c>
      <c r="AM71" s="355">
        <f t="shared" si="65"/>
        <v>0</v>
      </c>
      <c r="AN71" s="355">
        <f t="shared" si="65"/>
        <v>0</v>
      </c>
      <c r="AO71" s="355">
        <f t="shared" si="65"/>
        <v>0</v>
      </c>
      <c r="AP71" s="355">
        <f t="shared" si="65"/>
        <v>0</v>
      </c>
      <c r="AQ71" s="355">
        <f t="shared" si="65"/>
        <v>0</v>
      </c>
      <c r="AR71" s="355">
        <f t="shared" si="65"/>
        <v>0</v>
      </c>
    </row>
    <row r="72" spans="1:50" ht="15">
      <c r="A72" s="317" t="s">
        <v>392</v>
      </c>
      <c r="B72" s="298" t="s">
        <v>1039</v>
      </c>
      <c r="C72" s="327"/>
      <c r="D72" s="328"/>
      <c r="E72" s="328"/>
      <c r="F72" s="328"/>
      <c r="G72" s="328"/>
      <c r="H72" s="328"/>
      <c r="I72" s="327"/>
      <c r="J72" s="327">
        <v>46176</v>
      </c>
      <c r="K72" s="328">
        <v>6079</v>
      </c>
      <c r="L72" s="328"/>
      <c r="M72" s="328">
        <v>236</v>
      </c>
      <c r="N72" s="327">
        <v>52491</v>
      </c>
      <c r="O72" s="327"/>
      <c r="P72" s="329"/>
      <c r="Q72">
        <f>+P74+P76+P78+P80+P82+P84+P86+P88+P90+P92</f>
        <v>0</v>
      </c>
      <c r="R72" s="330" t="s">
        <v>1040</v>
      </c>
      <c r="S72" s="331" t="s">
        <v>1041</v>
      </c>
      <c r="T72" s="332">
        <f t="shared" ref="T72:AE73" si="66">IF(C72&gt;0,C72/C72,)</f>
        <v>0</v>
      </c>
      <c r="U72" s="344">
        <f t="shared" si="66"/>
        <v>0</v>
      </c>
      <c r="V72" s="344">
        <f t="shared" si="66"/>
        <v>0</v>
      </c>
      <c r="W72" s="344">
        <f t="shared" si="66"/>
        <v>0</v>
      </c>
      <c r="X72" s="344">
        <f t="shared" si="66"/>
        <v>0</v>
      </c>
      <c r="Y72" s="344">
        <f t="shared" si="66"/>
        <v>0</v>
      </c>
      <c r="Z72" s="332">
        <f t="shared" si="66"/>
        <v>0</v>
      </c>
      <c r="AA72" s="332">
        <f t="shared" si="66"/>
        <v>1</v>
      </c>
      <c r="AB72" s="344">
        <f t="shared" si="66"/>
        <v>1</v>
      </c>
      <c r="AC72" s="344">
        <f t="shared" si="66"/>
        <v>0</v>
      </c>
      <c r="AD72" s="344">
        <f t="shared" si="66"/>
        <v>1</v>
      </c>
      <c r="AE72" s="332">
        <f t="shared" si="66"/>
        <v>1</v>
      </c>
      <c r="AG72" s="334">
        <f>+T74+T76+T78+T80+T82+T84+T86+T88+T90+T92</f>
        <v>0</v>
      </c>
      <c r="AH72" s="334">
        <f t="shared" ref="AH72:AR73" si="67">+U74+U76+U78+U80+U82+U84+U86+U88+U90+U92</f>
        <v>0</v>
      </c>
      <c r="AI72" s="334">
        <f t="shared" si="67"/>
        <v>0</v>
      </c>
      <c r="AJ72" s="334">
        <f t="shared" si="67"/>
        <v>0</v>
      </c>
      <c r="AK72" s="334">
        <f t="shared" si="67"/>
        <v>0</v>
      </c>
      <c r="AL72" s="334">
        <f t="shared" si="67"/>
        <v>0</v>
      </c>
      <c r="AM72" s="334">
        <f t="shared" si="67"/>
        <v>0</v>
      </c>
      <c r="AN72" s="334">
        <f t="shared" si="67"/>
        <v>1</v>
      </c>
      <c r="AO72" s="334">
        <f t="shared" si="67"/>
        <v>1</v>
      </c>
      <c r="AP72" s="334">
        <f t="shared" si="67"/>
        <v>0</v>
      </c>
      <c r="AQ72" s="334">
        <f t="shared" si="67"/>
        <v>1</v>
      </c>
      <c r="AR72" s="334">
        <f t="shared" si="67"/>
        <v>1</v>
      </c>
    </row>
    <row r="73" spans="1:50" ht="15">
      <c r="A73" s="303"/>
      <c r="B73" s="335" t="s">
        <v>1042</v>
      </c>
      <c r="C73" s="336"/>
      <c r="D73" s="337"/>
      <c r="E73" s="337"/>
      <c r="F73" s="337"/>
      <c r="G73" s="337"/>
      <c r="H73" s="337"/>
      <c r="I73" s="336"/>
      <c r="J73" s="336">
        <v>47689</v>
      </c>
      <c r="K73" s="337">
        <v>6306</v>
      </c>
      <c r="L73" s="337"/>
      <c r="M73" s="337">
        <v>249</v>
      </c>
      <c r="N73" s="336">
        <v>54244</v>
      </c>
      <c r="O73" s="336"/>
      <c r="P73" s="338"/>
      <c r="Q73"/>
      <c r="R73" s="339"/>
      <c r="S73" s="340" t="s">
        <v>869</v>
      </c>
      <c r="T73" s="341">
        <f t="shared" si="66"/>
        <v>0</v>
      </c>
      <c r="U73" s="342">
        <f t="shared" si="66"/>
        <v>0</v>
      </c>
      <c r="V73" s="342">
        <f t="shared" si="66"/>
        <v>0</v>
      </c>
      <c r="W73" s="342">
        <f t="shared" si="66"/>
        <v>0</v>
      </c>
      <c r="X73" s="342">
        <f t="shared" si="66"/>
        <v>0</v>
      </c>
      <c r="Y73" s="342">
        <f t="shared" si="66"/>
        <v>0</v>
      </c>
      <c r="Z73" s="341">
        <f t="shared" si="66"/>
        <v>0</v>
      </c>
      <c r="AA73" s="341">
        <f t="shared" si="66"/>
        <v>1</v>
      </c>
      <c r="AB73" s="342">
        <f t="shared" si="66"/>
        <v>1</v>
      </c>
      <c r="AC73" s="342">
        <f t="shared" si="66"/>
        <v>0</v>
      </c>
      <c r="AD73" s="342">
        <f t="shared" si="66"/>
        <v>1</v>
      </c>
      <c r="AE73" s="341">
        <f t="shared" si="66"/>
        <v>1</v>
      </c>
      <c r="AG73" s="343">
        <f>+T75+T77+T79+T81+T83+T85+T87+T89+T91+T93</f>
        <v>0</v>
      </c>
      <c r="AH73" s="343">
        <f t="shared" si="67"/>
        <v>0</v>
      </c>
      <c r="AI73" s="343">
        <f t="shared" si="67"/>
        <v>0</v>
      </c>
      <c r="AJ73" s="343">
        <f t="shared" si="67"/>
        <v>0</v>
      </c>
      <c r="AK73" s="343">
        <f t="shared" si="67"/>
        <v>0</v>
      </c>
      <c r="AL73" s="343">
        <f t="shared" si="67"/>
        <v>0</v>
      </c>
      <c r="AM73" s="343">
        <f t="shared" si="67"/>
        <v>0</v>
      </c>
      <c r="AN73" s="343">
        <f t="shared" si="67"/>
        <v>1</v>
      </c>
      <c r="AO73" s="343">
        <f t="shared" si="67"/>
        <v>1</v>
      </c>
      <c r="AP73" s="343">
        <f t="shared" si="67"/>
        <v>0</v>
      </c>
      <c r="AQ73" s="343">
        <f t="shared" si="67"/>
        <v>0.99999999999999989</v>
      </c>
      <c r="AR73" s="343">
        <f t="shared" si="67"/>
        <v>0.99999999999999978</v>
      </c>
      <c r="AT73" s="357"/>
      <c r="AU73" s="357"/>
      <c r="AV73" s="357"/>
      <c r="AW73" s="357"/>
      <c r="AX73" s="357"/>
    </row>
    <row r="74" spans="1:50" ht="15">
      <c r="A74" s="303"/>
      <c r="B74" s="335" t="s">
        <v>1043</v>
      </c>
      <c r="C74" s="336"/>
      <c r="D74" s="337"/>
      <c r="E74" s="337"/>
      <c r="F74" s="337"/>
      <c r="G74" s="337"/>
      <c r="H74" s="337"/>
      <c r="I74" s="336"/>
      <c r="J74" s="336">
        <v>3358</v>
      </c>
      <c r="K74" s="337">
        <v>451</v>
      </c>
      <c r="L74" s="337"/>
      <c r="M74" s="337">
        <v>40</v>
      </c>
      <c r="N74" s="336">
        <v>3849</v>
      </c>
      <c r="O74" s="336"/>
      <c r="P74" s="338"/>
      <c r="Q74"/>
      <c r="R74" s="330" t="s">
        <v>1044</v>
      </c>
      <c r="S74" s="331" t="s">
        <v>1041</v>
      </c>
      <c r="T74" s="332">
        <f t="shared" ref="T74:AE75" si="68">IF(C72&gt;0,C74/C72,)</f>
        <v>0</v>
      </c>
      <c r="U74" s="344">
        <f t="shared" si="68"/>
        <v>0</v>
      </c>
      <c r="V74" s="344">
        <f t="shared" si="68"/>
        <v>0</v>
      </c>
      <c r="W74" s="344">
        <f t="shared" si="68"/>
        <v>0</v>
      </c>
      <c r="X74" s="344">
        <f t="shared" si="68"/>
        <v>0</v>
      </c>
      <c r="Y74" s="344">
        <f t="shared" si="68"/>
        <v>0</v>
      </c>
      <c r="Z74" s="332">
        <f t="shared" si="68"/>
        <v>0</v>
      </c>
      <c r="AA74" s="332">
        <f t="shared" si="68"/>
        <v>7.2721760221760218E-2</v>
      </c>
      <c r="AB74" s="344">
        <f t="shared" si="68"/>
        <v>7.4189833854252346E-2</v>
      </c>
      <c r="AC74" s="344">
        <f t="shared" si="68"/>
        <v>0</v>
      </c>
      <c r="AD74" s="344">
        <f t="shared" si="68"/>
        <v>0.16949152542372881</v>
      </c>
      <c r="AE74" s="332">
        <f t="shared" si="68"/>
        <v>7.3326856032462709E-2</v>
      </c>
      <c r="AG74" s="345" t="s">
        <v>1045</v>
      </c>
      <c r="AH74" s="334"/>
      <c r="AI74" s="334"/>
      <c r="AJ74" s="334"/>
      <c r="AK74" s="334"/>
      <c r="AL74" s="334"/>
      <c r="AM74" s="334"/>
      <c r="AN74" s="334"/>
      <c r="AO74" s="334"/>
      <c r="AP74" s="334"/>
      <c r="AQ74" s="334"/>
      <c r="AR74" s="334"/>
    </row>
    <row r="75" spans="1:50" ht="15">
      <c r="A75" s="303"/>
      <c r="B75" s="335" t="s">
        <v>1046</v>
      </c>
      <c r="C75" s="336"/>
      <c r="D75" s="337"/>
      <c r="E75" s="337"/>
      <c r="F75" s="337"/>
      <c r="G75" s="337"/>
      <c r="H75" s="337"/>
      <c r="I75" s="336"/>
      <c r="J75" s="336">
        <v>3997</v>
      </c>
      <c r="K75" s="337">
        <v>491</v>
      </c>
      <c r="L75" s="337"/>
      <c r="M75" s="337">
        <v>57</v>
      </c>
      <c r="N75" s="336">
        <v>4545</v>
      </c>
      <c r="O75" s="336"/>
      <c r="P75" s="338"/>
      <c r="Q75"/>
      <c r="R75" s="346"/>
      <c r="S75" s="340" t="s">
        <v>869</v>
      </c>
      <c r="T75" s="341">
        <f t="shared" si="68"/>
        <v>0</v>
      </c>
      <c r="U75" s="342">
        <f t="shared" si="68"/>
        <v>0</v>
      </c>
      <c r="V75" s="342">
        <f t="shared" si="68"/>
        <v>0</v>
      </c>
      <c r="W75" s="342">
        <f t="shared" si="68"/>
        <v>0</v>
      </c>
      <c r="X75" s="342">
        <f t="shared" si="68"/>
        <v>0</v>
      </c>
      <c r="Y75" s="342">
        <f t="shared" si="68"/>
        <v>0</v>
      </c>
      <c r="Z75" s="341">
        <f t="shared" si="68"/>
        <v>0</v>
      </c>
      <c r="AA75" s="341">
        <f t="shared" si="68"/>
        <v>8.3813877414078725E-2</v>
      </c>
      <c r="AB75" s="342">
        <f t="shared" si="68"/>
        <v>7.7862353314303842E-2</v>
      </c>
      <c r="AC75" s="342">
        <f t="shared" si="68"/>
        <v>0</v>
      </c>
      <c r="AD75" s="342">
        <f t="shared" si="68"/>
        <v>0.2289156626506024</v>
      </c>
      <c r="AE75" s="341">
        <f t="shared" si="68"/>
        <v>8.3788068726495094E-2</v>
      </c>
      <c r="AG75" s="347">
        <f>(T75-T74)*100</f>
        <v>0</v>
      </c>
      <c r="AH75" s="347">
        <f t="shared" ref="AH75:AR75" si="69">(U75-U74)*100</f>
        <v>0</v>
      </c>
      <c r="AI75" s="347">
        <f t="shared" si="69"/>
        <v>0</v>
      </c>
      <c r="AJ75" s="347">
        <f t="shared" si="69"/>
        <v>0</v>
      </c>
      <c r="AK75" s="347">
        <f t="shared" si="69"/>
        <v>0</v>
      </c>
      <c r="AL75" s="347">
        <f t="shared" si="69"/>
        <v>0</v>
      </c>
      <c r="AM75" s="347">
        <f t="shared" si="69"/>
        <v>0</v>
      </c>
      <c r="AN75" s="347">
        <f t="shared" si="69"/>
        <v>1.1092117192318507</v>
      </c>
      <c r="AO75" s="347">
        <f t="shared" si="69"/>
        <v>0.3672519460051496</v>
      </c>
      <c r="AP75" s="347">
        <f t="shared" si="69"/>
        <v>0</v>
      </c>
      <c r="AQ75" s="347">
        <f t="shared" si="69"/>
        <v>5.942413722687359</v>
      </c>
      <c r="AR75" s="347">
        <f t="shared" si="69"/>
        <v>1.0461212694032385</v>
      </c>
      <c r="AS75" s="357"/>
    </row>
    <row r="76" spans="1:50" ht="15">
      <c r="A76" s="303"/>
      <c r="B76" s="335" t="s">
        <v>1047</v>
      </c>
      <c r="C76" s="336"/>
      <c r="D76" s="337"/>
      <c r="E76" s="337"/>
      <c r="F76" s="337"/>
      <c r="G76" s="337"/>
      <c r="H76" s="337"/>
      <c r="I76" s="336"/>
      <c r="J76" s="336">
        <v>1476</v>
      </c>
      <c r="K76" s="337">
        <v>143</v>
      </c>
      <c r="L76" s="337"/>
      <c r="M76" s="337">
        <v>6</v>
      </c>
      <c r="N76" s="336">
        <v>1625</v>
      </c>
      <c r="O76" s="336"/>
      <c r="P76" s="338"/>
      <c r="Q76"/>
      <c r="R76" s="330" t="s">
        <v>1048</v>
      </c>
      <c r="S76" s="331" t="s">
        <v>1041</v>
      </c>
      <c r="T76" s="332">
        <f t="shared" ref="T76:AE77" si="70">IF(C72&gt;0,C76/C72,)</f>
        <v>0</v>
      </c>
      <c r="U76" s="344">
        <f t="shared" si="70"/>
        <v>0</v>
      </c>
      <c r="V76" s="344">
        <f t="shared" si="70"/>
        <v>0</v>
      </c>
      <c r="W76" s="344">
        <f t="shared" si="70"/>
        <v>0</v>
      </c>
      <c r="X76" s="344">
        <f t="shared" si="70"/>
        <v>0</v>
      </c>
      <c r="Y76" s="344">
        <f t="shared" si="70"/>
        <v>0</v>
      </c>
      <c r="Z76" s="332">
        <f t="shared" si="70"/>
        <v>0</v>
      </c>
      <c r="AA76" s="332">
        <f t="shared" si="70"/>
        <v>3.1964656964656966E-2</v>
      </c>
      <c r="AB76" s="344">
        <f t="shared" si="70"/>
        <v>2.3523605856226353E-2</v>
      </c>
      <c r="AC76" s="344">
        <f t="shared" si="70"/>
        <v>0</v>
      </c>
      <c r="AD76" s="344">
        <f t="shared" si="70"/>
        <v>2.5423728813559324E-2</v>
      </c>
      <c r="AE76" s="332">
        <f t="shared" si="70"/>
        <v>3.0957687984606887E-2</v>
      </c>
      <c r="AG76" s="345" t="s">
        <v>1045</v>
      </c>
      <c r="AH76" s="334"/>
      <c r="AI76" s="334"/>
      <c r="AJ76" s="334"/>
      <c r="AK76" s="334"/>
      <c r="AL76" s="334"/>
      <c r="AM76" s="334"/>
      <c r="AN76" s="334"/>
      <c r="AO76" s="334"/>
      <c r="AP76" s="334"/>
      <c r="AQ76" s="334"/>
      <c r="AR76" s="334"/>
      <c r="AS76" s="357"/>
    </row>
    <row r="77" spans="1:50" ht="15">
      <c r="A77" s="303"/>
      <c r="B77" s="335" t="s">
        <v>1049</v>
      </c>
      <c r="C77" s="336"/>
      <c r="D77" s="337"/>
      <c r="E77" s="337"/>
      <c r="F77" s="337"/>
      <c r="G77" s="337"/>
      <c r="H77" s="337"/>
      <c r="I77" s="336"/>
      <c r="J77" s="336">
        <v>2250</v>
      </c>
      <c r="K77" s="337">
        <v>158</v>
      </c>
      <c r="L77" s="337"/>
      <c r="M77" s="337">
        <v>20</v>
      </c>
      <c r="N77" s="336">
        <v>2428</v>
      </c>
      <c r="O77" s="336"/>
      <c r="P77" s="338"/>
      <c r="Q77"/>
      <c r="R77" s="346"/>
      <c r="S77" s="340" t="s">
        <v>869</v>
      </c>
      <c r="T77" s="341">
        <f t="shared" si="70"/>
        <v>0</v>
      </c>
      <c r="U77" s="342">
        <f t="shared" si="70"/>
        <v>0</v>
      </c>
      <c r="V77" s="342">
        <f t="shared" si="70"/>
        <v>0</v>
      </c>
      <c r="W77" s="342">
        <f t="shared" si="70"/>
        <v>0</v>
      </c>
      <c r="X77" s="342">
        <f t="shared" si="70"/>
        <v>0</v>
      </c>
      <c r="Y77" s="342">
        <f t="shared" si="70"/>
        <v>0</v>
      </c>
      <c r="Z77" s="341">
        <f t="shared" si="70"/>
        <v>0</v>
      </c>
      <c r="AA77" s="341">
        <f t="shared" si="70"/>
        <v>4.7180691564092346E-2</v>
      </c>
      <c r="AB77" s="342">
        <f t="shared" si="70"/>
        <v>2.5055502695845226E-2</v>
      </c>
      <c r="AC77" s="342">
        <f t="shared" si="70"/>
        <v>0</v>
      </c>
      <c r="AD77" s="342">
        <f t="shared" si="70"/>
        <v>8.0321285140562249E-2</v>
      </c>
      <c r="AE77" s="341">
        <f t="shared" si="70"/>
        <v>4.4760710862030824E-2</v>
      </c>
      <c r="AG77" s="347">
        <f>(T77-T76)*100</f>
        <v>0</v>
      </c>
      <c r="AH77" s="347">
        <f t="shared" ref="AH77:AR77" si="71">(U77-U76)*100</f>
        <v>0</v>
      </c>
      <c r="AI77" s="347">
        <f t="shared" si="71"/>
        <v>0</v>
      </c>
      <c r="AJ77" s="347">
        <f t="shared" si="71"/>
        <v>0</v>
      </c>
      <c r="AK77" s="347">
        <f t="shared" si="71"/>
        <v>0</v>
      </c>
      <c r="AL77" s="347">
        <f t="shared" si="71"/>
        <v>0</v>
      </c>
      <c r="AM77" s="347">
        <f t="shared" si="71"/>
        <v>0</v>
      </c>
      <c r="AN77" s="347">
        <f t="shared" si="71"/>
        <v>1.521603459943538</v>
      </c>
      <c r="AO77" s="347">
        <f t="shared" si="71"/>
        <v>0.15318968396188723</v>
      </c>
      <c r="AP77" s="347">
        <f t="shared" si="71"/>
        <v>0</v>
      </c>
      <c r="AQ77" s="347">
        <f t="shared" si="71"/>
        <v>5.4897556327002928</v>
      </c>
      <c r="AR77" s="347">
        <f t="shared" si="71"/>
        <v>1.3803022877423938</v>
      </c>
      <c r="AS77" s="357"/>
    </row>
    <row r="78" spans="1:50" ht="15">
      <c r="A78" s="303"/>
      <c r="B78" s="335" t="s">
        <v>1050</v>
      </c>
      <c r="C78" s="336"/>
      <c r="D78" s="337"/>
      <c r="E78" s="337"/>
      <c r="F78" s="337"/>
      <c r="G78" s="337"/>
      <c r="H78" s="337"/>
      <c r="I78" s="336"/>
      <c r="J78" s="336">
        <v>2885</v>
      </c>
      <c r="K78" s="337">
        <v>127</v>
      </c>
      <c r="L78" s="337"/>
      <c r="M78" s="337">
        <v>21</v>
      </c>
      <c r="N78" s="336">
        <v>3033</v>
      </c>
      <c r="O78" s="336"/>
      <c r="P78" s="338"/>
      <c r="Q78"/>
      <c r="R78" s="330" t="s">
        <v>1051</v>
      </c>
      <c r="S78" s="331" t="s">
        <v>1041</v>
      </c>
      <c r="T78" s="332">
        <f t="shared" ref="T78:AE79" si="72">IF(C72&gt;0,C78/C72,)</f>
        <v>0</v>
      </c>
      <c r="U78" s="344">
        <f t="shared" si="72"/>
        <v>0</v>
      </c>
      <c r="V78" s="344">
        <f t="shared" si="72"/>
        <v>0</v>
      </c>
      <c r="W78" s="344">
        <f t="shared" si="72"/>
        <v>0</v>
      </c>
      <c r="X78" s="344">
        <f t="shared" si="72"/>
        <v>0</v>
      </c>
      <c r="Y78" s="344">
        <f t="shared" si="72"/>
        <v>0</v>
      </c>
      <c r="Z78" s="332">
        <f t="shared" si="72"/>
        <v>0</v>
      </c>
      <c r="AA78" s="332">
        <f t="shared" si="72"/>
        <v>6.2478343728343731E-2</v>
      </c>
      <c r="AB78" s="344">
        <f t="shared" si="72"/>
        <v>2.0891594012173054E-2</v>
      </c>
      <c r="AC78" s="344">
        <f t="shared" si="72"/>
        <v>0</v>
      </c>
      <c r="AD78" s="344">
        <f t="shared" si="72"/>
        <v>8.8983050847457626E-2</v>
      </c>
      <c r="AE78" s="332">
        <f t="shared" si="72"/>
        <v>5.778133394296165E-2</v>
      </c>
      <c r="AG78" s="345" t="s">
        <v>1045</v>
      </c>
      <c r="AH78" s="334"/>
      <c r="AI78" s="334"/>
      <c r="AJ78" s="334"/>
      <c r="AK78" s="334"/>
      <c r="AL78" s="334"/>
      <c r="AM78" s="334"/>
      <c r="AN78" s="334"/>
      <c r="AO78" s="334"/>
      <c r="AP78" s="334"/>
      <c r="AQ78" s="334"/>
      <c r="AR78" s="334"/>
    </row>
    <row r="79" spans="1:50" ht="15">
      <c r="A79" s="303"/>
      <c r="B79" s="335" t="s">
        <v>1052</v>
      </c>
      <c r="C79" s="336"/>
      <c r="D79" s="337"/>
      <c r="E79" s="337"/>
      <c r="F79" s="337"/>
      <c r="G79" s="337"/>
      <c r="H79" s="337"/>
      <c r="I79" s="336"/>
      <c r="J79" s="336">
        <v>2054</v>
      </c>
      <c r="K79" s="337">
        <v>147</v>
      </c>
      <c r="L79" s="337"/>
      <c r="M79" s="337">
        <v>9</v>
      </c>
      <c r="N79" s="336">
        <v>2210</v>
      </c>
      <c r="O79" s="336"/>
      <c r="P79" s="338"/>
      <c r="Q79"/>
      <c r="R79" s="346"/>
      <c r="S79" s="340" t="s">
        <v>869</v>
      </c>
      <c r="T79" s="341">
        <f t="shared" si="72"/>
        <v>0</v>
      </c>
      <c r="U79" s="342">
        <f t="shared" si="72"/>
        <v>0</v>
      </c>
      <c r="V79" s="342">
        <f t="shared" si="72"/>
        <v>0</v>
      </c>
      <c r="W79" s="342">
        <f t="shared" si="72"/>
        <v>0</v>
      </c>
      <c r="X79" s="342">
        <f t="shared" si="72"/>
        <v>0</v>
      </c>
      <c r="Y79" s="342">
        <f t="shared" si="72"/>
        <v>0</v>
      </c>
      <c r="Z79" s="341">
        <f t="shared" si="72"/>
        <v>0</v>
      </c>
      <c r="AA79" s="341">
        <f t="shared" si="72"/>
        <v>4.3070729098953639E-2</v>
      </c>
      <c r="AB79" s="342">
        <f t="shared" si="72"/>
        <v>2.3311132254995242E-2</v>
      </c>
      <c r="AC79" s="342">
        <f t="shared" si="72"/>
        <v>0</v>
      </c>
      <c r="AD79" s="342">
        <f t="shared" si="72"/>
        <v>3.614457831325301E-2</v>
      </c>
      <c r="AE79" s="341">
        <f t="shared" si="72"/>
        <v>4.074183319814173E-2</v>
      </c>
      <c r="AG79" s="347">
        <f>(T79-T78)*100</f>
        <v>0</v>
      </c>
      <c r="AH79" s="347">
        <f t="shared" ref="AH79:AR79" si="73">(U79-U78)*100</f>
        <v>0</v>
      </c>
      <c r="AI79" s="347">
        <f t="shared" si="73"/>
        <v>0</v>
      </c>
      <c r="AJ79" s="347">
        <f t="shared" si="73"/>
        <v>0</v>
      </c>
      <c r="AK79" s="347">
        <f t="shared" si="73"/>
        <v>0</v>
      </c>
      <c r="AL79" s="347">
        <f t="shared" si="73"/>
        <v>0</v>
      </c>
      <c r="AM79" s="347">
        <f t="shared" si="73"/>
        <v>0</v>
      </c>
      <c r="AN79" s="347">
        <f t="shared" si="73"/>
        <v>-1.9407614629390093</v>
      </c>
      <c r="AO79" s="347">
        <f t="shared" si="73"/>
        <v>0.24195382428221884</v>
      </c>
      <c r="AP79" s="347">
        <f t="shared" si="73"/>
        <v>0</v>
      </c>
      <c r="AQ79" s="347">
        <f t="shared" si="73"/>
        <v>-5.2838472534204612</v>
      </c>
      <c r="AR79" s="347">
        <f t="shared" si="73"/>
        <v>-1.703950074481992</v>
      </c>
    </row>
    <row r="80" spans="1:50" ht="15">
      <c r="A80" s="303"/>
      <c r="B80" s="335" t="s">
        <v>1053</v>
      </c>
      <c r="C80" s="336"/>
      <c r="D80" s="337"/>
      <c r="E80" s="337"/>
      <c r="F80" s="337"/>
      <c r="G80" s="337"/>
      <c r="H80" s="337"/>
      <c r="I80" s="336"/>
      <c r="J80" s="336">
        <v>16102</v>
      </c>
      <c r="K80" s="337">
        <v>2245</v>
      </c>
      <c r="L80" s="337"/>
      <c r="M80" s="337">
        <v>81</v>
      </c>
      <c r="N80" s="336">
        <v>18428</v>
      </c>
      <c r="O80" s="336"/>
      <c r="P80" s="338"/>
      <c r="Q80"/>
      <c r="R80" s="330" t="s">
        <v>1054</v>
      </c>
      <c r="S80" s="331" t="s">
        <v>1041</v>
      </c>
      <c r="T80" s="332">
        <f t="shared" ref="T80:AE81" si="74">IF(C72&gt;0,C80/C72,)</f>
        <v>0</v>
      </c>
      <c r="U80" s="344">
        <f t="shared" si="74"/>
        <v>0</v>
      </c>
      <c r="V80" s="344">
        <f t="shared" si="74"/>
        <v>0</v>
      </c>
      <c r="W80" s="344">
        <f t="shared" si="74"/>
        <v>0</v>
      </c>
      <c r="X80" s="344">
        <f t="shared" si="74"/>
        <v>0</v>
      </c>
      <c r="Y80" s="344">
        <f t="shared" si="74"/>
        <v>0</v>
      </c>
      <c r="Z80" s="332">
        <f t="shared" si="74"/>
        <v>0</v>
      </c>
      <c r="AA80" s="332">
        <f t="shared" si="74"/>
        <v>0.34870928620928621</v>
      </c>
      <c r="AB80" s="344">
        <f t="shared" si="74"/>
        <v>0.36930416186872839</v>
      </c>
      <c r="AC80" s="344">
        <f t="shared" si="74"/>
        <v>0</v>
      </c>
      <c r="AD80" s="344">
        <f t="shared" si="74"/>
        <v>0.34322033898305082</v>
      </c>
      <c r="AE80" s="332">
        <f t="shared" si="74"/>
        <v>0.35106970718789887</v>
      </c>
      <c r="AG80" s="345" t="s">
        <v>1045</v>
      </c>
      <c r="AH80" s="334"/>
      <c r="AI80" s="334"/>
      <c r="AJ80" s="334"/>
      <c r="AK80" s="334"/>
      <c r="AL80" s="334"/>
      <c r="AM80" s="334"/>
      <c r="AN80" s="334"/>
      <c r="AO80" s="334"/>
      <c r="AP80" s="334"/>
      <c r="AQ80" s="334"/>
      <c r="AR80" s="334"/>
    </row>
    <row r="81" spans="1:45" ht="15">
      <c r="A81" s="303"/>
      <c r="B81" s="335" t="s">
        <v>1055</v>
      </c>
      <c r="C81" s="336"/>
      <c r="D81" s="337"/>
      <c r="E81" s="337"/>
      <c r="F81" s="337"/>
      <c r="G81" s="337"/>
      <c r="H81" s="337"/>
      <c r="I81" s="336"/>
      <c r="J81" s="336">
        <v>15982</v>
      </c>
      <c r="K81" s="337">
        <v>2276</v>
      </c>
      <c r="L81" s="337"/>
      <c r="M81" s="337">
        <v>68</v>
      </c>
      <c r="N81" s="336">
        <v>18326</v>
      </c>
      <c r="O81" s="336"/>
      <c r="P81" s="338"/>
      <c r="Q81"/>
      <c r="R81" s="339"/>
      <c r="S81" s="340" t="s">
        <v>869</v>
      </c>
      <c r="T81" s="341">
        <f t="shared" si="74"/>
        <v>0</v>
      </c>
      <c r="U81" s="342">
        <f t="shared" si="74"/>
        <v>0</v>
      </c>
      <c r="V81" s="342">
        <f t="shared" si="74"/>
        <v>0</v>
      </c>
      <c r="W81" s="342">
        <f t="shared" si="74"/>
        <v>0</v>
      </c>
      <c r="X81" s="342">
        <f t="shared" si="74"/>
        <v>0</v>
      </c>
      <c r="Y81" s="342">
        <f t="shared" si="74"/>
        <v>0</v>
      </c>
      <c r="Z81" s="341">
        <f t="shared" si="74"/>
        <v>0</v>
      </c>
      <c r="AA81" s="341">
        <f t="shared" si="74"/>
        <v>0.33512969447881064</v>
      </c>
      <c r="AB81" s="342">
        <f t="shared" si="74"/>
        <v>0.36092610212496035</v>
      </c>
      <c r="AC81" s="342">
        <f t="shared" si="74"/>
        <v>0</v>
      </c>
      <c r="AD81" s="342">
        <f t="shared" si="74"/>
        <v>0.27309236947791166</v>
      </c>
      <c r="AE81" s="341">
        <f t="shared" si="74"/>
        <v>0.33784381682766756</v>
      </c>
      <c r="AG81" s="347">
        <f>(T81-T80)*100</f>
        <v>0</v>
      </c>
      <c r="AH81" s="347">
        <f t="shared" ref="AH81:AR81" si="75">(U81-U80)*100</f>
        <v>0</v>
      </c>
      <c r="AI81" s="347">
        <f t="shared" si="75"/>
        <v>0</v>
      </c>
      <c r="AJ81" s="347">
        <f t="shared" si="75"/>
        <v>0</v>
      </c>
      <c r="AK81" s="347">
        <f t="shared" si="75"/>
        <v>0</v>
      </c>
      <c r="AL81" s="347">
        <f t="shared" si="75"/>
        <v>0</v>
      </c>
      <c r="AM81" s="347">
        <f t="shared" si="75"/>
        <v>0</v>
      </c>
      <c r="AN81" s="347">
        <f t="shared" si="75"/>
        <v>-1.3579591730475571</v>
      </c>
      <c r="AO81" s="347">
        <f t="shared" si="75"/>
        <v>-0.83780597437680404</v>
      </c>
      <c r="AP81" s="347">
        <f t="shared" si="75"/>
        <v>0</v>
      </c>
      <c r="AQ81" s="347">
        <f t="shared" si="75"/>
        <v>-7.0127969505139163</v>
      </c>
      <c r="AR81" s="347">
        <f t="shared" si="75"/>
        <v>-1.3225890360231307</v>
      </c>
    </row>
    <row r="82" spans="1:45" ht="15">
      <c r="A82" s="303"/>
      <c r="B82" s="335" t="s">
        <v>1056</v>
      </c>
      <c r="C82" s="336"/>
      <c r="D82" s="337"/>
      <c r="E82" s="337"/>
      <c r="F82" s="337"/>
      <c r="G82" s="337"/>
      <c r="H82" s="337"/>
      <c r="I82" s="336"/>
      <c r="J82" s="336">
        <v>8248</v>
      </c>
      <c r="K82" s="337">
        <v>893</v>
      </c>
      <c r="L82" s="337"/>
      <c r="M82" s="337">
        <v>28</v>
      </c>
      <c r="N82" s="336">
        <v>9169</v>
      </c>
      <c r="O82" s="336"/>
      <c r="P82" s="338"/>
      <c r="Q82"/>
      <c r="R82" s="330" t="s">
        <v>1057</v>
      </c>
      <c r="S82" s="331" t="s">
        <v>1041</v>
      </c>
      <c r="T82" s="332">
        <f t="shared" ref="T82:AE83" si="76">IF(C72&gt;0,C82/C72,)</f>
        <v>0</v>
      </c>
      <c r="U82" s="344">
        <f t="shared" si="76"/>
        <v>0</v>
      </c>
      <c r="V82" s="344">
        <f t="shared" si="76"/>
        <v>0</v>
      </c>
      <c r="W82" s="344">
        <f t="shared" si="76"/>
        <v>0</v>
      </c>
      <c r="X82" s="344">
        <f t="shared" si="76"/>
        <v>0</v>
      </c>
      <c r="Y82" s="344">
        <f t="shared" si="76"/>
        <v>0</v>
      </c>
      <c r="Z82" s="332">
        <f t="shared" si="76"/>
        <v>0</v>
      </c>
      <c r="AA82" s="332">
        <f t="shared" si="76"/>
        <v>0.17862092862092863</v>
      </c>
      <c r="AB82" s="344">
        <f t="shared" si="76"/>
        <v>0.14689916104622472</v>
      </c>
      <c r="AC82" s="344">
        <f t="shared" si="76"/>
        <v>0</v>
      </c>
      <c r="AD82" s="344">
        <f t="shared" si="76"/>
        <v>0.11864406779661017</v>
      </c>
      <c r="AE82" s="332">
        <f t="shared" si="76"/>
        <v>0.17467756377283725</v>
      </c>
      <c r="AG82" s="345" t="s">
        <v>1045</v>
      </c>
      <c r="AH82" s="334"/>
      <c r="AI82" s="334"/>
      <c r="AJ82" s="334"/>
      <c r="AK82" s="334"/>
      <c r="AL82" s="334"/>
      <c r="AM82" s="334"/>
      <c r="AN82" s="334"/>
      <c r="AO82" s="334"/>
      <c r="AP82" s="334"/>
      <c r="AQ82" s="334"/>
      <c r="AR82" s="334"/>
    </row>
    <row r="83" spans="1:45" ht="15">
      <c r="A83" s="303"/>
      <c r="B83" s="335" t="s">
        <v>1058</v>
      </c>
      <c r="C83" s="336"/>
      <c r="D83" s="337"/>
      <c r="E83" s="337"/>
      <c r="F83" s="337"/>
      <c r="G83" s="337"/>
      <c r="H83" s="337"/>
      <c r="I83" s="336"/>
      <c r="J83" s="336">
        <v>8629</v>
      </c>
      <c r="K83" s="337">
        <v>807</v>
      </c>
      <c r="L83" s="337"/>
      <c r="M83" s="337">
        <v>20</v>
      </c>
      <c r="N83" s="336">
        <v>9456</v>
      </c>
      <c r="O83" s="336"/>
      <c r="P83" s="338"/>
      <c r="Q83"/>
      <c r="R83" s="339"/>
      <c r="S83" s="340" t="s">
        <v>869</v>
      </c>
      <c r="T83" s="341">
        <f t="shared" si="76"/>
        <v>0</v>
      </c>
      <c r="U83" s="342">
        <f t="shared" si="76"/>
        <v>0</v>
      </c>
      <c r="V83" s="342">
        <f t="shared" si="76"/>
        <v>0</v>
      </c>
      <c r="W83" s="342">
        <f t="shared" si="76"/>
        <v>0</v>
      </c>
      <c r="X83" s="342">
        <f t="shared" si="76"/>
        <v>0</v>
      </c>
      <c r="Y83" s="342">
        <f t="shared" si="76"/>
        <v>0</v>
      </c>
      <c r="Z83" s="341">
        <f t="shared" si="76"/>
        <v>0</v>
      </c>
      <c r="AA83" s="341">
        <f t="shared" si="76"/>
        <v>0.18094319444735682</v>
      </c>
      <c r="AB83" s="342">
        <f t="shared" si="76"/>
        <v>0.1279733587059943</v>
      </c>
      <c r="AC83" s="342">
        <f t="shared" si="76"/>
        <v>0</v>
      </c>
      <c r="AD83" s="342">
        <f t="shared" si="76"/>
        <v>8.0321285140562249E-2</v>
      </c>
      <c r="AE83" s="341">
        <f t="shared" si="76"/>
        <v>0.17432342747584986</v>
      </c>
      <c r="AG83" s="347">
        <f>(T83-T82)*100</f>
        <v>0</v>
      </c>
      <c r="AH83" s="347">
        <f t="shared" ref="AH83:AR83" si="77">(U83-U82)*100</f>
        <v>0</v>
      </c>
      <c r="AI83" s="347">
        <f t="shared" si="77"/>
        <v>0</v>
      </c>
      <c r="AJ83" s="347">
        <f t="shared" si="77"/>
        <v>0</v>
      </c>
      <c r="AK83" s="347">
        <f t="shared" si="77"/>
        <v>0</v>
      </c>
      <c r="AL83" s="347">
        <f t="shared" si="77"/>
        <v>0</v>
      </c>
      <c r="AM83" s="347">
        <f t="shared" si="77"/>
        <v>0</v>
      </c>
      <c r="AN83" s="347">
        <f t="shared" si="77"/>
        <v>0.23222658264281937</v>
      </c>
      <c r="AO83" s="347">
        <f t="shared" si="77"/>
        <v>-1.892580234023042</v>
      </c>
      <c r="AP83" s="347">
        <f t="shared" si="77"/>
        <v>0</v>
      </c>
      <c r="AQ83" s="347">
        <f t="shared" si="77"/>
        <v>-3.8322782656047925</v>
      </c>
      <c r="AR83" s="347">
        <f t="shared" si="77"/>
        <v>-3.5413629698738402E-2</v>
      </c>
    </row>
    <row r="84" spans="1:45" ht="15">
      <c r="A84" s="303"/>
      <c r="B84" s="335" t="s">
        <v>1059</v>
      </c>
      <c r="C84" s="336"/>
      <c r="D84" s="337"/>
      <c r="E84" s="337"/>
      <c r="F84" s="337"/>
      <c r="G84" s="337"/>
      <c r="H84" s="337"/>
      <c r="I84" s="336"/>
      <c r="J84" s="336">
        <v>1</v>
      </c>
      <c r="K84" s="337">
        <v>1</v>
      </c>
      <c r="L84" s="337"/>
      <c r="M84" s="337">
        <v>0</v>
      </c>
      <c r="N84" s="336">
        <v>2</v>
      </c>
      <c r="O84" s="336"/>
      <c r="P84" s="338"/>
      <c r="Q84"/>
      <c r="R84" s="330" t="s">
        <v>1060</v>
      </c>
      <c r="S84" s="331" t="s">
        <v>1041</v>
      </c>
      <c r="T84" s="332">
        <f t="shared" ref="T84:AE85" si="78">IF(C72&gt;0,C84/C72,)</f>
        <v>0</v>
      </c>
      <c r="U84" s="344">
        <f t="shared" si="78"/>
        <v>0</v>
      </c>
      <c r="V84" s="344">
        <f t="shared" si="78"/>
        <v>0</v>
      </c>
      <c r="W84" s="344">
        <f t="shared" si="78"/>
        <v>0</v>
      </c>
      <c r="X84" s="344">
        <f t="shared" si="78"/>
        <v>0</v>
      </c>
      <c r="Y84" s="344">
        <f t="shared" si="78"/>
        <v>0</v>
      </c>
      <c r="Z84" s="332">
        <f t="shared" si="78"/>
        <v>0</v>
      </c>
      <c r="AA84" s="332">
        <f t="shared" si="78"/>
        <v>2.1656271656271656E-5</v>
      </c>
      <c r="AB84" s="344">
        <f t="shared" si="78"/>
        <v>1.6450074025333114E-4</v>
      </c>
      <c r="AC84" s="344">
        <f t="shared" si="78"/>
        <v>0</v>
      </c>
      <c r="AD84" s="344">
        <f t="shared" si="78"/>
        <v>0</v>
      </c>
      <c r="AE84" s="332">
        <f t="shared" si="78"/>
        <v>3.8101769827208477E-5</v>
      </c>
      <c r="AG84" s="345" t="s">
        <v>1045</v>
      </c>
      <c r="AH84" s="334"/>
      <c r="AI84" s="334"/>
      <c r="AJ84" s="334"/>
      <c r="AK84" s="334"/>
      <c r="AL84" s="334"/>
      <c r="AM84" s="334"/>
      <c r="AN84" s="334"/>
      <c r="AO84" s="334"/>
      <c r="AP84" s="334"/>
      <c r="AQ84" s="334"/>
      <c r="AR84" s="334"/>
    </row>
    <row r="85" spans="1:45" ht="15">
      <c r="A85" s="303"/>
      <c r="B85" s="335" t="s">
        <v>1061</v>
      </c>
      <c r="C85" s="336"/>
      <c r="D85" s="337"/>
      <c r="E85" s="337"/>
      <c r="F85" s="337"/>
      <c r="G85" s="337"/>
      <c r="H85" s="337"/>
      <c r="I85" s="336"/>
      <c r="J85" s="336">
        <v>0</v>
      </c>
      <c r="K85" s="337">
        <v>0</v>
      </c>
      <c r="L85" s="337"/>
      <c r="M85" s="337">
        <v>0</v>
      </c>
      <c r="N85" s="336">
        <v>0</v>
      </c>
      <c r="O85" s="336"/>
      <c r="P85" s="338"/>
      <c r="Q85"/>
      <c r="R85" s="339"/>
      <c r="S85" s="340" t="s">
        <v>869</v>
      </c>
      <c r="T85" s="341">
        <f t="shared" si="78"/>
        <v>0</v>
      </c>
      <c r="U85" s="342">
        <f t="shared" si="78"/>
        <v>0</v>
      </c>
      <c r="V85" s="342">
        <f t="shared" si="78"/>
        <v>0</v>
      </c>
      <c r="W85" s="342">
        <f t="shared" si="78"/>
        <v>0</v>
      </c>
      <c r="X85" s="342">
        <f t="shared" si="78"/>
        <v>0</v>
      </c>
      <c r="Y85" s="342">
        <f t="shared" si="78"/>
        <v>0</v>
      </c>
      <c r="Z85" s="341">
        <f t="shared" si="78"/>
        <v>0</v>
      </c>
      <c r="AA85" s="341">
        <f t="shared" si="78"/>
        <v>0</v>
      </c>
      <c r="AB85" s="342">
        <f t="shared" si="78"/>
        <v>0</v>
      </c>
      <c r="AC85" s="342">
        <f t="shared" si="78"/>
        <v>0</v>
      </c>
      <c r="AD85" s="342">
        <f t="shared" si="78"/>
        <v>0</v>
      </c>
      <c r="AE85" s="341">
        <f t="shared" si="78"/>
        <v>0</v>
      </c>
      <c r="AG85" s="347">
        <f>(T85-T84)*100</f>
        <v>0</v>
      </c>
      <c r="AH85" s="347">
        <f t="shared" ref="AH85:AR85" si="79">(U85-U84)*100</f>
        <v>0</v>
      </c>
      <c r="AI85" s="347">
        <f t="shared" si="79"/>
        <v>0</v>
      </c>
      <c r="AJ85" s="347">
        <f t="shared" si="79"/>
        <v>0</v>
      </c>
      <c r="AK85" s="347">
        <f t="shared" si="79"/>
        <v>0</v>
      </c>
      <c r="AL85" s="347">
        <f t="shared" si="79"/>
        <v>0</v>
      </c>
      <c r="AM85" s="347">
        <f t="shared" si="79"/>
        <v>0</v>
      </c>
      <c r="AN85" s="347">
        <f t="shared" si="79"/>
        <v>-2.1656271656271655E-3</v>
      </c>
      <c r="AO85" s="347">
        <f t="shared" si="79"/>
        <v>-1.6450074025333113E-2</v>
      </c>
      <c r="AP85" s="347">
        <f t="shared" si="79"/>
        <v>0</v>
      </c>
      <c r="AQ85" s="347">
        <f t="shared" si="79"/>
        <v>0</v>
      </c>
      <c r="AR85" s="347">
        <f t="shared" si="79"/>
        <v>-3.8101769827208476E-3</v>
      </c>
    </row>
    <row r="86" spans="1:45" ht="15">
      <c r="A86" s="303"/>
      <c r="B86" s="335" t="s">
        <v>1062</v>
      </c>
      <c r="C86" s="336"/>
      <c r="D86" s="337"/>
      <c r="E86" s="337"/>
      <c r="F86" s="337"/>
      <c r="G86" s="337"/>
      <c r="H86" s="337"/>
      <c r="I86" s="336"/>
      <c r="J86" s="336">
        <v>4661</v>
      </c>
      <c r="K86" s="337">
        <v>950</v>
      </c>
      <c r="L86" s="337"/>
      <c r="M86" s="337">
        <v>21</v>
      </c>
      <c r="N86" s="336">
        <v>5632</v>
      </c>
      <c r="O86" s="336"/>
      <c r="P86" s="338"/>
      <c r="Q86"/>
      <c r="R86" s="330" t="s">
        <v>1063</v>
      </c>
      <c r="S86" s="331" t="s">
        <v>1041</v>
      </c>
      <c r="T86" s="332">
        <f t="shared" ref="T86:AE87" si="80">IF(C72&gt;0,C86/C72,)</f>
        <v>0</v>
      </c>
      <c r="U86" s="344">
        <f t="shared" si="80"/>
        <v>0</v>
      </c>
      <c r="V86" s="344">
        <f t="shared" si="80"/>
        <v>0</v>
      </c>
      <c r="W86" s="344">
        <f t="shared" si="80"/>
        <v>0</v>
      </c>
      <c r="X86" s="344">
        <f t="shared" si="80"/>
        <v>0</v>
      </c>
      <c r="Y86" s="344">
        <f t="shared" si="80"/>
        <v>0</v>
      </c>
      <c r="Z86" s="332">
        <f t="shared" si="80"/>
        <v>0</v>
      </c>
      <c r="AA86" s="332">
        <f t="shared" si="80"/>
        <v>0.10093988218988219</v>
      </c>
      <c r="AB86" s="344">
        <f t="shared" si="80"/>
        <v>0.15627570324066459</v>
      </c>
      <c r="AC86" s="344">
        <f t="shared" si="80"/>
        <v>0</v>
      </c>
      <c r="AD86" s="344">
        <f t="shared" si="80"/>
        <v>8.8983050847457626E-2</v>
      </c>
      <c r="AE86" s="332">
        <f t="shared" si="80"/>
        <v>0.10729458383341907</v>
      </c>
      <c r="AG86" s="345" t="s">
        <v>1045</v>
      </c>
      <c r="AH86" s="334"/>
      <c r="AI86" s="334"/>
      <c r="AJ86" s="334"/>
      <c r="AK86" s="334"/>
      <c r="AL86" s="334"/>
      <c r="AM86" s="334"/>
      <c r="AN86" s="334"/>
      <c r="AO86" s="334"/>
      <c r="AP86" s="334"/>
      <c r="AQ86" s="334"/>
      <c r="AR86" s="334"/>
    </row>
    <row r="87" spans="1:45" ht="15">
      <c r="A87" s="303"/>
      <c r="B87" s="335" t="s">
        <v>1064</v>
      </c>
      <c r="C87" s="336"/>
      <c r="D87" s="337"/>
      <c r="E87" s="337"/>
      <c r="F87" s="337"/>
      <c r="G87" s="337"/>
      <c r="H87" s="337"/>
      <c r="I87" s="336"/>
      <c r="J87" s="336">
        <v>5259</v>
      </c>
      <c r="K87" s="337">
        <v>1116</v>
      </c>
      <c r="L87" s="337"/>
      <c r="M87" s="337">
        <v>27</v>
      </c>
      <c r="N87" s="336">
        <v>6402</v>
      </c>
      <c r="O87" s="336"/>
      <c r="P87" s="338"/>
      <c r="Q87"/>
      <c r="R87" s="339"/>
      <c r="S87" s="340" t="s">
        <v>869</v>
      </c>
      <c r="T87" s="341">
        <f t="shared" si="80"/>
        <v>0</v>
      </c>
      <c r="U87" s="342">
        <f t="shared" si="80"/>
        <v>0</v>
      </c>
      <c r="V87" s="342">
        <f t="shared" si="80"/>
        <v>0</v>
      </c>
      <c r="W87" s="342">
        <f t="shared" si="80"/>
        <v>0</v>
      </c>
      <c r="X87" s="342">
        <f t="shared" si="80"/>
        <v>0</v>
      </c>
      <c r="Y87" s="342">
        <f t="shared" si="80"/>
        <v>0</v>
      </c>
      <c r="Z87" s="341">
        <f t="shared" si="80"/>
        <v>0</v>
      </c>
      <c r="AA87" s="341">
        <f t="shared" si="80"/>
        <v>0.11027700308247185</v>
      </c>
      <c r="AB87" s="342">
        <f t="shared" si="80"/>
        <v>0.17697431018078022</v>
      </c>
      <c r="AC87" s="342">
        <f t="shared" si="80"/>
        <v>0</v>
      </c>
      <c r="AD87" s="342">
        <f t="shared" si="80"/>
        <v>0.10843373493975904</v>
      </c>
      <c r="AE87" s="341">
        <f t="shared" si="80"/>
        <v>0.11802226974411917</v>
      </c>
      <c r="AG87" s="347">
        <f>(T87-T86)*100</f>
        <v>0</v>
      </c>
      <c r="AH87" s="347">
        <f t="shared" ref="AH87:AR87" si="81">(U87-U86)*100</f>
        <v>0</v>
      </c>
      <c r="AI87" s="347">
        <f t="shared" si="81"/>
        <v>0</v>
      </c>
      <c r="AJ87" s="347">
        <f t="shared" si="81"/>
        <v>0</v>
      </c>
      <c r="AK87" s="347">
        <f t="shared" si="81"/>
        <v>0</v>
      </c>
      <c r="AL87" s="347">
        <f t="shared" si="81"/>
        <v>0</v>
      </c>
      <c r="AM87" s="347">
        <f t="shared" si="81"/>
        <v>0</v>
      </c>
      <c r="AN87" s="347">
        <f t="shared" si="81"/>
        <v>0.93371208925896587</v>
      </c>
      <c r="AO87" s="347">
        <f t="shared" si="81"/>
        <v>2.0698606940115631</v>
      </c>
      <c r="AP87" s="347">
        <f t="shared" si="81"/>
        <v>0</v>
      </c>
      <c r="AQ87" s="347">
        <f t="shared" si="81"/>
        <v>1.9450684092301413</v>
      </c>
      <c r="AR87" s="347">
        <f t="shared" si="81"/>
        <v>1.07276859107001</v>
      </c>
      <c r="AS87" s="357"/>
    </row>
    <row r="88" spans="1:45" ht="15">
      <c r="A88" s="303"/>
      <c r="B88" s="335" t="s">
        <v>1065</v>
      </c>
      <c r="C88" s="336"/>
      <c r="D88" s="337"/>
      <c r="E88" s="337"/>
      <c r="F88" s="337"/>
      <c r="G88" s="337"/>
      <c r="H88" s="337"/>
      <c r="I88" s="336"/>
      <c r="J88" s="336">
        <v>5239</v>
      </c>
      <c r="K88" s="337">
        <v>600</v>
      </c>
      <c r="L88" s="337"/>
      <c r="M88" s="337">
        <v>24</v>
      </c>
      <c r="N88" s="336">
        <v>5863</v>
      </c>
      <c r="O88" s="336"/>
      <c r="P88" s="338"/>
      <c r="Q88"/>
      <c r="R88" s="330" t="s">
        <v>1066</v>
      </c>
      <c r="S88" s="331" t="s">
        <v>1041</v>
      </c>
      <c r="T88" s="332">
        <f t="shared" ref="T88:AE89" si="82">IF(C72&gt;0,C88/C72,)</f>
        <v>0</v>
      </c>
      <c r="U88" s="344">
        <f t="shared" si="82"/>
        <v>0</v>
      </c>
      <c r="V88" s="344">
        <f t="shared" si="82"/>
        <v>0</v>
      </c>
      <c r="W88" s="344">
        <f t="shared" si="82"/>
        <v>0</v>
      </c>
      <c r="X88" s="344">
        <f t="shared" si="82"/>
        <v>0</v>
      </c>
      <c r="Y88" s="344">
        <f t="shared" si="82"/>
        <v>0</v>
      </c>
      <c r="Z88" s="332">
        <f t="shared" si="82"/>
        <v>0</v>
      </c>
      <c r="AA88" s="332">
        <f t="shared" si="82"/>
        <v>0.11345720720720721</v>
      </c>
      <c r="AB88" s="344">
        <f t="shared" si="82"/>
        <v>9.870044415199869E-2</v>
      </c>
      <c r="AC88" s="344">
        <f t="shared" si="82"/>
        <v>0</v>
      </c>
      <c r="AD88" s="344">
        <f t="shared" si="82"/>
        <v>0.10169491525423729</v>
      </c>
      <c r="AE88" s="332">
        <f t="shared" si="82"/>
        <v>0.11169533824846165</v>
      </c>
      <c r="AG88" s="345" t="s">
        <v>1045</v>
      </c>
      <c r="AH88" s="334"/>
      <c r="AI88" s="334"/>
      <c r="AJ88" s="334"/>
      <c r="AK88" s="334"/>
      <c r="AL88" s="334"/>
      <c r="AM88" s="334"/>
      <c r="AN88" s="334"/>
      <c r="AO88" s="334"/>
      <c r="AP88" s="334"/>
      <c r="AQ88" s="334"/>
      <c r="AR88" s="334"/>
    </row>
    <row r="89" spans="1:45" ht="15">
      <c r="A89" s="303"/>
      <c r="B89" s="335" t="s">
        <v>1067</v>
      </c>
      <c r="C89" s="336"/>
      <c r="D89" s="337"/>
      <c r="E89" s="337"/>
      <c r="F89" s="337"/>
      <c r="G89" s="337"/>
      <c r="H89" s="337"/>
      <c r="I89" s="336"/>
      <c r="J89" s="336">
        <v>5390</v>
      </c>
      <c r="K89" s="337">
        <v>639</v>
      </c>
      <c r="L89" s="337"/>
      <c r="M89" s="337">
        <v>26</v>
      </c>
      <c r="N89" s="336">
        <v>6055</v>
      </c>
      <c r="O89" s="336"/>
      <c r="P89" s="338"/>
      <c r="Q89"/>
      <c r="R89" s="339"/>
      <c r="S89" s="340" t="s">
        <v>869</v>
      </c>
      <c r="T89" s="341">
        <f t="shared" si="82"/>
        <v>0</v>
      </c>
      <c r="U89" s="342">
        <f t="shared" si="82"/>
        <v>0</v>
      </c>
      <c r="V89" s="342">
        <f t="shared" si="82"/>
        <v>0</v>
      </c>
      <c r="W89" s="342">
        <f t="shared" si="82"/>
        <v>0</v>
      </c>
      <c r="X89" s="342">
        <f t="shared" si="82"/>
        <v>0</v>
      </c>
      <c r="Y89" s="342">
        <f t="shared" si="82"/>
        <v>0</v>
      </c>
      <c r="Z89" s="341">
        <f t="shared" si="82"/>
        <v>0</v>
      </c>
      <c r="AA89" s="341">
        <f t="shared" si="82"/>
        <v>0.11302396779131456</v>
      </c>
      <c r="AB89" s="342">
        <f t="shared" si="82"/>
        <v>0.10133206470028544</v>
      </c>
      <c r="AC89" s="342">
        <f t="shared" si="82"/>
        <v>0</v>
      </c>
      <c r="AD89" s="342">
        <f t="shared" si="82"/>
        <v>0.10441767068273092</v>
      </c>
      <c r="AE89" s="341">
        <f t="shared" si="82"/>
        <v>0.11162524887545167</v>
      </c>
      <c r="AG89" s="347">
        <f>(T89-T88)*100</f>
        <v>0</v>
      </c>
      <c r="AH89" s="347">
        <f t="shared" ref="AH89:AR89" si="83">(U89-U88)*100</f>
        <v>0</v>
      </c>
      <c r="AI89" s="347">
        <f t="shared" si="83"/>
        <v>0</v>
      </c>
      <c r="AJ89" s="347">
        <f t="shared" si="83"/>
        <v>0</v>
      </c>
      <c r="AK89" s="347">
        <f t="shared" si="83"/>
        <v>0</v>
      </c>
      <c r="AL89" s="347">
        <f t="shared" si="83"/>
        <v>0</v>
      </c>
      <c r="AM89" s="347">
        <f t="shared" si="83"/>
        <v>0</v>
      </c>
      <c r="AN89" s="347">
        <f t="shared" si="83"/>
        <v>-4.3323941589265558E-2</v>
      </c>
      <c r="AO89" s="347">
        <f t="shared" si="83"/>
        <v>0.26316205482867505</v>
      </c>
      <c r="AP89" s="347">
        <f t="shared" si="83"/>
        <v>0</v>
      </c>
      <c r="AQ89" s="347">
        <f t="shared" si="83"/>
        <v>0.27227554284936228</v>
      </c>
      <c r="AR89" s="347">
        <f t="shared" si="83"/>
        <v>-7.0089373009979417E-3</v>
      </c>
    </row>
    <row r="90" spans="1:45" ht="15">
      <c r="A90" s="303"/>
      <c r="B90" s="335" t="s">
        <v>1068</v>
      </c>
      <c r="C90" s="336"/>
      <c r="D90" s="337"/>
      <c r="E90" s="337"/>
      <c r="F90" s="337"/>
      <c r="G90" s="337"/>
      <c r="H90" s="337"/>
      <c r="I90" s="336"/>
      <c r="J90" s="336">
        <v>3</v>
      </c>
      <c r="K90" s="337">
        <v>0</v>
      </c>
      <c r="L90" s="337"/>
      <c r="M90" s="337">
        <v>0</v>
      </c>
      <c r="N90" s="336">
        <v>3</v>
      </c>
      <c r="O90" s="336"/>
      <c r="P90" s="338"/>
      <c r="Q90"/>
      <c r="R90" s="330" t="s">
        <v>1069</v>
      </c>
      <c r="S90" s="331" t="s">
        <v>1041</v>
      </c>
      <c r="T90" s="332">
        <f t="shared" ref="T90:AE91" si="84">IF(C72&gt;0,C90/C72,)</f>
        <v>0</v>
      </c>
      <c r="U90" s="344">
        <f t="shared" si="84"/>
        <v>0</v>
      </c>
      <c r="V90" s="344">
        <f t="shared" si="84"/>
        <v>0</v>
      </c>
      <c r="W90" s="344">
        <f t="shared" si="84"/>
        <v>0</v>
      </c>
      <c r="X90" s="344">
        <f t="shared" si="84"/>
        <v>0</v>
      </c>
      <c r="Y90" s="344">
        <f t="shared" si="84"/>
        <v>0</v>
      </c>
      <c r="Z90" s="332">
        <f t="shared" si="84"/>
        <v>0</v>
      </c>
      <c r="AA90" s="332">
        <f t="shared" si="84"/>
        <v>6.4968814968814972E-5</v>
      </c>
      <c r="AB90" s="344">
        <f t="shared" si="84"/>
        <v>0</v>
      </c>
      <c r="AC90" s="344">
        <f t="shared" si="84"/>
        <v>0</v>
      </c>
      <c r="AD90" s="344">
        <f t="shared" si="84"/>
        <v>0</v>
      </c>
      <c r="AE90" s="332">
        <f t="shared" si="84"/>
        <v>5.7152654740812712E-5</v>
      </c>
      <c r="AG90" s="345" t="s">
        <v>1045</v>
      </c>
      <c r="AH90" s="334"/>
      <c r="AI90" s="334"/>
      <c r="AJ90" s="334"/>
      <c r="AK90" s="334"/>
      <c r="AL90" s="334"/>
      <c r="AM90" s="334"/>
      <c r="AN90" s="334"/>
      <c r="AO90" s="334"/>
      <c r="AP90" s="334"/>
      <c r="AQ90" s="334"/>
      <c r="AR90" s="334"/>
    </row>
    <row r="91" spans="1:45" ht="15">
      <c r="A91" s="303"/>
      <c r="B91" s="335" t="s">
        <v>1070</v>
      </c>
      <c r="C91" s="336"/>
      <c r="D91" s="337"/>
      <c r="E91" s="337"/>
      <c r="F91" s="337"/>
      <c r="G91" s="337"/>
      <c r="H91" s="337"/>
      <c r="I91" s="336"/>
      <c r="J91" s="336">
        <v>1</v>
      </c>
      <c r="K91" s="337">
        <v>0</v>
      </c>
      <c r="L91" s="337"/>
      <c r="M91" s="337">
        <v>0</v>
      </c>
      <c r="N91" s="336">
        <v>1</v>
      </c>
      <c r="O91" s="336"/>
      <c r="P91" s="338"/>
      <c r="Q91"/>
      <c r="R91" s="339"/>
      <c r="S91" s="340" t="s">
        <v>869</v>
      </c>
      <c r="T91" s="341">
        <f t="shared" si="84"/>
        <v>0</v>
      </c>
      <c r="U91" s="342">
        <f t="shared" si="84"/>
        <v>0</v>
      </c>
      <c r="V91" s="342">
        <f t="shared" si="84"/>
        <v>0</v>
      </c>
      <c r="W91" s="342">
        <f t="shared" si="84"/>
        <v>0</v>
      </c>
      <c r="X91" s="342">
        <f t="shared" si="84"/>
        <v>0</v>
      </c>
      <c r="Y91" s="342">
        <f t="shared" si="84"/>
        <v>0</v>
      </c>
      <c r="Z91" s="341">
        <f t="shared" si="84"/>
        <v>0</v>
      </c>
      <c r="AA91" s="341">
        <f t="shared" si="84"/>
        <v>2.096919625070771E-5</v>
      </c>
      <c r="AB91" s="342">
        <f t="shared" si="84"/>
        <v>0</v>
      </c>
      <c r="AC91" s="342">
        <f t="shared" si="84"/>
        <v>0</v>
      </c>
      <c r="AD91" s="342">
        <f t="shared" si="84"/>
        <v>0</v>
      </c>
      <c r="AE91" s="341">
        <f t="shared" si="84"/>
        <v>1.8435218641693091E-5</v>
      </c>
      <c r="AG91" s="347">
        <f>(T91-T90)*100</f>
        <v>0</v>
      </c>
      <c r="AH91" s="347">
        <f t="shared" ref="AH91:AR91" si="85">(U91-U90)*100</f>
        <v>0</v>
      </c>
      <c r="AI91" s="347">
        <f t="shared" si="85"/>
        <v>0</v>
      </c>
      <c r="AJ91" s="347">
        <f t="shared" si="85"/>
        <v>0</v>
      </c>
      <c r="AK91" s="347">
        <f t="shared" si="85"/>
        <v>0</v>
      </c>
      <c r="AL91" s="347">
        <f t="shared" si="85"/>
        <v>0</v>
      </c>
      <c r="AM91" s="347">
        <f t="shared" si="85"/>
        <v>0</v>
      </c>
      <c r="AN91" s="347">
        <f t="shared" si="85"/>
        <v>-4.399961871810726E-3</v>
      </c>
      <c r="AO91" s="347">
        <f t="shared" si="85"/>
        <v>0</v>
      </c>
      <c r="AP91" s="347">
        <f t="shared" si="85"/>
        <v>0</v>
      </c>
      <c r="AQ91" s="347">
        <f t="shared" si="85"/>
        <v>0</v>
      </c>
      <c r="AR91" s="347">
        <f t="shared" si="85"/>
        <v>-3.8717436099119621E-3</v>
      </c>
    </row>
    <row r="92" spans="1:45" ht="15">
      <c r="A92" s="303"/>
      <c r="B92" s="335" t="s">
        <v>1071</v>
      </c>
      <c r="C92" s="336"/>
      <c r="D92" s="337"/>
      <c r="E92" s="337"/>
      <c r="F92" s="337"/>
      <c r="G92" s="337"/>
      <c r="H92" s="337"/>
      <c r="I92" s="336"/>
      <c r="J92" s="336">
        <v>4203</v>
      </c>
      <c r="K92" s="337">
        <v>669</v>
      </c>
      <c r="L92" s="337"/>
      <c r="M92" s="337">
        <v>15</v>
      </c>
      <c r="N92" s="336">
        <v>4887</v>
      </c>
      <c r="O92" s="336"/>
      <c r="P92" s="338"/>
      <c r="Q92"/>
      <c r="R92" s="330" t="s">
        <v>1072</v>
      </c>
      <c r="S92" s="331" t="s">
        <v>1041</v>
      </c>
      <c r="T92" s="332">
        <f t="shared" ref="T92:AE93" si="86">IF(C72&gt;0,C92/C72,)</f>
        <v>0</v>
      </c>
      <c r="U92" s="344">
        <f t="shared" si="86"/>
        <v>0</v>
      </c>
      <c r="V92" s="344">
        <f t="shared" si="86"/>
        <v>0</v>
      </c>
      <c r="W92" s="344">
        <f t="shared" si="86"/>
        <v>0</v>
      </c>
      <c r="X92" s="344">
        <f t="shared" si="86"/>
        <v>0</v>
      </c>
      <c r="Y92" s="344">
        <f t="shared" si="86"/>
        <v>0</v>
      </c>
      <c r="Z92" s="332">
        <f t="shared" si="86"/>
        <v>0</v>
      </c>
      <c r="AA92" s="332">
        <f t="shared" si="86"/>
        <v>9.1021309771309775E-2</v>
      </c>
      <c r="AB92" s="344">
        <f t="shared" si="86"/>
        <v>0.11005099522947853</v>
      </c>
      <c r="AC92" s="344">
        <f t="shared" si="86"/>
        <v>0</v>
      </c>
      <c r="AD92" s="344">
        <f t="shared" si="86"/>
        <v>6.3559322033898302E-2</v>
      </c>
      <c r="AE92" s="332">
        <f t="shared" si="86"/>
        <v>9.3101674572783899E-2</v>
      </c>
      <c r="AG92" s="345" t="s">
        <v>1045</v>
      </c>
      <c r="AH92" s="349"/>
      <c r="AI92" s="349"/>
      <c r="AJ92" s="349"/>
      <c r="AK92" s="349"/>
      <c r="AL92" s="349"/>
      <c r="AM92" s="349"/>
      <c r="AN92" s="349"/>
      <c r="AO92" s="349"/>
      <c r="AP92" s="349"/>
      <c r="AQ92" s="349"/>
      <c r="AR92" s="349"/>
    </row>
    <row r="93" spans="1:45" ht="15.75" thickBot="1">
      <c r="A93" s="303"/>
      <c r="B93" s="335" t="s">
        <v>1073</v>
      </c>
      <c r="C93" s="336"/>
      <c r="D93" s="337"/>
      <c r="E93" s="337"/>
      <c r="F93" s="337"/>
      <c r="G93" s="337"/>
      <c r="H93" s="337"/>
      <c r="I93" s="336"/>
      <c r="J93" s="336">
        <v>4127</v>
      </c>
      <c r="K93" s="337">
        <v>672</v>
      </c>
      <c r="L93" s="337"/>
      <c r="M93" s="337">
        <v>22</v>
      </c>
      <c r="N93" s="336">
        <v>4821</v>
      </c>
      <c r="O93" s="336"/>
      <c r="P93" s="338"/>
      <c r="Q93"/>
      <c r="R93" s="350"/>
      <c r="S93" s="351" t="s">
        <v>869</v>
      </c>
      <c r="T93" s="352">
        <f t="shared" si="86"/>
        <v>0</v>
      </c>
      <c r="U93" s="353">
        <f t="shared" si="86"/>
        <v>0</v>
      </c>
      <c r="V93" s="353">
        <f t="shared" si="86"/>
        <v>0</v>
      </c>
      <c r="W93" s="353">
        <f t="shared" si="86"/>
        <v>0</v>
      </c>
      <c r="X93" s="353">
        <f t="shared" si="86"/>
        <v>0</v>
      </c>
      <c r="Y93" s="353">
        <f t="shared" si="86"/>
        <v>0</v>
      </c>
      <c r="Z93" s="352">
        <f t="shared" si="86"/>
        <v>0</v>
      </c>
      <c r="AA93" s="352">
        <f t="shared" si="86"/>
        <v>8.6539872926670716E-2</v>
      </c>
      <c r="AB93" s="353">
        <f t="shared" si="86"/>
        <v>0.1065651760228354</v>
      </c>
      <c r="AC93" s="353">
        <f t="shared" si="86"/>
        <v>0</v>
      </c>
      <c r="AD93" s="353">
        <f t="shared" si="86"/>
        <v>8.8353413654618476E-2</v>
      </c>
      <c r="AE93" s="352">
        <f t="shared" si="86"/>
        <v>8.8876189071602385E-2</v>
      </c>
      <c r="AF93" s="354"/>
      <c r="AG93" s="355">
        <f>(T93-T92)*100</f>
        <v>0</v>
      </c>
      <c r="AH93" s="355">
        <f t="shared" ref="AH93:AR93" si="87">(U93-U92)*100</f>
        <v>0</v>
      </c>
      <c r="AI93" s="355">
        <f t="shared" si="87"/>
        <v>0</v>
      </c>
      <c r="AJ93" s="355">
        <f t="shared" si="87"/>
        <v>0</v>
      </c>
      <c r="AK93" s="355">
        <f t="shared" si="87"/>
        <v>0</v>
      </c>
      <c r="AL93" s="355">
        <f t="shared" si="87"/>
        <v>0</v>
      </c>
      <c r="AM93" s="355">
        <f t="shared" si="87"/>
        <v>0</v>
      </c>
      <c r="AN93" s="355">
        <f t="shared" si="87"/>
        <v>-0.44814368446390584</v>
      </c>
      <c r="AO93" s="355">
        <f t="shared" si="87"/>
        <v>-0.34858192066431343</v>
      </c>
      <c r="AP93" s="355">
        <f t="shared" si="87"/>
        <v>0</v>
      </c>
      <c r="AQ93" s="355">
        <f t="shared" si="87"/>
        <v>2.4794091620720176</v>
      </c>
      <c r="AR93" s="355">
        <f t="shared" si="87"/>
        <v>-0.4225485501181514</v>
      </c>
    </row>
    <row r="94" spans="1:45" ht="15">
      <c r="A94" s="317" t="s">
        <v>425</v>
      </c>
      <c r="B94" s="298" t="s">
        <v>1039</v>
      </c>
      <c r="C94" s="327">
        <v>11076</v>
      </c>
      <c r="D94" s="328">
        <v>3356</v>
      </c>
      <c r="E94" s="328">
        <v>11118</v>
      </c>
      <c r="F94" s="328">
        <v>8201</v>
      </c>
      <c r="G94" s="328">
        <v>509</v>
      </c>
      <c r="H94" s="328">
        <v>2223</v>
      </c>
      <c r="I94" s="327">
        <v>36483</v>
      </c>
      <c r="J94" s="327">
        <v>3371</v>
      </c>
      <c r="K94" s="328">
        <v>0</v>
      </c>
      <c r="L94" s="328"/>
      <c r="M94" s="328">
        <v>196</v>
      </c>
      <c r="N94" s="327">
        <v>3567</v>
      </c>
      <c r="O94" s="327"/>
      <c r="P94" s="329"/>
      <c r="Q94">
        <f>+P96+P98+P100+P102+P104+P106+P108+P110+P112+P114</f>
        <v>0</v>
      </c>
      <c r="R94" s="330" t="s">
        <v>1040</v>
      </c>
      <c r="S94" s="331" t="s">
        <v>1041</v>
      </c>
      <c r="T94" s="332">
        <f t="shared" ref="T94:AE95" si="88">IF(C94&gt;0,C94/C94,)</f>
        <v>1</v>
      </c>
      <c r="U94" s="344">
        <f t="shared" si="88"/>
        <v>1</v>
      </c>
      <c r="V94" s="344">
        <f t="shared" si="88"/>
        <v>1</v>
      </c>
      <c r="W94" s="344">
        <f t="shared" si="88"/>
        <v>1</v>
      </c>
      <c r="X94" s="344">
        <f t="shared" si="88"/>
        <v>1</v>
      </c>
      <c r="Y94" s="344">
        <f t="shared" si="88"/>
        <v>1</v>
      </c>
      <c r="Z94" s="332">
        <f t="shared" si="88"/>
        <v>1</v>
      </c>
      <c r="AA94" s="332">
        <f t="shared" si="88"/>
        <v>1</v>
      </c>
      <c r="AB94" s="344">
        <f t="shared" si="88"/>
        <v>0</v>
      </c>
      <c r="AC94" s="344">
        <f t="shared" si="88"/>
        <v>0</v>
      </c>
      <c r="AD94" s="344">
        <f t="shared" si="88"/>
        <v>1</v>
      </c>
      <c r="AE94" s="332">
        <f t="shared" si="88"/>
        <v>1</v>
      </c>
      <c r="AG94" s="334">
        <f>+T96+T98+T100+T102+T104+T106+T108+T110+T112+T114</f>
        <v>1</v>
      </c>
      <c r="AH94" s="334">
        <f t="shared" ref="AH94:AR95" si="89">+U96+U98+U100+U102+U104+U106+U108+U110+U112+U114</f>
        <v>0.99999999999999989</v>
      </c>
      <c r="AI94" s="334">
        <f t="shared" si="89"/>
        <v>1</v>
      </c>
      <c r="AJ94" s="334">
        <f t="shared" si="89"/>
        <v>1</v>
      </c>
      <c r="AK94" s="334">
        <f t="shared" si="89"/>
        <v>1</v>
      </c>
      <c r="AL94" s="334">
        <f t="shared" si="89"/>
        <v>1</v>
      </c>
      <c r="AM94" s="334">
        <f t="shared" si="89"/>
        <v>1</v>
      </c>
      <c r="AN94" s="334">
        <f t="shared" si="89"/>
        <v>1</v>
      </c>
      <c r="AO94" s="334">
        <f t="shared" si="89"/>
        <v>0</v>
      </c>
      <c r="AP94" s="334">
        <f t="shared" si="89"/>
        <v>0</v>
      </c>
      <c r="AQ94" s="334">
        <f t="shared" si="89"/>
        <v>0.99999999999999989</v>
      </c>
      <c r="AR94" s="334">
        <f t="shared" si="89"/>
        <v>0.99999999999999989</v>
      </c>
    </row>
    <row r="95" spans="1:45" ht="15">
      <c r="A95" s="303"/>
      <c r="B95" s="335" t="s">
        <v>1042</v>
      </c>
      <c r="C95" s="336">
        <v>12033</v>
      </c>
      <c r="D95" s="337">
        <v>3542</v>
      </c>
      <c r="E95" s="337">
        <v>11341</v>
      </c>
      <c r="F95" s="337">
        <v>8322</v>
      </c>
      <c r="G95" s="337">
        <v>576</v>
      </c>
      <c r="H95" s="337">
        <v>2003</v>
      </c>
      <c r="I95" s="336">
        <v>37817</v>
      </c>
      <c r="J95" s="336">
        <v>2393</v>
      </c>
      <c r="K95" s="337">
        <v>0</v>
      </c>
      <c r="L95" s="337"/>
      <c r="M95" s="337">
        <v>206</v>
      </c>
      <c r="N95" s="336">
        <v>2599</v>
      </c>
      <c r="O95" s="336"/>
      <c r="P95" s="338"/>
      <c r="Q95"/>
      <c r="R95" s="339"/>
      <c r="S95" s="340" t="s">
        <v>869</v>
      </c>
      <c r="T95" s="341">
        <f t="shared" si="88"/>
        <v>1</v>
      </c>
      <c r="U95" s="342">
        <f t="shared" si="88"/>
        <v>1</v>
      </c>
      <c r="V95" s="342">
        <f t="shared" si="88"/>
        <v>1</v>
      </c>
      <c r="W95" s="342">
        <f t="shared" si="88"/>
        <v>1</v>
      </c>
      <c r="X95" s="342">
        <f t="shared" si="88"/>
        <v>1</v>
      </c>
      <c r="Y95" s="342">
        <f t="shared" si="88"/>
        <v>1</v>
      </c>
      <c r="Z95" s="341">
        <f t="shared" si="88"/>
        <v>1</v>
      </c>
      <c r="AA95" s="341">
        <f t="shared" si="88"/>
        <v>1</v>
      </c>
      <c r="AB95" s="342">
        <f t="shared" si="88"/>
        <v>0</v>
      </c>
      <c r="AC95" s="342">
        <f t="shared" si="88"/>
        <v>0</v>
      </c>
      <c r="AD95" s="342">
        <f t="shared" si="88"/>
        <v>1</v>
      </c>
      <c r="AE95" s="341">
        <f t="shared" si="88"/>
        <v>1</v>
      </c>
      <c r="AG95" s="343">
        <f>+T97+T99+T101+T103+T105+T107+T109+T111+T113+T115</f>
        <v>0.96110695587135375</v>
      </c>
      <c r="AH95" s="343">
        <f t="shared" si="89"/>
        <v>1</v>
      </c>
      <c r="AI95" s="356">
        <f t="shared" si="89"/>
        <v>1</v>
      </c>
      <c r="AJ95" s="356">
        <f t="shared" si="89"/>
        <v>0.99182888728670981</v>
      </c>
      <c r="AK95" s="343">
        <f t="shared" si="89"/>
        <v>1</v>
      </c>
      <c r="AL95" s="343">
        <f t="shared" si="89"/>
        <v>1.2146779830254617</v>
      </c>
      <c r="AM95" s="356">
        <f t="shared" si="89"/>
        <v>0.99719702779173391</v>
      </c>
      <c r="AN95" s="343">
        <f t="shared" si="89"/>
        <v>1.0000000000000002</v>
      </c>
      <c r="AO95" s="343">
        <f t="shared" si="89"/>
        <v>0</v>
      </c>
      <c r="AP95" s="358">
        <f t="shared" si="89"/>
        <v>0</v>
      </c>
      <c r="AQ95" s="343">
        <f t="shared" si="89"/>
        <v>1</v>
      </c>
      <c r="AR95" s="356">
        <f>+AE97+AE99+AE101+AE103+AE105+AE107+AE109+AE111+AE113+AE115</f>
        <v>0.99999999999999989</v>
      </c>
    </row>
    <row r="96" spans="1:45" ht="15">
      <c r="A96" s="303"/>
      <c r="B96" s="335" t="s">
        <v>1043</v>
      </c>
      <c r="C96" s="336">
        <v>114</v>
      </c>
      <c r="D96" s="337">
        <v>144</v>
      </c>
      <c r="E96" s="337">
        <v>117</v>
      </c>
      <c r="F96" s="337">
        <v>84</v>
      </c>
      <c r="G96" s="337"/>
      <c r="H96" s="337">
        <v>29</v>
      </c>
      <c r="I96" s="336">
        <v>488</v>
      </c>
      <c r="J96" s="336">
        <v>65</v>
      </c>
      <c r="K96" s="337"/>
      <c r="L96" s="337"/>
      <c r="M96" s="337">
        <v>7</v>
      </c>
      <c r="N96" s="336">
        <v>72</v>
      </c>
      <c r="O96" s="336"/>
      <c r="P96" s="338"/>
      <c r="Q96"/>
      <c r="R96" s="330" t="s">
        <v>1044</v>
      </c>
      <c r="S96" s="331" t="s">
        <v>1041</v>
      </c>
      <c r="T96" s="332">
        <f t="shared" ref="T96:AE97" si="90">IF(C94&gt;0,C96/C94,)</f>
        <v>1.0292524377031419E-2</v>
      </c>
      <c r="U96" s="344">
        <f t="shared" si="90"/>
        <v>4.2908224076281289E-2</v>
      </c>
      <c r="V96" s="344">
        <f t="shared" si="90"/>
        <v>1.0523475445223961E-2</v>
      </c>
      <c r="W96" s="344">
        <f t="shared" si="90"/>
        <v>1.0242653334959152E-2</v>
      </c>
      <c r="X96" s="344">
        <f t="shared" si="90"/>
        <v>0</v>
      </c>
      <c r="Y96" s="344">
        <f t="shared" si="90"/>
        <v>1.3045434098065677E-2</v>
      </c>
      <c r="Z96" s="332">
        <f t="shared" si="90"/>
        <v>1.3376092974810185E-2</v>
      </c>
      <c r="AA96" s="332">
        <f t="shared" si="90"/>
        <v>1.9282112132898249E-2</v>
      </c>
      <c r="AB96" s="344">
        <f t="shared" si="90"/>
        <v>0</v>
      </c>
      <c r="AC96" s="344">
        <f t="shared" si="90"/>
        <v>0</v>
      </c>
      <c r="AD96" s="344">
        <f t="shared" si="90"/>
        <v>3.5714285714285712E-2</v>
      </c>
      <c r="AE96" s="332">
        <f t="shared" si="90"/>
        <v>2.0185029436501262E-2</v>
      </c>
      <c r="AG96" s="345" t="s">
        <v>1045</v>
      </c>
      <c r="AH96" s="334"/>
      <c r="AI96" s="334"/>
      <c r="AJ96" s="334"/>
      <c r="AK96" s="334"/>
      <c r="AL96" s="334"/>
      <c r="AM96" s="334"/>
      <c r="AN96" s="334"/>
      <c r="AO96" s="334"/>
      <c r="AP96" s="334"/>
      <c r="AQ96" s="334"/>
      <c r="AR96" s="334"/>
    </row>
    <row r="97" spans="1:44" ht="15">
      <c r="A97" s="303"/>
      <c r="B97" s="335" t="s">
        <v>1046</v>
      </c>
      <c r="C97" s="336">
        <v>98</v>
      </c>
      <c r="D97" s="337">
        <v>153</v>
      </c>
      <c r="E97" s="337">
        <v>122</v>
      </c>
      <c r="F97" s="337">
        <v>105</v>
      </c>
      <c r="G97" s="337">
        <v>0</v>
      </c>
      <c r="H97" s="337">
        <v>41</v>
      </c>
      <c r="I97" s="336">
        <v>519</v>
      </c>
      <c r="J97" s="336">
        <v>75</v>
      </c>
      <c r="K97" s="337"/>
      <c r="L97" s="337"/>
      <c r="M97" s="337">
        <v>7</v>
      </c>
      <c r="N97" s="336">
        <v>82</v>
      </c>
      <c r="O97" s="336"/>
      <c r="P97" s="338"/>
      <c r="Q97"/>
      <c r="R97" s="339"/>
      <c r="S97" s="340" t="s">
        <v>869</v>
      </c>
      <c r="T97" s="341">
        <f t="shared" si="90"/>
        <v>8.1442699243746367E-3</v>
      </c>
      <c r="U97" s="342">
        <f t="shared" si="90"/>
        <v>4.3195934500282328E-2</v>
      </c>
      <c r="V97" s="342">
        <f t="shared" si="90"/>
        <v>1.0757428798165946E-2</v>
      </c>
      <c r="W97" s="342">
        <f t="shared" si="90"/>
        <v>1.2617159336697908E-2</v>
      </c>
      <c r="X97" s="342">
        <f t="shared" si="90"/>
        <v>0</v>
      </c>
      <c r="Y97" s="342">
        <f t="shared" si="90"/>
        <v>2.0469296055916127E-2</v>
      </c>
      <c r="Z97" s="341">
        <f t="shared" si="90"/>
        <v>1.3723986566887907E-2</v>
      </c>
      <c r="AA97" s="341">
        <f t="shared" si="90"/>
        <v>3.1341412452987882E-2</v>
      </c>
      <c r="AB97" s="342">
        <f t="shared" si="90"/>
        <v>0</v>
      </c>
      <c r="AC97" s="342">
        <f t="shared" si="90"/>
        <v>0</v>
      </c>
      <c r="AD97" s="342">
        <f t="shared" si="90"/>
        <v>3.3980582524271843E-2</v>
      </c>
      <c r="AE97" s="341">
        <f t="shared" si="90"/>
        <v>3.1550596383224314E-2</v>
      </c>
      <c r="AG97" s="347">
        <f>(T97-T96)*100</f>
        <v>-0.21482544526567823</v>
      </c>
      <c r="AH97" s="347">
        <f t="shared" ref="AH97:AR97" si="91">(U97-U96)*100</f>
        <v>2.8771042400103919E-2</v>
      </c>
      <c r="AI97" s="347">
        <f t="shared" si="91"/>
        <v>2.3395335294198495E-2</v>
      </c>
      <c r="AJ97" s="347">
        <f t="shared" si="91"/>
        <v>0.2374506001738757</v>
      </c>
      <c r="AK97" s="347">
        <f t="shared" si="91"/>
        <v>0</v>
      </c>
      <c r="AL97" s="347">
        <f t="shared" si="91"/>
        <v>0.74238619578504506</v>
      </c>
      <c r="AM97" s="347">
        <f t="shared" si="91"/>
        <v>3.4789359207772208E-2</v>
      </c>
      <c r="AN97" s="347">
        <f t="shared" si="91"/>
        <v>1.2059300320089634</v>
      </c>
      <c r="AO97" s="347">
        <f t="shared" si="91"/>
        <v>0</v>
      </c>
      <c r="AP97" s="347">
        <f t="shared" si="91"/>
        <v>0</v>
      </c>
      <c r="AQ97" s="347">
        <f t="shared" si="91"/>
        <v>-0.17337031900138689</v>
      </c>
      <c r="AR97" s="347">
        <f t="shared" si="91"/>
        <v>1.1365566946723051</v>
      </c>
    </row>
    <row r="98" spans="1:44" ht="15">
      <c r="A98" s="303"/>
      <c r="B98" s="335" t="s">
        <v>1047</v>
      </c>
      <c r="C98" s="336">
        <v>18</v>
      </c>
      <c r="D98" s="337">
        <v>14</v>
      </c>
      <c r="E98" s="337">
        <v>25</v>
      </c>
      <c r="F98" s="337">
        <v>12</v>
      </c>
      <c r="G98" s="337"/>
      <c r="H98" s="337">
        <v>21</v>
      </c>
      <c r="I98" s="336">
        <v>90</v>
      </c>
      <c r="J98" s="336">
        <v>15</v>
      </c>
      <c r="K98" s="337"/>
      <c r="L98" s="337"/>
      <c r="M98" s="337">
        <v>9</v>
      </c>
      <c r="N98" s="336">
        <v>24</v>
      </c>
      <c r="O98" s="336"/>
      <c r="P98" s="338"/>
      <c r="Q98"/>
      <c r="R98" s="330" t="s">
        <v>1048</v>
      </c>
      <c r="S98" s="331" t="s">
        <v>1041</v>
      </c>
      <c r="T98" s="332">
        <f t="shared" ref="T98:AE99" si="92">IF(C94&gt;0,C98/C94,)</f>
        <v>1.6251354279523294E-3</v>
      </c>
      <c r="U98" s="344">
        <f t="shared" si="92"/>
        <v>4.1716328963051254E-3</v>
      </c>
      <c r="V98" s="344">
        <f t="shared" si="92"/>
        <v>2.2486058643640941E-3</v>
      </c>
      <c r="W98" s="344">
        <f t="shared" si="92"/>
        <v>1.4632361907084503E-3</v>
      </c>
      <c r="X98" s="344">
        <f t="shared" si="92"/>
        <v>0</v>
      </c>
      <c r="Y98" s="344">
        <f t="shared" si="92"/>
        <v>9.4466936572199737E-3</v>
      </c>
      <c r="Z98" s="332">
        <f t="shared" si="92"/>
        <v>2.4669023928953213E-3</v>
      </c>
      <c r="AA98" s="332">
        <f t="shared" si="92"/>
        <v>4.4497181845149806E-3</v>
      </c>
      <c r="AB98" s="344">
        <f t="shared" si="92"/>
        <v>0</v>
      </c>
      <c r="AC98" s="344">
        <f t="shared" si="92"/>
        <v>0</v>
      </c>
      <c r="AD98" s="344">
        <f t="shared" si="92"/>
        <v>4.5918367346938778E-2</v>
      </c>
      <c r="AE98" s="332">
        <f t="shared" si="92"/>
        <v>6.7283431455004202E-3</v>
      </c>
      <c r="AG98" s="345" t="s">
        <v>1045</v>
      </c>
      <c r="AH98" s="334"/>
      <c r="AI98" s="334"/>
      <c r="AJ98" s="334"/>
      <c r="AK98" s="334"/>
      <c r="AL98" s="334"/>
      <c r="AM98" s="334"/>
      <c r="AN98" s="334"/>
      <c r="AO98" s="334"/>
      <c r="AP98" s="334"/>
      <c r="AQ98" s="334"/>
      <c r="AR98" s="334"/>
    </row>
    <row r="99" spans="1:44" ht="15">
      <c r="A99" s="303"/>
      <c r="B99" s="335" t="s">
        <v>1049</v>
      </c>
      <c r="C99" s="336">
        <v>24</v>
      </c>
      <c r="D99" s="337">
        <v>13</v>
      </c>
      <c r="E99" s="337">
        <v>25</v>
      </c>
      <c r="F99" s="337">
        <v>15</v>
      </c>
      <c r="G99" s="337">
        <v>1</v>
      </c>
      <c r="H99" s="337">
        <v>7</v>
      </c>
      <c r="I99" s="336">
        <v>85</v>
      </c>
      <c r="J99" s="336">
        <v>25</v>
      </c>
      <c r="K99" s="337"/>
      <c r="L99" s="337"/>
      <c r="M99" s="337">
        <v>6</v>
      </c>
      <c r="N99" s="336">
        <v>31</v>
      </c>
      <c r="O99" s="336"/>
      <c r="P99" s="338"/>
      <c r="Q99"/>
      <c r="R99" s="339"/>
      <c r="S99" s="340" t="s">
        <v>869</v>
      </c>
      <c r="T99" s="341">
        <f t="shared" si="92"/>
        <v>1.9945150835203192E-3</v>
      </c>
      <c r="U99" s="342">
        <f t="shared" si="92"/>
        <v>3.6702428006775835E-3</v>
      </c>
      <c r="V99" s="342">
        <f t="shared" si="92"/>
        <v>2.2043911471651529E-3</v>
      </c>
      <c r="W99" s="342">
        <f t="shared" si="92"/>
        <v>1.8024513338139869E-3</v>
      </c>
      <c r="X99" s="342">
        <f t="shared" si="92"/>
        <v>1.736111111111111E-3</v>
      </c>
      <c r="Y99" s="342">
        <f t="shared" si="92"/>
        <v>3.494757863205192E-3</v>
      </c>
      <c r="Z99" s="341">
        <f t="shared" si="92"/>
        <v>2.2476663934209483E-3</v>
      </c>
      <c r="AA99" s="341">
        <f t="shared" si="92"/>
        <v>1.0447137484329294E-2</v>
      </c>
      <c r="AB99" s="342">
        <f t="shared" si="92"/>
        <v>0</v>
      </c>
      <c r="AC99" s="342">
        <f t="shared" si="92"/>
        <v>0</v>
      </c>
      <c r="AD99" s="342">
        <f t="shared" si="92"/>
        <v>2.9126213592233011E-2</v>
      </c>
      <c r="AE99" s="341">
        <f t="shared" si="92"/>
        <v>1.1927664486340901E-2</v>
      </c>
      <c r="AG99" s="347">
        <f>(T99-T98)*100</f>
        <v>3.6937965556798985E-2</v>
      </c>
      <c r="AH99" s="347">
        <f t="shared" ref="AH99:AR99" si="93">(U99-U98)*100</f>
        <v>-5.0139009562754189E-2</v>
      </c>
      <c r="AI99" s="347">
        <f t="shared" si="93"/>
        <v>-4.421471719894118E-3</v>
      </c>
      <c r="AJ99" s="347">
        <f t="shared" si="93"/>
        <v>3.3921514310553666E-2</v>
      </c>
      <c r="AK99" s="347">
        <f t="shared" si="93"/>
        <v>0.1736111111111111</v>
      </c>
      <c r="AL99" s="347">
        <f t="shared" si="93"/>
        <v>-0.5951935794014781</v>
      </c>
      <c r="AM99" s="347">
        <f t="shared" si="93"/>
        <v>-2.1923599947437297E-2</v>
      </c>
      <c r="AN99" s="347">
        <f t="shared" si="93"/>
        <v>0.59974192998143139</v>
      </c>
      <c r="AO99" s="347">
        <f t="shared" si="93"/>
        <v>0</v>
      </c>
      <c r="AP99" s="347">
        <f t="shared" si="93"/>
        <v>0</v>
      </c>
      <c r="AQ99" s="347">
        <f t="shared" si="93"/>
        <v>-1.6792153754705768</v>
      </c>
      <c r="AR99" s="347">
        <f t="shared" si="93"/>
        <v>0.51993213408404804</v>
      </c>
    </row>
    <row r="100" spans="1:44" ht="15">
      <c r="A100" s="303"/>
      <c r="B100" s="335" t="s">
        <v>1050</v>
      </c>
      <c r="C100" s="336"/>
      <c r="D100" s="337"/>
      <c r="E100" s="337"/>
      <c r="F100" s="337"/>
      <c r="G100" s="337"/>
      <c r="H100" s="337"/>
      <c r="I100" s="336"/>
      <c r="J100" s="336"/>
      <c r="K100" s="337"/>
      <c r="L100" s="337"/>
      <c r="M100" s="337"/>
      <c r="N100" s="336"/>
      <c r="O100" s="336"/>
      <c r="P100" s="338"/>
      <c r="Q100"/>
      <c r="R100" s="330" t="s">
        <v>1051</v>
      </c>
      <c r="S100" s="331" t="s">
        <v>1041</v>
      </c>
      <c r="T100" s="332">
        <f t="shared" ref="T100:AE101" si="94">IF(C94&gt;0,C100/C94,)</f>
        <v>0</v>
      </c>
      <c r="U100" s="344">
        <f t="shared" si="94"/>
        <v>0</v>
      </c>
      <c r="V100" s="344">
        <f t="shared" si="94"/>
        <v>0</v>
      </c>
      <c r="W100" s="344">
        <f t="shared" si="94"/>
        <v>0</v>
      </c>
      <c r="X100" s="344">
        <f t="shared" si="94"/>
        <v>0</v>
      </c>
      <c r="Y100" s="344">
        <f t="shared" si="94"/>
        <v>0</v>
      </c>
      <c r="Z100" s="332">
        <f t="shared" si="94"/>
        <v>0</v>
      </c>
      <c r="AA100" s="332">
        <f t="shared" si="94"/>
        <v>0</v>
      </c>
      <c r="AB100" s="344">
        <f t="shared" si="94"/>
        <v>0</v>
      </c>
      <c r="AC100" s="344">
        <f t="shared" si="94"/>
        <v>0</v>
      </c>
      <c r="AD100" s="344">
        <f t="shared" si="94"/>
        <v>0</v>
      </c>
      <c r="AE100" s="332">
        <f t="shared" si="94"/>
        <v>0</v>
      </c>
      <c r="AG100" s="345" t="s">
        <v>1045</v>
      </c>
      <c r="AH100" s="334"/>
      <c r="AI100" s="334"/>
      <c r="AJ100" s="334"/>
      <c r="AK100" s="334"/>
      <c r="AL100" s="334"/>
      <c r="AM100" s="334"/>
      <c r="AN100" s="334"/>
      <c r="AO100" s="334"/>
      <c r="AP100" s="334"/>
      <c r="AQ100" s="334"/>
      <c r="AR100" s="334"/>
    </row>
    <row r="101" spans="1:44" ht="15">
      <c r="A101" s="303"/>
      <c r="B101" s="335" t="s">
        <v>1052</v>
      </c>
      <c r="C101" s="336"/>
      <c r="D101" s="337"/>
      <c r="E101" s="337"/>
      <c r="F101" s="337"/>
      <c r="G101" s="337"/>
      <c r="H101" s="337"/>
      <c r="I101" s="336"/>
      <c r="J101" s="336"/>
      <c r="K101" s="337"/>
      <c r="L101" s="337"/>
      <c r="M101" s="337"/>
      <c r="N101" s="336"/>
      <c r="O101" s="336"/>
      <c r="P101" s="338"/>
      <c r="Q101"/>
      <c r="R101" s="339"/>
      <c r="S101" s="340" t="s">
        <v>869</v>
      </c>
      <c r="T101" s="341">
        <f t="shared" si="94"/>
        <v>0</v>
      </c>
      <c r="U101" s="342">
        <f t="shared" si="94"/>
        <v>0</v>
      </c>
      <c r="V101" s="342">
        <f t="shared" si="94"/>
        <v>0</v>
      </c>
      <c r="W101" s="342">
        <f t="shared" si="94"/>
        <v>0</v>
      </c>
      <c r="X101" s="342">
        <f t="shared" si="94"/>
        <v>0</v>
      </c>
      <c r="Y101" s="342">
        <f t="shared" si="94"/>
        <v>0</v>
      </c>
      <c r="Z101" s="341">
        <f t="shared" si="94"/>
        <v>0</v>
      </c>
      <c r="AA101" s="341">
        <f t="shared" si="94"/>
        <v>0</v>
      </c>
      <c r="AB101" s="342">
        <f t="shared" si="94"/>
        <v>0</v>
      </c>
      <c r="AC101" s="342">
        <f t="shared" si="94"/>
        <v>0</v>
      </c>
      <c r="AD101" s="342">
        <f t="shared" si="94"/>
        <v>0</v>
      </c>
      <c r="AE101" s="341">
        <f t="shared" si="94"/>
        <v>0</v>
      </c>
      <c r="AG101" s="348">
        <f>(T101-T100)*100</f>
        <v>0</v>
      </c>
      <c r="AH101" s="348">
        <f t="shared" ref="AH101:AR101" si="95">(U101-U100)*100</f>
        <v>0</v>
      </c>
      <c r="AI101" s="348">
        <f t="shared" si="95"/>
        <v>0</v>
      </c>
      <c r="AJ101" s="348">
        <f t="shared" si="95"/>
        <v>0</v>
      </c>
      <c r="AK101" s="348">
        <f t="shared" si="95"/>
        <v>0</v>
      </c>
      <c r="AL101" s="348">
        <f t="shared" si="95"/>
        <v>0</v>
      </c>
      <c r="AM101" s="348">
        <f t="shared" si="95"/>
        <v>0</v>
      </c>
      <c r="AN101" s="348">
        <f t="shared" si="95"/>
        <v>0</v>
      </c>
      <c r="AO101" s="348">
        <f t="shared" si="95"/>
        <v>0</v>
      </c>
      <c r="AP101" s="348">
        <f t="shared" si="95"/>
        <v>0</v>
      </c>
      <c r="AQ101" s="348">
        <f t="shared" si="95"/>
        <v>0</v>
      </c>
      <c r="AR101" s="348">
        <f t="shared" si="95"/>
        <v>0</v>
      </c>
    </row>
    <row r="102" spans="1:44" ht="15">
      <c r="A102" s="303"/>
      <c r="B102" s="335" t="s">
        <v>1053</v>
      </c>
      <c r="C102" s="336">
        <v>5712</v>
      </c>
      <c r="D102" s="337">
        <v>1875</v>
      </c>
      <c r="E102" s="337">
        <v>5079</v>
      </c>
      <c r="F102" s="337">
        <v>3606</v>
      </c>
      <c r="G102" s="337">
        <v>365</v>
      </c>
      <c r="H102" s="337">
        <v>915</v>
      </c>
      <c r="I102" s="336">
        <v>17552</v>
      </c>
      <c r="J102" s="336">
        <v>1570</v>
      </c>
      <c r="K102" s="337"/>
      <c r="L102" s="337"/>
      <c r="M102" s="337">
        <v>67</v>
      </c>
      <c r="N102" s="336">
        <v>1637</v>
      </c>
      <c r="O102" s="336"/>
      <c r="P102" s="338"/>
      <c r="Q102"/>
      <c r="R102" s="330" t="s">
        <v>1054</v>
      </c>
      <c r="S102" s="331" t="s">
        <v>1041</v>
      </c>
      <c r="T102" s="332">
        <f t="shared" ref="T102:AE103" si="96">IF(C94&gt;0,C102/C94,)</f>
        <v>0.5157096424702059</v>
      </c>
      <c r="U102" s="344">
        <f t="shared" si="96"/>
        <v>0.55870083432657924</v>
      </c>
      <c r="V102" s="344">
        <f t="shared" si="96"/>
        <v>0.45682676740420941</v>
      </c>
      <c r="W102" s="344">
        <f t="shared" si="96"/>
        <v>0.43970247530788931</v>
      </c>
      <c r="X102" s="344">
        <f t="shared" si="96"/>
        <v>0.71709233791748528</v>
      </c>
      <c r="Y102" s="344">
        <f t="shared" si="96"/>
        <v>0.41160593792172739</v>
      </c>
      <c r="Z102" s="332">
        <f t="shared" si="96"/>
        <v>0.48110078666776307</v>
      </c>
      <c r="AA102" s="332">
        <f t="shared" si="96"/>
        <v>0.46573716997923464</v>
      </c>
      <c r="AB102" s="344">
        <f t="shared" si="96"/>
        <v>0</v>
      </c>
      <c r="AC102" s="344">
        <f t="shared" si="96"/>
        <v>0</v>
      </c>
      <c r="AD102" s="344">
        <f t="shared" si="96"/>
        <v>0.34183673469387754</v>
      </c>
      <c r="AE102" s="332">
        <f t="shared" si="96"/>
        <v>0.45892907204934119</v>
      </c>
      <c r="AG102" s="345" t="s">
        <v>1045</v>
      </c>
      <c r="AH102" s="334"/>
      <c r="AI102" s="334"/>
      <c r="AJ102" s="334"/>
      <c r="AK102" s="334"/>
      <c r="AL102" s="334"/>
      <c r="AM102" s="334"/>
      <c r="AN102" s="334"/>
      <c r="AO102" s="334"/>
      <c r="AP102" s="334"/>
      <c r="AQ102" s="334"/>
      <c r="AR102" s="334"/>
    </row>
    <row r="103" spans="1:44" ht="15">
      <c r="A103" s="303"/>
      <c r="B103" s="335" t="s">
        <v>1055</v>
      </c>
      <c r="C103" s="336">
        <v>5896</v>
      </c>
      <c r="D103" s="337">
        <v>1937</v>
      </c>
      <c r="E103" s="337">
        <v>5292</v>
      </c>
      <c r="F103" s="337">
        <v>3680</v>
      </c>
      <c r="G103" s="337">
        <v>425</v>
      </c>
      <c r="H103" s="337">
        <v>1022</v>
      </c>
      <c r="I103" s="336">
        <v>18252</v>
      </c>
      <c r="J103" s="336">
        <v>1174</v>
      </c>
      <c r="K103" s="337"/>
      <c r="L103" s="337"/>
      <c r="M103" s="337">
        <v>51</v>
      </c>
      <c r="N103" s="336">
        <v>1225</v>
      </c>
      <c r="O103" s="336"/>
      <c r="P103" s="338"/>
      <c r="Q103"/>
      <c r="R103" s="339"/>
      <c r="S103" s="340" t="s">
        <v>869</v>
      </c>
      <c r="T103" s="341">
        <f t="shared" si="96"/>
        <v>0.48998587218482509</v>
      </c>
      <c r="U103" s="342">
        <f t="shared" si="96"/>
        <v>0.54686617730095988</v>
      </c>
      <c r="V103" s="342">
        <f t="shared" si="96"/>
        <v>0.46662551803191959</v>
      </c>
      <c r="W103" s="342">
        <f t="shared" si="96"/>
        <v>0.44220139389569812</v>
      </c>
      <c r="X103" s="342">
        <f t="shared" si="96"/>
        <v>0.73784722222222221</v>
      </c>
      <c r="Y103" s="342">
        <f t="shared" si="96"/>
        <v>0.51023464802795804</v>
      </c>
      <c r="Z103" s="341">
        <f t="shared" si="96"/>
        <v>0.48264008250257823</v>
      </c>
      <c r="AA103" s="341">
        <f t="shared" si="96"/>
        <v>0.49059757626410366</v>
      </c>
      <c r="AB103" s="342">
        <f t="shared" si="96"/>
        <v>0</v>
      </c>
      <c r="AC103" s="342">
        <f t="shared" si="96"/>
        <v>0</v>
      </c>
      <c r="AD103" s="342">
        <f t="shared" si="96"/>
        <v>0.24757281553398058</v>
      </c>
      <c r="AE103" s="341">
        <f t="shared" si="96"/>
        <v>0.47133512889572915</v>
      </c>
      <c r="AG103" s="347">
        <f>(T103-T102)*100</f>
        <v>-2.5723770285380807</v>
      </c>
      <c r="AH103" s="347">
        <f t="shared" ref="AH103:AR103" si="97">(U103-U102)*100</f>
        <v>-1.1834657025619366</v>
      </c>
      <c r="AI103" s="347">
        <f t="shared" si="97"/>
        <v>0.97987506277101843</v>
      </c>
      <c r="AJ103" s="347">
        <f t="shared" si="97"/>
        <v>0.24989185878088183</v>
      </c>
      <c r="AK103" s="347">
        <f t="shared" si="97"/>
        <v>2.0754884304736931</v>
      </c>
      <c r="AL103" s="347">
        <f t="shared" si="97"/>
        <v>9.8628710106230635</v>
      </c>
      <c r="AM103" s="347">
        <f t="shared" si="97"/>
        <v>0.15392958348151575</v>
      </c>
      <c r="AN103" s="347">
        <f t="shared" si="97"/>
        <v>2.4860406284869017</v>
      </c>
      <c r="AO103" s="347">
        <f t="shared" si="97"/>
        <v>0</v>
      </c>
      <c r="AP103" s="347">
        <f t="shared" si="97"/>
        <v>0</v>
      </c>
      <c r="AQ103" s="347">
        <f t="shared" si="97"/>
        <v>-9.4263919159896954</v>
      </c>
      <c r="AR103" s="347">
        <f t="shared" si="97"/>
        <v>1.2406056846387958</v>
      </c>
    </row>
    <row r="104" spans="1:44" ht="15">
      <c r="A104" s="303"/>
      <c r="B104" s="335" t="s">
        <v>1056</v>
      </c>
      <c r="C104" s="336">
        <v>518</v>
      </c>
      <c r="D104" s="337">
        <v>206</v>
      </c>
      <c r="E104" s="337">
        <v>551</v>
      </c>
      <c r="F104" s="337">
        <v>470</v>
      </c>
      <c r="G104" s="337">
        <v>19</v>
      </c>
      <c r="H104" s="337">
        <v>201</v>
      </c>
      <c r="I104" s="336">
        <v>1965</v>
      </c>
      <c r="J104" s="336">
        <v>319</v>
      </c>
      <c r="K104" s="337"/>
      <c r="L104" s="337"/>
      <c r="M104" s="337">
        <v>53</v>
      </c>
      <c r="N104" s="336">
        <v>372</v>
      </c>
      <c r="O104" s="336"/>
      <c r="P104" s="338"/>
      <c r="Q104"/>
      <c r="R104" s="330" t="s">
        <v>1057</v>
      </c>
      <c r="S104" s="331" t="s">
        <v>1041</v>
      </c>
      <c r="T104" s="332">
        <f t="shared" ref="T104:AE105" si="98">IF(C94&gt;0,C104/C94,)</f>
        <v>4.6767786204405921E-2</v>
      </c>
      <c r="U104" s="344">
        <f t="shared" si="98"/>
        <v>6.1382598331346842E-2</v>
      </c>
      <c r="V104" s="344">
        <f t="shared" si="98"/>
        <v>4.9559273250584637E-2</v>
      </c>
      <c r="W104" s="344">
        <f t="shared" si="98"/>
        <v>5.7310084136080963E-2</v>
      </c>
      <c r="X104" s="344">
        <f t="shared" si="98"/>
        <v>3.732809430255403E-2</v>
      </c>
      <c r="Y104" s="344">
        <f t="shared" si="98"/>
        <v>9.041835357624832E-2</v>
      </c>
      <c r="Z104" s="332">
        <f t="shared" si="98"/>
        <v>5.3860702244881174E-2</v>
      </c>
      <c r="AA104" s="332">
        <f t="shared" si="98"/>
        <v>9.463067339068526E-2</v>
      </c>
      <c r="AB104" s="344">
        <f t="shared" si="98"/>
        <v>0</v>
      </c>
      <c r="AC104" s="344">
        <f t="shared" si="98"/>
        <v>0</v>
      </c>
      <c r="AD104" s="344">
        <f t="shared" si="98"/>
        <v>0.27040816326530615</v>
      </c>
      <c r="AE104" s="332">
        <f t="shared" si="98"/>
        <v>0.10428931875525652</v>
      </c>
      <c r="AG104" s="345" t="s">
        <v>1045</v>
      </c>
      <c r="AH104" s="334"/>
      <c r="AI104" s="334"/>
      <c r="AJ104" s="334"/>
      <c r="AK104" s="334"/>
      <c r="AL104" s="334"/>
      <c r="AM104" s="334"/>
      <c r="AN104" s="334"/>
      <c r="AO104" s="334"/>
      <c r="AP104" s="334"/>
      <c r="AQ104" s="334"/>
      <c r="AR104" s="334"/>
    </row>
    <row r="105" spans="1:44" ht="15">
      <c r="A105" s="303"/>
      <c r="B105" s="335" t="s">
        <v>1058</v>
      </c>
      <c r="C105" s="336">
        <v>507</v>
      </c>
      <c r="D105" s="337">
        <v>208</v>
      </c>
      <c r="E105" s="337">
        <v>541</v>
      </c>
      <c r="F105" s="337">
        <v>480</v>
      </c>
      <c r="G105" s="337">
        <v>12</v>
      </c>
      <c r="H105" s="337">
        <v>194</v>
      </c>
      <c r="I105" s="336">
        <v>1942</v>
      </c>
      <c r="J105" s="336">
        <v>257</v>
      </c>
      <c r="K105" s="337"/>
      <c r="L105" s="337"/>
      <c r="M105" s="337">
        <v>44</v>
      </c>
      <c r="N105" s="336">
        <v>301</v>
      </c>
      <c r="O105" s="336"/>
      <c r="P105" s="338"/>
      <c r="Q105"/>
      <c r="R105" s="339"/>
      <c r="S105" s="340" t="s">
        <v>869</v>
      </c>
      <c r="T105" s="341">
        <f t="shared" si="98"/>
        <v>4.2134131139366739E-2</v>
      </c>
      <c r="U105" s="342">
        <f t="shared" si="98"/>
        <v>5.8723884810841336E-2</v>
      </c>
      <c r="V105" s="342">
        <f t="shared" si="98"/>
        <v>4.7703024424653913E-2</v>
      </c>
      <c r="W105" s="342">
        <f t="shared" si="98"/>
        <v>5.7678442682047582E-2</v>
      </c>
      <c r="X105" s="342">
        <f t="shared" si="98"/>
        <v>2.0833333333333332E-2</v>
      </c>
      <c r="Y105" s="342">
        <f t="shared" si="98"/>
        <v>9.6854717923115327E-2</v>
      </c>
      <c r="Z105" s="341">
        <f t="shared" si="98"/>
        <v>5.1352566306158608E-2</v>
      </c>
      <c r="AA105" s="341">
        <f t="shared" si="98"/>
        <v>0.10739657333890514</v>
      </c>
      <c r="AB105" s="342">
        <f t="shared" si="98"/>
        <v>0</v>
      </c>
      <c r="AC105" s="342">
        <f t="shared" si="98"/>
        <v>0</v>
      </c>
      <c r="AD105" s="342">
        <f t="shared" si="98"/>
        <v>0.21359223300970873</v>
      </c>
      <c r="AE105" s="341">
        <f t="shared" si="98"/>
        <v>0.11581377452866487</v>
      </c>
      <c r="AG105" s="347">
        <f>(T105-T104)*100</f>
        <v>-0.46336550650391828</v>
      </c>
      <c r="AH105" s="347">
        <f t="shared" ref="AH105:AR105" si="99">(U105-U104)*100</f>
        <v>-0.26587135205055068</v>
      </c>
      <c r="AI105" s="347">
        <f t="shared" si="99"/>
        <v>-0.18562488259307244</v>
      </c>
      <c r="AJ105" s="347">
        <f t="shared" si="99"/>
        <v>3.6835854596661832E-2</v>
      </c>
      <c r="AK105" s="347">
        <f t="shared" si="99"/>
        <v>-1.6494760969220696</v>
      </c>
      <c r="AL105" s="347">
        <f t="shared" si="99"/>
        <v>0.64363643468670073</v>
      </c>
      <c r="AM105" s="347">
        <f t="shared" si="99"/>
        <v>-0.25081359387225666</v>
      </c>
      <c r="AN105" s="347">
        <f t="shared" si="99"/>
        <v>1.2765899948219874</v>
      </c>
      <c r="AO105" s="347">
        <f t="shared" si="99"/>
        <v>0</v>
      </c>
      <c r="AP105" s="347">
        <f t="shared" si="99"/>
        <v>0</v>
      </c>
      <c r="AQ105" s="347">
        <f t="shared" si="99"/>
        <v>-5.6815930255597422</v>
      </c>
      <c r="AR105" s="347">
        <f t="shared" si="99"/>
        <v>1.1524455773408353</v>
      </c>
    </row>
    <row r="106" spans="1:44" ht="15">
      <c r="A106" s="303"/>
      <c r="B106" s="335" t="s">
        <v>1059</v>
      </c>
      <c r="C106" s="336"/>
      <c r="D106" s="337"/>
      <c r="E106" s="337"/>
      <c r="F106" s="337"/>
      <c r="G106" s="337"/>
      <c r="H106" s="337"/>
      <c r="I106" s="336"/>
      <c r="J106" s="336"/>
      <c r="K106" s="337"/>
      <c r="L106" s="337"/>
      <c r="M106" s="337"/>
      <c r="N106" s="336"/>
      <c r="O106" s="336"/>
      <c r="P106" s="338"/>
      <c r="Q106"/>
      <c r="R106" s="330" t="s">
        <v>1060</v>
      </c>
      <c r="S106" s="331" t="s">
        <v>1041</v>
      </c>
      <c r="T106" s="332">
        <f t="shared" ref="T106:AE107" si="100">IF(C94&gt;0,C106/C94,)</f>
        <v>0</v>
      </c>
      <c r="U106" s="344">
        <f t="shared" si="100"/>
        <v>0</v>
      </c>
      <c r="V106" s="344">
        <f t="shared" si="100"/>
        <v>0</v>
      </c>
      <c r="W106" s="344">
        <f t="shared" si="100"/>
        <v>0</v>
      </c>
      <c r="X106" s="344">
        <f t="shared" si="100"/>
        <v>0</v>
      </c>
      <c r="Y106" s="344">
        <f t="shared" si="100"/>
        <v>0</v>
      </c>
      <c r="Z106" s="332">
        <f t="shared" si="100"/>
        <v>0</v>
      </c>
      <c r="AA106" s="332">
        <f t="shared" si="100"/>
        <v>0</v>
      </c>
      <c r="AB106" s="344">
        <f t="shared" si="100"/>
        <v>0</v>
      </c>
      <c r="AC106" s="344">
        <f t="shared" si="100"/>
        <v>0</v>
      </c>
      <c r="AD106" s="344">
        <f t="shared" si="100"/>
        <v>0</v>
      </c>
      <c r="AE106" s="332">
        <f t="shared" si="100"/>
        <v>0</v>
      </c>
      <c r="AG106" s="345" t="s">
        <v>1045</v>
      </c>
      <c r="AH106" s="334"/>
      <c r="AI106" s="334"/>
      <c r="AJ106" s="334"/>
      <c r="AK106" s="334"/>
      <c r="AL106" s="334"/>
      <c r="AM106" s="334"/>
      <c r="AN106" s="334"/>
      <c r="AO106" s="334"/>
      <c r="AP106" s="334"/>
      <c r="AQ106" s="334"/>
      <c r="AR106" s="334"/>
    </row>
    <row r="107" spans="1:44" ht="15">
      <c r="A107" s="303"/>
      <c r="B107" s="335" t="s">
        <v>1061</v>
      </c>
      <c r="C107" s="336"/>
      <c r="D107" s="337"/>
      <c r="E107" s="337"/>
      <c r="F107" s="337"/>
      <c r="G107" s="337"/>
      <c r="H107" s="337"/>
      <c r="I107" s="336"/>
      <c r="J107" s="336"/>
      <c r="K107" s="337"/>
      <c r="L107" s="337"/>
      <c r="M107" s="337"/>
      <c r="N107" s="336"/>
      <c r="O107" s="336"/>
      <c r="P107" s="338"/>
      <c r="Q107"/>
      <c r="R107" s="339"/>
      <c r="S107" s="340" t="s">
        <v>869</v>
      </c>
      <c r="T107" s="341">
        <f t="shared" si="100"/>
        <v>0</v>
      </c>
      <c r="U107" s="342">
        <f t="shared" si="100"/>
        <v>0</v>
      </c>
      <c r="V107" s="342">
        <f t="shared" si="100"/>
        <v>0</v>
      </c>
      <c r="W107" s="342">
        <f t="shared" si="100"/>
        <v>0</v>
      </c>
      <c r="X107" s="342">
        <f t="shared" si="100"/>
        <v>0</v>
      </c>
      <c r="Y107" s="342">
        <f t="shared" si="100"/>
        <v>0</v>
      </c>
      <c r="Z107" s="341">
        <f t="shared" si="100"/>
        <v>0</v>
      </c>
      <c r="AA107" s="341">
        <f t="shared" si="100"/>
        <v>0</v>
      </c>
      <c r="AB107" s="342">
        <f t="shared" si="100"/>
        <v>0</v>
      </c>
      <c r="AC107" s="342">
        <f t="shared" si="100"/>
        <v>0</v>
      </c>
      <c r="AD107" s="342">
        <f t="shared" si="100"/>
        <v>0</v>
      </c>
      <c r="AE107" s="341">
        <f t="shared" si="100"/>
        <v>0</v>
      </c>
      <c r="AG107" s="347">
        <f>(T107-T106)*100</f>
        <v>0</v>
      </c>
      <c r="AH107" s="347">
        <f t="shared" ref="AH107:AR107" si="101">(U107-U106)*100</f>
        <v>0</v>
      </c>
      <c r="AI107" s="347">
        <f t="shared" si="101"/>
        <v>0</v>
      </c>
      <c r="AJ107" s="347">
        <f t="shared" si="101"/>
        <v>0</v>
      </c>
      <c r="AK107" s="347">
        <f t="shared" si="101"/>
        <v>0</v>
      </c>
      <c r="AL107" s="347">
        <f t="shared" si="101"/>
        <v>0</v>
      </c>
      <c r="AM107" s="347">
        <f t="shared" si="101"/>
        <v>0</v>
      </c>
      <c r="AN107" s="347">
        <f t="shared" si="101"/>
        <v>0</v>
      </c>
      <c r="AO107" s="347">
        <f t="shared" si="101"/>
        <v>0</v>
      </c>
      <c r="AP107" s="347">
        <f t="shared" si="101"/>
        <v>0</v>
      </c>
      <c r="AQ107" s="347">
        <f t="shared" si="101"/>
        <v>0</v>
      </c>
      <c r="AR107" s="347">
        <f t="shared" si="101"/>
        <v>0</v>
      </c>
    </row>
    <row r="108" spans="1:44" ht="15">
      <c r="A108" s="303"/>
      <c r="B108" s="335" t="s">
        <v>1062</v>
      </c>
      <c r="C108" s="336">
        <v>3734</v>
      </c>
      <c r="D108" s="337">
        <v>986</v>
      </c>
      <c r="E108" s="337">
        <v>4013</v>
      </c>
      <c r="F108" s="337">
        <v>2789</v>
      </c>
      <c r="G108" s="337">
        <v>103</v>
      </c>
      <c r="H108" s="337">
        <v>651</v>
      </c>
      <c r="I108" s="336">
        <v>12276</v>
      </c>
      <c r="J108" s="336">
        <v>640</v>
      </c>
      <c r="K108" s="337"/>
      <c r="L108" s="337"/>
      <c r="M108" s="337">
        <v>32</v>
      </c>
      <c r="N108" s="336">
        <v>672</v>
      </c>
      <c r="O108" s="336"/>
      <c r="P108" s="338"/>
      <c r="Q108"/>
      <c r="R108" s="330" t="s">
        <v>1063</v>
      </c>
      <c r="S108" s="331" t="s">
        <v>1041</v>
      </c>
      <c r="T108" s="332">
        <f t="shared" ref="T108:AE109" si="102">IF(C94&gt;0,C108/C94,)</f>
        <v>0.33712531599855544</v>
      </c>
      <c r="U108" s="344">
        <f t="shared" si="102"/>
        <v>0.29380214541120381</v>
      </c>
      <c r="V108" s="344">
        <f t="shared" si="102"/>
        <v>0.36094621334772442</v>
      </c>
      <c r="W108" s="344">
        <f t="shared" si="102"/>
        <v>0.34008047799048896</v>
      </c>
      <c r="X108" s="344">
        <f t="shared" si="102"/>
        <v>0.20235756385068762</v>
      </c>
      <c r="Y108" s="344">
        <f t="shared" si="102"/>
        <v>0.29284750337381915</v>
      </c>
      <c r="Z108" s="332">
        <f t="shared" si="102"/>
        <v>0.3364854863909218</v>
      </c>
      <c r="AA108" s="332">
        <f t="shared" si="102"/>
        <v>0.18985464253930584</v>
      </c>
      <c r="AB108" s="344">
        <f t="shared" si="102"/>
        <v>0</v>
      </c>
      <c r="AC108" s="344">
        <f t="shared" si="102"/>
        <v>0</v>
      </c>
      <c r="AD108" s="344">
        <f t="shared" si="102"/>
        <v>0.16326530612244897</v>
      </c>
      <c r="AE108" s="332">
        <f t="shared" si="102"/>
        <v>0.18839360807401179</v>
      </c>
      <c r="AG108" s="345" t="s">
        <v>1045</v>
      </c>
      <c r="AH108" s="334"/>
      <c r="AI108" s="334"/>
      <c r="AJ108" s="334"/>
      <c r="AK108" s="334"/>
      <c r="AL108" s="334"/>
      <c r="AM108" s="334"/>
      <c r="AN108" s="334"/>
      <c r="AO108" s="334"/>
      <c r="AP108" s="334"/>
      <c r="AQ108" s="334"/>
      <c r="AR108" s="334"/>
    </row>
    <row r="109" spans="1:44" ht="15">
      <c r="A109" s="303"/>
      <c r="B109" s="335" t="s">
        <v>1064</v>
      </c>
      <c r="C109" s="336">
        <v>3996</v>
      </c>
      <c r="D109" s="337">
        <v>1054</v>
      </c>
      <c r="E109" s="337">
        <v>4073</v>
      </c>
      <c r="F109" s="337">
        <v>2775</v>
      </c>
      <c r="G109" s="337">
        <v>117</v>
      </c>
      <c r="H109" s="337">
        <v>714</v>
      </c>
      <c r="I109" s="336">
        <v>12729</v>
      </c>
      <c r="J109" s="336">
        <v>467</v>
      </c>
      <c r="K109" s="337"/>
      <c r="L109" s="337"/>
      <c r="M109" s="337">
        <v>26</v>
      </c>
      <c r="N109" s="336">
        <v>493</v>
      </c>
      <c r="O109" s="336"/>
      <c r="P109" s="338"/>
      <c r="Q109"/>
      <c r="R109" s="339"/>
      <c r="S109" s="340" t="s">
        <v>869</v>
      </c>
      <c r="T109" s="341">
        <f t="shared" si="102"/>
        <v>0.33208676140613314</v>
      </c>
      <c r="U109" s="342">
        <f t="shared" si="102"/>
        <v>0.29757199322416716</v>
      </c>
      <c r="V109" s="342">
        <f t="shared" si="102"/>
        <v>0.35913940569614672</v>
      </c>
      <c r="W109" s="342">
        <f t="shared" si="102"/>
        <v>0.33345349675558761</v>
      </c>
      <c r="X109" s="342">
        <f t="shared" si="102"/>
        <v>0.203125</v>
      </c>
      <c r="Y109" s="342">
        <f t="shared" si="102"/>
        <v>0.35646530204692961</v>
      </c>
      <c r="Z109" s="341">
        <f t="shared" si="102"/>
        <v>0.33659465319829707</v>
      </c>
      <c r="AA109" s="341">
        <f t="shared" si="102"/>
        <v>0.19515252820727122</v>
      </c>
      <c r="AB109" s="342">
        <f t="shared" si="102"/>
        <v>0</v>
      </c>
      <c r="AC109" s="342">
        <f t="shared" si="102"/>
        <v>0</v>
      </c>
      <c r="AD109" s="342">
        <f t="shared" si="102"/>
        <v>0.12621359223300971</v>
      </c>
      <c r="AE109" s="341">
        <f t="shared" si="102"/>
        <v>0.18968834166987303</v>
      </c>
      <c r="AG109" s="347">
        <f>(T109-T108)*100</f>
        <v>-0.50385545924223063</v>
      </c>
      <c r="AH109" s="347">
        <f t="shared" ref="AH109:AR109" si="103">(U109-U108)*100</f>
        <v>0.37698478129633561</v>
      </c>
      <c r="AI109" s="347">
        <f t="shared" si="103"/>
        <v>-0.18068076515777021</v>
      </c>
      <c r="AJ109" s="347">
        <f t="shared" si="103"/>
        <v>-0.66269812349013524</v>
      </c>
      <c r="AK109" s="347">
        <f t="shared" si="103"/>
        <v>7.6743614931237825E-2</v>
      </c>
      <c r="AL109" s="347">
        <f t="shared" si="103"/>
        <v>6.3617798673110464</v>
      </c>
      <c r="AM109" s="347">
        <f t="shared" si="103"/>
        <v>1.0916680737527162E-2</v>
      </c>
      <c r="AN109" s="347">
        <f t="shared" si="103"/>
        <v>0.52978856679653796</v>
      </c>
      <c r="AO109" s="347">
        <f t="shared" si="103"/>
        <v>0</v>
      </c>
      <c r="AP109" s="347">
        <f t="shared" si="103"/>
        <v>0</v>
      </c>
      <c r="AQ109" s="347">
        <f t="shared" si="103"/>
        <v>-3.7051713889439259</v>
      </c>
      <c r="AR109" s="347">
        <f t="shared" si="103"/>
        <v>0.12947335958612416</v>
      </c>
    </row>
    <row r="110" spans="1:44" ht="15">
      <c r="A110" s="303"/>
      <c r="B110" s="335" t="s">
        <v>1065</v>
      </c>
      <c r="C110" s="336">
        <v>963</v>
      </c>
      <c r="D110" s="337">
        <v>120</v>
      </c>
      <c r="E110" s="337">
        <v>1323</v>
      </c>
      <c r="F110" s="337">
        <v>1230</v>
      </c>
      <c r="G110" s="337">
        <v>22</v>
      </c>
      <c r="H110" s="337">
        <v>404</v>
      </c>
      <c r="I110" s="336">
        <v>4062</v>
      </c>
      <c r="J110" s="336">
        <v>739</v>
      </c>
      <c r="K110" s="337"/>
      <c r="L110" s="337"/>
      <c r="M110" s="337">
        <v>27</v>
      </c>
      <c r="N110" s="336">
        <v>766</v>
      </c>
      <c r="O110" s="336"/>
      <c r="P110" s="338"/>
      <c r="Q110"/>
      <c r="R110" s="330" t="s">
        <v>1066</v>
      </c>
      <c r="S110" s="331" t="s">
        <v>1041</v>
      </c>
      <c r="T110" s="332">
        <f t="shared" ref="T110:AE111" si="104">IF(C94&gt;0,C110/C94,)</f>
        <v>8.6944745395449621E-2</v>
      </c>
      <c r="U110" s="344">
        <f t="shared" si="104"/>
        <v>3.5756853396901073E-2</v>
      </c>
      <c r="V110" s="344">
        <f t="shared" si="104"/>
        <v>0.11899622234214786</v>
      </c>
      <c r="W110" s="344">
        <f t="shared" si="104"/>
        <v>0.14998170954761614</v>
      </c>
      <c r="X110" s="344">
        <f t="shared" si="104"/>
        <v>4.3222003929273084E-2</v>
      </c>
      <c r="Y110" s="344">
        <f t="shared" si="104"/>
        <v>0.18173639226270805</v>
      </c>
      <c r="Z110" s="332">
        <f t="shared" si="104"/>
        <v>0.11133952799934216</v>
      </c>
      <c r="AA110" s="332">
        <f t="shared" si="104"/>
        <v>0.21922278255710473</v>
      </c>
      <c r="AB110" s="344">
        <f t="shared" si="104"/>
        <v>0</v>
      </c>
      <c r="AC110" s="344">
        <f t="shared" si="104"/>
        <v>0</v>
      </c>
      <c r="AD110" s="344">
        <f t="shared" si="104"/>
        <v>0.13775510204081631</v>
      </c>
      <c r="AE110" s="332">
        <f t="shared" si="104"/>
        <v>0.21474628539388843</v>
      </c>
      <c r="AG110" s="345" t="s">
        <v>1045</v>
      </c>
      <c r="AH110" s="334"/>
      <c r="AI110" s="334"/>
      <c r="AJ110" s="334"/>
      <c r="AK110" s="334"/>
      <c r="AL110" s="334"/>
      <c r="AM110" s="334"/>
      <c r="AN110" s="334"/>
      <c r="AO110" s="334"/>
      <c r="AP110" s="334"/>
      <c r="AQ110" s="334"/>
      <c r="AR110" s="334"/>
    </row>
    <row r="111" spans="1:44" ht="15">
      <c r="A111" s="303"/>
      <c r="B111" s="335" t="s">
        <v>1067</v>
      </c>
      <c r="C111" s="336">
        <v>1033</v>
      </c>
      <c r="D111" s="337">
        <v>152</v>
      </c>
      <c r="E111" s="337">
        <v>1283</v>
      </c>
      <c r="F111" s="337">
        <v>1195</v>
      </c>
      <c r="G111" s="337">
        <v>20</v>
      </c>
      <c r="H111" s="337">
        <v>452</v>
      </c>
      <c r="I111" s="336">
        <v>4135</v>
      </c>
      <c r="J111" s="336">
        <v>373</v>
      </c>
      <c r="K111" s="337"/>
      <c r="L111" s="337"/>
      <c r="M111" s="337">
        <v>33</v>
      </c>
      <c r="N111" s="336">
        <v>406</v>
      </c>
      <c r="O111" s="336"/>
      <c r="P111" s="338"/>
      <c r="Q111"/>
      <c r="R111" s="339"/>
      <c r="S111" s="340" t="s">
        <v>869</v>
      </c>
      <c r="T111" s="341">
        <f t="shared" si="104"/>
        <v>8.5847253386520397E-2</v>
      </c>
      <c r="U111" s="342">
        <f t="shared" si="104"/>
        <v>4.2913608130999432E-2</v>
      </c>
      <c r="V111" s="342">
        <f t="shared" si="104"/>
        <v>0.11312935367251566</v>
      </c>
      <c r="W111" s="342">
        <f t="shared" si="104"/>
        <v>0.14359528959384762</v>
      </c>
      <c r="X111" s="342">
        <f t="shared" si="104"/>
        <v>3.4722222222222224E-2</v>
      </c>
      <c r="Y111" s="342">
        <f t="shared" si="104"/>
        <v>0.22566150773839241</v>
      </c>
      <c r="Z111" s="341">
        <f t="shared" si="104"/>
        <v>0.10934235925641907</v>
      </c>
      <c r="AA111" s="341">
        <f t="shared" si="104"/>
        <v>0.15587129126619306</v>
      </c>
      <c r="AB111" s="342">
        <f t="shared" si="104"/>
        <v>0</v>
      </c>
      <c r="AC111" s="342">
        <f t="shared" si="104"/>
        <v>0</v>
      </c>
      <c r="AD111" s="342">
        <f t="shared" si="104"/>
        <v>0.16019417475728157</v>
      </c>
      <c r="AE111" s="341">
        <f t="shared" si="104"/>
        <v>0.15621392843401308</v>
      </c>
      <c r="AG111" s="347">
        <f>(T111-T110)*100</f>
        <v>-0.10974920089292239</v>
      </c>
      <c r="AH111" s="347">
        <f t="shared" ref="AH111:AR111" si="105">(U111-U110)*100</f>
        <v>0.71567547340983595</v>
      </c>
      <c r="AI111" s="347">
        <f t="shared" si="105"/>
        <v>-0.58668686696322081</v>
      </c>
      <c r="AJ111" s="347">
        <f t="shared" si="105"/>
        <v>-0.63864199537685129</v>
      </c>
      <c r="AK111" s="347">
        <f t="shared" si="105"/>
        <v>-0.84997817070508597</v>
      </c>
      <c r="AL111" s="347">
        <f t="shared" si="105"/>
        <v>4.3925115475684366</v>
      </c>
      <c r="AM111" s="347">
        <f t="shared" si="105"/>
        <v>-0.19971687429230917</v>
      </c>
      <c r="AN111" s="347">
        <f t="shared" si="105"/>
        <v>-6.3351491290911666</v>
      </c>
      <c r="AO111" s="347">
        <f t="shared" si="105"/>
        <v>0</v>
      </c>
      <c r="AP111" s="347">
        <f t="shared" si="105"/>
        <v>0</v>
      </c>
      <c r="AQ111" s="347">
        <f t="shared" si="105"/>
        <v>2.2439072716465254</v>
      </c>
      <c r="AR111" s="347">
        <f t="shared" si="105"/>
        <v>-5.8532356959875358</v>
      </c>
    </row>
    <row r="112" spans="1:44" ht="15">
      <c r="A112" s="303"/>
      <c r="B112" s="335" t="s">
        <v>1068</v>
      </c>
      <c r="C112" s="336"/>
      <c r="D112" s="337"/>
      <c r="E112" s="337"/>
      <c r="F112" s="337"/>
      <c r="G112" s="337"/>
      <c r="H112" s="337"/>
      <c r="I112" s="336"/>
      <c r="J112" s="336"/>
      <c r="K112" s="337"/>
      <c r="L112" s="337"/>
      <c r="M112" s="337"/>
      <c r="N112" s="336"/>
      <c r="O112" s="336"/>
      <c r="P112" s="338"/>
      <c r="Q112"/>
      <c r="R112" s="330" t="s">
        <v>1069</v>
      </c>
      <c r="S112" s="331" t="s">
        <v>1041</v>
      </c>
      <c r="T112" s="332">
        <f t="shared" ref="T112:AE113" si="106">IF(C94&gt;0,C112/C94,)</f>
        <v>0</v>
      </c>
      <c r="U112" s="344">
        <f t="shared" si="106"/>
        <v>0</v>
      </c>
      <c r="V112" s="344">
        <f t="shared" si="106"/>
        <v>0</v>
      </c>
      <c r="W112" s="344">
        <f t="shared" si="106"/>
        <v>0</v>
      </c>
      <c r="X112" s="344">
        <f t="shared" si="106"/>
        <v>0</v>
      </c>
      <c r="Y112" s="344">
        <f t="shared" si="106"/>
        <v>0</v>
      </c>
      <c r="Z112" s="332">
        <f t="shared" si="106"/>
        <v>0</v>
      </c>
      <c r="AA112" s="332">
        <f t="shared" si="106"/>
        <v>0</v>
      </c>
      <c r="AB112" s="344">
        <f t="shared" si="106"/>
        <v>0</v>
      </c>
      <c r="AC112" s="344">
        <f t="shared" si="106"/>
        <v>0</v>
      </c>
      <c r="AD112" s="344">
        <f t="shared" si="106"/>
        <v>0</v>
      </c>
      <c r="AE112" s="332">
        <f t="shared" si="106"/>
        <v>0</v>
      </c>
      <c r="AG112" s="345" t="s">
        <v>1045</v>
      </c>
      <c r="AH112" s="334"/>
      <c r="AI112" s="334"/>
      <c r="AJ112" s="334"/>
      <c r="AK112" s="334"/>
      <c r="AL112" s="334"/>
      <c r="AM112" s="334"/>
      <c r="AN112" s="334"/>
      <c r="AO112" s="334"/>
      <c r="AP112" s="334"/>
      <c r="AQ112" s="334"/>
      <c r="AR112" s="334"/>
    </row>
    <row r="113" spans="1:45" ht="15">
      <c r="A113" s="303"/>
      <c r="B113" s="335" t="s">
        <v>1070</v>
      </c>
      <c r="C113" s="336"/>
      <c r="D113" s="337"/>
      <c r="E113" s="337"/>
      <c r="F113" s="337"/>
      <c r="G113" s="337"/>
      <c r="H113" s="337"/>
      <c r="I113" s="336"/>
      <c r="J113" s="336"/>
      <c r="K113" s="337"/>
      <c r="L113" s="337"/>
      <c r="M113" s="337"/>
      <c r="N113" s="336"/>
      <c r="O113" s="336"/>
      <c r="P113" s="338"/>
      <c r="Q113"/>
      <c r="R113" s="339"/>
      <c r="S113" s="340" t="s">
        <v>869</v>
      </c>
      <c r="T113" s="341">
        <f t="shared" si="106"/>
        <v>0</v>
      </c>
      <c r="U113" s="342">
        <f t="shared" si="106"/>
        <v>0</v>
      </c>
      <c r="V113" s="342">
        <f t="shared" si="106"/>
        <v>0</v>
      </c>
      <c r="W113" s="342">
        <f t="shared" si="106"/>
        <v>0</v>
      </c>
      <c r="X113" s="342">
        <f t="shared" si="106"/>
        <v>0</v>
      </c>
      <c r="Y113" s="342">
        <f t="shared" si="106"/>
        <v>0</v>
      </c>
      <c r="Z113" s="341">
        <f t="shared" si="106"/>
        <v>0</v>
      </c>
      <c r="AA113" s="341">
        <f t="shared" si="106"/>
        <v>0</v>
      </c>
      <c r="AB113" s="342">
        <f t="shared" si="106"/>
        <v>0</v>
      </c>
      <c r="AC113" s="342">
        <f t="shared" si="106"/>
        <v>0</v>
      </c>
      <c r="AD113" s="342">
        <f t="shared" si="106"/>
        <v>0</v>
      </c>
      <c r="AE113" s="341">
        <f t="shared" si="106"/>
        <v>0</v>
      </c>
      <c r="AG113" s="347">
        <f>(T113-T112)*100</f>
        <v>0</v>
      </c>
      <c r="AH113" s="347">
        <f t="shared" ref="AH113:AR113" si="107">(U113-U112)*100</f>
        <v>0</v>
      </c>
      <c r="AI113" s="347">
        <f t="shared" si="107"/>
        <v>0</v>
      </c>
      <c r="AJ113" s="347">
        <f t="shared" si="107"/>
        <v>0</v>
      </c>
      <c r="AK113" s="347">
        <f t="shared" si="107"/>
        <v>0</v>
      </c>
      <c r="AL113" s="347">
        <f t="shared" si="107"/>
        <v>0</v>
      </c>
      <c r="AM113" s="347">
        <f t="shared" si="107"/>
        <v>0</v>
      </c>
      <c r="AN113" s="347">
        <f t="shared" si="107"/>
        <v>0</v>
      </c>
      <c r="AO113" s="347">
        <f t="shared" si="107"/>
        <v>0</v>
      </c>
      <c r="AP113" s="347">
        <f t="shared" si="107"/>
        <v>0</v>
      </c>
      <c r="AQ113" s="347">
        <f t="shared" si="107"/>
        <v>0</v>
      </c>
      <c r="AR113" s="347">
        <f t="shared" si="107"/>
        <v>0</v>
      </c>
    </row>
    <row r="114" spans="1:45" ht="15">
      <c r="A114" s="303"/>
      <c r="B114" s="335" t="s">
        <v>1071</v>
      </c>
      <c r="C114" s="336">
        <v>17</v>
      </c>
      <c r="D114" s="337">
        <v>11</v>
      </c>
      <c r="E114" s="337">
        <v>10</v>
      </c>
      <c r="F114" s="337">
        <v>10</v>
      </c>
      <c r="G114" s="337"/>
      <c r="H114" s="337">
        <v>2</v>
      </c>
      <c r="I114" s="336">
        <v>50</v>
      </c>
      <c r="J114" s="336">
        <v>23</v>
      </c>
      <c r="K114" s="337"/>
      <c r="L114" s="337"/>
      <c r="M114" s="337">
        <v>1</v>
      </c>
      <c r="N114" s="336">
        <v>24</v>
      </c>
      <c r="O114" s="336"/>
      <c r="P114" s="338"/>
      <c r="Q114"/>
      <c r="R114" s="330" t="s">
        <v>1072</v>
      </c>
      <c r="S114" s="331" t="s">
        <v>1041</v>
      </c>
      <c r="T114" s="332">
        <f t="shared" ref="T114:AE115" si="108">IF(C94&gt;0,C114/C94,)</f>
        <v>1.5348501263994221E-3</v>
      </c>
      <c r="U114" s="344">
        <f t="shared" si="108"/>
        <v>3.2777115613825984E-3</v>
      </c>
      <c r="V114" s="344">
        <f t="shared" si="108"/>
        <v>8.9944234574563771E-4</v>
      </c>
      <c r="W114" s="344">
        <f t="shared" si="108"/>
        <v>1.2193634922570418E-3</v>
      </c>
      <c r="X114" s="344">
        <f t="shared" si="108"/>
        <v>0</v>
      </c>
      <c r="Y114" s="344">
        <f t="shared" si="108"/>
        <v>8.9968511021142603E-4</v>
      </c>
      <c r="Z114" s="332">
        <f t="shared" si="108"/>
        <v>1.3705013293862896E-3</v>
      </c>
      <c r="AA114" s="332">
        <f t="shared" si="108"/>
        <v>6.8229012162563038E-3</v>
      </c>
      <c r="AB114" s="344">
        <f t="shared" si="108"/>
        <v>0</v>
      </c>
      <c r="AC114" s="344">
        <f t="shared" si="108"/>
        <v>0</v>
      </c>
      <c r="AD114" s="344">
        <f t="shared" si="108"/>
        <v>5.1020408163265302E-3</v>
      </c>
      <c r="AE114" s="332">
        <f t="shared" si="108"/>
        <v>6.7283431455004202E-3</v>
      </c>
      <c r="AG114" s="345" t="s">
        <v>1045</v>
      </c>
      <c r="AH114" s="349"/>
      <c r="AI114" s="349"/>
      <c r="AJ114" s="349"/>
      <c r="AK114" s="349"/>
      <c r="AL114" s="349"/>
      <c r="AM114" s="349"/>
      <c r="AN114" s="349"/>
      <c r="AO114" s="349"/>
      <c r="AP114" s="349"/>
      <c r="AQ114" s="349"/>
      <c r="AR114" s="349"/>
    </row>
    <row r="115" spans="1:45" ht="15.75" thickBot="1">
      <c r="A115" s="303"/>
      <c r="B115" s="335" t="s">
        <v>1073</v>
      </c>
      <c r="C115" s="336">
        <v>11</v>
      </c>
      <c r="D115" s="337">
        <v>25</v>
      </c>
      <c r="E115" s="337">
        <v>5</v>
      </c>
      <c r="F115" s="337">
        <v>4</v>
      </c>
      <c r="G115" s="337">
        <v>1</v>
      </c>
      <c r="H115" s="337">
        <v>3</v>
      </c>
      <c r="I115" s="336">
        <v>49</v>
      </c>
      <c r="J115" s="336">
        <v>22</v>
      </c>
      <c r="K115" s="337"/>
      <c r="L115" s="337"/>
      <c r="M115" s="337">
        <v>39</v>
      </c>
      <c r="N115" s="336">
        <v>61</v>
      </c>
      <c r="O115" s="336"/>
      <c r="P115" s="338"/>
      <c r="Q115"/>
      <c r="R115" s="350"/>
      <c r="S115" s="351" t="s">
        <v>869</v>
      </c>
      <c r="T115" s="352">
        <f t="shared" si="108"/>
        <v>9.1415274661347959E-4</v>
      </c>
      <c r="U115" s="353">
        <f t="shared" si="108"/>
        <v>7.0581592320722759E-3</v>
      </c>
      <c r="V115" s="353">
        <f t="shared" si="108"/>
        <v>4.4087822943303059E-4</v>
      </c>
      <c r="W115" s="353">
        <f t="shared" si="108"/>
        <v>4.8065368901706318E-4</v>
      </c>
      <c r="X115" s="353">
        <f t="shared" si="108"/>
        <v>1.736111111111111E-3</v>
      </c>
      <c r="Y115" s="353">
        <f t="shared" si="108"/>
        <v>1.4977533699450823E-3</v>
      </c>
      <c r="Z115" s="352">
        <f t="shared" si="108"/>
        <v>1.295713567972076E-3</v>
      </c>
      <c r="AA115" s="352">
        <f t="shared" si="108"/>
        <v>9.1934809862097792E-3</v>
      </c>
      <c r="AB115" s="353">
        <f t="shared" si="108"/>
        <v>0</v>
      </c>
      <c r="AC115" s="353">
        <f t="shared" si="108"/>
        <v>0</v>
      </c>
      <c r="AD115" s="353">
        <f t="shared" si="108"/>
        <v>0.18932038834951456</v>
      </c>
      <c r="AE115" s="352">
        <f t="shared" si="108"/>
        <v>2.3470565602154676E-2</v>
      </c>
      <c r="AF115" s="354"/>
      <c r="AG115" s="355">
        <f>(T115-T114)*100</f>
        <v>-6.2069737978594254E-2</v>
      </c>
      <c r="AH115" s="355">
        <f t="shared" ref="AH115:AR115" si="109">(U115-U114)*100</f>
        <v>0.37804476706896778</v>
      </c>
      <c r="AI115" s="355">
        <f t="shared" si="109"/>
        <v>-4.585641163126071E-2</v>
      </c>
      <c r="AJ115" s="355">
        <f t="shared" si="109"/>
        <v>-7.3870980323997859E-2</v>
      </c>
      <c r="AK115" s="355">
        <f t="shared" si="109"/>
        <v>0.1736111111111111</v>
      </c>
      <c r="AL115" s="355">
        <f t="shared" si="109"/>
        <v>5.9806825973365625E-2</v>
      </c>
      <c r="AM115" s="355">
        <f t="shared" si="109"/>
        <v>-7.4787761414213567E-3</v>
      </c>
      <c r="AN115" s="355">
        <f t="shared" si="109"/>
        <v>0.23705797699534753</v>
      </c>
      <c r="AO115" s="355">
        <f t="shared" si="109"/>
        <v>0</v>
      </c>
      <c r="AP115" s="355">
        <f t="shared" si="109"/>
        <v>0</v>
      </c>
      <c r="AQ115" s="355">
        <f t="shared" si="109"/>
        <v>18.421834753318802</v>
      </c>
      <c r="AR115" s="355">
        <f t="shared" si="109"/>
        <v>1.6742222456654257</v>
      </c>
    </row>
    <row r="116" spans="1:45" ht="15">
      <c r="A116" s="317" t="s">
        <v>487</v>
      </c>
      <c r="B116" s="298" t="s">
        <v>1039</v>
      </c>
      <c r="C116" s="327">
        <v>7036</v>
      </c>
      <c r="D116" s="328"/>
      <c r="E116" s="328">
        <v>10397</v>
      </c>
      <c r="F116" s="328">
        <v>273</v>
      </c>
      <c r="G116" s="328"/>
      <c r="H116" s="328"/>
      <c r="I116" s="327">
        <v>17706</v>
      </c>
      <c r="J116" s="327"/>
      <c r="K116" s="328">
        <v>2479</v>
      </c>
      <c r="L116" s="328">
        <v>3678</v>
      </c>
      <c r="M116" s="328">
        <v>1655</v>
      </c>
      <c r="N116" s="327">
        <v>7812</v>
      </c>
      <c r="O116" s="327"/>
      <c r="P116" s="329"/>
      <c r="Q116">
        <f>+P118+P120+P122+P124+P126+P128+P130+P132+P134+P136</f>
        <v>0</v>
      </c>
      <c r="R116" s="330" t="s">
        <v>1040</v>
      </c>
      <c r="S116" s="331" t="s">
        <v>1041</v>
      </c>
      <c r="T116" s="332">
        <f t="shared" ref="T116:AE117" si="110">IF(C116&gt;0,C116/C116,)</f>
        <v>1</v>
      </c>
      <c r="U116" s="344">
        <f t="shared" si="110"/>
        <v>0</v>
      </c>
      <c r="V116" s="344">
        <f t="shared" si="110"/>
        <v>1</v>
      </c>
      <c r="W116" s="344">
        <f t="shared" si="110"/>
        <v>1</v>
      </c>
      <c r="X116" s="344">
        <f t="shared" si="110"/>
        <v>0</v>
      </c>
      <c r="Y116" s="344">
        <f t="shared" si="110"/>
        <v>0</v>
      </c>
      <c r="Z116" s="332">
        <f t="shared" si="110"/>
        <v>1</v>
      </c>
      <c r="AA116" s="332">
        <f t="shared" si="110"/>
        <v>0</v>
      </c>
      <c r="AB116" s="344">
        <f t="shared" si="110"/>
        <v>1</v>
      </c>
      <c r="AC116" s="344">
        <f t="shared" si="110"/>
        <v>1</v>
      </c>
      <c r="AD116" s="344">
        <f t="shared" si="110"/>
        <v>1</v>
      </c>
      <c r="AE116" s="332">
        <f t="shared" si="110"/>
        <v>1</v>
      </c>
      <c r="AG116" s="359">
        <f>+T118+T120+T122+T124+T126+T128+T130+T132+T134+T136</f>
        <v>1</v>
      </c>
      <c r="AH116" s="334">
        <f t="shared" ref="AH116:AR117" si="111">+U118+U120+U122+U124+U126+U128+U130+U132+U134+U136</f>
        <v>0</v>
      </c>
      <c r="AI116" s="359">
        <f t="shared" si="111"/>
        <v>1</v>
      </c>
      <c r="AJ116" s="334">
        <f t="shared" si="111"/>
        <v>1</v>
      </c>
      <c r="AK116" s="334">
        <f t="shared" si="111"/>
        <v>0</v>
      </c>
      <c r="AL116" s="334">
        <f t="shared" si="111"/>
        <v>0</v>
      </c>
      <c r="AM116" s="359">
        <f t="shared" si="111"/>
        <v>1</v>
      </c>
      <c r="AN116" s="334">
        <f t="shared" si="111"/>
        <v>0</v>
      </c>
      <c r="AO116" s="359">
        <f t="shared" si="111"/>
        <v>1</v>
      </c>
      <c r="AP116" s="334">
        <f t="shared" si="111"/>
        <v>1</v>
      </c>
      <c r="AQ116" s="334">
        <f t="shared" si="111"/>
        <v>1</v>
      </c>
      <c r="AR116" s="359">
        <f t="shared" si="111"/>
        <v>1</v>
      </c>
    </row>
    <row r="117" spans="1:45" ht="15">
      <c r="A117" s="303"/>
      <c r="B117" s="335" t="s">
        <v>1042</v>
      </c>
      <c r="C117" s="336">
        <v>7437</v>
      </c>
      <c r="D117" s="337"/>
      <c r="E117" s="337">
        <v>10040</v>
      </c>
      <c r="F117" s="337">
        <v>311</v>
      </c>
      <c r="G117" s="337"/>
      <c r="H117" s="337"/>
      <c r="I117" s="336">
        <v>17788</v>
      </c>
      <c r="J117" s="336"/>
      <c r="K117" s="337">
        <v>2491</v>
      </c>
      <c r="L117" s="337">
        <v>3695</v>
      </c>
      <c r="M117" s="337">
        <v>1655</v>
      </c>
      <c r="N117" s="336">
        <v>7841</v>
      </c>
      <c r="O117" s="336"/>
      <c r="P117" s="338"/>
      <c r="Q117"/>
      <c r="R117" s="339"/>
      <c r="S117" s="340" t="s">
        <v>869</v>
      </c>
      <c r="T117" s="341">
        <f t="shared" si="110"/>
        <v>1</v>
      </c>
      <c r="U117" s="342">
        <f t="shared" si="110"/>
        <v>0</v>
      </c>
      <c r="V117" s="342">
        <f t="shared" si="110"/>
        <v>1</v>
      </c>
      <c r="W117" s="342">
        <f t="shared" si="110"/>
        <v>1</v>
      </c>
      <c r="X117" s="342">
        <f t="shared" si="110"/>
        <v>0</v>
      </c>
      <c r="Y117" s="342">
        <f t="shared" si="110"/>
        <v>0</v>
      </c>
      <c r="Z117" s="341">
        <f t="shared" si="110"/>
        <v>1</v>
      </c>
      <c r="AA117" s="341">
        <f t="shared" si="110"/>
        <v>0</v>
      </c>
      <c r="AB117" s="342">
        <f t="shared" si="110"/>
        <v>1</v>
      </c>
      <c r="AC117" s="342">
        <f t="shared" si="110"/>
        <v>1</v>
      </c>
      <c r="AD117" s="342">
        <f t="shared" si="110"/>
        <v>1</v>
      </c>
      <c r="AE117" s="341">
        <f t="shared" si="110"/>
        <v>1</v>
      </c>
      <c r="AG117" s="343">
        <f>+T119+T121+T123+T125+T127+T129+T131+T133+T135+T137</f>
        <v>0.99999999999999989</v>
      </c>
      <c r="AH117" s="343">
        <f t="shared" si="111"/>
        <v>0</v>
      </c>
      <c r="AI117" s="343">
        <f t="shared" si="111"/>
        <v>1.0438247011952191</v>
      </c>
      <c r="AJ117" s="343">
        <f t="shared" si="111"/>
        <v>1</v>
      </c>
      <c r="AK117" s="343">
        <f t="shared" si="111"/>
        <v>0</v>
      </c>
      <c r="AL117" s="343">
        <f t="shared" si="111"/>
        <v>0</v>
      </c>
      <c r="AM117" s="343">
        <f t="shared" si="111"/>
        <v>1.0247357769282663</v>
      </c>
      <c r="AN117" s="343">
        <f t="shared" si="111"/>
        <v>0</v>
      </c>
      <c r="AO117" s="343">
        <f t="shared" si="111"/>
        <v>0.93978321959052602</v>
      </c>
      <c r="AP117" s="343">
        <f t="shared" si="111"/>
        <v>1.0527740189445196</v>
      </c>
      <c r="AQ117" s="343">
        <f t="shared" si="111"/>
        <v>1.0404833836858007</v>
      </c>
      <c r="AR117" s="343">
        <f t="shared" si="111"/>
        <v>1.0142838923606683</v>
      </c>
      <c r="AS117" s="357"/>
    </row>
    <row r="118" spans="1:45" ht="15">
      <c r="A118" s="303"/>
      <c r="B118" s="335" t="s">
        <v>1043</v>
      </c>
      <c r="C118" s="336">
        <v>1271</v>
      </c>
      <c r="D118" s="337"/>
      <c r="E118" s="337">
        <v>1927</v>
      </c>
      <c r="F118" s="337">
        <v>7</v>
      </c>
      <c r="G118" s="337"/>
      <c r="H118" s="337"/>
      <c r="I118" s="336">
        <v>3205</v>
      </c>
      <c r="J118" s="336"/>
      <c r="K118" s="337">
        <v>148</v>
      </c>
      <c r="L118" s="337">
        <v>544</v>
      </c>
      <c r="M118" s="337">
        <v>249</v>
      </c>
      <c r="N118" s="336">
        <v>941</v>
      </c>
      <c r="O118" s="336"/>
      <c r="P118" s="338"/>
      <c r="Q118"/>
      <c r="R118" s="330" t="s">
        <v>1044</v>
      </c>
      <c r="S118" s="331" t="s">
        <v>1041</v>
      </c>
      <c r="T118" s="332">
        <f t="shared" ref="T118:AE119" si="112">IF(C116&gt;0,C118/C116,)</f>
        <v>0.18064241046048893</v>
      </c>
      <c r="U118" s="344">
        <f t="shared" si="112"/>
        <v>0</v>
      </c>
      <c r="V118" s="344">
        <f t="shared" si="112"/>
        <v>0.18534192555544868</v>
      </c>
      <c r="W118" s="344">
        <f t="shared" si="112"/>
        <v>2.564102564102564E-2</v>
      </c>
      <c r="X118" s="344">
        <f t="shared" si="112"/>
        <v>0</v>
      </c>
      <c r="Y118" s="344">
        <f t="shared" si="112"/>
        <v>0</v>
      </c>
      <c r="Z118" s="332">
        <f t="shared" si="112"/>
        <v>0.18101208629842991</v>
      </c>
      <c r="AA118" s="332">
        <f t="shared" si="112"/>
        <v>0</v>
      </c>
      <c r="AB118" s="344">
        <f t="shared" si="112"/>
        <v>5.9701492537313432E-2</v>
      </c>
      <c r="AC118" s="344">
        <f t="shared" si="112"/>
        <v>0.14790647090810222</v>
      </c>
      <c r="AD118" s="344">
        <f t="shared" si="112"/>
        <v>0.15045317220543808</v>
      </c>
      <c r="AE118" s="332">
        <f t="shared" si="112"/>
        <v>0.12045570916538659</v>
      </c>
      <c r="AG118" s="345" t="s">
        <v>1045</v>
      </c>
      <c r="AH118" s="334"/>
      <c r="AI118" s="334"/>
      <c r="AJ118" s="334"/>
      <c r="AK118" s="334"/>
      <c r="AL118" s="334"/>
      <c r="AM118" s="334"/>
      <c r="AN118" s="334"/>
      <c r="AO118" s="334"/>
      <c r="AP118" s="334"/>
      <c r="AQ118" s="334"/>
      <c r="AR118" s="334"/>
      <c r="AS118" s="357"/>
    </row>
    <row r="119" spans="1:45" ht="15">
      <c r="A119" s="303"/>
      <c r="B119" s="335" t="s">
        <v>1046</v>
      </c>
      <c r="C119" s="336">
        <v>1343</v>
      </c>
      <c r="D119" s="337"/>
      <c r="E119" s="337">
        <v>2056</v>
      </c>
      <c r="F119" s="337">
        <v>12</v>
      </c>
      <c r="G119" s="337"/>
      <c r="H119" s="337"/>
      <c r="I119" s="336">
        <v>3411</v>
      </c>
      <c r="J119" s="336"/>
      <c r="K119" s="337">
        <v>147</v>
      </c>
      <c r="L119" s="337">
        <v>612</v>
      </c>
      <c r="M119" s="337">
        <v>288</v>
      </c>
      <c r="N119" s="336">
        <v>1047</v>
      </c>
      <c r="O119" s="336"/>
      <c r="P119" s="338"/>
      <c r="Q119"/>
      <c r="R119" s="339"/>
      <c r="S119" s="340" t="s">
        <v>869</v>
      </c>
      <c r="T119" s="341">
        <f t="shared" si="112"/>
        <v>0.18058356864327013</v>
      </c>
      <c r="U119" s="342">
        <f t="shared" si="112"/>
        <v>0</v>
      </c>
      <c r="V119" s="342">
        <f t="shared" si="112"/>
        <v>0.20478087649402391</v>
      </c>
      <c r="W119" s="342">
        <f t="shared" si="112"/>
        <v>3.8585209003215437E-2</v>
      </c>
      <c r="X119" s="342">
        <f t="shared" si="112"/>
        <v>0</v>
      </c>
      <c r="Y119" s="342">
        <f t="shared" si="112"/>
        <v>0</v>
      </c>
      <c r="Z119" s="341">
        <f t="shared" si="112"/>
        <v>0.19175848886890037</v>
      </c>
      <c r="AA119" s="341">
        <f t="shared" si="112"/>
        <v>0</v>
      </c>
      <c r="AB119" s="342">
        <f t="shared" si="112"/>
        <v>5.9012444801284626E-2</v>
      </c>
      <c r="AC119" s="342">
        <f t="shared" si="112"/>
        <v>0.16562922868741542</v>
      </c>
      <c r="AD119" s="342">
        <f t="shared" si="112"/>
        <v>0.17401812688821752</v>
      </c>
      <c r="AE119" s="341">
        <f t="shared" si="112"/>
        <v>0.13352888662160439</v>
      </c>
      <c r="AG119" s="347">
        <f>(T119-T118)*100</f>
        <v>-5.8841817218796555E-3</v>
      </c>
      <c r="AH119" s="347">
        <f t="shared" ref="AH119:AR119" si="113">(U119-U118)*100</f>
        <v>0</v>
      </c>
      <c r="AI119" s="347">
        <f t="shared" si="113"/>
        <v>1.9438950938575228</v>
      </c>
      <c r="AJ119" s="347">
        <f t="shared" si="113"/>
        <v>1.2944183362189796</v>
      </c>
      <c r="AK119" s="347">
        <f t="shared" si="113"/>
        <v>0</v>
      </c>
      <c r="AL119" s="347">
        <f t="shared" si="113"/>
        <v>0</v>
      </c>
      <c r="AM119" s="347">
        <f t="shared" si="113"/>
        <v>1.0746402570470464</v>
      </c>
      <c r="AN119" s="347">
        <f t="shared" si="113"/>
        <v>0</v>
      </c>
      <c r="AO119" s="347">
        <f t="shared" si="113"/>
        <v>-6.8904773602880554E-2</v>
      </c>
      <c r="AP119" s="347">
        <f t="shared" si="113"/>
        <v>1.7722757779313203</v>
      </c>
      <c r="AQ119" s="347">
        <f t="shared" si="113"/>
        <v>2.3564954682779442</v>
      </c>
      <c r="AR119" s="347">
        <f t="shared" si="113"/>
        <v>1.3073177456217806</v>
      </c>
    </row>
    <row r="120" spans="1:45" ht="15">
      <c r="A120" s="303"/>
      <c r="B120" s="335" t="s">
        <v>1047</v>
      </c>
      <c r="C120" s="336">
        <v>18</v>
      </c>
      <c r="D120" s="337"/>
      <c r="E120" s="337">
        <v>43</v>
      </c>
      <c r="F120" s="337"/>
      <c r="G120" s="337"/>
      <c r="H120" s="337"/>
      <c r="I120" s="336">
        <v>61</v>
      </c>
      <c r="J120" s="336"/>
      <c r="K120" s="337">
        <v>37</v>
      </c>
      <c r="L120" s="337">
        <v>162</v>
      </c>
      <c r="M120" s="337">
        <v>46</v>
      </c>
      <c r="N120" s="336">
        <v>245</v>
      </c>
      <c r="O120" s="336"/>
      <c r="P120" s="338"/>
      <c r="Q120"/>
      <c r="R120" s="330" t="s">
        <v>1048</v>
      </c>
      <c r="S120" s="331" t="s">
        <v>1041</v>
      </c>
      <c r="T120" s="332">
        <f t="shared" ref="T120:AE121" si="114">IF(C116&gt;0,C120/C116,)</f>
        <v>2.5582717453098351E-3</v>
      </c>
      <c r="U120" s="344">
        <f t="shared" si="114"/>
        <v>0</v>
      </c>
      <c r="V120" s="344">
        <f t="shared" si="114"/>
        <v>4.1358084062710397E-3</v>
      </c>
      <c r="W120" s="344">
        <f t="shared" si="114"/>
        <v>0</v>
      </c>
      <c r="X120" s="344">
        <f t="shared" si="114"/>
        <v>0</v>
      </c>
      <c r="Y120" s="344">
        <f t="shared" si="114"/>
        <v>0</v>
      </c>
      <c r="Z120" s="332">
        <f t="shared" si="114"/>
        <v>3.4451598328250309E-3</v>
      </c>
      <c r="AA120" s="332">
        <f t="shared" si="114"/>
        <v>0</v>
      </c>
      <c r="AB120" s="344">
        <f t="shared" si="114"/>
        <v>1.4925373134328358E-2</v>
      </c>
      <c r="AC120" s="344">
        <f t="shared" si="114"/>
        <v>4.4045676998368678E-2</v>
      </c>
      <c r="AD120" s="344">
        <f t="shared" si="114"/>
        <v>2.7794561933534745E-2</v>
      </c>
      <c r="AE120" s="332">
        <f t="shared" si="114"/>
        <v>3.1362007168458779E-2</v>
      </c>
      <c r="AG120" s="345" t="s">
        <v>1045</v>
      </c>
      <c r="AH120" s="334"/>
      <c r="AI120" s="334"/>
      <c r="AJ120" s="334"/>
      <c r="AK120" s="334"/>
      <c r="AL120" s="334"/>
      <c r="AM120" s="334"/>
      <c r="AN120" s="334"/>
      <c r="AO120" s="334"/>
      <c r="AP120" s="334"/>
      <c r="AQ120" s="334"/>
      <c r="AR120" s="334"/>
    </row>
    <row r="121" spans="1:45" ht="15">
      <c r="A121" s="303"/>
      <c r="B121" s="335" t="s">
        <v>1049</v>
      </c>
      <c r="C121" s="336">
        <v>28</v>
      </c>
      <c r="D121" s="337"/>
      <c r="E121" s="337">
        <v>42</v>
      </c>
      <c r="F121" s="337"/>
      <c r="G121" s="337"/>
      <c r="H121" s="337"/>
      <c r="I121" s="336">
        <v>70</v>
      </c>
      <c r="J121" s="336"/>
      <c r="K121" s="337">
        <v>34</v>
      </c>
      <c r="L121" s="337">
        <v>153</v>
      </c>
      <c r="M121" s="337">
        <v>50</v>
      </c>
      <c r="N121" s="336">
        <v>237</v>
      </c>
      <c r="O121" s="336"/>
      <c r="P121" s="338"/>
      <c r="Q121"/>
      <c r="R121" s="339"/>
      <c r="S121" s="340" t="s">
        <v>869</v>
      </c>
      <c r="T121" s="341">
        <f t="shared" si="114"/>
        <v>3.7649589888395858E-3</v>
      </c>
      <c r="U121" s="342">
        <f t="shared" si="114"/>
        <v>0</v>
      </c>
      <c r="V121" s="342">
        <f t="shared" si="114"/>
        <v>4.1832669322709164E-3</v>
      </c>
      <c r="W121" s="342">
        <f t="shared" si="114"/>
        <v>0</v>
      </c>
      <c r="X121" s="342">
        <f t="shared" si="114"/>
        <v>0</v>
      </c>
      <c r="Y121" s="342">
        <f t="shared" si="114"/>
        <v>0</v>
      </c>
      <c r="Z121" s="341">
        <f t="shared" si="114"/>
        <v>3.9352372385878121E-3</v>
      </c>
      <c r="AA121" s="341">
        <f t="shared" si="114"/>
        <v>0</v>
      </c>
      <c r="AB121" s="342">
        <f t="shared" si="114"/>
        <v>1.3649136892814131E-2</v>
      </c>
      <c r="AC121" s="342">
        <f t="shared" si="114"/>
        <v>4.1407307171853855E-2</v>
      </c>
      <c r="AD121" s="342">
        <f t="shared" si="114"/>
        <v>3.0211480362537766E-2</v>
      </c>
      <c r="AE121" s="341">
        <f t="shared" si="114"/>
        <v>3.0225736513199847E-2</v>
      </c>
      <c r="AG121" s="347">
        <f>(T121-T120)*100</f>
        <v>0.12066872435297507</v>
      </c>
      <c r="AH121" s="347">
        <f t="shared" ref="AH121:AR121" si="115">(U121-U120)*100</f>
        <v>0</v>
      </c>
      <c r="AI121" s="347">
        <f t="shared" si="115"/>
        <v>4.745852599987669E-3</v>
      </c>
      <c r="AJ121" s="347">
        <f t="shared" si="115"/>
        <v>0</v>
      </c>
      <c r="AK121" s="347">
        <f t="shared" si="115"/>
        <v>0</v>
      </c>
      <c r="AL121" s="347">
        <f t="shared" si="115"/>
        <v>0</v>
      </c>
      <c r="AM121" s="347">
        <f t="shared" si="115"/>
        <v>4.9007740576278123E-2</v>
      </c>
      <c r="AN121" s="347">
        <f t="shared" si="115"/>
        <v>0</v>
      </c>
      <c r="AO121" s="347">
        <f t="shared" si="115"/>
        <v>-0.1276236241514227</v>
      </c>
      <c r="AP121" s="347">
        <f t="shared" si="115"/>
        <v>-0.26383698265148237</v>
      </c>
      <c r="AQ121" s="347">
        <f t="shared" si="115"/>
        <v>0.2416918429003021</v>
      </c>
      <c r="AR121" s="347">
        <f t="shared" si="115"/>
        <v>-0.11362706552589322</v>
      </c>
    </row>
    <row r="122" spans="1:45" ht="15">
      <c r="A122" s="303"/>
      <c r="B122" s="335" t="s">
        <v>1050</v>
      </c>
      <c r="C122" s="336"/>
      <c r="D122" s="337"/>
      <c r="E122" s="337"/>
      <c r="F122" s="337"/>
      <c r="G122" s="337"/>
      <c r="H122" s="337"/>
      <c r="I122" s="336"/>
      <c r="J122" s="336"/>
      <c r="K122" s="337"/>
      <c r="L122" s="337"/>
      <c r="M122" s="337"/>
      <c r="N122" s="336"/>
      <c r="O122" s="336"/>
      <c r="P122" s="338"/>
      <c r="Q122"/>
      <c r="R122" s="330" t="s">
        <v>1051</v>
      </c>
      <c r="S122" s="331" t="s">
        <v>1041</v>
      </c>
      <c r="T122" s="332">
        <f t="shared" ref="T122:AE123" si="116">IF(C116&gt;0,C122/C116,)</f>
        <v>0</v>
      </c>
      <c r="U122" s="344">
        <f t="shared" si="116"/>
        <v>0</v>
      </c>
      <c r="V122" s="344">
        <f t="shared" si="116"/>
        <v>0</v>
      </c>
      <c r="W122" s="344">
        <f t="shared" si="116"/>
        <v>0</v>
      </c>
      <c r="X122" s="344">
        <f t="shared" si="116"/>
        <v>0</v>
      </c>
      <c r="Y122" s="344">
        <f t="shared" si="116"/>
        <v>0</v>
      </c>
      <c r="Z122" s="332">
        <f t="shared" si="116"/>
        <v>0</v>
      </c>
      <c r="AA122" s="332">
        <f t="shared" si="116"/>
        <v>0</v>
      </c>
      <c r="AB122" s="344">
        <f t="shared" si="116"/>
        <v>0</v>
      </c>
      <c r="AC122" s="344">
        <f t="shared" si="116"/>
        <v>0</v>
      </c>
      <c r="AD122" s="344">
        <f t="shared" si="116"/>
        <v>0</v>
      </c>
      <c r="AE122" s="332">
        <f t="shared" si="116"/>
        <v>0</v>
      </c>
      <c r="AG122" s="345" t="s">
        <v>1045</v>
      </c>
      <c r="AH122" s="334"/>
      <c r="AI122" s="334"/>
      <c r="AJ122" s="334"/>
      <c r="AK122" s="334"/>
      <c r="AL122" s="334"/>
      <c r="AM122" s="334"/>
      <c r="AN122" s="334"/>
      <c r="AO122" s="334"/>
      <c r="AP122" s="334"/>
      <c r="AQ122" s="334"/>
      <c r="AR122" s="334"/>
    </row>
    <row r="123" spans="1:45" ht="15">
      <c r="A123" s="303"/>
      <c r="B123" s="335" t="s">
        <v>1052</v>
      </c>
      <c r="C123" s="336"/>
      <c r="D123" s="337"/>
      <c r="E123" s="337"/>
      <c r="F123" s="337"/>
      <c r="G123" s="337"/>
      <c r="H123" s="337"/>
      <c r="I123" s="336"/>
      <c r="J123" s="336"/>
      <c r="K123" s="337"/>
      <c r="L123" s="337"/>
      <c r="M123" s="337"/>
      <c r="N123" s="336"/>
      <c r="O123" s="336"/>
      <c r="P123" s="338"/>
      <c r="Q123"/>
      <c r="R123" s="339"/>
      <c r="S123" s="340" t="s">
        <v>869</v>
      </c>
      <c r="T123" s="341">
        <f t="shared" si="116"/>
        <v>0</v>
      </c>
      <c r="U123" s="342">
        <f t="shared" si="116"/>
        <v>0</v>
      </c>
      <c r="V123" s="342">
        <f t="shared" si="116"/>
        <v>0</v>
      </c>
      <c r="W123" s="342">
        <f t="shared" si="116"/>
        <v>0</v>
      </c>
      <c r="X123" s="342">
        <f t="shared" si="116"/>
        <v>0</v>
      </c>
      <c r="Y123" s="342">
        <f t="shared" si="116"/>
        <v>0</v>
      </c>
      <c r="Z123" s="341">
        <f t="shared" si="116"/>
        <v>0</v>
      </c>
      <c r="AA123" s="341">
        <f t="shared" si="116"/>
        <v>0</v>
      </c>
      <c r="AB123" s="342">
        <f t="shared" si="116"/>
        <v>0</v>
      </c>
      <c r="AC123" s="342">
        <f t="shared" si="116"/>
        <v>0</v>
      </c>
      <c r="AD123" s="342">
        <f t="shared" si="116"/>
        <v>0</v>
      </c>
      <c r="AE123" s="341">
        <f t="shared" si="116"/>
        <v>0</v>
      </c>
      <c r="AG123" s="348">
        <f>(T123-T122)*100</f>
        <v>0</v>
      </c>
      <c r="AH123" s="348">
        <f t="shared" ref="AH123:AR123" si="117">(U123-U122)*100</f>
        <v>0</v>
      </c>
      <c r="AI123" s="348">
        <f t="shared" si="117"/>
        <v>0</v>
      </c>
      <c r="AJ123" s="348">
        <f t="shared" si="117"/>
        <v>0</v>
      </c>
      <c r="AK123" s="348">
        <f t="shared" si="117"/>
        <v>0</v>
      </c>
      <c r="AL123" s="348">
        <f t="shared" si="117"/>
        <v>0</v>
      </c>
      <c r="AM123" s="348">
        <f t="shared" si="117"/>
        <v>0</v>
      </c>
      <c r="AN123" s="348">
        <f t="shared" si="117"/>
        <v>0</v>
      </c>
      <c r="AO123" s="348">
        <f t="shared" si="117"/>
        <v>0</v>
      </c>
      <c r="AP123" s="348">
        <f t="shared" si="117"/>
        <v>0</v>
      </c>
      <c r="AQ123" s="348">
        <f t="shared" si="117"/>
        <v>0</v>
      </c>
      <c r="AR123" s="348">
        <f t="shared" si="117"/>
        <v>0</v>
      </c>
    </row>
    <row r="124" spans="1:45" ht="15">
      <c r="A124" s="303"/>
      <c r="B124" s="335" t="s">
        <v>1053</v>
      </c>
      <c r="C124" s="336">
        <v>3259</v>
      </c>
      <c r="D124" s="337"/>
      <c r="E124" s="337">
        <v>3549</v>
      </c>
      <c r="F124" s="337">
        <v>123</v>
      </c>
      <c r="G124" s="337"/>
      <c r="H124" s="337"/>
      <c r="I124" s="336">
        <v>6931</v>
      </c>
      <c r="J124" s="336"/>
      <c r="K124" s="337">
        <v>485</v>
      </c>
      <c r="L124" s="337">
        <v>793</v>
      </c>
      <c r="M124" s="337">
        <v>303</v>
      </c>
      <c r="N124" s="336">
        <v>1581</v>
      </c>
      <c r="O124" s="336"/>
      <c r="P124" s="338"/>
      <c r="Q124"/>
      <c r="R124" s="330" t="s">
        <v>1054</v>
      </c>
      <c r="S124" s="331" t="s">
        <v>1041</v>
      </c>
      <c r="T124" s="332">
        <f t="shared" ref="T124:AE125" si="118">IF(C116&gt;0,C124/C116,)</f>
        <v>0.46318931210915293</v>
      </c>
      <c r="U124" s="344">
        <f t="shared" si="118"/>
        <v>0</v>
      </c>
      <c r="V124" s="344">
        <f t="shared" si="118"/>
        <v>0.34134846590362605</v>
      </c>
      <c r="W124" s="344">
        <f t="shared" si="118"/>
        <v>0.45054945054945056</v>
      </c>
      <c r="X124" s="344">
        <f t="shared" si="118"/>
        <v>0</v>
      </c>
      <c r="Y124" s="344">
        <f t="shared" si="118"/>
        <v>0</v>
      </c>
      <c r="Z124" s="332">
        <f t="shared" si="118"/>
        <v>0.39144922625098838</v>
      </c>
      <c r="AA124" s="332">
        <f t="shared" si="118"/>
        <v>0</v>
      </c>
      <c r="AB124" s="344">
        <f t="shared" si="118"/>
        <v>0.19564340459862847</v>
      </c>
      <c r="AC124" s="344">
        <f t="shared" si="118"/>
        <v>0.21560630777596521</v>
      </c>
      <c r="AD124" s="344">
        <f t="shared" si="118"/>
        <v>0.18308157099697886</v>
      </c>
      <c r="AE124" s="332">
        <f t="shared" si="118"/>
        <v>0.20238095238095238</v>
      </c>
      <c r="AG124" s="345" t="s">
        <v>1045</v>
      </c>
      <c r="AH124" s="334"/>
      <c r="AI124" s="334"/>
      <c r="AJ124" s="334"/>
      <c r="AK124" s="334"/>
      <c r="AL124" s="334"/>
      <c r="AM124" s="334"/>
      <c r="AN124" s="334"/>
      <c r="AO124" s="334"/>
      <c r="AP124" s="334"/>
      <c r="AQ124" s="334"/>
      <c r="AR124" s="334"/>
    </row>
    <row r="125" spans="1:45" ht="15">
      <c r="A125" s="303"/>
      <c r="B125" s="335" t="s">
        <v>1055</v>
      </c>
      <c r="C125" s="336">
        <v>3410</v>
      </c>
      <c r="D125" s="337"/>
      <c r="E125" s="337">
        <v>3347</v>
      </c>
      <c r="F125" s="337">
        <v>125</v>
      </c>
      <c r="G125" s="337"/>
      <c r="H125" s="337"/>
      <c r="I125" s="336">
        <v>6882</v>
      </c>
      <c r="J125" s="336"/>
      <c r="K125" s="337">
        <v>516</v>
      </c>
      <c r="L125" s="337">
        <v>885</v>
      </c>
      <c r="M125" s="337">
        <v>277</v>
      </c>
      <c r="N125" s="336">
        <v>1678</v>
      </c>
      <c r="O125" s="336"/>
      <c r="P125" s="338"/>
      <c r="Q125"/>
      <c r="R125" s="339"/>
      <c r="S125" s="340" t="s">
        <v>869</v>
      </c>
      <c r="T125" s="341">
        <f t="shared" si="118"/>
        <v>0.45851821971224954</v>
      </c>
      <c r="U125" s="342">
        <f t="shared" si="118"/>
        <v>0</v>
      </c>
      <c r="V125" s="342">
        <f t="shared" si="118"/>
        <v>0.33336653386454185</v>
      </c>
      <c r="W125" s="342">
        <f t="shared" si="118"/>
        <v>0.40192926045016075</v>
      </c>
      <c r="X125" s="342">
        <f t="shared" si="118"/>
        <v>0</v>
      </c>
      <c r="Y125" s="342">
        <f t="shared" si="118"/>
        <v>0</v>
      </c>
      <c r="Z125" s="341">
        <f t="shared" si="118"/>
        <v>0.38689003822801887</v>
      </c>
      <c r="AA125" s="341">
        <f t="shared" si="118"/>
        <v>0</v>
      </c>
      <c r="AB125" s="342">
        <f t="shared" si="118"/>
        <v>0.20714572460859093</v>
      </c>
      <c r="AC125" s="342">
        <f t="shared" si="118"/>
        <v>0.23951285520974289</v>
      </c>
      <c r="AD125" s="342">
        <f t="shared" si="118"/>
        <v>0.1673716012084592</v>
      </c>
      <c r="AE125" s="341">
        <f t="shared" si="118"/>
        <v>0.21400331590358374</v>
      </c>
      <c r="AG125" s="347">
        <f>(T125-T124)*100</f>
        <v>-0.46710923969033868</v>
      </c>
      <c r="AH125" s="347">
        <f t="shared" ref="AH125:AR125" si="119">(U125-U124)*100</f>
        <v>0</v>
      </c>
      <c r="AI125" s="347">
        <f t="shared" si="119"/>
        <v>-0.79819320390842052</v>
      </c>
      <c r="AJ125" s="360">
        <f t="shared" si="119"/>
        <v>-4.8620190099289804</v>
      </c>
      <c r="AK125" s="347">
        <f t="shared" si="119"/>
        <v>0</v>
      </c>
      <c r="AL125" s="347">
        <f t="shared" si="119"/>
        <v>0</v>
      </c>
      <c r="AM125" s="347">
        <f t="shared" si="119"/>
        <v>-0.4559188022969507</v>
      </c>
      <c r="AN125" s="347">
        <f t="shared" si="119"/>
        <v>0</v>
      </c>
      <c r="AO125" s="360">
        <f t="shared" si="119"/>
        <v>1.1502320009962457</v>
      </c>
      <c r="AP125" s="360">
        <f t="shared" si="119"/>
        <v>2.3906547433777678</v>
      </c>
      <c r="AQ125" s="360">
        <f t="shared" si="119"/>
        <v>-1.5709969788519658</v>
      </c>
      <c r="AR125" s="360">
        <f t="shared" si="119"/>
        <v>1.1622363522631352</v>
      </c>
    </row>
    <row r="126" spans="1:45" ht="15">
      <c r="A126" s="303"/>
      <c r="B126" s="335" t="s">
        <v>1056</v>
      </c>
      <c r="C126" s="336">
        <v>112</v>
      </c>
      <c r="D126" s="337"/>
      <c r="E126" s="337">
        <v>174</v>
      </c>
      <c r="F126" s="337"/>
      <c r="G126" s="337"/>
      <c r="H126" s="337"/>
      <c r="I126" s="336">
        <v>286</v>
      </c>
      <c r="J126" s="336"/>
      <c r="K126" s="337">
        <v>278</v>
      </c>
      <c r="L126" s="337">
        <v>289</v>
      </c>
      <c r="M126" s="337">
        <v>118</v>
      </c>
      <c r="N126" s="336">
        <v>685</v>
      </c>
      <c r="O126" s="336"/>
      <c r="P126" s="338"/>
      <c r="Q126"/>
      <c r="R126" s="330" t="s">
        <v>1057</v>
      </c>
      <c r="S126" s="331" t="s">
        <v>1041</v>
      </c>
      <c r="T126" s="332">
        <f t="shared" ref="T126:AE127" si="120">IF(C116&gt;0,C126/C116,)</f>
        <v>1.5918135304150087E-2</v>
      </c>
      <c r="U126" s="344">
        <f t="shared" si="120"/>
        <v>0</v>
      </c>
      <c r="V126" s="344">
        <f t="shared" si="120"/>
        <v>1.6735596806771183E-2</v>
      </c>
      <c r="W126" s="344">
        <f t="shared" si="120"/>
        <v>0</v>
      </c>
      <c r="X126" s="344">
        <f t="shared" si="120"/>
        <v>0</v>
      </c>
      <c r="Y126" s="344">
        <f t="shared" si="120"/>
        <v>0</v>
      </c>
      <c r="Z126" s="332">
        <f t="shared" si="120"/>
        <v>1.6152716593245228E-2</v>
      </c>
      <c r="AA126" s="332">
        <f t="shared" si="120"/>
        <v>0</v>
      </c>
      <c r="AB126" s="344">
        <f t="shared" si="120"/>
        <v>0.11214199273900767</v>
      </c>
      <c r="AC126" s="344">
        <f t="shared" si="120"/>
        <v>7.8575312669929315E-2</v>
      </c>
      <c r="AD126" s="344">
        <f t="shared" si="120"/>
        <v>7.1299093655589119E-2</v>
      </c>
      <c r="AE126" s="332">
        <f t="shared" si="120"/>
        <v>8.7685611879160269E-2</v>
      </c>
      <c r="AG126" s="345" t="s">
        <v>1045</v>
      </c>
      <c r="AH126" s="334"/>
      <c r="AI126" s="334"/>
      <c r="AJ126" s="334"/>
      <c r="AK126" s="334"/>
      <c r="AL126" s="334"/>
      <c r="AM126" s="334"/>
      <c r="AN126" s="334"/>
      <c r="AO126" s="334"/>
      <c r="AP126" s="334"/>
      <c r="AQ126" s="334"/>
      <c r="AR126" s="334"/>
    </row>
    <row r="127" spans="1:45" ht="15">
      <c r="A127" s="303"/>
      <c r="B127" s="335" t="s">
        <v>1058</v>
      </c>
      <c r="C127" s="336">
        <v>115</v>
      </c>
      <c r="D127" s="337"/>
      <c r="E127" s="337">
        <v>136</v>
      </c>
      <c r="F127" s="337">
        <v>2</v>
      </c>
      <c r="G127" s="337"/>
      <c r="H127" s="337"/>
      <c r="I127" s="336">
        <v>253</v>
      </c>
      <c r="J127" s="336"/>
      <c r="K127" s="337">
        <v>272</v>
      </c>
      <c r="L127" s="337">
        <v>286</v>
      </c>
      <c r="M127" s="337">
        <v>140</v>
      </c>
      <c r="N127" s="336">
        <v>698</v>
      </c>
      <c r="O127" s="336"/>
      <c r="P127" s="338"/>
      <c r="Q127"/>
      <c r="R127" s="339"/>
      <c r="S127" s="340" t="s">
        <v>869</v>
      </c>
      <c r="T127" s="341">
        <f t="shared" si="120"/>
        <v>1.54632244184483E-2</v>
      </c>
      <c r="U127" s="342">
        <f t="shared" si="120"/>
        <v>0</v>
      </c>
      <c r="V127" s="342">
        <f t="shared" si="120"/>
        <v>1.3545816733067729E-2</v>
      </c>
      <c r="W127" s="342">
        <f t="shared" si="120"/>
        <v>6.4308681672025723E-3</v>
      </c>
      <c r="X127" s="342">
        <f t="shared" si="120"/>
        <v>0</v>
      </c>
      <c r="Y127" s="342">
        <f t="shared" si="120"/>
        <v>0</v>
      </c>
      <c r="Z127" s="341">
        <f t="shared" si="120"/>
        <v>1.4223071733753092E-2</v>
      </c>
      <c r="AA127" s="341">
        <f t="shared" si="120"/>
        <v>0</v>
      </c>
      <c r="AB127" s="342">
        <f t="shared" si="120"/>
        <v>0.10919309514251305</v>
      </c>
      <c r="AC127" s="342">
        <f t="shared" si="120"/>
        <v>7.7401894451962105E-2</v>
      </c>
      <c r="AD127" s="342">
        <f t="shared" si="120"/>
        <v>8.4592145015105744E-2</v>
      </c>
      <c r="AE127" s="341">
        <f t="shared" si="120"/>
        <v>8.9019257747736252E-2</v>
      </c>
      <c r="AG127" s="347">
        <f>(T127-T126)*100</f>
        <v>-4.549108857017873E-2</v>
      </c>
      <c r="AH127" s="347">
        <f t="shared" ref="AH127:AR127" si="121">(U127-U126)*100</f>
        <v>0</v>
      </c>
      <c r="AI127" s="347">
        <f t="shared" si="121"/>
        <v>-0.31897800737034543</v>
      </c>
      <c r="AJ127" s="347">
        <f t="shared" si="121"/>
        <v>0.64308681672025725</v>
      </c>
      <c r="AK127" s="347">
        <f t="shared" si="121"/>
        <v>0</v>
      </c>
      <c r="AL127" s="347">
        <f t="shared" si="121"/>
        <v>0</v>
      </c>
      <c r="AM127" s="347">
        <f t="shared" si="121"/>
        <v>-0.19296448594921367</v>
      </c>
      <c r="AN127" s="347">
        <f t="shared" si="121"/>
        <v>0</v>
      </c>
      <c r="AO127" s="360">
        <f t="shared" si="121"/>
        <v>-0.29488975964946235</v>
      </c>
      <c r="AP127" s="347">
        <f t="shared" si="121"/>
        <v>-0.11734182179672092</v>
      </c>
      <c r="AQ127" s="347">
        <f t="shared" si="121"/>
        <v>1.3293051359516626</v>
      </c>
      <c r="AR127" s="347">
        <f t="shared" si="121"/>
        <v>0.13336458685759833</v>
      </c>
    </row>
    <row r="128" spans="1:45" ht="15">
      <c r="A128" s="303"/>
      <c r="B128" s="335" t="s">
        <v>1059</v>
      </c>
      <c r="C128" s="336"/>
      <c r="D128" s="337"/>
      <c r="E128" s="337"/>
      <c r="F128" s="337"/>
      <c r="G128" s="337"/>
      <c r="H128" s="337"/>
      <c r="I128" s="336"/>
      <c r="J128" s="336"/>
      <c r="K128" s="337"/>
      <c r="L128" s="337"/>
      <c r="M128" s="337"/>
      <c r="N128" s="336"/>
      <c r="O128" s="336"/>
      <c r="P128" s="338"/>
      <c r="Q128"/>
      <c r="R128" s="330" t="s">
        <v>1060</v>
      </c>
      <c r="S128" s="331" t="s">
        <v>1041</v>
      </c>
      <c r="T128" s="332">
        <f t="shared" ref="T128:AE129" si="122">IF(C116&gt;0,C128/C116,)</f>
        <v>0</v>
      </c>
      <c r="U128" s="344">
        <f t="shared" si="122"/>
        <v>0</v>
      </c>
      <c r="V128" s="344">
        <f t="shared" si="122"/>
        <v>0</v>
      </c>
      <c r="W128" s="344">
        <f t="shared" si="122"/>
        <v>0</v>
      </c>
      <c r="X128" s="344">
        <f t="shared" si="122"/>
        <v>0</v>
      </c>
      <c r="Y128" s="344">
        <f t="shared" si="122"/>
        <v>0</v>
      </c>
      <c r="Z128" s="332">
        <f t="shared" si="122"/>
        <v>0</v>
      </c>
      <c r="AA128" s="332">
        <f t="shared" si="122"/>
        <v>0</v>
      </c>
      <c r="AB128" s="344">
        <f t="shared" si="122"/>
        <v>0</v>
      </c>
      <c r="AC128" s="344">
        <f t="shared" si="122"/>
        <v>0</v>
      </c>
      <c r="AD128" s="344">
        <f t="shared" si="122"/>
        <v>0</v>
      </c>
      <c r="AE128" s="332">
        <f t="shared" si="122"/>
        <v>0</v>
      </c>
      <c r="AG128" s="345" t="s">
        <v>1045</v>
      </c>
      <c r="AH128" s="334"/>
      <c r="AI128" s="334"/>
      <c r="AJ128" s="334"/>
      <c r="AK128" s="334"/>
      <c r="AL128" s="334"/>
      <c r="AM128" s="334"/>
      <c r="AN128" s="334"/>
      <c r="AO128" s="334"/>
      <c r="AP128" s="334"/>
      <c r="AQ128" s="334"/>
      <c r="AR128" s="334"/>
    </row>
    <row r="129" spans="1:45" ht="15">
      <c r="A129" s="303"/>
      <c r="B129" s="335" t="s">
        <v>1061</v>
      </c>
      <c r="C129" s="336"/>
      <c r="D129" s="337"/>
      <c r="E129" s="337"/>
      <c r="F129" s="337"/>
      <c r="G129" s="337"/>
      <c r="H129" s="337"/>
      <c r="I129" s="336"/>
      <c r="J129" s="336"/>
      <c r="K129" s="337"/>
      <c r="L129" s="337"/>
      <c r="M129" s="337"/>
      <c r="N129" s="336"/>
      <c r="O129" s="336"/>
      <c r="P129" s="338"/>
      <c r="Q129"/>
      <c r="R129" s="339"/>
      <c r="S129" s="340" t="s">
        <v>869</v>
      </c>
      <c r="T129" s="341">
        <f t="shared" si="122"/>
        <v>0</v>
      </c>
      <c r="U129" s="342">
        <f t="shared" si="122"/>
        <v>0</v>
      </c>
      <c r="V129" s="342">
        <f t="shared" si="122"/>
        <v>0</v>
      </c>
      <c r="W129" s="342">
        <f t="shared" si="122"/>
        <v>0</v>
      </c>
      <c r="X129" s="342">
        <f t="shared" si="122"/>
        <v>0</v>
      </c>
      <c r="Y129" s="342">
        <f t="shared" si="122"/>
        <v>0</v>
      </c>
      <c r="Z129" s="341">
        <f t="shared" si="122"/>
        <v>0</v>
      </c>
      <c r="AA129" s="341">
        <f t="shared" si="122"/>
        <v>0</v>
      </c>
      <c r="AB129" s="342">
        <f t="shared" si="122"/>
        <v>0</v>
      </c>
      <c r="AC129" s="342">
        <f t="shared" si="122"/>
        <v>0</v>
      </c>
      <c r="AD129" s="342">
        <f t="shared" si="122"/>
        <v>0</v>
      </c>
      <c r="AE129" s="341">
        <f t="shared" si="122"/>
        <v>0</v>
      </c>
      <c r="AG129" s="347">
        <f>(T129-T128)*100</f>
        <v>0</v>
      </c>
      <c r="AH129" s="347">
        <f t="shared" ref="AH129:AR129" si="123">(U129-U128)*100</f>
        <v>0</v>
      </c>
      <c r="AI129" s="347">
        <f t="shared" si="123"/>
        <v>0</v>
      </c>
      <c r="AJ129" s="347">
        <f t="shared" si="123"/>
        <v>0</v>
      </c>
      <c r="AK129" s="347">
        <f t="shared" si="123"/>
        <v>0</v>
      </c>
      <c r="AL129" s="347">
        <f t="shared" si="123"/>
        <v>0</v>
      </c>
      <c r="AM129" s="347">
        <f t="shared" si="123"/>
        <v>0</v>
      </c>
      <c r="AN129" s="347">
        <f t="shared" si="123"/>
        <v>0</v>
      </c>
      <c r="AO129" s="347">
        <f t="shared" si="123"/>
        <v>0</v>
      </c>
      <c r="AP129" s="347">
        <f t="shared" si="123"/>
        <v>0</v>
      </c>
      <c r="AQ129" s="347">
        <f t="shared" si="123"/>
        <v>0</v>
      </c>
      <c r="AR129" s="347">
        <f t="shared" si="123"/>
        <v>0</v>
      </c>
    </row>
    <row r="130" spans="1:45" ht="15">
      <c r="A130" s="303"/>
      <c r="B130" s="335" t="s">
        <v>1062</v>
      </c>
      <c r="C130" s="336">
        <v>1658</v>
      </c>
      <c r="D130" s="337"/>
      <c r="E130" s="337">
        <v>2993</v>
      </c>
      <c r="F130" s="337">
        <v>85</v>
      </c>
      <c r="G130" s="337"/>
      <c r="H130" s="337"/>
      <c r="I130" s="336">
        <v>4736</v>
      </c>
      <c r="J130" s="336"/>
      <c r="K130" s="337">
        <v>748</v>
      </c>
      <c r="L130" s="337">
        <v>731</v>
      </c>
      <c r="M130" s="337">
        <v>331</v>
      </c>
      <c r="N130" s="336">
        <v>1810</v>
      </c>
      <c r="O130" s="336"/>
      <c r="P130" s="338"/>
      <c r="Q130"/>
      <c r="R130" s="330" t="s">
        <v>1063</v>
      </c>
      <c r="S130" s="331" t="s">
        <v>1041</v>
      </c>
      <c r="T130" s="332">
        <f t="shared" ref="T130:AE131" si="124">IF(C116&gt;0,C130/C116,)</f>
        <v>0.23564525298465036</v>
      </c>
      <c r="U130" s="344">
        <f t="shared" si="124"/>
        <v>0</v>
      </c>
      <c r="V130" s="344">
        <f t="shared" si="124"/>
        <v>0.28787150139463308</v>
      </c>
      <c r="W130" s="344">
        <f t="shared" si="124"/>
        <v>0.31135531135531136</v>
      </c>
      <c r="X130" s="344">
        <f t="shared" si="124"/>
        <v>0</v>
      </c>
      <c r="Y130" s="344">
        <f t="shared" si="124"/>
        <v>0</v>
      </c>
      <c r="Z130" s="332">
        <f t="shared" si="124"/>
        <v>0.26747995029933358</v>
      </c>
      <c r="AA130" s="332">
        <f t="shared" si="124"/>
        <v>0</v>
      </c>
      <c r="AB130" s="344">
        <f t="shared" si="124"/>
        <v>0.30173457039128682</v>
      </c>
      <c r="AC130" s="344">
        <f t="shared" si="124"/>
        <v>0.19874932028276238</v>
      </c>
      <c r="AD130" s="344">
        <f t="shared" si="124"/>
        <v>0.2</v>
      </c>
      <c r="AE130" s="332">
        <f t="shared" si="124"/>
        <v>0.23169482846902201</v>
      </c>
      <c r="AG130" s="345" t="s">
        <v>1045</v>
      </c>
      <c r="AH130" s="334"/>
      <c r="AI130" s="334"/>
      <c r="AJ130" s="334"/>
      <c r="AK130" s="334"/>
      <c r="AL130" s="334"/>
      <c r="AM130" s="334"/>
      <c r="AN130" s="334"/>
      <c r="AO130" s="334"/>
      <c r="AP130" s="334"/>
      <c r="AQ130" s="334"/>
      <c r="AR130" s="334"/>
    </row>
    <row r="131" spans="1:45" ht="15">
      <c r="A131" s="303"/>
      <c r="B131" s="335" t="s">
        <v>1064</v>
      </c>
      <c r="C131" s="336">
        <v>1715</v>
      </c>
      <c r="D131" s="337"/>
      <c r="E131" s="337">
        <v>2929</v>
      </c>
      <c r="F131" s="337">
        <v>89</v>
      </c>
      <c r="G131" s="337"/>
      <c r="H131" s="337"/>
      <c r="I131" s="336">
        <v>4733</v>
      </c>
      <c r="J131" s="336"/>
      <c r="K131" s="337">
        <v>648</v>
      </c>
      <c r="L131" s="337">
        <v>780</v>
      </c>
      <c r="M131" s="337">
        <v>365</v>
      </c>
      <c r="N131" s="336">
        <v>1793</v>
      </c>
      <c r="O131" s="336"/>
      <c r="P131" s="338"/>
      <c r="Q131"/>
      <c r="R131" s="339"/>
      <c r="S131" s="340" t="s">
        <v>869</v>
      </c>
      <c r="T131" s="341">
        <f t="shared" si="124"/>
        <v>0.23060373806642465</v>
      </c>
      <c r="U131" s="342">
        <f t="shared" si="124"/>
        <v>0</v>
      </c>
      <c r="V131" s="342">
        <f t="shared" si="124"/>
        <v>0.29173306772908364</v>
      </c>
      <c r="W131" s="342">
        <f t="shared" si="124"/>
        <v>0.2861736334405145</v>
      </c>
      <c r="X131" s="342">
        <f t="shared" si="124"/>
        <v>0</v>
      </c>
      <c r="Y131" s="342">
        <f t="shared" si="124"/>
        <v>0</v>
      </c>
      <c r="Z131" s="341">
        <f t="shared" si="124"/>
        <v>0.26607825500337307</v>
      </c>
      <c r="AA131" s="341">
        <f t="shared" si="124"/>
        <v>0</v>
      </c>
      <c r="AB131" s="342">
        <f t="shared" si="124"/>
        <v>0.26013649136892814</v>
      </c>
      <c r="AC131" s="342">
        <f t="shared" si="124"/>
        <v>0.21109607577807848</v>
      </c>
      <c r="AD131" s="342">
        <f t="shared" si="124"/>
        <v>0.22054380664652568</v>
      </c>
      <c r="AE131" s="341">
        <f t="shared" si="124"/>
        <v>0.22866981252391277</v>
      </c>
      <c r="AG131" s="347">
        <f>(T131-T130)*100</f>
        <v>-0.50415149182257146</v>
      </c>
      <c r="AH131" s="347">
        <f t="shared" ref="AH131:AR131" si="125">(U131-U130)*100</f>
        <v>0</v>
      </c>
      <c r="AI131" s="347">
        <f t="shared" si="125"/>
        <v>0.38615663344505613</v>
      </c>
      <c r="AJ131" s="347">
        <f t="shared" si="125"/>
        <v>-2.5181677914796863</v>
      </c>
      <c r="AK131" s="347">
        <f t="shared" si="125"/>
        <v>0</v>
      </c>
      <c r="AL131" s="347">
        <f t="shared" si="125"/>
        <v>0</v>
      </c>
      <c r="AM131" s="347">
        <f t="shared" si="125"/>
        <v>-0.14016952959605145</v>
      </c>
      <c r="AN131" s="347">
        <f t="shared" si="125"/>
        <v>0</v>
      </c>
      <c r="AO131" s="347">
        <f t="shared" si="125"/>
        <v>-4.159807902235868</v>
      </c>
      <c r="AP131" s="347">
        <f t="shared" si="125"/>
        <v>1.2346755495316108</v>
      </c>
      <c r="AQ131" s="347">
        <f t="shared" si="125"/>
        <v>2.0543806646525664</v>
      </c>
      <c r="AR131" s="347">
        <f t="shared" si="125"/>
        <v>-0.30250159451092329</v>
      </c>
    </row>
    <row r="132" spans="1:45" ht="15">
      <c r="A132" s="303"/>
      <c r="B132" s="335" t="s">
        <v>1065</v>
      </c>
      <c r="C132" s="336">
        <v>534</v>
      </c>
      <c r="D132" s="337"/>
      <c r="E132" s="337">
        <v>1063</v>
      </c>
      <c r="F132" s="337">
        <v>32</v>
      </c>
      <c r="G132" s="337"/>
      <c r="H132" s="337"/>
      <c r="I132" s="336">
        <v>1629</v>
      </c>
      <c r="J132" s="336"/>
      <c r="K132" s="337">
        <v>304</v>
      </c>
      <c r="L132" s="337">
        <v>305</v>
      </c>
      <c r="M132" s="337">
        <v>178</v>
      </c>
      <c r="N132" s="336">
        <v>787</v>
      </c>
      <c r="O132" s="336"/>
      <c r="P132" s="338"/>
      <c r="Q132"/>
      <c r="R132" s="330" t="s">
        <v>1066</v>
      </c>
      <c r="S132" s="331" t="s">
        <v>1041</v>
      </c>
      <c r="T132" s="332">
        <f t="shared" ref="T132:AE133" si="126">IF(C116&gt;0,C132/C116,)</f>
        <v>7.5895395110858438E-2</v>
      </c>
      <c r="U132" s="344">
        <f t="shared" si="126"/>
        <v>0</v>
      </c>
      <c r="V132" s="344">
        <f t="shared" si="126"/>
        <v>0.10224103106665385</v>
      </c>
      <c r="W132" s="344">
        <f t="shared" si="126"/>
        <v>0.11721611721611722</v>
      </c>
      <c r="X132" s="344">
        <f t="shared" si="126"/>
        <v>0</v>
      </c>
      <c r="Y132" s="344">
        <f t="shared" si="126"/>
        <v>0</v>
      </c>
      <c r="Z132" s="332">
        <f t="shared" si="126"/>
        <v>9.2002710945442226E-2</v>
      </c>
      <c r="AA132" s="332">
        <f t="shared" si="126"/>
        <v>0</v>
      </c>
      <c r="AB132" s="344">
        <f t="shared" si="126"/>
        <v>0.12263009277934651</v>
      </c>
      <c r="AC132" s="344">
        <f t="shared" si="126"/>
        <v>8.2925502990755851E-2</v>
      </c>
      <c r="AD132" s="344">
        <f t="shared" si="126"/>
        <v>0.10755287009063444</v>
      </c>
      <c r="AE132" s="332">
        <f t="shared" si="126"/>
        <v>0.10074244751664106</v>
      </c>
      <c r="AG132" s="345" t="s">
        <v>1045</v>
      </c>
      <c r="AH132" s="334"/>
      <c r="AI132" s="334"/>
      <c r="AJ132" s="334"/>
      <c r="AK132" s="334"/>
      <c r="AL132" s="334"/>
      <c r="AM132" s="334"/>
      <c r="AN132" s="334"/>
      <c r="AO132" s="334"/>
      <c r="AP132" s="334"/>
      <c r="AQ132" s="334"/>
      <c r="AR132" s="334"/>
    </row>
    <row r="133" spans="1:45" ht="15">
      <c r="A133" s="303"/>
      <c r="B133" s="335" t="s">
        <v>1067</v>
      </c>
      <c r="C133" s="336">
        <v>545</v>
      </c>
      <c r="D133" s="337"/>
      <c r="E133" s="337">
        <v>1146</v>
      </c>
      <c r="F133" s="337">
        <v>42</v>
      </c>
      <c r="G133" s="337"/>
      <c r="H133" s="337"/>
      <c r="I133" s="336">
        <v>1733</v>
      </c>
      <c r="J133" s="336"/>
      <c r="K133" s="337">
        <v>274</v>
      </c>
      <c r="L133" s="337">
        <v>319</v>
      </c>
      <c r="M133" s="337">
        <v>183</v>
      </c>
      <c r="N133" s="336">
        <v>776</v>
      </c>
      <c r="O133" s="336"/>
      <c r="P133" s="338"/>
      <c r="Q133"/>
      <c r="R133" s="339"/>
      <c r="S133" s="340" t="s">
        <v>869</v>
      </c>
      <c r="T133" s="341">
        <f t="shared" si="126"/>
        <v>7.3282237461341937E-2</v>
      </c>
      <c r="U133" s="342">
        <f t="shared" si="126"/>
        <v>0</v>
      </c>
      <c r="V133" s="342">
        <f t="shared" si="126"/>
        <v>0.11414342629482072</v>
      </c>
      <c r="W133" s="342">
        <f t="shared" si="126"/>
        <v>0.13504823151125403</v>
      </c>
      <c r="X133" s="342">
        <f t="shared" si="126"/>
        <v>0</v>
      </c>
      <c r="Y133" s="342">
        <f t="shared" si="126"/>
        <v>0</v>
      </c>
      <c r="Z133" s="341">
        <f t="shared" si="126"/>
        <v>9.7425230492466833E-2</v>
      </c>
      <c r="AA133" s="341">
        <f t="shared" si="126"/>
        <v>0</v>
      </c>
      <c r="AB133" s="342">
        <f t="shared" si="126"/>
        <v>0.1099959855479727</v>
      </c>
      <c r="AC133" s="342">
        <f t="shared" si="126"/>
        <v>8.6332882273342348E-2</v>
      </c>
      <c r="AD133" s="342">
        <f t="shared" si="126"/>
        <v>0.11057401812688822</v>
      </c>
      <c r="AE133" s="341">
        <f t="shared" si="126"/>
        <v>9.8966968498915953E-2</v>
      </c>
      <c r="AG133" s="347">
        <f>(T133-T132)*100</f>
        <v>-0.2613157649516501</v>
      </c>
      <c r="AH133" s="347">
        <f t="shared" ref="AH133:AR133" si="127">(U133-U132)*100</f>
        <v>0</v>
      </c>
      <c r="AI133" s="347">
        <f t="shared" si="127"/>
        <v>1.1902395228166871</v>
      </c>
      <c r="AJ133" s="347">
        <f t="shared" si="127"/>
        <v>1.7832114295136814</v>
      </c>
      <c r="AK133" s="347">
        <f t="shared" si="127"/>
        <v>0</v>
      </c>
      <c r="AL133" s="347">
        <f t="shared" si="127"/>
        <v>0</v>
      </c>
      <c r="AM133" s="347">
        <f t="shared" si="127"/>
        <v>0.54225195470246068</v>
      </c>
      <c r="AN133" s="347">
        <f t="shared" si="127"/>
        <v>0</v>
      </c>
      <c r="AO133" s="347">
        <f t="shared" si="127"/>
        <v>-1.2634107231373815</v>
      </c>
      <c r="AP133" s="347">
        <f t="shared" si="127"/>
        <v>0.34073792825864979</v>
      </c>
      <c r="AQ133" s="347">
        <f t="shared" si="127"/>
        <v>0.3021148036253779</v>
      </c>
      <c r="AR133" s="347">
        <f t="shared" si="127"/>
        <v>-0.17754790177251095</v>
      </c>
    </row>
    <row r="134" spans="1:45" ht="15">
      <c r="A134" s="303"/>
      <c r="B134" s="335" t="s">
        <v>1068</v>
      </c>
      <c r="C134" s="336"/>
      <c r="D134" s="337"/>
      <c r="E134" s="337"/>
      <c r="F134" s="337"/>
      <c r="G134" s="337"/>
      <c r="H134" s="337"/>
      <c r="I134" s="336"/>
      <c r="J134" s="336"/>
      <c r="K134" s="337"/>
      <c r="L134" s="337"/>
      <c r="M134" s="337"/>
      <c r="N134" s="336"/>
      <c r="O134" s="336"/>
      <c r="P134" s="338"/>
      <c r="Q134"/>
      <c r="R134" s="330" t="s">
        <v>1069</v>
      </c>
      <c r="S134" s="331" t="s">
        <v>1041</v>
      </c>
      <c r="T134" s="332">
        <f t="shared" ref="T134:AE135" si="128">IF(C116&gt;0,C134/C116,)</f>
        <v>0</v>
      </c>
      <c r="U134" s="344">
        <f t="shared" si="128"/>
        <v>0</v>
      </c>
      <c r="V134" s="344">
        <f t="shared" si="128"/>
        <v>0</v>
      </c>
      <c r="W134" s="344">
        <f t="shared" si="128"/>
        <v>0</v>
      </c>
      <c r="X134" s="344">
        <f t="shared" si="128"/>
        <v>0</v>
      </c>
      <c r="Y134" s="344">
        <f t="shared" si="128"/>
        <v>0</v>
      </c>
      <c r="Z134" s="332">
        <f t="shared" si="128"/>
        <v>0</v>
      </c>
      <c r="AA134" s="332">
        <f t="shared" si="128"/>
        <v>0</v>
      </c>
      <c r="AB134" s="344">
        <f t="shared" si="128"/>
        <v>0</v>
      </c>
      <c r="AC134" s="344">
        <f t="shared" si="128"/>
        <v>0</v>
      </c>
      <c r="AD134" s="344">
        <f t="shared" si="128"/>
        <v>0</v>
      </c>
      <c r="AE134" s="332">
        <f t="shared" si="128"/>
        <v>0</v>
      </c>
      <c r="AG134" s="345" t="s">
        <v>1045</v>
      </c>
      <c r="AH134" s="334"/>
      <c r="AI134" s="334"/>
      <c r="AJ134" s="334"/>
      <c r="AK134" s="334"/>
      <c r="AL134" s="334"/>
      <c r="AM134" s="334"/>
      <c r="AN134" s="334"/>
      <c r="AO134" s="334"/>
      <c r="AP134" s="334"/>
      <c r="AQ134" s="334"/>
      <c r="AR134" s="334"/>
    </row>
    <row r="135" spans="1:45" ht="15">
      <c r="A135" s="303"/>
      <c r="B135" s="335" t="s">
        <v>1070</v>
      </c>
      <c r="C135" s="336"/>
      <c r="D135" s="337"/>
      <c r="E135" s="337"/>
      <c r="F135" s="337"/>
      <c r="G135" s="337"/>
      <c r="H135" s="337"/>
      <c r="I135" s="336"/>
      <c r="J135" s="336"/>
      <c r="K135" s="337"/>
      <c r="L135" s="337"/>
      <c r="M135" s="337"/>
      <c r="N135" s="336"/>
      <c r="O135" s="336"/>
      <c r="P135" s="338"/>
      <c r="Q135"/>
      <c r="R135" s="339"/>
      <c r="S135" s="340" t="s">
        <v>869</v>
      </c>
      <c r="T135" s="341">
        <f t="shared" si="128"/>
        <v>0</v>
      </c>
      <c r="U135" s="342">
        <f t="shared" si="128"/>
        <v>0</v>
      </c>
      <c r="V135" s="342">
        <f t="shared" si="128"/>
        <v>0</v>
      </c>
      <c r="W135" s="342">
        <f t="shared" si="128"/>
        <v>0</v>
      </c>
      <c r="X135" s="342">
        <f t="shared" si="128"/>
        <v>0</v>
      </c>
      <c r="Y135" s="342">
        <f t="shared" si="128"/>
        <v>0</v>
      </c>
      <c r="Z135" s="341">
        <f t="shared" si="128"/>
        <v>0</v>
      </c>
      <c r="AA135" s="341">
        <f t="shared" si="128"/>
        <v>0</v>
      </c>
      <c r="AB135" s="342">
        <f t="shared" si="128"/>
        <v>0</v>
      </c>
      <c r="AC135" s="342">
        <f t="shared" si="128"/>
        <v>0</v>
      </c>
      <c r="AD135" s="342">
        <f t="shared" si="128"/>
        <v>0</v>
      </c>
      <c r="AE135" s="341">
        <f t="shared" si="128"/>
        <v>0</v>
      </c>
      <c r="AG135" s="347">
        <f>(T135-T134)*100</f>
        <v>0</v>
      </c>
      <c r="AH135" s="347">
        <f t="shared" ref="AH135:AR135" si="129">(U135-U134)*100</f>
        <v>0</v>
      </c>
      <c r="AI135" s="347">
        <f t="shared" si="129"/>
        <v>0</v>
      </c>
      <c r="AJ135" s="347">
        <f t="shared" si="129"/>
        <v>0</v>
      </c>
      <c r="AK135" s="347">
        <f t="shared" si="129"/>
        <v>0</v>
      </c>
      <c r="AL135" s="347">
        <f t="shared" si="129"/>
        <v>0</v>
      </c>
      <c r="AM135" s="347">
        <f t="shared" si="129"/>
        <v>0</v>
      </c>
      <c r="AN135" s="347">
        <f t="shared" si="129"/>
        <v>0</v>
      </c>
      <c r="AO135" s="347">
        <f t="shared" si="129"/>
        <v>0</v>
      </c>
      <c r="AP135" s="347">
        <f t="shared" si="129"/>
        <v>0</v>
      </c>
      <c r="AQ135" s="347">
        <f t="shared" si="129"/>
        <v>0</v>
      </c>
      <c r="AR135" s="347">
        <f t="shared" si="129"/>
        <v>0</v>
      </c>
    </row>
    <row r="136" spans="1:45" ht="15">
      <c r="A136" s="303"/>
      <c r="B136" s="335" t="s">
        <v>1071</v>
      </c>
      <c r="C136" s="336">
        <v>184</v>
      </c>
      <c r="D136" s="337"/>
      <c r="E136" s="337">
        <v>648</v>
      </c>
      <c r="F136" s="337">
        <v>26</v>
      </c>
      <c r="G136" s="337"/>
      <c r="H136" s="337"/>
      <c r="I136" s="336">
        <v>858</v>
      </c>
      <c r="J136" s="336"/>
      <c r="K136" s="337">
        <v>479</v>
      </c>
      <c r="L136" s="337">
        <v>854</v>
      </c>
      <c r="M136" s="337">
        <v>430</v>
      </c>
      <c r="N136" s="336">
        <v>1763</v>
      </c>
      <c r="O136" s="336"/>
      <c r="P136" s="338"/>
      <c r="Q136"/>
      <c r="R136" s="330" t="s">
        <v>1072</v>
      </c>
      <c r="S136" s="331" t="s">
        <v>1041</v>
      </c>
      <c r="T136" s="332">
        <f t="shared" ref="T136:AE137" si="130">IF(C116&gt;0,C136/C116,)</f>
        <v>2.6151222285389426E-2</v>
      </c>
      <c r="U136" s="344">
        <f t="shared" si="130"/>
        <v>0</v>
      </c>
      <c r="V136" s="344">
        <f t="shared" si="130"/>
        <v>6.2325670866596135E-2</v>
      </c>
      <c r="W136" s="344">
        <f t="shared" si="130"/>
        <v>9.5238095238095233E-2</v>
      </c>
      <c r="X136" s="344">
        <f t="shared" si="130"/>
        <v>0</v>
      </c>
      <c r="Y136" s="344">
        <f t="shared" si="130"/>
        <v>0</v>
      </c>
      <c r="Z136" s="332">
        <f t="shared" si="130"/>
        <v>4.8458149779735685E-2</v>
      </c>
      <c r="AA136" s="332">
        <f t="shared" si="130"/>
        <v>0</v>
      </c>
      <c r="AB136" s="344">
        <f t="shared" si="130"/>
        <v>0.19322307382008874</v>
      </c>
      <c r="AC136" s="344">
        <f t="shared" si="130"/>
        <v>0.23219140837411636</v>
      </c>
      <c r="AD136" s="344">
        <f t="shared" si="130"/>
        <v>0.25981873111782477</v>
      </c>
      <c r="AE136" s="332">
        <f t="shared" si="130"/>
        <v>0.2256784434203789</v>
      </c>
      <c r="AG136" s="345" t="s">
        <v>1045</v>
      </c>
      <c r="AH136" s="349"/>
      <c r="AI136" s="349"/>
      <c r="AJ136" s="349"/>
      <c r="AK136" s="349"/>
      <c r="AL136" s="349"/>
      <c r="AM136" s="349"/>
      <c r="AN136" s="349"/>
      <c r="AO136" s="349"/>
      <c r="AP136" s="349"/>
      <c r="AQ136" s="349"/>
      <c r="AR136" s="349"/>
    </row>
    <row r="137" spans="1:45" ht="15.75" thickBot="1">
      <c r="A137" s="303"/>
      <c r="B137" s="335" t="s">
        <v>1073</v>
      </c>
      <c r="C137" s="336">
        <v>281</v>
      </c>
      <c r="D137" s="337"/>
      <c r="E137" s="337">
        <v>824</v>
      </c>
      <c r="F137" s="337">
        <v>41</v>
      </c>
      <c r="G137" s="337"/>
      <c r="H137" s="337"/>
      <c r="I137" s="336">
        <v>1146</v>
      </c>
      <c r="J137" s="336"/>
      <c r="K137" s="337">
        <v>450</v>
      </c>
      <c r="L137" s="337">
        <v>855</v>
      </c>
      <c r="M137" s="337">
        <v>419</v>
      </c>
      <c r="N137" s="336">
        <v>1724</v>
      </c>
      <c r="O137" s="336"/>
      <c r="P137" s="338"/>
      <c r="Q137"/>
      <c r="R137" s="350"/>
      <c r="S137" s="351" t="s">
        <v>869</v>
      </c>
      <c r="T137" s="352">
        <f t="shared" si="130"/>
        <v>3.7784052709425843E-2</v>
      </c>
      <c r="U137" s="353">
        <f t="shared" si="130"/>
        <v>0</v>
      </c>
      <c r="V137" s="353">
        <f t="shared" si="130"/>
        <v>8.2071713147410352E-2</v>
      </c>
      <c r="W137" s="353">
        <f t="shared" si="130"/>
        <v>0.13183279742765272</v>
      </c>
      <c r="X137" s="353">
        <f t="shared" si="130"/>
        <v>0</v>
      </c>
      <c r="Y137" s="353">
        <f t="shared" si="130"/>
        <v>0</v>
      </c>
      <c r="Z137" s="352">
        <f t="shared" si="130"/>
        <v>6.4425455363166184E-2</v>
      </c>
      <c r="AA137" s="352">
        <f t="shared" si="130"/>
        <v>0</v>
      </c>
      <c r="AB137" s="353">
        <f t="shared" si="130"/>
        <v>0.18065034122842233</v>
      </c>
      <c r="AC137" s="353">
        <f t="shared" si="130"/>
        <v>0.23139377537212449</v>
      </c>
      <c r="AD137" s="353">
        <f t="shared" si="130"/>
        <v>0.25317220543806646</v>
      </c>
      <c r="AE137" s="352">
        <f t="shared" si="130"/>
        <v>0.21986991455171534</v>
      </c>
      <c r="AF137" s="354"/>
      <c r="AG137" s="355">
        <f>(T137-T136)*100</f>
        <v>1.1632830424036418</v>
      </c>
      <c r="AH137" s="355">
        <f t="shared" ref="AH137:AR137" si="131">(U137-U136)*100</f>
        <v>0</v>
      </c>
      <c r="AI137" s="355">
        <f t="shared" si="131"/>
        <v>1.9746042280814218</v>
      </c>
      <c r="AJ137" s="361">
        <f t="shared" si="131"/>
        <v>3.6594702189557489</v>
      </c>
      <c r="AK137" s="355">
        <f t="shared" si="131"/>
        <v>0</v>
      </c>
      <c r="AL137" s="355">
        <f t="shared" si="131"/>
        <v>0</v>
      </c>
      <c r="AM137" s="355">
        <f t="shared" si="131"/>
        <v>1.59673055834305</v>
      </c>
      <c r="AN137" s="355">
        <f t="shared" si="131"/>
        <v>0</v>
      </c>
      <c r="AO137" s="361">
        <f t="shared" si="131"/>
        <v>-1.2572732591666413</v>
      </c>
      <c r="AP137" s="361">
        <f t="shared" si="131"/>
        <v>-7.9763300199187093E-2</v>
      </c>
      <c r="AQ137" s="361">
        <f t="shared" si="131"/>
        <v>-0.66465256797583194</v>
      </c>
      <c r="AR137" s="361">
        <f t="shared" si="131"/>
        <v>-0.5808528868663565</v>
      </c>
    </row>
    <row r="138" spans="1:45" ht="15">
      <c r="A138" s="362" t="s">
        <v>511</v>
      </c>
      <c r="B138" s="298" t="s">
        <v>1039</v>
      </c>
      <c r="C138" s="327">
        <v>4745</v>
      </c>
      <c r="D138" s="328">
        <v>5165</v>
      </c>
      <c r="E138" s="328">
        <v>4558</v>
      </c>
      <c r="F138" s="328">
        <v>2952</v>
      </c>
      <c r="G138" s="328">
        <v>307</v>
      </c>
      <c r="H138" s="328">
        <v>215</v>
      </c>
      <c r="I138" s="327">
        <v>17942</v>
      </c>
      <c r="J138" s="327"/>
      <c r="K138" s="328">
        <v>2519</v>
      </c>
      <c r="L138" s="328">
        <v>914</v>
      </c>
      <c r="M138" s="328">
        <v>744</v>
      </c>
      <c r="N138" s="327">
        <v>4177</v>
      </c>
      <c r="O138" s="327"/>
      <c r="P138" s="329"/>
      <c r="Q138">
        <f>+P140+P142+P144+P146+P148+P150+P152+P154+P156+P158</f>
        <v>0</v>
      </c>
      <c r="R138" s="330" t="s">
        <v>1040</v>
      </c>
      <c r="S138" s="331" t="s">
        <v>1041</v>
      </c>
      <c r="T138" s="332">
        <f t="shared" ref="T138:AE139" si="132">IF(C138&gt;0,C138/C138,)</f>
        <v>1</v>
      </c>
      <c r="U138" s="344">
        <f t="shared" si="132"/>
        <v>1</v>
      </c>
      <c r="V138" s="344">
        <f t="shared" si="132"/>
        <v>1</v>
      </c>
      <c r="W138" s="344">
        <f t="shared" si="132"/>
        <v>1</v>
      </c>
      <c r="X138" s="344">
        <f t="shared" si="132"/>
        <v>1</v>
      </c>
      <c r="Y138" s="344">
        <f t="shared" si="132"/>
        <v>1</v>
      </c>
      <c r="Z138" s="332">
        <f t="shared" si="132"/>
        <v>1</v>
      </c>
      <c r="AA138" s="332">
        <f t="shared" si="132"/>
        <v>0</v>
      </c>
      <c r="AB138" s="344">
        <f t="shared" si="132"/>
        <v>1</v>
      </c>
      <c r="AC138" s="344">
        <f t="shared" si="132"/>
        <v>1</v>
      </c>
      <c r="AD138" s="344">
        <f t="shared" si="132"/>
        <v>1</v>
      </c>
      <c r="AE138" s="332">
        <f t="shared" si="132"/>
        <v>1</v>
      </c>
      <c r="AG138" s="334">
        <f>+T140+T142+T144+T146+T148+T150+T152+T154+T156+T158</f>
        <v>0.99999999999999978</v>
      </c>
      <c r="AH138" s="334">
        <f t="shared" ref="AH138:AR139" si="133">+U140+U142+U144+U146+U148+U150+U152+U154+U156+U158</f>
        <v>1</v>
      </c>
      <c r="AI138" s="334">
        <f t="shared" si="133"/>
        <v>1.0002193944712592</v>
      </c>
      <c r="AJ138" s="334">
        <f t="shared" si="133"/>
        <v>1.0003387533875339</v>
      </c>
      <c r="AK138" s="334">
        <f t="shared" si="133"/>
        <v>1</v>
      </c>
      <c r="AL138" s="334">
        <f t="shared" si="133"/>
        <v>1</v>
      </c>
      <c r="AM138" s="334">
        <f t="shared" si="133"/>
        <v>1.0001114702931668</v>
      </c>
      <c r="AN138" s="334">
        <f t="shared" si="133"/>
        <v>0</v>
      </c>
      <c r="AO138" s="334">
        <f t="shared" si="133"/>
        <v>1.0003969829297339</v>
      </c>
      <c r="AP138" s="334">
        <f t="shared" si="133"/>
        <v>1</v>
      </c>
      <c r="AQ138" s="334">
        <f t="shared" si="133"/>
        <v>0.99999999999999989</v>
      </c>
      <c r="AR138" s="334">
        <f t="shared" si="133"/>
        <v>1.0002394062724445</v>
      </c>
    </row>
    <row r="139" spans="1:45" ht="15">
      <c r="A139" s="363"/>
      <c r="B139" s="335" t="s">
        <v>1042</v>
      </c>
      <c r="C139" s="336">
        <v>4836</v>
      </c>
      <c r="D139" s="337">
        <v>5427</v>
      </c>
      <c r="E139" s="337">
        <v>4655</v>
      </c>
      <c r="F139" s="337">
        <v>2929</v>
      </c>
      <c r="G139" s="337">
        <v>318</v>
      </c>
      <c r="H139" s="337">
        <v>251</v>
      </c>
      <c r="I139" s="336">
        <v>18416</v>
      </c>
      <c r="J139" s="336"/>
      <c r="K139" s="337">
        <v>2393</v>
      </c>
      <c r="L139" s="337">
        <v>973</v>
      </c>
      <c r="M139" s="337">
        <v>632</v>
      </c>
      <c r="N139" s="336">
        <v>3998</v>
      </c>
      <c r="O139" s="336"/>
      <c r="P139" s="338"/>
      <c r="Q139"/>
      <c r="R139" s="339"/>
      <c r="S139" s="340" t="s">
        <v>869</v>
      </c>
      <c r="T139" s="341">
        <f t="shared" si="132"/>
        <v>1</v>
      </c>
      <c r="U139" s="342">
        <f t="shared" si="132"/>
        <v>1</v>
      </c>
      <c r="V139" s="342">
        <f t="shared" si="132"/>
        <v>1</v>
      </c>
      <c r="W139" s="342">
        <f t="shared" si="132"/>
        <v>1</v>
      </c>
      <c r="X139" s="342">
        <f t="shared" si="132"/>
        <v>1</v>
      </c>
      <c r="Y139" s="342">
        <f t="shared" si="132"/>
        <v>1</v>
      </c>
      <c r="Z139" s="341">
        <f t="shared" si="132"/>
        <v>1</v>
      </c>
      <c r="AA139" s="341">
        <f t="shared" si="132"/>
        <v>0</v>
      </c>
      <c r="AB139" s="342">
        <f t="shared" si="132"/>
        <v>1</v>
      </c>
      <c r="AC139" s="342">
        <f t="shared" si="132"/>
        <v>1</v>
      </c>
      <c r="AD139" s="342">
        <f t="shared" si="132"/>
        <v>1</v>
      </c>
      <c r="AE139" s="341">
        <f t="shared" si="132"/>
        <v>1</v>
      </c>
      <c r="AG139" s="356">
        <f>+T141+T143+T145+T147+T149+T151+T153+T155+T157+T159</f>
        <v>0.99958643507030609</v>
      </c>
      <c r="AH139" s="356">
        <f t="shared" si="133"/>
        <v>1</v>
      </c>
      <c r="AI139" s="343">
        <f t="shared" si="133"/>
        <v>0.99978517722878624</v>
      </c>
      <c r="AJ139" s="343">
        <f t="shared" si="133"/>
        <v>0.99897575964493002</v>
      </c>
      <c r="AK139" s="343">
        <f t="shared" si="133"/>
        <v>1</v>
      </c>
      <c r="AL139" s="343">
        <f t="shared" si="133"/>
        <v>1</v>
      </c>
      <c r="AM139" s="356">
        <f t="shared" si="133"/>
        <v>0.99967419635099908</v>
      </c>
      <c r="AN139" s="343">
        <f t="shared" si="133"/>
        <v>0</v>
      </c>
      <c r="AO139" s="356">
        <f t="shared" si="133"/>
        <v>0.99164229001253656</v>
      </c>
      <c r="AP139" s="343">
        <f t="shared" si="133"/>
        <v>0.99486125385405955</v>
      </c>
      <c r="AQ139" s="343">
        <f t="shared" si="133"/>
        <v>0.99683544303797467</v>
      </c>
      <c r="AR139" s="356">
        <f t="shared" si="133"/>
        <v>0.99324662331165592</v>
      </c>
      <c r="AS139" s="357"/>
    </row>
    <row r="140" spans="1:45" ht="15">
      <c r="A140" s="363"/>
      <c r="B140" s="335" t="s">
        <v>1043</v>
      </c>
      <c r="C140" s="336">
        <v>1034</v>
      </c>
      <c r="D140" s="337">
        <v>1116</v>
      </c>
      <c r="E140" s="337">
        <v>1069</v>
      </c>
      <c r="F140" s="337">
        <v>596</v>
      </c>
      <c r="G140" s="337">
        <v>10</v>
      </c>
      <c r="H140" s="337">
        <v>27</v>
      </c>
      <c r="I140" s="336">
        <v>3852</v>
      </c>
      <c r="J140" s="336"/>
      <c r="K140" s="337">
        <v>133</v>
      </c>
      <c r="L140" s="337">
        <v>76</v>
      </c>
      <c r="M140" s="337">
        <v>106</v>
      </c>
      <c r="N140" s="336">
        <v>315</v>
      </c>
      <c r="O140" s="336"/>
      <c r="P140" s="338"/>
      <c r="Q140"/>
      <c r="R140" s="330" t="s">
        <v>1044</v>
      </c>
      <c r="S140" s="331" t="s">
        <v>1041</v>
      </c>
      <c r="T140" s="332">
        <f t="shared" ref="T140:AE141" si="134">IF(C138&gt;0,C140/C138,)</f>
        <v>0.217913593256059</v>
      </c>
      <c r="U140" s="344">
        <f t="shared" si="134"/>
        <v>0.21606969990319458</v>
      </c>
      <c r="V140" s="344">
        <f t="shared" si="134"/>
        <v>0.23453268977621763</v>
      </c>
      <c r="W140" s="344">
        <f t="shared" si="134"/>
        <v>0.20189701897018969</v>
      </c>
      <c r="X140" s="344">
        <f t="shared" si="134"/>
        <v>3.2573289902280131E-2</v>
      </c>
      <c r="Y140" s="344">
        <f t="shared" si="134"/>
        <v>0.12558139534883722</v>
      </c>
      <c r="Z140" s="332">
        <f t="shared" si="134"/>
        <v>0.21469178463939359</v>
      </c>
      <c r="AA140" s="332">
        <f t="shared" si="134"/>
        <v>0</v>
      </c>
      <c r="AB140" s="344">
        <f t="shared" si="134"/>
        <v>5.279872965462485E-2</v>
      </c>
      <c r="AC140" s="344">
        <f t="shared" si="134"/>
        <v>8.3150984682713341E-2</v>
      </c>
      <c r="AD140" s="344">
        <f t="shared" si="134"/>
        <v>0.1424731182795699</v>
      </c>
      <c r="AE140" s="332">
        <f t="shared" si="134"/>
        <v>7.5412975819966477E-2</v>
      </c>
      <c r="AG140" s="345" t="s">
        <v>1045</v>
      </c>
      <c r="AH140" s="334"/>
      <c r="AI140" s="334"/>
      <c r="AJ140" s="334"/>
      <c r="AK140" s="334"/>
      <c r="AL140" s="334"/>
      <c r="AM140" s="334"/>
      <c r="AN140" s="334"/>
      <c r="AO140" s="334"/>
      <c r="AP140" s="334"/>
      <c r="AQ140" s="334"/>
      <c r="AR140" s="334"/>
    </row>
    <row r="141" spans="1:45" ht="15">
      <c r="A141" s="363"/>
      <c r="B141" s="335" t="s">
        <v>1046</v>
      </c>
      <c r="C141" s="336">
        <v>1261</v>
      </c>
      <c r="D141" s="337">
        <v>1245</v>
      </c>
      <c r="E141" s="337">
        <v>1327</v>
      </c>
      <c r="F141" s="337">
        <v>620</v>
      </c>
      <c r="G141" s="337">
        <v>13</v>
      </c>
      <c r="H141" s="337">
        <v>37</v>
      </c>
      <c r="I141" s="336">
        <v>4503</v>
      </c>
      <c r="J141" s="336"/>
      <c r="K141" s="337">
        <v>144</v>
      </c>
      <c r="L141" s="337">
        <v>92</v>
      </c>
      <c r="M141" s="337">
        <v>91</v>
      </c>
      <c r="N141" s="336">
        <v>327</v>
      </c>
      <c r="O141" s="336"/>
      <c r="P141" s="338"/>
      <c r="Q141"/>
      <c r="R141" s="339"/>
      <c r="S141" s="340" t="s">
        <v>869</v>
      </c>
      <c r="T141" s="341">
        <f t="shared" si="134"/>
        <v>0.260752688172043</v>
      </c>
      <c r="U141" s="342">
        <f t="shared" si="134"/>
        <v>0.22940851299060255</v>
      </c>
      <c r="V141" s="342">
        <f t="shared" si="134"/>
        <v>0.28506981740064447</v>
      </c>
      <c r="W141" s="342">
        <f t="shared" si="134"/>
        <v>0.2116763400477979</v>
      </c>
      <c r="X141" s="342">
        <f t="shared" si="134"/>
        <v>4.0880503144654086E-2</v>
      </c>
      <c r="Y141" s="342">
        <f t="shared" si="134"/>
        <v>0.14741035856573706</v>
      </c>
      <c r="Z141" s="341">
        <f t="shared" si="134"/>
        <v>0.24451563857515204</v>
      </c>
      <c r="AA141" s="341">
        <f t="shared" si="134"/>
        <v>0</v>
      </c>
      <c r="AB141" s="342">
        <f t="shared" si="134"/>
        <v>6.0175511909736731E-2</v>
      </c>
      <c r="AC141" s="342">
        <f t="shared" si="134"/>
        <v>9.4552929085303189E-2</v>
      </c>
      <c r="AD141" s="342">
        <f t="shared" si="134"/>
        <v>0.14398734177215189</v>
      </c>
      <c r="AE141" s="341">
        <f t="shared" si="134"/>
        <v>8.179089544772386E-2</v>
      </c>
      <c r="AG141" s="347">
        <f>(T141-T140)*100</f>
        <v>4.2839094915984006</v>
      </c>
      <c r="AH141" s="347">
        <f t="shared" ref="AH141:AR141" si="135">(U141-U140)*100</f>
        <v>1.3338813087407975</v>
      </c>
      <c r="AI141" s="347">
        <f t="shared" si="135"/>
        <v>5.0537127624426832</v>
      </c>
      <c r="AJ141" s="347">
        <f t="shared" si="135"/>
        <v>0.97793210776082051</v>
      </c>
      <c r="AK141" s="360">
        <f t="shared" si="135"/>
        <v>0.83072132423739553</v>
      </c>
      <c r="AL141" s="360">
        <f t="shared" si="135"/>
        <v>2.1828963216899839</v>
      </c>
      <c r="AM141" s="347">
        <f t="shared" si="135"/>
        <v>2.9823853935758455</v>
      </c>
      <c r="AN141" s="347">
        <f t="shared" si="135"/>
        <v>0</v>
      </c>
      <c r="AO141" s="347">
        <f t="shared" si="135"/>
        <v>0.73767822551118811</v>
      </c>
      <c r="AP141" s="347">
        <f t="shared" si="135"/>
        <v>1.1401944402589848</v>
      </c>
      <c r="AQ141" s="347">
        <f t="shared" si="135"/>
        <v>0.15142234925819842</v>
      </c>
      <c r="AR141" s="347">
        <f t="shared" si="135"/>
        <v>0.63779196277573835</v>
      </c>
    </row>
    <row r="142" spans="1:45" ht="15">
      <c r="A142" s="363"/>
      <c r="B142" s="335" t="s">
        <v>1047</v>
      </c>
      <c r="C142" s="336">
        <v>2</v>
      </c>
      <c r="D142" s="337">
        <v>7</v>
      </c>
      <c r="E142" s="337">
        <v>12</v>
      </c>
      <c r="F142" s="337">
        <v>10</v>
      </c>
      <c r="G142" s="337">
        <v>2</v>
      </c>
      <c r="H142" s="337">
        <v>1</v>
      </c>
      <c r="I142" s="336">
        <v>34</v>
      </c>
      <c r="J142" s="336"/>
      <c r="K142" s="337">
        <v>20</v>
      </c>
      <c r="L142" s="337">
        <v>24</v>
      </c>
      <c r="M142" s="337">
        <v>9</v>
      </c>
      <c r="N142" s="336">
        <v>53</v>
      </c>
      <c r="O142" s="336"/>
      <c r="P142" s="338"/>
      <c r="Q142"/>
      <c r="R142" s="330" t="s">
        <v>1048</v>
      </c>
      <c r="S142" s="331" t="s">
        <v>1041</v>
      </c>
      <c r="T142" s="332">
        <f t="shared" ref="T142:AE143" si="136">IF(C138&gt;0,C142/C138,)</f>
        <v>4.2149631190727084E-4</v>
      </c>
      <c r="U142" s="344">
        <f t="shared" si="136"/>
        <v>1.3552758954501452E-3</v>
      </c>
      <c r="V142" s="344">
        <f t="shared" si="136"/>
        <v>2.6327336551118913E-3</v>
      </c>
      <c r="W142" s="344">
        <f t="shared" si="136"/>
        <v>3.3875338753387536E-3</v>
      </c>
      <c r="X142" s="344">
        <f t="shared" si="136"/>
        <v>6.5146579804560263E-3</v>
      </c>
      <c r="Y142" s="344">
        <f t="shared" si="136"/>
        <v>4.6511627906976744E-3</v>
      </c>
      <c r="Z142" s="332">
        <f t="shared" si="136"/>
        <v>1.8949949838368075E-3</v>
      </c>
      <c r="AA142" s="332">
        <f t="shared" si="136"/>
        <v>0</v>
      </c>
      <c r="AB142" s="344">
        <f t="shared" si="136"/>
        <v>7.9396585946804286E-3</v>
      </c>
      <c r="AC142" s="344">
        <f t="shared" si="136"/>
        <v>2.6258205689277898E-2</v>
      </c>
      <c r="AD142" s="344">
        <f t="shared" si="136"/>
        <v>1.2096774193548387E-2</v>
      </c>
      <c r="AE142" s="332">
        <f t="shared" si="136"/>
        <v>1.2688532439549916E-2</v>
      </c>
      <c r="AG142" s="345" t="s">
        <v>1045</v>
      </c>
      <c r="AH142" s="334"/>
      <c r="AI142" s="334"/>
      <c r="AJ142" s="334"/>
      <c r="AK142" s="334"/>
      <c r="AL142" s="334"/>
      <c r="AM142" s="334"/>
      <c r="AN142" s="334"/>
      <c r="AO142" s="334"/>
      <c r="AP142" s="334"/>
      <c r="AQ142" s="334"/>
      <c r="AR142" s="334"/>
    </row>
    <row r="143" spans="1:45" ht="15">
      <c r="A143" s="363"/>
      <c r="B143" s="335" t="s">
        <v>1049</v>
      </c>
      <c r="C143" s="336">
        <v>1</v>
      </c>
      <c r="D143" s="337">
        <v>6</v>
      </c>
      <c r="E143" s="337">
        <v>13</v>
      </c>
      <c r="F143" s="337">
        <v>11</v>
      </c>
      <c r="G143" s="337">
        <v>2</v>
      </c>
      <c r="H143" s="337">
        <v>1</v>
      </c>
      <c r="I143" s="336">
        <v>34</v>
      </c>
      <c r="J143" s="336"/>
      <c r="K143" s="337">
        <v>32</v>
      </c>
      <c r="L143" s="337">
        <v>30</v>
      </c>
      <c r="M143" s="337">
        <v>15</v>
      </c>
      <c r="N143" s="336">
        <v>77</v>
      </c>
      <c r="O143" s="336"/>
      <c r="P143" s="338"/>
      <c r="Q143"/>
      <c r="R143" s="339"/>
      <c r="S143" s="340" t="s">
        <v>869</v>
      </c>
      <c r="T143" s="341">
        <f t="shared" si="136"/>
        <v>2.0678246484698098E-4</v>
      </c>
      <c r="U143" s="342">
        <f t="shared" si="136"/>
        <v>1.1055831951354339E-3</v>
      </c>
      <c r="V143" s="342">
        <f t="shared" si="136"/>
        <v>2.7926960257787323E-3</v>
      </c>
      <c r="W143" s="342">
        <f t="shared" si="136"/>
        <v>3.7555479685899623E-3</v>
      </c>
      <c r="X143" s="342">
        <f t="shared" si="136"/>
        <v>6.2893081761006293E-3</v>
      </c>
      <c r="Y143" s="342">
        <f t="shared" si="136"/>
        <v>3.9840637450199202E-3</v>
      </c>
      <c r="Z143" s="341">
        <f t="shared" si="136"/>
        <v>1.8462206776715898E-3</v>
      </c>
      <c r="AA143" s="341">
        <f t="shared" si="136"/>
        <v>0</v>
      </c>
      <c r="AB143" s="342">
        <f t="shared" si="136"/>
        <v>1.3372335979941497E-2</v>
      </c>
      <c r="AC143" s="342">
        <f t="shared" si="136"/>
        <v>3.0832476875642344E-2</v>
      </c>
      <c r="AD143" s="342">
        <f t="shared" si="136"/>
        <v>2.3734177215189875E-2</v>
      </c>
      <c r="AE143" s="341">
        <f t="shared" si="136"/>
        <v>1.9259629814907454E-2</v>
      </c>
      <c r="AG143" s="347">
        <f>(T143-T142)*100</f>
        <v>-2.1471384706028985E-2</v>
      </c>
      <c r="AH143" s="347">
        <f t="shared" ref="AH143:AR143" si="137">(U143-U142)*100</f>
        <v>-2.4969270031471133E-2</v>
      </c>
      <c r="AI143" s="347">
        <f t="shared" si="137"/>
        <v>1.5996237066684099E-2</v>
      </c>
      <c r="AJ143" s="347">
        <f t="shared" si="137"/>
        <v>3.6801409325120868E-2</v>
      </c>
      <c r="AK143" s="347">
        <f t="shared" si="137"/>
        <v>-2.2534980435539708E-2</v>
      </c>
      <c r="AL143" s="347">
        <f t="shared" si="137"/>
        <v>-6.670990456777541E-2</v>
      </c>
      <c r="AM143" s="347">
        <f t="shared" si="137"/>
        <v>-4.8774306165217654E-3</v>
      </c>
      <c r="AN143" s="347">
        <f t="shared" si="137"/>
        <v>0</v>
      </c>
      <c r="AO143" s="347">
        <f t="shared" si="137"/>
        <v>0.54326773852610677</v>
      </c>
      <c r="AP143" s="347">
        <f t="shared" si="137"/>
        <v>0.45742711863644459</v>
      </c>
      <c r="AQ143" s="347">
        <f t="shared" si="137"/>
        <v>1.1637403021641488</v>
      </c>
      <c r="AR143" s="347">
        <f t="shared" si="137"/>
        <v>0.65710973753575386</v>
      </c>
    </row>
    <row r="144" spans="1:45" ht="15">
      <c r="A144" s="363"/>
      <c r="B144" s="335" t="s">
        <v>1050</v>
      </c>
      <c r="C144" s="336"/>
      <c r="D144" s="337"/>
      <c r="E144" s="337"/>
      <c r="F144" s="337"/>
      <c r="G144" s="337"/>
      <c r="H144" s="337"/>
      <c r="I144" s="336"/>
      <c r="J144" s="336"/>
      <c r="K144" s="337"/>
      <c r="L144" s="337"/>
      <c r="M144" s="337"/>
      <c r="N144" s="336"/>
      <c r="O144" s="336"/>
      <c r="P144" s="338"/>
      <c r="Q144"/>
      <c r="R144" s="330" t="s">
        <v>1051</v>
      </c>
      <c r="S144" s="331" t="s">
        <v>1041</v>
      </c>
      <c r="T144" s="332">
        <f t="shared" ref="T144:AE145" si="138">IF(C138&gt;0,C144/C138,)</f>
        <v>0</v>
      </c>
      <c r="U144" s="344">
        <f t="shared" si="138"/>
        <v>0</v>
      </c>
      <c r="V144" s="344">
        <f t="shared" si="138"/>
        <v>0</v>
      </c>
      <c r="W144" s="344">
        <f t="shared" si="138"/>
        <v>0</v>
      </c>
      <c r="X144" s="344">
        <f t="shared" si="138"/>
        <v>0</v>
      </c>
      <c r="Y144" s="344">
        <f t="shared" si="138"/>
        <v>0</v>
      </c>
      <c r="Z144" s="332">
        <f t="shared" si="138"/>
        <v>0</v>
      </c>
      <c r="AA144" s="332">
        <f t="shared" si="138"/>
        <v>0</v>
      </c>
      <c r="AB144" s="344">
        <f t="shared" si="138"/>
        <v>0</v>
      </c>
      <c r="AC144" s="344">
        <f t="shared" si="138"/>
        <v>0</v>
      </c>
      <c r="AD144" s="344">
        <f t="shared" si="138"/>
        <v>0</v>
      </c>
      <c r="AE144" s="332">
        <f t="shared" si="138"/>
        <v>0</v>
      </c>
      <c r="AG144" s="345" t="s">
        <v>1045</v>
      </c>
      <c r="AH144" s="334"/>
      <c r="AI144" s="334"/>
      <c r="AJ144" s="334"/>
      <c r="AK144" s="334"/>
      <c r="AL144" s="334"/>
      <c r="AM144" s="334"/>
      <c r="AN144" s="334"/>
      <c r="AO144" s="334"/>
      <c r="AP144" s="334"/>
      <c r="AQ144" s="334"/>
      <c r="AR144" s="334"/>
    </row>
    <row r="145" spans="1:44" ht="15">
      <c r="A145" s="363"/>
      <c r="B145" s="335" t="s">
        <v>1052</v>
      </c>
      <c r="C145" s="336"/>
      <c r="D145" s="337"/>
      <c r="E145" s="337"/>
      <c r="F145" s="337"/>
      <c r="G145" s="337"/>
      <c r="H145" s="337"/>
      <c r="I145" s="336"/>
      <c r="J145" s="336"/>
      <c r="K145" s="337"/>
      <c r="L145" s="337"/>
      <c r="M145" s="337"/>
      <c r="N145" s="336"/>
      <c r="O145" s="336"/>
      <c r="P145" s="338"/>
      <c r="Q145"/>
      <c r="R145" s="339"/>
      <c r="S145" s="340" t="s">
        <v>869</v>
      </c>
      <c r="T145" s="341">
        <f t="shared" si="138"/>
        <v>0</v>
      </c>
      <c r="U145" s="342">
        <f t="shared" si="138"/>
        <v>0</v>
      </c>
      <c r="V145" s="342">
        <f t="shared" si="138"/>
        <v>0</v>
      </c>
      <c r="W145" s="342">
        <f t="shared" si="138"/>
        <v>0</v>
      </c>
      <c r="X145" s="342">
        <f t="shared" si="138"/>
        <v>0</v>
      </c>
      <c r="Y145" s="342">
        <f t="shared" si="138"/>
        <v>0</v>
      </c>
      <c r="Z145" s="341">
        <f t="shared" si="138"/>
        <v>0</v>
      </c>
      <c r="AA145" s="341">
        <f t="shared" si="138"/>
        <v>0</v>
      </c>
      <c r="AB145" s="342">
        <f t="shared" si="138"/>
        <v>0</v>
      </c>
      <c r="AC145" s="342">
        <f t="shared" si="138"/>
        <v>0</v>
      </c>
      <c r="AD145" s="342">
        <f t="shared" si="138"/>
        <v>0</v>
      </c>
      <c r="AE145" s="341">
        <f t="shared" si="138"/>
        <v>0</v>
      </c>
      <c r="AG145" s="348">
        <f>(T145-T144)*100</f>
        <v>0</v>
      </c>
      <c r="AH145" s="348">
        <f t="shared" ref="AH145:AR145" si="139">(U145-U144)*100</f>
        <v>0</v>
      </c>
      <c r="AI145" s="348">
        <f t="shared" si="139"/>
        <v>0</v>
      </c>
      <c r="AJ145" s="348">
        <f t="shared" si="139"/>
        <v>0</v>
      </c>
      <c r="AK145" s="348">
        <f t="shared" si="139"/>
        <v>0</v>
      </c>
      <c r="AL145" s="348">
        <f t="shared" si="139"/>
        <v>0</v>
      </c>
      <c r="AM145" s="348">
        <f t="shared" si="139"/>
        <v>0</v>
      </c>
      <c r="AN145" s="348">
        <f t="shared" si="139"/>
        <v>0</v>
      </c>
      <c r="AO145" s="348">
        <f t="shared" si="139"/>
        <v>0</v>
      </c>
      <c r="AP145" s="348">
        <f t="shared" si="139"/>
        <v>0</v>
      </c>
      <c r="AQ145" s="348">
        <f t="shared" si="139"/>
        <v>0</v>
      </c>
      <c r="AR145" s="348">
        <f t="shared" si="139"/>
        <v>0</v>
      </c>
    </row>
    <row r="146" spans="1:44" ht="15">
      <c r="A146" s="363"/>
      <c r="B146" s="335" t="s">
        <v>1053</v>
      </c>
      <c r="C146" s="336">
        <v>2772</v>
      </c>
      <c r="D146" s="337">
        <v>1878</v>
      </c>
      <c r="E146" s="337">
        <v>1806</v>
      </c>
      <c r="F146" s="337">
        <v>1077</v>
      </c>
      <c r="G146" s="337">
        <v>59</v>
      </c>
      <c r="H146" s="337">
        <v>66</v>
      </c>
      <c r="I146" s="336">
        <v>7658</v>
      </c>
      <c r="J146" s="336"/>
      <c r="K146" s="337">
        <v>729</v>
      </c>
      <c r="L146" s="337">
        <v>316</v>
      </c>
      <c r="M146" s="337">
        <v>175</v>
      </c>
      <c r="N146" s="336">
        <v>1220</v>
      </c>
      <c r="O146" s="336"/>
      <c r="P146" s="338"/>
      <c r="Q146"/>
      <c r="R146" s="330" t="s">
        <v>1054</v>
      </c>
      <c r="S146" s="331" t="s">
        <v>1041</v>
      </c>
      <c r="T146" s="332">
        <f t="shared" ref="T146:AE147" si="140">IF(C138&gt;0,C146/C138,)</f>
        <v>0.58419388830347729</v>
      </c>
      <c r="U146" s="344">
        <f t="shared" si="140"/>
        <v>0.36360116166505324</v>
      </c>
      <c r="V146" s="344">
        <f t="shared" si="140"/>
        <v>0.39622641509433965</v>
      </c>
      <c r="W146" s="344">
        <f t="shared" si="140"/>
        <v>0.36483739837398371</v>
      </c>
      <c r="X146" s="344">
        <f t="shared" si="140"/>
        <v>0.19218241042345277</v>
      </c>
      <c r="Y146" s="344">
        <f t="shared" si="140"/>
        <v>0.30697674418604654</v>
      </c>
      <c r="Z146" s="332">
        <f t="shared" si="140"/>
        <v>0.42681975253594917</v>
      </c>
      <c r="AA146" s="332">
        <f t="shared" si="140"/>
        <v>0</v>
      </c>
      <c r="AB146" s="344">
        <f t="shared" si="140"/>
        <v>0.28940055577610163</v>
      </c>
      <c r="AC146" s="344">
        <f t="shared" si="140"/>
        <v>0.34573304157549234</v>
      </c>
      <c r="AD146" s="344">
        <f t="shared" si="140"/>
        <v>0.23521505376344087</v>
      </c>
      <c r="AE146" s="332">
        <f t="shared" si="140"/>
        <v>0.29207565238209243</v>
      </c>
      <c r="AG146" s="345" t="s">
        <v>1045</v>
      </c>
      <c r="AH146" s="334"/>
      <c r="AI146" s="334"/>
      <c r="AJ146" s="334"/>
      <c r="AK146" s="334"/>
      <c r="AL146" s="334"/>
      <c r="AM146" s="334"/>
      <c r="AN146" s="334"/>
      <c r="AO146" s="334"/>
      <c r="AP146" s="334"/>
      <c r="AQ146" s="334"/>
      <c r="AR146" s="334"/>
    </row>
    <row r="147" spans="1:44" ht="15">
      <c r="A147" s="363"/>
      <c r="B147" s="335" t="s">
        <v>1055</v>
      </c>
      <c r="C147" s="336">
        <v>2677</v>
      </c>
      <c r="D147" s="337">
        <v>1907</v>
      </c>
      <c r="E147" s="337">
        <v>1689</v>
      </c>
      <c r="F147" s="337">
        <v>1031</v>
      </c>
      <c r="G147" s="337">
        <v>69</v>
      </c>
      <c r="H147" s="337">
        <v>65</v>
      </c>
      <c r="I147" s="336">
        <v>7438</v>
      </c>
      <c r="J147" s="336"/>
      <c r="K147" s="337">
        <v>725</v>
      </c>
      <c r="L147" s="337">
        <v>324</v>
      </c>
      <c r="M147" s="337">
        <v>134</v>
      </c>
      <c r="N147" s="336">
        <v>1183</v>
      </c>
      <c r="O147" s="336"/>
      <c r="P147" s="338"/>
      <c r="Q147"/>
      <c r="R147" s="339"/>
      <c r="S147" s="340" t="s">
        <v>869</v>
      </c>
      <c r="T147" s="341">
        <f t="shared" si="140"/>
        <v>0.55355665839536805</v>
      </c>
      <c r="U147" s="342">
        <f t="shared" si="140"/>
        <v>0.3513911921872121</v>
      </c>
      <c r="V147" s="342">
        <f t="shared" si="140"/>
        <v>0.36283566058002148</v>
      </c>
      <c r="W147" s="342">
        <f t="shared" si="140"/>
        <v>0.35199726869238646</v>
      </c>
      <c r="X147" s="342">
        <f t="shared" si="140"/>
        <v>0.21698113207547171</v>
      </c>
      <c r="Y147" s="342">
        <f t="shared" si="140"/>
        <v>0.25896414342629481</v>
      </c>
      <c r="Z147" s="341">
        <f t="shared" si="140"/>
        <v>0.40388792354474368</v>
      </c>
      <c r="AA147" s="341">
        <f t="shared" si="140"/>
        <v>0</v>
      </c>
      <c r="AB147" s="342">
        <f t="shared" si="140"/>
        <v>0.30296698704554953</v>
      </c>
      <c r="AC147" s="342">
        <f t="shared" si="140"/>
        <v>0.33299075025693731</v>
      </c>
      <c r="AD147" s="342">
        <f t="shared" si="140"/>
        <v>0.21202531645569619</v>
      </c>
      <c r="AE147" s="341">
        <f t="shared" si="140"/>
        <v>0.29589794897448723</v>
      </c>
      <c r="AG147" s="347">
        <f>(T147-T146)*100</f>
        <v>-3.0637229908109243</v>
      </c>
      <c r="AH147" s="347">
        <f t="shared" ref="AH147:AR147" si="141">(U147-U146)*100</f>
        <v>-1.2209969477841143</v>
      </c>
      <c r="AI147" s="347">
        <f t="shared" si="141"/>
        <v>-3.3390754514318166</v>
      </c>
      <c r="AJ147" s="347">
        <f t="shared" si="141"/>
        <v>-1.2840129681597257</v>
      </c>
      <c r="AK147" s="347">
        <f t="shared" si="141"/>
        <v>2.4798721652018934</v>
      </c>
      <c r="AL147" s="360">
        <f t="shared" si="141"/>
        <v>-4.801260075975172</v>
      </c>
      <c r="AM147" s="347">
        <f t="shared" si="141"/>
        <v>-2.2931828991205494</v>
      </c>
      <c r="AN147" s="347">
        <f t="shared" si="141"/>
        <v>0</v>
      </c>
      <c r="AO147" s="347">
        <f t="shared" si="141"/>
        <v>1.3566431269447898</v>
      </c>
      <c r="AP147" s="347">
        <f t="shared" si="141"/>
        <v>-1.2742291318555032</v>
      </c>
      <c r="AQ147" s="347">
        <f t="shared" si="141"/>
        <v>-2.3189737307744678</v>
      </c>
      <c r="AR147" s="347">
        <f t="shared" si="141"/>
        <v>0.38222965923948027</v>
      </c>
    </row>
    <row r="148" spans="1:44" ht="15">
      <c r="A148" s="363"/>
      <c r="B148" s="335" t="s">
        <v>1056</v>
      </c>
      <c r="C148" s="336">
        <v>11</v>
      </c>
      <c r="D148" s="337">
        <v>62</v>
      </c>
      <c r="E148" s="337">
        <v>82</v>
      </c>
      <c r="F148" s="337">
        <v>70</v>
      </c>
      <c r="G148" s="337">
        <v>25</v>
      </c>
      <c r="H148" s="337">
        <v>14</v>
      </c>
      <c r="I148" s="336">
        <v>264</v>
      </c>
      <c r="J148" s="336"/>
      <c r="K148" s="337">
        <v>226</v>
      </c>
      <c r="L148" s="337">
        <v>84</v>
      </c>
      <c r="M148" s="337">
        <v>53</v>
      </c>
      <c r="N148" s="336">
        <v>363</v>
      </c>
      <c r="O148" s="336"/>
      <c r="P148" s="338"/>
      <c r="Q148"/>
      <c r="R148" s="330" t="s">
        <v>1057</v>
      </c>
      <c r="S148" s="331" t="s">
        <v>1041</v>
      </c>
      <c r="T148" s="332">
        <f t="shared" ref="T148:AE149" si="142">IF(C138&gt;0,C148/C138,)</f>
        <v>2.3182297154899895E-3</v>
      </c>
      <c r="U148" s="344">
        <f t="shared" si="142"/>
        <v>1.2003872216844144E-2</v>
      </c>
      <c r="V148" s="344">
        <f t="shared" si="142"/>
        <v>1.7990346643264588E-2</v>
      </c>
      <c r="W148" s="344">
        <f t="shared" si="142"/>
        <v>2.3712737127371274E-2</v>
      </c>
      <c r="X148" s="344">
        <f t="shared" si="142"/>
        <v>8.143322475570032E-2</v>
      </c>
      <c r="Y148" s="344">
        <f t="shared" si="142"/>
        <v>6.5116279069767441E-2</v>
      </c>
      <c r="Z148" s="332">
        <f t="shared" si="142"/>
        <v>1.4714078698026975E-2</v>
      </c>
      <c r="AA148" s="332">
        <f t="shared" si="142"/>
        <v>0</v>
      </c>
      <c r="AB148" s="344">
        <f t="shared" si="142"/>
        <v>8.971814211988885E-2</v>
      </c>
      <c r="AC148" s="344">
        <f t="shared" si="142"/>
        <v>9.1903719912472648E-2</v>
      </c>
      <c r="AD148" s="344">
        <f t="shared" si="142"/>
        <v>7.1236559139784952E-2</v>
      </c>
      <c r="AE148" s="332">
        <f t="shared" si="142"/>
        <v>8.6904476897294705E-2</v>
      </c>
      <c r="AG148" s="345" t="s">
        <v>1045</v>
      </c>
      <c r="AH148" s="334"/>
      <c r="AI148" s="334"/>
      <c r="AJ148" s="334"/>
      <c r="AK148" s="334"/>
      <c r="AL148" s="334"/>
      <c r="AM148" s="334"/>
      <c r="AN148" s="334"/>
      <c r="AO148" s="334"/>
      <c r="AP148" s="334"/>
      <c r="AQ148" s="334"/>
      <c r="AR148" s="334"/>
    </row>
    <row r="149" spans="1:44" ht="15">
      <c r="A149" s="363"/>
      <c r="B149" s="335" t="s">
        <v>1058</v>
      </c>
      <c r="C149" s="336">
        <v>12</v>
      </c>
      <c r="D149" s="337">
        <v>56</v>
      </c>
      <c r="E149" s="337">
        <v>41</v>
      </c>
      <c r="F149" s="337">
        <v>71</v>
      </c>
      <c r="G149" s="337">
        <v>19</v>
      </c>
      <c r="H149" s="337">
        <v>11</v>
      </c>
      <c r="I149" s="336">
        <v>210</v>
      </c>
      <c r="J149" s="336"/>
      <c r="K149" s="337">
        <v>223</v>
      </c>
      <c r="L149" s="337">
        <v>75</v>
      </c>
      <c r="M149" s="337">
        <v>53</v>
      </c>
      <c r="N149" s="336">
        <v>351</v>
      </c>
      <c r="O149" s="336"/>
      <c r="P149" s="338"/>
      <c r="Q149"/>
      <c r="R149" s="339"/>
      <c r="S149" s="340" t="s">
        <v>869</v>
      </c>
      <c r="T149" s="341">
        <f t="shared" si="142"/>
        <v>2.4813895781637717E-3</v>
      </c>
      <c r="U149" s="342">
        <f t="shared" si="142"/>
        <v>1.0318776487930717E-2</v>
      </c>
      <c r="V149" s="342">
        <f t="shared" si="142"/>
        <v>8.8077336197636951E-3</v>
      </c>
      <c r="W149" s="342">
        <f t="shared" si="142"/>
        <v>2.4240355069989759E-2</v>
      </c>
      <c r="X149" s="342">
        <f t="shared" si="142"/>
        <v>5.9748427672955975E-2</v>
      </c>
      <c r="Y149" s="342">
        <f t="shared" si="142"/>
        <v>4.3824701195219126E-2</v>
      </c>
      <c r="Z149" s="341">
        <f t="shared" si="142"/>
        <v>1.1403127715030409E-2</v>
      </c>
      <c r="AA149" s="341">
        <f t="shared" si="142"/>
        <v>0</v>
      </c>
      <c r="AB149" s="342">
        <f t="shared" si="142"/>
        <v>9.3188466360217298E-2</v>
      </c>
      <c r="AC149" s="342">
        <f t="shared" si="142"/>
        <v>7.7081192189105863E-2</v>
      </c>
      <c r="AD149" s="342">
        <f t="shared" si="142"/>
        <v>8.3860759493670889E-2</v>
      </c>
      <c r="AE149" s="341">
        <f t="shared" si="142"/>
        <v>8.779389694847424E-2</v>
      </c>
      <c r="AG149" s="347">
        <f>(T149-T148)*100</f>
        <v>1.6315986267378221E-2</v>
      </c>
      <c r="AH149" s="347">
        <f t="shared" ref="AH149:AR149" si="143">(U149-U148)*100</f>
        <v>-0.16850957289134272</v>
      </c>
      <c r="AI149" s="347">
        <f t="shared" si="143"/>
        <v>-0.91826130235008929</v>
      </c>
      <c r="AJ149" s="347">
        <f t="shared" si="143"/>
        <v>5.2761794261848433E-2</v>
      </c>
      <c r="AK149" s="347">
        <f t="shared" si="143"/>
        <v>-2.1684797082744343</v>
      </c>
      <c r="AL149" s="347">
        <f t="shared" si="143"/>
        <v>-2.1291577874548313</v>
      </c>
      <c r="AM149" s="347">
        <f t="shared" si="143"/>
        <v>-0.33109509829965661</v>
      </c>
      <c r="AN149" s="347">
        <f t="shared" si="143"/>
        <v>0</v>
      </c>
      <c r="AO149" s="347">
        <f t="shared" si="143"/>
        <v>0.34703242403284484</v>
      </c>
      <c r="AP149" s="347">
        <f t="shared" si="143"/>
        <v>-1.4822527723366785</v>
      </c>
      <c r="AQ149" s="347">
        <f t="shared" si="143"/>
        <v>1.2624200353885937</v>
      </c>
      <c r="AR149" s="347">
        <f t="shared" si="143"/>
        <v>8.8942005117953471E-2</v>
      </c>
    </row>
    <row r="150" spans="1:44" ht="15">
      <c r="A150" s="363"/>
      <c r="B150" s="335" t="s">
        <v>1059</v>
      </c>
      <c r="C150" s="336"/>
      <c r="D150" s="337"/>
      <c r="E150" s="337"/>
      <c r="F150" s="337"/>
      <c r="G150" s="337"/>
      <c r="H150" s="337"/>
      <c r="I150" s="336"/>
      <c r="J150" s="336"/>
      <c r="K150" s="337"/>
      <c r="L150" s="337"/>
      <c r="M150" s="337"/>
      <c r="N150" s="336"/>
      <c r="O150" s="336"/>
      <c r="P150" s="338"/>
      <c r="Q150"/>
      <c r="R150" s="330" t="s">
        <v>1060</v>
      </c>
      <c r="S150" s="331" t="s">
        <v>1041</v>
      </c>
      <c r="T150" s="332">
        <f t="shared" ref="T150:AE151" si="144">IF(C138&gt;0,C150/C138,)</f>
        <v>0</v>
      </c>
      <c r="U150" s="344">
        <f t="shared" si="144"/>
        <v>0</v>
      </c>
      <c r="V150" s="344">
        <f t="shared" si="144"/>
        <v>0</v>
      </c>
      <c r="W150" s="344">
        <f t="shared" si="144"/>
        <v>0</v>
      </c>
      <c r="X150" s="344">
        <f t="shared" si="144"/>
        <v>0</v>
      </c>
      <c r="Y150" s="344">
        <f t="shared" si="144"/>
        <v>0</v>
      </c>
      <c r="Z150" s="332">
        <f t="shared" si="144"/>
        <v>0</v>
      </c>
      <c r="AA150" s="332">
        <f t="shared" si="144"/>
        <v>0</v>
      </c>
      <c r="AB150" s="344">
        <f t="shared" si="144"/>
        <v>0</v>
      </c>
      <c r="AC150" s="344">
        <f t="shared" si="144"/>
        <v>0</v>
      </c>
      <c r="AD150" s="344">
        <f t="shared" si="144"/>
        <v>0</v>
      </c>
      <c r="AE150" s="332">
        <f t="shared" si="144"/>
        <v>0</v>
      </c>
      <c r="AG150" s="345" t="s">
        <v>1045</v>
      </c>
      <c r="AH150" s="334"/>
      <c r="AI150" s="334"/>
      <c r="AJ150" s="334"/>
      <c r="AK150" s="334"/>
      <c r="AL150" s="334"/>
      <c r="AM150" s="334"/>
      <c r="AN150" s="334"/>
      <c r="AO150" s="334"/>
      <c r="AP150" s="334"/>
      <c r="AQ150" s="334"/>
      <c r="AR150" s="334"/>
    </row>
    <row r="151" spans="1:44" ht="15">
      <c r="A151" s="363"/>
      <c r="B151" s="335" t="s">
        <v>1061</v>
      </c>
      <c r="C151" s="336"/>
      <c r="D151" s="337"/>
      <c r="E151" s="337"/>
      <c r="F151" s="337"/>
      <c r="G151" s="337"/>
      <c r="H151" s="337"/>
      <c r="I151" s="336"/>
      <c r="J151" s="336"/>
      <c r="K151" s="337"/>
      <c r="L151" s="337"/>
      <c r="M151" s="337">
        <v>22</v>
      </c>
      <c r="N151" s="336">
        <v>22</v>
      </c>
      <c r="O151" s="336"/>
      <c r="P151" s="338"/>
      <c r="Q151"/>
      <c r="R151" s="339"/>
      <c r="S151" s="340" t="s">
        <v>869</v>
      </c>
      <c r="T151" s="341">
        <f t="shared" si="144"/>
        <v>0</v>
      </c>
      <c r="U151" s="342">
        <f t="shared" si="144"/>
        <v>0</v>
      </c>
      <c r="V151" s="342">
        <f t="shared" si="144"/>
        <v>0</v>
      </c>
      <c r="W151" s="342">
        <f t="shared" si="144"/>
        <v>0</v>
      </c>
      <c r="X151" s="342">
        <f t="shared" si="144"/>
        <v>0</v>
      </c>
      <c r="Y151" s="342">
        <f t="shared" si="144"/>
        <v>0</v>
      </c>
      <c r="Z151" s="341">
        <f t="shared" si="144"/>
        <v>0</v>
      </c>
      <c r="AA151" s="341">
        <f t="shared" si="144"/>
        <v>0</v>
      </c>
      <c r="AB151" s="342">
        <f t="shared" si="144"/>
        <v>0</v>
      </c>
      <c r="AC151" s="342">
        <f t="shared" si="144"/>
        <v>0</v>
      </c>
      <c r="AD151" s="342">
        <f t="shared" si="144"/>
        <v>3.4810126582278479E-2</v>
      </c>
      <c r="AE151" s="341">
        <f t="shared" si="144"/>
        <v>5.5027513756878439E-3</v>
      </c>
      <c r="AG151" s="347">
        <f>(T151-T150)*100</f>
        <v>0</v>
      </c>
      <c r="AH151" s="347">
        <f t="shared" ref="AH151:AR151" si="145">(U151-U150)*100</f>
        <v>0</v>
      </c>
      <c r="AI151" s="347">
        <f t="shared" si="145"/>
        <v>0</v>
      </c>
      <c r="AJ151" s="347">
        <f t="shared" si="145"/>
        <v>0</v>
      </c>
      <c r="AK151" s="347">
        <f t="shared" si="145"/>
        <v>0</v>
      </c>
      <c r="AL151" s="347">
        <f t="shared" si="145"/>
        <v>0</v>
      </c>
      <c r="AM151" s="347">
        <f t="shared" si="145"/>
        <v>0</v>
      </c>
      <c r="AN151" s="347">
        <f t="shared" si="145"/>
        <v>0</v>
      </c>
      <c r="AO151" s="347">
        <f t="shared" si="145"/>
        <v>0</v>
      </c>
      <c r="AP151" s="347">
        <f t="shared" si="145"/>
        <v>0</v>
      </c>
      <c r="AQ151" s="347">
        <f t="shared" si="145"/>
        <v>3.481012658227848</v>
      </c>
      <c r="AR151" s="347">
        <f t="shared" si="145"/>
        <v>0.55027513756878443</v>
      </c>
    </row>
    <row r="152" spans="1:44" ht="15">
      <c r="A152" s="363"/>
      <c r="B152" s="335" t="s">
        <v>1062</v>
      </c>
      <c r="C152" s="336">
        <v>853</v>
      </c>
      <c r="D152" s="337">
        <v>1455</v>
      </c>
      <c r="E152" s="337">
        <v>1383</v>
      </c>
      <c r="F152" s="337">
        <v>903</v>
      </c>
      <c r="G152" s="337">
        <v>166</v>
      </c>
      <c r="H152" s="337">
        <v>93</v>
      </c>
      <c r="I152" s="336">
        <v>4853</v>
      </c>
      <c r="J152" s="336"/>
      <c r="K152" s="337">
        <v>764</v>
      </c>
      <c r="L152" s="337">
        <v>262</v>
      </c>
      <c r="M152" s="337">
        <v>240</v>
      </c>
      <c r="N152" s="336">
        <v>1266</v>
      </c>
      <c r="O152" s="336"/>
      <c r="P152" s="338"/>
      <c r="Q152"/>
      <c r="R152" s="330" t="s">
        <v>1063</v>
      </c>
      <c r="S152" s="331" t="s">
        <v>1041</v>
      </c>
      <c r="T152" s="332">
        <f t="shared" ref="T152:AE153" si="146">IF(C138&gt;0,C152/C138,)</f>
        <v>0.17976817702845099</v>
      </c>
      <c r="U152" s="344">
        <f t="shared" si="146"/>
        <v>0.28170377541142305</v>
      </c>
      <c r="V152" s="344">
        <f t="shared" si="146"/>
        <v>0.30342255375164545</v>
      </c>
      <c r="W152" s="344">
        <f t="shared" si="146"/>
        <v>0.30589430894308944</v>
      </c>
      <c r="X152" s="344">
        <f t="shared" si="146"/>
        <v>0.54071661237785018</v>
      </c>
      <c r="Y152" s="344">
        <f t="shared" si="146"/>
        <v>0.4325581395348837</v>
      </c>
      <c r="Z152" s="332">
        <f t="shared" si="146"/>
        <v>0.27048266636941254</v>
      </c>
      <c r="AA152" s="332">
        <f t="shared" si="146"/>
        <v>0</v>
      </c>
      <c r="AB152" s="344">
        <f t="shared" si="146"/>
        <v>0.30329495831679237</v>
      </c>
      <c r="AC152" s="344">
        <f t="shared" si="146"/>
        <v>0.28665207877461707</v>
      </c>
      <c r="AD152" s="344">
        <f t="shared" si="146"/>
        <v>0.32258064516129031</v>
      </c>
      <c r="AE152" s="332">
        <f t="shared" si="146"/>
        <v>0.30308834091453196</v>
      </c>
      <c r="AG152" s="345" t="s">
        <v>1045</v>
      </c>
      <c r="AH152" s="334"/>
      <c r="AI152" s="334"/>
      <c r="AJ152" s="334"/>
      <c r="AK152" s="334"/>
      <c r="AL152" s="334"/>
      <c r="AM152" s="334"/>
      <c r="AN152" s="334"/>
      <c r="AO152" s="334"/>
      <c r="AP152" s="334"/>
      <c r="AQ152" s="334"/>
      <c r="AR152" s="334"/>
    </row>
    <row r="153" spans="1:44" ht="15">
      <c r="A153" s="363"/>
      <c r="B153" s="335" t="s">
        <v>1064</v>
      </c>
      <c r="C153" s="336">
        <v>828</v>
      </c>
      <c r="D153" s="337">
        <v>1590</v>
      </c>
      <c r="E153" s="337">
        <v>1331</v>
      </c>
      <c r="F153" s="337">
        <v>905</v>
      </c>
      <c r="G153" s="337">
        <v>157</v>
      </c>
      <c r="H153" s="337">
        <v>115</v>
      </c>
      <c r="I153" s="336">
        <v>4926</v>
      </c>
      <c r="J153" s="336"/>
      <c r="K153" s="337">
        <v>690</v>
      </c>
      <c r="L153" s="337">
        <v>280</v>
      </c>
      <c r="M153" s="337">
        <v>187</v>
      </c>
      <c r="N153" s="336">
        <v>1157</v>
      </c>
      <c r="O153" s="336"/>
      <c r="P153" s="338"/>
      <c r="Q153"/>
      <c r="R153" s="339"/>
      <c r="S153" s="340" t="s">
        <v>869</v>
      </c>
      <c r="T153" s="341">
        <f t="shared" si="146"/>
        <v>0.17121588089330025</v>
      </c>
      <c r="U153" s="342">
        <f t="shared" si="146"/>
        <v>0.29297954671088999</v>
      </c>
      <c r="V153" s="342">
        <f t="shared" si="146"/>
        <v>0.28592910848549946</v>
      </c>
      <c r="W153" s="342">
        <f t="shared" si="146"/>
        <v>0.30897917377944689</v>
      </c>
      <c r="X153" s="342">
        <f t="shared" si="146"/>
        <v>0.49371069182389937</v>
      </c>
      <c r="Y153" s="342">
        <f t="shared" si="146"/>
        <v>0.45816733067729082</v>
      </c>
      <c r="Z153" s="341">
        <f t="shared" si="146"/>
        <v>0.2674847958297133</v>
      </c>
      <c r="AA153" s="341">
        <f t="shared" si="146"/>
        <v>0</v>
      </c>
      <c r="AB153" s="342">
        <f t="shared" si="146"/>
        <v>0.28834099456748852</v>
      </c>
      <c r="AC153" s="342">
        <f t="shared" si="146"/>
        <v>0.28776978417266186</v>
      </c>
      <c r="AD153" s="342">
        <f t="shared" si="146"/>
        <v>0.29588607594936711</v>
      </c>
      <c r="AE153" s="341">
        <f t="shared" si="146"/>
        <v>0.28939469734867435</v>
      </c>
      <c r="AG153" s="347">
        <f>(T153-T152)*100</f>
        <v>-0.85522961351507387</v>
      </c>
      <c r="AH153" s="347">
        <f t="shared" ref="AH153:AR153" si="147">(U153-U152)*100</f>
        <v>1.1275771299466941</v>
      </c>
      <c r="AI153" s="347">
        <f t="shared" si="147"/>
        <v>-1.749344526614599</v>
      </c>
      <c r="AJ153" s="347">
        <f t="shared" si="147"/>
        <v>0.30848648363574482</v>
      </c>
      <c r="AK153" s="360">
        <f t="shared" si="147"/>
        <v>-4.7005920553950808</v>
      </c>
      <c r="AL153" s="360">
        <f t="shared" si="147"/>
        <v>2.5609191142407117</v>
      </c>
      <c r="AM153" s="347">
        <f t="shared" si="147"/>
        <v>-0.29978705396992433</v>
      </c>
      <c r="AN153" s="347">
        <f t="shared" si="147"/>
        <v>0</v>
      </c>
      <c r="AO153" s="347">
        <f t="shared" si="147"/>
        <v>-1.4953963749303856</v>
      </c>
      <c r="AP153" s="347">
        <f t="shared" si="147"/>
        <v>0.11177053980447882</v>
      </c>
      <c r="AQ153" s="347">
        <f t="shared" si="147"/>
        <v>-2.66945692119232</v>
      </c>
      <c r="AR153" s="347">
        <f t="shared" si="147"/>
        <v>-1.3693643565857616</v>
      </c>
    </row>
    <row r="154" spans="1:44" ht="15">
      <c r="A154" s="363"/>
      <c r="B154" s="335" t="s">
        <v>1065</v>
      </c>
      <c r="C154" s="336">
        <v>73</v>
      </c>
      <c r="D154" s="337">
        <v>647</v>
      </c>
      <c r="E154" s="337">
        <v>207</v>
      </c>
      <c r="F154" s="337">
        <v>297</v>
      </c>
      <c r="G154" s="337">
        <v>45</v>
      </c>
      <c r="H154" s="337">
        <v>14</v>
      </c>
      <c r="I154" s="336">
        <v>1283</v>
      </c>
      <c r="J154" s="336"/>
      <c r="K154" s="337">
        <v>646</v>
      </c>
      <c r="L154" s="337">
        <v>152</v>
      </c>
      <c r="M154" s="337">
        <v>148</v>
      </c>
      <c r="N154" s="336">
        <v>946</v>
      </c>
      <c r="O154" s="336"/>
      <c r="P154" s="338"/>
      <c r="Q154"/>
      <c r="R154" s="330" t="s">
        <v>1066</v>
      </c>
      <c r="S154" s="331" t="s">
        <v>1041</v>
      </c>
      <c r="T154" s="332">
        <f t="shared" ref="T154:AE155" si="148">IF(C138&gt;0,C154/C138,)</f>
        <v>1.5384615384615385E-2</v>
      </c>
      <c r="U154" s="344">
        <f t="shared" si="148"/>
        <v>0.12526621490803486</v>
      </c>
      <c r="V154" s="344">
        <f t="shared" si="148"/>
        <v>4.5414655550680125E-2</v>
      </c>
      <c r="W154" s="344">
        <f t="shared" si="148"/>
        <v>0.10060975609756098</v>
      </c>
      <c r="X154" s="344">
        <f t="shared" si="148"/>
        <v>0.1465798045602606</v>
      </c>
      <c r="Y154" s="344">
        <f t="shared" si="148"/>
        <v>6.5116279069767441E-2</v>
      </c>
      <c r="Z154" s="332">
        <f t="shared" si="148"/>
        <v>7.1508193066547765E-2</v>
      </c>
      <c r="AA154" s="332">
        <f t="shared" si="148"/>
        <v>0</v>
      </c>
      <c r="AB154" s="344">
        <f t="shared" si="148"/>
        <v>0.25645097260817784</v>
      </c>
      <c r="AC154" s="344">
        <f t="shared" si="148"/>
        <v>0.16630196936542668</v>
      </c>
      <c r="AD154" s="344">
        <f t="shared" si="148"/>
        <v>0.19892473118279569</v>
      </c>
      <c r="AE154" s="332">
        <f t="shared" si="148"/>
        <v>0.2264783337323438</v>
      </c>
      <c r="AG154" s="345" t="s">
        <v>1045</v>
      </c>
      <c r="AH154" s="334"/>
      <c r="AI154" s="334"/>
      <c r="AJ154" s="334"/>
      <c r="AK154" s="334"/>
      <c r="AL154" s="334"/>
      <c r="AM154" s="334"/>
      <c r="AN154" s="334"/>
      <c r="AO154" s="334"/>
      <c r="AP154" s="334"/>
      <c r="AQ154" s="334"/>
      <c r="AR154" s="334"/>
    </row>
    <row r="155" spans="1:44" ht="15">
      <c r="A155" s="363"/>
      <c r="B155" s="335" t="s">
        <v>1067</v>
      </c>
      <c r="C155" s="336">
        <v>55</v>
      </c>
      <c r="D155" s="337">
        <v>623</v>
      </c>
      <c r="E155" s="337">
        <v>253</v>
      </c>
      <c r="F155" s="337">
        <v>288</v>
      </c>
      <c r="G155" s="337">
        <v>58</v>
      </c>
      <c r="H155" s="337">
        <v>22</v>
      </c>
      <c r="I155" s="336">
        <v>1299</v>
      </c>
      <c r="J155" s="336"/>
      <c r="K155" s="337">
        <v>559</v>
      </c>
      <c r="L155" s="337">
        <v>167</v>
      </c>
      <c r="M155" s="337">
        <v>128</v>
      </c>
      <c r="N155" s="336">
        <v>854</v>
      </c>
      <c r="O155" s="336"/>
      <c r="P155" s="338"/>
      <c r="Q155"/>
      <c r="R155" s="339"/>
      <c r="S155" s="340" t="s">
        <v>869</v>
      </c>
      <c r="T155" s="341">
        <f t="shared" si="148"/>
        <v>1.1373035566583953E-2</v>
      </c>
      <c r="U155" s="342">
        <f t="shared" si="148"/>
        <v>0.11479638842822923</v>
      </c>
      <c r="V155" s="342">
        <f t="shared" si="148"/>
        <v>5.435016111707841E-2</v>
      </c>
      <c r="W155" s="342">
        <f t="shared" si="148"/>
        <v>9.8327074086719021E-2</v>
      </c>
      <c r="X155" s="342">
        <f t="shared" si="148"/>
        <v>0.18238993710691823</v>
      </c>
      <c r="Y155" s="342">
        <f t="shared" si="148"/>
        <v>8.7649402390438252E-2</v>
      </c>
      <c r="Z155" s="341">
        <f t="shared" si="148"/>
        <v>7.0536490008688099E-2</v>
      </c>
      <c r="AA155" s="341">
        <f t="shared" si="148"/>
        <v>0</v>
      </c>
      <c r="AB155" s="342">
        <f t="shared" si="148"/>
        <v>0.233597994149603</v>
      </c>
      <c r="AC155" s="342">
        <f t="shared" si="148"/>
        <v>0.17163412127440905</v>
      </c>
      <c r="AD155" s="342">
        <f t="shared" si="148"/>
        <v>0.20253164556962025</v>
      </c>
      <c r="AE155" s="341">
        <f t="shared" si="148"/>
        <v>0.21360680340170085</v>
      </c>
      <c r="AG155" s="347">
        <f>(T155-T154)*100</f>
        <v>-0.40115798180314322</v>
      </c>
      <c r="AH155" s="347">
        <f t="shared" ref="AH155:AR155" si="149">(U155-U154)*100</f>
        <v>-1.0469826479805628</v>
      </c>
      <c r="AI155" s="347">
        <f t="shared" si="149"/>
        <v>0.89355055663982852</v>
      </c>
      <c r="AJ155" s="347">
        <f t="shared" si="149"/>
        <v>-0.22826820108419604</v>
      </c>
      <c r="AK155" s="347">
        <f t="shared" si="149"/>
        <v>3.5810132546657631</v>
      </c>
      <c r="AL155" s="360">
        <f t="shared" si="149"/>
        <v>2.2533123320670811</v>
      </c>
      <c r="AM155" s="347">
        <f t="shared" si="149"/>
        <v>-9.7170305785966582E-2</v>
      </c>
      <c r="AN155" s="347">
        <f t="shared" si="149"/>
        <v>0</v>
      </c>
      <c r="AO155" s="347">
        <f t="shared" si="149"/>
        <v>-2.285297845857484</v>
      </c>
      <c r="AP155" s="347">
        <f t="shared" si="149"/>
        <v>0.53321519089823688</v>
      </c>
      <c r="AQ155" s="347">
        <f t="shared" si="149"/>
        <v>0.36069143868245612</v>
      </c>
      <c r="AR155" s="347">
        <f t="shared" si="149"/>
        <v>-1.2871530330642948</v>
      </c>
    </row>
    <row r="156" spans="1:44" ht="15">
      <c r="A156" s="363"/>
      <c r="B156" s="335" t="s">
        <v>1068</v>
      </c>
      <c r="C156" s="336">
        <v>0</v>
      </c>
      <c r="D156" s="337">
        <v>0</v>
      </c>
      <c r="E156" s="337">
        <v>0</v>
      </c>
      <c r="F156" s="337">
        <v>0</v>
      </c>
      <c r="G156" s="337">
        <v>0</v>
      </c>
      <c r="H156" s="337">
        <v>0</v>
      </c>
      <c r="I156" s="336">
        <v>0</v>
      </c>
      <c r="J156" s="336"/>
      <c r="K156" s="337">
        <v>2</v>
      </c>
      <c r="L156" s="337">
        <v>0</v>
      </c>
      <c r="M156" s="337">
        <v>13</v>
      </c>
      <c r="N156" s="336">
        <v>15</v>
      </c>
      <c r="O156" s="336"/>
      <c r="P156" s="338"/>
      <c r="Q156"/>
      <c r="R156" s="330" t="s">
        <v>1069</v>
      </c>
      <c r="S156" s="331" t="s">
        <v>1041</v>
      </c>
      <c r="T156" s="332">
        <f t="shared" ref="T156:AE157" si="150">IF(C138&gt;0,C156/C138,)</f>
        <v>0</v>
      </c>
      <c r="U156" s="344">
        <f t="shared" si="150"/>
        <v>0</v>
      </c>
      <c r="V156" s="344">
        <f t="shared" si="150"/>
        <v>0</v>
      </c>
      <c r="W156" s="344">
        <f t="shared" si="150"/>
        <v>0</v>
      </c>
      <c r="X156" s="344">
        <f t="shared" si="150"/>
        <v>0</v>
      </c>
      <c r="Y156" s="344">
        <f t="shared" si="150"/>
        <v>0</v>
      </c>
      <c r="Z156" s="332">
        <f t="shared" si="150"/>
        <v>0</v>
      </c>
      <c r="AA156" s="332">
        <f t="shared" si="150"/>
        <v>0</v>
      </c>
      <c r="AB156" s="344">
        <f t="shared" si="150"/>
        <v>7.9396585946804284E-4</v>
      </c>
      <c r="AC156" s="344">
        <f t="shared" si="150"/>
        <v>0</v>
      </c>
      <c r="AD156" s="344">
        <f t="shared" si="150"/>
        <v>1.7473118279569891E-2</v>
      </c>
      <c r="AE156" s="332">
        <f t="shared" si="150"/>
        <v>3.5910940866650705E-3</v>
      </c>
      <c r="AG156" s="345" t="s">
        <v>1045</v>
      </c>
      <c r="AH156" s="334"/>
      <c r="AI156" s="334"/>
      <c r="AJ156" s="334"/>
      <c r="AK156" s="334"/>
      <c r="AL156" s="334"/>
      <c r="AM156" s="334"/>
      <c r="AN156" s="334"/>
      <c r="AO156" s="334"/>
      <c r="AP156" s="334"/>
      <c r="AQ156" s="334"/>
      <c r="AR156" s="334"/>
    </row>
    <row r="157" spans="1:44" ht="15">
      <c r="A157" s="363"/>
      <c r="B157" s="335" t="s">
        <v>1070</v>
      </c>
      <c r="C157" s="336"/>
      <c r="D157" s="337"/>
      <c r="E157" s="337"/>
      <c r="F157" s="337"/>
      <c r="G157" s="337"/>
      <c r="H157" s="337"/>
      <c r="I157" s="336"/>
      <c r="J157" s="336"/>
      <c r="K157" s="337"/>
      <c r="L157" s="337"/>
      <c r="M157" s="337"/>
      <c r="N157" s="336"/>
      <c r="O157" s="336"/>
      <c r="P157" s="338"/>
      <c r="Q157"/>
      <c r="R157" s="339"/>
      <c r="S157" s="340" t="s">
        <v>869</v>
      </c>
      <c r="T157" s="341">
        <f t="shared" si="150"/>
        <v>0</v>
      </c>
      <c r="U157" s="342">
        <f t="shared" si="150"/>
        <v>0</v>
      </c>
      <c r="V157" s="342">
        <f t="shared" si="150"/>
        <v>0</v>
      </c>
      <c r="W157" s="342">
        <f t="shared" si="150"/>
        <v>0</v>
      </c>
      <c r="X157" s="342">
        <f t="shared" si="150"/>
        <v>0</v>
      </c>
      <c r="Y157" s="342">
        <f t="shared" si="150"/>
        <v>0</v>
      </c>
      <c r="Z157" s="341">
        <f t="shared" si="150"/>
        <v>0</v>
      </c>
      <c r="AA157" s="341">
        <f t="shared" si="150"/>
        <v>0</v>
      </c>
      <c r="AB157" s="342">
        <f t="shared" si="150"/>
        <v>0</v>
      </c>
      <c r="AC157" s="342">
        <f t="shared" si="150"/>
        <v>0</v>
      </c>
      <c r="AD157" s="342">
        <f t="shared" si="150"/>
        <v>0</v>
      </c>
      <c r="AE157" s="341">
        <f t="shared" si="150"/>
        <v>0</v>
      </c>
      <c r="AG157" s="347">
        <f>(T157-T156)*100</f>
        <v>0</v>
      </c>
      <c r="AH157" s="347">
        <f t="shared" ref="AH157:AR157" si="151">(U157-U156)*100</f>
        <v>0</v>
      </c>
      <c r="AI157" s="347">
        <f t="shared" si="151"/>
        <v>0</v>
      </c>
      <c r="AJ157" s="347">
        <f t="shared" si="151"/>
        <v>0</v>
      </c>
      <c r="AK157" s="347">
        <f t="shared" si="151"/>
        <v>0</v>
      </c>
      <c r="AL157" s="347">
        <f t="shared" si="151"/>
        <v>0</v>
      </c>
      <c r="AM157" s="347">
        <f t="shared" si="151"/>
        <v>0</v>
      </c>
      <c r="AN157" s="347">
        <f t="shared" si="151"/>
        <v>0</v>
      </c>
      <c r="AO157" s="347">
        <f t="shared" si="151"/>
        <v>-7.9396585946804279E-2</v>
      </c>
      <c r="AP157" s="347">
        <f t="shared" si="151"/>
        <v>0</v>
      </c>
      <c r="AQ157" s="347">
        <f t="shared" si="151"/>
        <v>-1.747311827956989</v>
      </c>
      <c r="AR157" s="347">
        <f t="shared" si="151"/>
        <v>-0.35910940866650704</v>
      </c>
    </row>
    <row r="158" spans="1:44" ht="15">
      <c r="A158" s="363"/>
      <c r="B158" s="335" t="s">
        <v>1071</v>
      </c>
      <c r="C158" s="336"/>
      <c r="D158" s="337"/>
      <c r="E158" s="337"/>
      <c r="F158" s="337"/>
      <c r="G158" s="337"/>
      <c r="H158" s="337"/>
      <c r="I158" s="336"/>
      <c r="J158" s="336"/>
      <c r="K158" s="337"/>
      <c r="L158" s="337"/>
      <c r="M158" s="337"/>
      <c r="N158" s="336"/>
      <c r="O158" s="336"/>
      <c r="P158" s="338"/>
      <c r="Q158"/>
      <c r="R158" s="330" t="s">
        <v>1072</v>
      </c>
      <c r="S158" s="331" t="s">
        <v>1041</v>
      </c>
      <c r="T158" s="332">
        <f t="shared" ref="T158:AE159" si="152">IF(C138&gt;0,C158/C138,)</f>
        <v>0</v>
      </c>
      <c r="U158" s="344">
        <f t="shared" si="152"/>
        <v>0</v>
      </c>
      <c r="V158" s="344">
        <f t="shared" si="152"/>
        <v>0</v>
      </c>
      <c r="W158" s="344">
        <f t="shared" si="152"/>
        <v>0</v>
      </c>
      <c r="X158" s="344">
        <f t="shared" si="152"/>
        <v>0</v>
      </c>
      <c r="Y158" s="344">
        <f t="shared" si="152"/>
        <v>0</v>
      </c>
      <c r="Z158" s="332">
        <f t="shared" si="152"/>
        <v>0</v>
      </c>
      <c r="AA158" s="332">
        <f t="shared" si="152"/>
        <v>0</v>
      </c>
      <c r="AB158" s="344">
        <f t="shared" si="152"/>
        <v>0</v>
      </c>
      <c r="AC158" s="344">
        <f t="shared" si="152"/>
        <v>0</v>
      </c>
      <c r="AD158" s="344">
        <f t="shared" si="152"/>
        <v>0</v>
      </c>
      <c r="AE158" s="332">
        <f t="shared" si="152"/>
        <v>0</v>
      </c>
      <c r="AG158" s="345" t="s">
        <v>1045</v>
      </c>
      <c r="AH158" s="349"/>
      <c r="AI158" s="349"/>
      <c r="AJ158" s="349"/>
      <c r="AK158" s="349"/>
      <c r="AL158" s="349"/>
      <c r="AM158" s="349"/>
      <c r="AN158" s="349"/>
      <c r="AO158" s="349"/>
      <c r="AP158" s="349"/>
      <c r="AQ158" s="349"/>
      <c r="AR158" s="349"/>
    </row>
    <row r="159" spans="1:44" ht="15.75" thickBot="1">
      <c r="A159" s="363"/>
      <c r="B159" s="335" t="s">
        <v>1073</v>
      </c>
      <c r="C159" s="336"/>
      <c r="D159" s="337"/>
      <c r="E159" s="337"/>
      <c r="F159" s="337"/>
      <c r="G159" s="337"/>
      <c r="H159" s="337"/>
      <c r="I159" s="336"/>
      <c r="J159" s="336"/>
      <c r="K159" s="337"/>
      <c r="L159" s="337"/>
      <c r="M159" s="337"/>
      <c r="N159" s="336"/>
      <c r="O159" s="336"/>
      <c r="P159" s="338"/>
      <c r="Q159"/>
      <c r="R159" s="350"/>
      <c r="S159" s="351" t="s">
        <v>869</v>
      </c>
      <c r="T159" s="352">
        <f t="shared" si="152"/>
        <v>0</v>
      </c>
      <c r="U159" s="353">
        <f t="shared" si="152"/>
        <v>0</v>
      </c>
      <c r="V159" s="353">
        <f t="shared" si="152"/>
        <v>0</v>
      </c>
      <c r="W159" s="353">
        <f t="shared" si="152"/>
        <v>0</v>
      </c>
      <c r="X159" s="353">
        <f t="shared" si="152"/>
        <v>0</v>
      </c>
      <c r="Y159" s="353">
        <f t="shared" si="152"/>
        <v>0</v>
      </c>
      <c r="Z159" s="352">
        <f t="shared" si="152"/>
        <v>0</v>
      </c>
      <c r="AA159" s="352">
        <f t="shared" si="152"/>
        <v>0</v>
      </c>
      <c r="AB159" s="353">
        <f t="shared" si="152"/>
        <v>0</v>
      </c>
      <c r="AC159" s="353">
        <f t="shared" si="152"/>
        <v>0</v>
      </c>
      <c r="AD159" s="353">
        <f t="shared" si="152"/>
        <v>0</v>
      </c>
      <c r="AE159" s="352">
        <f t="shared" si="152"/>
        <v>0</v>
      </c>
      <c r="AF159" s="354"/>
      <c r="AG159" s="355">
        <f>(T159-T158)*100</f>
        <v>0</v>
      </c>
      <c r="AH159" s="355">
        <f t="shared" ref="AH159:AR159" si="153">(U159-U158)*100</f>
        <v>0</v>
      </c>
      <c r="AI159" s="355">
        <f t="shared" si="153"/>
        <v>0</v>
      </c>
      <c r="AJ159" s="355">
        <f t="shared" si="153"/>
        <v>0</v>
      </c>
      <c r="AK159" s="355">
        <f t="shared" si="153"/>
        <v>0</v>
      </c>
      <c r="AL159" s="355">
        <f t="shared" si="153"/>
        <v>0</v>
      </c>
      <c r="AM159" s="355">
        <f t="shared" si="153"/>
        <v>0</v>
      </c>
      <c r="AN159" s="355">
        <f t="shared" si="153"/>
        <v>0</v>
      </c>
      <c r="AO159" s="355">
        <f t="shared" si="153"/>
        <v>0</v>
      </c>
      <c r="AP159" s="355">
        <f t="shared" si="153"/>
        <v>0</v>
      </c>
      <c r="AQ159" s="355">
        <f t="shared" si="153"/>
        <v>0</v>
      </c>
      <c r="AR159" s="355">
        <f t="shared" si="153"/>
        <v>0</v>
      </c>
    </row>
    <row r="160" spans="1:44" ht="15">
      <c r="A160" s="317" t="s">
        <v>921</v>
      </c>
      <c r="B160" s="298" t="s">
        <v>1039</v>
      </c>
      <c r="C160" s="327"/>
      <c r="D160" s="328"/>
      <c r="E160" s="328"/>
      <c r="F160" s="328"/>
      <c r="G160" s="328"/>
      <c r="H160" s="328"/>
      <c r="I160" s="327"/>
      <c r="J160" s="327"/>
      <c r="K160" s="328"/>
      <c r="L160" s="328"/>
      <c r="M160" s="328"/>
      <c r="N160" s="327"/>
      <c r="O160" s="327"/>
      <c r="P160" s="329"/>
      <c r="Q160"/>
      <c r="R160" s="330" t="s">
        <v>1040</v>
      </c>
      <c r="S160" s="331" t="s">
        <v>1041</v>
      </c>
      <c r="T160" s="332">
        <f t="shared" ref="T160:AE161" si="154">IF(C160&gt;0,C160/C160,)</f>
        <v>0</v>
      </c>
      <c r="U160" s="344">
        <f t="shared" si="154"/>
        <v>0</v>
      </c>
      <c r="V160" s="344">
        <f t="shared" si="154"/>
        <v>0</v>
      </c>
      <c r="W160" s="344">
        <f t="shared" si="154"/>
        <v>0</v>
      </c>
      <c r="X160" s="344">
        <f t="shared" si="154"/>
        <v>0</v>
      </c>
      <c r="Y160" s="344">
        <f t="shared" si="154"/>
        <v>0</v>
      </c>
      <c r="Z160" s="332">
        <f t="shared" si="154"/>
        <v>0</v>
      </c>
      <c r="AA160" s="332">
        <f t="shared" si="154"/>
        <v>0</v>
      </c>
      <c r="AB160" s="344">
        <f t="shared" si="154"/>
        <v>0</v>
      </c>
      <c r="AC160" s="344">
        <f t="shared" si="154"/>
        <v>0</v>
      </c>
      <c r="AD160" s="344">
        <f t="shared" si="154"/>
        <v>0</v>
      </c>
      <c r="AE160" s="332">
        <f t="shared" si="154"/>
        <v>0</v>
      </c>
      <c r="AG160" s="334">
        <f>+T162+T164+T166+T168+T170+T172+T174+T176+T178+T180</f>
        <v>0</v>
      </c>
      <c r="AH160" s="334">
        <f t="shared" ref="AH160:AR161" si="155">+U162+U164+U166+U168+U170+U172+U174+U176+U178+U180</f>
        <v>0</v>
      </c>
      <c r="AI160" s="334">
        <f t="shared" si="155"/>
        <v>0</v>
      </c>
      <c r="AJ160" s="334">
        <f t="shared" si="155"/>
        <v>0</v>
      </c>
      <c r="AK160" s="334">
        <f t="shared" si="155"/>
        <v>0</v>
      </c>
      <c r="AL160" s="334">
        <f t="shared" si="155"/>
        <v>0</v>
      </c>
      <c r="AM160" s="334">
        <f t="shared" si="155"/>
        <v>0</v>
      </c>
      <c r="AN160" s="334">
        <f t="shared" si="155"/>
        <v>0</v>
      </c>
      <c r="AO160" s="334">
        <f t="shared" si="155"/>
        <v>0</v>
      </c>
      <c r="AP160" s="334">
        <f t="shared" si="155"/>
        <v>0</v>
      </c>
      <c r="AQ160" s="334">
        <f t="shared" si="155"/>
        <v>0</v>
      </c>
      <c r="AR160" s="334">
        <f t="shared" si="155"/>
        <v>0</v>
      </c>
    </row>
    <row r="161" spans="1:44" ht="15">
      <c r="A161" s="303"/>
      <c r="B161" s="335" t="s">
        <v>1042</v>
      </c>
      <c r="C161" s="336"/>
      <c r="D161" s="337"/>
      <c r="E161" s="337"/>
      <c r="F161" s="337"/>
      <c r="G161" s="337"/>
      <c r="H161" s="337"/>
      <c r="I161" s="336"/>
      <c r="J161" s="336"/>
      <c r="K161" s="337"/>
      <c r="L161" s="337"/>
      <c r="M161" s="337"/>
      <c r="N161" s="336"/>
      <c r="O161" s="336"/>
      <c r="P161" s="338"/>
      <c r="Q161"/>
      <c r="R161" s="339"/>
      <c r="S161" s="340" t="s">
        <v>869</v>
      </c>
      <c r="T161" s="341">
        <f t="shared" si="154"/>
        <v>0</v>
      </c>
      <c r="U161" s="342">
        <f t="shared" si="154"/>
        <v>0</v>
      </c>
      <c r="V161" s="342">
        <f t="shared" si="154"/>
        <v>0</v>
      </c>
      <c r="W161" s="342">
        <f t="shared" si="154"/>
        <v>0</v>
      </c>
      <c r="X161" s="342">
        <f t="shared" si="154"/>
        <v>0</v>
      </c>
      <c r="Y161" s="342">
        <f t="shared" si="154"/>
        <v>0</v>
      </c>
      <c r="Z161" s="341">
        <f t="shared" si="154"/>
        <v>0</v>
      </c>
      <c r="AA161" s="341">
        <f t="shared" si="154"/>
        <v>0</v>
      </c>
      <c r="AB161" s="342">
        <f t="shared" si="154"/>
        <v>0</v>
      </c>
      <c r="AC161" s="342">
        <f t="shared" si="154"/>
        <v>0</v>
      </c>
      <c r="AD161" s="342">
        <f t="shared" si="154"/>
        <v>0</v>
      </c>
      <c r="AE161" s="341">
        <f t="shared" si="154"/>
        <v>0</v>
      </c>
      <c r="AG161" s="343">
        <f>+T163+T165+T167+T169+T171+T173+T175+T177+T179+T181</f>
        <v>0</v>
      </c>
      <c r="AH161" s="343">
        <f t="shared" si="155"/>
        <v>0</v>
      </c>
      <c r="AI161" s="343">
        <f t="shared" si="155"/>
        <v>0</v>
      </c>
      <c r="AJ161" s="343">
        <f t="shared" si="155"/>
        <v>0</v>
      </c>
      <c r="AK161" s="343">
        <f t="shared" si="155"/>
        <v>0</v>
      </c>
      <c r="AL161" s="343">
        <f t="shared" si="155"/>
        <v>0</v>
      </c>
      <c r="AM161" s="343">
        <f t="shared" si="155"/>
        <v>0</v>
      </c>
      <c r="AN161" s="343">
        <f t="shared" si="155"/>
        <v>0</v>
      </c>
      <c r="AO161" s="343">
        <f t="shared" si="155"/>
        <v>0</v>
      </c>
      <c r="AP161" s="343">
        <f t="shared" si="155"/>
        <v>0</v>
      </c>
      <c r="AQ161" s="343">
        <f t="shared" si="155"/>
        <v>0</v>
      </c>
      <c r="AR161" s="343">
        <f t="shared" si="155"/>
        <v>0</v>
      </c>
    </row>
    <row r="162" spans="1:44" ht="15">
      <c r="A162" s="303"/>
      <c r="B162" s="335" t="s">
        <v>1043</v>
      </c>
      <c r="C162" s="336"/>
      <c r="D162" s="337"/>
      <c r="E162" s="337"/>
      <c r="F162" s="337"/>
      <c r="G162" s="337"/>
      <c r="H162" s="337"/>
      <c r="I162" s="336"/>
      <c r="J162" s="336"/>
      <c r="K162" s="337"/>
      <c r="L162" s="337"/>
      <c r="M162" s="337"/>
      <c r="N162" s="336"/>
      <c r="O162" s="336"/>
      <c r="P162" s="338"/>
      <c r="Q162"/>
      <c r="R162" s="330" t="s">
        <v>1044</v>
      </c>
      <c r="S162" s="331" t="s">
        <v>1041</v>
      </c>
      <c r="T162" s="332">
        <f t="shared" ref="T162:AE163" si="156">IF(C160&gt;0,C162/C160,)</f>
        <v>0</v>
      </c>
      <c r="U162" s="344">
        <f t="shared" si="156"/>
        <v>0</v>
      </c>
      <c r="V162" s="344">
        <f t="shared" si="156"/>
        <v>0</v>
      </c>
      <c r="W162" s="344">
        <f t="shared" si="156"/>
        <v>0</v>
      </c>
      <c r="X162" s="344">
        <f t="shared" si="156"/>
        <v>0</v>
      </c>
      <c r="Y162" s="344">
        <f t="shared" si="156"/>
        <v>0</v>
      </c>
      <c r="Z162" s="332">
        <f t="shared" si="156"/>
        <v>0</v>
      </c>
      <c r="AA162" s="332">
        <f t="shared" si="156"/>
        <v>0</v>
      </c>
      <c r="AB162" s="344">
        <f t="shared" si="156"/>
        <v>0</v>
      </c>
      <c r="AC162" s="344">
        <f t="shared" si="156"/>
        <v>0</v>
      </c>
      <c r="AD162" s="344">
        <f t="shared" si="156"/>
        <v>0</v>
      </c>
      <c r="AE162" s="332">
        <f t="shared" si="156"/>
        <v>0</v>
      </c>
      <c r="AG162" s="345" t="s">
        <v>1045</v>
      </c>
      <c r="AH162" s="334"/>
      <c r="AI162" s="334"/>
      <c r="AJ162" s="334"/>
      <c r="AK162" s="334"/>
      <c r="AL162" s="334"/>
      <c r="AM162" s="334"/>
      <c r="AN162" s="334"/>
      <c r="AO162" s="334"/>
      <c r="AP162" s="334"/>
      <c r="AQ162" s="334"/>
      <c r="AR162" s="334"/>
    </row>
    <row r="163" spans="1:44" ht="15">
      <c r="A163" s="303"/>
      <c r="B163" s="335" t="s">
        <v>1046</v>
      </c>
      <c r="C163" s="336"/>
      <c r="D163" s="337"/>
      <c r="E163" s="337"/>
      <c r="F163" s="337"/>
      <c r="G163" s="337"/>
      <c r="H163" s="337"/>
      <c r="I163" s="336"/>
      <c r="J163" s="336"/>
      <c r="K163" s="337"/>
      <c r="L163" s="337"/>
      <c r="M163" s="337"/>
      <c r="N163" s="336"/>
      <c r="O163" s="336"/>
      <c r="P163" s="338"/>
      <c r="Q163"/>
      <c r="R163" s="339"/>
      <c r="S163" s="340" t="s">
        <v>869</v>
      </c>
      <c r="T163" s="341">
        <f t="shared" si="156"/>
        <v>0</v>
      </c>
      <c r="U163" s="342">
        <f t="shared" si="156"/>
        <v>0</v>
      </c>
      <c r="V163" s="342">
        <f t="shared" si="156"/>
        <v>0</v>
      </c>
      <c r="W163" s="342">
        <f t="shared" si="156"/>
        <v>0</v>
      </c>
      <c r="X163" s="342">
        <f t="shared" si="156"/>
        <v>0</v>
      </c>
      <c r="Y163" s="342">
        <f t="shared" si="156"/>
        <v>0</v>
      </c>
      <c r="Z163" s="341">
        <f t="shared" si="156"/>
        <v>0</v>
      </c>
      <c r="AA163" s="341">
        <f t="shared" si="156"/>
        <v>0</v>
      </c>
      <c r="AB163" s="342">
        <f t="shared" si="156"/>
        <v>0</v>
      </c>
      <c r="AC163" s="342">
        <f t="shared" si="156"/>
        <v>0</v>
      </c>
      <c r="AD163" s="342">
        <f t="shared" si="156"/>
        <v>0</v>
      </c>
      <c r="AE163" s="341">
        <f t="shared" si="156"/>
        <v>0</v>
      </c>
      <c r="AG163" s="347">
        <f>(T163-T162)*100</f>
        <v>0</v>
      </c>
      <c r="AH163" s="347">
        <f t="shared" ref="AH163:AR163" si="157">(U163-U162)*100</f>
        <v>0</v>
      </c>
      <c r="AI163" s="347">
        <f t="shared" si="157"/>
        <v>0</v>
      </c>
      <c r="AJ163" s="347">
        <f t="shared" si="157"/>
        <v>0</v>
      </c>
      <c r="AK163" s="347">
        <f t="shared" si="157"/>
        <v>0</v>
      </c>
      <c r="AL163" s="347">
        <f t="shared" si="157"/>
        <v>0</v>
      </c>
      <c r="AM163" s="347">
        <f t="shared" si="157"/>
        <v>0</v>
      </c>
      <c r="AN163" s="347">
        <f t="shared" si="157"/>
        <v>0</v>
      </c>
      <c r="AO163" s="347">
        <f t="shared" si="157"/>
        <v>0</v>
      </c>
      <c r="AP163" s="347">
        <f t="shared" si="157"/>
        <v>0</v>
      </c>
      <c r="AQ163" s="347">
        <f t="shared" si="157"/>
        <v>0</v>
      </c>
      <c r="AR163" s="347">
        <f t="shared" si="157"/>
        <v>0</v>
      </c>
    </row>
    <row r="164" spans="1:44" ht="15">
      <c r="A164" s="303"/>
      <c r="B164" s="335" t="s">
        <v>1047</v>
      </c>
      <c r="C164" s="336"/>
      <c r="D164" s="337"/>
      <c r="E164" s="337"/>
      <c r="F164" s="337"/>
      <c r="G164" s="337"/>
      <c r="H164" s="337"/>
      <c r="I164" s="336"/>
      <c r="J164" s="336"/>
      <c r="K164" s="337"/>
      <c r="L164" s="337"/>
      <c r="M164" s="337"/>
      <c r="N164" s="336"/>
      <c r="O164" s="336"/>
      <c r="P164" s="338"/>
      <c r="Q164"/>
      <c r="R164" s="330" t="s">
        <v>1048</v>
      </c>
      <c r="S164" s="331" t="s">
        <v>1041</v>
      </c>
      <c r="T164" s="332">
        <f t="shared" ref="T164:AE165" si="158">IF(C160&gt;0,C164/C160,)</f>
        <v>0</v>
      </c>
      <c r="U164" s="344">
        <f t="shared" si="158"/>
        <v>0</v>
      </c>
      <c r="V164" s="344">
        <f t="shared" si="158"/>
        <v>0</v>
      </c>
      <c r="W164" s="344">
        <f t="shared" si="158"/>
        <v>0</v>
      </c>
      <c r="X164" s="344">
        <f t="shared" si="158"/>
        <v>0</v>
      </c>
      <c r="Y164" s="344">
        <f t="shared" si="158"/>
        <v>0</v>
      </c>
      <c r="Z164" s="332">
        <f t="shared" si="158"/>
        <v>0</v>
      </c>
      <c r="AA164" s="332">
        <f t="shared" si="158"/>
        <v>0</v>
      </c>
      <c r="AB164" s="344">
        <f t="shared" si="158"/>
        <v>0</v>
      </c>
      <c r="AC164" s="344">
        <f t="shared" si="158"/>
        <v>0</v>
      </c>
      <c r="AD164" s="344">
        <f t="shared" si="158"/>
        <v>0</v>
      </c>
      <c r="AE164" s="332">
        <f t="shared" si="158"/>
        <v>0</v>
      </c>
      <c r="AG164" s="345" t="s">
        <v>1045</v>
      </c>
      <c r="AH164" s="334"/>
      <c r="AI164" s="334"/>
      <c r="AJ164" s="334"/>
      <c r="AK164" s="334"/>
      <c r="AL164" s="334"/>
      <c r="AM164" s="334"/>
      <c r="AN164" s="334"/>
      <c r="AO164" s="334"/>
      <c r="AP164" s="334"/>
      <c r="AQ164" s="334"/>
      <c r="AR164" s="334"/>
    </row>
    <row r="165" spans="1:44" ht="15">
      <c r="A165" s="303"/>
      <c r="B165" s="335" t="s">
        <v>1049</v>
      </c>
      <c r="C165" s="336"/>
      <c r="D165" s="337"/>
      <c r="E165" s="337"/>
      <c r="F165" s="337"/>
      <c r="G165" s="337"/>
      <c r="H165" s="337"/>
      <c r="I165" s="336"/>
      <c r="J165" s="336"/>
      <c r="K165" s="337"/>
      <c r="L165" s="337"/>
      <c r="M165" s="337"/>
      <c r="N165" s="336"/>
      <c r="O165" s="336"/>
      <c r="P165" s="338"/>
      <c r="Q165"/>
      <c r="R165" s="339"/>
      <c r="S165" s="340" t="s">
        <v>869</v>
      </c>
      <c r="T165" s="341">
        <f t="shared" si="158"/>
        <v>0</v>
      </c>
      <c r="U165" s="342">
        <f t="shared" si="158"/>
        <v>0</v>
      </c>
      <c r="V165" s="342">
        <f t="shared" si="158"/>
        <v>0</v>
      </c>
      <c r="W165" s="342">
        <f t="shared" si="158"/>
        <v>0</v>
      </c>
      <c r="X165" s="342">
        <f t="shared" si="158"/>
        <v>0</v>
      </c>
      <c r="Y165" s="342">
        <f t="shared" si="158"/>
        <v>0</v>
      </c>
      <c r="Z165" s="341">
        <f t="shared" si="158"/>
        <v>0</v>
      </c>
      <c r="AA165" s="341">
        <f t="shared" si="158"/>
        <v>0</v>
      </c>
      <c r="AB165" s="342">
        <f t="shared" si="158"/>
        <v>0</v>
      </c>
      <c r="AC165" s="342">
        <f t="shared" si="158"/>
        <v>0</v>
      </c>
      <c r="AD165" s="342">
        <f t="shared" si="158"/>
        <v>0</v>
      </c>
      <c r="AE165" s="341">
        <f t="shared" si="158"/>
        <v>0</v>
      </c>
      <c r="AG165" s="347">
        <f>(T165-T164)*100</f>
        <v>0</v>
      </c>
      <c r="AH165" s="347">
        <f t="shared" ref="AH165:AR165" si="159">(U165-U164)*100</f>
        <v>0</v>
      </c>
      <c r="AI165" s="347">
        <f t="shared" si="159"/>
        <v>0</v>
      </c>
      <c r="AJ165" s="347">
        <f t="shared" si="159"/>
        <v>0</v>
      </c>
      <c r="AK165" s="347">
        <f t="shared" si="159"/>
        <v>0</v>
      </c>
      <c r="AL165" s="347">
        <f t="shared" si="159"/>
        <v>0</v>
      </c>
      <c r="AM165" s="347">
        <f t="shared" si="159"/>
        <v>0</v>
      </c>
      <c r="AN165" s="347">
        <f t="shared" si="159"/>
        <v>0</v>
      </c>
      <c r="AO165" s="347">
        <f t="shared" si="159"/>
        <v>0</v>
      </c>
      <c r="AP165" s="347">
        <f t="shared" si="159"/>
        <v>0</v>
      </c>
      <c r="AQ165" s="347">
        <f t="shared" si="159"/>
        <v>0</v>
      </c>
      <c r="AR165" s="347">
        <f t="shared" si="159"/>
        <v>0</v>
      </c>
    </row>
    <row r="166" spans="1:44" ht="15">
      <c r="A166" s="303"/>
      <c r="B166" s="335" t="s">
        <v>1050</v>
      </c>
      <c r="C166" s="336"/>
      <c r="D166" s="337"/>
      <c r="E166" s="337"/>
      <c r="F166" s="337"/>
      <c r="G166" s="337"/>
      <c r="H166" s="337"/>
      <c r="I166" s="336"/>
      <c r="J166" s="336"/>
      <c r="K166" s="337"/>
      <c r="L166" s="337"/>
      <c r="M166" s="337"/>
      <c r="N166" s="336"/>
      <c r="O166" s="336"/>
      <c r="P166" s="338"/>
      <c r="Q166"/>
      <c r="R166" s="330" t="s">
        <v>1051</v>
      </c>
      <c r="S166" s="331" t="s">
        <v>1041</v>
      </c>
      <c r="T166" s="332">
        <f t="shared" ref="T166:AE167" si="160">IF(C160&gt;0,C166/C160,)</f>
        <v>0</v>
      </c>
      <c r="U166" s="344">
        <f t="shared" si="160"/>
        <v>0</v>
      </c>
      <c r="V166" s="344">
        <f t="shared" si="160"/>
        <v>0</v>
      </c>
      <c r="W166" s="344">
        <f t="shared" si="160"/>
        <v>0</v>
      </c>
      <c r="X166" s="344">
        <f t="shared" si="160"/>
        <v>0</v>
      </c>
      <c r="Y166" s="344">
        <f t="shared" si="160"/>
        <v>0</v>
      </c>
      <c r="Z166" s="332">
        <f t="shared" si="160"/>
        <v>0</v>
      </c>
      <c r="AA166" s="332">
        <f t="shared" si="160"/>
        <v>0</v>
      </c>
      <c r="AB166" s="344">
        <f t="shared" si="160"/>
        <v>0</v>
      </c>
      <c r="AC166" s="344">
        <f t="shared" si="160"/>
        <v>0</v>
      </c>
      <c r="AD166" s="344">
        <f t="shared" si="160"/>
        <v>0</v>
      </c>
      <c r="AE166" s="332">
        <f t="shared" si="160"/>
        <v>0</v>
      </c>
      <c r="AG166" s="345" t="s">
        <v>1045</v>
      </c>
      <c r="AH166" s="334"/>
      <c r="AI166" s="334"/>
      <c r="AJ166" s="334"/>
      <c r="AK166" s="334"/>
      <c r="AL166" s="334"/>
      <c r="AM166" s="334"/>
      <c r="AN166" s="334"/>
      <c r="AO166" s="334"/>
      <c r="AP166" s="334"/>
      <c r="AQ166" s="334"/>
      <c r="AR166" s="334"/>
    </row>
    <row r="167" spans="1:44" ht="15">
      <c r="A167" s="303"/>
      <c r="B167" s="335" t="s">
        <v>1052</v>
      </c>
      <c r="C167" s="336"/>
      <c r="D167" s="337"/>
      <c r="E167" s="337"/>
      <c r="F167" s="337"/>
      <c r="G167" s="337"/>
      <c r="H167" s="337"/>
      <c r="I167" s="336"/>
      <c r="J167" s="336"/>
      <c r="K167" s="337"/>
      <c r="L167" s="337"/>
      <c r="M167" s="337"/>
      <c r="N167" s="336"/>
      <c r="O167" s="336"/>
      <c r="P167" s="338"/>
      <c r="Q167"/>
      <c r="R167" s="339"/>
      <c r="S167" s="340" t="s">
        <v>869</v>
      </c>
      <c r="T167" s="341">
        <f t="shared" si="160"/>
        <v>0</v>
      </c>
      <c r="U167" s="342">
        <f t="shared" si="160"/>
        <v>0</v>
      </c>
      <c r="V167" s="342">
        <f t="shared" si="160"/>
        <v>0</v>
      </c>
      <c r="W167" s="342">
        <f t="shared" si="160"/>
        <v>0</v>
      </c>
      <c r="X167" s="342">
        <f t="shared" si="160"/>
        <v>0</v>
      </c>
      <c r="Y167" s="342">
        <f t="shared" si="160"/>
        <v>0</v>
      </c>
      <c r="Z167" s="341">
        <f t="shared" si="160"/>
        <v>0</v>
      </c>
      <c r="AA167" s="341">
        <f t="shared" si="160"/>
        <v>0</v>
      </c>
      <c r="AB167" s="342">
        <f t="shared" si="160"/>
        <v>0</v>
      </c>
      <c r="AC167" s="342">
        <f t="shared" si="160"/>
        <v>0</v>
      </c>
      <c r="AD167" s="342">
        <f t="shared" si="160"/>
        <v>0</v>
      </c>
      <c r="AE167" s="341">
        <f t="shared" si="160"/>
        <v>0</v>
      </c>
      <c r="AG167" s="348">
        <f>(T167-T166)*100</f>
        <v>0</v>
      </c>
      <c r="AH167" s="348">
        <f t="shared" ref="AH167:AR167" si="161">(U167-U166)*100</f>
        <v>0</v>
      </c>
      <c r="AI167" s="348">
        <f t="shared" si="161"/>
        <v>0</v>
      </c>
      <c r="AJ167" s="348">
        <f t="shared" si="161"/>
        <v>0</v>
      </c>
      <c r="AK167" s="348">
        <f t="shared" si="161"/>
        <v>0</v>
      </c>
      <c r="AL167" s="348">
        <f t="shared" si="161"/>
        <v>0</v>
      </c>
      <c r="AM167" s="348">
        <f t="shared" si="161"/>
        <v>0</v>
      </c>
      <c r="AN167" s="348">
        <f t="shared" si="161"/>
        <v>0</v>
      </c>
      <c r="AO167" s="348">
        <f t="shared" si="161"/>
        <v>0</v>
      </c>
      <c r="AP167" s="348">
        <f t="shared" si="161"/>
        <v>0</v>
      </c>
      <c r="AQ167" s="348">
        <f t="shared" si="161"/>
        <v>0</v>
      </c>
      <c r="AR167" s="348">
        <f t="shared" si="161"/>
        <v>0</v>
      </c>
    </row>
    <row r="168" spans="1:44" ht="15">
      <c r="A168" s="303"/>
      <c r="B168" s="335" t="s">
        <v>1053</v>
      </c>
      <c r="C168" s="336"/>
      <c r="D168" s="337"/>
      <c r="E168" s="337"/>
      <c r="F168" s="337"/>
      <c r="G168" s="337"/>
      <c r="H168" s="337"/>
      <c r="I168" s="336"/>
      <c r="J168" s="336"/>
      <c r="K168" s="337"/>
      <c r="L168" s="337"/>
      <c r="M168" s="337"/>
      <c r="N168" s="336"/>
      <c r="O168" s="336"/>
      <c r="P168" s="338"/>
      <c r="Q168"/>
      <c r="R168" s="330" t="s">
        <v>1054</v>
      </c>
      <c r="S168" s="331" t="s">
        <v>1041</v>
      </c>
      <c r="T168" s="332">
        <f t="shared" ref="T168:AE169" si="162">IF(C160&gt;0,C168/C160,)</f>
        <v>0</v>
      </c>
      <c r="U168" s="344">
        <f t="shared" si="162"/>
        <v>0</v>
      </c>
      <c r="V168" s="344">
        <f t="shared" si="162"/>
        <v>0</v>
      </c>
      <c r="W168" s="344">
        <f t="shared" si="162"/>
        <v>0</v>
      </c>
      <c r="X168" s="344">
        <f t="shared" si="162"/>
        <v>0</v>
      </c>
      <c r="Y168" s="344">
        <f t="shared" si="162"/>
        <v>0</v>
      </c>
      <c r="Z168" s="332">
        <f t="shared" si="162"/>
        <v>0</v>
      </c>
      <c r="AA168" s="332">
        <f t="shared" si="162"/>
        <v>0</v>
      </c>
      <c r="AB168" s="344">
        <f t="shared" si="162"/>
        <v>0</v>
      </c>
      <c r="AC168" s="344">
        <f t="shared" si="162"/>
        <v>0</v>
      </c>
      <c r="AD168" s="344">
        <f t="shared" si="162"/>
        <v>0</v>
      </c>
      <c r="AE168" s="332">
        <f t="shared" si="162"/>
        <v>0</v>
      </c>
      <c r="AG168" s="345" t="s">
        <v>1045</v>
      </c>
      <c r="AH168" s="334"/>
      <c r="AI168" s="334"/>
      <c r="AJ168" s="334"/>
      <c r="AK168" s="334"/>
      <c r="AL168" s="334"/>
      <c r="AM168" s="334"/>
      <c r="AN168" s="334"/>
      <c r="AO168" s="334"/>
      <c r="AP168" s="334"/>
      <c r="AQ168" s="334"/>
      <c r="AR168" s="334"/>
    </row>
    <row r="169" spans="1:44" ht="15">
      <c r="A169" s="303"/>
      <c r="B169" s="335" t="s">
        <v>1055</v>
      </c>
      <c r="C169" s="336"/>
      <c r="D169" s="337"/>
      <c r="E169" s="337"/>
      <c r="F169" s="337"/>
      <c r="G169" s="337"/>
      <c r="H169" s="337"/>
      <c r="I169" s="336"/>
      <c r="J169" s="336"/>
      <c r="K169" s="337"/>
      <c r="L169" s="337"/>
      <c r="M169" s="337"/>
      <c r="N169" s="336"/>
      <c r="O169" s="336"/>
      <c r="P169" s="338"/>
      <c r="Q169"/>
      <c r="R169" s="339"/>
      <c r="S169" s="340" t="s">
        <v>869</v>
      </c>
      <c r="T169" s="341">
        <f t="shared" si="162"/>
        <v>0</v>
      </c>
      <c r="U169" s="342">
        <f t="shared" si="162"/>
        <v>0</v>
      </c>
      <c r="V169" s="342">
        <f t="shared" si="162"/>
        <v>0</v>
      </c>
      <c r="W169" s="342">
        <f t="shared" si="162"/>
        <v>0</v>
      </c>
      <c r="X169" s="342">
        <f t="shared" si="162"/>
        <v>0</v>
      </c>
      <c r="Y169" s="342">
        <f t="shared" si="162"/>
        <v>0</v>
      </c>
      <c r="Z169" s="341">
        <f t="shared" si="162"/>
        <v>0</v>
      </c>
      <c r="AA169" s="341">
        <f t="shared" si="162"/>
        <v>0</v>
      </c>
      <c r="AB169" s="342">
        <f t="shared" si="162"/>
        <v>0</v>
      </c>
      <c r="AC169" s="342">
        <f t="shared" si="162"/>
        <v>0</v>
      </c>
      <c r="AD169" s="342">
        <f t="shared" si="162"/>
        <v>0</v>
      </c>
      <c r="AE169" s="341">
        <f t="shared" si="162"/>
        <v>0</v>
      </c>
      <c r="AG169" s="347">
        <f>(T169-T168)*100</f>
        <v>0</v>
      </c>
      <c r="AH169" s="347">
        <f t="shared" ref="AH169:AR169" si="163">(U169-U168)*100</f>
        <v>0</v>
      </c>
      <c r="AI169" s="347">
        <f t="shared" si="163"/>
        <v>0</v>
      </c>
      <c r="AJ169" s="347">
        <f t="shared" si="163"/>
        <v>0</v>
      </c>
      <c r="AK169" s="347">
        <f t="shared" si="163"/>
        <v>0</v>
      </c>
      <c r="AL169" s="347">
        <f t="shared" si="163"/>
        <v>0</v>
      </c>
      <c r="AM169" s="347">
        <f t="shared" si="163"/>
        <v>0</v>
      </c>
      <c r="AN169" s="347">
        <f t="shared" si="163"/>
        <v>0</v>
      </c>
      <c r="AO169" s="347">
        <f t="shared" si="163"/>
        <v>0</v>
      </c>
      <c r="AP169" s="347">
        <f t="shared" si="163"/>
        <v>0</v>
      </c>
      <c r="AQ169" s="347">
        <f t="shared" si="163"/>
        <v>0</v>
      </c>
      <c r="AR169" s="347">
        <f t="shared" si="163"/>
        <v>0</v>
      </c>
    </row>
    <row r="170" spans="1:44" ht="15">
      <c r="A170" s="303"/>
      <c r="B170" s="335" t="s">
        <v>1056</v>
      </c>
      <c r="C170" s="336"/>
      <c r="D170" s="337"/>
      <c r="E170" s="337"/>
      <c r="F170" s="337"/>
      <c r="G170" s="337"/>
      <c r="H170" s="337"/>
      <c r="I170" s="336"/>
      <c r="J170" s="336"/>
      <c r="K170" s="337"/>
      <c r="L170" s="337"/>
      <c r="M170" s="337"/>
      <c r="N170" s="336"/>
      <c r="O170" s="336"/>
      <c r="P170" s="338"/>
      <c r="Q170"/>
      <c r="R170" s="330" t="s">
        <v>1057</v>
      </c>
      <c r="S170" s="331" t="s">
        <v>1041</v>
      </c>
      <c r="T170" s="332">
        <f t="shared" ref="T170:AE171" si="164">IF(C160&gt;0,C170/C160,)</f>
        <v>0</v>
      </c>
      <c r="U170" s="344">
        <f t="shared" si="164"/>
        <v>0</v>
      </c>
      <c r="V170" s="344">
        <f t="shared" si="164"/>
        <v>0</v>
      </c>
      <c r="W170" s="344">
        <f t="shared" si="164"/>
        <v>0</v>
      </c>
      <c r="X170" s="344">
        <f t="shared" si="164"/>
        <v>0</v>
      </c>
      <c r="Y170" s="344">
        <f t="shared" si="164"/>
        <v>0</v>
      </c>
      <c r="Z170" s="332">
        <f t="shared" si="164"/>
        <v>0</v>
      </c>
      <c r="AA170" s="332">
        <f t="shared" si="164"/>
        <v>0</v>
      </c>
      <c r="AB170" s="344">
        <f t="shared" si="164"/>
        <v>0</v>
      </c>
      <c r="AC170" s="344">
        <f t="shared" si="164"/>
        <v>0</v>
      </c>
      <c r="AD170" s="344">
        <f t="shared" si="164"/>
        <v>0</v>
      </c>
      <c r="AE170" s="332">
        <f t="shared" si="164"/>
        <v>0</v>
      </c>
      <c r="AG170" s="345" t="s">
        <v>1045</v>
      </c>
      <c r="AH170" s="334"/>
      <c r="AI170" s="334"/>
      <c r="AJ170" s="334"/>
      <c r="AK170" s="334"/>
      <c r="AL170" s="334"/>
      <c r="AM170" s="334"/>
      <c r="AN170" s="334"/>
      <c r="AO170" s="334"/>
      <c r="AP170" s="334"/>
      <c r="AQ170" s="334"/>
      <c r="AR170" s="334"/>
    </row>
    <row r="171" spans="1:44" ht="15">
      <c r="A171" s="303"/>
      <c r="B171" s="335" t="s">
        <v>1058</v>
      </c>
      <c r="C171" s="336"/>
      <c r="D171" s="337"/>
      <c r="E171" s="337"/>
      <c r="F171" s="337"/>
      <c r="G171" s="337"/>
      <c r="H171" s="337"/>
      <c r="I171" s="336"/>
      <c r="J171" s="336"/>
      <c r="K171" s="337"/>
      <c r="L171" s="337"/>
      <c r="M171" s="337"/>
      <c r="N171" s="336"/>
      <c r="O171" s="336"/>
      <c r="P171" s="338"/>
      <c r="Q171"/>
      <c r="R171" s="339"/>
      <c r="S171" s="340" t="s">
        <v>869</v>
      </c>
      <c r="T171" s="341">
        <f t="shared" si="164"/>
        <v>0</v>
      </c>
      <c r="U171" s="342">
        <f t="shared" si="164"/>
        <v>0</v>
      </c>
      <c r="V171" s="342">
        <f t="shared" si="164"/>
        <v>0</v>
      </c>
      <c r="W171" s="342">
        <f t="shared" si="164"/>
        <v>0</v>
      </c>
      <c r="X171" s="342">
        <f t="shared" si="164"/>
        <v>0</v>
      </c>
      <c r="Y171" s="342">
        <f t="shared" si="164"/>
        <v>0</v>
      </c>
      <c r="Z171" s="341">
        <f t="shared" si="164"/>
        <v>0</v>
      </c>
      <c r="AA171" s="341">
        <f t="shared" si="164"/>
        <v>0</v>
      </c>
      <c r="AB171" s="342">
        <f t="shared" si="164"/>
        <v>0</v>
      </c>
      <c r="AC171" s="342">
        <f t="shared" si="164"/>
        <v>0</v>
      </c>
      <c r="AD171" s="342">
        <f t="shared" si="164"/>
        <v>0</v>
      </c>
      <c r="AE171" s="341">
        <f t="shared" si="164"/>
        <v>0</v>
      </c>
      <c r="AG171" s="347">
        <f>(T171-T170)*100</f>
        <v>0</v>
      </c>
      <c r="AH171" s="347">
        <f t="shared" ref="AH171:AR171" si="165">(U171-U170)*100</f>
        <v>0</v>
      </c>
      <c r="AI171" s="347">
        <f t="shared" si="165"/>
        <v>0</v>
      </c>
      <c r="AJ171" s="347">
        <f t="shared" si="165"/>
        <v>0</v>
      </c>
      <c r="AK171" s="347">
        <f t="shared" si="165"/>
        <v>0</v>
      </c>
      <c r="AL171" s="347">
        <f t="shared" si="165"/>
        <v>0</v>
      </c>
      <c r="AM171" s="347">
        <f t="shared" si="165"/>
        <v>0</v>
      </c>
      <c r="AN171" s="347">
        <f t="shared" si="165"/>
        <v>0</v>
      </c>
      <c r="AO171" s="347">
        <f t="shared" si="165"/>
        <v>0</v>
      </c>
      <c r="AP171" s="347">
        <f t="shared" si="165"/>
        <v>0</v>
      </c>
      <c r="AQ171" s="347">
        <f t="shared" si="165"/>
        <v>0</v>
      </c>
      <c r="AR171" s="347">
        <f t="shared" si="165"/>
        <v>0</v>
      </c>
    </row>
    <row r="172" spans="1:44" ht="15">
      <c r="A172" s="303"/>
      <c r="B172" s="335" t="s">
        <v>1059</v>
      </c>
      <c r="C172" s="336"/>
      <c r="D172" s="337"/>
      <c r="E172" s="337"/>
      <c r="F172" s="337"/>
      <c r="G172" s="337"/>
      <c r="H172" s="337"/>
      <c r="I172" s="336"/>
      <c r="J172" s="336"/>
      <c r="K172" s="337"/>
      <c r="L172" s="337"/>
      <c r="M172" s="337"/>
      <c r="N172" s="336"/>
      <c r="O172" s="336"/>
      <c r="P172" s="338"/>
      <c r="Q172"/>
      <c r="R172" s="330" t="s">
        <v>1060</v>
      </c>
      <c r="S172" s="331" t="s">
        <v>1041</v>
      </c>
      <c r="T172" s="332">
        <f t="shared" ref="T172:AE173" si="166">IF(C160&gt;0,C172/C160,)</f>
        <v>0</v>
      </c>
      <c r="U172" s="344">
        <f t="shared" si="166"/>
        <v>0</v>
      </c>
      <c r="V172" s="344">
        <f t="shared" si="166"/>
        <v>0</v>
      </c>
      <c r="W172" s="344">
        <f t="shared" si="166"/>
        <v>0</v>
      </c>
      <c r="X172" s="344">
        <f t="shared" si="166"/>
        <v>0</v>
      </c>
      <c r="Y172" s="344">
        <f t="shared" si="166"/>
        <v>0</v>
      </c>
      <c r="Z172" s="332">
        <f t="shared" si="166"/>
        <v>0</v>
      </c>
      <c r="AA172" s="332">
        <f t="shared" si="166"/>
        <v>0</v>
      </c>
      <c r="AB172" s="344">
        <f t="shared" si="166"/>
        <v>0</v>
      </c>
      <c r="AC172" s="344">
        <f t="shared" si="166"/>
        <v>0</v>
      </c>
      <c r="AD172" s="344">
        <f t="shared" si="166"/>
        <v>0</v>
      </c>
      <c r="AE172" s="332">
        <f t="shared" si="166"/>
        <v>0</v>
      </c>
      <c r="AG172" s="345" t="s">
        <v>1045</v>
      </c>
      <c r="AH172" s="334"/>
      <c r="AI172" s="334"/>
      <c r="AJ172" s="334"/>
      <c r="AK172" s="334"/>
      <c r="AL172" s="334"/>
      <c r="AM172" s="334"/>
      <c r="AN172" s="334"/>
      <c r="AO172" s="334"/>
      <c r="AP172" s="334"/>
      <c r="AQ172" s="334"/>
      <c r="AR172" s="334"/>
    </row>
    <row r="173" spans="1:44" ht="15">
      <c r="A173" s="303"/>
      <c r="B173" s="335" t="s">
        <v>1061</v>
      </c>
      <c r="C173" s="336"/>
      <c r="D173" s="337"/>
      <c r="E173" s="337"/>
      <c r="F173" s="337"/>
      <c r="G173" s="337"/>
      <c r="H173" s="337"/>
      <c r="I173" s="336"/>
      <c r="J173" s="336"/>
      <c r="K173" s="337"/>
      <c r="L173" s="337"/>
      <c r="M173" s="337"/>
      <c r="N173" s="336"/>
      <c r="O173" s="336"/>
      <c r="P173" s="338"/>
      <c r="Q173"/>
      <c r="R173" s="339"/>
      <c r="S173" s="340" t="s">
        <v>869</v>
      </c>
      <c r="T173" s="341">
        <f t="shared" si="166"/>
        <v>0</v>
      </c>
      <c r="U173" s="342">
        <f t="shared" si="166"/>
        <v>0</v>
      </c>
      <c r="V173" s="342">
        <f t="shared" si="166"/>
        <v>0</v>
      </c>
      <c r="W173" s="342">
        <f t="shared" si="166"/>
        <v>0</v>
      </c>
      <c r="X173" s="342">
        <f t="shared" si="166"/>
        <v>0</v>
      </c>
      <c r="Y173" s="342">
        <f t="shared" si="166"/>
        <v>0</v>
      </c>
      <c r="Z173" s="341">
        <f t="shared" si="166"/>
        <v>0</v>
      </c>
      <c r="AA173" s="341">
        <f t="shared" si="166"/>
        <v>0</v>
      </c>
      <c r="AB173" s="342">
        <f t="shared" si="166"/>
        <v>0</v>
      </c>
      <c r="AC173" s="342">
        <f t="shared" si="166"/>
        <v>0</v>
      </c>
      <c r="AD173" s="342">
        <f t="shared" si="166"/>
        <v>0</v>
      </c>
      <c r="AE173" s="341">
        <f t="shared" si="166"/>
        <v>0</v>
      </c>
      <c r="AG173" s="347">
        <f>(T173-T172)*100</f>
        <v>0</v>
      </c>
      <c r="AH173" s="347">
        <f t="shared" ref="AH173:AR173" si="167">(U173-U172)*100</f>
        <v>0</v>
      </c>
      <c r="AI173" s="347">
        <f t="shared" si="167"/>
        <v>0</v>
      </c>
      <c r="AJ173" s="347">
        <f t="shared" si="167"/>
        <v>0</v>
      </c>
      <c r="AK173" s="347">
        <f t="shared" si="167"/>
        <v>0</v>
      </c>
      <c r="AL173" s="347">
        <f t="shared" si="167"/>
        <v>0</v>
      </c>
      <c r="AM173" s="347">
        <f t="shared" si="167"/>
        <v>0</v>
      </c>
      <c r="AN173" s="347">
        <f t="shared" si="167"/>
        <v>0</v>
      </c>
      <c r="AO173" s="347">
        <f t="shared" si="167"/>
        <v>0</v>
      </c>
      <c r="AP173" s="347">
        <f t="shared" si="167"/>
        <v>0</v>
      </c>
      <c r="AQ173" s="347">
        <f t="shared" si="167"/>
        <v>0</v>
      </c>
      <c r="AR173" s="347">
        <f t="shared" si="167"/>
        <v>0</v>
      </c>
    </row>
    <row r="174" spans="1:44" ht="15">
      <c r="A174" s="303"/>
      <c r="B174" s="335" t="s">
        <v>1062</v>
      </c>
      <c r="C174" s="336"/>
      <c r="D174" s="337"/>
      <c r="E174" s="337"/>
      <c r="F174" s="337"/>
      <c r="G174" s="337"/>
      <c r="H174" s="337"/>
      <c r="I174" s="336"/>
      <c r="J174" s="336"/>
      <c r="K174" s="337"/>
      <c r="L174" s="337"/>
      <c r="M174" s="337"/>
      <c r="N174" s="336"/>
      <c r="O174" s="336"/>
      <c r="P174" s="338"/>
      <c r="Q174"/>
      <c r="R174" s="330" t="s">
        <v>1063</v>
      </c>
      <c r="S174" s="331" t="s">
        <v>1041</v>
      </c>
      <c r="T174" s="332">
        <f t="shared" ref="T174:AE175" si="168">IF(C160&gt;0,C174/C160,)</f>
        <v>0</v>
      </c>
      <c r="U174" s="344">
        <f t="shared" si="168"/>
        <v>0</v>
      </c>
      <c r="V174" s="344">
        <f t="shared" si="168"/>
        <v>0</v>
      </c>
      <c r="W174" s="344">
        <f t="shared" si="168"/>
        <v>0</v>
      </c>
      <c r="X174" s="344">
        <f t="shared" si="168"/>
        <v>0</v>
      </c>
      <c r="Y174" s="344">
        <f t="shared" si="168"/>
        <v>0</v>
      </c>
      <c r="Z174" s="332">
        <f t="shared" si="168"/>
        <v>0</v>
      </c>
      <c r="AA174" s="332">
        <f t="shared" si="168"/>
        <v>0</v>
      </c>
      <c r="AB174" s="344">
        <f t="shared" si="168"/>
        <v>0</v>
      </c>
      <c r="AC174" s="344">
        <f t="shared" si="168"/>
        <v>0</v>
      </c>
      <c r="AD174" s="344">
        <f t="shared" si="168"/>
        <v>0</v>
      </c>
      <c r="AE174" s="332">
        <f t="shared" si="168"/>
        <v>0</v>
      </c>
      <c r="AG174" s="345" t="s">
        <v>1045</v>
      </c>
      <c r="AH174" s="334"/>
      <c r="AI174" s="334"/>
      <c r="AJ174" s="334"/>
      <c r="AK174" s="334"/>
      <c r="AL174" s="334"/>
      <c r="AM174" s="334"/>
      <c r="AN174" s="334"/>
      <c r="AO174" s="334"/>
      <c r="AP174" s="334"/>
      <c r="AQ174" s="334"/>
      <c r="AR174" s="334"/>
    </row>
    <row r="175" spans="1:44" ht="15">
      <c r="A175" s="303"/>
      <c r="B175" s="335" t="s">
        <v>1064</v>
      </c>
      <c r="C175" s="336"/>
      <c r="D175" s="337"/>
      <c r="E175" s="337"/>
      <c r="F175" s="337"/>
      <c r="G175" s="337"/>
      <c r="H175" s="337"/>
      <c r="I175" s="336"/>
      <c r="J175" s="336"/>
      <c r="K175" s="337"/>
      <c r="L175" s="337"/>
      <c r="M175" s="337"/>
      <c r="N175" s="336"/>
      <c r="O175" s="336"/>
      <c r="P175" s="338"/>
      <c r="Q175"/>
      <c r="R175" s="339"/>
      <c r="S175" s="340" t="s">
        <v>869</v>
      </c>
      <c r="T175" s="341">
        <f t="shared" si="168"/>
        <v>0</v>
      </c>
      <c r="U175" s="342">
        <f t="shared" si="168"/>
        <v>0</v>
      </c>
      <c r="V175" s="342">
        <f t="shared" si="168"/>
        <v>0</v>
      </c>
      <c r="W175" s="342">
        <f t="shared" si="168"/>
        <v>0</v>
      </c>
      <c r="X175" s="342">
        <f t="shared" si="168"/>
        <v>0</v>
      </c>
      <c r="Y175" s="342">
        <f t="shared" si="168"/>
        <v>0</v>
      </c>
      <c r="Z175" s="341">
        <f t="shared" si="168"/>
        <v>0</v>
      </c>
      <c r="AA175" s="341">
        <f t="shared" si="168"/>
        <v>0</v>
      </c>
      <c r="AB175" s="342">
        <f t="shared" si="168"/>
        <v>0</v>
      </c>
      <c r="AC175" s="342">
        <f t="shared" si="168"/>
        <v>0</v>
      </c>
      <c r="AD175" s="342">
        <f t="shared" si="168"/>
        <v>0</v>
      </c>
      <c r="AE175" s="341">
        <f t="shared" si="168"/>
        <v>0</v>
      </c>
      <c r="AG175" s="347">
        <f>(T175-T174)*100</f>
        <v>0</v>
      </c>
      <c r="AH175" s="347">
        <f t="shared" ref="AH175:AR175" si="169">(U175-U174)*100</f>
        <v>0</v>
      </c>
      <c r="AI175" s="347">
        <f t="shared" si="169"/>
        <v>0</v>
      </c>
      <c r="AJ175" s="347">
        <f t="shared" si="169"/>
        <v>0</v>
      </c>
      <c r="AK175" s="347">
        <f t="shared" si="169"/>
        <v>0</v>
      </c>
      <c r="AL175" s="347">
        <f t="shared" si="169"/>
        <v>0</v>
      </c>
      <c r="AM175" s="347">
        <f t="shared" si="169"/>
        <v>0</v>
      </c>
      <c r="AN175" s="347">
        <f t="shared" si="169"/>
        <v>0</v>
      </c>
      <c r="AO175" s="347">
        <f t="shared" si="169"/>
        <v>0</v>
      </c>
      <c r="AP175" s="347">
        <f t="shared" si="169"/>
        <v>0</v>
      </c>
      <c r="AQ175" s="347">
        <f t="shared" si="169"/>
        <v>0</v>
      </c>
      <c r="AR175" s="347">
        <f t="shared" si="169"/>
        <v>0</v>
      </c>
    </row>
    <row r="176" spans="1:44" ht="15">
      <c r="A176" s="303"/>
      <c r="B176" s="335" t="s">
        <v>1065</v>
      </c>
      <c r="C176" s="336"/>
      <c r="D176" s="337"/>
      <c r="E176" s="337"/>
      <c r="F176" s="337"/>
      <c r="G176" s="337"/>
      <c r="H176" s="337"/>
      <c r="I176" s="336"/>
      <c r="J176" s="336"/>
      <c r="K176" s="337"/>
      <c r="L176" s="337"/>
      <c r="M176" s="337"/>
      <c r="N176" s="336"/>
      <c r="O176" s="336"/>
      <c r="P176" s="338"/>
      <c r="Q176"/>
      <c r="R176" s="330" t="s">
        <v>1066</v>
      </c>
      <c r="S176" s="331" t="s">
        <v>1041</v>
      </c>
      <c r="T176" s="332">
        <f t="shared" ref="T176:AE177" si="170">IF(C160&gt;0,C176/C160,)</f>
        <v>0</v>
      </c>
      <c r="U176" s="344">
        <f t="shared" si="170"/>
        <v>0</v>
      </c>
      <c r="V176" s="344">
        <f t="shared" si="170"/>
        <v>0</v>
      </c>
      <c r="W176" s="344">
        <f t="shared" si="170"/>
        <v>0</v>
      </c>
      <c r="X176" s="344">
        <f t="shared" si="170"/>
        <v>0</v>
      </c>
      <c r="Y176" s="344">
        <f t="shared" si="170"/>
        <v>0</v>
      </c>
      <c r="Z176" s="332">
        <f t="shared" si="170"/>
        <v>0</v>
      </c>
      <c r="AA176" s="332">
        <f t="shared" si="170"/>
        <v>0</v>
      </c>
      <c r="AB176" s="344">
        <f t="shared" si="170"/>
        <v>0</v>
      </c>
      <c r="AC176" s="344">
        <f t="shared" si="170"/>
        <v>0</v>
      </c>
      <c r="AD176" s="344">
        <f t="shared" si="170"/>
        <v>0</v>
      </c>
      <c r="AE176" s="332">
        <f t="shared" si="170"/>
        <v>0</v>
      </c>
      <c r="AG176" s="345" t="s">
        <v>1045</v>
      </c>
      <c r="AH176" s="334"/>
      <c r="AI176" s="334"/>
      <c r="AJ176" s="334"/>
      <c r="AK176" s="334"/>
      <c r="AL176" s="334"/>
      <c r="AM176" s="334"/>
      <c r="AN176" s="334"/>
      <c r="AO176" s="334"/>
      <c r="AP176" s="334"/>
      <c r="AQ176" s="334"/>
      <c r="AR176" s="334"/>
    </row>
    <row r="177" spans="1:50" ht="15">
      <c r="A177" s="303"/>
      <c r="B177" s="335" t="s">
        <v>1067</v>
      </c>
      <c r="C177" s="336"/>
      <c r="D177" s="337"/>
      <c r="E177" s="337"/>
      <c r="F177" s="337"/>
      <c r="G177" s="337"/>
      <c r="H177" s="337"/>
      <c r="I177" s="336"/>
      <c r="J177" s="336"/>
      <c r="K177" s="337"/>
      <c r="L177" s="337"/>
      <c r="M177" s="337"/>
      <c r="N177" s="336"/>
      <c r="O177" s="336"/>
      <c r="P177" s="338"/>
      <c r="Q177"/>
      <c r="R177" s="339"/>
      <c r="S177" s="340" t="s">
        <v>869</v>
      </c>
      <c r="T177" s="341">
        <f t="shared" si="170"/>
        <v>0</v>
      </c>
      <c r="U177" s="342">
        <f t="shared" si="170"/>
        <v>0</v>
      </c>
      <c r="V177" s="342">
        <f t="shared" si="170"/>
        <v>0</v>
      </c>
      <c r="W177" s="342">
        <f t="shared" si="170"/>
        <v>0</v>
      </c>
      <c r="X177" s="342">
        <f t="shared" si="170"/>
        <v>0</v>
      </c>
      <c r="Y177" s="342">
        <f t="shared" si="170"/>
        <v>0</v>
      </c>
      <c r="Z177" s="341">
        <f t="shared" si="170"/>
        <v>0</v>
      </c>
      <c r="AA177" s="341">
        <f t="shared" si="170"/>
        <v>0</v>
      </c>
      <c r="AB177" s="342">
        <f t="shared" si="170"/>
        <v>0</v>
      </c>
      <c r="AC177" s="342">
        <f t="shared" si="170"/>
        <v>0</v>
      </c>
      <c r="AD177" s="342">
        <f t="shared" si="170"/>
        <v>0</v>
      </c>
      <c r="AE177" s="341">
        <f t="shared" si="170"/>
        <v>0</v>
      </c>
      <c r="AG177" s="347">
        <f>(T177-T176)*100</f>
        <v>0</v>
      </c>
      <c r="AH177" s="347">
        <f t="shared" ref="AH177:AR177" si="171">(U177-U176)*100</f>
        <v>0</v>
      </c>
      <c r="AI177" s="347">
        <f t="shared" si="171"/>
        <v>0</v>
      </c>
      <c r="AJ177" s="347">
        <f t="shared" si="171"/>
        <v>0</v>
      </c>
      <c r="AK177" s="347">
        <f t="shared" si="171"/>
        <v>0</v>
      </c>
      <c r="AL177" s="347">
        <f t="shared" si="171"/>
        <v>0</v>
      </c>
      <c r="AM177" s="347">
        <f t="shared" si="171"/>
        <v>0</v>
      </c>
      <c r="AN177" s="347">
        <f t="shared" si="171"/>
        <v>0</v>
      </c>
      <c r="AO177" s="347">
        <f t="shared" si="171"/>
        <v>0</v>
      </c>
      <c r="AP177" s="347">
        <f t="shared" si="171"/>
        <v>0</v>
      </c>
      <c r="AQ177" s="347">
        <f t="shared" si="171"/>
        <v>0</v>
      </c>
      <c r="AR177" s="347">
        <f t="shared" si="171"/>
        <v>0</v>
      </c>
    </row>
    <row r="178" spans="1:50" ht="15">
      <c r="A178" s="303"/>
      <c r="B178" s="335" t="s">
        <v>1068</v>
      </c>
      <c r="C178" s="336"/>
      <c r="D178" s="337"/>
      <c r="E178" s="337"/>
      <c r="F178" s="337"/>
      <c r="G178" s="337"/>
      <c r="H178" s="337"/>
      <c r="I178" s="336"/>
      <c r="J178" s="336"/>
      <c r="K178" s="337"/>
      <c r="L178" s="337"/>
      <c r="M178" s="337"/>
      <c r="N178" s="336"/>
      <c r="O178" s="336"/>
      <c r="P178" s="338"/>
      <c r="Q178"/>
      <c r="R178" s="330" t="s">
        <v>1069</v>
      </c>
      <c r="S178" s="331" t="s">
        <v>1041</v>
      </c>
      <c r="T178" s="332">
        <f t="shared" ref="T178:AE179" si="172">IF(C160&gt;0,C178/C160,)</f>
        <v>0</v>
      </c>
      <c r="U178" s="344">
        <f t="shared" si="172"/>
        <v>0</v>
      </c>
      <c r="V178" s="344">
        <f t="shared" si="172"/>
        <v>0</v>
      </c>
      <c r="W178" s="344">
        <f t="shared" si="172"/>
        <v>0</v>
      </c>
      <c r="X178" s="344">
        <f t="shared" si="172"/>
        <v>0</v>
      </c>
      <c r="Y178" s="344">
        <f t="shared" si="172"/>
        <v>0</v>
      </c>
      <c r="Z178" s="332">
        <f t="shared" si="172"/>
        <v>0</v>
      </c>
      <c r="AA178" s="332">
        <f t="shared" si="172"/>
        <v>0</v>
      </c>
      <c r="AB178" s="344">
        <f t="shared" si="172"/>
        <v>0</v>
      </c>
      <c r="AC178" s="344">
        <f t="shared" si="172"/>
        <v>0</v>
      </c>
      <c r="AD178" s="344">
        <f t="shared" si="172"/>
        <v>0</v>
      </c>
      <c r="AE178" s="332">
        <f t="shared" si="172"/>
        <v>0</v>
      </c>
      <c r="AG178" s="345" t="s">
        <v>1045</v>
      </c>
      <c r="AH178" s="334"/>
      <c r="AI178" s="334"/>
      <c r="AJ178" s="334"/>
      <c r="AK178" s="334"/>
      <c r="AL178" s="334"/>
      <c r="AM178" s="334"/>
      <c r="AN178" s="334"/>
      <c r="AO178" s="334"/>
      <c r="AP178" s="334"/>
      <c r="AQ178" s="334"/>
      <c r="AR178" s="334"/>
    </row>
    <row r="179" spans="1:50" ht="15">
      <c r="A179" s="303"/>
      <c r="B179" s="335" t="s">
        <v>1070</v>
      </c>
      <c r="C179" s="336"/>
      <c r="D179" s="337"/>
      <c r="E179" s="337"/>
      <c r="F179" s="337"/>
      <c r="G179" s="337"/>
      <c r="H179" s="337"/>
      <c r="I179" s="336"/>
      <c r="J179" s="336"/>
      <c r="K179" s="337"/>
      <c r="L179" s="337"/>
      <c r="M179" s="337"/>
      <c r="N179" s="336"/>
      <c r="O179" s="336"/>
      <c r="P179" s="338"/>
      <c r="Q179"/>
      <c r="R179" s="339"/>
      <c r="S179" s="340" t="s">
        <v>869</v>
      </c>
      <c r="T179" s="341">
        <f t="shared" si="172"/>
        <v>0</v>
      </c>
      <c r="U179" s="342">
        <f t="shared" si="172"/>
        <v>0</v>
      </c>
      <c r="V179" s="342">
        <f t="shared" si="172"/>
        <v>0</v>
      </c>
      <c r="W179" s="342">
        <f t="shared" si="172"/>
        <v>0</v>
      </c>
      <c r="X179" s="342">
        <f t="shared" si="172"/>
        <v>0</v>
      </c>
      <c r="Y179" s="342">
        <f t="shared" si="172"/>
        <v>0</v>
      </c>
      <c r="Z179" s="341">
        <f t="shared" si="172"/>
        <v>0</v>
      </c>
      <c r="AA179" s="341">
        <f t="shared" si="172"/>
        <v>0</v>
      </c>
      <c r="AB179" s="342">
        <f t="shared" si="172"/>
        <v>0</v>
      </c>
      <c r="AC179" s="342">
        <f t="shared" si="172"/>
        <v>0</v>
      </c>
      <c r="AD179" s="342">
        <f t="shared" si="172"/>
        <v>0</v>
      </c>
      <c r="AE179" s="341">
        <f t="shared" si="172"/>
        <v>0</v>
      </c>
      <c r="AG179" s="347">
        <f>(T179-T178)*100</f>
        <v>0</v>
      </c>
      <c r="AH179" s="347">
        <f t="shared" ref="AH179:AR179" si="173">(U179-U178)*100</f>
        <v>0</v>
      </c>
      <c r="AI179" s="347">
        <f t="shared" si="173"/>
        <v>0</v>
      </c>
      <c r="AJ179" s="347">
        <f t="shared" si="173"/>
        <v>0</v>
      </c>
      <c r="AK179" s="347">
        <f t="shared" si="173"/>
        <v>0</v>
      </c>
      <c r="AL179" s="347">
        <f t="shared" si="173"/>
        <v>0</v>
      </c>
      <c r="AM179" s="347">
        <f t="shared" si="173"/>
        <v>0</v>
      </c>
      <c r="AN179" s="347">
        <f t="shared" si="173"/>
        <v>0</v>
      </c>
      <c r="AO179" s="347">
        <f t="shared" si="173"/>
        <v>0</v>
      </c>
      <c r="AP179" s="347">
        <f t="shared" si="173"/>
        <v>0</v>
      </c>
      <c r="AQ179" s="347">
        <f t="shared" si="173"/>
        <v>0</v>
      </c>
      <c r="AR179" s="347">
        <f t="shared" si="173"/>
        <v>0</v>
      </c>
    </row>
    <row r="180" spans="1:50" ht="15">
      <c r="A180" s="303"/>
      <c r="B180" s="335" t="s">
        <v>1071</v>
      </c>
      <c r="C180" s="336"/>
      <c r="D180" s="337"/>
      <c r="E180" s="337"/>
      <c r="F180" s="337"/>
      <c r="G180" s="337"/>
      <c r="H180" s="337"/>
      <c r="I180" s="336"/>
      <c r="J180" s="336"/>
      <c r="K180" s="337"/>
      <c r="L180" s="337"/>
      <c r="M180" s="337"/>
      <c r="N180" s="336"/>
      <c r="O180" s="336"/>
      <c r="P180" s="338"/>
      <c r="Q180"/>
      <c r="R180" s="330" t="s">
        <v>1072</v>
      </c>
      <c r="S180" s="331" t="s">
        <v>1041</v>
      </c>
      <c r="T180" s="332">
        <f t="shared" ref="T180:AE181" si="174">IF(C160&gt;0,C180/C160,)</f>
        <v>0</v>
      </c>
      <c r="U180" s="344">
        <f t="shared" si="174"/>
        <v>0</v>
      </c>
      <c r="V180" s="344">
        <f t="shared" si="174"/>
        <v>0</v>
      </c>
      <c r="W180" s="344">
        <f t="shared" si="174"/>
        <v>0</v>
      </c>
      <c r="X180" s="344">
        <f t="shared" si="174"/>
        <v>0</v>
      </c>
      <c r="Y180" s="344">
        <f t="shared" si="174"/>
        <v>0</v>
      </c>
      <c r="Z180" s="332">
        <f t="shared" si="174"/>
        <v>0</v>
      </c>
      <c r="AA180" s="332">
        <f t="shared" si="174"/>
        <v>0</v>
      </c>
      <c r="AB180" s="344">
        <f t="shared" si="174"/>
        <v>0</v>
      </c>
      <c r="AC180" s="344">
        <f t="shared" si="174"/>
        <v>0</v>
      </c>
      <c r="AD180" s="344">
        <f t="shared" si="174"/>
        <v>0</v>
      </c>
      <c r="AE180" s="332">
        <f t="shared" si="174"/>
        <v>0</v>
      </c>
      <c r="AG180" s="345" t="s">
        <v>1045</v>
      </c>
      <c r="AH180" s="349"/>
      <c r="AI180" s="349"/>
      <c r="AJ180" s="349"/>
      <c r="AK180" s="349"/>
      <c r="AL180" s="349"/>
      <c r="AM180" s="349"/>
      <c r="AN180" s="349"/>
      <c r="AO180" s="349"/>
      <c r="AP180" s="349"/>
      <c r="AQ180" s="349"/>
      <c r="AR180" s="349"/>
    </row>
    <row r="181" spans="1:50" ht="15.75" thickBot="1">
      <c r="A181" s="303"/>
      <c r="B181" s="335" t="s">
        <v>1073</v>
      </c>
      <c r="C181" s="336"/>
      <c r="D181" s="337"/>
      <c r="E181" s="337"/>
      <c r="F181" s="337"/>
      <c r="G181" s="337"/>
      <c r="H181" s="337"/>
      <c r="I181" s="336"/>
      <c r="J181" s="336"/>
      <c r="K181" s="337"/>
      <c r="L181" s="337"/>
      <c r="M181" s="337"/>
      <c r="N181" s="336"/>
      <c r="O181" s="336"/>
      <c r="P181" s="338"/>
      <c r="Q181"/>
      <c r="R181" s="350"/>
      <c r="S181" s="351" t="s">
        <v>869</v>
      </c>
      <c r="T181" s="352">
        <f t="shared" si="174"/>
        <v>0</v>
      </c>
      <c r="U181" s="353">
        <f t="shared" si="174"/>
        <v>0</v>
      </c>
      <c r="V181" s="353">
        <f t="shared" si="174"/>
        <v>0</v>
      </c>
      <c r="W181" s="353">
        <f t="shared" si="174"/>
        <v>0</v>
      </c>
      <c r="X181" s="353">
        <f t="shared" si="174"/>
        <v>0</v>
      </c>
      <c r="Y181" s="353">
        <f t="shared" si="174"/>
        <v>0</v>
      </c>
      <c r="Z181" s="352">
        <f t="shared" si="174"/>
        <v>0</v>
      </c>
      <c r="AA181" s="352">
        <f t="shared" si="174"/>
        <v>0</v>
      </c>
      <c r="AB181" s="353">
        <f t="shared" si="174"/>
        <v>0</v>
      </c>
      <c r="AC181" s="353">
        <f t="shared" si="174"/>
        <v>0</v>
      </c>
      <c r="AD181" s="353">
        <f t="shared" si="174"/>
        <v>0</v>
      </c>
      <c r="AE181" s="352">
        <f t="shared" si="174"/>
        <v>0</v>
      </c>
      <c r="AF181" s="354"/>
      <c r="AG181" s="355">
        <f>(T181-T180)*100</f>
        <v>0</v>
      </c>
      <c r="AH181" s="355">
        <f t="shared" ref="AH181:AR181" si="175">(U181-U180)*100</f>
        <v>0</v>
      </c>
      <c r="AI181" s="355">
        <f t="shared" si="175"/>
        <v>0</v>
      </c>
      <c r="AJ181" s="355">
        <f t="shared" si="175"/>
        <v>0</v>
      </c>
      <c r="AK181" s="355">
        <f t="shared" si="175"/>
        <v>0</v>
      </c>
      <c r="AL181" s="355">
        <f t="shared" si="175"/>
        <v>0</v>
      </c>
      <c r="AM181" s="355">
        <f t="shared" si="175"/>
        <v>0</v>
      </c>
      <c r="AN181" s="355">
        <f t="shared" si="175"/>
        <v>0</v>
      </c>
      <c r="AO181" s="355">
        <f t="shared" si="175"/>
        <v>0</v>
      </c>
      <c r="AP181" s="355">
        <f t="shared" si="175"/>
        <v>0</v>
      </c>
      <c r="AQ181" s="355">
        <f t="shared" si="175"/>
        <v>0</v>
      </c>
      <c r="AR181" s="355">
        <f t="shared" si="175"/>
        <v>0</v>
      </c>
    </row>
    <row r="182" spans="1:50" ht="15">
      <c r="A182" s="317" t="s">
        <v>537</v>
      </c>
      <c r="B182" s="298" t="s">
        <v>1039</v>
      </c>
      <c r="C182" s="327">
        <v>9502</v>
      </c>
      <c r="D182" s="328">
        <v>979</v>
      </c>
      <c r="E182" s="328"/>
      <c r="F182" s="328">
        <v>1177</v>
      </c>
      <c r="G182" s="328">
        <v>739</v>
      </c>
      <c r="H182" s="328"/>
      <c r="I182" s="327">
        <v>12397</v>
      </c>
      <c r="J182" s="327"/>
      <c r="K182" s="328">
        <v>6996</v>
      </c>
      <c r="L182" s="328">
        <v>4888</v>
      </c>
      <c r="M182" s="328">
        <v>644</v>
      </c>
      <c r="N182" s="327">
        <v>12528</v>
      </c>
      <c r="O182" s="327"/>
      <c r="P182" s="329"/>
      <c r="Q182">
        <f>+P184+P186+P188+P190+P192+P194+P196+P198+P200+P202</f>
        <v>0</v>
      </c>
      <c r="R182" s="330" t="s">
        <v>1040</v>
      </c>
      <c r="S182" s="331" t="s">
        <v>1041</v>
      </c>
      <c r="T182" s="332">
        <f t="shared" ref="T182:AE183" si="176">IF(C182&gt;0,C182/C182,)</f>
        <v>1</v>
      </c>
      <c r="U182" s="344">
        <f t="shared" si="176"/>
        <v>1</v>
      </c>
      <c r="V182" s="344">
        <f t="shared" si="176"/>
        <v>0</v>
      </c>
      <c r="W182" s="344">
        <f t="shared" si="176"/>
        <v>1</v>
      </c>
      <c r="X182" s="344">
        <f t="shared" si="176"/>
        <v>1</v>
      </c>
      <c r="Y182" s="344">
        <f t="shared" si="176"/>
        <v>0</v>
      </c>
      <c r="Z182" s="332">
        <f t="shared" si="176"/>
        <v>1</v>
      </c>
      <c r="AA182" s="332">
        <f t="shared" si="176"/>
        <v>0</v>
      </c>
      <c r="AB182" s="344">
        <f t="shared" si="176"/>
        <v>1</v>
      </c>
      <c r="AC182" s="344">
        <f t="shared" si="176"/>
        <v>1</v>
      </c>
      <c r="AD182" s="344">
        <f t="shared" si="176"/>
        <v>1</v>
      </c>
      <c r="AE182" s="332">
        <f t="shared" si="176"/>
        <v>1</v>
      </c>
      <c r="AG182" s="334">
        <f>+T184+T186+T188+T190+T192+T194+T196+T198+T200+T202</f>
        <v>1</v>
      </c>
      <c r="AH182" s="334">
        <f t="shared" ref="AH182:AR183" si="177">+U184+U186+U188+U190+U192+U194+U196+U198+U200+U202</f>
        <v>1</v>
      </c>
      <c r="AI182" s="334">
        <f t="shared" si="177"/>
        <v>0</v>
      </c>
      <c r="AJ182" s="334">
        <f t="shared" si="177"/>
        <v>1</v>
      </c>
      <c r="AK182" s="334">
        <f t="shared" si="177"/>
        <v>1</v>
      </c>
      <c r="AL182" s="334">
        <f t="shared" si="177"/>
        <v>0</v>
      </c>
      <c r="AM182" s="334">
        <f t="shared" si="177"/>
        <v>1</v>
      </c>
      <c r="AN182" s="334">
        <f t="shared" si="177"/>
        <v>0</v>
      </c>
      <c r="AO182" s="334">
        <f t="shared" si="177"/>
        <v>1</v>
      </c>
      <c r="AP182" s="334">
        <f t="shared" si="177"/>
        <v>0.99999999999999978</v>
      </c>
      <c r="AQ182" s="334">
        <f t="shared" si="177"/>
        <v>0.99999999999999989</v>
      </c>
      <c r="AR182" s="334">
        <f t="shared" si="177"/>
        <v>1</v>
      </c>
      <c r="AT182" s="357"/>
      <c r="AU182" s="357"/>
      <c r="AV182" s="357"/>
      <c r="AW182" s="357"/>
      <c r="AX182" s="357"/>
    </row>
    <row r="183" spans="1:50" ht="15">
      <c r="A183" s="303"/>
      <c r="B183" s="335" t="s">
        <v>1042</v>
      </c>
      <c r="C183" s="336">
        <v>9963</v>
      </c>
      <c r="D183" s="337">
        <v>938</v>
      </c>
      <c r="E183" s="337"/>
      <c r="F183" s="337">
        <v>1261</v>
      </c>
      <c r="G183" s="337">
        <v>731</v>
      </c>
      <c r="H183" s="337"/>
      <c r="I183" s="336">
        <v>12893</v>
      </c>
      <c r="J183" s="336"/>
      <c r="K183" s="337">
        <v>6930</v>
      </c>
      <c r="L183" s="337">
        <v>5239</v>
      </c>
      <c r="M183" s="337">
        <v>659</v>
      </c>
      <c r="N183" s="336">
        <v>12828</v>
      </c>
      <c r="O183" s="336"/>
      <c r="P183" s="338"/>
      <c r="Q183"/>
      <c r="R183" s="339"/>
      <c r="S183" s="340" t="s">
        <v>869</v>
      </c>
      <c r="T183" s="341">
        <f t="shared" si="176"/>
        <v>1</v>
      </c>
      <c r="U183" s="342">
        <f t="shared" si="176"/>
        <v>1</v>
      </c>
      <c r="V183" s="342">
        <f t="shared" si="176"/>
        <v>0</v>
      </c>
      <c r="W183" s="342">
        <f t="shared" si="176"/>
        <v>1</v>
      </c>
      <c r="X183" s="342">
        <f t="shared" si="176"/>
        <v>1</v>
      </c>
      <c r="Y183" s="342">
        <f t="shared" si="176"/>
        <v>0</v>
      </c>
      <c r="Z183" s="341">
        <f t="shared" si="176"/>
        <v>1</v>
      </c>
      <c r="AA183" s="341">
        <f t="shared" si="176"/>
        <v>0</v>
      </c>
      <c r="AB183" s="342">
        <f t="shared" si="176"/>
        <v>1</v>
      </c>
      <c r="AC183" s="342">
        <f t="shared" si="176"/>
        <v>1</v>
      </c>
      <c r="AD183" s="342">
        <f t="shared" si="176"/>
        <v>1</v>
      </c>
      <c r="AE183" s="341">
        <f t="shared" si="176"/>
        <v>1</v>
      </c>
      <c r="AG183" s="356">
        <f>+T185+T187+T189+T191+T193+T195+T197+T199+T201+T203</f>
        <v>1</v>
      </c>
      <c r="AH183" s="343">
        <f t="shared" si="177"/>
        <v>1</v>
      </c>
      <c r="AI183" s="343">
        <f t="shared" si="177"/>
        <v>0</v>
      </c>
      <c r="AJ183" s="343">
        <f t="shared" si="177"/>
        <v>1</v>
      </c>
      <c r="AK183" s="343">
        <f t="shared" si="177"/>
        <v>1</v>
      </c>
      <c r="AL183" s="343">
        <f t="shared" si="177"/>
        <v>0</v>
      </c>
      <c r="AM183" s="356">
        <f t="shared" si="177"/>
        <v>0.99999999999999989</v>
      </c>
      <c r="AN183" s="343">
        <f t="shared" si="177"/>
        <v>0</v>
      </c>
      <c r="AO183" s="343">
        <f t="shared" si="177"/>
        <v>0.99999999999999978</v>
      </c>
      <c r="AP183" s="343">
        <f t="shared" si="177"/>
        <v>1</v>
      </c>
      <c r="AQ183" s="343">
        <f t="shared" si="177"/>
        <v>1</v>
      </c>
      <c r="AR183" s="343">
        <f t="shared" si="177"/>
        <v>0.99999999999999989</v>
      </c>
      <c r="AS183" s="357"/>
      <c r="AT183" s="357"/>
      <c r="AU183" s="357"/>
      <c r="AV183" s="357"/>
      <c r="AW183" s="357"/>
    </row>
    <row r="184" spans="1:50" ht="15">
      <c r="A184" s="303"/>
      <c r="B184" s="335" t="s">
        <v>1043</v>
      </c>
      <c r="C184" s="336">
        <v>1145</v>
      </c>
      <c r="D184" s="337">
        <v>117</v>
      </c>
      <c r="E184" s="337"/>
      <c r="F184" s="337">
        <v>125</v>
      </c>
      <c r="G184" s="337">
        <v>41</v>
      </c>
      <c r="H184" s="337"/>
      <c r="I184" s="336">
        <v>1428</v>
      </c>
      <c r="J184" s="336"/>
      <c r="K184" s="337">
        <v>411</v>
      </c>
      <c r="L184" s="337">
        <v>422</v>
      </c>
      <c r="M184" s="337">
        <v>46</v>
      </c>
      <c r="N184" s="336">
        <v>879</v>
      </c>
      <c r="O184" s="336"/>
      <c r="P184" s="338"/>
      <c r="Q184"/>
      <c r="R184" s="330" t="s">
        <v>1044</v>
      </c>
      <c r="S184" s="331" t="s">
        <v>1041</v>
      </c>
      <c r="T184" s="332">
        <f t="shared" ref="T184:AE185" si="178">IF(C182&gt;0,C184/C182,)</f>
        <v>0.12050094716901705</v>
      </c>
      <c r="U184" s="344">
        <f t="shared" si="178"/>
        <v>0.1195097037793667</v>
      </c>
      <c r="V184" s="344">
        <f t="shared" si="178"/>
        <v>0</v>
      </c>
      <c r="W184" s="344">
        <f t="shared" si="178"/>
        <v>0.10620220900594732</v>
      </c>
      <c r="X184" s="344">
        <f t="shared" si="178"/>
        <v>5.5480378890392423E-2</v>
      </c>
      <c r="Y184" s="344">
        <f t="shared" si="178"/>
        <v>0</v>
      </c>
      <c r="Z184" s="332">
        <f t="shared" si="178"/>
        <v>0.11518915866741954</v>
      </c>
      <c r="AA184" s="332">
        <f t="shared" si="178"/>
        <v>0</v>
      </c>
      <c r="AB184" s="344">
        <f t="shared" si="178"/>
        <v>5.8747855917667235E-2</v>
      </c>
      <c r="AC184" s="344">
        <f t="shared" si="178"/>
        <v>8.6333878887070378E-2</v>
      </c>
      <c r="AD184" s="344">
        <f t="shared" si="178"/>
        <v>7.1428571428571425E-2</v>
      </c>
      <c r="AE184" s="332">
        <f t="shared" si="178"/>
        <v>7.0162835249042141E-2</v>
      </c>
      <c r="AG184" s="345" t="s">
        <v>1045</v>
      </c>
      <c r="AH184" s="334"/>
      <c r="AI184" s="334"/>
      <c r="AJ184" s="334"/>
      <c r="AK184" s="334"/>
      <c r="AL184" s="334"/>
      <c r="AM184" s="334"/>
      <c r="AN184" s="334"/>
      <c r="AO184" s="334"/>
      <c r="AP184" s="334"/>
      <c r="AQ184" s="334"/>
      <c r="AR184" s="334"/>
    </row>
    <row r="185" spans="1:50" ht="15">
      <c r="A185" s="303"/>
      <c r="B185" s="335" t="s">
        <v>1046</v>
      </c>
      <c r="C185" s="336">
        <v>1588</v>
      </c>
      <c r="D185" s="337">
        <v>86</v>
      </c>
      <c r="E185" s="337"/>
      <c r="F185" s="337">
        <v>135</v>
      </c>
      <c r="G185" s="337">
        <v>45</v>
      </c>
      <c r="H185" s="337"/>
      <c r="I185" s="336">
        <v>1854</v>
      </c>
      <c r="J185" s="336"/>
      <c r="K185" s="337">
        <v>636</v>
      </c>
      <c r="L185" s="337">
        <v>604</v>
      </c>
      <c r="M185" s="337">
        <v>73</v>
      </c>
      <c r="N185" s="336">
        <v>1313</v>
      </c>
      <c r="O185" s="336"/>
      <c r="P185" s="338"/>
      <c r="Q185"/>
      <c r="R185" s="339"/>
      <c r="S185" s="340" t="s">
        <v>869</v>
      </c>
      <c r="T185" s="341">
        <f t="shared" si="178"/>
        <v>0.15938974204556861</v>
      </c>
      <c r="U185" s="342">
        <f t="shared" si="178"/>
        <v>9.1684434968017064E-2</v>
      </c>
      <c r="V185" s="342">
        <f t="shared" si="178"/>
        <v>0</v>
      </c>
      <c r="W185" s="342">
        <f t="shared" si="178"/>
        <v>0.1070578905630452</v>
      </c>
      <c r="X185" s="342">
        <f t="shared" si="178"/>
        <v>6.1559507523939808E-2</v>
      </c>
      <c r="Y185" s="342">
        <f t="shared" si="178"/>
        <v>0</v>
      </c>
      <c r="Z185" s="341">
        <f t="shared" si="178"/>
        <v>0.14379896067633599</v>
      </c>
      <c r="AA185" s="341">
        <f t="shared" si="178"/>
        <v>0</v>
      </c>
      <c r="AB185" s="342">
        <f t="shared" si="178"/>
        <v>9.1774891774891773E-2</v>
      </c>
      <c r="AC185" s="342">
        <f t="shared" si="178"/>
        <v>0.11528917732391677</v>
      </c>
      <c r="AD185" s="342">
        <f t="shared" si="178"/>
        <v>0.11077389984825493</v>
      </c>
      <c r="AE185" s="341">
        <f t="shared" si="178"/>
        <v>0.10235422513252261</v>
      </c>
      <c r="AG185" s="347">
        <f>(T185-T184)*100</f>
        <v>3.8888794876551556</v>
      </c>
      <c r="AH185" s="347">
        <f t="shared" ref="AH185:AR185" si="179">(U185-U184)*100</f>
        <v>-2.7825268811349639</v>
      </c>
      <c r="AI185" s="347">
        <f t="shared" si="179"/>
        <v>0</v>
      </c>
      <c r="AJ185" s="347">
        <f t="shared" si="179"/>
        <v>8.5568155709787874E-2</v>
      </c>
      <c r="AK185" s="347">
        <f t="shared" si="179"/>
        <v>0.60791286335473838</v>
      </c>
      <c r="AL185" s="347">
        <f t="shared" si="179"/>
        <v>0</v>
      </c>
      <c r="AM185" s="347">
        <f t="shared" si="179"/>
        <v>2.8609802008916456</v>
      </c>
      <c r="AN185" s="347">
        <f t="shared" si="179"/>
        <v>0</v>
      </c>
      <c r="AO185" s="347">
        <f t="shared" si="179"/>
        <v>3.3027035857224538</v>
      </c>
      <c r="AP185" s="347">
        <f t="shared" si="179"/>
        <v>2.8955298436846397</v>
      </c>
      <c r="AQ185" s="347">
        <f t="shared" si="179"/>
        <v>3.934532841968351</v>
      </c>
      <c r="AR185" s="347">
        <f t="shared" si="179"/>
        <v>3.219138988348047</v>
      </c>
    </row>
    <row r="186" spans="1:50" ht="15">
      <c r="A186" s="303"/>
      <c r="B186" s="335" t="s">
        <v>1047</v>
      </c>
      <c r="C186" s="336">
        <v>0</v>
      </c>
      <c r="D186" s="337">
        <v>7</v>
      </c>
      <c r="E186" s="337"/>
      <c r="F186" s="337">
        <v>6</v>
      </c>
      <c r="G186" s="337">
        <v>0</v>
      </c>
      <c r="H186" s="337"/>
      <c r="I186" s="336">
        <v>13</v>
      </c>
      <c r="J186" s="336"/>
      <c r="K186" s="337">
        <v>41</v>
      </c>
      <c r="L186" s="337">
        <v>112</v>
      </c>
      <c r="M186" s="337">
        <v>13</v>
      </c>
      <c r="N186" s="336">
        <v>166</v>
      </c>
      <c r="O186" s="336"/>
      <c r="P186" s="338"/>
      <c r="Q186"/>
      <c r="R186" s="330" t="s">
        <v>1048</v>
      </c>
      <c r="S186" s="331" t="s">
        <v>1041</v>
      </c>
      <c r="T186" s="332">
        <f t="shared" ref="T186:AE187" si="180">IF(C182&gt;0,C186/C182,)</f>
        <v>0</v>
      </c>
      <c r="U186" s="344">
        <f t="shared" si="180"/>
        <v>7.1501532175689483E-3</v>
      </c>
      <c r="V186" s="344">
        <f t="shared" si="180"/>
        <v>0</v>
      </c>
      <c r="W186" s="344">
        <f t="shared" si="180"/>
        <v>5.0977060322854716E-3</v>
      </c>
      <c r="X186" s="344">
        <f t="shared" si="180"/>
        <v>0</v>
      </c>
      <c r="Y186" s="344">
        <f t="shared" si="180"/>
        <v>0</v>
      </c>
      <c r="Z186" s="332">
        <f t="shared" si="180"/>
        <v>1.0486408001935952E-3</v>
      </c>
      <c r="AA186" s="332">
        <f t="shared" si="180"/>
        <v>0</v>
      </c>
      <c r="AB186" s="344">
        <f t="shared" si="180"/>
        <v>5.8604917095483131E-3</v>
      </c>
      <c r="AC186" s="344">
        <f t="shared" si="180"/>
        <v>2.2913256955810146E-2</v>
      </c>
      <c r="AD186" s="344">
        <f t="shared" si="180"/>
        <v>2.0186335403726708E-2</v>
      </c>
      <c r="AE186" s="332">
        <f t="shared" si="180"/>
        <v>1.3250319284802043E-2</v>
      </c>
      <c r="AG186" s="345" t="s">
        <v>1045</v>
      </c>
      <c r="AH186" s="334"/>
      <c r="AI186" s="334"/>
      <c r="AJ186" s="334"/>
      <c r="AK186" s="334"/>
      <c r="AL186" s="334"/>
      <c r="AM186" s="334"/>
      <c r="AN186" s="334"/>
      <c r="AO186" s="334"/>
      <c r="AP186" s="334"/>
      <c r="AQ186" s="334"/>
      <c r="AR186" s="334"/>
    </row>
    <row r="187" spans="1:50" ht="15">
      <c r="A187" s="303"/>
      <c r="B187" s="335" t="s">
        <v>1049</v>
      </c>
      <c r="C187" s="336">
        <v>3</v>
      </c>
      <c r="D187" s="337">
        <v>2</v>
      </c>
      <c r="E187" s="337"/>
      <c r="F187" s="337">
        <v>3</v>
      </c>
      <c r="G187" s="337">
        <v>0</v>
      </c>
      <c r="H187" s="337"/>
      <c r="I187" s="336">
        <v>8</v>
      </c>
      <c r="J187" s="336"/>
      <c r="K187" s="337">
        <v>61</v>
      </c>
      <c r="L187" s="337">
        <v>114</v>
      </c>
      <c r="M187" s="337">
        <v>13</v>
      </c>
      <c r="N187" s="336">
        <v>188</v>
      </c>
      <c r="O187" s="336"/>
      <c r="P187" s="338"/>
      <c r="Q187"/>
      <c r="R187" s="339"/>
      <c r="S187" s="340" t="s">
        <v>869</v>
      </c>
      <c r="T187" s="341">
        <f t="shared" si="180"/>
        <v>3.0111412225233364E-4</v>
      </c>
      <c r="U187" s="342">
        <f t="shared" si="180"/>
        <v>2.1321961620469083E-3</v>
      </c>
      <c r="V187" s="342">
        <f t="shared" si="180"/>
        <v>0</v>
      </c>
      <c r="W187" s="342">
        <f t="shared" si="180"/>
        <v>2.3790642347343376E-3</v>
      </c>
      <c r="X187" s="342">
        <f t="shared" si="180"/>
        <v>0</v>
      </c>
      <c r="Y187" s="342">
        <f t="shared" si="180"/>
        <v>0</v>
      </c>
      <c r="Z187" s="341">
        <f t="shared" si="180"/>
        <v>6.204917397037152E-4</v>
      </c>
      <c r="AA187" s="341">
        <f t="shared" si="180"/>
        <v>0</v>
      </c>
      <c r="AB187" s="342">
        <f t="shared" si="180"/>
        <v>8.8023088023088027E-3</v>
      </c>
      <c r="AC187" s="342">
        <f t="shared" si="180"/>
        <v>2.1759877839282307E-2</v>
      </c>
      <c r="AD187" s="342">
        <f t="shared" si="180"/>
        <v>1.9726858877086494E-2</v>
      </c>
      <c r="AE187" s="341">
        <f t="shared" si="180"/>
        <v>1.4655441222326161E-2</v>
      </c>
      <c r="AG187" s="347">
        <f>(T187-T186)*100</f>
        <v>3.0111412225233364E-2</v>
      </c>
      <c r="AH187" s="347">
        <f t="shared" ref="AH187:AR187" si="181">(U187-U186)*100</f>
        <v>-0.50179570555220399</v>
      </c>
      <c r="AI187" s="347">
        <f t="shared" si="181"/>
        <v>0</v>
      </c>
      <c r="AJ187" s="347">
        <f t="shared" si="181"/>
        <v>-0.2718641797551134</v>
      </c>
      <c r="AK187" s="347">
        <f t="shared" si="181"/>
        <v>0</v>
      </c>
      <c r="AL187" s="347">
        <f t="shared" si="181"/>
        <v>0</v>
      </c>
      <c r="AM187" s="347">
        <f t="shared" si="181"/>
        <v>-4.2814906048988001E-2</v>
      </c>
      <c r="AN187" s="347">
        <f t="shared" si="181"/>
        <v>0</v>
      </c>
      <c r="AO187" s="347">
        <f t="shared" si="181"/>
        <v>0.29418170927604897</v>
      </c>
      <c r="AP187" s="347">
        <f t="shared" si="181"/>
        <v>-0.1153379116527839</v>
      </c>
      <c r="AQ187" s="347">
        <f t="shared" si="181"/>
        <v>-4.5947652664021441E-2</v>
      </c>
      <c r="AR187" s="347">
        <f t="shared" si="181"/>
        <v>0.14051219375241178</v>
      </c>
    </row>
    <row r="188" spans="1:50" ht="15">
      <c r="A188" s="303"/>
      <c r="B188" s="335" t="s">
        <v>1050</v>
      </c>
      <c r="C188" s="336"/>
      <c r="D188" s="337"/>
      <c r="E188" s="337"/>
      <c r="F188" s="337"/>
      <c r="G188" s="337"/>
      <c r="H188" s="337"/>
      <c r="I188" s="336"/>
      <c r="J188" s="336"/>
      <c r="K188" s="337"/>
      <c r="L188" s="337"/>
      <c r="M188" s="337"/>
      <c r="N188" s="336"/>
      <c r="O188" s="336"/>
      <c r="P188" s="338"/>
      <c r="Q188"/>
      <c r="R188" s="330" t="s">
        <v>1051</v>
      </c>
      <c r="S188" s="331" t="s">
        <v>1041</v>
      </c>
      <c r="T188" s="332">
        <f t="shared" ref="T188:AE189" si="182">IF(C182&gt;0,C188/C182,)</f>
        <v>0</v>
      </c>
      <c r="U188" s="344">
        <f t="shared" si="182"/>
        <v>0</v>
      </c>
      <c r="V188" s="344">
        <f t="shared" si="182"/>
        <v>0</v>
      </c>
      <c r="W188" s="344">
        <f t="shared" si="182"/>
        <v>0</v>
      </c>
      <c r="X188" s="344">
        <f t="shared" si="182"/>
        <v>0</v>
      </c>
      <c r="Y188" s="344">
        <f t="shared" si="182"/>
        <v>0</v>
      </c>
      <c r="Z188" s="332">
        <f t="shared" si="182"/>
        <v>0</v>
      </c>
      <c r="AA188" s="332">
        <f t="shared" si="182"/>
        <v>0</v>
      </c>
      <c r="AB188" s="344">
        <f t="shared" si="182"/>
        <v>0</v>
      </c>
      <c r="AC188" s="344">
        <f t="shared" si="182"/>
        <v>0</v>
      </c>
      <c r="AD188" s="344">
        <f t="shared" si="182"/>
        <v>0</v>
      </c>
      <c r="AE188" s="332">
        <f t="shared" si="182"/>
        <v>0</v>
      </c>
      <c r="AG188" s="345" t="s">
        <v>1045</v>
      </c>
      <c r="AH188" s="334"/>
      <c r="AI188" s="334"/>
      <c r="AJ188" s="334"/>
      <c r="AK188" s="334"/>
      <c r="AL188" s="334"/>
      <c r="AM188" s="334"/>
      <c r="AN188" s="334"/>
      <c r="AO188" s="334"/>
      <c r="AP188" s="334"/>
      <c r="AQ188" s="334"/>
      <c r="AR188" s="334"/>
    </row>
    <row r="189" spans="1:50" ht="15">
      <c r="A189" s="303"/>
      <c r="B189" s="335" t="s">
        <v>1052</v>
      </c>
      <c r="C189" s="336"/>
      <c r="D189" s="337"/>
      <c r="E189" s="337"/>
      <c r="F189" s="337"/>
      <c r="G189" s="337"/>
      <c r="H189" s="337"/>
      <c r="I189" s="336"/>
      <c r="J189" s="336"/>
      <c r="K189" s="337"/>
      <c r="L189" s="337"/>
      <c r="M189" s="337"/>
      <c r="N189" s="336"/>
      <c r="O189" s="336"/>
      <c r="P189" s="338"/>
      <c r="Q189"/>
      <c r="R189" s="339"/>
      <c r="S189" s="340" t="s">
        <v>869</v>
      </c>
      <c r="T189" s="341">
        <f t="shared" si="182"/>
        <v>0</v>
      </c>
      <c r="U189" s="342">
        <f t="shared" si="182"/>
        <v>0</v>
      </c>
      <c r="V189" s="342">
        <f t="shared" si="182"/>
        <v>0</v>
      </c>
      <c r="W189" s="342">
        <f t="shared" si="182"/>
        <v>0</v>
      </c>
      <c r="X189" s="342">
        <f t="shared" si="182"/>
        <v>0</v>
      </c>
      <c r="Y189" s="342">
        <f t="shared" si="182"/>
        <v>0</v>
      </c>
      <c r="Z189" s="341">
        <f t="shared" si="182"/>
        <v>0</v>
      </c>
      <c r="AA189" s="341">
        <f t="shared" si="182"/>
        <v>0</v>
      </c>
      <c r="AB189" s="342">
        <f t="shared" si="182"/>
        <v>0</v>
      </c>
      <c r="AC189" s="342">
        <f t="shared" si="182"/>
        <v>0</v>
      </c>
      <c r="AD189" s="342">
        <f t="shared" si="182"/>
        <v>0</v>
      </c>
      <c r="AE189" s="341">
        <f t="shared" si="182"/>
        <v>0</v>
      </c>
      <c r="AG189" s="348">
        <f>(T189-T188)*100</f>
        <v>0</v>
      </c>
      <c r="AH189" s="348">
        <f t="shared" ref="AH189:AR189" si="183">(U189-U188)*100</f>
        <v>0</v>
      </c>
      <c r="AI189" s="348">
        <f t="shared" si="183"/>
        <v>0</v>
      </c>
      <c r="AJ189" s="348">
        <f t="shared" si="183"/>
        <v>0</v>
      </c>
      <c r="AK189" s="348">
        <f t="shared" si="183"/>
        <v>0</v>
      </c>
      <c r="AL189" s="348">
        <f t="shared" si="183"/>
        <v>0</v>
      </c>
      <c r="AM189" s="348">
        <f t="shared" si="183"/>
        <v>0</v>
      </c>
      <c r="AN189" s="348">
        <f t="shared" si="183"/>
        <v>0</v>
      </c>
      <c r="AO189" s="348">
        <f t="shared" si="183"/>
        <v>0</v>
      </c>
      <c r="AP189" s="348">
        <f t="shared" si="183"/>
        <v>0</v>
      </c>
      <c r="AQ189" s="348">
        <f t="shared" si="183"/>
        <v>0</v>
      </c>
      <c r="AR189" s="348">
        <f t="shared" si="183"/>
        <v>0</v>
      </c>
    </row>
    <row r="190" spans="1:50" ht="15">
      <c r="A190" s="303"/>
      <c r="B190" s="335" t="s">
        <v>1053</v>
      </c>
      <c r="C190" s="336">
        <v>3756</v>
      </c>
      <c r="D190" s="337">
        <v>320</v>
      </c>
      <c r="E190" s="337"/>
      <c r="F190" s="337">
        <v>385</v>
      </c>
      <c r="G190" s="337">
        <v>56</v>
      </c>
      <c r="H190" s="337"/>
      <c r="I190" s="336">
        <v>4517</v>
      </c>
      <c r="J190" s="336"/>
      <c r="K190" s="337">
        <v>2962</v>
      </c>
      <c r="L190" s="337">
        <v>2181</v>
      </c>
      <c r="M190" s="337">
        <v>344</v>
      </c>
      <c r="N190" s="336">
        <v>5487</v>
      </c>
      <c r="O190" s="336"/>
      <c r="P190" s="338"/>
      <c r="Q190"/>
      <c r="R190" s="330" t="s">
        <v>1054</v>
      </c>
      <c r="S190" s="331" t="s">
        <v>1041</v>
      </c>
      <c r="T190" s="332">
        <f t="shared" ref="T190:AE191" si="184">IF(C182&gt;0,C190/C182,)</f>
        <v>0.39528520311513365</v>
      </c>
      <c r="U190" s="344">
        <f t="shared" si="184"/>
        <v>0.32686414708886619</v>
      </c>
      <c r="V190" s="344">
        <f t="shared" si="184"/>
        <v>0</v>
      </c>
      <c r="W190" s="344">
        <f t="shared" si="184"/>
        <v>0.32710280373831774</v>
      </c>
      <c r="X190" s="344">
        <f t="shared" si="184"/>
        <v>7.5778078484438433E-2</v>
      </c>
      <c r="Y190" s="344">
        <f t="shared" si="184"/>
        <v>0</v>
      </c>
      <c r="Z190" s="332">
        <f t="shared" si="184"/>
        <v>0.36436234572880538</v>
      </c>
      <c r="AA190" s="332">
        <f t="shared" si="184"/>
        <v>0</v>
      </c>
      <c r="AB190" s="344">
        <f t="shared" si="184"/>
        <v>0.42338479130931961</v>
      </c>
      <c r="AC190" s="344">
        <f t="shared" si="184"/>
        <v>0.44619476268412439</v>
      </c>
      <c r="AD190" s="344">
        <f t="shared" si="184"/>
        <v>0.53416149068322982</v>
      </c>
      <c r="AE190" s="332">
        <f t="shared" si="184"/>
        <v>0.43797892720306514</v>
      </c>
      <c r="AG190" s="345" t="s">
        <v>1045</v>
      </c>
      <c r="AH190" s="334"/>
      <c r="AI190" s="334"/>
      <c r="AJ190" s="334"/>
      <c r="AK190" s="334"/>
      <c r="AL190" s="334"/>
      <c r="AM190" s="334"/>
      <c r="AN190" s="334"/>
      <c r="AO190" s="334"/>
      <c r="AP190" s="334"/>
      <c r="AQ190" s="334"/>
      <c r="AR190" s="334"/>
    </row>
    <row r="191" spans="1:50" ht="15">
      <c r="A191" s="303"/>
      <c r="B191" s="335" t="s">
        <v>1055</v>
      </c>
      <c r="C191" s="336">
        <v>3746</v>
      </c>
      <c r="D191" s="337">
        <v>301</v>
      </c>
      <c r="E191" s="337"/>
      <c r="F191" s="337">
        <v>440</v>
      </c>
      <c r="G191" s="337">
        <v>58</v>
      </c>
      <c r="H191" s="337"/>
      <c r="I191" s="336">
        <v>4545</v>
      </c>
      <c r="J191" s="336"/>
      <c r="K191" s="337">
        <v>3235</v>
      </c>
      <c r="L191" s="337">
        <v>2403</v>
      </c>
      <c r="M191" s="337">
        <v>347</v>
      </c>
      <c r="N191" s="336">
        <v>5985</v>
      </c>
      <c r="O191" s="336"/>
      <c r="P191" s="338"/>
      <c r="Q191"/>
      <c r="R191" s="339"/>
      <c r="S191" s="340" t="s">
        <v>869</v>
      </c>
      <c r="T191" s="341">
        <f t="shared" si="184"/>
        <v>0.37599116731908061</v>
      </c>
      <c r="U191" s="342">
        <f t="shared" si="184"/>
        <v>0.32089552238805968</v>
      </c>
      <c r="V191" s="342">
        <f t="shared" si="184"/>
        <v>0</v>
      </c>
      <c r="W191" s="342">
        <f t="shared" si="184"/>
        <v>0.34892942109436953</v>
      </c>
      <c r="X191" s="342">
        <f t="shared" si="184"/>
        <v>7.9343365253077974E-2</v>
      </c>
      <c r="Y191" s="342">
        <f t="shared" si="184"/>
        <v>0</v>
      </c>
      <c r="Z191" s="341">
        <f t="shared" si="184"/>
        <v>0.35251686961917317</v>
      </c>
      <c r="AA191" s="341">
        <f t="shared" si="184"/>
        <v>0</v>
      </c>
      <c r="AB191" s="342">
        <f t="shared" si="184"/>
        <v>0.46681096681096679</v>
      </c>
      <c r="AC191" s="342">
        <f t="shared" si="184"/>
        <v>0.45867531971750336</v>
      </c>
      <c r="AD191" s="342">
        <f t="shared" si="184"/>
        <v>0.5265553869499241</v>
      </c>
      <c r="AE191" s="341">
        <f t="shared" si="184"/>
        <v>0.46655753040224507</v>
      </c>
      <c r="AG191" s="347">
        <f>(T191-T190)*100</f>
        <v>-1.9294035796053044</v>
      </c>
      <c r="AH191" s="347">
        <f t="shared" ref="AH191:AR191" si="185">(U191-U190)*100</f>
        <v>-0.59686247008065019</v>
      </c>
      <c r="AI191" s="347">
        <f t="shared" si="185"/>
        <v>0</v>
      </c>
      <c r="AJ191" s="347">
        <f t="shared" si="185"/>
        <v>2.182661735605179</v>
      </c>
      <c r="AK191" s="360">
        <f t="shared" si="185"/>
        <v>0.35652867686395417</v>
      </c>
      <c r="AL191" s="347">
        <f t="shared" si="185"/>
        <v>0</v>
      </c>
      <c r="AM191" s="347">
        <f t="shared" si="185"/>
        <v>-1.1845476109632214</v>
      </c>
      <c r="AN191" s="347">
        <f t="shared" si="185"/>
        <v>0</v>
      </c>
      <c r="AO191" s="360">
        <f t="shared" si="185"/>
        <v>4.342617550164718</v>
      </c>
      <c r="AP191" s="347">
        <f t="shared" si="185"/>
        <v>1.2480557033378969</v>
      </c>
      <c r="AQ191" s="347">
        <f t="shared" si="185"/>
        <v>-0.76061037333057246</v>
      </c>
      <c r="AR191" s="347">
        <f t="shared" si="185"/>
        <v>2.8578603199179931</v>
      </c>
      <c r="AS191" s="357"/>
    </row>
    <row r="192" spans="1:50" ht="15">
      <c r="A192" s="303"/>
      <c r="B192" s="335" t="s">
        <v>1056</v>
      </c>
      <c r="C192" s="336">
        <v>22</v>
      </c>
      <c r="D192" s="337">
        <v>7</v>
      </c>
      <c r="E192" s="337"/>
      <c r="F192" s="337">
        <v>2</v>
      </c>
      <c r="G192" s="337">
        <v>3</v>
      </c>
      <c r="H192" s="337"/>
      <c r="I192" s="336">
        <v>34</v>
      </c>
      <c r="J192" s="336"/>
      <c r="K192" s="337">
        <v>139</v>
      </c>
      <c r="L192" s="337">
        <v>191</v>
      </c>
      <c r="M192" s="337">
        <v>15</v>
      </c>
      <c r="N192" s="336">
        <v>345</v>
      </c>
      <c r="O192" s="336"/>
      <c r="P192" s="338"/>
      <c r="Q192"/>
      <c r="R192" s="330" t="s">
        <v>1057</v>
      </c>
      <c r="S192" s="331" t="s">
        <v>1041</v>
      </c>
      <c r="T192" s="332">
        <f t="shared" ref="T192:AE193" si="186">IF(C182&gt;0,C192/C182,)</f>
        <v>2.315302041675437E-3</v>
      </c>
      <c r="U192" s="344">
        <f t="shared" si="186"/>
        <v>7.1501532175689483E-3</v>
      </c>
      <c r="V192" s="344">
        <f t="shared" si="186"/>
        <v>0</v>
      </c>
      <c r="W192" s="344">
        <f t="shared" si="186"/>
        <v>1.6992353440951572E-3</v>
      </c>
      <c r="X192" s="344">
        <f t="shared" si="186"/>
        <v>4.0595399188092015E-3</v>
      </c>
      <c r="Y192" s="344">
        <f t="shared" si="186"/>
        <v>0</v>
      </c>
      <c r="Z192" s="332">
        <f t="shared" si="186"/>
        <v>2.7425990158909414E-3</v>
      </c>
      <c r="AA192" s="332">
        <f t="shared" si="186"/>
        <v>0</v>
      </c>
      <c r="AB192" s="344">
        <f t="shared" si="186"/>
        <v>1.9868496283590623E-2</v>
      </c>
      <c r="AC192" s="344">
        <f t="shared" si="186"/>
        <v>3.9075286415711945E-2</v>
      </c>
      <c r="AD192" s="344">
        <f t="shared" si="186"/>
        <v>2.3291925465838508E-2</v>
      </c>
      <c r="AE192" s="332">
        <f t="shared" si="186"/>
        <v>2.7538314176245211E-2</v>
      </c>
      <c r="AG192" s="345" t="s">
        <v>1045</v>
      </c>
      <c r="AH192" s="334"/>
      <c r="AI192" s="334"/>
      <c r="AJ192" s="334"/>
      <c r="AK192" s="334"/>
      <c r="AL192" s="334"/>
      <c r="AM192" s="334"/>
      <c r="AN192" s="334"/>
      <c r="AO192" s="334"/>
      <c r="AP192" s="334"/>
      <c r="AQ192" s="334"/>
      <c r="AR192" s="334"/>
    </row>
    <row r="193" spans="1:44" ht="15">
      <c r="A193" s="303"/>
      <c r="B193" s="335" t="s">
        <v>1058</v>
      </c>
      <c r="C193" s="336">
        <v>21</v>
      </c>
      <c r="D193" s="337">
        <v>1</v>
      </c>
      <c r="E193" s="337"/>
      <c r="F193" s="337">
        <v>5</v>
      </c>
      <c r="G193" s="337">
        <v>0</v>
      </c>
      <c r="H193" s="337"/>
      <c r="I193" s="336">
        <v>27</v>
      </c>
      <c r="J193" s="336"/>
      <c r="K193" s="337">
        <v>231</v>
      </c>
      <c r="L193" s="337">
        <v>195</v>
      </c>
      <c r="M193" s="337">
        <v>25</v>
      </c>
      <c r="N193" s="336">
        <v>451</v>
      </c>
      <c r="O193" s="336"/>
      <c r="P193" s="338"/>
      <c r="Q193"/>
      <c r="R193" s="339"/>
      <c r="S193" s="340" t="s">
        <v>869</v>
      </c>
      <c r="T193" s="341">
        <f t="shared" si="186"/>
        <v>2.1077988557663355E-3</v>
      </c>
      <c r="U193" s="342">
        <f t="shared" si="186"/>
        <v>1.0660980810234541E-3</v>
      </c>
      <c r="V193" s="342">
        <f t="shared" si="186"/>
        <v>0</v>
      </c>
      <c r="W193" s="342">
        <f t="shared" si="186"/>
        <v>3.9651070578905628E-3</v>
      </c>
      <c r="X193" s="342">
        <f t="shared" si="186"/>
        <v>0</v>
      </c>
      <c r="Y193" s="342">
        <f t="shared" si="186"/>
        <v>0</v>
      </c>
      <c r="Z193" s="341">
        <f t="shared" si="186"/>
        <v>2.0941596215000389E-3</v>
      </c>
      <c r="AA193" s="341">
        <f t="shared" si="186"/>
        <v>0</v>
      </c>
      <c r="AB193" s="342">
        <f t="shared" si="186"/>
        <v>3.3333333333333333E-2</v>
      </c>
      <c r="AC193" s="342">
        <f t="shared" si="186"/>
        <v>3.7220843672456573E-2</v>
      </c>
      <c r="AD193" s="342">
        <f t="shared" si="186"/>
        <v>3.7936267071320182E-2</v>
      </c>
      <c r="AE193" s="341">
        <f t="shared" si="186"/>
        <v>3.5157468038665422E-2</v>
      </c>
      <c r="AG193" s="347">
        <f>(T193-T192)*100</f>
        <v>-2.0750318590910144E-2</v>
      </c>
      <c r="AH193" s="347">
        <f t="shared" ref="AH193:AR193" si="187">(U193-U192)*100</f>
        <v>-0.60840551365454942</v>
      </c>
      <c r="AI193" s="347">
        <f t="shared" si="187"/>
        <v>0</v>
      </c>
      <c r="AJ193" s="347">
        <f t="shared" si="187"/>
        <v>0.22658717137954057</v>
      </c>
      <c r="AK193" s="347">
        <f t="shared" si="187"/>
        <v>-0.40595399188092013</v>
      </c>
      <c r="AL193" s="347">
        <f t="shared" si="187"/>
        <v>0</v>
      </c>
      <c r="AM193" s="347">
        <f t="shared" si="187"/>
        <v>-6.4843939439090253E-2</v>
      </c>
      <c r="AN193" s="347">
        <f t="shared" si="187"/>
        <v>0</v>
      </c>
      <c r="AO193" s="347">
        <f t="shared" si="187"/>
        <v>1.3464837049742711</v>
      </c>
      <c r="AP193" s="347">
        <f t="shared" si="187"/>
        <v>-0.18544427432553717</v>
      </c>
      <c r="AQ193" s="347">
        <f t="shared" si="187"/>
        <v>1.4644341605481674</v>
      </c>
      <c r="AR193" s="347">
        <f t="shared" si="187"/>
        <v>0.76191538624202115</v>
      </c>
    </row>
    <row r="194" spans="1:44" ht="15">
      <c r="A194" s="303"/>
      <c r="B194" s="335" t="s">
        <v>1059</v>
      </c>
      <c r="C194" s="336"/>
      <c r="D194" s="337"/>
      <c r="E194" s="337"/>
      <c r="F194" s="337">
        <v>0</v>
      </c>
      <c r="G194" s="337"/>
      <c r="H194" s="337"/>
      <c r="I194" s="336">
        <v>0</v>
      </c>
      <c r="J194" s="336"/>
      <c r="K194" s="337"/>
      <c r="L194" s="337"/>
      <c r="M194" s="337"/>
      <c r="N194" s="336"/>
      <c r="O194" s="336"/>
      <c r="P194" s="338"/>
      <c r="Q194"/>
      <c r="R194" s="330" t="s">
        <v>1060</v>
      </c>
      <c r="S194" s="331" t="s">
        <v>1041</v>
      </c>
      <c r="T194" s="332">
        <f t="shared" ref="T194:AE195" si="188">IF(C182&gt;0,C194/C182,)</f>
        <v>0</v>
      </c>
      <c r="U194" s="344">
        <f t="shared" si="188"/>
        <v>0</v>
      </c>
      <c r="V194" s="344">
        <f t="shared" si="188"/>
        <v>0</v>
      </c>
      <c r="W194" s="344">
        <f t="shared" si="188"/>
        <v>0</v>
      </c>
      <c r="X194" s="344">
        <f t="shared" si="188"/>
        <v>0</v>
      </c>
      <c r="Y194" s="344">
        <f t="shared" si="188"/>
        <v>0</v>
      </c>
      <c r="Z194" s="332">
        <f t="shared" si="188"/>
        <v>0</v>
      </c>
      <c r="AA194" s="332">
        <f t="shared" si="188"/>
        <v>0</v>
      </c>
      <c r="AB194" s="344">
        <f t="shared" si="188"/>
        <v>0</v>
      </c>
      <c r="AC194" s="344">
        <f t="shared" si="188"/>
        <v>0</v>
      </c>
      <c r="AD194" s="344">
        <f t="shared" si="188"/>
        <v>0</v>
      </c>
      <c r="AE194" s="332">
        <f t="shared" si="188"/>
        <v>0</v>
      </c>
      <c r="AG194" s="345" t="s">
        <v>1045</v>
      </c>
      <c r="AH194" s="334"/>
      <c r="AI194" s="334"/>
      <c r="AJ194" s="334"/>
      <c r="AK194" s="334"/>
      <c r="AL194" s="334"/>
      <c r="AM194" s="334"/>
      <c r="AN194" s="334"/>
      <c r="AO194" s="334"/>
      <c r="AP194" s="334"/>
      <c r="AQ194" s="334"/>
      <c r="AR194" s="334"/>
    </row>
    <row r="195" spans="1:44" ht="15">
      <c r="A195" s="303"/>
      <c r="B195" s="335" t="s">
        <v>1061</v>
      </c>
      <c r="C195" s="336"/>
      <c r="D195" s="337"/>
      <c r="E195" s="337"/>
      <c r="F195" s="337"/>
      <c r="G195" s="337"/>
      <c r="H195" s="337"/>
      <c r="I195" s="336"/>
      <c r="J195" s="336"/>
      <c r="K195" s="337"/>
      <c r="L195" s="337"/>
      <c r="M195" s="337"/>
      <c r="N195" s="336"/>
      <c r="O195" s="336"/>
      <c r="P195" s="338"/>
      <c r="Q195"/>
      <c r="R195" s="339"/>
      <c r="S195" s="340" t="s">
        <v>869</v>
      </c>
      <c r="T195" s="341">
        <f t="shared" si="188"/>
        <v>0</v>
      </c>
      <c r="U195" s="342">
        <f t="shared" si="188"/>
        <v>0</v>
      </c>
      <c r="V195" s="342">
        <f t="shared" si="188"/>
        <v>0</v>
      </c>
      <c r="W195" s="342">
        <f t="shared" si="188"/>
        <v>0</v>
      </c>
      <c r="X195" s="342">
        <f t="shared" si="188"/>
        <v>0</v>
      </c>
      <c r="Y195" s="342">
        <f t="shared" si="188"/>
        <v>0</v>
      </c>
      <c r="Z195" s="341">
        <f t="shared" si="188"/>
        <v>0</v>
      </c>
      <c r="AA195" s="341">
        <f t="shared" si="188"/>
        <v>0</v>
      </c>
      <c r="AB195" s="342">
        <f t="shared" si="188"/>
        <v>0</v>
      </c>
      <c r="AC195" s="342">
        <f t="shared" si="188"/>
        <v>0</v>
      </c>
      <c r="AD195" s="342">
        <f t="shared" si="188"/>
        <v>0</v>
      </c>
      <c r="AE195" s="341">
        <f t="shared" si="188"/>
        <v>0</v>
      </c>
      <c r="AG195" s="347">
        <f>(T195-T194)*100</f>
        <v>0</v>
      </c>
      <c r="AH195" s="347">
        <f t="shared" ref="AH195:AR195" si="189">(U195-U194)*100</f>
        <v>0</v>
      </c>
      <c r="AI195" s="347">
        <f t="shared" si="189"/>
        <v>0</v>
      </c>
      <c r="AJ195" s="347">
        <f t="shared" si="189"/>
        <v>0</v>
      </c>
      <c r="AK195" s="347">
        <f t="shared" si="189"/>
        <v>0</v>
      </c>
      <c r="AL195" s="347">
        <f t="shared" si="189"/>
        <v>0</v>
      </c>
      <c r="AM195" s="347">
        <f t="shared" si="189"/>
        <v>0</v>
      </c>
      <c r="AN195" s="347">
        <f t="shared" si="189"/>
        <v>0</v>
      </c>
      <c r="AO195" s="347">
        <f t="shared" si="189"/>
        <v>0</v>
      </c>
      <c r="AP195" s="347">
        <f t="shared" si="189"/>
        <v>0</v>
      </c>
      <c r="AQ195" s="347">
        <f t="shared" si="189"/>
        <v>0</v>
      </c>
      <c r="AR195" s="347">
        <f t="shared" si="189"/>
        <v>0</v>
      </c>
    </row>
    <row r="196" spans="1:44" ht="15">
      <c r="A196" s="303"/>
      <c r="B196" s="335" t="s">
        <v>1062</v>
      </c>
      <c r="C196" s="336">
        <v>3409</v>
      </c>
      <c r="D196" s="337">
        <v>376</v>
      </c>
      <c r="E196" s="337"/>
      <c r="F196" s="337">
        <v>505</v>
      </c>
      <c r="G196" s="337">
        <v>512</v>
      </c>
      <c r="H196" s="337"/>
      <c r="I196" s="336">
        <v>4802</v>
      </c>
      <c r="J196" s="336"/>
      <c r="K196" s="337">
        <v>1264</v>
      </c>
      <c r="L196" s="337">
        <v>887</v>
      </c>
      <c r="M196" s="337">
        <v>100</v>
      </c>
      <c r="N196" s="336">
        <v>2251</v>
      </c>
      <c r="O196" s="336"/>
      <c r="P196" s="338"/>
      <c r="Q196"/>
      <c r="R196" s="330" t="s">
        <v>1063</v>
      </c>
      <c r="S196" s="331" t="s">
        <v>1041</v>
      </c>
      <c r="T196" s="332">
        <f t="shared" ref="T196:AE197" si="190">IF(C182&gt;0,C196/C182,)</f>
        <v>0.35876657545779833</v>
      </c>
      <c r="U196" s="344">
        <f t="shared" si="190"/>
        <v>0.38406537282941777</v>
      </c>
      <c r="V196" s="344">
        <f t="shared" si="190"/>
        <v>0</v>
      </c>
      <c r="W196" s="344">
        <f t="shared" si="190"/>
        <v>0.42905692438402721</v>
      </c>
      <c r="X196" s="344">
        <f t="shared" si="190"/>
        <v>0.69282814614343713</v>
      </c>
      <c r="Y196" s="344">
        <f t="shared" si="190"/>
        <v>0</v>
      </c>
      <c r="Z196" s="332">
        <f t="shared" si="190"/>
        <v>0.38735177865612647</v>
      </c>
      <c r="AA196" s="332">
        <f t="shared" si="190"/>
        <v>0</v>
      </c>
      <c r="AB196" s="344">
        <f t="shared" si="190"/>
        <v>0.18067467124070899</v>
      </c>
      <c r="AC196" s="344">
        <f t="shared" si="190"/>
        <v>0.18146481178396073</v>
      </c>
      <c r="AD196" s="344">
        <f t="shared" si="190"/>
        <v>0.15527950310559005</v>
      </c>
      <c r="AE196" s="332">
        <f t="shared" si="190"/>
        <v>0.17967752234993614</v>
      </c>
      <c r="AG196" s="345" t="s">
        <v>1045</v>
      </c>
      <c r="AH196" s="334"/>
      <c r="AI196" s="334"/>
      <c r="AJ196" s="334"/>
      <c r="AK196" s="334"/>
      <c r="AL196" s="334"/>
      <c r="AM196" s="334"/>
      <c r="AN196" s="334"/>
      <c r="AO196" s="334"/>
      <c r="AP196" s="334"/>
      <c r="AQ196" s="334"/>
      <c r="AR196" s="334"/>
    </row>
    <row r="197" spans="1:44" ht="15">
      <c r="A197" s="303"/>
      <c r="B197" s="335" t="s">
        <v>1064</v>
      </c>
      <c r="C197" s="336">
        <v>3628</v>
      </c>
      <c r="D197" s="337">
        <v>420</v>
      </c>
      <c r="E197" s="337"/>
      <c r="F197" s="337">
        <v>547</v>
      </c>
      <c r="G197" s="337">
        <v>547</v>
      </c>
      <c r="H197" s="337"/>
      <c r="I197" s="336">
        <v>5142</v>
      </c>
      <c r="J197" s="336"/>
      <c r="K197" s="337">
        <v>1260</v>
      </c>
      <c r="L197" s="337">
        <v>1028</v>
      </c>
      <c r="M197" s="337">
        <v>111</v>
      </c>
      <c r="N197" s="336">
        <v>2399</v>
      </c>
      <c r="O197" s="336"/>
      <c r="P197" s="338"/>
      <c r="Q197"/>
      <c r="R197" s="339"/>
      <c r="S197" s="340" t="s">
        <v>869</v>
      </c>
      <c r="T197" s="341">
        <f t="shared" si="190"/>
        <v>0.36414734517715547</v>
      </c>
      <c r="U197" s="342">
        <f t="shared" si="190"/>
        <v>0.44776119402985076</v>
      </c>
      <c r="V197" s="342">
        <f t="shared" si="190"/>
        <v>0</v>
      </c>
      <c r="W197" s="342">
        <f t="shared" si="190"/>
        <v>0.43378271213322761</v>
      </c>
      <c r="X197" s="342">
        <f t="shared" si="190"/>
        <v>0.74829001367989056</v>
      </c>
      <c r="Y197" s="342">
        <f t="shared" si="190"/>
        <v>0</v>
      </c>
      <c r="Z197" s="341">
        <f t="shared" si="190"/>
        <v>0.39882106569456294</v>
      </c>
      <c r="AA197" s="341">
        <f t="shared" si="190"/>
        <v>0</v>
      </c>
      <c r="AB197" s="342">
        <f t="shared" si="190"/>
        <v>0.18181818181818182</v>
      </c>
      <c r="AC197" s="342">
        <f t="shared" si="190"/>
        <v>0.19622065279633519</v>
      </c>
      <c r="AD197" s="342">
        <f t="shared" si="190"/>
        <v>0.16843702579666162</v>
      </c>
      <c r="AE197" s="341">
        <f t="shared" si="190"/>
        <v>0.18701278453383224</v>
      </c>
      <c r="AG197" s="347">
        <f>(T197-T196)*100</f>
        <v>0.53807697193571369</v>
      </c>
      <c r="AH197" s="347">
        <f t="shared" ref="AH197:AR197" si="191">(U197-U196)*100</f>
        <v>6.3695821200432992</v>
      </c>
      <c r="AI197" s="347">
        <f t="shared" si="191"/>
        <v>0</v>
      </c>
      <c r="AJ197" s="347">
        <f t="shared" si="191"/>
        <v>0.47257877492004052</v>
      </c>
      <c r="AK197" s="364">
        <f t="shared" si="191"/>
        <v>5.546186753645344</v>
      </c>
      <c r="AL197" s="347">
        <f t="shared" si="191"/>
        <v>0</v>
      </c>
      <c r="AM197" s="347">
        <f t="shared" si="191"/>
        <v>1.1469287038436471</v>
      </c>
      <c r="AN197" s="347">
        <f t="shared" si="191"/>
        <v>0</v>
      </c>
      <c r="AO197" s="347">
        <f t="shared" si="191"/>
        <v>0.11435105774728338</v>
      </c>
      <c r="AP197" s="347">
        <f t="shared" si="191"/>
        <v>1.4755841012374455</v>
      </c>
      <c r="AQ197" s="347">
        <f t="shared" si="191"/>
        <v>1.3157522691071566</v>
      </c>
      <c r="AR197" s="347">
        <f t="shared" si="191"/>
        <v>0.73352621838961019</v>
      </c>
    </row>
    <row r="198" spans="1:44" ht="15">
      <c r="A198" s="303"/>
      <c r="B198" s="335" t="s">
        <v>1065</v>
      </c>
      <c r="C198" s="336">
        <v>683</v>
      </c>
      <c r="D198" s="337">
        <v>85</v>
      </c>
      <c r="E198" s="337"/>
      <c r="F198" s="337">
        <v>38</v>
      </c>
      <c r="G198" s="337">
        <v>112</v>
      </c>
      <c r="H198" s="337"/>
      <c r="I198" s="336">
        <v>918</v>
      </c>
      <c r="J198" s="336"/>
      <c r="K198" s="337">
        <v>405</v>
      </c>
      <c r="L198" s="337">
        <v>196</v>
      </c>
      <c r="M198" s="337">
        <v>22</v>
      </c>
      <c r="N198" s="336">
        <v>623</v>
      </c>
      <c r="O198" s="336"/>
      <c r="P198" s="338"/>
      <c r="Q198"/>
      <c r="R198" s="330" t="s">
        <v>1066</v>
      </c>
      <c r="S198" s="331" t="s">
        <v>1041</v>
      </c>
      <c r="T198" s="332">
        <f t="shared" ref="T198:AE199" si="192">IF(C182&gt;0,C198/C182,)</f>
        <v>7.1879604293832874E-2</v>
      </c>
      <c r="U198" s="344">
        <f t="shared" si="192"/>
        <v>8.6823289070480078E-2</v>
      </c>
      <c r="V198" s="344">
        <f t="shared" si="192"/>
        <v>0</v>
      </c>
      <c r="W198" s="344">
        <f t="shared" si="192"/>
        <v>3.2285471537807989E-2</v>
      </c>
      <c r="X198" s="344">
        <f t="shared" si="192"/>
        <v>0.15155615696887687</v>
      </c>
      <c r="Y198" s="344">
        <f t="shared" si="192"/>
        <v>0</v>
      </c>
      <c r="Z198" s="332">
        <f t="shared" si="192"/>
        <v>7.4050173429055413E-2</v>
      </c>
      <c r="AA198" s="332">
        <f t="shared" si="192"/>
        <v>0</v>
      </c>
      <c r="AB198" s="344">
        <f t="shared" si="192"/>
        <v>5.789022298456261E-2</v>
      </c>
      <c r="AC198" s="344">
        <f t="shared" si="192"/>
        <v>4.0098199672667756E-2</v>
      </c>
      <c r="AD198" s="344">
        <f t="shared" si="192"/>
        <v>3.4161490683229816E-2</v>
      </c>
      <c r="AE198" s="332">
        <f t="shared" si="192"/>
        <v>4.9728607918263092E-2</v>
      </c>
      <c r="AG198" s="345" t="s">
        <v>1045</v>
      </c>
      <c r="AH198" s="334"/>
      <c r="AI198" s="334"/>
      <c r="AJ198" s="334"/>
      <c r="AK198" s="334"/>
      <c r="AL198" s="334"/>
      <c r="AM198" s="334"/>
      <c r="AN198" s="334"/>
      <c r="AO198" s="334"/>
      <c r="AP198" s="334"/>
      <c r="AQ198" s="334"/>
      <c r="AR198" s="334"/>
    </row>
    <row r="199" spans="1:44" ht="15">
      <c r="A199" s="303"/>
      <c r="B199" s="335" t="s">
        <v>1067</v>
      </c>
      <c r="C199" s="336">
        <v>500</v>
      </c>
      <c r="D199" s="337">
        <v>66</v>
      </c>
      <c r="E199" s="337"/>
      <c r="F199" s="337">
        <v>27</v>
      </c>
      <c r="G199" s="337">
        <v>65</v>
      </c>
      <c r="H199" s="337"/>
      <c r="I199" s="336">
        <v>658</v>
      </c>
      <c r="J199" s="336"/>
      <c r="K199" s="337">
        <v>488</v>
      </c>
      <c r="L199" s="337">
        <v>205</v>
      </c>
      <c r="M199" s="337">
        <v>40</v>
      </c>
      <c r="N199" s="336">
        <v>733</v>
      </c>
      <c r="O199" s="336"/>
      <c r="P199" s="338"/>
      <c r="Q199"/>
      <c r="R199" s="339"/>
      <c r="S199" s="340" t="s">
        <v>869</v>
      </c>
      <c r="T199" s="341">
        <f t="shared" si="192"/>
        <v>5.0185687042055609E-2</v>
      </c>
      <c r="U199" s="342">
        <f t="shared" si="192"/>
        <v>7.0362473347547971E-2</v>
      </c>
      <c r="V199" s="342">
        <f t="shared" si="192"/>
        <v>0</v>
      </c>
      <c r="W199" s="342">
        <f t="shared" si="192"/>
        <v>2.1411578112609041E-2</v>
      </c>
      <c r="X199" s="342">
        <f t="shared" si="192"/>
        <v>8.8919288645690833E-2</v>
      </c>
      <c r="Y199" s="342">
        <f t="shared" si="192"/>
        <v>0</v>
      </c>
      <c r="Z199" s="341">
        <f t="shared" si="192"/>
        <v>5.1035445590630578E-2</v>
      </c>
      <c r="AA199" s="341">
        <f t="shared" si="192"/>
        <v>0</v>
      </c>
      <c r="AB199" s="342">
        <f t="shared" si="192"/>
        <v>7.0418470418470422E-2</v>
      </c>
      <c r="AC199" s="342">
        <f t="shared" si="192"/>
        <v>3.9129604886428707E-2</v>
      </c>
      <c r="AD199" s="342">
        <f t="shared" si="192"/>
        <v>6.0698027314112293E-2</v>
      </c>
      <c r="AE199" s="341">
        <f t="shared" si="192"/>
        <v>5.7140629872154659E-2</v>
      </c>
      <c r="AG199" s="347">
        <f>(T199-T198)*100</f>
        <v>-2.1693917251777264</v>
      </c>
      <c r="AH199" s="347">
        <f t="shared" ref="AH199:AR199" si="193">(U199-U198)*100</f>
        <v>-1.6460815722932107</v>
      </c>
      <c r="AI199" s="347">
        <f t="shared" si="193"/>
        <v>0</v>
      </c>
      <c r="AJ199" s="347">
        <f t="shared" si="193"/>
        <v>-1.0873893425198948</v>
      </c>
      <c r="AK199" s="347">
        <f t="shared" si="193"/>
        <v>-6.2636868323186032</v>
      </c>
      <c r="AL199" s="347">
        <f t="shared" si="193"/>
        <v>0</v>
      </c>
      <c r="AM199" s="347">
        <f t="shared" si="193"/>
        <v>-2.3014727838424833</v>
      </c>
      <c r="AN199" s="347">
        <f t="shared" si="193"/>
        <v>0</v>
      </c>
      <c r="AO199" s="347">
        <f t="shared" si="193"/>
        <v>1.2528247433907811</v>
      </c>
      <c r="AP199" s="347">
        <f t="shared" si="193"/>
        <v>-9.6859478623904927E-2</v>
      </c>
      <c r="AQ199" s="347">
        <f t="shared" si="193"/>
        <v>2.6536536630882477</v>
      </c>
      <c r="AR199" s="347">
        <f t="shared" si="193"/>
        <v>0.74120219538915677</v>
      </c>
    </row>
    <row r="200" spans="1:44" ht="15">
      <c r="A200" s="303"/>
      <c r="B200" s="335" t="s">
        <v>1068</v>
      </c>
      <c r="C200" s="336"/>
      <c r="D200" s="337"/>
      <c r="E200" s="337"/>
      <c r="F200" s="337"/>
      <c r="G200" s="337"/>
      <c r="H200" s="337"/>
      <c r="I200" s="336"/>
      <c r="J200" s="336"/>
      <c r="K200" s="337"/>
      <c r="L200" s="337"/>
      <c r="M200" s="337"/>
      <c r="N200" s="336"/>
      <c r="O200" s="336"/>
      <c r="P200" s="338"/>
      <c r="Q200"/>
      <c r="R200" s="330" t="s">
        <v>1069</v>
      </c>
      <c r="S200" s="331" t="s">
        <v>1041</v>
      </c>
      <c r="T200" s="332">
        <f t="shared" ref="T200:AE201" si="194">IF(C182&gt;0,C200/C182,)</f>
        <v>0</v>
      </c>
      <c r="U200" s="344">
        <f t="shared" si="194"/>
        <v>0</v>
      </c>
      <c r="V200" s="344">
        <f t="shared" si="194"/>
        <v>0</v>
      </c>
      <c r="W200" s="344">
        <f t="shared" si="194"/>
        <v>0</v>
      </c>
      <c r="X200" s="344">
        <f t="shared" si="194"/>
        <v>0</v>
      </c>
      <c r="Y200" s="344">
        <f t="shared" si="194"/>
        <v>0</v>
      </c>
      <c r="Z200" s="332">
        <f t="shared" si="194"/>
        <v>0</v>
      </c>
      <c r="AA200" s="332">
        <f t="shared" si="194"/>
        <v>0</v>
      </c>
      <c r="AB200" s="344">
        <f t="shared" si="194"/>
        <v>0</v>
      </c>
      <c r="AC200" s="344">
        <f t="shared" si="194"/>
        <v>0</v>
      </c>
      <c r="AD200" s="344">
        <f t="shared" si="194"/>
        <v>0</v>
      </c>
      <c r="AE200" s="332">
        <f t="shared" si="194"/>
        <v>0</v>
      </c>
      <c r="AG200" s="345" t="s">
        <v>1045</v>
      </c>
      <c r="AH200" s="334"/>
      <c r="AI200" s="334"/>
      <c r="AJ200" s="334"/>
      <c r="AK200" s="334"/>
      <c r="AL200" s="334"/>
      <c r="AM200" s="334"/>
      <c r="AN200" s="334"/>
      <c r="AO200" s="334"/>
      <c r="AP200" s="334"/>
      <c r="AQ200" s="334"/>
      <c r="AR200" s="334"/>
    </row>
    <row r="201" spans="1:44" ht="15">
      <c r="A201" s="303"/>
      <c r="B201" s="335" t="s">
        <v>1070</v>
      </c>
      <c r="C201" s="336"/>
      <c r="D201" s="337"/>
      <c r="E201" s="337"/>
      <c r="F201" s="337"/>
      <c r="G201" s="337"/>
      <c r="H201" s="337"/>
      <c r="I201" s="336"/>
      <c r="J201" s="336"/>
      <c r="K201" s="337"/>
      <c r="L201" s="337"/>
      <c r="M201" s="337"/>
      <c r="N201" s="336"/>
      <c r="O201" s="336"/>
      <c r="P201" s="338"/>
      <c r="Q201"/>
      <c r="R201" s="339"/>
      <c r="S201" s="340" t="s">
        <v>869</v>
      </c>
      <c r="T201" s="341">
        <f t="shared" si="194"/>
        <v>0</v>
      </c>
      <c r="U201" s="342">
        <f t="shared" si="194"/>
        <v>0</v>
      </c>
      <c r="V201" s="342">
        <f t="shared" si="194"/>
        <v>0</v>
      </c>
      <c r="W201" s="342">
        <f t="shared" si="194"/>
        <v>0</v>
      </c>
      <c r="X201" s="342">
        <f t="shared" si="194"/>
        <v>0</v>
      </c>
      <c r="Y201" s="342">
        <f t="shared" si="194"/>
        <v>0</v>
      </c>
      <c r="Z201" s="341">
        <f t="shared" si="194"/>
        <v>0</v>
      </c>
      <c r="AA201" s="341">
        <f t="shared" si="194"/>
        <v>0</v>
      </c>
      <c r="AB201" s="342">
        <f t="shared" si="194"/>
        <v>0</v>
      </c>
      <c r="AC201" s="342">
        <f t="shared" si="194"/>
        <v>0</v>
      </c>
      <c r="AD201" s="342">
        <f t="shared" si="194"/>
        <v>0</v>
      </c>
      <c r="AE201" s="341">
        <f t="shared" si="194"/>
        <v>0</v>
      </c>
      <c r="AG201" s="347">
        <f>(T201-T200)*100</f>
        <v>0</v>
      </c>
      <c r="AH201" s="347">
        <f t="shared" ref="AH201:AR201" si="195">(U201-U200)*100</f>
        <v>0</v>
      </c>
      <c r="AI201" s="347">
        <f t="shared" si="195"/>
        <v>0</v>
      </c>
      <c r="AJ201" s="347">
        <f t="shared" si="195"/>
        <v>0</v>
      </c>
      <c r="AK201" s="347">
        <f t="shared" si="195"/>
        <v>0</v>
      </c>
      <c r="AL201" s="347">
        <f t="shared" si="195"/>
        <v>0</v>
      </c>
      <c r="AM201" s="347">
        <f t="shared" si="195"/>
        <v>0</v>
      </c>
      <c r="AN201" s="347">
        <f t="shared" si="195"/>
        <v>0</v>
      </c>
      <c r="AO201" s="347">
        <f t="shared" si="195"/>
        <v>0</v>
      </c>
      <c r="AP201" s="347">
        <f t="shared" si="195"/>
        <v>0</v>
      </c>
      <c r="AQ201" s="347">
        <f t="shared" si="195"/>
        <v>0</v>
      </c>
      <c r="AR201" s="347">
        <f t="shared" si="195"/>
        <v>0</v>
      </c>
    </row>
    <row r="202" spans="1:44" ht="15">
      <c r="A202" s="303"/>
      <c r="B202" s="335" t="s">
        <v>1071</v>
      </c>
      <c r="C202" s="336">
        <v>487</v>
      </c>
      <c r="D202" s="337">
        <v>67</v>
      </c>
      <c r="E202" s="337"/>
      <c r="F202" s="337">
        <v>116</v>
      </c>
      <c r="G202" s="337">
        <v>15</v>
      </c>
      <c r="H202" s="337"/>
      <c r="I202" s="336">
        <v>685</v>
      </c>
      <c r="J202" s="336"/>
      <c r="K202" s="337">
        <v>1774</v>
      </c>
      <c r="L202" s="337">
        <v>899</v>
      </c>
      <c r="M202" s="337">
        <v>104</v>
      </c>
      <c r="N202" s="336">
        <v>2777</v>
      </c>
      <c r="O202" s="336"/>
      <c r="P202" s="338"/>
      <c r="Q202"/>
      <c r="R202" s="330" t="s">
        <v>1072</v>
      </c>
      <c r="S202" s="331" t="s">
        <v>1041</v>
      </c>
      <c r="T202" s="332">
        <f t="shared" ref="T202:AE203" si="196">IF(C182&gt;0,C202/C182,)</f>
        <v>5.1252367922542626E-2</v>
      </c>
      <c r="U202" s="344">
        <f t="shared" si="196"/>
        <v>6.8437180796731362E-2</v>
      </c>
      <c r="V202" s="344">
        <f t="shared" si="196"/>
        <v>0</v>
      </c>
      <c r="W202" s="344">
        <f t="shared" si="196"/>
        <v>9.8555649957519115E-2</v>
      </c>
      <c r="X202" s="344">
        <f t="shared" si="196"/>
        <v>2.0297699594046009E-2</v>
      </c>
      <c r="Y202" s="344">
        <f t="shared" si="196"/>
        <v>0</v>
      </c>
      <c r="Z202" s="332">
        <f t="shared" si="196"/>
        <v>5.5255303702508675E-2</v>
      </c>
      <c r="AA202" s="332">
        <f t="shared" si="196"/>
        <v>0</v>
      </c>
      <c r="AB202" s="344">
        <f t="shared" si="196"/>
        <v>0.25357347055460261</v>
      </c>
      <c r="AC202" s="344">
        <f t="shared" si="196"/>
        <v>0.18391980360065466</v>
      </c>
      <c r="AD202" s="344">
        <f t="shared" si="196"/>
        <v>0.16149068322981366</v>
      </c>
      <c r="AE202" s="332">
        <f t="shared" si="196"/>
        <v>0.22166347381864623</v>
      </c>
      <c r="AG202" s="345" t="s">
        <v>1045</v>
      </c>
      <c r="AH202" s="349"/>
      <c r="AI202" s="349"/>
      <c r="AJ202" s="349"/>
      <c r="AK202" s="349"/>
      <c r="AL202" s="349"/>
      <c r="AM202" s="349"/>
      <c r="AN202" s="349"/>
      <c r="AO202" s="349"/>
      <c r="AP202" s="349"/>
      <c r="AQ202" s="349"/>
      <c r="AR202" s="349"/>
    </row>
    <row r="203" spans="1:44" ht="15.75" thickBot="1">
      <c r="A203" s="303"/>
      <c r="B203" s="335" t="s">
        <v>1073</v>
      </c>
      <c r="C203" s="336">
        <v>477</v>
      </c>
      <c r="D203" s="337">
        <v>62</v>
      </c>
      <c r="E203" s="337"/>
      <c r="F203" s="337">
        <v>104</v>
      </c>
      <c r="G203" s="337">
        <v>16</v>
      </c>
      <c r="H203" s="337"/>
      <c r="I203" s="336">
        <v>659</v>
      </c>
      <c r="J203" s="336"/>
      <c r="K203" s="337">
        <v>1019</v>
      </c>
      <c r="L203" s="337">
        <v>690</v>
      </c>
      <c r="M203" s="337">
        <v>50</v>
      </c>
      <c r="N203" s="336">
        <v>1759</v>
      </c>
      <c r="O203" s="336"/>
      <c r="P203" s="338"/>
      <c r="Q203"/>
      <c r="R203" s="350"/>
      <c r="S203" s="351" t="s">
        <v>869</v>
      </c>
      <c r="T203" s="352">
        <f t="shared" si="196"/>
        <v>4.7877145438121049E-2</v>
      </c>
      <c r="U203" s="353">
        <f t="shared" si="196"/>
        <v>6.6098081023454158E-2</v>
      </c>
      <c r="V203" s="353">
        <f t="shared" si="196"/>
        <v>0</v>
      </c>
      <c r="W203" s="353">
        <f t="shared" si="196"/>
        <v>8.247422680412371E-2</v>
      </c>
      <c r="X203" s="353">
        <f t="shared" si="196"/>
        <v>2.188782489740082E-2</v>
      </c>
      <c r="Y203" s="353">
        <f t="shared" si="196"/>
        <v>0</v>
      </c>
      <c r="Z203" s="352">
        <f t="shared" si="196"/>
        <v>5.1113007058093539E-2</v>
      </c>
      <c r="AA203" s="352">
        <f t="shared" si="196"/>
        <v>0</v>
      </c>
      <c r="AB203" s="353">
        <f t="shared" si="196"/>
        <v>0.14704184704184703</v>
      </c>
      <c r="AC203" s="353">
        <f t="shared" si="196"/>
        <v>0.13170452376407712</v>
      </c>
      <c r="AD203" s="353">
        <f t="shared" si="196"/>
        <v>7.5872534142640363E-2</v>
      </c>
      <c r="AE203" s="352">
        <f t="shared" si="196"/>
        <v>0.13712192079825383</v>
      </c>
      <c r="AF203" s="354"/>
      <c r="AG203" s="355">
        <f>(T203-T202)*100</f>
        <v>-0.33752224844215761</v>
      </c>
      <c r="AH203" s="355">
        <f t="shared" ref="AH203:AR203" si="197">(U203-U202)*100</f>
        <v>-0.23390997732772034</v>
      </c>
      <c r="AI203" s="355">
        <f t="shared" si="197"/>
        <v>0</v>
      </c>
      <c r="AJ203" s="355">
        <f t="shared" si="197"/>
        <v>-1.6081423153395404</v>
      </c>
      <c r="AK203" s="355">
        <f t="shared" si="197"/>
        <v>0.15901253033548113</v>
      </c>
      <c r="AL203" s="355">
        <f t="shared" si="197"/>
        <v>0</v>
      </c>
      <c r="AM203" s="355">
        <f t="shared" si="197"/>
        <v>-0.4142296644415136</v>
      </c>
      <c r="AN203" s="355">
        <f t="shared" si="197"/>
        <v>0</v>
      </c>
      <c r="AO203" s="361">
        <f t="shared" si="197"/>
        <v>-10.653162351275558</v>
      </c>
      <c r="AP203" s="355">
        <f t="shared" si="197"/>
        <v>-5.2215279836577535</v>
      </c>
      <c r="AQ203" s="355">
        <f t="shared" si="197"/>
        <v>-8.5618149087173308</v>
      </c>
      <c r="AR203" s="355">
        <f t="shared" si="197"/>
        <v>-8.4541553020392399</v>
      </c>
    </row>
    <row r="204" spans="1:44" ht="15">
      <c r="A204" s="317" t="s">
        <v>563</v>
      </c>
      <c r="B204" s="298" t="s">
        <v>1039</v>
      </c>
      <c r="C204" s="327">
        <v>17466</v>
      </c>
      <c r="D204" s="328">
        <v>4236</v>
      </c>
      <c r="E204" s="328">
        <v>11360</v>
      </c>
      <c r="F204" s="328">
        <v>952</v>
      </c>
      <c r="G204" s="328">
        <v>2057</v>
      </c>
      <c r="H204" s="328">
        <v>1054</v>
      </c>
      <c r="I204" s="327">
        <v>37125</v>
      </c>
      <c r="J204" s="327"/>
      <c r="K204" s="328">
        <v>13199</v>
      </c>
      <c r="L204" s="328">
        <v>10607</v>
      </c>
      <c r="M204" s="328">
        <v>4533</v>
      </c>
      <c r="N204" s="327">
        <v>28339</v>
      </c>
      <c r="O204" s="327"/>
      <c r="P204" s="329"/>
      <c r="Q204"/>
      <c r="R204" s="330" t="s">
        <v>1040</v>
      </c>
      <c r="S204" s="331" t="s">
        <v>1041</v>
      </c>
      <c r="T204" s="332">
        <f t="shared" ref="T204:AE205" si="198">IF(C204&gt;0,C204/C204,)</f>
        <v>1</v>
      </c>
      <c r="U204" s="344">
        <f t="shared" si="198"/>
        <v>1</v>
      </c>
      <c r="V204" s="344">
        <f t="shared" si="198"/>
        <v>1</v>
      </c>
      <c r="W204" s="344">
        <f t="shared" si="198"/>
        <v>1</v>
      </c>
      <c r="X204" s="344">
        <f t="shared" si="198"/>
        <v>1</v>
      </c>
      <c r="Y204" s="344">
        <f t="shared" si="198"/>
        <v>1</v>
      </c>
      <c r="Z204" s="332">
        <f t="shared" si="198"/>
        <v>1</v>
      </c>
      <c r="AA204" s="332">
        <f t="shared" si="198"/>
        <v>0</v>
      </c>
      <c r="AB204" s="344">
        <f t="shared" si="198"/>
        <v>1</v>
      </c>
      <c r="AC204" s="344">
        <f t="shared" si="198"/>
        <v>1</v>
      </c>
      <c r="AD204" s="344">
        <f t="shared" si="198"/>
        <v>1</v>
      </c>
      <c r="AE204" s="332">
        <f t="shared" si="198"/>
        <v>1</v>
      </c>
      <c r="AG204" s="334">
        <f>+T206+T208+T210+T212+T214+T216+T218+T220+T222+T224</f>
        <v>1</v>
      </c>
      <c r="AH204" s="334">
        <f t="shared" ref="AH204:AR205" si="199">+U206+U208+U210+U212+U214+U216+U218+U220+U222+U224</f>
        <v>1</v>
      </c>
      <c r="AI204" s="334">
        <f t="shared" si="199"/>
        <v>1</v>
      </c>
      <c r="AJ204" s="334">
        <f t="shared" si="199"/>
        <v>1</v>
      </c>
      <c r="AK204" s="334">
        <f t="shared" si="199"/>
        <v>1</v>
      </c>
      <c r="AL204" s="334">
        <f t="shared" si="199"/>
        <v>1.0000000000000002</v>
      </c>
      <c r="AM204" s="334">
        <f t="shared" si="199"/>
        <v>1</v>
      </c>
      <c r="AN204" s="334">
        <f t="shared" si="199"/>
        <v>0</v>
      </c>
      <c r="AO204" s="334">
        <f t="shared" si="199"/>
        <v>1</v>
      </c>
      <c r="AP204" s="334">
        <f t="shared" si="199"/>
        <v>1</v>
      </c>
      <c r="AQ204" s="334">
        <f t="shared" si="199"/>
        <v>1</v>
      </c>
      <c r="AR204" s="334">
        <f t="shared" si="199"/>
        <v>1</v>
      </c>
    </row>
    <row r="205" spans="1:44" ht="15">
      <c r="A205" s="303"/>
      <c r="B205" s="335" t="s">
        <v>1042</v>
      </c>
      <c r="C205" s="336">
        <v>17765</v>
      </c>
      <c r="D205" s="337">
        <v>4619</v>
      </c>
      <c r="E205" s="337">
        <v>11825</v>
      </c>
      <c r="F205" s="337">
        <v>999</v>
      </c>
      <c r="G205" s="337">
        <v>2101</v>
      </c>
      <c r="H205" s="337">
        <v>1011</v>
      </c>
      <c r="I205" s="336">
        <v>38320</v>
      </c>
      <c r="J205" s="336"/>
      <c r="K205" s="337">
        <v>11724</v>
      </c>
      <c r="L205" s="337">
        <v>9596</v>
      </c>
      <c r="M205" s="337">
        <v>4135</v>
      </c>
      <c r="N205" s="336">
        <v>25455</v>
      </c>
      <c r="O205" s="336"/>
      <c r="P205" s="338"/>
      <c r="Q205"/>
      <c r="R205" s="339"/>
      <c r="S205" s="340" t="s">
        <v>869</v>
      </c>
      <c r="T205" s="341">
        <f t="shared" si="198"/>
        <v>1</v>
      </c>
      <c r="U205" s="342">
        <f t="shared" si="198"/>
        <v>1</v>
      </c>
      <c r="V205" s="342">
        <f t="shared" si="198"/>
        <v>1</v>
      </c>
      <c r="W205" s="342">
        <f t="shared" si="198"/>
        <v>1</v>
      </c>
      <c r="X205" s="342">
        <f t="shared" si="198"/>
        <v>1</v>
      </c>
      <c r="Y205" s="342">
        <f t="shared" si="198"/>
        <v>1</v>
      </c>
      <c r="Z205" s="341">
        <f t="shared" si="198"/>
        <v>1</v>
      </c>
      <c r="AA205" s="341">
        <f t="shared" si="198"/>
        <v>0</v>
      </c>
      <c r="AB205" s="342">
        <f t="shared" si="198"/>
        <v>1</v>
      </c>
      <c r="AC205" s="342">
        <f t="shared" si="198"/>
        <v>1</v>
      </c>
      <c r="AD205" s="342">
        <f t="shared" si="198"/>
        <v>1</v>
      </c>
      <c r="AE205" s="341">
        <f t="shared" si="198"/>
        <v>1</v>
      </c>
      <c r="AG205" s="343">
        <f>+T207+T209+T211+T213+T215+T217+T219+T221+T223+T225</f>
        <v>1</v>
      </c>
      <c r="AH205" s="343">
        <f t="shared" si="199"/>
        <v>1.0000000000000002</v>
      </c>
      <c r="AI205" s="343">
        <f t="shared" si="199"/>
        <v>1</v>
      </c>
      <c r="AJ205" s="343">
        <f t="shared" si="199"/>
        <v>1</v>
      </c>
      <c r="AK205" s="343">
        <f t="shared" si="199"/>
        <v>1</v>
      </c>
      <c r="AL205" s="343">
        <f t="shared" si="199"/>
        <v>0.99999999999999989</v>
      </c>
      <c r="AM205" s="343">
        <f t="shared" si="199"/>
        <v>0.99999999999999989</v>
      </c>
      <c r="AN205" s="343">
        <f t="shared" si="199"/>
        <v>0</v>
      </c>
      <c r="AO205" s="343">
        <f t="shared" si="199"/>
        <v>1</v>
      </c>
      <c r="AP205" s="343">
        <f t="shared" si="199"/>
        <v>1</v>
      </c>
      <c r="AQ205" s="343">
        <f t="shared" si="199"/>
        <v>1</v>
      </c>
      <c r="AR205" s="343">
        <f t="shared" si="199"/>
        <v>0.99099999999999988</v>
      </c>
    </row>
    <row r="206" spans="1:44" ht="15">
      <c r="A206" s="303"/>
      <c r="B206" s="335" t="s">
        <v>1043</v>
      </c>
      <c r="C206" s="336">
        <v>162</v>
      </c>
      <c r="D206" s="337">
        <v>6</v>
      </c>
      <c r="E206" s="337">
        <v>106</v>
      </c>
      <c r="F206" s="337">
        <v>8</v>
      </c>
      <c r="G206" s="337">
        <v>2</v>
      </c>
      <c r="H206" s="337">
        <v>8</v>
      </c>
      <c r="I206" s="336">
        <v>292</v>
      </c>
      <c r="J206" s="336"/>
      <c r="K206" s="337">
        <v>168</v>
      </c>
      <c r="L206" s="337">
        <v>155</v>
      </c>
      <c r="M206" s="337">
        <v>78</v>
      </c>
      <c r="N206" s="336">
        <v>401</v>
      </c>
      <c r="O206" s="336"/>
      <c r="P206" s="338"/>
      <c r="Q206"/>
      <c r="R206" s="330" t="s">
        <v>1044</v>
      </c>
      <c r="S206" s="331" t="s">
        <v>1041</v>
      </c>
      <c r="T206" s="332">
        <f t="shared" ref="T206:AE207" si="200">IF(C204&gt;0,C206/C204,)</f>
        <v>9.2751631741669529E-3</v>
      </c>
      <c r="U206" s="344">
        <f t="shared" si="200"/>
        <v>1.4164305949008499E-3</v>
      </c>
      <c r="V206" s="344">
        <f t="shared" si="200"/>
        <v>9.3309859154929575E-3</v>
      </c>
      <c r="W206" s="344">
        <f t="shared" si="200"/>
        <v>8.4033613445378148E-3</v>
      </c>
      <c r="X206" s="344">
        <f t="shared" si="200"/>
        <v>9.7228974234321824E-4</v>
      </c>
      <c r="Y206" s="344">
        <f t="shared" si="200"/>
        <v>7.5901328273244783E-3</v>
      </c>
      <c r="Z206" s="332">
        <f t="shared" si="200"/>
        <v>7.8653198653198652E-3</v>
      </c>
      <c r="AA206" s="332">
        <f t="shared" si="200"/>
        <v>0</v>
      </c>
      <c r="AB206" s="344">
        <f t="shared" si="200"/>
        <v>1.272823698765058E-2</v>
      </c>
      <c r="AC206" s="344">
        <f t="shared" si="200"/>
        <v>1.4612991420759875E-2</v>
      </c>
      <c r="AD206" s="344">
        <f t="shared" si="200"/>
        <v>1.7207147584381206E-2</v>
      </c>
      <c r="AE206" s="332">
        <f t="shared" si="200"/>
        <v>1.4150111154239741E-2</v>
      </c>
      <c r="AG206" s="345" t="s">
        <v>1045</v>
      </c>
      <c r="AH206" s="334"/>
      <c r="AI206" s="334"/>
      <c r="AJ206" s="334"/>
      <c r="AK206" s="334"/>
      <c r="AL206" s="334"/>
      <c r="AM206" s="334"/>
      <c r="AN206" s="334"/>
      <c r="AO206" s="334"/>
      <c r="AP206" s="334"/>
      <c r="AQ206" s="334"/>
      <c r="AR206" s="334"/>
    </row>
    <row r="207" spans="1:44" ht="15">
      <c r="A207" s="303"/>
      <c r="B207" s="335" t="s">
        <v>1046</v>
      </c>
      <c r="C207" s="336">
        <v>190</v>
      </c>
      <c r="D207" s="337">
        <v>4</v>
      </c>
      <c r="E207" s="337">
        <v>66</v>
      </c>
      <c r="F207" s="337">
        <v>13</v>
      </c>
      <c r="G207" s="337">
        <v>4</v>
      </c>
      <c r="H207" s="337">
        <v>3</v>
      </c>
      <c r="I207" s="336">
        <v>280</v>
      </c>
      <c r="J207" s="336"/>
      <c r="K207" s="337">
        <v>165</v>
      </c>
      <c r="L207" s="337">
        <v>176</v>
      </c>
      <c r="M207" s="337">
        <v>88</v>
      </c>
      <c r="N207" s="336">
        <v>429</v>
      </c>
      <c r="O207" s="336"/>
      <c r="P207" s="338"/>
      <c r="Q207"/>
      <c r="R207" s="339"/>
      <c r="S207" s="340" t="s">
        <v>869</v>
      </c>
      <c r="T207" s="341">
        <f t="shared" si="200"/>
        <v>1.06951871657754E-2</v>
      </c>
      <c r="U207" s="342">
        <f t="shared" si="200"/>
        <v>8.6598830915782634E-4</v>
      </c>
      <c r="V207" s="342">
        <f t="shared" si="200"/>
        <v>5.5813953488372094E-3</v>
      </c>
      <c r="W207" s="342">
        <f t="shared" si="200"/>
        <v>1.3013013013013013E-2</v>
      </c>
      <c r="X207" s="342">
        <f t="shared" si="200"/>
        <v>1.9038553069966682E-3</v>
      </c>
      <c r="Y207" s="342">
        <f t="shared" si="200"/>
        <v>2.967359050445104E-3</v>
      </c>
      <c r="Z207" s="341">
        <f t="shared" si="200"/>
        <v>7.3068893528183713E-3</v>
      </c>
      <c r="AA207" s="341">
        <f t="shared" si="200"/>
        <v>0</v>
      </c>
      <c r="AB207" s="342">
        <f t="shared" si="200"/>
        <v>1.4073694984646877E-2</v>
      </c>
      <c r="AC207" s="342">
        <f t="shared" si="200"/>
        <v>1.8340975406419342E-2</v>
      </c>
      <c r="AD207" s="342">
        <f t="shared" si="200"/>
        <v>2.128174123337364E-2</v>
      </c>
      <c r="AE207" s="341">
        <v>2.9000000000000001E-2</v>
      </c>
      <c r="AG207" s="347">
        <f>(T207-T206)*100</f>
        <v>0.14200239916084476</v>
      </c>
      <c r="AH207" s="347">
        <f t="shared" ref="AH207:AR207" si="201">(U207-U206)*100</f>
        <v>-5.5044228574302356E-2</v>
      </c>
      <c r="AI207" s="347">
        <f t="shared" si="201"/>
        <v>-0.37495905666557483</v>
      </c>
      <c r="AJ207" s="347">
        <f t="shared" si="201"/>
        <v>0.46096516684751981</v>
      </c>
      <c r="AK207" s="347">
        <f t="shared" si="201"/>
        <v>9.3156556465345E-2</v>
      </c>
      <c r="AL207" s="347">
        <f t="shared" si="201"/>
        <v>-0.46227737768793742</v>
      </c>
      <c r="AM207" s="347">
        <f t="shared" si="201"/>
        <v>-5.5843051250149392E-2</v>
      </c>
      <c r="AN207" s="347">
        <f t="shared" si="201"/>
        <v>0</v>
      </c>
      <c r="AO207" s="347">
        <f t="shared" si="201"/>
        <v>0.13454579969962976</v>
      </c>
      <c r="AP207" s="347">
        <f t="shared" si="201"/>
        <v>0.3727983985659466</v>
      </c>
      <c r="AQ207" s="347">
        <f t="shared" si="201"/>
        <v>0.40745936489924339</v>
      </c>
      <c r="AR207" s="347">
        <f t="shared" si="201"/>
        <v>1.4849888845760262</v>
      </c>
    </row>
    <row r="208" spans="1:44" ht="15">
      <c r="A208" s="303"/>
      <c r="B208" s="335" t="s">
        <v>1047</v>
      </c>
      <c r="C208" s="336">
        <v>9</v>
      </c>
      <c r="D208" s="337">
        <v>0</v>
      </c>
      <c r="E208" s="337">
        <v>4</v>
      </c>
      <c r="F208" s="337">
        <v>0</v>
      </c>
      <c r="G208" s="337">
        <v>0</v>
      </c>
      <c r="H208" s="337">
        <v>0</v>
      </c>
      <c r="I208" s="336">
        <v>13</v>
      </c>
      <c r="J208" s="336"/>
      <c r="K208" s="337">
        <v>273</v>
      </c>
      <c r="L208" s="337">
        <v>468</v>
      </c>
      <c r="M208" s="337">
        <v>315</v>
      </c>
      <c r="N208" s="336">
        <v>1056</v>
      </c>
      <c r="O208" s="336"/>
      <c r="P208" s="338"/>
      <c r="Q208"/>
      <c r="R208" s="330" t="s">
        <v>1048</v>
      </c>
      <c r="S208" s="331" t="s">
        <v>1041</v>
      </c>
      <c r="T208" s="332">
        <f t="shared" ref="T208:AE209" si="202">IF(C204&gt;0,C208/C204,)</f>
        <v>5.1528684300927512E-4</v>
      </c>
      <c r="U208" s="344">
        <f t="shared" si="202"/>
        <v>0</v>
      </c>
      <c r="V208" s="344">
        <f t="shared" si="202"/>
        <v>3.5211267605633805E-4</v>
      </c>
      <c r="W208" s="344">
        <f t="shared" si="202"/>
        <v>0</v>
      </c>
      <c r="X208" s="344">
        <f t="shared" si="202"/>
        <v>0</v>
      </c>
      <c r="Y208" s="344">
        <f t="shared" si="202"/>
        <v>0</v>
      </c>
      <c r="Z208" s="332">
        <f t="shared" si="202"/>
        <v>3.5016835016835019E-4</v>
      </c>
      <c r="AA208" s="332">
        <f t="shared" si="202"/>
        <v>0</v>
      </c>
      <c r="AB208" s="344">
        <f t="shared" si="202"/>
        <v>2.0683385104932193E-2</v>
      </c>
      <c r="AC208" s="344">
        <f t="shared" si="202"/>
        <v>4.4121806354294336E-2</v>
      </c>
      <c r="AD208" s="344">
        <f t="shared" si="202"/>
        <v>6.9490403706154863E-2</v>
      </c>
      <c r="AE208" s="332">
        <f t="shared" si="202"/>
        <v>3.726313560817248E-2</v>
      </c>
      <c r="AG208" s="345" t="s">
        <v>1045</v>
      </c>
      <c r="AH208" s="334"/>
      <c r="AI208" s="334"/>
      <c r="AJ208" s="334"/>
      <c r="AK208" s="334"/>
      <c r="AL208" s="334"/>
      <c r="AM208" s="334"/>
      <c r="AN208" s="334"/>
      <c r="AO208" s="334"/>
      <c r="AP208" s="334"/>
      <c r="AQ208" s="334"/>
      <c r="AR208" s="334"/>
    </row>
    <row r="209" spans="1:44" ht="15">
      <c r="A209" s="303"/>
      <c r="B209" s="335" t="s">
        <v>1049</v>
      </c>
      <c r="C209" s="336">
        <v>12</v>
      </c>
      <c r="D209" s="337">
        <v>0</v>
      </c>
      <c r="E209" s="337">
        <v>2</v>
      </c>
      <c r="F209" s="337">
        <v>0</v>
      </c>
      <c r="G209" s="337">
        <v>1</v>
      </c>
      <c r="H209" s="337">
        <v>0</v>
      </c>
      <c r="I209" s="336">
        <v>15</v>
      </c>
      <c r="J209" s="336"/>
      <c r="K209" s="337">
        <v>392</v>
      </c>
      <c r="L209" s="337">
        <v>527</v>
      </c>
      <c r="M209" s="337">
        <v>322</v>
      </c>
      <c r="N209" s="336">
        <v>1241</v>
      </c>
      <c r="O209" s="336"/>
      <c r="P209" s="338"/>
      <c r="Q209"/>
      <c r="R209" s="339"/>
      <c r="S209" s="340" t="s">
        <v>869</v>
      </c>
      <c r="T209" s="341">
        <f t="shared" si="202"/>
        <v>6.7548550520686742E-4</v>
      </c>
      <c r="U209" s="342">
        <f t="shared" si="202"/>
        <v>0</v>
      </c>
      <c r="V209" s="342">
        <f t="shared" si="202"/>
        <v>1.6913319238900633E-4</v>
      </c>
      <c r="W209" s="342">
        <f t="shared" si="202"/>
        <v>0</v>
      </c>
      <c r="X209" s="342">
        <f t="shared" si="202"/>
        <v>4.7596382674916705E-4</v>
      </c>
      <c r="Y209" s="342">
        <f t="shared" si="202"/>
        <v>0</v>
      </c>
      <c r="Z209" s="341">
        <f t="shared" si="202"/>
        <v>3.9144050104384135E-4</v>
      </c>
      <c r="AA209" s="341">
        <f t="shared" si="202"/>
        <v>0</v>
      </c>
      <c r="AB209" s="342">
        <f t="shared" si="202"/>
        <v>3.3435687478676222E-2</v>
      </c>
      <c r="AC209" s="342">
        <f t="shared" si="202"/>
        <v>5.491871613172155E-2</v>
      </c>
      <c r="AD209" s="342">
        <f t="shared" si="202"/>
        <v>7.7871825876662637E-2</v>
      </c>
      <c r="AE209" s="341">
        <v>0.14499999999999999</v>
      </c>
      <c r="AG209" s="347">
        <f>(T209-T208)*100</f>
        <v>1.6019866219759229E-2</v>
      </c>
      <c r="AH209" s="347">
        <f t="shared" ref="AH209:AR209" si="203">(U209-U208)*100</f>
        <v>0</v>
      </c>
      <c r="AI209" s="347">
        <f t="shared" si="203"/>
        <v>-1.8297948366733173E-2</v>
      </c>
      <c r="AJ209" s="347">
        <f t="shared" si="203"/>
        <v>0</v>
      </c>
      <c r="AK209" s="347">
        <f t="shared" si="203"/>
        <v>4.7596382674916705E-2</v>
      </c>
      <c r="AL209" s="347">
        <f t="shared" si="203"/>
        <v>0</v>
      </c>
      <c r="AM209" s="347">
        <f t="shared" si="203"/>
        <v>4.1272150875491156E-3</v>
      </c>
      <c r="AN209" s="347">
        <f t="shared" si="203"/>
        <v>0</v>
      </c>
      <c r="AO209" s="347">
        <f t="shared" si="203"/>
        <v>1.2752302373744029</v>
      </c>
      <c r="AP209" s="347">
        <f t="shared" si="203"/>
        <v>1.0796909777427213</v>
      </c>
      <c r="AQ209" s="347">
        <f t="shared" si="203"/>
        <v>0.8381422170507774</v>
      </c>
      <c r="AR209" s="347">
        <f t="shared" si="203"/>
        <v>10.77368643918275</v>
      </c>
    </row>
    <row r="210" spans="1:44" ht="15">
      <c r="A210" s="303"/>
      <c r="B210" s="335" t="s">
        <v>1050</v>
      </c>
      <c r="C210" s="336">
        <v>1</v>
      </c>
      <c r="D210" s="337">
        <v>0</v>
      </c>
      <c r="E210" s="337">
        <v>2</v>
      </c>
      <c r="F210" s="337">
        <v>0</v>
      </c>
      <c r="G210" s="337">
        <v>0</v>
      </c>
      <c r="H210" s="337">
        <v>0</v>
      </c>
      <c r="I210" s="336">
        <v>3</v>
      </c>
      <c r="J210" s="336"/>
      <c r="K210" s="337"/>
      <c r="L210" s="337"/>
      <c r="M210" s="337"/>
      <c r="N210" s="336"/>
      <c r="O210" s="336"/>
      <c r="P210" s="338"/>
      <c r="Q210"/>
      <c r="R210" s="330" t="s">
        <v>1051</v>
      </c>
      <c r="S210" s="331" t="s">
        <v>1041</v>
      </c>
      <c r="T210" s="332">
        <f t="shared" ref="T210:AE211" si="204">IF(C204&gt;0,C210/C204,)</f>
        <v>5.725409366769724E-5</v>
      </c>
      <c r="U210" s="344">
        <f t="shared" si="204"/>
        <v>0</v>
      </c>
      <c r="V210" s="344">
        <f t="shared" si="204"/>
        <v>1.7605633802816902E-4</v>
      </c>
      <c r="W210" s="344">
        <f t="shared" si="204"/>
        <v>0</v>
      </c>
      <c r="X210" s="344">
        <f t="shared" si="204"/>
        <v>0</v>
      </c>
      <c r="Y210" s="344">
        <f t="shared" si="204"/>
        <v>0</v>
      </c>
      <c r="Z210" s="332">
        <f t="shared" si="204"/>
        <v>8.0808080808080811E-5</v>
      </c>
      <c r="AA210" s="332">
        <f t="shared" si="204"/>
        <v>0</v>
      </c>
      <c r="AB210" s="344">
        <f t="shared" si="204"/>
        <v>0</v>
      </c>
      <c r="AC210" s="344">
        <f t="shared" si="204"/>
        <v>0</v>
      </c>
      <c r="AD210" s="344">
        <f t="shared" si="204"/>
        <v>0</v>
      </c>
      <c r="AE210" s="332">
        <f t="shared" si="204"/>
        <v>0</v>
      </c>
      <c r="AG210" s="345" t="s">
        <v>1045</v>
      </c>
      <c r="AH210" s="334"/>
      <c r="AI210" s="334"/>
      <c r="AJ210" s="334"/>
      <c r="AK210" s="334"/>
      <c r="AL210" s="334"/>
      <c r="AM210" s="334"/>
      <c r="AN210" s="334"/>
      <c r="AO210" s="334"/>
      <c r="AP210" s="334"/>
      <c r="AQ210" s="334"/>
      <c r="AR210" s="334"/>
    </row>
    <row r="211" spans="1:44" ht="15">
      <c r="A211" s="303"/>
      <c r="B211" s="335" t="s">
        <v>1052</v>
      </c>
      <c r="C211" s="336">
        <v>0</v>
      </c>
      <c r="D211" s="337">
        <v>0</v>
      </c>
      <c r="E211" s="337">
        <v>1</v>
      </c>
      <c r="F211" s="337">
        <v>0</v>
      </c>
      <c r="G211" s="337">
        <v>0</v>
      </c>
      <c r="H211" s="337">
        <v>0</v>
      </c>
      <c r="I211" s="336">
        <v>1</v>
      </c>
      <c r="J211" s="336"/>
      <c r="K211" s="337"/>
      <c r="L211" s="337"/>
      <c r="M211" s="337"/>
      <c r="N211" s="336"/>
      <c r="O211" s="336"/>
      <c r="P211" s="338"/>
      <c r="Q211"/>
      <c r="R211" s="339"/>
      <c r="S211" s="340" t="s">
        <v>869</v>
      </c>
      <c r="T211" s="341">
        <f t="shared" si="204"/>
        <v>0</v>
      </c>
      <c r="U211" s="342">
        <f t="shared" si="204"/>
        <v>0</v>
      </c>
      <c r="V211" s="342">
        <f t="shared" si="204"/>
        <v>8.4566596194503166E-5</v>
      </c>
      <c r="W211" s="342">
        <f t="shared" si="204"/>
        <v>0</v>
      </c>
      <c r="X211" s="342">
        <f t="shared" si="204"/>
        <v>0</v>
      </c>
      <c r="Y211" s="342">
        <f t="shared" si="204"/>
        <v>0</v>
      </c>
      <c r="Z211" s="341">
        <f t="shared" si="204"/>
        <v>2.6096033402922757E-5</v>
      </c>
      <c r="AA211" s="341">
        <f t="shared" si="204"/>
        <v>0</v>
      </c>
      <c r="AB211" s="342">
        <f t="shared" si="204"/>
        <v>0</v>
      </c>
      <c r="AC211" s="342">
        <f t="shared" si="204"/>
        <v>0</v>
      </c>
      <c r="AD211" s="342">
        <f t="shared" si="204"/>
        <v>0</v>
      </c>
      <c r="AE211" s="341">
        <f t="shared" si="204"/>
        <v>0</v>
      </c>
      <c r="AG211" s="347">
        <f>(T211-T210)*100</f>
        <v>-5.7254093667697238E-3</v>
      </c>
      <c r="AH211" s="347">
        <f t="shared" ref="AH211:AR211" si="205">(U211-U210)*100</f>
        <v>0</v>
      </c>
      <c r="AI211" s="347">
        <f t="shared" si="205"/>
        <v>-9.1489741833665865E-3</v>
      </c>
      <c r="AJ211" s="347">
        <f t="shared" si="205"/>
        <v>0</v>
      </c>
      <c r="AK211" s="347">
        <f t="shared" si="205"/>
        <v>0</v>
      </c>
      <c r="AL211" s="347">
        <f t="shared" si="205"/>
        <v>0</v>
      </c>
      <c r="AM211" s="347">
        <f t="shared" si="205"/>
        <v>-5.4712047405158053E-3</v>
      </c>
      <c r="AN211" s="347">
        <f t="shared" si="205"/>
        <v>0</v>
      </c>
      <c r="AO211" s="347">
        <f t="shared" si="205"/>
        <v>0</v>
      </c>
      <c r="AP211" s="347">
        <f t="shared" si="205"/>
        <v>0</v>
      </c>
      <c r="AQ211" s="347">
        <f t="shared" si="205"/>
        <v>0</v>
      </c>
      <c r="AR211" s="347">
        <f t="shared" si="205"/>
        <v>0</v>
      </c>
    </row>
    <row r="212" spans="1:44" ht="15">
      <c r="A212" s="303"/>
      <c r="B212" s="335" t="s">
        <v>1053</v>
      </c>
      <c r="C212" s="336">
        <v>11346</v>
      </c>
      <c r="D212" s="337">
        <v>2824</v>
      </c>
      <c r="E212" s="337">
        <v>6721</v>
      </c>
      <c r="F212" s="337">
        <v>258</v>
      </c>
      <c r="G212" s="337">
        <v>906</v>
      </c>
      <c r="H212" s="337">
        <v>577</v>
      </c>
      <c r="I212" s="336">
        <v>22632</v>
      </c>
      <c r="J212" s="336"/>
      <c r="K212" s="337">
        <v>943</v>
      </c>
      <c r="L212" s="337">
        <v>723</v>
      </c>
      <c r="M212" s="337">
        <v>317</v>
      </c>
      <c r="N212" s="336">
        <v>1983</v>
      </c>
      <c r="O212" s="336"/>
      <c r="P212" s="338"/>
      <c r="Q212"/>
      <c r="R212" s="330" t="s">
        <v>1054</v>
      </c>
      <c r="S212" s="331" t="s">
        <v>1041</v>
      </c>
      <c r="T212" s="332">
        <f t="shared" ref="T212:AE213" si="206">IF(C204&gt;0,C212/C204,)</f>
        <v>0.64960494675369285</v>
      </c>
      <c r="U212" s="344">
        <f t="shared" si="206"/>
        <v>0.66666666666666663</v>
      </c>
      <c r="V212" s="344">
        <f t="shared" si="206"/>
        <v>0.59163732394366197</v>
      </c>
      <c r="W212" s="344">
        <f t="shared" si="206"/>
        <v>0.27100840336134452</v>
      </c>
      <c r="X212" s="344">
        <f t="shared" si="206"/>
        <v>0.44044725328147788</v>
      </c>
      <c r="Y212" s="344">
        <f t="shared" si="206"/>
        <v>0.54743833017077803</v>
      </c>
      <c r="Z212" s="332">
        <f t="shared" si="206"/>
        <v>0.60961616161616161</v>
      </c>
      <c r="AA212" s="332">
        <f t="shared" si="206"/>
        <v>0</v>
      </c>
      <c r="AB212" s="344">
        <f t="shared" si="206"/>
        <v>7.144480642472914E-2</v>
      </c>
      <c r="AC212" s="344">
        <f t="shared" si="206"/>
        <v>6.8162534175544451E-2</v>
      </c>
      <c r="AD212" s="344">
        <f t="shared" si="206"/>
        <v>6.993161261857489E-2</v>
      </c>
      <c r="AE212" s="332">
        <f t="shared" si="206"/>
        <v>6.9974240446028443E-2</v>
      </c>
      <c r="AG212" s="345" t="s">
        <v>1045</v>
      </c>
      <c r="AH212" s="334"/>
      <c r="AI212" s="334"/>
      <c r="AJ212" s="334"/>
      <c r="AK212" s="334"/>
      <c r="AL212" s="334"/>
      <c r="AM212" s="334"/>
      <c r="AN212" s="334"/>
      <c r="AO212" s="334"/>
      <c r="AP212" s="334"/>
      <c r="AQ212" s="334"/>
      <c r="AR212" s="334"/>
    </row>
    <row r="213" spans="1:44" ht="15">
      <c r="A213" s="303"/>
      <c r="B213" s="335" t="s">
        <v>1055</v>
      </c>
      <c r="C213" s="336">
        <v>11264</v>
      </c>
      <c r="D213" s="337">
        <v>3057</v>
      </c>
      <c r="E213" s="337">
        <v>6958</v>
      </c>
      <c r="F213" s="337">
        <v>276</v>
      </c>
      <c r="G213" s="337">
        <v>944</v>
      </c>
      <c r="H213" s="337">
        <v>516</v>
      </c>
      <c r="I213" s="336">
        <v>23015</v>
      </c>
      <c r="J213" s="336"/>
      <c r="K213" s="337">
        <v>837</v>
      </c>
      <c r="L213" s="337">
        <v>669</v>
      </c>
      <c r="M213" s="337">
        <v>301</v>
      </c>
      <c r="N213" s="336">
        <v>1807</v>
      </c>
      <c r="O213" s="336"/>
      <c r="P213" s="338"/>
      <c r="Q213"/>
      <c r="R213" s="339"/>
      <c r="S213" s="340" t="s">
        <v>869</v>
      </c>
      <c r="T213" s="341">
        <f t="shared" si="206"/>
        <v>0.6340557275541796</v>
      </c>
      <c r="U213" s="342">
        <f t="shared" si="206"/>
        <v>0.66183156527386877</v>
      </c>
      <c r="V213" s="342">
        <f t="shared" si="206"/>
        <v>0.58841437632135307</v>
      </c>
      <c r="W213" s="342">
        <f t="shared" si="206"/>
        <v>0.27627627627627627</v>
      </c>
      <c r="X213" s="342">
        <f t="shared" si="206"/>
        <v>0.44930985245121369</v>
      </c>
      <c r="Y213" s="342">
        <f t="shared" si="206"/>
        <v>0.51038575667655783</v>
      </c>
      <c r="Z213" s="341">
        <f t="shared" si="206"/>
        <v>0.60060020876826725</v>
      </c>
      <c r="AA213" s="341">
        <f t="shared" si="206"/>
        <v>0</v>
      </c>
      <c r="AB213" s="342">
        <f t="shared" si="206"/>
        <v>7.1392016376663259E-2</v>
      </c>
      <c r="AC213" s="342">
        <f t="shared" si="206"/>
        <v>6.9716548561900793E-2</v>
      </c>
      <c r="AD213" s="342">
        <f t="shared" si="206"/>
        <v>7.2793228536880292E-2</v>
      </c>
      <c r="AE213" s="341">
        <v>0.40300000000000002</v>
      </c>
      <c r="AG213" s="347">
        <f>(T213-T212)*100</f>
        <v>-1.5549219199513242</v>
      </c>
      <c r="AH213" s="347">
        <f t="shared" ref="AH213:AR213" si="207">(U213-U212)*100</f>
        <v>-0.48351013927978581</v>
      </c>
      <c r="AI213" s="347">
        <f t="shared" si="207"/>
        <v>-0.32229476223089026</v>
      </c>
      <c r="AJ213" s="347">
        <f t="shared" si="207"/>
        <v>0.52678729149317483</v>
      </c>
      <c r="AK213" s="347">
        <f t="shared" si="207"/>
        <v>0.88625991697358075</v>
      </c>
      <c r="AL213" s="347">
        <f t="shared" si="207"/>
        <v>-3.7052573494220198</v>
      </c>
      <c r="AM213" s="347">
        <f t="shared" si="207"/>
        <v>-0.90159528478943596</v>
      </c>
      <c r="AN213" s="347">
        <f t="shared" si="207"/>
        <v>0</v>
      </c>
      <c r="AO213" s="347">
        <f t="shared" si="207"/>
        <v>-5.2790048065881612E-3</v>
      </c>
      <c r="AP213" s="347">
        <f t="shared" si="207"/>
        <v>0.15540143863563421</v>
      </c>
      <c r="AQ213" s="347">
        <f t="shared" si="207"/>
        <v>0.28616159183054019</v>
      </c>
      <c r="AR213" s="347">
        <f t="shared" si="207"/>
        <v>33.30257595539716</v>
      </c>
    </row>
    <row r="214" spans="1:44" ht="15">
      <c r="A214" s="303"/>
      <c r="B214" s="335" t="s">
        <v>1056</v>
      </c>
      <c r="C214" s="336">
        <v>43</v>
      </c>
      <c r="D214" s="337">
        <v>20</v>
      </c>
      <c r="E214" s="337">
        <v>65</v>
      </c>
      <c r="F214" s="337">
        <v>5</v>
      </c>
      <c r="G214" s="337">
        <v>5</v>
      </c>
      <c r="H214" s="337">
        <v>4</v>
      </c>
      <c r="I214" s="336">
        <v>142</v>
      </c>
      <c r="J214" s="336"/>
      <c r="K214" s="337">
        <v>830</v>
      </c>
      <c r="L214" s="337">
        <v>879</v>
      </c>
      <c r="M214" s="337">
        <v>343</v>
      </c>
      <c r="N214" s="336">
        <v>2052</v>
      </c>
      <c r="O214" s="336"/>
      <c r="P214" s="338"/>
      <c r="Q214"/>
      <c r="R214" s="330" t="s">
        <v>1057</v>
      </c>
      <c r="S214" s="331" t="s">
        <v>1041</v>
      </c>
      <c r="T214" s="332">
        <f t="shared" ref="T214:AE215" si="208">IF(C204&gt;0,C214/C204,)</f>
        <v>2.4619260277109812E-3</v>
      </c>
      <c r="U214" s="344">
        <f t="shared" si="208"/>
        <v>4.721435316336166E-3</v>
      </c>
      <c r="V214" s="344">
        <f t="shared" si="208"/>
        <v>5.7218309859154931E-3</v>
      </c>
      <c r="W214" s="344">
        <f t="shared" si="208"/>
        <v>5.2521008403361349E-3</v>
      </c>
      <c r="X214" s="344">
        <f t="shared" si="208"/>
        <v>2.4307243558580457E-3</v>
      </c>
      <c r="Y214" s="344">
        <f t="shared" si="208"/>
        <v>3.7950664136622392E-3</v>
      </c>
      <c r="Z214" s="332">
        <f t="shared" si="208"/>
        <v>3.8249158249158248E-3</v>
      </c>
      <c r="AA214" s="332">
        <f t="shared" si="208"/>
        <v>0</v>
      </c>
      <c r="AB214" s="344">
        <f t="shared" si="208"/>
        <v>6.2883551784226083E-2</v>
      </c>
      <c r="AC214" s="344">
        <f t="shared" si="208"/>
        <v>8.2869802960309227E-2</v>
      </c>
      <c r="AD214" s="344">
        <f t="shared" si="208"/>
        <v>7.5667328480035295E-2</v>
      </c>
      <c r="AE214" s="332">
        <f t="shared" si="208"/>
        <v>7.2409047602244259E-2</v>
      </c>
      <c r="AG214" s="345" t="s">
        <v>1045</v>
      </c>
      <c r="AH214" s="334"/>
      <c r="AI214" s="334"/>
      <c r="AJ214" s="334"/>
      <c r="AK214" s="334"/>
      <c r="AL214" s="334"/>
      <c r="AM214" s="334"/>
      <c r="AN214" s="334"/>
      <c r="AO214" s="334"/>
      <c r="AP214" s="334"/>
      <c r="AQ214" s="334"/>
      <c r="AR214" s="334"/>
    </row>
    <row r="215" spans="1:44" ht="15">
      <c r="A215" s="303"/>
      <c r="B215" s="335" t="s">
        <v>1058</v>
      </c>
      <c r="C215" s="336">
        <v>31</v>
      </c>
      <c r="D215" s="337">
        <v>19</v>
      </c>
      <c r="E215" s="337">
        <v>90</v>
      </c>
      <c r="F215" s="337">
        <v>1</v>
      </c>
      <c r="G215" s="337">
        <v>3</v>
      </c>
      <c r="H215" s="337">
        <v>2</v>
      </c>
      <c r="I215" s="336">
        <v>146</v>
      </c>
      <c r="J215" s="336"/>
      <c r="K215" s="337">
        <v>810</v>
      </c>
      <c r="L215" s="337">
        <v>830</v>
      </c>
      <c r="M215" s="337">
        <v>344</v>
      </c>
      <c r="N215" s="336">
        <v>1984</v>
      </c>
      <c r="O215" s="336"/>
      <c r="P215" s="338"/>
      <c r="Q215"/>
      <c r="R215" s="339"/>
      <c r="S215" s="340" t="s">
        <v>869</v>
      </c>
      <c r="T215" s="341">
        <f t="shared" si="208"/>
        <v>1.7450042217844075E-3</v>
      </c>
      <c r="U215" s="342">
        <f t="shared" si="208"/>
        <v>4.1134444684996756E-3</v>
      </c>
      <c r="V215" s="342">
        <f t="shared" si="208"/>
        <v>7.6109936575052854E-3</v>
      </c>
      <c r="W215" s="342">
        <f t="shared" si="208"/>
        <v>1.001001001001001E-3</v>
      </c>
      <c r="X215" s="342">
        <f t="shared" si="208"/>
        <v>1.4278914802475012E-3</v>
      </c>
      <c r="Y215" s="342">
        <f t="shared" si="208"/>
        <v>1.9782393669634025E-3</v>
      </c>
      <c r="Z215" s="341">
        <f t="shared" si="208"/>
        <v>3.8100208768267222E-3</v>
      </c>
      <c r="AA215" s="341">
        <f t="shared" si="208"/>
        <v>0</v>
      </c>
      <c r="AB215" s="342">
        <f t="shared" si="208"/>
        <v>6.9089048106448309E-2</v>
      </c>
      <c r="AC215" s="342">
        <f t="shared" si="208"/>
        <v>8.649437265527303E-2</v>
      </c>
      <c r="AD215" s="342">
        <f t="shared" si="208"/>
        <v>8.3192261185006042E-2</v>
      </c>
      <c r="AE215" s="341">
        <v>0.28100000000000003</v>
      </c>
      <c r="AG215" s="347">
        <f>(T215-T214)*100</f>
        <v>-7.1692180592657362E-2</v>
      </c>
      <c r="AH215" s="347">
        <f t="shared" ref="AH215:AR215" si="209">(U215-U214)*100</f>
        <v>-6.0799084783649038E-2</v>
      </c>
      <c r="AI215" s="347">
        <f t="shared" si="209"/>
        <v>0.18891626715897922</v>
      </c>
      <c r="AJ215" s="347">
        <f t="shared" si="209"/>
        <v>-0.4251099839335134</v>
      </c>
      <c r="AK215" s="347">
        <f t="shared" si="209"/>
        <v>-0.10028328756105445</v>
      </c>
      <c r="AL215" s="347">
        <f t="shared" si="209"/>
        <v>-0.18168270466988368</v>
      </c>
      <c r="AM215" s="347">
        <f t="shared" si="209"/>
        <v>-1.4894948089102557E-3</v>
      </c>
      <c r="AN215" s="347">
        <f t="shared" si="209"/>
        <v>0</v>
      </c>
      <c r="AO215" s="347">
        <f t="shared" si="209"/>
        <v>0.62054963222222259</v>
      </c>
      <c r="AP215" s="347">
        <f t="shared" si="209"/>
        <v>0.36245696949638029</v>
      </c>
      <c r="AQ215" s="347">
        <f t="shared" si="209"/>
        <v>0.7524932704970746</v>
      </c>
      <c r="AR215" s="347">
        <f t="shared" si="209"/>
        <v>20.859095239775577</v>
      </c>
    </row>
    <row r="216" spans="1:44" ht="15">
      <c r="A216" s="303"/>
      <c r="B216" s="335" t="s">
        <v>1059</v>
      </c>
      <c r="C216" s="336">
        <v>29</v>
      </c>
      <c r="D216" s="337">
        <v>5</v>
      </c>
      <c r="E216" s="337">
        <v>31</v>
      </c>
      <c r="F216" s="337">
        <v>0</v>
      </c>
      <c r="G216" s="337">
        <v>4</v>
      </c>
      <c r="H216" s="337">
        <v>0</v>
      </c>
      <c r="I216" s="336">
        <v>69</v>
      </c>
      <c r="J216" s="336"/>
      <c r="K216" s="337"/>
      <c r="L216" s="337"/>
      <c r="M216" s="337"/>
      <c r="N216" s="336"/>
      <c r="O216" s="336"/>
      <c r="P216" s="338"/>
      <c r="Q216"/>
      <c r="R216" s="330" t="s">
        <v>1060</v>
      </c>
      <c r="S216" s="331" t="s">
        <v>1041</v>
      </c>
      <c r="T216" s="332">
        <f t="shared" ref="T216:AE217" si="210">IF(C204&gt;0,C216/C204,)</f>
        <v>1.66036871636322E-3</v>
      </c>
      <c r="U216" s="344">
        <f t="shared" si="210"/>
        <v>1.1803588290840415E-3</v>
      </c>
      <c r="V216" s="344">
        <f t="shared" si="210"/>
        <v>2.7288732394366196E-3</v>
      </c>
      <c r="W216" s="344">
        <f t="shared" si="210"/>
        <v>0</v>
      </c>
      <c r="X216" s="344">
        <f t="shared" si="210"/>
        <v>1.9445794846864365E-3</v>
      </c>
      <c r="Y216" s="344">
        <f t="shared" si="210"/>
        <v>0</v>
      </c>
      <c r="Z216" s="332">
        <f t="shared" si="210"/>
        <v>1.8585858585858585E-3</v>
      </c>
      <c r="AA216" s="332">
        <f t="shared" si="210"/>
        <v>0</v>
      </c>
      <c r="AB216" s="344">
        <f t="shared" si="210"/>
        <v>0</v>
      </c>
      <c r="AC216" s="344">
        <f t="shared" si="210"/>
        <v>0</v>
      </c>
      <c r="AD216" s="344">
        <f t="shared" si="210"/>
        <v>0</v>
      </c>
      <c r="AE216" s="332">
        <f t="shared" si="210"/>
        <v>0</v>
      </c>
      <c r="AG216" s="345" t="s">
        <v>1045</v>
      </c>
      <c r="AH216" s="334"/>
      <c r="AI216" s="334"/>
      <c r="AJ216" s="334"/>
      <c r="AK216" s="334"/>
      <c r="AL216" s="334"/>
      <c r="AM216" s="334"/>
      <c r="AN216" s="334"/>
      <c r="AO216" s="334"/>
      <c r="AP216" s="334"/>
      <c r="AQ216" s="334"/>
      <c r="AR216" s="334"/>
    </row>
    <row r="217" spans="1:44" ht="15">
      <c r="A217" s="303"/>
      <c r="B217" s="335" t="s">
        <v>1061</v>
      </c>
      <c r="C217" s="336">
        <v>62</v>
      </c>
      <c r="D217" s="337">
        <v>3</v>
      </c>
      <c r="E217" s="337">
        <v>15</v>
      </c>
      <c r="F217" s="337">
        <v>0</v>
      </c>
      <c r="G217" s="337">
        <v>0</v>
      </c>
      <c r="H217" s="337">
        <v>0</v>
      </c>
      <c r="I217" s="336">
        <v>80</v>
      </c>
      <c r="J217" s="336"/>
      <c r="K217" s="337"/>
      <c r="L217" s="337"/>
      <c r="M217" s="337"/>
      <c r="N217" s="336"/>
      <c r="O217" s="336"/>
      <c r="P217" s="338"/>
      <c r="Q217"/>
      <c r="R217" s="339"/>
      <c r="S217" s="340" t="s">
        <v>869</v>
      </c>
      <c r="T217" s="341">
        <f t="shared" si="210"/>
        <v>3.4900084435688151E-3</v>
      </c>
      <c r="U217" s="342">
        <f t="shared" si="210"/>
        <v>6.4949123186836975E-4</v>
      </c>
      <c r="V217" s="342">
        <f t="shared" si="210"/>
        <v>1.2684989429175475E-3</v>
      </c>
      <c r="W217" s="342">
        <f t="shared" si="210"/>
        <v>0</v>
      </c>
      <c r="X217" s="342">
        <f t="shared" si="210"/>
        <v>0</v>
      </c>
      <c r="Y217" s="342">
        <f t="shared" si="210"/>
        <v>0</v>
      </c>
      <c r="Z217" s="341">
        <f t="shared" si="210"/>
        <v>2.0876826722338203E-3</v>
      </c>
      <c r="AA217" s="341">
        <f t="shared" si="210"/>
        <v>0</v>
      </c>
      <c r="AB217" s="342">
        <f t="shared" si="210"/>
        <v>0</v>
      </c>
      <c r="AC217" s="342">
        <f t="shared" si="210"/>
        <v>0</v>
      </c>
      <c r="AD217" s="342">
        <f t="shared" si="210"/>
        <v>0</v>
      </c>
      <c r="AE217" s="341">
        <f t="shared" si="210"/>
        <v>0</v>
      </c>
      <c r="AG217" s="347">
        <f>(T217-T216)*100</f>
        <v>0.1829639727205595</v>
      </c>
      <c r="AH217" s="347">
        <f t="shared" ref="AH217:AR217" si="211">(U217-U216)*100</f>
        <v>-5.3086759721567171E-2</v>
      </c>
      <c r="AI217" s="347">
        <f t="shared" si="211"/>
        <v>-0.14603742965190722</v>
      </c>
      <c r="AJ217" s="347">
        <f t="shared" si="211"/>
        <v>0</v>
      </c>
      <c r="AK217" s="347">
        <f t="shared" si="211"/>
        <v>-0.19445794846864364</v>
      </c>
      <c r="AL217" s="347">
        <f t="shared" si="211"/>
        <v>0</v>
      </c>
      <c r="AM217" s="347">
        <f t="shared" si="211"/>
        <v>2.2909681364796174E-2</v>
      </c>
      <c r="AN217" s="347">
        <f t="shared" si="211"/>
        <v>0</v>
      </c>
      <c r="AO217" s="347">
        <f t="shared" si="211"/>
        <v>0</v>
      </c>
      <c r="AP217" s="347">
        <f t="shared" si="211"/>
        <v>0</v>
      </c>
      <c r="AQ217" s="347">
        <f t="shared" si="211"/>
        <v>0</v>
      </c>
      <c r="AR217" s="347">
        <f t="shared" si="211"/>
        <v>0</v>
      </c>
    </row>
    <row r="218" spans="1:44" ht="15">
      <c r="A218" s="303"/>
      <c r="B218" s="335" t="s">
        <v>1062</v>
      </c>
      <c r="C218" s="336">
        <v>4945</v>
      </c>
      <c r="D218" s="337">
        <v>1026</v>
      </c>
      <c r="E218" s="337">
        <v>3594</v>
      </c>
      <c r="F218" s="337">
        <v>433</v>
      </c>
      <c r="G218" s="337">
        <v>580</v>
      </c>
      <c r="H218" s="337">
        <v>415</v>
      </c>
      <c r="I218" s="336">
        <v>10993</v>
      </c>
      <c r="J218" s="336"/>
      <c r="K218" s="337">
        <v>5714</v>
      </c>
      <c r="L218" s="337">
        <v>4690</v>
      </c>
      <c r="M218" s="337">
        <v>1854</v>
      </c>
      <c r="N218" s="336">
        <v>12258</v>
      </c>
      <c r="O218" s="336"/>
      <c r="P218" s="338"/>
      <c r="Q218"/>
      <c r="R218" s="330" t="s">
        <v>1063</v>
      </c>
      <c r="S218" s="331" t="s">
        <v>1041</v>
      </c>
      <c r="T218" s="332">
        <f t="shared" ref="T218:AE219" si="212">IF(C204&gt;0,C218/C204,)</f>
        <v>0.28312149318676283</v>
      </c>
      <c r="U218" s="344">
        <f t="shared" si="212"/>
        <v>0.24220963172804533</v>
      </c>
      <c r="V218" s="344">
        <f t="shared" si="212"/>
        <v>0.31637323943661971</v>
      </c>
      <c r="W218" s="344">
        <f t="shared" si="212"/>
        <v>0.45483193277310924</v>
      </c>
      <c r="X218" s="344">
        <f t="shared" si="212"/>
        <v>0.28196402527953329</v>
      </c>
      <c r="Y218" s="344">
        <f t="shared" si="212"/>
        <v>0.39373814041745731</v>
      </c>
      <c r="Z218" s="332">
        <f t="shared" si="212"/>
        <v>0.2961077441077441</v>
      </c>
      <c r="AA218" s="332">
        <f t="shared" si="212"/>
        <v>0</v>
      </c>
      <c r="AB218" s="344">
        <f t="shared" si="212"/>
        <v>0.43291158421092507</v>
      </c>
      <c r="AC218" s="344">
        <f t="shared" si="212"/>
        <v>0.44216083718299237</v>
      </c>
      <c r="AD218" s="344">
        <f t="shared" si="212"/>
        <v>0.40900066181336864</v>
      </c>
      <c r="AE218" s="332">
        <f t="shared" si="212"/>
        <v>0.43254878436077493</v>
      </c>
      <c r="AG218" s="345" t="s">
        <v>1045</v>
      </c>
      <c r="AH218" s="334"/>
      <c r="AI218" s="334"/>
      <c r="AJ218" s="334"/>
      <c r="AK218" s="334"/>
      <c r="AL218" s="334"/>
      <c r="AM218" s="334"/>
      <c r="AN218" s="334"/>
      <c r="AO218" s="334"/>
      <c r="AP218" s="334"/>
      <c r="AQ218" s="334"/>
      <c r="AR218" s="334"/>
    </row>
    <row r="219" spans="1:44" ht="15">
      <c r="A219" s="303"/>
      <c r="B219" s="335" t="s">
        <v>1064</v>
      </c>
      <c r="C219" s="336">
        <v>5248</v>
      </c>
      <c r="D219" s="337">
        <v>1184</v>
      </c>
      <c r="E219" s="337">
        <v>3775</v>
      </c>
      <c r="F219" s="337">
        <v>479</v>
      </c>
      <c r="G219" s="337">
        <v>624</v>
      </c>
      <c r="H219" s="337">
        <v>421</v>
      </c>
      <c r="I219" s="336">
        <v>11731</v>
      </c>
      <c r="J219" s="336"/>
      <c r="K219" s="337">
        <v>5015</v>
      </c>
      <c r="L219" s="337">
        <v>4069</v>
      </c>
      <c r="M219" s="337">
        <v>1658</v>
      </c>
      <c r="N219" s="336">
        <v>10742</v>
      </c>
      <c r="O219" s="336"/>
      <c r="P219" s="338"/>
      <c r="Q219"/>
      <c r="R219" s="339"/>
      <c r="S219" s="340" t="s">
        <v>869</v>
      </c>
      <c r="T219" s="341">
        <f t="shared" si="212"/>
        <v>0.29541232761047004</v>
      </c>
      <c r="U219" s="342">
        <f t="shared" si="212"/>
        <v>0.25633253951071661</v>
      </c>
      <c r="V219" s="342">
        <f t="shared" si="212"/>
        <v>0.31923890063424948</v>
      </c>
      <c r="W219" s="342">
        <f t="shared" si="212"/>
        <v>0.4794794794794795</v>
      </c>
      <c r="X219" s="342">
        <f t="shared" si="212"/>
        <v>0.29700142789148026</v>
      </c>
      <c r="Y219" s="342">
        <f t="shared" si="212"/>
        <v>0.41641938674579626</v>
      </c>
      <c r="Z219" s="341">
        <f t="shared" si="212"/>
        <v>0.30613256784968684</v>
      </c>
      <c r="AA219" s="341">
        <f t="shared" si="212"/>
        <v>0</v>
      </c>
      <c r="AB219" s="342">
        <f t="shared" si="212"/>
        <v>0.42775503241214602</v>
      </c>
      <c r="AC219" s="342">
        <f t="shared" si="212"/>
        <v>0.4240308461859108</v>
      </c>
      <c r="AD219" s="342">
        <f t="shared" si="212"/>
        <v>0.40096735187424426</v>
      </c>
      <c r="AE219" s="341">
        <v>6.4000000000000001E-2</v>
      </c>
      <c r="AG219" s="347">
        <f>(T219-T218)*100</f>
        <v>1.2290834423707209</v>
      </c>
      <c r="AH219" s="347">
        <f t="shared" ref="AH219:AR219" si="213">(U219-U218)*100</f>
        <v>1.4122907782671279</v>
      </c>
      <c r="AI219" s="347">
        <f t="shared" si="213"/>
        <v>0.28656611976297652</v>
      </c>
      <c r="AJ219" s="347">
        <f t="shared" si="213"/>
        <v>2.464754670637026</v>
      </c>
      <c r="AK219" s="347">
        <f t="shared" si="213"/>
        <v>1.5037402611946971</v>
      </c>
      <c r="AL219" s="347">
        <f t="shared" si="213"/>
        <v>2.2681246328338958</v>
      </c>
      <c r="AM219" s="347">
        <f t="shared" si="213"/>
        <v>1.0024823741942746</v>
      </c>
      <c r="AN219" s="347">
        <f t="shared" si="213"/>
        <v>0</v>
      </c>
      <c r="AO219" s="347">
        <f t="shared" si="213"/>
        <v>-0.51565517987790521</v>
      </c>
      <c r="AP219" s="347">
        <f t="shared" si="213"/>
        <v>-1.8129990997081569</v>
      </c>
      <c r="AQ219" s="347">
        <f t="shared" si="213"/>
        <v>-0.80333099391243779</v>
      </c>
      <c r="AR219" s="347">
        <f t="shared" si="213"/>
        <v>-36.854878436077492</v>
      </c>
    </row>
    <row r="220" spans="1:44" ht="15">
      <c r="A220" s="303"/>
      <c r="B220" s="335" t="s">
        <v>1065</v>
      </c>
      <c r="C220" s="336">
        <v>844</v>
      </c>
      <c r="D220" s="337">
        <v>335</v>
      </c>
      <c r="E220" s="337">
        <v>750</v>
      </c>
      <c r="F220" s="337">
        <v>216</v>
      </c>
      <c r="G220" s="337">
        <v>386</v>
      </c>
      <c r="H220" s="337">
        <v>40</v>
      </c>
      <c r="I220" s="336">
        <v>2571</v>
      </c>
      <c r="J220" s="336"/>
      <c r="K220" s="337">
        <v>5271</v>
      </c>
      <c r="L220" s="337">
        <v>3692</v>
      </c>
      <c r="M220" s="337">
        <v>1626</v>
      </c>
      <c r="N220" s="336">
        <v>10589</v>
      </c>
      <c r="O220" s="336"/>
      <c r="P220" s="338"/>
      <c r="Q220"/>
      <c r="R220" s="330" t="s">
        <v>1066</v>
      </c>
      <c r="S220" s="331" t="s">
        <v>1041</v>
      </c>
      <c r="T220" s="332">
        <f t="shared" ref="T220:AE221" si="214">IF(C204&gt;0,C220/C204,)</f>
        <v>4.8322455055536472E-2</v>
      </c>
      <c r="U220" s="344">
        <f t="shared" si="214"/>
        <v>7.9084041548630787E-2</v>
      </c>
      <c r="V220" s="344">
        <f t="shared" si="214"/>
        <v>6.6021126760563376E-2</v>
      </c>
      <c r="W220" s="344">
        <f t="shared" si="214"/>
        <v>0.22689075630252101</v>
      </c>
      <c r="X220" s="344">
        <f t="shared" si="214"/>
        <v>0.18765192027224112</v>
      </c>
      <c r="Y220" s="344">
        <f t="shared" si="214"/>
        <v>3.7950664136622389E-2</v>
      </c>
      <c r="Z220" s="332">
        <f t="shared" si="214"/>
        <v>6.9252525252525246E-2</v>
      </c>
      <c r="AA220" s="332">
        <f t="shared" si="214"/>
        <v>0</v>
      </c>
      <c r="AB220" s="344">
        <f t="shared" si="214"/>
        <v>0.39934843548753696</v>
      </c>
      <c r="AC220" s="344">
        <f t="shared" si="214"/>
        <v>0.34807202790609976</v>
      </c>
      <c r="AD220" s="344">
        <f t="shared" si="214"/>
        <v>0.35870284579748513</v>
      </c>
      <c r="AE220" s="332">
        <f t="shared" si="214"/>
        <v>0.3736546808285402</v>
      </c>
      <c r="AG220" s="345" t="s">
        <v>1045</v>
      </c>
      <c r="AH220" s="334"/>
      <c r="AI220" s="334"/>
      <c r="AJ220" s="334"/>
      <c r="AK220" s="334"/>
      <c r="AL220" s="334"/>
      <c r="AM220" s="334"/>
      <c r="AN220" s="334"/>
      <c r="AO220" s="334"/>
      <c r="AP220" s="334"/>
      <c r="AQ220" s="334"/>
      <c r="AR220" s="334"/>
    </row>
    <row r="221" spans="1:44" ht="15">
      <c r="A221" s="303"/>
      <c r="B221" s="335" t="s">
        <v>1067</v>
      </c>
      <c r="C221" s="336">
        <v>865</v>
      </c>
      <c r="D221" s="337">
        <v>329</v>
      </c>
      <c r="E221" s="337">
        <v>834</v>
      </c>
      <c r="F221" s="337">
        <v>216</v>
      </c>
      <c r="G221" s="337">
        <v>392</v>
      </c>
      <c r="H221" s="337">
        <v>56</v>
      </c>
      <c r="I221" s="336">
        <v>2692</v>
      </c>
      <c r="J221" s="336"/>
      <c r="K221" s="337">
        <v>4505</v>
      </c>
      <c r="L221" s="337">
        <v>3325</v>
      </c>
      <c r="M221" s="337">
        <v>1422</v>
      </c>
      <c r="N221" s="336">
        <v>9252</v>
      </c>
      <c r="O221" s="336"/>
      <c r="P221" s="338"/>
      <c r="Q221"/>
      <c r="R221" s="339"/>
      <c r="S221" s="340" t="s">
        <v>869</v>
      </c>
      <c r="T221" s="341">
        <f t="shared" si="214"/>
        <v>4.8691246833661696E-2</v>
      </c>
      <c r="U221" s="342">
        <f t="shared" si="214"/>
        <v>7.1227538428231221E-2</v>
      </c>
      <c r="V221" s="342">
        <f t="shared" si="214"/>
        <v>7.0528541226215644E-2</v>
      </c>
      <c r="W221" s="342">
        <f t="shared" si="214"/>
        <v>0.21621621621621623</v>
      </c>
      <c r="X221" s="342">
        <f t="shared" si="214"/>
        <v>0.1865778200856735</v>
      </c>
      <c r="Y221" s="342">
        <f t="shared" si="214"/>
        <v>5.5390702274975272E-2</v>
      </c>
      <c r="Z221" s="341">
        <f t="shared" si="214"/>
        <v>7.0250521920668052E-2</v>
      </c>
      <c r="AA221" s="341">
        <f t="shared" si="214"/>
        <v>0</v>
      </c>
      <c r="AB221" s="342">
        <f t="shared" si="214"/>
        <v>0.38425452064141929</v>
      </c>
      <c r="AC221" s="342">
        <f t="shared" si="214"/>
        <v>0.34649854105877448</v>
      </c>
      <c r="AD221" s="342">
        <f t="shared" si="214"/>
        <v>0.34389359129383312</v>
      </c>
      <c r="AE221" s="341">
        <v>6.9000000000000006E-2</v>
      </c>
      <c r="AG221" s="347">
        <f>(T221-T220)*100</f>
        <v>3.6879177812522423E-2</v>
      </c>
      <c r="AH221" s="347">
        <f t="shared" ref="AH221:AR221" si="215">(U221-U220)*100</f>
        <v>-0.78565031203995661</v>
      </c>
      <c r="AI221" s="347">
        <f t="shared" si="215"/>
        <v>0.4507414465652268</v>
      </c>
      <c r="AJ221" s="347">
        <f t="shared" si="215"/>
        <v>-1.0674540086304778</v>
      </c>
      <c r="AK221" s="347">
        <f t="shared" si="215"/>
        <v>-0.1074100186567617</v>
      </c>
      <c r="AL221" s="347">
        <f t="shared" si="215"/>
        <v>1.7440038138352882</v>
      </c>
      <c r="AM221" s="347">
        <f t="shared" si="215"/>
        <v>9.9799666814280596E-2</v>
      </c>
      <c r="AN221" s="347">
        <f t="shared" si="215"/>
        <v>0</v>
      </c>
      <c r="AO221" s="347">
        <f t="shared" si="215"/>
        <v>-1.5093914846117662</v>
      </c>
      <c r="AP221" s="347">
        <f t="shared" si="215"/>
        <v>-0.15734868473252783</v>
      </c>
      <c r="AQ221" s="347">
        <f t="shared" si="215"/>
        <v>-1.4809254503652003</v>
      </c>
      <c r="AR221" s="347">
        <f t="shared" si="215"/>
        <v>-30.46546808285402</v>
      </c>
    </row>
    <row r="222" spans="1:44" ht="15">
      <c r="A222" s="303"/>
      <c r="B222" s="335" t="s">
        <v>1068</v>
      </c>
      <c r="C222" s="336">
        <v>66</v>
      </c>
      <c r="D222" s="337">
        <v>7</v>
      </c>
      <c r="E222" s="337">
        <v>60</v>
      </c>
      <c r="F222" s="337">
        <v>27</v>
      </c>
      <c r="G222" s="337">
        <v>27</v>
      </c>
      <c r="H222" s="337">
        <v>2</v>
      </c>
      <c r="I222" s="336">
        <v>189</v>
      </c>
      <c r="J222" s="336"/>
      <c r="K222" s="337"/>
      <c r="L222" s="337"/>
      <c r="M222" s="337"/>
      <c r="N222" s="336"/>
      <c r="O222" s="336"/>
      <c r="P222" s="338"/>
      <c r="Q222"/>
      <c r="R222" s="330" t="s">
        <v>1069</v>
      </c>
      <c r="S222" s="331" t="s">
        <v>1041</v>
      </c>
      <c r="T222" s="332">
        <f t="shared" ref="T222:AE223" si="216">IF(C204&gt;0,C222/C204,)</f>
        <v>3.7787701820680177E-3</v>
      </c>
      <c r="U222" s="344">
        <f t="shared" si="216"/>
        <v>1.6525023607176581E-3</v>
      </c>
      <c r="V222" s="344">
        <f t="shared" si="216"/>
        <v>5.2816901408450703E-3</v>
      </c>
      <c r="W222" s="344">
        <f t="shared" si="216"/>
        <v>2.8361344537815126E-2</v>
      </c>
      <c r="X222" s="344">
        <f t="shared" si="216"/>
        <v>1.3125911521633447E-2</v>
      </c>
      <c r="Y222" s="344">
        <f t="shared" si="216"/>
        <v>1.8975332068311196E-3</v>
      </c>
      <c r="Z222" s="332">
        <f t="shared" si="216"/>
        <v>5.0909090909090913E-3</v>
      </c>
      <c r="AA222" s="332">
        <f t="shared" si="216"/>
        <v>0</v>
      </c>
      <c r="AB222" s="344">
        <f t="shared" si="216"/>
        <v>0</v>
      </c>
      <c r="AC222" s="344">
        <f t="shared" si="216"/>
        <v>0</v>
      </c>
      <c r="AD222" s="344">
        <f t="shared" si="216"/>
        <v>0</v>
      </c>
      <c r="AE222" s="332">
        <f t="shared" si="216"/>
        <v>0</v>
      </c>
      <c r="AG222" s="345" t="s">
        <v>1045</v>
      </c>
      <c r="AH222" s="334"/>
      <c r="AI222" s="334"/>
      <c r="AJ222" s="334"/>
      <c r="AK222" s="334"/>
      <c r="AL222" s="334"/>
      <c r="AM222" s="334"/>
      <c r="AN222" s="334"/>
      <c r="AO222" s="334"/>
      <c r="AP222" s="334"/>
      <c r="AQ222" s="334"/>
      <c r="AR222" s="334"/>
    </row>
    <row r="223" spans="1:44" ht="15">
      <c r="A223" s="303"/>
      <c r="B223" s="335" t="s">
        <v>1070</v>
      </c>
      <c r="C223" s="336">
        <v>55</v>
      </c>
      <c r="D223" s="337">
        <v>2</v>
      </c>
      <c r="E223" s="337">
        <v>67</v>
      </c>
      <c r="F223" s="337">
        <v>5</v>
      </c>
      <c r="G223" s="337">
        <v>10</v>
      </c>
      <c r="H223" s="337">
        <v>1</v>
      </c>
      <c r="I223" s="336">
        <v>140</v>
      </c>
      <c r="J223" s="336"/>
      <c r="K223" s="337"/>
      <c r="L223" s="337"/>
      <c r="M223" s="337"/>
      <c r="N223" s="336"/>
      <c r="O223" s="336"/>
      <c r="P223" s="338"/>
      <c r="Q223"/>
      <c r="R223" s="339"/>
      <c r="S223" s="340" t="s">
        <v>869</v>
      </c>
      <c r="T223" s="341">
        <f t="shared" si="216"/>
        <v>3.0959752321981426E-3</v>
      </c>
      <c r="U223" s="342">
        <f t="shared" si="216"/>
        <v>4.3299415457891317E-4</v>
      </c>
      <c r="V223" s="342">
        <f t="shared" si="216"/>
        <v>5.6659619450317123E-3</v>
      </c>
      <c r="W223" s="342">
        <f t="shared" si="216"/>
        <v>5.005005005005005E-3</v>
      </c>
      <c r="X223" s="342">
        <f t="shared" si="216"/>
        <v>4.7596382674916704E-3</v>
      </c>
      <c r="Y223" s="342">
        <f t="shared" si="216"/>
        <v>9.8911968348170125E-4</v>
      </c>
      <c r="Z223" s="341">
        <f t="shared" si="216"/>
        <v>3.6534446764091857E-3</v>
      </c>
      <c r="AA223" s="341">
        <f t="shared" si="216"/>
        <v>0</v>
      </c>
      <c r="AB223" s="342">
        <f t="shared" si="216"/>
        <v>0</v>
      </c>
      <c r="AC223" s="342">
        <f t="shared" si="216"/>
        <v>0</v>
      </c>
      <c r="AD223" s="342">
        <f t="shared" si="216"/>
        <v>0</v>
      </c>
      <c r="AE223" s="341">
        <f t="shared" si="216"/>
        <v>0</v>
      </c>
      <c r="AG223" s="347">
        <f>(T223-T222)*100</f>
        <v>-6.8279494986987502E-2</v>
      </c>
      <c r="AH223" s="347">
        <f t="shared" ref="AH223:AR223" si="217">(U223-U222)*100</f>
        <v>-0.12195082061387449</v>
      </c>
      <c r="AI223" s="347">
        <f t="shared" si="217"/>
        <v>3.8427180418664206E-2</v>
      </c>
      <c r="AJ223" s="347">
        <f t="shared" si="217"/>
        <v>-2.335633953281012</v>
      </c>
      <c r="AK223" s="347">
        <f t="shared" si="217"/>
        <v>-0.83662732541417772</v>
      </c>
      <c r="AL223" s="347">
        <f t="shared" si="217"/>
        <v>-9.0841352334941838E-2</v>
      </c>
      <c r="AM223" s="347">
        <f t="shared" si="217"/>
        <v>-0.14374644144999055</v>
      </c>
      <c r="AN223" s="347">
        <f t="shared" si="217"/>
        <v>0</v>
      </c>
      <c r="AO223" s="347">
        <f t="shared" si="217"/>
        <v>0</v>
      </c>
      <c r="AP223" s="347">
        <f t="shared" si="217"/>
        <v>0</v>
      </c>
      <c r="AQ223" s="347">
        <f t="shared" si="217"/>
        <v>0</v>
      </c>
      <c r="AR223" s="347">
        <f t="shared" si="217"/>
        <v>0</v>
      </c>
    </row>
    <row r="224" spans="1:44" ht="15">
      <c r="A224" s="303"/>
      <c r="B224" s="335" t="s">
        <v>1071</v>
      </c>
      <c r="C224" s="336">
        <v>21</v>
      </c>
      <c r="D224" s="337">
        <v>13</v>
      </c>
      <c r="E224" s="337">
        <v>27</v>
      </c>
      <c r="F224" s="337">
        <v>5</v>
      </c>
      <c r="G224" s="337">
        <v>147</v>
      </c>
      <c r="H224" s="337">
        <v>8</v>
      </c>
      <c r="I224" s="336">
        <v>221</v>
      </c>
      <c r="J224" s="336"/>
      <c r="K224" s="337"/>
      <c r="L224" s="337"/>
      <c r="M224" s="337"/>
      <c r="N224" s="336"/>
      <c r="O224" s="336"/>
      <c r="P224" s="338"/>
      <c r="Q224"/>
      <c r="R224" s="330" t="s">
        <v>1072</v>
      </c>
      <c r="S224" s="331" t="s">
        <v>1041</v>
      </c>
      <c r="T224" s="332">
        <f t="shared" ref="T224:AE225" si="218">IF(C204&gt;0,C224/C204,)</f>
        <v>1.2023359670216421E-3</v>
      </c>
      <c r="U224" s="344">
        <f t="shared" si="218"/>
        <v>3.0689329556185078E-3</v>
      </c>
      <c r="V224" s="344">
        <f t="shared" si="218"/>
        <v>2.3767605633802816E-3</v>
      </c>
      <c r="W224" s="344">
        <f t="shared" si="218"/>
        <v>5.2521008403361349E-3</v>
      </c>
      <c r="X224" s="344">
        <f t="shared" si="218"/>
        <v>7.1463296062226539E-2</v>
      </c>
      <c r="Y224" s="344">
        <f t="shared" si="218"/>
        <v>7.5901328273244783E-3</v>
      </c>
      <c r="Z224" s="332">
        <f t="shared" si="218"/>
        <v>5.9528619528619528E-3</v>
      </c>
      <c r="AA224" s="332">
        <f t="shared" si="218"/>
        <v>0</v>
      </c>
      <c r="AB224" s="344">
        <f t="shared" si="218"/>
        <v>0</v>
      </c>
      <c r="AC224" s="344">
        <f t="shared" si="218"/>
        <v>0</v>
      </c>
      <c r="AD224" s="344">
        <f t="shared" si="218"/>
        <v>0</v>
      </c>
      <c r="AE224" s="332">
        <f t="shared" si="218"/>
        <v>0</v>
      </c>
      <c r="AG224" s="345" t="s">
        <v>1045</v>
      </c>
      <c r="AH224" s="349"/>
      <c r="AI224" s="349"/>
      <c r="AJ224" s="349"/>
      <c r="AK224" s="349"/>
      <c r="AL224" s="349"/>
      <c r="AM224" s="349"/>
      <c r="AN224" s="349"/>
      <c r="AO224" s="349"/>
      <c r="AP224" s="349"/>
      <c r="AQ224" s="349"/>
      <c r="AR224" s="349"/>
    </row>
    <row r="225" spans="1:49" ht="15.75" thickBot="1">
      <c r="A225" s="303"/>
      <c r="B225" s="335" t="s">
        <v>1073</v>
      </c>
      <c r="C225" s="336">
        <v>38</v>
      </c>
      <c r="D225" s="337">
        <v>21</v>
      </c>
      <c r="E225" s="337">
        <v>17</v>
      </c>
      <c r="F225" s="337">
        <v>9</v>
      </c>
      <c r="G225" s="337">
        <v>123</v>
      </c>
      <c r="H225" s="337">
        <v>12</v>
      </c>
      <c r="I225" s="336">
        <v>220</v>
      </c>
      <c r="J225" s="336"/>
      <c r="K225" s="337"/>
      <c r="L225" s="337"/>
      <c r="M225" s="337"/>
      <c r="N225" s="336"/>
      <c r="O225" s="336"/>
      <c r="P225" s="338"/>
      <c r="Q225"/>
      <c r="R225" s="350"/>
      <c r="S225" s="351" t="s">
        <v>869</v>
      </c>
      <c r="T225" s="352">
        <f t="shared" si="218"/>
        <v>2.1390374331550803E-3</v>
      </c>
      <c r="U225" s="353">
        <f t="shared" si="218"/>
        <v>4.5464386230785886E-3</v>
      </c>
      <c r="V225" s="353">
        <f t="shared" si="218"/>
        <v>1.4376321353065538E-3</v>
      </c>
      <c r="W225" s="353">
        <f t="shared" si="218"/>
        <v>9.0090090090090089E-3</v>
      </c>
      <c r="X225" s="353">
        <f t="shared" si="218"/>
        <v>5.854355069014755E-2</v>
      </c>
      <c r="Y225" s="353">
        <f t="shared" si="218"/>
        <v>1.1869436201780416E-2</v>
      </c>
      <c r="Z225" s="352">
        <f t="shared" si="218"/>
        <v>5.7411273486430063E-3</v>
      </c>
      <c r="AA225" s="352">
        <f t="shared" si="218"/>
        <v>0</v>
      </c>
      <c r="AB225" s="353">
        <f t="shared" si="218"/>
        <v>0</v>
      </c>
      <c r="AC225" s="353">
        <f t="shared" si="218"/>
        <v>0</v>
      </c>
      <c r="AD225" s="353">
        <f t="shared" si="218"/>
        <v>0</v>
      </c>
      <c r="AE225" s="352">
        <f t="shared" si="218"/>
        <v>0</v>
      </c>
      <c r="AF225" s="354"/>
      <c r="AG225" s="355">
        <f>(T225-T224)*100</f>
        <v>9.3670146613343816E-2</v>
      </c>
      <c r="AH225" s="355">
        <f t="shared" ref="AH225:AR225" si="219">(U225-U224)*100</f>
        <v>0.14775056674600806</v>
      </c>
      <c r="AI225" s="355">
        <f t="shared" si="219"/>
        <v>-9.3912842807372776E-2</v>
      </c>
      <c r="AJ225" s="355">
        <f t="shared" si="219"/>
        <v>0.37569081686728739</v>
      </c>
      <c r="AK225" s="355">
        <f t="shared" si="219"/>
        <v>-1.2919745372078988</v>
      </c>
      <c r="AL225" s="355">
        <f t="shared" si="219"/>
        <v>0.42793033744559378</v>
      </c>
      <c r="AM225" s="355">
        <f t="shared" si="219"/>
        <v>-2.1173460421894646E-2</v>
      </c>
      <c r="AN225" s="355">
        <f t="shared" si="219"/>
        <v>0</v>
      </c>
      <c r="AO225" s="355">
        <f t="shared" si="219"/>
        <v>0</v>
      </c>
      <c r="AP225" s="355">
        <f t="shared" si="219"/>
        <v>0</v>
      </c>
      <c r="AQ225" s="355">
        <f t="shared" si="219"/>
        <v>0</v>
      </c>
      <c r="AR225" s="355">
        <f t="shared" si="219"/>
        <v>0</v>
      </c>
    </row>
    <row r="226" spans="1:49" ht="15">
      <c r="A226" s="317" t="s">
        <v>640</v>
      </c>
      <c r="B226" s="298" t="s">
        <v>1039</v>
      </c>
      <c r="C226" s="327">
        <v>8762</v>
      </c>
      <c r="D226" s="328"/>
      <c r="E226" s="328">
        <v>3860</v>
      </c>
      <c r="F226" s="328">
        <v>1329</v>
      </c>
      <c r="G226" s="328">
        <v>1773</v>
      </c>
      <c r="H226" s="328">
        <v>764</v>
      </c>
      <c r="I226" s="327">
        <v>16488</v>
      </c>
      <c r="J226" s="327">
        <v>1509</v>
      </c>
      <c r="K226" s="328">
        <v>3681</v>
      </c>
      <c r="L226" s="328">
        <v>1670</v>
      </c>
      <c r="M226" s="328">
        <v>2794</v>
      </c>
      <c r="N226" s="327">
        <v>9654</v>
      </c>
      <c r="O226" s="327"/>
      <c r="P226" s="329"/>
      <c r="Q226"/>
      <c r="R226" s="330" t="s">
        <v>1040</v>
      </c>
      <c r="S226" s="331" t="s">
        <v>1041</v>
      </c>
      <c r="T226" s="332">
        <f t="shared" ref="T226:AE227" si="220">IF(C226&gt;0,C226/C226,)</f>
        <v>1</v>
      </c>
      <c r="U226" s="344">
        <f t="shared" si="220"/>
        <v>0</v>
      </c>
      <c r="V226" s="344">
        <f t="shared" si="220"/>
        <v>1</v>
      </c>
      <c r="W226" s="344">
        <f t="shared" si="220"/>
        <v>1</v>
      </c>
      <c r="X226" s="344">
        <f t="shared" si="220"/>
        <v>1</v>
      </c>
      <c r="Y226" s="344">
        <f t="shared" si="220"/>
        <v>1</v>
      </c>
      <c r="Z226" s="332">
        <f t="shared" si="220"/>
        <v>1</v>
      </c>
      <c r="AA226" s="332">
        <f t="shared" si="220"/>
        <v>1</v>
      </c>
      <c r="AB226" s="344">
        <f t="shared" si="220"/>
        <v>1</v>
      </c>
      <c r="AC226" s="344">
        <f t="shared" si="220"/>
        <v>1</v>
      </c>
      <c r="AD226" s="344">
        <f t="shared" si="220"/>
        <v>1</v>
      </c>
      <c r="AE226" s="332">
        <f t="shared" si="220"/>
        <v>1</v>
      </c>
      <c r="AG226" s="334">
        <f>+T228+T230+T232+T234+T236+T238+T240+T242+T244+T246</f>
        <v>1</v>
      </c>
      <c r="AH226" s="334">
        <f t="shared" ref="AH226:AR227" si="221">+U228+U230+U232+U234+U236+U238+U240+U242+U244+U246</f>
        <v>0</v>
      </c>
      <c r="AI226" s="334">
        <f t="shared" si="221"/>
        <v>1</v>
      </c>
      <c r="AJ226" s="334">
        <f t="shared" si="221"/>
        <v>1</v>
      </c>
      <c r="AK226" s="334">
        <f t="shared" si="221"/>
        <v>1</v>
      </c>
      <c r="AL226" s="334">
        <f t="shared" si="221"/>
        <v>0.99999999999999989</v>
      </c>
      <c r="AM226" s="334">
        <f t="shared" si="221"/>
        <v>0.99999999999999989</v>
      </c>
      <c r="AN226" s="334">
        <f t="shared" si="221"/>
        <v>1</v>
      </c>
      <c r="AO226" s="334">
        <f t="shared" si="221"/>
        <v>1</v>
      </c>
      <c r="AP226" s="334">
        <f t="shared" si="221"/>
        <v>1</v>
      </c>
      <c r="AQ226" s="334">
        <f t="shared" si="221"/>
        <v>1.0000000000000002</v>
      </c>
      <c r="AR226" s="334">
        <f t="shared" si="221"/>
        <v>1.0000000000000002</v>
      </c>
    </row>
    <row r="227" spans="1:49" ht="15">
      <c r="A227" s="303"/>
      <c r="B227" s="335" t="s">
        <v>1042</v>
      </c>
      <c r="C227" s="336">
        <v>8980</v>
      </c>
      <c r="D227" s="337"/>
      <c r="E227" s="337">
        <v>3840</v>
      </c>
      <c r="F227" s="337">
        <v>1365</v>
      </c>
      <c r="G227" s="337">
        <v>1770</v>
      </c>
      <c r="H227" s="337">
        <v>757</v>
      </c>
      <c r="I227" s="336">
        <v>16712</v>
      </c>
      <c r="J227" s="336">
        <v>1369</v>
      </c>
      <c r="K227" s="337">
        <v>3601</v>
      </c>
      <c r="L227" s="337">
        <v>1717</v>
      </c>
      <c r="M227" s="337">
        <v>2523</v>
      </c>
      <c r="N227" s="336">
        <v>9210</v>
      </c>
      <c r="O227" s="336"/>
      <c r="P227" s="338"/>
      <c r="Q227"/>
      <c r="R227" s="339"/>
      <c r="S227" s="340" t="s">
        <v>869</v>
      </c>
      <c r="T227" s="341">
        <f t="shared" si="220"/>
        <v>1</v>
      </c>
      <c r="U227" s="342">
        <f t="shared" si="220"/>
        <v>0</v>
      </c>
      <c r="V227" s="342">
        <f t="shared" si="220"/>
        <v>1</v>
      </c>
      <c r="W227" s="342">
        <f t="shared" si="220"/>
        <v>1</v>
      </c>
      <c r="X227" s="342">
        <f t="shared" si="220"/>
        <v>1</v>
      </c>
      <c r="Y227" s="342">
        <f t="shared" si="220"/>
        <v>1</v>
      </c>
      <c r="Z227" s="341">
        <f t="shared" si="220"/>
        <v>1</v>
      </c>
      <c r="AA227" s="341">
        <f t="shared" si="220"/>
        <v>1</v>
      </c>
      <c r="AB227" s="342">
        <f t="shared" si="220"/>
        <v>1</v>
      </c>
      <c r="AC227" s="342">
        <f t="shared" si="220"/>
        <v>1</v>
      </c>
      <c r="AD227" s="342">
        <f t="shared" si="220"/>
        <v>1</v>
      </c>
      <c r="AE227" s="341">
        <f t="shared" si="220"/>
        <v>1</v>
      </c>
      <c r="AG227" s="343">
        <f>+T229+T231+T233+T235+T237+T239+T241+T243+T245+T247</f>
        <v>0.99999999999999989</v>
      </c>
      <c r="AH227" s="343">
        <f t="shared" si="221"/>
        <v>0</v>
      </c>
      <c r="AI227" s="343">
        <f t="shared" si="221"/>
        <v>1</v>
      </c>
      <c r="AJ227" s="343">
        <f t="shared" si="221"/>
        <v>1</v>
      </c>
      <c r="AK227" s="343">
        <f t="shared" si="221"/>
        <v>0.99999999999999989</v>
      </c>
      <c r="AL227" s="343">
        <f t="shared" si="221"/>
        <v>1.0132100396301189</v>
      </c>
      <c r="AM227" s="343">
        <f t="shared" si="221"/>
        <v>1.0005983724269987</v>
      </c>
      <c r="AN227" s="343">
        <f t="shared" si="221"/>
        <v>1.0306793279766253</v>
      </c>
      <c r="AO227" s="343">
        <f t="shared" si="221"/>
        <v>1.0127742293807276</v>
      </c>
      <c r="AP227" s="343">
        <f t="shared" si="221"/>
        <v>0.99999999999999989</v>
      </c>
      <c r="AQ227" s="343">
        <f t="shared" si="221"/>
        <v>1</v>
      </c>
      <c r="AR227" s="343">
        <f t="shared" si="221"/>
        <v>1.009554831704669</v>
      </c>
      <c r="AS227" s="357"/>
      <c r="AT227" s="357"/>
      <c r="AU227" s="357"/>
      <c r="AV227" s="357"/>
      <c r="AW227" s="357"/>
    </row>
    <row r="228" spans="1:49" ht="15">
      <c r="A228" s="303"/>
      <c r="B228" s="335" t="s">
        <v>1043</v>
      </c>
      <c r="C228" s="336">
        <v>1435</v>
      </c>
      <c r="D228" s="337"/>
      <c r="E228" s="337">
        <v>546</v>
      </c>
      <c r="F228" s="337">
        <v>304</v>
      </c>
      <c r="G228" s="337">
        <v>282</v>
      </c>
      <c r="H228" s="337">
        <v>115</v>
      </c>
      <c r="I228" s="336">
        <v>2682</v>
      </c>
      <c r="J228" s="336">
        <v>151</v>
      </c>
      <c r="K228" s="337">
        <v>299</v>
      </c>
      <c r="L228" s="337">
        <v>243</v>
      </c>
      <c r="M228" s="337">
        <v>527</v>
      </c>
      <c r="N228" s="336">
        <v>1220</v>
      </c>
      <c r="O228" s="336"/>
      <c r="P228" s="338"/>
      <c r="Q228"/>
      <c r="R228" s="330" t="s">
        <v>1044</v>
      </c>
      <c r="S228" s="331" t="s">
        <v>1041</v>
      </c>
      <c r="T228" s="332">
        <f t="shared" ref="T228:AE229" si="222">IF(C226&gt;0,C228/C226,)</f>
        <v>0.16377539374572014</v>
      </c>
      <c r="U228" s="344">
        <f t="shared" si="222"/>
        <v>0</v>
      </c>
      <c r="V228" s="344">
        <f t="shared" si="222"/>
        <v>0.14145077720207253</v>
      </c>
      <c r="W228" s="344">
        <f t="shared" si="222"/>
        <v>0.22874341610233259</v>
      </c>
      <c r="X228" s="344">
        <f t="shared" si="222"/>
        <v>0.15905245346869712</v>
      </c>
      <c r="Y228" s="344">
        <f t="shared" si="222"/>
        <v>0.15052356020942409</v>
      </c>
      <c r="Z228" s="332">
        <f t="shared" si="222"/>
        <v>0.16266375545851527</v>
      </c>
      <c r="AA228" s="332">
        <f t="shared" si="222"/>
        <v>0.10006626905235255</v>
      </c>
      <c r="AB228" s="344">
        <f t="shared" si="222"/>
        <v>8.1227927193697369E-2</v>
      </c>
      <c r="AC228" s="344">
        <f t="shared" si="222"/>
        <v>0.14550898203592813</v>
      </c>
      <c r="AD228" s="344">
        <f t="shared" si="222"/>
        <v>0.1886184681460272</v>
      </c>
      <c r="AE228" s="332">
        <f t="shared" si="222"/>
        <v>0.12637248808783924</v>
      </c>
      <c r="AG228" s="345" t="s">
        <v>1045</v>
      </c>
      <c r="AH228" s="334"/>
      <c r="AI228" s="334"/>
      <c r="AJ228" s="334"/>
      <c r="AK228" s="334"/>
      <c r="AL228" s="334"/>
      <c r="AM228" s="334"/>
      <c r="AN228" s="334"/>
      <c r="AO228" s="334"/>
      <c r="AP228" s="334"/>
      <c r="AQ228" s="334"/>
      <c r="AR228" s="334"/>
    </row>
    <row r="229" spans="1:49" ht="15">
      <c r="A229" s="303"/>
      <c r="B229" s="335" t="s">
        <v>1046</v>
      </c>
      <c r="C229" s="336">
        <v>1483</v>
      </c>
      <c r="D229" s="337"/>
      <c r="E229" s="337">
        <v>539</v>
      </c>
      <c r="F229" s="337">
        <v>315</v>
      </c>
      <c r="G229" s="337">
        <v>303</v>
      </c>
      <c r="H229" s="337">
        <v>102</v>
      </c>
      <c r="I229" s="336">
        <v>2742</v>
      </c>
      <c r="J229" s="336">
        <v>142</v>
      </c>
      <c r="K229" s="337">
        <v>201</v>
      </c>
      <c r="L229" s="337">
        <v>283</v>
      </c>
      <c r="M229" s="337">
        <v>452</v>
      </c>
      <c r="N229" s="336">
        <v>1078</v>
      </c>
      <c r="O229" s="336"/>
      <c r="P229" s="338"/>
      <c r="Q229"/>
      <c r="R229" s="339"/>
      <c r="S229" s="340" t="s">
        <v>869</v>
      </c>
      <c r="T229" s="341">
        <f t="shared" si="222"/>
        <v>0.1651447661469933</v>
      </c>
      <c r="U229" s="342">
        <f t="shared" si="222"/>
        <v>0</v>
      </c>
      <c r="V229" s="342">
        <f t="shared" si="222"/>
        <v>0.14036458333333332</v>
      </c>
      <c r="W229" s="342">
        <f t="shared" si="222"/>
        <v>0.23076923076923078</v>
      </c>
      <c r="X229" s="342">
        <f t="shared" si="222"/>
        <v>0.1711864406779661</v>
      </c>
      <c r="Y229" s="342">
        <f t="shared" si="222"/>
        <v>0.13474240422721268</v>
      </c>
      <c r="Z229" s="341">
        <f t="shared" si="222"/>
        <v>0.16407371948300623</v>
      </c>
      <c r="AA229" s="341">
        <f t="shared" si="222"/>
        <v>0.10372534696859022</v>
      </c>
      <c r="AB229" s="342">
        <f t="shared" si="222"/>
        <v>5.5817828381005276E-2</v>
      </c>
      <c r="AC229" s="342">
        <f t="shared" si="222"/>
        <v>0.16482236458940011</v>
      </c>
      <c r="AD229" s="342">
        <f t="shared" si="222"/>
        <v>0.17915180340864051</v>
      </c>
      <c r="AE229" s="341">
        <f t="shared" si="222"/>
        <v>0.11704668838219327</v>
      </c>
      <c r="AG229" s="347">
        <f>(T229-T228)*100</f>
        <v>0.13693724012731612</v>
      </c>
      <c r="AH229" s="347">
        <f t="shared" ref="AH229:AR229" si="223">(U229-U228)*100</f>
        <v>0</v>
      </c>
      <c r="AI229" s="347">
        <f t="shared" si="223"/>
        <v>-0.10861938687392048</v>
      </c>
      <c r="AJ229" s="347">
        <f t="shared" si="223"/>
        <v>0.20258146668981902</v>
      </c>
      <c r="AK229" s="347">
        <f t="shared" si="223"/>
        <v>1.2133987209268975</v>
      </c>
      <c r="AL229" s="347">
        <f t="shared" si="223"/>
        <v>-1.5781155982211414</v>
      </c>
      <c r="AM229" s="347">
        <f t="shared" si="223"/>
        <v>0.14099640244909506</v>
      </c>
      <c r="AN229" s="347">
        <f t="shared" si="223"/>
        <v>0.36590779162376658</v>
      </c>
      <c r="AO229" s="347">
        <f t="shared" si="223"/>
        <v>-2.5410098812692095</v>
      </c>
      <c r="AP229" s="347">
        <f t="shared" si="223"/>
        <v>1.9313382553471981</v>
      </c>
      <c r="AQ229" s="347">
        <f t="shared" si="223"/>
        <v>-0.9466664737386693</v>
      </c>
      <c r="AR229" s="347">
        <f t="shared" si="223"/>
        <v>-0.93257997056459674</v>
      </c>
    </row>
    <row r="230" spans="1:49" ht="15">
      <c r="A230" s="303"/>
      <c r="B230" s="335" t="s">
        <v>1047</v>
      </c>
      <c r="C230" s="336">
        <v>167</v>
      </c>
      <c r="D230" s="337"/>
      <c r="E230" s="337">
        <v>161</v>
      </c>
      <c r="F230" s="337">
        <v>51</v>
      </c>
      <c r="G230" s="337">
        <v>49</v>
      </c>
      <c r="H230" s="337">
        <v>24</v>
      </c>
      <c r="I230" s="336">
        <v>452</v>
      </c>
      <c r="J230" s="336">
        <v>93</v>
      </c>
      <c r="K230" s="337">
        <v>280</v>
      </c>
      <c r="L230" s="337">
        <v>97</v>
      </c>
      <c r="M230" s="337">
        <v>138</v>
      </c>
      <c r="N230" s="336">
        <v>608</v>
      </c>
      <c r="O230" s="336"/>
      <c r="P230" s="338"/>
      <c r="Q230"/>
      <c r="R230" s="330" t="s">
        <v>1048</v>
      </c>
      <c r="S230" s="331" t="s">
        <v>1041</v>
      </c>
      <c r="T230" s="332">
        <f t="shared" ref="T230:AE231" si="224">IF(C226&gt;0,C230/C226,)</f>
        <v>1.9059575439397399E-2</v>
      </c>
      <c r="U230" s="344">
        <f t="shared" si="224"/>
        <v>0</v>
      </c>
      <c r="V230" s="344">
        <f t="shared" si="224"/>
        <v>4.1709844559585492E-2</v>
      </c>
      <c r="W230" s="344">
        <f t="shared" si="224"/>
        <v>3.8374717832957109E-2</v>
      </c>
      <c r="X230" s="344">
        <f t="shared" si="224"/>
        <v>2.7636773829667231E-2</v>
      </c>
      <c r="Y230" s="344">
        <f t="shared" si="224"/>
        <v>3.1413612565445025E-2</v>
      </c>
      <c r="Z230" s="332">
        <f t="shared" si="224"/>
        <v>2.7413876758854924E-2</v>
      </c>
      <c r="AA230" s="332">
        <f t="shared" si="224"/>
        <v>6.1630218687872766E-2</v>
      </c>
      <c r="AB230" s="344">
        <f t="shared" si="224"/>
        <v>7.6066286335234989E-2</v>
      </c>
      <c r="AC230" s="344">
        <f t="shared" si="224"/>
        <v>5.8083832335329343E-2</v>
      </c>
      <c r="AD230" s="344">
        <f t="shared" si="224"/>
        <v>4.9391553328561204E-2</v>
      </c>
      <c r="AE230" s="332">
        <f t="shared" si="224"/>
        <v>6.2979076030660872E-2</v>
      </c>
      <c r="AG230" s="345" t="s">
        <v>1045</v>
      </c>
      <c r="AH230" s="334"/>
      <c r="AI230" s="334"/>
      <c r="AJ230" s="334"/>
      <c r="AK230" s="334"/>
      <c r="AL230" s="334"/>
      <c r="AM230" s="334"/>
      <c r="AN230" s="334"/>
      <c r="AO230" s="334"/>
      <c r="AP230" s="334"/>
      <c r="AQ230" s="334"/>
      <c r="AR230" s="334"/>
    </row>
    <row r="231" spans="1:49" ht="15">
      <c r="A231" s="303"/>
      <c r="B231" s="335" t="s">
        <v>1049</v>
      </c>
      <c r="C231" s="336">
        <v>180</v>
      </c>
      <c r="D231" s="337"/>
      <c r="E231" s="337">
        <v>154</v>
      </c>
      <c r="F231" s="337">
        <v>47</v>
      </c>
      <c r="G231" s="337">
        <v>54</v>
      </c>
      <c r="H231" s="337">
        <v>21</v>
      </c>
      <c r="I231" s="336">
        <v>456</v>
      </c>
      <c r="J231" s="336">
        <v>83</v>
      </c>
      <c r="K231" s="337">
        <v>276</v>
      </c>
      <c r="L231" s="337">
        <v>102</v>
      </c>
      <c r="M231" s="337">
        <v>131</v>
      </c>
      <c r="N231" s="336">
        <v>592</v>
      </c>
      <c r="O231" s="336"/>
      <c r="P231" s="338"/>
      <c r="Q231"/>
      <c r="R231" s="339"/>
      <c r="S231" s="340" t="s">
        <v>869</v>
      </c>
      <c r="T231" s="341">
        <f t="shared" si="224"/>
        <v>2.0044543429844099E-2</v>
      </c>
      <c r="U231" s="342">
        <f t="shared" si="224"/>
        <v>0</v>
      </c>
      <c r="V231" s="342">
        <f t="shared" si="224"/>
        <v>4.010416666666667E-2</v>
      </c>
      <c r="W231" s="342">
        <f t="shared" si="224"/>
        <v>3.4432234432234435E-2</v>
      </c>
      <c r="X231" s="342">
        <f t="shared" si="224"/>
        <v>3.0508474576271188E-2</v>
      </c>
      <c r="Y231" s="342">
        <f t="shared" si="224"/>
        <v>2.7741083223249668E-2</v>
      </c>
      <c r="Z231" s="341">
        <f t="shared" si="224"/>
        <v>2.7285782671134514E-2</v>
      </c>
      <c r="AA231" s="341">
        <f t="shared" si="224"/>
        <v>6.0628195763330901E-2</v>
      </c>
      <c r="AB231" s="342">
        <f t="shared" si="224"/>
        <v>7.6645376284365449E-2</v>
      </c>
      <c r="AC231" s="342">
        <f t="shared" si="224"/>
        <v>5.9405940594059403E-2</v>
      </c>
      <c r="AD231" s="342">
        <f t="shared" si="224"/>
        <v>5.1922314704716609E-2</v>
      </c>
      <c r="AE231" s="341">
        <f t="shared" si="224"/>
        <v>6.4277958740499463E-2</v>
      </c>
      <c r="AG231" s="347">
        <f>(T231-T230)*100</f>
        <v>9.8496799044670014E-2</v>
      </c>
      <c r="AH231" s="347">
        <f t="shared" ref="AH231:AR231" si="225">(U231-U230)*100</f>
        <v>0</v>
      </c>
      <c r="AI231" s="347">
        <f t="shared" si="225"/>
        <v>-0.1605677892918822</v>
      </c>
      <c r="AJ231" s="347">
        <f t="shared" si="225"/>
        <v>-0.39424834007226739</v>
      </c>
      <c r="AK231" s="347">
        <f t="shared" si="225"/>
        <v>0.28717007466039568</v>
      </c>
      <c r="AL231" s="347">
        <f t="shared" si="225"/>
        <v>-0.36725293421953564</v>
      </c>
      <c r="AM231" s="347">
        <f t="shared" si="225"/>
        <v>-1.2809408772040953E-2</v>
      </c>
      <c r="AN231" s="347">
        <f t="shared" si="225"/>
        <v>-0.10020229245418649</v>
      </c>
      <c r="AO231" s="347">
        <f t="shared" si="225"/>
        <v>5.7908994913045964E-2</v>
      </c>
      <c r="AP231" s="347">
        <f t="shared" si="225"/>
        <v>0.13221082587300606</v>
      </c>
      <c r="AQ231" s="347">
        <f t="shared" si="225"/>
        <v>0.25307613761554049</v>
      </c>
      <c r="AR231" s="347">
        <f t="shared" si="225"/>
        <v>0.12988827098385919</v>
      </c>
    </row>
    <row r="232" spans="1:49" ht="15">
      <c r="A232" s="303"/>
      <c r="B232" s="335" t="s">
        <v>1050</v>
      </c>
      <c r="C232" s="336">
        <v>0</v>
      </c>
      <c r="D232" s="337"/>
      <c r="E232" s="337">
        <v>0</v>
      </c>
      <c r="F232" s="337">
        <v>0</v>
      </c>
      <c r="G232" s="337">
        <v>0</v>
      </c>
      <c r="H232" s="337">
        <v>0</v>
      </c>
      <c r="I232" s="336">
        <v>0</v>
      </c>
      <c r="J232" s="336"/>
      <c r="K232" s="337"/>
      <c r="L232" s="337"/>
      <c r="M232" s="337"/>
      <c r="N232" s="336"/>
      <c r="O232" s="336"/>
      <c r="P232" s="338"/>
      <c r="Q232"/>
      <c r="R232" s="330" t="s">
        <v>1051</v>
      </c>
      <c r="S232" s="331" t="s">
        <v>1041</v>
      </c>
      <c r="T232" s="332">
        <f t="shared" ref="T232:AE233" si="226">IF(C226&gt;0,C232/C226,)</f>
        <v>0</v>
      </c>
      <c r="U232" s="344">
        <f t="shared" si="226"/>
        <v>0</v>
      </c>
      <c r="V232" s="344">
        <f t="shared" si="226"/>
        <v>0</v>
      </c>
      <c r="W232" s="344">
        <f t="shared" si="226"/>
        <v>0</v>
      </c>
      <c r="X232" s="344">
        <f t="shared" si="226"/>
        <v>0</v>
      </c>
      <c r="Y232" s="344">
        <f t="shared" si="226"/>
        <v>0</v>
      </c>
      <c r="Z232" s="332">
        <f t="shared" si="226"/>
        <v>0</v>
      </c>
      <c r="AA232" s="332">
        <f t="shared" si="226"/>
        <v>0</v>
      </c>
      <c r="AB232" s="344">
        <f t="shared" si="226"/>
        <v>0</v>
      </c>
      <c r="AC232" s="344">
        <f t="shared" si="226"/>
        <v>0</v>
      </c>
      <c r="AD232" s="344">
        <f t="shared" si="226"/>
        <v>0</v>
      </c>
      <c r="AE232" s="332">
        <f t="shared" si="226"/>
        <v>0</v>
      </c>
      <c r="AG232" s="345" t="s">
        <v>1045</v>
      </c>
      <c r="AH232" s="334"/>
      <c r="AI232" s="334"/>
      <c r="AJ232" s="334"/>
      <c r="AK232" s="334"/>
      <c r="AL232" s="334"/>
      <c r="AM232" s="334"/>
      <c r="AN232" s="334"/>
      <c r="AO232" s="334"/>
      <c r="AP232" s="334"/>
      <c r="AQ232" s="334"/>
      <c r="AR232" s="334"/>
    </row>
    <row r="233" spans="1:49" ht="15">
      <c r="A233" s="303"/>
      <c r="B233" s="335" t="s">
        <v>1052</v>
      </c>
      <c r="C233" s="336">
        <v>0</v>
      </c>
      <c r="D233" s="337"/>
      <c r="E233" s="337">
        <v>0</v>
      </c>
      <c r="F233" s="337">
        <v>0</v>
      </c>
      <c r="G233" s="337">
        <v>0</v>
      </c>
      <c r="H233" s="337">
        <v>0</v>
      </c>
      <c r="I233" s="336">
        <v>0</v>
      </c>
      <c r="J233" s="336"/>
      <c r="K233" s="337"/>
      <c r="L233" s="337"/>
      <c r="M233" s="337"/>
      <c r="N233" s="336"/>
      <c r="O233" s="336"/>
      <c r="P233" s="338"/>
      <c r="Q233"/>
      <c r="R233" s="339"/>
      <c r="S233" s="340" t="s">
        <v>869</v>
      </c>
      <c r="T233" s="341">
        <f t="shared" si="226"/>
        <v>0</v>
      </c>
      <c r="U233" s="342">
        <f t="shared" si="226"/>
        <v>0</v>
      </c>
      <c r="V233" s="342">
        <f t="shared" si="226"/>
        <v>0</v>
      </c>
      <c r="W233" s="342">
        <f t="shared" si="226"/>
        <v>0</v>
      </c>
      <c r="X233" s="342">
        <f t="shared" si="226"/>
        <v>0</v>
      </c>
      <c r="Y233" s="342">
        <f t="shared" si="226"/>
        <v>0</v>
      </c>
      <c r="Z233" s="341">
        <f t="shared" si="226"/>
        <v>0</v>
      </c>
      <c r="AA233" s="341">
        <f t="shared" si="226"/>
        <v>0</v>
      </c>
      <c r="AB233" s="342">
        <f t="shared" si="226"/>
        <v>0</v>
      </c>
      <c r="AC233" s="342">
        <f t="shared" si="226"/>
        <v>0</v>
      </c>
      <c r="AD233" s="342">
        <f t="shared" si="226"/>
        <v>0</v>
      </c>
      <c r="AE233" s="341">
        <f t="shared" si="226"/>
        <v>0</v>
      </c>
      <c r="AG233" s="347">
        <f>(T233-T232)*100</f>
        <v>0</v>
      </c>
      <c r="AH233" s="347">
        <f t="shared" ref="AH233:AR233" si="227">(U233-U232)*100</f>
        <v>0</v>
      </c>
      <c r="AI233" s="347">
        <f t="shared" si="227"/>
        <v>0</v>
      </c>
      <c r="AJ233" s="347">
        <f t="shared" si="227"/>
        <v>0</v>
      </c>
      <c r="AK233" s="347">
        <f t="shared" si="227"/>
        <v>0</v>
      </c>
      <c r="AL233" s="347">
        <f t="shared" si="227"/>
        <v>0</v>
      </c>
      <c r="AM233" s="347">
        <f t="shared" si="227"/>
        <v>0</v>
      </c>
      <c r="AN233" s="347">
        <f t="shared" si="227"/>
        <v>0</v>
      </c>
      <c r="AO233" s="347">
        <f t="shared" si="227"/>
        <v>0</v>
      </c>
      <c r="AP233" s="347">
        <f t="shared" si="227"/>
        <v>0</v>
      </c>
      <c r="AQ233" s="347">
        <f t="shared" si="227"/>
        <v>0</v>
      </c>
      <c r="AR233" s="347">
        <f t="shared" si="227"/>
        <v>0</v>
      </c>
    </row>
    <row r="234" spans="1:49" ht="15">
      <c r="A234" s="303"/>
      <c r="B234" s="335" t="s">
        <v>1053</v>
      </c>
      <c r="C234" s="336">
        <v>4196</v>
      </c>
      <c r="D234" s="337"/>
      <c r="E234" s="337">
        <v>1014</v>
      </c>
      <c r="F234" s="337">
        <v>364</v>
      </c>
      <c r="G234" s="337">
        <v>593</v>
      </c>
      <c r="H234" s="337">
        <v>256</v>
      </c>
      <c r="I234" s="336">
        <v>6423</v>
      </c>
      <c r="J234" s="336">
        <v>390</v>
      </c>
      <c r="K234" s="337">
        <v>1155</v>
      </c>
      <c r="L234" s="337">
        <v>537</v>
      </c>
      <c r="M234" s="337">
        <v>1122</v>
      </c>
      <c r="N234" s="336">
        <v>3204</v>
      </c>
      <c r="O234" s="336"/>
      <c r="P234" s="338"/>
      <c r="Q234"/>
      <c r="R234" s="330" t="s">
        <v>1054</v>
      </c>
      <c r="S234" s="331" t="s">
        <v>1041</v>
      </c>
      <c r="T234" s="332">
        <f t="shared" ref="T234:AE235" si="228">IF(C226&gt;0,C234/C226,)</f>
        <v>0.47888609906414059</v>
      </c>
      <c r="U234" s="344">
        <f t="shared" si="228"/>
        <v>0</v>
      </c>
      <c r="V234" s="344">
        <f t="shared" si="228"/>
        <v>0.26269430051813469</v>
      </c>
      <c r="W234" s="344">
        <f t="shared" si="228"/>
        <v>0.27389014296463504</v>
      </c>
      <c r="X234" s="344">
        <f t="shared" si="228"/>
        <v>0.33446136491821771</v>
      </c>
      <c r="Y234" s="344">
        <f t="shared" si="228"/>
        <v>0.33507853403141363</v>
      </c>
      <c r="Z234" s="332">
        <f t="shared" si="228"/>
        <v>0.38955604075691413</v>
      </c>
      <c r="AA234" s="332">
        <f t="shared" si="228"/>
        <v>0.25844930417495032</v>
      </c>
      <c r="AB234" s="344">
        <f t="shared" si="228"/>
        <v>0.31377343113284434</v>
      </c>
      <c r="AC234" s="344">
        <f t="shared" si="228"/>
        <v>0.32155688622754491</v>
      </c>
      <c r="AD234" s="344">
        <f t="shared" si="228"/>
        <v>0.40157480314960631</v>
      </c>
      <c r="AE234" s="332">
        <f t="shared" si="228"/>
        <v>0.33188315724052209</v>
      </c>
      <c r="AG234" s="345" t="s">
        <v>1045</v>
      </c>
      <c r="AH234" s="334"/>
      <c r="AI234" s="334"/>
      <c r="AJ234" s="334"/>
      <c r="AK234" s="334"/>
      <c r="AL234" s="334"/>
      <c r="AM234" s="334"/>
      <c r="AN234" s="334"/>
      <c r="AO234" s="334"/>
      <c r="AP234" s="334"/>
      <c r="AQ234" s="334"/>
      <c r="AR234" s="334"/>
    </row>
    <row r="235" spans="1:49" ht="15">
      <c r="A235" s="303"/>
      <c r="B235" s="335" t="s">
        <v>1055</v>
      </c>
      <c r="C235" s="336">
        <v>4270</v>
      </c>
      <c r="D235" s="337"/>
      <c r="E235" s="337">
        <v>1006</v>
      </c>
      <c r="F235" s="337">
        <v>388</v>
      </c>
      <c r="G235" s="337">
        <v>558</v>
      </c>
      <c r="H235" s="337">
        <v>252</v>
      </c>
      <c r="I235" s="336">
        <v>6474</v>
      </c>
      <c r="J235" s="336">
        <v>362</v>
      </c>
      <c r="K235" s="337">
        <v>1168</v>
      </c>
      <c r="L235" s="337">
        <v>580</v>
      </c>
      <c r="M235" s="337">
        <v>1021</v>
      </c>
      <c r="N235" s="336">
        <v>3131</v>
      </c>
      <c r="O235" s="336"/>
      <c r="P235" s="338"/>
      <c r="Q235"/>
      <c r="R235" s="339"/>
      <c r="S235" s="340" t="s">
        <v>869</v>
      </c>
      <c r="T235" s="341">
        <f t="shared" si="228"/>
        <v>0.47550111358574609</v>
      </c>
      <c r="U235" s="342">
        <f t="shared" si="228"/>
        <v>0</v>
      </c>
      <c r="V235" s="342">
        <f t="shared" si="228"/>
        <v>0.26197916666666665</v>
      </c>
      <c r="W235" s="342">
        <f t="shared" si="228"/>
        <v>0.28424908424908424</v>
      </c>
      <c r="X235" s="342">
        <f t="shared" si="228"/>
        <v>0.31525423728813562</v>
      </c>
      <c r="Y235" s="342">
        <f t="shared" si="228"/>
        <v>0.33289299867899602</v>
      </c>
      <c r="Z235" s="341">
        <f t="shared" si="228"/>
        <v>0.3873863092388703</v>
      </c>
      <c r="AA235" s="341">
        <f t="shared" si="228"/>
        <v>0.26442658875091307</v>
      </c>
      <c r="AB235" s="342">
        <f t="shared" si="228"/>
        <v>0.32435434601499585</v>
      </c>
      <c r="AC235" s="342">
        <f t="shared" si="228"/>
        <v>0.33779848573092602</v>
      </c>
      <c r="AD235" s="342">
        <f t="shared" si="228"/>
        <v>0.40467697185889812</v>
      </c>
      <c r="AE235" s="341">
        <f t="shared" si="228"/>
        <v>0.33995656894679693</v>
      </c>
      <c r="AG235" s="347">
        <f>(T235-T234)*100</f>
        <v>-0.33849854783944977</v>
      </c>
      <c r="AH235" s="347">
        <f t="shared" ref="AH235:AR235" si="229">(U235-U234)*100</f>
        <v>0</v>
      </c>
      <c r="AI235" s="347">
        <f t="shared" si="229"/>
        <v>-7.1513385146804165E-2</v>
      </c>
      <c r="AJ235" s="347">
        <f t="shared" si="229"/>
        <v>1.0358941284449197</v>
      </c>
      <c r="AK235" s="347">
        <f t="shared" si="229"/>
        <v>-1.9207127630082088</v>
      </c>
      <c r="AL235" s="347">
        <f t="shared" si="229"/>
        <v>-0.21855353524176113</v>
      </c>
      <c r="AM235" s="347">
        <f t="shared" si="229"/>
        <v>-0.21697315180438381</v>
      </c>
      <c r="AN235" s="347">
        <f t="shared" si="229"/>
        <v>0.59772845759627491</v>
      </c>
      <c r="AO235" s="347">
        <f t="shared" si="229"/>
        <v>1.0580914882151515</v>
      </c>
      <c r="AP235" s="347">
        <f t="shared" si="229"/>
        <v>1.624159950338111</v>
      </c>
      <c r="AQ235" s="347">
        <f t="shared" si="229"/>
        <v>0.31021687092918082</v>
      </c>
      <c r="AR235" s="347">
        <f t="shared" si="229"/>
        <v>0.80734117062748467</v>
      </c>
    </row>
    <row r="236" spans="1:49" ht="15">
      <c r="A236" s="303"/>
      <c r="B236" s="335" t="s">
        <v>1056</v>
      </c>
      <c r="C236" s="336">
        <v>124</v>
      </c>
      <c r="D236" s="337"/>
      <c r="E236" s="337">
        <v>178</v>
      </c>
      <c r="F236" s="337">
        <v>17</v>
      </c>
      <c r="G236" s="337">
        <v>66</v>
      </c>
      <c r="H236" s="337">
        <v>28</v>
      </c>
      <c r="I236" s="336">
        <v>413</v>
      </c>
      <c r="J236" s="336">
        <v>146</v>
      </c>
      <c r="K236" s="337">
        <v>718</v>
      </c>
      <c r="L236" s="337">
        <v>173</v>
      </c>
      <c r="M236" s="337">
        <v>233</v>
      </c>
      <c r="N236" s="336">
        <v>1270</v>
      </c>
      <c r="O236" s="336"/>
      <c r="P236" s="338"/>
      <c r="Q236"/>
      <c r="R236" s="330" t="s">
        <v>1057</v>
      </c>
      <c r="S236" s="331" t="s">
        <v>1041</v>
      </c>
      <c r="T236" s="332">
        <f t="shared" ref="T236:AE237" si="230">IF(C226&gt;0,C236/C226,)</f>
        <v>1.4152020086738187E-2</v>
      </c>
      <c r="U236" s="344">
        <f t="shared" si="230"/>
        <v>0</v>
      </c>
      <c r="V236" s="344">
        <f t="shared" si="230"/>
        <v>4.6113989637305702E-2</v>
      </c>
      <c r="W236" s="344">
        <f t="shared" si="230"/>
        <v>1.2791572610985704E-2</v>
      </c>
      <c r="X236" s="344">
        <f t="shared" si="230"/>
        <v>3.7225042301184431E-2</v>
      </c>
      <c r="Y236" s="344">
        <f t="shared" si="230"/>
        <v>3.6649214659685861E-2</v>
      </c>
      <c r="Z236" s="332">
        <f t="shared" si="230"/>
        <v>2.5048520135856379E-2</v>
      </c>
      <c r="AA236" s="332">
        <f t="shared" si="230"/>
        <v>9.6752816434724984E-2</v>
      </c>
      <c r="AB236" s="344">
        <f t="shared" si="230"/>
        <v>0.19505569138820972</v>
      </c>
      <c r="AC236" s="344">
        <f t="shared" si="230"/>
        <v>0.10359281437125749</v>
      </c>
      <c r="AD236" s="344">
        <f t="shared" si="230"/>
        <v>8.3392984967788117E-2</v>
      </c>
      <c r="AE236" s="332">
        <f t="shared" si="230"/>
        <v>0.13155168841930806</v>
      </c>
      <c r="AG236" s="345" t="s">
        <v>1045</v>
      </c>
      <c r="AH236" s="334"/>
      <c r="AI236" s="334"/>
      <c r="AJ236" s="334"/>
      <c r="AK236" s="334"/>
      <c r="AL236" s="334"/>
      <c r="AM236" s="334"/>
      <c r="AN236" s="334"/>
      <c r="AO236" s="334"/>
      <c r="AP236" s="334"/>
      <c r="AQ236" s="334"/>
      <c r="AR236" s="334"/>
    </row>
    <row r="237" spans="1:49" ht="15">
      <c r="A237" s="303"/>
      <c r="B237" s="335" t="s">
        <v>1058</v>
      </c>
      <c r="C237" s="336">
        <v>130</v>
      </c>
      <c r="D237" s="337"/>
      <c r="E237" s="337">
        <v>171</v>
      </c>
      <c r="F237" s="337">
        <v>13</v>
      </c>
      <c r="G237" s="337">
        <v>68</v>
      </c>
      <c r="H237" s="337">
        <v>42</v>
      </c>
      <c r="I237" s="336">
        <v>424</v>
      </c>
      <c r="J237" s="336">
        <v>133</v>
      </c>
      <c r="K237" s="337">
        <v>737</v>
      </c>
      <c r="L237" s="337">
        <v>186</v>
      </c>
      <c r="M237" s="337">
        <v>182</v>
      </c>
      <c r="N237" s="336">
        <v>1238</v>
      </c>
      <c r="O237" s="336"/>
      <c r="P237" s="338"/>
      <c r="Q237"/>
      <c r="R237" s="339"/>
      <c r="S237" s="340" t="s">
        <v>869</v>
      </c>
      <c r="T237" s="341">
        <f t="shared" si="230"/>
        <v>1.4476614699331848E-2</v>
      </c>
      <c r="U237" s="342">
        <f t="shared" si="230"/>
        <v>0</v>
      </c>
      <c r="V237" s="342">
        <f t="shared" si="230"/>
        <v>4.4531250000000001E-2</v>
      </c>
      <c r="W237" s="342">
        <f t="shared" si="230"/>
        <v>9.5238095238095247E-3</v>
      </c>
      <c r="X237" s="342">
        <f t="shared" si="230"/>
        <v>3.84180790960452E-2</v>
      </c>
      <c r="Y237" s="342">
        <f t="shared" si="230"/>
        <v>5.5482166446499337E-2</v>
      </c>
      <c r="Z237" s="341">
        <f t="shared" si="230"/>
        <v>2.537099090473911E-2</v>
      </c>
      <c r="AA237" s="341">
        <f t="shared" si="230"/>
        <v>9.7151205259313367E-2</v>
      </c>
      <c r="AB237" s="342">
        <f t="shared" si="230"/>
        <v>0.20466537073035268</v>
      </c>
      <c r="AC237" s="342">
        <f t="shared" si="230"/>
        <v>0.10832847990681421</v>
      </c>
      <c r="AD237" s="342">
        <f t="shared" si="230"/>
        <v>7.2136345620293307E-2</v>
      </c>
      <c r="AE237" s="341">
        <f t="shared" si="230"/>
        <v>0.13441910966340934</v>
      </c>
      <c r="AG237" s="347">
        <f>(T237-T236)*100</f>
        <v>3.2459461259366079E-2</v>
      </c>
      <c r="AH237" s="347">
        <f t="shared" ref="AH237:AR237" si="231">(U237-U236)*100</f>
        <v>0</v>
      </c>
      <c r="AI237" s="347">
        <f t="shared" si="231"/>
        <v>-0.15827396373057009</v>
      </c>
      <c r="AJ237" s="347">
        <f t="shared" si="231"/>
        <v>-0.32677630871761792</v>
      </c>
      <c r="AK237" s="347">
        <f t="shared" si="231"/>
        <v>0.1193036794860769</v>
      </c>
      <c r="AL237" s="347">
        <f t="shared" si="231"/>
        <v>1.8832951786813477</v>
      </c>
      <c r="AM237" s="347">
        <f t="shared" si="231"/>
        <v>3.224707688827301E-2</v>
      </c>
      <c r="AN237" s="347">
        <f t="shared" si="231"/>
        <v>3.9838882458838321E-2</v>
      </c>
      <c r="AO237" s="347">
        <f t="shared" si="231"/>
        <v>0.96096793421429627</v>
      </c>
      <c r="AP237" s="347">
        <f t="shared" si="231"/>
        <v>0.4735665535556724</v>
      </c>
      <c r="AQ237" s="347">
        <f t="shared" si="231"/>
        <v>-1.125663934749481</v>
      </c>
      <c r="AR237" s="347">
        <f t="shared" si="231"/>
        <v>0.28674212441012759</v>
      </c>
    </row>
    <row r="238" spans="1:49" ht="15">
      <c r="A238" s="303"/>
      <c r="B238" s="335" t="s">
        <v>1059</v>
      </c>
      <c r="C238" s="336">
        <v>0</v>
      </c>
      <c r="D238" s="337"/>
      <c r="E238" s="337">
        <v>0</v>
      </c>
      <c r="F238" s="337">
        <v>0</v>
      </c>
      <c r="G238" s="337">
        <v>0</v>
      </c>
      <c r="H238" s="337">
        <v>0</v>
      </c>
      <c r="I238" s="336">
        <v>0</v>
      </c>
      <c r="J238" s="336"/>
      <c r="K238" s="337"/>
      <c r="L238" s="337"/>
      <c r="M238" s="337"/>
      <c r="N238" s="336"/>
      <c r="O238" s="336"/>
      <c r="P238" s="338"/>
      <c r="Q238"/>
      <c r="R238" s="330" t="s">
        <v>1060</v>
      </c>
      <c r="S238" s="331" t="s">
        <v>1041</v>
      </c>
      <c r="T238" s="332">
        <f t="shared" ref="T238:AE239" si="232">IF(C226&gt;0,C238/C226,)</f>
        <v>0</v>
      </c>
      <c r="U238" s="344">
        <f t="shared" si="232"/>
        <v>0</v>
      </c>
      <c r="V238" s="344">
        <f t="shared" si="232"/>
        <v>0</v>
      </c>
      <c r="W238" s="344">
        <f t="shared" si="232"/>
        <v>0</v>
      </c>
      <c r="X238" s="344">
        <f t="shared" si="232"/>
        <v>0</v>
      </c>
      <c r="Y238" s="344">
        <f t="shared" si="232"/>
        <v>0</v>
      </c>
      <c r="Z238" s="332">
        <f t="shared" si="232"/>
        <v>0</v>
      </c>
      <c r="AA238" s="332">
        <f t="shared" si="232"/>
        <v>0</v>
      </c>
      <c r="AB238" s="344">
        <f t="shared" si="232"/>
        <v>0</v>
      </c>
      <c r="AC238" s="344">
        <f t="shared" si="232"/>
        <v>0</v>
      </c>
      <c r="AD238" s="344">
        <f t="shared" si="232"/>
        <v>0</v>
      </c>
      <c r="AE238" s="332">
        <f t="shared" si="232"/>
        <v>0</v>
      </c>
      <c r="AG238" s="345" t="s">
        <v>1045</v>
      </c>
      <c r="AH238" s="334"/>
      <c r="AI238" s="334"/>
      <c r="AJ238" s="334"/>
      <c r="AK238" s="334"/>
      <c r="AL238" s="334"/>
      <c r="AM238" s="334"/>
      <c r="AN238" s="334"/>
      <c r="AO238" s="334"/>
      <c r="AP238" s="334"/>
      <c r="AQ238" s="334"/>
      <c r="AR238" s="334"/>
    </row>
    <row r="239" spans="1:49" ht="15">
      <c r="A239" s="303"/>
      <c r="B239" s="335" t="s">
        <v>1061</v>
      </c>
      <c r="C239" s="336">
        <v>0</v>
      </c>
      <c r="D239" s="337"/>
      <c r="E239" s="337">
        <v>0</v>
      </c>
      <c r="F239" s="337">
        <v>0</v>
      </c>
      <c r="G239" s="337">
        <v>0</v>
      </c>
      <c r="H239" s="337">
        <v>0</v>
      </c>
      <c r="I239" s="336">
        <v>0</v>
      </c>
      <c r="J239" s="336"/>
      <c r="K239" s="337"/>
      <c r="L239" s="337"/>
      <c r="M239" s="337"/>
      <c r="N239" s="336"/>
      <c r="O239" s="336"/>
      <c r="P239" s="338"/>
      <c r="Q239"/>
      <c r="R239" s="339"/>
      <c r="S239" s="340" t="s">
        <v>869</v>
      </c>
      <c r="T239" s="341">
        <f t="shared" si="232"/>
        <v>0</v>
      </c>
      <c r="U239" s="342">
        <f t="shared" si="232"/>
        <v>0</v>
      </c>
      <c r="V239" s="342">
        <f t="shared" si="232"/>
        <v>0</v>
      </c>
      <c r="W239" s="342">
        <f t="shared" si="232"/>
        <v>0</v>
      </c>
      <c r="X239" s="342">
        <f t="shared" si="232"/>
        <v>0</v>
      </c>
      <c r="Y239" s="342">
        <f t="shared" si="232"/>
        <v>0</v>
      </c>
      <c r="Z239" s="341">
        <f t="shared" si="232"/>
        <v>0</v>
      </c>
      <c r="AA239" s="341">
        <f t="shared" si="232"/>
        <v>0</v>
      </c>
      <c r="AB239" s="342">
        <f t="shared" si="232"/>
        <v>0</v>
      </c>
      <c r="AC239" s="342">
        <f t="shared" si="232"/>
        <v>0</v>
      </c>
      <c r="AD239" s="342">
        <f t="shared" si="232"/>
        <v>0</v>
      </c>
      <c r="AE239" s="341">
        <f t="shared" si="232"/>
        <v>0</v>
      </c>
      <c r="AG239" s="347">
        <f>(T239-T238)*100</f>
        <v>0</v>
      </c>
      <c r="AH239" s="347">
        <f t="shared" ref="AH239:AR239" si="233">(U239-U238)*100</f>
        <v>0</v>
      </c>
      <c r="AI239" s="347">
        <f t="shared" si="233"/>
        <v>0</v>
      </c>
      <c r="AJ239" s="347">
        <f t="shared" si="233"/>
        <v>0</v>
      </c>
      <c r="AK239" s="347">
        <f t="shared" si="233"/>
        <v>0</v>
      </c>
      <c r="AL239" s="347">
        <f t="shared" si="233"/>
        <v>0</v>
      </c>
      <c r="AM239" s="347">
        <f t="shared" si="233"/>
        <v>0</v>
      </c>
      <c r="AN239" s="347">
        <f t="shared" si="233"/>
        <v>0</v>
      </c>
      <c r="AO239" s="347">
        <f t="shared" si="233"/>
        <v>0</v>
      </c>
      <c r="AP239" s="347">
        <f t="shared" si="233"/>
        <v>0</v>
      </c>
      <c r="AQ239" s="347">
        <f t="shared" si="233"/>
        <v>0</v>
      </c>
      <c r="AR239" s="347">
        <f t="shared" si="233"/>
        <v>0</v>
      </c>
    </row>
    <row r="240" spans="1:49" ht="15">
      <c r="A240" s="303"/>
      <c r="B240" s="335" t="s">
        <v>1062</v>
      </c>
      <c r="C240" s="336">
        <v>1886</v>
      </c>
      <c r="D240" s="337"/>
      <c r="E240" s="337">
        <v>1075</v>
      </c>
      <c r="F240" s="337">
        <v>350</v>
      </c>
      <c r="G240" s="337">
        <v>547</v>
      </c>
      <c r="H240" s="337">
        <v>221</v>
      </c>
      <c r="I240" s="336">
        <v>4079</v>
      </c>
      <c r="J240" s="336">
        <v>299</v>
      </c>
      <c r="K240" s="337">
        <v>449</v>
      </c>
      <c r="L240" s="337">
        <v>289</v>
      </c>
      <c r="M240" s="337">
        <v>404</v>
      </c>
      <c r="N240" s="336">
        <v>1441</v>
      </c>
      <c r="O240" s="336"/>
      <c r="P240" s="338"/>
      <c r="Q240"/>
      <c r="R240" s="330" t="s">
        <v>1063</v>
      </c>
      <c r="S240" s="331" t="s">
        <v>1041</v>
      </c>
      <c r="T240" s="332">
        <f t="shared" ref="T240:AE241" si="234">IF(C226&gt;0,C240/C226,)</f>
        <v>0.21524766035151791</v>
      </c>
      <c r="U240" s="344">
        <f t="shared" si="234"/>
        <v>0</v>
      </c>
      <c r="V240" s="344">
        <f t="shared" si="234"/>
        <v>0.27849740932642486</v>
      </c>
      <c r="W240" s="344">
        <f t="shared" si="234"/>
        <v>0.26335590669676451</v>
      </c>
      <c r="X240" s="344">
        <f t="shared" si="234"/>
        <v>0.30851663846587707</v>
      </c>
      <c r="Y240" s="344">
        <f t="shared" si="234"/>
        <v>0.2892670157068063</v>
      </c>
      <c r="Z240" s="332">
        <f t="shared" si="234"/>
        <v>0.24739204269771956</v>
      </c>
      <c r="AA240" s="332">
        <f t="shared" si="234"/>
        <v>0.19814446653412857</v>
      </c>
      <c r="AB240" s="344">
        <f t="shared" si="234"/>
        <v>0.12197772344471611</v>
      </c>
      <c r="AC240" s="344">
        <f t="shared" si="234"/>
        <v>0.17305389221556886</v>
      </c>
      <c r="AD240" s="344">
        <f t="shared" si="234"/>
        <v>0.14459556191839656</v>
      </c>
      <c r="AE240" s="332">
        <f t="shared" si="234"/>
        <v>0.14926455355293142</v>
      </c>
      <c r="AG240" s="345" t="s">
        <v>1045</v>
      </c>
      <c r="AH240" s="334"/>
      <c r="AI240" s="334"/>
      <c r="AJ240" s="334"/>
      <c r="AK240" s="334"/>
      <c r="AL240" s="334"/>
      <c r="AM240" s="334"/>
      <c r="AN240" s="334"/>
      <c r="AO240" s="334"/>
      <c r="AP240" s="334"/>
      <c r="AQ240" s="334"/>
      <c r="AR240" s="334"/>
    </row>
    <row r="241" spans="1:44" ht="15">
      <c r="A241" s="303"/>
      <c r="B241" s="335" t="s">
        <v>1064</v>
      </c>
      <c r="C241" s="336">
        <v>1932</v>
      </c>
      <c r="D241" s="337"/>
      <c r="E241" s="337">
        <v>1064</v>
      </c>
      <c r="F241" s="337">
        <v>336</v>
      </c>
      <c r="G241" s="337">
        <v>547</v>
      </c>
      <c r="H241" s="337">
        <v>229</v>
      </c>
      <c r="I241" s="336">
        <v>4108</v>
      </c>
      <c r="J241" s="336">
        <v>295</v>
      </c>
      <c r="K241" s="337">
        <v>468</v>
      </c>
      <c r="L241" s="337">
        <v>250</v>
      </c>
      <c r="M241" s="337">
        <v>346</v>
      </c>
      <c r="N241" s="336">
        <v>1359</v>
      </c>
      <c r="O241" s="336"/>
      <c r="P241" s="338"/>
      <c r="Q241"/>
      <c r="R241" s="339"/>
      <c r="S241" s="340" t="s">
        <v>869</v>
      </c>
      <c r="T241" s="341">
        <f t="shared" si="234"/>
        <v>0.21514476614699332</v>
      </c>
      <c r="U241" s="342">
        <f t="shared" si="234"/>
        <v>0</v>
      </c>
      <c r="V241" s="342">
        <f t="shared" si="234"/>
        <v>0.27708333333333335</v>
      </c>
      <c r="W241" s="342">
        <f t="shared" si="234"/>
        <v>0.24615384615384617</v>
      </c>
      <c r="X241" s="342">
        <f t="shared" si="234"/>
        <v>0.30903954802259886</v>
      </c>
      <c r="Y241" s="342">
        <f t="shared" si="234"/>
        <v>0.30250990752972257</v>
      </c>
      <c r="Z241" s="341">
        <f t="shared" si="234"/>
        <v>0.24581139301101004</v>
      </c>
      <c r="AA241" s="341">
        <f t="shared" si="234"/>
        <v>0.21548575602629658</v>
      </c>
      <c r="AB241" s="342">
        <f t="shared" si="234"/>
        <v>0.1299638989169675</v>
      </c>
      <c r="AC241" s="342">
        <f t="shared" si="234"/>
        <v>0.145602795573675</v>
      </c>
      <c r="AD241" s="342">
        <f t="shared" si="234"/>
        <v>0.13713832738803011</v>
      </c>
      <c r="AE241" s="341">
        <f t="shared" si="234"/>
        <v>0.14755700325732898</v>
      </c>
      <c r="AG241" s="347">
        <f>(T241-T240)*100</f>
        <v>-1.0289420452458398E-2</v>
      </c>
      <c r="AH241" s="347">
        <f t="shared" ref="AH241:AR241" si="235">(U241-U240)*100</f>
        <v>0</v>
      </c>
      <c r="AI241" s="347">
        <f t="shared" si="235"/>
        <v>-0.14140759930915126</v>
      </c>
      <c r="AJ241" s="347">
        <f t="shared" si="235"/>
        <v>-1.720206054291834</v>
      </c>
      <c r="AK241" s="347">
        <f t="shared" si="235"/>
        <v>5.2290955672179562E-2</v>
      </c>
      <c r="AL241" s="347">
        <f t="shared" si="235"/>
        <v>1.324289182291627</v>
      </c>
      <c r="AM241" s="347">
        <f t="shared" si="235"/>
        <v>-0.15806496867095121</v>
      </c>
      <c r="AN241" s="347">
        <f t="shared" si="235"/>
        <v>1.7341289492168011</v>
      </c>
      <c r="AO241" s="347">
        <f t="shared" si="235"/>
        <v>0.79861754722513889</v>
      </c>
      <c r="AP241" s="347">
        <f t="shared" si="235"/>
        <v>-2.7451096641893851</v>
      </c>
      <c r="AQ241" s="347">
        <f t="shared" si="235"/>
        <v>-0.74572345303664522</v>
      </c>
      <c r="AR241" s="347">
        <f t="shared" si="235"/>
        <v>-0.17075502956024335</v>
      </c>
    </row>
    <row r="242" spans="1:44" ht="15">
      <c r="A242" s="303"/>
      <c r="B242" s="335" t="s">
        <v>1065</v>
      </c>
      <c r="C242" s="336">
        <v>851</v>
      </c>
      <c r="D242" s="337"/>
      <c r="E242" s="337">
        <v>811</v>
      </c>
      <c r="F242" s="337">
        <v>237</v>
      </c>
      <c r="G242" s="337">
        <v>223</v>
      </c>
      <c r="H242" s="337">
        <v>116</v>
      </c>
      <c r="I242" s="336">
        <v>2238</v>
      </c>
      <c r="J242" s="336">
        <v>407</v>
      </c>
      <c r="K242" s="337">
        <v>761</v>
      </c>
      <c r="L242" s="337">
        <v>316</v>
      </c>
      <c r="M242" s="337">
        <v>336</v>
      </c>
      <c r="N242" s="336">
        <v>1820</v>
      </c>
      <c r="O242" s="336"/>
      <c r="P242" s="338"/>
      <c r="Q242"/>
      <c r="R242" s="330" t="s">
        <v>1066</v>
      </c>
      <c r="S242" s="331" t="s">
        <v>1041</v>
      </c>
      <c r="T242" s="332">
        <f t="shared" ref="T242:AE243" si="236">IF(C226&gt;0,C242/C226,)</f>
        <v>9.7123944304953205E-2</v>
      </c>
      <c r="U242" s="344">
        <f t="shared" si="236"/>
        <v>0</v>
      </c>
      <c r="V242" s="344">
        <f t="shared" si="236"/>
        <v>0.21010362694300519</v>
      </c>
      <c r="W242" s="344">
        <f t="shared" si="236"/>
        <v>0.17832957110609482</v>
      </c>
      <c r="X242" s="344">
        <f t="shared" si="236"/>
        <v>0.12577552171460801</v>
      </c>
      <c r="Y242" s="344">
        <f t="shared" si="236"/>
        <v>0.15183246073298429</v>
      </c>
      <c r="Z242" s="332">
        <f t="shared" si="236"/>
        <v>0.13573508005822416</v>
      </c>
      <c r="AA242" s="332">
        <f t="shared" si="236"/>
        <v>0.26971504307488403</v>
      </c>
      <c r="AB242" s="344">
        <f t="shared" si="236"/>
        <v>0.2067372996468351</v>
      </c>
      <c r="AC242" s="344">
        <f t="shared" si="236"/>
        <v>0.18922155688622755</v>
      </c>
      <c r="AD242" s="344">
        <f t="shared" si="236"/>
        <v>0.12025769506084466</v>
      </c>
      <c r="AE242" s="332">
        <f t="shared" si="236"/>
        <v>0.1885228920654651</v>
      </c>
      <c r="AG242" s="345" t="s">
        <v>1045</v>
      </c>
      <c r="AH242" s="334"/>
      <c r="AI242" s="334"/>
      <c r="AJ242" s="334"/>
      <c r="AK242" s="334"/>
      <c r="AL242" s="334"/>
      <c r="AM242" s="334"/>
      <c r="AN242" s="334"/>
      <c r="AO242" s="334"/>
      <c r="AP242" s="334"/>
      <c r="AQ242" s="334"/>
      <c r="AR242" s="334"/>
    </row>
    <row r="243" spans="1:44" ht="15">
      <c r="A243" s="303"/>
      <c r="B243" s="335" t="s">
        <v>1067</v>
      </c>
      <c r="C243" s="336">
        <v>877</v>
      </c>
      <c r="D243" s="337"/>
      <c r="E243" s="337">
        <v>831</v>
      </c>
      <c r="F243" s="337">
        <v>261</v>
      </c>
      <c r="G243" s="337">
        <v>227</v>
      </c>
      <c r="H243" s="337">
        <v>116</v>
      </c>
      <c r="I243" s="336">
        <v>2312</v>
      </c>
      <c r="J243" s="336">
        <v>379</v>
      </c>
      <c r="K243" s="337">
        <v>776</v>
      </c>
      <c r="L243" s="337">
        <v>300</v>
      </c>
      <c r="M243" s="337">
        <v>348</v>
      </c>
      <c r="N243" s="336">
        <v>1803</v>
      </c>
      <c r="O243" s="336"/>
      <c r="P243" s="338"/>
      <c r="Q243"/>
      <c r="R243" s="339"/>
      <c r="S243" s="340" t="s">
        <v>869</v>
      </c>
      <c r="T243" s="341">
        <f t="shared" si="236"/>
        <v>9.766146993318485E-2</v>
      </c>
      <c r="U243" s="342">
        <f t="shared" si="236"/>
        <v>0</v>
      </c>
      <c r="V243" s="342">
        <f t="shared" si="236"/>
        <v>0.21640624999999999</v>
      </c>
      <c r="W243" s="342">
        <f t="shared" si="236"/>
        <v>0.1912087912087912</v>
      </c>
      <c r="X243" s="342">
        <f t="shared" si="236"/>
        <v>0.12824858757062146</v>
      </c>
      <c r="Y243" s="342">
        <f t="shared" si="236"/>
        <v>0.15323645970937913</v>
      </c>
      <c r="Z243" s="341">
        <f t="shared" si="236"/>
        <v>0.13834370512206798</v>
      </c>
      <c r="AA243" s="341">
        <f t="shared" si="236"/>
        <v>0.27684441197954712</v>
      </c>
      <c r="AB243" s="342">
        <f t="shared" si="236"/>
        <v>0.21549569564009996</v>
      </c>
      <c r="AC243" s="342">
        <f t="shared" si="236"/>
        <v>0.17472335468841002</v>
      </c>
      <c r="AD243" s="342">
        <f t="shared" si="236"/>
        <v>0.13793103448275862</v>
      </c>
      <c r="AE243" s="341">
        <f t="shared" si="236"/>
        <v>0.19576547231270358</v>
      </c>
      <c r="AG243" s="347">
        <f>(T243-T242)*100</f>
        <v>5.3752562823164429E-2</v>
      </c>
      <c r="AH243" s="347">
        <f t="shared" ref="AH243:AR243" si="237">(U243-U242)*100</f>
        <v>0</v>
      </c>
      <c r="AI243" s="347">
        <f t="shared" si="237"/>
        <v>0.6302623056994805</v>
      </c>
      <c r="AJ243" s="347">
        <f t="shared" si="237"/>
        <v>1.2879220102696376</v>
      </c>
      <c r="AK243" s="347">
        <f t="shared" si="237"/>
        <v>0.24730658560134511</v>
      </c>
      <c r="AL243" s="347">
        <f t="shared" si="237"/>
        <v>0.14039989763948435</v>
      </c>
      <c r="AM243" s="347">
        <f t="shared" si="237"/>
        <v>0.26086250638438224</v>
      </c>
      <c r="AN243" s="347">
        <f t="shared" si="237"/>
        <v>0.71293689046630915</v>
      </c>
      <c r="AO243" s="347">
        <f t="shared" si="237"/>
        <v>0.87583959932648614</v>
      </c>
      <c r="AP243" s="347">
        <f t="shared" si="237"/>
        <v>-1.4498202197817527</v>
      </c>
      <c r="AQ243" s="347">
        <f t="shared" si="237"/>
        <v>1.7673339421913958</v>
      </c>
      <c r="AR243" s="347">
        <f t="shared" si="237"/>
        <v>0.72425802472384782</v>
      </c>
    </row>
    <row r="244" spans="1:44" ht="15">
      <c r="A244" s="303"/>
      <c r="B244" s="335" t="s">
        <v>1068</v>
      </c>
      <c r="C244" s="336"/>
      <c r="D244" s="337"/>
      <c r="E244" s="337"/>
      <c r="F244" s="337"/>
      <c r="G244" s="337"/>
      <c r="H244" s="337"/>
      <c r="I244" s="336"/>
      <c r="J244" s="336"/>
      <c r="K244" s="337"/>
      <c r="L244" s="337"/>
      <c r="M244" s="337"/>
      <c r="N244" s="336"/>
      <c r="O244" s="336"/>
      <c r="P244" s="338"/>
      <c r="Q244"/>
      <c r="R244" s="330" t="s">
        <v>1069</v>
      </c>
      <c r="S244" s="331" t="s">
        <v>1041</v>
      </c>
      <c r="T244" s="332">
        <f t="shared" ref="T244:AE245" si="238">IF(C226&gt;0,C244/C226,)</f>
        <v>0</v>
      </c>
      <c r="U244" s="344">
        <f t="shared" si="238"/>
        <v>0</v>
      </c>
      <c r="V244" s="344">
        <f t="shared" si="238"/>
        <v>0</v>
      </c>
      <c r="W244" s="344">
        <f t="shared" si="238"/>
        <v>0</v>
      </c>
      <c r="X244" s="344">
        <f t="shared" si="238"/>
        <v>0</v>
      </c>
      <c r="Y244" s="344">
        <f t="shared" si="238"/>
        <v>0</v>
      </c>
      <c r="Z244" s="332">
        <f t="shared" si="238"/>
        <v>0</v>
      </c>
      <c r="AA244" s="332">
        <f t="shared" si="238"/>
        <v>0</v>
      </c>
      <c r="AB244" s="344">
        <f t="shared" si="238"/>
        <v>0</v>
      </c>
      <c r="AC244" s="344">
        <f t="shared" si="238"/>
        <v>0</v>
      </c>
      <c r="AD244" s="344">
        <f t="shared" si="238"/>
        <v>0</v>
      </c>
      <c r="AE244" s="332">
        <f t="shared" si="238"/>
        <v>0</v>
      </c>
      <c r="AG244" s="345" t="s">
        <v>1045</v>
      </c>
      <c r="AH244" s="334"/>
      <c r="AI244" s="334"/>
      <c r="AJ244" s="334"/>
      <c r="AK244" s="334"/>
      <c r="AL244" s="334"/>
      <c r="AM244" s="334"/>
      <c r="AN244" s="334"/>
      <c r="AO244" s="334"/>
      <c r="AP244" s="334"/>
      <c r="AQ244" s="334"/>
      <c r="AR244" s="334"/>
    </row>
    <row r="245" spans="1:44" ht="15">
      <c r="A245" s="303"/>
      <c r="B245" s="335" t="s">
        <v>1070</v>
      </c>
      <c r="C245" s="336"/>
      <c r="D245" s="337"/>
      <c r="E245" s="337"/>
      <c r="F245" s="337"/>
      <c r="G245" s="337"/>
      <c r="H245" s="337"/>
      <c r="I245" s="336"/>
      <c r="J245" s="336"/>
      <c r="K245" s="337"/>
      <c r="L245" s="337"/>
      <c r="M245" s="337"/>
      <c r="N245" s="336"/>
      <c r="O245" s="336"/>
      <c r="P245" s="338"/>
      <c r="Q245"/>
      <c r="R245" s="339"/>
      <c r="S245" s="340" t="s">
        <v>869</v>
      </c>
      <c r="T245" s="341">
        <f t="shared" si="238"/>
        <v>0</v>
      </c>
      <c r="U245" s="342">
        <f t="shared" si="238"/>
        <v>0</v>
      </c>
      <c r="V245" s="342">
        <f t="shared" si="238"/>
        <v>0</v>
      </c>
      <c r="W245" s="342">
        <f t="shared" si="238"/>
        <v>0</v>
      </c>
      <c r="X245" s="342">
        <f t="shared" si="238"/>
        <v>0</v>
      </c>
      <c r="Y245" s="342">
        <f t="shared" si="238"/>
        <v>0</v>
      </c>
      <c r="Z245" s="341">
        <f t="shared" si="238"/>
        <v>0</v>
      </c>
      <c r="AA245" s="341">
        <f t="shared" si="238"/>
        <v>0</v>
      </c>
      <c r="AB245" s="342">
        <f t="shared" si="238"/>
        <v>0</v>
      </c>
      <c r="AC245" s="342">
        <f t="shared" si="238"/>
        <v>0</v>
      </c>
      <c r="AD245" s="342">
        <f t="shared" si="238"/>
        <v>0</v>
      </c>
      <c r="AE245" s="341">
        <f t="shared" si="238"/>
        <v>0</v>
      </c>
      <c r="AG245" s="347">
        <f>(T245-T244)*100</f>
        <v>0</v>
      </c>
      <c r="AH245" s="347">
        <f t="shared" ref="AH245:AR245" si="239">(U245-U244)*100</f>
        <v>0</v>
      </c>
      <c r="AI245" s="347">
        <f t="shared" si="239"/>
        <v>0</v>
      </c>
      <c r="AJ245" s="347">
        <f t="shared" si="239"/>
        <v>0</v>
      </c>
      <c r="AK245" s="347">
        <f t="shared" si="239"/>
        <v>0</v>
      </c>
      <c r="AL245" s="347">
        <f t="shared" si="239"/>
        <v>0</v>
      </c>
      <c r="AM245" s="347">
        <f t="shared" si="239"/>
        <v>0</v>
      </c>
      <c r="AN245" s="347">
        <f t="shared" si="239"/>
        <v>0</v>
      </c>
      <c r="AO245" s="347">
        <f t="shared" si="239"/>
        <v>0</v>
      </c>
      <c r="AP245" s="347">
        <f t="shared" si="239"/>
        <v>0</v>
      </c>
      <c r="AQ245" s="347">
        <f t="shared" si="239"/>
        <v>0</v>
      </c>
      <c r="AR245" s="347">
        <f t="shared" si="239"/>
        <v>0</v>
      </c>
    </row>
    <row r="246" spans="1:44" ht="15">
      <c r="A246" s="303"/>
      <c r="B246" s="335" t="s">
        <v>1071</v>
      </c>
      <c r="C246" s="336">
        <v>103</v>
      </c>
      <c r="D246" s="337"/>
      <c r="E246" s="337">
        <v>75</v>
      </c>
      <c r="F246" s="337">
        <v>6</v>
      </c>
      <c r="G246" s="337">
        <v>13</v>
      </c>
      <c r="H246" s="337">
        <v>4</v>
      </c>
      <c r="I246" s="336">
        <v>201</v>
      </c>
      <c r="J246" s="336">
        <v>23</v>
      </c>
      <c r="K246" s="337">
        <v>19</v>
      </c>
      <c r="L246" s="337">
        <v>15</v>
      </c>
      <c r="M246" s="337">
        <v>34</v>
      </c>
      <c r="N246" s="336">
        <v>91</v>
      </c>
      <c r="O246" s="336"/>
      <c r="P246" s="338"/>
      <c r="Q246"/>
      <c r="R246" s="330" t="s">
        <v>1072</v>
      </c>
      <c r="S246" s="331" t="s">
        <v>1041</v>
      </c>
      <c r="T246" s="332">
        <f t="shared" ref="T246:AE247" si="240">IF(C226&gt;0,C246/C226,)</f>
        <v>1.1755307007532526E-2</v>
      </c>
      <c r="U246" s="344">
        <f t="shared" si="240"/>
        <v>0</v>
      </c>
      <c r="V246" s="344">
        <f t="shared" si="240"/>
        <v>1.9430051813471502E-2</v>
      </c>
      <c r="W246" s="344">
        <f t="shared" si="240"/>
        <v>4.5146726862302479E-3</v>
      </c>
      <c r="X246" s="344">
        <f t="shared" si="240"/>
        <v>7.3322053017484488E-3</v>
      </c>
      <c r="Y246" s="344">
        <f t="shared" si="240"/>
        <v>5.235602094240838E-3</v>
      </c>
      <c r="Z246" s="332">
        <f t="shared" si="240"/>
        <v>1.2190684133915575E-2</v>
      </c>
      <c r="AA246" s="332">
        <f t="shared" si="240"/>
        <v>1.5241882041086813E-2</v>
      </c>
      <c r="AB246" s="344">
        <f t="shared" si="240"/>
        <v>5.1616408584623744E-3</v>
      </c>
      <c r="AC246" s="344">
        <f t="shared" si="240"/>
        <v>8.9820359281437123E-3</v>
      </c>
      <c r="AD246" s="344">
        <f t="shared" si="240"/>
        <v>1.2168933428775949E-2</v>
      </c>
      <c r="AE246" s="332">
        <f t="shared" si="240"/>
        <v>9.4261446032732552E-3</v>
      </c>
      <c r="AG246" s="345" t="s">
        <v>1045</v>
      </c>
      <c r="AH246" s="349"/>
      <c r="AI246" s="349"/>
      <c r="AJ246" s="349"/>
      <c r="AK246" s="349"/>
      <c r="AL246" s="349"/>
      <c r="AM246" s="349"/>
      <c r="AN246" s="349"/>
      <c r="AO246" s="349"/>
      <c r="AP246" s="349"/>
      <c r="AQ246" s="349"/>
      <c r="AR246" s="349"/>
    </row>
    <row r="247" spans="1:44" ht="15.75" thickBot="1">
      <c r="A247" s="303"/>
      <c r="B247" s="335" t="s">
        <v>1073</v>
      </c>
      <c r="C247" s="336">
        <v>108</v>
      </c>
      <c r="D247" s="337"/>
      <c r="E247" s="337">
        <v>75</v>
      </c>
      <c r="F247" s="337">
        <v>5</v>
      </c>
      <c r="G247" s="337">
        <v>13</v>
      </c>
      <c r="H247" s="337">
        <v>5</v>
      </c>
      <c r="I247" s="336">
        <v>206</v>
      </c>
      <c r="J247" s="336">
        <v>17</v>
      </c>
      <c r="K247" s="337">
        <v>21</v>
      </c>
      <c r="L247" s="337">
        <v>16</v>
      </c>
      <c r="M247" s="337">
        <v>43</v>
      </c>
      <c r="N247" s="336">
        <v>97</v>
      </c>
      <c r="O247" s="336"/>
      <c r="P247" s="338"/>
      <c r="Q247"/>
      <c r="R247" s="350"/>
      <c r="S247" s="351" t="s">
        <v>869</v>
      </c>
      <c r="T247" s="352">
        <f t="shared" si="240"/>
        <v>1.2026726057906459E-2</v>
      </c>
      <c r="U247" s="353">
        <f t="shared" si="240"/>
        <v>0</v>
      </c>
      <c r="V247" s="353">
        <f t="shared" si="240"/>
        <v>1.953125E-2</v>
      </c>
      <c r="W247" s="353">
        <f t="shared" si="240"/>
        <v>3.663003663003663E-3</v>
      </c>
      <c r="X247" s="353">
        <f t="shared" si="240"/>
        <v>7.3446327683615821E-3</v>
      </c>
      <c r="Y247" s="353">
        <f t="shared" si="240"/>
        <v>6.6050198150594455E-3</v>
      </c>
      <c r="Z247" s="352">
        <f t="shared" si="240"/>
        <v>1.2326471996170417E-2</v>
      </c>
      <c r="AA247" s="352">
        <f t="shared" si="240"/>
        <v>1.241782322863404E-2</v>
      </c>
      <c r="AB247" s="353">
        <f t="shared" si="240"/>
        <v>5.8317134129408496E-3</v>
      </c>
      <c r="AC247" s="353">
        <f t="shared" si="240"/>
        <v>9.3185789167152012E-3</v>
      </c>
      <c r="AD247" s="353">
        <f t="shared" si="240"/>
        <v>1.7043202536662704E-2</v>
      </c>
      <c r="AE247" s="352">
        <f t="shared" si="240"/>
        <v>1.0532030401737242E-2</v>
      </c>
      <c r="AF247" s="354"/>
      <c r="AG247" s="355">
        <f>(T247-T246)*100</f>
        <v>2.7141905037393263E-2</v>
      </c>
      <c r="AH247" s="355">
        <f t="shared" ref="AH247:AR247" si="241">(U247-U246)*100</f>
        <v>0</v>
      </c>
      <c r="AI247" s="355">
        <f t="shared" si="241"/>
        <v>1.0119818652849777E-2</v>
      </c>
      <c r="AJ247" s="355">
        <f t="shared" si="241"/>
        <v>-8.51669023226585E-2</v>
      </c>
      <c r="AK247" s="355">
        <f t="shared" si="241"/>
        <v>1.2427466613133299E-3</v>
      </c>
      <c r="AL247" s="355">
        <f t="shared" si="241"/>
        <v>0.13694177208186076</v>
      </c>
      <c r="AM247" s="355">
        <f t="shared" si="241"/>
        <v>1.3578786225484224E-2</v>
      </c>
      <c r="AN247" s="355">
        <f t="shared" si="241"/>
        <v>-0.28240588124527727</v>
      </c>
      <c r="AO247" s="355">
        <f t="shared" si="241"/>
        <v>6.7007255447847511E-2</v>
      </c>
      <c r="AP247" s="355">
        <f t="shared" si="241"/>
        <v>3.36542988571489E-2</v>
      </c>
      <c r="AQ247" s="355">
        <f t="shared" si="241"/>
        <v>0.48742691078867556</v>
      </c>
      <c r="AR247" s="355">
        <f t="shared" si="241"/>
        <v>0.11058857984639868</v>
      </c>
    </row>
    <row r="248" spans="1:44" ht="15">
      <c r="A248" s="317" t="s">
        <v>927</v>
      </c>
      <c r="B248" s="298" t="s">
        <v>1039</v>
      </c>
      <c r="C248" s="327"/>
      <c r="D248" s="328"/>
      <c r="E248" s="328"/>
      <c r="F248" s="328"/>
      <c r="G248" s="328"/>
      <c r="H248" s="328"/>
      <c r="I248" s="327"/>
      <c r="J248" s="327"/>
      <c r="K248" s="328"/>
      <c r="L248" s="328"/>
      <c r="M248" s="328"/>
      <c r="N248" s="327"/>
      <c r="O248" s="327"/>
      <c r="P248" s="329"/>
      <c r="Q248"/>
      <c r="R248" s="330" t="s">
        <v>1040</v>
      </c>
      <c r="S248" s="331" t="s">
        <v>1041</v>
      </c>
      <c r="T248" s="332">
        <f t="shared" ref="T248:AE249" si="242">IF(C248&gt;0,C248/C248,)</f>
        <v>0</v>
      </c>
      <c r="U248" s="344">
        <f t="shared" si="242"/>
        <v>0</v>
      </c>
      <c r="V248" s="344">
        <f t="shared" si="242"/>
        <v>0</v>
      </c>
      <c r="W248" s="344">
        <f t="shared" si="242"/>
        <v>0</v>
      </c>
      <c r="X248" s="344">
        <f t="shared" si="242"/>
        <v>0</v>
      </c>
      <c r="Y248" s="344">
        <f t="shared" si="242"/>
        <v>0</v>
      </c>
      <c r="Z248" s="332">
        <f t="shared" si="242"/>
        <v>0</v>
      </c>
      <c r="AA248" s="332">
        <f t="shared" si="242"/>
        <v>0</v>
      </c>
      <c r="AB248" s="344">
        <f t="shared" si="242"/>
        <v>0</v>
      </c>
      <c r="AC248" s="344">
        <f t="shared" si="242"/>
        <v>0</v>
      </c>
      <c r="AD248" s="344">
        <f t="shared" si="242"/>
        <v>0</v>
      </c>
      <c r="AE248" s="332">
        <f t="shared" si="242"/>
        <v>0</v>
      </c>
      <c r="AG248" s="334">
        <f>+T250+T252+T254+T256+T258+T260+T262+T264+T266+T268</f>
        <v>0</v>
      </c>
      <c r="AH248" s="334">
        <f t="shared" ref="AH248:AR249" si="243">+U250+U252+U254+U256+U258+U260+U262+U264+U266+U268</f>
        <v>0</v>
      </c>
      <c r="AI248" s="334">
        <f t="shared" si="243"/>
        <v>0</v>
      </c>
      <c r="AJ248" s="334">
        <f t="shared" si="243"/>
        <v>0</v>
      </c>
      <c r="AK248" s="334">
        <f t="shared" si="243"/>
        <v>0</v>
      </c>
      <c r="AL248" s="334">
        <f t="shared" si="243"/>
        <v>0</v>
      </c>
      <c r="AM248" s="334">
        <f t="shared" si="243"/>
        <v>0</v>
      </c>
      <c r="AN248" s="334">
        <f t="shared" si="243"/>
        <v>0</v>
      </c>
      <c r="AO248" s="334">
        <f t="shared" si="243"/>
        <v>0</v>
      </c>
      <c r="AP248" s="334">
        <f t="shared" si="243"/>
        <v>0</v>
      </c>
      <c r="AQ248" s="334">
        <f t="shared" si="243"/>
        <v>0</v>
      </c>
      <c r="AR248" s="334">
        <f t="shared" si="243"/>
        <v>0</v>
      </c>
    </row>
    <row r="249" spans="1:44" ht="15">
      <c r="A249" s="303"/>
      <c r="B249" s="335" t="s">
        <v>1042</v>
      </c>
      <c r="C249" s="336"/>
      <c r="D249" s="337"/>
      <c r="E249" s="337"/>
      <c r="F249" s="337"/>
      <c r="G249" s="337"/>
      <c r="H249" s="337"/>
      <c r="I249" s="336"/>
      <c r="J249" s="336"/>
      <c r="K249" s="337"/>
      <c r="L249" s="337"/>
      <c r="M249" s="337"/>
      <c r="N249" s="336"/>
      <c r="O249" s="336"/>
      <c r="P249" s="338"/>
      <c r="Q249"/>
      <c r="R249" s="339"/>
      <c r="S249" s="340" t="s">
        <v>869</v>
      </c>
      <c r="T249" s="341">
        <f t="shared" si="242"/>
        <v>0</v>
      </c>
      <c r="U249" s="342">
        <f t="shared" si="242"/>
        <v>0</v>
      </c>
      <c r="V249" s="342">
        <f t="shared" si="242"/>
        <v>0</v>
      </c>
      <c r="W249" s="342">
        <f t="shared" si="242"/>
        <v>0</v>
      </c>
      <c r="X249" s="342">
        <f t="shared" si="242"/>
        <v>0</v>
      </c>
      <c r="Y249" s="342">
        <f t="shared" si="242"/>
        <v>0</v>
      </c>
      <c r="Z249" s="341">
        <f t="shared" si="242"/>
        <v>0</v>
      </c>
      <c r="AA249" s="341">
        <f t="shared" si="242"/>
        <v>0</v>
      </c>
      <c r="AB249" s="342">
        <f t="shared" si="242"/>
        <v>0</v>
      </c>
      <c r="AC249" s="342">
        <f t="shared" si="242"/>
        <v>0</v>
      </c>
      <c r="AD249" s="342">
        <f t="shared" si="242"/>
        <v>0</v>
      </c>
      <c r="AE249" s="341">
        <f t="shared" si="242"/>
        <v>0</v>
      </c>
      <c r="AG249" s="343">
        <f>+T251+T253+T255+T257+T259+T261+T263+T265+T267+T269</f>
        <v>0</v>
      </c>
      <c r="AH249" s="343">
        <f t="shared" si="243"/>
        <v>0</v>
      </c>
      <c r="AI249" s="343">
        <f t="shared" si="243"/>
        <v>0</v>
      </c>
      <c r="AJ249" s="343">
        <f t="shared" si="243"/>
        <v>0</v>
      </c>
      <c r="AK249" s="343">
        <f t="shared" si="243"/>
        <v>0</v>
      </c>
      <c r="AL249" s="343">
        <f t="shared" si="243"/>
        <v>0</v>
      </c>
      <c r="AM249" s="343">
        <f t="shared" si="243"/>
        <v>0</v>
      </c>
      <c r="AN249" s="343">
        <f t="shared" si="243"/>
        <v>0</v>
      </c>
      <c r="AO249" s="343">
        <f t="shared" si="243"/>
        <v>0</v>
      </c>
      <c r="AP249" s="343">
        <f t="shared" si="243"/>
        <v>0</v>
      </c>
      <c r="AQ249" s="343">
        <f t="shared" si="243"/>
        <v>0</v>
      </c>
      <c r="AR249" s="343">
        <f t="shared" si="243"/>
        <v>0</v>
      </c>
    </row>
    <row r="250" spans="1:44" ht="15">
      <c r="A250" s="303"/>
      <c r="B250" s="335" t="s">
        <v>1043</v>
      </c>
      <c r="C250" s="336"/>
      <c r="D250" s="337"/>
      <c r="E250" s="337"/>
      <c r="F250" s="337"/>
      <c r="G250" s="337"/>
      <c r="H250" s="337"/>
      <c r="I250" s="336"/>
      <c r="J250" s="336"/>
      <c r="K250" s="337"/>
      <c r="L250" s="337"/>
      <c r="M250" s="337"/>
      <c r="N250" s="336"/>
      <c r="O250" s="336"/>
      <c r="P250" s="338"/>
      <c r="Q250"/>
      <c r="R250" s="330" t="s">
        <v>1044</v>
      </c>
      <c r="S250" s="331" t="s">
        <v>1041</v>
      </c>
      <c r="T250" s="332">
        <f t="shared" ref="T250:AE251" si="244">IF(C248&gt;0,C250/C248,)</f>
        <v>0</v>
      </c>
      <c r="U250" s="344">
        <f t="shared" si="244"/>
        <v>0</v>
      </c>
      <c r="V250" s="344">
        <f t="shared" si="244"/>
        <v>0</v>
      </c>
      <c r="W250" s="344">
        <f t="shared" si="244"/>
        <v>0</v>
      </c>
      <c r="X250" s="344">
        <f t="shared" si="244"/>
        <v>0</v>
      </c>
      <c r="Y250" s="344">
        <f t="shared" si="244"/>
        <v>0</v>
      </c>
      <c r="Z250" s="332">
        <f t="shared" si="244"/>
        <v>0</v>
      </c>
      <c r="AA250" s="332">
        <f t="shared" si="244"/>
        <v>0</v>
      </c>
      <c r="AB250" s="344">
        <f t="shared" si="244"/>
        <v>0</v>
      </c>
      <c r="AC250" s="344">
        <f t="shared" si="244"/>
        <v>0</v>
      </c>
      <c r="AD250" s="344">
        <f t="shared" si="244"/>
        <v>0</v>
      </c>
      <c r="AE250" s="332">
        <f t="shared" si="244"/>
        <v>0</v>
      </c>
      <c r="AG250" s="345" t="s">
        <v>1045</v>
      </c>
      <c r="AH250" s="334"/>
      <c r="AI250" s="334"/>
      <c r="AJ250" s="334"/>
      <c r="AK250" s="334"/>
      <c r="AL250" s="334"/>
      <c r="AM250" s="334"/>
      <c r="AN250" s="334"/>
      <c r="AO250" s="334"/>
      <c r="AP250" s="334"/>
      <c r="AQ250" s="334"/>
      <c r="AR250" s="334"/>
    </row>
    <row r="251" spans="1:44" ht="15">
      <c r="A251" s="303"/>
      <c r="B251" s="335" t="s">
        <v>1046</v>
      </c>
      <c r="C251" s="336"/>
      <c r="D251" s="337"/>
      <c r="E251" s="337"/>
      <c r="F251" s="337"/>
      <c r="G251" s="337"/>
      <c r="H251" s="337"/>
      <c r="I251" s="336"/>
      <c r="J251" s="336"/>
      <c r="K251" s="337"/>
      <c r="L251" s="337"/>
      <c r="M251" s="337"/>
      <c r="N251" s="336"/>
      <c r="O251" s="336"/>
      <c r="P251" s="338"/>
      <c r="Q251"/>
      <c r="R251" s="339"/>
      <c r="S251" s="340" t="s">
        <v>869</v>
      </c>
      <c r="T251" s="341">
        <f t="shared" si="244"/>
        <v>0</v>
      </c>
      <c r="U251" s="342">
        <f t="shared" si="244"/>
        <v>0</v>
      </c>
      <c r="V251" s="342">
        <f t="shared" si="244"/>
        <v>0</v>
      </c>
      <c r="W251" s="342">
        <f t="shared" si="244"/>
        <v>0</v>
      </c>
      <c r="X251" s="342">
        <f t="shared" si="244"/>
        <v>0</v>
      </c>
      <c r="Y251" s="342">
        <f t="shared" si="244"/>
        <v>0</v>
      </c>
      <c r="Z251" s="341">
        <f t="shared" si="244"/>
        <v>0</v>
      </c>
      <c r="AA251" s="341">
        <f t="shared" si="244"/>
        <v>0</v>
      </c>
      <c r="AB251" s="342">
        <f t="shared" si="244"/>
        <v>0</v>
      </c>
      <c r="AC251" s="342">
        <f t="shared" si="244"/>
        <v>0</v>
      </c>
      <c r="AD251" s="342">
        <f t="shared" si="244"/>
        <v>0</v>
      </c>
      <c r="AE251" s="341">
        <f t="shared" si="244"/>
        <v>0</v>
      </c>
      <c r="AG251" s="347">
        <f>(T251-T250)*100</f>
        <v>0</v>
      </c>
      <c r="AH251" s="347">
        <f t="shared" ref="AH251:AR251" si="245">(U251-U250)*100</f>
        <v>0</v>
      </c>
      <c r="AI251" s="347">
        <f t="shared" si="245"/>
        <v>0</v>
      </c>
      <c r="AJ251" s="347">
        <f t="shared" si="245"/>
        <v>0</v>
      </c>
      <c r="AK251" s="347">
        <f t="shared" si="245"/>
        <v>0</v>
      </c>
      <c r="AL251" s="347">
        <f t="shared" si="245"/>
        <v>0</v>
      </c>
      <c r="AM251" s="347">
        <f t="shared" si="245"/>
        <v>0</v>
      </c>
      <c r="AN251" s="347">
        <f t="shared" si="245"/>
        <v>0</v>
      </c>
      <c r="AO251" s="347">
        <f t="shared" si="245"/>
        <v>0</v>
      </c>
      <c r="AP251" s="347">
        <f t="shared" si="245"/>
        <v>0</v>
      </c>
      <c r="AQ251" s="347">
        <f t="shared" si="245"/>
        <v>0</v>
      </c>
      <c r="AR251" s="347">
        <f t="shared" si="245"/>
        <v>0</v>
      </c>
    </row>
    <row r="252" spans="1:44" ht="15">
      <c r="A252" s="303"/>
      <c r="B252" s="335" t="s">
        <v>1047</v>
      </c>
      <c r="C252" s="336"/>
      <c r="D252" s="337"/>
      <c r="E252" s="337"/>
      <c r="F252" s="337"/>
      <c r="G252" s="337"/>
      <c r="H252" s="337"/>
      <c r="I252" s="336"/>
      <c r="J252" s="336"/>
      <c r="K252" s="337"/>
      <c r="L252" s="337"/>
      <c r="M252" s="337"/>
      <c r="N252" s="336"/>
      <c r="O252" s="336"/>
      <c r="P252" s="338"/>
      <c r="Q252"/>
      <c r="R252" s="330" t="s">
        <v>1048</v>
      </c>
      <c r="S252" s="331" t="s">
        <v>1041</v>
      </c>
      <c r="T252" s="332">
        <f t="shared" ref="T252:AE253" si="246">IF(C248&gt;0,C252/C248,)</f>
        <v>0</v>
      </c>
      <c r="U252" s="344">
        <f t="shared" si="246"/>
        <v>0</v>
      </c>
      <c r="V252" s="344">
        <f t="shared" si="246"/>
        <v>0</v>
      </c>
      <c r="W252" s="344">
        <f t="shared" si="246"/>
        <v>0</v>
      </c>
      <c r="X252" s="344">
        <f t="shared" si="246"/>
        <v>0</v>
      </c>
      <c r="Y252" s="344">
        <f t="shared" si="246"/>
        <v>0</v>
      </c>
      <c r="Z252" s="332">
        <f t="shared" si="246"/>
        <v>0</v>
      </c>
      <c r="AA252" s="332">
        <f t="shared" si="246"/>
        <v>0</v>
      </c>
      <c r="AB252" s="344">
        <f t="shared" si="246"/>
        <v>0</v>
      </c>
      <c r="AC252" s="344">
        <f t="shared" si="246"/>
        <v>0</v>
      </c>
      <c r="AD252" s="344">
        <f t="shared" si="246"/>
        <v>0</v>
      </c>
      <c r="AE252" s="332">
        <f t="shared" si="246"/>
        <v>0</v>
      </c>
      <c r="AG252" s="345" t="s">
        <v>1045</v>
      </c>
      <c r="AH252" s="334"/>
      <c r="AI252" s="334"/>
      <c r="AJ252" s="334"/>
      <c r="AK252" s="334"/>
      <c r="AL252" s="334"/>
      <c r="AM252" s="334"/>
      <c r="AN252" s="334"/>
      <c r="AO252" s="334"/>
      <c r="AP252" s="334"/>
      <c r="AQ252" s="334"/>
      <c r="AR252" s="334"/>
    </row>
    <row r="253" spans="1:44" ht="15">
      <c r="A253" s="303"/>
      <c r="B253" s="335" t="s">
        <v>1049</v>
      </c>
      <c r="C253" s="336"/>
      <c r="D253" s="337"/>
      <c r="E253" s="337"/>
      <c r="F253" s="337"/>
      <c r="G253" s="337"/>
      <c r="H253" s="337"/>
      <c r="I253" s="336"/>
      <c r="J253" s="336"/>
      <c r="K253" s="337"/>
      <c r="L253" s="337"/>
      <c r="M253" s="337"/>
      <c r="N253" s="336"/>
      <c r="O253" s="336"/>
      <c r="P253" s="338"/>
      <c r="Q253"/>
      <c r="R253" s="339"/>
      <c r="S253" s="340" t="s">
        <v>869</v>
      </c>
      <c r="T253" s="341">
        <f t="shared" si="246"/>
        <v>0</v>
      </c>
      <c r="U253" s="342">
        <f t="shared" si="246"/>
        <v>0</v>
      </c>
      <c r="V253" s="342">
        <f t="shared" si="246"/>
        <v>0</v>
      </c>
      <c r="W253" s="342">
        <f t="shared" si="246"/>
        <v>0</v>
      </c>
      <c r="X253" s="342">
        <f t="shared" si="246"/>
        <v>0</v>
      </c>
      <c r="Y253" s="342">
        <f t="shared" si="246"/>
        <v>0</v>
      </c>
      <c r="Z253" s="341">
        <f t="shared" si="246"/>
        <v>0</v>
      </c>
      <c r="AA253" s="341">
        <f t="shared" si="246"/>
        <v>0</v>
      </c>
      <c r="AB253" s="342">
        <f t="shared" si="246"/>
        <v>0</v>
      </c>
      <c r="AC253" s="342">
        <f t="shared" si="246"/>
        <v>0</v>
      </c>
      <c r="AD253" s="342">
        <f t="shared" si="246"/>
        <v>0</v>
      </c>
      <c r="AE253" s="341">
        <f t="shared" si="246"/>
        <v>0</v>
      </c>
      <c r="AG253" s="347">
        <f>(T253-T252)*100</f>
        <v>0</v>
      </c>
      <c r="AH253" s="347">
        <f t="shared" ref="AH253:AR253" si="247">(U253-U252)*100</f>
        <v>0</v>
      </c>
      <c r="AI253" s="347">
        <f t="shared" si="247"/>
        <v>0</v>
      </c>
      <c r="AJ253" s="347">
        <f t="shared" si="247"/>
        <v>0</v>
      </c>
      <c r="AK253" s="347">
        <f t="shared" si="247"/>
        <v>0</v>
      </c>
      <c r="AL253" s="347">
        <f t="shared" si="247"/>
        <v>0</v>
      </c>
      <c r="AM253" s="347">
        <f t="shared" si="247"/>
        <v>0</v>
      </c>
      <c r="AN253" s="347">
        <f t="shared" si="247"/>
        <v>0</v>
      </c>
      <c r="AO253" s="347">
        <f t="shared" si="247"/>
        <v>0</v>
      </c>
      <c r="AP253" s="347">
        <f t="shared" si="247"/>
        <v>0</v>
      </c>
      <c r="AQ253" s="347">
        <f t="shared" si="247"/>
        <v>0</v>
      </c>
      <c r="AR253" s="347">
        <f t="shared" si="247"/>
        <v>0</v>
      </c>
    </row>
    <row r="254" spans="1:44" ht="15">
      <c r="A254" s="303"/>
      <c r="B254" s="335" t="s">
        <v>1050</v>
      </c>
      <c r="C254" s="336"/>
      <c r="D254" s="337"/>
      <c r="E254" s="337"/>
      <c r="F254" s="337"/>
      <c r="G254" s="337"/>
      <c r="H254" s="337"/>
      <c r="I254" s="336"/>
      <c r="J254" s="336"/>
      <c r="K254" s="337"/>
      <c r="L254" s="337"/>
      <c r="M254" s="337"/>
      <c r="N254" s="336"/>
      <c r="O254" s="336"/>
      <c r="P254" s="338"/>
      <c r="Q254"/>
      <c r="R254" s="330" t="s">
        <v>1051</v>
      </c>
      <c r="S254" s="331" t="s">
        <v>1041</v>
      </c>
      <c r="T254" s="332">
        <f t="shared" ref="T254:AE255" si="248">IF(C248&gt;0,C254/C248,)</f>
        <v>0</v>
      </c>
      <c r="U254" s="344">
        <f t="shared" si="248"/>
        <v>0</v>
      </c>
      <c r="V254" s="344">
        <f t="shared" si="248"/>
        <v>0</v>
      </c>
      <c r="W254" s="344">
        <f t="shared" si="248"/>
        <v>0</v>
      </c>
      <c r="X254" s="344">
        <f t="shared" si="248"/>
        <v>0</v>
      </c>
      <c r="Y254" s="344">
        <f t="shared" si="248"/>
        <v>0</v>
      </c>
      <c r="Z254" s="332">
        <f t="shared" si="248"/>
        <v>0</v>
      </c>
      <c r="AA254" s="332">
        <f t="shared" si="248"/>
        <v>0</v>
      </c>
      <c r="AB254" s="344">
        <f t="shared" si="248"/>
        <v>0</v>
      </c>
      <c r="AC254" s="344">
        <f t="shared" si="248"/>
        <v>0</v>
      </c>
      <c r="AD254" s="344">
        <f t="shared" si="248"/>
        <v>0</v>
      </c>
      <c r="AE254" s="332">
        <f t="shared" si="248"/>
        <v>0</v>
      </c>
      <c r="AG254" s="345" t="s">
        <v>1045</v>
      </c>
      <c r="AH254" s="334"/>
      <c r="AI254" s="334"/>
      <c r="AJ254" s="334"/>
      <c r="AK254" s="334"/>
      <c r="AL254" s="334"/>
      <c r="AM254" s="334"/>
      <c r="AN254" s="334"/>
      <c r="AO254" s="334"/>
      <c r="AP254" s="334"/>
      <c r="AQ254" s="334"/>
      <c r="AR254" s="334"/>
    </row>
    <row r="255" spans="1:44" ht="15">
      <c r="A255" s="303"/>
      <c r="B255" s="335" t="s">
        <v>1052</v>
      </c>
      <c r="C255" s="336"/>
      <c r="D255" s="337"/>
      <c r="E255" s="337"/>
      <c r="F255" s="337"/>
      <c r="G255" s="337"/>
      <c r="H255" s="337"/>
      <c r="I255" s="336"/>
      <c r="J255" s="336"/>
      <c r="K255" s="337"/>
      <c r="L255" s="337"/>
      <c r="M255" s="337"/>
      <c r="N255" s="336"/>
      <c r="O255" s="336"/>
      <c r="P255" s="338"/>
      <c r="Q255"/>
      <c r="R255" s="339"/>
      <c r="S255" s="340" t="s">
        <v>869</v>
      </c>
      <c r="T255" s="341">
        <f t="shared" si="248"/>
        <v>0</v>
      </c>
      <c r="U255" s="342">
        <f t="shared" si="248"/>
        <v>0</v>
      </c>
      <c r="V255" s="342">
        <f t="shared" si="248"/>
        <v>0</v>
      </c>
      <c r="W255" s="342">
        <f t="shared" si="248"/>
        <v>0</v>
      </c>
      <c r="X255" s="342">
        <f t="shared" si="248"/>
        <v>0</v>
      </c>
      <c r="Y255" s="342">
        <f t="shared" si="248"/>
        <v>0</v>
      </c>
      <c r="Z255" s="341">
        <f t="shared" si="248"/>
        <v>0</v>
      </c>
      <c r="AA255" s="341">
        <f t="shared" si="248"/>
        <v>0</v>
      </c>
      <c r="AB255" s="342">
        <f t="shared" si="248"/>
        <v>0</v>
      </c>
      <c r="AC255" s="342">
        <f t="shared" si="248"/>
        <v>0</v>
      </c>
      <c r="AD255" s="342">
        <f t="shared" si="248"/>
        <v>0</v>
      </c>
      <c r="AE255" s="341">
        <f t="shared" si="248"/>
        <v>0</v>
      </c>
      <c r="AG255" s="347">
        <f>(T255-T254)*100</f>
        <v>0</v>
      </c>
      <c r="AH255" s="347">
        <f t="shared" ref="AH255:AR255" si="249">(U255-U254)*100</f>
        <v>0</v>
      </c>
      <c r="AI255" s="347">
        <f t="shared" si="249"/>
        <v>0</v>
      </c>
      <c r="AJ255" s="347">
        <f t="shared" si="249"/>
        <v>0</v>
      </c>
      <c r="AK255" s="347">
        <f t="shared" si="249"/>
        <v>0</v>
      </c>
      <c r="AL255" s="347">
        <f t="shared" si="249"/>
        <v>0</v>
      </c>
      <c r="AM255" s="347">
        <f t="shared" si="249"/>
        <v>0</v>
      </c>
      <c r="AN255" s="347">
        <f t="shared" si="249"/>
        <v>0</v>
      </c>
      <c r="AO255" s="347">
        <f t="shared" si="249"/>
        <v>0</v>
      </c>
      <c r="AP255" s="347">
        <f t="shared" si="249"/>
        <v>0</v>
      </c>
      <c r="AQ255" s="347">
        <f t="shared" si="249"/>
        <v>0</v>
      </c>
      <c r="AR255" s="347">
        <f t="shared" si="249"/>
        <v>0</v>
      </c>
    </row>
    <row r="256" spans="1:44" ht="15">
      <c r="A256" s="303"/>
      <c r="B256" s="335" t="s">
        <v>1053</v>
      </c>
      <c r="C256" s="336"/>
      <c r="D256" s="337"/>
      <c r="E256" s="337"/>
      <c r="F256" s="337"/>
      <c r="G256" s="337"/>
      <c r="H256" s="337"/>
      <c r="I256" s="336"/>
      <c r="J256" s="336"/>
      <c r="K256" s="337"/>
      <c r="L256" s="337"/>
      <c r="M256" s="337"/>
      <c r="N256" s="336"/>
      <c r="O256" s="336"/>
      <c r="P256" s="338"/>
      <c r="Q256"/>
      <c r="R256" s="330" t="s">
        <v>1054</v>
      </c>
      <c r="S256" s="331" t="s">
        <v>1041</v>
      </c>
      <c r="T256" s="332">
        <f t="shared" ref="T256:AE257" si="250">IF(C248&gt;0,C256/C248,)</f>
        <v>0</v>
      </c>
      <c r="U256" s="344">
        <f t="shared" si="250"/>
        <v>0</v>
      </c>
      <c r="V256" s="344">
        <f t="shared" si="250"/>
        <v>0</v>
      </c>
      <c r="W256" s="344">
        <f t="shared" si="250"/>
        <v>0</v>
      </c>
      <c r="X256" s="344">
        <f t="shared" si="250"/>
        <v>0</v>
      </c>
      <c r="Y256" s="344">
        <f t="shared" si="250"/>
        <v>0</v>
      </c>
      <c r="Z256" s="332">
        <f t="shared" si="250"/>
        <v>0</v>
      </c>
      <c r="AA256" s="332">
        <f t="shared" si="250"/>
        <v>0</v>
      </c>
      <c r="AB256" s="344">
        <f t="shared" si="250"/>
        <v>0</v>
      </c>
      <c r="AC256" s="344">
        <f t="shared" si="250"/>
        <v>0</v>
      </c>
      <c r="AD256" s="344">
        <f t="shared" si="250"/>
        <v>0</v>
      </c>
      <c r="AE256" s="332">
        <f t="shared" si="250"/>
        <v>0</v>
      </c>
      <c r="AG256" s="345" t="s">
        <v>1045</v>
      </c>
      <c r="AH256" s="334"/>
      <c r="AI256" s="334"/>
      <c r="AJ256" s="334"/>
      <c r="AK256" s="334"/>
      <c r="AL256" s="334"/>
      <c r="AM256" s="334"/>
      <c r="AN256" s="334"/>
      <c r="AO256" s="334"/>
      <c r="AP256" s="334"/>
      <c r="AQ256" s="334"/>
      <c r="AR256" s="334"/>
    </row>
    <row r="257" spans="1:45" ht="15">
      <c r="A257" s="303"/>
      <c r="B257" s="335" t="s">
        <v>1055</v>
      </c>
      <c r="C257" s="336"/>
      <c r="D257" s="337"/>
      <c r="E257" s="337"/>
      <c r="F257" s="337"/>
      <c r="G257" s="337"/>
      <c r="H257" s="337"/>
      <c r="I257" s="336"/>
      <c r="J257" s="336"/>
      <c r="K257" s="337"/>
      <c r="L257" s="337"/>
      <c r="M257" s="337"/>
      <c r="N257" s="336"/>
      <c r="O257" s="336"/>
      <c r="P257" s="338"/>
      <c r="Q257"/>
      <c r="R257" s="339"/>
      <c r="S257" s="340" t="s">
        <v>869</v>
      </c>
      <c r="T257" s="341">
        <f t="shared" si="250"/>
        <v>0</v>
      </c>
      <c r="U257" s="342">
        <f t="shared" si="250"/>
        <v>0</v>
      </c>
      <c r="V257" s="342">
        <f t="shared" si="250"/>
        <v>0</v>
      </c>
      <c r="W257" s="342">
        <f t="shared" si="250"/>
        <v>0</v>
      </c>
      <c r="X257" s="342">
        <f t="shared" si="250"/>
        <v>0</v>
      </c>
      <c r="Y257" s="342">
        <f t="shared" si="250"/>
        <v>0</v>
      </c>
      <c r="Z257" s="341">
        <f t="shared" si="250"/>
        <v>0</v>
      </c>
      <c r="AA257" s="341">
        <f t="shared" si="250"/>
        <v>0</v>
      </c>
      <c r="AB257" s="342">
        <f t="shared" si="250"/>
        <v>0</v>
      </c>
      <c r="AC257" s="342">
        <f t="shared" si="250"/>
        <v>0</v>
      </c>
      <c r="AD257" s="342">
        <f t="shared" si="250"/>
        <v>0</v>
      </c>
      <c r="AE257" s="341">
        <f t="shared" si="250"/>
        <v>0</v>
      </c>
      <c r="AG257" s="347">
        <f>(T257-T256)*100</f>
        <v>0</v>
      </c>
      <c r="AH257" s="347">
        <f t="shared" ref="AH257:AR257" si="251">(U257-U256)*100</f>
        <v>0</v>
      </c>
      <c r="AI257" s="347">
        <f t="shared" si="251"/>
        <v>0</v>
      </c>
      <c r="AJ257" s="347">
        <f t="shared" si="251"/>
        <v>0</v>
      </c>
      <c r="AK257" s="347">
        <f t="shared" si="251"/>
        <v>0</v>
      </c>
      <c r="AL257" s="347">
        <f t="shared" si="251"/>
        <v>0</v>
      </c>
      <c r="AM257" s="347">
        <f t="shared" si="251"/>
        <v>0</v>
      </c>
      <c r="AN257" s="347">
        <f t="shared" si="251"/>
        <v>0</v>
      </c>
      <c r="AO257" s="347">
        <f t="shared" si="251"/>
        <v>0</v>
      </c>
      <c r="AP257" s="347">
        <f t="shared" si="251"/>
        <v>0</v>
      </c>
      <c r="AQ257" s="347">
        <f t="shared" si="251"/>
        <v>0</v>
      </c>
      <c r="AR257" s="347">
        <f t="shared" si="251"/>
        <v>0</v>
      </c>
    </row>
    <row r="258" spans="1:45" ht="15">
      <c r="A258" s="303"/>
      <c r="B258" s="335" t="s">
        <v>1056</v>
      </c>
      <c r="C258" s="336"/>
      <c r="D258" s="337"/>
      <c r="E258" s="337"/>
      <c r="F258" s="337"/>
      <c r="G258" s="337"/>
      <c r="H258" s="337"/>
      <c r="I258" s="336"/>
      <c r="J258" s="336"/>
      <c r="K258" s="337"/>
      <c r="L258" s="337"/>
      <c r="M258" s="337"/>
      <c r="N258" s="336"/>
      <c r="O258" s="336"/>
      <c r="P258" s="338"/>
      <c r="Q258"/>
      <c r="R258" s="330" t="s">
        <v>1057</v>
      </c>
      <c r="S258" s="331" t="s">
        <v>1041</v>
      </c>
      <c r="T258" s="332">
        <f t="shared" ref="T258:AE259" si="252">IF(C248&gt;0,C258/C248,)</f>
        <v>0</v>
      </c>
      <c r="U258" s="344">
        <f t="shared" si="252"/>
        <v>0</v>
      </c>
      <c r="V258" s="344">
        <f t="shared" si="252"/>
        <v>0</v>
      </c>
      <c r="W258" s="344">
        <f t="shared" si="252"/>
        <v>0</v>
      </c>
      <c r="X258" s="344">
        <f t="shared" si="252"/>
        <v>0</v>
      </c>
      <c r="Y258" s="344">
        <f t="shared" si="252"/>
        <v>0</v>
      </c>
      <c r="Z258" s="332">
        <f t="shared" si="252"/>
        <v>0</v>
      </c>
      <c r="AA258" s="332">
        <f t="shared" si="252"/>
        <v>0</v>
      </c>
      <c r="AB258" s="344">
        <f t="shared" si="252"/>
        <v>0</v>
      </c>
      <c r="AC258" s="344">
        <f t="shared" si="252"/>
        <v>0</v>
      </c>
      <c r="AD258" s="344">
        <f t="shared" si="252"/>
        <v>0</v>
      </c>
      <c r="AE258" s="332">
        <f t="shared" si="252"/>
        <v>0</v>
      </c>
      <c r="AG258" s="345" t="s">
        <v>1045</v>
      </c>
      <c r="AH258" s="334"/>
      <c r="AI258" s="334"/>
      <c r="AJ258" s="334"/>
      <c r="AK258" s="334"/>
      <c r="AL258" s="334"/>
      <c r="AM258" s="334"/>
      <c r="AN258" s="334"/>
      <c r="AO258" s="334"/>
      <c r="AP258" s="334"/>
      <c r="AQ258" s="334"/>
      <c r="AR258" s="334"/>
    </row>
    <row r="259" spans="1:45" ht="15">
      <c r="A259" s="303"/>
      <c r="B259" s="335" t="s">
        <v>1058</v>
      </c>
      <c r="C259" s="336"/>
      <c r="D259" s="337"/>
      <c r="E259" s="337"/>
      <c r="F259" s="337"/>
      <c r="G259" s="337"/>
      <c r="H259" s="337"/>
      <c r="I259" s="336"/>
      <c r="J259" s="336"/>
      <c r="K259" s="337"/>
      <c r="L259" s="337"/>
      <c r="M259" s="337"/>
      <c r="N259" s="336"/>
      <c r="O259" s="336"/>
      <c r="P259" s="338"/>
      <c r="Q259"/>
      <c r="R259" s="339"/>
      <c r="S259" s="340" t="s">
        <v>869</v>
      </c>
      <c r="T259" s="341">
        <f t="shared" si="252"/>
        <v>0</v>
      </c>
      <c r="U259" s="342">
        <f t="shared" si="252"/>
        <v>0</v>
      </c>
      <c r="V259" s="342">
        <f t="shared" si="252"/>
        <v>0</v>
      </c>
      <c r="W259" s="342">
        <f t="shared" si="252"/>
        <v>0</v>
      </c>
      <c r="X259" s="342">
        <f t="shared" si="252"/>
        <v>0</v>
      </c>
      <c r="Y259" s="342">
        <f t="shared" si="252"/>
        <v>0</v>
      </c>
      <c r="Z259" s="341">
        <f t="shared" si="252"/>
        <v>0</v>
      </c>
      <c r="AA259" s="341">
        <f t="shared" si="252"/>
        <v>0</v>
      </c>
      <c r="AB259" s="342">
        <f t="shared" si="252"/>
        <v>0</v>
      </c>
      <c r="AC259" s="342">
        <f t="shared" si="252"/>
        <v>0</v>
      </c>
      <c r="AD259" s="342">
        <f t="shared" si="252"/>
        <v>0</v>
      </c>
      <c r="AE259" s="341">
        <f t="shared" si="252"/>
        <v>0</v>
      </c>
      <c r="AG259" s="347">
        <f>(T259-T258)*100</f>
        <v>0</v>
      </c>
      <c r="AH259" s="347">
        <f t="shared" ref="AH259:AR259" si="253">(U259-U258)*100</f>
        <v>0</v>
      </c>
      <c r="AI259" s="347">
        <f t="shared" si="253"/>
        <v>0</v>
      </c>
      <c r="AJ259" s="347">
        <f t="shared" si="253"/>
        <v>0</v>
      </c>
      <c r="AK259" s="347">
        <f t="shared" si="253"/>
        <v>0</v>
      </c>
      <c r="AL259" s="347">
        <f t="shared" si="253"/>
        <v>0</v>
      </c>
      <c r="AM259" s="347">
        <f t="shared" si="253"/>
        <v>0</v>
      </c>
      <c r="AN259" s="347">
        <f t="shared" si="253"/>
        <v>0</v>
      </c>
      <c r="AO259" s="347">
        <f t="shared" si="253"/>
        <v>0</v>
      </c>
      <c r="AP259" s="347">
        <f t="shared" si="253"/>
        <v>0</v>
      </c>
      <c r="AQ259" s="347">
        <f t="shared" si="253"/>
        <v>0</v>
      </c>
      <c r="AR259" s="347">
        <f t="shared" si="253"/>
        <v>0</v>
      </c>
    </row>
    <row r="260" spans="1:45" ht="15">
      <c r="A260" s="303"/>
      <c r="B260" s="335" t="s">
        <v>1059</v>
      </c>
      <c r="C260" s="336"/>
      <c r="D260" s="337"/>
      <c r="E260" s="337"/>
      <c r="F260" s="337"/>
      <c r="G260" s="337"/>
      <c r="H260" s="337"/>
      <c r="I260" s="336"/>
      <c r="J260" s="336"/>
      <c r="K260" s="337"/>
      <c r="L260" s="337"/>
      <c r="M260" s="337"/>
      <c r="N260" s="336"/>
      <c r="O260" s="336"/>
      <c r="P260" s="338"/>
      <c r="Q260"/>
      <c r="R260" s="330" t="s">
        <v>1060</v>
      </c>
      <c r="S260" s="331" t="s">
        <v>1041</v>
      </c>
      <c r="T260" s="332">
        <f t="shared" ref="T260:AE261" si="254">IF(C248&gt;0,C260/C248,)</f>
        <v>0</v>
      </c>
      <c r="U260" s="344">
        <f t="shared" si="254"/>
        <v>0</v>
      </c>
      <c r="V260" s="344">
        <f t="shared" si="254"/>
        <v>0</v>
      </c>
      <c r="W260" s="344">
        <f t="shared" si="254"/>
        <v>0</v>
      </c>
      <c r="X260" s="344">
        <f t="shared" si="254"/>
        <v>0</v>
      </c>
      <c r="Y260" s="344">
        <f t="shared" si="254"/>
        <v>0</v>
      </c>
      <c r="Z260" s="332">
        <f t="shared" si="254"/>
        <v>0</v>
      </c>
      <c r="AA260" s="332">
        <f t="shared" si="254"/>
        <v>0</v>
      </c>
      <c r="AB260" s="344">
        <f t="shared" si="254"/>
        <v>0</v>
      </c>
      <c r="AC260" s="344">
        <f t="shared" si="254"/>
        <v>0</v>
      </c>
      <c r="AD260" s="344">
        <f t="shared" si="254"/>
        <v>0</v>
      </c>
      <c r="AE260" s="332">
        <f t="shared" si="254"/>
        <v>0</v>
      </c>
      <c r="AG260" s="345" t="s">
        <v>1045</v>
      </c>
      <c r="AH260" s="334"/>
      <c r="AI260" s="334"/>
      <c r="AJ260" s="334"/>
      <c r="AK260" s="334"/>
      <c r="AL260" s="334"/>
      <c r="AM260" s="334"/>
      <c r="AN260" s="334"/>
      <c r="AO260" s="334"/>
      <c r="AP260" s="334"/>
      <c r="AQ260" s="334"/>
      <c r="AR260" s="334"/>
    </row>
    <row r="261" spans="1:45" ht="15">
      <c r="A261" s="303"/>
      <c r="B261" s="335" t="s">
        <v>1061</v>
      </c>
      <c r="C261" s="336"/>
      <c r="D261" s="337"/>
      <c r="E261" s="337"/>
      <c r="F261" s="337"/>
      <c r="G261" s="337"/>
      <c r="H261" s="337"/>
      <c r="I261" s="336"/>
      <c r="J261" s="336"/>
      <c r="K261" s="337"/>
      <c r="L261" s="337"/>
      <c r="M261" s="337"/>
      <c r="N261" s="336"/>
      <c r="O261" s="336"/>
      <c r="P261" s="338"/>
      <c r="Q261"/>
      <c r="R261" s="339"/>
      <c r="S261" s="340" t="s">
        <v>869</v>
      </c>
      <c r="T261" s="341">
        <f t="shared" si="254"/>
        <v>0</v>
      </c>
      <c r="U261" s="342">
        <f t="shared" si="254"/>
        <v>0</v>
      </c>
      <c r="V261" s="342">
        <f t="shared" si="254"/>
        <v>0</v>
      </c>
      <c r="W261" s="342">
        <f t="shared" si="254"/>
        <v>0</v>
      </c>
      <c r="X261" s="342">
        <f t="shared" si="254"/>
        <v>0</v>
      </c>
      <c r="Y261" s="342">
        <f t="shared" si="254"/>
        <v>0</v>
      </c>
      <c r="Z261" s="341">
        <f t="shared" si="254"/>
        <v>0</v>
      </c>
      <c r="AA261" s="341">
        <f t="shared" si="254"/>
        <v>0</v>
      </c>
      <c r="AB261" s="342">
        <f t="shared" si="254"/>
        <v>0</v>
      </c>
      <c r="AC261" s="342">
        <f t="shared" si="254"/>
        <v>0</v>
      </c>
      <c r="AD261" s="342">
        <f t="shared" si="254"/>
        <v>0</v>
      </c>
      <c r="AE261" s="341">
        <f t="shared" si="254"/>
        <v>0</v>
      </c>
      <c r="AG261" s="347">
        <f>(T261-T260)*100</f>
        <v>0</v>
      </c>
      <c r="AH261" s="347">
        <f t="shared" ref="AH261:AR261" si="255">(U261-U260)*100</f>
        <v>0</v>
      </c>
      <c r="AI261" s="347">
        <f t="shared" si="255"/>
        <v>0</v>
      </c>
      <c r="AJ261" s="347">
        <f t="shared" si="255"/>
        <v>0</v>
      </c>
      <c r="AK261" s="347">
        <f t="shared" si="255"/>
        <v>0</v>
      </c>
      <c r="AL261" s="347">
        <f t="shared" si="255"/>
        <v>0</v>
      </c>
      <c r="AM261" s="347">
        <f t="shared" si="255"/>
        <v>0</v>
      </c>
      <c r="AN261" s="347">
        <f t="shared" si="255"/>
        <v>0</v>
      </c>
      <c r="AO261" s="347">
        <f t="shared" si="255"/>
        <v>0</v>
      </c>
      <c r="AP261" s="347">
        <f t="shared" si="255"/>
        <v>0</v>
      </c>
      <c r="AQ261" s="347">
        <f t="shared" si="255"/>
        <v>0</v>
      </c>
      <c r="AR261" s="347">
        <f t="shared" si="255"/>
        <v>0</v>
      </c>
    </row>
    <row r="262" spans="1:45" ht="15">
      <c r="A262" s="303"/>
      <c r="B262" s="335" t="s">
        <v>1062</v>
      </c>
      <c r="C262" s="336"/>
      <c r="D262" s="337"/>
      <c r="E262" s="337"/>
      <c r="F262" s="337"/>
      <c r="G262" s="337"/>
      <c r="H262" s="337"/>
      <c r="I262" s="336"/>
      <c r="J262" s="336"/>
      <c r="K262" s="337"/>
      <c r="L262" s="337"/>
      <c r="M262" s="337"/>
      <c r="N262" s="336"/>
      <c r="O262" s="336"/>
      <c r="P262" s="338"/>
      <c r="Q262"/>
      <c r="R262" s="330" t="s">
        <v>1063</v>
      </c>
      <c r="S262" s="331" t="s">
        <v>1041</v>
      </c>
      <c r="T262" s="332">
        <f t="shared" ref="T262:AE263" si="256">IF(C248&gt;0,C262/C248,)</f>
        <v>0</v>
      </c>
      <c r="U262" s="344">
        <f t="shared" si="256"/>
        <v>0</v>
      </c>
      <c r="V262" s="344">
        <f t="shared" si="256"/>
        <v>0</v>
      </c>
      <c r="W262" s="344">
        <f t="shared" si="256"/>
        <v>0</v>
      </c>
      <c r="X262" s="344">
        <f t="shared" si="256"/>
        <v>0</v>
      </c>
      <c r="Y262" s="344">
        <f t="shared" si="256"/>
        <v>0</v>
      </c>
      <c r="Z262" s="332">
        <f t="shared" si="256"/>
        <v>0</v>
      </c>
      <c r="AA262" s="332">
        <f t="shared" si="256"/>
        <v>0</v>
      </c>
      <c r="AB262" s="344">
        <f t="shared" si="256"/>
        <v>0</v>
      </c>
      <c r="AC262" s="344">
        <f t="shared" si="256"/>
        <v>0</v>
      </c>
      <c r="AD262" s="344">
        <f t="shared" si="256"/>
        <v>0</v>
      </c>
      <c r="AE262" s="332">
        <f t="shared" si="256"/>
        <v>0</v>
      </c>
      <c r="AG262" s="345" t="s">
        <v>1045</v>
      </c>
      <c r="AH262" s="334"/>
      <c r="AI262" s="334"/>
      <c r="AJ262" s="334"/>
      <c r="AK262" s="334"/>
      <c r="AL262" s="334"/>
      <c r="AM262" s="334"/>
      <c r="AN262" s="334"/>
      <c r="AO262" s="334"/>
      <c r="AP262" s="334"/>
      <c r="AQ262" s="334"/>
      <c r="AR262" s="334"/>
    </row>
    <row r="263" spans="1:45" ht="15">
      <c r="A263" s="303"/>
      <c r="B263" s="335" t="s">
        <v>1064</v>
      </c>
      <c r="C263" s="336"/>
      <c r="D263" s="337"/>
      <c r="E263" s="337"/>
      <c r="F263" s="337"/>
      <c r="G263" s="337"/>
      <c r="H263" s="337"/>
      <c r="I263" s="336"/>
      <c r="J263" s="336"/>
      <c r="K263" s="337"/>
      <c r="L263" s="337"/>
      <c r="M263" s="337"/>
      <c r="N263" s="336"/>
      <c r="O263" s="336"/>
      <c r="P263" s="338"/>
      <c r="Q263"/>
      <c r="R263" s="339"/>
      <c r="S263" s="340" t="s">
        <v>869</v>
      </c>
      <c r="T263" s="341">
        <f t="shared" si="256"/>
        <v>0</v>
      </c>
      <c r="U263" s="342">
        <f t="shared" si="256"/>
        <v>0</v>
      </c>
      <c r="V263" s="342">
        <f t="shared" si="256"/>
        <v>0</v>
      </c>
      <c r="W263" s="342">
        <f t="shared" si="256"/>
        <v>0</v>
      </c>
      <c r="X263" s="342">
        <f t="shared" si="256"/>
        <v>0</v>
      </c>
      <c r="Y263" s="342">
        <f t="shared" si="256"/>
        <v>0</v>
      </c>
      <c r="Z263" s="341">
        <f t="shared" si="256"/>
        <v>0</v>
      </c>
      <c r="AA263" s="341">
        <f t="shared" si="256"/>
        <v>0</v>
      </c>
      <c r="AB263" s="342">
        <f t="shared" si="256"/>
        <v>0</v>
      </c>
      <c r="AC263" s="342">
        <f t="shared" si="256"/>
        <v>0</v>
      </c>
      <c r="AD263" s="342">
        <f t="shared" si="256"/>
        <v>0</v>
      </c>
      <c r="AE263" s="341">
        <f t="shared" si="256"/>
        <v>0</v>
      </c>
      <c r="AG263" s="347">
        <f>(T263-T262)*100</f>
        <v>0</v>
      </c>
      <c r="AH263" s="347">
        <f t="shared" ref="AH263:AR263" si="257">(U263-U262)*100</f>
        <v>0</v>
      </c>
      <c r="AI263" s="347">
        <f t="shared" si="257"/>
        <v>0</v>
      </c>
      <c r="AJ263" s="347">
        <f t="shared" si="257"/>
        <v>0</v>
      </c>
      <c r="AK263" s="347">
        <f t="shared" si="257"/>
        <v>0</v>
      </c>
      <c r="AL263" s="347">
        <f t="shared" si="257"/>
        <v>0</v>
      </c>
      <c r="AM263" s="347">
        <f t="shared" si="257"/>
        <v>0</v>
      </c>
      <c r="AN263" s="347">
        <f t="shared" si="257"/>
        <v>0</v>
      </c>
      <c r="AO263" s="347">
        <f t="shared" si="257"/>
        <v>0</v>
      </c>
      <c r="AP263" s="347">
        <f t="shared" si="257"/>
        <v>0</v>
      </c>
      <c r="AQ263" s="347">
        <f t="shared" si="257"/>
        <v>0</v>
      </c>
      <c r="AR263" s="347">
        <f t="shared" si="257"/>
        <v>0</v>
      </c>
    </row>
    <row r="264" spans="1:45" ht="15">
      <c r="A264" s="303"/>
      <c r="B264" s="335" t="s">
        <v>1065</v>
      </c>
      <c r="C264" s="336"/>
      <c r="D264" s="337"/>
      <c r="E264" s="337"/>
      <c r="F264" s="337"/>
      <c r="G264" s="337"/>
      <c r="H264" s="337"/>
      <c r="I264" s="336"/>
      <c r="J264" s="336"/>
      <c r="K264" s="337"/>
      <c r="L264" s="337"/>
      <c r="M264" s="337"/>
      <c r="N264" s="336"/>
      <c r="O264" s="336"/>
      <c r="P264" s="338"/>
      <c r="Q264"/>
      <c r="R264" s="330" t="s">
        <v>1066</v>
      </c>
      <c r="S264" s="331" t="s">
        <v>1041</v>
      </c>
      <c r="T264" s="332">
        <f t="shared" ref="T264:AE265" si="258">IF(C248&gt;0,C264/C248,)</f>
        <v>0</v>
      </c>
      <c r="U264" s="344">
        <f t="shared" si="258"/>
        <v>0</v>
      </c>
      <c r="V264" s="344">
        <f t="shared" si="258"/>
        <v>0</v>
      </c>
      <c r="W264" s="344">
        <f t="shared" si="258"/>
        <v>0</v>
      </c>
      <c r="X264" s="344">
        <f t="shared" si="258"/>
        <v>0</v>
      </c>
      <c r="Y264" s="344">
        <f t="shared" si="258"/>
        <v>0</v>
      </c>
      <c r="Z264" s="332">
        <f t="shared" si="258"/>
        <v>0</v>
      </c>
      <c r="AA264" s="332">
        <f t="shared" si="258"/>
        <v>0</v>
      </c>
      <c r="AB264" s="344">
        <f t="shared" si="258"/>
        <v>0</v>
      </c>
      <c r="AC264" s="344">
        <f t="shared" si="258"/>
        <v>0</v>
      </c>
      <c r="AD264" s="344">
        <f t="shared" si="258"/>
        <v>0</v>
      </c>
      <c r="AE264" s="332">
        <f t="shared" si="258"/>
        <v>0</v>
      </c>
      <c r="AG264" s="345" t="s">
        <v>1045</v>
      </c>
      <c r="AH264" s="334"/>
      <c r="AI264" s="334"/>
      <c r="AJ264" s="334"/>
      <c r="AK264" s="334"/>
      <c r="AL264" s="334"/>
      <c r="AM264" s="334"/>
      <c r="AN264" s="334"/>
      <c r="AO264" s="334"/>
      <c r="AP264" s="334"/>
      <c r="AQ264" s="334"/>
      <c r="AR264" s="334"/>
    </row>
    <row r="265" spans="1:45" ht="15">
      <c r="A265" s="303"/>
      <c r="B265" s="335" t="s">
        <v>1067</v>
      </c>
      <c r="C265" s="336"/>
      <c r="D265" s="337"/>
      <c r="E265" s="337"/>
      <c r="F265" s="337"/>
      <c r="G265" s="337"/>
      <c r="H265" s="337"/>
      <c r="I265" s="336"/>
      <c r="J265" s="336"/>
      <c r="K265" s="337"/>
      <c r="L265" s="337"/>
      <c r="M265" s="337"/>
      <c r="N265" s="336"/>
      <c r="O265" s="336"/>
      <c r="P265" s="338"/>
      <c r="Q265"/>
      <c r="R265" s="339"/>
      <c r="S265" s="340" t="s">
        <v>869</v>
      </c>
      <c r="T265" s="341">
        <f t="shared" si="258"/>
        <v>0</v>
      </c>
      <c r="U265" s="342">
        <f t="shared" si="258"/>
        <v>0</v>
      </c>
      <c r="V265" s="342">
        <f t="shared" si="258"/>
        <v>0</v>
      </c>
      <c r="W265" s="342">
        <f t="shared" si="258"/>
        <v>0</v>
      </c>
      <c r="X265" s="342">
        <f t="shared" si="258"/>
        <v>0</v>
      </c>
      <c r="Y265" s="342">
        <f t="shared" si="258"/>
        <v>0</v>
      </c>
      <c r="Z265" s="341">
        <f t="shared" si="258"/>
        <v>0</v>
      </c>
      <c r="AA265" s="341">
        <f t="shared" si="258"/>
        <v>0</v>
      </c>
      <c r="AB265" s="342">
        <f t="shared" si="258"/>
        <v>0</v>
      </c>
      <c r="AC265" s="342">
        <f t="shared" si="258"/>
        <v>0</v>
      </c>
      <c r="AD265" s="342">
        <f t="shared" si="258"/>
        <v>0</v>
      </c>
      <c r="AE265" s="341">
        <f t="shared" si="258"/>
        <v>0</v>
      </c>
      <c r="AG265" s="347">
        <f>(T265-T264)*100</f>
        <v>0</v>
      </c>
      <c r="AH265" s="347">
        <f t="shared" ref="AH265:AR265" si="259">(U265-U264)*100</f>
        <v>0</v>
      </c>
      <c r="AI265" s="347">
        <f t="shared" si="259"/>
        <v>0</v>
      </c>
      <c r="AJ265" s="347">
        <f t="shared" si="259"/>
        <v>0</v>
      </c>
      <c r="AK265" s="347">
        <f t="shared" si="259"/>
        <v>0</v>
      </c>
      <c r="AL265" s="347">
        <f t="shared" si="259"/>
        <v>0</v>
      </c>
      <c r="AM265" s="347">
        <f t="shared" si="259"/>
        <v>0</v>
      </c>
      <c r="AN265" s="347">
        <f t="shared" si="259"/>
        <v>0</v>
      </c>
      <c r="AO265" s="347">
        <f t="shared" si="259"/>
        <v>0</v>
      </c>
      <c r="AP265" s="347">
        <f t="shared" si="259"/>
        <v>0</v>
      </c>
      <c r="AQ265" s="347">
        <f t="shared" si="259"/>
        <v>0</v>
      </c>
      <c r="AR265" s="347">
        <f t="shared" si="259"/>
        <v>0</v>
      </c>
    </row>
    <row r="266" spans="1:45" ht="15">
      <c r="A266" s="303"/>
      <c r="B266" s="335" t="s">
        <v>1068</v>
      </c>
      <c r="C266" s="336"/>
      <c r="D266" s="337"/>
      <c r="E266" s="337"/>
      <c r="F266" s="337"/>
      <c r="G266" s="337"/>
      <c r="H266" s="337"/>
      <c r="I266" s="336"/>
      <c r="J266" s="336"/>
      <c r="K266" s="337"/>
      <c r="L266" s="337"/>
      <c r="M266" s="337"/>
      <c r="N266" s="336"/>
      <c r="O266" s="336"/>
      <c r="P266" s="338"/>
      <c r="Q266"/>
      <c r="R266" s="330" t="s">
        <v>1069</v>
      </c>
      <c r="S266" s="331" t="s">
        <v>1041</v>
      </c>
      <c r="T266" s="332">
        <f t="shared" ref="T266:AE267" si="260">IF(C248&gt;0,C266/C248,)</f>
        <v>0</v>
      </c>
      <c r="U266" s="344">
        <f t="shared" si="260"/>
        <v>0</v>
      </c>
      <c r="V266" s="344">
        <f t="shared" si="260"/>
        <v>0</v>
      </c>
      <c r="W266" s="344">
        <f t="shared" si="260"/>
        <v>0</v>
      </c>
      <c r="X266" s="344">
        <f t="shared" si="260"/>
        <v>0</v>
      </c>
      <c r="Y266" s="344">
        <f t="shared" si="260"/>
        <v>0</v>
      </c>
      <c r="Z266" s="332">
        <f t="shared" si="260"/>
        <v>0</v>
      </c>
      <c r="AA266" s="332">
        <f t="shared" si="260"/>
        <v>0</v>
      </c>
      <c r="AB266" s="344">
        <f t="shared" si="260"/>
        <v>0</v>
      </c>
      <c r="AC266" s="344">
        <f t="shared" si="260"/>
        <v>0</v>
      </c>
      <c r="AD266" s="344">
        <f t="shared" si="260"/>
        <v>0</v>
      </c>
      <c r="AE266" s="332">
        <f t="shared" si="260"/>
        <v>0</v>
      </c>
      <c r="AG266" s="345" t="s">
        <v>1045</v>
      </c>
      <c r="AH266" s="334"/>
      <c r="AI266" s="334"/>
      <c r="AJ266" s="334"/>
      <c r="AK266" s="334"/>
      <c r="AL266" s="334"/>
      <c r="AM266" s="334"/>
      <c r="AN266" s="334"/>
      <c r="AO266" s="334"/>
      <c r="AP266" s="334"/>
      <c r="AQ266" s="334"/>
      <c r="AR266" s="334"/>
    </row>
    <row r="267" spans="1:45" ht="15">
      <c r="A267" s="303"/>
      <c r="B267" s="335" t="s">
        <v>1070</v>
      </c>
      <c r="C267" s="336"/>
      <c r="D267" s="337"/>
      <c r="E267" s="337"/>
      <c r="F267" s="337"/>
      <c r="G267" s="337"/>
      <c r="H267" s="337"/>
      <c r="I267" s="336"/>
      <c r="J267" s="336"/>
      <c r="K267" s="337"/>
      <c r="L267" s="337"/>
      <c r="M267" s="337"/>
      <c r="N267" s="336"/>
      <c r="O267" s="336"/>
      <c r="P267" s="338"/>
      <c r="Q267"/>
      <c r="R267" s="339"/>
      <c r="S267" s="340" t="s">
        <v>869</v>
      </c>
      <c r="T267" s="341">
        <f t="shared" si="260"/>
        <v>0</v>
      </c>
      <c r="U267" s="342">
        <f t="shared" si="260"/>
        <v>0</v>
      </c>
      <c r="V267" s="342">
        <f t="shared" si="260"/>
        <v>0</v>
      </c>
      <c r="W267" s="342">
        <f t="shared" si="260"/>
        <v>0</v>
      </c>
      <c r="X267" s="342">
        <f t="shared" si="260"/>
        <v>0</v>
      </c>
      <c r="Y267" s="342">
        <f t="shared" si="260"/>
        <v>0</v>
      </c>
      <c r="Z267" s="341">
        <f t="shared" si="260"/>
        <v>0</v>
      </c>
      <c r="AA267" s="341">
        <f t="shared" si="260"/>
        <v>0</v>
      </c>
      <c r="AB267" s="342">
        <f t="shared" si="260"/>
        <v>0</v>
      </c>
      <c r="AC267" s="342">
        <f t="shared" si="260"/>
        <v>0</v>
      </c>
      <c r="AD267" s="342">
        <f t="shared" si="260"/>
        <v>0</v>
      </c>
      <c r="AE267" s="341">
        <f t="shared" si="260"/>
        <v>0</v>
      </c>
      <c r="AG267" s="347">
        <f>(T267-T266)*100</f>
        <v>0</v>
      </c>
      <c r="AH267" s="347">
        <f t="shared" ref="AH267:AR267" si="261">(U267-U266)*100</f>
        <v>0</v>
      </c>
      <c r="AI267" s="347">
        <f t="shared" si="261"/>
        <v>0</v>
      </c>
      <c r="AJ267" s="347">
        <f t="shared" si="261"/>
        <v>0</v>
      </c>
      <c r="AK267" s="347">
        <f t="shared" si="261"/>
        <v>0</v>
      </c>
      <c r="AL267" s="347">
        <f t="shared" si="261"/>
        <v>0</v>
      </c>
      <c r="AM267" s="347">
        <f t="shared" si="261"/>
        <v>0</v>
      </c>
      <c r="AN267" s="347">
        <f t="shared" si="261"/>
        <v>0</v>
      </c>
      <c r="AO267" s="347">
        <f t="shared" si="261"/>
        <v>0</v>
      </c>
      <c r="AP267" s="347">
        <f t="shared" si="261"/>
        <v>0</v>
      </c>
      <c r="AQ267" s="347">
        <f t="shared" si="261"/>
        <v>0</v>
      </c>
      <c r="AR267" s="347">
        <f t="shared" si="261"/>
        <v>0</v>
      </c>
    </row>
    <row r="268" spans="1:45" ht="15">
      <c r="A268" s="303"/>
      <c r="B268" s="335" t="s">
        <v>1071</v>
      </c>
      <c r="C268" s="336"/>
      <c r="D268" s="337"/>
      <c r="E268" s="337"/>
      <c r="F268" s="337"/>
      <c r="G268" s="337"/>
      <c r="H268" s="337"/>
      <c r="I268" s="336"/>
      <c r="J268" s="336"/>
      <c r="K268" s="337"/>
      <c r="L268" s="337"/>
      <c r="M268" s="337"/>
      <c r="N268" s="336"/>
      <c r="O268" s="336"/>
      <c r="P268" s="338"/>
      <c r="Q268"/>
      <c r="R268" s="330" t="s">
        <v>1072</v>
      </c>
      <c r="S268" s="331" t="s">
        <v>1041</v>
      </c>
      <c r="T268" s="332">
        <f t="shared" ref="T268:AE269" si="262">IF(C248&gt;0,C268/C248,)</f>
        <v>0</v>
      </c>
      <c r="U268" s="344">
        <f t="shared" si="262"/>
        <v>0</v>
      </c>
      <c r="V268" s="344">
        <f t="shared" si="262"/>
        <v>0</v>
      </c>
      <c r="W268" s="344">
        <f t="shared" si="262"/>
        <v>0</v>
      </c>
      <c r="X268" s="344">
        <f t="shared" si="262"/>
        <v>0</v>
      </c>
      <c r="Y268" s="344">
        <f t="shared" si="262"/>
        <v>0</v>
      </c>
      <c r="Z268" s="332">
        <f t="shared" si="262"/>
        <v>0</v>
      </c>
      <c r="AA268" s="332">
        <f t="shared" si="262"/>
        <v>0</v>
      </c>
      <c r="AB268" s="344">
        <f t="shared" si="262"/>
        <v>0</v>
      </c>
      <c r="AC268" s="344">
        <f t="shared" si="262"/>
        <v>0</v>
      </c>
      <c r="AD268" s="344">
        <f t="shared" si="262"/>
        <v>0</v>
      </c>
      <c r="AE268" s="332">
        <f t="shared" si="262"/>
        <v>0</v>
      </c>
      <c r="AG268" s="345" t="s">
        <v>1045</v>
      </c>
      <c r="AH268" s="349"/>
      <c r="AI268" s="349"/>
      <c r="AJ268" s="349"/>
      <c r="AK268" s="349"/>
      <c r="AL268" s="349"/>
      <c r="AM268" s="349"/>
      <c r="AN268" s="349"/>
      <c r="AO268" s="349"/>
      <c r="AP268" s="349"/>
      <c r="AQ268" s="349"/>
      <c r="AR268" s="349"/>
    </row>
    <row r="269" spans="1:45" ht="15.75" thickBot="1">
      <c r="A269" s="303"/>
      <c r="B269" s="335" t="s">
        <v>1073</v>
      </c>
      <c r="C269" s="336"/>
      <c r="D269" s="337"/>
      <c r="E269" s="337"/>
      <c r="F269" s="337"/>
      <c r="G269" s="337"/>
      <c r="H269" s="337"/>
      <c r="I269" s="336"/>
      <c r="J269" s="336"/>
      <c r="K269" s="337"/>
      <c r="L269" s="337"/>
      <c r="M269" s="337"/>
      <c r="N269" s="336"/>
      <c r="O269" s="336"/>
      <c r="P269" s="338"/>
      <c r="Q269"/>
      <c r="R269" s="350"/>
      <c r="S269" s="351" t="s">
        <v>869</v>
      </c>
      <c r="T269" s="352">
        <f t="shared" si="262"/>
        <v>0</v>
      </c>
      <c r="U269" s="353">
        <f t="shared" si="262"/>
        <v>0</v>
      </c>
      <c r="V269" s="353">
        <f t="shared" si="262"/>
        <v>0</v>
      </c>
      <c r="W269" s="353">
        <f t="shared" si="262"/>
        <v>0</v>
      </c>
      <c r="X269" s="353">
        <f t="shared" si="262"/>
        <v>0</v>
      </c>
      <c r="Y269" s="353">
        <f t="shared" si="262"/>
        <v>0</v>
      </c>
      <c r="Z269" s="352">
        <f t="shared" si="262"/>
        <v>0</v>
      </c>
      <c r="AA269" s="352">
        <f t="shared" si="262"/>
        <v>0</v>
      </c>
      <c r="AB269" s="353">
        <f t="shared" si="262"/>
        <v>0</v>
      </c>
      <c r="AC269" s="353">
        <f t="shared" si="262"/>
        <v>0</v>
      </c>
      <c r="AD269" s="353">
        <f t="shared" si="262"/>
        <v>0</v>
      </c>
      <c r="AE269" s="352">
        <f t="shared" si="262"/>
        <v>0</v>
      </c>
      <c r="AF269" s="354"/>
      <c r="AG269" s="355">
        <f>(T269-T268)*100</f>
        <v>0</v>
      </c>
      <c r="AH269" s="355">
        <f t="shared" ref="AH269:AR269" si="263">(U269-U268)*100</f>
        <v>0</v>
      </c>
      <c r="AI269" s="355">
        <f t="shared" si="263"/>
        <v>0</v>
      </c>
      <c r="AJ269" s="355">
        <f t="shared" si="263"/>
        <v>0</v>
      </c>
      <c r="AK269" s="355">
        <f t="shared" si="263"/>
        <v>0</v>
      </c>
      <c r="AL269" s="355">
        <f t="shared" si="263"/>
        <v>0</v>
      </c>
      <c r="AM269" s="355">
        <f t="shared" si="263"/>
        <v>0</v>
      </c>
      <c r="AN269" s="355">
        <f t="shared" si="263"/>
        <v>0</v>
      </c>
      <c r="AO269" s="355">
        <f t="shared" si="263"/>
        <v>0</v>
      </c>
      <c r="AP269" s="355">
        <f t="shared" si="263"/>
        <v>0</v>
      </c>
      <c r="AQ269" s="355">
        <f t="shared" si="263"/>
        <v>0</v>
      </c>
      <c r="AR269" s="355">
        <f t="shared" si="263"/>
        <v>0</v>
      </c>
    </row>
    <row r="270" spans="1:45" ht="15">
      <c r="A270" s="317" t="s">
        <v>669</v>
      </c>
      <c r="B270" s="298" t="s">
        <v>1039</v>
      </c>
      <c r="C270" s="327">
        <v>7504</v>
      </c>
      <c r="D270" s="328">
        <v>7233</v>
      </c>
      <c r="E270" s="328">
        <v>5426</v>
      </c>
      <c r="F270" s="328"/>
      <c r="G270" s="328">
        <v>1233</v>
      </c>
      <c r="H270" s="328"/>
      <c r="I270" s="327">
        <v>21396</v>
      </c>
      <c r="J270" s="327"/>
      <c r="K270" s="328">
        <v>5084</v>
      </c>
      <c r="L270" s="328">
        <v>4856</v>
      </c>
      <c r="M270" s="328">
        <v>284</v>
      </c>
      <c r="N270" s="327">
        <v>10224</v>
      </c>
      <c r="O270" s="327"/>
      <c r="P270" s="329"/>
      <c r="Q270"/>
      <c r="R270" s="330" t="s">
        <v>1040</v>
      </c>
      <c r="S270" s="331" t="s">
        <v>1041</v>
      </c>
      <c r="T270" s="332">
        <f t="shared" ref="T270:AE271" si="264">IF(C270&gt;0,C270/C270,)</f>
        <v>1</v>
      </c>
      <c r="U270" s="344">
        <f t="shared" si="264"/>
        <v>1</v>
      </c>
      <c r="V270" s="344">
        <f t="shared" si="264"/>
        <v>1</v>
      </c>
      <c r="W270" s="344">
        <f t="shared" si="264"/>
        <v>0</v>
      </c>
      <c r="X270" s="344">
        <f t="shared" si="264"/>
        <v>1</v>
      </c>
      <c r="Y270" s="344">
        <f t="shared" si="264"/>
        <v>0</v>
      </c>
      <c r="Z270" s="332">
        <f t="shared" si="264"/>
        <v>1</v>
      </c>
      <c r="AA270" s="332">
        <f t="shared" si="264"/>
        <v>0</v>
      </c>
      <c r="AB270" s="344">
        <f t="shared" si="264"/>
        <v>1</v>
      </c>
      <c r="AC270" s="344">
        <f t="shared" si="264"/>
        <v>1</v>
      </c>
      <c r="AD270" s="344">
        <f t="shared" si="264"/>
        <v>1</v>
      </c>
      <c r="AE270" s="332">
        <f t="shared" si="264"/>
        <v>1</v>
      </c>
      <c r="AG270" s="334">
        <f>+T272+T274+T276+T278+T280+T282+T284+T286+T288+T290</f>
        <v>0.99986673773987211</v>
      </c>
      <c r="AH270" s="334">
        <f t="shared" ref="AH270:AR271" si="265">+U272+U274+U276+U278+U280+U282+U284+U286+U288+U290</f>
        <v>0.99986174478086554</v>
      </c>
      <c r="AI270" s="334">
        <f t="shared" si="265"/>
        <v>1</v>
      </c>
      <c r="AJ270" s="334">
        <f t="shared" si="265"/>
        <v>0</v>
      </c>
      <c r="AK270" s="334">
        <f t="shared" si="265"/>
        <v>0.97891321978913226</v>
      </c>
      <c r="AL270" s="334">
        <f t="shared" si="265"/>
        <v>0</v>
      </c>
      <c r="AM270" s="334">
        <f t="shared" si="265"/>
        <v>0.99869134417648153</v>
      </c>
      <c r="AN270" s="334">
        <f t="shared" si="265"/>
        <v>0</v>
      </c>
      <c r="AO270" s="334">
        <f t="shared" si="265"/>
        <v>0.99921321793863105</v>
      </c>
      <c r="AP270" s="334">
        <f t="shared" si="265"/>
        <v>0.99876441515650738</v>
      </c>
      <c r="AQ270" s="334">
        <f t="shared" si="265"/>
        <v>1</v>
      </c>
      <c r="AR270" s="334">
        <f t="shared" si="265"/>
        <v>0.99902190923317691</v>
      </c>
    </row>
    <row r="271" spans="1:45" ht="15">
      <c r="A271" s="303"/>
      <c r="B271" s="335" t="s">
        <v>1042</v>
      </c>
      <c r="C271" s="336">
        <v>7702</v>
      </c>
      <c r="D271" s="337">
        <v>7465</v>
      </c>
      <c r="E271" s="337">
        <v>5613</v>
      </c>
      <c r="F271" s="337"/>
      <c r="G271" s="337">
        <v>1209</v>
      </c>
      <c r="H271" s="337"/>
      <c r="I271" s="336">
        <v>21989</v>
      </c>
      <c r="J271" s="336"/>
      <c r="K271" s="337">
        <v>5345</v>
      </c>
      <c r="L271" s="337">
        <v>4984</v>
      </c>
      <c r="M271" s="337">
        <v>297</v>
      </c>
      <c r="N271" s="336">
        <v>10626</v>
      </c>
      <c r="O271" s="336"/>
      <c r="P271" s="338"/>
      <c r="Q271"/>
      <c r="R271" s="339"/>
      <c r="S271" s="340" t="s">
        <v>869</v>
      </c>
      <c r="T271" s="341">
        <f t="shared" si="264"/>
        <v>1</v>
      </c>
      <c r="U271" s="342">
        <f t="shared" si="264"/>
        <v>1</v>
      </c>
      <c r="V271" s="342">
        <f t="shared" si="264"/>
        <v>1</v>
      </c>
      <c r="W271" s="342">
        <f t="shared" si="264"/>
        <v>0</v>
      </c>
      <c r="X271" s="342">
        <f t="shared" si="264"/>
        <v>1</v>
      </c>
      <c r="Y271" s="342">
        <f t="shared" si="264"/>
        <v>0</v>
      </c>
      <c r="Z271" s="341">
        <f t="shared" si="264"/>
        <v>1</v>
      </c>
      <c r="AA271" s="341">
        <f t="shared" si="264"/>
        <v>0</v>
      </c>
      <c r="AB271" s="342">
        <f t="shared" si="264"/>
        <v>1</v>
      </c>
      <c r="AC271" s="342">
        <f t="shared" si="264"/>
        <v>1</v>
      </c>
      <c r="AD271" s="342">
        <f t="shared" si="264"/>
        <v>1</v>
      </c>
      <c r="AE271" s="341">
        <f t="shared" si="264"/>
        <v>1</v>
      </c>
      <c r="AG271" s="343">
        <f>+T273+T275+T277+T279+T281+T283+T285+T287+T289+T291</f>
        <v>0.99961049078161524</v>
      </c>
      <c r="AH271" s="343">
        <f t="shared" si="265"/>
        <v>1</v>
      </c>
      <c r="AI271" s="343">
        <f t="shared" si="265"/>
        <v>1</v>
      </c>
      <c r="AJ271" s="343">
        <f t="shared" si="265"/>
        <v>0</v>
      </c>
      <c r="AK271" s="343">
        <f t="shared" si="265"/>
        <v>1</v>
      </c>
      <c r="AL271" s="343">
        <f t="shared" si="265"/>
        <v>0</v>
      </c>
      <c r="AM271" s="343">
        <f t="shared" si="265"/>
        <v>0.99986356814771038</v>
      </c>
      <c r="AN271" s="343">
        <f t="shared" si="265"/>
        <v>0</v>
      </c>
      <c r="AO271" s="343">
        <f t="shared" si="265"/>
        <v>1</v>
      </c>
      <c r="AP271" s="343">
        <f t="shared" si="265"/>
        <v>0.9997993579454254</v>
      </c>
      <c r="AQ271" s="343">
        <f t="shared" si="265"/>
        <v>1</v>
      </c>
      <c r="AR271" s="343">
        <f t="shared" si="265"/>
        <v>0.99990589121023898</v>
      </c>
      <c r="AS271" s="357"/>
    </row>
    <row r="272" spans="1:45" ht="15">
      <c r="A272" s="303"/>
      <c r="B272" s="335" t="s">
        <v>1043</v>
      </c>
      <c r="C272" s="336">
        <v>1406</v>
      </c>
      <c r="D272" s="337">
        <v>634</v>
      </c>
      <c r="E272" s="337">
        <v>963</v>
      </c>
      <c r="F272" s="337"/>
      <c r="G272" s="337">
        <v>157</v>
      </c>
      <c r="H272" s="337"/>
      <c r="I272" s="336">
        <v>3160</v>
      </c>
      <c r="J272" s="336"/>
      <c r="K272" s="337">
        <v>46</v>
      </c>
      <c r="L272" s="337">
        <v>31</v>
      </c>
      <c r="M272" s="337">
        <v>2</v>
      </c>
      <c r="N272" s="336">
        <v>79</v>
      </c>
      <c r="O272" s="336"/>
      <c r="P272" s="338"/>
      <c r="Q272"/>
      <c r="R272" s="330" t="s">
        <v>1044</v>
      </c>
      <c r="S272" s="331" t="s">
        <v>1041</v>
      </c>
      <c r="T272" s="332">
        <f t="shared" ref="T272:AE273" si="266">IF(C270&gt;0,C272/C270,)</f>
        <v>0.18736673773987206</v>
      </c>
      <c r="U272" s="344">
        <f t="shared" si="266"/>
        <v>8.7653808931287158E-2</v>
      </c>
      <c r="V272" s="344">
        <f t="shared" si="266"/>
        <v>0.17747880575009214</v>
      </c>
      <c r="W272" s="344">
        <f t="shared" si="266"/>
        <v>0</v>
      </c>
      <c r="X272" s="344">
        <f t="shared" si="266"/>
        <v>0.12733171127331711</v>
      </c>
      <c r="Y272" s="344">
        <f t="shared" si="266"/>
        <v>0</v>
      </c>
      <c r="Z272" s="332">
        <f t="shared" si="266"/>
        <v>0.14769115722564966</v>
      </c>
      <c r="AA272" s="332">
        <f t="shared" si="266"/>
        <v>0</v>
      </c>
      <c r="AB272" s="344">
        <f t="shared" si="266"/>
        <v>9.0479937057435095E-3</v>
      </c>
      <c r="AC272" s="344">
        <f t="shared" si="266"/>
        <v>6.383855024711697E-3</v>
      </c>
      <c r="AD272" s="344">
        <f t="shared" si="266"/>
        <v>7.0422535211267607E-3</v>
      </c>
      <c r="AE272" s="332">
        <f t="shared" si="266"/>
        <v>7.726917057902973E-3</v>
      </c>
      <c r="AG272" s="345" t="s">
        <v>1045</v>
      </c>
      <c r="AH272" s="334"/>
      <c r="AI272" s="334"/>
      <c r="AJ272" s="334"/>
      <c r="AK272" s="334"/>
      <c r="AL272" s="334"/>
      <c r="AM272" s="334"/>
      <c r="AN272" s="334"/>
      <c r="AO272" s="334"/>
      <c r="AP272" s="334"/>
      <c r="AQ272" s="334"/>
      <c r="AR272" s="334"/>
    </row>
    <row r="273" spans="1:45" ht="15">
      <c r="A273" s="303"/>
      <c r="B273" s="335" t="s">
        <v>1046</v>
      </c>
      <c r="C273" s="336">
        <v>908</v>
      </c>
      <c r="D273" s="337">
        <v>437</v>
      </c>
      <c r="E273" s="337">
        <v>762</v>
      </c>
      <c r="F273" s="337"/>
      <c r="G273" s="337">
        <v>168</v>
      </c>
      <c r="H273" s="337"/>
      <c r="I273" s="336">
        <v>2275</v>
      </c>
      <c r="J273" s="336"/>
      <c r="K273" s="337">
        <v>13</v>
      </c>
      <c r="L273" s="337">
        <v>13</v>
      </c>
      <c r="M273" s="337">
        <v>0</v>
      </c>
      <c r="N273" s="336">
        <v>26</v>
      </c>
      <c r="O273" s="336"/>
      <c r="P273" s="338"/>
      <c r="Q273"/>
      <c r="R273" s="339"/>
      <c r="S273" s="340" t="s">
        <v>869</v>
      </c>
      <c r="T273" s="341">
        <f t="shared" si="266"/>
        <v>0.11789145676447677</v>
      </c>
      <c r="U273" s="342">
        <f t="shared" si="266"/>
        <v>5.8539852645679839E-2</v>
      </c>
      <c r="V273" s="342">
        <f t="shared" si="266"/>
        <v>0.13575628006413681</v>
      </c>
      <c r="W273" s="342">
        <f t="shared" si="266"/>
        <v>0</v>
      </c>
      <c r="X273" s="342">
        <f t="shared" si="266"/>
        <v>0.13895781637717122</v>
      </c>
      <c r="Y273" s="342">
        <f t="shared" si="266"/>
        <v>0</v>
      </c>
      <c r="Z273" s="341">
        <f t="shared" si="266"/>
        <v>0.10346082131975079</v>
      </c>
      <c r="AA273" s="341">
        <f t="shared" si="266"/>
        <v>0</v>
      </c>
      <c r="AB273" s="342">
        <f t="shared" si="266"/>
        <v>2.4321796071094482E-3</v>
      </c>
      <c r="AC273" s="342">
        <f t="shared" si="266"/>
        <v>2.6083467094703051E-3</v>
      </c>
      <c r="AD273" s="342">
        <f t="shared" si="266"/>
        <v>0</v>
      </c>
      <c r="AE273" s="341">
        <f t="shared" si="266"/>
        <v>2.4468285337850555E-3</v>
      </c>
      <c r="AG273" s="347">
        <f>(T273-T272)*100</f>
        <v>-6.9475280975395295</v>
      </c>
      <c r="AH273" s="347">
        <f t="shared" ref="AH273:AR273" si="267">(U273-U272)*100</f>
        <v>-2.9113956285607321</v>
      </c>
      <c r="AI273" s="347">
        <f t="shared" si="267"/>
        <v>-4.1722525685955327</v>
      </c>
      <c r="AJ273" s="347">
        <f t="shared" si="267"/>
        <v>0</v>
      </c>
      <c r="AK273" s="347">
        <f t="shared" si="267"/>
        <v>1.1626105103854116</v>
      </c>
      <c r="AL273" s="347">
        <f t="shared" si="267"/>
        <v>0</v>
      </c>
      <c r="AM273" s="347">
        <f t="shared" si="267"/>
        <v>-4.4230335905898865</v>
      </c>
      <c r="AN273" s="347">
        <f t="shared" si="267"/>
        <v>0</v>
      </c>
      <c r="AO273" s="347">
        <f t="shared" si="267"/>
        <v>-0.66158140986340608</v>
      </c>
      <c r="AP273" s="347">
        <f t="shared" si="267"/>
        <v>-0.37755083152413921</v>
      </c>
      <c r="AQ273" s="347">
        <f t="shared" si="267"/>
        <v>-0.70422535211267612</v>
      </c>
      <c r="AR273" s="347">
        <f t="shared" si="267"/>
        <v>-0.52800885241179185</v>
      </c>
    </row>
    <row r="274" spans="1:45" ht="15">
      <c r="A274" s="303"/>
      <c r="B274" s="335" t="s">
        <v>1047</v>
      </c>
      <c r="C274" s="336">
        <v>36</v>
      </c>
      <c r="D274" s="337">
        <v>12</v>
      </c>
      <c r="E274" s="337">
        <v>7</v>
      </c>
      <c r="F274" s="337"/>
      <c r="G274" s="337"/>
      <c r="H274" s="337"/>
      <c r="I274" s="336">
        <v>55</v>
      </c>
      <c r="J274" s="336"/>
      <c r="K274" s="337">
        <v>6</v>
      </c>
      <c r="L274" s="337">
        <v>7</v>
      </c>
      <c r="M274" s="337">
        <v>2</v>
      </c>
      <c r="N274" s="336">
        <v>15</v>
      </c>
      <c r="O274" s="336"/>
      <c r="P274" s="338"/>
      <c r="Q274"/>
      <c r="R274" s="330" t="s">
        <v>1048</v>
      </c>
      <c r="S274" s="331" t="s">
        <v>1041</v>
      </c>
      <c r="T274" s="332">
        <f t="shared" ref="T274:AE275" si="268">IF(C270&gt;0,C274/C270,)</f>
        <v>4.7974413646055441E-3</v>
      </c>
      <c r="U274" s="344">
        <f t="shared" si="268"/>
        <v>1.6590626296142678E-3</v>
      </c>
      <c r="V274" s="344">
        <f t="shared" si="268"/>
        <v>1.2900847769996315E-3</v>
      </c>
      <c r="W274" s="344">
        <f t="shared" si="268"/>
        <v>0</v>
      </c>
      <c r="X274" s="344">
        <f t="shared" si="268"/>
        <v>0</v>
      </c>
      <c r="Y274" s="344">
        <f t="shared" si="268"/>
        <v>0</v>
      </c>
      <c r="Z274" s="332">
        <f t="shared" si="268"/>
        <v>2.5705739390540286E-3</v>
      </c>
      <c r="AA274" s="332">
        <f t="shared" si="268"/>
        <v>0</v>
      </c>
      <c r="AB274" s="344">
        <f t="shared" si="268"/>
        <v>1.1801730920535012E-3</v>
      </c>
      <c r="AC274" s="344">
        <f t="shared" si="268"/>
        <v>1.441515650741351E-3</v>
      </c>
      <c r="AD274" s="344">
        <f t="shared" si="268"/>
        <v>7.0422535211267607E-3</v>
      </c>
      <c r="AE274" s="332">
        <f t="shared" si="268"/>
        <v>1.4671361502347417E-3</v>
      </c>
      <c r="AG274" s="345" t="s">
        <v>1045</v>
      </c>
      <c r="AH274" s="334"/>
      <c r="AI274" s="334"/>
      <c r="AJ274" s="334"/>
      <c r="AK274" s="334"/>
      <c r="AL274" s="334"/>
      <c r="AM274" s="334"/>
      <c r="AN274" s="334"/>
      <c r="AO274" s="334"/>
      <c r="AP274" s="334"/>
      <c r="AQ274" s="334"/>
      <c r="AR274" s="334"/>
    </row>
    <row r="275" spans="1:45" ht="15">
      <c r="A275" s="303"/>
      <c r="B275" s="335" t="s">
        <v>1049</v>
      </c>
      <c r="C275" s="336">
        <v>19</v>
      </c>
      <c r="D275" s="337">
        <v>10</v>
      </c>
      <c r="E275" s="337">
        <v>8</v>
      </c>
      <c r="F275" s="337"/>
      <c r="G275" s="337">
        <v>4</v>
      </c>
      <c r="H275" s="337"/>
      <c r="I275" s="336">
        <v>41</v>
      </c>
      <c r="J275" s="336"/>
      <c r="K275" s="337">
        <v>7</v>
      </c>
      <c r="L275" s="337">
        <v>1</v>
      </c>
      <c r="M275" s="337">
        <v>0</v>
      </c>
      <c r="N275" s="336">
        <v>8</v>
      </c>
      <c r="O275" s="336"/>
      <c r="P275" s="338"/>
      <c r="Q275"/>
      <c r="R275" s="339"/>
      <c r="S275" s="340" t="s">
        <v>869</v>
      </c>
      <c r="T275" s="341">
        <f t="shared" si="268"/>
        <v>2.466891716437289E-3</v>
      </c>
      <c r="U275" s="342">
        <f t="shared" si="268"/>
        <v>1.3395847287340924E-3</v>
      </c>
      <c r="V275" s="342">
        <f t="shared" si="268"/>
        <v>1.4252627828255835E-3</v>
      </c>
      <c r="W275" s="342">
        <f t="shared" si="268"/>
        <v>0</v>
      </c>
      <c r="X275" s="342">
        <f t="shared" si="268"/>
        <v>3.3085194375516956E-3</v>
      </c>
      <c r="Y275" s="342">
        <f t="shared" si="268"/>
        <v>0</v>
      </c>
      <c r="Z275" s="341">
        <f t="shared" si="268"/>
        <v>1.8645686479603438E-3</v>
      </c>
      <c r="AA275" s="341">
        <f t="shared" si="268"/>
        <v>0</v>
      </c>
      <c r="AB275" s="342">
        <f t="shared" si="268"/>
        <v>1.3096351730589337E-3</v>
      </c>
      <c r="AC275" s="342">
        <f t="shared" si="268"/>
        <v>2.0064205457463884E-4</v>
      </c>
      <c r="AD275" s="342">
        <f t="shared" si="268"/>
        <v>0</v>
      </c>
      <c r="AE275" s="341">
        <f t="shared" si="268"/>
        <v>7.5287031808770938E-4</v>
      </c>
      <c r="AG275" s="347">
        <f>(T275-T274)*100</f>
        <v>-0.2330549648168255</v>
      </c>
      <c r="AH275" s="347">
        <f t="shared" ref="AH275:AR275" si="269">(U275-U274)*100</f>
        <v>-3.1947790088017541E-2</v>
      </c>
      <c r="AI275" s="347">
        <f t="shared" si="269"/>
        <v>1.3517800582595205E-2</v>
      </c>
      <c r="AJ275" s="347">
        <f t="shared" si="269"/>
        <v>0</v>
      </c>
      <c r="AK275" s="347">
        <f t="shared" si="269"/>
        <v>0.33085194375516958</v>
      </c>
      <c r="AL275" s="347">
        <f t="shared" si="269"/>
        <v>0</v>
      </c>
      <c r="AM275" s="347">
        <f t="shared" si="269"/>
        <v>-7.0600529109368482E-2</v>
      </c>
      <c r="AN275" s="347">
        <f t="shared" si="269"/>
        <v>0</v>
      </c>
      <c r="AO275" s="347">
        <f t="shared" si="269"/>
        <v>1.2946208100543252E-2</v>
      </c>
      <c r="AP275" s="347">
        <f t="shared" si="269"/>
        <v>-0.12408735961667121</v>
      </c>
      <c r="AQ275" s="347">
        <f t="shared" si="269"/>
        <v>-0.70422535211267612</v>
      </c>
      <c r="AR275" s="347">
        <f t="shared" si="269"/>
        <v>-7.1426583214703229E-2</v>
      </c>
    </row>
    <row r="276" spans="1:45" ht="15">
      <c r="A276" s="303"/>
      <c r="B276" s="335" t="s">
        <v>1050</v>
      </c>
      <c r="C276" s="336"/>
      <c r="D276" s="337"/>
      <c r="E276" s="337"/>
      <c r="F276" s="337"/>
      <c r="G276" s="337"/>
      <c r="H276" s="337"/>
      <c r="I276" s="336"/>
      <c r="J276" s="336"/>
      <c r="K276" s="337"/>
      <c r="L276" s="337"/>
      <c r="M276" s="337"/>
      <c r="N276" s="336"/>
      <c r="O276" s="336"/>
      <c r="P276" s="338"/>
      <c r="Q276"/>
      <c r="R276" s="330" t="s">
        <v>1051</v>
      </c>
      <c r="S276" s="331" t="s">
        <v>1041</v>
      </c>
      <c r="T276" s="332">
        <f t="shared" ref="T276:AE277" si="270">IF(C270&gt;0,C276/C270,)</f>
        <v>0</v>
      </c>
      <c r="U276" s="344">
        <f t="shared" si="270"/>
        <v>0</v>
      </c>
      <c r="V276" s="344">
        <f t="shared" si="270"/>
        <v>0</v>
      </c>
      <c r="W276" s="344">
        <f t="shared" si="270"/>
        <v>0</v>
      </c>
      <c r="X276" s="344">
        <f t="shared" si="270"/>
        <v>0</v>
      </c>
      <c r="Y276" s="344">
        <f t="shared" si="270"/>
        <v>0</v>
      </c>
      <c r="Z276" s="332">
        <f t="shared" si="270"/>
        <v>0</v>
      </c>
      <c r="AA276" s="332">
        <f t="shared" si="270"/>
        <v>0</v>
      </c>
      <c r="AB276" s="344">
        <f t="shared" si="270"/>
        <v>0</v>
      </c>
      <c r="AC276" s="344">
        <f t="shared" si="270"/>
        <v>0</v>
      </c>
      <c r="AD276" s="344">
        <f t="shared" si="270"/>
        <v>0</v>
      </c>
      <c r="AE276" s="332">
        <f t="shared" si="270"/>
        <v>0</v>
      </c>
      <c r="AG276" s="345" t="s">
        <v>1045</v>
      </c>
      <c r="AH276" s="334"/>
      <c r="AI276" s="334"/>
      <c r="AJ276" s="334"/>
      <c r="AK276" s="334"/>
      <c r="AL276" s="334"/>
      <c r="AM276" s="334"/>
      <c r="AN276" s="334"/>
      <c r="AO276" s="334"/>
      <c r="AP276" s="334"/>
      <c r="AQ276" s="334"/>
      <c r="AR276" s="334"/>
    </row>
    <row r="277" spans="1:45" ht="15">
      <c r="A277" s="303"/>
      <c r="B277" s="335" t="s">
        <v>1052</v>
      </c>
      <c r="C277" s="336"/>
      <c r="D277" s="337"/>
      <c r="E277" s="337"/>
      <c r="F277" s="337"/>
      <c r="G277" s="337"/>
      <c r="H277" s="337"/>
      <c r="I277" s="336"/>
      <c r="J277" s="336"/>
      <c r="K277" s="337"/>
      <c r="L277" s="337"/>
      <c r="M277" s="337"/>
      <c r="N277" s="336"/>
      <c r="O277" s="336"/>
      <c r="P277" s="338"/>
      <c r="Q277"/>
      <c r="R277" s="339"/>
      <c r="S277" s="340" t="s">
        <v>869</v>
      </c>
      <c r="T277" s="341">
        <f t="shared" si="270"/>
        <v>0</v>
      </c>
      <c r="U277" s="342">
        <f t="shared" si="270"/>
        <v>0</v>
      </c>
      <c r="V277" s="342">
        <f t="shared" si="270"/>
        <v>0</v>
      </c>
      <c r="W277" s="342">
        <f t="shared" si="270"/>
        <v>0</v>
      </c>
      <c r="X277" s="342">
        <f t="shared" si="270"/>
        <v>0</v>
      </c>
      <c r="Y277" s="342">
        <f t="shared" si="270"/>
        <v>0</v>
      </c>
      <c r="Z277" s="341">
        <f t="shared" si="270"/>
        <v>0</v>
      </c>
      <c r="AA277" s="341">
        <f t="shared" si="270"/>
        <v>0</v>
      </c>
      <c r="AB277" s="342">
        <f t="shared" si="270"/>
        <v>0</v>
      </c>
      <c r="AC277" s="342">
        <f t="shared" si="270"/>
        <v>0</v>
      </c>
      <c r="AD277" s="342">
        <f t="shared" si="270"/>
        <v>0</v>
      </c>
      <c r="AE277" s="341">
        <f t="shared" si="270"/>
        <v>0</v>
      </c>
      <c r="AG277" s="348">
        <f>(T277-T276)*100</f>
        <v>0</v>
      </c>
      <c r="AH277" s="348">
        <f t="shared" ref="AH277:AR277" si="271">(U277-U276)*100</f>
        <v>0</v>
      </c>
      <c r="AI277" s="348">
        <f t="shared" si="271"/>
        <v>0</v>
      </c>
      <c r="AJ277" s="348">
        <f t="shared" si="271"/>
        <v>0</v>
      </c>
      <c r="AK277" s="348">
        <f t="shared" si="271"/>
        <v>0</v>
      </c>
      <c r="AL277" s="348">
        <f t="shared" si="271"/>
        <v>0</v>
      </c>
      <c r="AM277" s="348">
        <f t="shared" si="271"/>
        <v>0</v>
      </c>
      <c r="AN277" s="348">
        <f t="shared" si="271"/>
        <v>0</v>
      </c>
      <c r="AO277" s="348">
        <f t="shared" si="271"/>
        <v>0</v>
      </c>
      <c r="AP277" s="348">
        <f t="shared" si="271"/>
        <v>0</v>
      </c>
      <c r="AQ277" s="348">
        <f t="shared" si="271"/>
        <v>0</v>
      </c>
      <c r="AR277" s="348">
        <f t="shared" si="271"/>
        <v>0</v>
      </c>
    </row>
    <row r="278" spans="1:45" ht="15">
      <c r="A278" s="303"/>
      <c r="B278" s="335" t="s">
        <v>1053</v>
      </c>
      <c r="C278" s="336">
        <v>2897</v>
      </c>
      <c r="D278" s="337">
        <v>2619</v>
      </c>
      <c r="E278" s="337">
        <v>2007</v>
      </c>
      <c r="F278" s="337"/>
      <c r="G278" s="337">
        <v>429</v>
      </c>
      <c r="H278" s="337"/>
      <c r="I278" s="336">
        <v>7952</v>
      </c>
      <c r="J278" s="336"/>
      <c r="K278" s="337">
        <v>1685</v>
      </c>
      <c r="L278" s="337">
        <v>1986</v>
      </c>
      <c r="M278" s="337">
        <v>106</v>
      </c>
      <c r="N278" s="336">
        <v>3777</v>
      </c>
      <c r="O278" s="336"/>
      <c r="P278" s="338"/>
      <c r="Q278"/>
      <c r="R278" s="330" t="s">
        <v>1054</v>
      </c>
      <c r="S278" s="331" t="s">
        <v>1041</v>
      </c>
      <c r="T278" s="332">
        <f t="shared" ref="T278:AE279" si="272">IF(C270&gt;0,C278/C270,)</f>
        <v>0.38606076759061836</v>
      </c>
      <c r="U278" s="344">
        <f t="shared" si="272"/>
        <v>0.362090418913314</v>
      </c>
      <c r="V278" s="344">
        <f t="shared" si="272"/>
        <v>0.36988573534832286</v>
      </c>
      <c r="W278" s="344">
        <f t="shared" si="272"/>
        <v>0</v>
      </c>
      <c r="X278" s="344">
        <f t="shared" si="272"/>
        <v>0.34793187347931875</v>
      </c>
      <c r="Y278" s="344">
        <f t="shared" si="272"/>
        <v>0</v>
      </c>
      <c r="Z278" s="332">
        <f t="shared" si="272"/>
        <v>0.37165825387922974</v>
      </c>
      <c r="AA278" s="332">
        <f t="shared" si="272"/>
        <v>0</v>
      </c>
      <c r="AB278" s="344">
        <f t="shared" si="272"/>
        <v>0.33143194335169157</v>
      </c>
      <c r="AC278" s="344">
        <f t="shared" si="272"/>
        <v>0.40897858319604613</v>
      </c>
      <c r="AD278" s="344">
        <f t="shared" si="272"/>
        <v>0.37323943661971831</v>
      </c>
      <c r="AE278" s="332">
        <f t="shared" si="272"/>
        <v>0.369424882629108</v>
      </c>
      <c r="AG278" s="345" t="s">
        <v>1045</v>
      </c>
      <c r="AH278" s="334"/>
      <c r="AI278" s="334"/>
      <c r="AJ278" s="334"/>
      <c r="AK278" s="334"/>
      <c r="AL278" s="334"/>
      <c r="AM278" s="334"/>
      <c r="AN278" s="334"/>
      <c r="AO278" s="334"/>
      <c r="AP278" s="334"/>
      <c r="AQ278" s="334"/>
      <c r="AR278" s="334"/>
    </row>
    <row r="279" spans="1:45" ht="15">
      <c r="A279" s="303"/>
      <c r="B279" s="335" t="s">
        <v>1055</v>
      </c>
      <c r="C279" s="336">
        <v>3643</v>
      </c>
      <c r="D279" s="337">
        <v>2938</v>
      </c>
      <c r="E279" s="337">
        <v>2408</v>
      </c>
      <c r="F279" s="337"/>
      <c r="G279" s="337">
        <v>468</v>
      </c>
      <c r="H279" s="337"/>
      <c r="I279" s="336">
        <v>9457</v>
      </c>
      <c r="J279" s="336"/>
      <c r="K279" s="337">
        <v>1970</v>
      </c>
      <c r="L279" s="337">
        <v>2138</v>
      </c>
      <c r="M279" s="337">
        <v>110</v>
      </c>
      <c r="N279" s="336">
        <v>4218</v>
      </c>
      <c r="O279" s="336"/>
      <c r="P279" s="338"/>
      <c r="Q279"/>
      <c r="R279" s="339"/>
      <c r="S279" s="340" t="s">
        <v>869</v>
      </c>
      <c r="T279" s="341">
        <f t="shared" si="272"/>
        <v>0.47299402752531811</v>
      </c>
      <c r="U279" s="342">
        <f t="shared" si="272"/>
        <v>0.39356999330207637</v>
      </c>
      <c r="V279" s="342">
        <f t="shared" si="272"/>
        <v>0.42900409763050062</v>
      </c>
      <c r="W279" s="342">
        <f t="shared" si="272"/>
        <v>0</v>
      </c>
      <c r="X279" s="342">
        <f t="shared" si="272"/>
        <v>0.38709677419354838</v>
      </c>
      <c r="Y279" s="342">
        <f t="shared" si="272"/>
        <v>0</v>
      </c>
      <c r="Z279" s="341">
        <f t="shared" si="272"/>
        <v>0.43007867570148711</v>
      </c>
      <c r="AA279" s="341">
        <f t="shared" si="272"/>
        <v>0</v>
      </c>
      <c r="AB279" s="342">
        <f t="shared" si="272"/>
        <v>0.36856875584658561</v>
      </c>
      <c r="AC279" s="342">
        <f t="shared" si="272"/>
        <v>0.42897271268057785</v>
      </c>
      <c r="AD279" s="342">
        <f t="shared" si="272"/>
        <v>0.37037037037037035</v>
      </c>
      <c r="AE279" s="341">
        <f t="shared" si="272"/>
        <v>0.39695087521174477</v>
      </c>
      <c r="AG279" s="347">
        <f>(T279-T278)*100</f>
        <v>8.6933259934699745</v>
      </c>
      <c r="AH279" s="347">
        <f t="shared" ref="AH279:AL279" si="273">(U279-U278)*100</f>
        <v>3.1479574388762366</v>
      </c>
      <c r="AI279" s="347">
        <f t="shared" si="273"/>
        <v>5.9118362282177763</v>
      </c>
      <c r="AJ279" s="347">
        <f t="shared" si="273"/>
        <v>0</v>
      </c>
      <c r="AK279" s="347">
        <f t="shared" si="273"/>
        <v>3.9164900714229622</v>
      </c>
      <c r="AL279" s="347">
        <f t="shared" si="273"/>
        <v>0</v>
      </c>
      <c r="AM279" s="347">
        <f>(Z279-Z278)*100</f>
        <v>5.8420421822257378</v>
      </c>
      <c r="AN279" s="347">
        <f t="shared" ref="AN279:AR279" si="274">(AA279-AA278)*100</f>
        <v>0</v>
      </c>
      <c r="AO279" s="347">
        <f t="shared" si="274"/>
        <v>3.7136812494894036</v>
      </c>
      <c r="AP279" s="347">
        <f t="shared" si="274"/>
        <v>1.999412948453172</v>
      </c>
      <c r="AQ279" s="347">
        <f t="shared" si="274"/>
        <v>-0.28690662493479624</v>
      </c>
      <c r="AR279" s="347">
        <f t="shared" si="274"/>
        <v>2.7525992582636771</v>
      </c>
      <c r="AS279" s="357"/>
    </row>
    <row r="280" spans="1:45" ht="15">
      <c r="A280" s="303"/>
      <c r="B280" s="335" t="s">
        <v>1056</v>
      </c>
      <c r="C280" s="336">
        <v>147</v>
      </c>
      <c r="D280" s="337">
        <v>141</v>
      </c>
      <c r="E280" s="337">
        <v>103</v>
      </c>
      <c r="F280" s="337"/>
      <c r="G280" s="337">
        <v>18</v>
      </c>
      <c r="H280" s="337"/>
      <c r="I280" s="336">
        <v>409</v>
      </c>
      <c r="J280" s="336"/>
      <c r="K280" s="337">
        <v>583</v>
      </c>
      <c r="L280" s="337">
        <v>413</v>
      </c>
      <c r="M280" s="337">
        <v>25</v>
      </c>
      <c r="N280" s="336">
        <v>1021</v>
      </c>
      <c r="O280" s="336"/>
      <c r="P280" s="338"/>
      <c r="Q280"/>
      <c r="R280" s="330" t="s">
        <v>1057</v>
      </c>
      <c r="S280" s="331" t="s">
        <v>1041</v>
      </c>
      <c r="T280" s="332">
        <f t="shared" ref="T280:AE281" si="275">IF(C270&gt;0,C280/C270,)</f>
        <v>1.9589552238805971E-2</v>
      </c>
      <c r="U280" s="344">
        <f t="shared" si="275"/>
        <v>1.9493985897967647E-2</v>
      </c>
      <c r="V280" s="344">
        <f t="shared" si="275"/>
        <v>1.8982676004423146E-2</v>
      </c>
      <c r="W280" s="344">
        <f t="shared" si="275"/>
        <v>0</v>
      </c>
      <c r="X280" s="344">
        <f t="shared" si="275"/>
        <v>1.4598540145985401E-2</v>
      </c>
      <c r="Y280" s="344">
        <f t="shared" si="275"/>
        <v>0</v>
      </c>
      <c r="Z280" s="332">
        <f t="shared" si="275"/>
        <v>1.9115722564965413E-2</v>
      </c>
      <c r="AA280" s="332">
        <f t="shared" si="275"/>
        <v>0</v>
      </c>
      <c r="AB280" s="344">
        <f t="shared" si="275"/>
        <v>0.11467348544453186</v>
      </c>
      <c r="AC280" s="344">
        <f t="shared" si="275"/>
        <v>8.5049423393739707E-2</v>
      </c>
      <c r="AD280" s="344">
        <f t="shared" si="275"/>
        <v>8.8028169014084501E-2</v>
      </c>
      <c r="AE280" s="332">
        <f t="shared" si="275"/>
        <v>9.9863067292644755E-2</v>
      </c>
      <c r="AG280" s="345" t="s">
        <v>1045</v>
      </c>
      <c r="AH280" s="334"/>
      <c r="AI280" s="334"/>
      <c r="AJ280" s="334"/>
      <c r="AK280" s="334"/>
      <c r="AL280" s="334"/>
      <c r="AM280" s="334"/>
      <c r="AN280" s="334"/>
      <c r="AO280" s="334"/>
      <c r="AP280" s="334"/>
      <c r="AQ280" s="334"/>
      <c r="AR280" s="334"/>
    </row>
    <row r="281" spans="1:45">
      <c r="A281" s="303"/>
      <c r="B281" s="335" t="s">
        <v>1058</v>
      </c>
      <c r="C281" s="336">
        <v>137</v>
      </c>
      <c r="D281" s="337">
        <v>182</v>
      </c>
      <c r="E281" s="337">
        <v>83</v>
      </c>
      <c r="F281" s="337"/>
      <c r="G281" s="337">
        <v>13</v>
      </c>
      <c r="H281" s="337"/>
      <c r="I281" s="336">
        <v>415</v>
      </c>
      <c r="J281" s="336"/>
      <c r="K281" s="337">
        <v>578</v>
      </c>
      <c r="L281" s="337">
        <v>365</v>
      </c>
      <c r="M281" s="337">
        <v>29</v>
      </c>
      <c r="N281" s="336">
        <v>972</v>
      </c>
      <c r="O281" s="336"/>
      <c r="P281" s="338"/>
      <c r="R281" s="339"/>
      <c r="S281" s="340" t="s">
        <v>869</v>
      </c>
      <c r="T281" s="341">
        <f t="shared" si="275"/>
        <v>1.7787587639574137E-2</v>
      </c>
      <c r="U281" s="342">
        <f t="shared" si="275"/>
        <v>2.4380442062960483E-2</v>
      </c>
      <c r="V281" s="342">
        <f t="shared" si="275"/>
        <v>1.4787101371815428E-2</v>
      </c>
      <c r="W281" s="342">
        <f t="shared" si="275"/>
        <v>0</v>
      </c>
      <c r="X281" s="342">
        <f t="shared" si="275"/>
        <v>1.0752688172043012E-2</v>
      </c>
      <c r="Y281" s="342">
        <f t="shared" si="275"/>
        <v>0</v>
      </c>
      <c r="Z281" s="341">
        <f t="shared" si="275"/>
        <v>1.8873072900086406E-2</v>
      </c>
      <c r="AA281" s="341">
        <f t="shared" si="275"/>
        <v>0</v>
      </c>
      <c r="AB281" s="342">
        <f t="shared" si="275"/>
        <v>0.10813844714686623</v>
      </c>
      <c r="AC281" s="342">
        <f t="shared" si="275"/>
        <v>7.3234349919743175E-2</v>
      </c>
      <c r="AD281" s="342">
        <f t="shared" si="275"/>
        <v>9.7643097643097643E-2</v>
      </c>
      <c r="AE281" s="341">
        <f t="shared" si="275"/>
        <v>9.1473743647656688E-2</v>
      </c>
      <c r="AG281" s="347">
        <f>(T281-T280)*100</f>
        <v>-0.18019645992318339</v>
      </c>
      <c r="AH281" s="347">
        <f t="shared" ref="AH281:AR281" si="276">(U281-U280)*100</f>
        <v>0.48864561649928362</v>
      </c>
      <c r="AI281" s="347">
        <f t="shared" si="276"/>
        <v>-0.41955746326077187</v>
      </c>
      <c r="AJ281" s="347">
        <f t="shared" si="276"/>
        <v>0</v>
      </c>
      <c r="AK281" s="347">
        <f t="shared" si="276"/>
        <v>-0.38458519739423891</v>
      </c>
      <c r="AL281" s="347">
        <f t="shared" si="276"/>
        <v>0</v>
      </c>
      <c r="AM281" s="347">
        <f t="shared" si="276"/>
        <v>-2.4264966487900705E-2</v>
      </c>
      <c r="AN281" s="347">
        <f t="shared" si="276"/>
        <v>0</v>
      </c>
      <c r="AO281" s="347">
        <f t="shared" si="276"/>
        <v>-0.65350382976656352</v>
      </c>
      <c r="AP281" s="347">
        <f t="shared" si="276"/>
        <v>-1.1815073473996531</v>
      </c>
      <c r="AQ281" s="347">
        <f t="shared" si="276"/>
        <v>0.96149286290131419</v>
      </c>
      <c r="AR281" s="347">
        <f t="shared" si="276"/>
        <v>-0.8389323644988067</v>
      </c>
    </row>
    <row r="282" spans="1:45">
      <c r="A282" s="303"/>
      <c r="B282" s="335" t="s">
        <v>1059</v>
      </c>
      <c r="C282" s="336"/>
      <c r="D282" s="337"/>
      <c r="E282" s="337"/>
      <c r="F282" s="337"/>
      <c r="G282" s="337"/>
      <c r="H282" s="337"/>
      <c r="I282" s="336"/>
      <c r="J282" s="336"/>
      <c r="K282" s="337"/>
      <c r="L282" s="337"/>
      <c r="M282" s="337"/>
      <c r="N282" s="336"/>
      <c r="O282" s="336"/>
      <c r="P282" s="338"/>
      <c r="R282" s="330" t="s">
        <v>1060</v>
      </c>
      <c r="S282" s="331" t="s">
        <v>1041</v>
      </c>
      <c r="T282" s="332">
        <f t="shared" ref="T282:AE283" si="277">IF(C270&gt;0,C282/C270,)</f>
        <v>0</v>
      </c>
      <c r="U282" s="344">
        <f t="shared" si="277"/>
        <v>0</v>
      </c>
      <c r="V282" s="344">
        <f t="shared" si="277"/>
        <v>0</v>
      </c>
      <c r="W282" s="344">
        <f t="shared" si="277"/>
        <v>0</v>
      </c>
      <c r="X282" s="344">
        <f t="shared" si="277"/>
        <v>0</v>
      </c>
      <c r="Y282" s="344">
        <f t="shared" si="277"/>
        <v>0</v>
      </c>
      <c r="Z282" s="332">
        <f t="shared" si="277"/>
        <v>0</v>
      </c>
      <c r="AA282" s="332">
        <f t="shared" si="277"/>
        <v>0</v>
      </c>
      <c r="AB282" s="344">
        <f t="shared" si="277"/>
        <v>0</v>
      </c>
      <c r="AC282" s="344">
        <f t="shared" si="277"/>
        <v>0</v>
      </c>
      <c r="AD282" s="344">
        <f t="shared" si="277"/>
        <v>0</v>
      </c>
      <c r="AE282" s="332">
        <f t="shared" si="277"/>
        <v>0</v>
      </c>
      <c r="AG282" s="345" t="s">
        <v>1045</v>
      </c>
      <c r="AH282" s="334"/>
      <c r="AI282" s="334"/>
      <c r="AJ282" s="334"/>
      <c r="AK282" s="334"/>
      <c r="AL282" s="334"/>
      <c r="AM282" s="334"/>
      <c r="AN282" s="334"/>
      <c r="AO282" s="334"/>
      <c r="AP282" s="334"/>
      <c r="AQ282" s="334"/>
      <c r="AR282" s="334"/>
    </row>
    <row r="283" spans="1:45">
      <c r="A283" s="303"/>
      <c r="B283" s="335" t="s">
        <v>1061</v>
      </c>
      <c r="C283" s="336"/>
      <c r="D283" s="337"/>
      <c r="E283" s="337"/>
      <c r="F283" s="337"/>
      <c r="G283" s="337"/>
      <c r="H283" s="337"/>
      <c r="I283" s="336"/>
      <c r="J283" s="336"/>
      <c r="K283" s="337"/>
      <c r="L283" s="337"/>
      <c r="M283" s="337"/>
      <c r="N283" s="336"/>
      <c r="O283" s="336"/>
      <c r="P283" s="338"/>
      <c r="R283" s="346"/>
      <c r="S283" s="340" t="s">
        <v>869</v>
      </c>
      <c r="T283" s="341">
        <f t="shared" si="277"/>
        <v>0</v>
      </c>
      <c r="U283" s="342">
        <f t="shared" si="277"/>
        <v>0</v>
      </c>
      <c r="V283" s="342">
        <f t="shared" si="277"/>
        <v>0</v>
      </c>
      <c r="W283" s="342">
        <f t="shared" si="277"/>
        <v>0</v>
      </c>
      <c r="X283" s="342">
        <f t="shared" si="277"/>
        <v>0</v>
      </c>
      <c r="Y283" s="342">
        <f t="shared" si="277"/>
        <v>0</v>
      </c>
      <c r="Z283" s="341">
        <f t="shared" si="277"/>
        <v>0</v>
      </c>
      <c r="AA283" s="341">
        <f t="shared" si="277"/>
        <v>0</v>
      </c>
      <c r="AB283" s="342">
        <f t="shared" si="277"/>
        <v>0</v>
      </c>
      <c r="AC283" s="342">
        <f t="shared" si="277"/>
        <v>0</v>
      </c>
      <c r="AD283" s="342">
        <f t="shared" si="277"/>
        <v>0</v>
      </c>
      <c r="AE283" s="341">
        <f t="shared" si="277"/>
        <v>0</v>
      </c>
      <c r="AG283" s="347">
        <f>(T283-T282)*100</f>
        <v>0</v>
      </c>
      <c r="AH283" s="347">
        <f t="shared" ref="AH283:AR283" si="278">(U283-U282)*100</f>
        <v>0</v>
      </c>
      <c r="AI283" s="347">
        <f t="shared" si="278"/>
        <v>0</v>
      </c>
      <c r="AJ283" s="347">
        <f t="shared" si="278"/>
        <v>0</v>
      </c>
      <c r="AK283" s="347">
        <f t="shared" si="278"/>
        <v>0</v>
      </c>
      <c r="AL283" s="347">
        <f t="shared" si="278"/>
        <v>0</v>
      </c>
      <c r="AM283" s="347">
        <f t="shared" si="278"/>
        <v>0</v>
      </c>
      <c r="AN283" s="347">
        <f t="shared" si="278"/>
        <v>0</v>
      </c>
      <c r="AO283" s="347">
        <f t="shared" si="278"/>
        <v>0</v>
      </c>
      <c r="AP283" s="347">
        <f t="shared" si="278"/>
        <v>0</v>
      </c>
      <c r="AQ283" s="347">
        <f t="shared" si="278"/>
        <v>0</v>
      </c>
      <c r="AR283" s="347">
        <f t="shared" si="278"/>
        <v>0</v>
      </c>
    </row>
    <row r="284" spans="1:45">
      <c r="A284" s="303"/>
      <c r="B284" s="335" t="s">
        <v>1062</v>
      </c>
      <c r="C284" s="336">
        <v>1453</v>
      </c>
      <c r="D284" s="337">
        <v>1814</v>
      </c>
      <c r="E284" s="337">
        <v>1122</v>
      </c>
      <c r="F284" s="337"/>
      <c r="G284" s="337">
        <v>247</v>
      </c>
      <c r="H284" s="337"/>
      <c r="I284" s="336">
        <v>4636</v>
      </c>
      <c r="J284" s="336"/>
      <c r="K284" s="337">
        <v>476</v>
      </c>
      <c r="L284" s="337">
        <v>291</v>
      </c>
      <c r="M284" s="337">
        <v>14</v>
      </c>
      <c r="N284" s="336">
        <v>781</v>
      </c>
      <c r="O284" s="336"/>
      <c r="P284" s="338"/>
      <c r="R284" s="330" t="s">
        <v>1063</v>
      </c>
      <c r="S284" s="331" t="s">
        <v>1041</v>
      </c>
      <c r="T284" s="332">
        <f t="shared" ref="T284:AE285" si="279">IF(C270&gt;0,C284/C270,)</f>
        <v>0.19363006396588486</v>
      </c>
      <c r="U284" s="344">
        <f t="shared" si="279"/>
        <v>0.2507949675100235</v>
      </c>
      <c r="V284" s="344">
        <f t="shared" si="279"/>
        <v>0.20678215997051236</v>
      </c>
      <c r="W284" s="344">
        <f t="shared" si="279"/>
        <v>0</v>
      </c>
      <c r="X284" s="344">
        <f t="shared" si="279"/>
        <v>0.20032441200324411</v>
      </c>
      <c r="Y284" s="344">
        <f t="shared" si="279"/>
        <v>0</v>
      </c>
      <c r="Z284" s="332">
        <f t="shared" si="279"/>
        <v>0.21667601420826324</v>
      </c>
      <c r="AA284" s="332">
        <f t="shared" si="279"/>
        <v>0</v>
      </c>
      <c r="AB284" s="344">
        <f t="shared" si="279"/>
        <v>9.3627065302911094E-2</v>
      </c>
      <c r="AC284" s="344">
        <f t="shared" si="279"/>
        <v>5.9925864909390447E-2</v>
      </c>
      <c r="AD284" s="344">
        <f t="shared" si="279"/>
        <v>4.9295774647887321E-2</v>
      </c>
      <c r="AE284" s="332">
        <f t="shared" si="279"/>
        <v>7.6388888888888895E-2</v>
      </c>
      <c r="AG284" s="345" t="s">
        <v>1045</v>
      </c>
      <c r="AH284" s="334"/>
      <c r="AI284" s="334"/>
      <c r="AJ284" s="334"/>
      <c r="AK284" s="334"/>
      <c r="AL284" s="334"/>
      <c r="AM284" s="334"/>
      <c r="AN284" s="334"/>
      <c r="AO284" s="334"/>
      <c r="AP284" s="334"/>
      <c r="AQ284" s="334"/>
      <c r="AR284" s="334"/>
    </row>
    <row r="285" spans="1:45">
      <c r="A285" s="303"/>
      <c r="B285" s="335" t="s">
        <v>1064</v>
      </c>
      <c r="C285" s="336">
        <v>1427</v>
      </c>
      <c r="D285" s="337">
        <v>1939</v>
      </c>
      <c r="E285" s="337">
        <v>1117</v>
      </c>
      <c r="F285" s="337"/>
      <c r="G285" s="337">
        <v>212</v>
      </c>
      <c r="H285" s="337"/>
      <c r="I285" s="336">
        <v>4695</v>
      </c>
      <c r="J285" s="336"/>
      <c r="K285" s="337">
        <v>439</v>
      </c>
      <c r="L285" s="337">
        <v>281</v>
      </c>
      <c r="M285" s="337">
        <v>20</v>
      </c>
      <c r="N285" s="336">
        <v>740</v>
      </c>
      <c r="O285" s="336"/>
      <c r="P285" s="338"/>
      <c r="R285" s="339"/>
      <c r="S285" s="340" t="s">
        <v>869</v>
      </c>
      <c r="T285" s="341">
        <f t="shared" si="279"/>
        <v>0.18527655154505324</v>
      </c>
      <c r="U285" s="342">
        <f t="shared" si="279"/>
        <v>0.25974547890154054</v>
      </c>
      <c r="V285" s="342">
        <f t="shared" si="279"/>
        <v>0.19900231605202209</v>
      </c>
      <c r="W285" s="342">
        <f t="shared" si="279"/>
        <v>0</v>
      </c>
      <c r="X285" s="342">
        <f t="shared" si="279"/>
        <v>0.17535153019023986</v>
      </c>
      <c r="Y285" s="342">
        <f t="shared" si="279"/>
        <v>0</v>
      </c>
      <c r="Z285" s="341">
        <f t="shared" si="279"/>
        <v>0.21351584883350766</v>
      </c>
      <c r="AA285" s="341">
        <f t="shared" si="279"/>
        <v>0</v>
      </c>
      <c r="AB285" s="342">
        <f t="shared" si="279"/>
        <v>8.2132834424695975E-2</v>
      </c>
      <c r="AC285" s="342">
        <f t="shared" si="279"/>
        <v>5.6380417335473512E-2</v>
      </c>
      <c r="AD285" s="342">
        <f t="shared" si="279"/>
        <v>6.7340067340067339E-2</v>
      </c>
      <c r="AE285" s="341">
        <f t="shared" si="279"/>
        <v>6.964050442311312E-2</v>
      </c>
      <c r="AG285" s="347">
        <f>(T285-T284)*100</f>
        <v>-0.83535124208316269</v>
      </c>
      <c r="AH285" s="347">
        <f t="shared" ref="AH285:AR285" si="280">(U285-U284)*100</f>
        <v>0.89505113915170353</v>
      </c>
      <c r="AI285" s="347">
        <f t="shared" si="280"/>
        <v>-0.77798439184902646</v>
      </c>
      <c r="AJ285" s="347">
        <f t="shared" si="280"/>
        <v>0</v>
      </c>
      <c r="AK285" s="347">
        <f t="shared" si="280"/>
        <v>-2.4972881813004251</v>
      </c>
      <c r="AL285" s="347">
        <f t="shared" si="280"/>
        <v>0</v>
      </c>
      <c r="AM285" s="347">
        <f t="shared" si="280"/>
        <v>-0.31601653747555802</v>
      </c>
      <c r="AN285" s="347">
        <f t="shared" si="280"/>
        <v>0</v>
      </c>
      <c r="AO285" s="347">
        <f t="shared" si="280"/>
        <v>-1.1494230878215119</v>
      </c>
      <c r="AP285" s="347">
        <f t="shared" si="280"/>
        <v>-0.3545447573916935</v>
      </c>
      <c r="AQ285" s="347">
        <f t="shared" si="280"/>
        <v>1.8044292692180017</v>
      </c>
      <c r="AR285" s="347">
        <f t="shared" si="280"/>
        <v>-0.67483844657757752</v>
      </c>
    </row>
    <row r="286" spans="1:45">
      <c r="A286" s="303"/>
      <c r="B286" s="335" t="s">
        <v>1065</v>
      </c>
      <c r="C286" s="336">
        <v>413</v>
      </c>
      <c r="D286" s="337">
        <v>550</v>
      </c>
      <c r="E286" s="337">
        <v>261</v>
      </c>
      <c r="F286" s="337"/>
      <c r="G286" s="337">
        <v>50</v>
      </c>
      <c r="H286" s="337"/>
      <c r="I286" s="336">
        <v>1274</v>
      </c>
      <c r="J286" s="336"/>
      <c r="K286" s="337">
        <v>351</v>
      </c>
      <c r="L286" s="337">
        <v>321</v>
      </c>
      <c r="M286" s="337">
        <v>35</v>
      </c>
      <c r="N286" s="336">
        <v>707</v>
      </c>
      <c r="O286" s="336"/>
      <c r="P286" s="338"/>
      <c r="R286" s="330" t="s">
        <v>1066</v>
      </c>
      <c r="S286" s="331" t="s">
        <v>1041</v>
      </c>
      <c r="T286" s="332">
        <f t="shared" ref="T286:AE287" si="281">IF(C270&gt;0,C286/C270,)</f>
        <v>5.503731343283582E-2</v>
      </c>
      <c r="U286" s="344">
        <f t="shared" si="281"/>
        <v>7.604037052398728E-2</v>
      </c>
      <c r="V286" s="344">
        <f t="shared" si="281"/>
        <v>4.8101732399557687E-2</v>
      </c>
      <c r="W286" s="344">
        <f t="shared" si="281"/>
        <v>0</v>
      </c>
      <c r="X286" s="344">
        <f t="shared" si="281"/>
        <v>4.0551500405515001E-2</v>
      </c>
      <c r="Y286" s="344">
        <f t="shared" si="281"/>
        <v>0</v>
      </c>
      <c r="Z286" s="332">
        <f t="shared" si="281"/>
        <v>5.9543839970087865E-2</v>
      </c>
      <c r="AA286" s="332">
        <f t="shared" si="281"/>
        <v>0</v>
      </c>
      <c r="AB286" s="344">
        <f t="shared" si="281"/>
        <v>6.9040125885129824E-2</v>
      </c>
      <c r="AC286" s="344">
        <f t="shared" si="281"/>
        <v>6.6103789126853371E-2</v>
      </c>
      <c r="AD286" s="344">
        <f t="shared" si="281"/>
        <v>0.12323943661971831</v>
      </c>
      <c r="AE286" s="332">
        <f t="shared" si="281"/>
        <v>6.9151017214397495E-2</v>
      </c>
      <c r="AG286" s="345" t="s">
        <v>1045</v>
      </c>
      <c r="AH286" s="334"/>
      <c r="AI286" s="334"/>
      <c r="AJ286" s="334"/>
      <c r="AK286" s="334"/>
      <c r="AL286" s="334"/>
      <c r="AM286" s="334"/>
      <c r="AN286" s="334"/>
      <c r="AO286" s="334"/>
      <c r="AP286" s="334"/>
      <c r="AQ286" s="334"/>
      <c r="AR286" s="334"/>
    </row>
    <row r="287" spans="1:45">
      <c r="A287" s="303"/>
      <c r="B287" s="335" t="s">
        <v>1067</v>
      </c>
      <c r="C287" s="336">
        <v>400</v>
      </c>
      <c r="D287" s="337">
        <v>484</v>
      </c>
      <c r="E287" s="337">
        <v>281</v>
      </c>
      <c r="F287" s="337"/>
      <c r="G287" s="337">
        <v>59</v>
      </c>
      <c r="H287" s="337"/>
      <c r="I287" s="336">
        <v>1224</v>
      </c>
      <c r="J287" s="336"/>
      <c r="K287" s="337">
        <v>376</v>
      </c>
      <c r="L287" s="337">
        <v>284</v>
      </c>
      <c r="M287" s="337">
        <v>32</v>
      </c>
      <c r="N287" s="336">
        <v>692</v>
      </c>
      <c r="O287" s="336"/>
      <c r="P287" s="338"/>
      <c r="R287" s="346"/>
      <c r="S287" s="340" t="s">
        <v>869</v>
      </c>
      <c r="T287" s="341">
        <f t="shared" si="281"/>
        <v>5.1934562451311346E-2</v>
      </c>
      <c r="U287" s="342">
        <f t="shared" si="281"/>
        <v>6.4835900870730073E-2</v>
      </c>
      <c r="V287" s="342">
        <f t="shared" si="281"/>
        <v>5.0062355246748617E-2</v>
      </c>
      <c r="W287" s="342">
        <f t="shared" si="281"/>
        <v>0</v>
      </c>
      <c r="X287" s="342">
        <f t="shared" si="281"/>
        <v>4.8800661703887513E-2</v>
      </c>
      <c r="Y287" s="342">
        <f t="shared" si="281"/>
        <v>0</v>
      </c>
      <c r="Z287" s="341">
        <f t="shared" si="281"/>
        <v>5.5664195734230752E-2</v>
      </c>
      <c r="AA287" s="341">
        <f t="shared" si="281"/>
        <v>0</v>
      </c>
      <c r="AB287" s="342">
        <f t="shared" si="281"/>
        <v>7.0346117867165575E-2</v>
      </c>
      <c r="AC287" s="342">
        <f t="shared" si="281"/>
        <v>5.6982343499197431E-2</v>
      </c>
      <c r="AD287" s="342">
        <f t="shared" si="281"/>
        <v>0.10774410774410774</v>
      </c>
      <c r="AE287" s="341">
        <f t="shared" si="281"/>
        <v>6.5123282514586864E-2</v>
      </c>
      <c r="AG287" s="347">
        <f>(T287-T286)*100</f>
        <v>-0.31027509815244741</v>
      </c>
      <c r="AH287" s="347">
        <f t="shared" ref="AH287:AR287" si="282">(U287-U286)*100</f>
        <v>-1.1204469653257207</v>
      </c>
      <c r="AI287" s="347">
        <f t="shared" si="282"/>
        <v>0.19606228471909307</v>
      </c>
      <c r="AJ287" s="347">
        <f t="shared" si="282"/>
        <v>0</v>
      </c>
      <c r="AK287" s="347">
        <f t="shared" si="282"/>
        <v>0.82491612983725116</v>
      </c>
      <c r="AL287" s="347">
        <f t="shared" si="282"/>
        <v>0</v>
      </c>
      <c r="AM287" s="347">
        <f t="shared" si="282"/>
        <v>-0.38796442358571132</v>
      </c>
      <c r="AN287" s="347">
        <f t="shared" si="282"/>
        <v>0</v>
      </c>
      <c r="AO287" s="347">
        <f t="shared" si="282"/>
        <v>0.13059919820357507</v>
      </c>
      <c r="AP287" s="347">
        <f t="shared" si="282"/>
        <v>-0.91214456276559397</v>
      </c>
      <c r="AQ287" s="347">
        <f t="shared" si="282"/>
        <v>-1.5495328875610572</v>
      </c>
      <c r="AR287" s="347">
        <f t="shared" si="282"/>
        <v>-0.40277346998106311</v>
      </c>
    </row>
    <row r="288" spans="1:45">
      <c r="A288" s="303"/>
      <c r="B288" s="335" t="s">
        <v>1068</v>
      </c>
      <c r="C288" s="336"/>
      <c r="D288" s="337"/>
      <c r="E288" s="337"/>
      <c r="F288" s="337"/>
      <c r="G288" s="337"/>
      <c r="H288" s="337"/>
      <c r="I288" s="336"/>
      <c r="J288" s="336"/>
      <c r="K288" s="337"/>
      <c r="L288" s="337"/>
      <c r="M288" s="337"/>
      <c r="N288" s="336"/>
      <c r="O288" s="336"/>
      <c r="P288" s="338"/>
      <c r="R288" s="330" t="s">
        <v>1069</v>
      </c>
      <c r="S288" s="331" t="s">
        <v>1041</v>
      </c>
      <c r="T288" s="332">
        <f t="shared" ref="T288:AE289" si="283">IF(C270&gt;0,C288/C270,)</f>
        <v>0</v>
      </c>
      <c r="U288" s="344">
        <f t="shared" si="283"/>
        <v>0</v>
      </c>
      <c r="V288" s="344">
        <f t="shared" si="283"/>
        <v>0</v>
      </c>
      <c r="W288" s="344">
        <f t="shared" si="283"/>
        <v>0</v>
      </c>
      <c r="X288" s="344">
        <f t="shared" si="283"/>
        <v>0</v>
      </c>
      <c r="Y288" s="344">
        <f t="shared" si="283"/>
        <v>0</v>
      </c>
      <c r="Z288" s="332">
        <f t="shared" si="283"/>
        <v>0</v>
      </c>
      <c r="AA288" s="332">
        <f t="shared" si="283"/>
        <v>0</v>
      </c>
      <c r="AB288" s="344">
        <f t="shared" si="283"/>
        <v>0</v>
      </c>
      <c r="AC288" s="344">
        <f t="shared" si="283"/>
        <v>0</v>
      </c>
      <c r="AD288" s="344">
        <f t="shared" si="283"/>
        <v>0</v>
      </c>
      <c r="AE288" s="332">
        <f t="shared" si="283"/>
        <v>0</v>
      </c>
      <c r="AG288" s="345" t="s">
        <v>1045</v>
      </c>
      <c r="AH288" s="334"/>
      <c r="AI288" s="334"/>
      <c r="AJ288" s="334"/>
      <c r="AK288" s="334"/>
      <c r="AL288" s="334"/>
      <c r="AM288" s="334"/>
      <c r="AN288" s="334"/>
      <c r="AO288" s="334"/>
      <c r="AP288" s="334"/>
      <c r="AQ288" s="334"/>
      <c r="AR288" s="334"/>
    </row>
    <row r="289" spans="1:44">
      <c r="A289" s="303"/>
      <c r="B289" s="335" t="s">
        <v>1070</v>
      </c>
      <c r="C289" s="336"/>
      <c r="D289" s="337"/>
      <c r="E289" s="337"/>
      <c r="F289" s="337"/>
      <c r="G289" s="337"/>
      <c r="H289" s="337"/>
      <c r="I289" s="336"/>
      <c r="J289" s="336"/>
      <c r="K289" s="337"/>
      <c r="L289" s="337"/>
      <c r="M289" s="337"/>
      <c r="N289" s="336"/>
      <c r="O289" s="336"/>
      <c r="P289" s="338"/>
      <c r="R289" s="346"/>
      <c r="S289" s="340" t="s">
        <v>869</v>
      </c>
      <c r="T289" s="341">
        <f t="shared" si="283"/>
        <v>0</v>
      </c>
      <c r="U289" s="342">
        <f t="shared" si="283"/>
        <v>0</v>
      </c>
      <c r="V289" s="342">
        <f t="shared" si="283"/>
        <v>0</v>
      </c>
      <c r="W289" s="342">
        <f t="shared" si="283"/>
        <v>0</v>
      </c>
      <c r="X289" s="342">
        <f t="shared" si="283"/>
        <v>0</v>
      </c>
      <c r="Y289" s="342">
        <f t="shared" si="283"/>
        <v>0</v>
      </c>
      <c r="Z289" s="341">
        <f t="shared" si="283"/>
        <v>0</v>
      </c>
      <c r="AA289" s="341">
        <f t="shared" si="283"/>
        <v>0</v>
      </c>
      <c r="AB289" s="342">
        <f t="shared" si="283"/>
        <v>0</v>
      </c>
      <c r="AC289" s="342">
        <f t="shared" si="283"/>
        <v>0</v>
      </c>
      <c r="AD289" s="342">
        <f t="shared" si="283"/>
        <v>0</v>
      </c>
      <c r="AE289" s="341">
        <f t="shared" si="283"/>
        <v>0</v>
      </c>
      <c r="AG289" s="347">
        <f>(T289-T288)*100</f>
        <v>0</v>
      </c>
      <c r="AH289" s="347">
        <f t="shared" ref="AH289:AR289" si="284">(U289-U288)*100</f>
        <v>0</v>
      </c>
      <c r="AI289" s="347">
        <f t="shared" si="284"/>
        <v>0</v>
      </c>
      <c r="AJ289" s="347">
        <f t="shared" si="284"/>
        <v>0</v>
      </c>
      <c r="AK289" s="347">
        <f t="shared" si="284"/>
        <v>0</v>
      </c>
      <c r="AL289" s="347">
        <f t="shared" si="284"/>
        <v>0</v>
      </c>
      <c r="AM289" s="347">
        <f t="shared" si="284"/>
        <v>0</v>
      </c>
      <c r="AN289" s="347">
        <f t="shared" si="284"/>
        <v>0</v>
      </c>
      <c r="AO289" s="347">
        <f t="shared" si="284"/>
        <v>0</v>
      </c>
      <c r="AP289" s="347">
        <f t="shared" si="284"/>
        <v>0</v>
      </c>
      <c r="AQ289" s="347">
        <f t="shared" si="284"/>
        <v>0</v>
      </c>
      <c r="AR289" s="347">
        <f t="shared" si="284"/>
        <v>0</v>
      </c>
    </row>
    <row r="290" spans="1:44">
      <c r="A290" s="303"/>
      <c r="B290" s="335" t="s">
        <v>1071</v>
      </c>
      <c r="C290" s="336">
        <v>1151</v>
      </c>
      <c r="D290" s="337">
        <v>1462</v>
      </c>
      <c r="E290" s="337">
        <v>963</v>
      </c>
      <c r="F290" s="337"/>
      <c r="G290" s="337">
        <v>306</v>
      </c>
      <c r="H290" s="337"/>
      <c r="I290" s="336">
        <v>3882</v>
      </c>
      <c r="J290" s="336"/>
      <c r="K290" s="337">
        <v>1933</v>
      </c>
      <c r="L290" s="337">
        <v>1801</v>
      </c>
      <c r="M290" s="337">
        <v>100</v>
      </c>
      <c r="N290" s="336">
        <v>3834</v>
      </c>
      <c r="O290" s="336"/>
      <c r="P290" s="338"/>
      <c r="R290" s="330" t="s">
        <v>1072</v>
      </c>
      <c r="S290" s="331" t="s">
        <v>1041</v>
      </c>
      <c r="T290" s="332">
        <f t="shared" ref="T290:AE291" si="285">IF(C270&gt;0,C290/C270,)</f>
        <v>0.15338486140724947</v>
      </c>
      <c r="U290" s="344">
        <f t="shared" si="285"/>
        <v>0.20212913037467165</v>
      </c>
      <c r="V290" s="344">
        <f t="shared" si="285"/>
        <v>0.17747880575009214</v>
      </c>
      <c r="W290" s="344">
        <f t="shared" si="285"/>
        <v>0</v>
      </c>
      <c r="X290" s="344">
        <f t="shared" si="285"/>
        <v>0.24817518248175183</v>
      </c>
      <c r="Y290" s="344">
        <f t="shared" si="285"/>
        <v>0</v>
      </c>
      <c r="Z290" s="332">
        <f t="shared" si="285"/>
        <v>0.18143578238923164</v>
      </c>
      <c r="AA290" s="332">
        <f t="shared" si="285"/>
        <v>0</v>
      </c>
      <c r="AB290" s="344">
        <f t="shared" si="285"/>
        <v>0.38021243115656961</v>
      </c>
      <c r="AC290" s="344">
        <f t="shared" si="285"/>
        <v>0.37088138385502473</v>
      </c>
      <c r="AD290" s="344">
        <f t="shared" si="285"/>
        <v>0.352112676056338</v>
      </c>
      <c r="AE290" s="332">
        <f t="shared" si="285"/>
        <v>0.375</v>
      </c>
      <c r="AG290" s="345" t="s">
        <v>1045</v>
      </c>
      <c r="AH290" s="349"/>
      <c r="AI290" s="349"/>
      <c r="AJ290" s="349"/>
      <c r="AK290" s="349"/>
      <c r="AL290" s="349"/>
      <c r="AM290" s="349"/>
      <c r="AN290" s="349"/>
      <c r="AO290" s="349"/>
      <c r="AP290" s="349"/>
      <c r="AQ290" s="349"/>
      <c r="AR290" s="349"/>
    </row>
    <row r="291" spans="1:44" ht="15.75" thickBot="1">
      <c r="A291" s="303"/>
      <c r="B291" s="335" t="s">
        <v>1073</v>
      </c>
      <c r="C291" s="336">
        <v>1165</v>
      </c>
      <c r="D291" s="337">
        <v>1475</v>
      </c>
      <c r="E291" s="337">
        <v>954</v>
      </c>
      <c r="F291" s="337"/>
      <c r="G291" s="337">
        <v>285</v>
      </c>
      <c r="H291" s="337"/>
      <c r="I291" s="336">
        <v>3879</v>
      </c>
      <c r="J291" s="336"/>
      <c r="K291" s="337">
        <v>1962</v>
      </c>
      <c r="L291" s="337">
        <v>1901</v>
      </c>
      <c r="M291" s="337">
        <v>106</v>
      </c>
      <c r="N291" s="336">
        <v>3969</v>
      </c>
      <c r="O291" s="336"/>
      <c r="P291" s="338"/>
      <c r="Q291"/>
      <c r="R291" s="350"/>
      <c r="S291" s="351" t="s">
        <v>869</v>
      </c>
      <c r="T291" s="352">
        <f t="shared" si="285"/>
        <v>0.1512594131394443</v>
      </c>
      <c r="U291" s="353">
        <f t="shared" si="285"/>
        <v>0.19758874748827862</v>
      </c>
      <c r="V291" s="353">
        <f t="shared" si="285"/>
        <v>0.16996258685195084</v>
      </c>
      <c r="W291" s="353">
        <f t="shared" si="285"/>
        <v>0</v>
      </c>
      <c r="X291" s="353">
        <f t="shared" si="285"/>
        <v>0.23573200992555832</v>
      </c>
      <c r="Y291" s="353">
        <f t="shared" si="285"/>
        <v>0</v>
      </c>
      <c r="Z291" s="352">
        <f t="shared" si="285"/>
        <v>0.17640638501068717</v>
      </c>
      <c r="AA291" s="352">
        <f t="shared" si="285"/>
        <v>0</v>
      </c>
      <c r="AB291" s="353">
        <f t="shared" si="285"/>
        <v>0.36707202993451826</v>
      </c>
      <c r="AC291" s="353">
        <f t="shared" si="285"/>
        <v>0.38142054574638845</v>
      </c>
      <c r="AD291" s="353">
        <f t="shared" si="285"/>
        <v>0.35690235690235689</v>
      </c>
      <c r="AE291" s="352">
        <f t="shared" si="285"/>
        <v>0.37351778656126483</v>
      </c>
      <c r="AF291" s="354"/>
      <c r="AG291" s="355">
        <f>(T291-T290)*100</f>
        <v>-0.21254482678051689</v>
      </c>
      <c r="AH291" s="355">
        <f t="shared" ref="AH291:AR291" si="286">(U291-U290)*100</f>
        <v>-0.4540382886393024</v>
      </c>
      <c r="AI291" s="355">
        <f t="shared" si="286"/>
        <v>-0.75162188981413025</v>
      </c>
      <c r="AJ291" s="355">
        <f t="shared" si="286"/>
        <v>0</v>
      </c>
      <c r="AK291" s="355">
        <f t="shared" si="286"/>
        <v>-1.2443172556193511</v>
      </c>
      <c r="AL291" s="355">
        <f t="shared" si="286"/>
        <v>0</v>
      </c>
      <c r="AM291" s="355">
        <f t="shared" si="286"/>
        <v>-0.50293973785444646</v>
      </c>
      <c r="AN291" s="355">
        <f t="shared" si="286"/>
        <v>0</v>
      </c>
      <c r="AO291" s="355">
        <f t="shared" si="286"/>
        <v>-1.3140401222051346</v>
      </c>
      <c r="AP291" s="355">
        <f t="shared" si="286"/>
        <v>1.0539161891363724</v>
      </c>
      <c r="AQ291" s="355">
        <f t="shared" si="286"/>
        <v>0.47896808460188844</v>
      </c>
      <c r="AR291" s="355">
        <f t="shared" si="286"/>
        <v>-0.14822134387351693</v>
      </c>
    </row>
    <row r="292" spans="1:44" ht="15">
      <c r="A292" s="317" t="s">
        <v>693</v>
      </c>
      <c r="B292" s="298" t="s">
        <v>1039</v>
      </c>
      <c r="C292" s="327">
        <v>53170</v>
      </c>
      <c r="D292" s="328">
        <v>11990</v>
      </c>
      <c r="E292" s="328">
        <v>27844</v>
      </c>
      <c r="F292" s="328">
        <v>1546</v>
      </c>
      <c r="G292" s="328">
        <v>4256</v>
      </c>
      <c r="H292" s="328"/>
      <c r="I292" s="327">
        <v>98806</v>
      </c>
      <c r="J292" s="327">
        <v>4138</v>
      </c>
      <c r="K292" s="328">
        <v>56920</v>
      </c>
      <c r="L292" s="328">
        <v>14049</v>
      </c>
      <c r="M292" s="328">
        <v>2478</v>
      </c>
      <c r="N292" s="327">
        <v>77585</v>
      </c>
      <c r="O292" s="327"/>
      <c r="P292" s="329"/>
      <c r="Q292"/>
      <c r="R292" s="330" t="s">
        <v>1040</v>
      </c>
      <c r="S292" s="331" t="s">
        <v>1041</v>
      </c>
      <c r="T292" s="332">
        <f t="shared" ref="T292:AE293" si="287">IF(C292&gt;0,C292/C292,)</f>
        <v>1</v>
      </c>
      <c r="U292" s="344">
        <f t="shared" si="287"/>
        <v>1</v>
      </c>
      <c r="V292" s="344">
        <f t="shared" si="287"/>
        <v>1</v>
      </c>
      <c r="W292" s="344">
        <f t="shared" si="287"/>
        <v>1</v>
      </c>
      <c r="X292" s="344">
        <f t="shared" si="287"/>
        <v>1</v>
      </c>
      <c r="Y292" s="344">
        <f t="shared" si="287"/>
        <v>0</v>
      </c>
      <c r="Z292" s="332">
        <f t="shared" si="287"/>
        <v>1</v>
      </c>
      <c r="AA292" s="332">
        <f t="shared" si="287"/>
        <v>1</v>
      </c>
      <c r="AB292" s="344">
        <f t="shared" si="287"/>
        <v>1</v>
      </c>
      <c r="AC292" s="344">
        <f t="shared" si="287"/>
        <v>1</v>
      </c>
      <c r="AD292" s="344">
        <f t="shared" si="287"/>
        <v>1</v>
      </c>
      <c r="AE292" s="332">
        <f t="shared" si="287"/>
        <v>1</v>
      </c>
      <c r="AG292" s="334">
        <f>+T294+T296+T298+T300+T302+T304+T306+T308+T310+T312</f>
        <v>1</v>
      </c>
      <c r="AH292" s="334">
        <f t="shared" ref="AH292:AR293" si="288">+U294+U296+U298+U300+U302+U304+U306+U308+U310+U312</f>
        <v>0.99999999999999989</v>
      </c>
      <c r="AI292" s="334">
        <f t="shared" si="288"/>
        <v>1</v>
      </c>
      <c r="AJ292" s="334">
        <f t="shared" si="288"/>
        <v>1</v>
      </c>
      <c r="AK292" s="334">
        <f t="shared" si="288"/>
        <v>1</v>
      </c>
      <c r="AL292" s="334">
        <f t="shared" si="288"/>
        <v>0</v>
      </c>
      <c r="AM292" s="334">
        <f t="shared" si="288"/>
        <v>1</v>
      </c>
      <c r="AN292" s="334">
        <f t="shared" si="288"/>
        <v>1</v>
      </c>
      <c r="AO292" s="334">
        <f t="shared" si="288"/>
        <v>0.99999999999999989</v>
      </c>
      <c r="AP292" s="334">
        <f t="shared" si="288"/>
        <v>0.99999999999999989</v>
      </c>
      <c r="AQ292" s="334">
        <f t="shared" si="288"/>
        <v>1</v>
      </c>
      <c r="AR292" s="334">
        <f t="shared" si="288"/>
        <v>1</v>
      </c>
    </row>
    <row r="293" spans="1:44" ht="15">
      <c r="A293" s="303"/>
      <c r="B293" s="335" t="s">
        <v>1042</v>
      </c>
      <c r="C293" s="336">
        <v>55646</v>
      </c>
      <c r="D293" s="337">
        <v>12567</v>
      </c>
      <c r="E293" s="337">
        <v>29115</v>
      </c>
      <c r="F293" s="337">
        <v>1566</v>
      </c>
      <c r="G293" s="337">
        <v>4492</v>
      </c>
      <c r="H293" s="337"/>
      <c r="I293" s="336">
        <v>103386</v>
      </c>
      <c r="J293" s="336">
        <v>4699</v>
      </c>
      <c r="K293" s="337">
        <v>60406</v>
      </c>
      <c r="L293" s="337">
        <v>14218</v>
      </c>
      <c r="M293" s="337">
        <v>2654</v>
      </c>
      <c r="N293" s="336">
        <v>81977</v>
      </c>
      <c r="O293" s="336"/>
      <c r="P293" s="338"/>
      <c r="Q293"/>
      <c r="R293" s="339"/>
      <c r="S293" s="340" t="s">
        <v>869</v>
      </c>
      <c r="T293" s="341">
        <f t="shared" si="287"/>
        <v>1</v>
      </c>
      <c r="U293" s="342">
        <f t="shared" si="287"/>
        <v>1</v>
      </c>
      <c r="V293" s="342">
        <f t="shared" si="287"/>
        <v>1</v>
      </c>
      <c r="W293" s="342">
        <f t="shared" si="287"/>
        <v>1</v>
      </c>
      <c r="X293" s="342">
        <f t="shared" si="287"/>
        <v>1</v>
      </c>
      <c r="Y293" s="342">
        <f t="shared" si="287"/>
        <v>0</v>
      </c>
      <c r="Z293" s="341">
        <f t="shared" si="287"/>
        <v>1</v>
      </c>
      <c r="AA293" s="341">
        <f t="shared" si="287"/>
        <v>1</v>
      </c>
      <c r="AB293" s="342">
        <f t="shared" si="287"/>
        <v>1</v>
      </c>
      <c r="AC293" s="342">
        <f t="shared" si="287"/>
        <v>1</v>
      </c>
      <c r="AD293" s="342">
        <f t="shared" si="287"/>
        <v>1</v>
      </c>
      <c r="AE293" s="341">
        <f t="shared" si="287"/>
        <v>1</v>
      </c>
      <c r="AG293" s="343">
        <f>+T295+T297+T299+T301+T303+T305+T307+T309+T311+T313</f>
        <v>1</v>
      </c>
      <c r="AH293" s="343">
        <f t="shared" si="288"/>
        <v>0.99999999999999989</v>
      </c>
      <c r="AI293" s="343">
        <f t="shared" si="288"/>
        <v>1</v>
      </c>
      <c r="AJ293" s="343">
        <f t="shared" si="288"/>
        <v>0.99999999999999989</v>
      </c>
      <c r="AK293" s="343">
        <f t="shared" si="288"/>
        <v>1</v>
      </c>
      <c r="AL293" s="343">
        <f t="shared" si="288"/>
        <v>0</v>
      </c>
      <c r="AM293" s="343">
        <f t="shared" si="288"/>
        <v>0.99999999999999989</v>
      </c>
      <c r="AN293" s="343">
        <f t="shared" si="288"/>
        <v>0.99999999999999989</v>
      </c>
      <c r="AO293" s="343">
        <f t="shared" si="288"/>
        <v>0.99999999999999989</v>
      </c>
      <c r="AP293" s="343">
        <f t="shared" si="288"/>
        <v>1</v>
      </c>
      <c r="AQ293" s="343">
        <f t="shared" si="288"/>
        <v>0.99999999999999989</v>
      </c>
      <c r="AR293" s="343">
        <f t="shared" si="288"/>
        <v>1</v>
      </c>
    </row>
    <row r="294" spans="1:44" ht="15">
      <c r="A294" s="303"/>
      <c r="B294" s="335" t="s">
        <v>1043</v>
      </c>
      <c r="C294" s="336">
        <v>9982</v>
      </c>
      <c r="D294" s="337">
        <v>1732</v>
      </c>
      <c r="E294" s="337">
        <v>4404</v>
      </c>
      <c r="F294" s="337">
        <v>44</v>
      </c>
      <c r="G294" s="337">
        <v>124</v>
      </c>
      <c r="H294" s="337"/>
      <c r="I294" s="336">
        <v>16286</v>
      </c>
      <c r="J294" s="336">
        <v>453</v>
      </c>
      <c r="K294" s="337">
        <v>3053</v>
      </c>
      <c r="L294" s="337">
        <v>1210</v>
      </c>
      <c r="M294" s="337">
        <v>181</v>
      </c>
      <c r="N294" s="336">
        <v>4897</v>
      </c>
      <c r="O294" s="336"/>
      <c r="P294" s="338"/>
      <c r="Q294"/>
      <c r="R294" s="330" t="s">
        <v>1044</v>
      </c>
      <c r="S294" s="331" t="s">
        <v>1041</v>
      </c>
      <c r="T294" s="332">
        <f t="shared" ref="T294:AE295" si="289">IF(C292&gt;0,C294/C292,)</f>
        <v>0.18773744592815497</v>
      </c>
      <c r="U294" s="344">
        <f t="shared" si="289"/>
        <v>0.14445371142618849</v>
      </c>
      <c r="V294" s="344">
        <f t="shared" si="289"/>
        <v>0.15816693003878754</v>
      </c>
      <c r="W294" s="344">
        <f t="shared" si="289"/>
        <v>2.8460543337645538E-2</v>
      </c>
      <c r="X294" s="344">
        <f t="shared" si="289"/>
        <v>2.913533834586466E-2</v>
      </c>
      <c r="Y294" s="344">
        <f t="shared" si="289"/>
        <v>0</v>
      </c>
      <c r="Z294" s="332">
        <f t="shared" si="289"/>
        <v>0.16482804687974414</v>
      </c>
      <c r="AA294" s="332">
        <f t="shared" si="289"/>
        <v>0.10947317544707588</v>
      </c>
      <c r="AB294" s="344">
        <f t="shared" si="289"/>
        <v>5.3636683063949406E-2</v>
      </c>
      <c r="AC294" s="344">
        <f t="shared" si="289"/>
        <v>8.6127126485870883E-2</v>
      </c>
      <c r="AD294" s="344">
        <f t="shared" si="289"/>
        <v>7.304277643260694E-2</v>
      </c>
      <c r="AE294" s="332">
        <f t="shared" si="289"/>
        <v>6.3117870722433467E-2</v>
      </c>
      <c r="AG294" s="345" t="s">
        <v>1045</v>
      </c>
      <c r="AH294" s="334"/>
      <c r="AI294" s="334"/>
      <c r="AJ294" s="334"/>
      <c r="AK294" s="334"/>
      <c r="AL294" s="334"/>
      <c r="AM294" s="334"/>
      <c r="AN294" s="334"/>
      <c r="AO294" s="334"/>
      <c r="AP294" s="334"/>
      <c r="AQ294" s="334"/>
      <c r="AR294" s="334"/>
    </row>
    <row r="295" spans="1:44" ht="15">
      <c r="A295" s="303"/>
      <c r="B295" s="335" t="s">
        <v>1046</v>
      </c>
      <c r="C295" s="336">
        <v>10508</v>
      </c>
      <c r="D295" s="337">
        <v>1938</v>
      </c>
      <c r="E295" s="337">
        <v>4796</v>
      </c>
      <c r="F295" s="337">
        <v>55</v>
      </c>
      <c r="G295" s="337">
        <v>149</v>
      </c>
      <c r="H295" s="337"/>
      <c r="I295" s="336">
        <v>17446</v>
      </c>
      <c r="J295" s="336">
        <v>504</v>
      </c>
      <c r="K295" s="337">
        <v>3189</v>
      </c>
      <c r="L295" s="337">
        <v>1085</v>
      </c>
      <c r="M295" s="337">
        <v>217</v>
      </c>
      <c r="N295" s="336">
        <v>4995</v>
      </c>
      <c r="O295" s="336"/>
      <c r="P295" s="338"/>
      <c r="Q295"/>
      <c r="R295" s="339"/>
      <c r="S295" s="340" t="s">
        <v>869</v>
      </c>
      <c r="T295" s="341">
        <f t="shared" si="289"/>
        <v>0.18883657405743451</v>
      </c>
      <c r="U295" s="342">
        <f t="shared" si="289"/>
        <v>0.15421341608975889</v>
      </c>
      <c r="V295" s="342">
        <f t="shared" si="289"/>
        <v>0.16472608620985746</v>
      </c>
      <c r="W295" s="342">
        <f t="shared" si="289"/>
        <v>3.5121328224776503E-2</v>
      </c>
      <c r="X295" s="342">
        <f t="shared" si="289"/>
        <v>3.3170080142475515E-2</v>
      </c>
      <c r="Y295" s="342">
        <f t="shared" si="289"/>
        <v>0</v>
      </c>
      <c r="Z295" s="341">
        <f t="shared" si="289"/>
        <v>0.16874625191031667</v>
      </c>
      <c r="AA295" s="341">
        <f t="shared" si="289"/>
        <v>0.10725686316237497</v>
      </c>
      <c r="AB295" s="342">
        <f t="shared" si="289"/>
        <v>5.2792768930238716E-2</v>
      </c>
      <c r="AC295" s="342">
        <f t="shared" si="289"/>
        <v>7.6311717541145033E-2</v>
      </c>
      <c r="AD295" s="342">
        <f t="shared" si="289"/>
        <v>8.1763376036171814E-2</v>
      </c>
      <c r="AE295" s="341">
        <f t="shared" si="289"/>
        <v>6.0931724752064605E-2</v>
      </c>
      <c r="AG295" s="347">
        <f>(T295-T294)*100</f>
        <v>0.10991281292795363</v>
      </c>
      <c r="AH295" s="347">
        <f t="shared" ref="AH295:AR295" si="290">(U295-U294)*100</f>
        <v>0.9759704663570401</v>
      </c>
      <c r="AI295" s="347">
        <f t="shared" si="290"/>
        <v>0.65591561710699187</v>
      </c>
      <c r="AJ295" s="347">
        <f t="shared" si="290"/>
        <v>0.66607848871309649</v>
      </c>
      <c r="AK295" s="347">
        <f t="shared" si="290"/>
        <v>0.40347417966108551</v>
      </c>
      <c r="AL295" s="347">
        <f t="shared" si="290"/>
        <v>0</v>
      </c>
      <c r="AM295" s="347">
        <f t="shared" si="290"/>
        <v>0.39182050305725247</v>
      </c>
      <c r="AN295" s="347">
        <f t="shared" si="290"/>
        <v>-0.22163122847009137</v>
      </c>
      <c r="AO295" s="347">
        <f t="shared" si="290"/>
        <v>-8.4391413371068952E-2</v>
      </c>
      <c r="AP295" s="347">
        <f t="shared" si="290"/>
        <v>-0.98154089447258508</v>
      </c>
      <c r="AQ295" s="347">
        <f t="shared" si="290"/>
        <v>0.87205996035648736</v>
      </c>
      <c r="AR295" s="347">
        <f t="shared" si="290"/>
        <v>-0.21861459703688621</v>
      </c>
    </row>
    <row r="296" spans="1:44" ht="15">
      <c r="A296" s="303"/>
      <c r="B296" s="335" t="s">
        <v>1047</v>
      </c>
      <c r="C296" s="336">
        <v>491</v>
      </c>
      <c r="D296" s="337">
        <v>120</v>
      </c>
      <c r="E296" s="337">
        <v>316</v>
      </c>
      <c r="F296" s="337">
        <v>0</v>
      </c>
      <c r="G296" s="337">
        <v>19</v>
      </c>
      <c r="H296" s="337"/>
      <c r="I296" s="336">
        <v>946</v>
      </c>
      <c r="J296" s="336">
        <v>566</v>
      </c>
      <c r="K296" s="337">
        <v>2302</v>
      </c>
      <c r="L296" s="337">
        <v>689</v>
      </c>
      <c r="M296" s="337">
        <v>62</v>
      </c>
      <c r="N296" s="336">
        <v>3619</v>
      </c>
      <c r="O296" s="336"/>
      <c r="P296" s="338"/>
      <c r="Q296"/>
      <c r="R296" s="330" t="s">
        <v>1048</v>
      </c>
      <c r="S296" s="331" t="s">
        <v>1041</v>
      </c>
      <c r="T296" s="332">
        <f t="shared" ref="T296:AE297" si="291">IF(C292&gt;0,C296/C292,)</f>
        <v>9.234530750423171E-3</v>
      </c>
      <c r="U296" s="344">
        <f t="shared" si="291"/>
        <v>1.0008340283569641E-2</v>
      </c>
      <c r="V296" s="344">
        <f t="shared" si="291"/>
        <v>1.1348944117224537E-2</v>
      </c>
      <c r="W296" s="344">
        <f t="shared" si="291"/>
        <v>0</v>
      </c>
      <c r="X296" s="344">
        <f t="shared" si="291"/>
        <v>4.464285714285714E-3</v>
      </c>
      <c r="Y296" s="344">
        <f t="shared" si="291"/>
        <v>0</v>
      </c>
      <c r="Z296" s="332">
        <f t="shared" si="291"/>
        <v>9.5743173491488372E-3</v>
      </c>
      <c r="AA296" s="332">
        <f t="shared" si="291"/>
        <v>0.13678105364910584</v>
      </c>
      <c r="AB296" s="344">
        <f t="shared" si="291"/>
        <v>4.0442726633872099E-2</v>
      </c>
      <c r="AC296" s="344">
        <f t="shared" si="291"/>
        <v>4.9042636486582677E-2</v>
      </c>
      <c r="AD296" s="344">
        <f t="shared" si="291"/>
        <v>2.5020177562550445E-2</v>
      </c>
      <c r="AE296" s="332">
        <f t="shared" si="291"/>
        <v>4.6645614487336472E-2</v>
      </c>
      <c r="AG296" s="345" t="s">
        <v>1045</v>
      </c>
      <c r="AH296" s="334"/>
      <c r="AI296" s="334"/>
      <c r="AJ296" s="334"/>
      <c r="AK296" s="334"/>
      <c r="AL296" s="334"/>
      <c r="AM296" s="334"/>
      <c r="AN296" s="334"/>
      <c r="AO296" s="334"/>
      <c r="AP296" s="334"/>
      <c r="AQ296" s="334"/>
      <c r="AR296" s="334"/>
    </row>
    <row r="297" spans="1:44" ht="15">
      <c r="A297" s="303"/>
      <c r="B297" s="335" t="s">
        <v>1049</v>
      </c>
      <c r="C297" s="336">
        <v>462</v>
      </c>
      <c r="D297" s="337">
        <v>137</v>
      </c>
      <c r="E297" s="337">
        <v>316</v>
      </c>
      <c r="F297" s="337">
        <v>1</v>
      </c>
      <c r="G297" s="337">
        <v>19</v>
      </c>
      <c r="H297" s="337"/>
      <c r="I297" s="336">
        <v>935</v>
      </c>
      <c r="J297" s="336">
        <v>606</v>
      </c>
      <c r="K297" s="337">
        <v>2608</v>
      </c>
      <c r="L297" s="337">
        <v>686</v>
      </c>
      <c r="M297" s="337">
        <v>107</v>
      </c>
      <c r="N297" s="336">
        <v>4007</v>
      </c>
      <c r="O297" s="336"/>
      <c r="P297" s="338"/>
      <c r="Q297"/>
      <c r="R297" s="339"/>
      <c r="S297" s="340" t="s">
        <v>869</v>
      </c>
      <c r="T297" s="341">
        <f t="shared" si="291"/>
        <v>8.3024835567695795E-3</v>
      </c>
      <c r="U297" s="342">
        <f t="shared" si="291"/>
        <v>1.0901567597676454E-2</v>
      </c>
      <c r="V297" s="342">
        <f t="shared" si="291"/>
        <v>1.0853511935428474E-2</v>
      </c>
      <c r="W297" s="342">
        <f t="shared" si="291"/>
        <v>6.3856960408684551E-4</v>
      </c>
      <c r="X297" s="342">
        <f t="shared" si="291"/>
        <v>4.2297417631344614E-3</v>
      </c>
      <c r="Y297" s="342">
        <f t="shared" si="291"/>
        <v>0</v>
      </c>
      <c r="Z297" s="341">
        <f t="shared" si="291"/>
        <v>9.0437776875012098E-3</v>
      </c>
      <c r="AA297" s="341">
        <f t="shared" si="291"/>
        <v>0.1289636092785699</v>
      </c>
      <c r="AB297" s="342">
        <f t="shared" si="291"/>
        <v>4.3174519087507864E-2</v>
      </c>
      <c r="AC297" s="342">
        <f t="shared" si="291"/>
        <v>4.8248698832465887E-2</v>
      </c>
      <c r="AD297" s="342">
        <f t="shared" si="291"/>
        <v>4.0316503391107761E-2</v>
      </c>
      <c r="AE297" s="341">
        <f t="shared" si="291"/>
        <v>4.8879563780084657E-2</v>
      </c>
      <c r="AG297" s="347">
        <f>(T297-T296)*100</f>
        <v>-9.3204719365359151E-2</v>
      </c>
      <c r="AH297" s="347">
        <f t="shared" ref="AH297:AR297" si="292">(U297-U296)*100</f>
        <v>8.9322731410681339E-2</v>
      </c>
      <c r="AI297" s="347">
        <f t="shared" si="292"/>
        <v>-4.9543218179606309E-2</v>
      </c>
      <c r="AJ297" s="347">
        <f t="shared" si="292"/>
        <v>6.3856960408684549E-2</v>
      </c>
      <c r="AK297" s="347">
        <f t="shared" si="292"/>
        <v>-2.3454395115125263E-2</v>
      </c>
      <c r="AL297" s="347">
        <f t="shared" si="292"/>
        <v>0</v>
      </c>
      <c r="AM297" s="347">
        <f t="shared" si="292"/>
        <v>-5.3053966164762732E-2</v>
      </c>
      <c r="AN297" s="347">
        <f t="shared" si="292"/>
        <v>-0.7817444370535942</v>
      </c>
      <c r="AO297" s="347">
        <f t="shared" si="292"/>
        <v>0.27317924536357646</v>
      </c>
      <c r="AP297" s="347">
        <f t="shared" si="292"/>
        <v>-7.9393765411679001E-2</v>
      </c>
      <c r="AQ297" s="347">
        <f t="shared" si="292"/>
        <v>1.5296325828557316</v>
      </c>
      <c r="AR297" s="347">
        <f t="shared" si="292"/>
        <v>0.22339492927481858</v>
      </c>
    </row>
    <row r="298" spans="1:44" ht="15">
      <c r="A298" s="303"/>
      <c r="B298" s="335" t="s">
        <v>1050</v>
      </c>
      <c r="C298" s="336"/>
      <c r="D298" s="337"/>
      <c r="E298" s="337"/>
      <c r="F298" s="337"/>
      <c r="G298" s="337"/>
      <c r="H298" s="337"/>
      <c r="I298" s="336"/>
      <c r="J298" s="336"/>
      <c r="K298" s="337"/>
      <c r="L298" s="337"/>
      <c r="M298" s="337"/>
      <c r="N298" s="336"/>
      <c r="O298" s="336"/>
      <c r="P298" s="338"/>
      <c r="Q298"/>
      <c r="R298" s="330" t="s">
        <v>1051</v>
      </c>
      <c r="S298" s="331" t="s">
        <v>1041</v>
      </c>
      <c r="T298" s="332">
        <f t="shared" ref="T298:AE299" si="293">IF(C292&gt;0,C298/C292,)</f>
        <v>0</v>
      </c>
      <c r="U298" s="344">
        <f t="shared" si="293"/>
        <v>0</v>
      </c>
      <c r="V298" s="344">
        <f t="shared" si="293"/>
        <v>0</v>
      </c>
      <c r="W298" s="344">
        <f t="shared" si="293"/>
        <v>0</v>
      </c>
      <c r="X298" s="344">
        <f t="shared" si="293"/>
        <v>0</v>
      </c>
      <c r="Y298" s="344">
        <f t="shared" si="293"/>
        <v>0</v>
      </c>
      <c r="Z298" s="332">
        <f t="shared" si="293"/>
        <v>0</v>
      </c>
      <c r="AA298" s="332">
        <f t="shared" si="293"/>
        <v>0</v>
      </c>
      <c r="AB298" s="344">
        <f t="shared" si="293"/>
        <v>0</v>
      </c>
      <c r="AC298" s="344">
        <f t="shared" si="293"/>
        <v>0</v>
      </c>
      <c r="AD298" s="344">
        <f t="shared" si="293"/>
        <v>0</v>
      </c>
      <c r="AE298" s="332">
        <f t="shared" si="293"/>
        <v>0</v>
      </c>
      <c r="AG298" s="345" t="s">
        <v>1045</v>
      </c>
      <c r="AH298" s="334"/>
      <c r="AI298" s="334"/>
      <c r="AJ298" s="334"/>
      <c r="AK298" s="334"/>
      <c r="AL298" s="334"/>
      <c r="AM298" s="334"/>
      <c r="AN298" s="334"/>
      <c r="AO298" s="334"/>
      <c r="AP298" s="334"/>
      <c r="AQ298" s="334"/>
      <c r="AR298" s="334"/>
    </row>
    <row r="299" spans="1:44" ht="15">
      <c r="A299" s="303"/>
      <c r="B299" s="335" t="s">
        <v>1052</v>
      </c>
      <c r="C299" s="336"/>
      <c r="D299" s="337"/>
      <c r="E299" s="337"/>
      <c r="F299" s="337"/>
      <c r="G299" s="337"/>
      <c r="H299" s="337"/>
      <c r="I299" s="336"/>
      <c r="J299" s="336"/>
      <c r="K299" s="337"/>
      <c r="L299" s="337"/>
      <c r="M299" s="337"/>
      <c r="N299" s="336"/>
      <c r="O299" s="336"/>
      <c r="P299" s="338"/>
      <c r="Q299"/>
      <c r="R299" s="339"/>
      <c r="S299" s="340" t="s">
        <v>869</v>
      </c>
      <c r="T299" s="341">
        <f t="shared" si="293"/>
        <v>0</v>
      </c>
      <c r="U299" s="342">
        <f t="shared" si="293"/>
        <v>0</v>
      </c>
      <c r="V299" s="342">
        <f t="shared" si="293"/>
        <v>0</v>
      </c>
      <c r="W299" s="342">
        <f t="shared" si="293"/>
        <v>0</v>
      </c>
      <c r="X299" s="342">
        <f t="shared" si="293"/>
        <v>0</v>
      </c>
      <c r="Y299" s="342">
        <f t="shared" si="293"/>
        <v>0</v>
      </c>
      <c r="Z299" s="341">
        <f t="shared" si="293"/>
        <v>0</v>
      </c>
      <c r="AA299" s="341">
        <f t="shared" si="293"/>
        <v>0</v>
      </c>
      <c r="AB299" s="342">
        <f t="shared" si="293"/>
        <v>0</v>
      </c>
      <c r="AC299" s="342">
        <f t="shared" si="293"/>
        <v>0</v>
      </c>
      <c r="AD299" s="342">
        <f t="shared" si="293"/>
        <v>0</v>
      </c>
      <c r="AE299" s="341">
        <f t="shared" si="293"/>
        <v>0</v>
      </c>
      <c r="AG299" s="348">
        <f>(T299-T298)*100</f>
        <v>0</v>
      </c>
      <c r="AH299" s="348">
        <f t="shared" ref="AH299:AR299" si="294">(U299-U298)*100</f>
        <v>0</v>
      </c>
      <c r="AI299" s="348">
        <f t="shared" si="294"/>
        <v>0</v>
      </c>
      <c r="AJ299" s="348">
        <f t="shared" si="294"/>
        <v>0</v>
      </c>
      <c r="AK299" s="348">
        <f t="shared" si="294"/>
        <v>0</v>
      </c>
      <c r="AL299" s="348">
        <f t="shared" si="294"/>
        <v>0</v>
      </c>
      <c r="AM299" s="348">
        <f t="shared" si="294"/>
        <v>0</v>
      </c>
      <c r="AN299" s="348">
        <f t="shared" si="294"/>
        <v>0</v>
      </c>
      <c r="AO299" s="348">
        <f t="shared" si="294"/>
        <v>0</v>
      </c>
      <c r="AP299" s="348">
        <f t="shared" si="294"/>
        <v>0</v>
      </c>
      <c r="AQ299" s="348">
        <f t="shared" si="294"/>
        <v>0</v>
      </c>
      <c r="AR299" s="348">
        <f t="shared" si="294"/>
        <v>0</v>
      </c>
    </row>
    <row r="300" spans="1:44" ht="15">
      <c r="A300" s="303"/>
      <c r="B300" s="335" t="s">
        <v>1053</v>
      </c>
      <c r="C300" s="336">
        <v>13165</v>
      </c>
      <c r="D300" s="337">
        <v>2391</v>
      </c>
      <c r="E300" s="337">
        <v>4823</v>
      </c>
      <c r="F300" s="337">
        <v>39</v>
      </c>
      <c r="G300" s="337">
        <v>289</v>
      </c>
      <c r="H300" s="337"/>
      <c r="I300" s="336">
        <v>20707</v>
      </c>
      <c r="J300" s="336">
        <v>730</v>
      </c>
      <c r="K300" s="337">
        <v>10529</v>
      </c>
      <c r="L300" s="337">
        <v>3294</v>
      </c>
      <c r="M300" s="337">
        <v>549</v>
      </c>
      <c r="N300" s="336">
        <v>15102</v>
      </c>
      <c r="O300" s="336"/>
      <c r="P300" s="338"/>
      <c r="Q300"/>
      <c r="R300" s="330" t="s">
        <v>1054</v>
      </c>
      <c r="S300" s="331" t="s">
        <v>1041</v>
      </c>
      <c r="T300" s="332">
        <f t="shared" ref="T300:AE301" si="295">IF(C292&gt;0,C300/C292,)</f>
        <v>0.24760203122061314</v>
      </c>
      <c r="U300" s="344">
        <f t="shared" si="295"/>
        <v>0.19941618015012511</v>
      </c>
      <c r="V300" s="344">
        <f t="shared" si="295"/>
        <v>0.17321505530814538</v>
      </c>
      <c r="W300" s="344">
        <f t="shared" si="295"/>
        <v>2.5226390685640362E-2</v>
      </c>
      <c r="X300" s="344">
        <f t="shared" si="295"/>
        <v>6.790413533834587E-2</v>
      </c>
      <c r="Y300" s="344">
        <f t="shared" si="295"/>
        <v>0</v>
      </c>
      <c r="Z300" s="332">
        <f t="shared" si="295"/>
        <v>0.20957229318057607</v>
      </c>
      <c r="AA300" s="332">
        <f t="shared" si="295"/>
        <v>0.17641372643789272</v>
      </c>
      <c r="AB300" s="344">
        <f t="shared" si="295"/>
        <v>0.18497891777933942</v>
      </c>
      <c r="AC300" s="344">
        <f t="shared" si="295"/>
        <v>0.23446508648302369</v>
      </c>
      <c r="AD300" s="344">
        <f t="shared" si="295"/>
        <v>0.2215496368038741</v>
      </c>
      <c r="AE300" s="332">
        <f t="shared" si="295"/>
        <v>0.19465102790487851</v>
      </c>
      <c r="AG300" s="345" t="s">
        <v>1045</v>
      </c>
      <c r="AH300" s="334"/>
      <c r="AI300" s="334"/>
      <c r="AJ300" s="334"/>
      <c r="AK300" s="334"/>
      <c r="AL300" s="334"/>
      <c r="AM300" s="334"/>
      <c r="AN300" s="334"/>
      <c r="AO300" s="334"/>
      <c r="AP300" s="334"/>
      <c r="AQ300" s="334"/>
      <c r="AR300" s="334"/>
    </row>
    <row r="301" spans="1:44" ht="15">
      <c r="A301" s="303"/>
      <c r="B301" s="335" t="s">
        <v>1055</v>
      </c>
      <c r="C301" s="336">
        <v>14246</v>
      </c>
      <c r="D301" s="337">
        <v>2594</v>
      </c>
      <c r="E301" s="337">
        <v>5271</v>
      </c>
      <c r="F301" s="337">
        <v>67</v>
      </c>
      <c r="G301" s="337">
        <v>319</v>
      </c>
      <c r="H301" s="337"/>
      <c r="I301" s="336">
        <v>22497</v>
      </c>
      <c r="J301" s="336">
        <v>764</v>
      </c>
      <c r="K301" s="337">
        <v>11231</v>
      </c>
      <c r="L301" s="337">
        <v>3329</v>
      </c>
      <c r="M301" s="337">
        <v>558</v>
      </c>
      <c r="N301" s="336">
        <v>15882</v>
      </c>
      <c r="O301" s="336"/>
      <c r="P301" s="338"/>
      <c r="Q301"/>
      <c r="R301" s="339"/>
      <c r="S301" s="340" t="s">
        <v>869</v>
      </c>
      <c r="T301" s="341">
        <f t="shared" si="295"/>
        <v>0.25601121374402475</v>
      </c>
      <c r="U301" s="342">
        <f t="shared" si="295"/>
        <v>0.2064136229808228</v>
      </c>
      <c r="V301" s="342">
        <f t="shared" si="295"/>
        <v>0.18104070066975786</v>
      </c>
      <c r="W301" s="342">
        <f t="shared" si="295"/>
        <v>4.2784163473818644E-2</v>
      </c>
      <c r="X301" s="342">
        <f t="shared" si="295"/>
        <v>7.1015138023152277E-2</v>
      </c>
      <c r="Y301" s="342">
        <f t="shared" si="295"/>
        <v>0</v>
      </c>
      <c r="Z301" s="341">
        <f t="shared" si="295"/>
        <v>0.21760199640183389</v>
      </c>
      <c r="AA301" s="341">
        <f t="shared" si="295"/>
        <v>0.16258778463502874</v>
      </c>
      <c r="AB301" s="342">
        <f t="shared" si="295"/>
        <v>0.18592523921464754</v>
      </c>
      <c r="AC301" s="342">
        <f t="shared" si="295"/>
        <v>0.23413982275988185</v>
      </c>
      <c r="AD301" s="342">
        <f t="shared" si="295"/>
        <v>0.21024868123587037</v>
      </c>
      <c r="AE301" s="341">
        <f t="shared" si="295"/>
        <v>0.19373726777022823</v>
      </c>
      <c r="AG301" s="347">
        <f>(T301-T300)*100</f>
        <v>0.84091825234116069</v>
      </c>
      <c r="AH301" s="347">
        <f t="shared" ref="AH301:AR301" si="296">(U301-U300)*100</f>
        <v>0.69974428306976977</v>
      </c>
      <c r="AI301" s="347">
        <f t="shared" si="296"/>
        <v>0.78256453616124821</v>
      </c>
      <c r="AJ301" s="347">
        <f t="shared" si="296"/>
        <v>1.7557772788178283</v>
      </c>
      <c r="AK301" s="347">
        <f t="shared" si="296"/>
        <v>0.31110026848064076</v>
      </c>
      <c r="AL301" s="347">
        <f t="shared" si="296"/>
        <v>0</v>
      </c>
      <c r="AM301" s="347">
        <f t="shared" si="296"/>
        <v>0.80297032212578168</v>
      </c>
      <c r="AN301" s="347">
        <f t="shared" si="296"/>
        <v>-1.3825941802863979</v>
      </c>
      <c r="AO301" s="347">
        <f t="shared" si="296"/>
        <v>9.4632143530812285E-2</v>
      </c>
      <c r="AP301" s="347">
        <f t="shared" si="296"/>
        <v>-3.2526372314184426E-2</v>
      </c>
      <c r="AQ301" s="347">
        <f t="shared" si="296"/>
        <v>-1.1300955568003728</v>
      </c>
      <c r="AR301" s="347">
        <f t="shared" si="296"/>
        <v>-9.1376013465027661E-2</v>
      </c>
    </row>
    <row r="302" spans="1:44" ht="15">
      <c r="A302" s="303"/>
      <c r="B302" s="335" t="s">
        <v>1056</v>
      </c>
      <c r="C302" s="336">
        <v>632</v>
      </c>
      <c r="D302" s="337">
        <v>156</v>
      </c>
      <c r="E302" s="337">
        <v>390</v>
      </c>
      <c r="F302" s="337">
        <v>0</v>
      </c>
      <c r="G302" s="337">
        <v>64</v>
      </c>
      <c r="H302" s="337"/>
      <c r="I302" s="336">
        <v>1242</v>
      </c>
      <c r="J302" s="336">
        <v>451</v>
      </c>
      <c r="K302" s="337">
        <v>11559</v>
      </c>
      <c r="L302" s="337">
        <v>1798</v>
      </c>
      <c r="M302" s="337">
        <v>211</v>
      </c>
      <c r="N302" s="336">
        <v>14019</v>
      </c>
      <c r="O302" s="336"/>
      <c r="P302" s="338"/>
      <c r="Q302"/>
      <c r="R302" s="330" t="s">
        <v>1057</v>
      </c>
      <c r="S302" s="331" t="s">
        <v>1041</v>
      </c>
      <c r="T302" s="332">
        <f t="shared" ref="T302:AE303" si="297">IF(C292&gt;0,C302/C292,)</f>
        <v>1.1886402106451007E-2</v>
      </c>
      <c r="U302" s="344">
        <f t="shared" si="297"/>
        <v>1.3010842368640533E-2</v>
      </c>
      <c r="V302" s="344">
        <f t="shared" si="297"/>
        <v>1.4006608245941675E-2</v>
      </c>
      <c r="W302" s="344">
        <f t="shared" si="297"/>
        <v>0</v>
      </c>
      <c r="X302" s="344">
        <f t="shared" si="297"/>
        <v>1.5037593984962405E-2</v>
      </c>
      <c r="Y302" s="344">
        <f t="shared" si="297"/>
        <v>0</v>
      </c>
      <c r="Z302" s="332">
        <f t="shared" si="297"/>
        <v>1.2570086836831772E-2</v>
      </c>
      <c r="AA302" s="332">
        <f t="shared" si="297"/>
        <v>0.10898985016916385</v>
      </c>
      <c r="AB302" s="344">
        <f t="shared" si="297"/>
        <v>0.20307449051300069</v>
      </c>
      <c r="AC302" s="344">
        <f t="shared" si="297"/>
        <v>0.12798063919140151</v>
      </c>
      <c r="AD302" s="344">
        <f t="shared" si="297"/>
        <v>8.5149313962873285E-2</v>
      </c>
      <c r="AE302" s="332">
        <f t="shared" si="297"/>
        <v>0.18069214410001933</v>
      </c>
      <c r="AG302" s="345" t="s">
        <v>1045</v>
      </c>
      <c r="AH302" s="334"/>
      <c r="AI302" s="334"/>
      <c r="AJ302" s="334"/>
      <c r="AK302" s="334"/>
      <c r="AL302" s="334"/>
      <c r="AM302" s="334"/>
      <c r="AN302" s="334"/>
      <c r="AO302" s="334"/>
      <c r="AP302" s="334"/>
      <c r="AQ302" s="334"/>
      <c r="AR302" s="334"/>
    </row>
    <row r="303" spans="1:44" ht="15">
      <c r="A303" s="303"/>
      <c r="B303" s="335" t="s">
        <v>1058</v>
      </c>
      <c r="C303" s="336">
        <v>637</v>
      </c>
      <c r="D303" s="337">
        <v>158</v>
      </c>
      <c r="E303" s="337">
        <v>406</v>
      </c>
      <c r="F303" s="337">
        <v>1</v>
      </c>
      <c r="G303" s="337">
        <v>64</v>
      </c>
      <c r="H303" s="337"/>
      <c r="I303" s="336">
        <v>1266</v>
      </c>
      <c r="J303" s="336">
        <v>461</v>
      </c>
      <c r="K303" s="337">
        <v>12560</v>
      </c>
      <c r="L303" s="337">
        <v>1924</v>
      </c>
      <c r="M303" s="337">
        <v>218</v>
      </c>
      <c r="N303" s="336">
        <v>15163</v>
      </c>
      <c r="O303" s="336"/>
      <c r="P303" s="338"/>
      <c r="Q303"/>
      <c r="R303" s="339"/>
      <c r="S303" s="340" t="s">
        <v>869</v>
      </c>
      <c r="T303" s="341">
        <f t="shared" si="297"/>
        <v>1.1447363691909572E-2</v>
      </c>
      <c r="U303" s="342">
        <f t="shared" si="297"/>
        <v>1.2572610806079415E-2</v>
      </c>
      <c r="V303" s="342">
        <f t="shared" si="297"/>
        <v>1.3944702043620126E-2</v>
      </c>
      <c r="W303" s="342">
        <f t="shared" si="297"/>
        <v>6.3856960408684551E-4</v>
      </c>
      <c r="X303" s="342">
        <f t="shared" si="297"/>
        <v>1.4247551202137132E-2</v>
      </c>
      <c r="Y303" s="342">
        <f t="shared" si="297"/>
        <v>0</v>
      </c>
      <c r="Z303" s="341">
        <f t="shared" si="297"/>
        <v>1.2245371713771691E-2</v>
      </c>
      <c r="AA303" s="341">
        <f t="shared" si="297"/>
        <v>9.8105979995743775E-2</v>
      </c>
      <c r="AB303" s="342">
        <f t="shared" si="297"/>
        <v>0.20792636493063604</v>
      </c>
      <c r="AC303" s="342">
        <f t="shared" si="297"/>
        <v>0.1353214235476157</v>
      </c>
      <c r="AD303" s="342">
        <f t="shared" si="297"/>
        <v>8.2140165787490574E-2</v>
      </c>
      <c r="AE303" s="341">
        <f t="shared" si="297"/>
        <v>0.18496651499810923</v>
      </c>
      <c r="AG303" s="347">
        <f>(T303-T302)*100</f>
        <v>-4.3903841454143513E-2</v>
      </c>
      <c r="AH303" s="347">
        <f t="shared" ref="AH303:AR303" si="298">(U303-U302)*100</f>
        <v>-4.3823156256111821E-2</v>
      </c>
      <c r="AI303" s="347">
        <f t="shared" si="298"/>
        <v>-6.1906202321548864E-3</v>
      </c>
      <c r="AJ303" s="347">
        <f t="shared" si="298"/>
        <v>6.3856960408684549E-2</v>
      </c>
      <c r="AK303" s="347">
        <f t="shared" si="298"/>
        <v>-7.900427828252729E-2</v>
      </c>
      <c r="AL303" s="347">
        <f t="shared" si="298"/>
        <v>0</v>
      </c>
      <c r="AM303" s="347">
        <f t="shared" si="298"/>
        <v>-3.2471512306008095E-2</v>
      </c>
      <c r="AN303" s="347">
        <f t="shared" si="298"/>
        <v>-1.0883870173420074</v>
      </c>
      <c r="AO303" s="347">
        <f t="shared" si="298"/>
        <v>0.4851874417635349</v>
      </c>
      <c r="AP303" s="347">
        <f t="shared" si="298"/>
        <v>0.73407843562141861</v>
      </c>
      <c r="AQ303" s="347">
        <f t="shared" si="298"/>
        <v>-0.30091481753827115</v>
      </c>
      <c r="AR303" s="347">
        <f t="shared" si="298"/>
        <v>0.42743708980899076</v>
      </c>
    </row>
    <row r="304" spans="1:44" ht="15">
      <c r="A304" s="303"/>
      <c r="B304" s="335" t="s">
        <v>1059</v>
      </c>
      <c r="C304" s="336"/>
      <c r="D304" s="337"/>
      <c r="E304" s="337"/>
      <c r="F304" s="337"/>
      <c r="G304" s="337"/>
      <c r="H304" s="337"/>
      <c r="I304" s="336"/>
      <c r="J304" s="336"/>
      <c r="K304" s="337"/>
      <c r="L304" s="337"/>
      <c r="M304" s="337"/>
      <c r="N304" s="336"/>
      <c r="O304" s="336"/>
      <c r="P304" s="338"/>
      <c r="Q304"/>
      <c r="R304" s="330" t="s">
        <v>1060</v>
      </c>
      <c r="S304" s="331" t="s">
        <v>1041</v>
      </c>
      <c r="T304" s="332">
        <f t="shared" ref="T304:AE305" si="299">IF(C292&gt;0,C304/C292,)</f>
        <v>0</v>
      </c>
      <c r="U304" s="344">
        <f t="shared" si="299"/>
        <v>0</v>
      </c>
      <c r="V304" s="344">
        <f t="shared" si="299"/>
        <v>0</v>
      </c>
      <c r="W304" s="344">
        <f t="shared" si="299"/>
        <v>0</v>
      </c>
      <c r="X304" s="344">
        <f t="shared" si="299"/>
        <v>0</v>
      </c>
      <c r="Y304" s="344">
        <f t="shared" si="299"/>
        <v>0</v>
      </c>
      <c r="Z304" s="332">
        <f t="shared" si="299"/>
        <v>0</v>
      </c>
      <c r="AA304" s="332">
        <f t="shared" si="299"/>
        <v>0</v>
      </c>
      <c r="AB304" s="344">
        <f t="shared" si="299"/>
        <v>0</v>
      </c>
      <c r="AC304" s="344">
        <f t="shared" si="299"/>
        <v>0</v>
      </c>
      <c r="AD304" s="344">
        <f t="shared" si="299"/>
        <v>0</v>
      </c>
      <c r="AE304" s="332">
        <f t="shared" si="299"/>
        <v>0</v>
      </c>
      <c r="AG304" s="345" t="s">
        <v>1045</v>
      </c>
      <c r="AH304" s="334"/>
      <c r="AI304" s="334"/>
      <c r="AJ304" s="334"/>
      <c r="AK304" s="334"/>
      <c r="AL304" s="334"/>
      <c r="AM304" s="334"/>
      <c r="AN304" s="334"/>
      <c r="AO304" s="334"/>
      <c r="AP304" s="334"/>
      <c r="AQ304" s="334"/>
      <c r="AR304" s="334"/>
    </row>
    <row r="305" spans="1:44" ht="15">
      <c r="A305" s="303"/>
      <c r="B305" s="335" t="s">
        <v>1061</v>
      </c>
      <c r="C305" s="336"/>
      <c r="D305" s="337"/>
      <c r="E305" s="337"/>
      <c r="F305" s="337"/>
      <c r="G305" s="337"/>
      <c r="H305" s="337"/>
      <c r="I305" s="336"/>
      <c r="J305" s="336"/>
      <c r="K305" s="337"/>
      <c r="L305" s="337"/>
      <c r="M305" s="337"/>
      <c r="N305" s="336"/>
      <c r="O305" s="336"/>
      <c r="P305" s="338"/>
      <c r="Q305"/>
      <c r="R305" s="339"/>
      <c r="S305" s="340" t="s">
        <v>869</v>
      </c>
      <c r="T305" s="341">
        <f t="shared" si="299"/>
        <v>0</v>
      </c>
      <c r="U305" s="342">
        <f t="shared" si="299"/>
        <v>0</v>
      </c>
      <c r="V305" s="342">
        <f t="shared" si="299"/>
        <v>0</v>
      </c>
      <c r="W305" s="342">
        <f t="shared" si="299"/>
        <v>0</v>
      </c>
      <c r="X305" s="342">
        <f t="shared" si="299"/>
        <v>0</v>
      </c>
      <c r="Y305" s="342">
        <f t="shared" si="299"/>
        <v>0</v>
      </c>
      <c r="Z305" s="341">
        <f t="shared" si="299"/>
        <v>0</v>
      </c>
      <c r="AA305" s="341">
        <f t="shared" si="299"/>
        <v>0</v>
      </c>
      <c r="AB305" s="342">
        <f t="shared" si="299"/>
        <v>0</v>
      </c>
      <c r="AC305" s="342">
        <f t="shared" si="299"/>
        <v>0</v>
      </c>
      <c r="AD305" s="342">
        <f t="shared" si="299"/>
        <v>0</v>
      </c>
      <c r="AE305" s="341">
        <f t="shared" si="299"/>
        <v>0</v>
      </c>
      <c r="AG305" s="347">
        <f>(T305-T304)*100</f>
        <v>0</v>
      </c>
      <c r="AH305" s="347">
        <f t="shared" ref="AH305:AR305" si="300">(U305-U304)*100</f>
        <v>0</v>
      </c>
      <c r="AI305" s="347">
        <f t="shared" si="300"/>
        <v>0</v>
      </c>
      <c r="AJ305" s="347">
        <f t="shared" si="300"/>
        <v>0</v>
      </c>
      <c r="AK305" s="347">
        <f t="shared" si="300"/>
        <v>0</v>
      </c>
      <c r="AL305" s="347">
        <f t="shared" si="300"/>
        <v>0</v>
      </c>
      <c r="AM305" s="347">
        <f t="shared" si="300"/>
        <v>0</v>
      </c>
      <c r="AN305" s="347">
        <f t="shared" si="300"/>
        <v>0</v>
      </c>
      <c r="AO305" s="347">
        <f t="shared" si="300"/>
        <v>0</v>
      </c>
      <c r="AP305" s="347">
        <f t="shared" si="300"/>
        <v>0</v>
      </c>
      <c r="AQ305" s="347">
        <f t="shared" si="300"/>
        <v>0</v>
      </c>
      <c r="AR305" s="347">
        <f t="shared" si="300"/>
        <v>0</v>
      </c>
    </row>
    <row r="306" spans="1:44" ht="15">
      <c r="A306" s="303"/>
      <c r="B306" s="335" t="s">
        <v>1062</v>
      </c>
      <c r="C306" s="336">
        <v>18569</v>
      </c>
      <c r="D306" s="337">
        <v>4719</v>
      </c>
      <c r="E306" s="337">
        <v>10447</v>
      </c>
      <c r="F306" s="337">
        <v>491</v>
      </c>
      <c r="G306" s="337">
        <v>1710</v>
      </c>
      <c r="H306" s="337"/>
      <c r="I306" s="336">
        <v>35936</v>
      </c>
      <c r="J306" s="336">
        <v>281</v>
      </c>
      <c r="K306" s="337">
        <v>4869</v>
      </c>
      <c r="L306" s="337">
        <v>1862</v>
      </c>
      <c r="M306" s="337">
        <v>585</v>
      </c>
      <c r="N306" s="336">
        <v>7597</v>
      </c>
      <c r="O306" s="336"/>
      <c r="P306" s="338"/>
      <c r="Q306"/>
      <c r="R306" s="330" t="s">
        <v>1063</v>
      </c>
      <c r="S306" s="331" t="s">
        <v>1041</v>
      </c>
      <c r="T306" s="332">
        <f t="shared" ref="T306:AE307" si="301">IF(C292&gt;0,C306/C292,)</f>
        <v>0.34923829227007713</v>
      </c>
      <c r="U306" s="344">
        <f t="shared" si="301"/>
        <v>0.39357798165137614</v>
      </c>
      <c r="V306" s="344">
        <f t="shared" si="301"/>
        <v>0.37519752909064791</v>
      </c>
      <c r="W306" s="344">
        <f t="shared" si="301"/>
        <v>0.31759379042690816</v>
      </c>
      <c r="X306" s="344">
        <f t="shared" si="301"/>
        <v>0.4017857142857143</v>
      </c>
      <c r="Y306" s="344">
        <f t="shared" si="301"/>
        <v>0</v>
      </c>
      <c r="Z306" s="332">
        <f t="shared" si="301"/>
        <v>0.36370260915329028</v>
      </c>
      <c r="AA306" s="332">
        <f t="shared" si="301"/>
        <v>6.7907201546640886E-2</v>
      </c>
      <c r="AB306" s="344">
        <f t="shared" si="301"/>
        <v>8.554111033028812E-2</v>
      </c>
      <c r="AC306" s="344">
        <f t="shared" si="301"/>
        <v>0.13253612356751371</v>
      </c>
      <c r="AD306" s="344">
        <f t="shared" si="301"/>
        <v>0.2360774818401937</v>
      </c>
      <c r="AE306" s="332">
        <f t="shared" si="301"/>
        <v>9.7918412064187665E-2</v>
      </c>
      <c r="AG306" s="345" t="s">
        <v>1045</v>
      </c>
      <c r="AH306" s="334"/>
      <c r="AI306" s="334"/>
      <c r="AJ306" s="334"/>
      <c r="AK306" s="334"/>
      <c r="AL306" s="334"/>
      <c r="AM306" s="334"/>
      <c r="AN306" s="334"/>
      <c r="AO306" s="334"/>
      <c r="AP306" s="334"/>
      <c r="AQ306" s="334"/>
      <c r="AR306" s="334"/>
    </row>
    <row r="307" spans="1:44" ht="15">
      <c r="A307" s="303"/>
      <c r="B307" s="335" t="s">
        <v>1064</v>
      </c>
      <c r="C307" s="336">
        <v>18993</v>
      </c>
      <c r="D307" s="337">
        <v>4899</v>
      </c>
      <c r="E307" s="337">
        <v>10575</v>
      </c>
      <c r="F307" s="337">
        <v>474</v>
      </c>
      <c r="G307" s="337">
        <v>1752</v>
      </c>
      <c r="H307" s="337"/>
      <c r="I307" s="336">
        <v>36693</v>
      </c>
      <c r="J307" s="336">
        <v>331</v>
      </c>
      <c r="K307" s="337">
        <v>5047</v>
      </c>
      <c r="L307" s="337">
        <v>1777</v>
      </c>
      <c r="M307" s="337">
        <v>639</v>
      </c>
      <c r="N307" s="336">
        <v>7794</v>
      </c>
      <c r="O307" s="336"/>
      <c r="P307" s="338"/>
      <c r="Q307"/>
      <c r="R307" s="339"/>
      <c r="S307" s="340" t="s">
        <v>869</v>
      </c>
      <c r="T307" s="341">
        <f t="shared" si="301"/>
        <v>0.34131833375265069</v>
      </c>
      <c r="U307" s="342">
        <f t="shared" si="301"/>
        <v>0.38983050847457629</v>
      </c>
      <c r="V307" s="342">
        <f t="shared" si="301"/>
        <v>0.36321483771251933</v>
      </c>
      <c r="W307" s="342">
        <f t="shared" si="301"/>
        <v>0.30268199233716475</v>
      </c>
      <c r="X307" s="342">
        <f t="shared" si="301"/>
        <v>0.39002671415850398</v>
      </c>
      <c r="Y307" s="342">
        <f t="shared" si="301"/>
        <v>0</v>
      </c>
      <c r="Z307" s="341">
        <f t="shared" si="301"/>
        <v>0.35491265741976669</v>
      </c>
      <c r="AA307" s="341">
        <f t="shared" si="301"/>
        <v>7.0440519259416898E-2</v>
      </c>
      <c r="AB307" s="342">
        <f t="shared" si="301"/>
        <v>8.3551302850710191E-2</v>
      </c>
      <c r="AC307" s="342">
        <f t="shared" si="301"/>
        <v>0.12498241665494443</v>
      </c>
      <c r="AD307" s="342">
        <f t="shared" si="301"/>
        <v>0.24076865109269027</v>
      </c>
      <c r="AE307" s="341">
        <f t="shared" si="301"/>
        <v>9.5075447991509812E-2</v>
      </c>
      <c r="AG307" s="347">
        <f>(T307-T306)*100</f>
        <v>-0.79199585174264397</v>
      </c>
      <c r="AH307" s="347">
        <f t="shared" ref="AH307:AR307" si="302">(U307-U306)*100</f>
        <v>-0.37474731767998537</v>
      </c>
      <c r="AI307" s="347">
        <f t="shared" si="302"/>
        <v>-1.1982691378128574</v>
      </c>
      <c r="AJ307" s="360">
        <f t="shared" si="302"/>
        <v>-1.4911798089743411</v>
      </c>
      <c r="AK307" s="347">
        <f t="shared" si="302"/>
        <v>-1.1759000127210317</v>
      </c>
      <c r="AL307" s="347">
        <f t="shared" si="302"/>
        <v>0</v>
      </c>
      <c r="AM307" s="347">
        <f t="shared" si="302"/>
        <v>-0.87899517335235933</v>
      </c>
      <c r="AN307" s="347">
        <f t="shared" si="302"/>
        <v>0.2533317712776012</v>
      </c>
      <c r="AO307" s="347">
        <f t="shared" si="302"/>
        <v>-0.19898074795779291</v>
      </c>
      <c r="AP307" s="347">
        <f t="shared" si="302"/>
        <v>-0.7553706912569278</v>
      </c>
      <c r="AQ307" s="347">
        <f t="shared" si="302"/>
        <v>0.46911692524965742</v>
      </c>
      <c r="AR307" s="347">
        <f t="shared" si="302"/>
        <v>-0.28429640726778532</v>
      </c>
    </row>
    <row r="308" spans="1:44" ht="15">
      <c r="A308" s="303"/>
      <c r="B308" s="335" t="s">
        <v>1065</v>
      </c>
      <c r="C308" s="336">
        <v>7506</v>
      </c>
      <c r="D308" s="337">
        <v>2085</v>
      </c>
      <c r="E308" s="337">
        <v>5287</v>
      </c>
      <c r="F308" s="337">
        <v>824</v>
      </c>
      <c r="G308" s="337">
        <v>1827</v>
      </c>
      <c r="H308" s="337"/>
      <c r="I308" s="336">
        <v>17529</v>
      </c>
      <c r="J308" s="336">
        <v>420</v>
      </c>
      <c r="K308" s="337">
        <v>11257</v>
      </c>
      <c r="L308" s="337">
        <v>2341</v>
      </c>
      <c r="M308" s="337">
        <v>589</v>
      </c>
      <c r="N308" s="336">
        <v>14607</v>
      </c>
      <c r="O308" s="336"/>
      <c r="P308" s="338"/>
      <c r="Q308"/>
      <c r="R308" s="330" t="s">
        <v>1066</v>
      </c>
      <c r="S308" s="331" t="s">
        <v>1041</v>
      </c>
      <c r="T308" s="332">
        <f t="shared" ref="T308:AE309" si="303">IF(C292&gt;0,C308/C292,)</f>
        <v>0.1411698326123754</v>
      </c>
      <c r="U308" s="344">
        <f t="shared" si="303"/>
        <v>0.17389491242702251</v>
      </c>
      <c r="V308" s="344">
        <f t="shared" si="303"/>
        <v>0.18987932768280419</v>
      </c>
      <c r="W308" s="344">
        <f t="shared" si="303"/>
        <v>0.53298835705045278</v>
      </c>
      <c r="X308" s="344">
        <f t="shared" si="303"/>
        <v>0.42927631578947367</v>
      </c>
      <c r="Y308" s="344">
        <f t="shared" si="303"/>
        <v>0</v>
      </c>
      <c r="Z308" s="332">
        <f t="shared" si="303"/>
        <v>0.1774082545594397</v>
      </c>
      <c r="AA308" s="332">
        <f t="shared" si="303"/>
        <v>0.1014983083615273</v>
      </c>
      <c r="AB308" s="344">
        <f t="shared" si="303"/>
        <v>0.19776879831342234</v>
      </c>
      <c r="AC308" s="344">
        <f t="shared" si="303"/>
        <v>0.16663107694497828</v>
      </c>
      <c r="AD308" s="344">
        <f t="shared" si="303"/>
        <v>0.23769168684422923</v>
      </c>
      <c r="AE308" s="332">
        <f t="shared" si="303"/>
        <v>0.18827092865889025</v>
      </c>
      <c r="AG308" s="345" t="s">
        <v>1045</v>
      </c>
      <c r="AH308" s="334"/>
      <c r="AI308" s="334"/>
      <c r="AJ308" s="334"/>
      <c r="AK308" s="334"/>
      <c r="AL308" s="334"/>
      <c r="AM308" s="334"/>
      <c r="AN308" s="334"/>
      <c r="AO308" s="334"/>
      <c r="AP308" s="334"/>
      <c r="AQ308" s="334"/>
      <c r="AR308" s="334"/>
    </row>
    <row r="309" spans="1:44" ht="15">
      <c r="A309" s="303"/>
      <c r="B309" s="335" t="s">
        <v>1067</v>
      </c>
      <c r="C309" s="336">
        <v>8262</v>
      </c>
      <c r="D309" s="337">
        <v>2178</v>
      </c>
      <c r="E309" s="337">
        <v>5595</v>
      </c>
      <c r="F309" s="337">
        <v>823</v>
      </c>
      <c r="G309" s="337">
        <v>1944</v>
      </c>
      <c r="H309" s="337"/>
      <c r="I309" s="336">
        <v>18802</v>
      </c>
      <c r="J309" s="336">
        <v>516</v>
      </c>
      <c r="K309" s="337">
        <v>11853</v>
      </c>
      <c r="L309" s="337">
        <v>2440</v>
      </c>
      <c r="M309" s="337">
        <v>576</v>
      </c>
      <c r="N309" s="336">
        <v>15385</v>
      </c>
      <c r="O309" s="336"/>
      <c r="P309" s="338"/>
      <c r="Q309"/>
      <c r="R309" s="339"/>
      <c r="S309" s="340" t="s">
        <v>869</v>
      </c>
      <c r="T309" s="341">
        <f t="shared" si="303"/>
        <v>0.14847428386586636</v>
      </c>
      <c r="U309" s="342">
        <f t="shared" si="303"/>
        <v>0.17331105275722131</v>
      </c>
      <c r="V309" s="342">
        <f t="shared" si="303"/>
        <v>0.19216898505924782</v>
      </c>
      <c r="W309" s="342">
        <f t="shared" si="303"/>
        <v>0.52554278416347378</v>
      </c>
      <c r="X309" s="342">
        <f t="shared" si="303"/>
        <v>0.43276936776491542</v>
      </c>
      <c r="Y309" s="342">
        <f t="shared" si="303"/>
        <v>0</v>
      </c>
      <c r="Z309" s="341">
        <f t="shared" si="303"/>
        <v>0.18186214767956976</v>
      </c>
      <c r="AA309" s="341">
        <f t="shared" si="303"/>
        <v>0.10981059799957438</v>
      </c>
      <c r="AB309" s="342">
        <f t="shared" si="303"/>
        <v>0.19622222957984306</v>
      </c>
      <c r="AC309" s="342">
        <f t="shared" si="303"/>
        <v>0.1716134477422985</v>
      </c>
      <c r="AD309" s="342">
        <f t="shared" si="303"/>
        <v>0.21703089675960813</v>
      </c>
      <c r="AE309" s="341">
        <f t="shared" si="303"/>
        <v>0.18767459165375655</v>
      </c>
      <c r="AG309" s="347">
        <f>(T309-T308)*100</f>
        <v>0.73044512534909678</v>
      </c>
      <c r="AH309" s="347">
        <f t="shared" ref="AH309:AR309" si="304">(U309-U308)*100</f>
        <v>-5.8385966980120663E-2</v>
      </c>
      <c r="AI309" s="347">
        <f t="shared" si="304"/>
        <v>0.22896573764436268</v>
      </c>
      <c r="AJ309" s="360">
        <f t="shared" si="304"/>
        <v>-0.74455728869790017</v>
      </c>
      <c r="AK309" s="347">
        <f t="shared" si="304"/>
        <v>0.34930519754417522</v>
      </c>
      <c r="AL309" s="347">
        <f t="shared" si="304"/>
        <v>0</v>
      </c>
      <c r="AM309" s="347">
        <f t="shared" si="304"/>
        <v>0.44538931201300591</v>
      </c>
      <c r="AN309" s="347">
        <f t="shared" si="304"/>
        <v>0.83122896380470745</v>
      </c>
      <c r="AO309" s="347">
        <f t="shared" si="304"/>
        <v>-0.15465687335792788</v>
      </c>
      <c r="AP309" s="347">
        <f t="shared" si="304"/>
        <v>0.49823707973202236</v>
      </c>
      <c r="AQ309" s="347">
        <f t="shared" si="304"/>
        <v>-2.0660790084621099</v>
      </c>
      <c r="AR309" s="347">
        <f t="shared" si="304"/>
        <v>-5.9633700513370136E-2</v>
      </c>
    </row>
    <row r="310" spans="1:44" ht="15">
      <c r="A310" s="303"/>
      <c r="B310" s="335" t="s">
        <v>1068</v>
      </c>
      <c r="C310" s="336"/>
      <c r="D310" s="337"/>
      <c r="E310" s="337"/>
      <c r="F310" s="337"/>
      <c r="G310" s="337"/>
      <c r="H310" s="337"/>
      <c r="I310" s="336"/>
      <c r="J310" s="336"/>
      <c r="K310" s="337"/>
      <c r="L310" s="337"/>
      <c r="M310" s="337"/>
      <c r="N310" s="336"/>
      <c r="O310" s="336"/>
      <c r="P310" s="338"/>
      <c r="Q310"/>
      <c r="R310" s="330" t="s">
        <v>1069</v>
      </c>
      <c r="S310" s="331" t="s">
        <v>1041</v>
      </c>
      <c r="T310" s="332">
        <f t="shared" ref="T310:AE311" si="305">IF(C292&gt;0,C310/C292,)</f>
        <v>0</v>
      </c>
      <c r="U310" s="344">
        <f t="shared" si="305"/>
        <v>0</v>
      </c>
      <c r="V310" s="344">
        <f t="shared" si="305"/>
        <v>0</v>
      </c>
      <c r="W310" s="344">
        <f t="shared" si="305"/>
        <v>0</v>
      </c>
      <c r="X310" s="344">
        <f t="shared" si="305"/>
        <v>0</v>
      </c>
      <c r="Y310" s="344">
        <f t="shared" si="305"/>
        <v>0</v>
      </c>
      <c r="Z310" s="332">
        <f t="shared" si="305"/>
        <v>0</v>
      </c>
      <c r="AA310" s="332">
        <f t="shared" si="305"/>
        <v>0</v>
      </c>
      <c r="AB310" s="344">
        <f t="shared" si="305"/>
        <v>0</v>
      </c>
      <c r="AC310" s="344">
        <f t="shared" si="305"/>
        <v>0</v>
      </c>
      <c r="AD310" s="344">
        <f t="shared" si="305"/>
        <v>0</v>
      </c>
      <c r="AE310" s="332">
        <f t="shared" si="305"/>
        <v>0</v>
      </c>
      <c r="AG310" s="345" t="s">
        <v>1045</v>
      </c>
      <c r="AH310" s="334"/>
      <c r="AI310" s="334"/>
      <c r="AJ310" s="334"/>
      <c r="AK310" s="334"/>
      <c r="AL310" s="334"/>
      <c r="AM310" s="334"/>
      <c r="AN310" s="334"/>
      <c r="AO310" s="334"/>
      <c r="AP310" s="334"/>
      <c r="AQ310" s="334"/>
      <c r="AR310" s="334"/>
    </row>
    <row r="311" spans="1:44" ht="15">
      <c r="A311" s="303"/>
      <c r="B311" s="335" t="s">
        <v>1070</v>
      </c>
      <c r="C311" s="336"/>
      <c r="D311" s="337"/>
      <c r="E311" s="337"/>
      <c r="F311" s="337"/>
      <c r="G311" s="337"/>
      <c r="H311" s="337"/>
      <c r="I311" s="336"/>
      <c r="J311" s="336"/>
      <c r="K311" s="337"/>
      <c r="L311" s="337"/>
      <c r="M311" s="337"/>
      <c r="N311" s="336"/>
      <c r="O311" s="336"/>
      <c r="P311" s="338"/>
      <c r="Q311"/>
      <c r="R311" s="339"/>
      <c r="S311" s="340" t="s">
        <v>869</v>
      </c>
      <c r="T311" s="341">
        <f t="shared" si="305"/>
        <v>0</v>
      </c>
      <c r="U311" s="342">
        <f t="shared" si="305"/>
        <v>0</v>
      </c>
      <c r="V311" s="342">
        <f t="shared" si="305"/>
        <v>0</v>
      </c>
      <c r="W311" s="342">
        <f t="shared" si="305"/>
        <v>0</v>
      </c>
      <c r="X311" s="342">
        <f t="shared" si="305"/>
        <v>0</v>
      </c>
      <c r="Y311" s="342">
        <f t="shared" si="305"/>
        <v>0</v>
      </c>
      <c r="Z311" s="341">
        <f t="shared" si="305"/>
        <v>0</v>
      </c>
      <c r="AA311" s="341">
        <f t="shared" si="305"/>
        <v>0</v>
      </c>
      <c r="AB311" s="342">
        <f t="shared" si="305"/>
        <v>0</v>
      </c>
      <c r="AC311" s="342">
        <f t="shared" si="305"/>
        <v>0</v>
      </c>
      <c r="AD311" s="342">
        <f t="shared" si="305"/>
        <v>0</v>
      </c>
      <c r="AE311" s="341">
        <f t="shared" si="305"/>
        <v>0</v>
      </c>
      <c r="AG311" s="347">
        <f>(T311-T310)*100</f>
        <v>0</v>
      </c>
      <c r="AH311" s="347">
        <f t="shared" ref="AH311:AR311" si="306">(U311-U310)*100</f>
        <v>0</v>
      </c>
      <c r="AI311" s="347">
        <f t="shared" si="306"/>
        <v>0</v>
      </c>
      <c r="AJ311" s="347">
        <f t="shared" si="306"/>
        <v>0</v>
      </c>
      <c r="AK311" s="347">
        <f t="shared" si="306"/>
        <v>0</v>
      </c>
      <c r="AL311" s="347">
        <f t="shared" si="306"/>
        <v>0</v>
      </c>
      <c r="AM311" s="347">
        <f t="shared" si="306"/>
        <v>0</v>
      </c>
      <c r="AN311" s="347">
        <f t="shared" si="306"/>
        <v>0</v>
      </c>
      <c r="AO311" s="347">
        <f t="shared" si="306"/>
        <v>0</v>
      </c>
      <c r="AP311" s="347">
        <f t="shared" si="306"/>
        <v>0</v>
      </c>
      <c r="AQ311" s="347">
        <f t="shared" si="306"/>
        <v>0</v>
      </c>
      <c r="AR311" s="347">
        <f t="shared" si="306"/>
        <v>0</v>
      </c>
    </row>
    <row r="312" spans="1:44" ht="15">
      <c r="A312" s="303"/>
      <c r="B312" s="335" t="s">
        <v>1071</v>
      </c>
      <c r="C312" s="336">
        <v>2825</v>
      </c>
      <c r="D312" s="337">
        <v>787</v>
      </c>
      <c r="E312" s="337">
        <v>2177</v>
      </c>
      <c r="F312" s="337">
        <v>148</v>
      </c>
      <c r="G312" s="337">
        <v>223</v>
      </c>
      <c r="H312" s="337"/>
      <c r="I312" s="336">
        <v>6160</v>
      </c>
      <c r="J312" s="336">
        <v>1237</v>
      </c>
      <c r="K312" s="337">
        <v>13351</v>
      </c>
      <c r="L312" s="337">
        <v>2855</v>
      </c>
      <c r="M312" s="337">
        <v>301</v>
      </c>
      <c r="N312" s="336">
        <v>17744</v>
      </c>
      <c r="O312" s="336"/>
      <c r="P312" s="338"/>
      <c r="Q312"/>
      <c r="R312" s="330" t="s">
        <v>1072</v>
      </c>
      <c r="S312" s="331" t="s">
        <v>1041</v>
      </c>
      <c r="T312" s="332">
        <f t="shared" ref="T312:AE313" si="307">IF(C292&gt;0,C312/C292,)</f>
        <v>5.313146511190521E-2</v>
      </c>
      <c r="U312" s="344">
        <f t="shared" si="307"/>
        <v>6.5638031693077567E-2</v>
      </c>
      <c r="V312" s="344">
        <f t="shared" si="307"/>
        <v>7.8185605516448792E-2</v>
      </c>
      <c r="W312" s="344">
        <f t="shared" si="307"/>
        <v>9.5730918499353168E-2</v>
      </c>
      <c r="X312" s="344">
        <f t="shared" si="307"/>
        <v>5.2396616541353386E-2</v>
      </c>
      <c r="Y312" s="344">
        <f t="shared" si="307"/>
        <v>0</v>
      </c>
      <c r="Z312" s="332">
        <f t="shared" si="307"/>
        <v>6.2344392040969171E-2</v>
      </c>
      <c r="AA312" s="332">
        <f t="shared" si="307"/>
        <v>0.2989366843885935</v>
      </c>
      <c r="AB312" s="344">
        <f t="shared" si="307"/>
        <v>0.23455727336612789</v>
      </c>
      <c r="AC312" s="344">
        <f t="shared" si="307"/>
        <v>0.20321731084062922</v>
      </c>
      <c r="AD312" s="344">
        <f t="shared" si="307"/>
        <v>0.12146892655367232</v>
      </c>
      <c r="AE312" s="332">
        <f t="shared" si="307"/>
        <v>0.2287040020622543</v>
      </c>
      <c r="AG312" s="345" t="s">
        <v>1045</v>
      </c>
      <c r="AH312" s="349"/>
      <c r="AI312" s="349"/>
      <c r="AJ312" s="349"/>
      <c r="AK312" s="349"/>
      <c r="AL312" s="349"/>
      <c r="AM312" s="349"/>
      <c r="AN312" s="349"/>
      <c r="AO312" s="349"/>
      <c r="AP312" s="349"/>
      <c r="AQ312" s="349"/>
      <c r="AR312" s="349"/>
    </row>
    <row r="313" spans="1:44" ht="15.75" thickBot="1">
      <c r="A313" s="303"/>
      <c r="B313" s="335" t="s">
        <v>1073</v>
      </c>
      <c r="C313" s="336">
        <v>2538</v>
      </c>
      <c r="D313" s="337">
        <v>663</v>
      </c>
      <c r="E313" s="337">
        <v>2156</v>
      </c>
      <c r="F313" s="337">
        <v>145</v>
      </c>
      <c r="G313" s="337">
        <v>245</v>
      </c>
      <c r="H313" s="337"/>
      <c r="I313" s="336">
        <v>5747</v>
      </c>
      <c r="J313" s="336">
        <v>1517</v>
      </c>
      <c r="K313" s="337">
        <v>13918</v>
      </c>
      <c r="L313" s="337">
        <v>2977</v>
      </c>
      <c r="M313" s="337">
        <v>339</v>
      </c>
      <c r="N313" s="336">
        <v>18751</v>
      </c>
      <c r="O313" s="336"/>
      <c r="P313" s="338"/>
      <c r="Q313"/>
      <c r="R313" s="350"/>
      <c r="S313" s="351" t="s">
        <v>869</v>
      </c>
      <c r="T313" s="352">
        <f t="shared" si="307"/>
        <v>4.5609747331344569E-2</v>
      </c>
      <c r="U313" s="353">
        <f t="shared" si="307"/>
        <v>5.2757221293864884E-2</v>
      </c>
      <c r="V313" s="353">
        <f t="shared" si="307"/>
        <v>7.4051176369568955E-2</v>
      </c>
      <c r="W313" s="353">
        <f t="shared" si="307"/>
        <v>9.2592592592592587E-2</v>
      </c>
      <c r="X313" s="353">
        <f t="shared" si="307"/>
        <v>5.4541406945681215E-2</v>
      </c>
      <c r="Y313" s="353">
        <f t="shared" si="307"/>
        <v>0</v>
      </c>
      <c r="Z313" s="352">
        <f t="shared" si="307"/>
        <v>5.5587797187240051E-2</v>
      </c>
      <c r="AA313" s="352">
        <f t="shared" si="307"/>
        <v>0.32283464566929132</v>
      </c>
      <c r="AB313" s="353">
        <f t="shared" si="307"/>
        <v>0.23040757540641657</v>
      </c>
      <c r="AC313" s="353">
        <f t="shared" si="307"/>
        <v>0.2093824729216486</v>
      </c>
      <c r="AD313" s="353">
        <f t="shared" si="307"/>
        <v>0.12773172569706104</v>
      </c>
      <c r="AE313" s="352">
        <f t="shared" si="307"/>
        <v>0.22873488905424691</v>
      </c>
      <c r="AF313" s="354"/>
      <c r="AG313" s="355">
        <f>(T313-T312)*100</f>
        <v>-0.75217177805606417</v>
      </c>
      <c r="AH313" s="355">
        <f t="shared" ref="AH313:AR313" si="308">(U313-U312)*100</f>
        <v>-1.2880810399212683</v>
      </c>
      <c r="AI313" s="355">
        <f t="shared" si="308"/>
        <v>-0.41344291468798366</v>
      </c>
      <c r="AJ313" s="361">
        <f t="shared" si="308"/>
        <v>-0.31383259067605807</v>
      </c>
      <c r="AK313" s="355">
        <f t="shared" si="308"/>
        <v>0.21447904043278287</v>
      </c>
      <c r="AL313" s="355">
        <f t="shared" si="308"/>
        <v>0</v>
      </c>
      <c r="AM313" s="355">
        <f t="shared" si="308"/>
        <v>-0.67565948537291198</v>
      </c>
      <c r="AN313" s="355">
        <f t="shared" si="308"/>
        <v>2.3897961280697819</v>
      </c>
      <c r="AO313" s="355">
        <f t="shared" si="308"/>
        <v>-0.41496979597113182</v>
      </c>
      <c r="AP313" s="355">
        <f t="shared" si="308"/>
        <v>0.61651620810193875</v>
      </c>
      <c r="AQ313" s="355">
        <f t="shared" si="308"/>
        <v>0.62627991433887176</v>
      </c>
      <c r="AR313" s="355">
        <f t="shared" si="308"/>
        <v>3.0886991992606916E-3</v>
      </c>
    </row>
    <row r="314" spans="1:44" ht="15">
      <c r="A314" s="317" t="s">
        <v>809</v>
      </c>
      <c r="B314" s="298" t="s">
        <v>1039</v>
      </c>
      <c r="C314" s="327">
        <v>24299</v>
      </c>
      <c r="D314" s="328">
        <v>1631</v>
      </c>
      <c r="E314" s="328">
        <v>10276</v>
      </c>
      <c r="F314" s="328"/>
      <c r="G314" s="328">
        <v>1192</v>
      </c>
      <c r="H314" s="328">
        <v>301</v>
      </c>
      <c r="I314" s="327">
        <v>37699</v>
      </c>
      <c r="J314" s="327"/>
      <c r="K314" s="328">
        <v>11372</v>
      </c>
      <c r="L314" s="328">
        <v>5174</v>
      </c>
      <c r="M314" s="328">
        <v>2410</v>
      </c>
      <c r="N314" s="327">
        <v>18956</v>
      </c>
      <c r="O314" s="327"/>
      <c r="P314" s="329"/>
      <c r="Q314"/>
      <c r="R314" s="330" t="s">
        <v>1040</v>
      </c>
      <c r="S314" s="331" t="s">
        <v>1041</v>
      </c>
      <c r="T314" s="332">
        <f t="shared" ref="T314:AE315" si="309">IF(C314&gt;0,C314/C314,)</f>
        <v>1</v>
      </c>
      <c r="U314" s="344">
        <f t="shared" si="309"/>
        <v>1</v>
      </c>
      <c r="V314" s="344">
        <f t="shared" si="309"/>
        <v>1</v>
      </c>
      <c r="W314" s="344">
        <f t="shared" si="309"/>
        <v>0</v>
      </c>
      <c r="X314" s="344">
        <f t="shared" si="309"/>
        <v>1</v>
      </c>
      <c r="Y314" s="344">
        <f t="shared" si="309"/>
        <v>1</v>
      </c>
      <c r="Z314" s="332">
        <f t="shared" si="309"/>
        <v>1</v>
      </c>
      <c r="AA314" s="332">
        <f t="shared" si="309"/>
        <v>0</v>
      </c>
      <c r="AB314" s="344">
        <f t="shared" si="309"/>
        <v>1</v>
      </c>
      <c r="AC314" s="344">
        <f t="shared" si="309"/>
        <v>1</v>
      </c>
      <c r="AD314" s="344">
        <f t="shared" si="309"/>
        <v>1</v>
      </c>
      <c r="AE314" s="332">
        <f t="shared" si="309"/>
        <v>1</v>
      </c>
      <c r="AG314" s="334">
        <f>+T316+T318+T320+T322+T324+T326+T328+T330+T332+T334</f>
        <v>1</v>
      </c>
      <c r="AH314" s="334">
        <f t="shared" ref="AH314:AR315" si="310">+U316+U318+U320+U322+U324+U326+U328+U330+U332+U334</f>
        <v>1.0000000000000002</v>
      </c>
      <c r="AI314" s="334">
        <f t="shared" si="310"/>
        <v>1</v>
      </c>
      <c r="AJ314" s="334">
        <f t="shared" si="310"/>
        <v>0</v>
      </c>
      <c r="AK314" s="334">
        <f t="shared" si="310"/>
        <v>1</v>
      </c>
      <c r="AL314" s="334">
        <f t="shared" si="310"/>
        <v>0.99999999999999989</v>
      </c>
      <c r="AM314" s="365">
        <f t="shared" si="310"/>
        <v>1</v>
      </c>
      <c r="AN314" s="334">
        <f t="shared" si="310"/>
        <v>0</v>
      </c>
      <c r="AO314" s="334">
        <f t="shared" si="310"/>
        <v>0.99991206472036576</v>
      </c>
      <c r="AP314" s="334">
        <f t="shared" si="310"/>
        <v>0.9976807112485504</v>
      </c>
      <c r="AQ314" s="334">
        <f t="shared" si="310"/>
        <v>0.99087136929460573</v>
      </c>
      <c r="AR314" s="334">
        <f t="shared" si="310"/>
        <v>0.99815361890694254</v>
      </c>
    </row>
    <row r="315" spans="1:44" ht="15">
      <c r="A315" s="303"/>
      <c r="B315" s="335" t="s">
        <v>1042</v>
      </c>
      <c r="C315" s="336">
        <v>24532</v>
      </c>
      <c r="D315" s="337">
        <v>1591</v>
      </c>
      <c r="E315" s="337">
        <v>10088</v>
      </c>
      <c r="F315" s="337"/>
      <c r="G315" s="337">
        <v>1168</v>
      </c>
      <c r="H315" s="337">
        <v>278</v>
      </c>
      <c r="I315" s="336">
        <v>37657</v>
      </c>
      <c r="J315" s="336"/>
      <c r="K315" s="337">
        <v>11015</v>
      </c>
      <c r="L315" s="337">
        <v>5223</v>
      </c>
      <c r="M315" s="337">
        <v>2181</v>
      </c>
      <c r="N315" s="336">
        <v>18419</v>
      </c>
      <c r="O315" s="336"/>
      <c r="P315" s="338"/>
      <c r="Q315"/>
      <c r="R315" s="339"/>
      <c r="S315" s="340" t="s">
        <v>869</v>
      </c>
      <c r="T315" s="341">
        <f t="shared" si="309"/>
        <v>1</v>
      </c>
      <c r="U315" s="342">
        <f t="shared" si="309"/>
        <v>1</v>
      </c>
      <c r="V315" s="342">
        <f t="shared" si="309"/>
        <v>1</v>
      </c>
      <c r="W315" s="342">
        <f t="shared" si="309"/>
        <v>0</v>
      </c>
      <c r="X315" s="342">
        <f t="shared" si="309"/>
        <v>1</v>
      </c>
      <c r="Y315" s="342">
        <f t="shared" si="309"/>
        <v>1</v>
      </c>
      <c r="Z315" s="341">
        <f t="shared" si="309"/>
        <v>1</v>
      </c>
      <c r="AA315" s="341">
        <f t="shared" si="309"/>
        <v>0</v>
      </c>
      <c r="AB315" s="342">
        <f t="shared" si="309"/>
        <v>1</v>
      </c>
      <c r="AC315" s="342">
        <f t="shared" si="309"/>
        <v>1</v>
      </c>
      <c r="AD315" s="342">
        <f t="shared" si="309"/>
        <v>1</v>
      </c>
      <c r="AE315" s="341">
        <f t="shared" si="309"/>
        <v>1</v>
      </c>
      <c r="AG315" s="343">
        <f>+T317+T319+T321+T323+T325+T327+T329+T331+T333+T335</f>
        <v>0.9998777107451492</v>
      </c>
      <c r="AH315" s="343">
        <f t="shared" si="310"/>
        <v>0.99999999999999989</v>
      </c>
      <c r="AI315" s="343">
        <f t="shared" si="310"/>
        <v>0.99999999999999989</v>
      </c>
      <c r="AJ315" s="343">
        <f t="shared" si="310"/>
        <v>0</v>
      </c>
      <c r="AK315" s="343">
        <f t="shared" si="310"/>
        <v>1</v>
      </c>
      <c r="AL315" s="343">
        <f t="shared" si="310"/>
        <v>1</v>
      </c>
      <c r="AM315" s="343">
        <f t="shared" si="310"/>
        <v>0.99992033353692533</v>
      </c>
      <c r="AN315" s="343">
        <f t="shared" si="310"/>
        <v>0</v>
      </c>
      <c r="AO315" s="356">
        <f t="shared" si="310"/>
        <v>1.0000000000000002</v>
      </c>
      <c r="AP315" s="343">
        <f t="shared" si="310"/>
        <v>0.99712808730614577</v>
      </c>
      <c r="AQ315" s="343">
        <f t="shared" si="310"/>
        <v>0.9944979367262724</v>
      </c>
      <c r="AR315" s="343">
        <f t="shared" si="310"/>
        <v>0.99853412237363603</v>
      </c>
    </row>
    <row r="316" spans="1:44" ht="15">
      <c r="A316" s="303"/>
      <c r="B316" s="335" t="s">
        <v>1043</v>
      </c>
      <c r="C316" s="336">
        <v>120</v>
      </c>
      <c r="D316" s="337">
        <v>16</v>
      </c>
      <c r="E316" s="337">
        <v>95</v>
      </c>
      <c r="F316" s="337"/>
      <c r="G316" s="337">
        <v>0</v>
      </c>
      <c r="H316" s="337">
        <v>4</v>
      </c>
      <c r="I316" s="336">
        <v>235</v>
      </c>
      <c r="J316" s="336"/>
      <c r="K316" s="337">
        <v>345</v>
      </c>
      <c r="L316" s="337">
        <v>710</v>
      </c>
      <c r="M316" s="337">
        <v>592</v>
      </c>
      <c r="N316" s="336">
        <v>1647</v>
      </c>
      <c r="O316" s="336"/>
      <c r="P316" s="338"/>
      <c r="Q316"/>
      <c r="R316" s="330" t="s">
        <v>1044</v>
      </c>
      <c r="S316" s="331" t="s">
        <v>1041</v>
      </c>
      <c r="T316" s="332">
        <f t="shared" ref="T316:AE317" si="311">IF(C314&gt;0,C316/C314,)</f>
        <v>4.9384748343553235E-3</v>
      </c>
      <c r="U316" s="344">
        <f t="shared" si="311"/>
        <v>9.8099325567136721E-3</v>
      </c>
      <c r="V316" s="344">
        <f t="shared" si="311"/>
        <v>9.2448423511093808E-3</v>
      </c>
      <c r="W316" s="344">
        <f t="shared" si="311"/>
        <v>0</v>
      </c>
      <c r="X316" s="344">
        <f t="shared" si="311"/>
        <v>0</v>
      </c>
      <c r="Y316" s="344">
        <f t="shared" si="311"/>
        <v>1.3289036544850499E-2</v>
      </c>
      <c r="Z316" s="332">
        <f t="shared" si="311"/>
        <v>6.233587097801003E-3</v>
      </c>
      <c r="AA316" s="332">
        <f t="shared" si="311"/>
        <v>0</v>
      </c>
      <c r="AB316" s="344">
        <f t="shared" si="311"/>
        <v>3.0337671473795288E-2</v>
      </c>
      <c r="AC316" s="344">
        <f t="shared" si="311"/>
        <v>0.13722458446076535</v>
      </c>
      <c r="AD316" s="344">
        <f t="shared" si="311"/>
        <v>0.24564315352697094</v>
      </c>
      <c r="AE316" s="332">
        <f t="shared" si="311"/>
        <v>8.6885418864739397E-2</v>
      </c>
      <c r="AG316" s="345" t="s">
        <v>1045</v>
      </c>
      <c r="AH316" s="334"/>
      <c r="AI316" s="334"/>
      <c r="AJ316" s="334"/>
      <c r="AK316" s="334"/>
      <c r="AL316" s="334"/>
      <c r="AM316" s="334"/>
      <c r="AN316" s="334"/>
      <c r="AO316" s="334"/>
      <c r="AP316" s="334"/>
      <c r="AQ316" s="334"/>
      <c r="AR316" s="334"/>
    </row>
    <row r="317" spans="1:44" ht="15">
      <c r="A317" s="303"/>
      <c r="B317" s="335" t="s">
        <v>1046</v>
      </c>
      <c r="C317" s="336">
        <v>130</v>
      </c>
      <c r="D317" s="337">
        <v>14</v>
      </c>
      <c r="E317" s="337">
        <v>87</v>
      </c>
      <c r="F317" s="337"/>
      <c r="G317" s="337">
        <v>0</v>
      </c>
      <c r="H317" s="337">
        <v>1</v>
      </c>
      <c r="I317" s="336">
        <v>232</v>
      </c>
      <c r="J317" s="336"/>
      <c r="K317" s="337">
        <v>450</v>
      </c>
      <c r="L317" s="337">
        <v>803</v>
      </c>
      <c r="M317" s="337">
        <v>546</v>
      </c>
      <c r="N317" s="336">
        <v>1799</v>
      </c>
      <c r="O317" s="336"/>
      <c r="P317" s="338"/>
      <c r="Q317"/>
      <c r="R317" s="339"/>
      <c r="S317" s="340" t="s">
        <v>869</v>
      </c>
      <c r="T317" s="341">
        <f t="shared" si="311"/>
        <v>5.299201043534975E-3</v>
      </c>
      <c r="U317" s="342">
        <f t="shared" si="311"/>
        <v>8.7994971715901951E-3</v>
      </c>
      <c r="V317" s="342">
        <f t="shared" si="311"/>
        <v>8.6241078509119752E-3</v>
      </c>
      <c r="W317" s="342">
        <f t="shared" si="311"/>
        <v>0</v>
      </c>
      <c r="X317" s="342">
        <f t="shared" si="311"/>
        <v>0</v>
      </c>
      <c r="Y317" s="342">
        <f t="shared" si="311"/>
        <v>3.5971223021582736E-3</v>
      </c>
      <c r="Z317" s="341">
        <f t="shared" si="311"/>
        <v>6.1608731444352978E-3</v>
      </c>
      <c r="AA317" s="341">
        <f t="shared" si="311"/>
        <v>0</v>
      </c>
      <c r="AB317" s="342">
        <f t="shared" si="311"/>
        <v>4.0853381752156151E-2</v>
      </c>
      <c r="AC317" s="342">
        <f t="shared" si="311"/>
        <v>0.15374305954432319</v>
      </c>
      <c r="AD317" s="342">
        <f t="shared" si="311"/>
        <v>0.25034387895460797</v>
      </c>
      <c r="AE317" s="341">
        <f t="shared" si="311"/>
        <v>9.7670883326999289E-2</v>
      </c>
      <c r="AG317" s="347">
        <f>(T317-T316)*100</f>
        <v>3.6072620917965148E-2</v>
      </c>
      <c r="AH317" s="347">
        <f t="shared" ref="AH317:AR317" si="312">(U317-U316)*100</f>
        <v>-0.10104353851234771</v>
      </c>
      <c r="AI317" s="347">
        <f t="shared" si="312"/>
        <v>-6.2073450019740559E-2</v>
      </c>
      <c r="AJ317" s="347">
        <f t="shared" si="312"/>
        <v>0</v>
      </c>
      <c r="AK317" s="347">
        <f t="shared" si="312"/>
        <v>0</v>
      </c>
      <c r="AL317" s="347">
        <f t="shared" si="312"/>
        <v>-0.96919142426922256</v>
      </c>
      <c r="AM317" s="347">
        <f t="shared" si="312"/>
        <v>-7.2713953365705249E-3</v>
      </c>
      <c r="AN317" s="347">
        <f t="shared" si="312"/>
        <v>0</v>
      </c>
      <c r="AO317" s="347">
        <f t="shared" si="312"/>
        <v>1.0515710278360864</v>
      </c>
      <c r="AP317" s="347">
        <f t="shared" si="312"/>
        <v>1.6518475083557833</v>
      </c>
      <c r="AQ317" s="347">
        <f t="shared" si="312"/>
        <v>0.47007254276370258</v>
      </c>
      <c r="AR317" s="347">
        <f t="shared" si="312"/>
        <v>1.0785464462259893</v>
      </c>
    </row>
    <row r="318" spans="1:44" ht="15">
      <c r="A318" s="303"/>
      <c r="B318" s="335" t="s">
        <v>1047</v>
      </c>
      <c r="C318" s="336">
        <v>1</v>
      </c>
      <c r="D318" s="337">
        <v>0</v>
      </c>
      <c r="E318" s="337">
        <v>2</v>
      </c>
      <c r="F318" s="337"/>
      <c r="G318" s="337">
        <v>0</v>
      </c>
      <c r="H318" s="337">
        <v>0</v>
      </c>
      <c r="I318" s="336">
        <v>3</v>
      </c>
      <c r="J318" s="336"/>
      <c r="K318" s="337">
        <v>188</v>
      </c>
      <c r="L318" s="337">
        <v>264</v>
      </c>
      <c r="M318" s="337">
        <v>115</v>
      </c>
      <c r="N318" s="336">
        <v>567</v>
      </c>
      <c r="O318" s="336"/>
      <c r="P318" s="338"/>
      <c r="Q318"/>
      <c r="R318" s="330" t="s">
        <v>1048</v>
      </c>
      <c r="S318" s="331" t="s">
        <v>1041</v>
      </c>
      <c r="T318" s="332">
        <f t="shared" ref="T318:AE319" si="313">IF(C314&gt;0,C318/C314,)</f>
        <v>4.115395695296103E-5</v>
      </c>
      <c r="U318" s="344">
        <f t="shared" si="313"/>
        <v>0</v>
      </c>
      <c r="V318" s="344">
        <f t="shared" si="313"/>
        <v>1.9462826002335538E-4</v>
      </c>
      <c r="W318" s="344">
        <f t="shared" si="313"/>
        <v>0</v>
      </c>
      <c r="X318" s="344">
        <f t="shared" si="313"/>
        <v>0</v>
      </c>
      <c r="Y318" s="344">
        <f t="shared" si="313"/>
        <v>0</v>
      </c>
      <c r="Z318" s="332">
        <f t="shared" si="313"/>
        <v>7.9577707631502156E-5</v>
      </c>
      <c r="AA318" s="332">
        <f t="shared" si="313"/>
        <v>0</v>
      </c>
      <c r="AB318" s="344">
        <f t="shared" si="313"/>
        <v>1.6531832571227575E-2</v>
      </c>
      <c r="AC318" s="344">
        <f t="shared" si="313"/>
        <v>5.1024352531890221E-2</v>
      </c>
      <c r="AD318" s="344">
        <f t="shared" si="313"/>
        <v>4.7717842323651449E-2</v>
      </c>
      <c r="AE318" s="332">
        <f t="shared" si="313"/>
        <v>2.9911373707533235E-2</v>
      </c>
      <c r="AG318" s="345" t="s">
        <v>1045</v>
      </c>
      <c r="AH318" s="334"/>
      <c r="AI318" s="334"/>
      <c r="AJ318" s="334"/>
      <c r="AK318" s="334"/>
      <c r="AL318" s="334"/>
      <c r="AM318" s="334"/>
      <c r="AN318" s="334"/>
      <c r="AO318" s="334"/>
      <c r="AP318" s="334"/>
      <c r="AQ318" s="334"/>
      <c r="AR318" s="334"/>
    </row>
    <row r="319" spans="1:44" ht="15">
      <c r="A319" s="303"/>
      <c r="B319" s="335" t="s">
        <v>1049</v>
      </c>
      <c r="C319" s="336">
        <v>8</v>
      </c>
      <c r="D319" s="337">
        <v>0</v>
      </c>
      <c r="E319" s="337">
        <v>2</v>
      </c>
      <c r="F319" s="337"/>
      <c r="G319" s="337">
        <v>0</v>
      </c>
      <c r="H319" s="337">
        <v>0</v>
      </c>
      <c r="I319" s="336">
        <v>10</v>
      </c>
      <c r="J319" s="336"/>
      <c r="K319" s="337">
        <v>196</v>
      </c>
      <c r="L319" s="337">
        <v>300</v>
      </c>
      <c r="M319" s="337">
        <v>149</v>
      </c>
      <c r="N319" s="336">
        <v>645</v>
      </c>
      <c r="O319" s="336"/>
      <c r="P319" s="338"/>
      <c r="Q319"/>
      <c r="R319" s="339"/>
      <c r="S319" s="340" t="s">
        <v>869</v>
      </c>
      <c r="T319" s="341">
        <f t="shared" si="313"/>
        <v>3.261046796021523E-4</v>
      </c>
      <c r="U319" s="342">
        <f t="shared" si="313"/>
        <v>0</v>
      </c>
      <c r="V319" s="342">
        <f t="shared" si="313"/>
        <v>1.9825535289452815E-4</v>
      </c>
      <c r="W319" s="342">
        <f t="shared" si="313"/>
        <v>0</v>
      </c>
      <c r="X319" s="342">
        <f t="shared" si="313"/>
        <v>0</v>
      </c>
      <c r="Y319" s="342">
        <f t="shared" si="313"/>
        <v>0</v>
      </c>
      <c r="Z319" s="341">
        <f t="shared" si="313"/>
        <v>2.6555487691531455E-4</v>
      </c>
      <c r="AA319" s="341">
        <f t="shared" si="313"/>
        <v>0</v>
      </c>
      <c r="AB319" s="342">
        <f t="shared" si="313"/>
        <v>1.7793917385383568E-2</v>
      </c>
      <c r="AC319" s="342">
        <f t="shared" si="313"/>
        <v>5.7438253877082138E-2</v>
      </c>
      <c r="AD319" s="342">
        <f t="shared" si="313"/>
        <v>6.8317285648784962E-2</v>
      </c>
      <c r="AE319" s="341">
        <f t="shared" si="313"/>
        <v>3.50181877409197E-2</v>
      </c>
      <c r="AG319" s="347">
        <f>(T319-T318)*100</f>
        <v>2.8495072264919125E-2</v>
      </c>
      <c r="AH319" s="347">
        <f t="shared" ref="AH319:AR319" si="314">(U319-U318)*100</f>
        <v>0</v>
      </c>
      <c r="AI319" s="347">
        <f t="shared" si="314"/>
        <v>3.6270928711727723E-4</v>
      </c>
      <c r="AJ319" s="347">
        <f t="shared" si="314"/>
        <v>0</v>
      </c>
      <c r="AK319" s="347">
        <f t="shared" si="314"/>
        <v>0</v>
      </c>
      <c r="AL319" s="347">
        <f t="shared" si="314"/>
        <v>0</v>
      </c>
      <c r="AM319" s="347">
        <f t="shared" si="314"/>
        <v>1.8597716928381237E-2</v>
      </c>
      <c r="AN319" s="347">
        <f t="shared" si="314"/>
        <v>0</v>
      </c>
      <c r="AO319" s="347">
        <f t="shared" si="314"/>
        <v>0.12620848141559926</v>
      </c>
      <c r="AP319" s="347">
        <f t="shared" si="314"/>
        <v>0.64139013451919169</v>
      </c>
      <c r="AQ319" s="347">
        <f t="shared" si="314"/>
        <v>2.0599443325133513</v>
      </c>
      <c r="AR319" s="347">
        <f t="shared" si="314"/>
        <v>0.51068140333864653</v>
      </c>
    </row>
    <row r="320" spans="1:44" ht="15">
      <c r="A320" s="303"/>
      <c r="B320" s="335" t="s">
        <v>1050</v>
      </c>
      <c r="C320" s="336"/>
      <c r="D320" s="337"/>
      <c r="E320" s="337"/>
      <c r="F320" s="337"/>
      <c r="G320" s="337"/>
      <c r="H320" s="337"/>
      <c r="I320" s="336"/>
      <c r="J320" s="336"/>
      <c r="K320" s="337"/>
      <c r="L320" s="337"/>
      <c r="M320" s="337"/>
      <c r="N320" s="336"/>
      <c r="O320" s="336"/>
      <c r="P320" s="338"/>
      <c r="Q320"/>
      <c r="R320" s="330" t="s">
        <v>1051</v>
      </c>
      <c r="S320" s="331" t="s">
        <v>1041</v>
      </c>
      <c r="T320" s="332">
        <f t="shared" ref="T320:AE321" si="315">IF(C314&gt;0,C320/C314,)</f>
        <v>0</v>
      </c>
      <c r="U320" s="344">
        <f t="shared" si="315"/>
        <v>0</v>
      </c>
      <c r="V320" s="344">
        <f t="shared" si="315"/>
        <v>0</v>
      </c>
      <c r="W320" s="344">
        <f t="shared" si="315"/>
        <v>0</v>
      </c>
      <c r="X320" s="344">
        <f t="shared" si="315"/>
        <v>0</v>
      </c>
      <c r="Y320" s="344">
        <f t="shared" si="315"/>
        <v>0</v>
      </c>
      <c r="Z320" s="332">
        <f t="shared" si="315"/>
        <v>0</v>
      </c>
      <c r="AA320" s="332">
        <f t="shared" si="315"/>
        <v>0</v>
      </c>
      <c r="AB320" s="344">
        <f t="shared" si="315"/>
        <v>0</v>
      </c>
      <c r="AC320" s="344">
        <f t="shared" si="315"/>
        <v>0</v>
      </c>
      <c r="AD320" s="344">
        <f t="shared" si="315"/>
        <v>0</v>
      </c>
      <c r="AE320" s="332">
        <f t="shared" si="315"/>
        <v>0</v>
      </c>
      <c r="AG320" s="345" t="s">
        <v>1045</v>
      </c>
      <c r="AH320" s="334"/>
      <c r="AI320" s="334"/>
      <c r="AJ320" s="334"/>
      <c r="AK320" s="334"/>
      <c r="AL320" s="334"/>
      <c r="AM320" s="334"/>
      <c r="AN320" s="334"/>
      <c r="AO320" s="334"/>
      <c r="AP320" s="334"/>
      <c r="AQ320" s="334"/>
      <c r="AR320" s="334"/>
    </row>
    <row r="321" spans="1:44" ht="15">
      <c r="A321" s="303"/>
      <c r="B321" s="335" t="s">
        <v>1052</v>
      </c>
      <c r="C321" s="336"/>
      <c r="D321" s="337"/>
      <c r="E321" s="337"/>
      <c r="F321" s="337"/>
      <c r="G321" s="337"/>
      <c r="H321" s="337"/>
      <c r="I321" s="336"/>
      <c r="J321" s="336"/>
      <c r="K321" s="337"/>
      <c r="L321" s="337"/>
      <c r="M321" s="337"/>
      <c r="N321" s="336"/>
      <c r="O321" s="336"/>
      <c r="P321" s="338"/>
      <c r="Q321"/>
      <c r="R321" s="339"/>
      <c r="S321" s="340" t="s">
        <v>869</v>
      </c>
      <c r="T321" s="341">
        <f t="shared" si="315"/>
        <v>0</v>
      </c>
      <c r="U321" s="342">
        <f t="shared" si="315"/>
        <v>0</v>
      </c>
      <c r="V321" s="342">
        <f t="shared" si="315"/>
        <v>0</v>
      </c>
      <c r="W321" s="342">
        <f t="shared" si="315"/>
        <v>0</v>
      </c>
      <c r="X321" s="342">
        <f t="shared" si="315"/>
        <v>0</v>
      </c>
      <c r="Y321" s="342">
        <f t="shared" si="315"/>
        <v>0</v>
      </c>
      <c r="Z321" s="341">
        <f t="shared" si="315"/>
        <v>0</v>
      </c>
      <c r="AA321" s="341">
        <f t="shared" si="315"/>
        <v>0</v>
      </c>
      <c r="AB321" s="342">
        <f t="shared" si="315"/>
        <v>0</v>
      </c>
      <c r="AC321" s="342">
        <f t="shared" si="315"/>
        <v>0</v>
      </c>
      <c r="AD321" s="342">
        <f t="shared" si="315"/>
        <v>0</v>
      </c>
      <c r="AE321" s="341">
        <f t="shared" si="315"/>
        <v>0</v>
      </c>
      <c r="AG321" s="347">
        <f>(T321-T320)*100</f>
        <v>0</v>
      </c>
      <c r="AH321" s="347">
        <f t="shared" ref="AH321:AR321" si="316">(U321-U320)*100</f>
        <v>0</v>
      </c>
      <c r="AI321" s="347">
        <f t="shared" si="316"/>
        <v>0</v>
      </c>
      <c r="AJ321" s="347">
        <f t="shared" si="316"/>
        <v>0</v>
      </c>
      <c r="AK321" s="347">
        <f t="shared" si="316"/>
        <v>0</v>
      </c>
      <c r="AL321" s="347">
        <f t="shared" si="316"/>
        <v>0</v>
      </c>
      <c r="AM321" s="347">
        <f t="shared" si="316"/>
        <v>0</v>
      </c>
      <c r="AN321" s="347">
        <f t="shared" si="316"/>
        <v>0</v>
      </c>
      <c r="AO321" s="347">
        <f t="shared" si="316"/>
        <v>0</v>
      </c>
      <c r="AP321" s="347">
        <f t="shared" si="316"/>
        <v>0</v>
      </c>
      <c r="AQ321" s="347">
        <f t="shared" si="316"/>
        <v>0</v>
      </c>
      <c r="AR321" s="347">
        <f t="shared" si="316"/>
        <v>0</v>
      </c>
    </row>
    <row r="322" spans="1:44" ht="15">
      <c r="A322" s="303"/>
      <c r="B322" s="335" t="s">
        <v>1053</v>
      </c>
      <c r="C322" s="336">
        <v>14530</v>
      </c>
      <c r="D322" s="337">
        <v>1383</v>
      </c>
      <c r="E322" s="337">
        <v>7274</v>
      </c>
      <c r="F322" s="337"/>
      <c r="G322" s="337">
        <v>1021</v>
      </c>
      <c r="H322" s="337">
        <v>177</v>
      </c>
      <c r="I322" s="336">
        <v>24385</v>
      </c>
      <c r="J322" s="336"/>
      <c r="K322" s="337">
        <v>2522</v>
      </c>
      <c r="L322" s="337">
        <v>897</v>
      </c>
      <c r="M322" s="337">
        <v>348</v>
      </c>
      <c r="N322" s="336">
        <v>3767</v>
      </c>
      <c r="O322" s="336"/>
      <c r="P322" s="338"/>
      <c r="Q322"/>
      <c r="R322" s="330" t="s">
        <v>1054</v>
      </c>
      <c r="S322" s="331" t="s">
        <v>1041</v>
      </c>
      <c r="T322" s="332">
        <f t="shared" ref="T322:AE323" si="317">IF(C314&gt;0,C322/C314,)</f>
        <v>0.59796699452652369</v>
      </c>
      <c r="U322" s="344">
        <f t="shared" si="317"/>
        <v>0.8479460453709381</v>
      </c>
      <c r="V322" s="344">
        <f t="shared" si="317"/>
        <v>0.70786298170494355</v>
      </c>
      <c r="W322" s="344">
        <f t="shared" si="317"/>
        <v>0</v>
      </c>
      <c r="X322" s="344">
        <f t="shared" si="317"/>
        <v>0.85654362416107388</v>
      </c>
      <c r="Y322" s="344">
        <f t="shared" si="317"/>
        <v>0.58803986710963452</v>
      </c>
      <c r="Z322" s="332">
        <f t="shared" si="317"/>
        <v>0.64683413353139341</v>
      </c>
      <c r="AA322" s="332">
        <f t="shared" si="317"/>
        <v>0</v>
      </c>
      <c r="AB322" s="344">
        <f t="shared" si="317"/>
        <v>0.22177277523742525</v>
      </c>
      <c r="AC322" s="344">
        <f t="shared" si="317"/>
        <v>0.17336683417085427</v>
      </c>
      <c r="AD322" s="344">
        <f t="shared" si="317"/>
        <v>0.14439834024896264</v>
      </c>
      <c r="AE322" s="332">
        <f t="shared" si="317"/>
        <v>0.19872335935851446</v>
      </c>
      <c r="AG322" s="345" t="s">
        <v>1045</v>
      </c>
      <c r="AH322" s="334"/>
      <c r="AI322" s="334"/>
      <c r="AJ322" s="334"/>
      <c r="AK322" s="334"/>
      <c r="AL322" s="334"/>
      <c r="AM322" s="334"/>
      <c r="AN322" s="334"/>
      <c r="AO322" s="334"/>
      <c r="AP322" s="334"/>
      <c r="AQ322" s="334"/>
      <c r="AR322" s="334"/>
    </row>
    <row r="323" spans="1:44" ht="15">
      <c r="A323" s="303"/>
      <c r="B323" s="335" t="s">
        <v>1055</v>
      </c>
      <c r="C323" s="336">
        <v>14808</v>
      </c>
      <c r="D323" s="337">
        <v>1358</v>
      </c>
      <c r="E323" s="337">
        <v>7148</v>
      </c>
      <c r="F323" s="337"/>
      <c r="G323" s="337">
        <v>1009</v>
      </c>
      <c r="H323" s="337">
        <v>166</v>
      </c>
      <c r="I323" s="336">
        <v>24489</v>
      </c>
      <c r="J323" s="336"/>
      <c r="K323" s="337">
        <v>2593</v>
      </c>
      <c r="L323" s="337">
        <v>888</v>
      </c>
      <c r="M323" s="337">
        <v>368</v>
      </c>
      <c r="N323" s="336">
        <v>3849</v>
      </c>
      <c r="O323" s="336"/>
      <c r="P323" s="338"/>
      <c r="Q323"/>
      <c r="R323" s="339"/>
      <c r="S323" s="340" t="s">
        <v>869</v>
      </c>
      <c r="T323" s="341">
        <f t="shared" si="317"/>
        <v>0.60361976194358391</v>
      </c>
      <c r="U323" s="342">
        <f t="shared" si="317"/>
        <v>0.8535512256442489</v>
      </c>
      <c r="V323" s="342">
        <f t="shared" si="317"/>
        <v>0.70856463124504365</v>
      </c>
      <c r="W323" s="342">
        <f t="shared" si="317"/>
        <v>0</v>
      </c>
      <c r="X323" s="342">
        <f t="shared" si="317"/>
        <v>0.86386986301369861</v>
      </c>
      <c r="Y323" s="342">
        <f t="shared" si="317"/>
        <v>0.59712230215827333</v>
      </c>
      <c r="Z323" s="341">
        <f t="shared" si="317"/>
        <v>0.65031733807791381</v>
      </c>
      <c r="AA323" s="341">
        <f t="shared" si="317"/>
        <v>0</v>
      </c>
      <c r="AB323" s="342">
        <f t="shared" si="317"/>
        <v>0.235406264185202</v>
      </c>
      <c r="AC323" s="342">
        <f t="shared" si="317"/>
        <v>0.17001723147616313</v>
      </c>
      <c r="AD323" s="342">
        <f t="shared" si="317"/>
        <v>0.16872994039431455</v>
      </c>
      <c r="AE323" s="341">
        <f t="shared" si="317"/>
        <v>0.2089689994027906</v>
      </c>
      <c r="AG323" s="347">
        <f>(T323-T322)*100</f>
        <v>0.56527674170602227</v>
      </c>
      <c r="AH323" s="347">
        <f t="shared" ref="AH323:AR323" si="318">(U323-U322)*100</f>
        <v>0.56051802733108058</v>
      </c>
      <c r="AI323" s="347">
        <f t="shared" si="318"/>
        <v>7.0164954010010216E-2</v>
      </c>
      <c r="AJ323" s="347">
        <f t="shared" si="318"/>
        <v>0</v>
      </c>
      <c r="AK323" s="347">
        <f t="shared" si="318"/>
        <v>0.73262388526247335</v>
      </c>
      <c r="AL323" s="360">
        <f t="shared" si="318"/>
        <v>0.9082435048638815</v>
      </c>
      <c r="AM323" s="347">
        <f t="shared" si="318"/>
        <v>0.3483204546520402</v>
      </c>
      <c r="AN323" s="347">
        <f t="shared" si="318"/>
        <v>0</v>
      </c>
      <c r="AO323" s="360">
        <f t="shared" si="318"/>
        <v>1.3633488947776744</v>
      </c>
      <c r="AP323" s="360">
        <f t="shared" si="318"/>
        <v>-0.3349602694691145</v>
      </c>
      <c r="AQ323" s="347">
        <f t="shared" si="318"/>
        <v>2.4331600145351908</v>
      </c>
      <c r="AR323" s="347">
        <f t="shared" si="318"/>
        <v>1.0245640044276139</v>
      </c>
    </row>
    <row r="324" spans="1:44" ht="15">
      <c r="A324" s="303"/>
      <c r="B324" s="335" t="s">
        <v>1056</v>
      </c>
      <c r="C324" s="336">
        <v>521</v>
      </c>
      <c r="D324" s="337">
        <v>3</v>
      </c>
      <c r="E324" s="337">
        <v>112</v>
      </c>
      <c r="F324" s="337"/>
      <c r="G324" s="337">
        <v>0</v>
      </c>
      <c r="H324" s="337">
        <v>20</v>
      </c>
      <c r="I324" s="336">
        <v>656</v>
      </c>
      <c r="J324" s="336"/>
      <c r="K324" s="337">
        <v>3725</v>
      </c>
      <c r="L324" s="337">
        <v>1179</v>
      </c>
      <c r="M324" s="337">
        <v>434</v>
      </c>
      <c r="N324" s="336">
        <v>5338</v>
      </c>
      <c r="O324" s="336"/>
      <c r="P324" s="338"/>
      <c r="Q324"/>
      <c r="R324" s="330" t="s">
        <v>1057</v>
      </c>
      <c r="S324" s="331" t="s">
        <v>1041</v>
      </c>
      <c r="T324" s="332">
        <f t="shared" ref="T324:AE325" si="319">IF(C314&gt;0,C324/C314,)</f>
        <v>2.1441211572492694E-2</v>
      </c>
      <c r="U324" s="344">
        <f t="shared" si="319"/>
        <v>1.8393623543838135E-3</v>
      </c>
      <c r="V324" s="344">
        <f t="shared" si="319"/>
        <v>1.0899182561307902E-2</v>
      </c>
      <c r="W324" s="344">
        <f t="shared" si="319"/>
        <v>0</v>
      </c>
      <c r="X324" s="344">
        <f t="shared" si="319"/>
        <v>0</v>
      </c>
      <c r="Y324" s="344">
        <f t="shared" si="319"/>
        <v>6.6445182724252497E-2</v>
      </c>
      <c r="Z324" s="332">
        <f t="shared" si="319"/>
        <v>1.7400992068755141E-2</v>
      </c>
      <c r="AA324" s="332">
        <f t="shared" si="319"/>
        <v>0</v>
      </c>
      <c r="AB324" s="344">
        <f t="shared" si="319"/>
        <v>0.32755891663735492</v>
      </c>
      <c r="AC324" s="344">
        <f t="shared" si="319"/>
        <v>0.22787011982991884</v>
      </c>
      <c r="AD324" s="344">
        <f t="shared" si="319"/>
        <v>0.18008298755186722</v>
      </c>
      <c r="AE324" s="332">
        <f t="shared" si="319"/>
        <v>0.28159949356404307</v>
      </c>
      <c r="AG324" s="345" t="s">
        <v>1045</v>
      </c>
      <c r="AH324" s="334"/>
      <c r="AI324" s="334"/>
      <c r="AJ324" s="334"/>
      <c r="AK324" s="334"/>
      <c r="AL324" s="334"/>
      <c r="AM324" s="334"/>
      <c r="AN324" s="334"/>
      <c r="AO324" s="334"/>
      <c r="AP324" s="334"/>
      <c r="AQ324" s="334"/>
      <c r="AR324" s="334"/>
    </row>
    <row r="325" spans="1:44" ht="15">
      <c r="A325" s="303"/>
      <c r="B325" s="335" t="s">
        <v>1058</v>
      </c>
      <c r="C325" s="336">
        <v>448</v>
      </c>
      <c r="D325" s="337">
        <v>1</v>
      </c>
      <c r="E325" s="337">
        <v>121</v>
      </c>
      <c r="F325" s="337"/>
      <c r="G325" s="337">
        <v>0</v>
      </c>
      <c r="H325" s="337">
        <v>18</v>
      </c>
      <c r="I325" s="336">
        <v>588</v>
      </c>
      <c r="J325" s="336"/>
      <c r="K325" s="337">
        <v>3434</v>
      </c>
      <c r="L325" s="337">
        <v>1142</v>
      </c>
      <c r="M325" s="337">
        <v>422</v>
      </c>
      <c r="N325" s="336">
        <v>4998</v>
      </c>
      <c r="O325" s="336"/>
      <c r="P325" s="338"/>
      <c r="Q325"/>
      <c r="R325" s="339"/>
      <c r="S325" s="340" t="s">
        <v>869</v>
      </c>
      <c r="T325" s="341">
        <f t="shared" si="319"/>
        <v>1.826186205772053E-2</v>
      </c>
      <c r="U325" s="342">
        <f t="shared" si="319"/>
        <v>6.285355122564425E-4</v>
      </c>
      <c r="V325" s="342">
        <f t="shared" si="319"/>
        <v>1.1994448850118954E-2</v>
      </c>
      <c r="W325" s="342">
        <f t="shared" si="319"/>
        <v>0</v>
      </c>
      <c r="X325" s="342">
        <f t="shared" si="319"/>
        <v>0</v>
      </c>
      <c r="Y325" s="342">
        <f t="shared" si="319"/>
        <v>6.4748201438848921E-2</v>
      </c>
      <c r="Z325" s="341">
        <f t="shared" si="319"/>
        <v>1.5614626762620496E-2</v>
      </c>
      <c r="AA325" s="341">
        <f t="shared" si="319"/>
        <v>0</v>
      </c>
      <c r="AB325" s="342">
        <f t="shared" si="319"/>
        <v>0.31175669541534273</v>
      </c>
      <c r="AC325" s="342">
        <f t="shared" si="319"/>
        <v>0.218648286425426</v>
      </c>
      <c r="AD325" s="342">
        <f t="shared" si="319"/>
        <v>0.19348922512608896</v>
      </c>
      <c r="AE325" s="341">
        <f t="shared" si="319"/>
        <v>0.27135023616917314</v>
      </c>
      <c r="AG325" s="347">
        <f>(T325-T324)*100</f>
        <v>-0.3179349514772164</v>
      </c>
      <c r="AH325" s="347">
        <f t="shared" ref="AH325:AR325" si="320">(U325-U324)*100</f>
        <v>-0.1210826842127371</v>
      </c>
      <c r="AI325" s="347">
        <f t="shared" si="320"/>
        <v>0.10952662888110525</v>
      </c>
      <c r="AJ325" s="347">
        <f t="shared" si="320"/>
        <v>0</v>
      </c>
      <c r="AK325" s="347">
        <f t="shared" si="320"/>
        <v>0</v>
      </c>
      <c r="AL325" s="347">
        <f t="shared" si="320"/>
        <v>-0.1696981285403576</v>
      </c>
      <c r="AM325" s="347">
        <f t="shared" si="320"/>
        <v>-0.17863653061346452</v>
      </c>
      <c r="AN325" s="347">
        <f t="shared" si="320"/>
        <v>0</v>
      </c>
      <c r="AO325" s="347">
        <f t="shared" si="320"/>
        <v>-1.5802221222012192</v>
      </c>
      <c r="AP325" s="360">
        <f t="shared" si="320"/>
        <v>-0.92218334044928407</v>
      </c>
      <c r="AQ325" s="360">
        <f t="shared" si="320"/>
        <v>1.3406237574221742</v>
      </c>
      <c r="AR325" s="347">
        <f t="shared" si="320"/>
        <v>-1.0249257394869926</v>
      </c>
    </row>
    <row r="326" spans="1:44" ht="15">
      <c r="A326" s="303"/>
      <c r="B326" s="335" t="s">
        <v>1059</v>
      </c>
      <c r="C326" s="336"/>
      <c r="D326" s="337"/>
      <c r="E326" s="337"/>
      <c r="F326" s="337"/>
      <c r="G326" s="337"/>
      <c r="H326" s="337"/>
      <c r="I326" s="336"/>
      <c r="J326" s="336"/>
      <c r="K326" s="337"/>
      <c r="L326" s="337"/>
      <c r="M326" s="337"/>
      <c r="N326" s="336"/>
      <c r="O326" s="336"/>
      <c r="P326" s="338"/>
      <c r="Q326"/>
      <c r="R326" s="330" t="s">
        <v>1060</v>
      </c>
      <c r="S326" s="331" t="s">
        <v>1041</v>
      </c>
      <c r="T326" s="332">
        <f t="shared" ref="T326:AE327" si="321">IF(C314&gt;0,C326/C314,)</f>
        <v>0</v>
      </c>
      <c r="U326" s="344">
        <f t="shared" si="321"/>
        <v>0</v>
      </c>
      <c r="V326" s="344">
        <f t="shared" si="321"/>
        <v>0</v>
      </c>
      <c r="W326" s="344">
        <f t="shared" si="321"/>
        <v>0</v>
      </c>
      <c r="X326" s="344">
        <f t="shared" si="321"/>
        <v>0</v>
      </c>
      <c r="Y326" s="344">
        <f t="shared" si="321"/>
        <v>0</v>
      </c>
      <c r="Z326" s="332">
        <f t="shared" si="321"/>
        <v>0</v>
      </c>
      <c r="AA326" s="332">
        <f t="shared" si="321"/>
        <v>0</v>
      </c>
      <c r="AB326" s="344">
        <f t="shared" si="321"/>
        <v>0</v>
      </c>
      <c r="AC326" s="344">
        <f t="shared" si="321"/>
        <v>0</v>
      </c>
      <c r="AD326" s="344">
        <f t="shared" si="321"/>
        <v>0</v>
      </c>
      <c r="AE326" s="332">
        <f t="shared" si="321"/>
        <v>0</v>
      </c>
      <c r="AG326" s="345" t="s">
        <v>1045</v>
      </c>
      <c r="AH326" s="334"/>
      <c r="AI326" s="334"/>
      <c r="AJ326" s="334"/>
      <c r="AK326" s="334"/>
      <c r="AL326" s="334"/>
      <c r="AM326" s="334"/>
      <c r="AN326" s="334"/>
      <c r="AO326" s="334"/>
      <c r="AP326" s="334"/>
      <c r="AQ326" s="334"/>
      <c r="AR326" s="334"/>
    </row>
    <row r="327" spans="1:44" ht="15">
      <c r="A327" s="303"/>
      <c r="B327" s="335" t="s">
        <v>1061</v>
      </c>
      <c r="C327" s="336"/>
      <c r="D327" s="337"/>
      <c r="E327" s="337"/>
      <c r="F327" s="337"/>
      <c r="G327" s="337"/>
      <c r="H327" s="337"/>
      <c r="I327" s="336"/>
      <c r="J327" s="336"/>
      <c r="K327" s="337"/>
      <c r="L327" s="337"/>
      <c r="M327" s="337"/>
      <c r="N327" s="336"/>
      <c r="O327" s="336"/>
      <c r="P327" s="338"/>
      <c r="Q327"/>
      <c r="R327" s="339"/>
      <c r="S327" s="340" t="s">
        <v>869</v>
      </c>
      <c r="T327" s="341">
        <f t="shared" si="321"/>
        <v>0</v>
      </c>
      <c r="U327" s="342">
        <f t="shared" si="321"/>
        <v>0</v>
      </c>
      <c r="V327" s="342">
        <f t="shared" si="321"/>
        <v>0</v>
      </c>
      <c r="W327" s="342">
        <f t="shared" si="321"/>
        <v>0</v>
      </c>
      <c r="X327" s="342">
        <f t="shared" si="321"/>
        <v>0</v>
      </c>
      <c r="Y327" s="342">
        <f t="shared" si="321"/>
        <v>0</v>
      </c>
      <c r="Z327" s="341">
        <f t="shared" si="321"/>
        <v>0</v>
      </c>
      <c r="AA327" s="341">
        <f t="shared" si="321"/>
        <v>0</v>
      </c>
      <c r="AB327" s="342">
        <f t="shared" si="321"/>
        <v>0</v>
      </c>
      <c r="AC327" s="342">
        <f t="shared" si="321"/>
        <v>0</v>
      </c>
      <c r="AD327" s="342">
        <f t="shared" si="321"/>
        <v>0</v>
      </c>
      <c r="AE327" s="341">
        <f t="shared" si="321"/>
        <v>0</v>
      </c>
      <c r="AG327" s="347">
        <f>(T327-T326)*100</f>
        <v>0</v>
      </c>
      <c r="AH327" s="347">
        <f t="shared" ref="AH327:AR327" si="322">(U327-U326)*100</f>
        <v>0</v>
      </c>
      <c r="AI327" s="347">
        <f t="shared" si="322"/>
        <v>0</v>
      </c>
      <c r="AJ327" s="347">
        <f t="shared" si="322"/>
        <v>0</v>
      </c>
      <c r="AK327" s="347">
        <f t="shared" si="322"/>
        <v>0</v>
      </c>
      <c r="AL327" s="347">
        <f t="shared" si="322"/>
        <v>0</v>
      </c>
      <c r="AM327" s="347">
        <f t="shared" si="322"/>
        <v>0</v>
      </c>
      <c r="AN327" s="347">
        <f t="shared" si="322"/>
        <v>0</v>
      </c>
      <c r="AO327" s="347">
        <f t="shared" si="322"/>
        <v>0</v>
      </c>
      <c r="AP327" s="347">
        <f t="shared" si="322"/>
        <v>0</v>
      </c>
      <c r="AQ327" s="347">
        <f t="shared" si="322"/>
        <v>0</v>
      </c>
      <c r="AR327" s="347">
        <f t="shared" si="322"/>
        <v>0</v>
      </c>
    </row>
    <row r="328" spans="1:44" ht="15">
      <c r="A328" s="303"/>
      <c r="B328" s="335" t="s">
        <v>1062</v>
      </c>
      <c r="C328" s="336">
        <v>6846</v>
      </c>
      <c r="D328" s="337">
        <v>217</v>
      </c>
      <c r="E328" s="337">
        <v>2322</v>
      </c>
      <c r="F328" s="337"/>
      <c r="G328" s="337">
        <v>164</v>
      </c>
      <c r="H328" s="337">
        <v>83</v>
      </c>
      <c r="I328" s="336">
        <v>9632</v>
      </c>
      <c r="J328" s="336"/>
      <c r="K328" s="337">
        <v>967</v>
      </c>
      <c r="L328" s="337">
        <v>427</v>
      </c>
      <c r="M328" s="337">
        <v>158</v>
      </c>
      <c r="N328" s="336">
        <v>1552</v>
      </c>
      <c r="O328" s="336"/>
      <c r="P328" s="338"/>
      <c r="Q328"/>
      <c r="R328" s="330" t="s">
        <v>1063</v>
      </c>
      <c r="S328" s="331" t="s">
        <v>1041</v>
      </c>
      <c r="T328" s="332">
        <f t="shared" ref="T328:AE329" si="323">IF(C314&gt;0,C328/C314,)</f>
        <v>0.28173998929997118</v>
      </c>
      <c r="U328" s="344">
        <f t="shared" si="323"/>
        <v>0.13304721030042918</v>
      </c>
      <c r="V328" s="344">
        <f t="shared" si="323"/>
        <v>0.22596340988711561</v>
      </c>
      <c r="W328" s="344">
        <f t="shared" si="323"/>
        <v>0</v>
      </c>
      <c r="X328" s="344">
        <f t="shared" si="323"/>
        <v>0.13758389261744966</v>
      </c>
      <c r="Y328" s="344">
        <f t="shared" si="323"/>
        <v>0.27574750830564781</v>
      </c>
      <c r="Z328" s="332">
        <f t="shared" si="323"/>
        <v>0.25549749330220961</v>
      </c>
      <c r="AA328" s="332">
        <f t="shared" si="323"/>
        <v>0</v>
      </c>
      <c r="AB328" s="344">
        <f t="shared" si="323"/>
        <v>8.5033415406260998E-2</v>
      </c>
      <c r="AC328" s="344">
        <f t="shared" si="323"/>
        <v>8.2528024739080011E-2</v>
      </c>
      <c r="AD328" s="344">
        <f t="shared" si="323"/>
        <v>6.5560165975103737E-2</v>
      </c>
      <c r="AE328" s="332">
        <f t="shared" si="323"/>
        <v>8.1873813040725885E-2</v>
      </c>
      <c r="AG328" s="345" t="s">
        <v>1045</v>
      </c>
      <c r="AH328" s="334"/>
      <c r="AI328" s="334"/>
      <c r="AJ328" s="334"/>
      <c r="AK328" s="334"/>
      <c r="AL328" s="334"/>
      <c r="AM328" s="334"/>
      <c r="AN328" s="334"/>
      <c r="AO328" s="334"/>
      <c r="AP328" s="334"/>
      <c r="AQ328" s="334"/>
      <c r="AR328" s="334"/>
    </row>
    <row r="329" spans="1:44" ht="15">
      <c r="A329" s="303"/>
      <c r="B329" s="335" t="s">
        <v>1064</v>
      </c>
      <c r="C329" s="336">
        <v>6884</v>
      </c>
      <c r="D329" s="337">
        <v>210</v>
      </c>
      <c r="E329" s="337">
        <v>2316</v>
      </c>
      <c r="F329" s="337"/>
      <c r="G329" s="337">
        <v>155</v>
      </c>
      <c r="H329" s="337">
        <v>73</v>
      </c>
      <c r="I329" s="336">
        <v>9638</v>
      </c>
      <c r="J329" s="336"/>
      <c r="K329" s="337">
        <v>914</v>
      </c>
      <c r="L329" s="337">
        <v>425</v>
      </c>
      <c r="M329" s="337">
        <v>133</v>
      </c>
      <c r="N329" s="336">
        <v>1472</v>
      </c>
      <c r="O329" s="336"/>
      <c r="P329" s="338"/>
      <c r="Q329"/>
      <c r="R329" s="339"/>
      <c r="S329" s="340" t="s">
        <v>869</v>
      </c>
      <c r="T329" s="341">
        <f t="shared" si="323"/>
        <v>0.28061307679765207</v>
      </c>
      <c r="U329" s="342">
        <f t="shared" si="323"/>
        <v>0.13199245757385292</v>
      </c>
      <c r="V329" s="342">
        <f t="shared" si="323"/>
        <v>0.22957969865186359</v>
      </c>
      <c r="W329" s="342">
        <f t="shared" si="323"/>
        <v>0</v>
      </c>
      <c r="X329" s="342">
        <f t="shared" si="323"/>
        <v>0.1327054794520548</v>
      </c>
      <c r="Y329" s="342">
        <f t="shared" si="323"/>
        <v>0.26258992805755393</v>
      </c>
      <c r="Z329" s="341">
        <f t="shared" si="323"/>
        <v>0.25594179037098014</v>
      </c>
      <c r="AA329" s="341">
        <f t="shared" si="323"/>
        <v>0</v>
      </c>
      <c r="AB329" s="342">
        <f t="shared" si="323"/>
        <v>8.2977757603268268E-2</v>
      </c>
      <c r="AC329" s="342">
        <f t="shared" si="323"/>
        <v>8.1370859659199699E-2</v>
      </c>
      <c r="AD329" s="342">
        <f t="shared" si="323"/>
        <v>6.0981201283814762E-2</v>
      </c>
      <c r="AE329" s="341">
        <f t="shared" si="323"/>
        <v>7.9917476518812092E-2</v>
      </c>
      <c r="AG329" s="347">
        <f>(T329-T328)*100</f>
        <v>-0.11269125023191107</v>
      </c>
      <c r="AH329" s="347">
        <f t="shared" ref="AH329:AR329" si="324">(U329-U328)*100</f>
        <v>-0.10547527265762635</v>
      </c>
      <c r="AI329" s="347">
        <f t="shared" si="324"/>
        <v>0.36162887647479824</v>
      </c>
      <c r="AJ329" s="347">
        <f t="shared" si="324"/>
        <v>0</v>
      </c>
      <c r="AK329" s="347">
        <f t="shared" si="324"/>
        <v>-0.48784131653948626</v>
      </c>
      <c r="AL329" s="347">
        <f t="shared" si="324"/>
        <v>-1.3157580248093881</v>
      </c>
      <c r="AM329" s="347">
        <f t="shared" si="324"/>
        <v>4.4429706877052721E-2</v>
      </c>
      <c r="AN329" s="347">
        <f t="shared" si="324"/>
        <v>0</v>
      </c>
      <c r="AO329" s="347">
        <f t="shared" si="324"/>
        <v>-0.20556578029927303</v>
      </c>
      <c r="AP329" s="347">
        <f t="shared" si="324"/>
        <v>-0.11571650798803124</v>
      </c>
      <c r="AQ329" s="347">
        <f t="shared" si="324"/>
        <v>-0.45789646912889753</v>
      </c>
      <c r="AR329" s="347">
        <f t="shared" si="324"/>
        <v>-0.19563365219137929</v>
      </c>
    </row>
    <row r="330" spans="1:44" ht="15">
      <c r="A330" s="303"/>
      <c r="B330" s="335" t="s">
        <v>1065</v>
      </c>
      <c r="C330" s="336">
        <v>1947</v>
      </c>
      <c r="D330" s="337">
        <v>3</v>
      </c>
      <c r="E330" s="337">
        <v>352</v>
      </c>
      <c r="F330" s="337"/>
      <c r="G330" s="337">
        <v>6</v>
      </c>
      <c r="H330" s="337">
        <v>9</v>
      </c>
      <c r="I330" s="336">
        <v>2317</v>
      </c>
      <c r="J330" s="336"/>
      <c r="K330" s="337">
        <v>2059</v>
      </c>
      <c r="L330" s="337">
        <v>682</v>
      </c>
      <c r="M330" s="337">
        <v>206</v>
      </c>
      <c r="N330" s="336">
        <v>2947</v>
      </c>
      <c r="O330" s="336"/>
      <c r="P330" s="338"/>
      <c r="Q330"/>
      <c r="R330" s="330" t="s">
        <v>1066</v>
      </c>
      <c r="S330" s="331" t="s">
        <v>1041</v>
      </c>
      <c r="T330" s="332">
        <f t="shared" ref="T330:AE331" si="325">IF(C314&gt;0,C330/C314,)</f>
        <v>8.012675418741512E-2</v>
      </c>
      <c r="U330" s="344">
        <f t="shared" si="325"/>
        <v>1.8393623543838135E-3</v>
      </c>
      <c r="V330" s="344">
        <f t="shared" si="325"/>
        <v>3.4254573764110549E-2</v>
      </c>
      <c r="W330" s="344">
        <f t="shared" si="325"/>
        <v>0</v>
      </c>
      <c r="X330" s="344">
        <f t="shared" si="325"/>
        <v>5.0335570469798654E-3</v>
      </c>
      <c r="Y330" s="344">
        <f t="shared" si="325"/>
        <v>2.9900332225913623E-2</v>
      </c>
      <c r="Z330" s="332">
        <f t="shared" si="325"/>
        <v>6.1460516194063501E-2</v>
      </c>
      <c r="AA330" s="332">
        <f t="shared" si="325"/>
        <v>0</v>
      </c>
      <c r="AB330" s="344">
        <f t="shared" si="325"/>
        <v>0.18105874076679565</v>
      </c>
      <c r="AC330" s="344">
        <f t="shared" si="325"/>
        <v>0.13181291070738307</v>
      </c>
      <c r="AD330" s="344">
        <f t="shared" si="325"/>
        <v>8.5477178423236516E-2</v>
      </c>
      <c r="AE330" s="332">
        <f t="shared" si="325"/>
        <v>0.15546528803545051</v>
      </c>
      <c r="AG330" s="345" t="s">
        <v>1045</v>
      </c>
      <c r="AH330" s="334"/>
      <c r="AI330" s="334"/>
      <c r="AJ330" s="334"/>
      <c r="AK330" s="334"/>
      <c r="AL330" s="334"/>
      <c r="AM330" s="334"/>
      <c r="AN330" s="334"/>
      <c r="AO330" s="334"/>
      <c r="AP330" s="334"/>
      <c r="AQ330" s="334"/>
      <c r="AR330" s="334"/>
    </row>
    <row r="331" spans="1:44" ht="15">
      <c r="A331" s="303"/>
      <c r="B331" s="335" t="s">
        <v>1067</v>
      </c>
      <c r="C331" s="336">
        <v>1878</v>
      </c>
      <c r="D331" s="337">
        <v>7</v>
      </c>
      <c r="E331" s="337">
        <v>335</v>
      </c>
      <c r="F331" s="337"/>
      <c r="G331" s="337">
        <v>4</v>
      </c>
      <c r="H331" s="337">
        <v>6</v>
      </c>
      <c r="I331" s="336">
        <v>2230</v>
      </c>
      <c r="J331" s="336"/>
      <c r="K331" s="337">
        <v>2000</v>
      </c>
      <c r="L331" s="337">
        <v>683</v>
      </c>
      <c r="M331" s="337">
        <v>216</v>
      </c>
      <c r="N331" s="336">
        <v>2899</v>
      </c>
      <c r="O331" s="336"/>
      <c r="P331" s="338"/>
      <c r="Q331"/>
      <c r="R331" s="339"/>
      <c r="S331" s="340" t="s">
        <v>869</v>
      </c>
      <c r="T331" s="341">
        <f t="shared" si="325"/>
        <v>7.6553073536605246E-2</v>
      </c>
      <c r="U331" s="342">
        <f t="shared" si="325"/>
        <v>4.3997485857950975E-3</v>
      </c>
      <c r="V331" s="342">
        <f t="shared" si="325"/>
        <v>3.3207771609833465E-2</v>
      </c>
      <c r="W331" s="342">
        <f t="shared" si="325"/>
        <v>0</v>
      </c>
      <c r="X331" s="342">
        <f t="shared" si="325"/>
        <v>3.4246575342465752E-3</v>
      </c>
      <c r="Y331" s="342">
        <f t="shared" si="325"/>
        <v>2.1582733812949641E-2</v>
      </c>
      <c r="Z331" s="341">
        <f t="shared" si="325"/>
        <v>5.9218737552115146E-2</v>
      </c>
      <c r="AA331" s="341">
        <f t="shared" si="325"/>
        <v>0</v>
      </c>
      <c r="AB331" s="342">
        <f t="shared" si="325"/>
        <v>0.18157058556513844</v>
      </c>
      <c r="AC331" s="342">
        <f t="shared" si="325"/>
        <v>0.13076775799349033</v>
      </c>
      <c r="AD331" s="342">
        <f t="shared" si="325"/>
        <v>9.9037138927097659E-2</v>
      </c>
      <c r="AE331" s="341">
        <f t="shared" si="325"/>
        <v>0.15739182366035073</v>
      </c>
      <c r="AG331" s="347">
        <f>(T331-T330)*100</f>
        <v>-0.3573680650809874</v>
      </c>
      <c r="AH331" s="347">
        <f t="shared" ref="AH331:AR331" si="326">(U331-U330)*100</f>
        <v>0.25603862314112835</v>
      </c>
      <c r="AI331" s="347">
        <f t="shared" si="326"/>
        <v>-0.10468021542770836</v>
      </c>
      <c r="AJ331" s="347">
        <f t="shared" si="326"/>
        <v>0</v>
      </c>
      <c r="AK331" s="347">
        <f t="shared" si="326"/>
        <v>-0.16088995127332903</v>
      </c>
      <c r="AL331" s="347">
        <f t="shared" si="326"/>
        <v>-0.83175984129639813</v>
      </c>
      <c r="AM331" s="347">
        <f t="shared" si="326"/>
        <v>-0.22417786419483554</v>
      </c>
      <c r="AN331" s="347">
        <f t="shared" si="326"/>
        <v>0</v>
      </c>
      <c r="AO331" s="347">
        <f t="shared" si="326"/>
        <v>5.1184479834279206E-2</v>
      </c>
      <c r="AP331" s="347">
        <f t="shared" si="326"/>
        <v>-0.10451527138927441</v>
      </c>
      <c r="AQ331" s="347">
        <f t="shared" si="326"/>
        <v>1.3559960503861144</v>
      </c>
      <c r="AR331" s="347">
        <f t="shared" si="326"/>
        <v>0.19265356249002219</v>
      </c>
    </row>
    <row r="332" spans="1:44" ht="15">
      <c r="A332" s="303"/>
      <c r="B332" s="335" t="s">
        <v>1068</v>
      </c>
      <c r="C332" s="336"/>
      <c r="D332" s="337"/>
      <c r="E332" s="337"/>
      <c r="F332" s="337"/>
      <c r="G332" s="337"/>
      <c r="H332" s="337"/>
      <c r="I332" s="336"/>
      <c r="J332" s="336"/>
      <c r="K332" s="337"/>
      <c r="L332" s="337"/>
      <c r="M332" s="337"/>
      <c r="N332" s="336"/>
      <c r="O332" s="336"/>
      <c r="P332" s="338"/>
      <c r="Q332"/>
      <c r="R332" s="330" t="s">
        <v>1069</v>
      </c>
      <c r="S332" s="331" t="s">
        <v>1041</v>
      </c>
      <c r="T332" s="332">
        <f t="shared" ref="T332:AE333" si="327">IF(C314&gt;0,C332/C314,)</f>
        <v>0</v>
      </c>
      <c r="U332" s="344">
        <f t="shared" si="327"/>
        <v>0</v>
      </c>
      <c r="V332" s="344">
        <f t="shared" si="327"/>
        <v>0</v>
      </c>
      <c r="W332" s="344">
        <f t="shared" si="327"/>
        <v>0</v>
      </c>
      <c r="X332" s="344">
        <f t="shared" si="327"/>
        <v>0</v>
      </c>
      <c r="Y332" s="344">
        <f t="shared" si="327"/>
        <v>0</v>
      </c>
      <c r="Z332" s="332">
        <f t="shared" si="327"/>
        <v>0</v>
      </c>
      <c r="AA332" s="332">
        <f t="shared" si="327"/>
        <v>0</v>
      </c>
      <c r="AB332" s="344">
        <f t="shared" si="327"/>
        <v>0</v>
      </c>
      <c r="AC332" s="344">
        <f t="shared" si="327"/>
        <v>0</v>
      </c>
      <c r="AD332" s="344">
        <f t="shared" si="327"/>
        <v>0</v>
      </c>
      <c r="AE332" s="332">
        <f t="shared" si="327"/>
        <v>0</v>
      </c>
      <c r="AG332" s="345" t="s">
        <v>1045</v>
      </c>
      <c r="AH332" s="334"/>
      <c r="AI332" s="334"/>
      <c r="AJ332" s="334"/>
      <c r="AK332" s="334"/>
      <c r="AL332" s="334"/>
      <c r="AM332" s="334"/>
      <c r="AN332" s="334"/>
      <c r="AO332" s="334"/>
      <c r="AP332" s="334"/>
      <c r="AQ332" s="334"/>
      <c r="AR332" s="334"/>
    </row>
    <row r="333" spans="1:44" ht="15">
      <c r="A333" s="303"/>
      <c r="B333" s="335" t="s">
        <v>1070</v>
      </c>
      <c r="C333" s="336"/>
      <c r="D333" s="337"/>
      <c r="E333" s="337"/>
      <c r="F333" s="337"/>
      <c r="G333" s="337"/>
      <c r="H333" s="337"/>
      <c r="I333" s="336"/>
      <c r="J333" s="336"/>
      <c r="K333" s="337"/>
      <c r="L333" s="337"/>
      <c r="M333" s="337"/>
      <c r="N333" s="336"/>
      <c r="O333" s="336"/>
      <c r="P333" s="338"/>
      <c r="Q333"/>
      <c r="R333" s="339"/>
      <c r="S333" s="340" t="s">
        <v>869</v>
      </c>
      <c r="T333" s="341">
        <f t="shared" si="327"/>
        <v>0</v>
      </c>
      <c r="U333" s="342">
        <f t="shared" si="327"/>
        <v>0</v>
      </c>
      <c r="V333" s="342">
        <f t="shared" si="327"/>
        <v>0</v>
      </c>
      <c r="W333" s="342">
        <f t="shared" si="327"/>
        <v>0</v>
      </c>
      <c r="X333" s="342">
        <f t="shared" si="327"/>
        <v>0</v>
      </c>
      <c r="Y333" s="342">
        <f t="shared" si="327"/>
        <v>0</v>
      </c>
      <c r="Z333" s="341">
        <f t="shared" si="327"/>
        <v>0</v>
      </c>
      <c r="AA333" s="341">
        <f t="shared" si="327"/>
        <v>0</v>
      </c>
      <c r="AB333" s="342">
        <f t="shared" si="327"/>
        <v>0</v>
      </c>
      <c r="AC333" s="342">
        <f t="shared" si="327"/>
        <v>0</v>
      </c>
      <c r="AD333" s="342">
        <f t="shared" si="327"/>
        <v>0</v>
      </c>
      <c r="AE333" s="341">
        <f t="shared" si="327"/>
        <v>0</v>
      </c>
      <c r="AG333" s="347">
        <f>(T333-T332)*100</f>
        <v>0</v>
      </c>
      <c r="AH333" s="347">
        <f t="shared" ref="AH333:AR333" si="328">(U333-U332)*100</f>
        <v>0</v>
      </c>
      <c r="AI333" s="347">
        <f t="shared" si="328"/>
        <v>0</v>
      </c>
      <c r="AJ333" s="347">
        <f t="shared" si="328"/>
        <v>0</v>
      </c>
      <c r="AK333" s="347">
        <f t="shared" si="328"/>
        <v>0</v>
      </c>
      <c r="AL333" s="347">
        <f t="shared" si="328"/>
        <v>0</v>
      </c>
      <c r="AM333" s="347">
        <f t="shared" si="328"/>
        <v>0</v>
      </c>
      <c r="AN333" s="347">
        <f t="shared" si="328"/>
        <v>0</v>
      </c>
      <c r="AO333" s="347">
        <f t="shared" si="328"/>
        <v>0</v>
      </c>
      <c r="AP333" s="347">
        <f t="shared" si="328"/>
        <v>0</v>
      </c>
      <c r="AQ333" s="347">
        <f t="shared" si="328"/>
        <v>0</v>
      </c>
      <c r="AR333" s="347">
        <f t="shared" si="328"/>
        <v>0</v>
      </c>
    </row>
    <row r="334" spans="1:44" ht="15">
      <c r="A334" s="303"/>
      <c r="B334" s="335" t="s">
        <v>1071</v>
      </c>
      <c r="C334" s="336">
        <v>334</v>
      </c>
      <c r="D334" s="337">
        <v>9</v>
      </c>
      <c r="E334" s="337">
        <v>119</v>
      </c>
      <c r="F334" s="337"/>
      <c r="G334" s="337">
        <v>1</v>
      </c>
      <c r="H334" s="337">
        <v>8</v>
      </c>
      <c r="I334" s="336">
        <v>471</v>
      </c>
      <c r="J334" s="336"/>
      <c r="K334" s="337">
        <v>1565</v>
      </c>
      <c r="L334" s="337">
        <v>1003</v>
      </c>
      <c r="M334" s="337">
        <v>535</v>
      </c>
      <c r="N334" s="336">
        <v>3103</v>
      </c>
      <c r="O334" s="336"/>
      <c r="P334" s="338"/>
      <c r="Q334"/>
      <c r="R334" s="330" t="s">
        <v>1072</v>
      </c>
      <c r="S334" s="331" t="s">
        <v>1041</v>
      </c>
      <c r="T334" s="332">
        <f t="shared" ref="T334:AE335" si="329">IF(C314&gt;0,C334/C314,)</f>
        <v>1.3745421622288983E-2</v>
      </c>
      <c r="U334" s="344">
        <f t="shared" si="329"/>
        <v>5.5180870631514412E-3</v>
      </c>
      <c r="V334" s="344">
        <f t="shared" si="329"/>
        <v>1.1580381471389645E-2</v>
      </c>
      <c r="W334" s="344">
        <f t="shared" si="329"/>
        <v>0</v>
      </c>
      <c r="X334" s="344">
        <f t="shared" si="329"/>
        <v>8.3892617449664428E-4</v>
      </c>
      <c r="Y334" s="344">
        <f t="shared" si="329"/>
        <v>2.6578073089700997E-2</v>
      </c>
      <c r="Z334" s="332">
        <f t="shared" si="329"/>
        <v>1.2493700098145839E-2</v>
      </c>
      <c r="AA334" s="332">
        <f t="shared" si="329"/>
        <v>0</v>
      </c>
      <c r="AB334" s="344">
        <f t="shared" si="329"/>
        <v>0.13761871262750616</v>
      </c>
      <c r="AC334" s="344">
        <f t="shared" si="329"/>
        <v>0.19385388480865867</v>
      </c>
      <c r="AD334" s="344">
        <f t="shared" si="329"/>
        <v>0.22199170124481327</v>
      </c>
      <c r="AE334" s="332">
        <f t="shared" si="329"/>
        <v>0.16369487233593585</v>
      </c>
      <c r="AG334" s="345" t="s">
        <v>1045</v>
      </c>
      <c r="AH334" s="349"/>
      <c r="AI334" s="349"/>
      <c r="AJ334" s="349"/>
      <c r="AK334" s="349"/>
      <c r="AL334" s="349"/>
      <c r="AM334" s="349"/>
      <c r="AN334" s="349"/>
      <c r="AO334" s="349"/>
      <c r="AP334" s="349"/>
      <c r="AQ334" s="349"/>
      <c r="AR334" s="349"/>
    </row>
    <row r="335" spans="1:44" ht="15.75" thickBot="1">
      <c r="A335" s="303"/>
      <c r="B335" s="335" t="s">
        <v>1073</v>
      </c>
      <c r="C335" s="336">
        <v>373</v>
      </c>
      <c r="D335" s="337">
        <v>1</v>
      </c>
      <c r="E335" s="337">
        <v>79</v>
      </c>
      <c r="F335" s="337"/>
      <c r="G335" s="337">
        <v>0</v>
      </c>
      <c r="H335" s="337">
        <v>14</v>
      </c>
      <c r="I335" s="336">
        <v>467</v>
      </c>
      <c r="J335" s="336"/>
      <c r="K335" s="337">
        <v>1428</v>
      </c>
      <c r="L335" s="337">
        <v>967</v>
      </c>
      <c r="M335" s="337">
        <v>335</v>
      </c>
      <c r="N335" s="336">
        <v>2730</v>
      </c>
      <c r="O335" s="336"/>
      <c r="P335" s="338"/>
      <c r="Q335"/>
      <c r="R335" s="350"/>
      <c r="S335" s="351" t="s">
        <v>869</v>
      </c>
      <c r="T335" s="352">
        <f t="shared" si="329"/>
        <v>1.520463068645035E-2</v>
      </c>
      <c r="U335" s="353">
        <f t="shared" si="329"/>
        <v>6.285355122564425E-4</v>
      </c>
      <c r="V335" s="353">
        <f t="shared" si="329"/>
        <v>7.8310864393338619E-3</v>
      </c>
      <c r="W335" s="353">
        <f t="shared" si="329"/>
        <v>0</v>
      </c>
      <c r="X335" s="353">
        <f t="shared" si="329"/>
        <v>0</v>
      </c>
      <c r="Y335" s="353">
        <f t="shared" si="329"/>
        <v>5.0359712230215826E-2</v>
      </c>
      <c r="Z335" s="352">
        <f t="shared" si="329"/>
        <v>1.2401412751945189E-2</v>
      </c>
      <c r="AA335" s="352">
        <f t="shared" si="329"/>
        <v>0</v>
      </c>
      <c r="AB335" s="353">
        <f t="shared" si="329"/>
        <v>0.12964139809350886</v>
      </c>
      <c r="AC335" s="353">
        <f t="shared" si="329"/>
        <v>0.18514263833046143</v>
      </c>
      <c r="AD335" s="353">
        <f t="shared" si="329"/>
        <v>0.15359926639156352</v>
      </c>
      <c r="AE335" s="352">
        <f t="shared" si="329"/>
        <v>0.14821651555459037</v>
      </c>
      <c r="AF335" s="354"/>
      <c r="AG335" s="355">
        <f>(T335-T334)*100</f>
        <v>0.14592090641613667</v>
      </c>
      <c r="AH335" s="355">
        <f t="shared" ref="AH335:AR335" si="330">(U335-U334)*100</f>
        <v>-0.48895515508949988</v>
      </c>
      <c r="AI335" s="355">
        <f t="shared" si="330"/>
        <v>-0.37492950320557833</v>
      </c>
      <c r="AJ335" s="355">
        <f t="shared" si="330"/>
        <v>0</v>
      </c>
      <c r="AK335" s="355">
        <f t="shared" si="330"/>
        <v>-8.3892617449664433E-2</v>
      </c>
      <c r="AL335" s="355">
        <f t="shared" si="330"/>
        <v>2.3781639140514828</v>
      </c>
      <c r="AM335" s="355">
        <f t="shared" si="330"/>
        <v>-9.228734620064967E-3</v>
      </c>
      <c r="AN335" s="355">
        <f t="shared" si="330"/>
        <v>0</v>
      </c>
      <c r="AO335" s="355">
        <f t="shared" si="330"/>
        <v>-0.79773145339973039</v>
      </c>
      <c r="AP335" s="355">
        <f t="shared" si="330"/>
        <v>-0.87112464781972376</v>
      </c>
      <c r="AQ335" s="355">
        <f t="shared" si="330"/>
        <v>-6.8392434853249746</v>
      </c>
      <c r="AR335" s="355">
        <f t="shared" si="330"/>
        <v>-1.5478356781345486</v>
      </c>
    </row>
    <row r="336" spans="1:44">
      <c r="A336" s="317" t="s">
        <v>852</v>
      </c>
      <c r="B336" s="298" t="s">
        <v>1039</v>
      </c>
      <c r="C336" s="327">
        <v>4396</v>
      </c>
      <c r="D336" s="328"/>
      <c r="E336" s="328">
        <v>1590</v>
      </c>
      <c r="F336" s="328"/>
      <c r="G336" s="328">
        <v>2271</v>
      </c>
      <c r="H336" s="328">
        <v>910</v>
      </c>
      <c r="I336" s="327">
        <v>9167</v>
      </c>
      <c r="J336" s="327">
        <v>585</v>
      </c>
      <c r="K336" s="328"/>
      <c r="L336" s="328"/>
      <c r="M336" s="328">
        <v>2328</v>
      </c>
      <c r="N336" s="327">
        <v>2913</v>
      </c>
      <c r="O336" s="327"/>
      <c r="P336" s="329"/>
      <c r="R336" s="330" t="s">
        <v>1040</v>
      </c>
      <c r="S336" s="331" t="s">
        <v>1041</v>
      </c>
      <c r="T336" s="332">
        <f t="shared" ref="T336:AE337" si="331">IF(C336&gt;0,C336/C336,)</f>
        <v>1</v>
      </c>
      <c r="U336" s="344">
        <f t="shared" si="331"/>
        <v>0</v>
      </c>
      <c r="V336" s="344">
        <f t="shared" si="331"/>
        <v>1</v>
      </c>
      <c r="W336" s="344">
        <f t="shared" si="331"/>
        <v>0</v>
      </c>
      <c r="X336" s="344">
        <f t="shared" si="331"/>
        <v>1</v>
      </c>
      <c r="Y336" s="344">
        <f t="shared" si="331"/>
        <v>1</v>
      </c>
      <c r="Z336" s="332">
        <f t="shared" si="331"/>
        <v>1</v>
      </c>
      <c r="AA336" s="332">
        <f t="shared" si="331"/>
        <v>1</v>
      </c>
      <c r="AB336" s="344">
        <f t="shared" si="331"/>
        <v>0</v>
      </c>
      <c r="AC336" s="344">
        <f t="shared" si="331"/>
        <v>0</v>
      </c>
      <c r="AD336" s="344">
        <f t="shared" si="331"/>
        <v>1</v>
      </c>
      <c r="AE336" s="332">
        <f t="shared" si="331"/>
        <v>1</v>
      </c>
      <c r="AG336" s="334">
        <f>+T338+T340+T342+T344+T346+T348+T350+T352+T354+T356</f>
        <v>1.0000000000000002</v>
      </c>
      <c r="AH336" s="334">
        <f t="shared" ref="AH336:AR337" si="332">+U338+U340+U342+U344+U346+U348+U350+U352+U354+U356</f>
        <v>0</v>
      </c>
      <c r="AI336" s="334">
        <f t="shared" si="332"/>
        <v>0.99999999999999989</v>
      </c>
      <c r="AJ336" s="334">
        <f t="shared" si="332"/>
        <v>0</v>
      </c>
      <c r="AK336" s="334">
        <f t="shared" si="332"/>
        <v>1</v>
      </c>
      <c r="AL336" s="365">
        <f t="shared" si="332"/>
        <v>1</v>
      </c>
      <c r="AM336" s="365">
        <f t="shared" si="332"/>
        <v>0.99999999999999978</v>
      </c>
      <c r="AN336" s="334">
        <f t="shared" si="332"/>
        <v>0.99999999999999989</v>
      </c>
      <c r="AO336" s="334">
        <f t="shared" si="332"/>
        <v>0</v>
      </c>
      <c r="AP336" s="334">
        <f t="shared" si="332"/>
        <v>0</v>
      </c>
      <c r="AQ336" s="334">
        <f t="shared" si="332"/>
        <v>1</v>
      </c>
      <c r="AR336" s="334">
        <f t="shared" si="332"/>
        <v>1</v>
      </c>
    </row>
    <row r="337" spans="1:45">
      <c r="A337" s="303"/>
      <c r="B337" s="335" t="s">
        <v>1042</v>
      </c>
      <c r="C337" s="336">
        <v>4400</v>
      </c>
      <c r="D337" s="337"/>
      <c r="E337" s="337">
        <v>1445</v>
      </c>
      <c r="F337" s="337"/>
      <c r="G337" s="337">
        <v>2255</v>
      </c>
      <c r="H337" s="337">
        <v>854</v>
      </c>
      <c r="I337" s="336">
        <v>8954</v>
      </c>
      <c r="J337" s="336">
        <v>571</v>
      </c>
      <c r="K337" s="337"/>
      <c r="L337" s="337"/>
      <c r="M337" s="337">
        <v>2367</v>
      </c>
      <c r="N337" s="336">
        <v>2938</v>
      </c>
      <c r="O337" s="336"/>
      <c r="P337" s="338"/>
      <c r="R337" s="339"/>
      <c r="S337" s="340" t="s">
        <v>869</v>
      </c>
      <c r="T337" s="341">
        <f t="shared" si="331"/>
        <v>1</v>
      </c>
      <c r="U337" s="342">
        <f t="shared" si="331"/>
        <v>0</v>
      </c>
      <c r="V337" s="342">
        <f t="shared" si="331"/>
        <v>1</v>
      </c>
      <c r="W337" s="342">
        <f t="shared" si="331"/>
        <v>0</v>
      </c>
      <c r="X337" s="342">
        <f t="shared" si="331"/>
        <v>1</v>
      </c>
      <c r="Y337" s="342">
        <f t="shared" si="331"/>
        <v>1</v>
      </c>
      <c r="Z337" s="341">
        <f t="shared" si="331"/>
        <v>1</v>
      </c>
      <c r="AA337" s="341">
        <f t="shared" si="331"/>
        <v>1</v>
      </c>
      <c r="AB337" s="342">
        <f t="shared" si="331"/>
        <v>0</v>
      </c>
      <c r="AC337" s="342">
        <f t="shared" si="331"/>
        <v>0</v>
      </c>
      <c r="AD337" s="342">
        <f t="shared" si="331"/>
        <v>1</v>
      </c>
      <c r="AE337" s="341">
        <f t="shared" si="331"/>
        <v>1</v>
      </c>
      <c r="AG337" s="343">
        <f>+T339+T341+T343+T345+T347+T349+T351+T353+T355+T357</f>
        <v>0.99999999999999989</v>
      </c>
      <c r="AH337" s="343">
        <f t="shared" si="332"/>
        <v>0</v>
      </c>
      <c r="AI337" s="343">
        <f t="shared" si="332"/>
        <v>0.99999999999999989</v>
      </c>
      <c r="AJ337" s="343">
        <f t="shared" si="332"/>
        <v>0</v>
      </c>
      <c r="AK337" s="343">
        <f t="shared" si="332"/>
        <v>0.99999999999999989</v>
      </c>
      <c r="AL337" s="343">
        <f t="shared" si="332"/>
        <v>0.99999999999999989</v>
      </c>
      <c r="AM337" s="343">
        <f t="shared" si="332"/>
        <v>1</v>
      </c>
      <c r="AN337" s="343">
        <f t="shared" si="332"/>
        <v>1</v>
      </c>
      <c r="AO337" s="343">
        <f t="shared" si="332"/>
        <v>0</v>
      </c>
      <c r="AP337" s="343">
        <f t="shared" si="332"/>
        <v>0</v>
      </c>
      <c r="AQ337" s="343">
        <f t="shared" si="332"/>
        <v>1</v>
      </c>
      <c r="AR337" s="343">
        <f t="shared" si="332"/>
        <v>1</v>
      </c>
      <c r="AS337" s="357"/>
    </row>
    <row r="338" spans="1:45">
      <c r="A338" s="303"/>
      <c r="B338" s="335" t="s">
        <v>1043</v>
      </c>
      <c r="C338" s="336">
        <v>810</v>
      </c>
      <c r="D338" s="337"/>
      <c r="E338" s="337">
        <v>372</v>
      </c>
      <c r="F338" s="337"/>
      <c r="G338" s="337">
        <v>344</v>
      </c>
      <c r="H338" s="337">
        <v>103</v>
      </c>
      <c r="I338" s="336">
        <v>1629</v>
      </c>
      <c r="J338" s="336">
        <v>91</v>
      </c>
      <c r="K338" s="337"/>
      <c r="L338" s="337"/>
      <c r="M338" s="337">
        <v>153</v>
      </c>
      <c r="N338" s="336">
        <v>244</v>
      </c>
      <c r="O338" s="336"/>
      <c r="P338" s="338"/>
      <c r="R338" s="330" t="s">
        <v>1044</v>
      </c>
      <c r="S338" s="331" t="s">
        <v>1041</v>
      </c>
      <c r="T338" s="332">
        <f t="shared" ref="T338:AE339" si="333">IF(C336&gt;0,C338/C336,)</f>
        <v>0.18425841674249319</v>
      </c>
      <c r="U338" s="344">
        <f t="shared" si="333"/>
        <v>0</v>
      </c>
      <c r="V338" s="344">
        <f t="shared" si="333"/>
        <v>0.2339622641509434</v>
      </c>
      <c r="W338" s="344">
        <f t="shared" si="333"/>
        <v>0</v>
      </c>
      <c r="X338" s="344">
        <f t="shared" si="333"/>
        <v>0.15147512109202993</v>
      </c>
      <c r="Y338" s="344">
        <f t="shared" si="333"/>
        <v>0.11318681318681319</v>
      </c>
      <c r="Z338" s="332">
        <f t="shared" si="333"/>
        <v>0.17770262899530925</v>
      </c>
      <c r="AA338" s="332">
        <f t="shared" si="333"/>
        <v>0.15555555555555556</v>
      </c>
      <c r="AB338" s="344">
        <f t="shared" si="333"/>
        <v>0</v>
      </c>
      <c r="AC338" s="344">
        <f t="shared" si="333"/>
        <v>0</v>
      </c>
      <c r="AD338" s="344">
        <f t="shared" si="333"/>
        <v>6.5721649484536085E-2</v>
      </c>
      <c r="AE338" s="332">
        <f t="shared" si="333"/>
        <v>8.3762444215585305E-2</v>
      </c>
      <c r="AG338" s="345" t="s">
        <v>1045</v>
      </c>
      <c r="AH338" s="334"/>
      <c r="AI338" s="334"/>
      <c r="AJ338" s="334"/>
      <c r="AK338" s="334"/>
      <c r="AL338" s="334"/>
      <c r="AM338" s="334"/>
      <c r="AN338" s="334"/>
      <c r="AO338" s="334"/>
      <c r="AP338" s="334"/>
      <c r="AQ338" s="334"/>
      <c r="AR338" s="334"/>
    </row>
    <row r="339" spans="1:45">
      <c r="A339" s="303"/>
      <c r="B339" s="335" t="s">
        <v>1046</v>
      </c>
      <c r="C339" s="336">
        <v>798</v>
      </c>
      <c r="D339" s="337"/>
      <c r="E339" s="337">
        <v>327</v>
      </c>
      <c r="F339" s="337"/>
      <c r="G339" s="337">
        <v>369</v>
      </c>
      <c r="H339" s="337">
        <v>99</v>
      </c>
      <c r="I339" s="336">
        <v>1593</v>
      </c>
      <c r="J339" s="336">
        <v>88</v>
      </c>
      <c r="K339" s="337"/>
      <c r="L339" s="337"/>
      <c r="M339" s="337">
        <v>161</v>
      </c>
      <c r="N339" s="336">
        <v>249</v>
      </c>
      <c r="O339" s="336"/>
      <c r="P339" s="338"/>
      <c r="R339" s="346"/>
      <c r="S339" s="340" t="s">
        <v>869</v>
      </c>
      <c r="T339" s="341">
        <f t="shared" si="333"/>
        <v>0.18136363636363637</v>
      </c>
      <c r="U339" s="342">
        <f t="shared" si="333"/>
        <v>0</v>
      </c>
      <c r="V339" s="342">
        <f t="shared" si="333"/>
        <v>0.22629757785467128</v>
      </c>
      <c r="W339" s="342">
        <f t="shared" si="333"/>
        <v>0</v>
      </c>
      <c r="X339" s="342">
        <f t="shared" si="333"/>
        <v>0.16363636363636364</v>
      </c>
      <c r="Y339" s="342">
        <f t="shared" si="333"/>
        <v>0.11592505854800937</v>
      </c>
      <c r="Z339" s="341">
        <f t="shared" si="333"/>
        <v>0.17790931427295065</v>
      </c>
      <c r="AA339" s="341">
        <f t="shared" si="333"/>
        <v>0.15411558669001751</v>
      </c>
      <c r="AB339" s="342">
        <f t="shared" si="333"/>
        <v>0</v>
      </c>
      <c r="AC339" s="342">
        <f t="shared" si="333"/>
        <v>0</v>
      </c>
      <c r="AD339" s="342">
        <f t="shared" si="333"/>
        <v>6.8018588931136464E-2</v>
      </c>
      <c r="AE339" s="341">
        <f t="shared" si="333"/>
        <v>8.4751531654186515E-2</v>
      </c>
      <c r="AG339" s="347">
        <f>(T339-T338)*100</f>
        <v>-0.28947803788568205</v>
      </c>
      <c r="AH339" s="347">
        <f t="shared" ref="AH339:AR339" si="334">(U339-U338)*100</f>
        <v>0</v>
      </c>
      <c r="AI339" s="360">
        <f t="shared" si="334"/>
        <v>-0.76646862962721218</v>
      </c>
      <c r="AJ339" s="347">
        <f t="shared" si="334"/>
        <v>0</v>
      </c>
      <c r="AK339" s="347">
        <f t="shared" si="334"/>
        <v>1.2161242544333706</v>
      </c>
      <c r="AL339" s="347">
        <f t="shared" si="334"/>
        <v>0.27382453611961843</v>
      </c>
      <c r="AM339" s="347">
        <f t="shared" si="334"/>
        <v>2.0668527764139411E-2</v>
      </c>
      <c r="AN339" s="360">
        <f t="shared" si="334"/>
        <v>-0.14399688655380438</v>
      </c>
      <c r="AO339" s="347">
        <f t="shared" si="334"/>
        <v>0</v>
      </c>
      <c r="AP339" s="347">
        <f t="shared" si="334"/>
        <v>0</v>
      </c>
      <c r="AQ339" s="347">
        <f t="shared" si="334"/>
        <v>0.22969394466003795</v>
      </c>
      <c r="AR339" s="347">
        <f t="shared" si="334"/>
        <v>9.8908743860121051E-2</v>
      </c>
    </row>
    <row r="340" spans="1:45">
      <c r="A340" s="303"/>
      <c r="B340" s="335" t="s">
        <v>1047</v>
      </c>
      <c r="C340" s="336"/>
      <c r="D340" s="337"/>
      <c r="E340" s="337"/>
      <c r="F340" s="337"/>
      <c r="G340" s="337"/>
      <c r="H340" s="337"/>
      <c r="I340" s="336"/>
      <c r="J340" s="336">
        <v>3</v>
      </c>
      <c r="K340" s="337"/>
      <c r="L340" s="337"/>
      <c r="M340" s="337">
        <v>11</v>
      </c>
      <c r="N340" s="336">
        <v>14</v>
      </c>
      <c r="O340" s="336"/>
      <c r="P340" s="338"/>
      <c r="R340" s="330" t="s">
        <v>1048</v>
      </c>
      <c r="S340" s="331" t="s">
        <v>1041</v>
      </c>
      <c r="T340" s="332">
        <f t="shared" ref="T340:AE341" si="335">IF(C336&gt;0,C340/C336,)</f>
        <v>0</v>
      </c>
      <c r="U340" s="344">
        <f t="shared" si="335"/>
        <v>0</v>
      </c>
      <c r="V340" s="344">
        <f t="shared" si="335"/>
        <v>0</v>
      </c>
      <c r="W340" s="344">
        <f t="shared" si="335"/>
        <v>0</v>
      </c>
      <c r="X340" s="344">
        <f t="shared" si="335"/>
        <v>0</v>
      </c>
      <c r="Y340" s="344">
        <f t="shared" si="335"/>
        <v>0</v>
      </c>
      <c r="Z340" s="332">
        <f t="shared" si="335"/>
        <v>0</v>
      </c>
      <c r="AA340" s="332">
        <f t="shared" si="335"/>
        <v>5.1282051282051282E-3</v>
      </c>
      <c r="AB340" s="344">
        <f t="shared" si="335"/>
        <v>0</v>
      </c>
      <c r="AC340" s="344">
        <f t="shared" si="335"/>
        <v>0</v>
      </c>
      <c r="AD340" s="344">
        <f t="shared" si="335"/>
        <v>4.7250859106529207E-3</v>
      </c>
      <c r="AE340" s="332">
        <f t="shared" si="335"/>
        <v>4.8060418812221079E-3</v>
      </c>
      <c r="AG340" s="345" t="s">
        <v>1045</v>
      </c>
      <c r="AH340" s="334"/>
      <c r="AI340" s="334"/>
      <c r="AJ340" s="334"/>
      <c r="AK340" s="334"/>
      <c r="AL340" s="334"/>
      <c r="AM340" s="334"/>
      <c r="AN340" s="334"/>
      <c r="AO340" s="334"/>
      <c r="AP340" s="334"/>
      <c r="AQ340" s="334"/>
      <c r="AR340" s="334"/>
    </row>
    <row r="341" spans="1:45">
      <c r="A341" s="303"/>
      <c r="B341" s="335" t="s">
        <v>1049</v>
      </c>
      <c r="C341" s="336">
        <v>1</v>
      </c>
      <c r="D341" s="337"/>
      <c r="E341" s="337">
        <v>1</v>
      </c>
      <c r="F341" s="337"/>
      <c r="G341" s="337"/>
      <c r="H341" s="337">
        <v>1</v>
      </c>
      <c r="I341" s="336">
        <v>3</v>
      </c>
      <c r="J341" s="336">
        <v>2</v>
      </c>
      <c r="K341" s="337"/>
      <c r="L341" s="337"/>
      <c r="M341" s="337">
        <v>13</v>
      </c>
      <c r="N341" s="336">
        <v>15</v>
      </c>
      <c r="O341" s="336"/>
      <c r="P341" s="338"/>
      <c r="R341" s="346"/>
      <c r="S341" s="340" t="s">
        <v>869</v>
      </c>
      <c r="T341" s="341">
        <f t="shared" si="335"/>
        <v>2.2727272727272727E-4</v>
      </c>
      <c r="U341" s="342">
        <f t="shared" si="335"/>
        <v>0</v>
      </c>
      <c r="V341" s="342">
        <f t="shared" si="335"/>
        <v>6.9204152249134946E-4</v>
      </c>
      <c r="W341" s="342">
        <f t="shared" si="335"/>
        <v>0</v>
      </c>
      <c r="X341" s="342">
        <f t="shared" si="335"/>
        <v>0</v>
      </c>
      <c r="Y341" s="342">
        <f t="shared" si="335"/>
        <v>1.17096018735363E-3</v>
      </c>
      <c r="Z341" s="341">
        <f t="shared" si="335"/>
        <v>3.3504578959124413E-4</v>
      </c>
      <c r="AA341" s="341">
        <f t="shared" si="335"/>
        <v>3.5026269702276708E-3</v>
      </c>
      <c r="AB341" s="342">
        <f t="shared" si="335"/>
        <v>0</v>
      </c>
      <c r="AC341" s="342">
        <f t="shared" si="335"/>
        <v>0</v>
      </c>
      <c r="AD341" s="342">
        <f t="shared" si="335"/>
        <v>5.4921841994085337E-3</v>
      </c>
      <c r="AE341" s="341">
        <f t="shared" si="335"/>
        <v>5.1055139550714775E-3</v>
      </c>
      <c r="AG341" s="347">
        <f>(T341-T340)*100</f>
        <v>2.2727272727272728E-2</v>
      </c>
      <c r="AH341" s="347">
        <f t="shared" ref="AH341:AR341" si="336">(U341-U340)*100</f>
        <v>0</v>
      </c>
      <c r="AI341" s="347">
        <f t="shared" si="336"/>
        <v>6.920415224913494E-2</v>
      </c>
      <c r="AJ341" s="347">
        <f t="shared" si="336"/>
        <v>0</v>
      </c>
      <c r="AK341" s="347">
        <f t="shared" si="336"/>
        <v>0</v>
      </c>
      <c r="AL341" s="347">
        <f t="shared" si="336"/>
        <v>0.117096018735363</v>
      </c>
      <c r="AM341" s="347">
        <f t="shared" si="336"/>
        <v>3.3504578959124412E-2</v>
      </c>
      <c r="AN341" s="347">
        <f t="shared" si="336"/>
        <v>-0.16255781579774575</v>
      </c>
      <c r="AO341" s="347">
        <f t="shared" si="336"/>
        <v>0</v>
      </c>
      <c r="AP341" s="347">
        <f t="shared" si="336"/>
        <v>0</v>
      </c>
      <c r="AQ341" s="347">
        <f t="shared" si="336"/>
        <v>7.6709828875561312E-2</v>
      </c>
      <c r="AR341" s="347">
        <f t="shared" si="336"/>
        <v>2.9947207384936961E-2</v>
      </c>
    </row>
    <row r="342" spans="1:45">
      <c r="A342" s="303"/>
      <c r="B342" s="335" t="s">
        <v>1050</v>
      </c>
      <c r="C342" s="336"/>
      <c r="D342" s="337"/>
      <c r="E342" s="337"/>
      <c r="F342" s="337"/>
      <c r="G342" s="337"/>
      <c r="H342" s="337"/>
      <c r="I342" s="336"/>
      <c r="J342" s="336"/>
      <c r="K342" s="337"/>
      <c r="L342" s="337"/>
      <c r="M342" s="337"/>
      <c r="N342" s="336"/>
      <c r="O342" s="336"/>
      <c r="P342" s="338"/>
      <c r="R342" s="330" t="s">
        <v>1051</v>
      </c>
      <c r="S342" s="331" t="s">
        <v>1041</v>
      </c>
      <c r="T342" s="332">
        <f t="shared" ref="T342:AE343" si="337">IF(C336&gt;0,C342/C336,)</f>
        <v>0</v>
      </c>
      <c r="U342" s="344">
        <f t="shared" si="337"/>
        <v>0</v>
      </c>
      <c r="V342" s="344">
        <f t="shared" si="337"/>
        <v>0</v>
      </c>
      <c r="W342" s="344">
        <f t="shared" si="337"/>
        <v>0</v>
      </c>
      <c r="X342" s="344">
        <f t="shared" si="337"/>
        <v>0</v>
      </c>
      <c r="Y342" s="344">
        <f t="shared" si="337"/>
        <v>0</v>
      </c>
      <c r="Z342" s="332">
        <f t="shared" si="337"/>
        <v>0</v>
      </c>
      <c r="AA342" s="332">
        <f t="shared" si="337"/>
        <v>0</v>
      </c>
      <c r="AB342" s="344">
        <f t="shared" si="337"/>
        <v>0</v>
      </c>
      <c r="AC342" s="344">
        <f t="shared" si="337"/>
        <v>0</v>
      </c>
      <c r="AD342" s="344">
        <f t="shared" si="337"/>
        <v>0</v>
      </c>
      <c r="AE342" s="332">
        <f t="shared" si="337"/>
        <v>0</v>
      </c>
      <c r="AG342" s="366" t="s">
        <v>1045</v>
      </c>
      <c r="AH342" s="367"/>
      <c r="AI342" s="367"/>
      <c r="AJ342" s="367"/>
      <c r="AK342" s="367"/>
      <c r="AL342" s="367"/>
      <c r="AM342" s="367"/>
      <c r="AN342" s="367"/>
      <c r="AO342" s="367"/>
      <c r="AP342" s="367"/>
      <c r="AQ342" s="367"/>
      <c r="AR342" s="367"/>
    </row>
    <row r="343" spans="1:45">
      <c r="A343" s="303"/>
      <c r="B343" s="335" t="s">
        <v>1052</v>
      </c>
      <c r="C343" s="336"/>
      <c r="D343" s="337"/>
      <c r="E343" s="337"/>
      <c r="F343" s="337"/>
      <c r="G343" s="337"/>
      <c r="H343" s="337"/>
      <c r="I343" s="336"/>
      <c r="J343" s="336"/>
      <c r="K343" s="337"/>
      <c r="L343" s="337"/>
      <c r="M343" s="337"/>
      <c r="N343" s="336"/>
      <c r="O343" s="336"/>
      <c r="P343" s="338"/>
      <c r="R343" s="346"/>
      <c r="S343" s="340" t="s">
        <v>869</v>
      </c>
      <c r="T343" s="341">
        <f t="shared" si="337"/>
        <v>0</v>
      </c>
      <c r="U343" s="342">
        <f t="shared" si="337"/>
        <v>0</v>
      </c>
      <c r="V343" s="342">
        <f t="shared" si="337"/>
        <v>0</v>
      </c>
      <c r="W343" s="342">
        <f t="shared" si="337"/>
        <v>0</v>
      </c>
      <c r="X343" s="342">
        <f t="shared" si="337"/>
        <v>0</v>
      </c>
      <c r="Y343" s="342">
        <f t="shared" si="337"/>
        <v>0</v>
      </c>
      <c r="Z343" s="341">
        <f t="shared" si="337"/>
        <v>0</v>
      </c>
      <c r="AA343" s="341">
        <f t="shared" si="337"/>
        <v>0</v>
      </c>
      <c r="AB343" s="342">
        <f t="shared" si="337"/>
        <v>0</v>
      </c>
      <c r="AC343" s="342">
        <f t="shared" si="337"/>
        <v>0</v>
      </c>
      <c r="AD343" s="342">
        <f t="shared" si="337"/>
        <v>0</v>
      </c>
      <c r="AE343" s="341">
        <f t="shared" si="337"/>
        <v>0</v>
      </c>
      <c r="AG343" s="347">
        <f>(T343-T342)*100</f>
        <v>0</v>
      </c>
      <c r="AH343" s="347">
        <f t="shared" ref="AH343:AR343" si="338">(U343-U342)*100</f>
        <v>0</v>
      </c>
      <c r="AI343" s="347">
        <f t="shared" si="338"/>
        <v>0</v>
      </c>
      <c r="AJ343" s="347">
        <f t="shared" si="338"/>
        <v>0</v>
      </c>
      <c r="AK343" s="347">
        <f t="shared" si="338"/>
        <v>0</v>
      </c>
      <c r="AL343" s="347">
        <f t="shared" si="338"/>
        <v>0</v>
      </c>
      <c r="AM343" s="347">
        <f t="shared" si="338"/>
        <v>0</v>
      </c>
      <c r="AN343" s="347">
        <f t="shared" si="338"/>
        <v>0</v>
      </c>
      <c r="AO343" s="347">
        <f t="shared" si="338"/>
        <v>0</v>
      </c>
      <c r="AP343" s="347">
        <f t="shared" si="338"/>
        <v>0</v>
      </c>
      <c r="AQ343" s="347">
        <f t="shared" si="338"/>
        <v>0</v>
      </c>
      <c r="AR343" s="347">
        <f t="shared" si="338"/>
        <v>0</v>
      </c>
    </row>
    <row r="344" spans="1:45">
      <c r="A344" s="303"/>
      <c r="B344" s="335" t="s">
        <v>1053</v>
      </c>
      <c r="C344" s="336">
        <v>2415</v>
      </c>
      <c r="D344" s="337"/>
      <c r="E344" s="337">
        <v>707</v>
      </c>
      <c r="F344" s="337"/>
      <c r="G344" s="337">
        <v>965</v>
      </c>
      <c r="H344" s="337">
        <v>270</v>
      </c>
      <c r="I344" s="336">
        <v>4357</v>
      </c>
      <c r="J344" s="336">
        <v>289</v>
      </c>
      <c r="K344" s="337"/>
      <c r="L344" s="337"/>
      <c r="M344" s="337">
        <v>730</v>
      </c>
      <c r="N344" s="336">
        <v>1019</v>
      </c>
      <c r="O344" s="336"/>
      <c r="P344" s="338"/>
      <c r="R344" s="330" t="s">
        <v>1054</v>
      </c>
      <c r="S344" s="331" t="s">
        <v>1041</v>
      </c>
      <c r="T344" s="332">
        <f t="shared" ref="T344:AE345" si="339">IF(C336&gt;0,C344/C336,)</f>
        <v>0.54936305732484081</v>
      </c>
      <c r="U344" s="344">
        <f t="shared" si="339"/>
        <v>0</v>
      </c>
      <c r="V344" s="344">
        <f t="shared" si="339"/>
        <v>0.44465408805031448</v>
      </c>
      <c r="W344" s="344">
        <f t="shared" si="339"/>
        <v>0</v>
      </c>
      <c r="X344" s="344">
        <f t="shared" si="339"/>
        <v>0.42492294143549098</v>
      </c>
      <c r="Y344" s="344">
        <f t="shared" si="339"/>
        <v>0.2967032967032967</v>
      </c>
      <c r="Z344" s="332">
        <f t="shared" si="339"/>
        <v>0.47529180757063377</v>
      </c>
      <c r="AA344" s="332">
        <f t="shared" si="339"/>
        <v>0.49401709401709404</v>
      </c>
      <c r="AB344" s="344">
        <f t="shared" si="339"/>
        <v>0</v>
      </c>
      <c r="AC344" s="344">
        <f t="shared" si="339"/>
        <v>0</v>
      </c>
      <c r="AD344" s="344">
        <f t="shared" si="339"/>
        <v>0.31357388316151202</v>
      </c>
      <c r="AE344" s="332">
        <f t="shared" si="339"/>
        <v>0.34981119121180915</v>
      </c>
      <c r="AG344" s="345" t="s">
        <v>1045</v>
      </c>
      <c r="AH344" s="334"/>
      <c r="AI344" s="334"/>
      <c r="AJ344" s="334"/>
      <c r="AK344" s="334"/>
      <c r="AL344" s="334"/>
      <c r="AM344" s="334"/>
      <c r="AN344" s="334"/>
      <c r="AO344" s="334"/>
      <c r="AP344" s="334"/>
      <c r="AQ344" s="334"/>
      <c r="AR344" s="334"/>
    </row>
    <row r="345" spans="1:45">
      <c r="A345" s="303"/>
      <c r="B345" s="335" t="s">
        <v>1055</v>
      </c>
      <c r="C345" s="336">
        <v>2511</v>
      </c>
      <c r="D345" s="337"/>
      <c r="E345" s="337">
        <v>685</v>
      </c>
      <c r="F345" s="337"/>
      <c r="G345" s="337">
        <v>941</v>
      </c>
      <c r="H345" s="337">
        <v>326</v>
      </c>
      <c r="I345" s="336">
        <v>4463</v>
      </c>
      <c r="J345" s="336">
        <v>275</v>
      </c>
      <c r="K345" s="337"/>
      <c r="L345" s="337"/>
      <c r="M345" s="337">
        <v>812</v>
      </c>
      <c r="N345" s="336">
        <v>1087</v>
      </c>
      <c r="O345" s="336"/>
      <c r="P345" s="338"/>
      <c r="R345" s="346"/>
      <c r="S345" s="340" t="s">
        <v>869</v>
      </c>
      <c r="T345" s="341">
        <f t="shared" si="339"/>
        <v>0.57068181818181818</v>
      </c>
      <c r="U345" s="342">
        <f t="shared" si="339"/>
        <v>0</v>
      </c>
      <c r="V345" s="342">
        <f t="shared" si="339"/>
        <v>0.47404844290657439</v>
      </c>
      <c r="W345" s="342">
        <f t="shared" si="339"/>
        <v>0</v>
      </c>
      <c r="X345" s="342">
        <f t="shared" si="339"/>
        <v>0.41729490022172949</v>
      </c>
      <c r="Y345" s="342">
        <f t="shared" si="339"/>
        <v>0.38173302107728335</v>
      </c>
      <c r="Z345" s="341">
        <f t="shared" si="339"/>
        <v>0.49843645298190753</v>
      </c>
      <c r="AA345" s="341">
        <f t="shared" si="339"/>
        <v>0.48161120840630472</v>
      </c>
      <c r="AB345" s="342">
        <f t="shared" si="339"/>
        <v>0</v>
      </c>
      <c r="AC345" s="342">
        <f t="shared" si="339"/>
        <v>0</v>
      </c>
      <c r="AD345" s="342">
        <f t="shared" si="339"/>
        <v>0.34305027460920995</v>
      </c>
      <c r="AE345" s="341">
        <f t="shared" si="339"/>
        <v>0.36997957794417974</v>
      </c>
      <c r="AG345" s="347">
        <f>(T345-T344)*100</f>
        <v>2.131876085697737</v>
      </c>
      <c r="AH345" s="347">
        <f t="shared" ref="AH345:AR345" si="340">(U345-U344)*100</f>
        <v>0</v>
      </c>
      <c r="AI345" s="347">
        <f t="shared" si="340"/>
        <v>2.9394354856259906</v>
      </c>
      <c r="AJ345" s="347">
        <f t="shared" si="340"/>
        <v>0</v>
      </c>
      <c r="AK345" s="347">
        <f t="shared" si="340"/>
        <v>-0.76280412137614828</v>
      </c>
      <c r="AL345" s="347">
        <f t="shared" si="340"/>
        <v>8.5029724373986646</v>
      </c>
      <c r="AM345" s="347">
        <f t="shared" si="340"/>
        <v>2.3144645411273759</v>
      </c>
      <c r="AN345" s="347">
        <f t="shared" si="340"/>
        <v>-1.2405885610789313</v>
      </c>
      <c r="AO345" s="347">
        <f t="shared" si="340"/>
        <v>0</v>
      </c>
      <c r="AP345" s="347">
        <f t="shared" si="340"/>
        <v>0</v>
      </c>
      <c r="AQ345" s="347">
        <f t="shared" si="340"/>
        <v>2.9476391447697923</v>
      </c>
      <c r="AR345" s="347">
        <f t="shared" si="340"/>
        <v>2.0168386732370589</v>
      </c>
    </row>
    <row r="346" spans="1:45">
      <c r="A346" s="303"/>
      <c r="B346" s="335" t="s">
        <v>1056</v>
      </c>
      <c r="C346" s="336">
        <v>11</v>
      </c>
      <c r="D346" s="337"/>
      <c r="E346" s="337">
        <v>8</v>
      </c>
      <c r="F346" s="337"/>
      <c r="G346" s="337">
        <v>11</v>
      </c>
      <c r="H346" s="337">
        <v>14</v>
      </c>
      <c r="I346" s="336">
        <v>44</v>
      </c>
      <c r="J346" s="336">
        <v>23</v>
      </c>
      <c r="K346" s="337"/>
      <c r="L346" s="337"/>
      <c r="M346" s="337">
        <v>200</v>
      </c>
      <c r="N346" s="336">
        <v>223</v>
      </c>
      <c r="O346" s="336"/>
      <c r="P346" s="338"/>
      <c r="R346" s="330" t="s">
        <v>1057</v>
      </c>
      <c r="S346" s="331" t="s">
        <v>1041</v>
      </c>
      <c r="T346" s="332">
        <f t="shared" ref="T346:AE347" si="341">IF(C336&gt;0,C346/C336,)</f>
        <v>2.5022747952684258E-3</v>
      </c>
      <c r="U346" s="344">
        <f t="shared" si="341"/>
        <v>0</v>
      </c>
      <c r="V346" s="344">
        <f t="shared" si="341"/>
        <v>5.0314465408805029E-3</v>
      </c>
      <c r="W346" s="344">
        <f t="shared" si="341"/>
        <v>0</v>
      </c>
      <c r="X346" s="344">
        <f t="shared" si="341"/>
        <v>4.8436811977102595E-3</v>
      </c>
      <c r="Y346" s="344">
        <f t="shared" si="341"/>
        <v>1.5384615384615385E-2</v>
      </c>
      <c r="Z346" s="332">
        <f t="shared" si="341"/>
        <v>4.799825460892331E-3</v>
      </c>
      <c r="AA346" s="332">
        <f t="shared" si="341"/>
        <v>3.9316239316239315E-2</v>
      </c>
      <c r="AB346" s="344">
        <f t="shared" si="341"/>
        <v>0</v>
      </c>
      <c r="AC346" s="344">
        <f t="shared" si="341"/>
        <v>0</v>
      </c>
      <c r="AD346" s="344">
        <f t="shared" si="341"/>
        <v>8.5910652920962199E-2</v>
      </c>
      <c r="AE346" s="332">
        <f t="shared" si="341"/>
        <v>7.6553381393752146E-2</v>
      </c>
      <c r="AG346" s="345" t="s">
        <v>1045</v>
      </c>
      <c r="AH346" s="334"/>
      <c r="AI346" s="334"/>
      <c r="AJ346" s="334"/>
      <c r="AK346" s="334"/>
      <c r="AL346" s="334"/>
      <c r="AM346" s="334"/>
      <c r="AN346" s="334"/>
      <c r="AO346" s="334"/>
      <c r="AP346" s="334"/>
      <c r="AQ346" s="334"/>
      <c r="AR346" s="334"/>
    </row>
    <row r="347" spans="1:45">
      <c r="A347" s="303"/>
      <c r="B347" s="335" t="s">
        <v>1058</v>
      </c>
      <c r="C347" s="336">
        <v>5</v>
      </c>
      <c r="D347" s="337"/>
      <c r="E347" s="337">
        <v>6</v>
      </c>
      <c r="F347" s="337"/>
      <c r="G347" s="337">
        <v>10</v>
      </c>
      <c r="H347" s="337">
        <v>17</v>
      </c>
      <c r="I347" s="336">
        <v>38</v>
      </c>
      <c r="J347" s="336">
        <v>34</v>
      </c>
      <c r="K347" s="337"/>
      <c r="L347" s="337"/>
      <c r="M347" s="337">
        <v>190</v>
      </c>
      <c r="N347" s="336">
        <v>224</v>
      </c>
      <c r="O347" s="336"/>
      <c r="P347" s="338"/>
      <c r="R347" s="346"/>
      <c r="S347" s="340" t="s">
        <v>869</v>
      </c>
      <c r="T347" s="341">
        <f t="shared" si="341"/>
        <v>1.1363636363636363E-3</v>
      </c>
      <c r="U347" s="342">
        <f t="shared" si="341"/>
        <v>0</v>
      </c>
      <c r="V347" s="342">
        <f t="shared" si="341"/>
        <v>4.1522491349480972E-3</v>
      </c>
      <c r="W347" s="342">
        <f t="shared" si="341"/>
        <v>0</v>
      </c>
      <c r="X347" s="342">
        <f t="shared" si="341"/>
        <v>4.434589800443459E-3</v>
      </c>
      <c r="Y347" s="342">
        <f t="shared" si="341"/>
        <v>1.9906323185011711E-2</v>
      </c>
      <c r="Z347" s="341">
        <f t="shared" si="341"/>
        <v>4.2439133348224261E-3</v>
      </c>
      <c r="AA347" s="341">
        <f t="shared" si="341"/>
        <v>5.9544658493870403E-2</v>
      </c>
      <c r="AB347" s="342">
        <f t="shared" si="341"/>
        <v>0</v>
      </c>
      <c r="AC347" s="342">
        <f t="shared" si="341"/>
        <v>0</v>
      </c>
      <c r="AD347" s="342">
        <f t="shared" si="341"/>
        <v>8.0270384452893959E-2</v>
      </c>
      <c r="AE347" s="341">
        <f t="shared" si="341"/>
        <v>7.6242341729067395E-2</v>
      </c>
      <c r="AG347" s="347">
        <f>(T347-T346)*100</f>
        <v>-0.13659111589047895</v>
      </c>
      <c r="AH347" s="347">
        <f t="shared" ref="AH347:AR347" si="342">(U347-U346)*100</f>
        <v>0</v>
      </c>
      <c r="AI347" s="347">
        <f t="shared" si="342"/>
        <v>-8.7919740593240564E-2</v>
      </c>
      <c r="AJ347" s="347">
        <f t="shared" si="342"/>
        <v>0</v>
      </c>
      <c r="AK347" s="347">
        <f t="shared" si="342"/>
        <v>-4.0909139726680047E-2</v>
      </c>
      <c r="AL347" s="347">
        <f t="shared" si="342"/>
        <v>0.45217078003963251</v>
      </c>
      <c r="AM347" s="347">
        <f t="shared" si="342"/>
        <v>-5.5591212606990494E-2</v>
      </c>
      <c r="AN347" s="347">
        <f t="shared" si="342"/>
        <v>2.0228419177631087</v>
      </c>
      <c r="AO347" s="347">
        <f t="shared" si="342"/>
        <v>0</v>
      </c>
      <c r="AP347" s="347">
        <f t="shared" si="342"/>
        <v>0</v>
      </c>
      <c r="AQ347" s="347">
        <f t="shared" si="342"/>
        <v>-0.56402684680682413</v>
      </c>
      <c r="AR347" s="347">
        <f t="shared" si="342"/>
        <v>-3.1103966468475075E-2</v>
      </c>
    </row>
    <row r="348" spans="1:45">
      <c r="A348" s="303"/>
      <c r="B348" s="335" t="s">
        <v>1059</v>
      </c>
      <c r="C348" s="336"/>
      <c r="D348" s="337"/>
      <c r="E348" s="337"/>
      <c r="F348" s="337"/>
      <c r="G348" s="337"/>
      <c r="H348" s="337"/>
      <c r="I348" s="336"/>
      <c r="J348" s="336"/>
      <c r="K348" s="337"/>
      <c r="L348" s="337"/>
      <c r="M348" s="337"/>
      <c r="N348" s="336"/>
      <c r="O348" s="336"/>
      <c r="P348" s="338"/>
      <c r="R348" s="330" t="s">
        <v>1060</v>
      </c>
      <c r="S348" s="331" t="s">
        <v>1041</v>
      </c>
      <c r="T348" s="332">
        <f t="shared" ref="T348:AE349" si="343">IF(C336&gt;0,C348/C336,)</f>
        <v>0</v>
      </c>
      <c r="U348" s="344">
        <f t="shared" si="343"/>
        <v>0</v>
      </c>
      <c r="V348" s="344">
        <f t="shared" si="343"/>
        <v>0</v>
      </c>
      <c r="W348" s="344">
        <f t="shared" si="343"/>
        <v>0</v>
      </c>
      <c r="X348" s="344">
        <f t="shared" si="343"/>
        <v>0</v>
      </c>
      <c r="Y348" s="344">
        <f t="shared" si="343"/>
        <v>0</v>
      </c>
      <c r="Z348" s="332">
        <f t="shared" si="343"/>
        <v>0</v>
      </c>
      <c r="AA348" s="332">
        <f t="shared" si="343"/>
        <v>0</v>
      </c>
      <c r="AB348" s="344">
        <f t="shared" si="343"/>
        <v>0</v>
      </c>
      <c r="AC348" s="344">
        <f t="shared" si="343"/>
        <v>0</v>
      </c>
      <c r="AD348" s="344">
        <f t="shared" si="343"/>
        <v>0</v>
      </c>
      <c r="AE348" s="332">
        <f t="shared" si="343"/>
        <v>0</v>
      </c>
      <c r="AG348" s="345" t="s">
        <v>1045</v>
      </c>
      <c r="AH348" s="334"/>
      <c r="AI348" s="334"/>
      <c r="AJ348" s="334"/>
      <c r="AK348" s="334"/>
      <c r="AL348" s="334"/>
      <c r="AM348" s="334"/>
      <c r="AN348" s="334"/>
      <c r="AO348" s="334"/>
      <c r="AP348" s="334"/>
      <c r="AQ348" s="334"/>
      <c r="AR348" s="334"/>
    </row>
    <row r="349" spans="1:45">
      <c r="A349" s="303"/>
      <c r="B349" s="335" t="s">
        <v>1061</v>
      </c>
      <c r="C349" s="336"/>
      <c r="D349" s="337"/>
      <c r="E349" s="337"/>
      <c r="F349" s="337"/>
      <c r="G349" s="337"/>
      <c r="H349" s="337"/>
      <c r="I349" s="336"/>
      <c r="J349" s="336"/>
      <c r="K349" s="337"/>
      <c r="L349" s="337"/>
      <c r="M349" s="337"/>
      <c r="N349" s="336"/>
      <c r="O349" s="336"/>
      <c r="P349" s="338"/>
      <c r="R349" s="346"/>
      <c r="S349" s="340" t="s">
        <v>869</v>
      </c>
      <c r="T349" s="341">
        <f t="shared" si="343"/>
        <v>0</v>
      </c>
      <c r="U349" s="342">
        <f t="shared" si="343"/>
        <v>0</v>
      </c>
      <c r="V349" s="342">
        <f t="shared" si="343"/>
        <v>0</v>
      </c>
      <c r="W349" s="342">
        <f t="shared" si="343"/>
        <v>0</v>
      </c>
      <c r="X349" s="342">
        <f t="shared" si="343"/>
        <v>0</v>
      </c>
      <c r="Y349" s="342">
        <f t="shared" si="343"/>
        <v>0</v>
      </c>
      <c r="Z349" s="341">
        <f t="shared" si="343"/>
        <v>0</v>
      </c>
      <c r="AA349" s="341">
        <f t="shared" si="343"/>
        <v>0</v>
      </c>
      <c r="AB349" s="342">
        <f t="shared" si="343"/>
        <v>0</v>
      </c>
      <c r="AC349" s="342">
        <f t="shared" si="343"/>
        <v>0</v>
      </c>
      <c r="AD349" s="342">
        <f t="shared" si="343"/>
        <v>0</v>
      </c>
      <c r="AE349" s="341">
        <f t="shared" si="343"/>
        <v>0</v>
      </c>
      <c r="AG349" s="347">
        <f>(T349-T348)*100</f>
        <v>0</v>
      </c>
      <c r="AH349" s="347">
        <f t="shared" ref="AH349:AR349" si="344">(U349-U348)*100</f>
        <v>0</v>
      </c>
      <c r="AI349" s="347">
        <f t="shared" si="344"/>
        <v>0</v>
      </c>
      <c r="AJ349" s="347">
        <f t="shared" si="344"/>
        <v>0</v>
      </c>
      <c r="AK349" s="347">
        <f t="shared" si="344"/>
        <v>0</v>
      </c>
      <c r="AL349" s="347">
        <f t="shared" si="344"/>
        <v>0</v>
      </c>
      <c r="AM349" s="347">
        <f t="shared" si="344"/>
        <v>0</v>
      </c>
      <c r="AN349" s="347">
        <f t="shared" si="344"/>
        <v>0</v>
      </c>
      <c r="AO349" s="347">
        <f t="shared" si="344"/>
        <v>0</v>
      </c>
      <c r="AP349" s="347">
        <f t="shared" si="344"/>
        <v>0</v>
      </c>
      <c r="AQ349" s="347">
        <f t="shared" si="344"/>
        <v>0</v>
      </c>
      <c r="AR349" s="347">
        <f t="shared" si="344"/>
        <v>0</v>
      </c>
    </row>
    <row r="350" spans="1:45">
      <c r="A350" s="303"/>
      <c r="B350" s="335" t="s">
        <v>1062</v>
      </c>
      <c r="C350" s="336">
        <v>867</v>
      </c>
      <c r="D350" s="337"/>
      <c r="E350" s="337">
        <v>400</v>
      </c>
      <c r="F350" s="337"/>
      <c r="G350" s="337">
        <v>728</v>
      </c>
      <c r="H350" s="337">
        <v>387</v>
      </c>
      <c r="I350" s="336">
        <v>2382</v>
      </c>
      <c r="J350" s="336">
        <v>96</v>
      </c>
      <c r="K350" s="337"/>
      <c r="L350" s="337"/>
      <c r="M350" s="337">
        <v>721</v>
      </c>
      <c r="N350" s="336">
        <v>817</v>
      </c>
      <c r="O350" s="336"/>
      <c r="P350" s="338"/>
      <c r="R350" s="330" t="s">
        <v>1063</v>
      </c>
      <c r="S350" s="331" t="s">
        <v>1041</v>
      </c>
      <c r="T350" s="332">
        <f t="shared" ref="T350:AE351" si="345">IF(C336&gt;0,C350/C336,)</f>
        <v>0.19722474977252047</v>
      </c>
      <c r="U350" s="344">
        <f t="shared" si="345"/>
        <v>0</v>
      </c>
      <c r="V350" s="344">
        <f t="shared" si="345"/>
        <v>0.25157232704402516</v>
      </c>
      <c r="W350" s="344">
        <f t="shared" si="345"/>
        <v>0</v>
      </c>
      <c r="X350" s="344">
        <f t="shared" si="345"/>
        <v>0.32056362835755176</v>
      </c>
      <c r="Y350" s="344">
        <f t="shared" si="345"/>
        <v>0.42527472527472526</v>
      </c>
      <c r="Z350" s="332">
        <f t="shared" si="345"/>
        <v>0.25984509654194393</v>
      </c>
      <c r="AA350" s="332">
        <f t="shared" si="345"/>
        <v>0.1641025641025641</v>
      </c>
      <c r="AB350" s="344">
        <f t="shared" si="345"/>
        <v>0</v>
      </c>
      <c r="AC350" s="344">
        <f t="shared" si="345"/>
        <v>0</v>
      </c>
      <c r="AD350" s="344">
        <f t="shared" si="345"/>
        <v>0.30970790378006874</v>
      </c>
      <c r="AE350" s="332">
        <f t="shared" si="345"/>
        <v>0.28046687263989017</v>
      </c>
      <c r="AG350" s="345" t="s">
        <v>1045</v>
      </c>
      <c r="AH350" s="334"/>
      <c r="AI350" s="334"/>
      <c r="AJ350" s="334"/>
      <c r="AK350" s="334"/>
      <c r="AL350" s="334"/>
      <c r="AM350" s="334"/>
      <c r="AN350" s="334"/>
      <c r="AO350" s="334"/>
      <c r="AP350" s="334"/>
      <c r="AQ350" s="334"/>
      <c r="AR350" s="334"/>
    </row>
    <row r="351" spans="1:45">
      <c r="A351" s="303"/>
      <c r="B351" s="335" t="s">
        <v>1064</v>
      </c>
      <c r="C351" s="336">
        <v>884</v>
      </c>
      <c r="D351" s="337"/>
      <c r="E351" s="337">
        <v>330</v>
      </c>
      <c r="F351" s="337"/>
      <c r="G351" s="337">
        <v>753</v>
      </c>
      <c r="H351" s="337">
        <v>312</v>
      </c>
      <c r="I351" s="336">
        <v>2279</v>
      </c>
      <c r="J351" s="336">
        <v>100</v>
      </c>
      <c r="K351" s="337"/>
      <c r="L351" s="337"/>
      <c r="M351" s="337">
        <v>656</v>
      </c>
      <c r="N351" s="336">
        <v>756</v>
      </c>
      <c r="O351" s="336"/>
      <c r="P351" s="338"/>
      <c r="R351" s="346"/>
      <c r="S351" s="340" t="s">
        <v>869</v>
      </c>
      <c r="T351" s="341">
        <f t="shared" si="345"/>
        <v>0.2009090909090909</v>
      </c>
      <c r="U351" s="342">
        <f t="shared" si="345"/>
        <v>0</v>
      </c>
      <c r="V351" s="342">
        <f t="shared" si="345"/>
        <v>0.22837370242214533</v>
      </c>
      <c r="W351" s="342">
        <f t="shared" si="345"/>
        <v>0</v>
      </c>
      <c r="X351" s="342">
        <f t="shared" si="345"/>
        <v>0.33392461197339246</v>
      </c>
      <c r="Y351" s="342">
        <f t="shared" si="345"/>
        <v>0.36533957845433257</v>
      </c>
      <c r="Z351" s="341">
        <f t="shared" si="345"/>
        <v>0.25452311815948181</v>
      </c>
      <c r="AA351" s="341">
        <f t="shared" si="345"/>
        <v>0.17513134851138354</v>
      </c>
      <c r="AB351" s="342">
        <f t="shared" si="345"/>
        <v>0</v>
      </c>
      <c r="AC351" s="342">
        <f t="shared" si="345"/>
        <v>0</v>
      </c>
      <c r="AD351" s="342">
        <f t="shared" si="345"/>
        <v>0.27714406421630755</v>
      </c>
      <c r="AE351" s="341">
        <f t="shared" si="345"/>
        <v>0.25731790333560245</v>
      </c>
      <c r="AG351" s="347">
        <f>(T351-T350)*100</f>
        <v>0.36843411365704293</v>
      </c>
      <c r="AH351" s="347">
        <f t="shared" ref="AH351:AR351" si="346">(U351-U350)*100</f>
        <v>0</v>
      </c>
      <c r="AI351" s="347">
        <f t="shared" si="346"/>
        <v>-2.3198624621879826</v>
      </c>
      <c r="AJ351" s="347">
        <f t="shared" si="346"/>
        <v>0</v>
      </c>
      <c r="AK351" s="347">
        <f t="shared" si="346"/>
        <v>1.3360983615840705</v>
      </c>
      <c r="AL351" s="347">
        <f t="shared" si="346"/>
        <v>-5.9935146820392688</v>
      </c>
      <c r="AM351" s="347">
        <f t="shared" si="346"/>
        <v>-0.53219783824621225</v>
      </c>
      <c r="AN351" s="347">
        <f t="shared" si="346"/>
        <v>1.1028784408819436</v>
      </c>
      <c r="AO351" s="347">
        <f t="shared" si="346"/>
        <v>0</v>
      </c>
      <c r="AP351" s="347">
        <f t="shared" si="346"/>
        <v>0</v>
      </c>
      <c r="AQ351" s="347">
        <f t="shared" si="346"/>
        <v>-3.2563839563761188</v>
      </c>
      <c r="AR351" s="347">
        <f t="shared" si="346"/>
        <v>-2.3148969304287723</v>
      </c>
    </row>
    <row r="352" spans="1:45">
      <c r="A352" s="303"/>
      <c r="B352" s="335" t="s">
        <v>1065</v>
      </c>
      <c r="C352" s="336">
        <v>83</v>
      </c>
      <c r="D352" s="337"/>
      <c r="E352" s="337">
        <v>66</v>
      </c>
      <c r="F352" s="337"/>
      <c r="G352" s="337">
        <v>127</v>
      </c>
      <c r="H352" s="337">
        <v>57</v>
      </c>
      <c r="I352" s="336">
        <v>333</v>
      </c>
      <c r="J352" s="336">
        <v>27</v>
      </c>
      <c r="K352" s="337"/>
      <c r="L352" s="337"/>
      <c r="M352" s="337">
        <v>325</v>
      </c>
      <c r="N352" s="336">
        <v>352</v>
      </c>
      <c r="O352" s="336"/>
      <c r="P352" s="338"/>
      <c r="R352" s="330" t="s">
        <v>1066</v>
      </c>
      <c r="S352" s="331" t="s">
        <v>1041</v>
      </c>
      <c r="T352" s="332">
        <f t="shared" ref="T352:AE353" si="347">IF(C336&gt;0,C352/C336,)</f>
        <v>1.8880800727934487E-2</v>
      </c>
      <c r="U352" s="344">
        <f t="shared" si="347"/>
        <v>0</v>
      </c>
      <c r="V352" s="344">
        <f t="shared" si="347"/>
        <v>4.1509433962264149E-2</v>
      </c>
      <c r="W352" s="344">
        <f t="shared" si="347"/>
        <v>0</v>
      </c>
      <c r="X352" s="344">
        <f t="shared" si="347"/>
        <v>5.5922501100836637E-2</v>
      </c>
      <c r="Y352" s="344">
        <f t="shared" si="347"/>
        <v>6.2637362637362637E-2</v>
      </c>
      <c r="Z352" s="332">
        <f t="shared" si="347"/>
        <v>3.6325951783571508E-2</v>
      </c>
      <c r="AA352" s="332">
        <f t="shared" si="347"/>
        <v>4.6153846153846156E-2</v>
      </c>
      <c r="AB352" s="344">
        <f t="shared" si="347"/>
        <v>0</v>
      </c>
      <c r="AC352" s="344">
        <f t="shared" si="347"/>
        <v>0</v>
      </c>
      <c r="AD352" s="344">
        <f t="shared" si="347"/>
        <v>0.13960481099656358</v>
      </c>
      <c r="AE352" s="332">
        <f t="shared" si="347"/>
        <v>0.12083762444215586</v>
      </c>
      <c r="AG352" s="345" t="s">
        <v>1045</v>
      </c>
      <c r="AH352" s="334"/>
      <c r="AI352" s="334"/>
      <c r="AJ352" s="334"/>
      <c r="AK352" s="334"/>
      <c r="AL352" s="334"/>
      <c r="AM352" s="334"/>
      <c r="AN352" s="334"/>
      <c r="AO352" s="334"/>
      <c r="AP352" s="334"/>
      <c r="AQ352" s="334"/>
      <c r="AR352" s="334"/>
    </row>
    <row r="353" spans="1:45">
      <c r="A353" s="303"/>
      <c r="B353" s="335" t="s">
        <v>1067</v>
      </c>
      <c r="C353" s="336">
        <v>64</v>
      </c>
      <c r="D353" s="337"/>
      <c r="E353" s="337">
        <v>56</v>
      </c>
      <c r="F353" s="337"/>
      <c r="G353" s="337">
        <v>111</v>
      </c>
      <c r="H353" s="337">
        <v>53</v>
      </c>
      <c r="I353" s="336">
        <v>284</v>
      </c>
      <c r="J353" s="336">
        <v>23</v>
      </c>
      <c r="K353" s="337"/>
      <c r="L353" s="337"/>
      <c r="M353" s="337">
        <v>352</v>
      </c>
      <c r="N353" s="336">
        <v>375</v>
      </c>
      <c r="O353" s="336"/>
      <c r="P353" s="338"/>
      <c r="R353" s="346"/>
      <c r="S353" s="340" t="s">
        <v>869</v>
      </c>
      <c r="T353" s="341">
        <f t="shared" si="347"/>
        <v>1.4545454545454545E-2</v>
      </c>
      <c r="U353" s="342">
        <f t="shared" si="347"/>
        <v>0</v>
      </c>
      <c r="V353" s="342">
        <f t="shared" si="347"/>
        <v>3.8754325259515568E-2</v>
      </c>
      <c r="W353" s="342">
        <f t="shared" si="347"/>
        <v>0</v>
      </c>
      <c r="X353" s="342">
        <f t="shared" si="347"/>
        <v>4.9223946784922396E-2</v>
      </c>
      <c r="Y353" s="342">
        <f t="shared" si="347"/>
        <v>6.2060889929742388E-2</v>
      </c>
      <c r="Z353" s="341">
        <f t="shared" si="347"/>
        <v>3.1717668081304447E-2</v>
      </c>
      <c r="AA353" s="341">
        <f t="shared" si="347"/>
        <v>4.0280210157618214E-2</v>
      </c>
      <c r="AB353" s="342">
        <f t="shared" si="347"/>
        <v>0</v>
      </c>
      <c r="AC353" s="342">
        <f t="shared" si="347"/>
        <v>0</v>
      </c>
      <c r="AD353" s="342">
        <f t="shared" si="347"/>
        <v>0.14871144909167722</v>
      </c>
      <c r="AE353" s="341">
        <f t="shared" si="347"/>
        <v>0.12763784887678692</v>
      </c>
      <c r="AG353" s="347">
        <f>(T353-T352)*100</f>
        <v>-0.43353461824799411</v>
      </c>
      <c r="AH353" s="347">
        <f t="shared" ref="AH353:AR353" si="348">(U353-U352)*100</f>
        <v>0</v>
      </c>
      <c r="AI353" s="347">
        <f t="shared" si="348"/>
        <v>-0.2755108702748581</v>
      </c>
      <c r="AJ353" s="347">
        <f t="shared" si="348"/>
        <v>0</v>
      </c>
      <c r="AK353" s="347">
        <f t="shared" si="348"/>
        <v>-0.66985543159142413</v>
      </c>
      <c r="AL353" s="347">
        <f t="shared" si="348"/>
        <v>-5.764727076202486E-2</v>
      </c>
      <c r="AM353" s="347">
        <f t="shared" si="348"/>
        <v>-0.4608283702267062</v>
      </c>
      <c r="AN353" s="347">
        <f t="shared" si="348"/>
        <v>-0.58736359962279427</v>
      </c>
      <c r="AO353" s="347">
        <f t="shared" si="348"/>
        <v>0</v>
      </c>
      <c r="AP353" s="347">
        <f t="shared" si="348"/>
        <v>0</v>
      </c>
      <c r="AQ353" s="347">
        <f t="shared" si="348"/>
        <v>0.91066380951136394</v>
      </c>
      <c r="AR353" s="347">
        <f t="shared" si="348"/>
        <v>0.68002244346310614</v>
      </c>
    </row>
    <row r="354" spans="1:45">
      <c r="A354" s="303"/>
      <c r="B354" s="335" t="s">
        <v>1068</v>
      </c>
      <c r="C354" s="336"/>
      <c r="D354" s="337"/>
      <c r="E354" s="337"/>
      <c r="F354" s="337"/>
      <c r="G354" s="337"/>
      <c r="H354" s="337"/>
      <c r="I354" s="336"/>
      <c r="J354" s="336"/>
      <c r="K354" s="337"/>
      <c r="L354" s="337"/>
      <c r="M354" s="337"/>
      <c r="N354" s="336"/>
      <c r="O354" s="336"/>
      <c r="P354" s="338"/>
      <c r="R354" s="330" t="s">
        <v>1069</v>
      </c>
      <c r="S354" s="331" t="s">
        <v>1041</v>
      </c>
      <c r="T354" s="332">
        <f t="shared" ref="T354:AE355" si="349">IF(C336&gt;0,C354/C336,)</f>
        <v>0</v>
      </c>
      <c r="U354" s="344">
        <f t="shared" si="349"/>
        <v>0</v>
      </c>
      <c r="V354" s="344">
        <f t="shared" si="349"/>
        <v>0</v>
      </c>
      <c r="W354" s="344">
        <f t="shared" si="349"/>
        <v>0</v>
      </c>
      <c r="X354" s="344">
        <f t="shared" si="349"/>
        <v>0</v>
      </c>
      <c r="Y354" s="344">
        <f t="shared" si="349"/>
        <v>0</v>
      </c>
      <c r="Z354" s="332">
        <f t="shared" si="349"/>
        <v>0</v>
      </c>
      <c r="AA354" s="332">
        <f t="shared" si="349"/>
        <v>0</v>
      </c>
      <c r="AB354" s="344">
        <f t="shared" si="349"/>
        <v>0</v>
      </c>
      <c r="AC354" s="344">
        <f t="shared" si="349"/>
        <v>0</v>
      </c>
      <c r="AD354" s="344">
        <f t="shared" si="349"/>
        <v>0</v>
      </c>
      <c r="AE354" s="332">
        <f t="shared" si="349"/>
        <v>0</v>
      </c>
      <c r="AG354" s="345" t="s">
        <v>1045</v>
      </c>
      <c r="AH354" s="334"/>
      <c r="AI354" s="334"/>
      <c r="AJ354" s="334"/>
      <c r="AK354" s="334"/>
      <c r="AL354" s="334"/>
      <c r="AM354" s="334"/>
      <c r="AN354" s="334"/>
      <c r="AO354" s="334"/>
      <c r="AP354" s="334"/>
      <c r="AQ354" s="334"/>
      <c r="AR354" s="334"/>
    </row>
    <row r="355" spans="1:45">
      <c r="A355" s="303"/>
      <c r="B355" s="335" t="s">
        <v>1070</v>
      </c>
      <c r="C355" s="336"/>
      <c r="D355" s="337"/>
      <c r="E355" s="337"/>
      <c r="F355" s="337"/>
      <c r="G355" s="337"/>
      <c r="H355" s="337"/>
      <c r="I355" s="336"/>
      <c r="J355" s="336"/>
      <c r="K355" s="337"/>
      <c r="L355" s="337"/>
      <c r="M355" s="337"/>
      <c r="N355" s="336"/>
      <c r="O355" s="336"/>
      <c r="P355" s="338"/>
      <c r="R355" s="346"/>
      <c r="S355" s="340" t="s">
        <v>869</v>
      </c>
      <c r="T355" s="341">
        <f t="shared" si="349"/>
        <v>0</v>
      </c>
      <c r="U355" s="342">
        <f t="shared" si="349"/>
        <v>0</v>
      </c>
      <c r="V355" s="342">
        <f t="shared" si="349"/>
        <v>0</v>
      </c>
      <c r="W355" s="342">
        <f t="shared" si="349"/>
        <v>0</v>
      </c>
      <c r="X355" s="342">
        <f t="shared" si="349"/>
        <v>0</v>
      </c>
      <c r="Y355" s="342">
        <f t="shared" si="349"/>
        <v>0</v>
      </c>
      <c r="Z355" s="341">
        <f t="shared" si="349"/>
        <v>0</v>
      </c>
      <c r="AA355" s="341">
        <f t="shared" si="349"/>
        <v>0</v>
      </c>
      <c r="AB355" s="342">
        <f t="shared" si="349"/>
        <v>0</v>
      </c>
      <c r="AC355" s="342">
        <f t="shared" si="349"/>
        <v>0</v>
      </c>
      <c r="AD355" s="342">
        <f t="shared" si="349"/>
        <v>0</v>
      </c>
      <c r="AE355" s="341">
        <f t="shared" si="349"/>
        <v>0</v>
      </c>
      <c r="AG355" s="347">
        <f>(T355-T354)*100</f>
        <v>0</v>
      </c>
      <c r="AH355" s="347">
        <f t="shared" ref="AH355:AR355" si="350">(U355-U354)*100</f>
        <v>0</v>
      </c>
      <c r="AI355" s="347">
        <f t="shared" si="350"/>
        <v>0</v>
      </c>
      <c r="AJ355" s="347">
        <f t="shared" si="350"/>
        <v>0</v>
      </c>
      <c r="AK355" s="347">
        <f t="shared" si="350"/>
        <v>0</v>
      </c>
      <c r="AL355" s="347">
        <f t="shared" si="350"/>
        <v>0</v>
      </c>
      <c r="AM355" s="347">
        <f t="shared" si="350"/>
        <v>0</v>
      </c>
      <c r="AN355" s="347">
        <f t="shared" si="350"/>
        <v>0</v>
      </c>
      <c r="AO355" s="347">
        <f t="shared" si="350"/>
        <v>0</v>
      </c>
      <c r="AP355" s="347">
        <f t="shared" si="350"/>
        <v>0</v>
      </c>
      <c r="AQ355" s="347">
        <f t="shared" si="350"/>
        <v>0</v>
      </c>
      <c r="AR355" s="347">
        <f t="shared" si="350"/>
        <v>0</v>
      </c>
    </row>
    <row r="356" spans="1:45">
      <c r="A356" s="303"/>
      <c r="B356" s="335" t="s">
        <v>1071</v>
      </c>
      <c r="C356" s="336">
        <v>210</v>
      </c>
      <c r="D356" s="337"/>
      <c r="E356" s="337">
        <v>37</v>
      </c>
      <c r="F356" s="337"/>
      <c r="G356" s="337">
        <v>96</v>
      </c>
      <c r="H356" s="337">
        <v>79</v>
      </c>
      <c r="I356" s="336">
        <v>422</v>
      </c>
      <c r="J356" s="336">
        <v>56</v>
      </c>
      <c r="K356" s="337"/>
      <c r="L356" s="337"/>
      <c r="M356" s="337">
        <v>188</v>
      </c>
      <c r="N356" s="336">
        <v>244</v>
      </c>
      <c r="O356" s="336"/>
      <c r="P356" s="338"/>
      <c r="R356" s="330" t="s">
        <v>1072</v>
      </c>
      <c r="S356" s="331" t="s">
        <v>1041</v>
      </c>
      <c r="T356" s="332">
        <f t="shared" ref="T356:AE357" si="351">IF(C336&gt;0,C356/C336,)</f>
        <v>4.7770700636942678E-2</v>
      </c>
      <c r="U356" s="344">
        <f t="shared" si="351"/>
        <v>0</v>
      </c>
      <c r="V356" s="344">
        <f t="shared" si="351"/>
        <v>2.3270440251572325E-2</v>
      </c>
      <c r="W356" s="344">
        <f t="shared" si="351"/>
        <v>0</v>
      </c>
      <c r="X356" s="344">
        <f t="shared" si="351"/>
        <v>4.2272126816380449E-2</v>
      </c>
      <c r="Y356" s="344">
        <f t="shared" si="351"/>
        <v>8.681318681318681E-2</v>
      </c>
      <c r="Z356" s="332">
        <f t="shared" si="351"/>
        <v>4.6034689647649174E-2</v>
      </c>
      <c r="AA356" s="332">
        <f t="shared" si="351"/>
        <v>9.5726495726495733E-2</v>
      </c>
      <c r="AB356" s="344">
        <f t="shared" si="351"/>
        <v>0</v>
      </c>
      <c r="AC356" s="344">
        <f t="shared" si="351"/>
        <v>0</v>
      </c>
      <c r="AD356" s="344">
        <f t="shared" si="351"/>
        <v>8.0756013745704472E-2</v>
      </c>
      <c r="AE356" s="332">
        <f t="shared" si="351"/>
        <v>8.3762444215585305E-2</v>
      </c>
      <c r="AG356" s="345" t="s">
        <v>1045</v>
      </c>
      <c r="AH356" s="349"/>
      <c r="AI356" s="349"/>
      <c r="AJ356" s="349"/>
      <c r="AK356" s="349"/>
      <c r="AL356" s="349"/>
      <c r="AM356" s="349"/>
      <c r="AN356" s="349"/>
      <c r="AO356" s="349"/>
      <c r="AP356" s="349"/>
      <c r="AQ356" s="349"/>
      <c r="AR356" s="349"/>
    </row>
    <row r="357" spans="1:45" ht="15.75" thickBot="1">
      <c r="A357" s="303"/>
      <c r="B357" s="335" t="s">
        <v>1073</v>
      </c>
      <c r="C357" s="336">
        <v>137</v>
      </c>
      <c r="D357" s="337"/>
      <c r="E357" s="337">
        <v>40</v>
      </c>
      <c r="F357" s="337"/>
      <c r="G357" s="337">
        <v>71</v>
      </c>
      <c r="H357" s="337">
        <v>46</v>
      </c>
      <c r="I357" s="336">
        <v>294</v>
      </c>
      <c r="J357" s="336">
        <v>49</v>
      </c>
      <c r="K357" s="337"/>
      <c r="L357" s="337"/>
      <c r="M357" s="337">
        <v>183</v>
      </c>
      <c r="N357" s="336">
        <v>232</v>
      </c>
      <c r="O357" s="336"/>
      <c r="P357" s="338"/>
      <c r="Q357"/>
      <c r="R357" s="350"/>
      <c r="S357" s="351" t="s">
        <v>869</v>
      </c>
      <c r="T357" s="352">
        <f t="shared" si="351"/>
        <v>3.1136363636363636E-2</v>
      </c>
      <c r="U357" s="353">
        <f t="shared" si="351"/>
        <v>0</v>
      </c>
      <c r="V357" s="353">
        <f t="shared" si="351"/>
        <v>2.768166089965398E-2</v>
      </c>
      <c r="W357" s="353">
        <f t="shared" si="351"/>
        <v>0</v>
      </c>
      <c r="X357" s="353">
        <f t="shared" si="351"/>
        <v>3.148558758314856E-2</v>
      </c>
      <c r="Y357" s="353">
        <f t="shared" si="351"/>
        <v>5.3864168618266976E-2</v>
      </c>
      <c r="Z357" s="352">
        <f t="shared" si="351"/>
        <v>3.2834487379941928E-2</v>
      </c>
      <c r="AA357" s="352">
        <f t="shared" si="351"/>
        <v>8.5814360770577927E-2</v>
      </c>
      <c r="AB357" s="353">
        <f t="shared" si="351"/>
        <v>0</v>
      </c>
      <c r="AC357" s="353">
        <f t="shared" si="351"/>
        <v>0</v>
      </c>
      <c r="AD357" s="353">
        <f t="shared" si="351"/>
        <v>7.731305449936629E-2</v>
      </c>
      <c r="AE357" s="352">
        <f t="shared" si="351"/>
        <v>7.8965282505105511E-2</v>
      </c>
      <c r="AF357" s="354"/>
      <c r="AG357" s="355">
        <f>(T357-T356)*100</f>
        <v>-1.6634337000579043</v>
      </c>
      <c r="AH357" s="355">
        <f t="shared" ref="AH357:AR357" si="352">(U357-U356)*100</f>
        <v>0</v>
      </c>
      <c r="AI357" s="355">
        <f t="shared" si="352"/>
        <v>0.44112206480816546</v>
      </c>
      <c r="AJ357" s="355">
        <f t="shared" si="352"/>
        <v>0</v>
      </c>
      <c r="AK357" s="355">
        <f t="shared" si="352"/>
        <v>-1.0786539233231891</v>
      </c>
      <c r="AL357" s="355">
        <f t="shared" si="352"/>
        <v>-3.2949018194919835</v>
      </c>
      <c r="AM357" s="355">
        <f t="shared" si="352"/>
        <v>-1.3200202267707246</v>
      </c>
      <c r="AN357" s="355">
        <f t="shared" si="352"/>
        <v>-0.99121349559178062</v>
      </c>
      <c r="AO357" s="355">
        <f t="shared" si="352"/>
        <v>0</v>
      </c>
      <c r="AP357" s="355">
        <f t="shared" si="352"/>
        <v>0</v>
      </c>
      <c r="AQ357" s="355">
        <f t="shared" si="352"/>
        <v>-0.34429592463381814</v>
      </c>
      <c r="AR357" s="355">
        <f t="shared" si="352"/>
        <v>-0.47971617104797942</v>
      </c>
    </row>
    <row r="358" spans="1:45">
      <c r="A358" s="362" t="s">
        <v>1074</v>
      </c>
      <c r="B358" s="368"/>
      <c r="C358" s="327">
        <v>152503</v>
      </c>
      <c r="D358" s="328">
        <v>35890</v>
      </c>
      <c r="E358" s="328">
        <v>90949</v>
      </c>
      <c r="F358" s="328">
        <v>17376</v>
      </c>
      <c r="G358" s="328">
        <v>14641</v>
      </c>
      <c r="H358" s="328">
        <v>6653</v>
      </c>
      <c r="I358" s="327">
        <v>318012</v>
      </c>
      <c r="J358" s="327">
        <v>55779</v>
      </c>
      <c r="K358" s="328">
        <v>110050</v>
      </c>
      <c r="L358" s="328">
        <v>46481</v>
      </c>
      <c r="M358" s="328">
        <v>22032</v>
      </c>
      <c r="N358" s="327">
        <v>234342</v>
      </c>
      <c r="O358" s="327"/>
      <c r="P358" s="329"/>
      <c r="R358" s="330" t="s">
        <v>1040</v>
      </c>
      <c r="S358" s="331" t="s">
        <v>1041</v>
      </c>
      <c r="T358" s="332">
        <f t="shared" ref="T358:AE359" si="353">IF(C358&gt;0,C358/C358,)</f>
        <v>1</v>
      </c>
      <c r="U358" s="344">
        <f t="shared" si="353"/>
        <v>1</v>
      </c>
      <c r="V358" s="344">
        <f t="shared" si="353"/>
        <v>1</v>
      </c>
      <c r="W358" s="344">
        <f t="shared" si="353"/>
        <v>1</v>
      </c>
      <c r="X358" s="344">
        <f t="shared" si="353"/>
        <v>1</v>
      </c>
      <c r="Y358" s="344">
        <f t="shared" si="353"/>
        <v>1</v>
      </c>
      <c r="Z358" s="332">
        <f t="shared" si="353"/>
        <v>1</v>
      </c>
      <c r="AA358" s="332">
        <f t="shared" si="353"/>
        <v>1</v>
      </c>
      <c r="AB358" s="344">
        <f t="shared" si="353"/>
        <v>1</v>
      </c>
      <c r="AC358" s="344">
        <f t="shared" si="353"/>
        <v>1</v>
      </c>
      <c r="AD358" s="344">
        <f t="shared" si="353"/>
        <v>1</v>
      </c>
      <c r="AE358" s="332">
        <f t="shared" si="353"/>
        <v>1</v>
      </c>
      <c r="AG358" s="334">
        <f>+T360+T362+T364+T366+T368+T370+T372+T374+T376+T378</f>
        <v>0.99999344275194579</v>
      </c>
      <c r="AH358" s="334">
        <f t="shared" ref="AH358:AR359" si="354">+U360+U362+U364+U366+U368+U370+U372+U374+U376+U378</f>
        <v>0.99791028141543614</v>
      </c>
      <c r="AI358" s="359">
        <f t="shared" si="354"/>
        <v>1</v>
      </c>
      <c r="AJ358" s="334">
        <f t="shared" si="354"/>
        <v>1.0000575506445673</v>
      </c>
      <c r="AK358" s="334">
        <f t="shared" si="354"/>
        <v>0.99822416501605071</v>
      </c>
      <c r="AL358" s="334">
        <f t="shared" si="354"/>
        <v>1</v>
      </c>
      <c r="AM358" s="359">
        <f t="shared" si="354"/>
        <v>0.99968240192194013</v>
      </c>
      <c r="AN358" s="334">
        <f t="shared" si="354"/>
        <v>1</v>
      </c>
      <c r="AO358" s="359">
        <f t="shared" si="354"/>
        <v>0.99980917764652444</v>
      </c>
      <c r="AP358" s="334">
        <f t="shared" si="354"/>
        <v>0.99961274499257757</v>
      </c>
      <c r="AQ358" s="334">
        <f t="shared" si="354"/>
        <v>0.99727668845315898</v>
      </c>
      <c r="AR358" s="359">
        <f t="shared" si="354"/>
        <v>0.99957754051770487</v>
      </c>
    </row>
    <row r="359" spans="1:45">
      <c r="A359" s="369" t="s">
        <v>1075</v>
      </c>
      <c r="B359" s="368"/>
      <c r="C359" s="327">
        <v>157769</v>
      </c>
      <c r="D359" s="328">
        <v>37446</v>
      </c>
      <c r="E359" s="328">
        <v>92637</v>
      </c>
      <c r="F359" s="328">
        <v>17787</v>
      </c>
      <c r="G359" s="328">
        <v>14939</v>
      </c>
      <c r="H359" s="328">
        <v>6352</v>
      </c>
      <c r="I359" s="327">
        <v>326930</v>
      </c>
      <c r="J359" s="327">
        <v>56721</v>
      </c>
      <c r="K359" s="328">
        <v>111800</v>
      </c>
      <c r="L359" s="328">
        <v>46220</v>
      </c>
      <c r="M359" s="328">
        <v>21038</v>
      </c>
      <c r="N359" s="327">
        <v>235779</v>
      </c>
      <c r="O359" s="327"/>
      <c r="P359" s="329"/>
      <c r="R359" s="346"/>
      <c r="S359" s="340" t="s">
        <v>869</v>
      </c>
      <c r="T359" s="341">
        <f t="shared" si="353"/>
        <v>1</v>
      </c>
      <c r="U359" s="342">
        <f t="shared" si="353"/>
        <v>1</v>
      </c>
      <c r="V359" s="342">
        <f t="shared" si="353"/>
        <v>1</v>
      </c>
      <c r="W359" s="342">
        <f t="shared" si="353"/>
        <v>1</v>
      </c>
      <c r="X359" s="342">
        <f t="shared" si="353"/>
        <v>1</v>
      </c>
      <c r="Y359" s="342">
        <f t="shared" si="353"/>
        <v>1</v>
      </c>
      <c r="Z359" s="341">
        <f t="shared" si="353"/>
        <v>1</v>
      </c>
      <c r="AA359" s="341">
        <f t="shared" si="353"/>
        <v>1</v>
      </c>
      <c r="AB359" s="342">
        <f t="shared" si="353"/>
        <v>1</v>
      </c>
      <c r="AC359" s="342">
        <f t="shared" si="353"/>
        <v>1</v>
      </c>
      <c r="AD359" s="342">
        <f t="shared" si="353"/>
        <v>1</v>
      </c>
      <c r="AE359" s="341">
        <f t="shared" si="353"/>
        <v>1</v>
      </c>
      <c r="AG359" s="343">
        <f>+T361+T363+T365+T367+T369+T371+T373+T375+T377+T379</f>
        <v>0.99698293074051303</v>
      </c>
      <c r="AH359" s="343">
        <f t="shared" si="354"/>
        <v>0.99999999999999978</v>
      </c>
      <c r="AI359" s="358">
        <f t="shared" si="354"/>
        <v>1.0047389272105098</v>
      </c>
      <c r="AJ359" s="343">
        <f t="shared" si="354"/>
        <v>0.99600832068364531</v>
      </c>
      <c r="AK359" s="343">
        <f t="shared" si="354"/>
        <v>1</v>
      </c>
      <c r="AL359" s="343">
        <f t="shared" si="354"/>
        <v>1.0692695214105792</v>
      </c>
      <c r="AM359" s="358">
        <f t="shared" si="354"/>
        <v>1.0010155079068914</v>
      </c>
      <c r="AN359" s="343">
        <f t="shared" si="354"/>
        <v>1.000740466493891</v>
      </c>
      <c r="AO359" s="343">
        <f t="shared" si="354"/>
        <v>0.99889087656529507</v>
      </c>
      <c r="AP359" s="343">
        <f t="shared" si="354"/>
        <v>1.0037646040675032</v>
      </c>
      <c r="AQ359" s="343">
        <f t="shared" si="354"/>
        <v>1.002519250879361</v>
      </c>
      <c r="AR359" s="358">
        <f t="shared" si="354"/>
        <v>1.0006149826744537</v>
      </c>
      <c r="AS359" s="357"/>
    </row>
    <row r="360" spans="1:45">
      <c r="A360" s="369" t="s">
        <v>1076</v>
      </c>
      <c r="B360" s="368"/>
      <c r="C360" s="327">
        <v>18253</v>
      </c>
      <c r="D360" s="328">
        <v>3831</v>
      </c>
      <c r="E360" s="328">
        <v>10769</v>
      </c>
      <c r="F360" s="328">
        <v>1418</v>
      </c>
      <c r="G360" s="328">
        <v>970</v>
      </c>
      <c r="H360" s="328">
        <v>468</v>
      </c>
      <c r="I360" s="327">
        <v>35709</v>
      </c>
      <c r="J360" s="327">
        <v>4118</v>
      </c>
      <c r="K360" s="328">
        <v>5160</v>
      </c>
      <c r="L360" s="328">
        <v>3519</v>
      </c>
      <c r="M360" s="328">
        <v>2367</v>
      </c>
      <c r="N360" s="327">
        <v>15164</v>
      </c>
      <c r="O360" s="327"/>
      <c r="P360" s="329"/>
      <c r="R360" s="330" t="s">
        <v>1044</v>
      </c>
      <c r="S360" s="331" t="s">
        <v>1041</v>
      </c>
      <c r="T360" s="332">
        <f t="shared" ref="T360:AE361" si="355">IF(C358&gt;0,C360/C358,)</f>
        <v>0.11968944873215609</v>
      </c>
      <c r="U360" s="344">
        <f t="shared" si="355"/>
        <v>0.10674282529952633</v>
      </c>
      <c r="V360" s="344">
        <f t="shared" si="355"/>
        <v>0.11840701931851917</v>
      </c>
      <c r="W360" s="344">
        <f t="shared" si="355"/>
        <v>8.1606813996316765E-2</v>
      </c>
      <c r="X360" s="344">
        <f t="shared" si="355"/>
        <v>6.6252305170411863E-2</v>
      </c>
      <c r="Y360" s="344">
        <f t="shared" si="355"/>
        <v>7.0344205621524131E-2</v>
      </c>
      <c r="Z360" s="332">
        <f t="shared" si="355"/>
        <v>0.11228821553903626</v>
      </c>
      <c r="AA360" s="332">
        <f t="shared" si="355"/>
        <v>7.3827067534376734E-2</v>
      </c>
      <c r="AB360" s="344">
        <f t="shared" si="355"/>
        <v>4.6887778282598817E-2</v>
      </c>
      <c r="AC360" s="344">
        <f t="shared" si="355"/>
        <v>7.5708353951076779E-2</v>
      </c>
      <c r="AD360" s="344">
        <f t="shared" si="355"/>
        <v>0.10743464052287582</v>
      </c>
      <c r="AE360" s="332">
        <f t="shared" si="355"/>
        <v>6.4708844338616206E-2</v>
      </c>
      <c r="AG360" s="345" t="s">
        <v>1045</v>
      </c>
      <c r="AH360" s="334"/>
      <c r="AI360" s="334"/>
      <c r="AJ360" s="334"/>
      <c r="AK360" s="334"/>
      <c r="AL360" s="334"/>
      <c r="AM360" s="334"/>
      <c r="AN360" s="334"/>
      <c r="AO360" s="334"/>
      <c r="AP360" s="334"/>
      <c r="AQ360" s="334"/>
      <c r="AR360" s="334"/>
    </row>
    <row r="361" spans="1:45">
      <c r="A361" s="369" t="s">
        <v>1077</v>
      </c>
      <c r="B361" s="368"/>
      <c r="C361" s="327">
        <v>18996</v>
      </c>
      <c r="D361" s="328">
        <v>3943</v>
      </c>
      <c r="E361" s="328">
        <v>11445</v>
      </c>
      <c r="F361" s="328">
        <v>1548</v>
      </c>
      <c r="G361" s="328">
        <v>1086</v>
      </c>
      <c r="H361" s="328">
        <v>508</v>
      </c>
      <c r="I361" s="327">
        <v>37526</v>
      </c>
      <c r="J361" s="327">
        <v>4806</v>
      </c>
      <c r="K361" s="328">
        <v>5544</v>
      </c>
      <c r="L361" s="328">
        <v>3814</v>
      </c>
      <c r="M361" s="328">
        <v>2462</v>
      </c>
      <c r="N361" s="327">
        <v>16626</v>
      </c>
      <c r="O361" s="327"/>
      <c r="P361" s="329"/>
      <c r="R361" s="346"/>
      <c r="S361" s="340" t="s">
        <v>869</v>
      </c>
      <c r="T361" s="341">
        <f t="shared" si="355"/>
        <v>0.12040388162440023</v>
      </c>
      <c r="U361" s="342">
        <f t="shared" si="355"/>
        <v>0.1052982962132137</v>
      </c>
      <c r="V361" s="342">
        <f t="shared" si="355"/>
        <v>0.12354674698014832</v>
      </c>
      <c r="W361" s="342">
        <f t="shared" si="355"/>
        <v>8.7029853263619492E-2</v>
      </c>
      <c r="X361" s="342">
        <f t="shared" si="355"/>
        <v>7.2695628890822678E-2</v>
      </c>
      <c r="Y361" s="342">
        <f t="shared" si="355"/>
        <v>7.9974811083123432E-2</v>
      </c>
      <c r="Z361" s="341">
        <f t="shared" si="355"/>
        <v>0.1147829810662833</v>
      </c>
      <c r="AA361" s="341">
        <f t="shared" si="355"/>
        <v>8.4730523086687465E-2</v>
      </c>
      <c r="AB361" s="342">
        <f t="shared" si="355"/>
        <v>4.9588550983899818E-2</v>
      </c>
      <c r="AC361" s="342">
        <f t="shared" si="355"/>
        <v>8.2518390307226311E-2</v>
      </c>
      <c r="AD361" s="342">
        <f t="shared" si="355"/>
        <v>0.11702633330164464</v>
      </c>
      <c r="AE361" s="341">
        <f t="shared" si="355"/>
        <v>7.0515185830799187E-2</v>
      </c>
      <c r="AG361" s="347">
        <f>(T361-T360)*100</f>
        <v>7.1443289224414064E-2</v>
      </c>
      <c r="AH361" s="347">
        <f t="shared" ref="AH361:AR361" si="356">(U361-U360)*100</f>
        <v>-0.14445290863126375</v>
      </c>
      <c r="AI361" s="347">
        <f t="shared" si="356"/>
        <v>0.5139727661629151</v>
      </c>
      <c r="AJ361" s="347">
        <f t="shared" si="356"/>
        <v>0.54230392673027261</v>
      </c>
      <c r="AK361" s="347">
        <f t="shared" si="356"/>
        <v>0.64433237204108151</v>
      </c>
      <c r="AL361" s="347">
        <f t="shared" si="356"/>
        <v>0.96306054615993009</v>
      </c>
      <c r="AM361" s="347">
        <f t="shared" si="356"/>
        <v>0.24947655272470476</v>
      </c>
      <c r="AN361" s="347">
        <f t="shared" si="356"/>
        <v>1.0903455552310732</v>
      </c>
      <c r="AO361" s="347">
        <f t="shared" si="356"/>
        <v>0.27007727013010008</v>
      </c>
      <c r="AP361" s="347">
        <f t="shared" si="356"/>
        <v>0.68100363561495314</v>
      </c>
      <c r="AQ361" s="347">
        <f t="shared" si="356"/>
        <v>0.95916927787688122</v>
      </c>
      <c r="AR361" s="347">
        <f t="shared" si="356"/>
        <v>0.58063414921829815</v>
      </c>
    </row>
    <row r="362" spans="1:45">
      <c r="A362" s="369" t="s">
        <v>1078</v>
      </c>
      <c r="B362" s="368"/>
      <c r="C362" s="327">
        <v>820</v>
      </c>
      <c r="D362" s="328">
        <v>245</v>
      </c>
      <c r="E362" s="328">
        <v>595</v>
      </c>
      <c r="F362" s="328">
        <v>86</v>
      </c>
      <c r="G362" s="328">
        <v>161</v>
      </c>
      <c r="H362" s="328">
        <v>57</v>
      </c>
      <c r="I362" s="327">
        <v>1964</v>
      </c>
      <c r="J362" s="327">
        <v>2153</v>
      </c>
      <c r="K362" s="328">
        <v>3336</v>
      </c>
      <c r="L362" s="328">
        <v>1833</v>
      </c>
      <c r="M362" s="328">
        <v>1088</v>
      </c>
      <c r="N362" s="327">
        <v>8410</v>
      </c>
      <c r="O362" s="327"/>
      <c r="P362" s="329"/>
      <c r="R362" s="330" t="s">
        <v>1048</v>
      </c>
      <c r="S362" s="331" t="s">
        <v>1041</v>
      </c>
      <c r="T362" s="332">
        <f t="shared" ref="T362:AE363" si="357">IF(C358&gt;0,C362/C358,)</f>
        <v>5.3769434043920445E-3</v>
      </c>
      <c r="U362" s="344">
        <f t="shared" si="357"/>
        <v>6.8264140429088885E-3</v>
      </c>
      <c r="V362" s="344">
        <f t="shared" si="357"/>
        <v>6.5421280058054511E-3</v>
      </c>
      <c r="W362" s="344">
        <f t="shared" si="357"/>
        <v>4.9493554327808475E-3</v>
      </c>
      <c r="X362" s="344">
        <f t="shared" si="357"/>
        <v>1.0996516631377639E-2</v>
      </c>
      <c r="Y362" s="344">
        <f t="shared" si="357"/>
        <v>8.5675635051856297E-3</v>
      </c>
      <c r="Z362" s="332">
        <f t="shared" si="357"/>
        <v>6.1758675773241258E-3</v>
      </c>
      <c r="AA362" s="332">
        <f t="shared" si="357"/>
        <v>3.8598755804155685E-2</v>
      </c>
      <c r="AB362" s="344">
        <f t="shared" si="357"/>
        <v>3.0313493866424353E-2</v>
      </c>
      <c r="AC362" s="344">
        <f t="shared" si="357"/>
        <v>3.9435468255846477E-2</v>
      </c>
      <c r="AD362" s="344">
        <f t="shared" si="357"/>
        <v>4.9382716049382713E-2</v>
      </c>
      <c r="AE362" s="332">
        <f t="shared" si="357"/>
        <v>3.5887719657594457E-2</v>
      </c>
      <c r="AG362" s="345" t="s">
        <v>1045</v>
      </c>
      <c r="AH362" s="334"/>
      <c r="AI362" s="334"/>
      <c r="AJ362" s="334"/>
      <c r="AK362" s="334"/>
      <c r="AL362" s="334"/>
      <c r="AM362" s="334"/>
      <c r="AN362" s="334"/>
      <c r="AO362" s="334"/>
      <c r="AP362" s="334"/>
      <c r="AQ362" s="334"/>
      <c r="AR362" s="334"/>
    </row>
    <row r="363" spans="1:45">
      <c r="A363" s="369" t="s">
        <v>1079</v>
      </c>
      <c r="B363" s="368"/>
      <c r="C363" s="327">
        <v>799</v>
      </c>
      <c r="D363" s="328">
        <v>225</v>
      </c>
      <c r="E363" s="328">
        <v>573</v>
      </c>
      <c r="F363" s="328">
        <v>106</v>
      </c>
      <c r="G363" s="328">
        <v>139</v>
      </c>
      <c r="H363" s="328">
        <v>40</v>
      </c>
      <c r="I363" s="327">
        <v>1882</v>
      </c>
      <c r="J363" s="327">
        <v>2966</v>
      </c>
      <c r="K363" s="328">
        <v>3795</v>
      </c>
      <c r="L363" s="328">
        <v>1918</v>
      </c>
      <c r="M363" s="328">
        <v>1104</v>
      </c>
      <c r="N363" s="327">
        <v>9783</v>
      </c>
      <c r="O363" s="327"/>
      <c r="P363" s="329"/>
      <c r="R363" s="346"/>
      <c r="S363" s="340" t="s">
        <v>869</v>
      </c>
      <c r="T363" s="341">
        <f t="shared" si="357"/>
        <v>5.0643662569959877E-3</v>
      </c>
      <c r="U363" s="342">
        <f t="shared" si="357"/>
        <v>6.0086524595417403E-3</v>
      </c>
      <c r="V363" s="342">
        <f t="shared" si="357"/>
        <v>6.1854334661096541E-3</v>
      </c>
      <c r="W363" s="342">
        <f t="shared" si="357"/>
        <v>5.9594085568111538E-3</v>
      </c>
      <c r="X363" s="342">
        <f t="shared" si="357"/>
        <v>9.3045049869469182E-3</v>
      </c>
      <c r="Y363" s="342">
        <f t="shared" si="357"/>
        <v>6.2972292191435771E-3</v>
      </c>
      <c r="Z363" s="341">
        <f t="shared" si="357"/>
        <v>5.7565839782216374E-3</v>
      </c>
      <c r="AA363" s="341">
        <f t="shared" si="357"/>
        <v>5.2291038592408454E-2</v>
      </c>
      <c r="AB363" s="342">
        <f t="shared" si="357"/>
        <v>3.3944543828264756E-2</v>
      </c>
      <c r="AC363" s="342">
        <f t="shared" si="357"/>
        <v>4.1497187364777151E-2</v>
      </c>
      <c r="AD363" s="342">
        <f t="shared" si="357"/>
        <v>5.2476471147447475E-2</v>
      </c>
      <c r="AE363" s="341">
        <f t="shared" si="357"/>
        <v>4.1492244856412147E-2</v>
      </c>
      <c r="AG363" s="347">
        <f>(T363-T362)*100</f>
        <v>-3.1257714739605681E-2</v>
      </c>
      <c r="AH363" s="347">
        <f t="shared" ref="AH363:AR363" si="358">(U363-U362)*100</f>
        <v>-8.177615833671481E-2</v>
      </c>
      <c r="AI363" s="347">
        <f t="shared" si="358"/>
        <v>-3.5669453969579698E-2</v>
      </c>
      <c r="AJ363" s="347">
        <f t="shared" si="358"/>
        <v>0.10100531240303064</v>
      </c>
      <c r="AK363" s="347">
        <f t="shared" si="358"/>
        <v>-0.16920116444307209</v>
      </c>
      <c r="AL363" s="347">
        <f t="shared" si="358"/>
        <v>-0.22703342860420525</v>
      </c>
      <c r="AM363" s="347">
        <f t="shared" si="358"/>
        <v>-4.1928359910248847E-2</v>
      </c>
      <c r="AN363" s="347">
        <f t="shared" si="358"/>
        <v>1.3692282788252768</v>
      </c>
      <c r="AO363" s="347">
        <f t="shared" si="358"/>
        <v>0.36310499618404035</v>
      </c>
      <c r="AP363" s="347">
        <f t="shared" si="358"/>
        <v>0.20617191089306736</v>
      </c>
      <c r="AQ363" s="347">
        <f t="shared" si="358"/>
        <v>0.3093755098064761</v>
      </c>
      <c r="AR363" s="347">
        <f t="shared" si="358"/>
        <v>0.56045251988176903</v>
      </c>
    </row>
    <row r="364" spans="1:45">
      <c r="A364" s="369" t="s">
        <v>1080</v>
      </c>
      <c r="B364" s="368"/>
      <c r="C364" s="327">
        <v>1</v>
      </c>
      <c r="D364" s="328">
        <v>0</v>
      </c>
      <c r="E364" s="328">
        <v>2</v>
      </c>
      <c r="F364" s="328">
        <v>0</v>
      </c>
      <c r="G364" s="328">
        <v>0</v>
      </c>
      <c r="H364" s="328">
        <v>0</v>
      </c>
      <c r="I364" s="327">
        <v>3</v>
      </c>
      <c r="J364" s="327">
        <v>2885</v>
      </c>
      <c r="K364" s="328">
        <v>127</v>
      </c>
      <c r="L364" s="328"/>
      <c r="M364" s="328">
        <v>21</v>
      </c>
      <c r="N364" s="327">
        <v>3033</v>
      </c>
      <c r="O364" s="327"/>
      <c r="P364" s="329"/>
      <c r="R364" s="330" t="s">
        <v>1051</v>
      </c>
      <c r="S364" s="331" t="s">
        <v>1041</v>
      </c>
      <c r="T364" s="332">
        <f t="shared" ref="T364:AE365" si="359">IF(C358&gt;0,C364/C358,)</f>
        <v>6.5572480541366397E-6</v>
      </c>
      <c r="U364" s="344">
        <f t="shared" si="359"/>
        <v>0</v>
      </c>
      <c r="V364" s="344">
        <f t="shared" si="359"/>
        <v>2.1990346238001517E-5</v>
      </c>
      <c r="W364" s="344">
        <f t="shared" si="359"/>
        <v>0</v>
      </c>
      <c r="X364" s="344">
        <f t="shared" si="359"/>
        <v>0</v>
      </c>
      <c r="Y364" s="344">
        <f t="shared" si="359"/>
        <v>0</v>
      </c>
      <c r="Z364" s="332">
        <f t="shared" si="359"/>
        <v>9.4336062790083401E-6</v>
      </c>
      <c r="AA364" s="332">
        <f t="shared" si="359"/>
        <v>5.172197421968841E-2</v>
      </c>
      <c r="AB364" s="344">
        <f t="shared" si="359"/>
        <v>1.1540208995910949E-3</v>
      </c>
      <c r="AC364" s="344">
        <f t="shared" si="359"/>
        <v>0</v>
      </c>
      <c r="AD364" s="344">
        <f t="shared" si="359"/>
        <v>9.5315904139433552E-4</v>
      </c>
      <c r="AE364" s="332">
        <f t="shared" si="359"/>
        <v>1.2942622321222829E-2</v>
      </c>
      <c r="AG364" s="345" t="s">
        <v>1045</v>
      </c>
      <c r="AH364" s="334"/>
      <c r="AI364" s="334"/>
      <c r="AJ364" s="334"/>
      <c r="AK364" s="334"/>
      <c r="AL364" s="334"/>
      <c r="AM364" s="334"/>
      <c r="AN364" s="334"/>
      <c r="AO364" s="334"/>
      <c r="AP364" s="334"/>
      <c r="AQ364" s="334"/>
      <c r="AR364" s="334"/>
    </row>
    <row r="365" spans="1:45">
      <c r="A365" s="369" t="s">
        <v>1081</v>
      </c>
      <c r="B365" s="368"/>
      <c r="C365" s="327">
        <v>0</v>
      </c>
      <c r="D365" s="328">
        <v>0</v>
      </c>
      <c r="E365" s="328">
        <v>1</v>
      </c>
      <c r="F365" s="328">
        <v>0</v>
      </c>
      <c r="G365" s="328">
        <v>0</v>
      </c>
      <c r="H365" s="328">
        <v>0</v>
      </c>
      <c r="I365" s="327">
        <v>1</v>
      </c>
      <c r="J365" s="327">
        <v>2054</v>
      </c>
      <c r="K365" s="328">
        <v>147</v>
      </c>
      <c r="L365" s="328"/>
      <c r="M365" s="328">
        <v>9</v>
      </c>
      <c r="N365" s="327">
        <v>2210</v>
      </c>
      <c r="O365" s="327"/>
      <c r="P365" s="329"/>
      <c r="R365" s="346"/>
      <c r="S365" s="340" t="s">
        <v>869</v>
      </c>
      <c r="T365" s="341">
        <f t="shared" si="359"/>
        <v>0</v>
      </c>
      <c r="U365" s="342">
        <f t="shared" si="359"/>
        <v>0</v>
      </c>
      <c r="V365" s="342">
        <f t="shared" si="359"/>
        <v>1.0794822802983689E-5</v>
      </c>
      <c r="W365" s="342">
        <f t="shared" si="359"/>
        <v>0</v>
      </c>
      <c r="X365" s="342">
        <f t="shared" si="359"/>
        <v>0</v>
      </c>
      <c r="Y365" s="342">
        <f t="shared" si="359"/>
        <v>0</v>
      </c>
      <c r="Z365" s="341">
        <f t="shared" si="359"/>
        <v>3.0587587556969381E-6</v>
      </c>
      <c r="AA365" s="341">
        <f t="shared" si="359"/>
        <v>3.6212337582200597E-2</v>
      </c>
      <c r="AB365" s="342">
        <f t="shared" si="359"/>
        <v>1.3148479427549196E-3</v>
      </c>
      <c r="AC365" s="342">
        <f t="shared" si="359"/>
        <v>0</v>
      </c>
      <c r="AD365" s="342">
        <f t="shared" si="359"/>
        <v>4.277973191368001E-4</v>
      </c>
      <c r="AE365" s="341">
        <f t="shared" si="359"/>
        <v>9.3731842106379287E-3</v>
      </c>
      <c r="AG365" s="348">
        <f>(T365-T364)*100</f>
        <v>-6.5572480541366393E-4</v>
      </c>
      <c r="AH365" s="348">
        <f t="shared" ref="AH365:AR365" si="360">(U365-U364)*100</f>
        <v>0</v>
      </c>
      <c r="AI365" s="348">
        <f t="shared" si="360"/>
        <v>-1.1195523435017828E-3</v>
      </c>
      <c r="AJ365" s="348">
        <f t="shared" si="360"/>
        <v>0</v>
      </c>
      <c r="AK365" s="348">
        <f t="shared" si="360"/>
        <v>0</v>
      </c>
      <c r="AL365" s="348">
        <f t="shared" si="360"/>
        <v>0</v>
      </c>
      <c r="AM365" s="348">
        <f t="shared" si="360"/>
        <v>-6.3748475233114021E-4</v>
      </c>
      <c r="AN365" s="348">
        <f t="shared" si="360"/>
        <v>-1.5509636637487814</v>
      </c>
      <c r="AO365" s="348">
        <f t="shared" si="360"/>
        <v>1.6082704316382462E-2</v>
      </c>
      <c r="AP365" s="348">
        <f t="shared" si="360"/>
        <v>0</v>
      </c>
      <c r="AQ365" s="348">
        <f t="shared" si="360"/>
        <v>-5.2536172225753547E-2</v>
      </c>
      <c r="AR365" s="348">
        <f t="shared" si="360"/>
        <v>-0.35694381105848999</v>
      </c>
    </row>
    <row r="366" spans="1:45">
      <c r="A366" s="362" t="s">
        <v>1082</v>
      </c>
      <c r="B366" s="368"/>
      <c r="C366" s="327">
        <v>66391</v>
      </c>
      <c r="D366" s="328">
        <v>13420</v>
      </c>
      <c r="E366" s="328">
        <v>34432</v>
      </c>
      <c r="F366" s="328">
        <v>6163</v>
      </c>
      <c r="G366" s="328">
        <v>4745</v>
      </c>
      <c r="H366" s="328">
        <v>2805</v>
      </c>
      <c r="I366" s="327">
        <v>127956</v>
      </c>
      <c r="J366" s="327">
        <v>19081</v>
      </c>
      <c r="K366" s="328">
        <v>23916</v>
      </c>
      <c r="L366" s="328">
        <v>11033</v>
      </c>
      <c r="M366" s="328">
        <v>5362</v>
      </c>
      <c r="N366" s="327">
        <v>59392</v>
      </c>
      <c r="O366" s="327"/>
      <c r="P366" s="329"/>
      <c r="R366" s="330" t="s">
        <v>1054</v>
      </c>
      <c r="S366" s="331" t="s">
        <v>1041</v>
      </c>
      <c r="T366" s="332">
        <f t="shared" ref="T366:AE367" si="361">IF(C358&gt;0,C366/C358,)</f>
        <v>0.43534225556218564</v>
      </c>
      <c r="U366" s="344">
        <f t="shared" si="361"/>
        <v>0.37392031206464194</v>
      </c>
      <c r="V366" s="344">
        <f t="shared" si="361"/>
        <v>0.37858580083343413</v>
      </c>
      <c r="W366" s="344">
        <f t="shared" si="361"/>
        <v>0.35468462246777166</v>
      </c>
      <c r="X366" s="344">
        <f t="shared" si="361"/>
        <v>0.32408988457072602</v>
      </c>
      <c r="Y366" s="344">
        <f t="shared" si="361"/>
        <v>0.42161430933413496</v>
      </c>
      <c r="Z366" s="332">
        <f t="shared" si="361"/>
        <v>0.40236217501226368</v>
      </c>
      <c r="AA366" s="332">
        <f t="shared" si="361"/>
        <v>0.34208214561035516</v>
      </c>
      <c r="AB366" s="344">
        <f t="shared" si="361"/>
        <v>0.21731940027260335</v>
      </c>
      <c r="AC366" s="344">
        <f t="shared" si="361"/>
        <v>0.2373658053828446</v>
      </c>
      <c r="AD366" s="344">
        <f t="shared" si="361"/>
        <v>0.24337327523602034</v>
      </c>
      <c r="AE366" s="332">
        <f t="shared" si="361"/>
        <v>0.25344155123708084</v>
      </c>
      <c r="AG366" s="345" t="s">
        <v>1045</v>
      </c>
      <c r="AH366" s="334"/>
      <c r="AI366" s="334"/>
      <c r="AJ366" s="334"/>
      <c r="AK366" s="334"/>
      <c r="AL366" s="334"/>
      <c r="AM366" s="334"/>
      <c r="AN366" s="334"/>
      <c r="AO366" s="334"/>
      <c r="AP366" s="334"/>
      <c r="AQ366" s="334"/>
      <c r="AR366" s="334"/>
    </row>
    <row r="367" spans="1:45">
      <c r="A367" s="369" t="s">
        <v>1083</v>
      </c>
      <c r="B367" s="368"/>
      <c r="C367" s="327">
        <v>68770</v>
      </c>
      <c r="D367" s="328">
        <v>14262</v>
      </c>
      <c r="E367" s="328">
        <v>35236</v>
      </c>
      <c r="F367" s="328">
        <v>6299</v>
      </c>
      <c r="G367" s="328">
        <v>4868</v>
      </c>
      <c r="H367" s="328">
        <v>2913</v>
      </c>
      <c r="I367" s="327">
        <v>132348</v>
      </c>
      <c r="J367" s="327">
        <v>18557</v>
      </c>
      <c r="K367" s="328">
        <v>25142</v>
      </c>
      <c r="L367" s="328">
        <v>11456</v>
      </c>
      <c r="M367" s="328">
        <v>5271</v>
      </c>
      <c r="N367" s="327">
        <v>60426</v>
      </c>
      <c r="O367" s="327"/>
      <c r="P367" s="329"/>
      <c r="R367" s="346"/>
      <c r="S367" s="340" t="s">
        <v>869</v>
      </c>
      <c r="T367" s="341">
        <f t="shared" si="361"/>
        <v>0.43589044742630045</v>
      </c>
      <c r="U367" s="342">
        <f t="shared" si="361"/>
        <v>0.38086845056881907</v>
      </c>
      <c r="V367" s="342">
        <f t="shared" si="361"/>
        <v>0.38036637628593328</v>
      </c>
      <c r="W367" s="342">
        <f t="shared" si="361"/>
        <v>0.35413504244673077</v>
      </c>
      <c r="X367" s="342">
        <f t="shared" si="361"/>
        <v>0.32585849119753663</v>
      </c>
      <c r="Y367" s="342">
        <f t="shared" si="361"/>
        <v>0.458595717884131</v>
      </c>
      <c r="Z367" s="341">
        <f t="shared" si="361"/>
        <v>0.40482060379897838</v>
      </c>
      <c r="AA367" s="341">
        <f t="shared" si="361"/>
        <v>0.32716277921757375</v>
      </c>
      <c r="AB367" s="342">
        <f t="shared" si="361"/>
        <v>0.22488372093023257</v>
      </c>
      <c r="AC367" s="342">
        <f t="shared" si="361"/>
        <v>0.24785807009952401</v>
      </c>
      <c r="AD367" s="342">
        <f t="shared" si="361"/>
        <v>0.25054662990778592</v>
      </c>
      <c r="AE367" s="341">
        <f t="shared" si="361"/>
        <v>0.25628236611403049</v>
      </c>
      <c r="AG367" s="347">
        <f>(T367-T366)*100</f>
        <v>5.4819186411481091E-2</v>
      </c>
      <c r="AH367" s="347">
        <f t="shared" ref="AH367:AR367" si="362">(U367-U366)*100</f>
        <v>0.69481385041771371</v>
      </c>
      <c r="AI367" s="347">
        <f t="shared" si="362"/>
        <v>0.17805754524991557</v>
      </c>
      <c r="AJ367" s="347">
        <f t="shared" si="362"/>
        <v>-5.4958002104088521E-2</v>
      </c>
      <c r="AK367" s="347">
        <f t="shared" si="362"/>
        <v>0.17686066268106093</v>
      </c>
      <c r="AL367" s="347">
        <f t="shared" si="362"/>
        <v>3.698140854999604</v>
      </c>
      <c r="AM367" s="347">
        <f t="shared" si="362"/>
        <v>0.24584287867147059</v>
      </c>
      <c r="AN367" s="347">
        <f t="shared" si="362"/>
        <v>-1.4919366392781408</v>
      </c>
      <c r="AO367" s="347">
        <f t="shared" si="362"/>
        <v>0.75643206576292144</v>
      </c>
      <c r="AP367" s="347">
        <f t="shared" si="362"/>
        <v>1.0492264716679411</v>
      </c>
      <c r="AQ367" s="347">
        <f t="shared" si="362"/>
        <v>0.71733546717655805</v>
      </c>
      <c r="AR367" s="347">
        <f t="shared" si="362"/>
        <v>0.28408148769496488</v>
      </c>
    </row>
    <row r="368" spans="1:45">
      <c r="A368" s="362" t="s">
        <v>1084</v>
      </c>
      <c r="B368" s="368"/>
      <c r="C368" s="327">
        <v>2318</v>
      </c>
      <c r="D368" s="328">
        <v>682</v>
      </c>
      <c r="E368" s="328">
        <v>1734</v>
      </c>
      <c r="F368" s="328">
        <v>574</v>
      </c>
      <c r="G368" s="328">
        <v>268</v>
      </c>
      <c r="H368" s="328">
        <v>349</v>
      </c>
      <c r="I368" s="327">
        <v>5925</v>
      </c>
      <c r="J368" s="327">
        <v>9187</v>
      </c>
      <c r="K368" s="328">
        <v>19255</v>
      </c>
      <c r="L368" s="328">
        <v>5052</v>
      </c>
      <c r="M368" s="328">
        <v>2294</v>
      </c>
      <c r="N368" s="327">
        <v>35788</v>
      </c>
      <c r="O368" s="327"/>
      <c r="P368" s="329"/>
      <c r="R368" s="330" t="s">
        <v>1057</v>
      </c>
      <c r="S368" s="331" t="s">
        <v>1041</v>
      </c>
      <c r="T368" s="332">
        <f t="shared" ref="T368:AE369" si="363">IF(C358&gt;0,C368/C358,)</f>
        <v>1.5199700989488731E-2</v>
      </c>
      <c r="U368" s="344">
        <f t="shared" si="363"/>
        <v>1.9002507662301476E-2</v>
      </c>
      <c r="V368" s="344">
        <f t="shared" si="363"/>
        <v>1.9065630188347317E-2</v>
      </c>
      <c r="W368" s="344">
        <f t="shared" si="363"/>
        <v>3.3034069981583793E-2</v>
      </c>
      <c r="X368" s="344">
        <f t="shared" si="363"/>
        <v>1.8304760603783894E-2</v>
      </c>
      <c r="Y368" s="344">
        <f t="shared" si="363"/>
        <v>5.2457537952803245E-2</v>
      </c>
      <c r="Z368" s="332">
        <f t="shared" si="363"/>
        <v>1.8631372401041471E-2</v>
      </c>
      <c r="AA368" s="332">
        <f t="shared" si="363"/>
        <v>0.16470356227253985</v>
      </c>
      <c r="AB368" s="344">
        <f t="shared" si="363"/>
        <v>0.17496592457973648</v>
      </c>
      <c r="AC368" s="344">
        <f t="shared" si="363"/>
        <v>0.10868957208321679</v>
      </c>
      <c r="AD368" s="344">
        <f t="shared" si="363"/>
        <v>0.10412127814088598</v>
      </c>
      <c r="AE368" s="332">
        <f t="shared" si="363"/>
        <v>0.15271696921593228</v>
      </c>
      <c r="AG368" s="345" t="s">
        <v>1045</v>
      </c>
      <c r="AH368" s="334"/>
      <c r="AI368" s="334"/>
      <c r="AJ368" s="334"/>
      <c r="AK368" s="334"/>
      <c r="AL368" s="334"/>
      <c r="AM368" s="334"/>
      <c r="AN368" s="334"/>
      <c r="AO368" s="334"/>
      <c r="AP368" s="334"/>
      <c r="AQ368" s="334"/>
      <c r="AR368" s="334"/>
    </row>
    <row r="369" spans="1:44">
      <c r="A369" s="369" t="s">
        <v>1085</v>
      </c>
      <c r="B369" s="368"/>
      <c r="C369" s="327">
        <v>2261</v>
      </c>
      <c r="D369" s="328">
        <v>721</v>
      </c>
      <c r="E369" s="328">
        <v>1650</v>
      </c>
      <c r="F369" s="328">
        <v>589</v>
      </c>
      <c r="G369" s="328">
        <v>237</v>
      </c>
      <c r="H369" s="328">
        <v>329</v>
      </c>
      <c r="I369" s="327">
        <v>5787</v>
      </c>
      <c r="J369" s="327">
        <v>9514</v>
      </c>
      <c r="K369" s="328">
        <v>19896</v>
      </c>
      <c r="L369" s="328">
        <v>5038</v>
      </c>
      <c r="M369" s="328">
        <v>2106</v>
      </c>
      <c r="N369" s="327">
        <v>36554</v>
      </c>
      <c r="O369" s="327"/>
      <c r="P369" s="329"/>
      <c r="R369" s="346"/>
      <c r="S369" s="340" t="s">
        <v>869</v>
      </c>
      <c r="T369" s="341">
        <f t="shared" si="363"/>
        <v>1.4331078982563115E-2</v>
      </c>
      <c r="U369" s="342">
        <f t="shared" si="363"/>
        <v>1.9254392992575975E-2</v>
      </c>
      <c r="V369" s="342">
        <f t="shared" si="363"/>
        <v>1.7811457624923088E-2</v>
      </c>
      <c r="W369" s="342">
        <f t="shared" si="363"/>
        <v>3.3114072075111037E-2</v>
      </c>
      <c r="X369" s="342">
        <f t="shared" si="363"/>
        <v>1.5864515697168485E-2</v>
      </c>
      <c r="Y369" s="342">
        <f t="shared" si="363"/>
        <v>5.1794710327455917E-2</v>
      </c>
      <c r="Z369" s="341">
        <f t="shared" si="363"/>
        <v>1.7701036919218181E-2</v>
      </c>
      <c r="AA369" s="341">
        <f t="shared" si="363"/>
        <v>0.16773329102096227</v>
      </c>
      <c r="AB369" s="342">
        <f t="shared" si="363"/>
        <v>0.17796064400715564</v>
      </c>
      <c r="AC369" s="342">
        <f t="shared" si="363"/>
        <v>0.1090004327131112</v>
      </c>
      <c r="AD369" s="342">
        <f t="shared" si="363"/>
        <v>0.10010457267801122</v>
      </c>
      <c r="AE369" s="341">
        <f t="shared" si="363"/>
        <v>0.15503501159984562</v>
      </c>
      <c r="AG369" s="347">
        <f>(T369-T368)*100</f>
        <v>-8.6862200692561578E-2</v>
      </c>
      <c r="AH369" s="347">
        <f t="shared" ref="AH369:AR369" si="364">(U369-U368)*100</f>
        <v>2.5188533027449903E-2</v>
      </c>
      <c r="AI369" s="347">
        <f t="shared" si="364"/>
        <v>-0.12541725634242287</v>
      </c>
      <c r="AJ369" s="347">
        <f t="shared" si="364"/>
        <v>8.0002093527244134E-3</v>
      </c>
      <c r="AK369" s="347">
        <f t="shared" si="364"/>
        <v>-0.24402449066154089</v>
      </c>
      <c r="AL369" s="347">
        <f t="shared" si="364"/>
        <v>-6.6282762534732725E-2</v>
      </c>
      <c r="AM369" s="347">
        <f t="shared" si="364"/>
        <v>-9.3033548182329048E-2</v>
      </c>
      <c r="AN369" s="347">
        <f t="shared" si="364"/>
        <v>0.30297287484224167</v>
      </c>
      <c r="AO369" s="347">
        <f t="shared" si="364"/>
        <v>0.29947194274191624</v>
      </c>
      <c r="AP369" s="347">
        <f t="shared" si="364"/>
        <v>3.1086062989441055E-2</v>
      </c>
      <c r="AQ369" s="347">
        <f t="shared" si="364"/>
        <v>-0.40167054628747617</v>
      </c>
      <c r="AR369" s="347">
        <f t="shared" si="364"/>
        <v>0.23180423839133379</v>
      </c>
    </row>
    <row r="370" spans="1:44">
      <c r="A370" s="362" t="s">
        <v>1086</v>
      </c>
      <c r="B370" s="368"/>
      <c r="C370" s="327">
        <v>29</v>
      </c>
      <c r="D370" s="328">
        <v>5</v>
      </c>
      <c r="E370" s="328">
        <v>31</v>
      </c>
      <c r="F370" s="328">
        <v>0</v>
      </c>
      <c r="G370" s="328">
        <v>4</v>
      </c>
      <c r="H370" s="328">
        <v>0</v>
      </c>
      <c r="I370" s="327">
        <v>69</v>
      </c>
      <c r="J370" s="327">
        <v>1</v>
      </c>
      <c r="K370" s="328">
        <v>1</v>
      </c>
      <c r="L370" s="328"/>
      <c r="M370" s="328">
        <v>0</v>
      </c>
      <c r="N370" s="327">
        <v>2</v>
      </c>
      <c r="O370" s="327"/>
      <c r="P370" s="329"/>
      <c r="R370" s="330" t="s">
        <v>1060</v>
      </c>
      <c r="S370" s="331" t="s">
        <v>1041</v>
      </c>
      <c r="T370" s="332">
        <f t="shared" ref="T370:AE371" si="365">IF(C358&gt;0,C370/C358,)</f>
        <v>1.9016019356996256E-4</v>
      </c>
      <c r="U370" s="344">
        <f t="shared" si="365"/>
        <v>1.3931457230426304E-4</v>
      </c>
      <c r="V370" s="344">
        <f t="shared" si="365"/>
        <v>3.4085036668902351E-4</v>
      </c>
      <c r="W370" s="344">
        <f t="shared" si="365"/>
        <v>0</v>
      </c>
      <c r="X370" s="344">
        <f t="shared" si="365"/>
        <v>2.7320538214602825E-4</v>
      </c>
      <c r="Y370" s="344">
        <f t="shared" si="365"/>
        <v>0</v>
      </c>
      <c r="Z370" s="332">
        <f t="shared" si="365"/>
        <v>2.1697294441719181E-4</v>
      </c>
      <c r="AA370" s="332">
        <f t="shared" si="365"/>
        <v>1.7927894010290612E-5</v>
      </c>
      <c r="AB370" s="344">
        <f t="shared" si="365"/>
        <v>9.0867787369377552E-6</v>
      </c>
      <c r="AC370" s="344">
        <f t="shared" si="365"/>
        <v>0</v>
      </c>
      <c r="AD370" s="344">
        <f t="shared" si="365"/>
        <v>0</v>
      </c>
      <c r="AE370" s="332">
        <f t="shared" si="365"/>
        <v>8.53453499586075E-6</v>
      </c>
      <c r="AG370" s="345" t="s">
        <v>1045</v>
      </c>
      <c r="AH370" s="334"/>
      <c r="AI370" s="334"/>
      <c r="AJ370" s="334"/>
      <c r="AK370" s="334"/>
      <c r="AL370" s="334"/>
      <c r="AM370" s="334"/>
      <c r="AN370" s="334"/>
      <c r="AO370" s="334"/>
      <c r="AP370" s="334"/>
      <c r="AQ370" s="334"/>
      <c r="AR370" s="334"/>
    </row>
    <row r="371" spans="1:44">
      <c r="A371" s="369" t="s">
        <v>1087</v>
      </c>
      <c r="B371" s="368"/>
      <c r="C371" s="327">
        <v>62</v>
      </c>
      <c r="D371" s="328">
        <v>3</v>
      </c>
      <c r="E371" s="328">
        <v>15</v>
      </c>
      <c r="F371" s="328">
        <v>0</v>
      </c>
      <c r="G371" s="328">
        <v>0</v>
      </c>
      <c r="H371" s="328">
        <v>0</v>
      </c>
      <c r="I371" s="327">
        <v>80</v>
      </c>
      <c r="J371" s="327">
        <v>0</v>
      </c>
      <c r="K371" s="328">
        <v>0</v>
      </c>
      <c r="L371" s="328"/>
      <c r="M371" s="328">
        <v>22</v>
      </c>
      <c r="N371" s="327">
        <v>22</v>
      </c>
      <c r="O371" s="327"/>
      <c r="P371" s="329"/>
      <c r="R371" s="346"/>
      <c r="S371" s="340" t="s">
        <v>869</v>
      </c>
      <c r="T371" s="341">
        <f t="shared" si="365"/>
        <v>3.9297960942897528E-4</v>
      </c>
      <c r="U371" s="342">
        <f t="shared" si="365"/>
        <v>8.0115366127223199E-5</v>
      </c>
      <c r="V371" s="342">
        <f t="shared" si="365"/>
        <v>1.6192234204475534E-4</v>
      </c>
      <c r="W371" s="342">
        <f t="shared" si="365"/>
        <v>0</v>
      </c>
      <c r="X371" s="342">
        <f t="shared" si="365"/>
        <v>0</v>
      </c>
      <c r="Y371" s="342">
        <f t="shared" si="365"/>
        <v>0</v>
      </c>
      <c r="Z371" s="341">
        <f t="shared" si="365"/>
        <v>2.4470070045575507E-4</v>
      </c>
      <c r="AA371" s="341">
        <f t="shared" si="365"/>
        <v>0</v>
      </c>
      <c r="AB371" s="342">
        <f t="shared" si="365"/>
        <v>0</v>
      </c>
      <c r="AC371" s="342">
        <f t="shared" si="365"/>
        <v>0</v>
      </c>
      <c r="AD371" s="342">
        <f t="shared" si="365"/>
        <v>1.0457267801121781E-3</v>
      </c>
      <c r="AE371" s="341">
        <f t="shared" si="365"/>
        <v>9.330771612399747E-5</v>
      </c>
      <c r="AG371" s="347">
        <f>(T371-T370)*100</f>
        <v>2.0281941585901273E-2</v>
      </c>
      <c r="AH371" s="347">
        <f t="shared" ref="AH371:AR371" si="366">(U371-U370)*100</f>
        <v>-5.9199206177039838E-3</v>
      </c>
      <c r="AI371" s="347">
        <f t="shared" si="366"/>
        <v>-1.7892802464426816E-2</v>
      </c>
      <c r="AJ371" s="347">
        <f t="shared" si="366"/>
        <v>0</v>
      </c>
      <c r="AK371" s="347">
        <f t="shared" si="366"/>
        <v>-2.7320538214602827E-2</v>
      </c>
      <c r="AL371" s="347">
        <f t="shared" si="366"/>
        <v>0</v>
      </c>
      <c r="AM371" s="347">
        <f t="shared" si="366"/>
        <v>2.7727756038563259E-3</v>
      </c>
      <c r="AN371" s="347">
        <f t="shared" si="366"/>
        <v>-1.7927894010290612E-3</v>
      </c>
      <c r="AO371" s="347">
        <f t="shared" si="366"/>
        <v>-9.0867787369377552E-4</v>
      </c>
      <c r="AP371" s="347">
        <f t="shared" si="366"/>
        <v>0</v>
      </c>
      <c r="AQ371" s="347">
        <f t="shared" si="366"/>
        <v>0.10457267801121781</v>
      </c>
      <c r="AR371" s="347">
        <f t="shared" si="366"/>
        <v>8.4773181128136726E-3</v>
      </c>
    </row>
    <row r="372" spans="1:44">
      <c r="A372" s="362" t="s">
        <v>1088</v>
      </c>
      <c r="B372" s="368"/>
      <c r="C372" s="327">
        <v>45052</v>
      </c>
      <c r="D372" s="328">
        <v>10986</v>
      </c>
      <c r="E372" s="328">
        <v>28580</v>
      </c>
      <c r="F372" s="328">
        <v>5888</v>
      </c>
      <c r="G372" s="328">
        <v>4819</v>
      </c>
      <c r="H372" s="328">
        <v>2159</v>
      </c>
      <c r="I372" s="327">
        <v>97484</v>
      </c>
      <c r="J372" s="327">
        <v>5977</v>
      </c>
      <c r="K372" s="328">
        <v>16533</v>
      </c>
      <c r="L372" s="328">
        <v>9552</v>
      </c>
      <c r="M372" s="328">
        <v>5044</v>
      </c>
      <c r="N372" s="327">
        <v>37106</v>
      </c>
      <c r="O372" s="327"/>
      <c r="P372" s="329"/>
      <c r="R372" s="330" t="s">
        <v>1063</v>
      </c>
      <c r="S372" s="331" t="s">
        <v>1041</v>
      </c>
      <c r="T372" s="332">
        <f t="shared" ref="T372:AE373" si="367">IF(C358&gt;0,C372/C358,)</f>
        <v>0.29541713933496389</v>
      </c>
      <c r="U372" s="344">
        <f t="shared" si="367"/>
        <v>0.3061019782669267</v>
      </c>
      <c r="V372" s="344">
        <f t="shared" si="367"/>
        <v>0.3142420477410417</v>
      </c>
      <c r="W372" s="344">
        <f t="shared" si="367"/>
        <v>0.33885819521178639</v>
      </c>
      <c r="X372" s="344">
        <f t="shared" si="367"/>
        <v>0.32914418414042756</v>
      </c>
      <c r="Y372" s="344">
        <f t="shared" si="367"/>
        <v>0.32451525627536448</v>
      </c>
      <c r="Z372" s="332">
        <f t="shared" si="367"/>
        <v>0.30654189150094963</v>
      </c>
      <c r="AA372" s="332">
        <f t="shared" si="367"/>
        <v>0.10715502249950698</v>
      </c>
      <c r="AB372" s="344">
        <f t="shared" si="367"/>
        <v>0.15023171285779191</v>
      </c>
      <c r="AC372" s="344">
        <f t="shared" si="367"/>
        <v>0.20550332393881371</v>
      </c>
      <c r="AD372" s="344">
        <f t="shared" si="367"/>
        <v>0.22893972403776325</v>
      </c>
      <c r="AE372" s="332">
        <f t="shared" si="367"/>
        <v>0.1583412277782045</v>
      </c>
      <c r="AG372" s="345" t="s">
        <v>1045</v>
      </c>
      <c r="AH372" s="334"/>
      <c r="AI372" s="334"/>
      <c r="AJ372" s="334"/>
      <c r="AK372" s="334"/>
      <c r="AL372" s="334"/>
      <c r="AM372" s="334"/>
      <c r="AN372" s="334"/>
      <c r="AO372" s="334"/>
      <c r="AP372" s="334"/>
      <c r="AQ372" s="334"/>
      <c r="AR372" s="334"/>
    </row>
    <row r="373" spans="1:44">
      <c r="A373" s="369" t="s">
        <v>1089</v>
      </c>
      <c r="B373" s="368"/>
      <c r="C373" s="327">
        <v>46377</v>
      </c>
      <c r="D373" s="328">
        <v>11707</v>
      </c>
      <c r="E373" s="328">
        <v>28812</v>
      </c>
      <c r="F373" s="328">
        <v>5957</v>
      </c>
      <c r="G373" s="328">
        <v>4927</v>
      </c>
      <c r="H373" s="328">
        <v>2166</v>
      </c>
      <c r="I373" s="327">
        <v>99946</v>
      </c>
      <c r="J373" s="327">
        <v>6452</v>
      </c>
      <c r="K373" s="328">
        <v>15933</v>
      </c>
      <c r="L373" s="328">
        <v>8998</v>
      </c>
      <c r="M373" s="328">
        <v>4799</v>
      </c>
      <c r="N373" s="327">
        <v>36182</v>
      </c>
      <c r="O373" s="327"/>
      <c r="P373" s="329"/>
      <c r="R373" s="346"/>
      <c r="S373" s="340" t="s">
        <v>869</v>
      </c>
      <c r="T373" s="341">
        <f t="shared" si="367"/>
        <v>0.29395508623367073</v>
      </c>
      <c r="U373" s="342">
        <f t="shared" si="367"/>
        <v>0.31263686375046734</v>
      </c>
      <c r="V373" s="342">
        <f t="shared" si="367"/>
        <v>0.31102043459956608</v>
      </c>
      <c r="W373" s="342">
        <f t="shared" si="367"/>
        <v>0.33490751672569852</v>
      </c>
      <c r="X373" s="342">
        <f t="shared" si="367"/>
        <v>0.32980788540062922</v>
      </c>
      <c r="Y373" s="342">
        <f t="shared" si="367"/>
        <v>0.34099496221662468</v>
      </c>
      <c r="Z373" s="341">
        <f t="shared" si="367"/>
        <v>0.30571070259688621</v>
      </c>
      <c r="AA373" s="341">
        <f t="shared" si="367"/>
        <v>0.11374975758537402</v>
      </c>
      <c r="AB373" s="342">
        <f t="shared" si="367"/>
        <v>0.14251341681574239</v>
      </c>
      <c r="AC373" s="342">
        <f t="shared" si="367"/>
        <v>0.19467762873215058</v>
      </c>
      <c r="AD373" s="342">
        <f t="shared" si="367"/>
        <v>0.22811103717083372</v>
      </c>
      <c r="AE373" s="341">
        <f t="shared" si="367"/>
        <v>0.15345726294538531</v>
      </c>
      <c r="AG373" s="347">
        <f>(T373-T372)*100</f>
        <v>-0.14620531012931592</v>
      </c>
      <c r="AH373" s="347">
        <f t="shared" ref="AH373:AR373" si="368">(U373-U372)*100</f>
        <v>0.65348854835406422</v>
      </c>
      <c r="AI373" s="347">
        <f t="shared" si="368"/>
        <v>-0.32216131414756211</v>
      </c>
      <c r="AJ373" s="347">
        <f t="shared" si="368"/>
        <v>-0.39506784860878774</v>
      </c>
      <c r="AK373" s="347">
        <f t="shared" si="368"/>
        <v>6.6370126020165454E-2</v>
      </c>
      <c r="AL373" s="347">
        <f t="shared" si="368"/>
        <v>1.6479705941260192</v>
      </c>
      <c r="AM373" s="347">
        <f t="shared" si="368"/>
        <v>-8.3118890406341794E-2</v>
      </c>
      <c r="AN373" s="347">
        <f t="shared" si="368"/>
        <v>0.65947350858670406</v>
      </c>
      <c r="AO373" s="347">
        <f t="shared" si="368"/>
        <v>-0.77182960420495161</v>
      </c>
      <c r="AP373" s="347">
        <f t="shared" si="368"/>
        <v>-1.0825695206663126</v>
      </c>
      <c r="AQ373" s="347">
        <f t="shared" si="368"/>
        <v>-8.2868686692952331E-2</v>
      </c>
      <c r="AR373" s="347">
        <f t="shared" si="368"/>
        <v>-0.48839648328191931</v>
      </c>
    </row>
    <row r="374" spans="1:44">
      <c r="A374" s="362" t="s">
        <v>1090</v>
      </c>
      <c r="B374" s="368"/>
      <c r="C374" s="327">
        <v>14240</v>
      </c>
      <c r="D374" s="328">
        <v>4290</v>
      </c>
      <c r="E374" s="328">
        <v>10637</v>
      </c>
      <c r="F374" s="328">
        <v>2910</v>
      </c>
      <c r="G374" s="328">
        <v>2820</v>
      </c>
      <c r="H374" s="328">
        <v>712</v>
      </c>
      <c r="I374" s="327">
        <v>35609</v>
      </c>
      <c r="J374" s="327">
        <v>6832</v>
      </c>
      <c r="K374" s="328">
        <v>21909</v>
      </c>
      <c r="L374" s="328">
        <v>8047</v>
      </c>
      <c r="M374" s="328">
        <v>4075</v>
      </c>
      <c r="N374" s="327">
        <v>40863</v>
      </c>
      <c r="O374" s="327"/>
      <c r="P374" s="329"/>
      <c r="R374" s="330" t="s">
        <v>1066</v>
      </c>
      <c r="S374" s="331" t="s">
        <v>1041</v>
      </c>
      <c r="T374" s="332">
        <f t="shared" ref="T374:AE375" si="369">IF(C358&gt;0,C374/C358,)</f>
        <v>9.3375212290905757E-2</v>
      </c>
      <c r="U374" s="344">
        <f t="shared" si="369"/>
        <v>0.11953190303705767</v>
      </c>
      <c r="V374" s="344">
        <f t="shared" si="369"/>
        <v>0.11695565646681107</v>
      </c>
      <c r="W374" s="344">
        <f t="shared" si="369"/>
        <v>0.16747237569060774</v>
      </c>
      <c r="X374" s="344">
        <f t="shared" si="369"/>
        <v>0.19260979441294993</v>
      </c>
      <c r="Y374" s="344">
        <f t="shared" si="369"/>
        <v>0.10701938974898542</v>
      </c>
      <c r="Z374" s="332">
        <f t="shared" si="369"/>
        <v>0.11197376199640265</v>
      </c>
      <c r="AA374" s="332">
        <f t="shared" si="369"/>
        <v>0.12248337187830545</v>
      </c>
      <c r="AB374" s="344">
        <f t="shared" si="369"/>
        <v>0.19908223534756928</v>
      </c>
      <c r="AC374" s="344">
        <f t="shared" si="369"/>
        <v>0.17312450248488631</v>
      </c>
      <c r="AD374" s="344">
        <f t="shared" si="369"/>
        <v>0.18495824255628177</v>
      </c>
      <c r="AE374" s="332">
        <f t="shared" si="369"/>
        <v>0.17437335176792892</v>
      </c>
      <c r="AG374" s="345" t="s">
        <v>1045</v>
      </c>
      <c r="AH374" s="334"/>
      <c r="AI374" s="334"/>
      <c r="AJ374" s="334"/>
      <c r="AK374" s="334"/>
      <c r="AL374" s="334"/>
      <c r="AM374" s="334"/>
      <c r="AN374" s="334"/>
      <c r="AO374" s="334"/>
      <c r="AP374" s="334"/>
      <c r="AQ374" s="334"/>
      <c r="AR374" s="334"/>
    </row>
    <row r="375" spans="1:44">
      <c r="A375" s="369" t="s">
        <v>1091</v>
      </c>
      <c r="B375" s="368"/>
      <c r="C375" s="327">
        <v>14845</v>
      </c>
      <c r="D375" s="328">
        <v>4267</v>
      </c>
      <c r="E375" s="328">
        <v>11081</v>
      </c>
      <c r="F375" s="328">
        <v>2903</v>
      </c>
      <c r="G375" s="328">
        <v>2918</v>
      </c>
      <c r="H375" s="328">
        <v>749</v>
      </c>
      <c r="I375" s="327">
        <v>36763</v>
      </c>
      <c r="J375" s="327">
        <v>6681</v>
      </c>
      <c r="K375" s="328">
        <v>21728</v>
      </c>
      <c r="L375" s="328">
        <v>7764</v>
      </c>
      <c r="M375" s="328">
        <v>3769</v>
      </c>
      <c r="N375" s="327">
        <v>39942</v>
      </c>
      <c r="O375" s="327"/>
      <c r="P375" s="329"/>
      <c r="R375" s="346"/>
      <c r="S375" s="340" t="s">
        <v>869</v>
      </c>
      <c r="T375" s="341">
        <f t="shared" si="369"/>
        <v>9.4093262935050617E-2</v>
      </c>
      <c r="U375" s="342">
        <f t="shared" si="369"/>
        <v>0.11395075575495379</v>
      </c>
      <c r="V375" s="342">
        <f t="shared" si="369"/>
        <v>0.11961743147986226</v>
      </c>
      <c r="W375" s="342">
        <f t="shared" si="369"/>
        <v>0.16320908528700737</v>
      </c>
      <c r="X375" s="342">
        <f t="shared" si="369"/>
        <v>0.1953276658410871</v>
      </c>
      <c r="Y375" s="342">
        <f t="shared" si="369"/>
        <v>0.11791561712846348</v>
      </c>
      <c r="Z375" s="341">
        <f t="shared" si="369"/>
        <v>0.11244914813568654</v>
      </c>
      <c r="AA375" s="341">
        <f t="shared" si="369"/>
        <v>0.11778706299254245</v>
      </c>
      <c r="AB375" s="342">
        <f t="shared" si="369"/>
        <v>0.19434704830053667</v>
      </c>
      <c r="AC375" s="342">
        <f t="shared" si="369"/>
        <v>0.16797922977066204</v>
      </c>
      <c r="AD375" s="342">
        <f t="shared" si="369"/>
        <v>0.17915201064739994</v>
      </c>
      <c r="AE375" s="341">
        <f t="shared" si="369"/>
        <v>0.16940439988294123</v>
      </c>
      <c r="AG375" s="347">
        <f>(T375-T374)*100</f>
        <v>7.1805064414486031E-2</v>
      </c>
      <c r="AH375" s="347">
        <f t="shared" ref="AH375:AR375" si="370">(U375-U374)*100</f>
        <v>-0.55811472821038766</v>
      </c>
      <c r="AI375" s="347">
        <f t="shared" si="370"/>
        <v>0.26617750130511902</v>
      </c>
      <c r="AJ375" s="347">
        <f t="shared" si="370"/>
        <v>-0.42632904036003783</v>
      </c>
      <c r="AK375" s="347">
        <f t="shared" si="370"/>
        <v>0.27178714281371752</v>
      </c>
      <c r="AL375" s="347">
        <f t="shared" si="370"/>
        <v>1.0896227379478054</v>
      </c>
      <c r="AM375" s="347">
        <f t="shared" si="370"/>
        <v>4.7538613928389817E-2</v>
      </c>
      <c r="AN375" s="347">
        <f t="shared" si="370"/>
        <v>-0.46963088857630009</v>
      </c>
      <c r="AO375" s="347">
        <f t="shared" si="370"/>
        <v>-0.47351870470326018</v>
      </c>
      <c r="AP375" s="347">
        <f t="shared" si="370"/>
        <v>-0.51452727142242694</v>
      </c>
      <c r="AQ375" s="347">
        <f t="shared" si="370"/>
        <v>-0.58062319088818259</v>
      </c>
      <c r="AR375" s="347">
        <f t="shared" si="370"/>
        <v>-0.49689518849876935</v>
      </c>
    </row>
    <row r="376" spans="1:44">
      <c r="A376" s="362" t="s">
        <v>1092</v>
      </c>
      <c r="B376" s="368"/>
      <c r="C376" s="327">
        <v>66</v>
      </c>
      <c r="D376" s="328">
        <v>7</v>
      </c>
      <c r="E376" s="328">
        <v>60</v>
      </c>
      <c r="F376" s="328">
        <v>27</v>
      </c>
      <c r="G376" s="328">
        <v>27</v>
      </c>
      <c r="H376" s="328">
        <v>2</v>
      </c>
      <c r="I376" s="327">
        <v>189</v>
      </c>
      <c r="J376" s="327">
        <v>3</v>
      </c>
      <c r="K376" s="328">
        <v>2</v>
      </c>
      <c r="L376" s="328">
        <v>0</v>
      </c>
      <c r="M376" s="328">
        <v>13</v>
      </c>
      <c r="N376" s="327">
        <v>18</v>
      </c>
      <c r="O376" s="327"/>
      <c r="P376" s="329"/>
      <c r="R376" s="330" t="s">
        <v>1069</v>
      </c>
      <c r="S376" s="331" t="s">
        <v>1041</v>
      </c>
      <c r="T376" s="332">
        <f t="shared" ref="T376:AE377" si="371">IF(C358&gt;0,C376/C358,)</f>
        <v>4.3277837157301821E-4</v>
      </c>
      <c r="U376" s="344">
        <f t="shared" si="371"/>
        <v>1.9504040122596822E-4</v>
      </c>
      <c r="V376" s="344">
        <f t="shared" si="371"/>
        <v>6.5971038714004548E-4</v>
      </c>
      <c r="W376" s="344">
        <f t="shared" si="371"/>
        <v>1.5538674033149171E-3</v>
      </c>
      <c r="X376" s="344">
        <f t="shared" si="371"/>
        <v>1.8441363294856908E-3</v>
      </c>
      <c r="Y376" s="344">
        <f t="shared" si="371"/>
        <v>3.006162633398467E-4</v>
      </c>
      <c r="Z376" s="332">
        <f t="shared" si="371"/>
        <v>5.9431719557752533E-4</v>
      </c>
      <c r="AA376" s="332">
        <f t="shared" si="371"/>
        <v>5.3783682030871832E-5</v>
      </c>
      <c r="AB376" s="344">
        <f t="shared" si="371"/>
        <v>1.817355747387551E-5</v>
      </c>
      <c r="AC376" s="344">
        <f t="shared" si="371"/>
        <v>0</v>
      </c>
      <c r="AD376" s="344">
        <f t="shared" si="371"/>
        <v>5.9005083514887438E-4</v>
      </c>
      <c r="AE376" s="332">
        <f t="shared" si="371"/>
        <v>7.681081496274676E-5</v>
      </c>
      <c r="AG376" s="345" t="s">
        <v>1045</v>
      </c>
      <c r="AH376" s="334"/>
      <c r="AI376" s="334"/>
      <c r="AJ376" s="334"/>
      <c r="AK376" s="334"/>
      <c r="AL376" s="334"/>
      <c r="AM376" s="334"/>
      <c r="AN376" s="334"/>
      <c r="AO376" s="334"/>
      <c r="AP376" s="334"/>
      <c r="AQ376" s="334"/>
      <c r="AR376" s="334"/>
    </row>
    <row r="377" spans="1:44">
      <c r="A377" s="369" t="s">
        <v>1093</v>
      </c>
      <c r="B377" s="368"/>
      <c r="C377" s="327">
        <v>55</v>
      </c>
      <c r="D377" s="328">
        <v>2</v>
      </c>
      <c r="E377" s="328">
        <v>67</v>
      </c>
      <c r="F377" s="328">
        <v>5</v>
      </c>
      <c r="G377" s="328">
        <v>10</v>
      </c>
      <c r="H377" s="328">
        <v>1</v>
      </c>
      <c r="I377" s="327">
        <v>140</v>
      </c>
      <c r="J377" s="327">
        <v>1</v>
      </c>
      <c r="K377" s="328">
        <v>0</v>
      </c>
      <c r="L377" s="328"/>
      <c r="M377" s="328">
        <v>0</v>
      </c>
      <c r="N377" s="327">
        <v>1</v>
      </c>
      <c r="O377" s="327"/>
      <c r="P377" s="329"/>
      <c r="R377" s="346"/>
      <c r="S377" s="340" t="s">
        <v>869</v>
      </c>
      <c r="T377" s="341">
        <f t="shared" si="371"/>
        <v>3.4861094384828453E-4</v>
      </c>
      <c r="U377" s="342">
        <f t="shared" si="371"/>
        <v>5.3410244084815468E-5</v>
      </c>
      <c r="V377" s="342">
        <f t="shared" si="371"/>
        <v>7.2325312779990714E-4</v>
      </c>
      <c r="W377" s="342">
        <f t="shared" si="371"/>
        <v>2.8110417720807331E-4</v>
      </c>
      <c r="X377" s="342">
        <f t="shared" si="371"/>
        <v>6.6938884798179268E-4</v>
      </c>
      <c r="Y377" s="342">
        <f t="shared" si="371"/>
        <v>1.5743073047858942E-4</v>
      </c>
      <c r="Z377" s="341">
        <f t="shared" si="371"/>
        <v>4.2822622579757137E-4</v>
      </c>
      <c r="AA377" s="341">
        <f t="shared" si="371"/>
        <v>1.7630154616455987E-5</v>
      </c>
      <c r="AB377" s="342">
        <f t="shared" si="371"/>
        <v>0</v>
      </c>
      <c r="AC377" s="342">
        <f t="shared" si="371"/>
        <v>0</v>
      </c>
      <c r="AD377" s="342">
        <f t="shared" si="371"/>
        <v>0</v>
      </c>
      <c r="AE377" s="341">
        <f t="shared" si="371"/>
        <v>4.241259823818067E-6</v>
      </c>
      <c r="AG377" s="347">
        <f>(T377-T376)*100</f>
        <v>-8.4167427724733679E-3</v>
      </c>
      <c r="AH377" s="347">
        <f t="shared" ref="AH377:AR377" si="372">(U377-U376)*100</f>
        <v>-1.4163015714115275E-2</v>
      </c>
      <c r="AI377" s="347">
        <f t="shared" si="372"/>
        <v>6.3542740659861662E-3</v>
      </c>
      <c r="AJ377" s="347">
        <f t="shared" si="372"/>
        <v>-0.12727632261068439</v>
      </c>
      <c r="AK377" s="347">
        <f t="shared" si="372"/>
        <v>-0.11747474815038983</v>
      </c>
      <c r="AL377" s="347">
        <f t="shared" si="372"/>
        <v>-1.4318553286125729E-2</v>
      </c>
      <c r="AM377" s="347">
        <f t="shared" si="372"/>
        <v>-1.6609096977995397E-2</v>
      </c>
      <c r="AN377" s="347">
        <f t="shared" si="372"/>
        <v>-3.6153527414415844E-3</v>
      </c>
      <c r="AO377" s="347">
        <f t="shared" si="372"/>
        <v>-1.817355747387551E-3</v>
      </c>
      <c r="AP377" s="347">
        <f t="shared" si="372"/>
        <v>0</v>
      </c>
      <c r="AQ377" s="347">
        <f t="shared" si="372"/>
        <v>-5.9005083514887438E-2</v>
      </c>
      <c r="AR377" s="347">
        <f t="shared" si="372"/>
        <v>-7.2569555138928699E-3</v>
      </c>
    </row>
    <row r="378" spans="1:44">
      <c r="A378" s="362" t="s">
        <v>1094</v>
      </c>
      <c r="B378" s="368"/>
      <c r="C378" s="327">
        <v>5332</v>
      </c>
      <c r="D378" s="328">
        <v>2349</v>
      </c>
      <c r="E378" s="328">
        <v>4109</v>
      </c>
      <c r="F378" s="328">
        <v>311</v>
      </c>
      <c r="G378" s="328">
        <v>801</v>
      </c>
      <c r="H378" s="328">
        <v>101</v>
      </c>
      <c r="I378" s="327">
        <v>13003</v>
      </c>
      <c r="J378" s="327">
        <v>5542</v>
      </c>
      <c r="K378" s="328">
        <v>19790</v>
      </c>
      <c r="L378" s="328">
        <v>7427</v>
      </c>
      <c r="M378" s="328">
        <v>1708</v>
      </c>
      <c r="N378" s="327">
        <v>34467</v>
      </c>
      <c r="O378" s="327"/>
      <c r="P378" s="329"/>
      <c r="R378" s="330" t="s">
        <v>1072</v>
      </c>
      <c r="S378" s="331" t="s">
        <v>1041</v>
      </c>
      <c r="T378" s="332">
        <f t="shared" ref="T378:AE379" si="373">IF(C358&gt;0,C378/C358,)</f>
        <v>3.4963246624656566E-2</v>
      </c>
      <c r="U378" s="344">
        <f t="shared" si="373"/>
        <v>6.544998606854277E-2</v>
      </c>
      <c r="V378" s="344">
        <f t="shared" si="373"/>
        <v>4.5179166345974117E-2</v>
      </c>
      <c r="W378" s="344">
        <f t="shared" si="373"/>
        <v>1.7898250460405156E-2</v>
      </c>
      <c r="X378" s="344">
        <f t="shared" si="373"/>
        <v>5.4709377774742163E-2</v>
      </c>
      <c r="Y378" s="344">
        <f t="shared" si="373"/>
        <v>1.5181121298662257E-2</v>
      </c>
      <c r="Z378" s="332">
        <f t="shared" si="373"/>
        <v>4.0888394148648477E-2</v>
      </c>
      <c r="AA378" s="332">
        <f t="shared" si="373"/>
        <v>9.9356388605030571E-2</v>
      </c>
      <c r="AB378" s="344">
        <f t="shared" si="373"/>
        <v>0.17982735120399818</v>
      </c>
      <c r="AC378" s="344">
        <f t="shared" si="373"/>
        <v>0.15978571889589294</v>
      </c>
      <c r="AD378" s="344">
        <f t="shared" si="373"/>
        <v>7.7523602033405956E-2</v>
      </c>
      <c r="AE378" s="332">
        <f t="shared" si="373"/>
        <v>0.14707990885116626</v>
      </c>
      <c r="AG378" s="345" t="s">
        <v>1045</v>
      </c>
      <c r="AH378" s="349"/>
      <c r="AI378" s="349"/>
      <c r="AJ378" s="349"/>
      <c r="AK378" s="349"/>
      <c r="AL378" s="349"/>
      <c r="AM378" s="349"/>
      <c r="AN378" s="349"/>
      <c r="AO378" s="349"/>
      <c r="AP378" s="349"/>
      <c r="AQ378" s="349"/>
      <c r="AR378" s="349"/>
    </row>
    <row r="379" spans="1:44" ht="15.75" thickBot="1">
      <c r="A379" s="370" t="s">
        <v>1095</v>
      </c>
      <c r="B379" s="371"/>
      <c r="C379" s="372">
        <v>5128</v>
      </c>
      <c r="D379" s="373">
        <v>2316</v>
      </c>
      <c r="E379" s="373">
        <v>4196</v>
      </c>
      <c r="F379" s="373">
        <v>309</v>
      </c>
      <c r="G379" s="373">
        <v>754</v>
      </c>
      <c r="H379" s="373">
        <v>86</v>
      </c>
      <c r="I379" s="372">
        <v>12789</v>
      </c>
      <c r="J379" s="372">
        <v>5732</v>
      </c>
      <c r="K379" s="373">
        <v>19491</v>
      </c>
      <c r="L379" s="373">
        <v>7406</v>
      </c>
      <c r="M379" s="373">
        <v>1549</v>
      </c>
      <c r="N379" s="372">
        <v>34178</v>
      </c>
      <c r="O379" s="372"/>
      <c r="P379" s="374"/>
      <c r="Q379"/>
      <c r="R379" s="350"/>
      <c r="S379" s="351" t="s">
        <v>869</v>
      </c>
      <c r="T379" s="352">
        <f t="shared" si="373"/>
        <v>3.2503216728254597E-2</v>
      </c>
      <c r="U379" s="353">
        <f t="shared" si="373"/>
        <v>6.1849062650216315E-2</v>
      </c>
      <c r="V379" s="353">
        <f t="shared" si="373"/>
        <v>4.5295076481319557E-2</v>
      </c>
      <c r="W379" s="353">
        <f t="shared" si="373"/>
        <v>1.737223815145893E-2</v>
      </c>
      <c r="X379" s="353">
        <f t="shared" si="373"/>
        <v>5.0471919137827163E-2</v>
      </c>
      <c r="Y379" s="353">
        <f t="shared" si="373"/>
        <v>1.3539042821158691E-2</v>
      </c>
      <c r="Z379" s="352">
        <f t="shared" si="373"/>
        <v>3.911846572660814E-2</v>
      </c>
      <c r="AA379" s="352">
        <f t="shared" si="373"/>
        <v>0.10105604626152571</v>
      </c>
      <c r="AB379" s="353">
        <f t="shared" si="373"/>
        <v>0.17433810375670841</v>
      </c>
      <c r="AC379" s="353">
        <f t="shared" si="373"/>
        <v>0.16023366508005193</v>
      </c>
      <c r="AD379" s="353">
        <f t="shared" si="373"/>
        <v>7.3628671926989256E-2</v>
      </c>
      <c r="AE379" s="352">
        <f t="shared" si="373"/>
        <v>0.14495777825845388</v>
      </c>
      <c r="AF379" s="354"/>
      <c r="AG379" s="355">
        <f>(T379-T378)*100</f>
        <v>-0.2460029896401969</v>
      </c>
      <c r="AH379" s="355">
        <f t="shared" ref="AH379:AR379" si="374">(U379-U378)*100</f>
        <v>-0.3600923418326456</v>
      </c>
      <c r="AI379" s="355">
        <f t="shared" si="374"/>
        <v>1.1591013534544004E-2</v>
      </c>
      <c r="AJ379" s="355">
        <f t="shared" si="374"/>
        <v>-5.2601230894622555E-2</v>
      </c>
      <c r="AK379" s="355">
        <f t="shared" si="374"/>
        <v>-0.42374586369149991</v>
      </c>
      <c r="AL379" s="355">
        <f t="shared" si="374"/>
        <v>-0.16420784775035663</v>
      </c>
      <c r="AM379" s="355">
        <f t="shared" si="374"/>
        <v>-0.17699284220403372</v>
      </c>
      <c r="AN379" s="355">
        <f t="shared" si="374"/>
        <v>0.16996576564951432</v>
      </c>
      <c r="AO379" s="355">
        <f t="shared" si="374"/>
        <v>-0.54892474472897634</v>
      </c>
      <c r="AP379" s="355">
        <f t="shared" si="374"/>
        <v>4.4794618415899823E-2</v>
      </c>
      <c r="AQ379" s="355">
        <f t="shared" si="374"/>
        <v>-0.38949301064166997</v>
      </c>
      <c r="AR379" s="355">
        <f t="shared" si="374"/>
        <v>-0.2122130592712379</v>
      </c>
    </row>
    <row r="380" spans="1:44">
      <c r="R380" s="290"/>
      <c r="S380" s="290"/>
      <c r="AG380" s="290"/>
      <c r="AH380" s="290"/>
      <c r="AI380" s="290"/>
      <c r="AJ380" s="290"/>
      <c r="AK380" s="290"/>
      <c r="AL380" s="290"/>
      <c r="AM380" s="290"/>
      <c r="AN380" s="290"/>
      <c r="AO380" s="290"/>
      <c r="AP380" s="290"/>
      <c r="AQ380" s="290"/>
      <c r="AR380" s="290"/>
    </row>
    <row r="381" spans="1:44">
      <c r="R381" s="290"/>
      <c r="S381" s="290"/>
      <c r="AG381" s="290"/>
      <c r="AH381" s="290"/>
      <c r="AI381" s="290"/>
      <c r="AJ381" s="290"/>
      <c r="AK381" s="290"/>
      <c r="AL381" s="290"/>
      <c r="AM381" s="290"/>
      <c r="AN381" s="290"/>
      <c r="AO381" s="290"/>
      <c r="AP381" s="290"/>
      <c r="AQ381" s="290"/>
      <c r="AR381" s="290"/>
    </row>
    <row r="382" spans="1:44">
      <c r="R382" s="290"/>
      <c r="S382" s="290"/>
      <c r="AG382" s="290"/>
      <c r="AH382" s="290"/>
      <c r="AI382" s="290"/>
      <c r="AJ382" s="290"/>
      <c r="AK382" s="290"/>
      <c r="AL382" s="290"/>
      <c r="AM382" s="290"/>
      <c r="AN382" s="290"/>
      <c r="AO382" s="290"/>
      <c r="AP382" s="290"/>
      <c r="AQ382" s="290"/>
      <c r="AR382" s="290"/>
    </row>
    <row r="383" spans="1:44">
      <c r="R383" s="290"/>
      <c r="S383" s="290"/>
      <c r="AG383" s="290"/>
      <c r="AH383" s="290"/>
      <c r="AI383" s="290"/>
      <c r="AJ383" s="290"/>
      <c r="AK383" s="290"/>
      <c r="AL383" s="290"/>
      <c r="AM383" s="290"/>
      <c r="AN383" s="290"/>
      <c r="AO383" s="290"/>
      <c r="AP383" s="290"/>
      <c r="AQ383" s="290"/>
      <c r="AR383" s="290"/>
    </row>
    <row r="384" spans="1:44">
      <c r="R384" s="290"/>
      <c r="S384" s="290"/>
      <c r="AG384" s="290"/>
      <c r="AH384" s="290"/>
      <c r="AI384" s="290"/>
      <c r="AJ384" s="290"/>
      <c r="AK384" s="290"/>
      <c r="AL384" s="290"/>
      <c r="AM384" s="290"/>
      <c r="AN384" s="290"/>
      <c r="AO384" s="290"/>
      <c r="AP384" s="290"/>
      <c r="AQ384" s="290"/>
      <c r="AR384" s="290"/>
    </row>
    <row r="385" spans="18:44">
      <c r="R385" s="290"/>
      <c r="S385" s="290"/>
      <c r="AG385" s="290"/>
      <c r="AH385" s="290"/>
      <c r="AI385" s="290"/>
      <c r="AJ385" s="290"/>
      <c r="AK385" s="290"/>
      <c r="AL385" s="290"/>
      <c r="AM385" s="290"/>
      <c r="AN385" s="290"/>
      <c r="AO385" s="290"/>
      <c r="AP385" s="290"/>
      <c r="AQ385" s="290"/>
      <c r="AR385" s="290"/>
    </row>
    <row r="386" spans="18:44">
      <c r="R386" s="290"/>
      <c r="S386" s="290"/>
      <c r="AG386" s="290"/>
      <c r="AH386" s="290"/>
      <c r="AI386" s="290"/>
      <c r="AJ386" s="290"/>
      <c r="AK386" s="290"/>
      <c r="AL386" s="290"/>
      <c r="AM386" s="290"/>
      <c r="AN386" s="290"/>
      <c r="AO386" s="290"/>
      <c r="AP386" s="290"/>
      <c r="AQ386" s="290"/>
      <c r="AR386" s="290"/>
    </row>
    <row r="387" spans="18:44">
      <c r="R387" s="290"/>
      <c r="S387" s="290"/>
      <c r="AG387" s="290"/>
      <c r="AH387" s="290"/>
      <c r="AI387" s="290"/>
      <c r="AJ387" s="290"/>
      <c r="AK387" s="290"/>
      <c r="AL387" s="290"/>
      <c r="AM387" s="290"/>
      <c r="AN387" s="290"/>
      <c r="AO387" s="290"/>
      <c r="AP387" s="290"/>
      <c r="AQ387" s="290"/>
      <c r="AR387" s="290"/>
    </row>
    <row r="388" spans="18:44">
      <c r="R388" s="290"/>
      <c r="S388" s="290"/>
      <c r="AG388" s="290"/>
      <c r="AH388" s="290"/>
      <c r="AI388" s="290"/>
      <c r="AJ388" s="290"/>
      <c r="AK388" s="290"/>
      <c r="AL388" s="290"/>
      <c r="AM388" s="290"/>
      <c r="AN388" s="290"/>
      <c r="AO388" s="290"/>
      <c r="AP388" s="290"/>
      <c r="AQ388" s="290"/>
      <c r="AR388" s="290"/>
    </row>
    <row r="389" spans="18:44">
      <c r="R389" s="290"/>
      <c r="S389" s="290"/>
      <c r="AG389" s="290"/>
      <c r="AH389" s="290"/>
      <c r="AI389" s="290"/>
      <c r="AJ389" s="290"/>
      <c r="AK389" s="290"/>
      <c r="AL389" s="290"/>
      <c r="AM389" s="290"/>
      <c r="AN389" s="290"/>
      <c r="AO389" s="290"/>
      <c r="AP389" s="290"/>
      <c r="AQ389" s="290"/>
      <c r="AR389" s="290"/>
    </row>
    <row r="390" spans="18:44">
      <c r="R390" s="290"/>
      <c r="S390" s="290"/>
      <c r="AG390" s="290"/>
      <c r="AH390" s="290"/>
      <c r="AI390" s="290"/>
      <c r="AJ390" s="290"/>
      <c r="AK390" s="290"/>
      <c r="AL390" s="290"/>
      <c r="AM390" s="290"/>
      <c r="AN390" s="290"/>
      <c r="AO390" s="290"/>
      <c r="AP390" s="290"/>
      <c r="AQ390" s="290"/>
      <c r="AR390" s="290"/>
    </row>
    <row r="391" spans="18:44">
      <c r="R391" s="290"/>
      <c r="S391" s="290"/>
      <c r="AG391" s="290"/>
      <c r="AH391" s="290"/>
      <c r="AI391" s="290"/>
      <c r="AJ391" s="290"/>
      <c r="AK391" s="290"/>
      <c r="AL391" s="290"/>
      <c r="AM391" s="290"/>
      <c r="AN391" s="290"/>
      <c r="AO391" s="290"/>
      <c r="AP391" s="290"/>
      <c r="AQ391" s="290"/>
      <c r="AR391" s="290"/>
    </row>
    <row r="392" spans="18:44">
      <c r="R392" s="290"/>
      <c r="S392" s="290"/>
      <c r="AG392" s="290"/>
      <c r="AH392" s="290"/>
      <c r="AI392" s="290"/>
      <c r="AJ392" s="290"/>
      <c r="AK392" s="290"/>
      <c r="AL392" s="290"/>
      <c r="AM392" s="290"/>
      <c r="AN392" s="290"/>
      <c r="AO392" s="290"/>
      <c r="AP392" s="290"/>
      <c r="AQ392" s="290"/>
      <c r="AR392" s="290"/>
    </row>
    <row r="393" spans="18:44">
      <c r="R393" s="290"/>
      <c r="S393" s="290"/>
      <c r="AG393" s="290"/>
      <c r="AH393" s="290"/>
      <c r="AI393" s="290"/>
      <c r="AJ393" s="290"/>
      <c r="AK393" s="290"/>
      <c r="AL393" s="290"/>
      <c r="AM393" s="290"/>
      <c r="AN393" s="290"/>
      <c r="AO393" s="290"/>
      <c r="AP393" s="290"/>
      <c r="AQ393" s="290"/>
      <c r="AR393" s="290"/>
    </row>
    <row r="394" spans="18:44">
      <c r="R394" s="290"/>
      <c r="S394" s="290"/>
      <c r="AG394" s="290"/>
      <c r="AH394" s="290"/>
      <c r="AI394" s="290"/>
      <c r="AJ394" s="290"/>
      <c r="AK394" s="290"/>
      <c r="AL394" s="290"/>
      <c r="AM394" s="290"/>
      <c r="AN394" s="290"/>
      <c r="AO394" s="290"/>
      <c r="AP394" s="290"/>
      <c r="AQ394" s="290"/>
      <c r="AR394" s="290"/>
    </row>
    <row r="395" spans="18:44">
      <c r="R395" s="290"/>
      <c r="S395" s="290"/>
      <c r="AG395" s="290"/>
      <c r="AH395" s="290"/>
      <c r="AI395" s="290"/>
      <c r="AJ395" s="290"/>
      <c r="AK395" s="290"/>
      <c r="AL395" s="290"/>
      <c r="AM395" s="290"/>
      <c r="AN395" s="290"/>
      <c r="AO395" s="290"/>
      <c r="AP395" s="290"/>
      <c r="AQ395" s="290"/>
      <c r="AR395" s="290"/>
    </row>
    <row r="407" spans="18:44">
      <c r="R407" s="290"/>
      <c r="S407" s="290"/>
      <c r="AG407" s="290"/>
      <c r="AH407" s="290"/>
      <c r="AI407" s="290"/>
      <c r="AJ407" s="290"/>
      <c r="AK407" s="290"/>
      <c r="AL407" s="290"/>
      <c r="AM407" s="290"/>
      <c r="AN407" s="290"/>
      <c r="AO407" s="290"/>
      <c r="AP407" s="290"/>
      <c r="AQ407" s="290"/>
      <c r="AR407" s="290"/>
    </row>
    <row r="408" spans="18:44">
      <c r="R408" s="290"/>
      <c r="S408" s="290"/>
      <c r="AG408" s="290"/>
      <c r="AH408" s="290"/>
      <c r="AI408" s="290"/>
      <c r="AJ408" s="290"/>
      <c r="AK408" s="290"/>
      <c r="AL408" s="290"/>
      <c r="AM408" s="290"/>
      <c r="AN408" s="290"/>
      <c r="AO408" s="290"/>
      <c r="AP408" s="290"/>
      <c r="AQ408" s="290"/>
      <c r="AR408" s="290"/>
    </row>
    <row r="409" spans="18:44">
      <c r="R409" s="290"/>
      <c r="S409" s="290"/>
      <c r="AG409" s="290"/>
      <c r="AH409" s="290"/>
      <c r="AI409" s="290"/>
      <c r="AJ409" s="290"/>
      <c r="AK409" s="290"/>
      <c r="AL409" s="290"/>
      <c r="AM409" s="290"/>
      <c r="AN409" s="290"/>
      <c r="AO409" s="290"/>
      <c r="AP409" s="290"/>
      <c r="AQ409" s="290"/>
      <c r="AR409" s="290"/>
    </row>
    <row r="410" spans="18:44">
      <c r="R410" s="290"/>
      <c r="S410" s="290"/>
      <c r="AG410" s="290"/>
      <c r="AH410" s="290"/>
      <c r="AI410" s="290"/>
      <c r="AJ410" s="290"/>
      <c r="AK410" s="290"/>
      <c r="AL410" s="290"/>
      <c r="AM410" s="290"/>
      <c r="AN410" s="290"/>
      <c r="AO410" s="290"/>
      <c r="AP410" s="290"/>
      <c r="AQ410" s="290"/>
      <c r="AR410" s="290"/>
    </row>
    <row r="411" spans="18:44">
      <c r="R411" s="290"/>
      <c r="S411" s="290"/>
      <c r="AG411" s="290"/>
      <c r="AH411" s="290"/>
      <c r="AI411" s="290"/>
      <c r="AJ411" s="290"/>
      <c r="AK411" s="290"/>
      <c r="AL411" s="290"/>
      <c r="AM411" s="290"/>
      <c r="AN411" s="290"/>
      <c r="AO411" s="290"/>
      <c r="AP411" s="290"/>
      <c r="AQ411" s="290"/>
      <c r="AR411" s="290"/>
    </row>
    <row r="412" spans="18:44">
      <c r="R412" s="290"/>
      <c r="S412" s="290"/>
      <c r="AG412" s="290"/>
      <c r="AH412" s="290"/>
      <c r="AI412" s="290"/>
      <c r="AJ412" s="290"/>
      <c r="AK412" s="290"/>
      <c r="AL412" s="290"/>
      <c r="AM412" s="290"/>
      <c r="AN412" s="290"/>
      <c r="AO412" s="290"/>
      <c r="AP412" s="290"/>
      <c r="AQ412" s="290"/>
      <c r="AR412" s="290"/>
    </row>
    <row r="413" spans="18:44">
      <c r="R413" s="290"/>
      <c r="S413" s="290"/>
      <c r="AG413" s="290"/>
      <c r="AH413" s="290"/>
      <c r="AI413" s="290"/>
      <c r="AJ413" s="290"/>
      <c r="AK413" s="290"/>
      <c r="AL413" s="290"/>
      <c r="AM413" s="290"/>
      <c r="AN413" s="290"/>
      <c r="AO413" s="290"/>
      <c r="AP413" s="290"/>
      <c r="AQ413" s="290"/>
      <c r="AR413" s="290"/>
    </row>
    <row r="414" spans="18:44">
      <c r="R414" s="290"/>
      <c r="S414" s="290"/>
      <c r="AG414" s="290"/>
      <c r="AH414" s="290"/>
      <c r="AI414" s="290"/>
      <c r="AJ414" s="290"/>
      <c r="AK414" s="290"/>
      <c r="AL414" s="290"/>
      <c r="AM414" s="290"/>
      <c r="AN414" s="290"/>
      <c r="AO414" s="290"/>
      <c r="AP414" s="290"/>
      <c r="AQ414" s="290"/>
      <c r="AR414" s="290"/>
    </row>
    <row r="415" spans="18:44">
      <c r="R415" s="290"/>
      <c r="S415" s="290"/>
      <c r="AG415" s="290"/>
      <c r="AH415" s="290"/>
      <c r="AI415" s="290"/>
      <c r="AJ415" s="290"/>
      <c r="AK415" s="290"/>
      <c r="AL415" s="290"/>
      <c r="AM415" s="290"/>
      <c r="AN415" s="290"/>
      <c r="AO415" s="290"/>
      <c r="AP415" s="290"/>
      <c r="AQ415" s="290"/>
      <c r="AR415" s="290"/>
    </row>
    <row r="416" spans="18:44">
      <c r="R416" s="290"/>
      <c r="S416" s="290"/>
      <c r="AG416" s="290"/>
      <c r="AH416" s="290"/>
      <c r="AI416" s="290"/>
      <c r="AJ416" s="290"/>
      <c r="AK416" s="290"/>
      <c r="AL416" s="290"/>
      <c r="AM416" s="290"/>
      <c r="AN416" s="290"/>
      <c r="AO416" s="290"/>
      <c r="AP416" s="290"/>
      <c r="AQ416" s="290"/>
      <c r="AR416" s="290"/>
    </row>
    <row r="417" spans="18:44">
      <c r="R417" s="290"/>
      <c r="S417" s="290"/>
      <c r="AG417" s="290"/>
      <c r="AH417" s="290"/>
      <c r="AI417" s="290"/>
      <c r="AJ417" s="290"/>
      <c r="AK417" s="290"/>
      <c r="AL417" s="290"/>
      <c r="AM417" s="290"/>
      <c r="AN417" s="290"/>
      <c r="AO417" s="290"/>
      <c r="AP417" s="290"/>
      <c r="AQ417" s="290"/>
      <c r="AR417" s="290"/>
    </row>
    <row r="418" spans="18:44">
      <c r="R418" s="290"/>
      <c r="S418" s="290"/>
      <c r="AG418" s="290"/>
      <c r="AH418" s="290"/>
      <c r="AI418" s="290"/>
      <c r="AJ418" s="290"/>
      <c r="AK418" s="290"/>
      <c r="AL418" s="290"/>
      <c r="AM418" s="290"/>
      <c r="AN418" s="290"/>
      <c r="AO418" s="290"/>
      <c r="AP418" s="290"/>
      <c r="AQ418" s="290"/>
      <c r="AR418" s="290"/>
    </row>
    <row r="419" spans="18:44">
      <c r="R419" s="290"/>
      <c r="S419" s="290"/>
      <c r="AG419" s="290"/>
      <c r="AH419" s="290"/>
      <c r="AI419" s="290"/>
      <c r="AJ419" s="290"/>
      <c r="AK419" s="290"/>
      <c r="AL419" s="290"/>
      <c r="AM419" s="290"/>
      <c r="AN419" s="290"/>
      <c r="AO419" s="290"/>
      <c r="AP419" s="290"/>
      <c r="AQ419" s="290"/>
      <c r="AR419" s="290"/>
    </row>
    <row r="420" spans="18:44">
      <c r="R420" s="290"/>
      <c r="S420" s="290"/>
      <c r="AG420" s="290"/>
      <c r="AH420" s="290"/>
      <c r="AI420" s="290"/>
      <c r="AJ420" s="290"/>
      <c r="AK420" s="290"/>
      <c r="AL420" s="290"/>
      <c r="AM420" s="290"/>
      <c r="AN420" s="290"/>
      <c r="AO420" s="290"/>
      <c r="AP420" s="290"/>
      <c r="AQ420" s="290"/>
      <c r="AR420" s="290"/>
    </row>
    <row r="421" spans="18:44">
      <c r="R421" s="290"/>
      <c r="S421" s="290"/>
      <c r="AG421" s="290"/>
      <c r="AH421" s="290"/>
      <c r="AI421" s="290"/>
      <c r="AJ421" s="290"/>
      <c r="AK421" s="290"/>
      <c r="AL421" s="290"/>
      <c r="AM421" s="290"/>
      <c r="AN421" s="290"/>
      <c r="AO421" s="290"/>
      <c r="AP421" s="290"/>
      <c r="AQ421" s="290"/>
      <c r="AR421" s="290"/>
    </row>
    <row r="422" spans="18:44">
      <c r="R422" s="290"/>
      <c r="S422" s="290"/>
      <c r="AG422" s="290"/>
      <c r="AH422" s="290"/>
      <c r="AI422" s="290"/>
      <c r="AJ422" s="290"/>
      <c r="AK422" s="290"/>
      <c r="AL422" s="290"/>
      <c r="AM422" s="290"/>
      <c r="AN422" s="290"/>
      <c r="AO422" s="290"/>
      <c r="AP422" s="290"/>
      <c r="AQ422" s="290"/>
      <c r="AR422" s="290"/>
    </row>
    <row r="423" spans="18:44">
      <c r="R423" s="290"/>
      <c r="S423" s="290"/>
      <c r="AG423" s="290"/>
      <c r="AH423" s="290"/>
      <c r="AI423" s="290"/>
      <c r="AJ423" s="290"/>
      <c r="AK423" s="290"/>
      <c r="AL423" s="290"/>
      <c r="AM423" s="290"/>
      <c r="AN423" s="290"/>
      <c r="AO423" s="290"/>
      <c r="AP423" s="290"/>
      <c r="AQ423" s="290"/>
      <c r="AR423" s="290"/>
    </row>
  </sheetData>
  <conditionalFormatting sqref="AG138:AR139">
    <cfRule type="cellIs" dxfId="3026" priority="13" operator="notEqual">
      <formula>1</formula>
    </cfRule>
  </conditionalFormatting>
  <conditionalFormatting sqref="AG182:AR183">
    <cfRule type="cellIs" dxfId="3025" priority="12" operator="notEqual">
      <formula>1</formula>
    </cfRule>
  </conditionalFormatting>
  <conditionalFormatting sqref="AG204:AR205">
    <cfRule type="cellIs" dxfId="3024" priority="11" operator="notEqual">
      <formula>1</formula>
    </cfRule>
  </conditionalFormatting>
  <conditionalFormatting sqref="AG226:AR227">
    <cfRule type="cellIs" dxfId="3023" priority="10" operator="notEqual">
      <formula>1</formula>
    </cfRule>
  </conditionalFormatting>
  <conditionalFormatting sqref="AG270:AR271">
    <cfRule type="cellIs" dxfId="3022" priority="9" operator="notEqual">
      <formula>1</formula>
    </cfRule>
  </conditionalFormatting>
  <conditionalFormatting sqref="AG336:AR337">
    <cfRule type="cellIs" dxfId="3021" priority="8" operator="notEqual">
      <formula>1</formula>
    </cfRule>
  </conditionalFormatting>
  <conditionalFormatting sqref="AG358:AR359">
    <cfRule type="cellIs" dxfId="3020" priority="7" operator="notEqual">
      <formula>1</formula>
    </cfRule>
  </conditionalFormatting>
  <conditionalFormatting sqref="AG6:AR7">
    <cfRule type="cellIs" dxfId="3019" priority="6" operator="notEqual">
      <formula>1</formula>
    </cfRule>
  </conditionalFormatting>
  <conditionalFormatting sqref="AG50:AR51">
    <cfRule type="cellIs" dxfId="3018" priority="5" operator="notEqual">
      <formula>1</formula>
    </cfRule>
  </conditionalFormatting>
  <conditionalFormatting sqref="AG160:AR161">
    <cfRule type="cellIs" dxfId="3017" priority="4" operator="notEqual">
      <formula>1</formula>
    </cfRule>
  </conditionalFormatting>
  <conditionalFormatting sqref="AG248:AR249">
    <cfRule type="cellIs" dxfId="3016" priority="3" operator="notEqual">
      <formula>1</formula>
    </cfRule>
  </conditionalFormatting>
  <conditionalFormatting sqref="AG314:AR315">
    <cfRule type="cellIs" dxfId="3015" priority="2" operator="notEqual">
      <formula>1</formula>
    </cfRule>
  </conditionalFormatting>
  <conditionalFormatting sqref="AG292:AR293">
    <cfRule type="cellIs" dxfId="3014" priority="1" operator="notEqual">
      <formula>1</formula>
    </cfRule>
  </conditionalFormatting>
  <conditionalFormatting sqref="AG72:AR73">
    <cfRule type="cellIs" dxfId="3013" priority="17" operator="notEqual">
      <formula>1</formula>
    </cfRule>
  </conditionalFormatting>
  <conditionalFormatting sqref="AG28:AR29">
    <cfRule type="cellIs" dxfId="3012" priority="16" operator="notEqual">
      <formula>1</formula>
    </cfRule>
  </conditionalFormatting>
  <conditionalFormatting sqref="AG94:AR95">
    <cfRule type="cellIs" dxfId="3011" priority="15" operator="notEqual">
      <formula>1</formula>
    </cfRule>
  </conditionalFormatting>
  <conditionalFormatting sqref="AG116:AR117">
    <cfRule type="cellIs" dxfId="3010" priority="14" operator="notEqual">
      <formula>1</formula>
    </cfRule>
  </conditionalFormatting>
  <pageMargins left="0.75" right="0.75" top="1" bottom="1" header="0.5" footer="0.5"/>
  <pageSetup scale="72" orientation="landscape" r:id="rId2"/>
  <headerFooter alignWithMargins="0">
    <oddHeader>&amp;LSREB-State Data Exchange&amp;CPreliminary Tables&amp;RPart 3- Time &amp; Credits to Award</oddHeader>
    <oddFooter>&amp;LFor Agency Review Only&amp;ROctober 2009</oddFooter>
  </headerFooter>
  <rowBreaks count="15" manualBreakCount="15">
    <brk id="13" max="16383" man="1"/>
    <brk id="21" max="16383" man="1"/>
    <brk id="29" max="16383" man="1"/>
    <brk id="37" max="16383" man="1"/>
    <brk id="45" max="16383" man="1"/>
    <brk id="53" max="16383" man="1"/>
    <brk id="61" max="16383" man="1"/>
    <brk id="69" max="16383" man="1"/>
    <brk id="77" max="16383" man="1"/>
    <brk id="85" max="16383" man="1"/>
    <brk id="93" max="16383" man="1"/>
    <brk id="101" max="16383" man="1"/>
    <brk id="109" max="16383" man="1"/>
    <brk id="117" max="16383" man="1"/>
    <brk id="125" max="16383" man="1"/>
  </rowBreaks>
  <colBreaks count="1" manualBreakCount="1">
    <brk id="18" max="132" man="1"/>
  </colBreak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e xmlns="06d4df2a-6fa3-4a05-9d79-89dd6a384175">AR</State>
    <Year xmlns="06d4df2a-6fa3-4a05-9d79-89dd6a384175">2018</Year>
    <Survey xmlns="06d4df2a-6fa3-4a05-9d79-89dd6a384175">03TimeToDegree</Survey>
    <TimesValidated xmlns="06d4df2a-6fa3-4a05-9d79-89dd6a384175">3</TimesValidated>
    <Agency xmlns="06d4df2a-6fa3-4a05-9d79-89dd6a384175">DHE</Agency>
    <Coordinator xmlns="06d4df2a-6fa3-4a05-9d79-89dd6a384175">
      <UserInfo>
        <DisplayName>sonia.hazelwood@adhe.edu</DisplayName>
        <AccountId>84</AccountId>
        <AccountType/>
      </UserInfo>
    </Coordinator>
    <Status xmlns="06d4df2a-6fa3-4a05-9d79-89dd6a384175">Final</Status>
    <Notes0 xmlns="06d4df2a-6fa3-4a05-9d79-89dd6a384175" xsi:nil="true"/>
    <PreProcess_x0020_Block xmlns="06d4df2a-6fa3-4a05-9d79-89dd6a384175">0</PreProcess_x0020_Block>
    <upload_id xmlns="06d4df2a-6fa3-4a05-9d79-89dd6a38417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F13A0741127C749B1B6B3C26451E677" ma:contentTypeVersion="21" ma:contentTypeDescription="Create a new document." ma:contentTypeScope="" ma:versionID="e93859161547a59c7d68e446d21cd40b">
  <xsd:schema xmlns:xsd="http://www.w3.org/2001/XMLSchema" xmlns:xs="http://www.w3.org/2001/XMLSchema" xmlns:p="http://schemas.microsoft.com/office/2006/metadata/properties" xmlns:ns1="06d4df2a-6fa3-4a05-9d79-89dd6a384175" targetNamespace="http://schemas.microsoft.com/office/2006/metadata/properties" ma:root="true" ma:fieldsID="82f9e0695d43b18497d129a131e9bd39" ns1:_="">
    <xsd:import namespace="06d4df2a-6fa3-4a05-9d79-89dd6a384175"/>
    <xsd:element name="properties">
      <xsd:complexType>
        <xsd:sequence>
          <xsd:element name="documentManagement">
            <xsd:complexType>
              <xsd:all>
                <xsd:element ref="ns1:Agency" minOccurs="0"/>
                <xsd:element ref="ns1:Coordinator" minOccurs="0"/>
                <xsd:element ref="ns1:Notes0" minOccurs="0"/>
                <xsd:element ref="ns1:PreProcess_x0020_Block" minOccurs="0"/>
                <xsd:element ref="ns1:State" minOccurs="0"/>
                <xsd:element ref="ns1:Survey" minOccurs="0"/>
                <xsd:element ref="ns1:Status" minOccurs="0"/>
                <xsd:element ref="ns1:TimesValidated" minOccurs="0"/>
                <xsd:element ref="ns1:Year" minOccurs="0"/>
                <xsd:element ref="ns1:upload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d4df2a-6fa3-4a05-9d79-89dd6a384175" elementFormDefault="qualified">
    <xsd:import namespace="http://schemas.microsoft.com/office/2006/documentManagement/types"/>
    <xsd:import namespace="http://schemas.microsoft.com/office/infopath/2007/PartnerControls"/>
    <xsd:element name="Agency" ma:index="0" nillable="true" ma:displayName="Agency" ma:internalName="Agency">
      <xsd:simpleType>
        <xsd:restriction base="dms:Text">
          <xsd:maxLength value="255"/>
        </xsd:restriction>
      </xsd:simpleType>
    </xsd:element>
    <xsd:element name="Coordinator" ma:index="1" nillable="true" ma:displayName="Coordinator" ma:list="UserInfo" ma:SearchPeopleOnly="false" ma:SharePointGroup="0" ma:internalName="Coordin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0" ma:index="2" nillable="true" ma:displayName="Notes" ma:internalName="Notes0">
      <xsd:simpleType>
        <xsd:restriction base="dms:Note">
          <xsd:maxLength value="255"/>
        </xsd:restriction>
      </xsd:simpleType>
    </xsd:element>
    <xsd:element name="PreProcess_x0020_Block" ma:index="3" nillable="true" ma:displayName="PreProcess Block" ma:decimals="0" ma:default="0" ma:internalName="PreProcess_x0020_Block">
      <xsd:simpleType>
        <xsd:restriction base="dms:Number"/>
      </xsd:simpleType>
    </xsd:element>
    <xsd:element name="State" ma:index="4" nillable="true" ma:displayName="State" ma:internalName="State">
      <xsd:simpleType>
        <xsd:restriction base="dms:Text">
          <xsd:maxLength value="255"/>
        </xsd:restriction>
      </xsd:simpleType>
    </xsd:element>
    <xsd:element name="Survey" ma:index="5" nillable="true" ma:displayName="Survey" ma:default="01Degrees" ma:format="RadioButtons" ma:internalName="Survey">
      <xsd:simpleType>
        <xsd:restriction base="dms:Choice">
          <xsd:enumeration value="01Degrees"/>
          <xsd:enumeration value="02Progression"/>
          <xsd:enumeration value="03TimeToDegree"/>
          <xsd:enumeration value="04SCH_FTE"/>
          <xsd:enumeration value="05InstructionTypes"/>
          <xsd:enumeration value="06Funding"/>
          <xsd:enumeration value="07TuitionAndFees"/>
          <xsd:enumeration value="08TuitionAndFeesPolicies"/>
          <xsd:enumeration value="09Salaries"/>
        </xsd:restriction>
      </xsd:simpleType>
    </xsd:element>
    <xsd:element name="Status" ma:index="6" nillable="true" ma:displayName="Survey Status" ma:default="Template" ma:format="Dropdown" ma:internalName="Status">
      <xsd:simpleType>
        <xsd:restriction base="dms:Choice">
          <xsd:enumeration value="Template"/>
          <xsd:enumeration value="Uploaded"/>
          <xsd:enumeration value="Validated"/>
          <xsd:enumeration value="Revalidated"/>
          <xsd:enumeration value="Being Reviewed"/>
          <xsd:enumeration value="Final"/>
          <xsd:enumeration value="Import Error"/>
          <xsd:enumeration value="Validation Error"/>
        </xsd:restriction>
      </xsd:simpleType>
    </xsd:element>
    <xsd:element name="TimesValidated" ma:index="19" nillable="true" ma:displayName="TimesValidated" ma:decimals="0" ma:default="0" ma:internalName="TimesValidated">
      <xsd:simpleType>
        <xsd:restriction base="dms:Number"/>
      </xsd:simpleType>
    </xsd:element>
    <xsd:element name="Year" ma:index="20" nillable="true" ma:displayName="Year" ma:decimals="0" ma:internalName="Year">
      <xsd:simpleType>
        <xsd:restriction base="dms:Number">
          <xsd:maxInclusive value="9999"/>
          <xsd:minInclusive value="2000"/>
        </xsd:restriction>
      </xsd:simpleType>
    </xsd:element>
    <xsd:element name="upload_id" ma:index="23" nillable="true" ma:displayName="upload_id" ma:decimals="0" ma:description="latest upload_id" ma:internalName="upload_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F9DEDD-3A90-4083-986F-4270347E6184}">
  <ds:schemaRefs>
    <ds:schemaRef ds:uri="http://schemas.openxmlformats.org/package/2006/metadata/core-properties"/>
    <ds:schemaRef ds:uri="http://purl.org/dc/dcmitype/"/>
    <ds:schemaRef ds:uri="06d4df2a-6fa3-4a05-9d79-89dd6a384175"/>
    <ds:schemaRef ds:uri="http://schemas.microsoft.com/office/2006/documentManagement/types"/>
    <ds:schemaRef ds:uri="http://schemas.microsoft.com/office/infopath/2007/PartnerControls"/>
    <ds:schemaRef ds:uri="http://purl.org/dc/terms/"/>
    <ds:schemaRef ds:uri="http://schemas.microsoft.com/office/2006/metadata/properties"/>
    <ds:schemaRef ds:uri="http://purl.org/dc/elements/1.1/"/>
    <ds:schemaRef ds:uri="http://www.w3.org/XML/1998/namespace"/>
  </ds:schemaRefs>
</ds:datastoreItem>
</file>

<file path=customXml/itemProps2.xml><?xml version="1.0" encoding="utf-8"?>
<ds:datastoreItem xmlns:ds="http://schemas.openxmlformats.org/officeDocument/2006/customXml" ds:itemID="{A0B03A94-ACD3-4CCE-8780-9B319624CB90}">
  <ds:schemaRefs>
    <ds:schemaRef ds:uri="http://schemas.microsoft.com/sharepoint/v3/contenttype/forms"/>
  </ds:schemaRefs>
</ds:datastoreItem>
</file>

<file path=customXml/itemProps3.xml><?xml version="1.0" encoding="utf-8"?>
<ds:datastoreItem xmlns:ds="http://schemas.openxmlformats.org/officeDocument/2006/customXml" ds:itemID="{6172868D-FDB6-4807-B05B-AD4EF3894A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d4df2a-6fa3-4a05-9d79-89dd6a3841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Distribution Tables 44-55</vt:lpstr>
      <vt:lpstr>OLD Tables 44-55</vt:lpstr>
      <vt:lpstr>TTD Tables 56-67</vt:lpstr>
      <vt:lpstr>OLD Tables 56-67</vt:lpstr>
      <vt:lpstr>Table 67b</vt:lpstr>
      <vt:lpstr>Old 67b</vt:lpstr>
      <vt:lpstr>CTD Tables 68-79</vt:lpstr>
      <vt:lpstr>OLD Tables 68-79</vt:lpstr>
      <vt:lpstr>Distribution Pivot Table</vt:lpstr>
      <vt:lpstr>TTA Pivot Table</vt:lpstr>
      <vt:lpstr>CTA Pivot Table</vt:lpstr>
      <vt:lpstr>03TimeToDegree</vt:lpstr>
      <vt:lpstr>Format for Dist pivot</vt:lpstr>
      <vt:lpstr>Format for TTA pivot</vt:lpstr>
      <vt:lpstr>Format for CTA pivot</vt:lpstr>
      <vt:lpstr>'CTA Pivot Table'!Print_Area</vt:lpstr>
      <vt:lpstr>'CTD Tables 68-79'!Print_Area</vt:lpstr>
      <vt:lpstr>'Distribution Pivot Table'!Print_Area</vt:lpstr>
      <vt:lpstr>'Distribution Tables 44-55'!Print_Area</vt:lpstr>
      <vt:lpstr>'Old 67b'!Print_Area</vt:lpstr>
      <vt:lpstr>'OLD Tables 44-55'!Print_Area</vt:lpstr>
      <vt:lpstr>'OLD Tables 56-67'!Print_Area</vt:lpstr>
      <vt:lpstr>'OLD Tables 68-79'!Print_Area</vt:lpstr>
      <vt:lpstr>'Table 67b'!Print_Area</vt:lpstr>
      <vt:lpstr>'TTA Pivot Table'!Print_Area</vt:lpstr>
      <vt:lpstr>'TTD Tables 56-67'!Print_Area</vt:lpstr>
      <vt:lpstr>'CTA Pivot Table'!Print_Titles</vt:lpstr>
      <vt:lpstr>'Distribution Pivot Table'!Print_Titles</vt:lpstr>
      <vt:lpstr>'TTA Pivot Table'!Print_Titles</vt:lpstr>
    </vt:vector>
  </TitlesOfParts>
  <Company>Southern Regional Education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SREB</dc:creator>
  <cp:lastModifiedBy>Christiana Datubo-Brown</cp:lastModifiedBy>
  <cp:lastPrinted>2016-03-24T20:10:13Z</cp:lastPrinted>
  <dcterms:created xsi:type="dcterms:W3CDTF">2009-05-07T18:30:49Z</dcterms:created>
  <dcterms:modified xsi:type="dcterms:W3CDTF">2019-02-28T20:52:31Z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rvey">
    <vt:lpwstr>03TimeToDegree</vt:lpwstr>
  </property>
  <property fmtid="{D5CDD505-2E9C-101B-9397-08002B2CF9AE}" pid="3" name="Survey Status">
    <vt:lpwstr>Template</vt:lpwstr>
  </property>
  <property fmtid="{D5CDD505-2E9C-101B-9397-08002B2CF9AE}" pid="4" name="State">
    <vt:lpwstr>AR</vt:lpwstr>
  </property>
  <property fmtid="{D5CDD505-2E9C-101B-9397-08002B2CF9AE}" pid="5" name="Agency">
    <vt:lpwstr>DHE</vt:lpwstr>
  </property>
  <property fmtid="{D5CDD505-2E9C-101B-9397-08002B2CF9AE}" pid="6" name="ContentTypeId">
    <vt:lpwstr>0x0101000F13A0741127C749B1B6B3C26451E677</vt:lpwstr>
  </property>
  <property fmtid="{D5CDD505-2E9C-101B-9397-08002B2CF9AE}" pid="7" name="WorkflowChangePath">
    <vt:lpwstr>b235b74d-9ae4-4a41-8004-7794dce0e6d9,2;b235b74d-9ae4-4a41-8004-7794dce0e6d9,2;b235b74d-9ae4-4a41-8004-7794dce0e6d9,2;174aa824-b68b-432b-9a94-9f44d7273531,4;174aa824-b68b-432b-9a94-9f44d7273531,4;174aa824-b68b-432b-9a94-9f44d7273531,4;174aa824-b68b-432b-9a</vt:lpwstr>
  </property>
</Properties>
</file>